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J:\04 - Regulatory Affairs\OEB Rate Applications\2025 IRM Application\07 - Interrogatories\Submitted to the OEB\Excel Component\"/>
    </mc:Choice>
  </mc:AlternateContent>
  <xr:revisionPtr revIDLastSave="0" documentId="14_{2C3731A6-D220-4FD0-8E24-8661DC123143}" xr6:coauthVersionLast="47" xr6:coauthVersionMax="47" xr10:uidLastSave="{00000000-0000-0000-0000-000000000000}"/>
  <bookViews>
    <workbookView xWindow="32208" yWindow="4200" windowWidth="21600" windowHeight="11400" tabRatio="754" xr2:uid="{00000000-000D-0000-FFFF-FFFF00000000}"/>
  </bookViews>
  <sheets>
    <sheet name="Summary" sheetId="12" r:id="rId1"/>
    <sheet name="IESO Reported Results" sheetId="10" r:id="rId2"/>
    <sheet name="NTG Ratio References" sheetId="9" r:id="rId3"/>
    <sheet name="IESO Results Pivot" sheetId="4" r:id="rId4"/>
    <sheet name="Streetlighting" sheetId="13" r:id="rId5"/>
    <sheet name="2019 PSUI Summary" sheetId="18" r:id="rId6"/>
    <sheet name="2019 PSUI Customer Load" sheetId="15" r:id="rId7"/>
    <sheet name="2019 PSUI Customer Gen" sheetId="16" r:id="rId8"/>
    <sheet name="2019 PSUI Customer Total" sheetId="17" r:id="rId9"/>
    <sheet name="2023 PSUI Summary" sheetId="2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#REF!</definedName>
    <definedName name="\Q">#REF!</definedName>
    <definedName name="\S">#REF!</definedName>
    <definedName name="_xlnm._FilterDatabase" localSheetId="1" hidden="1">'IESO Reported Results'!$A$1:$Q$787</definedName>
    <definedName name="ACCOUNT_LIST">'[1]|'!$I$2:$I$600</definedName>
    <definedName name="AP_Arrears">#REF!</definedName>
    <definedName name="AR_Arrears">#REF!</definedName>
    <definedName name="AssetNum">'[2]CAP - data - current month'!$E$10:$E$1008</definedName>
    <definedName name="BI_LDCLIST">'[3]3. Rate Class Selection'!$B$19:$B$21</definedName>
    <definedName name="Billed">'[4]Energy Revenue'!$A$5:$S$88</definedName>
    <definedName name="BridgeYear">'[5]LDC Info'!$E$26</definedName>
    <definedName name="capcosttype">[6]Setup!$C$5:$C$10</definedName>
    <definedName name="CapOEB">[7]Setup!$A$5:$F$14</definedName>
    <definedName name="capsupplier">[8]Setup!$A$224:$A$233</definedName>
    <definedName name="CC_LIST">'[1]|'!$A$2:$A$530</definedName>
    <definedName name="CC_MASTER_LIST">'[1]|'!$E$2:$E$301</definedName>
    <definedName name="CC_OEB_LIST">'[1]|'!$K$2:$K$301</definedName>
    <definedName name="CG_FLEET_BURDEN">'[1]|Index|'!$BB$3</definedName>
    <definedName name="CG_MAT_BURDEN">'[1]|Index|'!$BB$4</definedName>
    <definedName name="ClientName">[9]Main!$C$6</definedName>
    <definedName name="CLUSTER">'[1]|OPEX|'!$C$2</definedName>
    <definedName name="CLUSTER_LIST">'[1]|'!$A$2:$A$530</definedName>
    <definedName name="CO_LIST">[10]INDEX!$AS$3:$AS$18</definedName>
    <definedName name="Company10">[7]Setup!$A$29:$A$30</definedName>
    <definedName name="Company12">[7]Setup!$A$19:$A$24</definedName>
    <definedName name="contactf">#REF!</definedName>
    <definedName name="COP">'[4]Cost of Power'!$C$27:$N$33</definedName>
    <definedName name="CostCenter">[11]Setup!$B$133:$B$207</definedName>
    <definedName name="costtype">[12]Setup!$A$5:$A$10</definedName>
    <definedName name="CurrTaxExp">'[13]Current Taxes'!$F$282</definedName>
    <definedName name="CustomerAdministration">[5]lists!$Z$1:$Z$36</definedName>
    <definedName name="CustomerCount">#REF!</definedName>
    <definedName name="DATE_LIST">[10]INDEX!$BC$3:$BC$3000</definedName>
    <definedName name="DaysInPreviousYear">'[14]Distribution Revenue by Source'!$B$22</definedName>
    <definedName name="DaysInYear">'[14]Distribution Revenue by Source'!$B$21</definedName>
    <definedName name="EBNUMBER">'[5]LDC Info'!$E$16</definedName>
    <definedName name="EMP_LIST">[10]INDEX!$AY$3:$AY$1000</definedName>
    <definedName name="ERR_INDEX_ACCT">[10]INDEX!$Y$2</definedName>
    <definedName name="expense">[12]Setup!$D$928:$D$956</definedName>
    <definedName name="FedITCcy">'[13]Current Taxes'!$F$276</definedName>
    <definedName name="FutTaxExp">'[13]Future Taxes'!$Q$311</definedName>
    <definedName name="GA">'[15]7a. Alloc Percent'!$B$77:$B$97</definedName>
    <definedName name="GLaccount">[12]Setup!$B$284:$C$919</definedName>
    <definedName name="GLlookup">[12]Setup!$A$160:$B$276</definedName>
    <definedName name="GLname">[8]Setup!$B$506:$C$1141</definedName>
    <definedName name="histdate">[16]Financials!$E$76</definedName>
    <definedName name="HoursAvail">'[17]B. Setup'!$A$123:$B$126</definedName>
    <definedName name="IncludeProject">'[18]Proj Summ'!$B$13:$CE$48</definedName>
    <definedName name="Income">'[13]Current Taxes'!$F$8</definedName>
    <definedName name="Incr2000">#REF!</definedName>
    <definedName name="Input_FW">'[19]MgtRp - FW'!$K$13:$K$18,'[19]MgtRp - FW'!$K$21:$K$24,'[19]MgtRp - FW'!$K$29,'[19]MgtRp - FW'!$K$31</definedName>
    <definedName name="Input_HUC">'[19]MgtRp - HUC'!$K$15,'[19]MgtRp - HUC'!$K$17,'[19]MgtRp - HUC'!$K$18,'[19]MgtRp - HUC'!$K$19,'[19]MgtRp - HUC'!$K$20,'[19]MgtRp - HUC'!$K$24,'[19]MgtRp - HUC'!$K$25,'[19]MgtRp - HUC'!$K$27</definedName>
    <definedName name="IS_CATEGORIES">'[1]|Index|'!$T$3:$T$32</definedName>
    <definedName name="labourlist">[11]Setup!$C$1188:$I$1362</definedName>
    <definedName name="lastyrcap">'[11]2009 Capital Budget'!$B$3:$D$500</definedName>
    <definedName name="lastyrop">'[11]2009 Operating Budget'!$B$3:$D$500</definedName>
    <definedName name="LCT">'[13]Current Taxes'!$F$272</definedName>
    <definedName name="LDC_LIST">[20]lists!$AM$1:$AM$80</definedName>
    <definedName name="LDCLIST">'[5]LDC Info'!$AA$3:$AA$99</definedName>
    <definedName name="LIMIT">#REF!</definedName>
    <definedName name="LossFactors">[5]lists!$L$2:$L$15</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rge">#REF!</definedName>
    <definedName name="Month">[21]INPUT!$E$4</definedName>
    <definedName name="MONTH_A">[10]INDEX!$AD$8</definedName>
    <definedName name="MONTH_LONG">[10]INDEX!$AD$9</definedName>
    <definedName name="MULT">'[22]|Index|'!$W$4</definedName>
    <definedName name="NonPayment">[5]lists!$AA$1:$AA$71</definedName>
    <definedName name="NorB">'[17]B. Setup'!$A$131:$A$132</definedName>
    <definedName name="NumOfPCs">'[15]7a. Alloc Percent'!$A$13:$N$63</definedName>
    <definedName name="OEB_LIST">'[1]|'!$G$2:$G$600</definedName>
    <definedName name="OEBcodes">'[23]OEB Codes'!$B$9:$Z$511</definedName>
    <definedName name="operating">'[11]WorkPlan - Operating'!$B$7:$AP$678</definedName>
    <definedName name="opsupplier">[12]Setup!$A$30:$A$106</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employee">'[11]Labour Types'!$B$7:$H$106</definedName>
    <definedName name="PERIOD_CUTOFF">[10]INDEX!$AD$2</definedName>
    <definedName name="PorW">'[17]B. Setup'!$C$131:$C$132</definedName>
    <definedName name="print_end">#REF!</definedName>
    <definedName name="projectemployee">'[8]Labour Types'!$U$7:$V$106</definedName>
    <definedName name="projectname">'[12]Labour Types'!$U$7:$U$137</definedName>
    <definedName name="QUARTER">[10]INDEX!$AD$10</definedName>
    <definedName name="RANGE">#REF!</definedName>
    <definedName name="RATE_CLASSES">[5]lists!$A$1:$A$104</definedName>
    <definedName name="Ratebase">'[14]Distribution Revenue by Source'!$C$25</definedName>
    <definedName name="ratedescription">[24]hidden1!$D$1:$D$122</definedName>
    <definedName name="REASON_CODES">[10]INDEX!$BA$3:$BA$32</definedName>
    <definedName name="RebaseYear">'[5]LDC Info'!$E$28</definedName>
    <definedName name="SALBENF">#REF!</definedName>
    <definedName name="salreg">#REF!</definedName>
    <definedName name="SALREGF">#REF!</definedName>
    <definedName name="Table_5_i.__2023_Lost_Revenues_Work_Form">'[25]5.  2015-2027 LRAM'!#REF!</definedName>
    <definedName name="Targets">'[26]LDC Targets'!$A$3:$D$83</definedName>
    <definedName name="TaxYear">[27]Main!$C$8</definedName>
    <definedName name="TEMPA">#REF!</definedName>
    <definedName name="TestYear">'[5]LDC Info'!$E$24</definedName>
    <definedName name="TM1REBUILDOPTION">1</definedName>
    <definedName name="TorF">'[17]B. Setup'!$B$131:$B$132</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onStaff">[11]Setup!$B$17:$G$114</definedName>
    <definedName name="UnionTitles">[11]Setup!$B$17:$B$114</definedName>
    <definedName name="Units">[5]lists!$N$2:$N$5</definedName>
    <definedName name="UsefulLife">'[7]Depreciation Summary'!$A$10:$C$40</definedName>
    <definedName name="USOA">'[28]B. Setup'!$A$1649:$B$2120</definedName>
    <definedName name="Utility">[16]Financials!$A$1</definedName>
    <definedName name="utitliy1">[29]Financials!$A$1</definedName>
    <definedName name="VarSum">'[4]monthly details by account'!$E$99:$AB$105</definedName>
    <definedName name="vehicle">[12]Setup!$A$115:$A$134</definedName>
    <definedName name="vehiclelookup">[8]Setup!$A$325:$E$344</definedName>
    <definedName name="WAGBENF">#REF!</definedName>
    <definedName name="wagdob">#REF!</definedName>
    <definedName name="wagdobf">#REF!</definedName>
    <definedName name="wagreg">#REF!</definedName>
    <definedName name="wagregf">#REF!</definedName>
    <definedName name="wemployee">'[11]Labour Types'!$A$7:$H$106</definedName>
    <definedName name="workemployee">'[8]Labour Types'!$S$7:$T$106</definedName>
    <definedName name="workname">'[12]Labour Types'!$S$7:$S$137</definedName>
    <definedName name="YEAR">[10]INDEX!$AD$4</definedName>
    <definedName name="YEAR_LIST">[10]INDEX!$AD$11:$AD$20</definedName>
    <definedName name="YTDvar">'[2]CAP - data - current month'!$O$10:$O$1008</definedName>
  </definedNames>
  <calcPr calcId="191029"/>
  <pivotCaches>
    <pivotCache cacheId="0"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 i="12" l="1"/>
  <c r="AD34" i="12" s="1"/>
  <c r="AE34" i="12" s="1"/>
  <c r="AF34" i="12" s="1"/>
  <c r="AG34" i="12" s="1"/>
  <c r="AH34" i="12" s="1"/>
  <c r="AI34" i="12" s="1"/>
  <c r="AB34" i="12"/>
  <c r="AA34" i="12" l="1"/>
  <c r="AH36" i="12"/>
  <c r="AI36" i="12"/>
  <c r="AH47" i="12"/>
  <c r="AI47" i="12" s="1"/>
  <c r="AI45" i="12"/>
  <c r="AH45" i="12"/>
  <c r="AI43" i="12"/>
  <c r="AH43" i="12"/>
  <c r="AI42" i="12"/>
  <c r="AH42" i="12"/>
  <c r="AH41" i="12"/>
  <c r="AI41" i="12" s="1"/>
  <c r="AI40" i="12"/>
  <c r="AH40" i="12"/>
  <c r="AH38" i="12"/>
  <c r="AI38" i="12" s="1"/>
  <c r="AH37" i="12"/>
  <c r="AI37" i="12" s="1"/>
  <c r="AH35" i="12"/>
  <c r="AI35" i="12" s="1"/>
  <c r="AH33" i="12"/>
  <c r="AI33" i="12" s="1"/>
  <c r="AI32" i="12"/>
  <c r="AH32" i="12"/>
  <c r="AI31" i="12"/>
  <c r="AH31" i="12"/>
  <c r="AF29" i="12"/>
  <c r="AG29" i="12" s="1"/>
  <c r="AH29" i="12" s="1"/>
  <c r="AI29" i="12" s="1"/>
  <c r="AF27" i="12"/>
  <c r="AG27" i="12" s="1"/>
  <c r="AH27" i="12" s="1"/>
  <c r="AI27" i="12" s="1"/>
  <c r="AF26" i="12"/>
  <c r="AG26" i="12" s="1"/>
  <c r="AH26" i="12" s="1"/>
  <c r="AI26" i="12" s="1"/>
  <c r="AF25" i="12"/>
  <c r="AG25" i="12" s="1"/>
  <c r="AH25" i="12" s="1"/>
  <c r="AI25" i="12" s="1"/>
  <c r="AF24" i="12"/>
  <c r="AG24" i="12" s="1"/>
  <c r="AH24" i="12" s="1"/>
  <c r="AI24" i="12" s="1"/>
  <c r="AG23" i="12"/>
  <c r="AH23" i="12" s="1"/>
  <c r="AI23" i="12" s="1"/>
  <c r="AF23" i="12"/>
  <c r="AF22" i="12"/>
  <c r="AG22" i="12" s="1"/>
  <c r="AH22" i="12" s="1"/>
  <c r="AI22" i="12" s="1"/>
  <c r="AF21" i="12"/>
  <c r="AG21" i="12" s="1"/>
  <c r="AH21" i="12" s="1"/>
  <c r="AI21" i="12" s="1"/>
  <c r="AF18" i="12"/>
  <c r="AG18" i="12" s="1"/>
  <c r="AH18" i="12" s="1"/>
  <c r="AI18" i="12" s="1"/>
  <c r="AF17" i="12"/>
  <c r="AG17" i="12" s="1"/>
  <c r="AH17" i="12" s="1"/>
  <c r="AI17" i="12" s="1"/>
  <c r="AF15" i="12"/>
  <c r="AG15" i="12" s="1"/>
  <c r="AH15" i="12" s="1"/>
  <c r="AI15" i="12" s="1"/>
  <c r="AF13" i="12"/>
  <c r="AG13" i="12" s="1"/>
  <c r="AH13" i="12" s="1"/>
  <c r="AI13" i="12" s="1"/>
  <c r="AF11" i="12"/>
  <c r="AG11" i="12" s="1"/>
  <c r="AH11" i="12" s="1"/>
  <c r="AI11" i="12" s="1"/>
  <c r="AF9" i="12"/>
  <c r="AG9" i="12" s="1"/>
  <c r="AH9" i="12" s="1"/>
  <c r="AI9" i="12" s="1"/>
  <c r="AF6" i="12"/>
  <c r="AG6" i="12" s="1"/>
  <c r="AH6" i="12" s="1"/>
  <c r="AI6" i="12" s="1"/>
  <c r="AF4" i="12"/>
  <c r="AG4" i="12" s="1"/>
  <c r="AH4" i="12" s="1"/>
  <c r="AI4" i="12" s="1"/>
  <c r="S47" i="12"/>
  <c r="R47" i="12"/>
  <c r="S31" i="12"/>
  <c r="S32" i="12"/>
  <c r="S33" i="12"/>
  <c r="S34" i="12"/>
  <c r="S35" i="12"/>
  <c r="S37" i="12"/>
  <c r="S38" i="12"/>
  <c r="S40" i="12"/>
  <c r="S41" i="12"/>
  <c r="S42" i="12"/>
  <c r="S43" i="12"/>
  <c r="S45" i="12"/>
  <c r="R45" i="12"/>
  <c r="R43" i="12"/>
  <c r="R42" i="12"/>
  <c r="R41" i="12"/>
  <c r="R40" i="12"/>
  <c r="R38" i="12"/>
  <c r="R37" i="12"/>
  <c r="R35" i="12"/>
  <c r="R34" i="12"/>
  <c r="R33" i="12"/>
  <c r="R32" i="12"/>
  <c r="R31" i="12"/>
  <c r="P22" i="12"/>
  <c r="Q22" i="12"/>
  <c r="R22" i="12" s="1"/>
  <c r="S22" i="12" s="1"/>
  <c r="P23" i="12"/>
  <c r="Q23" i="12"/>
  <c r="R23" i="12"/>
  <c r="S23" i="12"/>
  <c r="P24" i="12"/>
  <c r="Q24" i="12"/>
  <c r="R24" i="12" s="1"/>
  <c r="S24" i="12" s="1"/>
  <c r="P25" i="12"/>
  <c r="Q25" i="12"/>
  <c r="R25" i="12"/>
  <c r="S25" i="12"/>
  <c r="P26" i="12"/>
  <c r="Q26" i="12"/>
  <c r="R26" i="12"/>
  <c r="S26" i="12"/>
  <c r="P27" i="12"/>
  <c r="Q27" i="12"/>
  <c r="R27" i="12" s="1"/>
  <c r="S27" i="12" s="1"/>
  <c r="P28" i="12"/>
  <c r="Q28" i="12"/>
  <c r="R28" i="12"/>
  <c r="S28" i="12"/>
  <c r="P29" i="12"/>
  <c r="Q29" i="12"/>
  <c r="R29" i="12" s="1"/>
  <c r="S29" i="12" s="1"/>
  <c r="Q21" i="12"/>
  <c r="R21" i="12"/>
  <c r="S21" i="12" s="1"/>
  <c r="P21" i="12"/>
  <c r="P4" i="12"/>
  <c r="Q4" i="12"/>
  <c r="R4" i="12"/>
  <c r="S4" i="12"/>
  <c r="P5" i="12"/>
  <c r="Q5" i="12"/>
  <c r="R5" i="12"/>
  <c r="S5" i="12"/>
  <c r="P6" i="12"/>
  <c r="Q6" i="12"/>
  <c r="R6" i="12" s="1"/>
  <c r="S6" i="12" s="1"/>
  <c r="P7" i="12"/>
  <c r="Q7" i="12"/>
  <c r="R7" i="12"/>
  <c r="S7" i="12"/>
  <c r="P8" i="12"/>
  <c r="Q8" i="12" s="1"/>
  <c r="R8" i="12" s="1"/>
  <c r="S8" i="12" s="1"/>
  <c r="P9" i="12"/>
  <c r="Q9" i="12"/>
  <c r="R9" i="12"/>
  <c r="S9" i="12"/>
  <c r="P10" i="12"/>
  <c r="Q10" i="12"/>
  <c r="R10" i="12"/>
  <c r="S10" i="12"/>
  <c r="P11" i="12"/>
  <c r="Q11" i="12"/>
  <c r="R11" i="12" s="1"/>
  <c r="S11" i="12" s="1"/>
  <c r="P12" i="12"/>
  <c r="Q12" i="12"/>
  <c r="R12" i="12"/>
  <c r="S12" i="12"/>
  <c r="P13" i="12"/>
  <c r="Q13" i="12" s="1"/>
  <c r="R13" i="12" s="1"/>
  <c r="S13" i="12" s="1"/>
  <c r="P14" i="12"/>
  <c r="Q14" i="12"/>
  <c r="R14" i="12"/>
  <c r="S14" i="12"/>
  <c r="P15" i="12"/>
  <c r="Q15" i="12"/>
  <c r="R15" i="12"/>
  <c r="S15" i="12"/>
  <c r="P16" i="12"/>
  <c r="Q16" i="12"/>
  <c r="R16" i="12" s="1"/>
  <c r="S16" i="12" s="1"/>
  <c r="P17" i="12"/>
  <c r="Q17" i="12"/>
  <c r="R17" i="12"/>
  <c r="S17" i="12" s="1"/>
  <c r="P18" i="12"/>
  <c r="Q18" i="12" s="1"/>
  <c r="R18" i="12" s="1"/>
  <c r="S18" i="12" s="1"/>
  <c r="P19" i="12"/>
  <c r="Q19" i="12"/>
  <c r="R19" i="12"/>
  <c r="S19" i="12"/>
  <c r="AH3" i="12"/>
  <c r="AI3" i="12"/>
  <c r="N16" i="12"/>
  <c r="AE6" i="12"/>
  <c r="AE18" i="12"/>
  <c r="AE17" i="12"/>
  <c r="AE15" i="12"/>
  <c r="AE13" i="12"/>
  <c r="AE11" i="12"/>
  <c r="AE9" i="12"/>
  <c r="AE4" i="12"/>
  <c r="O5" i="12"/>
  <c r="O6" i="12"/>
  <c r="O7" i="12"/>
  <c r="O8" i="12"/>
  <c r="O9" i="12"/>
  <c r="O10" i="12"/>
  <c r="O11" i="12"/>
  <c r="O12" i="12"/>
  <c r="O13" i="12"/>
  <c r="O14" i="12"/>
  <c r="O15" i="12"/>
  <c r="O16" i="12"/>
  <c r="O17" i="12"/>
  <c r="O18" i="12"/>
  <c r="O19" i="12"/>
  <c r="O4" i="12"/>
  <c r="F50" i="18"/>
  <c r="D50" i="18"/>
  <c r="E50" i="18"/>
  <c r="C795" i="17"/>
  <c r="D795" i="17"/>
  <c r="E795" i="17"/>
  <c r="F795" i="17"/>
  <c r="G795" i="17"/>
  <c r="H795" i="17"/>
  <c r="I795" i="17"/>
  <c r="J795" i="17"/>
  <c r="K795" i="17"/>
  <c r="L795" i="17"/>
  <c r="M795" i="17"/>
  <c r="N795" i="17"/>
  <c r="O795" i="17"/>
  <c r="P795" i="17"/>
  <c r="Q795" i="17"/>
  <c r="R795" i="17"/>
  <c r="S795" i="17"/>
  <c r="T795" i="17"/>
  <c r="U795" i="17"/>
  <c r="V795" i="17"/>
  <c r="W795" i="17"/>
  <c r="X795" i="17"/>
  <c r="Y795" i="17"/>
  <c r="Z795" i="17"/>
  <c r="AA795" i="17"/>
  <c r="AB795" i="17"/>
  <c r="AC795" i="17"/>
  <c r="AE795" i="17"/>
  <c r="AD795" i="17" s="1"/>
  <c r="AI795" i="17"/>
  <c r="AJ795" i="17"/>
  <c r="AK795" i="17"/>
  <c r="AL795" i="17"/>
  <c r="AM795" i="17"/>
  <c r="C796" i="17"/>
  <c r="D796" i="17"/>
  <c r="E796" i="17"/>
  <c r="F796" i="17"/>
  <c r="G796" i="17"/>
  <c r="H796" i="17"/>
  <c r="I796" i="17"/>
  <c r="J796" i="17"/>
  <c r="K796" i="17"/>
  <c r="L796" i="17"/>
  <c r="M796" i="17"/>
  <c r="N796" i="17"/>
  <c r="O796" i="17"/>
  <c r="P796" i="17"/>
  <c r="Q796" i="17"/>
  <c r="R796" i="17"/>
  <c r="S796" i="17"/>
  <c r="T796" i="17"/>
  <c r="U796" i="17"/>
  <c r="V796" i="17"/>
  <c r="W796" i="17"/>
  <c r="X796" i="17"/>
  <c r="Y796" i="17"/>
  <c r="Z796" i="17"/>
  <c r="AB796" i="17"/>
  <c r="AC796" i="17"/>
  <c r="AE796" i="17"/>
  <c r="AD796" i="17" s="1"/>
  <c r="AI796" i="17"/>
  <c r="AJ796" i="17"/>
  <c r="AL796" i="17"/>
  <c r="C797" i="17"/>
  <c r="D797" i="17"/>
  <c r="AA797" i="17" s="1"/>
  <c r="E797" i="17"/>
  <c r="F797" i="17"/>
  <c r="G797" i="17"/>
  <c r="H797" i="17"/>
  <c r="I797" i="17"/>
  <c r="J797" i="17"/>
  <c r="K797" i="17"/>
  <c r="L797" i="17"/>
  <c r="M797" i="17"/>
  <c r="N797" i="17"/>
  <c r="O797" i="17"/>
  <c r="P797" i="17"/>
  <c r="Q797" i="17"/>
  <c r="R797" i="17"/>
  <c r="S797" i="17"/>
  <c r="T797" i="17"/>
  <c r="U797" i="17"/>
  <c r="V797" i="17"/>
  <c r="W797" i="17"/>
  <c r="X797" i="17"/>
  <c r="Y797" i="17"/>
  <c r="Z797" i="17"/>
  <c r="AB797" i="17"/>
  <c r="AC797" i="17"/>
  <c r="AE797" i="17"/>
  <c r="C798" i="17"/>
  <c r="D798" i="17"/>
  <c r="E798" i="17"/>
  <c r="F798" i="17"/>
  <c r="G798" i="17"/>
  <c r="H798" i="17"/>
  <c r="I798" i="17"/>
  <c r="J798" i="17"/>
  <c r="K798" i="17"/>
  <c r="L798" i="17"/>
  <c r="M798" i="17"/>
  <c r="N798" i="17"/>
  <c r="O798" i="17"/>
  <c r="P798" i="17"/>
  <c r="Q798" i="17"/>
  <c r="R798" i="17"/>
  <c r="S798" i="17"/>
  <c r="T798" i="17"/>
  <c r="U798" i="17"/>
  <c r="V798" i="17"/>
  <c r="W798" i="17"/>
  <c r="X798" i="17"/>
  <c r="Y798" i="17"/>
  <c r="Z798" i="17"/>
  <c r="AB798" i="17"/>
  <c r="AC798" i="17"/>
  <c r="AD798" i="17"/>
  <c r="AE798" i="17"/>
  <c r="AI798" i="17"/>
  <c r="AM798" i="17" s="1"/>
  <c r="AJ798" i="17"/>
  <c r="AK798" i="17"/>
  <c r="AL798" i="17"/>
  <c r="C799" i="17"/>
  <c r="D799" i="17"/>
  <c r="E799" i="17"/>
  <c r="F799" i="17"/>
  <c r="G799" i="17"/>
  <c r="H799" i="17"/>
  <c r="I799" i="17"/>
  <c r="J799" i="17"/>
  <c r="K799" i="17"/>
  <c r="L799" i="17"/>
  <c r="M799" i="17"/>
  <c r="N799" i="17"/>
  <c r="O799" i="17"/>
  <c r="P799" i="17"/>
  <c r="Q799" i="17"/>
  <c r="R799" i="17"/>
  <c r="S799" i="17"/>
  <c r="T799" i="17"/>
  <c r="U799" i="17"/>
  <c r="V799" i="17"/>
  <c r="W799" i="17"/>
  <c r="X799" i="17"/>
  <c r="Y799" i="17"/>
  <c r="Z799" i="17"/>
  <c r="AB799" i="17"/>
  <c r="AC799" i="17"/>
  <c r="AE799" i="17"/>
  <c r="AI799" i="17" s="1"/>
  <c r="AL799" i="17"/>
  <c r="C800" i="17"/>
  <c r="D800" i="17"/>
  <c r="E800" i="17"/>
  <c r="F800" i="17"/>
  <c r="G800" i="17"/>
  <c r="H800" i="17"/>
  <c r="I800" i="17"/>
  <c r="J800" i="17"/>
  <c r="K800" i="17"/>
  <c r="L800" i="17"/>
  <c r="M800" i="17"/>
  <c r="N800" i="17"/>
  <c r="O800" i="17"/>
  <c r="P800" i="17"/>
  <c r="Q800" i="17"/>
  <c r="R800" i="17"/>
  <c r="S800" i="17"/>
  <c r="T800" i="17"/>
  <c r="U800" i="17"/>
  <c r="V800" i="17"/>
  <c r="W800" i="17"/>
  <c r="X800" i="17"/>
  <c r="Y800" i="17"/>
  <c r="Z800" i="17"/>
  <c r="AB800" i="17"/>
  <c r="AC800" i="17"/>
  <c r="AE800" i="17"/>
  <c r="AD800" i="17" s="1"/>
  <c r="AI800" i="17"/>
  <c r="AJ800" i="17"/>
  <c r="AK800" i="17"/>
  <c r="C801" i="17"/>
  <c r="D801" i="17"/>
  <c r="E801" i="17"/>
  <c r="F801" i="17"/>
  <c r="G801" i="17"/>
  <c r="H801" i="17"/>
  <c r="I801" i="17"/>
  <c r="J801" i="17"/>
  <c r="K801" i="17"/>
  <c r="L801" i="17"/>
  <c r="M801" i="17"/>
  <c r="N801" i="17"/>
  <c r="O801" i="17"/>
  <c r="P801" i="17"/>
  <c r="Q801" i="17"/>
  <c r="R801" i="17"/>
  <c r="S801" i="17"/>
  <c r="T801" i="17"/>
  <c r="U801" i="17"/>
  <c r="V801" i="17"/>
  <c r="W801" i="17"/>
  <c r="X801" i="17"/>
  <c r="Y801" i="17"/>
  <c r="Z801" i="17"/>
  <c r="AB801" i="17"/>
  <c r="AC801" i="17"/>
  <c r="AE801" i="17"/>
  <c r="AI801" i="17" s="1"/>
  <c r="AJ801" i="17"/>
  <c r="AL801" i="17"/>
  <c r="C802" i="17"/>
  <c r="D802" i="17"/>
  <c r="E802" i="17"/>
  <c r="F802" i="17"/>
  <c r="G802" i="17"/>
  <c r="H802" i="17"/>
  <c r="I802" i="17"/>
  <c r="J802" i="17"/>
  <c r="K802" i="17"/>
  <c r="L802" i="17"/>
  <c r="M802" i="17"/>
  <c r="N802" i="17"/>
  <c r="O802" i="17"/>
  <c r="P802" i="17"/>
  <c r="Q802" i="17"/>
  <c r="R802" i="17"/>
  <c r="S802" i="17"/>
  <c r="T802" i="17"/>
  <c r="U802" i="17"/>
  <c r="V802" i="17"/>
  <c r="W802" i="17"/>
  <c r="X802" i="17"/>
  <c r="Y802" i="17"/>
  <c r="Z802" i="17"/>
  <c r="AB802" i="17"/>
  <c r="AC802" i="17"/>
  <c r="AD802" i="17"/>
  <c r="AE802" i="17"/>
  <c r="AI802" i="17"/>
  <c r="AM802" i="17"/>
  <c r="C803" i="17"/>
  <c r="D803" i="17"/>
  <c r="E803" i="17"/>
  <c r="F803" i="17"/>
  <c r="G803" i="17"/>
  <c r="H803" i="17"/>
  <c r="I803" i="17"/>
  <c r="J803" i="17"/>
  <c r="K803" i="17"/>
  <c r="L803" i="17"/>
  <c r="M803" i="17"/>
  <c r="N803" i="17"/>
  <c r="O803" i="17"/>
  <c r="P803" i="17"/>
  <c r="Q803" i="17"/>
  <c r="R803" i="17"/>
  <c r="S803" i="17"/>
  <c r="T803" i="17"/>
  <c r="U803" i="17"/>
  <c r="V803" i="17"/>
  <c r="W803" i="17"/>
  <c r="X803" i="17"/>
  <c r="Y803" i="17"/>
  <c r="Z803" i="17"/>
  <c r="AB803" i="17"/>
  <c r="AC803" i="17"/>
  <c r="AD803" i="17"/>
  <c r="AE803" i="17"/>
  <c r="AI803" i="17"/>
  <c r="AM803" i="17" s="1"/>
  <c r="AJ803" i="17"/>
  <c r="AK803" i="17"/>
  <c r="AL803" i="17"/>
  <c r="C804" i="17"/>
  <c r="D804" i="17"/>
  <c r="E804" i="17"/>
  <c r="F804" i="17"/>
  <c r="G804" i="17"/>
  <c r="H804" i="17"/>
  <c r="I804" i="17"/>
  <c r="J804" i="17"/>
  <c r="K804" i="17"/>
  <c r="L804" i="17"/>
  <c r="M804" i="17"/>
  <c r="N804" i="17"/>
  <c r="O804" i="17"/>
  <c r="P804" i="17"/>
  <c r="Q804" i="17"/>
  <c r="R804" i="17"/>
  <c r="S804" i="17"/>
  <c r="T804" i="17"/>
  <c r="U804" i="17"/>
  <c r="V804" i="17"/>
  <c r="W804" i="17"/>
  <c r="X804" i="17"/>
  <c r="Y804" i="17"/>
  <c r="Z804" i="17"/>
  <c r="AB804" i="17"/>
  <c r="AC804" i="17"/>
  <c r="AE804" i="17"/>
  <c r="AD804" i="17" s="1"/>
  <c r="AI804" i="17"/>
  <c r="AM804" i="17"/>
  <c r="C805" i="17"/>
  <c r="D805" i="17"/>
  <c r="E805" i="17"/>
  <c r="F805" i="17"/>
  <c r="G805" i="17"/>
  <c r="H805" i="17"/>
  <c r="I805" i="17"/>
  <c r="J805" i="17"/>
  <c r="K805" i="17"/>
  <c r="L805" i="17"/>
  <c r="M805" i="17"/>
  <c r="N805" i="17"/>
  <c r="O805" i="17"/>
  <c r="P805" i="17"/>
  <c r="Q805" i="17"/>
  <c r="R805" i="17"/>
  <c r="S805" i="17"/>
  <c r="T805" i="17"/>
  <c r="U805" i="17"/>
  <c r="V805" i="17"/>
  <c r="W805" i="17"/>
  <c r="X805" i="17"/>
  <c r="Y805" i="17"/>
  <c r="Z805" i="17"/>
  <c r="AB805" i="17"/>
  <c r="AC805" i="17"/>
  <c r="AE805" i="17"/>
  <c r="AD805" i="17" s="1"/>
  <c r="AI805" i="17"/>
  <c r="AJ805" i="17"/>
  <c r="AK805" i="17"/>
  <c r="C806" i="17"/>
  <c r="D806" i="17"/>
  <c r="E806" i="17"/>
  <c r="F806" i="17"/>
  <c r="G806" i="17"/>
  <c r="H806" i="17"/>
  <c r="I806" i="17"/>
  <c r="J806" i="17"/>
  <c r="K806" i="17"/>
  <c r="L806" i="17"/>
  <c r="M806" i="17"/>
  <c r="N806" i="17"/>
  <c r="O806" i="17"/>
  <c r="P806" i="17"/>
  <c r="Q806" i="17"/>
  <c r="R806" i="17"/>
  <c r="S806" i="17"/>
  <c r="T806" i="17"/>
  <c r="U806" i="17"/>
  <c r="V806" i="17"/>
  <c r="W806" i="17"/>
  <c r="X806" i="17"/>
  <c r="Y806" i="17"/>
  <c r="Z806" i="17"/>
  <c r="AB806" i="17"/>
  <c r="AC806" i="17"/>
  <c r="AE806" i="17"/>
  <c r="AI806" i="17" s="1"/>
  <c r="AM806" i="17" s="1"/>
  <c r="C807" i="17"/>
  <c r="D807" i="17"/>
  <c r="E807" i="17"/>
  <c r="F807" i="17"/>
  <c r="G807" i="17"/>
  <c r="H807" i="17"/>
  <c r="AA807" i="17" s="1"/>
  <c r="I807" i="17"/>
  <c r="J807" i="17"/>
  <c r="K807" i="17"/>
  <c r="L807" i="17"/>
  <c r="M807" i="17"/>
  <c r="N807" i="17"/>
  <c r="O807" i="17"/>
  <c r="P807" i="17"/>
  <c r="Q807" i="17"/>
  <c r="R807" i="17"/>
  <c r="S807" i="17"/>
  <c r="T807" i="17"/>
  <c r="U807" i="17"/>
  <c r="V807" i="17"/>
  <c r="W807" i="17"/>
  <c r="X807" i="17"/>
  <c r="Y807" i="17"/>
  <c r="Z807" i="17"/>
  <c r="AB807" i="17"/>
  <c r="AC807" i="17"/>
  <c r="AD807" i="17"/>
  <c r="AE807" i="17"/>
  <c r="AI807" i="17" s="1"/>
  <c r="AM807" i="17" s="1"/>
  <c r="AJ807" i="17"/>
  <c r="AK807" i="17"/>
  <c r="AL807" i="17"/>
  <c r="C808" i="17"/>
  <c r="D808" i="17"/>
  <c r="E808" i="17"/>
  <c r="F808" i="17"/>
  <c r="G808" i="17"/>
  <c r="H808" i="17"/>
  <c r="I808" i="17"/>
  <c r="J808" i="17"/>
  <c r="K808" i="17"/>
  <c r="L808" i="17"/>
  <c r="M808" i="17"/>
  <c r="N808" i="17"/>
  <c r="O808" i="17"/>
  <c r="AA808" i="17" s="1"/>
  <c r="P808" i="17"/>
  <c r="Q808" i="17"/>
  <c r="R808" i="17"/>
  <c r="S808" i="17"/>
  <c r="T808" i="17"/>
  <c r="U808" i="17"/>
  <c r="V808" i="17"/>
  <c r="W808" i="17"/>
  <c r="X808" i="17"/>
  <c r="Y808" i="17"/>
  <c r="Z808" i="17"/>
  <c r="AB808" i="17"/>
  <c r="AC808" i="17"/>
  <c r="AE808" i="17"/>
  <c r="AD808" i="17" s="1"/>
  <c r="AI808" i="17"/>
  <c r="AJ808" i="17"/>
  <c r="C809" i="17"/>
  <c r="D809" i="17"/>
  <c r="E809" i="17"/>
  <c r="F809" i="17"/>
  <c r="G809" i="17"/>
  <c r="H809" i="17"/>
  <c r="I809" i="17"/>
  <c r="J809" i="17"/>
  <c r="K809" i="17"/>
  <c r="L809" i="17"/>
  <c r="M809" i="17"/>
  <c r="N809" i="17"/>
  <c r="O809" i="17"/>
  <c r="P809" i="17"/>
  <c r="Q809" i="17"/>
  <c r="R809" i="17"/>
  <c r="S809" i="17"/>
  <c r="T809" i="17"/>
  <c r="U809" i="17"/>
  <c r="V809" i="17"/>
  <c r="W809" i="17"/>
  <c r="X809" i="17"/>
  <c r="Y809" i="17"/>
  <c r="Z809" i="17"/>
  <c r="AB809" i="17"/>
  <c r="AC809" i="17"/>
  <c r="AE809" i="17"/>
  <c r="AD809" i="17" s="1"/>
  <c r="AI809" i="17"/>
  <c r="AJ809" i="17"/>
  <c r="C810" i="17"/>
  <c r="D810" i="17"/>
  <c r="E810" i="17"/>
  <c r="F810" i="17"/>
  <c r="G810" i="17"/>
  <c r="H810" i="17"/>
  <c r="I810" i="17"/>
  <c r="J810" i="17"/>
  <c r="K810" i="17"/>
  <c r="L810" i="17"/>
  <c r="M810" i="17"/>
  <c r="N810" i="17"/>
  <c r="O810" i="17"/>
  <c r="P810" i="17"/>
  <c r="Q810" i="17"/>
  <c r="R810" i="17"/>
  <c r="S810" i="17"/>
  <c r="T810" i="17"/>
  <c r="U810" i="17"/>
  <c r="V810" i="17"/>
  <c r="W810" i="17"/>
  <c r="X810" i="17"/>
  <c r="Y810" i="17"/>
  <c r="Z810" i="17"/>
  <c r="AB810" i="17"/>
  <c r="AC810" i="17"/>
  <c r="AE810" i="17"/>
  <c r="AI810" i="17" s="1"/>
  <c r="AJ810" i="17"/>
  <c r="AK810" i="17"/>
  <c r="AL810" i="17"/>
  <c r="AM810" i="17"/>
  <c r="C811" i="17"/>
  <c r="D811" i="17"/>
  <c r="E811" i="17"/>
  <c r="F811" i="17"/>
  <c r="G811" i="17"/>
  <c r="H811" i="17"/>
  <c r="AA811" i="17" s="1"/>
  <c r="I811" i="17"/>
  <c r="J811" i="17"/>
  <c r="K811" i="17"/>
  <c r="L811" i="17"/>
  <c r="M811" i="17"/>
  <c r="N811" i="17"/>
  <c r="O811" i="17"/>
  <c r="P811" i="17"/>
  <c r="Q811" i="17"/>
  <c r="R811" i="17"/>
  <c r="S811" i="17"/>
  <c r="T811" i="17"/>
  <c r="U811" i="17"/>
  <c r="V811" i="17"/>
  <c r="W811" i="17"/>
  <c r="X811" i="17"/>
  <c r="Y811" i="17"/>
  <c r="Z811" i="17"/>
  <c r="AB811" i="17"/>
  <c r="AC811" i="17"/>
  <c r="AD811" i="17"/>
  <c r="AE811" i="17"/>
  <c r="AI811" i="17"/>
  <c r="AL811" i="17" s="1"/>
  <c r="AJ811" i="17"/>
  <c r="AK811" i="17"/>
  <c r="AM811" i="17"/>
  <c r="C812" i="17"/>
  <c r="D812" i="17"/>
  <c r="E812" i="17"/>
  <c r="F812" i="17"/>
  <c r="G812" i="17"/>
  <c r="H812" i="17"/>
  <c r="I812" i="17"/>
  <c r="J812" i="17"/>
  <c r="K812" i="17"/>
  <c r="L812" i="17"/>
  <c r="M812" i="17"/>
  <c r="N812" i="17"/>
  <c r="O812" i="17"/>
  <c r="P812" i="17"/>
  <c r="Q812" i="17"/>
  <c r="R812" i="17"/>
  <c r="S812" i="17"/>
  <c r="T812" i="17"/>
  <c r="U812" i="17"/>
  <c r="V812" i="17"/>
  <c r="W812" i="17"/>
  <c r="X812" i="17"/>
  <c r="Y812" i="17"/>
  <c r="Z812" i="17"/>
  <c r="AB812" i="17"/>
  <c r="AC812" i="17"/>
  <c r="AE812" i="17"/>
  <c r="C813" i="17"/>
  <c r="D813" i="17"/>
  <c r="E813" i="17"/>
  <c r="F813" i="17"/>
  <c r="G813" i="17"/>
  <c r="H813" i="17"/>
  <c r="I813" i="17"/>
  <c r="J813" i="17"/>
  <c r="K813" i="17"/>
  <c r="L813" i="17"/>
  <c r="M813" i="17"/>
  <c r="N813" i="17"/>
  <c r="O813" i="17"/>
  <c r="P813" i="17"/>
  <c r="Q813" i="17"/>
  <c r="R813" i="17"/>
  <c r="S813" i="17"/>
  <c r="T813" i="17"/>
  <c r="U813" i="17"/>
  <c r="V813" i="17"/>
  <c r="W813" i="17"/>
  <c r="X813" i="17"/>
  <c r="Y813" i="17"/>
  <c r="Z813" i="17"/>
  <c r="AA813" i="17"/>
  <c r="AB813" i="17"/>
  <c r="AC813" i="17"/>
  <c r="AE813" i="17"/>
  <c r="AD813" i="17" s="1"/>
  <c r="AI813" i="17"/>
  <c r="AJ813" i="17"/>
  <c r="C814" i="17"/>
  <c r="D814" i="17"/>
  <c r="E814" i="17"/>
  <c r="F814" i="17"/>
  <c r="G814" i="17"/>
  <c r="H814" i="17"/>
  <c r="I814" i="17"/>
  <c r="J814" i="17"/>
  <c r="K814" i="17"/>
  <c r="L814" i="17"/>
  <c r="M814" i="17"/>
  <c r="N814" i="17"/>
  <c r="O814" i="17"/>
  <c r="P814" i="17"/>
  <c r="Q814" i="17"/>
  <c r="R814" i="17"/>
  <c r="S814" i="17"/>
  <c r="T814" i="17"/>
  <c r="U814" i="17"/>
  <c r="V814" i="17"/>
  <c r="W814" i="17"/>
  <c r="X814" i="17"/>
  <c r="Y814" i="17"/>
  <c r="Z814" i="17"/>
  <c r="AB814" i="17"/>
  <c r="AC814" i="17"/>
  <c r="AE814" i="17"/>
  <c r="AD814" i="17" s="1"/>
  <c r="AI814" i="17"/>
  <c r="C815" i="17"/>
  <c r="D815" i="17"/>
  <c r="E815" i="17"/>
  <c r="F815" i="17"/>
  <c r="G815" i="17"/>
  <c r="H815" i="17"/>
  <c r="AA815" i="17" s="1"/>
  <c r="I815" i="17"/>
  <c r="J815" i="17"/>
  <c r="K815" i="17"/>
  <c r="L815" i="17"/>
  <c r="AF815" i="17" s="1"/>
  <c r="AG815" i="17" s="1"/>
  <c r="M815" i="17"/>
  <c r="N815" i="17"/>
  <c r="O815" i="17"/>
  <c r="P815" i="17"/>
  <c r="Q815" i="17"/>
  <c r="R815" i="17"/>
  <c r="S815" i="17"/>
  <c r="T815" i="17"/>
  <c r="U815" i="17"/>
  <c r="V815" i="17"/>
  <c r="W815" i="17"/>
  <c r="X815" i="17"/>
  <c r="Y815" i="17"/>
  <c r="Z815" i="17"/>
  <c r="AB815" i="17"/>
  <c r="AC815" i="17"/>
  <c r="AE815" i="17"/>
  <c r="C816" i="17"/>
  <c r="D816" i="17"/>
  <c r="E816" i="17"/>
  <c r="F816" i="17"/>
  <c r="G816" i="17"/>
  <c r="H816" i="17"/>
  <c r="I816" i="17"/>
  <c r="J816" i="17"/>
  <c r="K816" i="17"/>
  <c r="L816" i="17"/>
  <c r="M816" i="17"/>
  <c r="N816" i="17"/>
  <c r="O816" i="17"/>
  <c r="P816" i="17"/>
  <c r="Q816" i="17"/>
  <c r="R816" i="17"/>
  <c r="S816" i="17"/>
  <c r="T816" i="17"/>
  <c r="U816" i="17"/>
  <c r="V816" i="17"/>
  <c r="W816" i="17"/>
  <c r="X816" i="17"/>
  <c r="Y816" i="17"/>
  <c r="Z816" i="17"/>
  <c r="AB816" i="17"/>
  <c r="AC816" i="17"/>
  <c r="AD816" i="17"/>
  <c r="AE816" i="17"/>
  <c r="AI816" i="17"/>
  <c r="AM816" i="17" s="1"/>
  <c r="AJ816" i="17"/>
  <c r="AK816" i="17"/>
  <c r="AL816" i="17"/>
  <c r="C817" i="17"/>
  <c r="D817" i="17"/>
  <c r="E817" i="17"/>
  <c r="F817" i="17"/>
  <c r="G817" i="17"/>
  <c r="H817" i="17"/>
  <c r="I817" i="17"/>
  <c r="J817" i="17"/>
  <c r="K817" i="17"/>
  <c r="L817" i="17"/>
  <c r="M817" i="17"/>
  <c r="N817" i="17"/>
  <c r="O817" i="17"/>
  <c r="P817" i="17"/>
  <c r="Q817" i="17"/>
  <c r="R817" i="17"/>
  <c r="S817" i="17"/>
  <c r="T817" i="17"/>
  <c r="U817" i="17"/>
  <c r="V817" i="17"/>
  <c r="W817" i="17"/>
  <c r="X817" i="17"/>
  <c r="Y817" i="17"/>
  <c r="Z817" i="17"/>
  <c r="AB817" i="17"/>
  <c r="AC817" i="17"/>
  <c r="AE817" i="17"/>
  <c r="C818" i="17"/>
  <c r="D818" i="17"/>
  <c r="E818" i="17"/>
  <c r="F818" i="17"/>
  <c r="G818" i="17"/>
  <c r="H818" i="17"/>
  <c r="I818" i="17"/>
  <c r="J818" i="17"/>
  <c r="K818" i="17"/>
  <c r="L818" i="17"/>
  <c r="M818" i="17"/>
  <c r="N818" i="17"/>
  <c r="O818" i="17"/>
  <c r="P818" i="17"/>
  <c r="Q818" i="17"/>
  <c r="R818" i="17"/>
  <c r="S818" i="17"/>
  <c r="T818" i="17"/>
  <c r="U818" i="17"/>
  <c r="V818" i="17"/>
  <c r="W818" i="17"/>
  <c r="X818" i="17"/>
  <c r="Y818" i="17"/>
  <c r="Z818" i="17"/>
  <c r="AB818" i="17"/>
  <c r="AC818" i="17"/>
  <c r="AD818" i="17"/>
  <c r="AE818" i="17"/>
  <c r="AI818" i="17" s="1"/>
  <c r="AJ818" i="17"/>
  <c r="AL818" i="17"/>
  <c r="C819" i="17"/>
  <c r="D819" i="17"/>
  <c r="E819" i="17"/>
  <c r="F819" i="17"/>
  <c r="G819" i="17"/>
  <c r="H819" i="17"/>
  <c r="I819" i="17"/>
  <c r="J819" i="17"/>
  <c r="K819" i="17"/>
  <c r="L819" i="17"/>
  <c r="M819" i="17"/>
  <c r="N819" i="17"/>
  <c r="O819" i="17"/>
  <c r="P819" i="17"/>
  <c r="Q819" i="17"/>
  <c r="R819" i="17"/>
  <c r="S819" i="17"/>
  <c r="T819" i="17"/>
  <c r="U819" i="17"/>
  <c r="V819" i="17"/>
  <c r="W819" i="17"/>
  <c r="X819" i="17"/>
  <c r="Y819" i="17"/>
  <c r="Z819" i="17"/>
  <c r="AB819" i="17"/>
  <c r="AC819" i="17"/>
  <c r="AE819" i="17"/>
  <c r="AI819" i="17" s="1"/>
  <c r="AL819" i="17"/>
  <c r="C820" i="17"/>
  <c r="D820" i="17"/>
  <c r="E820" i="17"/>
  <c r="F820" i="17"/>
  <c r="G820" i="17"/>
  <c r="H820" i="17"/>
  <c r="I820" i="17"/>
  <c r="J820" i="17"/>
  <c r="K820" i="17"/>
  <c r="L820" i="17"/>
  <c r="M820" i="17"/>
  <c r="N820" i="17"/>
  <c r="O820" i="17"/>
  <c r="P820" i="17"/>
  <c r="Q820" i="17"/>
  <c r="R820" i="17"/>
  <c r="S820" i="17"/>
  <c r="T820" i="17"/>
  <c r="U820" i="17"/>
  <c r="V820" i="17"/>
  <c r="W820" i="17"/>
  <c r="X820" i="17"/>
  <c r="Y820" i="17"/>
  <c r="Z820" i="17"/>
  <c r="AB820" i="17"/>
  <c r="AC820" i="17"/>
  <c r="AE820" i="17"/>
  <c r="AD820" i="17" s="1"/>
  <c r="AI820" i="17"/>
  <c r="AK820" i="17"/>
  <c r="C821" i="17"/>
  <c r="D821" i="17"/>
  <c r="E821" i="17"/>
  <c r="F821" i="17"/>
  <c r="G821" i="17"/>
  <c r="H821" i="17"/>
  <c r="I821" i="17"/>
  <c r="J821" i="17"/>
  <c r="K821" i="17"/>
  <c r="L821" i="17"/>
  <c r="M821" i="17"/>
  <c r="N821" i="17"/>
  <c r="O821" i="17"/>
  <c r="P821" i="17"/>
  <c r="Q821" i="17"/>
  <c r="R821" i="17"/>
  <c r="S821" i="17"/>
  <c r="T821" i="17"/>
  <c r="U821" i="17"/>
  <c r="V821" i="17"/>
  <c r="W821" i="17"/>
  <c r="X821" i="17"/>
  <c r="Y821" i="17"/>
  <c r="Z821" i="17"/>
  <c r="AB821" i="17"/>
  <c r="AC821" i="17"/>
  <c r="AD821" i="17"/>
  <c r="AE821" i="17"/>
  <c r="AI821" i="17"/>
  <c r="AJ821" i="17"/>
  <c r="AK821" i="17"/>
  <c r="C822" i="17"/>
  <c r="D822" i="17"/>
  <c r="E822" i="17"/>
  <c r="F822" i="17"/>
  <c r="G822" i="17"/>
  <c r="H822" i="17"/>
  <c r="I822" i="17"/>
  <c r="J822" i="17"/>
  <c r="K822" i="17"/>
  <c r="L822" i="17"/>
  <c r="M822" i="17"/>
  <c r="N822" i="17"/>
  <c r="O822" i="17"/>
  <c r="P822" i="17"/>
  <c r="Q822" i="17"/>
  <c r="R822" i="17"/>
  <c r="S822" i="17"/>
  <c r="T822" i="17"/>
  <c r="U822" i="17"/>
  <c r="V822" i="17"/>
  <c r="W822" i="17"/>
  <c r="X822" i="17"/>
  <c r="Y822" i="17"/>
  <c r="Z822" i="17"/>
  <c r="AB822" i="17"/>
  <c r="AC822" i="17"/>
  <c r="AD822" i="17"/>
  <c r="AE822" i="17"/>
  <c r="AI822" i="17"/>
  <c r="AJ822" i="17"/>
  <c r="AK822" i="17"/>
  <c r="AL822" i="17"/>
  <c r="AM822" i="17"/>
  <c r="C823" i="17"/>
  <c r="D823" i="17"/>
  <c r="E823" i="17"/>
  <c r="F823" i="17"/>
  <c r="G823" i="17"/>
  <c r="H823" i="17"/>
  <c r="I823" i="17"/>
  <c r="J823" i="17"/>
  <c r="K823" i="17"/>
  <c r="L823" i="17"/>
  <c r="M823" i="17"/>
  <c r="N823" i="17"/>
  <c r="O823" i="17"/>
  <c r="P823" i="17"/>
  <c r="Q823" i="17"/>
  <c r="R823" i="17"/>
  <c r="S823" i="17"/>
  <c r="T823" i="17"/>
  <c r="U823" i="17"/>
  <c r="V823" i="17"/>
  <c r="W823" i="17"/>
  <c r="X823" i="17"/>
  <c r="Y823" i="17"/>
  <c r="Z823" i="17"/>
  <c r="AB823" i="17"/>
  <c r="AC823" i="17"/>
  <c r="AE823" i="17"/>
  <c r="AD823" i="17" s="1"/>
  <c r="AI823" i="17"/>
  <c r="AJ823" i="17"/>
  <c r="AK823" i="17"/>
  <c r="AL823" i="17"/>
  <c r="AM823" i="17"/>
  <c r="C824" i="17"/>
  <c r="D824" i="17"/>
  <c r="E824" i="17"/>
  <c r="F824" i="17"/>
  <c r="G824" i="17"/>
  <c r="H824" i="17"/>
  <c r="I824" i="17"/>
  <c r="J824" i="17"/>
  <c r="K824" i="17"/>
  <c r="L824" i="17"/>
  <c r="M824" i="17"/>
  <c r="N824" i="17"/>
  <c r="O824" i="17"/>
  <c r="P824" i="17"/>
  <c r="Q824" i="17"/>
  <c r="R824" i="17"/>
  <c r="S824" i="17"/>
  <c r="T824" i="17"/>
  <c r="U824" i="17"/>
  <c r="V824" i="17"/>
  <c r="W824" i="17"/>
  <c r="X824" i="17"/>
  <c r="Y824" i="17"/>
  <c r="Z824" i="17"/>
  <c r="AB824" i="17"/>
  <c r="AC824" i="17"/>
  <c r="AE824" i="17"/>
  <c r="AD824" i="17" s="1"/>
  <c r="AI824" i="17"/>
  <c r="AK824" i="17" s="1"/>
  <c r="AJ824" i="17"/>
  <c r="AL824" i="17"/>
  <c r="AM824" i="17"/>
  <c r="C825" i="17"/>
  <c r="D825" i="17"/>
  <c r="E825" i="17"/>
  <c r="F825" i="17"/>
  <c r="G825" i="17"/>
  <c r="H825" i="17"/>
  <c r="I825" i="17"/>
  <c r="J825" i="17"/>
  <c r="K825" i="17"/>
  <c r="L825" i="17"/>
  <c r="M825" i="17"/>
  <c r="N825" i="17"/>
  <c r="O825" i="17"/>
  <c r="P825" i="17"/>
  <c r="Q825" i="17"/>
  <c r="R825" i="17"/>
  <c r="S825" i="17"/>
  <c r="T825" i="17"/>
  <c r="U825" i="17"/>
  <c r="V825" i="17"/>
  <c r="W825" i="17"/>
  <c r="X825" i="17"/>
  <c r="Y825" i="17"/>
  <c r="Z825" i="17"/>
  <c r="AB825" i="17"/>
  <c r="AC825" i="17"/>
  <c r="AE825" i="17" s="1"/>
  <c r="AD825" i="17" s="1"/>
  <c r="C826" i="17"/>
  <c r="D826" i="17"/>
  <c r="E826" i="17"/>
  <c r="F826" i="17"/>
  <c r="G826" i="17"/>
  <c r="H826" i="17"/>
  <c r="I826" i="17"/>
  <c r="J826" i="17"/>
  <c r="K826" i="17"/>
  <c r="L826" i="17"/>
  <c r="M826" i="17"/>
  <c r="N826" i="17"/>
  <c r="O826" i="17"/>
  <c r="P826" i="17"/>
  <c r="Q826" i="17"/>
  <c r="R826" i="17"/>
  <c r="S826" i="17"/>
  <c r="T826" i="17"/>
  <c r="U826" i="17"/>
  <c r="V826" i="17"/>
  <c r="W826" i="17"/>
  <c r="X826" i="17"/>
  <c r="Y826" i="17"/>
  <c r="Z826" i="17"/>
  <c r="AB826" i="17"/>
  <c r="AC826" i="17"/>
  <c r="AE826" i="17"/>
  <c r="AI826" i="17" s="1"/>
  <c r="C827" i="17"/>
  <c r="D827" i="17"/>
  <c r="E827" i="17"/>
  <c r="F827" i="17"/>
  <c r="G827" i="17"/>
  <c r="H827" i="17"/>
  <c r="I827" i="17"/>
  <c r="J827" i="17"/>
  <c r="K827" i="17"/>
  <c r="L827" i="17"/>
  <c r="M827" i="17"/>
  <c r="N827" i="17"/>
  <c r="O827" i="17"/>
  <c r="P827" i="17"/>
  <c r="Q827" i="17"/>
  <c r="R827" i="17"/>
  <c r="S827" i="17"/>
  <c r="T827" i="17"/>
  <c r="U827" i="17"/>
  <c r="V827" i="17"/>
  <c r="W827" i="17"/>
  <c r="X827" i="17"/>
  <c r="Y827" i="17"/>
  <c r="Z827" i="17"/>
  <c r="AB827" i="17"/>
  <c r="AC827" i="17"/>
  <c r="AE827" i="17"/>
  <c r="AD827" i="17" s="1"/>
  <c r="AI827" i="17"/>
  <c r="AK827" i="17"/>
  <c r="AL827" i="17"/>
  <c r="C828" i="17"/>
  <c r="D828" i="17"/>
  <c r="E828" i="17"/>
  <c r="F828" i="17"/>
  <c r="G828" i="17"/>
  <c r="H828" i="17"/>
  <c r="I828" i="17"/>
  <c r="J828" i="17"/>
  <c r="K828" i="17"/>
  <c r="L828" i="17"/>
  <c r="M828" i="17"/>
  <c r="N828" i="17"/>
  <c r="O828" i="17"/>
  <c r="P828" i="17"/>
  <c r="Q828" i="17"/>
  <c r="R828" i="17"/>
  <c r="S828" i="17"/>
  <c r="T828" i="17"/>
  <c r="U828" i="17"/>
  <c r="V828" i="17"/>
  <c r="W828" i="17"/>
  <c r="X828" i="17"/>
  <c r="Y828" i="17"/>
  <c r="Z828" i="17"/>
  <c r="AB828" i="17"/>
  <c r="AC828" i="17"/>
  <c r="AE828" i="17"/>
  <c r="C829" i="17"/>
  <c r="D829" i="17"/>
  <c r="E829" i="17"/>
  <c r="F829" i="17"/>
  <c r="G829" i="17"/>
  <c r="H829" i="17"/>
  <c r="I829" i="17"/>
  <c r="AA829" i="17" s="1"/>
  <c r="J829" i="17"/>
  <c r="K829" i="17"/>
  <c r="L829" i="17"/>
  <c r="M829" i="17"/>
  <c r="N829" i="17"/>
  <c r="O829" i="17"/>
  <c r="P829" i="17"/>
  <c r="Q829" i="17"/>
  <c r="R829" i="17"/>
  <c r="S829" i="17"/>
  <c r="T829" i="17"/>
  <c r="U829" i="17"/>
  <c r="V829" i="17"/>
  <c r="W829" i="17"/>
  <c r="X829" i="17"/>
  <c r="Y829" i="17"/>
  <c r="Z829" i="17"/>
  <c r="AB829" i="17"/>
  <c r="AC829" i="17"/>
  <c r="AD829" i="17"/>
  <c r="AE829" i="17"/>
  <c r="AI829" i="17"/>
  <c r="AJ829" i="17"/>
  <c r="C830" i="17"/>
  <c r="D830" i="17"/>
  <c r="E830" i="17"/>
  <c r="F830" i="17"/>
  <c r="G830" i="17"/>
  <c r="H830" i="17"/>
  <c r="I830" i="17"/>
  <c r="J830" i="17"/>
  <c r="K830" i="17"/>
  <c r="L830" i="17"/>
  <c r="M830" i="17"/>
  <c r="N830" i="17"/>
  <c r="O830" i="17"/>
  <c r="P830" i="17"/>
  <c r="Q830" i="17"/>
  <c r="R830" i="17"/>
  <c r="S830" i="17"/>
  <c r="T830" i="17"/>
  <c r="U830" i="17"/>
  <c r="V830" i="17"/>
  <c r="W830" i="17"/>
  <c r="X830" i="17"/>
  <c r="Y830" i="17"/>
  <c r="Z830" i="17"/>
  <c r="AB830" i="17"/>
  <c r="AC830" i="17"/>
  <c r="AE830" i="17"/>
  <c r="AI830" i="17" s="1"/>
  <c r="AM830" i="17" s="1"/>
  <c r="AJ830" i="17"/>
  <c r="AL830" i="17"/>
  <c r="C831" i="17"/>
  <c r="D831" i="17"/>
  <c r="E831" i="17"/>
  <c r="F831" i="17"/>
  <c r="G831" i="17"/>
  <c r="H831" i="17"/>
  <c r="AA831" i="17" s="1"/>
  <c r="I831" i="17"/>
  <c r="J831" i="17"/>
  <c r="K831" i="17"/>
  <c r="L831" i="17"/>
  <c r="M831" i="17"/>
  <c r="N831" i="17"/>
  <c r="O831" i="17"/>
  <c r="P831" i="17"/>
  <c r="Q831" i="17"/>
  <c r="R831" i="17"/>
  <c r="S831" i="17"/>
  <c r="T831" i="17"/>
  <c r="U831" i="17"/>
  <c r="V831" i="17"/>
  <c r="W831" i="17"/>
  <c r="X831" i="17"/>
  <c r="Y831" i="17"/>
  <c r="Z831" i="17"/>
  <c r="AB831" i="17"/>
  <c r="AC831" i="17"/>
  <c r="AD831" i="17"/>
  <c r="AE831" i="17"/>
  <c r="AI831" i="17"/>
  <c r="C832" i="17"/>
  <c r="D832" i="17"/>
  <c r="E832" i="17"/>
  <c r="F832" i="17"/>
  <c r="G832" i="17"/>
  <c r="H832" i="17"/>
  <c r="I832" i="17"/>
  <c r="J832" i="17"/>
  <c r="K832" i="17"/>
  <c r="L832" i="17"/>
  <c r="M832" i="17"/>
  <c r="N832" i="17"/>
  <c r="O832" i="17"/>
  <c r="P832" i="17"/>
  <c r="Q832" i="17"/>
  <c r="R832" i="17"/>
  <c r="S832" i="17"/>
  <c r="T832" i="17"/>
  <c r="U832" i="17"/>
  <c r="V832" i="17"/>
  <c r="W832" i="17"/>
  <c r="X832" i="17"/>
  <c r="Y832" i="17"/>
  <c r="Z832" i="17"/>
  <c r="AB832" i="17"/>
  <c r="AC832" i="17"/>
  <c r="AE832" i="17"/>
  <c r="AI832" i="17" s="1"/>
  <c r="AJ832" i="17"/>
  <c r="AK832" i="17"/>
  <c r="AL832" i="17"/>
  <c r="AM832" i="17"/>
  <c r="C833" i="17"/>
  <c r="D833" i="17"/>
  <c r="E833" i="17"/>
  <c r="F833" i="17"/>
  <c r="G833" i="17"/>
  <c r="H833" i="17"/>
  <c r="I833" i="17"/>
  <c r="J833" i="17"/>
  <c r="K833" i="17"/>
  <c r="L833" i="17"/>
  <c r="M833" i="17"/>
  <c r="N833" i="17"/>
  <c r="O833" i="17"/>
  <c r="P833" i="17"/>
  <c r="Q833" i="17"/>
  <c r="R833" i="17"/>
  <c r="S833" i="17"/>
  <c r="T833" i="17"/>
  <c r="U833" i="17"/>
  <c r="V833" i="17"/>
  <c r="W833" i="17"/>
  <c r="X833" i="17"/>
  <c r="Y833" i="17"/>
  <c r="Z833" i="17"/>
  <c r="AB833" i="17"/>
  <c r="AC833" i="17"/>
  <c r="AD833" i="17"/>
  <c r="AE833" i="17"/>
  <c r="AI833" i="17" s="1"/>
  <c r="C834" i="17"/>
  <c r="D834" i="17"/>
  <c r="E834" i="17"/>
  <c r="F834" i="17"/>
  <c r="G834" i="17"/>
  <c r="H834" i="17"/>
  <c r="I834" i="17"/>
  <c r="J834" i="17"/>
  <c r="K834" i="17"/>
  <c r="L834" i="17"/>
  <c r="M834" i="17"/>
  <c r="N834" i="17"/>
  <c r="O834" i="17"/>
  <c r="P834" i="17"/>
  <c r="Q834" i="17"/>
  <c r="R834" i="17"/>
  <c r="S834" i="17"/>
  <c r="T834" i="17"/>
  <c r="U834" i="17"/>
  <c r="V834" i="17"/>
  <c r="W834" i="17"/>
  <c r="X834" i="17"/>
  <c r="Y834" i="17"/>
  <c r="Z834" i="17"/>
  <c r="AB834" i="17"/>
  <c r="AC834" i="17"/>
  <c r="AD834" i="17"/>
  <c r="AE834" i="17"/>
  <c r="AI834" i="17"/>
  <c r="AM834" i="17" s="1"/>
  <c r="AJ834" i="17"/>
  <c r="AK834" i="17"/>
  <c r="AL834" i="17"/>
  <c r="C835" i="17"/>
  <c r="D835" i="17"/>
  <c r="E835" i="17"/>
  <c r="F835" i="17"/>
  <c r="G835" i="17"/>
  <c r="H835" i="17"/>
  <c r="I835" i="17"/>
  <c r="J835" i="17"/>
  <c r="K835" i="17"/>
  <c r="L835" i="17"/>
  <c r="M835" i="17"/>
  <c r="N835" i="17"/>
  <c r="O835" i="17"/>
  <c r="P835" i="17"/>
  <c r="Q835" i="17"/>
  <c r="R835" i="17"/>
  <c r="S835" i="17"/>
  <c r="T835" i="17"/>
  <c r="U835" i="17"/>
  <c r="V835" i="17"/>
  <c r="W835" i="17"/>
  <c r="X835" i="17"/>
  <c r="Y835" i="17"/>
  <c r="Z835" i="17"/>
  <c r="AB835" i="17"/>
  <c r="AC835" i="17"/>
  <c r="AE835" i="17"/>
  <c r="AD835" i="17" s="1"/>
  <c r="AI835" i="17"/>
  <c r="C836" i="17"/>
  <c r="D836" i="17"/>
  <c r="E836" i="17"/>
  <c r="F836" i="17"/>
  <c r="G836" i="17"/>
  <c r="H836" i="17"/>
  <c r="I836" i="17"/>
  <c r="J836" i="17"/>
  <c r="K836" i="17"/>
  <c r="L836" i="17"/>
  <c r="M836" i="17"/>
  <c r="N836" i="17"/>
  <c r="O836" i="17"/>
  <c r="P836" i="17"/>
  <c r="Q836" i="17"/>
  <c r="R836" i="17"/>
  <c r="S836" i="17"/>
  <c r="T836" i="17"/>
  <c r="U836" i="17"/>
  <c r="V836" i="17"/>
  <c r="W836" i="17"/>
  <c r="X836" i="17"/>
  <c r="Y836" i="17"/>
  <c r="Z836" i="17"/>
  <c r="AB836" i="17"/>
  <c r="AC836" i="17"/>
  <c r="AE836" i="17"/>
  <c r="AD836" i="17" s="1"/>
  <c r="AI836" i="17"/>
  <c r="AJ836" i="17"/>
  <c r="C837" i="17"/>
  <c r="D837" i="17"/>
  <c r="E837" i="17"/>
  <c r="F837" i="17"/>
  <c r="G837" i="17"/>
  <c r="H837" i="17"/>
  <c r="I837" i="17"/>
  <c r="J837" i="17"/>
  <c r="K837" i="17"/>
  <c r="L837" i="17"/>
  <c r="M837" i="17"/>
  <c r="N837" i="17"/>
  <c r="O837" i="17"/>
  <c r="P837" i="17"/>
  <c r="Q837" i="17"/>
  <c r="R837" i="17"/>
  <c r="S837" i="17"/>
  <c r="T837" i="17"/>
  <c r="U837" i="17"/>
  <c r="V837" i="17"/>
  <c r="W837" i="17"/>
  <c r="X837" i="17"/>
  <c r="Y837" i="17"/>
  <c r="Z837" i="17"/>
  <c r="AB837" i="17"/>
  <c r="AC837" i="17"/>
  <c r="AE837" i="17"/>
  <c r="C838" i="17"/>
  <c r="D838" i="17"/>
  <c r="E838" i="17"/>
  <c r="F838" i="17"/>
  <c r="G838" i="17"/>
  <c r="H838" i="17"/>
  <c r="I838" i="17"/>
  <c r="J838" i="17"/>
  <c r="K838" i="17"/>
  <c r="L838" i="17"/>
  <c r="M838" i="17"/>
  <c r="N838" i="17"/>
  <c r="O838" i="17"/>
  <c r="P838" i="17"/>
  <c r="Q838" i="17"/>
  <c r="R838" i="17"/>
  <c r="S838" i="17"/>
  <c r="T838" i="17"/>
  <c r="U838" i="17"/>
  <c r="V838" i="17"/>
  <c r="W838" i="17"/>
  <c r="X838" i="17"/>
  <c r="Y838" i="17"/>
  <c r="Z838" i="17"/>
  <c r="AB838" i="17"/>
  <c r="AC838" i="17"/>
  <c r="AE838" i="17"/>
  <c r="C839" i="17"/>
  <c r="D839" i="17"/>
  <c r="E839" i="17"/>
  <c r="F839" i="17"/>
  <c r="G839" i="17"/>
  <c r="H839" i="17"/>
  <c r="I839" i="17"/>
  <c r="J839" i="17"/>
  <c r="K839" i="17"/>
  <c r="L839" i="17"/>
  <c r="M839" i="17"/>
  <c r="N839" i="17"/>
  <c r="O839" i="17"/>
  <c r="P839" i="17"/>
  <c r="Q839" i="17"/>
  <c r="R839" i="17"/>
  <c r="S839" i="17"/>
  <c r="T839" i="17"/>
  <c r="U839" i="17"/>
  <c r="V839" i="17"/>
  <c r="W839" i="17"/>
  <c r="X839" i="17"/>
  <c r="Y839" i="17"/>
  <c r="Z839" i="17"/>
  <c r="AB839" i="17"/>
  <c r="AC839" i="17"/>
  <c r="AE839" i="17"/>
  <c r="C840" i="17"/>
  <c r="D840" i="17"/>
  <c r="E840" i="17"/>
  <c r="F840" i="17"/>
  <c r="G840" i="17"/>
  <c r="H840" i="17"/>
  <c r="I840" i="17"/>
  <c r="J840" i="17"/>
  <c r="K840" i="17"/>
  <c r="L840" i="17"/>
  <c r="M840" i="17"/>
  <c r="N840" i="17"/>
  <c r="O840" i="17"/>
  <c r="P840" i="17"/>
  <c r="Q840" i="17"/>
  <c r="R840" i="17"/>
  <c r="S840" i="17"/>
  <c r="T840" i="17"/>
  <c r="U840" i="17"/>
  <c r="V840" i="17"/>
  <c r="W840" i="17"/>
  <c r="X840" i="17"/>
  <c r="Y840" i="17"/>
  <c r="Z840" i="17"/>
  <c r="AA840" i="17"/>
  <c r="AB840" i="17"/>
  <c r="AC840" i="17"/>
  <c r="AE840" i="17"/>
  <c r="C841" i="17"/>
  <c r="D841" i="17"/>
  <c r="E841" i="17"/>
  <c r="F841" i="17"/>
  <c r="G841" i="17"/>
  <c r="H841" i="17"/>
  <c r="I841" i="17"/>
  <c r="J841" i="17"/>
  <c r="K841" i="17"/>
  <c r="L841" i="17"/>
  <c r="M841" i="17"/>
  <c r="N841" i="17"/>
  <c r="O841" i="17"/>
  <c r="P841" i="17"/>
  <c r="Q841" i="17"/>
  <c r="R841" i="17"/>
  <c r="S841" i="17"/>
  <c r="T841" i="17"/>
  <c r="U841" i="17"/>
  <c r="V841" i="17"/>
  <c r="W841" i="17"/>
  <c r="X841" i="17"/>
  <c r="Y841" i="17"/>
  <c r="Z841" i="17"/>
  <c r="AB841" i="17"/>
  <c r="AC841" i="17"/>
  <c r="AE841" i="17"/>
  <c r="C842" i="17"/>
  <c r="D842" i="17"/>
  <c r="E842" i="17"/>
  <c r="F842" i="17"/>
  <c r="G842" i="17"/>
  <c r="H842" i="17"/>
  <c r="I842" i="17"/>
  <c r="J842" i="17"/>
  <c r="K842" i="17"/>
  <c r="L842" i="17"/>
  <c r="M842" i="17"/>
  <c r="N842" i="17"/>
  <c r="O842" i="17"/>
  <c r="P842" i="17"/>
  <c r="Q842" i="17"/>
  <c r="R842" i="17"/>
  <c r="S842" i="17"/>
  <c r="T842" i="17"/>
  <c r="U842" i="17"/>
  <c r="V842" i="17"/>
  <c r="W842" i="17"/>
  <c r="X842" i="17"/>
  <c r="Y842" i="17"/>
  <c r="Z842" i="17"/>
  <c r="AB842" i="17"/>
  <c r="AC842" i="17"/>
  <c r="AD842" i="17"/>
  <c r="AE842" i="17"/>
  <c r="AI842" i="17"/>
  <c r="C843" i="17"/>
  <c r="D843" i="17"/>
  <c r="E843" i="17"/>
  <c r="F843" i="17"/>
  <c r="G843" i="17"/>
  <c r="H843" i="17"/>
  <c r="I843" i="17"/>
  <c r="J843" i="17"/>
  <c r="K843" i="17"/>
  <c r="L843" i="17"/>
  <c r="M843" i="17"/>
  <c r="N843" i="17"/>
  <c r="O843" i="17"/>
  <c r="P843" i="17"/>
  <c r="Q843" i="17"/>
  <c r="R843" i="17"/>
  <c r="S843" i="17"/>
  <c r="T843" i="17"/>
  <c r="U843" i="17"/>
  <c r="V843" i="17"/>
  <c r="W843" i="17"/>
  <c r="X843" i="17"/>
  <c r="Y843" i="17"/>
  <c r="Z843" i="17"/>
  <c r="AB843" i="17"/>
  <c r="AC843" i="17"/>
  <c r="AE843" i="17"/>
  <c r="AI843" i="17" s="1"/>
  <c r="AM843" i="17" s="1"/>
  <c r="AJ843" i="17"/>
  <c r="AK843" i="17"/>
  <c r="AL843" i="17"/>
  <c r="C844" i="17"/>
  <c r="D844" i="17"/>
  <c r="E844" i="17"/>
  <c r="F844" i="17"/>
  <c r="G844" i="17"/>
  <c r="H844" i="17"/>
  <c r="I844" i="17"/>
  <c r="J844" i="17"/>
  <c r="K844" i="17"/>
  <c r="L844" i="17"/>
  <c r="M844" i="17"/>
  <c r="N844" i="17"/>
  <c r="O844" i="17"/>
  <c r="P844" i="17"/>
  <c r="Q844" i="17"/>
  <c r="R844" i="17"/>
  <c r="S844" i="17"/>
  <c r="T844" i="17"/>
  <c r="U844" i="17"/>
  <c r="V844" i="17"/>
  <c r="W844" i="17"/>
  <c r="X844" i="17"/>
  <c r="Y844" i="17"/>
  <c r="Z844" i="17"/>
  <c r="AB844" i="17"/>
  <c r="AC844" i="17"/>
  <c r="AE844" i="17"/>
  <c r="AD844" i="17" s="1"/>
  <c r="AI844" i="17"/>
  <c r="AJ844" i="17"/>
  <c r="AL844" i="17"/>
  <c r="C845" i="17"/>
  <c r="D845" i="17"/>
  <c r="E845" i="17"/>
  <c r="F845" i="17"/>
  <c r="G845" i="17"/>
  <c r="H845" i="17"/>
  <c r="I845" i="17"/>
  <c r="J845" i="17"/>
  <c r="K845" i="17"/>
  <c r="L845" i="17"/>
  <c r="M845" i="17"/>
  <c r="N845" i="17"/>
  <c r="O845" i="17"/>
  <c r="P845" i="17"/>
  <c r="Q845" i="17"/>
  <c r="R845" i="17"/>
  <c r="S845" i="17"/>
  <c r="T845" i="17"/>
  <c r="U845" i="17"/>
  <c r="V845" i="17"/>
  <c r="W845" i="17"/>
  <c r="X845" i="17"/>
  <c r="Y845" i="17"/>
  <c r="Z845" i="17"/>
  <c r="AB845" i="17"/>
  <c r="AC845" i="17"/>
  <c r="AE845" i="17"/>
  <c r="AD845" i="17" s="1"/>
  <c r="AI845" i="17"/>
  <c r="AJ845" i="17"/>
  <c r="AK845" i="17"/>
  <c r="AL845" i="17"/>
  <c r="AM845" i="17"/>
  <c r="C846" i="17"/>
  <c r="D846" i="17"/>
  <c r="E846" i="17"/>
  <c r="F846" i="17"/>
  <c r="G846" i="17"/>
  <c r="H846" i="17"/>
  <c r="I846" i="17"/>
  <c r="J846" i="17"/>
  <c r="K846" i="17"/>
  <c r="L846" i="17"/>
  <c r="M846" i="17"/>
  <c r="N846" i="17"/>
  <c r="O846" i="17"/>
  <c r="P846" i="17"/>
  <c r="Q846" i="17"/>
  <c r="R846" i="17"/>
  <c r="S846" i="17"/>
  <c r="T846" i="17"/>
  <c r="U846" i="17"/>
  <c r="V846" i="17"/>
  <c r="W846" i="17"/>
  <c r="X846" i="17"/>
  <c r="Y846" i="17"/>
  <c r="Z846" i="17"/>
  <c r="AB846" i="17"/>
  <c r="AC846" i="17"/>
  <c r="AD846" i="17"/>
  <c r="AE846" i="17"/>
  <c r="AI846" i="17" s="1"/>
  <c r="AM846" i="17"/>
  <c r="C847" i="17"/>
  <c r="D847" i="17"/>
  <c r="E847" i="17"/>
  <c r="F847" i="17"/>
  <c r="G847" i="17"/>
  <c r="H847" i="17"/>
  <c r="I847" i="17"/>
  <c r="J847" i="17"/>
  <c r="K847" i="17"/>
  <c r="L847" i="17"/>
  <c r="M847" i="17"/>
  <c r="N847" i="17"/>
  <c r="O847" i="17"/>
  <c r="P847" i="17"/>
  <c r="Q847" i="17"/>
  <c r="R847" i="17"/>
  <c r="S847" i="17"/>
  <c r="T847" i="17"/>
  <c r="U847" i="17"/>
  <c r="V847" i="17"/>
  <c r="W847" i="17"/>
  <c r="X847" i="17"/>
  <c r="Y847" i="17"/>
  <c r="Z847" i="17"/>
  <c r="AB847" i="17"/>
  <c r="AC847" i="17"/>
  <c r="AE847" i="17"/>
  <c r="AD847" i="17" s="1"/>
  <c r="AI847" i="17"/>
  <c r="AL847" i="17"/>
  <c r="C848" i="17"/>
  <c r="D848" i="17"/>
  <c r="E848" i="17"/>
  <c r="F848" i="17"/>
  <c r="G848" i="17"/>
  <c r="H848" i="17"/>
  <c r="I848" i="17"/>
  <c r="J848" i="17"/>
  <c r="K848" i="17"/>
  <c r="L848" i="17"/>
  <c r="M848" i="17"/>
  <c r="N848" i="17"/>
  <c r="O848" i="17"/>
  <c r="P848" i="17"/>
  <c r="Q848" i="17"/>
  <c r="R848" i="17"/>
  <c r="S848" i="17"/>
  <c r="T848" i="17"/>
  <c r="U848" i="17"/>
  <c r="V848" i="17"/>
  <c r="W848" i="17"/>
  <c r="X848" i="17"/>
  <c r="Y848" i="17"/>
  <c r="Z848" i="17"/>
  <c r="AB848" i="17"/>
  <c r="AC848" i="17"/>
  <c r="AE848" i="17"/>
  <c r="AD848" i="17" s="1"/>
  <c r="C849" i="17"/>
  <c r="D849" i="17"/>
  <c r="E849" i="17"/>
  <c r="F849" i="17"/>
  <c r="G849" i="17"/>
  <c r="H849" i="17"/>
  <c r="I849" i="17"/>
  <c r="J849" i="17"/>
  <c r="K849" i="17"/>
  <c r="L849" i="17"/>
  <c r="M849" i="17"/>
  <c r="N849" i="17"/>
  <c r="O849" i="17"/>
  <c r="P849" i="17"/>
  <c r="Q849" i="17"/>
  <c r="R849" i="17"/>
  <c r="S849" i="17"/>
  <c r="T849" i="17"/>
  <c r="U849" i="17"/>
  <c r="V849" i="17"/>
  <c r="W849" i="17"/>
  <c r="X849" i="17"/>
  <c r="Y849" i="17"/>
  <c r="Z849" i="17"/>
  <c r="AB849" i="17"/>
  <c r="AC849" i="17"/>
  <c r="AD849" i="17"/>
  <c r="AE849" i="17"/>
  <c r="AI849" i="17"/>
  <c r="AJ849" i="17"/>
  <c r="AK849" i="17"/>
  <c r="AL849" i="17"/>
  <c r="AM849" i="17"/>
  <c r="C850" i="17"/>
  <c r="AA850" i="17" s="1"/>
  <c r="D850" i="17"/>
  <c r="E850" i="17"/>
  <c r="F850" i="17"/>
  <c r="G850" i="17"/>
  <c r="H850" i="17"/>
  <c r="I850" i="17"/>
  <c r="J850" i="17"/>
  <c r="K850" i="17"/>
  <c r="L850" i="17"/>
  <c r="M850" i="17"/>
  <c r="AH850" i="17" s="1"/>
  <c r="N850" i="17"/>
  <c r="O850" i="17"/>
  <c r="P850" i="17"/>
  <c r="Q850" i="17"/>
  <c r="R850" i="17"/>
  <c r="S850" i="17"/>
  <c r="T850" i="17"/>
  <c r="U850" i="17"/>
  <c r="V850" i="17"/>
  <c r="W850" i="17"/>
  <c r="X850" i="17"/>
  <c r="Y850" i="17"/>
  <c r="Z850" i="17"/>
  <c r="AB850" i="17"/>
  <c r="AC850" i="17"/>
  <c r="AE850" i="17"/>
  <c r="AI850" i="17" s="1"/>
  <c r="AJ850" i="17"/>
  <c r="AK850" i="17"/>
  <c r="AL850" i="17"/>
  <c r="AM850" i="17"/>
  <c r="C851" i="17"/>
  <c r="D851" i="17"/>
  <c r="E851" i="17"/>
  <c r="F851" i="17"/>
  <c r="G851" i="17"/>
  <c r="H851" i="17"/>
  <c r="I851" i="17"/>
  <c r="J851" i="17"/>
  <c r="K851" i="17"/>
  <c r="L851" i="17"/>
  <c r="M851" i="17"/>
  <c r="N851" i="17"/>
  <c r="O851" i="17"/>
  <c r="P851" i="17"/>
  <c r="Q851" i="17"/>
  <c r="R851" i="17"/>
  <c r="S851" i="17"/>
  <c r="T851" i="17"/>
  <c r="U851" i="17"/>
  <c r="V851" i="17"/>
  <c r="W851" i="17"/>
  <c r="X851" i="17"/>
  <c r="Y851" i="17"/>
  <c r="Z851" i="17"/>
  <c r="AB851" i="17"/>
  <c r="AC851" i="17"/>
  <c r="AD851" i="17"/>
  <c r="AE851" i="17"/>
  <c r="AI851" i="17"/>
  <c r="AL851" i="17" s="1"/>
  <c r="AJ851" i="17"/>
  <c r="AK851" i="17"/>
  <c r="AM851" i="17"/>
  <c r="C852" i="17"/>
  <c r="D852" i="17"/>
  <c r="E852" i="17"/>
  <c r="F852" i="17"/>
  <c r="G852" i="17"/>
  <c r="H852" i="17"/>
  <c r="AA852" i="17" s="1"/>
  <c r="I852" i="17"/>
  <c r="J852" i="17"/>
  <c r="K852" i="17"/>
  <c r="L852" i="17"/>
  <c r="M852" i="17"/>
  <c r="N852" i="17"/>
  <c r="O852" i="17"/>
  <c r="P852" i="17"/>
  <c r="Q852" i="17"/>
  <c r="R852" i="17"/>
  <c r="S852" i="17"/>
  <c r="T852" i="17"/>
  <c r="U852" i="17"/>
  <c r="V852" i="17"/>
  <c r="W852" i="17"/>
  <c r="X852" i="17"/>
  <c r="Y852" i="17"/>
  <c r="Z852" i="17"/>
  <c r="AB852" i="17"/>
  <c r="AC852" i="17"/>
  <c r="AE852" i="17"/>
  <c r="AI852" i="17" s="1"/>
  <c r="AJ852" i="17"/>
  <c r="C853" i="17"/>
  <c r="D853" i="17"/>
  <c r="E853" i="17"/>
  <c r="F853" i="17"/>
  <c r="G853" i="17"/>
  <c r="H853" i="17"/>
  <c r="I853" i="17"/>
  <c r="J853" i="17"/>
  <c r="K853" i="17"/>
  <c r="L853" i="17"/>
  <c r="M853" i="17"/>
  <c r="N853" i="17"/>
  <c r="O853" i="17"/>
  <c r="P853" i="17"/>
  <c r="Q853" i="17"/>
  <c r="R853" i="17"/>
  <c r="S853" i="17"/>
  <c r="T853" i="17"/>
  <c r="U853" i="17"/>
  <c r="V853" i="17"/>
  <c r="W853" i="17"/>
  <c r="X853" i="17"/>
  <c r="Y853" i="17"/>
  <c r="Z853" i="17"/>
  <c r="AB853" i="17"/>
  <c r="AC853" i="17"/>
  <c r="AE853" i="17" s="1"/>
  <c r="C854" i="17"/>
  <c r="D854" i="17"/>
  <c r="E854" i="17"/>
  <c r="F854" i="17"/>
  <c r="G854" i="17"/>
  <c r="H854" i="17"/>
  <c r="I854" i="17"/>
  <c r="J854" i="17"/>
  <c r="K854" i="17"/>
  <c r="L854" i="17"/>
  <c r="M854" i="17"/>
  <c r="N854" i="17"/>
  <c r="O854" i="17"/>
  <c r="P854" i="17"/>
  <c r="Q854" i="17"/>
  <c r="R854" i="17"/>
  <c r="S854" i="17"/>
  <c r="T854" i="17"/>
  <c r="U854" i="17"/>
  <c r="V854" i="17"/>
  <c r="W854" i="17"/>
  <c r="X854" i="17"/>
  <c r="Y854" i="17"/>
  <c r="Z854" i="17"/>
  <c r="AB854" i="17"/>
  <c r="AC854" i="17"/>
  <c r="AE854" i="17"/>
  <c r="AD854" i="17" s="1"/>
  <c r="AI854" i="17"/>
  <c r="AM854" i="17" s="1"/>
  <c r="AJ854" i="17"/>
  <c r="AK854" i="17"/>
  <c r="AL854" i="17"/>
  <c r="C855" i="17"/>
  <c r="D855" i="17"/>
  <c r="E855" i="17"/>
  <c r="F855" i="17"/>
  <c r="G855" i="17"/>
  <c r="H855" i="17"/>
  <c r="AA855" i="17" s="1"/>
  <c r="I855" i="17"/>
  <c r="J855" i="17"/>
  <c r="K855" i="17"/>
  <c r="L855" i="17"/>
  <c r="M855" i="17"/>
  <c r="N855" i="17"/>
  <c r="O855" i="17"/>
  <c r="P855" i="17"/>
  <c r="Q855" i="17"/>
  <c r="R855" i="17"/>
  <c r="S855" i="17"/>
  <c r="T855" i="17"/>
  <c r="U855" i="17"/>
  <c r="V855" i="17"/>
  <c r="W855" i="17"/>
  <c r="X855" i="17"/>
  <c r="Y855" i="17"/>
  <c r="Z855" i="17"/>
  <c r="AB855" i="17"/>
  <c r="AC855" i="17"/>
  <c r="AE855" i="17"/>
  <c r="C856" i="17"/>
  <c r="D856" i="17"/>
  <c r="E856" i="17"/>
  <c r="F856" i="17"/>
  <c r="G856" i="17"/>
  <c r="H856" i="17"/>
  <c r="I856" i="17"/>
  <c r="J856" i="17"/>
  <c r="K856" i="17"/>
  <c r="L856" i="17"/>
  <c r="M856" i="17"/>
  <c r="N856" i="17"/>
  <c r="O856" i="17"/>
  <c r="P856" i="17"/>
  <c r="Q856" i="17"/>
  <c r="R856" i="17"/>
  <c r="S856" i="17"/>
  <c r="T856" i="17"/>
  <c r="U856" i="17"/>
  <c r="V856" i="17"/>
  <c r="W856" i="17"/>
  <c r="X856" i="17"/>
  <c r="Y856" i="17"/>
  <c r="Z856" i="17"/>
  <c r="AB856" i="17"/>
  <c r="AC856" i="17"/>
  <c r="AE856" i="17"/>
  <c r="AD856" i="17" s="1"/>
  <c r="AI856" i="17"/>
  <c r="AJ856" i="17"/>
  <c r="AK856" i="17"/>
  <c r="C857" i="17"/>
  <c r="D857" i="17"/>
  <c r="E857" i="17"/>
  <c r="F857" i="17"/>
  <c r="G857" i="17"/>
  <c r="H857" i="17"/>
  <c r="I857" i="17"/>
  <c r="J857" i="17"/>
  <c r="K857" i="17"/>
  <c r="L857" i="17"/>
  <c r="M857" i="17"/>
  <c r="N857" i="17"/>
  <c r="O857" i="17"/>
  <c r="P857" i="17"/>
  <c r="Q857" i="17"/>
  <c r="R857" i="17"/>
  <c r="S857" i="17"/>
  <c r="T857" i="17"/>
  <c r="U857" i="17"/>
  <c r="V857" i="17"/>
  <c r="W857" i="17"/>
  <c r="X857" i="17"/>
  <c r="Y857" i="17"/>
  <c r="Z857" i="17"/>
  <c r="AB857" i="17"/>
  <c r="AC857" i="17"/>
  <c r="AE857" i="17"/>
  <c r="C858" i="17"/>
  <c r="D858" i="17"/>
  <c r="E858" i="17"/>
  <c r="F858" i="17"/>
  <c r="G858" i="17"/>
  <c r="H858" i="17"/>
  <c r="I858" i="17"/>
  <c r="J858" i="17"/>
  <c r="K858" i="17"/>
  <c r="L858" i="17"/>
  <c r="M858" i="17"/>
  <c r="N858" i="17"/>
  <c r="O858" i="17"/>
  <c r="P858" i="17"/>
  <c r="Q858" i="17"/>
  <c r="R858" i="17"/>
  <c r="S858" i="17"/>
  <c r="T858" i="17"/>
  <c r="U858" i="17"/>
  <c r="V858" i="17"/>
  <c r="W858" i="17"/>
  <c r="X858" i="17"/>
  <c r="Y858" i="17"/>
  <c r="Z858" i="17"/>
  <c r="AB858" i="17"/>
  <c r="AC858" i="17"/>
  <c r="AE858" i="17"/>
  <c r="AD858" i="17" s="1"/>
  <c r="AI858" i="17"/>
  <c r="AL858" i="17"/>
  <c r="C859" i="17"/>
  <c r="D859" i="17"/>
  <c r="E859" i="17"/>
  <c r="F859" i="17"/>
  <c r="G859" i="17"/>
  <c r="H859" i="17"/>
  <c r="I859" i="17"/>
  <c r="J859" i="17"/>
  <c r="K859" i="17"/>
  <c r="L859" i="17"/>
  <c r="M859" i="17"/>
  <c r="N859" i="17"/>
  <c r="O859" i="17"/>
  <c r="P859" i="17"/>
  <c r="Q859" i="17"/>
  <c r="R859" i="17"/>
  <c r="S859" i="17"/>
  <c r="T859" i="17"/>
  <c r="U859" i="17"/>
  <c r="V859" i="17"/>
  <c r="W859" i="17"/>
  <c r="X859" i="17"/>
  <c r="Y859" i="17"/>
  <c r="Z859" i="17"/>
  <c r="AB859" i="17"/>
  <c r="AC859" i="17"/>
  <c r="AE859" i="17"/>
  <c r="C860" i="17"/>
  <c r="D860" i="17"/>
  <c r="E860" i="17"/>
  <c r="F860" i="17"/>
  <c r="G860" i="17"/>
  <c r="H860" i="17"/>
  <c r="I860" i="17"/>
  <c r="J860" i="17"/>
  <c r="K860" i="17"/>
  <c r="L860" i="17"/>
  <c r="M860" i="17"/>
  <c r="N860" i="17"/>
  <c r="O860" i="17"/>
  <c r="P860" i="17"/>
  <c r="Q860" i="17"/>
  <c r="R860" i="17"/>
  <c r="S860" i="17"/>
  <c r="T860" i="17"/>
  <c r="U860" i="17"/>
  <c r="V860" i="17"/>
  <c r="W860" i="17"/>
  <c r="X860" i="17"/>
  <c r="Y860" i="17"/>
  <c r="Z860" i="17"/>
  <c r="AB860" i="17"/>
  <c r="AC860" i="17"/>
  <c r="AE860" i="17"/>
  <c r="AI860" i="17" s="1"/>
  <c r="AK860" i="17" s="1"/>
  <c r="C861" i="17"/>
  <c r="D861" i="17"/>
  <c r="E861" i="17"/>
  <c r="F861" i="17"/>
  <c r="G861" i="17"/>
  <c r="H861" i="17"/>
  <c r="I861" i="17"/>
  <c r="J861" i="17"/>
  <c r="K861" i="17"/>
  <c r="L861" i="17"/>
  <c r="M861" i="17"/>
  <c r="N861" i="17"/>
  <c r="O861" i="17"/>
  <c r="P861" i="17"/>
  <c r="Q861" i="17"/>
  <c r="R861" i="17"/>
  <c r="S861" i="17"/>
  <c r="T861" i="17"/>
  <c r="U861" i="17"/>
  <c r="V861" i="17"/>
  <c r="W861" i="17"/>
  <c r="X861" i="17"/>
  <c r="Y861" i="17"/>
  <c r="Z861" i="17"/>
  <c r="AB861" i="17"/>
  <c r="AC861" i="17"/>
  <c r="AD861" i="17"/>
  <c r="AE861" i="17"/>
  <c r="AI861" i="17" s="1"/>
  <c r="AJ861" i="17"/>
  <c r="AK861" i="17"/>
  <c r="AL861" i="17"/>
  <c r="AM861" i="17"/>
  <c r="C862" i="17"/>
  <c r="D862" i="17"/>
  <c r="E862" i="17"/>
  <c r="F862" i="17"/>
  <c r="G862" i="17"/>
  <c r="H862" i="17"/>
  <c r="I862" i="17"/>
  <c r="J862" i="17"/>
  <c r="K862" i="17"/>
  <c r="L862" i="17"/>
  <c r="M862" i="17"/>
  <c r="N862" i="17"/>
  <c r="O862" i="17"/>
  <c r="P862" i="17"/>
  <c r="Q862" i="17"/>
  <c r="R862" i="17"/>
  <c r="S862" i="17"/>
  <c r="T862" i="17"/>
  <c r="U862" i="17"/>
  <c r="V862" i="17"/>
  <c r="W862" i="17"/>
  <c r="X862" i="17"/>
  <c r="Y862" i="17"/>
  <c r="Z862" i="17"/>
  <c r="AB862" i="17"/>
  <c r="AC862" i="17"/>
  <c r="AD862" i="17"/>
  <c r="AE862" i="17"/>
  <c r="AI862" i="17"/>
  <c r="AJ862" i="17"/>
  <c r="AM862" i="17"/>
  <c r="C863" i="17"/>
  <c r="D863" i="17"/>
  <c r="E863" i="17"/>
  <c r="F863" i="17"/>
  <c r="G863" i="17"/>
  <c r="H863" i="17"/>
  <c r="I863" i="17"/>
  <c r="J863" i="17"/>
  <c r="K863" i="17"/>
  <c r="L863" i="17"/>
  <c r="M863" i="17"/>
  <c r="N863" i="17"/>
  <c r="O863" i="17"/>
  <c r="P863" i="17"/>
  <c r="Q863" i="17"/>
  <c r="R863" i="17"/>
  <c r="S863" i="17"/>
  <c r="T863" i="17"/>
  <c r="U863" i="17"/>
  <c r="V863" i="17"/>
  <c r="W863" i="17"/>
  <c r="X863" i="17"/>
  <c r="Y863" i="17"/>
  <c r="Z863" i="17"/>
  <c r="AB863" i="17"/>
  <c r="AC863" i="17"/>
  <c r="AE863" i="17"/>
  <c r="AD863" i="17" s="1"/>
  <c r="AI863" i="17"/>
  <c r="AJ863" i="17"/>
  <c r="AK863" i="17"/>
  <c r="AL863" i="17"/>
  <c r="AM863" i="17"/>
  <c r="C864" i="17"/>
  <c r="D864" i="17"/>
  <c r="E864" i="17"/>
  <c r="F864" i="17"/>
  <c r="G864" i="17"/>
  <c r="H864" i="17"/>
  <c r="I864" i="17"/>
  <c r="J864" i="17"/>
  <c r="K864" i="17"/>
  <c r="L864" i="17"/>
  <c r="M864" i="17"/>
  <c r="N864" i="17"/>
  <c r="O864" i="17"/>
  <c r="P864" i="17"/>
  <c r="Q864" i="17"/>
  <c r="R864" i="17"/>
  <c r="S864" i="17"/>
  <c r="T864" i="17"/>
  <c r="U864" i="17"/>
  <c r="V864" i="17"/>
  <c r="W864" i="17"/>
  <c r="X864" i="17"/>
  <c r="Y864" i="17"/>
  <c r="Z864" i="17"/>
  <c r="AB864" i="17"/>
  <c r="AC864" i="17"/>
  <c r="AE864" i="17"/>
  <c r="AD864" i="17" s="1"/>
  <c r="AI864" i="17"/>
  <c r="AK864" i="17" s="1"/>
  <c r="AJ864" i="17"/>
  <c r="AL864" i="17"/>
  <c r="AM864" i="17"/>
  <c r="C865" i="17"/>
  <c r="D865" i="17"/>
  <c r="E865" i="17"/>
  <c r="F865" i="17"/>
  <c r="G865" i="17"/>
  <c r="H865" i="17"/>
  <c r="I865" i="17"/>
  <c r="J865" i="17"/>
  <c r="K865" i="17"/>
  <c r="L865" i="17"/>
  <c r="M865" i="17"/>
  <c r="N865" i="17"/>
  <c r="O865" i="17"/>
  <c r="P865" i="17"/>
  <c r="Q865" i="17"/>
  <c r="R865" i="17"/>
  <c r="S865" i="17"/>
  <c r="T865" i="17"/>
  <c r="U865" i="17"/>
  <c r="V865" i="17"/>
  <c r="W865" i="17"/>
  <c r="X865" i="17"/>
  <c r="Y865" i="17"/>
  <c r="Z865" i="17"/>
  <c r="AB865" i="17"/>
  <c r="AC865" i="17"/>
  <c r="AD865" i="17"/>
  <c r="AE865" i="17"/>
  <c r="AI865" i="17" s="1"/>
  <c r="AJ865" i="17"/>
  <c r="AK865" i="17"/>
  <c r="AL865" i="17"/>
  <c r="AM865" i="17"/>
  <c r="C866" i="17"/>
  <c r="D866" i="17"/>
  <c r="E866" i="17"/>
  <c r="F866" i="17"/>
  <c r="G866" i="17"/>
  <c r="H866" i="17"/>
  <c r="I866" i="17"/>
  <c r="J866" i="17"/>
  <c r="K866" i="17"/>
  <c r="L866" i="17"/>
  <c r="M866" i="17"/>
  <c r="N866" i="17"/>
  <c r="O866" i="17"/>
  <c r="P866" i="17"/>
  <c r="Q866" i="17"/>
  <c r="R866" i="17"/>
  <c r="S866" i="17"/>
  <c r="T866" i="17"/>
  <c r="U866" i="17"/>
  <c r="V866" i="17"/>
  <c r="W866" i="17"/>
  <c r="X866" i="17"/>
  <c r="Y866" i="17"/>
  <c r="Z866" i="17"/>
  <c r="AB866" i="17"/>
  <c r="AC866" i="17"/>
  <c r="AE866" i="17"/>
  <c r="AD866" i="17" s="1"/>
  <c r="AI866" i="17"/>
  <c r="AL866" i="17"/>
  <c r="C867" i="17"/>
  <c r="D867" i="17"/>
  <c r="E867" i="17"/>
  <c r="F867" i="17"/>
  <c r="G867" i="17"/>
  <c r="H867" i="17"/>
  <c r="I867" i="17"/>
  <c r="J867" i="17"/>
  <c r="K867" i="17"/>
  <c r="L867" i="17"/>
  <c r="M867" i="17"/>
  <c r="N867" i="17"/>
  <c r="O867" i="17"/>
  <c r="P867" i="17"/>
  <c r="Q867" i="17"/>
  <c r="R867" i="17"/>
  <c r="S867" i="17"/>
  <c r="T867" i="17"/>
  <c r="U867" i="17"/>
  <c r="V867" i="17"/>
  <c r="W867" i="17"/>
  <c r="X867" i="17"/>
  <c r="Y867" i="17"/>
  <c r="Z867" i="17"/>
  <c r="AB867" i="17"/>
  <c r="AC867" i="17"/>
  <c r="AE867" i="17"/>
  <c r="AD867" i="17" s="1"/>
  <c r="AI867" i="17"/>
  <c r="C868" i="17"/>
  <c r="D868" i="17"/>
  <c r="E868" i="17"/>
  <c r="F868" i="17"/>
  <c r="G868" i="17"/>
  <c r="H868" i="17"/>
  <c r="I868" i="17"/>
  <c r="J868" i="17"/>
  <c r="K868" i="17"/>
  <c r="L868" i="17"/>
  <c r="M868" i="17"/>
  <c r="N868" i="17"/>
  <c r="O868" i="17"/>
  <c r="P868" i="17"/>
  <c r="Q868" i="17"/>
  <c r="R868" i="17"/>
  <c r="S868" i="17"/>
  <c r="T868" i="17"/>
  <c r="U868" i="17"/>
  <c r="V868" i="17"/>
  <c r="W868" i="17"/>
  <c r="X868" i="17"/>
  <c r="Y868" i="17"/>
  <c r="Z868" i="17"/>
  <c r="AB868" i="17"/>
  <c r="AC868" i="17"/>
  <c r="AE868" i="17"/>
  <c r="AI868" i="17" s="1"/>
  <c r="AM868" i="17"/>
  <c r="C869" i="17"/>
  <c r="D869" i="17"/>
  <c r="E869" i="17"/>
  <c r="F869" i="17"/>
  <c r="G869" i="17"/>
  <c r="H869" i="17"/>
  <c r="I869" i="17"/>
  <c r="J869" i="17"/>
  <c r="K869" i="17"/>
  <c r="L869" i="17"/>
  <c r="M869" i="17"/>
  <c r="N869" i="17"/>
  <c r="O869" i="17"/>
  <c r="P869" i="17"/>
  <c r="Q869" i="17"/>
  <c r="R869" i="17"/>
  <c r="S869" i="17"/>
  <c r="T869" i="17"/>
  <c r="U869" i="17"/>
  <c r="V869" i="17"/>
  <c r="W869" i="17"/>
  <c r="X869" i="17"/>
  <c r="Y869" i="17"/>
  <c r="Z869" i="17"/>
  <c r="AB869" i="17"/>
  <c r="AC869" i="17"/>
  <c r="AD869" i="17"/>
  <c r="AE869" i="17"/>
  <c r="AI869" i="17" s="1"/>
  <c r="C870" i="17"/>
  <c r="D870" i="17"/>
  <c r="E870" i="17"/>
  <c r="F870" i="17"/>
  <c r="G870" i="17"/>
  <c r="H870" i="17"/>
  <c r="I870" i="17"/>
  <c r="J870" i="17"/>
  <c r="K870" i="17"/>
  <c r="L870" i="17"/>
  <c r="M870" i="17"/>
  <c r="N870" i="17"/>
  <c r="O870" i="17"/>
  <c r="P870" i="17"/>
  <c r="Q870" i="17"/>
  <c r="R870" i="17"/>
  <c r="S870" i="17"/>
  <c r="T870" i="17"/>
  <c r="U870" i="17"/>
  <c r="V870" i="17"/>
  <c r="W870" i="17"/>
  <c r="X870" i="17"/>
  <c r="Y870" i="17"/>
  <c r="Z870" i="17"/>
  <c r="AB870" i="17"/>
  <c r="AC870" i="17"/>
  <c r="AE870" i="17"/>
  <c r="C871" i="17"/>
  <c r="D871" i="17"/>
  <c r="E871" i="17"/>
  <c r="F871" i="17"/>
  <c r="G871" i="17"/>
  <c r="H871" i="17"/>
  <c r="AA871" i="17" s="1"/>
  <c r="I871" i="17"/>
  <c r="J871" i="17"/>
  <c r="K871" i="17"/>
  <c r="L871" i="17"/>
  <c r="M871" i="17"/>
  <c r="N871" i="17"/>
  <c r="O871" i="17"/>
  <c r="P871" i="17"/>
  <c r="Q871" i="17"/>
  <c r="R871" i="17"/>
  <c r="S871" i="17"/>
  <c r="T871" i="17"/>
  <c r="U871" i="17"/>
  <c r="V871" i="17"/>
  <c r="W871" i="17"/>
  <c r="X871" i="17"/>
  <c r="Y871" i="17"/>
  <c r="Z871" i="17"/>
  <c r="AB871" i="17"/>
  <c r="AC871" i="17"/>
  <c r="AD871" i="17"/>
  <c r="AE871" i="17"/>
  <c r="AI871" i="17"/>
  <c r="AL871" i="17" s="1"/>
  <c r="AJ871" i="17"/>
  <c r="AK871" i="17"/>
  <c r="AM871" i="17"/>
  <c r="C872" i="17"/>
  <c r="D872" i="17"/>
  <c r="E872" i="17"/>
  <c r="F872" i="17"/>
  <c r="G872" i="17"/>
  <c r="H872" i="17"/>
  <c r="I872" i="17"/>
  <c r="J872" i="17"/>
  <c r="K872" i="17"/>
  <c r="L872" i="17"/>
  <c r="M872" i="17"/>
  <c r="N872" i="17"/>
  <c r="O872" i="17"/>
  <c r="P872" i="17"/>
  <c r="Q872" i="17"/>
  <c r="R872" i="17"/>
  <c r="S872" i="17"/>
  <c r="T872" i="17"/>
  <c r="U872" i="17"/>
  <c r="V872" i="17"/>
  <c r="W872" i="17"/>
  <c r="X872" i="17"/>
  <c r="Y872" i="17"/>
  <c r="Z872" i="17"/>
  <c r="AB872" i="17"/>
  <c r="AC872" i="17"/>
  <c r="AE872" i="17"/>
  <c r="AI872" i="17" s="1"/>
  <c r="AJ872" i="17"/>
  <c r="AK872" i="17"/>
  <c r="AL872" i="17"/>
  <c r="AM872" i="17"/>
  <c r="C873" i="17"/>
  <c r="D873" i="17"/>
  <c r="E873" i="17"/>
  <c r="F873" i="17"/>
  <c r="G873" i="17"/>
  <c r="H873" i="17"/>
  <c r="I873" i="17"/>
  <c r="J873" i="17"/>
  <c r="K873" i="17"/>
  <c r="L873" i="17"/>
  <c r="M873" i="17"/>
  <c r="N873" i="17"/>
  <c r="O873" i="17"/>
  <c r="P873" i="17"/>
  <c r="Q873" i="17"/>
  <c r="R873" i="17"/>
  <c r="S873" i="17"/>
  <c r="T873" i="17"/>
  <c r="U873" i="17"/>
  <c r="V873" i="17"/>
  <c r="W873" i="17"/>
  <c r="X873" i="17"/>
  <c r="Y873" i="17"/>
  <c r="Z873" i="17"/>
  <c r="AB873" i="17"/>
  <c r="AC873" i="17"/>
  <c r="AD873" i="17"/>
  <c r="AE873" i="17"/>
  <c r="AI873" i="17" s="1"/>
  <c r="C874" i="17"/>
  <c r="D874" i="17"/>
  <c r="E874" i="17"/>
  <c r="F874" i="17"/>
  <c r="G874" i="17"/>
  <c r="H874" i="17"/>
  <c r="I874" i="17"/>
  <c r="J874" i="17"/>
  <c r="K874" i="17"/>
  <c r="L874" i="17"/>
  <c r="M874" i="17"/>
  <c r="N874" i="17"/>
  <c r="O874" i="17"/>
  <c r="P874" i="17"/>
  <c r="Q874" i="17"/>
  <c r="R874" i="17"/>
  <c r="S874" i="17"/>
  <c r="T874" i="17"/>
  <c r="U874" i="17"/>
  <c r="V874" i="17"/>
  <c r="W874" i="17"/>
  <c r="X874" i="17"/>
  <c r="Y874" i="17"/>
  <c r="Z874" i="17"/>
  <c r="AB874" i="17"/>
  <c r="AC874" i="17"/>
  <c r="AD874" i="17"/>
  <c r="AE874" i="17"/>
  <c r="AI874" i="17"/>
  <c r="AJ874" i="17"/>
  <c r="AK874" i="17"/>
  <c r="AL874" i="17"/>
  <c r="AM874" i="17"/>
  <c r="C875" i="17"/>
  <c r="D875" i="17"/>
  <c r="E875" i="17"/>
  <c r="F875" i="17"/>
  <c r="G875" i="17"/>
  <c r="H875" i="17"/>
  <c r="I875" i="17"/>
  <c r="J875" i="17"/>
  <c r="K875" i="17"/>
  <c r="L875" i="17"/>
  <c r="M875" i="17"/>
  <c r="N875" i="17"/>
  <c r="O875" i="17"/>
  <c r="P875" i="17"/>
  <c r="Q875" i="17"/>
  <c r="R875" i="17"/>
  <c r="S875" i="17"/>
  <c r="T875" i="17"/>
  <c r="U875" i="17"/>
  <c r="V875" i="17"/>
  <c r="W875" i="17"/>
  <c r="X875" i="17"/>
  <c r="Y875" i="17"/>
  <c r="Z875" i="17"/>
  <c r="AB875" i="17"/>
  <c r="AC875" i="17"/>
  <c r="AE875" i="17"/>
  <c r="C876" i="17"/>
  <c r="D876" i="17"/>
  <c r="E876" i="17"/>
  <c r="F876" i="17"/>
  <c r="G876" i="17"/>
  <c r="H876" i="17"/>
  <c r="I876" i="17"/>
  <c r="J876" i="17"/>
  <c r="K876" i="17"/>
  <c r="L876" i="17"/>
  <c r="M876" i="17"/>
  <c r="N876" i="17"/>
  <c r="O876" i="17"/>
  <c r="P876" i="17"/>
  <c r="Q876" i="17"/>
  <c r="R876" i="17"/>
  <c r="S876" i="17"/>
  <c r="T876" i="17"/>
  <c r="U876" i="17"/>
  <c r="V876" i="17"/>
  <c r="W876" i="17"/>
  <c r="X876" i="17"/>
  <c r="Y876" i="17"/>
  <c r="Z876" i="17"/>
  <c r="AB876" i="17"/>
  <c r="AC876" i="17"/>
  <c r="AE876" i="17"/>
  <c r="C877" i="17"/>
  <c r="D877" i="17"/>
  <c r="E877" i="17"/>
  <c r="F877" i="17"/>
  <c r="G877" i="17"/>
  <c r="H877" i="17"/>
  <c r="I877" i="17"/>
  <c r="J877" i="17"/>
  <c r="K877" i="17"/>
  <c r="L877" i="17"/>
  <c r="M877" i="17"/>
  <c r="N877" i="17"/>
  <c r="O877" i="17"/>
  <c r="P877" i="17"/>
  <c r="Q877" i="17"/>
  <c r="R877" i="17"/>
  <c r="S877" i="17"/>
  <c r="T877" i="17"/>
  <c r="U877" i="17"/>
  <c r="V877" i="17"/>
  <c r="W877" i="17"/>
  <c r="X877" i="17"/>
  <c r="Y877" i="17"/>
  <c r="Z877" i="17"/>
  <c r="AB877" i="17"/>
  <c r="AC877" i="17"/>
  <c r="AE877" i="17"/>
  <c r="C878" i="17"/>
  <c r="D878" i="17"/>
  <c r="E878" i="17"/>
  <c r="F878" i="17"/>
  <c r="G878" i="17"/>
  <c r="H878" i="17"/>
  <c r="AA878" i="17" s="1"/>
  <c r="I878" i="17"/>
  <c r="J878" i="17"/>
  <c r="K878" i="17"/>
  <c r="L878" i="17"/>
  <c r="M878" i="17"/>
  <c r="N878" i="17"/>
  <c r="O878" i="17"/>
  <c r="P878" i="17"/>
  <c r="Q878" i="17"/>
  <c r="R878" i="17"/>
  <c r="S878" i="17"/>
  <c r="T878" i="17"/>
  <c r="U878" i="17"/>
  <c r="V878" i="17"/>
  <c r="W878" i="17"/>
  <c r="X878" i="17"/>
  <c r="Y878" i="17"/>
  <c r="Z878" i="17"/>
  <c r="AB878" i="17"/>
  <c r="AC878" i="17"/>
  <c r="AE878" i="17"/>
  <c r="AD878" i="17" s="1"/>
  <c r="AI878" i="17"/>
  <c r="C879" i="17"/>
  <c r="D879" i="17"/>
  <c r="E879" i="17"/>
  <c r="F879" i="17"/>
  <c r="G879" i="17"/>
  <c r="H879" i="17"/>
  <c r="I879" i="17"/>
  <c r="J879" i="17"/>
  <c r="K879" i="17"/>
  <c r="L879" i="17"/>
  <c r="M879" i="17"/>
  <c r="N879" i="17"/>
  <c r="O879" i="17"/>
  <c r="P879" i="17"/>
  <c r="Q879" i="17"/>
  <c r="R879" i="17"/>
  <c r="S879" i="17"/>
  <c r="T879" i="17"/>
  <c r="U879" i="17"/>
  <c r="V879" i="17"/>
  <c r="W879" i="17"/>
  <c r="X879" i="17"/>
  <c r="Y879" i="17"/>
  <c r="Z879" i="17"/>
  <c r="AA879" i="17"/>
  <c r="AB879" i="17"/>
  <c r="AC879" i="17"/>
  <c r="AD879" i="17"/>
  <c r="AE879" i="17"/>
  <c r="AI879" i="17" s="1"/>
  <c r="AJ879" i="17" s="1"/>
  <c r="AK879" i="17"/>
  <c r="AL879" i="17"/>
  <c r="AM879" i="17"/>
  <c r="C880" i="17"/>
  <c r="D880" i="17"/>
  <c r="E880" i="17"/>
  <c r="F880" i="17"/>
  <c r="G880" i="17"/>
  <c r="H880" i="17"/>
  <c r="I880" i="17"/>
  <c r="J880" i="17"/>
  <c r="K880" i="17"/>
  <c r="L880" i="17"/>
  <c r="M880" i="17"/>
  <c r="N880" i="17"/>
  <c r="O880" i="17"/>
  <c r="P880" i="17"/>
  <c r="Q880" i="17"/>
  <c r="R880" i="17"/>
  <c r="S880" i="17"/>
  <c r="T880" i="17"/>
  <c r="U880" i="17"/>
  <c r="V880" i="17"/>
  <c r="W880" i="17"/>
  <c r="X880" i="17"/>
  <c r="Y880" i="17"/>
  <c r="Z880" i="17"/>
  <c r="AB880" i="17"/>
  <c r="AC880" i="17"/>
  <c r="AE880" i="17"/>
  <c r="AD880" i="17" s="1"/>
  <c r="AI880" i="17"/>
  <c r="AJ880" i="17"/>
  <c r="C881" i="17"/>
  <c r="D881" i="17"/>
  <c r="E881" i="17"/>
  <c r="F881" i="17"/>
  <c r="G881" i="17"/>
  <c r="H881" i="17"/>
  <c r="I881" i="17"/>
  <c r="J881" i="17"/>
  <c r="K881" i="17"/>
  <c r="L881" i="17"/>
  <c r="M881" i="17"/>
  <c r="N881" i="17"/>
  <c r="O881" i="17"/>
  <c r="P881" i="17"/>
  <c r="Q881" i="17"/>
  <c r="R881" i="17"/>
  <c r="S881" i="17"/>
  <c r="T881" i="17"/>
  <c r="U881" i="17"/>
  <c r="V881" i="17"/>
  <c r="W881" i="17"/>
  <c r="X881" i="17"/>
  <c r="Y881" i="17"/>
  <c r="Z881" i="17"/>
  <c r="AB881" i="17"/>
  <c r="AC881" i="17"/>
  <c r="AE881" i="17"/>
  <c r="C882" i="17"/>
  <c r="D882" i="17"/>
  <c r="E882" i="17"/>
  <c r="F882" i="17"/>
  <c r="G882" i="17"/>
  <c r="H882" i="17"/>
  <c r="I882" i="17"/>
  <c r="J882" i="17"/>
  <c r="K882" i="17"/>
  <c r="L882" i="17"/>
  <c r="M882" i="17"/>
  <c r="N882" i="17"/>
  <c r="O882" i="17"/>
  <c r="P882" i="17"/>
  <c r="Q882" i="17"/>
  <c r="R882" i="17"/>
  <c r="S882" i="17"/>
  <c r="T882" i="17"/>
  <c r="U882" i="17"/>
  <c r="V882" i="17"/>
  <c r="W882" i="17"/>
  <c r="X882" i="17"/>
  <c r="Y882" i="17"/>
  <c r="Z882" i="17"/>
  <c r="AB882" i="17"/>
  <c r="AC882" i="17"/>
  <c r="AD882" i="17"/>
  <c r="AE882" i="17"/>
  <c r="AI882" i="17"/>
  <c r="AM882" i="17"/>
  <c r="C883" i="17"/>
  <c r="D883" i="17"/>
  <c r="E883" i="17"/>
  <c r="F883" i="17"/>
  <c r="G883" i="17"/>
  <c r="H883" i="17"/>
  <c r="I883" i="17"/>
  <c r="J883" i="17"/>
  <c r="K883" i="17"/>
  <c r="L883" i="17"/>
  <c r="M883" i="17"/>
  <c r="N883" i="17"/>
  <c r="O883" i="17"/>
  <c r="P883" i="17"/>
  <c r="Q883" i="17"/>
  <c r="R883" i="17"/>
  <c r="S883" i="17"/>
  <c r="T883" i="17"/>
  <c r="U883" i="17"/>
  <c r="V883" i="17"/>
  <c r="W883" i="17"/>
  <c r="X883" i="17"/>
  <c r="Y883" i="17"/>
  <c r="Z883" i="17"/>
  <c r="AB883" i="17"/>
  <c r="AC883" i="17"/>
  <c r="AD883" i="17"/>
  <c r="AE883" i="17"/>
  <c r="AI883" i="17"/>
  <c r="C884" i="17"/>
  <c r="D884" i="17"/>
  <c r="E884" i="17"/>
  <c r="F884" i="17"/>
  <c r="G884" i="17"/>
  <c r="H884" i="17"/>
  <c r="I884" i="17"/>
  <c r="J884" i="17"/>
  <c r="K884" i="17"/>
  <c r="L884" i="17"/>
  <c r="AA884" i="17" s="1"/>
  <c r="M884" i="17"/>
  <c r="N884" i="17"/>
  <c r="O884" i="17"/>
  <c r="P884" i="17"/>
  <c r="Q884" i="17"/>
  <c r="R884" i="17"/>
  <c r="S884" i="17"/>
  <c r="T884" i="17"/>
  <c r="U884" i="17"/>
  <c r="V884" i="17"/>
  <c r="W884" i="17"/>
  <c r="X884" i="17"/>
  <c r="Y884" i="17"/>
  <c r="Z884" i="17"/>
  <c r="AB884" i="17"/>
  <c r="AC884" i="17"/>
  <c r="AE884" i="17" s="1"/>
  <c r="C885" i="17"/>
  <c r="D885" i="17"/>
  <c r="E885" i="17"/>
  <c r="F885" i="17"/>
  <c r="G885" i="17"/>
  <c r="H885" i="17"/>
  <c r="I885" i="17"/>
  <c r="J885" i="17"/>
  <c r="K885" i="17"/>
  <c r="L885" i="17"/>
  <c r="M885" i="17"/>
  <c r="N885" i="17"/>
  <c r="O885" i="17"/>
  <c r="P885" i="17"/>
  <c r="Q885" i="17"/>
  <c r="R885" i="17"/>
  <c r="S885" i="17"/>
  <c r="T885" i="17"/>
  <c r="U885" i="17"/>
  <c r="V885" i="17"/>
  <c r="W885" i="17"/>
  <c r="X885" i="17"/>
  <c r="Y885" i="17"/>
  <c r="Z885" i="17"/>
  <c r="AB885" i="17"/>
  <c r="AC885" i="17"/>
  <c r="AE885" i="17"/>
  <c r="AD885" i="17" s="1"/>
  <c r="AI885" i="17"/>
  <c r="AK885" i="17"/>
  <c r="AL885" i="17"/>
  <c r="C886" i="17"/>
  <c r="D886" i="17"/>
  <c r="E886" i="17"/>
  <c r="F886" i="17"/>
  <c r="G886" i="17"/>
  <c r="H886" i="17"/>
  <c r="AA886" i="17" s="1"/>
  <c r="I886" i="17"/>
  <c r="J886" i="17"/>
  <c r="K886" i="17"/>
  <c r="L886" i="17"/>
  <c r="M886" i="17"/>
  <c r="N886" i="17"/>
  <c r="O886" i="17"/>
  <c r="P886" i="17"/>
  <c r="Q886" i="17"/>
  <c r="R886" i="17"/>
  <c r="S886" i="17"/>
  <c r="T886" i="17"/>
  <c r="U886" i="17"/>
  <c r="V886" i="17"/>
  <c r="W886" i="17"/>
  <c r="X886" i="17"/>
  <c r="Y886" i="17"/>
  <c r="Z886" i="17"/>
  <c r="AB886" i="17"/>
  <c r="AC886" i="17"/>
  <c r="AD886" i="17"/>
  <c r="AE886" i="17"/>
  <c r="AI886" i="17" s="1"/>
  <c r="C887" i="17"/>
  <c r="D887" i="17"/>
  <c r="E887" i="17"/>
  <c r="F887" i="17"/>
  <c r="G887" i="17"/>
  <c r="H887" i="17"/>
  <c r="I887" i="17"/>
  <c r="J887" i="17"/>
  <c r="K887" i="17"/>
  <c r="L887" i="17"/>
  <c r="M887" i="17"/>
  <c r="N887" i="17"/>
  <c r="O887" i="17"/>
  <c r="P887" i="17"/>
  <c r="Q887" i="17"/>
  <c r="R887" i="17"/>
  <c r="S887" i="17"/>
  <c r="T887" i="17"/>
  <c r="U887" i="17"/>
  <c r="V887" i="17"/>
  <c r="W887" i="17"/>
  <c r="X887" i="17"/>
  <c r="Y887" i="17"/>
  <c r="Z887" i="17"/>
  <c r="AB887" i="17"/>
  <c r="AC887" i="17"/>
  <c r="AE887" i="17"/>
  <c r="AD887" i="17" s="1"/>
  <c r="AI887" i="17"/>
  <c r="C888" i="17"/>
  <c r="D888" i="17"/>
  <c r="E888" i="17"/>
  <c r="F888" i="17"/>
  <c r="G888" i="17"/>
  <c r="H888" i="17"/>
  <c r="AA888" i="17" s="1"/>
  <c r="I888" i="17"/>
  <c r="J888" i="17"/>
  <c r="K888" i="17"/>
  <c r="L888" i="17"/>
  <c r="M888" i="17"/>
  <c r="N888" i="17"/>
  <c r="O888" i="17"/>
  <c r="P888" i="17"/>
  <c r="Q888" i="17"/>
  <c r="R888" i="17"/>
  <c r="S888" i="17"/>
  <c r="T888" i="17"/>
  <c r="U888" i="17"/>
  <c r="V888" i="17"/>
  <c r="W888" i="17"/>
  <c r="X888" i="17"/>
  <c r="Y888" i="17"/>
  <c r="Z888" i="17"/>
  <c r="AB888" i="17"/>
  <c r="AC888" i="17"/>
  <c r="AD888" i="17"/>
  <c r="AE888" i="17"/>
  <c r="AI888" i="17"/>
  <c r="AJ888" i="17"/>
  <c r="AK888" i="17"/>
  <c r="AL888" i="17"/>
  <c r="AM888" i="17"/>
  <c r="C889" i="17"/>
  <c r="D889" i="17"/>
  <c r="E889" i="17"/>
  <c r="F889" i="17"/>
  <c r="G889" i="17"/>
  <c r="H889" i="17"/>
  <c r="I889" i="17"/>
  <c r="J889" i="17"/>
  <c r="K889" i="17"/>
  <c r="L889" i="17"/>
  <c r="M889" i="17"/>
  <c r="N889" i="17"/>
  <c r="O889" i="17"/>
  <c r="P889" i="17"/>
  <c r="Q889" i="17"/>
  <c r="R889" i="17"/>
  <c r="S889" i="17"/>
  <c r="T889" i="17"/>
  <c r="U889" i="17"/>
  <c r="V889" i="17"/>
  <c r="W889" i="17"/>
  <c r="X889" i="17"/>
  <c r="Y889" i="17"/>
  <c r="Z889" i="17"/>
  <c r="AB889" i="17"/>
  <c r="AC889" i="17"/>
  <c r="AE889" i="17"/>
  <c r="AD889" i="17" s="1"/>
  <c r="AI889" i="17"/>
  <c r="AK889" i="17"/>
  <c r="C890" i="17"/>
  <c r="D890" i="17"/>
  <c r="E890" i="17"/>
  <c r="F890" i="17"/>
  <c r="G890" i="17"/>
  <c r="H890" i="17"/>
  <c r="I890" i="17"/>
  <c r="J890" i="17"/>
  <c r="K890" i="17"/>
  <c r="L890" i="17"/>
  <c r="M890" i="17"/>
  <c r="N890" i="17"/>
  <c r="O890" i="17"/>
  <c r="P890" i="17"/>
  <c r="Q890" i="17"/>
  <c r="R890" i="17"/>
  <c r="S890" i="17"/>
  <c r="T890" i="17"/>
  <c r="U890" i="17"/>
  <c r="V890" i="17"/>
  <c r="W890" i="17"/>
  <c r="X890" i="17"/>
  <c r="Y890" i="17"/>
  <c r="Z890" i="17"/>
  <c r="AB890" i="17"/>
  <c r="AC890" i="17"/>
  <c r="AD890" i="17"/>
  <c r="AE890" i="17"/>
  <c r="AI890" i="17" s="1"/>
  <c r="AJ890" i="17"/>
  <c r="AK890" i="17"/>
  <c r="AL890" i="17"/>
  <c r="AM890" i="17"/>
  <c r="C891" i="17"/>
  <c r="D891" i="17"/>
  <c r="E891" i="17"/>
  <c r="F891" i="17"/>
  <c r="G891" i="17"/>
  <c r="H891" i="17"/>
  <c r="I891" i="17"/>
  <c r="AA891" i="17" s="1"/>
  <c r="J891" i="17"/>
  <c r="K891" i="17"/>
  <c r="L891" i="17"/>
  <c r="M891" i="17"/>
  <c r="N891" i="17"/>
  <c r="O891" i="17"/>
  <c r="P891" i="17"/>
  <c r="Q891" i="17"/>
  <c r="R891" i="17"/>
  <c r="S891" i="17"/>
  <c r="T891" i="17"/>
  <c r="U891" i="17"/>
  <c r="V891" i="17"/>
  <c r="W891" i="17"/>
  <c r="X891" i="17"/>
  <c r="Y891" i="17"/>
  <c r="Z891" i="17"/>
  <c r="AB891" i="17"/>
  <c r="AC891" i="17"/>
  <c r="AD891" i="17"/>
  <c r="AE891" i="17"/>
  <c r="AI891" i="17"/>
  <c r="C892" i="17"/>
  <c r="D892" i="17"/>
  <c r="E892" i="17"/>
  <c r="F892" i="17"/>
  <c r="G892" i="17"/>
  <c r="H892" i="17"/>
  <c r="I892" i="17"/>
  <c r="J892" i="17"/>
  <c r="K892" i="17"/>
  <c r="L892" i="17"/>
  <c r="M892" i="17"/>
  <c r="N892" i="17"/>
  <c r="O892" i="17"/>
  <c r="P892" i="17"/>
  <c r="Q892" i="17"/>
  <c r="R892" i="17"/>
  <c r="S892" i="17"/>
  <c r="T892" i="17"/>
  <c r="U892" i="17"/>
  <c r="V892" i="17"/>
  <c r="W892" i="17"/>
  <c r="X892" i="17"/>
  <c r="Y892" i="17"/>
  <c r="Z892" i="17"/>
  <c r="AB892" i="17"/>
  <c r="AC892" i="17"/>
  <c r="AD892" i="17"/>
  <c r="AE892" i="17"/>
  <c r="AI892" i="17" s="1"/>
  <c r="AL892" i="17" s="1"/>
  <c r="AJ892" i="17"/>
  <c r="AK892" i="17"/>
  <c r="AM892" i="17"/>
  <c r="C893" i="17"/>
  <c r="D893" i="17"/>
  <c r="E893" i="17"/>
  <c r="F893" i="17"/>
  <c r="G893" i="17"/>
  <c r="H893" i="17"/>
  <c r="I893" i="17"/>
  <c r="J893" i="17"/>
  <c r="K893" i="17"/>
  <c r="L893" i="17"/>
  <c r="M893" i="17"/>
  <c r="N893" i="17"/>
  <c r="O893" i="17"/>
  <c r="P893" i="17"/>
  <c r="Q893" i="17"/>
  <c r="R893" i="17"/>
  <c r="S893" i="17"/>
  <c r="T893" i="17"/>
  <c r="U893" i="17"/>
  <c r="V893" i="17"/>
  <c r="W893" i="17"/>
  <c r="X893" i="17"/>
  <c r="Y893" i="17"/>
  <c r="Z893" i="17"/>
  <c r="AB893" i="17"/>
  <c r="AC893" i="17"/>
  <c r="AE893" i="17"/>
  <c r="AD893" i="17" s="1"/>
  <c r="AI893" i="17"/>
  <c r="AJ893" i="17"/>
  <c r="C894" i="17"/>
  <c r="D894" i="17"/>
  <c r="E894" i="17"/>
  <c r="F894" i="17"/>
  <c r="G894" i="17"/>
  <c r="H894" i="17"/>
  <c r="I894" i="17"/>
  <c r="J894" i="17"/>
  <c r="K894" i="17"/>
  <c r="L894" i="17"/>
  <c r="M894" i="17"/>
  <c r="N894" i="17"/>
  <c r="O894" i="17"/>
  <c r="P894" i="17"/>
  <c r="Q894" i="17"/>
  <c r="R894" i="17"/>
  <c r="S894" i="17"/>
  <c r="T894" i="17"/>
  <c r="U894" i="17"/>
  <c r="V894" i="17"/>
  <c r="W894" i="17"/>
  <c r="X894" i="17"/>
  <c r="Y894" i="17"/>
  <c r="Z894" i="17"/>
  <c r="AB894" i="17"/>
  <c r="AC894" i="17"/>
  <c r="AD894" i="17"/>
  <c r="AE894" i="17"/>
  <c r="AI894" i="17"/>
  <c r="AL894" i="17"/>
  <c r="C895" i="17"/>
  <c r="D895" i="17"/>
  <c r="E895" i="17"/>
  <c r="F895" i="17"/>
  <c r="G895" i="17"/>
  <c r="H895" i="17"/>
  <c r="AA895" i="17" s="1"/>
  <c r="I895" i="17"/>
  <c r="J895" i="17"/>
  <c r="K895" i="17"/>
  <c r="L895" i="17"/>
  <c r="M895" i="17"/>
  <c r="N895" i="17"/>
  <c r="O895" i="17"/>
  <c r="P895" i="17"/>
  <c r="Q895" i="17"/>
  <c r="R895" i="17"/>
  <c r="S895" i="17"/>
  <c r="T895" i="17"/>
  <c r="U895" i="17"/>
  <c r="V895" i="17"/>
  <c r="W895" i="17"/>
  <c r="X895" i="17"/>
  <c r="Y895" i="17"/>
  <c r="Z895" i="17"/>
  <c r="AB895" i="17"/>
  <c r="AC895" i="17"/>
  <c r="AE895" i="17"/>
  <c r="C896" i="17"/>
  <c r="D896" i="17"/>
  <c r="E896" i="17"/>
  <c r="F896" i="17"/>
  <c r="G896" i="17"/>
  <c r="H896" i="17"/>
  <c r="I896" i="17"/>
  <c r="J896" i="17"/>
  <c r="K896" i="17"/>
  <c r="L896" i="17"/>
  <c r="M896" i="17"/>
  <c r="N896" i="17"/>
  <c r="O896" i="17"/>
  <c r="P896" i="17"/>
  <c r="Q896" i="17"/>
  <c r="R896" i="17"/>
  <c r="S896" i="17"/>
  <c r="T896" i="17"/>
  <c r="U896" i="17"/>
  <c r="V896" i="17"/>
  <c r="W896" i="17"/>
  <c r="X896" i="17"/>
  <c r="Y896" i="17"/>
  <c r="Z896" i="17"/>
  <c r="AB896" i="17"/>
  <c r="AC896" i="17"/>
  <c r="AD896" i="17"/>
  <c r="AE896" i="17"/>
  <c r="AI896" i="17"/>
  <c r="AM896" i="17" s="1"/>
  <c r="AJ896" i="17"/>
  <c r="AK896" i="17"/>
  <c r="AL896" i="17"/>
  <c r="C897" i="17"/>
  <c r="D897" i="17"/>
  <c r="E897" i="17"/>
  <c r="F897" i="17"/>
  <c r="G897" i="17"/>
  <c r="H897" i="17"/>
  <c r="AA897" i="17" s="1"/>
  <c r="I897" i="17"/>
  <c r="J897" i="17"/>
  <c r="K897" i="17"/>
  <c r="L897" i="17"/>
  <c r="M897" i="17"/>
  <c r="N897" i="17"/>
  <c r="O897" i="17"/>
  <c r="P897" i="17"/>
  <c r="Q897" i="17"/>
  <c r="R897" i="17"/>
  <c r="S897" i="17"/>
  <c r="T897" i="17"/>
  <c r="U897" i="17"/>
  <c r="V897" i="17"/>
  <c r="W897" i="17"/>
  <c r="X897" i="17"/>
  <c r="Y897" i="17"/>
  <c r="Z897" i="17"/>
  <c r="AB897" i="17"/>
  <c r="AC897" i="17"/>
  <c r="AE897" i="17"/>
  <c r="AD897" i="17" s="1"/>
  <c r="AI897" i="17"/>
  <c r="AM897" i="17"/>
  <c r="C898" i="17"/>
  <c r="D898" i="17"/>
  <c r="E898" i="17"/>
  <c r="F898" i="17"/>
  <c r="G898" i="17"/>
  <c r="H898" i="17"/>
  <c r="I898" i="17"/>
  <c r="J898" i="17"/>
  <c r="K898" i="17"/>
  <c r="L898" i="17"/>
  <c r="M898" i="17"/>
  <c r="N898" i="17"/>
  <c r="O898" i="17"/>
  <c r="P898" i="17"/>
  <c r="Q898" i="17"/>
  <c r="R898" i="17"/>
  <c r="S898" i="17"/>
  <c r="T898" i="17"/>
  <c r="U898" i="17"/>
  <c r="V898" i="17"/>
  <c r="W898" i="17"/>
  <c r="X898" i="17"/>
  <c r="Y898" i="17"/>
  <c r="Z898" i="17"/>
  <c r="AB898" i="17"/>
  <c r="AC898" i="17"/>
  <c r="AE898" i="17"/>
  <c r="AD898" i="17" s="1"/>
  <c r="AI898" i="17"/>
  <c r="AM898" i="17" s="1"/>
  <c r="AJ898" i="17"/>
  <c r="AK898" i="17"/>
  <c r="AL898" i="17"/>
  <c r="C899" i="17"/>
  <c r="D899" i="17"/>
  <c r="E899" i="17"/>
  <c r="F899" i="17"/>
  <c r="G899" i="17"/>
  <c r="H899" i="17"/>
  <c r="I899" i="17"/>
  <c r="J899" i="17"/>
  <c r="K899" i="17"/>
  <c r="L899" i="17"/>
  <c r="M899" i="17"/>
  <c r="N899" i="17"/>
  <c r="O899" i="17"/>
  <c r="P899" i="17"/>
  <c r="Q899" i="17"/>
  <c r="R899" i="17"/>
  <c r="S899" i="17"/>
  <c r="T899" i="17"/>
  <c r="U899" i="17"/>
  <c r="V899" i="17"/>
  <c r="W899" i="17"/>
  <c r="X899" i="17"/>
  <c r="Y899" i="17"/>
  <c r="Z899" i="17"/>
  <c r="AB899" i="17"/>
  <c r="AC899" i="17"/>
  <c r="AE899" i="17"/>
  <c r="AI899" i="17" s="1"/>
  <c r="C900" i="17"/>
  <c r="D900" i="17"/>
  <c r="E900" i="17"/>
  <c r="F900" i="17"/>
  <c r="G900" i="17"/>
  <c r="H900" i="17"/>
  <c r="I900" i="17"/>
  <c r="J900" i="17"/>
  <c r="K900" i="17"/>
  <c r="L900" i="17"/>
  <c r="M900" i="17"/>
  <c r="N900" i="17"/>
  <c r="O900" i="17"/>
  <c r="P900" i="17"/>
  <c r="Q900" i="17"/>
  <c r="R900" i="17"/>
  <c r="S900" i="17"/>
  <c r="T900" i="17"/>
  <c r="U900" i="17"/>
  <c r="V900" i="17"/>
  <c r="W900" i="17"/>
  <c r="X900" i="17"/>
  <c r="Y900" i="17"/>
  <c r="Z900" i="17"/>
  <c r="AB900" i="17"/>
  <c r="AC900" i="17"/>
  <c r="AE900" i="17"/>
  <c r="AI900" i="17" s="1"/>
  <c r="AK900" i="17"/>
  <c r="C901" i="17"/>
  <c r="D901" i="17"/>
  <c r="E901" i="17"/>
  <c r="F901" i="17"/>
  <c r="G901" i="17"/>
  <c r="H901" i="17"/>
  <c r="I901" i="17"/>
  <c r="J901" i="17"/>
  <c r="K901" i="17"/>
  <c r="L901" i="17"/>
  <c r="M901" i="17"/>
  <c r="N901" i="17"/>
  <c r="O901" i="17"/>
  <c r="P901" i="17"/>
  <c r="Q901" i="17"/>
  <c r="R901" i="17"/>
  <c r="S901" i="17"/>
  <c r="T901" i="17"/>
  <c r="U901" i="17"/>
  <c r="V901" i="17"/>
  <c r="W901" i="17"/>
  <c r="X901" i="17"/>
  <c r="Y901" i="17"/>
  <c r="Z901" i="17"/>
  <c r="AB901" i="17"/>
  <c r="AC901" i="17"/>
  <c r="AE901" i="17"/>
  <c r="AD901" i="17" s="1"/>
  <c r="AI901" i="17"/>
  <c r="C902" i="17"/>
  <c r="D902" i="17"/>
  <c r="E902" i="17"/>
  <c r="F902" i="17"/>
  <c r="G902" i="17"/>
  <c r="H902" i="17"/>
  <c r="I902" i="17"/>
  <c r="J902" i="17"/>
  <c r="K902" i="17"/>
  <c r="L902" i="17"/>
  <c r="M902" i="17"/>
  <c r="N902" i="17"/>
  <c r="O902" i="17"/>
  <c r="P902" i="17"/>
  <c r="Q902" i="17"/>
  <c r="R902" i="17"/>
  <c r="S902" i="17"/>
  <c r="T902" i="17"/>
  <c r="U902" i="17"/>
  <c r="V902" i="17"/>
  <c r="W902" i="17"/>
  <c r="X902" i="17"/>
  <c r="Y902" i="17"/>
  <c r="Z902" i="17"/>
  <c r="AB902" i="17"/>
  <c r="AC902" i="17"/>
  <c r="AD902" i="17"/>
  <c r="AE902" i="17"/>
  <c r="AI902" i="17"/>
  <c r="AM902" i="17"/>
  <c r="C903" i="17"/>
  <c r="D903" i="17"/>
  <c r="E903" i="17"/>
  <c r="F903" i="17"/>
  <c r="G903" i="17"/>
  <c r="H903" i="17"/>
  <c r="I903" i="17"/>
  <c r="J903" i="17"/>
  <c r="K903" i="17"/>
  <c r="L903" i="17"/>
  <c r="M903" i="17"/>
  <c r="N903" i="17"/>
  <c r="O903" i="17"/>
  <c r="P903" i="17"/>
  <c r="Q903" i="17"/>
  <c r="R903" i="17"/>
  <c r="S903" i="17"/>
  <c r="T903" i="17"/>
  <c r="U903" i="17"/>
  <c r="V903" i="17"/>
  <c r="W903" i="17"/>
  <c r="X903" i="17"/>
  <c r="Y903" i="17"/>
  <c r="Z903" i="17"/>
  <c r="AB903" i="17"/>
  <c r="AC903" i="17"/>
  <c r="AD903" i="17"/>
  <c r="AE903" i="17"/>
  <c r="AI903" i="17"/>
  <c r="AL903" i="17" s="1"/>
  <c r="AJ903" i="17"/>
  <c r="AK903" i="17"/>
  <c r="AM903" i="17"/>
  <c r="C904" i="17"/>
  <c r="D904" i="17"/>
  <c r="E904" i="17"/>
  <c r="F904" i="17"/>
  <c r="G904" i="17"/>
  <c r="H904" i="17"/>
  <c r="I904" i="17"/>
  <c r="J904" i="17"/>
  <c r="K904" i="17"/>
  <c r="L904" i="17"/>
  <c r="M904" i="17"/>
  <c r="N904" i="17"/>
  <c r="O904" i="17"/>
  <c r="P904" i="17"/>
  <c r="Q904" i="17"/>
  <c r="R904" i="17"/>
  <c r="S904" i="17"/>
  <c r="T904" i="17"/>
  <c r="U904" i="17"/>
  <c r="V904" i="17"/>
  <c r="W904" i="17"/>
  <c r="X904" i="17"/>
  <c r="Y904" i="17"/>
  <c r="Z904" i="17"/>
  <c r="AB904" i="17"/>
  <c r="AC904" i="17"/>
  <c r="AE904" i="17"/>
  <c r="AD904" i="17" s="1"/>
  <c r="AI904" i="17"/>
  <c r="C905" i="17"/>
  <c r="D905" i="17"/>
  <c r="E905" i="17"/>
  <c r="F905" i="17"/>
  <c r="G905" i="17"/>
  <c r="H905" i="17"/>
  <c r="I905" i="17"/>
  <c r="J905" i="17"/>
  <c r="AA905" i="17" s="1"/>
  <c r="K905" i="17"/>
  <c r="L905" i="17"/>
  <c r="M905" i="17"/>
  <c r="N905" i="17"/>
  <c r="O905" i="17"/>
  <c r="P905" i="17"/>
  <c r="Q905" i="17"/>
  <c r="R905" i="17"/>
  <c r="S905" i="17"/>
  <c r="T905" i="17"/>
  <c r="U905" i="17"/>
  <c r="V905" i="17"/>
  <c r="W905" i="17"/>
  <c r="X905" i="17"/>
  <c r="Y905" i="17"/>
  <c r="Z905" i="17"/>
  <c r="AB905" i="17"/>
  <c r="AC905" i="17"/>
  <c r="AE905" i="17"/>
  <c r="AD905" i="17" s="1"/>
  <c r="C906" i="17"/>
  <c r="D906" i="17"/>
  <c r="E906" i="17"/>
  <c r="F906" i="17"/>
  <c r="G906" i="17"/>
  <c r="H906" i="17"/>
  <c r="I906" i="17"/>
  <c r="J906" i="17"/>
  <c r="K906" i="17"/>
  <c r="L906" i="17"/>
  <c r="M906" i="17"/>
  <c r="N906" i="17"/>
  <c r="O906" i="17"/>
  <c r="P906" i="17"/>
  <c r="Q906" i="17"/>
  <c r="R906" i="17"/>
  <c r="S906" i="17"/>
  <c r="T906" i="17"/>
  <c r="U906" i="17"/>
  <c r="V906" i="17"/>
  <c r="W906" i="17"/>
  <c r="X906" i="17"/>
  <c r="Y906" i="17"/>
  <c r="Z906" i="17"/>
  <c r="AB906" i="17"/>
  <c r="AC906" i="17"/>
  <c r="AE906" i="17"/>
  <c r="AI906" i="17" s="1"/>
  <c r="AM906" i="17"/>
  <c r="C907" i="17"/>
  <c r="D907" i="17"/>
  <c r="E907" i="17"/>
  <c r="F907" i="17"/>
  <c r="G907" i="17"/>
  <c r="H907" i="17"/>
  <c r="I907" i="17"/>
  <c r="J907" i="17"/>
  <c r="K907" i="17"/>
  <c r="L907" i="17"/>
  <c r="M907" i="17"/>
  <c r="N907" i="17"/>
  <c r="O907" i="17"/>
  <c r="P907" i="17"/>
  <c r="AA907" i="17" s="1"/>
  <c r="Q907" i="17"/>
  <c r="R907" i="17"/>
  <c r="S907" i="17"/>
  <c r="T907" i="17"/>
  <c r="U907" i="17"/>
  <c r="V907" i="17"/>
  <c r="W907" i="17"/>
  <c r="X907" i="17"/>
  <c r="Y907" i="17"/>
  <c r="Z907" i="17"/>
  <c r="AB907" i="17"/>
  <c r="AC907" i="17"/>
  <c r="AE907" i="17"/>
  <c r="AD907" i="17" s="1"/>
  <c r="AI907" i="17"/>
  <c r="AM907" i="17" s="1"/>
  <c r="AJ907" i="17"/>
  <c r="AK907" i="17"/>
  <c r="AL907" i="17"/>
  <c r="C908" i="17"/>
  <c r="D908" i="17"/>
  <c r="E908" i="17"/>
  <c r="F908" i="17"/>
  <c r="G908" i="17"/>
  <c r="H908" i="17"/>
  <c r="I908" i="17"/>
  <c r="J908" i="17"/>
  <c r="K908" i="17"/>
  <c r="L908" i="17"/>
  <c r="M908" i="17"/>
  <c r="N908" i="17"/>
  <c r="O908" i="17"/>
  <c r="P908" i="17"/>
  <c r="Q908" i="17"/>
  <c r="R908" i="17"/>
  <c r="S908" i="17"/>
  <c r="T908" i="17"/>
  <c r="U908" i="17"/>
  <c r="V908" i="17"/>
  <c r="W908" i="17"/>
  <c r="X908" i="17"/>
  <c r="Y908" i="17"/>
  <c r="Z908" i="17"/>
  <c r="AB908" i="17"/>
  <c r="AC908" i="17"/>
  <c r="AD908" i="17"/>
  <c r="AE908" i="17"/>
  <c r="AI908" i="17" s="1"/>
  <c r="C909" i="17"/>
  <c r="D909" i="17"/>
  <c r="E909" i="17"/>
  <c r="F909" i="17"/>
  <c r="G909" i="17"/>
  <c r="H909" i="17"/>
  <c r="I909" i="17"/>
  <c r="J909" i="17"/>
  <c r="K909" i="17"/>
  <c r="L909" i="17"/>
  <c r="M909" i="17"/>
  <c r="N909" i="17"/>
  <c r="O909" i="17"/>
  <c r="P909" i="17"/>
  <c r="Q909" i="17"/>
  <c r="R909" i="17"/>
  <c r="S909" i="17"/>
  <c r="T909" i="17"/>
  <c r="U909" i="17"/>
  <c r="V909" i="17"/>
  <c r="W909" i="17"/>
  <c r="X909" i="17"/>
  <c r="Y909" i="17"/>
  <c r="Z909" i="17"/>
  <c r="AB909" i="17"/>
  <c r="AC909" i="17"/>
  <c r="AD909" i="17"/>
  <c r="AE909" i="17"/>
  <c r="AI909" i="17"/>
  <c r="AK909" i="17"/>
  <c r="C910" i="17"/>
  <c r="D910" i="17"/>
  <c r="E910" i="17"/>
  <c r="F910" i="17"/>
  <c r="G910" i="17"/>
  <c r="H910" i="17"/>
  <c r="I910" i="17"/>
  <c r="J910" i="17"/>
  <c r="K910" i="17"/>
  <c r="L910" i="17"/>
  <c r="M910" i="17"/>
  <c r="N910" i="17"/>
  <c r="O910" i="17"/>
  <c r="P910" i="17"/>
  <c r="Q910" i="17"/>
  <c r="R910" i="17"/>
  <c r="S910" i="17"/>
  <c r="T910" i="17"/>
  <c r="U910" i="17"/>
  <c r="V910" i="17"/>
  <c r="W910" i="17"/>
  <c r="X910" i="17"/>
  <c r="Y910" i="17"/>
  <c r="Z910" i="17"/>
  <c r="AB910" i="17"/>
  <c r="AC910" i="17"/>
  <c r="AD910" i="17"/>
  <c r="AE910" i="17"/>
  <c r="AI910" i="17" s="1"/>
  <c r="AJ910" i="17"/>
  <c r="AK910" i="17"/>
  <c r="AL910" i="17"/>
  <c r="AM910" i="17"/>
  <c r="C911" i="17"/>
  <c r="D911" i="17"/>
  <c r="E911" i="17"/>
  <c r="F911" i="17"/>
  <c r="G911" i="17"/>
  <c r="H911" i="17"/>
  <c r="I911" i="17"/>
  <c r="J911" i="17"/>
  <c r="K911" i="17"/>
  <c r="L911" i="17"/>
  <c r="M911" i="17"/>
  <c r="N911" i="17"/>
  <c r="O911" i="17"/>
  <c r="P911" i="17"/>
  <c r="Q911" i="17"/>
  <c r="R911" i="17"/>
  <c r="S911" i="17"/>
  <c r="T911" i="17"/>
  <c r="U911" i="17"/>
  <c r="V911" i="17"/>
  <c r="W911" i="17"/>
  <c r="X911" i="17"/>
  <c r="Y911" i="17"/>
  <c r="Z911" i="17"/>
  <c r="AB911" i="17"/>
  <c r="AC911" i="17"/>
  <c r="AD911" i="17"/>
  <c r="AE911" i="17"/>
  <c r="AI911" i="17"/>
  <c r="AJ911" i="17"/>
  <c r="C912" i="17"/>
  <c r="D912" i="17"/>
  <c r="E912" i="17"/>
  <c r="F912" i="17"/>
  <c r="G912" i="17"/>
  <c r="H912" i="17"/>
  <c r="I912" i="17"/>
  <c r="J912" i="17"/>
  <c r="K912" i="17"/>
  <c r="L912" i="17"/>
  <c r="M912" i="17"/>
  <c r="N912" i="17"/>
  <c r="O912" i="17"/>
  <c r="P912" i="17"/>
  <c r="Q912" i="17"/>
  <c r="R912" i="17"/>
  <c r="S912" i="17"/>
  <c r="T912" i="17"/>
  <c r="U912" i="17"/>
  <c r="V912" i="17"/>
  <c r="W912" i="17"/>
  <c r="X912" i="17"/>
  <c r="Y912" i="17"/>
  <c r="Z912" i="17"/>
  <c r="AA912" i="17"/>
  <c r="AB912" i="17"/>
  <c r="AC912" i="17"/>
  <c r="AE912" i="17"/>
  <c r="AI912" i="17" s="1"/>
  <c r="AJ912" i="17"/>
  <c r="AK912" i="17"/>
  <c r="AL912" i="17"/>
  <c r="AM912" i="17"/>
  <c r="C913" i="17"/>
  <c r="D913" i="17"/>
  <c r="E913" i="17"/>
  <c r="F913" i="17"/>
  <c r="G913" i="17"/>
  <c r="H913" i="17"/>
  <c r="I913" i="17"/>
  <c r="J913" i="17"/>
  <c r="K913" i="17"/>
  <c r="L913" i="17"/>
  <c r="M913" i="17"/>
  <c r="N913" i="17"/>
  <c r="O913" i="17"/>
  <c r="P913" i="17"/>
  <c r="Q913" i="17"/>
  <c r="R913" i="17"/>
  <c r="S913" i="17"/>
  <c r="T913" i="17"/>
  <c r="U913" i="17"/>
  <c r="V913" i="17"/>
  <c r="W913" i="17"/>
  <c r="X913" i="17"/>
  <c r="Y913" i="17"/>
  <c r="Z913" i="17"/>
  <c r="AB913" i="17"/>
  <c r="AC913" i="17"/>
  <c r="AE913" i="17"/>
  <c r="AI913" i="17" s="1"/>
  <c r="C914" i="17"/>
  <c r="D914" i="17"/>
  <c r="E914" i="17"/>
  <c r="F914" i="17"/>
  <c r="G914" i="17"/>
  <c r="H914" i="17"/>
  <c r="I914" i="17"/>
  <c r="J914" i="17"/>
  <c r="K914" i="17"/>
  <c r="L914" i="17"/>
  <c r="M914" i="17"/>
  <c r="N914" i="17"/>
  <c r="O914" i="17"/>
  <c r="P914" i="17"/>
  <c r="Q914" i="17"/>
  <c r="R914" i="17"/>
  <c r="S914" i="17"/>
  <c r="T914" i="17"/>
  <c r="U914" i="17"/>
  <c r="V914" i="17"/>
  <c r="W914" i="17"/>
  <c r="X914" i="17"/>
  <c r="Y914" i="17"/>
  <c r="Z914" i="17"/>
  <c r="AB914" i="17"/>
  <c r="AC914" i="17"/>
  <c r="AE914" i="17" s="1"/>
  <c r="C915" i="17"/>
  <c r="D915" i="17"/>
  <c r="E915" i="17"/>
  <c r="F915" i="17"/>
  <c r="G915" i="17"/>
  <c r="H915" i="17"/>
  <c r="I915" i="17"/>
  <c r="J915" i="17"/>
  <c r="K915" i="17"/>
  <c r="L915" i="17"/>
  <c r="M915" i="17"/>
  <c r="N915" i="17"/>
  <c r="O915" i="17"/>
  <c r="P915" i="17"/>
  <c r="Q915" i="17"/>
  <c r="R915" i="17"/>
  <c r="S915" i="17"/>
  <c r="T915" i="17"/>
  <c r="U915" i="17"/>
  <c r="V915" i="17"/>
  <c r="W915" i="17"/>
  <c r="X915" i="17"/>
  <c r="Y915" i="17"/>
  <c r="Z915" i="17"/>
  <c r="AB915" i="17"/>
  <c r="AC915" i="17"/>
  <c r="AE915" i="17"/>
  <c r="AD915" i="17" s="1"/>
  <c r="AI915" i="17"/>
  <c r="AJ915" i="17"/>
  <c r="AK915" i="17"/>
  <c r="AL915" i="17"/>
  <c r="AM915" i="17"/>
  <c r="C916" i="17"/>
  <c r="D916" i="17"/>
  <c r="E916" i="17"/>
  <c r="F916" i="17"/>
  <c r="G916" i="17"/>
  <c r="H916" i="17"/>
  <c r="I916" i="17"/>
  <c r="J916" i="17"/>
  <c r="K916" i="17"/>
  <c r="L916" i="17"/>
  <c r="M916" i="17"/>
  <c r="N916" i="17"/>
  <c r="O916" i="17"/>
  <c r="P916" i="17"/>
  <c r="Q916" i="17"/>
  <c r="R916" i="17"/>
  <c r="S916" i="17"/>
  <c r="T916" i="17"/>
  <c r="U916" i="17"/>
  <c r="V916" i="17"/>
  <c r="W916" i="17"/>
  <c r="X916" i="17"/>
  <c r="Y916" i="17"/>
  <c r="Z916" i="17"/>
  <c r="AB916" i="17"/>
  <c r="AC916" i="17"/>
  <c r="AE916" i="17"/>
  <c r="AD916" i="17" s="1"/>
  <c r="AI916" i="17"/>
  <c r="AK916" i="17" s="1"/>
  <c r="AJ916" i="17"/>
  <c r="AL916" i="17"/>
  <c r="AM916" i="17"/>
  <c r="C917" i="17"/>
  <c r="D917" i="17"/>
  <c r="E917" i="17"/>
  <c r="F917" i="17"/>
  <c r="G917" i="17"/>
  <c r="H917" i="17"/>
  <c r="I917" i="17"/>
  <c r="J917" i="17"/>
  <c r="K917" i="17"/>
  <c r="L917" i="17"/>
  <c r="M917" i="17"/>
  <c r="N917" i="17"/>
  <c r="O917" i="17"/>
  <c r="P917" i="17"/>
  <c r="Q917" i="17"/>
  <c r="R917" i="17"/>
  <c r="S917" i="17"/>
  <c r="T917" i="17"/>
  <c r="U917" i="17"/>
  <c r="V917" i="17"/>
  <c r="W917" i="17"/>
  <c r="X917" i="17"/>
  <c r="Y917" i="17"/>
  <c r="Z917" i="17"/>
  <c r="AB917" i="17"/>
  <c r="AC917" i="17"/>
  <c r="AE917" i="17"/>
  <c r="C918" i="17"/>
  <c r="D918" i="17"/>
  <c r="E918" i="17"/>
  <c r="F918" i="17"/>
  <c r="G918" i="17"/>
  <c r="H918" i="17"/>
  <c r="I918" i="17"/>
  <c r="J918" i="17"/>
  <c r="K918" i="17"/>
  <c r="L918" i="17"/>
  <c r="M918" i="17"/>
  <c r="N918" i="17"/>
  <c r="O918" i="17"/>
  <c r="P918" i="17"/>
  <c r="Q918" i="17"/>
  <c r="R918" i="17"/>
  <c r="S918" i="17"/>
  <c r="T918" i="17"/>
  <c r="U918" i="17"/>
  <c r="V918" i="17"/>
  <c r="W918" i="17"/>
  <c r="X918" i="17"/>
  <c r="Y918" i="17"/>
  <c r="Z918" i="17"/>
  <c r="AB918" i="17"/>
  <c r="AC918" i="17"/>
  <c r="AE918" i="17"/>
  <c r="AD918" i="17" s="1"/>
  <c r="AI918" i="17"/>
  <c r="AJ918" i="17" s="1"/>
  <c r="C919" i="17"/>
  <c r="D919" i="17"/>
  <c r="E919" i="17"/>
  <c r="F919" i="17"/>
  <c r="G919" i="17"/>
  <c r="H919" i="17"/>
  <c r="I919" i="17"/>
  <c r="J919" i="17"/>
  <c r="K919" i="17"/>
  <c r="L919" i="17"/>
  <c r="M919" i="17"/>
  <c r="N919" i="17"/>
  <c r="O919" i="17"/>
  <c r="P919" i="17"/>
  <c r="Q919" i="17"/>
  <c r="R919" i="17"/>
  <c r="S919" i="17"/>
  <c r="T919" i="17"/>
  <c r="U919" i="17"/>
  <c r="V919" i="17"/>
  <c r="W919" i="17"/>
  <c r="X919" i="17"/>
  <c r="Y919" i="17"/>
  <c r="Z919" i="17"/>
  <c r="AB919" i="17"/>
  <c r="AC919" i="17"/>
  <c r="AD919" i="17"/>
  <c r="AE919" i="17"/>
  <c r="AI919" i="17" s="1"/>
  <c r="AJ919" i="17" s="1"/>
  <c r="AK919" i="17"/>
  <c r="AL919" i="17"/>
  <c r="AM919" i="17"/>
  <c r="C920" i="17"/>
  <c r="D920" i="17"/>
  <c r="E920" i="17"/>
  <c r="F920" i="17"/>
  <c r="G920" i="17"/>
  <c r="AA920" i="17" s="1"/>
  <c r="H920" i="17"/>
  <c r="I920" i="17"/>
  <c r="J920" i="17"/>
  <c r="K920" i="17"/>
  <c r="L920" i="17"/>
  <c r="M920" i="17"/>
  <c r="N920" i="17"/>
  <c r="O920" i="17"/>
  <c r="P920" i="17"/>
  <c r="Q920" i="17"/>
  <c r="R920" i="17"/>
  <c r="S920" i="17"/>
  <c r="T920" i="17"/>
  <c r="U920" i="17"/>
  <c r="V920" i="17"/>
  <c r="W920" i="17"/>
  <c r="X920" i="17"/>
  <c r="Y920" i="17"/>
  <c r="Z920" i="17"/>
  <c r="AB920" i="17"/>
  <c r="AC920" i="17"/>
  <c r="AE920" i="17"/>
  <c r="AD920" i="17" s="1"/>
  <c r="AI920" i="17"/>
  <c r="AJ920" i="17"/>
  <c r="C921" i="17"/>
  <c r="D921" i="17"/>
  <c r="E921" i="17"/>
  <c r="F921" i="17"/>
  <c r="G921" i="17"/>
  <c r="H921" i="17"/>
  <c r="I921" i="17"/>
  <c r="J921" i="17"/>
  <c r="K921" i="17"/>
  <c r="L921" i="17"/>
  <c r="M921" i="17"/>
  <c r="N921" i="17"/>
  <c r="O921" i="17"/>
  <c r="P921" i="17"/>
  <c r="Q921" i="17"/>
  <c r="R921" i="17"/>
  <c r="S921" i="17"/>
  <c r="T921" i="17"/>
  <c r="U921" i="17"/>
  <c r="V921" i="17"/>
  <c r="W921" i="17"/>
  <c r="X921" i="17"/>
  <c r="Y921" i="17"/>
  <c r="Z921" i="17"/>
  <c r="AA921" i="17"/>
  <c r="AB921" i="17"/>
  <c r="AC921" i="17"/>
  <c r="AD921" i="17"/>
  <c r="AE921" i="17"/>
  <c r="AI921" i="17" s="1"/>
  <c r="AK921" i="17"/>
  <c r="C922" i="17"/>
  <c r="D922" i="17"/>
  <c r="E922" i="17"/>
  <c r="F922" i="17"/>
  <c r="G922" i="17"/>
  <c r="H922" i="17"/>
  <c r="I922" i="17"/>
  <c r="J922" i="17"/>
  <c r="K922" i="17"/>
  <c r="L922" i="17"/>
  <c r="M922" i="17"/>
  <c r="N922" i="17"/>
  <c r="O922" i="17"/>
  <c r="P922" i="17"/>
  <c r="Q922" i="17"/>
  <c r="R922" i="17"/>
  <c r="S922" i="17"/>
  <c r="T922" i="17"/>
  <c r="U922" i="17"/>
  <c r="V922" i="17"/>
  <c r="W922" i="17"/>
  <c r="X922" i="17"/>
  <c r="Y922" i="17"/>
  <c r="Z922" i="17"/>
  <c r="AB922" i="17"/>
  <c r="AC922" i="17"/>
  <c r="AD922" i="17"/>
  <c r="AE922" i="17"/>
  <c r="AI922" i="17"/>
  <c r="AJ922" i="17"/>
  <c r="C923" i="17"/>
  <c r="D923" i="17"/>
  <c r="E923" i="17"/>
  <c r="F923" i="17"/>
  <c r="G923" i="17"/>
  <c r="H923" i="17"/>
  <c r="I923" i="17"/>
  <c r="J923" i="17"/>
  <c r="K923" i="17"/>
  <c r="L923" i="17"/>
  <c r="M923" i="17"/>
  <c r="N923" i="17"/>
  <c r="O923" i="17"/>
  <c r="P923" i="17"/>
  <c r="Q923" i="17"/>
  <c r="R923" i="17"/>
  <c r="S923" i="17"/>
  <c r="T923" i="17"/>
  <c r="U923" i="17"/>
  <c r="V923" i="17"/>
  <c r="W923" i="17"/>
  <c r="X923" i="17"/>
  <c r="Y923" i="17"/>
  <c r="Z923" i="17"/>
  <c r="AB923" i="17"/>
  <c r="AC923" i="17"/>
  <c r="AE923" i="17"/>
  <c r="AI923" i="17" s="1"/>
  <c r="C924" i="17"/>
  <c r="D924" i="17"/>
  <c r="E924" i="17"/>
  <c r="F924" i="17"/>
  <c r="G924" i="17"/>
  <c r="H924" i="17"/>
  <c r="I924" i="17"/>
  <c r="J924" i="17"/>
  <c r="K924" i="17"/>
  <c r="L924" i="17"/>
  <c r="M924" i="17"/>
  <c r="N924" i="17"/>
  <c r="O924" i="17"/>
  <c r="P924" i="17"/>
  <c r="Q924" i="17"/>
  <c r="R924" i="17"/>
  <c r="S924" i="17"/>
  <c r="T924" i="17"/>
  <c r="U924" i="17"/>
  <c r="V924" i="17"/>
  <c r="W924" i="17"/>
  <c r="X924" i="17"/>
  <c r="Y924" i="17"/>
  <c r="Z924" i="17"/>
  <c r="AB924" i="17"/>
  <c r="AC924" i="17"/>
  <c r="AE924" i="17"/>
  <c r="AD924" i="17" s="1"/>
  <c r="AI924" i="17"/>
  <c r="AK924" i="17" s="1"/>
  <c r="AJ924" i="17"/>
  <c r="AL924" i="17"/>
  <c r="AM924" i="17"/>
  <c r="C925" i="17"/>
  <c r="D925" i="17"/>
  <c r="E925" i="17"/>
  <c r="F925" i="17"/>
  <c r="G925" i="17"/>
  <c r="H925" i="17"/>
  <c r="I925" i="17"/>
  <c r="J925" i="17"/>
  <c r="K925" i="17"/>
  <c r="L925" i="17"/>
  <c r="M925" i="17"/>
  <c r="N925" i="17"/>
  <c r="O925" i="17"/>
  <c r="P925" i="17"/>
  <c r="Q925" i="17"/>
  <c r="R925" i="17"/>
  <c r="S925" i="17"/>
  <c r="T925" i="17"/>
  <c r="U925" i="17"/>
  <c r="V925" i="17"/>
  <c r="W925" i="17"/>
  <c r="X925" i="17"/>
  <c r="Y925" i="17"/>
  <c r="Z925" i="17"/>
  <c r="AB925" i="17"/>
  <c r="AC925" i="17"/>
  <c r="AE925" i="17"/>
  <c r="AD925" i="17" s="1"/>
  <c r="AI925" i="17"/>
  <c r="AJ925" i="17"/>
  <c r="AK925" i="17"/>
  <c r="AL925" i="17"/>
  <c r="AM925" i="17"/>
  <c r="C926" i="17"/>
  <c r="D926" i="17"/>
  <c r="AA926" i="17" s="1"/>
  <c r="E926" i="17"/>
  <c r="F926" i="17"/>
  <c r="G926" i="17"/>
  <c r="H926" i="17"/>
  <c r="I926" i="17"/>
  <c r="J926" i="17"/>
  <c r="K926" i="17"/>
  <c r="L926" i="17"/>
  <c r="M926" i="17"/>
  <c r="N926" i="17"/>
  <c r="O926" i="17"/>
  <c r="P926" i="17"/>
  <c r="Q926" i="17"/>
  <c r="R926" i="17"/>
  <c r="S926" i="17"/>
  <c r="T926" i="17"/>
  <c r="U926" i="17"/>
  <c r="V926" i="17"/>
  <c r="W926" i="17"/>
  <c r="X926" i="17"/>
  <c r="Y926" i="17"/>
  <c r="Z926" i="17"/>
  <c r="AB926" i="17"/>
  <c r="AC926" i="17"/>
  <c r="AE926" i="17"/>
  <c r="AI926" i="17" s="1"/>
  <c r="AH926" i="17"/>
  <c r="C927" i="17"/>
  <c r="D927" i="17"/>
  <c r="E927" i="17"/>
  <c r="F927" i="17"/>
  <c r="G927" i="17"/>
  <c r="H927" i="17"/>
  <c r="I927" i="17"/>
  <c r="J927" i="17"/>
  <c r="K927" i="17"/>
  <c r="L927" i="17"/>
  <c r="M927" i="17"/>
  <c r="N927" i="17"/>
  <c r="O927" i="17"/>
  <c r="P927" i="17"/>
  <c r="Q927" i="17"/>
  <c r="R927" i="17"/>
  <c r="S927" i="17"/>
  <c r="T927" i="17"/>
  <c r="U927" i="17"/>
  <c r="V927" i="17"/>
  <c r="W927" i="17"/>
  <c r="X927" i="17"/>
  <c r="Y927" i="17"/>
  <c r="Z927" i="17"/>
  <c r="AB927" i="17"/>
  <c r="AC927" i="17"/>
  <c r="AD927" i="17"/>
  <c r="AE927" i="17"/>
  <c r="AI927" i="17"/>
  <c r="AK927" i="17"/>
  <c r="AL927" i="17"/>
  <c r="C928" i="17"/>
  <c r="D928" i="17"/>
  <c r="E928" i="17"/>
  <c r="F928" i="17"/>
  <c r="G928" i="17"/>
  <c r="H928" i="17"/>
  <c r="AA928" i="17" s="1"/>
  <c r="I928" i="17"/>
  <c r="J928" i="17"/>
  <c r="K928" i="17"/>
  <c r="L928" i="17"/>
  <c r="M928" i="17"/>
  <c r="N928" i="17"/>
  <c r="O928" i="17"/>
  <c r="P928" i="17"/>
  <c r="Q928" i="17"/>
  <c r="R928" i="17"/>
  <c r="S928" i="17"/>
  <c r="T928" i="17"/>
  <c r="U928" i="17"/>
  <c r="V928" i="17"/>
  <c r="W928" i="17"/>
  <c r="X928" i="17"/>
  <c r="Y928" i="17"/>
  <c r="Z928" i="17"/>
  <c r="AB928" i="17"/>
  <c r="AC928" i="17"/>
  <c r="AD928" i="17"/>
  <c r="AE928" i="17"/>
  <c r="AI928" i="17" s="1"/>
  <c r="C929" i="17"/>
  <c r="D929" i="17"/>
  <c r="E929" i="17"/>
  <c r="F929" i="17"/>
  <c r="G929" i="17"/>
  <c r="H929" i="17"/>
  <c r="I929" i="17"/>
  <c r="J929" i="17"/>
  <c r="K929" i="17"/>
  <c r="L929" i="17"/>
  <c r="M929" i="17"/>
  <c r="N929" i="17"/>
  <c r="O929" i="17"/>
  <c r="P929" i="17"/>
  <c r="Q929" i="17"/>
  <c r="R929" i="17"/>
  <c r="S929" i="17"/>
  <c r="T929" i="17"/>
  <c r="U929" i="17"/>
  <c r="V929" i="17"/>
  <c r="W929" i="17"/>
  <c r="X929" i="17"/>
  <c r="Y929" i="17"/>
  <c r="Z929" i="17"/>
  <c r="AB929" i="17"/>
  <c r="AC929" i="17"/>
  <c r="AE929" i="17"/>
  <c r="AD929" i="17" s="1"/>
  <c r="AI929" i="17"/>
  <c r="AM929" i="17" s="1"/>
  <c r="AJ929" i="17"/>
  <c r="AK929" i="17"/>
  <c r="AL929" i="17"/>
  <c r="C930" i="17"/>
  <c r="D930" i="17"/>
  <c r="E930" i="17"/>
  <c r="F930" i="17"/>
  <c r="G930" i="17"/>
  <c r="H930" i="17"/>
  <c r="I930" i="17"/>
  <c r="J930" i="17"/>
  <c r="K930" i="17"/>
  <c r="L930" i="17"/>
  <c r="M930" i="17"/>
  <c r="N930" i="17"/>
  <c r="O930" i="17"/>
  <c r="P930" i="17"/>
  <c r="Q930" i="17"/>
  <c r="R930" i="17"/>
  <c r="S930" i="17"/>
  <c r="T930" i="17"/>
  <c r="U930" i="17"/>
  <c r="V930" i="17"/>
  <c r="W930" i="17"/>
  <c r="X930" i="17"/>
  <c r="Y930" i="17"/>
  <c r="Z930" i="17"/>
  <c r="AB930" i="17"/>
  <c r="AC930" i="17"/>
  <c r="AD930" i="17"/>
  <c r="AE930" i="17"/>
  <c r="AI930" i="17" s="1"/>
  <c r="AJ930" i="17"/>
  <c r="AK930" i="17"/>
  <c r="AL930" i="17"/>
  <c r="AM930" i="17"/>
  <c r="C931" i="17"/>
  <c r="D931" i="17"/>
  <c r="E931" i="17"/>
  <c r="F931" i="17"/>
  <c r="G931" i="17"/>
  <c r="H931" i="17"/>
  <c r="I931" i="17"/>
  <c r="J931" i="17"/>
  <c r="K931" i="17"/>
  <c r="L931" i="17"/>
  <c r="M931" i="17"/>
  <c r="N931" i="17"/>
  <c r="O931" i="17"/>
  <c r="P931" i="17"/>
  <c r="Q931" i="17"/>
  <c r="R931" i="17"/>
  <c r="S931" i="17"/>
  <c r="T931" i="17"/>
  <c r="U931" i="17"/>
  <c r="V931" i="17"/>
  <c r="W931" i="17"/>
  <c r="X931" i="17"/>
  <c r="Y931" i="17"/>
  <c r="Z931" i="17"/>
  <c r="AB931" i="17"/>
  <c r="AC931" i="17"/>
  <c r="AD931" i="17"/>
  <c r="AE931" i="17"/>
  <c r="AI931" i="17"/>
  <c r="C932" i="17"/>
  <c r="D932" i="17"/>
  <c r="E932" i="17"/>
  <c r="F932" i="17"/>
  <c r="G932" i="17"/>
  <c r="H932" i="17"/>
  <c r="I932" i="17"/>
  <c r="J932" i="17"/>
  <c r="K932" i="17"/>
  <c r="L932" i="17"/>
  <c r="M932" i="17"/>
  <c r="N932" i="17"/>
  <c r="O932" i="17"/>
  <c r="P932" i="17"/>
  <c r="Q932" i="17"/>
  <c r="R932" i="17"/>
  <c r="S932" i="17"/>
  <c r="T932" i="17"/>
  <c r="U932" i="17"/>
  <c r="V932" i="17"/>
  <c r="W932" i="17"/>
  <c r="X932" i="17"/>
  <c r="Y932" i="17"/>
  <c r="Z932" i="17"/>
  <c r="AB932" i="17"/>
  <c r="AC932" i="17"/>
  <c r="AE932" i="17"/>
  <c r="AI932" i="17" s="1"/>
  <c r="AK932" i="17"/>
  <c r="C933" i="17"/>
  <c r="D933" i="17"/>
  <c r="E933" i="17"/>
  <c r="F933" i="17"/>
  <c r="G933" i="17"/>
  <c r="H933" i="17"/>
  <c r="I933" i="17"/>
  <c r="J933" i="17"/>
  <c r="K933" i="17"/>
  <c r="L933" i="17"/>
  <c r="M933" i="17"/>
  <c r="N933" i="17"/>
  <c r="O933" i="17"/>
  <c r="P933" i="17"/>
  <c r="Q933" i="17"/>
  <c r="R933" i="17"/>
  <c r="S933" i="17"/>
  <c r="T933" i="17"/>
  <c r="U933" i="17"/>
  <c r="V933" i="17"/>
  <c r="W933" i="17"/>
  <c r="X933" i="17"/>
  <c r="Y933" i="17"/>
  <c r="Z933" i="17"/>
  <c r="AB933" i="17"/>
  <c r="AC933" i="17"/>
  <c r="AE933" i="17"/>
  <c r="AD933" i="17" s="1"/>
  <c r="AI933" i="17"/>
  <c r="AJ933" i="17"/>
  <c r="AM933" i="17"/>
  <c r="C934" i="17"/>
  <c r="D934" i="17"/>
  <c r="E934" i="17"/>
  <c r="F934" i="17"/>
  <c r="G934" i="17"/>
  <c r="H934" i="17"/>
  <c r="I934" i="17"/>
  <c r="J934" i="17"/>
  <c r="K934" i="17"/>
  <c r="L934" i="17"/>
  <c r="M934" i="17"/>
  <c r="N934" i="17"/>
  <c r="O934" i="17"/>
  <c r="P934" i="17"/>
  <c r="Q934" i="17"/>
  <c r="R934" i="17"/>
  <c r="S934" i="17"/>
  <c r="T934" i="17"/>
  <c r="U934" i="17"/>
  <c r="V934" i="17"/>
  <c r="W934" i="17"/>
  <c r="X934" i="17"/>
  <c r="Y934" i="17"/>
  <c r="Z934" i="17"/>
  <c r="AB934" i="17"/>
  <c r="AC934" i="17"/>
  <c r="AD934" i="17"/>
  <c r="AE934" i="17"/>
  <c r="AI934" i="17"/>
  <c r="AJ934" i="17"/>
  <c r="AK934" i="17"/>
  <c r="AL934" i="17"/>
  <c r="AM934" i="17"/>
  <c r="C935" i="17"/>
  <c r="D935" i="17"/>
  <c r="E935" i="17"/>
  <c r="F935" i="17"/>
  <c r="G935" i="17"/>
  <c r="H935" i="17"/>
  <c r="I935" i="17"/>
  <c r="J935" i="17"/>
  <c r="K935" i="17"/>
  <c r="L935" i="17"/>
  <c r="M935" i="17"/>
  <c r="N935" i="17"/>
  <c r="O935" i="17"/>
  <c r="P935" i="17"/>
  <c r="Q935" i="17"/>
  <c r="R935" i="17"/>
  <c r="S935" i="17"/>
  <c r="T935" i="17"/>
  <c r="U935" i="17"/>
  <c r="V935" i="17"/>
  <c r="W935" i="17"/>
  <c r="X935" i="17"/>
  <c r="Y935" i="17"/>
  <c r="Z935" i="17"/>
  <c r="AB935" i="17"/>
  <c r="AC935" i="17"/>
  <c r="AE935" i="17"/>
  <c r="C936" i="17"/>
  <c r="D936" i="17"/>
  <c r="E936" i="17"/>
  <c r="F936" i="17"/>
  <c r="G936" i="17"/>
  <c r="H936" i="17"/>
  <c r="I936" i="17"/>
  <c r="J936" i="17"/>
  <c r="K936" i="17"/>
  <c r="L936" i="17"/>
  <c r="M936" i="17"/>
  <c r="N936" i="17"/>
  <c r="O936" i="17"/>
  <c r="P936" i="17"/>
  <c r="Q936" i="17"/>
  <c r="R936" i="17"/>
  <c r="S936" i="17"/>
  <c r="T936" i="17"/>
  <c r="U936" i="17"/>
  <c r="V936" i="17"/>
  <c r="W936" i="17"/>
  <c r="X936" i="17"/>
  <c r="Y936" i="17"/>
  <c r="Z936" i="17"/>
  <c r="AB936" i="17"/>
  <c r="AC936" i="17"/>
  <c r="AD936" i="17"/>
  <c r="AE936" i="17"/>
  <c r="AI936" i="17"/>
  <c r="AJ936" i="17"/>
  <c r="AK936" i="17"/>
  <c r="AL936" i="17"/>
  <c r="AM936" i="17"/>
  <c r="C937" i="17"/>
  <c r="D937" i="17"/>
  <c r="E937" i="17"/>
  <c r="F937" i="17"/>
  <c r="G937" i="17"/>
  <c r="H937" i="17"/>
  <c r="I937" i="17"/>
  <c r="J937" i="17"/>
  <c r="K937" i="17"/>
  <c r="L937" i="17"/>
  <c r="M937" i="17"/>
  <c r="N937" i="17"/>
  <c r="O937" i="17"/>
  <c r="P937" i="17"/>
  <c r="Q937" i="17"/>
  <c r="R937" i="17"/>
  <c r="S937" i="17"/>
  <c r="T937" i="17"/>
  <c r="U937" i="17"/>
  <c r="V937" i="17"/>
  <c r="W937" i="17"/>
  <c r="X937" i="17"/>
  <c r="Y937" i="17"/>
  <c r="Z937" i="17"/>
  <c r="AB937" i="17"/>
  <c r="AC937" i="17"/>
  <c r="AE937" i="17"/>
  <c r="AD937" i="17" s="1"/>
  <c r="AI937" i="17"/>
  <c r="AL937" i="17"/>
  <c r="AM937" i="17"/>
  <c r="C938" i="17"/>
  <c r="D938" i="17"/>
  <c r="E938" i="17"/>
  <c r="F938" i="17"/>
  <c r="G938" i="17"/>
  <c r="H938" i="17"/>
  <c r="I938" i="17"/>
  <c r="J938" i="17"/>
  <c r="K938" i="17"/>
  <c r="L938" i="17"/>
  <c r="M938" i="17"/>
  <c r="N938" i="17"/>
  <c r="O938" i="17"/>
  <c r="P938" i="17"/>
  <c r="Q938" i="17"/>
  <c r="R938" i="17"/>
  <c r="S938" i="17"/>
  <c r="T938" i="17"/>
  <c r="U938" i="17"/>
  <c r="V938" i="17"/>
  <c r="W938" i="17"/>
  <c r="X938" i="17"/>
  <c r="Y938" i="17"/>
  <c r="Z938" i="17"/>
  <c r="AB938" i="17"/>
  <c r="AC938" i="17"/>
  <c r="AE938" i="17"/>
  <c r="AD938" i="17" s="1"/>
  <c r="AI938" i="17"/>
  <c r="AL938" i="17"/>
  <c r="C939" i="17"/>
  <c r="D939" i="17"/>
  <c r="E939" i="17"/>
  <c r="F939" i="17"/>
  <c r="G939" i="17"/>
  <c r="H939" i="17"/>
  <c r="I939" i="17"/>
  <c r="J939" i="17"/>
  <c r="K939" i="17"/>
  <c r="L939" i="17"/>
  <c r="M939" i="17"/>
  <c r="N939" i="17"/>
  <c r="O939" i="17"/>
  <c r="P939" i="17"/>
  <c r="Q939" i="17"/>
  <c r="R939" i="17"/>
  <c r="S939" i="17"/>
  <c r="T939" i="17"/>
  <c r="U939" i="17"/>
  <c r="V939" i="17"/>
  <c r="W939" i="17"/>
  <c r="X939" i="17"/>
  <c r="Y939" i="17"/>
  <c r="Z939" i="17"/>
  <c r="AB939" i="17"/>
  <c r="AC939" i="17"/>
  <c r="AE939" i="17"/>
  <c r="AI939" i="17" s="1"/>
  <c r="AM939" i="17"/>
  <c r="C940" i="17"/>
  <c r="D940" i="17"/>
  <c r="E940" i="17"/>
  <c r="F940" i="17"/>
  <c r="G940" i="17"/>
  <c r="H940" i="17"/>
  <c r="I940" i="17"/>
  <c r="J940" i="17"/>
  <c r="K940" i="17"/>
  <c r="L940" i="17"/>
  <c r="M940" i="17"/>
  <c r="N940" i="17"/>
  <c r="O940" i="17"/>
  <c r="P940" i="17"/>
  <c r="Q940" i="17"/>
  <c r="R940" i="17"/>
  <c r="S940" i="17"/>
  <c r="T940" i="17"/>
  <c r="U940" i="17"/>
  <c r="V940" i="17"/>
  <c r="AA940" i="17" s="1"/>
  <c r="W940" i="17"/>
  <c r="X940" i="17"/>
  <c r="Y940" i="17"/>
  <c r="Z940" i="17"/>
  <c r="AB940" i="17"/>
  <c r="AC940" i="17"/>
  <c r="AE940" i="17"/>
  <c r="AI940" i="17" s="1"/>
  <c r="C941" i="17"/>
  <c r="D941" i="17"/>
  <c r="E941" i="17"/>
  <c r="F941" i="17"/>
  <c r="G941" i="17"/>
  <c r="H941" i="17"/>
  <c r="I941" i="17"/>
  <c r="J941" i="17"/>
  <c r="K941" i="17"/>
  <c r="L941" i="17"/>
  <c r="M941" i="17"/>
  <c r="N941" i="17"/>
  <c r="O941" i="17"/>
  <c r="P941" i="17"/>
  <c r="Q941" i="17"/>
  <c r="R941" i="17"/>
  <c r="S941" i="17"/>
  <c r="T941" i="17"/>
  <c r="U941" i="17"/>
  <c r="V941" i="17"/>
  <c r="W941" i="17"/>
  <c r="X941" i="17"/>
  <c r="Y941" i="17"/>
  <c r="Z941" i="17"/>
  <c r="AB941" i="17"/>
  <c r="AC941" i="17"/>
  <c r="AE941" i="17"/>
  <c r="AI941" i="17" s="1"/>
  <c r="AL941" i="17"/>
  <c r="AM941" i="17"/>
  <c r="C942" i="17"/>
  <c r="D942" i="17"/>
  <c r="E942" i="17"/>
  <c r="F942" i="17"/>
  <c r="G942" i="17"/>
  <c r="H942" i="17"/>
  <c r="I942" i="17"/>
  <c r="J942" i="17"/>
  <c r="K942" i="17"/>
  <c r="L942" i="17"/>
  <c r="M942" i="17"/>
  <c r="N942" i="17"/>
  <c r="O942" i="17"/>
  <c r="P942" i="17"/>
  <c r="Q942" i="17"/>
  <c r="R942" i="17"/>
  <c r="S942" i="17"/>
  <c r="T942" i="17"/>
  <c r="U942" i="17"/>
  <c r="V942" i="17"/>
  <c r="W942" i="17"/>
  <c r="X942" i="17"/>
  <c r="Y942" i="17"/>
  <c r="Z942" i="17"/>
  <c r="AB942" i="17"/>
  <c r="AC942" i="17"/>
  <c r="AD942" i="17"/>
  <c r="AE942" i="17"/>
  <c r="AI942" i="17"/>
  <c r="AJ942" i="17"/>
  <c r="C943" i="17"/>
  <c r="D943" i="17"/>
  <c r="E943" i="17"/>
  <c r="F943" i="17"/>
  <c r="G943" i="17"/>
  <c r="H943" i="17"/>
  <c r="I943" i="17"/>
  <c r="J943" i="17"/>
  <c r="K943" i="17"/>
  <c r="L943" i="17"/>
  <c r="M943" i="17"/>
  <c r="N943" i="17"/>
  <c r="O943" i="17"/>
  <c r="P943" i="17"/>
  <c r="Q943" i="17"/>
  <c r="R943" i="17"/>
  <c r="S943" i="17"/>
  <c r="T943" i="17"/>
  <c r="U943" i="17"/>
  <c r="V943" i="17"/>
  <c r="W943" i="17"/>
  <c r="X943" i="17"/>
  <c r="Y943" i="17"/>
  <c r="Z943" i="17"/>
  <c r="AB943" i="17"/>
  <c r="AC943" i="17"/>
  <c r="AD943" i="17"/>
  <c r="AE943" i="17"/>
  <c r="AI943" i="17"/>
  <c r="AJ943" i="17"/>
  <c r="AK943" i="17"/>
  <c r="AL943" i="17"/>
  <c r="AM943" i="17"/>
  <c r="C944" i="17"/>
  <c r="D944" i="17"/>
  <c r="E944" i="17"/>
  <c r="F944" i="17"/>
  <c r="G944" i="17"/>
  <c r="H944" i="17"/>
  <c r="I944" i="17"/>
  <c r="J944" i="17"/>
  <c r="K944" i="17"/>
  <c r="L944" i="17"/>
  <c r="M944" i="17"/>
  <c r="N944" i="17"/>
  <c r="O944" i="17"/>
  <c r="P944" i="17"/>
  <c r="Q944" i="17"/>
  <c r="R944" i="17"/>
  <c r="S944" i="17"/>
  <c r="T944" i="17"/>
  <c r="U944" i="17"/>
  <c r="V944" i="17"/>
  <c r="W944" i="17"/>
  <c r="X944" i="17"/>
  <c r="Y944" i="17"/>
  <c r="Z944" i="17"/>
  <c r="AB944" i="17"/>
  <c r="AC944" i="17"/>
  <c r="AE944" i="17"/>
  <c r="AD944" i="17" s="1"/>
  <c r="AI944" i="17"/>
  <c r="C945" i="17"/>
  <c r="D945" i="17"/>
  <c r="E945" i="17"/>
  <c r="F945" i="17"/>
  <c r="G945" i="17"/>
  <c r="H945" i="17"/>
  <c r="I945" i="17"/>
  <c r="J945" i="17"/>
  <c r="K945" i="17"/>
  <c r="L945" i="17"/>
  <c r="M945" i="17"/>
  <c r="N945" i="17"/>
  <c r="O945" i="17"/>
  <c r="P945" i="17"/>
  <c r="Q945" i="17"/>
  <c r="R945" i="17"/>
  <c r="S945" i="17"/>
  <c r="T945" i="17"/>
  <c r="U945" i="17"/>
  <c r="V945" i="17"/>
  <c r="W945" i="17"/>
  <c r="X945" i="17"/>
  <c r="Y945" i="17"/>
  <c r="Z945" i="17"/>
  <c r="AB945" i="17"/>
  <c r="AC945" i="17"/>
  <c r="AE945" i="17"/>
  <c r="C946" i="17"/>
  <c r="D946" i="17"/>
  <c r="E946" i="17"/>
  <c r="F946" i="17"/>
  <c r="G946" i="17"/>
  <c r="H946" i="17"/>
  <c r="I946" i="17"/>
  <c r="J946" i="17"/>
  <c r="K946" i="17"/>
  <c r="L946" i="17"/>
  <c r="M946" i="17"/>
  <c r="N946" i="17"/>
  <c r="O946" i="17"/>
  <c r="P946" i="17"/>
  <c r="Q946" i="17"/>
  <c r="R946" i="17"/>
  <c r="S946" i="17"/>
  <c r="T946" i="17"/>
  <c r="U946" i="17"/>
  <c r="V946" i="17"/>
  <c r="W946" i="17"/>
  <c r="X946" i="17"/>
  <c r="Y946" i="17"/>
  <c r="Z946" i="17"/>
  <c r="AB946" i="17"/>
  <c r="AC946" i="17"/>
  <c r="AD946" i="17"/>
  <c r="AE946" i="17"/>
  <c r="AI946" i="17" s="1"/>
  <c r="C947" i="17"/>
  <c r="D947" i="17"/>
  <c r="E947" i="17"/>
  <c r="F947" i="17"/>
  <c r="G947" i="17"/>
  <c r="H947" i="17"/>
  <c r="I947" i="17"/>
  <c r="J947" i="17"/>
  <c r="K947" i="17"/>
  <c r="L947" i="17"/>
  <c r="M947" i="17"/>
  <c r="N947" i="17"/>
  <c r="O947" i="17"/>
  <c r="P947" i="17"/>
  <c r="Q947" i="17"/>
  <c r="R947" i="17"/>
  <c r="S947" i="17"/>
  <c r="T947" i="17"/>
  <c r="U947" i="17"/>
  <c r="V947" i="17"/>
  <c r="W947" i="17"/>
  <c r="X947" i="17"/>
  <c r="Y947" i="17"/>
  <c r="Z947" i="17"/>
  <c r="AB947" i="17"/>
  <c r="AC947" i="17"/>
  <c r="AE947" i="17"/>
  <c r="AD947" i="17" s="1"/>
  <c r="AI947" i="17"/>
  <c r="AM947" i="17" s="1"/>
  <c r="AJ947" i="17"/>
  <c r="AK947" i="17"/>
  <c r="AL947" i="17"/>
  <c r="C948" i="17"/>
  <c r="D948" i="17"/>
  <c r="E948" i="17"/>
  <c r="F948" i="17"/>
  <c r="G948" i="17"/>
  <c r="H948" i="17"/>
  <c r="I948" i="17"/>
  <c r="J948" i="17"/>
  <c r="K948" i="17"/>
  <c r="L948" i="17"/>
  <c r="M948" i="17"/>
  <c r="N948" i="17"/>
  <c r="O948" i="17"/>
  <c r="P948" i="17"/>
  <c r="Q948" i="17"/>
  <c r="R948" i="17"/>
  <c r="S948" i="17"/>
  <c r="T948" i="17"/>
  <c r="U948" i="17"/>
  <c r="V948" i="17"/>
  <c r="W948" i="17"/>
  <c r="X948" i="17"/>
  <c r="Y948" i="17"/>
  <c r="Z948" i="17"/>
  <c r="AB948" i="17"/>
  <c r="AC948" i="17"/>
  <c r="AE948" i="17"/>
  <c r="AI948" i="17" s="1"/>
  <c r="AK948" i="17"/>
  <c r="AL948" i="17"/>
  <c r="C949" i="17"/>
  <c r="D949" i="17"/>
  <c r="E949" i="17"/>
  <c r="F949" i="17"/>
  <c r="G949" i="17"/>
  <c r="H949" i="17"/>
  <c r="I949" i="17"/>
  <c r="J949" i="17"/>
  <c r="K949" i="17"/>
  <c r="L949" i="17"/>
  <c r="M949" i="17"/>
  <c r="N949" i="17"/>
  <c r="O949" i="17"/>
  <c r="P949" i="17"/>
  <c r="Q949" i="17"/>
  <c r="R949" i="17"/>
  <c r="S949" i="17"/>
  <c r="T949" i="17"/>
  <c r="U949" i="17"/>
  <c r="V949" i="17"/>
  <c r="W949" i="17"/>
  <c r="X949" i="17"/>
  <c r="Y949" i="17"/>
  <c r="Z949" i="17"/>
  <c r="AA949" i="17"/>
  <c r="AB949" i="17"/>
  <c r="AC949" i="17"/>
  <c r="AE949" i="17"/>
  <c r="AD949" i="17" s="1"/>
  <c r="AI949" i="17"/>
  <c r="C950" i="17"/>
  <c r="D950" i="17"/>
  <c r="E950" i="17"/>
  <c r="F950" i="17"/>
  <c r="G950" i="17"/>
  <c r="H950" i="17"/>
  <c r="I950" i="17"/>
  <c r="J950" i="17"/>
  <c r="K950" i="17"/>
  <c r="L950" i="17"/>
  <c r="M950" i="17"/>
  <c r="N950" i="17"/>
  <c r="O950" i="17"/>
  <c r="P950" i="17"/>
  <c r="Q950" i="17"/>
  <c r="R950" i="17"/>
  <c r="S950" i="17"/>
  <c r="T950" i="17"/>
  <c r="U950" i="17"/>
  <c r="V950" i="17"/>
  <c r="W950" i="17"/>
  <c r="X950" i="17"/>
  <c r="Y950" i="17"/>
  <c r="Z950" i="17"/>
  <c r="AB950" i="17"/>
  <c r="AC950" i="17"/>
  <c r="AD950" i="17"/>
  <c r="AE950" i="17"/>
  <c r="AI950" i="17"/>
  <c r="AM950" i="17" s="1"/>
  <c r="AJ950" i="17"/>
  <c r="AK950" i="17"/>
  <c r="AL950" i="17"/>
  <c r="C951" i="17"/>
  <c r="D951" i="17"/>
  <c r="E951" i="17"/>
  <c r="F951" i="17"/>
  <c r="G951" i="17"/>
  <c r="H951" i="17"/>
  <c r="I951" i="17"/>
  <c r="J951" i="17"/>
  <c r="K951" i="17"/>
  <c r="L951" i="17"/>
  <c r="M951" i="17"/>
  <c r="N951" i="17"/>
  <c r="O951" i="17"/>
  <c r="P951" i="17"/>
  <c r="Q951" i="17"/>
  <c r="R951" i="17"/>
  <c r="S951" i="17"/>
  <c r="T951" i="17"/>
  <c r="U951" i="17"/>
  <c r="V951" i="17"/>
  <c r="W951" i="17"/>
  <c r="X951" i="17"/>
  <c r="Y951" i="17"/>
  <c r="Z951" i="17"/>
  <c r="AB951" i="17"/>
  <c r="AC951" i="17"/>
  <c r="AD951" i="17"/>
  <c r="AE951" i="17"/>
  <c r="AI951" i="17"/>
  <c r="AJ951" i="17"/>
  <c r="AK951" i="17"/>
  <c r="AL951" i="17"/>
  <c r="AM951" i="17"/>
  <c r="C952" i="17"/>
  <c r="D952" i="17"/>
  <c r="E952" i="17"/>
  <c r="F952" i="17"/>
  <c r="AA952" i="17" s="1"/>
  <c r="G952" i="17"/>
  <c r="H952" i="17"/>
  <c r="I952" i="17"/>
  <c r="J952" i="17"/>
  <c r="K952" i="17"/>
  <c r="L952" i="17"/>
  <c r="M952" i="17"/>
  <c r="N952" i="17"/>
  <c r="O952" i="17"/>
  <c r="P952" i="17"/>
  <c r="Q952" i="17"/>
  <c r="R952" i="17"/>
  <c r="S952" i="17"/>
  <c r="T952" i="17"/>
  <c r="U952" i="17"/>
  <c r="V952" i="17"/>
  <c r="W952" i="17"/>
  <c r="X952" i="17"/>
  <c r="Y952" i="17"/>
  <c r="Z952" i="17"/>
  <c r="AB952" i="17"/>
  <c r="AC952" i="17"/>
  <c r="AE952" i="17"/>
  <c r="C953" i="17"/>
  <c r="D953" i="17"/>
  <c r="E953" i="17"/>
  <c r="F953" i="17"/>
  <c r="G953" i="17"/>
  <c r="AA953" i="17" s="1"/>
  <c r="H953" i="17"/>
  <c r="I953" i="17"/>
  <c r="J953" i="17"/>
  <c r="K953" i="17"/>
  <c r="L953" i="17"/>
  <c r="M953" i="17"/>
  <c r="N953" i="17"/>
  <c r="O953" i="17"/>
  <c r="P953" i="17"/>
  <c r="Q953" i="17"/>
  <c r="R953" i="17"/>
  <c r="S953" i="17"/>
  <c r="T953" i="17"/>
  <c r="U953" i="17"/>
  <c r="V953" i="17"/>
  <c r="W953" i="17"/>
  <c r="X953" i="17"/>
  <c r="Y953" i="17"/>
  <c r="Z953" i="17"/>
  <c r="AB953" i="17"/>
  <c r="AC953" i="17"/>
  <c r="AE953" i="17"/>
  <c r="AI953" i="17" s="1"/>
  <c r="AJ953" i="17"/>
  <c r="AM953" i="17"/>
  <c r="C954" i="17"/>
  <c r="D954" i="17"/>
  <c r="E954" i="17"/>
  <c r="F954" i="17"/>
  <c r="G954" i="17"/>
  <c r="H954" i="17"/>
  <c r="I954" i="17"/>
  <c r="J954" i="17"/>
  <c r="K954" i="17"/>
  <c r="L954" i="17"/>
  <c r="M954" i="17"/>
  <c r="N954" i="17"/>
  <c r="O954" i="17"/>
  <c r="P954" i="17"/>
  <c r="Q954" i="17"/>
  <c r="R954" i="17"/>
  <c r="S954" i="17"/>
  <c r="T954" i="17"/>
  <c r="U954" i="17"/>
  <c r="V954" i="17"/>
  <c r="W954" i="17"/>
  <c r="X954" i="17"/>
  <c r="Y954" i="17"/>
  <c r="Z954" i="17"/>
  <c r="AB954" i="17"/>
  <c r="AC954" i="17"/>
  <c r="AD954" i="17"/>
  <c r="AE954" i="17"/>
  <c r="AI954" i="17" s="1"/>
  <c r="AJ954" i="17"/>
  <c r="AK954" i="17"/>
  <c r="C955" i="17"/>
  <c r="D955" i="17"/>
  <c r="E955" i="17"/>
  <c r="F955" i="17"/>
  <c r="G955" i="17"/>
  <c r="H955" i="17"/>
  <c r="I955" i="17"/>
  <c r="J955" i="17"/>
  <c r="K955" i="17"/>
  <c r="L955" i="17"/>
  <c r="M955" i="17"/>
  <c r="N955" i="17"/>
  <c r="O955" i="17"/>
  <c r="P955" i="17"/>
  <c r="Q955" i="17"/>
  <c r="R955" i="17"/>
  <c r="S955" i="17"/>
  <c r="T955" i="17"/>
  <c r="U955" i="17"/>
  <c r="V955" i="17"/>
  <c r="W955" i="17"/>
  <c r="X955" i="17"/>
  <c r="Y955" i="17"/>
  <c r="Z955" i="17"/>
  <c r="AB955" i="17"/>
  <c r="AC955" i="17"/>
  <c r="AE955" i="17"/>
  <c r="AD955" i="17" s="1"/>
  <c r="AI955" i="17"/>
  <c r="AK955" i="17" s="1"/>
  <c r="AJ955" i="17"/>
  <c r="AL955" i="17"/>
  <c r="AM955" i="17"/>
  <c r="C956" i="17"/>
  <c r="D956" i="17"/>
  <c r="E956" i="17"/>
  <c r="F956" i="17"/>
  <c r="G956" i="17"/>
  <c r="H956" i="17"/>
  <c r="I956" i="17"/>
  <c r="J956" i="17"/>
  <c r="K956" i="17"/>
  <c r="L956" i="17"/>
  <c r="M956" i="17"/>
  <c r="N956" i="17"/>
  <c r="O956" i="17"/>
  <c r="P956" i="17"/>
  <c r="Q956" i="17"/>
  <c r="R956" i="17"/>
  <c r="S956" i="17"/>
  <c r="T956" i="17"/>
  <c r="U956" i="17"/>
  <c r="V956" i="17"/>
  <c r="W956" i="17"/>
  <c r="X956" i="17"/>
  <c r="Y956" i="17"/>
  <c r="Z956" i="17"/>
  <c r="AB956" i="17"/>
  <c r="AC956" i="17"/>
  <c r="AD956" i="17"/>
  <c r="AE956" i="17"/>
  <c r="AI956" i="17" s="1"/>
  <c r="AK956" i="17"/>
  <c r="AL956" i="17"/>
  <c r="C957" i="17"/>
  <c r="D957" i="17"/>
  <c r="E957" i="17"/>
  <c r="F957" i="17"/>
  <c r="G957" i="17"/>
  <c r="H957" i="17"/>
  <c r="I957" i="17"/>
  <c r="J957" i="17"/>
  <c r="K957" i="17"/>
  <c r="L957" i="17"/>
  <c r="M957" i="17"/>
  <c r="N957" i="17"/>
  <c r="O957" i="17"/>
  <c r="P957" i="17"/>
  <c r="Q957" i="17"/>
  <c r="R957" i="17"/>
  <c r="S957" i="17"/>
  <c r="T957" i="17"/>
  <c r="U957" i="17"/>
  <c r="V957" i="17"/>
  <c r="W957" i="17"/>
  <c r="X957" i="17"/>
  <c r="Y957" i="17"/>
  <c r="Z957" i="17"/>
  <c r="AB957" i="17"/>
  <c r="AC957" i="17"/>
  <c r="AE957" i="17"/>
  <c r="AD957" i="17" s="1"/>
  <c r="AI957" i="17"/>
  <c r="AJ957" i="17"/>
  <c r="AK957" i="17"/>
  <c r="C958" i="17"/>
  <c r="D958" i="17"/>
  <c r="E958" i="17"/>
  <c r="F958" i="17"/>
  <c r="G958" i="17"/>
  <c r="H958" i="17"/>
  <c r="I958" i="17"/>
  <c r="J958" i="17"/>
  <c r="K958" i="17"/>
  <c r="L958" i="17"/>
  <c r="M958" i="17"/>
  <c r="N958" i="17"/>
  <c r="O958" i="17"/>
  <c r="P958" i="17"/>
  <c r="Q958" i="17"/>
  <c r="R958" i="17"/>
  <c r="S958" i="17"/>
  <c r="T958" i="17"/>
  <c r="U958" i="17"/>
  <c r="V958" i="17"/>
  <c r="W958" i="17"/>
  <c r="X958" i="17"/>
  <c r="Y958" i="17"/>
  <c r="Z958" i="17"/>
  <c r="AB958" i="17"/>
  <c r="AC958" i="17"/>
  <c r="AE958" i="17"/>
  <c r="C959" i="17"/>
  <c r="D959" i="17"/>
  <c r="E959" i="17"/>
  <c r="F959" i="17"/>
  <c r="G959" i="17"/>
  <c r="H959" i="17"/>
  <c r="I959" i="17"/>
  <c r="J959" i="17"/>
  <c r="K959" i="17"/>
  <c r="L959" i="17"/>
  <c r="M959" i="17"/>
  <c r="N959" i="17"/>
  <c r="O959" i="17"/>
  <c r="P959" i="17"/>
  <c r="Q959" i="17"/>
  <c r="R959" i="17"/>
  <c r="S959" i="17"/>
  <c r="T959" i="17"/>
  <c r="U959" i="17"/>
  <c r="V959" i="17"/>
  <c r="W959" i="17"/>
  <c r="X959" i="17"/>
  <c r="Y959" i="17"/>
  <c r="Z959" i="17"/>
  <c r="AB959" i="17"/>
  <c r="AC959" i="17"/>
  <c r="AE959" i="17"/>
  <c r="AD959" i="17" s="1"/>
  <c r="AI959" i="17"/>
  <c r="C960" i="17"/>
  <c r="D960" i="17"/>
  <c r="E960" i="17"/>
  <c r="F960" i="17"/>
  <c r="G960" i="17"/>
  <c r="H960" i="17"/>
  <c r="AA960" i="17" s="1"/>
  <c r="I960" i="17"/>
  <c r="J960" i="17"/>
  <c r="AH960" i="17" s="1"/>
  <c r="K960" i="17"/>
  <c r="L960" i="17"/>
  <c r="M960" i="17"/>
  <c r="N960" i="17"/>
  <c r="O960" i="17"/>
  <c r="P960" i="17"/>
  <c r="Q960" i="17"/>
  <c r="R960" i="17"/>
  <c r="S960" i="17"/>
  <c r="T960" i="17"/>
  <c r="U960" i="17"/>
  <c r="V960" i="17"/>
  <c r="W960" i="17"/>
  <c r="X960" i="17"/>
  <c r="Y960" i="17"/>
  <c r="Z960" i="17"/>
  <c r="AB960" i="17"/>
  <c r="AC960" i="17"/>
  <c r="AD960" i="17"/>
  <c r="AE960" i="17"/>
  <c r="AI960" i="17" s="1"/>
  <c r="AJ960" i="17" s="1"/>
  <c r="AK960" i="17"/>
  <c r="AL960" i="17"/>
  <c r="AM960" i="17"/>
  <c r="C961" i="17"/>
  <c r="D961" i="17"/>
  <c r="E961" i="17"/>
  <c r="F961" i="17"/>
  <c r="G961" i="17"/>
  <c r="H961" i="17"/>
  <c r="I961" i="17"/>
  <c r="J961" i="17"/>
  <c r="K961" i="17"/>
  <c r="L961" i="17"/>
  <c r="M961" i="17"/>
  <c r="N961" i="17"/>
  <c r="O961" i="17"/>
  <c r="P961" i="17"/>
  <c r="Q961" i="17"/>
  <c r="R961" i="17"/>
  <c r="S961" i="17"/>
  <c r="T961" i="17"/>
  <c r="U961" i="17"/>
  <c r="V961" i="17"/>
  <c r="W961" i="17"/>
  <c r="X961" i="17"/>
  <c r="Y961" i="17"/>
  <c r="Z961" i="17"/>
  <c r="AA961" i="17"/>
  <c r="AB961" i="17"/>
  <c r="AC961" i="17"/>
  <c r="AE961" i="17"/>
  <c r="AD961" i="17" s="1"/>
  <c r="AI961" i="17"/>
  <c r="AK961" i="17"/>
  <c r="C962" i="17"/>
  <c r="D962" i="17"/>
  <c r="E962" i="17"/>
  <c r="F962" i="17"/>
  <c r="G962" i="17"/>
  <c r="H962" i="17"/>
  <c r="I962" i="17"/>
  <c r="J962" i="17"/>
  <c r="K962" i="17"/>
  <c r="L962" i="17"/>
  <c r="M962" i="17"/>
  <c r="N962" i="17"/>
  <c r="O962" i="17"/>
  <c r="P962" i="17"/>
  <c r="Q962" i="17"/>
  <c r="R962" i="17"/>
  <c r="S962" i="17"/>
  <c r="T962" i="17"/>
  <c r="U962" i="17"/>
  <c r="V962" i="17"/>
  <c r="W962" i="17"/>
  <c r="X962" i="17"/>
  <c r="Y962" i="17"/>
  <c r="Z962" i="17"/>
  <c r="AB962" i="17"/>
  <c r="AC962" i="17"/>
  <c r="AE962" i="17"/>
  <c r="AI962" i="17" s="1"/>
  <c r="AL962" i="17"/>
  <c r="AM962" i="17"/>
  <c r="C963" i="17"/>
  <c r="D963" i="17"/>
  <c r="E963" i="17"/>
  <c r="F963" i="17"/>
  <c r="G963" i="17"/>
  <c r="H963" i="17"/>
  <c r="I963" i="17"/>
  <c r="J963" i="17"/>
  <c r="K963" i="17"/>
  <c r="L963" i="17"/>
  <c r="M963" i="17"/>
  <c r="N963" i="17"/>
  <c r="O963" i="17"/>
  <c r="P963" i="17"/>
  <c r="Q963" i="17"/>
  <c r="R963" i="17"/>
  <c r="S963" i="17"/>
  <c r="T963" i="17"/>
  <c r="U963" i="17"/>
  <c r="V963" i="17"/>
  <c r="W963" i="17"/>
  <c r="X963" i="17"/>
  <c r="Y963" i="17"/>
  <c r="Z963" i="17"/>
  <c r="AA963" i="17"/>
  <c r="AB963" i="17"/>
  <c r="AC963" i="17"/>
  <c r="AE963" i="17"/>
  <c r="AD963" i="17" s="1"/>
  <c r="AI963" i="17"/>
  <c r="AJ963" i="17"/>
  <c r="C964" i="17"/>
  <c r="D964" i="17"/>
  <c r="E964" i="17"/>
  <c r="F964" i="17"/>
  <c r="G964" i="17"/>
  <c r="H964" i="17"/>
  <c r="I964" i="17"/>
  <c r="J964" i="17"/>
  <c r="K964" i="17"/>
  <c r="L964" i="17"/>
  <c r="M964" i="17"/>
  <c r="N964" i="17"/>
  <c r="O964" i="17"/>
  <c r="P964" i="17"/>
  <c r="Q964" i="17"/>
  <c r="R964" i="17"/>
  <c r="S964" i="17"/>
  <c r="T964" i="17"/>
  <c r="U964" i="17"/>
  <c r="V964" i="17"/>
  <c r="W964" i="17"/>
  <c r="X964" i="17"/>
  <c r="Y964" i="17"/>
  <c r="Z964" i="17"/>
  <c r="AB964" i="17"/>
  <c r="AC964" i="17"/>
  <c r="AE964" i="17"/>
  <c r="AD964" i="17" s="1"/>
  <c r="AI964" i="17"/>
  <c r="AL964" i="17" s="1"/>
  <c r="AJ964" i="17"/>
  <c r="AK964" i="17"/>
  <c r="AM964" i="17"/>
  <c r="C965" i="17"/>
  <c r="D965" i="17"/>
  <c r="E965" i="17"/>
  <c r="F965" i="17"/>
  <c r="G965" i="17"/>
  <c r="H965" i="17"/>
  <c r="I965" i="17"/>
  <c r="J965" i="17"/>
  <c r="K965" i="17"/>
  <c r="L965" i="17"/>
  <c r="M965" i="17"/>
  <c r="N965" i="17"/>
  <c r="O965" i="17"/>
  <c r="P965" i="17"/>
  <c r="Q965" i="17"/>
  <c r="R965" i="17"/>
  <c r="S965" i="17"/>
  <c r="T965" i="17"/>
  <c r="U965" i="17"/>
  <c r="V965" i="17"/>
  <c r="W965" i="17"/>
  <c r="X965" i="17"/>
  <c r="Y965" i="17"/>
  <c r="Z965" i="17"/>
  <c r="AB965" i="17"/>
  <c r="AC965" i="17"/>
  <c r="AE965" i="17"/>
  <c r="AI965" i="17" s="1"/>
  <c r="AL965" i="17"/>
  <c r="AM965" i="17"/>
  <c r="C966" i="17"/>
  <c r="D966" i="17"/>
  <c r="E966" i="17"/>
  <c r="F966" i="17"/>
  <c r="G966" i="17"/>
  <c r="AA966" i="17" s="1"/>
  <c r="H966" i="17"/>
  <c r="I966" i="17"/>
  <c r="J966" i="17"/>
  <c r="K966" i="17"/>
  <c r="L966" i="17"/>
  <c r="M966" i="17"/>
  <c r="AH966" i="17" s="1"/>
  <c r="N966" i="17"/>
  <c r="O966" i="17"/>
  <c r="P966" i="17"/>
  <c r="Q966" i="17"/>
  <c r="R966" i="17"/>
  <c r="S966" i="17"/>
  <c r="T966" i="17"/>
  <c r="U966" i="17"/>
  <c r="V966" i="17"/>
  <c r="W966" i="17"/>
  <c r="X966" i="17"/>
  <c r="Y966" i="17"/>
  <c r="Z966" i="17"/>
  <c r="AB966" i="17"/>
  <c r="AC966" i="17"/>
  <c r="AE966" i="17"/>
  <c r="AD966" i="17" s="1"/>
  <c r="AF966" i="17"/>
  <c r="AG966" i="17" s="1"/>
  <c r="C967" i="17"/>
  <c r="D967" i="17"/>
  <c r="E967" i="17"/>
  <c r="F967" i="17"/>
  <c r="G967" i="17"/>
  <c r="H967" i="17"/>
  <c r="I967" i="17"/>
  <c r="J967" i="17"/>
  <c r="K967" i="17"/>
  <c r="L967" i="17"/>
  <c r="M967" i="17"/>
  <c r="N967" i="17"/>
  <c r="O967" i="17"/>
  <c r="P967" i="17"/>
  <c r="Q967" i="17"/>
  <c r="R967" i="17"/>
  <c r="S967" i="17"/>
  <c r="T967" i="17"/>
  <c r="U967" i="17"/>
  <c r="V967" i="17"/>
  <c r="W967" i="17"/>
  <c r="X967" i="17"/>
  <c r="Y967" i="17"/>
  <c r="Z967" i="17"/>
  <c r="AB967" i="17"/>
  <c r="AC967" i="17"/>
  <c r="AE967" i="17"/>
  <c r="AD967" i="17" s="1"/>
  <c r="AI967" i="17"/>
  <c r="AJ967" i="17"/>
  <c r="AK967" i="17"/>
  <c r="C968" i="17"/>
  <c r="D968" i="17"/>
  <c r="E968" i="17"/>
  <c r="F968" i="17"/>
  <c r="G968" i="17"/>
  <c r="H968" i="17"/>
  <c r="I968" i="17"/>
  <c r="J968" i="17"/>
  <c r="K968" i="17"/>
  <c r="L968" i="17"/>
  <c r="M968" i="17"/>
  <c r="N968" i="17"/>
  <c r="O968" i="17"/>
  <c r="P968" i="17"/>
  <c r="Q968" i="17"/>
  <c r="R968" i="17"/>
  <c r="S968" i="17"/>
  <c r="T968" i="17"/>
  <c r="U968" i="17"/>
  <c r="V968" i="17"/>
  <c r="W968" i="17"/>
  <c r="X968" i="17"/>
  <c r="Y968" i="17"/>
  <c r="Z968" i="17"/>
  <c r="AB968" i="17"/>
  <c r="AC968" i="17"/>
  <c r="AD968" i="17"/>
  <c r="AE968" i="17"/>
  <c r="AI968" i="17"/>
  <c r="C969" i="17"/>
  <c r="D969" i="17"/>
  <c r="E969" i="17"/>
  <c r="F969" i="17"/>
  <c r="G969" i="17"/>
  <c r="H969" i="17"/>
  <c r="I969" i="17"/>
  <c r="J969" i="17"/>
  <c r="K969" i="17"/>
  <c r="L969" i="17"/>
  <c r="M969" i="17"/>
  <c r="N969" i="17"/>
  <c r="O969" i="17"/>
  <c r="P969" i="17"/>
  <c r="Q969" i="17"/>
  <c r="R969" i="17"/>
  <c r="S969" i="17"/>
  <c r="T969" i="17"/>
  <c r="U969" i="17"/>
  <c r="V969" i="17"/>
  <c r="W969" i="17"/>
  <c r="X969" i="17"/>
  <c r="Y969" i="17"/>
  <c r="Z969" i="17"/>
  <c r="AB969" i="17"/>
  <c r="AC969" i="17"/>
  <c r="AE969" i="17"/>
  <c r="AD969" i="17" s="1"/>
  <c r="AI969" i="17"/>
  <c r="AK969" i="17" s="1"/>
  <c r="C970" i="17"/>
  <c r="D970" i="17"/>
  <c r="E970" i="17"/>
  <c r="F970" i="17"/>
  <c r="G970" i="17"/>
  <c r="H970" i="17"/>
  <c r="AA970" i="17" s="1"/>
  <c r="I970" i="17"/>
  <c r="J970" i="17"/>
  <c r="K970" i="17"/>
  <c r="L970" i="17"/>
  <c r="M970" i="17"/>
  <c r="N970" i="17"/>
  <c r="O970" i="17"/>
  <c r="P970" i="17"/>
  <c r="Q970" i="17"/>
  <c r="R970" i="17"/>
  <c r="S970" i="17"/>
  <c r="T970" i="17"/>
  <c r="U970" i="17"/>
  <c r="V970" i="17"/>
  <c r="W970" i="17"/>
  <c r="X970" i="17"/>
  <c r="Y970" i="17"/>
  <c r="Z970" i="17"/>
  <c r="AB970" i="17"/>
  <c r="AC970" i="17"/>
  <c r="AD970" i="17"/>
  <c r="AE970" i="17"/>
  <c r="AI970" i="17"/>
  <c r="AJ970" i="17"/>
  <c r="AK970" i="17"/>
  <c r="C971" i="17"/>
  <c r="D971" i="17"/>
  <c r="E971" i="17"/>
  <c r="F971" i="17"/>
  <c r="G971" i="17"/>
  <c r="H971" i="17"/>
  <c r="I971" i="17"/>
  <c r="J971" i="17"/>
  <c r="K971" i="17"/>
  <c r="L971" i="17"/>
  <c r="M971" i="17"/>
  <c r="N971" i="17"/>
  <c r="O971" i="17"/>
  <c r="P971" i="17"/>
  <c r="Q971" i="17"/>
  <c r="R971" i="17"/>
  <c r="S971" i="17"/>
  <c r="T971" i="17"/>
  <c r="U971" i="17"/>
  <c r="V971" i="17"/>
  <c r="W971" i="17"/>
  <c r="X971" i="17"/>
  <c r="Y971" i="17"/>
  <c r="Z971" i="17"/>
  <c r="AB971" i="17"/>
  <c r="AC971" i="17"/>
  <c r="AE971" i="17"/>
  <c r="C972" i="17"/>
  <c r="D972" i="17"/>
  <c r="E972" i="17"/>
  <c r="F972" i="17"/>
  <c r="G972" i="17"/>
  <c r="H972" i="17"/>
  <c r="I972" i="17"/>
  <c r="J972" i="17"/>
  <c r="K972" i="17"/>
  <c r="L972" i="17"/>
  <c r="M972" i="17"/>
  <c r="N972" i="17"/>
  <c r="O972" i="17"/>
  <c r="P972" i="17"/>
  <c r="Q972" i="17"/>
  <c r="R972" i="17"/>
  <c r="S972" i="17"/>
  <c r="T972" i="17"/>
  <c r="U972" i="17"/>
  <c r="V972" i="17"/>
  <c r="W972" i="17"/>
  <c r="X972" i="17"/>
  <c r="Y972" i="17"/>
  <c r="Z972" i="17"/>
  <c r="AB972" i="17"/>
  <c r="AC972" i="17"/>
  <c r="AE972" i="17"/>
  <c r="C973" i="17"/>
  <c r="D973" i="17"/>
  <c r="E973" i="17"/>
  <c r="F973" i="17"/>
  <c r="G973" i="17"/>
  <c r="H973" i="17"/>
  <c r="I973" i="17"/>
  <c r="J973" i="17"/>
  <c r="K973" i="17"/>
  <c r="L973" i="17"/>
  <c r="M973" i="17"/>
  <c r="N973" i="17"/>
  <c r="O973" i="17"/>
  <c r="P973" i="17"/>
  <c r="Q973" i="17"/>
  <c r="R973" i="17"/>
  <c r="S973" i="17"/>
  <c r="T973" i="17"/>
  <c r="U973" i="17"/>
  <c r="V973" i="17"/>
  <c r="W973" i="17"/>
  <c r="X973" i="17"/>
  <c r="Y973" i="17"/>
  <c r="Z973" i="17"/>
  <c r="AB973" i="17"/>
  <c r="AC973" i="17"/>
  <c r="AE973" i="17"/>
  <c r="AI973" i="17" s="1"/>
  <c r="AL973" i="17"/>
  <c r="AM973" i="17"/>
  <c r="C974" i="17"/>
  <c r="D974" i="17"/>
  <c r="E974" i="17"/>
  <c r="F974" i="17"/>
  <c r="G974" i="17"/>
  <c r="H974" i="17"/>
  <c r="I974" i="17"/>
  <c r="J974" i="17"/>
  <c r="K974" i="17"/>
  <c r="L974" i="17"/>
  <c r="M974" i="17"/>
  <c r="N974" i="17"/>
  <c r="O974" i="17"/>
  <c r="P974" i="17"/>
  <c r="Q974" i="17"/>
  <c r="R974" i="17"/>
  <c r="S974" i="17"/>
  <c r="T974" i="17"/>
  <c r="U974" i="17"/>
  <c r="V974" i="17"/>
  <c r="W974" i="17"/>
  <c r="X974" i="17"/>
  <c r="Y974" i="17"/>
  <c r="Z974" i="17"/>
  <c r="AB974" i="17"/>
  <c r="AC974" i="17"/>
  <c r="AE974" i="17"/>
  <c r="AD974" i="17" s="1"/>
  <c r="AI974" i="17"/>
  <c r="AJ974" i="17" s="1"/>
  <c r="AK974" i="17"/>
  <c r="AL974" i="17"/>
  <c r="AM974" i="17"/>
  <c r="C975" i="17"/>
  <c r="D975" i="17"/>
  <c r="E975" i="17"/>
  <c r="F975" i="17"/>
  <c r="G975" i="17"/>
  <c r="H975" i="17"/>
  <c r="AA975" i="17" s="1"/>
  <c r="I975" i="17"/>
  <c r="J975" i="17"/>
  <c r="K975" i="17"/>
  <c r="L975" i="17"/>
  <c r="M975" i="17"/>
  <c r="N975" i="17"/>
  <c r="O975" i="17"/>
  <c r="P975" i="17"/>
  <c r="Q975" i="17"/>
  <c r="R975" i="17"/>
  <c r="S975" i="17"/>
  <c r="T975" i="17"/>
  <c r="U975" i="17"/>
  <c r="V975" i="17"/>
  <c r="W975" i="17"/>
  <c r="X975" i="17"/>
  <c r="Y975" i="17"/>
  <c r="Z975" i="17"/>
  <c r="AB975" i="17"/>
  <c r="AC975" i="17"/>
  <c r="AE975" i="17"/>
  <c r="C976" i="17"/>
  <c r="D976" i="17"/>
  <c r="E976" i="17"/>
  <c r="F976" i="17"/>
  <c r="G976" i="17"/>
  <c r="H976" i="17"/>
  <c r="I976" i="17"/>
  <c r="J976" i="17"/>
  <c r="K976" i="17"/>
  <c r="L976" i="17"/>
  <c r="M976" i="17"/>
  <c r="N976" i="17"/>
  <c r="O976" i="17"/>
  <c r="P976" i="17"/>
  <c r="Q976" i="17"/>
  <c r="R976" i="17"/>
  <c r="S976" i="17"/>
  <c r="T976" i="17"/>
  <c r="U976" i="17"/>
  <c r="V976" i="17"/>
  <c r="W976" i="17"/>
  <c r="X976" i="17"/>
  <c r="Y976" i="17"/>
  <c r="Z976" i="17"/>
  <c r="AB976" i="17"/>
  <c r="AC976" i="17"/>
  <c r="AE976" i="17"/>
  <c r="AI976" i="17" s="1"/>
  <c r="AJ976" i="17" s="1"/>
  <c r="AK976" i="17"/>
  <c r="AM976" i="17"/>
  <c r="C977" i="17"/>
  <c r="D977" i="17"/>
  <c r="E977" i="17"/>
  <c r="F977" i="17"/>
  <c r="G977" i="17"/>
  <c r="H977" i="17"/>
  <c r="I977" i="17"/>
  <c r="J977" i="17"/>
  <c r="K977" i="17"/>
  <c r="L977" i="17"/>
  <c r="M977" i="17"/>
  <c r="N977" i="17"/>
  <c r="O977" i="17"/>
  <c r="P977" i="17"/>
  <c r="Q977" i="17"/>
  <c r="R977" i="17"/>
  <c r="S977" i="17"/>
  <c r="T977" i="17"/>
  <c r="U977" i="17"/>
  <c r="V977" i="17"/>
  <c r="W977" i="17"/>
  <c r="X977" i="17"/>
  <c r="Y977" i="17"/>
  <c r="Z977" i="17"/>
  <c r="AB977" i="17"/>
  <c r="AC977" i="17"/>
  <c r="AE977" i="17"/>
  <c r="AI977" i="17" s="1"/>
  <c r="AL977" i="17"/>
  <c r="C978" i="17"/>
  <c r="D978" i="17"/>
  <c r="E978" i="17"/>
  <c r="F978" i="17"/>
  <c r="G978" i="17"/>
  <c r="H978" i="17"/>
  <c r="I978" i="17"/>
  <c r="J978" i="17"/>
  <c r="K978" i="17"/>
  <c r="L978" i="17"/>
  <c r="M978" i="17"/>
  <c r="N978" i="17"/>
  <c r="O978" i="17"/>
  <c r="P978" i="17"/>
  <c r="Q978" i="17"/>
  <c r="R978" i="17"/>
  <c r="S978" i="17"/>
  <c r="T978" i="17"/>
  <c r="U978" i="17"/>
  <c r="V978" i="17"/>
  <c r="W978" i="17"/>
  <c r="X978" i="17"/>
  <c r="Y978" i="17"/>
  <c r="Z978" i="17"/>
  <c r="AB978" i="17"/>
  <c r="AC978" i="17"/>
  <c r="AE978" i="17"/>
  <c r="AI978" i="17" s="1"/>
  <c r="AK978" i="17" s="1"/>
  <c r="AJ978" i="17"/>
  <c r="C979" i="17"/>
  <c r="D979" i="17"/>
  <c r="E979" i="17"/>
  <c r="F979" i="17"/>
  <c r="G979" i="17"/>
  <c r="H979" i="17"/>
  <c r="I979" i="17"/>
  <c r="J979" i="17"/>
  <c r="K979" i="17"/>
  <c r="L979" i="17"/>
  <c r="M979" i="17"/>
  <c r="N979" i="17"/>
  <c r="O979" i="17"/>
  <c r="P979" i="17"/>
  <c r="Q979" i="17"/>
  <c r="R979" i="17"/>
  <c r="S979" i="17"/>
  <c r="T979" i="17"/>
  <c r="U979" i="17"/>
  <c r="V979" i="17"/>
  <c r="W979" i="17"/>
  <c r="X979" i="17"/>
  <c r="Y979" i="17"/>
  <c r="Z979" i="17"/>
  <c r="AB979" i="17"/>
  <c r="AC979" i="17"/>
  <c r="AD979" i="17"/>
  <c r="AE979" i="17"/>
  <c r="AI979" i="17"/>
  <c r="AL979" i="17" s="1"/>
  <c r="AJ979" i="17"/>
  <c r="AK979" i="17"/>
  <c r="C980" i="17"/>
  <c r="D980" i="17"/>
  <c r="E980" i="17"/>
  <c r="F980" i="17"/>
  <c r="G980" i="17"/>
  <c r="H980" i="17"/>
  <c r="I980" i="17"/>
  <c r="J980" i="17"/>
  <c r="K980" i="17"/>
  <c r="L980" i="17"/>
  <c r="M980" i="17"/>
  <c r="N980" i="17"/>
  <c r="O980" i="17"/>
  <c r="P980" i="17"/>
  <c r="Q980" i="17"/>
  <c r="R980" i="17"/>
  <c r="S980" i="17"/>
  <c r="T980" i="17"/>
  <c r="U980" i="17"/>
  <c r="V980" i="17"/>
  <c r="W980" i="17"/>
  <c r="X980" i="17"/>
  <c r="Y980" i="17"/>
  <c r="Z980" i="17"/>
  <c r="AB980" i="17"/>
  <c r="AC980" i="17"/>
  <c r="AE980" i="17"/>
  <c r="AD980" i="17" s="1"/>
  <c r="AI980" i="17"/>
  <c r="AJ980" i="17"/>
  <c r="AM980" i="17"/>
  <c r="C981" i="17"/>
  <c r="D981" i="17"/>
  <c r="E981" i="17"/>
  <c r="F981" i="17"/>
  <c r="G981" i="17"/>
  <c r="H981" i="17"/>
  <c r="AA981" i="17" s="1"/>
  <c r="I981" i="17"/>
  <c r="J981" i="17"/>
  <c r="K981" i="17"/>
  <c r="L981" i="17"/>
  <c r="M981" i="17"/>
  <c r="N981" i="17"/>
  <c r="O981" i="17"/>
  <c r="P981" i="17"/>
  <c r="Q981" i="17"/>
  <c r="R981" i="17"/>
  <c r="S981" i="17"/>
  <c r="T981" i="17"/>
  <c r="U981" i="17"/>
  <c r="V981" i="17"/>
  <c r="W981" i="17"/>
  <c r="X981" i="17"/>
  <c r="Y981" i="17"/>
  <c r="Z981" i="17"/>
  <c r="AB981" i="17"/>
  <c r="AC981" i="17"/>
  <c r="AE981" i="17"/>
  <c r="AI981" i="17" s="1"/>
  <c r="C982" i="17"/>
  <c r="D982" i="17"/>
  <c r="E982" i="17"/>
  <c r="F982" i="17"/>
  <c r="G982" i="17"/>
  <c r="H982" i="17"/>
  <c r="I982" i="17"/>
  <c r="J982" i="17"/>
  <c r="K982" i="17"/>
  <c r="L982" i="17"/>
  <c r="M982" i="17"/>
  <c r="N982" i="17"/>
  <c r="O982" i="17"/>
  <c r="P982" i="17"/>
  <c r="Q982" i="17"/>
  <c r="R982" i="17"/>
  <c r="S982" i="17"/>
  <c r="T982" i="17"/>
  <c r="U982" i="17"/>
  <c r="V982" i="17"/>
  <c r="W982" i="17"/>
  <c r="X982" i="17"/>
  <c r="Y982" i="17"/>
  <c r="Z982" i="17"/>
  <c r="AB982" i="17"/>
  <c r="AC982" i="17"/>
  <c r="AE982" i="17"/>
  <c r="AD982" i="17" s="1"/>
  <c r="AI982" i="17"/>
  <c r="C983" i="17"/>
  <c r="D983" i="17"/>
  <c r="E983" i="17"/>
  <c r="F983" i="17"/>
  <c r="G983" i="17"/>
  <c r="H983" i="17"/>
  <c r="I983" i="17"/>
  <c r="J983" i="17"/>
  <c r="K983" i="17"/>
  <c r="L983" i="17"/>
  <c r="M983" i="17"/>
  <c r="N983" i="17"/>
  <c r="O983" i="17"/>
  <c r="P983" i="17"/>
  <c r="Q983" i="17"/>
  <c r="R983" i="17"/>
  <c r="S983" i="17"/>
  <c r="T983" i="17"/>
  <c r="U983" i="17"/>
  <c r="V983" i="17"/>
  <c r="W983" i="17"/>
  <c r="X983" i="17"/>
  <c r="Y983" i="17"/>
  <c r="Z983" i="17"/>
  <c r="AB983" i="17"/>
  <c r="AC983" i="17"/>
  <c r="AE983" i="17"/>
  <c r="AD983" i="17" s="1"/>
  <c r="AI983" i="17"/>
  <c r="C984" i="17"/>
  <c r="D984" i="17"/>
  <c r="E984" i="17"/>
  <c r="F984" i="17"/>
  <c r="G984" i="17"/>
  <c r="H984" i="17"/>
  <c r="I984" i="17"/>
  <c r="J984" i="17"/>
  <c r="K984" i="17"/>
  <c r="L984" i="17"/>
  <c r="M984" i="17"/>
  <c r="N984" i="17"/>
  <c r="O984" i="17"/>
  <c r="P984" i="17"/>
  <c r="Q984" i="17"/>
  <c r="R984" i="17"/>
  <c r="S984" i="17"/>
  <c r="T984" i="17"/>
  <c r="U984" i="17"/>
  <c r="V984" i="17"/>
  <c r="W984" i="17"/>
  <c r="X984" i="17"/>
  <c r="Y984" i="17"/>
  <c r="Z984" i="17"/>
  <c r="AB984" i="17"/>
  <c r="AC984" i="17"/>
  <c r="AD984" i="17"/>
  <c r="AE984" i="17"/>
  <c r="AI984" i="17"/>
  <c r="C985" i="17"/>
  <c r="D985" i="17"/>
  <c r="E985" i="17"/>
  <c r="F985" i="17"/>
  <c r="G985" i="17"/>
  <c r="H985" i="17"/>
  <c r="I985" i="17"/>
  <c r="J985" i="17"/>
  <c r="K985" i="17"/>
  <c r="L985" i="17"/>
  <c r="M985" i="17"/>
  <c r="N985" i="17"/>
  <c r="O985" i="17"/>
  <c r="P985" i="17"/>
  <c r="Q985" i="17"/>
  <c r="R985" i="17"/>
  <c r="S985" i="17"/>
  <c r="T985" i="17"/>
  <c r="U985" i="17"/>
  <c r="V985" i="17"/>
  <c r="W985" i="17"/>
  <c r="X985" i="17"/>
  <c r="Y985" i="17"/>
  <c r="Z985" i="17"/>
  <c r="AA985" i="17"/>
  <c r="AB985" i="17"/>
  <c r="AC985" i="17"/>
  <c r="AE985" i="17"/>
  <c r="C986" i="17"/>
  <c r="D986" i="17"/>
  <c r="E986" i="17"/>
  <c r="F986" i="17"/>
  <c r="G986" i="17"/>
  <c r="H986" i="17"/>
  <c r="I986" i="17"/>
  <c r="J986" i="17"/>
  <c r="K986" i="17"/>
  <c r="L986" i="17"/>
  <c r="M986" i="17"/>
  <c r="N986" i="17"/>
  <c r="O986" i="17"/>
  <c r="P986" i="17"/>
  <c r="Q986" i="17"/>
  <c r="R986" i="17"/>
  <c r="S986" i="17"/>
  <c r="T986" i="17"/>
  <c r="U986" i="17"/>
  <c r="V986" i="17"/>
  <c r="W986" i="17"/>
  <c r="X986" i="17"/>
  <c r="Y986" i="17"/>
  <c r="Z986" i="17"/>
  <c r="AB986" i="17"/>
  <c r="AC986" i="17"/>
  <c r="AE986" i="17"/>
  <c r="AD986" i="17" s="1"/>
  <c r="AI986" i="17"/>
  <c r="AM986" i="17" s="1"/>
  <c r="AJ986" i="17"/>
  <c r="AK986" i="17"/>
  <c r="AL986" i="17"/>
  <c r="C987" i="17"/>
  <c r="D987" i="17"/>
  <c r="E987" i="17"/>
  <c r="F987" i="17"/>
  <c r="G987" i="17"/>
  <c r="H987" i="17"/>
  <c r="I987" i="17"/>
  <c r="J987" i="17"/>
  <c r="K987" i="17"/>
  <c r="L987" i="17"/>
  <c r="M987" i="17"/>
  <c r="N987" i="17"/>
  <c r="O987" i="17"/>
  <c r="P987" i="17"/>
  <c r="Q987" i="17"/>
  <c r="R987" i="17"/>
  <c r="S987" i="17"/>
  <c r="T987" i="17"/>
  <c r="U987" i="17"/>
  <c r="V987" i="17"/>
  <c r="W987" i="17"/>
  <c r="X987" i="17"/>
  <c r="Y987" i="17"/>
  <c r="Z987" i="17"/>
  <c r="AB987" i="17"/>
  <c r="AC987" i="17"/>
  <c r="AE987" i="17"/>
  <c r="C988" i="17"/>
  <c r="D988" i="17"/>
  <c r="E988" i="17"/>
  <c r="F988" i="17"/>
  <c r="G988" i="17"/>
  <c r="H988" i="17"/>
  <c r="I988" i="17"/>
  <c r="J988" i="17"/>
  <c r="K988" i="17"/>
  <c r="L988" i="17"/>
  <c r="M988" i="17"/>
  <c r="AA988" i="17" s="1"/>
  <c r="N988" i="17"/>
  <c r="O988" i="17"/>
  <c r="P988" i="17"/>
  <c r="Q988" i="17"/>
  <c r="R988" i="17"/>
  <c r="S988" i="17"/>
  <c r="T988" i="17"/>
  <c r="U988" i="17"/>
  <c r="V988" i="17"/>
  <c r="W988" i="17"/>
  <c r="X988" i="17"/>
  <c r="Y988" i="17"/>
  <c r="Z988" i="17"/>
  <c r="AB988" i="17"/>
  <c r="AC988" i="17"/>
  <c r="AE988" i="17"/>
  <c r="AD988" i="17" s="1"/>
  <c r="AI988" i="17"/>
  <c r="AJ988" i="17"/>
  <c r="AL988" i="17"/>
  <c r="C989" i="17"/>
  <c r="D989" i="17"/>
  <c r="E989" i="17"/>
  <c r="F989" i="17"/>
  <c r="AF989" i="17" s="1"/>
  <c r="AG989" i="17" s="1"/>
  <c r="G989" i="17"/>
  <c r="H989" i="17"/>
  <c r="I989" i="17"/>
  <c r="J989" i="17"/>
  <c r="K989" i="17"/>
  <c r="L989" i="17"/>
  <c r="M989" i="17"/>
  <c r="N989" i="17"/>
  <c r="O989" i="17"/>
  <c r="P989" i="17"/>
  <c r="Q989" i="17"/>
  <c r="R989" i="17"/>
  <c r="S989" i="17"/>
  <c r="T989" i="17"/>
  <c r="U989" i="17"/>
  <c r="V989" i="17"/>
  <c r="W989" i="17"/>
  <c r="X989" i="17"/>
  <c r="Y989" i="17"/>
  <c r="Z989" i="17"/>
  <c r="AA989" i="17"/>
  <c r="AB989" i="17"/>
  <c r="AC989" i="17"/>
  <c r="AE989" i="17"/>
  <c r="C990" i="17"/>
  <c r="D990" i="17"/>
  <c r="E990" i="17"/>
  <c r="F990" i="17"/>
  <c r="G990" i="17"/>
  <c r="H990" i="17"/>
  <c r="AA990" i="17" s="1"/>
  <c r="I990" i="17"/>
  <c r="J990" i="17"/>
  <c r="K990" i="17"/>
  <c r="L990" i="17"/>
  <c r="M990" i="17"/>
  <c r="N990" i="17"/>
  <c r="O990" i="17"/>
  <c r="P990" i="17"/>
  <c r="Q990" i="17"/>
  <c r="R990" i="17"/>
  <c r="S990" i="17"/>
  <c r="T990" i="17"/>
  <c r="U990" i="17"/>
  <c r="V990" i="17"/>
  <c r="W990" i="17"/>
  <c r="X990" i="17"/>
  <c r="Y990" i="17"/>
  <c r="Z990" i="17"/>
  <c r="AB990" i="17"/>
  <c r="AC990" i="17"/>
  <c r="AD990" i="17"/>
  <c r="AE990" i="17"/>
  <c r="AI990" i="17"/>
  <c r="AJ990" i="17" s="1"/>
  <c r="C991" i="17"/>
  <c r="D991" i="17"/>
  <c r="E991" i="17"/>
  <c r="F991" i="17"/>
  <c r="G991" i="17"/>
  <c r="H991" i="17"/>
  <c r="I991" i="17"/>
  <c r="J991" i="17"/>
  <c r="K991" i="17"/>
  <c r="L991" i="17"/>
  <c r="M991" i="17"/>
  <c r="N991" i="17"/>
  <c r="O991" i="17"/>
  <c r="P991" i="17"/>
  <c r="Q991" i="17"/>
  <c r="R991" i="17"/>
  <c r="S991" i="17"/>
  <c r="T991" i="17"/>
  <c r="U991" i="17"/>
  <c r="V991" i="17"/>
  <c r="W991" i="17"/>
  <c r="X991" i="17"/>
  <c r="Y991" i="17"/>
  <c r="Z991" i="17"/>
  <c r="AB991" i="17"/>
  <c r="AC991" i="17"/>
  <c r="AE991" i="17"/>
  <c r="AD991" i="17" s="1"/>
  <c r="AI991" i="17"/>
  <c r="AJ991" i="17" s="1"/>
  <c r="C992" i="17"/>
  <c r="D992" i="17"/>
  <c r="E992" i="17"/>
  <c r="F992" i="17"/>
  <c r="G992" i="17"/>
  <c r="H992" i="17"/>
  <c r="I992" i="17"/>
  <c r="J992" i="17"/>
  <c r="K992" i="17"/>
  <c r="L992" i="17"/>
  <c r="M992" i="17"/>
  <c r="N992" i="17"/>
  <c r="O992" i="17"/>
  <c r="P992" i="17"/>
  <c r="Q992" i="17"/>
  <c r="R992" i="17"/>
  <c r="S992" i="17"/>
  <c r="T992" i="17"/>
  <c r="U992" i="17"/>
  <c r="V992" i="17"/>
  <c r="W992" i="17"/>
  <c r="X992" i="17"/>
  <c r="Y992" i="17"/>
  <c r="Z992" i="17"/>
  <c r="AB992" i="17"/>
  <c r="AC992" i="17"/>
  <c r="AE992" i="17"/>
  <c r="AI992" i="17" s="1"/>
  <c r="AL992" i="17"/>
  <c r="AM992" i="17"/>
  <c r="C993" i="17"/>
  <c r="D993" i="17"/>
  <c r="E993" i="17"/>
  <c r="F993" i="17"/>
  <c r="G993" i="17"/>
  <c r="H993" i="17"/>
  <c r="I993" i="17"/>
  <c r="J993" i="17"/>
  <c r="K993" i="17"/>
  <c r="L993" i="17"/>
  <c r="M993" i="17"/>
  <c r="N993" i="17"/>
  <c r="O993" i="17"/>
  <c r="P993" i="17"/>
  <c r="Q993" i="17"/>
  <c r="R993" i="17"/>
  <c r="S993" i="17"/>
  <c r="T993" i="17"/>
  <c r="U993" i="17"/>
  <c r="V993" i="17"/>
  <c r="W993" i="17"/>
  <c r="X993" i="17"/>
  <c r="Y993" i="17"/>
  <c r="Z993" i="17"/>
  <c r="AB993" i="17"/>
  <c r="AC993" i="17"/>
  <c r="AE993" i="17"/>
  <c r="AI993" i="17" s="1"/>
  <c r="C994" i="17"/>
  <c r="D994" i="17"/>
  <c r="E994" i="17"/>
  <c r="F994" i="17"/>
  <c r="G994" i="17"/>
  <c r="H994" i="17"/>
  <c r="I994" i="17"/>
  <c r="J994" i="17"/>
  <c r="K994" i="17"/>
  <c r="L994" i="17"/>
  <c r="M994" i="17"/>
  <c r="N994" i="17"/>
  <c r="O994" i="17"/>
  <c r="P994" i="17"/>
  <c r="Q994" i="17"/>
  <c r="R994" i="17"/>
  <c r="S994" i="17"/>
  <c r="T994" i="17"/>
  <c r="U994" i="17"/>
  <c r="V994" i="17"/>
  <c r="W994" i="17"/>
  <c r="X994" i="17"/>
  <c r="Y994" i="17"/>
  <c r="Z994" i="17"/>
  <c r="AB994" i="17"/>
  <c r="AC994" i="17"/>
  <c r="AD994" i="17"/>
  <c r="AE994" i="17"/>
  <c r="AI994" i="17"/>
  <c r="AJ994" i="17"/>
  <c r="C995" i="17"/>
  <c r="D995" i="17"/>
  <c r="E995" i="17"/>
  <c r="F995" i="17"/>
  <c r="G995" i="17"/>
  <c r="H995" i="17"/>
  <c r="I995" i="17"/>
  <c r="J995" i="17"/>
  <c r="K995" i="17"/>
  <c r="L995" i="17"/>
  <c r="M995" i="17"/>
  <c r="N995" i="17"/>
  <c r="O995" i="17"/>
  <c r="P995" i="17"/>
  <c r="Q995" i="17"/>
  <c r="R995" i="17"/>
  <c r="S995" i="17"/>
  <c r="T995" i="17"/>
  <c r="U995" i="17"/>
  <c r="V995" i="17"/>
  <c r="W995" i="17"/>
  <c r="X995" i="17"/>
  <c r="Y995" i="17"/>
  <c r="Z995" i="17"/>
  <c r="AB995" i="17"/>
  <c r="AC995" i="17"/>
  <c r="AE995" i="17"/>
  <c r="AD995" i="17" s="1"/>
  <c r="AI995" i="17"/>
  <c r="AM995" i="17"/>
  <c r="C996" i="17"/>
  <c r="AA996" i="17" s="1"/>
  <c r="D996" i="17"/>
  <c r="E996" i="17"/>
  <c r="F996" i="17"/>
  <c r="G996" i="17"/>
  <c r="H996" i="17"/>
  <c r="I996" i="17"/>
  <c r="J996" i="17"/>
  <c r="K996" i="17"/>
  <c r="L996" i="17"/>
  <c r="M996" i="17"/>
  <c r="N996" i="17"/>
  <c r="O996" i="17"/>
  <c r="P996" i="17"/>
  <c r="Q996" i="17"/>
  <c r="R996" i="17"/>
  <c r="S996" i="17"/>
  <c r="T996" i="17"/>
  <c r="U996" i="17"/>
  <c r="V996" i="17"/>
  <c r="W996" i="17"/>
  <c r="X996" i="17"/>
  <c r="Y996" i="17"/>
  <c r="Z996" i="17"/>
  <c r="AB996" i="17"/>
  <c r="AC996" i="17"/>
  <c r="AD996" i="17"/>
  <c r="AE996" i="17"/>
  <c r="AI996" i="17"/>
  <c r="AJ996" i="17"/>
  <c r="AK996" i="17"/>
  <c r="AL996" i="17"/>
  <c r="AM996" i="17"/>
  <c r="C997" i="17"/>
  <c r="D997" i="17"/>
  <c r="E997" i="17"/>
  <c r="F997" i="17"/>
  <c r="G997" i="17"/>
  <c r="H997" i="17"/>
  <c r="I997" i="17"/>
  <c r="J997" i="17"/>
  <c r="K997" i="17"/>
  <c r="L997" i="17"/>
  <c r="M997" i="17"/>
  <c r="N997" i="17"/>
  <c r="O997" i="17"/>
  <c r="P997" i="17"/>
  <c r="Q997" i="17"/>
  <c r="R997" i="17"/>
  <c r="S997" i="17"/>
  <c r="T997" i="17"/>
  <c r="U997" i="17"/>
  <c r="V997" i="17"/>
  <c r="W997" i="17"/>
  <c r="X997" i="17"/>
  <c r="Y997" i="17"/>
  <c r="Z997" i="17"/>
  <c r="AB997" i="17"/>
  <c r="AC997" i="17"/>
  <c r="AE997" i="17"/>
  <c r="AD997" i="17" s="1"/>
  <c r="C998" i="17"/>
  <c r="D998" i="17"/>
  <c r="E998" i="17"/>
  <c r="F998" i="17"/>
  <c r="G998" i="17"/>
  <c r="H998" i="17"/>
  <c r="I998" i="17"/>
  <c r="J998" i="17"/>
  <c r="K998" i="17"/>
  <c r="L998" i="17"/>
  <c r="M998" i="17"/>
  <c r="N998" i="17"/>
  <c r="O998" i="17"/>
  <c r="P998" i="17"/>
  <c r="Q998" i="17"/>
  <c r="R998" i="17"/>
  <c r="S998" i="17"/>
  <c r="T998" i="17"/>
  <c r="U998" i="17"/>
  <c r="V998" i="17"/>
  <c r="W998" i="17"/>
  <c r="X998" i="17"/>
  <c r="Y998" i="17"/>
  <c r="Z998" i="17"/>
  <c r="AB998" i="17"/>
  <c r="AC998" i="17"/>
  <c r="AD998" i="17"/>
  <c r="AE998" i="17"/>
  <c r="AI998" i="17" s="1"/>
  <c r="AM998" i="17"/>
  <c r="C999" i="17"/>
  <c r="D999" i="17"/>
  <c r="E999" i="17"/>
  <c r="F999" i="17"/>
  <c r="G999" i="17"/>
  <c r="H999" i="17"/>
  <c r="AA999" i="17" s="1"/>
  <c r="I999" i="17"/>
  <c r="J999" i="17"/>
  <c r="K999" i="17"/>
  <c r="L999" i="17"/>
  <c r="M999" i="17"/>
  <c r="N999" i="17"/>
  <c r="O999" i="17"/>
  <c r="P999" i="17"/>
  <c r="Q999" i="17"/>
  <c r="R999" i="17"/>
  <c r="S999" i="17"/>
  <c r="T999" i="17"/>
  <c r="U999" i="17"/>
  <c r="V999" i="17"/>
  <c r="W999" i="17"/>
  <c r="X999" i="17"/>
  <c r="Y999" i="17"/>
  <c r="Z999" i="17"/>
  <c r="AB999" i="17"/>
  <c r="AC999" i="17"/>
  <c r="AD999" i="17"/>
  <c r="AE999" i="17"/>
  <c r="AI999" i="17"/>
  <c r="AM999" i="17"/>
  <c r="C1000" i="17"/>
  <c r="D1000" i="17"/>
  <c r="E1000" i="17"/>
  <c r="F1000" i="17"/>
  <c r="G1000" i="17"/>
  <c r="H1000" i="17"/>
  <c r="I1000" i="17"/>
  <c r="J1000" i="17"/>
  <c r="K1000" i="17"/>
  <c r="L1000" i="17"/>
  <c r="M1000" i="17"/>
  <c r="N1000" i="17"/>
  <c r="O1000" i="17"/>
  <c r="P1000" i="17"/>
  <c r="Q1000" i="17"/>
  <c r="R1000" i="17"/>
  <c r="S1000" i="17"/>
  <c r="T1000" i="17"/>
  <c r="U1000" i="17"/>
  <c r="V1000" i="17"/>
  <c r="W1000" i="17"/>
  <c r="X1000" i="17"/>
  <c r="Y1000" i="17"/>
  <c r="Z1000" i="17"/>
  <c r="AB1000" i="17"/>
  <c r="AC1000" i="17"/>
  <c r="AD1000" i="17"/>
  <c r="AE1000" i="17"/>
  <c r="AI1000" i="17"/>
  <c r="AJ1000" i="17"/>
  <c r="AK1000" i="17"/>
  <c r="C1001" i="17"/>
  <c r="D1001" i="17"/>
  <c r="E1001" i="17"/>
  <c r="F1001" i="17"/>
  <c r="G1001" i="17"/>
  <c r="H1001" i="17"/>
  <c r="I1001" i="17"/>
  <c r="J1001" i="17"/>
  <c r="K1001" i="17"/>
  <c r="L1001" i="17"/>
  <c r="M1001" i="17"/>
  <c r="N1001" i="17"/>
  <c r="O1001" i="17"/>
  <c r="P1001" i="17"/>
  <c r="Q1001" i="17"/>
  <c r="R1001" i="17"/>
  <c r="S1001" i="17"/>
  <c r="T1001" i="17"/>
  <c r="U1001" i="17"/>
  <c r="V1001" i="17"/>
  <c r="W1001" i="17"/>
  <c r="X1001" i="17"/>
  <c r="Y1001" i="17"/>
  <c r="Z1001" i="17"/>
  <c r="AA1001" i="17"/>
  <c r="AB1001" i="17"/>
  <c r="AC1001" i="17"/>
  <c r="AE1001" i="17"/>
  <c r="AD1001" i="17" s="1"/>
  <c r="AI1001" i="17"/>
  <c r="AK1001" i="17" s="1"/>
  <c r="AJ1001" i="17"/>
  <c r="AL1001" i="17"/>
  <c r="AM1001" i="17"/>
  <c r="C1002" i="17"/>
  <c r="D1002" i="17"/>
  <c r="E1002" i="17"/>
  <c r="F1002" i="17"/>
  <c r="G1002" i="17"/>
  <c r="H1002" i="17"/>
  <c r="I1002" i="17"/>
  <c r="J1002" i="17"/>
  <c r="K1002" i="17"/>
  <c r="L1002" i="17"/>
  <c r="M1002" i="17"/>
  <c r="N1002" i="17"/>
  <c r="O1002" i="17"/>
  <c r="P1002" i="17"/>
  <c r="Q1002" i="17"/>
  <c r="R1002" i="17"/>
  <c r="S1002" i="17"/>
  <c r="T1002" i="17"/>
  <c r="U1002" i="17"/>
  <c r="V1002" i="17"/>
  <c r="W1002" i="17"/>
  <c r="X1002" i="17"/>
  <c r="Y1002" i="17"/>
  <c r="Z1002" i="17"/>
  <c r="AB1002" i="17"/>
  <c r="AC1002" i="17"/>
  <c r="AE1002" i="17"/>
  <c r="C1003" i="17"/>
  <c r="D1003" i="17"/>
  <c r="E1003" i="17"/>
  <c r="F1003" i="17"/>
  <c r="G1003" i="17"/>
  <c r="H1003" i="17"/>
  <c r="I1003" i="17"/>
  <c r="J1003" i="17"/>
  <c r="K1003" i="17"/>
  <c r="L1003" i="17"/>
  <c r="M1003" i="17"/>
  <c r="N1003" i="17"/>
  <c r="O1003" i="17"/>
  <c r="P1003" i="17"/>
  <c r="Q1003" i="17"/>
  <c r="R1003" i="17"/>
  <c r="S1003" i="17"/>
  <c r="T1003" i="17"/>
  <c r="U1003" i="17"/>
  <c r="V1003" i="17"/>
  <c r="W1003" i="17"/>
  <c r="X1003" i="17"/>
  <c r="Y1003" i="17"/>
  <c r="Z1003" i="17"/>
  <c r="AB1003" i="17"/>
  <c r="AC1003" i="17"/>
  <c r="AE1003" i="17"/>
  <c r="AD1003" i="17" s="1"/>
  <c r="AI1003" i="17"/>
  <c r="AJ1003" i="17"/>
  <c r="C1004" i="17"/>
  <c r="D1004" i="17"/>
  <c r="E1004" i="17"/>
  <c r="F1004" i="17"/>
  <c r="G1004" i="17"/>
  <c r="H1004" i="17"/>
  <c r="AA1004" i="17" s="1"/>
  <c r="I1004" i="17"/>
  <c r="J1004" i="17"/>
  <c r="K1004" i="17"/>
  <c r="L1004" i="17"/>
  <c r="M1004" i="17"/>
  <c r="N1004" i="17"/>
  <c r="O1004" i="17"/>
  <c r="P1004" i="17"/>
  <c r="Q1004" i="17"/>
  <c r="R1004" i="17"/>
  <c r="S1004" i="17"/>
  <c r="T1004" i="17"/>
  <c r="U1004" i="17"/>
  <c r="V1004" i="17"/>
  <c r="W1004" i="17"/>
  <c r="X1004" i="17"/>
  <c r="Y1004" i="17"/>
  <c r="Z1004" i="17"/>
  <c r="AB1004" i="17"/>
  <c r="AC1004" i="17"/>
  <c r="AD1004" i="17"/>
  <c r="AE1004" i="17"/>
  <c r="AI1004" i="17" s="1"/>
  <c r="AJ1004" i="17" s="1"/>
  <c r="AK1004" i="17"/>
  <c r="AL1004" i="17"/>
  <c r="AM1004" i="17"/>
  <c r="C1005" i="17"/>
  <c r="D1005" i="17"/>
  <c r="E1005" i="17"/>
  <c r="F1005" i="17"/>
  <c r="G1005" i="17"/>
  <c r="H1005" i="17"/>
  <c r="I1005" i="17"/>
  <c r="J1005" i="17"/>
  <c r="K1005" i="17"/>
  <c r="L1005" i="17"/>
  <c r="M1005" i="17"/>
  <c r="N1005" i="17"/>
  <c r="O1005" i="17"/>
  <c r="P1005" i="17"/>
  <c r="Q1005" i="17"/>
  <c r="R1005" i="17"/>
  <c r="S1005" i="17"/>
  <c r="T1005" i="17"/>
  <c r="U1005" i="17"/>
  <c r="V1005" i="17"/>
  <c r="W1005" i="17"/>
  <c r="X1005" i="17"/>
  <c r="Y1005" i="17"/>
  <c r="Z1005" i="17"/>
  <c r="AB1005" i="17"/>
  <c r="AC1005" i="17"/>
  <c r="AE1005" i="17"/>
  <c r="AD1005" i="17" s="1"/>
  <c r="AI1005" i="17"/>
  <c r="AJ1005" i="17"/>
  <c r="C1006" i="17"/>
  <c r="D1006" i="17"/>
  <c r="E1006" i="17"/>
  <c r="F1006" i="17"/>
  <c r="G1006" i="17"/>
  <c r="H1006" i="17"/>
  <c r="I1006" i="17"/>
  <c r="J1006" i="17"/>
  <c r="K1006" i="17"/>
  <c r="L1006" i="17"/>
  <c r="M1006" i="17"/>
  <c r="N1006" i="17"/>
  <c r="O1006" i="17"/>
  <c r="P1006" i="17"/>
  <c r="Q1006" i="17"/>
  <c r="R1006" i="17"/>
  <c r="S1006" i="17"/>
  <c r="T1006" i="17"/>
  <c r="U1006" i="17"/>
  <c r="V1006" i="17"/>
  <c r="W1006" i="17"/>
  <c r="X1006" i="17"/>
  <c r="Y1006" i="17"/>
  <c r="Z1006" i="17"/>
  <c r="AB1006" i="17"/>
  <c r="AC1006" i="17"/>
  <c r="AE1006" i="17"/>
  <c r="C1007" i="17"/>
  <c r="D1007" i="17"/>
  <c r="E1007" i="17"/>
  <c r="F1007" i="17"/>
  <c r="G1007" i="17"/>
  <c r="H1007" i="17"/>
  <c r="I1007" i="17"/>
  <c r="J1007" i="17"/>
  <c r="K1007" i="17"/>
  <c r="L1007" i="17"/>
  <c r="M1007" i="17"/>
  <c r="N1007" i="17"/>
  <c r="O1007" i="17"/>
  <c r="P1007" i="17"/>
  <c r="Q1007" i="17"/>
  <c r="R1007" i="17"/>
  <c r="S1007" i="17"/>
  <c r="T1007" i="17"/>
  <c r="U1007" i="17"/>
  <c r="V1007" i="17"/>
  <c r="W1007" i="17"/>
  <c r="X1007" i="17"/>
  <c r="Y1007" i="17"/>
  <c r="Z1007" i="17"/>
  <c r="AB1007" i="17"/>
  <c r="AC1007" i="17"/>
  <c r="AD1007" i="17"/>
  <c r="AE1007" i="17"/>
  <c r="AI1007" i="17"/>
  <c r="AJ1007" i="17"/>
  <c r="C1008" i="17"/>
  <c r="D1008" i="17"/>
  <c r="E1008" i="17"/>
  <c r="F1008" i="17"/>
  <c r="G1008" i="17"/>
  <c r="H1008" i="17"/>
  <c r="I1008" i="17"/>
  <c r="J1008" i="17"/>
  <c r="K1008" i="17"/>
  <c r="L1008" i="17"/>
  <c r="M1008" i="17"/>
  <c r="N1008" i="17"/>
  <c r="O1008" i="17"/>
  <c r="P1008" i="17"/>
  <c r="Q1008" i="17"/>
  <c r="R1008" i="17"/>
  <c r="S1008" i="17"/>
  <c r="T1008" i="17"/>
  <c r="U1008" i="17"/>
  <c r="V1008" i="17"/>
  <c r="W1008" i="17"/>
  <c r="X1008" i="17"/>
  <c r="Y1008" i="17"/>
  <c r="Z1008" i="17"/>
  <c r="AB1008" i="17"/>
  <c r="AC1008" i="17"/>
  <c r="AE1008" i="17"/>
  <c r="AD1008" i="17" s="1"/>
  <c r="AI1008" i="17"/>
  <c r="AL1008" i="17" s="1"/>
  <c r="AJ1008" i="17"/>
  <c r="AK1008" i="17"/>
  <c r="AM1008" i="17"/>
  <c r="C1009" i="17"/>
  <c r="D1009" i="17"/>
  <c r="E1009" i="17"/>
  <c r="F1009" i="17"/>
  <c r="G1009" i="17"/>
  <c r="H1009" i="17"/>
  <c r="I1009" i="17"/>
  <c r="J1009" i="17"/>
  <c r="K1009" i="17"/>
  <c r="L1009" i="17"/>
  <c r="M1009" i="17"/>
  <c r="N1009" i="17"/>
  <c r="O1009" i="17"/>
  <c r="P1009" i="17"/>
  <c r="Q1009" i="17"/>
  <c r="R1009" i="17"/>
  <c r="S1009" i="17"/>
  <c r="T1009" i="17"/>
  <c r="U1009" i="17"/>
  <c r="V1009" i="17"/>
  <c r="W1009" i="17"/>
  <c r="X1009" i="17"/>
  <c r="Y1009" i="17"/>
  <c r="Z1009" i="17"/>
  <c r="AB1009" i="17"/>
  <c r="AC1009" i="17"/>
  <c r="AE1009" i="17"/>
  <c r="AD1009" i="17" s="1"/>
  <c r="AI1009" i="17"/>
  <c r="AK1009" i="17" s="1"/>
  <c r="AJ1009" i="17"/>
  <c r="AL1009" i="17"/>
  <c r="AM1009" i="17"/>
  <c r="C1010" i="17"/>
  <c r="D1010" i="17"/>
  <c r="E1010" i="17"/>
  <c r="F1010" i="17"/>
  <c r="G1010" i="17"/>
  <c r="H1010" i="17"/>
  <c r="I1010" i="17"/>
  <c r="J1010" i="17"/>
  <c r="K1010" i="17"/>
  <c r="L1010" i="17"/>
  <c r="M1010" i="17"/>
  <c r="N1010" i="17"/>
  <c r="O1010" i="17"/>
  <c r="AA1010" i="17" s="1"/>
  <c r="P1010" i="17"/>
  <c r="Q1010" i="17"/>
  <c r="R1010" i="17"/>
  <c r="S1010" i="17"/>
  <c r="T1010" i="17"/>
  <c r="U1010" i="17"/>
  <c r="V1010" i="17"/>
  <c r="W1010" i="17"/>
  <c r="X1010" i="17"/>
  <c r="Y1010" i="17"/>
  <c r="Z1010" i="17"/>
  <c r="AB1010" i="17"/>
  <c r="AC1010" i="17"/>
  <c r="AD1010" i="17"/>
  <c r="AE1010" i="17"/>
  <c r="AI1010" i="17"/>
  <c r="AJ1010" i="17"/>
  <c r="AK1010" i="17"/>
  <c r="AL1010" i="17"/>
  <c r="AM1010" i="17"/>
  <c r="C1011" i="17"/>
  <c r="D1011" i="17"/>
  <c r="E1011" i="17"/>
  <c r="F1011" i="17"/>
  <c r="G1011" i="17"/>
  <c r="H1011" i="17"/>
  <c r="AA1011" i="17" s="1"/>
  <c r="I1011" i="17"/>
  <c r="J1011" i="17"/>
  <c r="K1011" i="17"/>
  <c r="L1011" i="17"/>
  <c r="M1011" i="17"/>
  <c r="N1011" i="17"/>
  <c r="O1011" i="17"/>
  <c r="P1011" i="17"/>
  <c r="Q1011" i="17"/>
  <c r="R1011" i="17"/>
  <c r="S1011" i="17"/>
  <c r="T1011" i="17"/>
  <c r="U1011" i="17"/>
  <c r="V1011" i="17"/>
  <c r="W1011" i="17"/>
  <c r="X1011" i="17"/>
  <c r="Y1011" i="17"/>
  <c r="Z1011" i="17"/>
  <c r="AB1011" i="17"/>
  <c r="AC1011" i="17"/>
  <c r="AE1011" i="17"/>
  <c r="AD1011" i="17" s="1"/>
  <c r="AI1011" i="17"/>
  <c r="C1012" i="17"/>
  <c r="D1012" i="17"/>
  <c r="E1012" i="17"/>
  <c r="F1012" i="17"/>
  <c r="G1012" i="17"/>
  <c r="H1012" i="17"/>
  <c r="I1012" i="17"/>
  <c r="J1012" i="17"/>
  <c r="K1012" i="17"/>
  <c r="L1012" i="17"/>
  <c r="M1012" i="17"/>
  <c r="N1012" i="17"/>
  <c r="O1012" i="17"/>
  <c r="P1012" i="17"/>
  <c r="Q1012" i="17"/>
  <c r="R1012" i="17"/>
  <c r="S1012" i="17"/>
  <c r="T1012" i="17"/>
  <c r="U1012" i="17"/>
  <c r="V1012" i="17"/>
  <c r="W1012" i="17"/>
  <c r="X1012" i="17"/>
  <c r="Y1012" i="17"/>
  <c r="Z1012" i="17"/>
  <c r="AB1012" i="17"/>
  <c r="AC1012" i="17"/>
  <c r="AD1012" i="17"/>
  <c r="AE1012" i="17"/>
  <c r="AI1012" i="17"/>
  <c r="AM1012" i="17" s="1"/>
  <c r="AJ1012" i="17"/>
  <c r="AK1012" i="17"/>
  <c r="AL1012" i="17"/>
  <c r="C1013" i="17"/>
  <c r="D1013" i="17"/>
  <c r="E1013" i="17"/>
  <c r="F1013" i="17"/>
  <c r="G1013" i="17"/>
  <c r="H1013" i="17"/>
  <c r="I1013" i="17"/>
  <c r="J1013" i="17"/>
  <c r="K1013" i="17"/>
  <c r="L1013" i="17"/>
  <c r="M1013" i="17"/>
  <c r="N1013" i="17"/>
  <c r="O1013" i="17"/>
  <c r="P1013" i="17"/>
  <c r="Q1013" i="17"/>
  <c r="R1013" i="17"/>
  <c r="S1013" i="17"/>
  <c r="T1013" i="17"/>
  <c r="U1013" i="17"/>
  <c r="V1013" i="17"/>
  <c r="W1013" i="17"/>
  <c r="X1013" i="17"/>
  <c r="Y1013" i="17"/>
  <c r="Z1013" i="17"/>
  <c r="AB1013" i="17"/>
  <c r="AC1013" i="17"/>
  <c r="AD1013" i="17"/>
  <c r="AE1013" i="17"/>
  <c r="AI1013" i="17"/>
  <c r="AJ1013" i="17"/>
  <c r="C1014" i="17"/>
  <c r="D1014" i="17"/>
  <c r="E1014" i="17"/>
  <c r="F1014" i="17"/>
  <c r="G1014" i="17"/>
  <c r="H1014" i="17"/>
  <c r="I1014" i="17"/>
  <c r="J1014" i="17"/>
  <c r="K1014" i="17"/>
  <c r="L1014" i="17"/>
  <c r="M1014" i="17"/>
  <c r="N1014" i="17"/>
  <c r="O1014" i="17"/>
  <c r="P1014" i="17"/>
  <c r="Q1014" i="17"/>
  <c r="R1014" i="17"/>
  <c r="S1014" i="17"/>
  <c r="T1014" i="17"/>
  <c r="U1014" i="17"/>
  <c r="V1014" i="17"/>
  <c r="W1014" i="17"/>
  <c r="X1014" i="17"/>
  <c r="Y1014" i="17"/>
  <c r="Z1014" i="17"/>
  <c r="AB1014" i="17"/>
  <c r="AC1014" i="17"/>
  <c r="AE1014" i="17"/>
  <c r="AD1014" i="17" s="1"/>
  <c r="AI1014" i="17"/>
  <c r="C1015" i="17"/>
  <c r="D1015" i="17"/>
  <c r="E1015" i="17"/>
  <c r="F1015" i="17"/>
  <c r="G1015" i="17"/>
  <c r="H1015" i="17"/>
  <c r="I1015" i="17"/>
  <c r="J1015" i="17"/>
  <c r="K1015" i="17"/>
  <c r="L1015" i="17"/>
  <c r="M1015" i="17"/>
  <c r="N1015" i="17"/>
  <c r="O1015" i="17"/>
  <c r="P1015" i="17"/>
  <c r="Q1015" i="17"/>
  <c r="R1015" i="17"/>
  <c r="S1015" i="17"/>
  <c r="T1015" i="17"/>
  <c r="U1015" i="17"/>
  <c r="V1015" i="17"/>
  <c r="W1015" i="17"/>
  <c r="X1015" i="17"/>
  <c r="Y1015" i="17"/>
  <c r="Z1015" i="17"/>
  <c r="AB1015" i="17"/>
  <c r="AC1015" i="17"/>
  <c r="AD1015" i="17"/>
  <c r="AE1015" i="17"/>
  <c r="AI1015" i="17" s="1"/>
  <c r="AJ1015" i="17"/>
  <c r="AK1015" i="17"/>
  <c r="AL1015" i="17"/>
  <c r="AM1015" i="17"/>
  <c r="C1016" i="17"/>
  <c r="D1016" i="17"/>
  <c r="E1016" i="17"/>
  <c r="F1016" i="17"/>
  <c r="G1016" i="17"/>
  <c r="H1016" i="17"/>
  <c r="I1016" i="17"/>
  <c r="J1016" i="17"/>
  <c r="K1016" i="17"/>
  <c r="L1016" i="17"/>
  <c r="M1016" i="17"/>
  <c r="N1016" i="17"/>
  <c r="O1016" i="17"/>
  <c r="P1016" i="17"/>
  <c r="Q1016" i="17"/>
  <c r="R1016" i="17"/>
  <c r="S1016" i="17"/>
  <c r="T1016" i="17"/>
  <c r="U1016" i="17"/>
  <c r="V1016" i="17"/>
  <c r="W1016" i="17"/>
  <c r="X1016" i="17"/>
  <c r="Y1016" i="17"/>
  <c r="Z1016" i="17"/>
  <c r="AA1016" i="17"/>
  <c r="AB1016" i="17"/>
  <c r="AC1016" i="17"/>
  <c r="AD1016" i="17"/>
  <c r="AE1016" i="17"/>
  <c r="AI1016" i="17"/>
  <c r="AJ1016" i="17"/>
  <c r="C1017" i="17"/>
  <c r="D1017" i="17"/>
  <c r="E1017" i="17"/>
  <c r="F1017" i="17"/>
  <c r="G1017" i="17"/>
  <c r="H1017" i="17"/>
  <c r="I1017" i="17"/>
  <c r="J1017" i="17"/>
  <c r="K1017" i="17"/>
  <c r="L1017" i="17"/>
  <c r="M1017" i="17"/>
  <c r="N1017" i="17"/>
  <c r="O1017" i="17"/>
  <c r="P1017" i="17"/>
  <c r="Q1017" i="17"/>
  <c r="R1017" i="17"/>
  <c r="S1017" i="17"/>
  <c r="T1017" i="17"/>
  <c r="U1017" i="17"/>
  <c r="V1017" i="17"/>
  <c r="W1017" i="17"/>
  <c r="X1017" i="17"/>
  <c r="Y1017" i="17"/>
  <c r="Z1017" i="17"/>
  <c r="AB1017" i="17"/>
  <c r="AC1017" i="17"/>
  <c r="AE1017" i="17"/>
  <c r="C1018" i="17"/>
  <c r="D1018" i="17"/>
  <c r="E1018" i="17"/>
  <c r="F1018" i="17"/>
  <c r="G1018" i="17"/>
  <c r="H1018" i="17"/>
  <c r="I1018" i="17"/>
  <c r="J1018" i="17"/>
  <c r="K1018" i="17"/>
  <c r="L1018" i="17"/>
  <c r="M1018" i="17"/>
  <c r="N1018" i="17"/>
  <c r="O1018" i="17"/>
  <c r="P1018" i="17"/>
  <c r="Q1018" i="17"/>
  <c r="R1018" i="17"/>
  <c r="S1018" i="17"/>
  <c r="T1018" i="17"/>
  <c r="U1018" i="17"/>
  <c r="V1018" i="17"/>
  <c r="W1018" i="17"/>
  <c r="X1018" i="17"/>
  <c r="Y1018" i="17"/>
  <c r="Z1018" i="17"/>
  <c r="AB1018" i="17"/>
  <c r="AC1018" i="17"/>
  <c r="AE1018" i="17"/>
  <c r="AI1018" i="17" s="1"/>
  <c r="AM1018" i="17" s="1"/>
  <c r="C1019" i="17"/>
  <c r="D1019" i="17"/>
  <c r="E1019" i="17"/>
  <c r="F1019" i="17"/>
  <c r="G1019" i="17"/>
  <c r="AA1019" i="17" s="1"/>
  <c r="H1019" i="17"/>
  <c r="I1019" i="17"/>
  <c r="J1019" i="17"/>
  <c r="K1019" i="17"/>
  <c r="L1019" i="17"/>
  <c r="M1019" i="17"/>
  <c r="N1019" i="17"/>
  <c r="O1019" i="17"/>
  <c r="P1019" i="17"/>
  <c r="Q1019" i="17"/>
  <c r="R1019" i="17"/>
  <c r="S1019" i="17"/>
  <c r="T1019" i="17"/>
  <c r="U1019" i="17"/>
  <c r="V1019" i="17"/>
  <c r="W1019" i="17"/>
  <c r="X1019" i="17"/>
  <c r="Y1019" i="17"/>
  <c r="Z1019" i="17"/>
  <c r="AB1019" i="17"/>
  <c r="AC1019" i="17"/>
  <c r="AE1019" i="17"/>
  <c r="AD1019" i="17" s="1"/>
  <c r="AH1019" i="17"/>
  <c r="AI1019" i="17"/>
  <c r="C1020" i="17"/>
  <c r="D1020" i="17"/>
  <c r="E1020" i="17"/>
  <c r="F1020" i="17"/>
  <c r="G1020" i="17"/>
  <c r="H1020" i="17"/>
  <c r="I1020" i="17"/>
  <c r="J1020" i="17"/>
  <c r="K1020" i="17"/>
  <c r="L1020" i="17"/>
  <c r="M1020" i="17"/>
  <c r="N1020" i="17"/>
  <c r="O1020" i="17"/>
  <c r="P1020" i="17"/>
  <c r="Q1020" i="17"/>
  <c r="R1020" i="17"/>
  <c r="S1020" i="17"/>
  <c r="T1020" i="17"/>
  <c r="U1020" i="17"/>
  <c r="V1020" i="17"/>
  <c r="W1020" i="17"/>
  <c r="X1020" i="17"/>
  <c r="Y1020" i="17"/>
  <c r="Z1020" i="17"/>
  <c r="AB1020" i="17"/>
  <c r="AC1020" i="17"/>
  <c r="AE1020" i="17"/>
  <c r="AI1020" i="17" s="1"/>
  <c r="AK1020" i="17"/>
  <c r="C1021" i="17"/>
  <c r="D1021" i="17"/>
  <c r="E1021" i="17"/>
  <c r="F1021" i="17"/>
  <c r="G1021" i="17"/>
  <c r="H1021" i="17"/>
  <c r="AA1021" i="17" s="1"/>
  <c r="I1021" i="17"/>
  <c r="J1021" i="17"/>
  <c r="K1021" i="17"/>
  <c r="L1021" i="17"/>
  <c r="M1021" i="17"/>
  <c r="N1021" i="17"/>
  <c r="O1021" i="17"/>
  <c r="P1021" i="17"/>
  <c r="Q1021" i="17"/>
  <c r="R1021" i="17"/>
  <c r="S1021" i="17"/>
  <c r="T1021" i="17"/>
  <c r="U1021" i="17"/>
  <c r="V1021" i="17"/>
  <c r="W1021" i="17"/>
  <c r="X1021" i="17"/>
  <c r="Y1021" i="17"/>
  <c r="Z1021" i="17"/>
  <c r="AB1021" i="17"/>
  <c r="AC1021" i="17"/>
  <c r="AE1021" i="17"/>
  <c r="AI1021" i="17" s="1"/>
  <c r="C1022" i="17"/>
  <c r="D1022" i="17"/>
  <c r="E1022" i="17"/>
  <c r="F1022" i="17"/>
  <c r="G1022" i="17"/>
  <c r="H1022" i="17"/>
  <c r="I1022" i="17"/>
  <c r="J1022" i="17"/>
  <c r="K1022" i="17"/>
  <c r="L1022" i="17"/>
  <c r="M1022" i="17"/>
  <c r="N1022" i="17"/>
  <c r="O1022" i="17"/>
  <c r="P1022" i="17"/>
  <c r="Q1022" i="17"/>
  <c r="R1022" i="17"/>
  <c r="S1022" i="17"/>
  <c r="T1022" i="17"/>
  <c r="U1022" i="17"/>
  <c r="V1022" i="17"/>
  <c r="W1022" i="17"/>
  <c r="X1022" i="17"/>
  <c r="Y1022" i="17"/>
  <c r="Z1022" i="17"/>
  <c r="AB1022" i="17"/>
  <c r="AC1022" i="17"/>
  <c r="AE1022" i="17"/>
  <c r="AD1022" i="17" s="1"/>
  <c r="AI1022" i="17"/>
  <c r="AJ1022" i="17"/>
  <c r="AK1022" i="17"/>
  <c r="C1023" i="17"/>
  <c r="D1023" i="17"/>
  <c r="E1023" i="17"/>
  <c r="F1023" i="17"/>
  <c r="G1023" i="17"/>
  <c r="H1023" i="17"/>
  <c r="I1023" i="17"/>
  <c r="J1023" i="17"/>
  <c r="K1023" i="17"/>
  <c r="L1023" i="17"/>
  <c r="M1023" i="17"/>
  <c r="N1023" i="17"/>
  <c r="O1023" i="17"/>
  <c r="P1023" i="17"/>
  <c r="Q1023" i="17"/>
  <c r="R1023" i="17"/>
  <c r="S1023" i="17"/>
  <c r="T1023" i="17"/>
  <c r="U1023" i="17"/>
  <c r="V1023" i="17"/>
  <c r="W1023" i="17"/>
  <c r="X1023" i="17"/>
  <c r="Y1023" i="17"/>
  <c r="Z1023" i="17"/>
  <c r="AB1023" i="17"/>
  <c r="AC1023" i="17"/>
  <c r="AD1023" i="17"/>
  <c r="AE1023" i="17"/>
  <c r="AI1023" i="17" s="1"/>
  <c r="AM1023" i="17"/>
  <c r="C1024" i="17"/>
  <c r="D1024" i="17"/>
  <c r="E1024" i="17"/>
  <c r="F1024" i="17"/>
  <c r="G1024" i="17"/>
  <c r="H1024" i="17"/>
  <c r="I1024" i="17"/>
  <c r="J1024" i="17"/>
  <c r="K1024" i="17"/>
  <c r="L1024" i="17"/>
  <c r="M1024" i="17"/>
  <c r="N1024" i="17"/>
  <c r="O1024" i="17"/>
  <c r="P1024" i="17"/>
  <c r="Q1024" i="17"/>
  <c r="R1024" i="17"/>
  <c r="S1024" i="17"/>
  <c r="T1024" i="17"/>
  <c r="U1024" i="17"/>
  <c r="V1024" i="17"/>
  <c r="W1024" i="17"/>
  <c r="X1024" i="17"/>
  <c r="Y1024" i="17"/>
  <c r="Z1024" i="17"/>
  <c r="AB1024" i="17"/>
  <c r="AC1024" i="17"/>
  <c r="AE1024" i="17"/>
  <c r="AI1024" i="17" s="1"/>
  <c r="C1025" i="17"/>
  <c r="D1025" i="17"/>
  <c r="E1025" i="17"/>
  <c r="F1025" i="17"/>
  <c r="G1025" i="17"/>
  <c r="H1025" i="17"/>
  <c r="I1025" i="17"/>
  <c r="J1025" i="17"/>
  <c r="K1025" i="17"/>
  <c r="L1025" i="17"/>
  <c r="M1025" i="17"/>
  <c r="N1025" i="17"/>
  <c r="O1025" i="17"/>
  <c r="P1025" i="17"/>
  <c r="Q1025" i="17"/>
  <c r="R1025" i="17"/>
  <c r="S1025" i="17"/>
  <c r="T1025" i="17"/>
  <c r="U1025" i="17"/>
  <c r="V1025" i="17"/>
  <c r="W1025" i="17"/>
  <c r="X1025" i="17"/>
  <c r="Y1025" i="17"/>
  <c r="Z1025" i="17"/>
  <c r="AB1025" i="17"/>
  <c r="AC1025" i="17"/>
  <c r="AE1025" i="17"/>
  <c r="AD1025" i="17" s="1"/>
  <c r="AI1025" i="17"/>
  <c r="AK1025" i="17"/>
  <c r="AM1025" i="17"/>
  <c r="C1026" i="17"/>
  <c r="D1026" i="17"/>
  <c r="E1026" i="17"/>
  <c r="F1026" i="17"/>
  <c r="G1026" i="17"/>
  <c r="H1026" i="17"/>
  <c r="I1026" i="17"/>
  <c r="J1026" i="17"/>
  <c r="K1026" i="17"/>
  <c r="L1026" i="17"/>
  <c r="M1026" i="17"/>
  <c r="N1026" i="17"/>
  <c r="O1026" i="17"/>
  <c r="P1026" i="17"/>
  <c r="Q1026" i="17"/>
  <c r="R1026" i="17"/>
  <c r="S1026" i="17"/>
  <c r="T1026" i="17"/>
  <c r="U1026" i="17"/>
  <c r="V1026" i="17"/>
  <c r="W1026" i="17"/>
  <c r="X1026" i="17"/>
  <c r="Y1026" i="17"/>
  <c r="Z1026" i="17"/>
  <c r="AB1026" i="17"/>
  <c r="AC1026" i="17"/>
  <c r="AE1026" i="17"/>
  <c r="AI1026" i="17" s="1"/>
  <c r="AJ1026" i="17"/>
  <c r="AK1026" i="17"/>
  <c r="AL1026" i="17"/>
  <c r="AM1026" i="17"/>
  <c r="C1027" i="17"/>
  <c r="D1027" i="17"/>
  <c r="E1027" i="17"/>
  <c r="F1027" i="17"/>
  <c r="G1027" i="17"/>
  <c r="H1027" i="17"/>
  <c r="AA1027" i="17" s="1"/>
  <c r="I1027" i="17"/>
  <c r="J1027" i="17"/>
  <c r="K1027" i="17"/>
  <c r="L1027" i="17"/>
  <c r="M1027" i="17"/>
  <c r="N1027" i="17"/>
  <c r="O1027" i="17"/>
  <c r="P1027" i="17"/>
  <c r="Q1027" i="17"/>
  <c r="R1027" i="17"/>
  <c r="S1027" i="17"/>
  <c r="T1027" i="17"/>
  <c r="U1027" i="17"/>
  <c r="V1027" i="17"/>
  <c r="W1027" i="17"/>
  <c r="X1027" i="17"/>
  <c r="Y1027" i="17"/>
  <c r="Z1027" i="17"/>
  <c r="AB1027" i="17"/>
  <c r="AC1027" i="17"/>
  <c r="AE1027" i="17"/>
  <c r="AI1027" i="17" s="1"/>
  <c r="C1028" i="17"/>
  <c r="D1028" i="17"/>
  <c r="E1028" i="17"/>
  <c r="F1028" i="17"/>
  <c r="G1028" i="17"/>
  <c r="H1028" i="17"/>
  <c r="I1028" i="17"/>
  <c r="J1028" i="17"/>
  <c r="K1028" i="17"/>
  <c r="L1028" i="17"/>
  <c r="M1028" i="17"/>
  <c r="N1028" i="17"/>
  <c r="O1028" i="17"/>
  <c r="P1028" i="17"/>
  <c r="Q1028" i="17"/>
  <c r="R1028" i="17"/>
  <c r="S1028" i="17"/>
  <c r="T1028" i="17"/>
  <c r="U1028" i="17"/>
  <c r="V1028" i="17"/>
  <c r="W1028" i="17"/>
  <c r="X1028" i="17"/>
  <c r="Y1028" i="17"/>
  <c r="Z1028" i="17"/>
  <c r="AB1028" i="17"/>
  <c r="AC1028" i="17"/>
  <c r="AE1028" i="17"/>
  <c r="AD1028" i="17" s="1"/>
  <c r="AI1028" i="17"/>
  <c r="AM1028" i="17" s="1"/>
  <c r="AJ1028" i="17"/>
  <c r="AK1028" i="17"/>
  <c r="AL1028" i="17"/>
  <c r="C1029" i="17"/>
  <c r="D1029" i="17"/>
  <c r="E1029" i="17"/>
  <c r="F1029" i="17"/>
  <c r="G1029" i="17"/>
  <c r="H1029" i="17"/>
  <c r="I1029" i="17"/>
  <c r="J1029" i="17"/>
  <c r="K1029" i="17"/>
  <c r="L1029" i="17"/>
  <c r="M1029" i="17"/>
  <c r="N1029" i="17"/>
  <c r="O1029" i="17"/>
  <c r="P1029" i="17"/>
  <c r="Q1029" i="17"/>
  <c r="R1029" i="17"/>
  <c r="S1029" i="17"/>
  <c r="T1029" i="17"/>
  <c r="U1029" i="17"/>
  <c r="V1029" i="17"/>
  <c r="W1029" i="17"/>
  <c r="X1029" i="17"/>
  <c r="Y1029" i="17"/>
  <c r="Z1029" i="17"/>
  <c r="AB1029" i="17"/>
  <c r="AC1029" i="17"/>
  <c r="AE1029" i="17"/>
  <c r="AD1029" i="17" s="1"/>
  <c r="AI1029" i="17"/>
  <c r="AJ1029" i="17" s="1"/>
  <c r="AK1029" i="17"/>
  <c r="AL1029" i="17"/>
  <c r="AM1029" i="17"/>
  <c r="C1030" i="17"/>
  <c r="D1030" i="17"/>
  <c r="E1030" i="17"/>
  <c r="F1030" i="17"/>
  <c r="G1030" i="17"/>
  <c r="H1030" i="17"/>
  <c r="I1030" i="17"/>
  <c r="J1030" i="17"/>
  <c r="K1030" i="17"/>
  <c r="L1030" i="17"/>
  <c r="M1030" i="17"/>
  <c r="N1030" i="17"/>
  <c r="O1030" i="17"/>
  <c r="P1030" i="17"/>
  <c r="Q1030" i="17"/>
  <c r="R1030" i="17"/>
  <c r="S1030" i="17"/>
  <c r="T1030" i="17"/>
  <c r="U1030" i="17"/>
  <c r="V1030" i="17"/>
  <c r="W1030" i="17"/>
  <c r="X1030" i="17"/>
  <c r="Y1030" i="17"/>
  <c r="Z1030" i="17"/>
  <c r="AB1030" i="17"/>
  <c r="AC1030" i="17"/>
  <c r="AD1030" i="17"/>
  <c r="AE1030" i="17"/>
  <c r="AI1030" i="17" s="1"/>
  <c r="AJ1030" i="17"/>
  <c r="AK1030" i="17"/>
  <c r="AL1030" i="17"/>
  <c r="AM1030" i="17"/>
  <c r="C1031" i="17"/>
  <c r="D1031" i="17"/>
  <c r="E1031" i="17"/>
  <c r="F1031" i="17"/>
  <c r="G1031" i="17"/>
  <c r="H1031" i="17"/>
  <c r="I1031" i="17"/>
  <c r="J1031" i="17"/>
  <c r="K1031" i="17"/>
  <c r="L1031" i="17"/>
  <c r="M1031" i="17"/>
  <c r="N1031" i="17"/>
  <c r="O1031" i="17"/>
  <c r="P1031" i="17"/>
  <c r="Q1031" i="17"/>
  <c r="R1031" i="17"/>
  <c r="S1031" i="17"/>
  <c r="T1031" i="17"/>
  <c r="U1031" i="17"/>
  <c r="V1031" i="17"/>
  <c r="W1031" i="17"/>
  <c r="X1031" i="17"/>
  <c r="Y1031" i="17"/>
  <c r="Z1031" i="17"/>
  <c r="AB1031" i="17"/>
  <c r="AC1031" i="17"/>
  <c r="AD1031" i="17"/>
  <c r="AE1031" i="17"/>
  <c r="AI1031" i="17"/>
  <c r="C1032" i="17"/>
  <c r="D1032" i="17"/>
  <c r="E1032" i="17"/>
  <c r="F1032" i="17"/>
  <c r="G1032" i="17"/>
  <c r="H1032" i="17"/>
  <c r="I1032" i="17"/>
  <c r="J1032" i="17"/>
  <c r="K1032" i="17"/>
  <c r="L1032" i="17"/>
  <c r="M1032" i="17"/>
  <c r="N1032" i="17"/>
  <c r="O1032" i="17"/>
  <c r="P1032" i="17"/>
  <c r="Q1032" i="17"/>
  <c r="R1032" i="17"/>
  <c r="S1032" i="17"/>
  <c r="T1032" i="17"/>
  <c r="U1032" i="17"/>
  <c r="V1032" i="17"/>
  <c r="W1032" i="17"/>
  <c r="X1032" i="17"/>
  <c r="Y1032" i="17"/>
  <c r="Z1032" i="17"/>
  <c r="AB1032" i="17"/>
  <c r="AC1032" i="17"/>
  <c r="AE1032" i="17"/>
  <c r="C1033" i="17"/>
  <c r="D1033" i="17"/>
  <c r="E1033" i="17"/>
  <c r="F1033" i="17"/>
  <c r="G1033" i="17"/>
  <c r="H1033" i="17"/>
  <c r="I1033" i="17"/>
  <c r="J1033" i="17"/>
  <c r="K1033" i="17"/>
  <c r="L1033" i="17"/>
  <c r="M1033" i="17"/>
  <c r="N1033" i="17"/>
  <c r="O1033" i="17"/>
  <c r="P1033" i="17"/>
  <c r="Q1033" i="17"/>
  <c r="R1033" i="17"/>
  <c r="S1033" i="17"/>
  <c r="T1033" i="17"/>
  <c r="U1033" i="17"/>
  <c r="V1033" i="17"/>
  <c r="W1033" i="17"/>
  <c r="X1033" i="17"/>
  <c r="Y1033" i="17"/>
  <c r="Z1033" i="17"/>
  <c r="AB1033" i="17"/>
  <c r="AC1033" i="17"/>
  <c r="AE1033" i="17"/>
  <c r="AD1033" i="17" s="1"/>
  <c r="AI1033" i="17"/>
  <c r="C1034" i="17"/>
  <c r="D1034" i="17"/>
  <c r="E1034" i="17"/>
  <c r="F1034" i="17"/>
  <c r="G1034" i="17"/>
  <c r="H1034" i="17"/>
  <c r="I1034" i="17"/>
  <c r="J1034" i="17"/>
  <c r="K1034" i="17"/>
  <c r="L1034" i="17"/>
  <c r="M1034" i="17"/>
  <c r="N1034" i="17"/>
  <c r="O1034" i="17"/>
  <c r="P1034" i="17"/>
  <c r="Q1034" i="17"/>
  <c r="R1034" i="17"/>
  <c r="S1034" i="17"/>
  <c r="T1034" i="17"/>
  <c r="U1034" i="17"/>
  <c r="V1034" i="17"/>
  <c r="W1034" i="17"/>
  <c r="X1034" i="17"/>
  <c r="Y1034" i="17"/>
  <c r="Z1034" i="17"/>
  <c r="AB1034" i="17"/>
  <c r="AC1034" i="17"/>
  <c r="AD1034" i="17"/>
  <c r="AE1034" i="17"/>
  <c r="AI1034" i="17" s="1"/>
  <c r="AJ1034" i="17"/>
  <c r="AK1034" i="17"/>
  <c r="AL1034" i="17"/>
  <c r="AM1034" i="17"/>
  <c r="C1035" i="17"/>
  <c r="D1035" i="17"/>
  <c r="E1035" i="17"/>
  <c r="F1035" i="17"/>
  <c r="G1035" i="17"/>
  <c r="H1035" i="17"/>
  <c r="I1035" i="17"/>
  <c r="J1035" i="17"/>
  <c r="K1035" i="17"/>
  <c r="L1035" i="17"/>
  <c r="M1035" i="17"/>
  <c r="N1035" i="17"/>
  <c r="O1035" i="17"/>
  <c r="P1035" i="17"/>
  <c r="Q1035" i="17"/>
  <c r="R1035" i="17"/>
  <c r="S1035" i="17"/>
  <c r="T1035" i="17"/>
  <c r="U1035" i="17"/>
  <c r="V1035" i="17"/>
  <c r="W1035" i="17"/>
  <c r="X1035" i="17"/>
  <c r="Y1035" i="17"/>
  <c r="Z1035" i="17"/>
  <c r="AB1035" i="17"/>
  <c r="AC1035" i="17"/>
  <c r="AE1035" i="17"/>
  <c r="C1036" i="17"/>
  <c r="D1036" i="17"/>
  <c r="AA1036" i="17" s="1"/>
  <c r="E1036" i="17"/>
  <c r="F1036" i="17"/>
  <c r="G1036" i="17"/>
  <c r="H1036" i="17"/>
  <c r="I1036" i="17"/>
  <c r="J1036" i="17"/>
  <c r="K1036" i="17"/>
  <c r="L1036" i="17"/>
  <c r="M1036" i="17"/>
  <c r="N1036" i="17"/>
  <c r="O1036" i="17"/>
  <c r="P1036" i="17"/>
  <c r="Q1036" i="17"/>
  <c r="R1036" i="17"/>
  <c r="S1036" i="17"/>
  <c r="T1036" i="17"/>
  <c r="U1036" i="17"/>
  <c r="V1036" i="17"/>
  <c r="W1036" i="17"/>
  <c r="X1036" i="17"/>
  <c r="Y1036" i="17"/>
  <c r="Z1036" i="17"/>
  <c r="AB1036" i="17"/>
  <c r="AC1036" i="17"/>
  <c r="AD1036" i="17"/>
  <c r="AE1036" i="17"/>
  <c r="AI1036" i="17"/>
  <c r="AJ1036" i="17"/>
  <c r="AK1036" i="17"/>
  <c r="AL1036" i="17"/>
  <c r="AM1036" i="17"/>
  <c r="C1037" i="17"/>
  <c r="D1037" i="17"/>
  <c r="E1037" i="17"/>
  <c r="F1037" i="17"/>
  <c r="G1037" i="17"/>
  <c r="H1037" i="17"/>
  <c r="AA1037" i="17" s="1"/>
  <c r="I1037" i="17"/>
  <c r="J1037" i="17"/>
  <c r="K1037" i="17"/>
  <c r="L1037" i="17"/>
  <c r="M1037" i="17"/>
  <c r="N1037" i="17"/>
  <c r="O1037" i="17"/>
  <c r="P1037" i="17"/>
  <c r="Q1037" i="17"/>
  <c r="R1037" i="17"/>
  <c r="S1037" i="17"/>
  <c r="T1037" i="17"/>
  <c r="U1037" i="17"/>
  <c r="V1037" i="17"/>
  <c r="W1037" i="17"/>
  <c r="X1037" i="17"/>
  <c r="Y1037" i="17"/>
  <c r="Z1037" i="17"/>
  <c r="AB1037" i="17"/>
  <c r="AC1037" i="17"/>
  <c r="AE1037" i="17" s="1"/>
  <c r="AD1037" i="17"/>
  <c r="C1038" i="17"/>
  <c r="D1038" i="17"/>
  <c r="E1038" i="17"/>
  <c r="F1038" i="17"/>
  <c r="G1038" i="17"/>
  <c r="H1038" i="17"/>
  <c r="I1038" i="17"/>
  <c r="J1038" i="17"/>
  <c r="K1038" i="17"/>
  <c r="L1038" i="17"/>
  <c r="M1038" i="17"/>
  <c r="N1038" i="17"/>
  <c r="O1038" i="17"/>
  <c r="P1038" i="17"/>
  <c r="Q1038" i="17"/>
  <c r="R1038" i="17"/>
  <c r="S1038" i="17"/>
  <c r="T1038" i="17"/>
  <c r="U1038" i="17"/>
  <c r="V1038" i="17"/>
  <c r="W1038" i="17"/>
  <c r="X1038" i="17"/>
  <c r="Y1038" i="17"/>
  <c r="Z1038" i="17"/>
  <c r="AB1038" i="17"/>
  <c r="AC1038" i="17"/>
  <c r="AE1038" i="17"/>
  <c r="AI1038" i="17" s="1"/>
  <c r="C1039" i="17"/>
  <c r="D1039" i="17"/>
  <c r="E1039" i="17"/>
  <c r="F1039" i="17"/>
  <c r="G1039" i="17"/>
  <c r="H1039" i="17"/>
  <c r="I1039" i="17"/>
  <c r="J1039" i="17"/>
  <c r="K1039" i="17"/>
  <c r="L1039" i="17"/>
  <c r="M1039" i="17"/>
  <c r="N1039" i="17"/>
  <c r="O1039" i="17"/>
  <c r="P1039" i="17"/>
  <c r="Q1039" i="17"/>
  <c r="R1039" i="17"/>
  <c r="S1039" i="17"/>
  <c r="T1039" i="17"/>
  <c r="U1039" i="17"/>
  <c r="V1039" i="17"/>
  <c r="W1039" i="17"/>
  <c r="X1039" i="17"/>
  <c r="Y1039" i="17"/>
  <c r="Z1039" i="17"/>
  <c r="AB1039" i="17"/>
  <c r="AC1039" i="17"/>
  <c r="AE1039" i="17"/>
  <c r="AI1039" i="17" s="1"/>
  <c r="C1040" i="17"/>
  <c r="D1040" i="17"/>
  <c r="E1040" i="17"/>
  <c r="F1040" i="17"/>
  <c r="G1040" i="17"/>
  <c r="H1040" i="17"/>
  <c r="AA1040" i="17" s="1"/>
  <c r="I1040" i="17"/>
  <c r="J1040" i="17"/>
  <c r="K1040" i="17"/>
  <c r="L1040" i="17"/>
  <c r="M1040" i="17"/>
  <c r="N1040" i="17"/>
  <c r="O1040" i="17"/>
  <c r="P1040" i="17"/>
  <c r="Q1040" i="17"/>
  <c r="R1040" i="17"/>
  <c r="S1040" i="17"/>
  <c r="T1040" i="17"/>
  <c r="U1040" i="17"/>
  <c r="V1040" i="17"/>
  <c r="W1040" i="17"/>
  <c r="X1040" i="17"/>
  <c r="Y1040" i="17"/>
  <c r="Z1040" i="17"/>
  <c r="AB1040" i="17"/>
  <c r="AC1040" i="17"/>
  <c r="AD1040" i="17"/>
  <c r="AE1040" i="17"/>
  <c r="AI1040" i="17"/>
  <c r="C1041" i="17"/>
  <c r="D1041" i="17"/>
  <c r="E1041" i="17"/>
  <c r="F1041" i="17"/>
  <c r="G1041" i="17"/>
  <c r="H1041" i="17"/>
  <c r="I1041" i="17"/>
  <c r="J1041" i="17"/>
  <c r="K1041" i="17"/>
  <c r="L1041" i="17"/>
  <c r="M1041" i="17"/>
  <c r="N1041" i="17"/>
  <c r="O1041" i="17"/>
  <c r="P1041" i="17"/>
  <c r="Q1041" i="17"/>
  <c r="R1041" i="17"/>
  <c r="S1041" i="17"/>
  <c r="T1041" i="17"/>
  <c r="U1041" i="17"/>
  <c r="V1041" i="17"/>
  <c r="W1041" i="17"/>
  <c r="X1041" i="17"/>
  <c r="Y1041" i="17"/>
  <c r="Z1041" i="17"/>
  <c r="AB1041" i="17"/>
  <c r="AC1041" i="17"/>
  <c r="AD1041" i="17"/>
  <c r="AE1041" i="17"/>
  <c r="AI1041" i="17"/>
  <c r="AL1041" i="17" s="1"/>
  <c r="AJ1041" i="17"/>
  <c r="AK1041" i="17"/>
  <c r="AM1041" i="17"/>
  <c r="C1042" i="17"/>
  <c r="D1042" i="17"/>
  <c r="E1042" i="17"/>
  <c r="F1042" i="17"/>
  <c r="G1042" i="17"/>
  <c r="H1042" i="17"/>
  <c r="I1042" i="17"/>
  <c r="J1042" i="17"/>
  <c r="K1042" i="17"/>
  <c r="L1042" i="17"/>
  <c r="M1042" i="17"/>
  <c r="N1042" i="17"/>
  <c r="O1042" i="17"/>
  <c r="P1042" i="17"/>
  <c r="Q1042" i="17"/>
  <c r="R1042" i="17"/>
  <c r="S1042" i="17"/>
  <c r="T1042" i="17"/>
  <c r="U1042" i="17"/>
  <c r="V1042" i="17"/>
  <c r="W1042" i="17"/>
  <c r="X1042" i="17"/>
  <c r="Y1042" i="17"/>
  <c r="Z1042" i="17"/>
  <c r="AB1042" i="17"/>
  <c r="AC1042" i="17"/>
  <c r="AE1042" i="17"/>
  <c r="C1043" i="17"/>
  <c r="D1043" i="17"/>
  <c r="E1043" i="17"/>
  <c r="F1043" i="17"/>
  <c r="G1043" i="17"/>
  <c r="H1043" i="17"/>
  <c r="I1043" i="17"/>
  <c r="J1043" i="17"/>
  <c r="K1043" i="17"/>
  <c r="L1043" i="17"/>
  <c r="M1043" i="17"/>
  <c r="N1043" i="17"/>
  <c r="O1043" i="17"/>
  <c r="P1043" i="17"/>
  <c r="Q1043" i="17"/>
  <c r="R1043" i="17"/>
  <c r="S1043" i="17"/>
  <c r="T1043" i="17"/>
  <c r="U1043" i="17"/>
  <c r="V1043" i="17"/>
  <c r="W1043" i="17"/>
  <c r="X1043" i="17"/>
  <c r="Y1043" i="17"/>
  <c r="Z1043" i="17"/>
  <c r="AB1043" i="17"/>
  <c r="AC1043" i="17"/>
  <c r="AD1043" i="17"/>
  <c r="AE1043" i="17"/>
  <c r="AI1043" i="17"/>
  <c r="AJ1043" i="17"/>
  <c r="AK1043" i="17"/>
  <c r="C1044" i="17"/>
  <c r="D1044" i="17"/>
  <c r="E1044" i="17"/>
  <c r="F1044" i="17"/>
  <c r="G1044" i="17"/>
  <c r="H1044" i="17"/>
  <c r="I1044" i="17"/>
  <c r="J1044" i="17"/>
  <c r="K1044" i="17"/>
  <c r="L1044" i="17"/>
  <c r="M1044" i="17"/>
  <c r="N1044" i="17"/>
  <c r="O1044" i="17"/>
  <c r="P1044" i="17"/>
  <c r="Q1044" i="17"/>
  <c r="R1044" i="17"/>
  <c r="S1044" i="17"/>
  <c r="T1044" i="17"/>
  <c r="U1044" i="17"/>
  <c r="V1044" i="17"/>
  <c r="W1044" i="17"/>
  <c r="X1044" i="17"/>
  <c r="Y1044" i="17"/>
  <c r="Z1044" i="17"/>
  <c r="AB1044" i="17"/>
  <c r="AC1044" i="17"/>
  <c r="AD1044" i="17"/>
  <c r="AE1044" i="17"/>
  <c r="AI1044" i="17" s="1"/>
  <c r="AJ1044" i="17" s="1"/>
  <c r="AK1044" i="17"/>
  <c r="AL1044" i="17"/>
  <c r="AM1044" i="17"/>
  <c r="C1045" i="17"/>
  <c r="D1045" i="17"/>
  <c r="E1045" i="17"/>
  <c r="F1045" i="17"/>
  <c r="G1045" i="17"/>
  <c r="H1045" i="17"/>
  <c r="I1045" i="17"/>
  <c r="J1045" i="17"/>
  <c r="K1045" i="17"/>
  <c r="L1045" i="17"/>
  <c r="M1045" i="17"/>
  <c r="N1045" i="17"/>
  <c r="O1045" i="17"/>
  <c r="P1045" i="17"/>
  <c r="Q1045" i="17"/>
  <c r="R1045" i="17"/>
  <c r="S1045" i="17"/>
  <c r="T1045" i="17"/>
  <c r="U1045" i="17"/>
  <c r="V1045" i="17"/>
  <c r="W1045" i="17"/>
  <c r="X1045" i="17"/>
  <c r="Y1045" i="17"/>
  <c r="Z1045" i="17"/>
  <c r="AA1045" i="17"/>
  <c r="AB1045" i="17"/>
  <c r="AC1045" i="17"/>
  <c r="AE1045" i="17"/>
  <c r="C1046" i="17"/>
  <c r="D1046" i="17"/>
  <c r="E1046" i="17"/>
  <c r="F1046" i="17"/>
  <c r="G1046" i="17"/>
  <c r="H1046" i="17"/>
  <c r="I1046" i="17"/>
  <c r="J1046" i="17"/>
  <c r="K1046" i="17"/>
  <c r="L1046" i="17"/>
  <c r="M1046" i="17"/>
  <c r="N1046" i="17"/>
  <c r="O1046" i="17"/>
  <c r="P1046" i="17"/>
  <c r="Q1046" i="17"/>
  <c r="R1046" i="17"/>
  <c r="S1046" i="17"/>
  <c r="T1046" i="17"/>
  <c r="U1046" i="17"/>
  <c r="V1046" i="17"/>
  <c r="W1046" i="17"/>
  <c r="X1046" i="17"/>
  <c r="Y1046" i="17"/>
  <c r="Z1046" i="17"/>
  <c r="AB1046" i="17"/>
  <c r="AC1046" i="17"/>
  <c r="AD1046" i="17"/>
  <c r="AE1046" i="17"/>
  <c r="AI1046" i="17" s="1"/>
  <c r="AL1046" i="17"/>
  <c r="AM1046" i="17"/>
  <c r="C1047" i="17"/>
  <c r="D1047" i="17"/>
  <c r="E1047" i="17"/>
  <c r="F1047" i="17"/>
  <c r="G1047" i="17"/>
  <c r="H1047" i="17"/>
  <c r="I1047" i="17"/>
  <c r="J1047" i="17"/>
  <c r="K1047" i="17"/>
  <c r="L1047" i="17"/>
  <c r="M1047" i="17"/>
  <c r="N1047" i="17"/>
  <c r="O1047" i="17"/>
  <c r="P1047" i="17"/>
  <c r="Q1047" i="17"/>
  <c r="R1047" i="17"/>
  <c r="S1047" i="17"/>
  <c r="T1047" i="17"/>
  <c r="U1047" i="17"/>
  <c r="V1047" i="17"/>
  <c r="W1047" i="17"/>
  <c r="X1047" i="17"/>
  <c r="Y1047" i="17"/>
  <c r="Z1047" i="17"/>
  <c r="AB1047" i="17"/>
  <c r="AC1047" i="17"/>
  <c r="AE1047" i="17"/>
  <c r="C1048" i="17"/>
  <c r="D1048" i="17"/>
  <c r="E1048" i="17"/>
  <c r="F1048" i="17"/>
  <c r="G1048" i="17"/>
  <c r="H1048" i="17"/>
  <c r="I1048" i="17"/>
  <c r="J1048" i="17"/>
  <c r="K1048" i="17"/>
  <c r="L1048" i="17"/>
  <c r="M1048" i="17"/>
  <c r="N1048" i="17"/>
  <c r="O1048" i="17"/>
  <c r="P1048" i="17"/>
  <c r="Q1048" i="17"/>
  <c r="R1048" i="17"/>
  <c r="S1048" i="17"/>
  <c r="T1048" i="17"/>
  <c r="U1048" i="17"/>
  <c r="V1048" i="17"/>
  <c r="W1048" i="17"/>
  <c r="X1048" i="17"/>
  <c r="Y1048" i="17"/>
  <c r="Z1048" i="17"/>
  <c r="AB1048" i="17"/>
  <c r="AC1048" i="17"/>
  <c r="AD1048" i="17"/>
  <c r="AE1048" i="17"/>
  <c r="AI1048" i="17"/>
  <c r="AJ1048" i="17"/>
  <c r="AK1048" i="17"/>
  <c r="AL1048" i="17"/>
  <c r="AM1048" i="17"/>
  <c r="C1049" i="17"/>
  <c r="D1049" i="17"/>
  <c r="E1049" i="17"/>
  <c r="F1049" i="17"/>
  <c r="G1049" i="17"/>
  <c r="H1049" i="17"/>
  <c r="I1049" i="17"/>
  <c r="J1049" i="17"/>
  <c r="K1049" i="17"/>
  <c r="L1049" i="17"/>
  <c r="M1049" i="17"/>
  <c r="N1049" i="17"/>
  <c r="O1049" i="17"/>
  <c r="P1049" i="17"/>
  <c r="Q1049" i="17"/>
  <c r="R1049" i="17"/>
  <c r="S1049" i="17"/>
  <c r="T1049" i="17"/>
  <c r="U1049" i="17"/>
  <c r="V1049" i="17"/>
  <c r="W1049" i="17"/>
  <c r="X1049" i="17"/>
  <c r="Y1049" i="17"/>
  <c r="Z1049" i="17"/>
  <c r="AB1049" i="17"/>
  <c r="AC1049" i="17"/>
  <c r="AE1049" i="17"/>
  <c r="AD1049" i="17" s="1"/>
  <c r="AI1049" i="17"/>
  <c r="AK1049" i="17"/>
  <c r="AL1049" i="17"/>
  <c r="C1050" i="17"/>
  <c r="D1050" i="17"/>
  <c r="E1050" i="17"/>
  <c r="F1050" i="17"/>
  <c r="G1050" i="17"/>
  <c r="H1050" i="17"/>
  <c r="I1050" i="17"/>
  <c r="J1050" i="17"/>
  <c r="K1050" i="17"/>
  <c r="L1050" i="17"/>
  <c r="M1050" i="17"/>
  <c r="N1050" i="17"/>
  <c r="O1050" i="17"/>
  <c r="P1050" i="17"/>
  <c r="Q1050" i="17"/>
  <c r="R1050" i="17"/>
  <c r="S1050" i="17"/>
  <c r="T1050" i="17"/>
  <c r="U1050" i="17"/>
  <c r="V1050" i="17"/>
  <c r="W1050" i="17"/>
  <c r="X1050" i="17"/>
  <c r="Y1050" i="17"/>
  <c r="Z1050" i="17"/>
  <c r="AA1050" i="17"/>
  <c r="AB1050" i="17"/>
  <c r="AC1050" i="17"/>
  <c r="AE1050" i="17"/>
  <c r="AI1050" i="17" s="1"/>
  <c r="AL1050" i="17"/>
  <c r="C1051" i="17"/>
  <c r="D1051" i="17"/>
  <c r="E1051" i="17"/>
  <c r="F1051" i="17"/>
  <c r="G1051" i="17"/>
  <c r="H1051" i="17"/>
  <c r="I1051" i="17"/>
  <c r="J1051" i="17"/>
  <c r="K1051" i="17"/>
  <c r="L1051" i="17"/>
  <c r="M1051" i="17"/>
  <c r="N1051" i="17"/>
  <c r="O1051" i="17"/>
  <c r="P1051" i="17"/>
  <c r="Q1051" i="17"/>
  <c r="R1051" i="17"/>
  <c r="S1051" i="17"/>
  <c r="T1051" i="17"/>
  <c r="U1051" i="17"/>
  <c r="V1051" i="17"/>
  <c r="W1051" i="17"/>
  <c r="X1051" i="17"/>
  <c r="Y1051" i="17"/>
  <c r="Z1051" i="17"/>
  <c r="AB1051" i="17"/>
  <c r="AC1051" i="17"/>
  <c r="AE1051" i="17"/>
  <c r="AI1051" i="17" s="1"/>
  <c r="C1052" i="17"/>
  <c r="D1052" i="17"/>
  <c r="E1052" i="17"/>
  <c r="F1052" i="17"/>
  <c r="G1052" i="17"/>
  <c r="H1052" i="17"/>
  <c r="I1052" i="17"/>
  <c r="J1052" i="17"/>
  <c r="K1052" i="17"/>
  <c r="L1052" i="17"/>
  <c r="M1052" i="17"/>
  <c r="N1052" i="17"/>
  <c r="O1052" i="17"/>
  <c r="P1052" i="17"/>
  <c r="Q1052" i="17"/>
  <c r="R1052" i="17"/>
  <c r="S1052" i="17"/>
  <c r="T1052" i="17"/>
  <c r="U1052" i="17"/>
  <c r="V1052" i="17"/>
  <c r="W1052" i="17"/>
  <c r="X1052" i="17"/>
  <c r="Y1052" i="17"/>
  <c r="Z1052" i="17"/>
  <c r="AB1052" i="17"/>
  <c r="AC1052" i="17"/>
  <c r="AE1052" i="17"/>
  <c r="AI1052" i="17" s="1"/>
  <c r="C1053" i="17"/>
  <c r="D1053" i="17"/>
  <c r="E1053" i="17"/>
  <c r="F1053" i="17"/>
  <c r="G1053" i="17"/>
  <c r="H1053" i="17"/>
  <c r="I1053" i="17"/>
  <c r="J1053" i="17"/>
  <c r="K1053" i="17"/>
  <c r="L1053" i="17"/>
  <c r="M1053" i="17"/>
  <c r="N1053" i="17"/>
  <c r="O1053" i="17"/>
  <c r="P1053" i="17"/>
  <c r="Q1053" i="17"/>
  <c r="R1053" i="17"/>
  <c r="S1053" i="17"/>
  <c r="T1053" i="17"/>
  <c r="U1053" i="17"/>
  <c r="V1053" i="17"/>
  <c r="W1053" i="17"/>
  <c r="X1053" i="17"/>
  <c r="Y1053" i="17"/>
  <c r="Z1053" i="17"/>
  <c r="AB1053" i="17"/>
  <c r="AC1053" i="17"/>
  <c r="AD1053" i="17"/>
  <c r="AE1053" i="17"/>
  <c r="AI1053" i="17"/>
  <c r="AJ1053" i="17"/>
  <c r="AK1053" i="17"/>
  <c r="AL1053" i="17"/>
  <c r="AM1053" i="17"/>
  <c r="C1054" i="17"/>
  <c r="D1054" i="17"/>
  <c r="E1054" i="17"/>
  <c r="F1054" i="17"/>
  <c r="G1054" i="17"/>
  <c r="H1054" i="17"/>
  <c r="AA1054" i="17" s="1"/>
  <c r="I1054" i="17"/>
  <c r="J1054" i="17"/>
  <c r="K1054" i="17"/>
  <c r="L1054" i="17"/>
  <c r="M1054" i="17"/>
  <c r="N1054" i="17"/>
  <c r="O1054" i="17"/>
  <c r="P1054" i="17"/>
  <c r="Q1054" i="17"/>
  <c r="R1054" i="17"/>
  <c r="S1054" i="17"/>
  <c r="T1054" i="17"/>
  <c r="U1054" i="17"/>
  <c r="V1054" i="17"/>
  <c r="W1054" i="17"/>
  <c r="X1054" i="17"/>
  <c r="Y1054" i="17"/>
  <c r="Z1054" i="17"/>
  <c r="AB1054" i="17"/>
  <c r="AC1054" i="17"/>
  <c r="AD1054" i="17"/>
  <c r="AE1054" i="17"/>
  <c r="AI1054" i="17"/>
  <c r="AJ1054" i="17"/>
  <c r="AK1054" i="17"/>
  <c r="AL1054" i="17"/>
  <c r="AM1054" i="17"/>
  <c r="C1055" i="17"/>
  <c r="D1055" i="17"/>
  <c r="E1055" i="17"/>
  <c r="F1055" i="17"/>
  <c r="G1055" i="17"/>
  <c r="H1055" i="17"/>
  <c r="I1055" i="17"/>
  <c r="J1055" i="17"/>
  <c r="K1055" i="17"/>
  <c r="L1055" i="17"/>
  <c r="M1055" i="17"/>
  <c r="N1055" i="17"/>
  <c r="O1055" i="17"/>
  <c r="P1055" i="17"/>
  <c r="Q1055" i="17"/>
  <c r="R1055" i="17"/>
  <c r="S1055" i="17"/>
  <c r="T1055" i="17"/>
  <c r="U1055" i="17"/>
  <c r="V1055" i="17"/>
  <c r="W1055" i="17"/>
  <c r="X1055" i="17"/>
  <c r="Y1055" i="17"/>
  <c r="Z1055" i="17"/>
  <c r="AB1055" i="17"/>
  <c r="AC1055" i="17"/>
  <c r="AE1055" i="17"/>
  <c r="AI1055" i="17" s="1"/>
  <c r="C1056" i="17"/>
  <c r="D1056" i="17"/>
  <c r="E1056" i="17"/>
  <c r="F1056" i="17"/>
  <c r="AA1056" i="17" s="1"/>
  <c r="G1056" i="17"/>
  <c r="H1056" i="17"/>
  <c r="I1056" i="17"/>
  <c r="J1056" i="17"/>
  <c r="K1056" i="17"/>
  <c r="L1056" i="17"/>
  <c r="M1056" i="17"/>
  <c r="N1056" i="17"/>
  <c r="O1056" i="17"/>
  <c r="P1056" i="17"/>
  <c r="Q1056" i="17"/>
  <c r="R1056" i="17"/>
  <c r="S1056" i="17"/>
  <c r="T1056" i="17"/>
  <c r="U1056" i="17"/>
  <c r="V1056" i="17"/>
  <c r="W1056" i="17"/>
  <c r="X1056" i="17"/>
  <c r="Y1056" i="17"/>
  <c r="Z1056" i="17"/>
  <c r="AB1056" i="17"/>
  <c r="AC1056" i="17"/>
  <c r="AE1056" i="17"/>
  <c r="AD1056" i="17" s="1"/>
  <c r="AI1056" i="17"/>
  <c r="AJ1056" i="17"/>
  <c r="AK1056" i="17"/>
  <c r="AL1056" i="17"/>
  <c r="AM1056" i="17"/>
  <c r="C1057" i="17"/>
  <c r="D1057" i="17"/>
  <c r="E1057" i="17"/>
  <c r="F1057" i="17"/>
  <c r="G1057" i="17"/>
  <c r="H1057" i="17"/>
  <c r="I1057" i="17"/>
  <c r="J1057" i="17"/>
  <c r="K1057" i="17"/>
  <c r="L1057" i="17"/>
  <c r="M1057" i="17"/>
  <c r="N1057" i="17"/>
  <c r="O1057" i="17"/>
  <c r="P1057" i="17"/>
  <c r="Q1057" i="17"/>
  <c r="R1057" i="17"/>
  <c r="S1057" i="17"/>
  <c r="T1057" i="17"/>
  <c r="U1057" i="17"/>
  <c r="V1057" i="17"/>
  <c r="W1057" i="17"/>
  <c r="X1057" i="17"/>
  <c r="Y1057" i="17"/>
  <c r="Z1057" i="17"/>
  <c r="AB1057" i="17"/>
  <c r="AC1057" i="17"/>
  <c r="AE1057" i="17"/>
  <c r="AD1057" i="17" s="1"/>
  <c r="AI1057" i="17"/>
  <c r="AJ1057" i="17"/>
  <c r="AK1057" i="17"/>
  <c r="C1058" i="17"/>
  <c r="D1058" i="17"/>
  <c r="E1058" i="17"/>
  <c r="F1058" i="17"/>
  <c r="G1058" i="17"/>
  <c r="H1058" i="17"/>
  <c r="I1058" i="17"/>
  <c r="J1058" i="17"/>
  <c r="K1058" i="17"/>
  <c r="L1058" i="17"/>
  <c r="M1058" i="17"/>
  <c r="N1058" i="17"/>
  <c r="O1058" i="17"/>
  <c r="P1058" i="17"/>
  <c r="Q1058" i="17"/>
  <c r="R1058" i="17"/>
  <c r="S1058" i="17"/>
  <c r="T1058" i="17"/>
  <c r="U1058" i="17"/>
  <c r="V1058" i="17"/>
  <c r="W1058" i="17"/>
  <c r="X1058" i="17"/>
  <c r="Y1058" i="17"/>
  <c r="Z1058" i="17"/>
  <c r="AB1058" i="17"/>
  <c r="AC1058" i="17"/>
  <c r="AD1058" i="17"/>
  <c r="AE1058" i="17"/>
  <c r="AI1058" i="17"/>
  <c r="AL1058" i="17"/>
  <c r="C1059" i="17"/>
  <c r="D1059" i="17"/>
  <c r="E1059" i="17"/>
  <c r="F1059" i="17"/>
  <c r="G1059" i="17"/>
  <c r="H1059" i="17"/>
  <c r="AA1059" i="17" s="1"/>
  <c r="I1059" i="17"/>
  <c r="J1059" i="17"/>
  <c r="K1059" i="17"/>
  <c r="L1059" i="17"/>
  <c r="M1059" i="17"/>
  <c r="N1059" i="17"/>
  <c r="O1059" i="17"/>
  <c r="P1059" i="17"/>
  <c r="Q1059" i="17"/>
  <c r="R1059" i="17"/>
  <c r="S1059" i="17"/>
  <c r="T1059" i="17"/>
  <c r="U1059" i="17"/>
  <c r="V1059" i="17"/>
  <c r="W1059" i="17"/>
  <c r="X1059" i="17"/>
  <c r="Y1059" i="17"/>
  <c r="Z1059" i="17"/>
  <c r="AB1059" i="17"/>
  <c r="AC1059" i="17"/>
  <c r="AE1059" i="17"/>
  <c r="AD1059" i="17" s="1"/>
  <c r="AI1059" i="17"/>
  <c r="C1060" i="17"/>
  <c r="D1060" i="17"/>
  <c r="E1060" i="17"/>
  <c r="F1060" i="17"/>
  <c r="G1060" i="17"/>
  <c r="H1060" i="17"/>
  <c r="AA1060" i="17" s="1"/>
  <c r="AH1060" i="17" s="1"/>
  <c r="I1060" i="17"/>
  <c r="J1060" i="17"/>
  <c r="K1060" i="17"/>
  <c r="L1060" i="17"/>
  <c r="M1060" i="17"/>
  <c r="N1060" i="17"/>
  <c r="O1060" i="17"/>
  <c r="P1060" i="17"/>
  <c r="Q1060" i="17"/>
  <c r="R1060" i="17"/>
  <c r="S1060" i="17"/>
  <c r="T1060" i="17"/>
  <c r="U1060" i="17"/>
  <c r="V1060" i="17"/>
  <c r="W1060" i="17"/>
  <c r="X1060" i="17"/>
  <c r="Y1060" i="17"/>
  <c r="Z1060" i="17"/>
  <c r="AB1060" i="17"/>
  <c r="AC1060" i="17"/>
  <c r="AE1060" i="17"/>
  <c r="AD1060" i="17" s="1"/>
  <c r="AI1060" i="17"/>
  <c r="AJ1060" i="17"/>
  <c r="AM1060" i="17"/>
  <c r="C1061" i="17"/>
  <c r="D1061" i="17"/>
  <c r="E1061" i="17"/>
  <c r="F1061" i="17"/>
  <c r="G1061" i="17"/>
  <c r="H1061" i="17"/>
  <c r="AA1061" i="17" s="1"/>
  <c r="I1061" i="17"/>
  <c r="J1061" i="17"/>
  <c r="K1061" i="17"/>
  <c r="L1061" i="17"/>
  <c r="M1061" i="17"/>
  <c r="N1061" i="17"/>
  <c r="O1061" i="17"/>
  <c r="P1061" i="17"/>
  <c r="Q1061" i="17"/>
  <c r="R1061" i="17"/>
  <c r="S1061" i="17"/>
  <c r="T1061" i="17"/>
  <c r="U1061" i="17"/>
  <c r="V1061" i="17"/>
  <c r="W1061" i="17"/>
  <c r="X1061" i="17"/>
  <c r="Y1061" i="17"/>
  <c r="Z1061" i="17"/>
  <c r="AB1061" i="17"/>
  <c r="AC1061" i="17"/>
  <c r="AE1061" i="17"/>
  <c r="AI1061" i="17" s="1"/>
  <c r="AL1061" i="17"/>
  <c r="AM1061" i="17"/>
  <c r="C1062" i="17"/>
  <c r="D1062" i="17"/>
  <c r="E1062" i="17"/>
  <c r="F1062" i="17"/>
  <c r="G1062" i="17"/>
  <c r="H1062" i="17"/>
  <c r="I1062" i="17"/>
  <c r="J1062" i="17"/>
  <c r="K1062" i="17"/>
  <c r="L1062" i="17"/>
  <c r="M1062" i="17"/>
  <c r="N1062" i="17"/>
  <c r="O1062" i="17"/>
  <c r="P1062" i="17"/>
  <c r="Q1062" i="17"/>
  <c r="R1062" i="17"/>
  <c r="S1062" i="17"/>
  <c r="T1062" i="17"/>
  <c r="U1062" i="17"/>
  <c r="V1062" i="17"/>
  <c r="W1062" i="17"/>
  <c r="X1062" i="17"/>
  <c r="Y1062" i="17"/>
  <c r="Z1062" i="17"/>
  <c r="AB1062" i="17"/>
  <c r="AC1062" i="17"/>
  <c r="AE1062" i="17"/>
  <c r="AD1062" i="17" s="1"/>
  <c r="AI1062" i="17"/>
  <c r="AK1062" i="17" s="1"/>
  <c r="C1063" i="17"/>
  <c r="D1063" i="17"/>
  <c r="E1063" i="17"/>
  <c r="F1063" i="17"/>
  <c r="G1063" i="17"/>
  <c r="H1063" i="17"/>
  <c r="I1063" i="17"/>
  <c r="J1063" i="17"/>
  <c r="K1063" i="17"/>
  <c r="L1063" i="17"/>
  <c r="M1063" i="17"/>
  <c r="N1063" i="17"/>
  <c r="O1063" i="17"/>
  <c r="P1063" i="17"/>
  <c r="Q1063" i="17"/>
  <c r="R1063" i="17"/>
  <c r="S1063" i="17"/>
  <c r="T1063" i="17"/>
  <c r="U1063" i="17"/>
  <c r="V1063" i="17"/>
  <c r="W1063" i="17"/>
  <c r="X1063" i="17"/>
  <c r="Y1063" i="17"/>
  <c r="Z1063" i="17"/>
  <c r="AB1063" i="17"/>
  <c r="AC1063" i="17"/>
  <c r="AD1063" i="17"/>
  <c r="AE1063" i="17"/>
  <c r="AI1063" i="17"/>
  <c r="AJ1063" i="17"/>
  <c r="AK1063" i="17"/>
  <c r="AL1063" i="17"/>
  <c r="AM1063" i="17"/>
  <c r="C1064" i="17"/>
  <c r="D1064" i="17"/>
  <c r="E1064" i="17"/>
  <c r="F1064" i="17"/>
  <c r="G1064" i="17"/>
  <c r="H1064" i="17"/>
  <c r="I1064" i="17"/>
  <c r="J1064" i="17"/>
  <c r="K1064" i="17"/>
  <c r="L1064" i="17"/>
  <c r="M1064" i="17"/>
  <c r="N1064" i="17"/>
  <c r="O1064" i="17"/>
  <c r="P1064" i="17"/>
  <c r="Q1064" i="17"/>
  <c r="R1064" i="17"/>
  <c r="S1064" i="17"/>
  <c r="T1064" i="17"/>
  <c r="U1064" i="17"/>
  <c r="V1064" i="17"/>
  <c r="W1064" i="17"/>
  <c r="X1064" i="17"/>
  <c r="Y1064" i="17"/>
  <c r="Z1064" i="17"/>
  <c r="AB1064" i="17"/>
  <c r="AC1064" i="17"/>
  <c r="AE1064" i="17"/>
  <c r="AI1064" i="17" s="1"/>
  <c r="C1065" i="17"/>
  <c r="D1065" i="17"/>
  <c r="E1065" i="17"/>
  <c r="F1065" i="17"/>
  <c r="G1065" i="17"/>
  <c r="H1065" i="17"/>
  <c r="I1065" i="17"/>
  <c r="J1065" i="17"/>
  <c r="K1065" i="17"/>
  <c r="L1065" i="17"/>
  <c r="M1065" i="17"/>
  <c r="N1065" i="17"/>
  <c r="O1065" i="17"/>
  <c r="P1065" i="17"/>
  <c r="Q1065" i="17"/>
  <c r="R1065" i="17"/>
  <c r="S1065" i="17"/>
  <c r="T1065" i="17"/>
  <c r="U1065" i="17"/>
  <c r="V1065" i="17"/>
  <c r="W1065" i="17"/>
  <c r="X1065" i="17"/>
  <c r="Y1065" i="17"/>
  <c r="Z1065" i="17"/>
  <c r="AA1065" i="17"/>
  <c r="AB1065" i="17"/>
  <c r="AC1065" i="17"/>
  <c r="AE1065" i="17"/>
  <c r="AI1065" i="17" s="1"/>
  <c r="C1066" i="17"/>
  <c r="D1066" i="17"/>
  <c r="E1066" i="17"/>
  <c r="F1066" i="17"/>
  <c r="G1066" i="17"/>
  <c r="H1066" i="17"/>
  <c r="I1066" i="17"/>
  <c r="J1066" i="17"/>
  <c r="K1066" i="17"/>
  <c r="L1066" i="17"/>
  <c r="M1066" i="17"/>
  <c r="N1066" i="17"/>
  <c r="O1066" i="17"/>
  <c r="P1066" i="17"/>
  <c r="Q1066" i="17"/>
  <c r="R1066" i="17"/>
  <c r="S1066" i="17"/>
  <c r="T1066" i="17"/>
  <c r="U1066" i="17"/>
  <c r="V1066" i="17"/>
  <c r="W1066" i="17"/>
  <c r="X1066" i="17"/>
  <c r="Y1066" i="17"/>
  <c r="Z1066" i="17"/>
  <c r="AB1066" i="17"/>
  <c r="AC1066" i="17"/>
  <c r="AE1066" i="17"/>
  <c r="AD1066" i="17" s="1"/>
  <c r="AI1066" i="17"/>
  <c r="AL1066" i="17" s="1"/>
  <c r="AJ1066" i="17"/>
  <c r="AK1066" i="17"/>
  <c r="C1067" i="17"/>
  <c r="D1067" i="17"/>
  <c r="E1067" i="17"/>
  <c r="F1067" i="17"/>
  <c r="G1067" i="17"/>
  <c r="H1067" i="17"/>
  <c r="I1067" i="17"/>
  <c r="J1067" i="17"/>
  <c r="K1067" i="17"/>
  <c r="L1067" i="17"/>
  <c r="M1067" i="17"/>
  <c r="N1067" i="17"/>
  <c r="O1067" i="17"/>
  <c r="P1067" i="17"/>
  <c r="Q1067" i="17"/>
  <c r="R1067" i="17"/>
  <c r="S1067" i="17"/>
  <c r="T1067" i="17"/>
  <c r="U1067" i="17"/>
  <c r="V1067" i="17"/>
  <c r="W1067" i="17"/>
  <c r="X1067" i="17"/>
  <c r="Y1067" i="17"/>
  <c r="Z1067" i="17"/>
  <c r="AB1067" i="17"/>
  <c r="AC1067" i="17"/>
  <c r="AE1067" i="17" s="1"/>
  <c r="AD1067" i="17"/>
  <c r="C1068" i="17"/>
  <c r="D1068" i="17"/>
  <c r="E1068" i="17"/>
  <c r="F1068" i="17"/>
  <c r="G1068" i="17"/>
  <c r="H1068" i="17"/>
  <c r="I1068" i="17"/>
  <c r="J1068" i="17"/>
  <c r="K1068" i="17"/>
  <c r="L1068" i="17"/>
  <c r="M1068" i="17"/>
  <c r="N1068" i="17"/>
  <c r="O1068" i="17"/>
  <c r="P1068" i="17"/>
  <c r="Q1068" i="17"/>
  <c r="R1068" i="17"/>
  <c r="S1068" i="17"/>
  <c r="T1068" i="17"/>
  <c r="U1068" i="17"/>
  <c r="V1068" i="17"/>
  <c r="W1068" i="17"/>
  <c r="X1068" i="17"/>
  <c r="Y1068" i="17"/>
  <c r="Z1068" i="17"/>
  <c r="AB1068" i="17"/>
  <c r="AC1068" i="17"/>
  <c r="AD1068" i="17"/>
  <c r="AE1068" i="17"/>
  <c r="AI1068" i="17"/>
  <c r="AJ1068" i="17"/>
  <c r="AM1068" i="17"/>
  <c r="C1069" i="17"/>
  <c r="D1069" i="17"/>
  <c r="E1069" i="17"/>
  <c r="F1069" i="17"/>
  <c r="G1069" i="17"/>
  <c r="H1069" i="17"/>
  <c r="I1069" i="17"/>
  <c r="J1069" i="17"/>
  <c r="K1069" i="17"/>
  <c r="L1069" i="17"/>
  <c r="M1069" i="17"/>
  <c r="N1069" i="17"/>
  <c r="O1069" i="17"/>
  <c r="P1069" i="17"/>
  <c r="Q1069" i="17"/>
  <c r="R1069" i="17"/>
  <c r="S1069" i="17"/>
  <c r="T1069" i="17"/>
  <c r="U1069" i="17"/>
  <c r="V1069" i="17"/>
  <c r="W1069" i="17"/>
  <c r="X1069" i="17"/>
  <c r="Y1069" i="17"/>
  <c r="Z1069" i="17"/>
  <c r="AB1069" i="17"/>
  <c r="AC1069" i="17"/>
  <c r="AE1069" i="17"/>
  <c r="C1070" i="17"/>
  <c r="D1070" i="17"/>
  <c r="E1070" i="17"/>
  <c r="F1070" i="17"/>
  <c r="G1070" i="17"/>
  <c r="H1070" i="17"/>
  <c r="I1070" i="17"/>
  <c r="J1070" i="17"/>
  <c r="K1070" i="17"/>
  <c r="L1070" i="17"/>
  <c r="M1070" i="17"/>
  <c r="N1070" i="17"/>
  <c r="O1070" i="17"/>
  <c r="P1070" i="17"/>
  <c r="Q1070" i="17"/>
  <c r="R1070" i="17"/>
  <c r="S1070" i="17"/>
  <c r="T1070" i="17"/>
  <c r="U1070" i="17"/>
  <c r="V1070" i="17"/>
  <c r="W1070" i="17"/>
  <c r="X1070" i="17"/>
  <c r="Y1070" i="17"/>
  <c r="Z1070" i="17"/>
  <c r="AB1070" i="17"/>
  <c r="AC1070" i="17"/>
  <c r="AE1070" i="17"/>
  <c r="AD1070" i="17" s="1"/>
  <c r="AI1070" i="17"/>
  <c r="AK1070" i="17" s="1"/>
  <c r="AJ1070" i="17"/>
  <c r="C1071" i="17"/>
  <c r="D1071" i="17"/>
  <c r="E1071" i="17"/>
  <c r="F1071" i="17"/>
  <c r="G1071" i="17"/>
  <c r="H1071" i="17"/>
  <c r="I1071" i="17"/>
  <c r="J1071" i="17"/>
  <c r="K1071" i="17"/>
  <c r="L1071" i="17"/>
  <c r="M1071" i="17"/>
  <c r="N1071" i="17"/>
  <c r="O1071" i="17"/>
  <c r="P1071" i="17"/>
  <c r="Q1071" i="17"/>
  <c r="R1071" i="17"/>
  <c r="S1071" i="17"/>
  <c r="T1071" i="17"/>
  <c r="U1071" i="17"/>
  <c r="V1071" i="17"/>
  <c r="W1071" i="17"/>
  <c r="X1071" i="17"/>
  <c r="Y1071" i="17"/>
  <c r="Z1071" i="17"/>
  <c r="AB1071" i="17"/>
  <c r="AC1071" i="17"/>
  <c r="AD1071" i="17"/>
  <c r="AE1071" i="17"/>
  <c r="AI1071" i="17" s="1"/>
  <c r="AJ1071" i="17"/>
  <c r="AK1071" i="17"/>
  <c r="AL1071" i="17"/>
  <c r="AM1071" i="17"/>
  <c r="C1072" i="17"/>
  <c r="D1072" i="17"/>
  <c r="E1072" i="17"/>
  <c r="F1072" i="17"/>
  <c r="G1072" i="17"/>
  <c r="H1072" i="17"/>
  <c r="I1072" i="17"/>
  <c r="J1072" i="17"/>
  <c r="K1072" i="17"/>
  <c r="L1072" i="17"/>
  <c r="M1072" i="17"/>
  <c r="N1072" i="17"/>
  <c r="O1072" i="17"/>
  <c r="P1072" i="17"/>
  <c r="Q1072" i="17"/>
  <c r="R1072" i="17"/>
  <c r="S1072" i="17"/>
  <c r="T1072" i="17"/>
  <c r="U1072" i="17"/>
  <c r="V1072" i="17"/>
  <c r="W1072" i="17"/>
  <c r="X1072" i="17"/>
  <c r="Y1072" i="17"/>
  <c r="Z1072" i="17"/>
  <c r="AB1072" i="17"/>
  <c r="AC1072" i="17"/>
  <c r="AE1072" i="17"/>
  <c r="AI1072" i="17" s="1"/>
  <c r="AK1072" i="17"/>
  <c r="AM1072" i="17"/>
  <c r="C1073" i="17"/>
  <c r="D1073" i="17"/>
  <c r="E1073" i="17"/>
  <c r="F1073" i="17"/>
  <c r="G1073" i="17"/>
  <c r="H1073" i="17"/>
  <c r="AA1073" i="17" s="1"/>
  <c r="I1073" i="17"/>
  <c r="J1073" i="17"/>
  <c r="K1073" i="17"/>
  <c r="L1073" i="17"/>
  <c r="M1073" i="17"/>
  <c r="N1073" i="17"/>
  <c r="O1073" i="17"/>
  <c r="P1073" i="17"/>
  <c r="Q1073" i="17"/>
  <c r="R1073" i="17"/>
  <c r="S1073" i="17"/>
  <c r="T1073" i="17"/>
  <c r="U1073" i="17"/>
  <c r="V1073" i="17"/>
  <c r="W1073" i="17"/>
  <c r="X1073" i="17"/>
  <c r="Y1073" i="17"/>
  <c r="Z1073" i="17"/>
  <c r="AB1073" i="17"/>
  <c r="AC1073" i="17"/>
  <c r="AE1073" i="17"/>
  <c r="AD1073" i="17" s="1"/>
  <c r="AI1073" i="17"/>
  <c r="AJ1073" i="17"/>
  <c r="AK1073" i="17"/>
  <c r="C1074" i="17"/>
  <c r="D1074" i="17"/>
  <c r="E1074" i="17"/>
  <c r="F1074" i="17"/>
  <c r="G1074" i="17"/>
  <c r="H1074" i="17"/>
  <c r="I1074" i="17"/>
  <c r="J1074" i="17"/>
  <c r="K1074" i="17"/>
  <c r="L1074" i="17"/>
  <c r="M1074" i="17"/>
  <c r="N1074" i="17"/>
  <c r="O1074" i="17"/>
  <c r="P1074" i="17"/>
  <c r="Q1074" i="17"/>
  <c r="R1074" i="17"/>
  <c r="S1074" i="17"/>
  <c r="T1074" i="17"/>
  <c r="U1074" i="17"/>
  <c r="V1074" i="17"/>
  <c r="W1074" i="17"/>
  <c r="X1074" i="17"/>
  <c r="Y1074" i="17"/>
  <c r="Z1074" i="17"/>
  <c r="AB1074" i="17"/>
  <c r="AC1074" i="17"/>
  <c r="AE1074" i="17"/>
  <c r="AD1074" i="17" s="1"/>
  <c r="AI1074" i="17"/>
  <c r="AK1074" i="17" s="1"/>
  <c r="AJ1074" i="17"/>
  <c r="C1075" i="17"/>
  <c r="D1075" i="17"/>
  <c r="E1075" i="17"/>
  <c r="F1075" i="17"/>
  <c r="G1075" i="17"/>
  <c r="H1075" i="17"/>
  <c r="I1075" i="17"/>
  <c r="J1075" i="17"/>
  <c r="K1075" i="17"/>
  <c r="L1075" i="17"/>
  <c r="M1075" i="17"/>
  <c r="N1075" i="17"/>
  <c r="O1075" i="17"/>
  <c r="P1075" i="17"/>
  <c r="Q1075" i="17"/>
  <c r="R1075" i="17"/>
  <c r="S1075" i="17"/>
  <c r="T1075" i="17"/>
  <c r="U1075" i="17"/>
  <c r="V1075" i="17"/>
  <c r="W1075" i="17"/>
  <c r="X1075" i="17"/>
  <c r="Y1075" i="17"/>
  <c r="Z1075" i="17"/>
  <c r="AB1075" i="17"/>
  <c r="AC1075" i="17"/>
  <c r="AE1075" i="17"/>
  <c r="AD1075" i="17" s="1"/>
  <c r="AI1075" i="17"/>
  <c r="C1076" i="17"/>
  <c r="D1076" i="17"/>
  <c r="E1076" i="17"/>
  <c r="F1076" i="17"/>
  <c r="G1076" i="17"/>
  <c r="H1076" i="17"/>
  <c r="I1076" i="17"/>
  <c r="J1076" i="17"/>
  <c r="K1076" i="17"/>
  <c r="L1076" i="17"/>
  <c r="M1076" i="17"/>
  <c r="N1076" i="17"/>
  <c r="O1076" i="17"/>
  <c r="P1076" i="17"/>
  <c r="Q1076" i="17"/>
  <c r="R1076" i="17"/>
  <c r="S1076" i="17"/>
  <c r="T1076" i="17"/>
  <c r="U1076" i="17"/>
  <c r="V1076" i="17"/>
  <c r="W1076" i="17"/>
  <c r="X1076" i="17"/>
  <c r="Y1076" i="17"/>
  <c r="Z1076" i="17"/>
  <c r="AB1076" i="17"/>
  <c r="AC1076" i="17"/>
  <c r="AE1076" i="17"/>
  <c r="C1077" i="17"/>
  <c r="D1077" i="17"/>
  <c r="E1077" i="17"/>
  <c r="F1077" i="17"/>
  <c r="G1077" i="17"/>
  <c r="H1077" i="17"/>
  <c r="I1077" i="17"/>
  <c r="J1077" i="17"/>
  <c r="K1077" i="17"/>
  <c r="L1077" i="17"/>
  <c r="M1077" i="17"/>
  <c r="N1077" i="17"/>
  <c r="O1077" i="17"/>
  <c r="P1077" i="17"/>
  <c r="Q1077" i="17"/>
  <c r="R1077" i="17"/>
  <c r="S1077" i="17"/>
  <c r="T1077" i="17"/>
  <c r="U1077" i="17"/>
  <c r="V1077" i="17"/>
  <c r="W1077" i="17"/>
  <c r="X1077" i="17"/>
  <c r="Y1077" i="17"/>
  <c r="Z1077" i="17"/>
  <c r="AB1077" i="17"/>
  <c r="AC1077" i="17"/>
  <c r="AE1077" i="17"/>
  <c r="AD1077" i="17" s="1"/>
  <c r="AI1077" i="17"/>
  <c r="AJ1077" i="17"/>
  <c r="AK1077" i="17"/>
  <c r="AL1077" i="17"/>
  <c r="AM1077" i="17"/>
  <c r="C1078" i="17"/>
  <c r="D1078" i="17"/>
  <c r="E1078" i="17"/>
  <c r="F1078" i="17"/>
  <c r="G1078" i="17"/>
  <c r="H1078" i="17"/>
  <c r="I1078" i="17"/>
  <c r="J1078" i="17"/>
  <c r="K1078" i="17"/>
  <c r="L1078" i="17"/>
  <c r="M1078" i="17"/>
  <c r="N1078" i="17"/>
  <c r="O1078" i="17"/>
  <c r="P1078" i="17"/>
  <c r="Q1078" i="17"/>
  <c r="R1078" i="17"/>
  <c r="S1078" i="17"/>
  <c r="T1078" i="17"/>
  <c r="U1078" i="17"/>
  <c r="V1078" i="17"/>
  <c r="W1078" i="17"/>
  <c r="X1078" i="17"/>
  <c r="Y1078" i="17"/>
  <c r="Z1078" i="17"/>
  <c r="AB1078" i="17"/>
  <c r="AC1078" i="17"/>
  <c r="AE1078" i="17"/>
  <c r="AD1078" i="17" s="1"/>
  <c r="AI1078" i="17"/>
  <c r="AK1078" i="17"/>
  <c r="AM1078" i="17"/>
  <c r="C1079" i="17"/>
  <c r="D1079" i="17"/>
  <c r="E1079" i="17"/>
  <c r="F1079" i="17"/>
  <c r="G1079" i="17"/>
  <c r="AA1079" i="17" s="1"/>
  <c r="H1079" i="17"/>
  <c r="I1079" i="17"/>
  <c r="J1079" i="17"/>
  <c r="K1079" i="17"/>
  <c r="L1079" i="17"/>
  <c r="M1079" i="17"/>
  <c r="N1079" i="17"/>
  <c r="O1079" i="17"/>
  <c r="P1079" i="17"/>
  <c r="Q1079" i="17"/>
  <c r="R1079" i="17"/>
  <c r="S1079" i="17"/>
  <c r="T1079" i="17"/>
  <c r="U1079" i="17"/>
  <c r="V1079" i="17"/>
  <c r="W1079" i="17"/>
  <c r="X1079" i="17"/>
  <c r="Y1079" i="17"/>
  <c r="Z1079" i="17"/>
  <c r="AB1079" i="17"/>
  <c r="AC1079" i="17"/>
  <c r="AD1079" i="17"/>
  <c r="AE1079" i="17"/>
  <c r="AI1079" i="17"/>
  <c r="AM1079" i="17" s="1"/>
  <c r="AJ1079" i="17"/>
  <c r="AK1079" i="17"/>
  <c r="AL1079" i="17"/>
  <c r="C1080" i="17"/>
  <c r="D1080" i="17"/>
  <c r="E1080" i="17"/>
  <c r="F1080" i="17"/>
  <c r="G1080" i="17"/>
  <c r="H1080" i="17"/>
  <c r="I1080" i="17"/>
  <c r="J1080" i="17"/>
  <c r="K1080" i="17"/>
  <c r="L1080" i="17"/>
  <c r="M1080" i="17"/>
  <c r="N1080" i="17"/>
  <c r="O1080" i="17"/>
  <c r="P1080" i="17"/>
  <c r="Q1080" i="17"/>
  <c r="R1080" i="17"/>
  <c r="S1080" i="17"/>
  <c r="T1080" i="17"/>
  <c r="U1080" i="17"/>
  <c r="V1080" i="17"/>
  <c r="W1080" i="17"/>
  <c r="X1080" i="17"/>
  <c r="Y1080" i="17"/>
  <c r="Z1080" i="17"/>
  <c r="AB1080" i="17"/>
  <c r="AC1080" i="17"/>
  <c r="AE1080" i="17"/>
  <c r="AI1080" i="17" s="1"/>
  <c r="AL1080" i="17"/>
  <c r="C1081" i="17"/>
  <c r="D1081" i="17"/>
  <c r="E1081" i="17"/>
  <c r="F1081" i="17"/>
  <c r="G1081" i="17"/>
  <c r="H1081" i="17"/>
  <c r="I1081" i="17"/>
  <c r="J1081" i="17"/>
  <c r="K1081" i="17"/>
  <c r="L1081" i="17"/>
  <c r="M1081" i="17"/>
  <c r="N1081" i="17"/>
  <c r="O1081" i="17"/>
  <c r="P1081" i="17"/>
  <c r="Q1081" i="17"/>
  <c r="R1081" i="17"/>
  <c r="S1081" i="17"/>
  <c r="T1081" i="17"/>
  <c r="U1081" i="17"/>
  <c r="V1081" i="17"/>
  <c r="W1081" i="17"/>
  <c r="X1081" i="17"/>
  <c r="Y1081" i="17"/>
  <c r="Z1081" i="17"/>
  <c r="AA1081" i="17"/>
  <c r="AB1081" i="17"/>
  <c r="AC1081" i="17"/>
  <c r="AE1081" i="17"/>
  <c r="AD1081" i="17" s="1"/>
  <c r="AI1081" i="17"/>
  <c r="AJ1081" i="17"/>
  <c r="AK1081" i="17"/>
  <c r="C1082" i="17"/>
  <c r="D1082" i="17"/>
  <c r="E1082" i="17"/>
  <c r="F1082" i="17"/>
  <c r="G1082" i="17"/>
  <c r="H1082" i="17"/>
  <c r="I1082" i="17"/>
  <c r="J1082" i="17"/>
  <c r="K1082" i="17"/>
  <c r="L1082" i="17"/>
  <c r="M1082" i="17"/>
  <c r="N1082" i="17"/>
  <c r="O1082" i="17"/>
  <c r="P1082" i="17"/>
  <c r="Q1082" i="17"/>
  <c r="R1082" i="17"/>
  <c r="S1082" i="17"/>
  <c r="T1082" i="17"/>
  <c r="U1082" i="17"/>
  <c r="V1082" i="17"/>
  <c r="W1082" i="17"/>
  <c r="X1082" i="17"/>
  <c r="Y1082" i="17"/>
  <c r="Z1082" i="17"/>
  <c r="AB1082" i="17"/>
  <c r="AC1082" i="17"/>
  <c r="AD1082" i="17"/>
  <c r="AE1082" i="17"/>
  <c r="AI1082" i="17"/>
  <c r="AJ1082" i="17"/>
  <c r="AK1082" i="17"/>
  <c r="AL1082" i="17"/>
  <c r="AM1082" i="17"/>
  <c r="C1083" i="17"/>
  <c r="D1083" i="17"/>
  <c r="E1083" i="17"/>
  <c r="F1083" i="17"/>
  <c r="G1083" i="17"/>
  <c r="H1083" i="17"/>
  <c r="I1083" i="17"/>
  <c r="J1083" i="17"/>
  <c r="K1083" i="17"/>
  <c r="L1083" i="17"/>
  <c r="M1083" i="17"/>
  <c r="N1083" i="17"/>
  <c r="O1083" i="17"/>
  <c r="P1083" i="17"/>
  <c r="Q1083" i="17"/>
  <c r="R1083" i="17"/>
  <c r="S1083" i="17"/>
  <c r="T1083" i="17"/>
  <c r="U1083" i="17"/>
  <c r="V1083" i="17"/>
  <c r="W1083" i="17"/>
  <c r="X1083" i="17"/>
  <c r="Y1083" i="17"/>
  <c r="Z1083" i="17"/>
  <c r="AB1083" i="17"/>
  <c r="AC1083" i="17"/>
  <c r="AD1083" i="17"/>
  <c r="AE1083" i="17"/>
  <c r="AI1083" i="17"/>
  <c r="AJ1083" i="17"/>
  <c r="AK1083" i="17"/>
  <c r="C1084" i="17"/>
  <c r="D1084" i="17"/>
  <c r="E1084" i="17"/>
  <c r="F1084" i="17"/>
  <c r="G1084" i="17"/>
  <c r="H1084" i="17"/>
  <c r="I1084" i="17"/>
  <c r="J1084" i="17"/>
  <c r="K1084" i="17"/>
  <c r="L1084" i="17"/>
  <c r="M1084" i="17"/>
  <c r="N1084" i="17"/>
  <c r="O1084" i="17"/>
  <c r="P1084" i="17"/>
  <c r="Q1084" i="17"/>
  <c r="R1084" i="17"/>
  <c r="S1084" i="17"/>
  <c r="T1084" i="17"/>
  <c r="U1084" i="17"/>
  <c r="V1084" i="17"/>
  <c r="W1084" i="17"/>
  <c r="X1084" i="17"/>
  <c r="Y1084" i="17"/>
  <c r="Z1084" i="17"/>
  <c r="AB1084" i="17"/>
  <c r="AC1084" i="17"/>
  <c r="AE1084" i="17"/>
  <c r="AD1084" i="17" s="1"/>
  <c r="AI1084" i="17"/>
  <c r="C1085" i="17"/>
  <c r="D1085" i="17"/>
  <c r="E1085" i="17"/>
  <c r="F1085" i="17"/>
  <c r="G1085" i="17"/>
  <c r="H1085" i="17"/>
  <c r="I1085" i="17"/>
  <c r="J1085" i="17"/>
  <c r="K1085" i="17"/>
  <c r="L1085" i="17"/>
  <c r="M1085" i="17"/>
  <c r="N1085" i="17"/>
  <c r="O1085" i="17"/>
  <c r="P1085" i="17"/>
  <c r="Q1085" i="17"/>
  <c r="R1085" i="17"/>
  <c r="S1085" i="17"/>
  <c r="T1085" i="17"/>
  <c r="U1085" i="17"/>
  <c r="V1085" i="17"/>
  <c r="W1085" i="17"/>
  <c r="X1085" i="17"/>
  <c r="Y1085" i="17"/>
  <c r="Z1085" i="17"/>
  <c r="AB1085" i="17"/>
  <c r="AC1085" i="17"/>
  <c r="AD1085" i="17"/>
  <c r="AE1085" i="17"/>
  <c r="AI1085" i="17"/>
  <c r="AK1085" i="17" s="1"/>
  <c r="AJ1085" i="17"/>
  <c r="AL1085" i="17"/>
  <c r="AM1085" i="17"/>
  <c r="C1086" i="17"/>
  <c r="D1086" i="17"/>
  <c r="E1086" i="17"/>
  <c r="F1086" i="17"/>
  <c r="G1086" i="17"/>
  <c r="H1086" i="17"/>
  <c r="I1086" i="17"/>
  <c r="J1086" i="17"/>
  <c r="K1086" i="17"/>
  <c r="L1086" i="17"/>
  <c r="M1086" i="17"/>
  <c r="N1086" i="17"/>
  <c r="O1086" i="17"/>
  <c r="P1086" i="17"/>
  <c r="Q1086" i="17"/>
  <c r="R1086" i="17"/>
  <c r="S1086" i="17"/>
  <c r="T1086" i="17"/>
  <c r="U1086" i="17"/>
  <c r="V1086" i="17"/>
  <c r="W1086" i="17"/>
  <c r="X1086" i="17"/>
  <c r="Y1086" i="17"/>
  <c r="Z1086" i="17"/>
  <c r="AB1086" i="17"/>
  <c r="AC1086" i="17"/>
  <c r="AE1086" i="17"/>
  <c r="AI1086" i="17" s="1"/>
  <c r="AL1086" i="17" s="1"/>
  <c r="C1087" i="17"/>
  <c r="D1087" i="17"/>
  <c r="E1087" i="17"/>
  <c r="F1087" i="17"/>
  <c r="G1087" i="17"/>
  <c r="H1087" i="17"/>
  <c r="I1087" i="17"/>
  <c r="J1087" i="17"/>
  <c r="K1087" i="17"/>
  <c r="L1087" i="17"/>
  <c r="M1087" i="17"/>
  <c r="N1087" i="17"/>
  <c r="O1087" i="17"/>
  <c r="P1087" i="17"/>
  <c r="Q1087" i="17"/>
  <c r="R1087" i="17"/>
  <c r="S1087" i="17"/>
  <c r="T1087" i="17"/>
  <c r="U1087" i="17"/>
  <c r="V1087" i="17"/>
  <c r="W1087" i="17"/>
  <c r="X1087" i="17"/>
  <c r="Y1087" i="17"/>
  <c r="Z1087" i="17"/>
  <c r="AB1087" i="17"/>
  <c r="AC1087" i="17"/>
  <c r="AE1087" i="17"/>
  <c r="AI1087" i="17" s="1"/>
  <c r="AJ1087" i="17"/>
  <c r="AK1087" i="17"/>
  <c r="C1088" i="17"/>
  <c r="D1088" i="17"/>
  <c r="E1088" i="17"/>
  <c r="F1088" i="17"/>
  <c r="G1088" i="17"/>
  <c r="AA1088" i="17" s="1"/>
  <c r="H1088" i="17"/>
  <c r="AF1088" i="17" s="1"/>
  <c r="AG1088" i="17" s="1"/>
  <c r="I1088" i="17"/>
  <c r="J1088" i="17"/>
  <c r="K1088" i="17"/>
  <c r="L1088" i="17"/>
  <c r="M1088" i="17"/>
  <c r="N1088" i="17"/>
  <c r="O1088" i="17"/>
  <c r="AH1088" i="17" s="1"/>
  <c r="P1088" i="17"/>
  <c r="Q1088" i="17"/>
  <c r="R1088" i="17"/>
  <c r="S1088" i="17"/>
  <c r="T1088" i="17"/>
  <c r="U1088" i="17"/>
  <c r="V1088" i="17"/>
  <c r="W1088" i="17"/>
  <c r="X1088" i="17"/>
  <c r="Y1088" i="17"/>
  <c r="Z1088" i="17"/>
  <c r="AB1088" i="17"/>
  <c r="AC1088" i="17"/>
  <c r="AD1088" i="17"/>
  <c r="AE1088" i="17"/>
  <c r="AI1088" i="17"/>
  <c r="AJ1088" i="17"/>
  <c r="C1089" i="17"/>
  <c r="AA1089" i="17" s="1"/>
  <c r="D1089" i="17"/>
  <c r="E1089" i="17"/>
  <c r="F1089" i="17"/>
  <c r="G1089" i="17"/>
  <c r="H1089" i="17"/>
  <c r="I1089" i="17"/>
  <c r="J1089" i="17"/>
  <c r="K1089" i="17"/>
  <c r="L1089" i="17"/>
  <c r="M1089" i="17"/>
  <c r="N1089" i="17"/>
  <c r="O1089" i="17"/>
  <c r="P1089" i="17"/>
  <c r="Q1089" i="17"/>
  <c r="R1089" i="17"/>
  <c r="S1089" i="17"/>
  <c r="T1089" i="17"/>
  <c r="U1089" i="17"/>
  <c r="V1089" i="17"/>
  <c r="W1089" i="17"/>
  <c r="X1089" i="17"/>
  <c r="Y1089" i="17"/>
  <c r="Z1089" i="17"/>
  <c r="AB1089" i="17"/>
  <c r="AC1089" i="17"/>
  <c r="AE1089" i="17"/>
  <c r="AD1089" i="17" s="1"/>
  <c r="AI1089" i="17"/>
  <c r="AL1089" i="17" s="1"/>
  <c r="AJ1089" i="17"/>
  <c r="AK1089" i="17"/>
  <c r="C1090" i="17"/>
  <c r="D1090" i="17"/>
  <c r="E1090" i="17"/>
  <c r="F1090" i="17"/>
  <c r="G1090" i="17"/>
  <c r="H1090" i="17"/>
  <c r="I1090" i="17"/>
  <c r="J1090" i="17"/>
  <c r="K1090" i="17"/>
  <c r="L1090" i="17"/>
  <c r="M1090" i="17"/>
  <c r="N1090" i="17"/>
  <c r="O1090" i="17"/>
  <c r="P1090" i="17"/>
  <c r="Q1090" i="17"/>
  <c r="R1090" i="17"/>
  <c r="S1090" i="17"/>
  <c r="T1090" i="17"/>
  <c r="U1090" i="17"/>
  <c r="V1090" i="17"/>
  <c r="W1090" i="17"/>
  <c r="X1090" i="17"/>
  <c r="Y1090" i="17"/>
  <c r="Z1090" i="17"/>
  <c r="AB1090" i="17"/>
  <c r="AC1090" i="17"/>
  <c r="AE1090" i="17"/>
  <c r="AD1090" i="17" s="1"/>
  <c r="AI1090" i="17"/>
  <c r="AJ1090" i="17"/>
  <c r="AK1090" i="17"/>
  <c r="C1091" i="17"/>
  <c r="D1091" i="17"/>
  <c r="E1091" i="17"/>
  <c r="F1091" i="17"/>
  <c r="G1091" i="17"/>
  <c r="AA1091" i="17" s="1"/>
  <c r="H1091" i="17"/>
  <c r="I1091" i="17"/>
  <c r="J1091" i="17"/>
  <c r="K1091" i="17"/>
  <c r="L1091" i="17"/>
  <c r="M1091" i="17"/>
  <c r="N1091" i="17"/>
  <c r="O1091" i="17"/>
  <c r="P1091" i="17"/>
  <c r="Q1091" i="17"/>
  <c r="R1091" i="17"/>
  <c r="S1091" i="17"/>
  <c r="T1091" i="17"/>
  <c r="U1091" i="17"/>
  <c r="V1091" i="17"/>
  <c r="W1091" i="17"/>
  <c r="X1091" i="17"/>
  <c r="Y1091" i="17"/>
  <c r="Z1091" i="17"/>
  <c r="AB1091" i="17"/>
  <c r="AC1091" i="17"/>
  <c r="AD1091" i="17"/>
  <c r="AE1091" i="17"/>
  <c r="AI1091" i="17" s="1"/>
  <c r="AJ1091" i="17"/>
  <c r="AK1091" i="17"/>
  <c r="AL1091" i="17"/>
  <c r="AM1091" i="17"/>
  <c r="C1092" i="17"/>
  <c r="D1092" i="17"/>
  <c r="E1092" i="17"/>
  <c r="F1092" i="17"/>
  <c r="G1092" i="17"/>
  <c r="H1092" i="17"/>
  <c r="AA1092" i="17" s="1"/>
  <c r="I1092" i="17"/>
  <c r="J1092" i="17"/>
  <c r="K1092" i="17"/>
  <c r="L1092" i="17"/>
  <c r="M1092" i="17"/>
  <c r="N1092" i="17"/>
  <c r="O1092" i="17"/>
  <c r="P1092" i="17"/>
  <c r="Q1092" i="17"/>
  <c r="R1092" i="17"/>
  <c r="S1092" i="17"/>
  <c r="T1092" i="17"/>
  <c r="U1092" i="17"/>
  <c r="V1092" i="17"/>
  <c r="W1092" i="17"/>
  <c r="X1092" i="17"/>
  <c r="Y1092" i="17"/>
  <c r="Z1092" i="17"/>
  <c r="AB1092" i="17"/>
  <c r="AC1092" i="17"/>
  <c r="AE1092" i="17"/>
  <c r="AI1092" i="17" s="1"/>
  <c r="AM1092" i="17"/>
  <c r="C1093" i="17"/>
  <c r="D1093" i="17"/>
  <c r="E1093" i="17"/>
  <c r="F1093" i="17"/>
  <c r="G1093" i="17"/>
  <c r="H1093" i="17"/>
  <c r="I1093" i="17"/>
  <c r="J1093" i="17"/>
  <c r="K1093" i="17"/>
  <c r="L1093" i="17"/>
  <c r="M1093" i="17"/>
  <c r="N1093" i="17"/>
  <c r="O1093" i="17"/>
  <c r="P1093" i="17"/>
  <c r="Q1093" i="17"/>
  <c r="R1093" i="17"/>
  <c r="S1093" i="17"/>
  <c r="T1093" i="17"/>
  <c r="U1093" i="17"/>
  <c r="V1093" i="17"/>
  <c r="W1093" i="17"/>
  <c r="X1093" i="17"/>
  <c r="Y1093" i="17"/>
  <c r="Z1093" i="17"/>
  <c r="AB1093" i="17"/>
  <c r="AC1093" i="17"/>
  <c r="AE1093" i="17"/>
  <c r="AD1093" i="17" s="1"/>
  <c r="AI1093" i="17"/>
  <c r="AJ1093" i="17" s="1"/>
  <c r="C1094" i="17"/>
  <c r="D1094" i="17"/>
  <c r="E1094" i="17"/>
  <c r="F1094" i="17"/>
  <c r="G1094" i="17"/>
  <c r="H1094" i="17"/>
  <c r="I1094" i="17"/>
  <c r="J1094" i="17"/>
  <c r="K1094" i="17"/>
  <c r="L1094" i="17"/>
  <c r="M1094" i="17"/>
  <c r="N1094" i="17"/>
  <c r="O1094" i="17"/>
  <c r="P1094" i="17"/>
  <c r="Q1094" i="17"/>
  <c r="R1094" i="17"/>
  <c r="S1094" i="17"/>
  <c r="T1094" i="17"/>
  <c r="U1094" i="17"/>
  <c r="V1094" i="17"/>
  <c r="W1094" i="17"/>
  <c r="X1094" i="17"/>
  <c r="Y1094" i="17"/>
  <c r="Z1094" i="17"/>
  <c r="AB1094" i="17"/>
  <c r="AC1094" i="17"/>
  <c r="AE1094" i="17"/>
  <c r="C1095" i="17"/>
  <c r="D1095" i="17"/>
  <c r="E1095" i="17"/>
  <c r="F1095" i="17"/>
  <c r="G1095" i="17"/>
  <c r="H1095" i="17"/>
  <c r="I1095" i="17"/>
  <c r="J1095" i="17"/>
  <c r="K1095" i="17"/>
  <c r="L1095" i="17"/>
  <c r="M1095" i="17"/>
  <c r="N1095" i="17"/>
  <c r="O1095" i="17"/>
  <c r="P1095" i="17"/>
  <c r="Q1095" i="17"/>
  <c r="R1095" i="17"/>
  <c r="S1095" i="17"/>
  <c r="T1095" i="17"/>
  <c r="U1095" i="17"/>
  <c r="V1095" i="17"/>
  <c r="W1095" i="17"/>
  <c r="X1095" i="17"/>
  <c r="Y1095" i="17"/>
  <c r="Z1095" i="17"/>
  <c r="AB1095" i="17"/>
  <c r="AC1095" i="17"/>
  <c r="AE1095" i="17"/>
  <c r="AI1095" i="17" s="1"/>
  <c r="AJ1095" i="17" s="1"/>
  <c r="AK1095" i="17"/>
  <c r="AL1095" i="17"/>
  <c r="AM1095" i="17"/>
  <c r="C1096" i="17"/>
  <c r="D1096" i="17"/>
  <c r="E1096" i="17"/>
  <c r="F1096" i="17"/>
  <c r="G1096" i="17"/>
  <c r="H1096" i="17"/>
  <c r="I1096" i="17"/>
  <c r="J1096" i="17"/>
  <c r="K1096" i="17"/>
  <c r="L1096" i="17"/>
  <c r="M1096" i="17"/>
  <c r="N1096" i="17"/>
  <c r="O1096" i="17"/>
  <c r="P1096" i="17"/>
  <c r="Q1096" i="17"/>
  <c r="R1096" i="17"/>
  <c r="S1096" i="17"/>
  <c r="T1096" i="17"/>
  <c r="U1096" i="17"/>
  <c r="V1096" i="17"/>
  <c r="W1096" i="17"/>
  <c r="X1096" i="17"/>
  <c r="Y1096" i="17"/>
  <c r="Z1096" i="17"/>
  <c r="AB1096" i="17"/>
  <c r="AC1096" i="17"/>
  <c r="AE1096" i="17"/>
  <c r="AD1096" i="17" s="1"/>
  <c r="AI1096" i="17"/>
  <c r="AJ1096" i="17"/>
  <c r="AK1096" i="17"/>
  <c r="C1097" i="17"/>
  <c r="D1097" i="17"/>
  <c r="E1097" i="17"/>
  <c r="F1097" i="17"/>
  <c r="G1097" i="17"/>
  <c r="H1097" i="17"/>
  <c r="I1097" i="17"/>
  <c r="J1097" i="17"/>
  <c r="K1097" i="17"/>
  <c r="L1097" i="17"/>
  <c r="M1097" i="17"/>
  <c r="N1097" i="17"/>
  <c r="O1097" i="17"/>
  <c r="P1097" i="17"/>
  <c r="Q1097" i="17"/>
  <c r="R1097" i="17"/>
  <c r="S1097" i="17"/>
  <c r="T1097" i="17"/>
  <c r="U1097" i="17"/>
  <c r="V1097" i="17"/>
  <c r="W1097" i="17"/>
  <c r="X1097" i="17"/>
  <c r="Y1097" i="17"/>
  <c r="Z1097" i="17"/>
  <c r="AB1097" i="17"/>
  <c r="AC1097" i="17"/>
  <c r="AE1097" i="17"/>
  <c r="AI1097" i="17" s="1"/>
  <c r="AJ1097" i="17" s="1"/>
  <c r="AM1097" i="17"/>
  <c r="C1098" i="17"/>
  <c r="D1098" i="17"/>
  <c r="E1098" i="17"/>
  <c r="F1098" i="17"/>
  <c r="G1098" i="17"/>
  <c r="H1098" i="17"/>
  <c r="I1098" i="17"/>
  <c r="J1098" i="17"/>
  <c r="K1098" i="17"/>
  <c r="L1098" i="17"/>
  <c r="M1098" i="17"/>
  <c r="N1098" i="17"/>
  <c r="O1098" i="17"/>
  <c r="P1098" i="17"/>
  <c r="Q1098" i="17"/>
  <c r="R1098" i="17"/>
  <c r="S1098" i="17"/>
  <c r="T1098" i="17"/>
  <c r="U1098" i="17"/>
  <c r="V1098" i="17"/>
  <c r="W1098" i="17"/>
  <c r="X1098" i="17"/>
  <c r="Y1098" i="17"/>
  <c r="Z1098" i="17"/>
  <c r="AB1098" i="17"/>
  <c r="AC1098" i="17"/>
  <c r="AE1098" i="17"/>
  <c r="AD1098" i="17" s="1"/>
  <c r="C1099" i="17"/>
  <c r="D1099" i="17"/>
  <c r="E1099" i="17"/>
  <c r="F1099" i="17"/>
  <c r="G1099" i="17"/>
  <c r="H1099" i="17"/>
  <c r="AA1099" i="17" s="1"/>
  <c r="I1099" i="17"/>
  <c r="J1099" i="17"/>
  <c r="K1099" i="17"/>
  <c r="L1099" i="17"/>
  <c r="M1099" i="17"/>
  <c r="N1099" i="17"/>
  <c r="O1099" i="17"/>
  <c r="P1099" i="17"/>
  <c r="Q1099" i="17"/>
  <c r="R1099" i="17"/>
  <c r="S1099" i="17"/>
  <c r="T1099" i="17"/>
  <c r="U1099" i="17"/>
  <c r="V1099" i="17"/>
  <c r="W1099" i="17"/>
  <c r="X1099" i="17"/>
  <c r="Y1099" i="17"/>
  <c r="Z1099" i="17"/>
  <c r="AB1099" i="17"/>
  <c r="AC1099" i="17"/>
  <c r="AD1099" i="17"/>
  <c r="AE1099" i="17"/>
  <c r="AI1099" i="17"/>
  <c r="AM1099" i="17" s="1"/>
  <c r="AJ1099" i="17"/>
  <c r="AK1099" i="17"/>
  <c r="AL1099" i="17"/>
  <c r="C1100" i="17"/>
  <c r="D1100" i="17"/>
  <c r="E1100" i="17"/>
  <c r="F1100" i="17"/>
  <c r="G1100" i="17"/>
  <c r="H1100" i="17"/>
  <c r="I1100" i="17"/>
  <c r="J1100" i="17"/>
  <c r="K1100" i="17"/>
  <c r="L1100" i="17"/>
  <c r="M1100" i="17"/>
  <c r="N1100" i="17"/>
  <c r="O1100" i="17"/>
  <c r="P1100" i="17"/>
  <c r="Q1100" i="17"/>
  <c r="R1100" i="17"/>
  <c r="S1100" i="17"/>
  <c r="T1100" i="17"/>
  <c r="U1100" i="17"/>
  <c r="V1100" i="17"/>
  <c r="W1100" i="17"/>
  <c r="X1100" i="17"/>
  <c r="Y1100" i="17"/>
  <c r="Z1100" i="17"/>
  <c r="AB1100" i="17"/>
  <c r="AC1100" i="17"/>
  <c r="AE1100" i="17"/>
  <c r="AI1100" i="17" s="1"/>
  <c r="AJ1100" i="17" s="1"/>
  <c r="AK1100" i="17"/>
  <c r="AL1100" i="17"/>
  <c r="AM1100" i="17"/>
  <c r="C1101" i="17"/>
  <c r="D1101" i="17"/>
  <c r="E1101" i="17"/>
  <c r="F1101" i="17"/>
  <c r="G1101" i="17"/>
  <c r="H1101" i="17"/>
  <c r="I1101" i="17"/>
  <c r="J1101" i="17"/>
  <c r="K1101" i="17"/>
  <c r="L1101" i="17"/>
  <c r="M1101" i="17"/>
  <c r="N1101" i="17"/>
  <c r="O1101" i="17"/>
  <c r="P1101" i="17"/>
  <c r="Q1101" i="17"/>
  <c r="R1101" i="17"/>
  <c r="S1101" i="17"/>
  <c r="T1101" i="17"/>
  <c r="U1101" i="17"/>
  <c r="V1101" i="17"/>
  <c r="W1101" i="17"/>
  <c r="X1101" i="17"/>
  <c r="Y1101" i="17"/>
  <c r="Z1101" i="17"/>
  <c r="AB1101" i="17"/>
  <c r="AC1101" i="17"/>
  <c r="AE1101" i="17"/>
  <c r="C1102" i="17"/>
  <c r="D1102" i="17"/>
  <c r="E1102" i="17"/>
  <c r="F1102" i="17"/>
  <c r="G1102" i="17"/>
  <c r="H1102" i="17"/>
  <c r="I1102" i="17"/>
  <c r="J1102" i="17"/>
  <c r="K1102" i="17"/>
  <c r="L1102" i="17"/>
  <c r="M1102" i="17"/>
  <c r="N1102" i="17"/>
  <c r="O1102" i="17"/>
  <c r="P1102" i="17"/>
  <c r="Q1102" i="17"/>
  <c r="R1102" i="17"/>
  <c r="S1102" i="17"/>
  <c r="T1102" i="17"/>
  <c r="U1102" i="17"/>
  <c r="V1102" i="17"/>
  <c r="W1102" i="17"/>
  <c r="X1102" i="17"/>
  <c r="Y1102" i="17"/>
  <c r="Z1102" i="17"/>
  <c r="AB1102" i="17"/>
  <c r="AC1102" i="17"/>
  <c r="AD1102" i="17"/>
  <c r="AE1102" i="17"/>
  <c r="AI1102" i="17"/>
  <c r="AJ1102" i="17"/>
  <c r="AK1102" i="17"/>
  <c r="C1103" i="17"/>
  <c r="D1103" i="17"/>
  <c r="E1103" i="17"/>
  <c r="F1103" i="17"/>
  <c r="G1103" i="17"/>
  <c r="H1103" i="17"/>
  <c r="I1103" i="17"/>
  <c r="J1103" i="17"/>
  <c r="K1103" i="17"/>
  <c r="L1103" i="17"/>
  <c r="M1103" i="17"/>
  <c r="N1103" i="17"/>
  <c r="O1103" i="17"/>
  <c r="P1103" i="17"/>
  <c r="Q1103" i="17"/>
  <c r="R1103" i="17"/>
  <c r="S1103" i="17"/>
  <c r="T1103" i="17"/>
  <c r="U1103" i="17"/>
  <c r="V1103" i="17"/>
  <c r="W1103" i="17"/>
  <c r="X1103" i="17"/>
  <c r="Y1103" i="17"/>
  <c r="Z1103" i="17"/>
  <c r="AB1103" i="17"/>
  <c r="AC1103" i="17"/>
  <c r="AE1103" i="17"/>
  <c r="AI1103" i="17" s="1"/>
  <c r="C1104" i="17"/>
  <c r="D1104" i="17"/>
  <c r="E1104" i="17"/>
  <c r="F1104" i="17"/>
  <c r="G1104" i="17"/>
  <c r="H1104" i="17"/>
  <c r="I1104" i="17"/>
  <c r="J1104" i="17"/>
  <c r="K1104" i="17"/>
  <c r="L1104" i="17"/>
  <c r="M1104" i="17"/>
  <c r="N1104" i="17"/>
  <c r="O1104" i="17"/>
  <c r="P1104" i="17"/>
  <c r="Q1104" i="17"/>
  <c r="R1104" i="17"/>
  <c r="S1104" i="17"/>
  <c r="T1104" i="17"/>
  <c r="U1104" i="17"/>
  <c r="V1104" i="17"/>
  <c r="W1104" i="17"/>
  <c r="X1104" i="17"/>
  <c r="Y1104" i="17"/>
  <c r="Z1104" i="17"/>
  <c r="AB1104" i="17"/>
  <c r="AC1104" i="17"/>
  <c r="AE1104" i="17"/>
  <c r="AD1104" i="17" s="1"/>
  <c r="AI1104" i="17"/>
  <c r="AJ1104" i="17"/>
  <c r="C1105" i="17"/>
  <c r="D1105" i="17"/>
  <c r="E1105" i="17"/>
  <c r="F1105" i="17"/>
  <c r="G1105" i="17"/>
  <c r="H1105" i="17"/>
  <c r="I1105" i="17"/>
  <c r="J1105" i="17"/>
  <c r="K1105" i="17"/>
  <c r="L1105" i="17"/>
  <c r="M1105" i="17"/>
  <c r="N1105" i="17"/>
  <c r="O1105" i="17"/>
  <c r="P1105" i="17"/>
  <c r="Q1105" i="17"/>
  <c r="R1105" i="17"/>
  <c r="S1105" i="17"/>
  <c r="T1105" i="17"/>
  <c r="U1105" i="17"/>
  <c r="V1105" i="17"/>
  <c r="W1105" i="17"/>
  <c r="X1105" i="17"/>
  <c r="Y1105" i="17"/>
  <c r="Z1105" i="17"/>
  <c r="AB1105" i="17"/>
  <c r="AC1105" i="17"/>
  <c r="AE1105" i="17"/>
  <c r="AD1105" i="17" s="1"/>
  <c r="C1106" i="17"/>
  <c r="D1106" i="17"/>
  <c r="E1106" i="17"/>
  <c r="F1106" i="17"/>
  <c r="G1106" i="17"/>
  <c r="H1106" i="17"/>
  <c r="AA1106" i="17" s="1"/>
  <c r="I1106" i="17"/>
  <c r="J1106" i="17"/>
  <c r="K1106" i="17"/>
  <c r="L1106" i="17"/>
  <c r="M1106" i="17"/>
  <c r="N1106" i="17"/>
  <c r="O1106" i="17"/>
  <c r="P1106" i="17"/>
  <c r="Q1106" i="17"/>
  <c r="R1106" i="17"/>
  <c r="S1106" i="17"/>
  <c r="T1106" i="17"/>
  <c r="U1106" i="17"/>
  <c r="V1106" i="17"/>
  <c r="W1106" i="17"/>
  <c r="X1106" i="17"/>
  <c r="Y1106" i="17"/>
  <c r="Z1106" i="17"/>
  <c r="AB1106" i="17"/>
  <c r="AC1106" i="17"/>
  <c r="AD1106" i="17"/>
  <c r="AE1106" i="17"/>
  <c r="AI1106" i="17"/>
  <c r="AJ1106" i="17"/>
  <c r="AK1106" i="17"/>
  <c r="C1107" i="17"/>
  <c r="D1107" i="17"/>
  <c r="E1107" i="17"/>
  <c r="F1107" i="17"/>
  <c r="G1107" i="17"/>
  <c r="H1107" i="17"/>
  <c r="I1107" i="17"/>
  <c r="J1107" i="17"/>
  <c r="K1107" i="17"/>
  <c r="L1107" i="17"/>
  <c r="M1107" i="17"/>
  <c r="N1107" i="17"/>
  <c r="O1107" i="17"/>
  <c r="P1107" i="17"/>
  <c r="Q1107" i="17"/>
  <c r="R1107" i="17"/>
  <c r="S1107" i="17"/>
  <c r="T1107" i="17"/>
  <c r="U1107" i="17"/>
  <c r="V1107" i="17"/>
  <c r="W1107" i="17"/>
  <c r="X1107" i="17"/>
  <c r="Y1107" i="17"/>
  <c r="Z1107" i="17"/>
  <c r="AB1107" i="17"/>
  <c r="AC1107" i="17"/>
  <c r="AE1107" i="17"/>
  <c r="AI1107" i="17" s="1"/>
  <c r="AM1107" i="17"/>
  <c r="C1108" i="17"/>
  <c r="D1108" i="17"/>
  <c r="E1108" i="17"/>
  <c r="F1108" i="17"/>
  <c r="G1108" i="17"/>
  <c r="H1108" i="17"/>
  <c r="I1108" i="17"/>
  <c r="J1108" i="17"/>
  <c r="K1108" i="17"/>
  <c r="L1108" i="17"/>
  <c r="M1108" i="17"/>
  <c r="N1108" i="17"/>
  <c r="O1108" i="17"/>
  <c r="P1108" i="17"/>
  <c r="Q1108" i="17"/>
  <c r="R1108" i="17"/>
  <c r="S1108" i="17"/>
  <c r="T1108" i="17"/>
  <c r="U1108" i="17"/>
  <c r="V1108" i="17"/>
  <c r="W1108" i="17"/>
  <c r="X1108" i="17"/>
  <c r="Y1108" i="17"/>
  <c r="Z1108" i="17"/>
  <c r="AB1108" i="17"/>
  <c r="AC1108" i="17"/>
  <c r="AE1108" i="17"/>
  <c r="AD1108" i="17" s="1"/>
  <c r="AI1108" i="17"/>
  <c r="AM1108" i="17" s="1"/>
  <c r="AJ1108" i="17"/>
  <c r="AK1108" i="17"/>
  <c r="AL1108" i="17"/>
  <c r="C1109" i="17"/>
  <c r="D1109" i="17"/>
  <c r="E1109" i="17"/>
  <c r="F1109" i="17"/>
  <c r="G1109" i="17"/>
  <c r="H1109" i="17"/>
  <c r="AA1109" i="17" s="1"/>
  <c r="I1109" i="17"/>
  <c r="J1109" i="17"/>
  <c r="K1109" i="17"/>
  <c r="L1109" i="17"/>
  <c r="M1109" i="17"/>
  <c r="N1109" i="17"/>
  <c r="O1109" i="17"/>
  <c r="P1109" i="17"/>
  <c r="Q1109" i="17"/>
  <c r="R1109" i="17"/>
  <c r="S1109" i="17"/>
  <c r="T1109" i="17"/>
  <c r="U1109" i="17"/>
  <c r="V1109" i="17"/>
  <c r="W1109" i="17"/>
  <c r="X1109" i="17"/>
  <c r="Y1109" i="17"/>
  <c r="Z1109" i="17"/>
  <c r="AB1109" i="17"/>
  <c r="AC1109" i="17"/>
  <c r="AD1109" i="17"/>
  <c r="AE1109" i="17"/>
  <c r="AI1109" i="17"/>
  <c r="AJ1109" i="17"/>
  <c r="AK1109" i="17"/>
  <c r="AL1109" i="17"/>
  <c r="AM1109" i="17"/>
  <c r="C1110" i="17"/>
  <c r="D1110" i="17"/>
  <c r="E1110" i="17"/>
  <c r="F1110" i="17"/>
  <c r="G1110" i="17"/>
  <c r="H1110" i="17"/>
  <c r="I1110" i="17"/>
  <c r="J1110" i="17"/>
  <c r="K1110" i="17"/>
  <c r="L1110" i="17"/>
  <c r="M1110" i="17"/>
  <c r="N1110" i="17"/>
  <c r="O1110" i="17"/>
  <c r="P1110" i="17"/>
  <c r="Q1110" i="17"/>
  <c r="R1110" i="17"/>
  <c r="S1110" i="17"/>
  <c r="T1110" i="17"/>
  <c r="U1110" i="17"/>
  <c r="V1110" i="17"/>
  <c r="W1110" i="17"/>
  <c r="X1110" i="17"/>
  <c r="Y1110" i="17"/>
  <c r="Z1110" i="17"/>
  <c r="AB1110" i="17"/>
  <c r="AC1110" i="17"/>
  <c r="AE1110" i="17"/>
  <c r="AD1110" i="17" s="1"/>
  <c r="AI1110" i="17"/>
  <c r="AL1110" i="17"/>
  <c r="AM1110" i="17"/>
  <c r="C1111" i="17"/>
  <c r="D1111" i="17"/>
  <c r="E1111" i="17"/>
  <c r="F1111" i="17"/>
  <c r="G1111" i="17"/>
  <c r="H1111" i="17"/>
  <c r="I1111" i="17"/>
  <c r="J1111" i="17"/>
  <c r="K1111" i="17"/>
  <c r="L1111" i="17"/>
  <c r="M1111" i="17"/>
  <c r="N1111" i="17"/>
  <c r="O1111" i="17"/>
  <c r="P1111" i="17"/>
  <c r="Q1111" i="17"/>
  <c r="R1111" i="17"/>
  <c r="S1111" i="17"/>
  <c r="T1111" i="17"/>
  <c r="U1111" i="17"/>
  <c r="V1111" i="17"/>
  <c r="W1111" i="17"/>
  <c r="X1111" i="17"/>
  <c r="Y1111" i="17"/>
  <c r="Z1111" i="17"/>
  <c r="AB1111" i="17"/>
  <c r="AC1111" i="17"/>
  <c r="AD1111" i="17"/>
  <c r="AE1111" i="17"/>
  <c r="AI1111" i="17" s="1"/>
  <c r="AM1111" i="17" s="1"/>
  <c r="AJ1111" i="17"/>
  <c r="AK1111" i="17"/>
  <c r="AL1111" i="17"/>
  <c r="C1112" i="17"/>
  <c r="D1112" i="17"/>
  <c r="E1112" i="17"/>
  <c r="F1112" i="17"/>
  <c r="G1112" i="17"/>
  <c r="H1112" i="17"/>
  <c r="AA1112" i="17" s="1"/>
  <c r="I1112" i="17"/>
  <c r="J1112" i="17"/>
  <c r="K1112" i="17"/>
  <c r="L1112" i="17"/>
  <c r="M1112" i="17"/>
  <c r="N1112" i="17"/>
  <c r="O1112" i="17"/>
  <c r="P1112" i="17"/>
  <c r="Q1112" i="17"/>
  <c r="R1112" i="17"/>
  <c r="S1112" i="17"/>
  <c r="T1112" i="17"/>
  <c r="U1112" i="17"/>
  <c r="V1112" i="17"/>
  <c r="W1112" i="17"/>
  <c r="X1112" i="17"/>
  <c r="Y1112" i="17"/>
  <c r="Z1112" i="17"/>
  <c r="AB1112" i="17"/>
  <c r="AC1112" i="17"/>
  <c r="AE1112" i="17"/>
  <c r="AI1112" i="17" s="1"/>
  <c r="C1113" i="17"/>
  <c r="AA1113" i="17" s="1"/>
  <c r="D1113" i="17"/>
  <c r="E1113" i="17"/>
  <c r="F1113" i="17"/>
  <c r="G1113" i="17"/>
  <c r="H1113" i="17"/>
  <c r="I1113" i="17"/>
  <c r="J1113" i="17"/>
  <c r="K1113" i="17"/>
  <c r="L1113" i="17"/>
  <c r="M1113" i="17"/>
  <c r="N1113" i="17"/>
  <c r="O1113" i="17"/>
  <c r="P1113" i="17"/>
  <c r="Q1113" i="17"/>
  <c r="R1113" i="17"/>
  <c r="S1113" i="17"/>
  <c r="T1113" i="17"/>
  <c r="U1113" i="17"/>
  <c r="V1113" i="17"/>
  <c r="W1113" i="17"/>
  <c r="X1113" i="17"/>
  <c r="Y1113" i="17"/>
  <c r="Z1113" i="17"/>
  <c r="AB1113" i="17"/>
  <c r="AC1113" i="17"/>
  <c r="AE1113" i="17"/>
  <c r="AD1113" i="17" s="1"/>
  <c r="AI1113" i="17"/>
  <c r="AM1113" i="17" s="1"/>
  <c r="AJ1113" i="17"/>
  <c r="AK1113" i="17"/>
  <c r="AL1113" i="17"/>
  <c r="C1114" i="17"/>
  <c r="D1114" i="17"/>
  <c r="E1114" i="17"/>
  <c r="F1114" i="17"/>
  <c r="G1114" i="17"/>
  <c r="H1114" i="17"/>
  <c r="I1114" i="17"/>
  <c r="J1114" i="17"/>
  <c r="K1114" i="17"/>
  <c r="L1114" i="17"/>
  <c r="M1114" i="17"/>
  <c r="N1114" i="17"/>
  <c r="O1114" i="17"/>
  <c r="P1114" i="17"/>
  <c r="Q1114" i="17"/>
  <c r="R1114" i="17"/>
  <c r="S1114" i="17"/>
  <c r="T1114" i="17"/>
  <c r="U1114" i="17"/>
  <c r="V1114" i="17"/>
  <c r="W1114" i="17"/>
  <c r="X1114" i="17"/>
  <c r="Y1114" i="17"/>
  <c r="Z1114" i="17"/>
  <c r="AB1114" i="17"/>
  <c r="AC1114" i="17"/>
  <c r="AE1114" i="17"/>
  <c r="AD1114" i="17" s="1"/>
  <c r="AI1114" i="17"/>
  <c r="AJ1114" i="17"/>
  <c r="AK1114" i="17"/>
  <c r="AL1114" i="17"/>
  <c r="AM1114" i="17"/>
  <c r="C1115" i="17"/>
  <c r="D1115" i="17"/>
  <c r="E1115" i="17"/>
  <c r="F1115" i="17"/>
  <c r="G1115" i="17"/>
  <c r="H1115" i="17"/>
  <c r="I1115" i="17"/>
  <c r="J1115" i="17"/>
  <c r="K1115" i="17"/>
  <c r="L1115" i="17"/>
  <c r="M1115" i="17"/>
  <c r="N1115" i="17"/>
  <c r="O1115" i="17"/>
  <c r="P1115" i="17"/>
  <c r="Q1115" i="17"/>
  <c r="R1115" i="17"/>
  <c r="S1115" i="17"/>
  <c r="T1115" i="17"/>
  <c r="U1115" i="17"/>
  <c r="V1115" i="17"/>
  <c r="W1115" i="17"/>
  <c r="X1115" i="17"/>
  <c r="Y1115" i="17"/>
  <c r="Z1115" i="17"/>
  <c r="AB1115" i="17"/>
  <c r="AC1115" i="17"/>
  <c r="AD1115" i="17"/>
  <c r="AE1115" i="17"/>
  <c r="AI1115" i="17"/>
  <c r="AJ1115" i="17"/>
  <c r="AK1115" i="17"/>
  <c r="AL1115" i="17"/>
  <c r="AM1115" i="17"/>
  <c r="C1116" i="17"/>
  <c r="D1116" i="17"/>
  <c r="E1116" i="17"/>
  <c r="AA1116" i="17" s="1"/>
  <c r="F1116" i="17"/>
  <c r="G1116" i="17"/>
  <c r="H1116" i="17"/>
  <c r="I1116" i="17"/>
  <c r="J1116" i="17"/>
  <c r="K1116" i="17"/>
  <c r="L1116" i="17"/>
  <c r="M1116" i="17"/>
  <c r="N1116" i="17"/>
  <c r="O1116" i="17"/>
  <c r="P1116" i="17"/>
  <c r="Q1116" i="17"/>
  <c r="R1116" i="17"/>
  <c r="S1116" i="17"/>
  <c r="T1116" i="17"/>
  <c r="U1116" i="17"/>
  <c r="V1116" i="17"/>
  <c r="W1116" i="17"/>
  <c r="X1116" i="17"/>
  <c r="Y1116" i="17"/>
  <c r="Z1116" i="17"/>
  <c r="AB1116" i="17"/>
  <c r="AC1116" i="17"/>
  <c r="AE1116" i="17"/>
  <c r="AD1116" i="17" s="1"/>
  <c r="AI1116" i="17"/>
  <c r="AJ1116" i="17" s="1"/>
  <c r="AK1116" i="17"/>
  <c r="AL1116" i="17"/>
  <c r="AM1116" i="17"/>
  <c r="C1117" i="17"/>
  <c r="D1117" i="17"/>
  <c r="E1117" i="17"/>
  <c r="F1117" i="17"/>
  <c r="G1117" i="17"/>
  <c r="H1117" i="17"/>
  <c r="I1117" i="17"/>
  <c r="J1117" i="17"/>
  <c r="K1117" i="17"/>
  <c r="L1117" i="17"/>
  <c r="M1117" i="17"/>
  <c r="N1117" i="17"/>
  <c r="O1117" i="17"/>
  <c r="P1117" i="17"/>
  <c r="Q1117" i="17"/>
  <c r="R1117" i="17"/>
  <c r="S1117" i="17"/>
  <c r="T1117" i="17"/>
  <c r="U1117" i="17"/>
  <c r="V1117" i="17"/>
  <c r="W1117" i="17"/>
  <c r="X1117" i="17"/>
  <c r="Y1117" i="17"/>
  <c r="Z1117" i="17"/>
  <c r="AB1117" i="17"/>
  <c r="AC1117" i="17"/>
  <c r="AE1117" i="17"/>
  <c r="C1118" i="17"/>
  <c r="D1118" i="17"/>
  <c r="E1118" i="17"/>
  <c r="F1118" i="17"/>
  <c r="G1118" i="17"/>
  <c r="H1118" i="17"/>
  <c r="I1118" i="17"/>
  <c r="J1118" i="17"/>
  <c r="K1118" i="17"/>
  <c r="L1118" i="17"/>
  <c r="M1118" i="17"/>
  <c r="N1118" i="17"/>
  <c r="O1118" i="17"/>
  <c r="P1118" i="17"/>
  <c r="Q1118" i="17"/>
  <c r="R1118" i="17"/>
  <c r="S1118" i="17"/>
  <c r="T1118" i="17"/>
  <c r="U1118" i="17"/>
  <c r="V1118" i="17"/>
  <c r="W1118" i="17"/>
  <c r="X1118" i="17"/>
  <c r="Y1118" i="17"/>
  <c r="Z1118" i="17"/>
  <c r="AB1118" i="17"/>
  <c r="AC1118" i="17"/>
  <c r="AE1118" i="17"/>
  <c r="AD1118" i="17" s="1"/>
  <c r="AI1118" i="17"/>
  <c r="C1119" i="17"/>
  <c r="D1119" i="17"/>
  <c r="E1119" i="17"/>
  <c r="F1119" i="17"/>
  <c r="G1119" i="17"/>
  <c r="H1119" i="17"/>
  <c r="AA1119" i="17" s="1"/>
  <c r="I1119" i="17"/>
  <c r="J1119" i="17"/>
  <c r="K1119" i="17"/>
  <c r="L1119" i="17"/>
  <c r="M1119" i="17"/>
  <c r="N1119" i="17"/>
  <c r="O1119" i="17"/>
  <c r="P1119" i="17"/>
  <c r="Q1119" i="17"/>
  <c r="R1119" i="17"/>
  <c r="S1119" i="17"/>
  <c r="T1119" i="17"/>
  <c r="U1119" i="17"/>
  <c r="V1119" i="17"/>
  <c r="W1119" i="17"/>
  <c r="X1119" i="17"/>
  <c r="Y1119" i="17"/>
  <c r="Z1119" i="17"/>
  <c r="AB1119" i="17"/>
  <c r="AC1119" i="17"/>
  <c r="AE1119" i="17"/>
  <c r="AI1119" i="17" s="1"/>
  <c r="C1120" i="17"/>
  <c r="D1120" i="17"/>
  <c r="E1120" i="17"/>
  <c r="F1120" i="17"/>
  <c r="G1120" i="17"/>
  <c r="H1120" i="17"/>
  <c r="I1120" i="17"/>
  <c r="J1120" i="17"/>
  <c r="K1120" i="17"/>
  <c r="L1120" i="17"/>
  <c r="M1120" i="17"/>
  <c r="N1120" i="17"/>
  <c r="O1120" i="17"/>
  <c r="P1120" i="17"/>
  <c r="Q1120" i="17"/>
  <c r="R1120" i="17"/>
  <c r="S1120" i="17"/>
  <c r="T1120" i="17"/>
  <c r="U1120" i="17"/>
  <c r="V1120" i="17"/>
  <c r="W1120" i="17"/>
  <c r="X1120" i="17"/>
  <c r="Y1120" i="17"/>
  <c r="Z1120" i="17"/>
  <c r="AB1120" i="17"/>
  <c r="AC1120" i="17"/>
  <c r="AE1120" i="17"/>
  <c r="AD1120" i="17" s="1"/>
  <c r="C1121" i="17"/>
  <c r="D1121" i="17"/>
  <c r="E1121" i="17"/>
  <c r="F1121" i="17"/>
  <c r="G1121" i="17"/>
  <c r="H1121" i="17"/>
  <c r="I1121" i="17"/>
  <c r="J1121" i="17"/>
  <c r="K1121" i="17"/>
  <c r="L1121" i="17"/>
  <c r="M1121" i="17"/>
  <c r="N1121" i="17"/>
  <c r="O1121" i="17"/>
  <c r="P1121" i="17"/>
  <c r="Q1121" i="17"/>
  <c r="R1121" i="17"/>
  <c r="S1121" i="17"/>
  <c r="T1121" i="17"/>
  <c r="U1121" i="17"/>
  <c r="V1121" i="17"/>
  <c r="W1121" i="17"/>
  <c r="X1121" i="17"/>
  <c r="Y1121" i="17"/>
  <c r="Z1121" i="17"/>
  <c r="AB1121" i="17"/>
  <c r="AC1121" i="17"/>
  <c r="AE1121" i="17"/>
  <c r="AD1121" i="17" s="1"/>
  <c r="AI1121" i="17"/>
  <c r="AJ1121" i="17"/>
  <c r="AK1121" i="17"/>
  <c r="AL1121" i="17"/>
  <c r="AM1121" i="17"/>
  <c r="C1122" i="17"/>
  <c r="D1122" i="17"/>
  <c r="E1122" i="17"/>
  <c r="F1122" i="17"/>
  <c r="G1122" i="17"/>
  <c r="H1122" i="17"/>
  <c r="I1122" i="17"/>
  <c r="J1122" i="17"/>
  <c r="K1122" i="17"/>
  <c r="L1122" i="17"/>
  <c r="M1122" i="17"/>
  <c r="N1122" i="17"/>
  <c r="O1122" i="17"/>
  <c r="P1122" i="17"/>
  <c r="Q1122" i="17"/>
  <c r="R1122" i="17"/>
  <c r="S1122" i="17"/>
  <c r="T1122" i="17"/>
  <c r="U1122" i="17"/>
  <c r="V1122" i="17"/>
  <c r="W1122" i="17"/>
  <c r="X1122" i="17"/>
  <c r="Y1122" i="17"/>
  <c r="Z1122" i="17"/>
  <c r="AB1122" i="17"/>
  <c r="AC1122" i="17"/>
  <c r="AE1122" i="17"/>
  <c r="AD1122" i="17" s="1"/>
  <c r="AI1122" i="17"/>
  <c r="AJ1122" i="17" s="1"/>
  <c r="AK1122" i="17"/>
  <c r="AL1122" i="17"/>
  <c r="AM1122" i="17"/>
  <c r="C1123" i="17"/>
  <c r="D1123" i="17"/>
  <c r="E1123" i="17"/>
  <c r="F1123" i="17"/>
  <c r="G1123" i="17"/>
  <c r="H1123" i="17"/>
  <c r="AA1123" i="17" s="1"/>
  <c r="I1123" i="17"/>
  <c r="J1123" i="17"/>
  <c r="K1123" i="17"/>
  <c r="L1123" i="17"/>
  <c r="M1123" i="17"/>
  <c r="N1123" i="17"/>
  <c r="O1123" i="17"/>
  <c r="P1123" i="17"/>
  <c r="Q1123" i="17"/>
  <c r="R1123" i="17"/>
  <c r="S1123" i="17"/>
  <c r="T1123" i="17"/>
  <c r="U1123" i="17"/>
  <c r="V1123" i="17"/>
  <c r="W1123" i="17"/>
  <c r="X1123" i="17"/>
  <c r="Y1123" i="17"/>
  <c r="Z1123" i="17"/>
  <c r="AB1123" i="17"/>
  <c r="AC1123" i="17"/>
  <c r="AE1123" i="17"/>
  <c r="AI1123" i="17" s="1"/>
  <c r="AJ1123" i="17" s="1"/>
  <c r="AK1123" i="17"/>
  <c r="AL1123" i="17"/>
  <c r="AM1123" i="17"/>
  <c r="C1124" i="17"/>
  <c r="D1124" i="17"/>
  <c r="E1124" i="17"/>
  <c r="F1124" i="17"/>
  <c r="G1124" i="17"/>
  <c r="H1124" i="17"/>
  <c r="I1124" i="17"/>
  <c r="J1124" i="17"/>
  <c r="K1124" i="17"/>
  <c r="L1124" i="17"/>
  <c r="M1124" i="17"/>
  <c r="N1124" i="17"/>
  <c r="O1124" i="17"/>
  <c r="P1124" i="17"/>
  <c r="Q1124" i="17"/>
  <c r="R1124" i="17"/>
  <c r="S1124" i="17"/>
  <c r="T1124" i="17"/>
  <c r="U1124" i="17"/>
  <c r="V1124" i="17"/>
  <c r="W1124" i="17"/>
  <c r="X1124" i="17"/>
  <c r="Y1124" i="17"/>
  <c r="Z1124" i="17"/>
  <c r="AB1124" i="17"/>
  <c r="AC1124" i="17"/>
  <c r="AE1124" i="17"/>
  <c r="AD1124" i="17" s="1"/>
  <c r="AI1124" i="17"/>
  <c r="C1125" i="17"/>
  <c r="D1125" i="17"/>
  <c r="E1125" i="17"/>
  <c r="F1125" i="17"/>
  <c r="G1125" i="17"/>
  <c r="H1125" i="17"/>
  <c r="I1125" i="17"/>
  <c r="J1125" i="17"/>
  <c r="K1125" i="17"/>
  <c r="L1125" i="17"/>
  <c r="M1125" i="17"/>
  <c r="N1125" i="17"/>
  <c r="O1125" i="17"/>
  <c r="P1125" i="17"/>
  <c r="Q1125" i="17"/>
  <c r="R1125" i="17"/>
  <c r="S1125" i="17"/>
  <c r="T1125" i="17"/>
  <c r="U1125" i="17"/>
  <c r="V1125" i="17"/>
  <c r="W1125" i="17"/>
  <c r="X1125" i="17"/>
  <c r="Y1125" i="17"/>
  <c r="Z1125" i="17"/>
  <c r="AB1125" i="17"/>
  <c r="AC1125" i="17"/>
  <c r="AE1125" i="17"/>
  <c r="AD1125" i="17" s="1"/>
  <c r="C1126" i="17"/>
  <c r="D1126" i="17"/>
  <c r="E1126" i="17"/>
  <c r="F1126" i="17"/>
  <c r="G1126" i="17"/>
  <c r="H1126" i="17"/>
  <c r="AA1126" i="17" s="1"/>
  <c r="I1126" i="17"/>
  <c r="J1126" i="17"/>
  <c r="K1126" i="17"/>
  <c r="L1126" i="17"/>
  <c r="M1126" i="17"/>
  <c r="N1126" i="17"/>
  <c r="O1126" i="17"/>
  <c r="P1126" i="17"/>
  <c r="Q1126" i="17"/>
  <c r="R1126" i="17"/>
  <c r="S1126" i="17"/>
  <c r="T1126" i="17"/>
  <c r="U1126" i="17"/>
  <c r="V1126" i="17"/>
  <c r="W1126" i="17"/>
  <c r="X1126" i="17"/>
  <c r="Y1126" i="17"/>
  <c r="Z1126" i="17"/>
  <c r="AB1126" i="17"/>
  <c r="AC1126" i="17"/>
  <c r="AE1126" i="17"/>
  <c r="AD1126" i="17" s="1"/>
  <c r="AI1126" i="17"/>
  <c r="AK1126" i="17" s="1"/>
  <c r="AJ1126" i="17"/>
  <c r="C1127" i="17"/>
  <c r="D1127" i="17"/>
  <c r="E1127" i="17"/>
  <c r="F1127" i="17"/>
  <c r="G1127" i="17"/>
  <c r="H1127" i="17"/>
  <c r="I1127" i="17"/>
  <c r="J1127" i="17"/>
  <c r="K1127" i="17"/>
  <c r="L1127" i="17"/>
  <c r="M1127" i="17"/>
  <c r="N1127" i="17"/>
  <c r="O1127" i="17"/>
  <c r="P1127" i="17"/>
  <c r="Q1127" i="17"/>
  <c r="R1127" i="17"/>
  <c r="S1127" i="17"/>
  <c r="T1127" i="17"/>
  <c r="U1127" i="17"/>
  <c r="V1127" i="17"/>
  <c r="W1127" i="17"/>
  <c r="X1127" i="17"/>
  <c r="Y1127" i="17"/>
  <c r="Z1127" i="17"/>
  <c r="AB1127" i="17"/>
  <c r="AC1127" i="17"/>
  <c r="AE1127" i="17"/>
  <c r="AI1127" i="17" s="1"/>
  <c r="C1128" i="17"/>
  <c r="D1128" i="17"/>
  <c r="E1128" i="17"/>
  <c r="F1128" i="17"/>
  <c r="G1128" i="17"/>
  <c r="H1128" i="17"/>
  <c r="I1128" i="17"/>
  <c r="J1128" i="17"/>
  <c r="K1128" i="17"/>
  <c r="L1128" i="17"/>
  <c r="M1128" i="17"/>
  <c r="N1128" i="17"/>
  <c r="O1128" i="17"/>
  <c r="P1128" i="17"/>
  <c r="Q1128" i="17"/>
  <c r="R1128" i="17"/>
  <c r="S1128" i="17"/>
  <c r="T1128" i="17"/>
  <c r="U1128" i="17"/>
  <c r="V1128" i="17"/>
  <c r="W1128" i="17"/>
  <c r="X1128" i="17"/>
  <c r="Y1128" i="17"/>
  <c r="Z1128" i="17"/>
  <c r="AB1128" i="17"/>
  <c r="AC1128" i="17"/>
  <c r="AE1128" i="17"/>
  <c r="AD1128" i="17" s="1"/>
  <c r="C1129" i="17"/>
  <c r="D1129" i="17"/>
  <c r="E1129" i="17"/>
  <c r="F1129" i="17"/>
  <c r="G1129" i="17"/>
  <c r="H1129" i="17"/>
  <c r="I1129" i="17"/>
  <c r="J1129" i="17"/>
  <c r="K1129" i="17"/>
  <c r="L1129" i="17"/>
  <c r="M1129" i="17"/>
  <c r="N1129" i="17"/>
  <c r="O1129" i="17"/>
  <c r="P1129" i="17"/>
  <c r="Q1129" i="17"/>
  <c r="R1129" i="17"/>
  <c r="S1129" i="17"/>
  <c r="T1129" i="17"/>
  <c r="U1129" i="17"/>
  <c r="V1129" i="17"/>
  <c r="W1129" i="17"/>
  <c r="X1129" i="17"/>
  <c r="Y1129" i="17"/>
  <c r="Z1129" i="17"/>
  <c r="AB1129" i="17"/>
  <c r="AC1129" i="17"/>
  <c r="AD1129" i="17"/>
  <c r="AE1129" i="17"/>
  <c r="AI1129" i="17" s="1"/>
  <c r="AM1129" i="17" s="1"/>
  <c r="AJ1129" i="17"/>
  <c r="AK1129" i="17"/>
  <c r="AL1129" i="17"/>
  <c r="C1130" i="17"/>
  <c r="D1130" i="17"/>
  <c r="E1130" i="17"/>
  <c r="F1130" i="17"/>
  <c r="AA1130" i="17" s="1"/>
  <c r="G1130" i="17"/>
  <c r="H1130" i="17"/>
  <c r="I1130" i="17"/>
  <c r="J1130" i="17"/>
  <c r="K1130" i="17"/>
  <c r="L1130" i="17"/>
  <c r="M1130" i="17"/>
  <c r="N1130" i="17"/>
  <c r="O1130" i="17"/>
  <c r="P1130" i="17"/>
  <c r="Q1130" i="17"/>
  <c r="R1130" i="17"/>
  <c r="S1130" i="17"/>
  <c r="T1130" i="17"/>
  <c r="U1130" i="17"/>
  <c r="V1130" i="17"/>
  <c r="W1130" i="17"/>
  <c r="X1130" i="17"/>
  <c r="Y1130" i="17"/>
  <c r="Z1130" i="17"/>
  <c r="AB1130" i="17"/>
  <c r="AC1130" i="17"/>
  <c r="AE1130" i="17"/>
  <c r="AI1130" i="17" s="1"/>
  <c r="C1131" i="17"/>
  <c r="AA1131" i="17" s="1"/>
  <c r="D1131" i="17"/>
  <c r="E1131" i="17"/>
  <c r="F1131" i="17"/>
  <c r="G1131" i="17"/>
  <c r="H1131" i="17"/>
  <c r="I1131" i="17"/>
  <c r="J1131" i="17"/>
  <c r="K1131" i="17"/>
  <c r="L1131" i="17"/>
  <c r="M1131" i="17"/>
  <c r="N1131" i="17"/>
  <c r="O1131" i="17"/>
  <c r="P1131" i="17"/>
  <c r="Q1131" i="17"/>
  <c r="R1131" i="17"/>
  <c r="S1131" i="17"/>
  <c r="T1131" i="17"/>
  <c r="U1131" i="17"/>
  <c r="V1131" i="17"/>
  <c r="W1131" i="17"/>
  <c r="X1131" i="17"/>
  <c r="Y1131" i="17"/>
  <c r="Z1131" i="17"/>
  <c r="AB1131" i="17"/>
  <c r="AC1131" i="17"/>
  <c r="AE1131" i="17"/>
  <c r="AD1131" i="17" s="1"/>
  <c r="AI1131" i="17"/>
  <c r="AJ1131" i="17"/>
  <c r="AK1131" i="17"/>
  <c r="C1132" i="17"/>
  <c r="D1132" i="17"/>
  <c r="E1132" i="17"/>
  <c r="F1132" i="17"/>
  <c r="G1132" i="17"/>
  <c r="H1132" i="17"/>
  <c r="I1132" i="17"/>
  <c r="J1132" i="17"/>
  <c r="K1132" i="17"/>
  <c r="L1132" i="17"/>
  <c r="M1132" i="17"/>
  <c r="N1132" i="17"/>
  <c r="O1132" i="17"/>
  <c r="P1132" i="17"/>
  <c r="Q1132" i="17"/>
  <c r="R1132" i="17"/>
  <c r="S1132" i="17"/>
  <c r="T1132" i="17"/>
  <c r="U1132" i="17"/>
  <c r="V1132" i="17"/>
  <c r="W1132" i="17"/>
  <c r="X1132" i="17"/>
  <c r="Y1132" i="17"/>
  <c r="Z1132" i="17"/>
  <c r="AB1132" i="17"/>
  <c r="AC1132" i="17"/>
  <c r="AD1132" i="17"/>
  <c r="AE1132" i="17"/>
  <c r="AI1132" i="17"/>
  <c r="AJ1132" i="17"/>
  <c r="AK1132" i="17"/>
  <c r="AL1132" i="17"/>
  <c r="AM1132" i="17"/>
  <c r="C1133" i="17"/>
  <c r="D1133" i="17"/>
  <c r="E1133" i="17"/>
  <c r="F1133" i="17"/>
  <c r="G1133" i="17"/>
  <c r="H1133" i="17"/>
  <c r="I1133" i="17"/>
  <c r="J1133" i="17"/>
  <c r="K1133" i="17"/>
  <c r="L1133" i="17"/>
  <c r="M1133" i="17"/>
  <c r="N1133" i="17"/>
  <c r="O1133" i="17"/>
  <c r="P1133" i="17"/>
  <c r="Q1133" i="17"/>
  <c r="R1133" i="17"/>
  <c r="S1133" i="17"/>
  <c r="T1133" i="17"/>
  <c r="U1133" i="17"/>
  <c r="V1133" i="17"/>
  <c r="W1133" i="17"/>
  <c r="X1133" i="17"/>
  <c r="Y1133" i="17"/>
  <c r="Z1133" i="17"/>
  <c r="AB1133" i="17"/>
  <c r="AC1133" i="17"/>
  <c r="AD1133" i="17"/>
  <c r="AE1133" i="17"/>
  <c r="AI1133" i="17"/>
  <c r="AJ1133" i="17"/>
  <c r="AK1133" i="17"/>
  <c r="AL1133" i="17"/>
  <c r="AM1133" i="17"/>
  <c r="C1134" i="17"/>
  <c r="D1134" i="17"/>
  <c r="E1134" i="17"/>
  <c r="F1134" i="17"/>
  <c r="G1134" i="17"/>
  <c r="H1134" i="17"/>
  <c r="I1134" i="17"/>
  <c r="J1134" i="17"/>
  <c r="K1134" i="17"/>
  <c r="L1134" i="17"/>
  <c r="M1134" i="17"/>
  <c r="N1134" i="17"/>
  <c r="O1134" i="17"/>
  <c r="P1134" i="17"/>
  <c r="Q1134" i="17"/>
  <c r="R1134" i="17"/>
  <c r="S1134" i="17"/>
  <c r="T1134" i="17"/>
  <c r="U1134" i="17"/>
  <c r="V1134" i="17"/>
  <c r="W1134" i="17"/>
  <c r="X1134" i="17"/>
  <c r="Y1134" i="17"/>
  <c r="Z1134" i="17"/>
  <c r="AB1134" i="17"/>
  <c r="AC1134" i="17"/>
  <c r="AE1134" i="17"/>
  <c r="C1135" i="17"/>
  <c r="D1135" i="17"/>
  <c r="E1135" i="17"/>
  <c r="F1135" i="17"/>
  <c r="G1135" i="17"/>
  <c r="H1135" i="17"/>
  <c r="I1135" i="17"/>
  <c r="J1135" i="17"/>
  <c r="K1135" i="17"/>
  <c r="L1135" i="17"/>
  <c r="M1135" i="17"/>
  <c r="N1135" i="17"/>
  <c r="O1135" i="17"/>
  <c r="P1135" i="17"/>
  <c r="Q1135" i="17"/>
  <c r="R1135" i="17"/>
  <c r="S1135" i="17"/>
  <c r="T1135" i="17"/>
  <c r="U1135" i="17"/>
  <c r="V1135" i="17"/>
  <c r="W1135" i="17"/>
  <c r="X1135" i="17"/>
  <c r="Y1135" i="17"/>
  <c r="Z1135" i="17"/>
  <c r="AB1135" i="17"/>
  <c r="AC1135" i="17"/>
  <c r="AE1135" i="17"/>
  <c r="AD1135" i="17" s="1"/>
  <c r="AI1135" i="17"/>
  <c r="AK1135" i="17" s="1"/>
  <c r="C1136" i="17"/>
  <c r="D1136" i="17"/>
  <c r="E1136" i="17"/>
  <c r="F1136" i="17"/>
  <c r="G1136" i="17"/>
  <c r="H1136" i="17"/>
  <c r="I1136" i="17"/>
  <c r="J1136" i="17"/>
  <c r="K1136" i="17"/>
  <c r="L1136" i="17"/>
  <c r="M1136" i="17"/>
  <c r="N1136" i="17"/>
  <c r="O1136" i="17"/>
  <c r="P1136" i="17"/>
  <c r="Q1136" i="17"/>
  <c r="R1136" i="17"/>
  <c r="S1136" i="17"/>
  <c r="T1136" i="17"/>
  <c r="U1136" i="17"/>
  <c r="V1136" i="17"/>
  <c r="W1136" i="17"/>
  <c r="X1136" i="17"/>
  <c r="Y1136" i="17"/>
  <c r="Z1136" i="17"/>
  <c r="AB1136" i="17"/>
  <c r="AC1136" i="17"/>
  <c r="AD1136" i="17"/>
  <c r="AE1136" i="17"/>
  <c r="AI1136" i="17" s="1"/>
  <c r="AJ1136" i="17" s="1"/>
  <c r="AK1136" i="17"/>
  <c r="AL1136" i="17"/>
  <c r="AM1136" i="17"/>
  <c r="C1137" i="17"/>
  <c r="D1137" i="17"/>
  <c r="E1137" i="17"/>
  <c r="F1137" i="17"/>
  <c r="G1137" i="17"/>
  <c r="H1137" i="17"/>
  <c r="AA1137" i="17" s="1"/>
  <c r="I1137" i="17"/>
  <c r="J1137" i="17"/>
  <c r="K1137" i="17"/>
  <c r="L1137" i="17"/>
  <c r="M1137" i="17"/>
  <c r="N1137" i="17"/>
  <c r="O1137" i="17"/>
  <c r="P1137" i="17"/>
  <c r="Q1137" i="17"/>
  <c r="R1137" i="17"/>
  <c r="S1137" i="17"/>
  <c r="T1137" i="17"/>
  <c r="U1137" i="17"/>
  <c r="V1137" i="17"/>
  <c r="W1137" i="17"/>
  <c r="X1137" i="17"/>
  <c r="Y1137" i="17"/>
  <c r="Z1137" i="17"/>
  <c r="AB1137" i="17"/>
  <c r="AC1137" i="17"/>
  <c r="AD1137" i="17"/>
  <c r="AE1137" i="17"/>
  <c r="AI1137" i="17"/>
  <c r="C1138" i="17"/>
  <c r="AA1138" i="17" s="1"/>
  <c r="D1138" i="17"/>
  <c r="E1138" i="17"/>
  <c r="F1138" i="17"/>
  <c r="G1138" i="17"/>
  <c r="H1138" i="17"/>
  <c r="I1138" i="17"/>
  <c r="J1138" i="17"/>
  <c r="K1138" i="17"/>
  <c r="L1138" i="17"/>
  <c r="M1138" i="17"/>
  <c r="AH1138" i="17" s="1"/>
  <c r="N1138" i="17"/>
  <c r="O1138" i="17"/>
  <c r="P1138" i="17"/>
  <c r="Q1138" i="17"/>
  <c r="R1138" i="17"/>
  <c r="S1138" i="17"/>
  <c r="T1138" i="17"/>
  <c r="U1138" i="17"/>
  <c r="V1138" i="17"/>
  <c r="W1138" i="17"/>
  <c r="X1138" i="17"/>
  <c r="Y1138" i="17"/>
  <c r="Z1138" i="17"/>
  <c r="AB1138" i="17"/>
  <c r="AC1138" i="17"/>
  <c r="AE1138" i="17"/>
  <c r="AD1138" i="17" s="1"/>
  <c r="AF1138" i="17"/>
  <c r="AG1138" i="17"/>
  <c r="AI1138" i="17"/>
  <c r="AJ1138" i="17"/>
  <c r="AK1138" i="17"/>
  <c r="C1139" i="17"/>
  <c r="D1139" i="17"/>
  <c r="E1139" i="17"/>
  <c r="F1139" i="17"/>
  <c r="G1139" i="17"/>
  <c r="H1139" i="17"/>
  <c r="I1139" i="17"/>
  <c r="J1139" i="17"/>
  <c r="K1139" i="17"/>
  <c r="L1139" i="17"/>
  <c r="M1139" i="17"/>
  <c r="N1139" i="17"/>
  <c r="O1139" i="17"/>
  <c r="P1139" i="17"/>
  <c r="Q1139" i="17"/>
  <c r="R1139" i="17"/>
  <c r="S1139" i="17"/>
  <c r="T1139" i="17"/>
  <c r="U1139" i="17"/>
  <c r="V1139" i="17"/>
  <c r="W1139" i="17"/>
  <c r="X1139" i="17"/>
  <c r="Y1139" i="17"/>
  <c r="Z1139" i="17"/>
  <c r="AB1139" i="17"/>
  <c r="AC1139" i="17"/>
  <c r="AE1139" i="17"/>
  <c r="AD1139" i="17" s="1"/>
  <c r="AI1139" i="17"/>
  <c r="AJ1139" i="17"/>
  <c r="AK1139" i="17"/>
  <c r="AL1139" i="17"/>
  <c r="AM1139" i="17"/>
  <c r="C1140" i="17"/>
  <c r="D1140" i="17"/>
  <c r="E1140" i="17"/>
  <c r="F1140" i="17"/>
  <c r="G1140" i="17"/>
  <c r="H1140" i="17"/>
  <c r="I1140" i="17"/>
  <c r="J1140" i="17"/>
  <c r="K1140" i="17"/>
  <c r="L1140" i="17"/>
  <c r="M1140" i="17"/>
  <c r="N1140" i="17"/>
  <c r="O1140" i="17"/>
  <c r="P1140" i="17"/>
  <c r="Q1140" i="17"/>
  <c r="R1140" i="17"/>
  <c r="S1140" i="17"/>
  <c r="T1140" i="17"/>
  <c r="U1140" i="17"/>
  <c r="V1140" i="17"/>
  <c r="W1140" i="17"/>
  <c r="X1140" i="17"/>
  <c r="Y1140" i="17"/>
  <c r="Z1140" i="17"/>
  <c r="AB1140" i="17"/>
  <c r="AC1140" i="17"/>
  <c r="AE1140" i="17"/>
  <c r="AD1140" i="17" s="1"/>
  <c r="C1141" i="17"/>
  <c r="D1141" i="17"/>
  <c r="AA1141" i="17" s="1"/>
  <c r="E1141" i="17"/>
  <c r="F1141" i="17"/>
  <c r="G1141" i="17"/>
  <c r="H1141" i="17"/>
  <c r="I1141" i="17"/>
  <c r="J1141" i="17"/>
  <c r="K1141" i="17"/>
  <c r="L1141" i="17"/>
  <c r="M1141" i="17"/>
  <c r="N1141" i="17"/>
  <c r="O1141" i="17"/>
  <c r="P1141" i="17"/>
  <c r="Q1141" i="17"/>
  <c r="R1141" i="17"/>
  <c r="S1141" i="17"/>
  <c r="T1141" i="17"/>
  <c r="U1141" i="17"/>
  <c r="V1141" i="17"/>
  <c r="W1141" i="17"/>
  <c r="X1141" i="17"/>
  <c r="Y1141" i="17"/>
  <c r="Z1141" i="17"/>
  <c r="AB1141" i="17"/>
  <c r="AC1141" i="17"/>
  <c r="AE1141" i="17"/>
  <c r="AD1141" i="17" s="1"/>
  <c r="C1142" i="17"/>
  <c r="D1142" i="17"/>
  <c r="E1142" i="17"/>
  <c r="F1142" i="17"/>
  <c r="G1142" i="17"/>
  <c r="H1142" i="17"/>
  <c r="I1142" i="17"/>
  <c r="J1142" i="17"/>
  <c r="K1142" i="17"/>
  <c r="L1142" i="17"/>
  <c r="M1142" i="17"/>
  <c r="N1142" i="17"/>
  <c r="O1142" i="17"/>
  <c r="P1142" i="17"/>
  <c r="Q1142" i="17"/>
  <c r="R1142" i="17"/>
  <c r="S1142" i="17"/>
  <c r="T1142" i="17"/>
  <c r="U1142" i="17"/>
  <c r="V1142" i="17"/>
  <c r="W1142" i="17"/>
  <c r="X1142" i="17"/>
  <c r="Y1142" i="17"/>
  <c r="Z1142" i="17"/>
  <c r="AB1142" i="17"/>
  <c r="AC1142" i="17"/>
  <c r="AD1142" i="17"/>
  <c r="AE1142" i="17"/>
  <c r="AI1142" i="17"/>
  <c r="C1143" i="17"/>
  <c r="D1143" i="17"/>
  <c r="E1143" i="17"/>
  <c r="F1143" i="17"/>
  <c r="G1143" i="17"/>
  <c r="H1143" i="17"/>
  <c r="I1143" i="17"/>
  <c r="J1143" i="17"/>
  <c r="K1143" i="17"/>
  <c r="L1143" i="17"/>
  <c r="M1143" i="17"/>
  <c r="N1143" i="17"/>
  <c r="O1143" i="17"/>
  <c r="P1143" i="17"/>
  <c r="Q1143" i="17"/>
  <c r="R1143" i="17"/>
  <c r="S1143" i="17"/>
  <c r="T1143" i="17"/>
  <c r="U1143" i="17"/>
  <c r="V1143" i="17"/>
  <c r="W1143" i="17"/>
  <c r="X1143" i="17"/>
  <c r="Y1143" i="17"/>
  <c r="Z1143" i="17"/>
  <c r="AB1143" i="17"/>
  <c r="AC1143" i="17"/>
  <c r="AE1143" i="17"/>
  <c r="AI1143" i="17" s="1"/>
  <c r="AL1143" i="17"/>
  <c r="AM1143" i="17"/>
  <c r="C1144" i="17"/>
  <c r="D1144" i="17"/>
  <c r="E1144" i="17"/>
  <c r="F1144" i="17"/>
  <c r="G1144" i="17"/>
  <c r="H1144" i="17"/>
  <c r="AA1144" i="17" s="1"/>
  <c r="I1144" i="17"/>
  <c r="J1144" i="17"/>
  <c r="K1144" i="17"/>
  <c r="L1144" i="17"/>
  <c r="M1144" i="17"/>
  <c r="N1144" i="17"/>
  <c r="O1144" i="17"/>
  <c r="P1144" i="17"/>
  <c r="Q1144" i="17"/>
  <c r="R1144" i="17"/>
  <c r="S1144" i="17"/>
  <c r="T1144" i="17"/>
  <c r="U1144" i="17"/>
  <c r="V1144" i="17"/>
  <c r="W1144" i="17"/>
  <c r="X1144" i="17"/>
  <c r="Y1144" i="17"/>
  <c r="Z1144" i="17"/>
  <c r="AB1144" i="17"/>
  <c r="AC1144" i="17"/>
  <c r="AE1144" i="17"/>
  <c r="AD1144" i="17" s="1"/>
  <c r="AI1144" i="17"/>
  <c r="AJ1144" i="17" s="1"/>
  <c r="C1145" i="17"/>
  <c r="D1145" i="17"/>
  <c r="E1145" i="17"/>
  <c r="F1145" i="17"/>
  <c r="G1145" i="17"/>
  <c r="H1145" i="17"/>
  <c r="I1145" i="17"/>
  <c r="J1145" i="17"/>
  <c r="K1145" i="17"/>
  <c r="L1145" i="17"/>
  <c r="M1145" i="17"/>
  <c r="N1145" i="17"/>
  <c r="O1145" i="17"/>
  <c r="P1145" i="17"/>
  <c r="Q1145" i="17"/>
  <c r="R1145" i="17"/>
  <c r="S1145" i="17"/>
  <c r="T1145" i="17"/>
  <c r="U1145" i="17"/>
  <c r="V1145" i="17"/>
  <c r="W1145" i="17"/>
  <c r="X1145" i="17"/>
  <c r="Y1145" i="17"/>
  <c r="Z1145" i="17"/>
  <c r="AB1145" i="17"/>
  <c r="AC1145" i="17"/>
  <c r="AD1145" i="17"/>
  <c r="AE1145" i="17"/>
  <c r="AI1145" i="17"/>
  <c r="C1146" i="17"/>
  <c r="D1146" i="17"/>
  <c r="E1146" i="17"/>
  <c r="F1146" i="17"/>
  <c r="G1146" i="17"/>
  <c r="H1146" i="17"/>
  <c r="AA1146" i="17" s="1"/>
  <c r="I1146" i="17"/>
  <c r="J1146" i="17"/>
  <c r="K1146" i="17"/>
  <c r="L1146" i="17"/>
  <c r="M1146" i="17"/>
  <c r="N1146" i="17"/>
  <c r="O1146" i="17"/>
  <c r="P1146" i="17"/>
  <c r="Q1146" i="17"/>
  <c r="R1146" i="17"/>
  <c r="S1146" i="17"/>
  <c r="T1146" i="17"/>
  <c r="U1146" i="17"/>
  <c r="V1146" i="17"/>
  <c r="W1146" i="17"/>
  <c r="X1146" i="17"/>
  <c r="Y1146" i="17"/>
  <c r="Z1146" i="17"/>
  <c r="AB1146" i="17"/>
  <c r="AC1146" i="17"/>
  <c r="AE1146" i="17"/>
  <c r="AD1146" i="17" s="1"/>
  <c r="AH1146" i="17"/>
  <c r="AI1146" i="17"/>
  <c r="AJ1146" i="17"/>
  <c r="AK1146" i="17"/>
  <c r="AL1146" i="17"/>
  <c r="AM1146" i="17"/>
  <c r="C1147" i="17"/>
  <c r="D1147" i="17"/>
  <c r="E1147" i="17"/>
  <c r="F1147" i="17"/>
  <c r="G1147" i="17"/>
  <c r="H1147" i="17"/>
  <c r="I1147" i="17"/>
  <c r="J1147" i="17"/>
  <c r="K1147" i="17"/>
  <c r="L1147" i="17"/>
  <c r="M1147" i="17"/>
  <c r="N1147" i="17"/>
  <c r="O1147" i="17"/>
  <c r="P1147" i="17"/>
  <c r="Q1147" i="17"/>
  <c r="R1147" i="17"/>
  <c r="S1147" i="17"/>
  <c r="T1147" i="17"/>
  <c r="U1147" i="17"/>
  <c r="V1147" i="17"/>
  <c r="W1147" i="17"/>
  <c r="X1147" i="17"/>
  <c r="Y1147" i="17"/>
  <c r="Z1147" i="17"/>
  <c r="AB1147" i="17"/>
  <c r="AC1147" i="17"/>
  <c r="AD1147" i="17"/>
  <c r="AE1147" i="17"/>
  <c r="AI1147" i="17"/>
  <c r="AJ1147" i="17"/>
  <c r="AK1147" i="17"/>
  <c r="AL1147" i="17"/>
  <c r="AM1147" i="17"/>
  <c r="C1148" i="17"/>
  <c r="D1148" i="17"/>
  <c r="E1148" i="17"/>
  <c r="F1148" i="17"/>
  <c r="G1148" i="17"/>
  <c r="H1148" i="17"/>
  <c r="I1148" i="17"/>
  <c r="J1148" i="17"/>
  <c r="K1148" i="17"/>
  <c r="L1148" i="17"/>
  <c r="M1148" i="17"/>
  <c r="N1148" i="17"/>
  <c r="O1148" i="17"/>
  <c r="P1148" i="17"/>
  <c r="Q1148" i="17"/>
  <c r="R1148" i="17"/>
  <c r="S1148" i="17"/>
  <c r="T1148" i="17"/>
  <c r="U1148" i="17"/>
  <c r="V1148" i="17"/>
  <c r="W1148" i="17"/>
  <c r="X1148" i="17"/>
  <c r="Y1148" i="17"/>
  <c r="Z1148" i="17"/>
  <c r="AB1148" i="17"/>
  <c r="AC1148" i="17"/>
  <c r="AE1148" i="17"/>
  <c r="AD1148" i="17" s="1"/>
  <c r="AI1148" i="17"/>
  <c r="AJ1148" i="17" s="1"/>
  <c r="AK1148" i="17"/>
  <c r="C1149" i="17"/>
  <c r="D1149" i="17"/>
  <c r="E1149" i="17"/>
  <c r="F1149" i="17"/>
  <c r="G1149" i="17"/>
  <c r="H1149" i="17"/>
  <c r="I1149" i="17"/>
  <c r="J1149" i="17"/>
  <c r="K1149" i="17"/>
  <c r="L1149" i="17"/>
  <c r="M1149" i="17"/>
  <c r="N1149" i="17"/>
  <c r="O1149" i="17"/>
  <c r="P1149" i="17"/>
  <c r="Q1149" i="17"/>
  <c r="R1149" i="17"/>
  <c r="S1149" i="17"/>
  <c r="T1149" i="17"/>
  <c r="U1149" i="17"/>
  <c r="V1149" i="17"/>
  <c r="W1149" i="17"/>
  <c r="X1149" i="17"/>
  <c r="Y1149" i="17"/>
  <c r="Z1149" i="17"/>
  <c r="AB1149" i="17"/>
  <c r="AC1149" i="17"/>
  <c r="AE1149" i="17"/>
  <c r="AI1149" i="17" s="1"/>
  <c r="AJ1149" i="17"/>
  <c r="AK1149" i="17"/>
  <c r="C1150" i="17"/>
  <c r="D1150" i="17"/>
  <c r="E1150" i="17"/>
  <c r="F1150" i="17"/>
  <c r="G1150" i="17"/>
  <c r="H1150" i="17"/>
  <c r="I1150" i="17"/>
  <c r="J1150" i="17"/>
  <c r="K1150" i="17"/>
  <c r="L1150" i="17"/>
  <c r="M1150" i="17"/>
  <c r="N1150" i="17"/>
  <c r="O1150" i="17"/>
  <c r="P1150" i="17"/>
  <c r="Q1150" i="17"/>
  <c r="R1150" i="17"/>
  <c r="S1150" i="17"/>
  <c r="T1150" i="17"/>
  <c r="U1150" i="17"/>
  <c r="V1150" i="17"/>
  <c r="W1150" i="17"/>
  <c r="X1150" i="17"/>
  <c r="Y1150" i="17"/>
  <c r="Z1150" i="17"/>
  <c r="AB1150" i="17"/>
  <c r="AC1150" i="17"/>
  <c r="AE1150" i="17"/>
  <c r="AI1150" i="17" s="1"/>
  <c r="AM1150" i="17"/>
  <c r="C1151" i="17"/>
  <c r="AA1151" i="17" s="1"/>
  <c r="D1151" i="17"/>
  <c r="E1151" i="17"/>
  <c r="F1151" i="17"/>
  <c r="G1151" i="17"/>
  <c r="H1151" i="17"/>
  <c r="I1151" i="17"/>
  <c r="J1151" i="17"/>
  <c r="K1151" i="17"/>
  <c r="L1151" i="17"/>
  <c r="M1151" i="17"/>
  <c r="N1151" i="17"/>
  <c r="O1151" i="17"/>
  <c r="P1151" i="17"/>
  <c r="Q1151" i="17"/>
  <c r="R1151" i="17"/>
  <c r="S1151" i="17"/>
  <c r="T1151" i="17"/>
  <c r="U1151" i="17"/>
  <c r="V1151" i="17"/>
  <c r="W1151" i="17"/>
  <c r="X1151" i="17"/>
  <c r="Y1151" i="17"/>
  <c r="Z1151" i="17"/>
  <c r="AB1151" i="17"/>
  <c r="AC1151" i="17"/>
  <c r="AE1151" i="17"/>
  <c r="AD1151" i="17" s="1"/>
  <c r="AI1151" i="17"/>
  <c r="AJ1151" i="17" s="1"/>
  <c r="C1152" i="17"/>
  <c r="D1152" i="17"/>
  <c r="E1152" i="17"/>
  <c r="F1152" i="17"/>
  <c r="G1152" i="17"/>
  <c r="H1152" i="17"/>
  <c r="I1152" i="17"/>
  <c r="J1152" i="17"/>
  <c r="K1152" i="17"/>
  <c r="L1152" i="17"/>
  <c r="M1152" i="17"/>
  <c r="N1152" i="17"/>
  <c r="O1152" i="17"/>
  <c r="P1152" i="17"/>
  <c r="Q1152" i="17"/>
  <c r="R1152" i="17"/>
  <c r="S1152" i="17"/>
  <c r="T1152" i="17"/>
  <c r="U1152" i="17"/>
  <c r="V1152" i="17"/>
  <c r="W1152" i="17"/>
  <c r="X1152" i="17"/>
  <c r="Y1152" i="17"/>
  <c r="Z1152" i="17"/>
  <c r="AB1152" i="17"/>
  <c r="AC1152" i="17"/>
  <c r="AE1152" i="17"/>
  <c r="AI1152" i="17" s="1"/>
  <c r="C1153" i="17"/>
  <c r="D1153" i="17"/>
  <c r="E1153" i="17"/>
  <c r="F1153" i="17"/>
  <c r="G1153" i="17"/>
  <c r="H1153" i="17"/>
  <c r="I1153" i="17"/>
  <c r="J1153" i="17"/>
  <c r="K1153" i="17"/>
  <c r="L1153" i="17"/>
  <c r="M1153" i="17"/>
  <c r="N1153" i="17"/>
  <c r="O1153" i="17"/>
  <c r="P1153" i="17"/>
  <c r="Q1153" i="17"/>
  <c r="R1153" i="17"/>
  <c r="S1153" i="17"/>
  <c r="T1153" i="17"/>
  <c r="U1153" i="17"/>
  <c r="V1153" i="17"/>
  <c r="W1153" i="17"/>
  <c r="X1153" i="17"/>
  <c r="Y1153" i="17"/>
  <c r="Z1153" i="17"/>
  <c r="AB1153" i="17"/>
  <c r="AC1153" i="17"/>
  <c r="AD1153" i="17"/>
  <c r="AE1153" i="17"/>
  <c r="AI1153" i="17"/>
  <c r="AJ1153" i="17"/>
  <c r="AK1153" i="17"/>
  <c r="C1154" i="17"/>
  <c r="D1154" i="17"/>
  <c r="E1154" i="17"/>
  <c r="F1154" i="17"/>
  <c r="G1154" i="17"/>
  <c r="H1154" i="17"/>
  <c r="I1154" i="17"/>
  <c r="J1154" i="17"/>
  <c r="K1154" i="17"/>
  <c r="L1154" i="17"/>
  <c r="M1154" i="17"/>
  <c r="N1154" i="17"/>
  <c r="O1154" i="17"/>
  <c r="P1154" i="17"/>
  <c r="Q1154" i="17"/>
  <c r="R1154" i="17"/>
  <c r="S1154" i="17"/>
  <c r="T1154" i="17"/>
  <c r="U1154" i="17"/>
  <c r="V1154" i="17"/>
  <c r="W1154" i="17"/>
  <c r="X1154" i="17"/>
  <c r="Y1154" i="17"/>
  <c r="Z1154" i="17"/>
  <c r="AB1154" i="17"/>
  <c r="AC1154" i="17"/>
  <c r="AE1154" i="17"/>
  <c r="AD1154" i="17" s="1"/>
  <c r="AI1154" i="17"/>
  <c r="AJ1154" i="17"/>
  <c r="AK1154" i="17"/>
  <c r="AL1154" i="17"/>
  <c r="AM1154" i="17"/>
  <c r="C1155" i="17"/>
  <c r="D1155" i="17"/>
  <c r="E1155" i="17"/>
  <c r="F1155" i="17"/>
  <c r="G1155" i="17"/>
  <c r="H1155" i="17"/>
  <c r="I1155" i="17"/>
  <c r="J1155" i="17"/>
  <c r="K1155" i="17"/>
  <c r="L1155" i="17"/>
  <c r="M1155" i="17"/>
  <c r="N1155" i="17"/>
  <c r="O1155" i="17"/>
  <c r="P1155" i="17"/>
  <c r="Q1155" i="17"/>
  <c r="R1155" i="17"/>
  <c r="S1155" i="17"/>
  <c r="T1155" i="17"/>
  <c r="U1155" i="17"/>
  <c r="V1155" i="17"/>
  <c r="W1155" i="17"/>
  <c r="X1155" i="17"/>
  <c r="Y1155" i="17"/>
  <c r="Z1155" i="17"/>
  <c r="AB1155" i="17"/>
  <c r="AC1155" i="17"/>
  <c r="AE1155" i="17"/>
  <c r="AD1155" i="17" s="1"/>
  <c r="AI1155" i="17"/>
  <c r="AK1155" i="17" s="1"/>
  <c r="AJ1155" i="17"/>
  <c r="C1156" i="17"/>
  <c r="D1156" i="17"/>
  <c r="E1156" i="17"/>
  <c r="F1156" i="17"/>
  <c r="G1156" i="17"/>
  <c r="H1156" i="17"/>
  <c r="I1156" i="17"/>
  <c r="J1156" i="17"/>
  <c r="K1156" i="17"/>
  <c r="L1156" i="17"/>
  <c r="M1156" i="17"/>
  <c r="N1156" i="17"/>
  <c r="O1156" i="17"/>
  <c r="P1156" i="17"/>
  <c r="Q1156" i="17"/>
  <c r="R1156" i="17"/>
  <c r="S1156" i="17"/>
  <c r="T1156" i="17"/>
  <c r="U1156" i="17"/>
  <c r="V1156" i="17"/>
  <c r="W1156" i="17"/>
  <c r="X1156" i="17"/>
  <c r="Y1156" i="17"/>
  <c r="Z1156" i="17"/>
  <c r="AB1156" i="17"/>
  <c r="AC1156" i="17"/>
  <c r="AD1156" i="17"/>
  <c r="AE1156" i="17"/>
  <c r="AI1156" i="17" s="1"/>
  <c r="AK1156" i="17"/>
  <c r="C1157" i="17"/>
  <c r="D1157" i="17"/>
  <c r="E1157" i="17"/>
  <c r="F1157" i="17"/>
  <c r="G1157" i="17"/>
  <c r="H1157" i="17"/>
  <c r="I1157" i="17"/>
  <c r="J1157" i="17"/>
  <c r="K1157" i="17"/>
  <c r="AA1157" i="17" s="1"/>
  <c r="L1157" i="17"/>
  <c r="M1157" i="17"/>
  <c r="N1157" i="17"/>
  <c r="O1157" i="17"/>
  <c r="P1157" i="17"/>
  <c r="Q1157" i="17"/>
  <c r="R1157" i="17"/>
  <c r="S1157" i="17"/>
  <c r="T1157" i="17"/>
  <c r="U1157" i="17"/>
  <c r="V1157" i="17"/>
  <c r="W1157" i="17"/>
  <c r="X1157" i="17"/>
  <c r="Y1157" i="17"/>
  <c r="Z1157" i="17"/>
  <c r="AB1157" i="17"/>
  <c r="AC1157" i="17"/>
  <c r="AE1157" i="17"/>
  <c r="AD1157" i="17" s="1"/>
  <c r="AI1157" i="17"/>
  <c r="C1158" i="17"/>
  <c r="D1158" i="17"/>
  <c r="E1158" i="17"/>
  <c r="F1158" i="17"/>
  <c r="G1158" i="17"/>
  <c r="H1158" i="17"/>
  <c r="I1158" i="17"/>
  <c r="J1158" i="17"/>
  <c r="K1158" i="17"/>
  <c r="L1158" i="17"/>
  <c r="M1158" i="17"/>
  <c r="N1158" i="17"/>
  <c r="O1158" i="17"/>
  <c r="P1158" i="17"/>
  <c r="Q1158" i="17"/>
  <c r="R1158" i="17"/>
  <c r="S1158" i="17"/>
  <c r="T1158" i="17"/>
  <c r="U1158" i="17"/>
  <c r="V1158" i="17"/>
  <c r="W1158" i="17"/>
  <c r="X1158" i="17"/>
  <c r="Y1158" i="17"/>
  <c r="Z1158" i="17"/>
  <c r="AB1158" i="17"/>
  <c r="AC1158" i="17"/>
  <c r="AE1158" i="17"/>
  <c r="AD1158" i="17" s="1"/>
  <c r="C1159" i="17"/>
  <c r="D1159" i="17"/>
  <c r="E1159" i="17"/>
  <c r="F1159" i="17"/>
  <c r="G1159" i="17"/>
  <c r="H1159" i="17"/>
  <c r="AA1159" i="17" s="1"/>
  <c r="I1159" i="17"/>
  <c r="J1159" i="17"/>
  <c r="K1159" i="17"/>
  <c r="L1159" i="17"/>
  <c r="M1159" i="17"/>
  <c r="N1159" i="17"/>
  <c r="O1159" i="17"/>
  <c r="P1159" i="17"/>
  <c r="Q1159" i="17"/>
  <c r="R1159" i="17"/>
  <c r="S1159" i="17"/>
  <c r="T1159" i="17"/>
  <c r="U1159" i="17"/>
  <c r="V1159" i="17"/>
  <c r="W1159" i="17"/>
  <c r="X1159" i="17"/>
  <c r="Y1159" i="17"/>
  <c r="Z1159" i="17"/>
  <c r="AB1159" i="17"/>
  <c r="AC1159" i="17"/>
  <c r="AE1159" i="17"/>
  <c r="AB795" i="16"/>
  <c r="AC795" i="16"/>
  <c r="AE795" i="16"/>
  <c r="AF795" i="16"/>
  <c r="AG795" i="16"/>
  <c r="AH795" i="16"/>
  <c r="AB796" i="16"/>
  <c r="AC796" i="16"/>
  <c r="AI1067" i="16" s="1"/>
  <c r="AE796" i="16"/>
  <c r="AD796" i="16" s="1"/>
  <c r="AF796" i="16"/>
  <c r="AG796" i="16"/>
  <c r="AH796" i="16"/>
  <c r="AI796" i="16"/>
  <c r="AL796" i="16"/>
  <c r="AB797" i="16"/>
  <c r="AC797" i="16"/>
  <c r="AD797" i="16"/>
  <c r="AE797" i="16"/>
  <c r="AF797" i="16"/>
  <c r="AG797" i="16"/>
  <c r="AH797" i="16"/>
  <c r="AI797" i="16"/>
  <c r="AL797" i="16"/>
  <c r="AM797" i="16"/>
  <c r="AB798" i="16"/>
  <c r="AC798" i="16"/>
  <c r="AE798" i="16"/>
  <c r="AI798" i="16" s="1"/>
  <c r="AF798" i="16"/>
  <c r="AG798" i="16"/>
  <c r="AH798" i="16"/>
  <c r="AL798" i="16"/>
  <c r="AB799" i="16"/>
  <c r="AC799" i="16"/>
  <c r="AE799" i="16"/>
  <c r="AD799" i="16" s="1"/>
  <c r="AF799" i="16"/>
  <c r="AG799" i="16"/>
  <c r="AH799" i="16"/>
  <c r="AI799" i="16"/>
  <c r="AJ799" i="16"/>
  <c r="AM799" i="16"/>
  <c r="AB800" i="16"/>
  <c r="AC800" i="16"/>
  <c r="AD800" i="16"/>
  <c r="AE800" i="16"/>
  <c r="AI800" i="16" s="1"/>
  <c r="AF800" i="16"/>
  <c r="AG800" i="16"/>
  <c r="AH800" i="16"/>
  <c r="AJ800" i="16"/>
  <c r="AK800" i="16"/>
  <c r="AB801" i="16"/>
  <c r="AC801" i="16"/>
  <c r="AE801" i="16"/>
  <c r="AD801" i="16" s="1"/>
  <c r="AF801" i="16"/>
  <c r="AG801" i="16"/>
  <c r="AH801" i="16"/>
  <c r="AI801" i="16"/>
  <c r="AB802" i="16"/>
  <c r="AC802" i="16"/>
  <c r="AD802" i="16"/>
  <c r="AE802" i="16"/>
  <c r="AF802" i="16"/>
  <c r="AG802" i="16"/>
  <c r="AH802" i="16"/>
  <c r="AI802" i="16"/>
  <c r="AM802" i="16"/>
  <c r="AB803" i="16"/>
  <c r="AC803" i="16"/>
  <c r="AI884" i="16" s="1"/>
  <c r="AE803" i="16"/>
  <c r="AD803" i="16" s="1"/>
  <c r="AF803" i="16"/>
  <c r="AG803" i="16"/>
  <c r="AH803" i="16"/>
  <c r="AI803" i="16"/>
  <c r="AJ803" i="16"/>
  <c r="AB804" i="16"/>
  <c r="AC804" i="16"/>
  <c r="AE804" i="16"/>
  <c r="AF804" i="16"/>
  <c r="AG804" i="16" s="1"/>
  <c r="AH804" i="16"/>
  <c r="AB805" i="16"/>
  <c r="AC805" i="16"/>
  <c r="AE805" i="16"/>
  <c r="AI805" i="16" s="1"/>
  <c r="AF805" i="16"/>
  <c r="AG805" i="16"/>
  <c r="AH805" i="16"/>
  <c r="AJ805" i="16"/>
  <c r="AB806" i="16"/>
  <c r="AC806" i="16"/>
  <c r="AE806" i="16"/>
  <c r="AF806" i="16"/>
  <c r="AG806" i="16"/>
  <c r="AH806" i="16"/>
  <c r="AB807" i="16"/>
  <c r="AC807" i="16"/>
  <c r="AD807" i="16"/>
  <c r="AE807" i="16"/>
  <c r="AF807" i="16"/>
  <c r="AG807" i="16"/>
  <c r="AH807" i="16"/>
  <c r="AI807" i="16"/>
  <c r="AJ807" i="16"/>
  <c r="AK807" i="16"/>
  <c r="AL807" i="16"/>
  <c r="AM807" i="16"/>
  <c r="AB808" i="16"/>
  <c r="AC808" i="16"/>
  <c r="AE808" i="16"/>
  <c r="AD808" i="16" s="1"/>
  <c r="AF808" i="16"/>
  <c r="AG808" i="16"/>
  <c r="AH808" i="16"/>
  <c r="AI808" i="16"/>
  <c r="AM808" i="16" s="1"/>
  <c r="AJ808" i="16"/>
  <c r="AB809" i="16"/>
  <c r="AC809" i="16"/>
  <c r="AD809" i="16"/>
  <c r="AE809" i="16"/>
  <c r="AF809" i="16"/>
  <c r="AG809" i="16"/>
  <c r="AH809" i="16"/>
  <c r="AI809" i="16"/>
  <c r="AJ809" i="16"/>
  <c r="AK809" i="16"/>
  <c r="AB810" i="16"/>
  <c r="AC810" i="16"/>
  <c r="AE810" i="16"/>
  <c r="AI810" i="16" s="1"/>
  <c r="AF810" i="16"/>
  <c r="AG810" i="16"/>
  <c r="AH810" i="16"/>
  <c r="AJ810" i="16"/>
  <c r="AK810" i="16"/>
  <c r="AL810" i="16"/>
  <c r="AM810" i="16"/>
  <c r="AB811" i="16"/>
  <c r="AC811" i="16"/>
  <c r="AE811" i="16"/>
  <c r="AD811" i="16" s="1"/>
  <c r="AF811" i="16"/>
  <c r="AG811" i="16"/>
  <c r="AH811" i="16"/>
  <c r="AI811" i="16"/>
  <c r="AL811" i="16"/>
  <c r="AB812" i="16"/>
  <c r="AC812" i="16"/>
  <c r="AD812" i="16"/>
  <c r="AE812" i="16"/>
  <c r="AF812" i="16"/>
  <c r="AG812" i="16"/>
  <c r="AH812" i="16"/>
  <c r="AI812" i="16"/>
  <c r="AM812" i="16" s="1"/>
  <c r="AJ812" i="16"/>
  <c r="AK812" i="16"/>
  <c r="AB813" i="16"/>
  <c r="AC813" i="16"/>
  <c r="AE813" i="16"/>
  <c r="AD813" i="16" s="1"/>
  <c r="AF813" i="16"/>
  <c r="AG813" i="16"/>
  <c r="AH813" i="16"/>
  <c r="AI813" i="16"/>
  <c r="AB814" i="16"/>
  <c r="AC814" i="16"/>
  <c r="AE814" i="16"/>
  <c r="AD814" i="16" s="1"/>
  <c r="AF814" i="16"/>
  <c r="AG814" i="16"/>
  <c r="AH814" i="16"/>
  <c r="AI814" i="16"/>
  <c r="AM814" i="16"/>
  <c r="AB815" i="16"/>
  <c r="AC815" i="16"/>
  <c r="AE815" i="16"/>
  <c r="AI815" i="16" s="1"/>
  <c r="AM815" i="16" s="1"/>
  <c r="AF815" i="16"/>
  <c r="AG815" i="16"/>
  <c r="AH815" i="16"/>
  <c r="AJ815" i="16"/>
  <c r="AK815" i="16"/>
  <c r="AB816" i="16"/>
  <c r="AC816" i="16"/>
  <c r="AE816" i="16"/>
  <c r="AI816" i="16" s="1"/>
  <c r="AF816" i="16"/>
  <c r="AG816" i="16" s="1"/>
  <c r="AH816" i="16"/>
  <c r="AL816" i="16"/>
  <c r="AM816" i="16"/>
  <c r="AB817" i="16"/>
  <c r="AC817" i="16"/>
  <c r="AD817" i="16"/>
  <c r="AE817" i="16"/>
  <c r="AF817" i="16"/>
  <c r="AG817" i="16"/>
  <c r="AH817" i="16"/>
  <c r="AI817" i="16"/>
  <c r="AM817" i="16" s="1"/>
  <c r="AJ817" i="16"/>
  <c r="AK817" i="16"/>
  <c r="AL817" i="16"/>
  <c r="AB818" i="16"/>
  <c r="AC818" i="16"/>
  <c r="AD818" i="16"/>
  <c r="AE818" i="16"/>
  <c r="AF818" i="16"/>
  <c r="AG818" i="16"/>
  <c r="AH818" i="16"/>
  <c r="AI818" i="16"/>
  <c r="AM818" i="16" s="1"/>
  <c r="AJ818" i="16"/>
  <c r="AK818" i="16"/>
  <c r="AL818" i="16"/>
  <c r="AB819" i="16"/>
  <c r="AC819" i="16"/>
  <c r="AE819" i="16"/>
  <c r="AD819" i="16" s="1"/>
  <c r="AF819" i="16"/>
  <c r="AG819" i="16"/>
  <c r="AH819" i="16"/>
  <c r="AI819" i="16"/>
  <c r="AM819" i="16"/>
  <c r="AB820" i="16"/>
  <c r="AC820" i="16"/>
  <c r="AE820" i="16"/>
  <c r="AF820" i="16"/>
  <c r="AG820" i="16" s="1"/>
  <c r="AH820" i="16"/>
  <c r="AB821" i="16"/>
  <c r="AC821" i="16"/>
  <c r="AD821" i="16"/>
  <c r="AE821" i="16"/>
  <c r="AI821" i="16" s="1"/>
  <c r="AF821" i="16"/>
  <c r="AG821" i="16"/>
  <c r="AH821" i="16"/>
  <c r="AB822" i="16"/>
  <c r="AC822" i="16"/>
  <c r="AD822" i="16"/>
  <c r="AE822" i="16"/>
  <c r="AF822" i="16"/>
  <c r="AG822" i="16"/>
  <c r="AH822" i="16"/>
  <c r="AI822" i="16"/>
  <c r="AJ822" i="16"/>
  <c r="AK822" i="16"/>
  <c r="AL822" i="16"/>
  <c r="AM822" i="16"/>
  <c r="AB823" i="16"/>
  <c r="AC823" i="16"/>
  <c r="AE823" i="16"/>
  <c r="AI823" i="16" s="1"/>
  <c r="AF823" i="16"/>
  <c r="AG823" i="16"/>
  <c r="AH823" i="16"/>
  <c r="AB824" i="16"/>
  <c r="AC824" i="16"/>
  <c r="AE824" i="16"/>
  <c r="AD824" i="16" s="1"/>
  <c r="AF824" i="16"/>
  <c r="AG824" i="16"/>
  <c r="AH824" i="16"/>
  <c r="AI824" i="16"/>
  <c r="AJ824" i="16" s="1"/>
  <c r="AB825" i="16"/>
  <c r="AC825" i="16"/>
  <c r="AE825" i="16"/>
  <c r="AF825" i="16"/>
  <c r="AG825" i="16"/>
  <c r="AH825" i="16"/>
  <c r="AB826" i="16"/>
  <c r="AC826" i="16"/>
  <c r="AE826" i="16"/>
  <c r="AD826" i="16" s="1"/>
  <c r="AF826" i="16"/>
  <c r="AG826" i="16"/>
  <c r="AH826" i="16"/>
  <c r="AI826" i="16"/>
  <c r="AM826" i="16" s="1"/>
  <c r="AL826" i="16"/>
  <c r="AB827" i="16"/>
  <c r="AC827" i="16"/>
  <c r="AD827" i="16"/>
  <c r="AE827" i="16"/>
  <c r="AF827" i="16"/>
  <c r="AG827" i="16"/>
  <c r="AH827" i="16"/>
  <c r="AI827" i="16"/>
  <c r="AJ827" i="16"/>
  <c r="AK827" i="16"/>
  <c r="AL827" i="16"/>
  <c r="AM827" i="16"/>
  <c r="AB828" i="16"/>
  <c r="AC828" i="16"/>
  <c r="AE828" i="16"/>
  <c r="AD828" i="16" s="1"/>
  <c r="AF828" i="16"/>
  <c r="AG828" i="16"/>
  <c r="AH828" i="16"/>
  <c r="AB829" i="16"/>
  <c r="AC829" i="16"/>
  <c r="AE829" i="16"/>
  <c r="AD829" i="16" s="1"/>
  <c r="AF829" i="16"/>
  <c r="AG829" i="16"/>
  <c r="AH829" i="16"/>
  <c r="AI829" i="16"/>
  <c r="AJ829" i="16"/>
  <c r="AK829" i="16"/>
  <c r="AB830" i="16"/>
  <c r="AC830" i="16"/>
  <c r="AE830" i="16"/>
  <c r="AI830" i="16" s="1"/>
  <c r="AJ830" i="16" s="1"/>
  <c r="AF830" i="16"/>
  <c r="AG830" i="16"/>
  <c r="AH830" i="16"/>
  <c r="AB831" i="16"/>
  <c r="AC831" i="16"/>
  <c r="AE831" i="16"/>
  <c r="AD831" i="16" s="1"/>
  <c r="AF831" i="16"/>
  <c r="AG831" i="16"/>
  <c r="AH831" i="16"/>
  <c r="AI831" i="16"/>
  <c r="AL831" i="16"/>
  <c r="AM831" i="16"/>
  <c r="AB832" i="16"/>
  <c r="AC832" i="16"/>
  <c r="AD832" i="16"/>
  <c r="AE832" i="16"/>
  <c r="AF832" i="16"/>
  <c r="AG832" i="16"/>
  <c r="AH832" i="16"/>
  <c r="AI832" i="16"/>
  <c r="AJ832" i="16"/>
  <c r="AK832" i="16"/>
  <c r="AL832" i="16"/>
  <c r="AM832" i="16"/>
  <c r="AB833" i="16"/>
  <c r="AC833" i="16"/>
  <c r="AE833" i="16"/>
  <c r="AD833" i="16" s="1"/>
  <c r="AF833" i="16"/>
  <c r="AG833" i="16"/>
  <c r="AH833" i="16"/>
  <c r="AI833" i="16"/>
  <c r="AJ833" i="16"/>
  <c r="AK833" i="16"/>
  <c r="AB834" i="16"/>
  <c r="AC834" i="16"/>
  <c r="AI914" i="16" s="1"/>
  <c r="AE834" i="16"/>
  <c r="AD834" i="16" s="1"/>
  <c r="AF834" i="16"/>
  <c r="AG834" i="16"/>
  <c r="AH834" i="16"/>
  <c r="AI834" i="16"/>
  <c r="AJ834" i="16"/>
  <c r="AB835" i="16"/>
  <c r="AC835" i="16"/>
  <c r="AD835" i="16"/>
  <c r="AE835" i="16"/>
  <c r="AI835" i="16" s="1"/>
  <c r="AF835" i="16"/>
  <c r="AG835" i="16"/>
  <c r="AH835" i="16"/>
  <c r="AJ835" i="16"/>
  <c r="AK835" i="16"/>
  <c r="AL835" i="16"/>
  <c r="AM835" i="16"/>
  <c r="AB836" i="16"/>
  <c r="AC836" i="16"/>
  <c r="AE836" i="16"/>
  <c r="AD836" i="16" s="1"/>
  <c r="AF836" i="16"/>
  <c r="AG836" i="16"/>
  <c r="AH836" i="16"/>
  <c r="AI836" i="16"/>
  <c r="AL836" i="16"/>
  <c r="AM836" i="16"/>
  <c r="AB837" i="16"/>
  <c r="AC837" i="16"/>
  <c r="AD837" i="16"/>
  <c r="AE837" i="16"/>
  <c r="AF837" i="16"/>
  <c r="AG837" i="16"/>
  <c r="AH837" i="16"/>
  <c r="AI837" i="16"/>
  <c r="AJ837" i="16"/>
  <c r="AK837" i="16"/>
  <c r="AB838" i="16"/>
  <c r="AC838" i="16"/>
  <c r="AD838" i="16"/>
  <c r="AE838" i="16"/>
  <c r="AI838" i="16" s="1"/>
  <c r="AF838" i="16"/>
  <c r="AG838" i="16"/>
  <c r="AH838" i="16"/>
  <c r="AK838" i="16"/>
  <c r="AL838" i="16"/>
  <c r="AB839" i="16"/>
  <c r="AC839" i="16"/>
  <c r="AD839" i="16"/>
  <c r="AE839" i="16"/>
  <c r="AF839" i="16"/>
  <c r="AG839" i="16"/>
  <c r="AH839" i="16"/>
  <c r="AI839" i="16"/>
  <c r="AM839" i="16"/>
  <c r="AB840" i="16"/>
  <c r="AC840" i="16"/>
  <c r="AE840" i="16"/>
  <c r="AF840" i="16"/>
  <c r="AG840" i="16"/>
  <c r="AH840" i="16"/>
  <c r="AB841" i="16"/>
  <c r="AC841" i="16"/>
  <c r="AE841" i="16"/>
  <c r="AI841" i="16" s="1"/>
  <c r="AF841" i="16"/>
  <c r="AG841" i="16" s="1"/>
  <c r="AH841" i="16"/>
  <c r="AB842" i="16"/>
  <c r="AC842" i="16"/>
  <c r="AD842" i="16"/>
  <c r="AE842" i="16"/>
  <c r="AF842" i="16"/>
  <c r="AG842" i="16"/>
  <c r="AH842" i="16"/>
  <c r="AI842" i="16"/>
  <c r="AJ842" i="16"/>
  <c r="AK842" i="16"/>
  <c r="AL842" i="16"/>
  <c r="AM842" i="16"/>
  <c r="AB843" i="16"/>
  <c r="AC843" i="16"/>
  <c r="AD843" i="16"/>
  <c r="AE843" i="16"/>
  <c r="AF843" i="16"/>
  <c r="AG843" i="16"/>
  <c r="AH843" i="16"/>
  <c r="AI843" i="16"/>
  <c r="AM843" i="16" s="1"/>
  <c r="AJ843" i="16"/>
  <c r="AK843" i="16"/>
  <c r="AL843" i="16"/>
  <c r="AB844" i="16"/>
  <c r="AC844" i="16"/>
  <c r="AE844" i="16"/>
  <c r="AD844" i="16" s="1"/>
  <c r="AF844" i="16"/>
  <c r="AG844" i="16"/>
  <c r="AH844" i="16"/>
  <c r="AI844" i="16"/>
  <c r="AK844" i="16" s="1"/>
  <c r="AJ844" i="16"/>
  <c r="AB845" i="16"/>
  <c r="AC845" i="16"/>
  <c r="AE845" i="16"/>
  <c r="AF845" i="16"/>
  <c r="AG845" i="16"/>
  <c r="AH845" i="16"/>
  <c r="AB846" i="16"/>
  <c r="AC846" i="16"/>
  <c r="AE846" i="16"/>
  <c r="AD846" i="16" s="1"/>
  <c r="AF846" i="16"/>
  <c r="AG846" i="16"/>
  <c r="AH846" i="16"/>
  <c r="AI846" i="16"/>
  <c r="AL846" i="16"/>
  <c r="AB847" i="16"/>
  <c r="AC847" i="16"/>
  <c r="AD847" i="16"/>
  <c r="AE847" i="16"/>
  <c r="AF847" i="16"/>
  <c r="AG847" i="16"/>
  <c r="AH847" i="16"/>
  <c r="AI847" i="16"/>
  <c r="AM847" i="16" s="1"/>
  <c r="AJ847" i="16"/>
  <c r="AK847" i="16"/>
  <c r="AL847" i="16"/>
  <c r="AB848" i="16"/>
  <c r="AC848" i="16"/>
  <c r="AE848" i="16"/>
  <c r="AI848" i="16" s="1"/>
  <c r="AF848" i="16"/>
  <c r="AG848" i="16"/>
  <c r="AH848" i="16"/>
  <c r="AL848" i="16"/>
  <c r="AB849" i="16"/>
  <c r="AC849" i="16"/>
  <c r="AE849" i="16"/>
  <c r="AI849" i="16" s="1"/>
  <c r="AJ849" i="16" s="1"/>
  <c r="AF849" i="16"/>
  <c r="AG849" i="16" s="1"/>
  <c r="AH849" i="16"/>
  <c r="AK849" i="16"/>
  <c r="AL849" i="16"/>
  <c r="AM849" i="16"/>
  <c r="AB850" i="16"/>
  <c r="AC850" i="16"/>
  <c r="AE850" i="16"/>
  <c r="AI850" i="16" s="1"/>
  <c r="AF850" i="16"/>
  <c r="AG850" i="16"/>
  <c r="AH850" i="16"/>
  <c r="AJ850" i="16"/>
  <c r="AK850" i="16"/>
  <c r="AL850" i="16"/>
  <c r="AM850" i="16"/>
  <c r="AB851" i="16"/>
  <c r="AC851" i="16"/>
  <c r="AD851" i="16"/>
  <c r="AE851" i="16"/>
  <c r="AF851" i="16"/>
  <c r="AG851" i="16"/>
  <c r="AH851" i="16"/>
  <c r="AI851" i="16"/>
  <c r="AL851" i="16"/>
  <c r="AM851" i="16"/>
  <c r="AB852" i="16"/>
  <c r="AC852" i="16"/>
  <c r="AD852" i="16"/>
  <c r="AE852" i="16"/>
  <c r="AF852" i="16"/>
  <c r="AG852" i="16"/>
  <c r="AH852" i="16"/>
  <c r="AI852" i="16"/>
  <c r="AJ852" i="16"/>
  <c r="AK852" i="16"/>
  <c r="AL852" i="16"/>
  <c r="AM852" i="16"/>
  <c r="AB853" i="16"/>
  <c r="AI853" i="16" s="1"/>
  <c r="AC853" i="16"/>
  <c r="AE853" i="16"/>
  <c r="AF853" i="16"/>
  <c r="AG853" i="16"/>
  <c r="AH853" i="16"/>
  <c r="AB854" i="16"/>
  <c r="AC854" i="16"/>
  <c r="AE854" i="16"/>
  <c r="AD854" i="16" s="1"/>
  <c r="AF854" i="16"/>
  <c r="AG854" i="16"/>
  <c r="AH854" i="16"/>
  <c r="AI854" i="16"/>
  <c r="AJ854" i="16"/>
  <c r="AK854" i="16"/>
  <c r="AL854" i="16"/>
  <c r="AM854" i="16"/>
  <c r="AB855" i="16"/>
  <c r="AC855" i="16"/>
  <c r="AE855" i="16"/>
  <c r="AI855" i="16" s="1"/>
  <c r="AF855" i="16"/>
  <c r="AG855" i="16"/>
  <c r="AH855" i="16"/>
  <c r="AB856" i="16"/>
  <c r="AC856" i="16"/>
  <c r="AE856" i="16"/>
  <c r="AD856" i="16" s="1"/>
  <c r="AF856" i="16"/>
  <c r="AG856" i="16" s="1"/>
  <c r="AH856" i="16"/>
  <c r="AI856" i="16"/>
  <c r="AL856" i="16"/>
  <c r="AM856" i="16"/>
  <c r="AB857" i="16"/>
  <c r="AC857" i="16"/>
  <c r="AD857" i="16"/>
  <c r="AE857" i="16"/>
  <c r="AF857" i="16"/>
  <c r="AG857" i="16" s="1"/>
  <c r="AH857" i="16"/>
  <c r="AI857" i="16"/>
  <c r="AJ857" i="16"/>
  <c r="AK857" i="16"/>
  <c r="AL857" i="16"/>
  <c r="AM857" i="16"/>
  <c r="AB858" i="16"/>
  <c r="AC858" i="16"/>
  <c r="AE858" i="16"/>
  <c r="AD858" i="16" s="1"/>
  <c r="AF858" i="16"/>
  <c r="AG858" i="16"/>
  <c r="AH858" i="16"/>
  <c r="AB859" i="16"/>
  <c r="AC859" i="16"/>
  <c r="AE859" i="16"/>
  <c r="AI859" i="16" s="1"/>
  <c r="AL859" i="16" s="1"/>
  <c r="AF859" i="16"/>
  <c r="AG859" i="16"/>
  <c r="AH859" i="16"/>
  <c r="AJ859" i="16"/>
  <c r="AK859" i="16"/>
  <c r="AM859" i="16"/>
  <c r="AB860" i="16"/>
  <c r="AC860" i="16"/>
  <c r="AE860" i="16"/>
  <c r="AI860" i="16" s="1"/>
  <c r="AJ860" i="16" s="1"/>
  <c r="AF860" i="16"/>
  <c r="AG860" i="16"/>
  <c r="AH860" i="16"/>
  <c r="AK860" i="16"/>
  <c r="AL860" i="16"/>
  <c r="AM860" i="16"/>
  <c r="AB861" i="16"/>
  <c r="AC861" i="16"/>
  <c r="AE861" i="16"/>
  <c r="AD861" i="16" s="1"/>
  <c r="AF861" i="16"/>
  <c r="AG861" i="16"/>
  <c r="AH861" i="16"/>
  <c r="AI861" i="16"/>
  <c r="AB862" i="16"/>
  <c r="AC862" i="16"/>
  <c r="AD862" i="16"/>
  <c r="AE862" i="16"/>
  <c r="AF862" i="16"/>
  <c r="AG862" i="16"/>
  <c r="AH862" i="16"/>
  <c r="AI862" i="16"/>
  <c r="AM862" i="16" s="1"/>
  <c r="AJ862" i="16"/>
  <c r="AK862" i="16"/>
  <c r="AL862" i="16"/>
  <c r="AB863" i="16"/>
  <c r="AC863" i="16"/>
  <c r="AE863" i="16"/>
  <c r="AD863" i="16" s="1"/>
  <c r="AF863" i="16"/>
  <c r="AG863" i="16"/>
  <c r="AH863" i="16"/>
  <c r="AI863" i="16"/>
  <c r="AL863" i="16"/>
  <c r="AB864" i="16"/>
  <c r="AC864" i="16"/>
  <c r="AE864" i="16"/>
  <c r="AD864" i="16" s="1"/>
  <c r="AF864" i="16"/>
  <c r="AG864" i="16"/>
  <c r="AH864" i="16"/>
  <c r="AB865" i="16"/>
  <c r="AC865" i="16"/>
  <c r="AE865" i="16"/>
  <c r="AI865" i="16" s="1"/>
  <c r="AF865" i="16"/>
  <c r="AG865" i="16"/>
  <c r="AH865" i="16"/>
  <c r="AJ865" i="16"/>
  <c r="AK865" i="16"/>
  <c r="AL865" i="16"/>
  <c r="AM865" i="16"/>
  <c r="AB866" i="16"/>
  <c r="AC866" i="16"/>
  <c r="AE866" i="16"/>
  <c r="AI866" i="16" s="1"/>
  <c r="AF866" i="16"/>
  <c r="AG866" i="16" s="1"/>
  <c r="AH866" i="16"/>
  <c r="AL866" i="16"/>
  <c r="AM866" i="16"/>
  <c r="AB867" i="16"/>
  <c r="AC867" i="16"/>
  <c r="AD867" i="16"/>
  <c r="AE867" i="16"/>
  <c r="AF867" i="16"/>
  <c r="AG867" i="16"/>
  <c r="AH867" i="16"/>
  <c r="AI867" i="16"/>
  <c r="AJ867" i="16"/>
  <c r="AK867" i="16"/>
  <c r="AB868" i="16"/>
  <c r="AC868" i="16"/>
  <c r="AD868" i="16"/>
  <c r="AE868" i="16"/>
  <c r="AF868" i="16"/>
  <c r="AG868" i="16"/>
  <c r="AH868" i="16"/>
  <c r="AI868" i="16"/>
  <c r="AM868" i="16" s="1"/>
  <c r="AJ868" i="16"/>
  <c r="AK868" i="16"/>
  <c r="AB869" i="16"/>
  <c r="AC869" i="16"/>
  <c r="AE869" i="16"/>
  <c r="AD869" i="16" s="1"/>
  <c r="AF869" i="16"/>
  <c r="AG869" i="16"/>
  <c r="AH869" i="16"/>
  <c r="AI869" i="16"/>
  <c r="AL869" i="16"/>
  <c r="AM869" i="16"/>
  <c r="AB870" i="16"/>
  <c r="AC870" i="16"/>
  <c r="AE870" i="16"/>
  <c r="AF870" i="16"/>
  <c r="AG870" i="16"/>
  <c r="AH870" i="16"/>
  <c r="AB871" i="16"/>
  <c r="AC871" i="16"/>
  <c r="AE871" i="16"/>
  <c r="AD871" i="16" s="1"/>
  <c r="AF871" i="16"/>
  <c r="AG871" i="16"/>
  <c r="AH871" i="16"/>
  <c r="AI871" i="16"/>
  <c r="AB872" i="16"/>
  <c r="AC872" i="16"/>
  <c r="AD872" i="16"/>
  <c r="AE872" i="16"/>
  <c r="AF872" i="16"/>
  <c r="AG872" i="16"/>
  <c r="AH872" i="16"/>
  <c r="AI872" i="16"/>
  <c r="AB873" i="16"/>
  <c r="AC873" i="16"/>
  <c r="AD873" i="16"/>
  <c r="AE873" i="16"/>
  <c r="AI873" i="16" s="1"/>
  <c r="AF873" i="16"/>
  <c r="AG873" i="16"/>
  <c r="AH873" i="16"/>
  <c r="AL873" i="16"/>
  <c r="AB874" i="16"/>
  <c r="AC874" i="16"/>
  <c r="AE874" i="16"/>
  <c r="AD874" i="16" s="1"/>
  <c r="AF874" i="16"/>
  <c r="AG874" i="16"/>
  <c r="AH874" i="16"/>
  <c r="AI874" i="16"/>
  <c r="AJ874" i="16"/>
  <c r="AB875" i="16"/>
  <c r="AC875" i="16"/>
  <c r="AD875" i="16"/>
  <c r="AE875" i="16"/>
  <c r="AI875" i="16" s="1"/>
  <c r="AF875" i="16"/>
  <c r="AG875" i="16"/>
  <c r="AH875" i="16"/>
  <c r="AM875" i="16"/>
  <c r="AB876" i="16"/>
  <c r="AC876" i="16"/>
  <c r="AE876" i="16"/>
  <c r="AI876" i="16" s="1"/>
  <c r="AF876" i="16"/>
  <c r="AG876" i="16"/>
  <c r="AH876" i="16"/>
  <c r="AM876" i="16"/>
  <c r="AB877" i="16"/>
  <c r="AC877" i="16"/>
  <c r="AD877" i="16"/>
  <c r="AE877" i="16"/>
  <c r="AF877" i="16"/>
  <c r="AG877" i="16"/>
  <c r="AH877" i="16"/>
  <c r="AI877" i="16"/>
  <c r="AJ877" i="16"/>
  <c r="AK877" i="16"/>
  <c r="AL877" i="16"/>
  <c r="AM877" i="16"/>
  <c r="AB878" i="16"/>
  <c r="AC878" i="16"/>
  <c r="AE878" i="16"/>
  <c r="AD878" i="16" s="1"/>
  <c r="AF878" i="16"/>
  <c r="AG878" i="16"/>
  <c r="AH878" i="16"/>
  <c r="AI878" i="16"/>
  <c r="AM878" i="16" s="1"/>
  <c r="AJ878" i="16"/>
  <c r="AK878" i="16"/>
  <c r="AL878" i="16"/>
  <c r="AB879" i="16"/>
  <c r="AC879" i="16"/>
  <c r="AE879" i="16"/>
  <c r="AF879" i="16"/>
  <c r="AG879" i="16" s="1"/>
  <c r="AH879" i="16"/>
  <c r="AB880" i="16"/>
  <c r="AC880" i="16"/>
  <c r="AE880" i="16"/>
  <c r="AI880" i="16" s="1"/>
  <c r="AF880" i="16"/>
  <c r="AG880" i="16"/>
  <c r="AH880" i="16"/>
  <c r="AJ880" i="16"/>
  <c r="AB881" i="16"/>
  <c r="AC881" i="16"/>
  <c r="AE881" i="16"/>
  <c r="AI881" i="16" s="1"/>
  <c r="AF881" i="16"/>
  <c r="AG881" i="16"/>
  <c r="AH881" i="16"/>
  <c r="AB882" i="16"/>
  <c r="AC882" i="16"/>
  <c r="AD882" i="16"/>
  <c r="AE882" i="16"/>
  <c r="AF882" i="16"/>
  <c r="AG882" i="16"/>
  <c r="AH882" i="16"/>
  <c r="AI882" i="16"/>
  <c r="AJ882" i="16"/>
  <c r="AK882" i="16"/>
  <c r="AL882" i="16"/>
  <c r="AM882" i="16"/>
  <c r="AB883" i="16"/>
  <c r="AC883" i="16"/>
  <c r="AE883" i="16"/>
  <c r="AI883" i="16" s="1"/>
  <c r="AM883" i="16" s="1"/>
  <c r="AF883" i="16"/>
  <c r="AG883" i="16"/>
  <c r="AH883" i="16"/>
  <c r="AJ883" i="16"/>
  <c r="AK883" i="16"/>
  <c r="AL883" i="16"/>
  <c r="AB884" i="16"/>
  <c r="AC884" i="16"/>
  <c r="AE884" i="16"/>
  <c r="AD884" i="16" s="1"/>
  <c r="AF884" i="16"/>
  <c r="AG884" i="16"/>
  <c r="AH884" i="16"/>
  <c r="AB885" i="16"/>
  <c r="AC885" i="16"/>
  <c r="AE885" i="16"/>
  <c r="AI885" i="16" s="1"/>
  <c r="AF885" i="16"/>
  <c r="AG885" i="16"/>
  <c r="AH885" i="16"/>
  <c r="AJ885" i="16"/>
  <c r="AK885" i="16"/>
  <c r="AB886" i="16"/>
  <c r="AC886" i="16"/>
  <c r="AE886" i="16"/>
  <c r="AD886" i="16" s="1"/>
  <c r="AF886" i="16"/>
  <c r="AG886" i="16" s="1"/>
  <c r="AH886" i="16"/>
  <c r="AI886" i="16"/>
  <c r="AL886" i="16"/>
  <c r="AM886" i="16"/>
  <c r="AB887" i="16"/>
  <c r="AC887" i="16"/>
  <c r="AD887" i="16"/>
  <c r="AE887" i="16"/>
  <c r="AF887" i="16"/>
  <c r="AG887" i="16"/>
  <c r="AH887" i="16"/>
  <c r="AI887" i="16"/>
  <c r="AJ887" i="16"/>
  <c r="AB888" i="16"/>
  <c r="AC888" i="16"/>
  <c r="AE888" i="16"/>
  <c r="AD888" i="16" s="1"/>
  <c r="AF888" i="16"/>
  <c r="AG888" i="16"/>
  <c r="AH888" i="16"/>
  <c r="AI888" i="16"/>
  <c r="AM888" i="16" s="1"/>
  <c r="AJ888" i="16"/>
  <c r="AK888" i="16"/>
  <c r="AL888" i="16"/>
  <c r="AB889" i="16"/>
  <c r="AC889" i="16"/>
  <c r="AE889" i="16"/>
  <c r="AI889" i="16" s="1"/>
  <c r="AF889" i="16"/>
  <c r="AG889" i="16"/>
  <c r="AH889" i="16"/>
  <c r="AB890" i="16"/>
  <c r="AC890" i="16"/>
  <c r="AD890" i="16"/>
  <c r="AE890" i="16"/>
  <c r="AI890" i="16" s="1"/>
  <c r="AK890" i="16" s="1"/>
  <c r="AF890" i="16"/>
  <c r="AG890" i="16"/>
  <c r="AH890" i="16"/>
  <c r="AJ890" i="16"/>
  <c r="AB891" i="16"/>
  <c r="AC891" i="16"/>
  <c r="AE891" i="16"/>
  <c r="AI891" i="16" s="1"/>
  <c r="AF891" i="16"/>
  <c r="AG891" i="16" s="1"/>
  <c r="AH891" i="16"/>
  <c r="AB892" i="16"/>
  <c r="AC892" i="16"/>
  <c r="AD892" i="16"/>
  <c r="AE892" i="16"/>
  <c r="AF892" i="16"/>
  <c r="AG892" i="16"/>
  <c r="AH892" i="16"/>
  <c r="AI892" i="16"/>
  <c r="AJ892" i="16"/>
  <c r="AK892" i="16"/>
  <c r="AL892" i="16"/>
  <c r="AM892" i="16"/>
  <c r="AB893" i="16"/>
  <c r="AC893" i="16"/>
  <c r="AD893" i="16"/>
  <c r="AE893" i="16"/>
  <c r="AF893" i="16"/>
  <c r="AG893" i="16"/>
  <c r="AH893" i="16"/>
  <c r="AI893" i="16"/>
  <c r="AM893" i="16" s="1"/>
  <c r="AJ893" i="16"/>
  <c r="AK893" i="16"/>
  <c r="AL893" i="16"/>
  <c r="AB894" i="16"/>
  <c r="AC894" i="16"/>
  <c r="AD894" i="16"/>
  <c r="AE894" i="16"/>
  <c r="AF894" i="16"/>
  <c r="AG894" i="16"/>
  <c r="AH894" i="16"/>
  <c r="AI894" i="16"/>
  <c r="AJ894" i="16" s="1"/>
  <c r="AB895" i="16"/>
  <c r="AC895" i="16"/>
  <c r="AE895" i="16"/>
  <c r="AF895" i="16"/>
  <c r="AG895" i="16" s="1"/>
  <c r="AH895" i="16"/>
  <c r="AB896" i="16"/>
  <c r="AC896" i="16"/>
  <c r="AD896" i="16"/>
  <c r="AE896" i="16"/>
  <c r="AF896" i="16"/>
  <c r="AG896" i="16"/>
  <c r="AH896" i="16"/>
  <c r="AI896" i="16"/>
  <c r="AK896" i="16"/>
  <c r="AB897" i="16"/>
  <c r="AC897" i="16"/>
  <c r="AD897" i="16"/>
  <c r="AE897" i="16"/>
  <c r="AF897" i="16"/>
  <c r="AG897" i="16" s="1"/>
  <c r="AH897" i="16"/>
  <c r="AI897" i="16"/>
  <c r="AJ897" i="16"/>
  <c r="AK897" i="16"/>
  <c r="AL897" i="16"/>
  <c r="AM897" i="16"/>
  <c r="AB898" i="16"/>
  <c r="AC898" i="16"/>
  <c r="AD898" i="16"/>
  <c r="AE898" i="16"/>
  <c r="AI898" i="16" s="1"/>
  <c r="AF898" i="16"/>
  <c r="AG898" i="16"/>
  <c r="AH898" i="16"/>
  <c r="AK898" i="16"/>
  <c r="AL898" i="16"/>
  <c r="AB899" i="16"/>
  <c r="AC899" i="16"/>
  <c r="AE899" i="16"/>
  <c r="AI899" i="16" s="1"/>
  <c r="AF899" i="16"/>
  <c r="AG899" i="16"/>
  <c r="AH899" i="16"/>
  <c r="AM899" i="16"/>
  <c r="AB900" i="16"/>
  <c r="AC900" i="16"/>
  <c r="AD900" i="16"/>
  <c r="AE900" i="16"/>
  <c r="AI900" i="16" s="1"/>
  <c r="AF900" i="16"/>
  <c r="AG900" i="16"/>
  <c r="AH900" i="16"/>
  <c r="AJ900" i="16"/>
  <c r="AK900" i="16"/>
  <c r="AL900" i="16"/>
  <c r="AM900" i="16"/>
  <c r="AB901" i="16"/>
  <c r="AC901" i="16"/>
  <c r="AE901" i="16"/>
  <c r="AD901" i="16" s="1"/>
  <c r="AF901" i="16"/>
  <c r="AG901" i="16" s="1"/>
  <c r="AH901" i="16"/>
  <c r="AI901" i="16"/>
  <c r="AJ901" i="16" s="1"/>
  <c r="AK901" i="16"/>
  <c r="AL901" i="16"/>
  <c r="AM901" i="16"/>
  <c r="AB902" i="16"/>
  <c r="AC902" i="16"/>
  <c r="AD902" i="16"/>
  <c r="AE902" i="16"/>
  <c r="AF902" i="16"/>
  <c r="AG902" i="16"/>
  <c r="AH902" i="16"/>
  <c r="AI902" i="16"/>
  <c r="AJ902" i="16"/>
  <c r="AK902" i="16"/>
  <c r="AB903" i="16"/>
  <c r="AC903" i="16"/>
  <c r="AE903" i="16"/>
  <c r="AI903" i="16" s="1"/>
  <c r="AJ903" i="16" s="1"/>
  <c r="AF903" i="16"/>
  <c r="AG903" i="16"/>
  <c r="AH903" i="16"/>
  <c r="AB904" i="16"/>
  <c r="AC904" i="16"/>
  <c r="AE904" i="16"/>
  <c r="AD904" i="16" s="1"/>
  <c r="AF904" i="16"/>
  <c r="AG904" i="16"/>
  <c r="AH904" i="16"/>
  <c r="AI904" i="16"/>
  <c r="AJ904" i="16"/>
  <c r="AB905" i="16"/>
  <c r="AC905" i="16"/>
  <c r="AD905" i="16"/>
  <c r="AE905" i="16"/>
  <c r="AI905" i="16" s="1"/>
  <c r="AF905" i="16"/>
  <c r="AG905" i="16"/>
  <c r="AH905" i="16"/>
  <c r="AB906" i="16"/>
  <c r="AC906" i="16"/>
  <c r="AE906" i="16"/>
  <c r="AD906" i="16" s="1"/>
  <c r="AF906" i="16"/>
  <c r="AG906" i="16"/>
  <c r="AH906" i="16"/>
  <c r="AI906" i="16"/>
  <c r="AB907" i="16"/>
  <c r="AC907" i="16"/>
  <c r="AD907" i="16"/>
  <c r="AE907" i="16"/>
  <c r="AF907" i="16"/>
  <c r="AG907" i="16"/>
  <c r="AH907" i="16"/>
  <c r="AI907" i="16"/>
  <c r="AJ907" i="16"/>
  <c r="AB908" i="16"/>
  <c r="AC908" i="16"/>
  <c r="AE908" i="16"/>
  <c r="AI908" i="16" s="1"/>
  <c r="AM908" i="16" s="1"/>
  <c r="AF908" i="16"/>
  <c r="AG908" i="16"/>
  <c r="AH908" i="16"/>
  <c r="AB909" i="16"/>
  <c r="AC909" i="16"/>
  <c r="AE909" i="16"/>
  <c r="AD909" i="16" s="1"/>
  <c r="AF909" i="16"/>
  <c r="AG909" i="16"/>
  <c r="AH909" i="16"/>
  <c r="AI909" i="16"/>
  <c r="AB910" i="16"/>
  <c r="AC910" i="16"/>
  <c r="AD910" i="16"/>
  <c r="AE910" i="16"/>
  <c r="AI910" i="16" s="1"/>
  <c r="AF910" i="16"/>
  <c r="AG910" i="16"/>
  <c r="AH910" i="16"/>
  <c r="AJ910" i="16"/>
  <c r="AK910" i="16"/>
  <c r="AB911" i="16"/>
  <c r="AC911" i="16"/>
  <c r="AE911" i="16"/>
  <c r="AI911" i="16" s="1"/>
  <c r="AF911" i="16"/>
  <c r="AG911" i="16" s="1"/>
  <c r="AH911" i="16"/>
  <c r="AB912" i="16"/>
  <c r="AC912" i="16"/>
  <c r="AD912" i="16"/>
  <c r="AE912" i="16"/>
  <c r="AF912" i="16"/>
  <c r="AG912" i="16"/>
  <c r="AH912" i="16"/>
  <c r="AI912" i="16"/>
  <c r="AJ912" i="16"/>
  <c r="AK912" i="16"/>
  <c r="AL912" i="16"/>
  <c r="AM912" i="16"/>
  <c r="AB913" i="16"/>
  <c r="AC913" i="16"/>
  <c r="AE913" i="16"/>
  <c r="AI913" i="16" s="1"/>
  <c r="AM913" i="16" s="1"/>
  <c r="AF913" i="16"/>
  <c r="AG913" i="16"/>
  <c r="AH913" i="16"/>
  <c r="AK913" i="16"/>
  <c r="AL913" i="16"/>
  <c r="AB914" i="16"/>
  <c r="AC914" i="16"/>
  <c r="AE914" i="16"/>
  <c r="AD914" i="16" s="1"/>
  <c r="AF914" i="16"/>
  <c r="AG914" i="16"/>
  <c r="AH914" i="16"/>
  <c r="AB915" i="16"/>
  <c r="AC915" i="16"/>
  <c r="AE915" i="16"/>
  <c r="AI915" i="16" s="1"/>
  <c r="AF915" i="16"/>
  <c r="AG915" i="16"/>
  <c r="AH915" i="16"/>
  <c r="AJ915" i="16"/>
  <c r="AB916" i="16"/>
  <c r="AC916" i="16"/>
  <c r="AE916" i="16"/>
  <c r="AD916" i="16" s="1"/>
  <c r="AF916" i="16"/>
  <c r="AG916" i="16"/>
  <c r="AH916" i="16"/>
  <c r="AI916" i="16"/>
  <c r="AJ916" i="16" s="1"/>
  <c r="AK916" i="16"/>
  <c r="AL916" i="16"/>
  <c r="AM916" i="16"/>
  <c r="AB917" i="16"/>
  <c r="AC917" i="16"/>
  <c r="AD917" i="16"/>
  <c r="AE917" i="16"/>
  <c r="AF917" i="16"/>
  <c r="AG917" i="16"/>
  <c r="AH917" i="16"/>
  <c r="AI917" i="16"/>
  <c r="AJ917" i="16"/>
  <c r="AK917" i="16"/>
  <c r="AB918" i="16"/>
  <c r="AC918" i="16"/>
  <c r="AE918" i="16"/>
  <c r="AD918" i="16" s="1"/>
  <c r="AF918" i="16"/>
  <c r="AG918" i="16"/>
  <c r="AH918" i="16"/>
  <c r="AI918" i="16"/>
  <c r="AM918" i="16" s="1"/>
  <c r="AJ918" i="16"/>
  <c r="AK918" i="16"/>
  <c r="AL918" i="16"/>
  <c r="AB919" i="16"/>
  <c r="AC919" i="16"/>
  <c r="AD919" i="16"/>
  <c r="AE919" i="16"/>
  <c r="AI919" i="16" s="1"/>
  <c r="AF919" i="16"/>
  <c r="AG919" i="16"/>
  <c r="AH919" i="16"/>
  <c r="AB920" i="16"/>
  <c r="AC920" i="16"/>
  <c r="AD920" i="16"/>
  <c r="AE920" i="16"/>
  <c r="AI920" i="16" s="1"/>
  <c r="AF920" i="16"/>
  <c r="AG920" i="16"/>
  <c r="AH920" i="16"/>
  <c r="AJ920" i="16"/>
  <c r="AK920" i="16"/>
  <c r="AL920" i="16"/>
  <c r="AM920" i="16"/>
  <c r="AB921" i="16"/>
  <c r="AC921" i="16"/>
  <c r="AD921" i="16"/>
  <c r="AE921" i="16"/>
  <c r="AI921" i="16" s="1"/>
  <c r="AF921" i="16"/>
  <c r="AG921" i="16"/>
  <c r="AH921" i="16"/>
  <c r="AB922" i="16"/>
  <c r="AC922" i="16"/>
  <c r="AD922" i="16"/>
  <c r="AE922" i="16"/>
  <c r="AF922" i="16"/>
  <c r="AG922" i="16"/>
  <c r="AH922" i="16"/>
  <c r="AI922" i="16"/>
  <c r="AJ922" i="16"/>
  <c r="AK922" i="16"/>
  <c r="AL922" i="16"/>
  <c r="AM922" i="16"/>
  <c r="AB923" i="16"/>
  <c r="AC923" i="16"/>
  <c r="AE923" i="16"/>
  <c r="AD923" i="16" s="1"/>
  <c r="AF923" i="16"/>
  <c r="AG923" i="16"/>
  <c r="AH923" i="16"/>
  <c r="AI923" i="16"/>
  <c r="AM923" i="16" s="1"/>
  <c r="AJ923" i="16"/>
  <c r="AK923" i="16"/>
  <c r="AL923" i="16"/>
  <c r="AB924" i="16"/>
  <c r="AC924" i="16"/>
  <c r="AE924" i="16"/>
  <c r="AD924" i="16" s="1"/>
  <c r="AF924" i="16"/>
  <c r="AG924" i="16"/>
  <c r="AH924" i="16"/>
  <c r="AI924" i="16"/>
  <c r="AJ924" i="16"/>
  <c r="AK924" i="16"/>
  <c r="AB925" i="16"/>
  <c r="AC925" i="16"/>
  <c r="AD925" i="16"/>
  <c r="AE925" i="16"/>
  <c r="AI925" i="16" s="1"/>
  <c r="AF925" i="16"/>
  <c r="AG925" i="16"/>
  <c r="AH925" i="16"/>
  <c r="AJ925" i="16"/>
  <c r="AK925" i="16"/>
  <c r="AL925" i="16"/>
  <c r="AM925" i="16"/>
  <c r="AB926" i="16"/>
  <c r="AC926" i="16"/>
  <c r="AE926" i="16"/>
  <c r="AI926" i="16" s="1"/>
  <c r="AF926" i="16"/>
  <c r="AG926" i="16"/>
  <c r="AH926" i="16"/>
  <c r="AM926" i="16"/>
  <c r="AB927" i="16"/>
  <c r="AC927" i="16"/>
  <c r="AD927" i="16"/>
  <c r="AE927" i="16"/>
  <c r="AF927" i="16"/>
  <c r="AG927" i="16"/>
  <c r="AH927" i="16"/>
  <c r="AI927" i="16"/>
  <c r="AJ927" i="16"/>
  <c r="AK927" i="16"/>
  <c r="AL927" i="16"/>
  <c r="AM927" i="16"/>
  <c r="AB928" i="16"/>
  <c r="AC928" i="16"/>
  <c r="AE928" i="16"/>
  <c r="AD928" i="16" s="1"/>
  <c r="AF928" i="16"/>
  <c r="AG928" i="16"/>
  <c r="AH928" i="16"/>
  <c r="AI928" i="16"/>
  <c r="AM928" i="16" s="1"/>
  <c r="AJ928" i="16"/>
  <c r="AK928" i="16"/>
  <c r="AL928" i="16"/>
  <c r="AB929" i="16"/>
  <c r="AC929" i="16"/>
  <c r="AE929" i="16"/>
  <c r="AD929" i="16" s="1"/>
  <c r="AF929" i="16"/>
  <c r="AG929" i="16"/>
  <c r="AH929" i="16"/>
  <c r="AI929" i="16"/>
  <c r="AJ929" i="16"/>
  <c r="AK929" i="16"/>
  <c r="AB930" i="16"/>
  <c r="AC930" i="16"/>
  <c r="AE930" i="16"/>
  <c r="AI930" i="16" s="1"/>
  <c r="AF930" i="16"/>
  <c r="AG930" i="16"/>
  <c r="AH930" i="16"/>
  <c r="AJ930" i="16"/>
  <c r="AK930" i="16"/>
  <c r="AL930" i="16"/>
  <c r="AM930" i="16"/>
  <c r="AB931" i="16"/>
  <c r="AC931" i="16"/>
  <c r="AE931" i="16"/>
  <c r="AD931" i="16" s="1"/>
  <c r="AF931" i="16"/>
  <c r="AG931" i="16"/>
  <c r="AH931" i="16"/>
  <c r="AI931" i="16"/>
  <c r="AB932" i="16"/>
  <c r="AC932" i="16"/>
  <c r="AD932" i="16"/>
  <c r="AE932" i="16"/>
  <c r="AF932" i="16"/>
  <c r="AG932" i="16"/>
  <c r="AH932" i="16"/>
  <c r="AI932" i="16"/>
  <c r="AJ932" i="16"/>
  <c r="AB933" i="16"/>
  <c r="AC933" i="16"/>
  <c r="AE933" i="16"/>
  <c r="AI933" i="16" s="1"/>
  <c r="AF933" i="16"/>
  <c r="AG933" i="16"/>
  <c r="AH933" i="16"/>
  <c r="AL933" i="16"/>
  <c r="AB934" i="16"/>
  <c r="AC934" i="16"/>
  <c r="AE934" i="16"/>
  <c r="AD934" i="16" s="1"/>
  <c r="AF934" i="16"/>
  <c r="AG934" i="16"/>
  <c r="AH934" i="16"/>
  <c r="AI934" i="16"/>
  <c r="AJ934" i="16"/>
  <c r="AB935" i="16"/>
  <c r="AC935" i="16"/>
  <c r="AE935" i="16"/>
  <c r="AI935" i="16" s="1"/>
  <c r="AF935" i="16"/>
  <c r="AG935" i="16"/>
  <c r="AH935" i="16"/>
  <c r="AL935" i="16"/>
  <c r="AM935" i="16"/>
  <c r="AB936" i="16"/>
  <c r="AC936" i="16"/>
  <c r="AE936" i="16"/>
  <c r="AF936" i="16"/>
  <c r="AG936" i="16" s="1"/>
  <c r="AH936" i="16"/>
  <c r="AB937" i="16"/>
  <c r="AC937" i="16"/>
  <c r="AD937" i="16"/>
  <c r="AE937" i="16"/>
  <c r="AF937" i="16"/>
  <c r="AG937" i="16"/>
  <c r="AH937" i="16"/>
  <c r="AI937" i="16"/>
  <c r="AJ937" i="16"/>
  <c r="AK937" i="16"/>
  <c r="AL937" i="16"/>
  <c r="AM937" i="16"/>
  <c r="AB938" i="16"/>
  <c r="AC938" i="16"/>
  <c r="AD938" i="16"/>
  <c r="AE938" i="16"/>
  <c r="AF938" i="16"/>
  <c r="AG938" i="16"/>
  <c r="AH938" i="16"/>
  <c r="AI938" i="16"/>
  <c r="AJ938" i="16"/>
  <c r="AK938" i="16"/>
  <c r="AB939" i="16"/>
  <c r="AC939" i="16"/>
  <c r="AD939" i="16"/>
  <c r="AE939" i="16"/>
  <c r="AF939" i="16"/>
  <c r="AG939" i="16"/>
  <c r="AH939" i="16"/>
  <c r="AI939" i="16"/>
  <c r="AJ939" i="16"/>
  <c r="AK939" i="16"/>
  <c r="AB940" i="16"/>
  <c r="AC940" i="16"/>
  <c r="AE940" i="16"/>
  <c r="AI940" i="16" s="1"/>
  <c r="AF940" i="16"/>
  <c r="AG940" i="16" s="1"/>
  <c r="AH940" i="16"/>
  <c r="AM940" i="16"/>
  <c r="AB941" i="16"/>
  <c r="AC941" i="16"/>
  <c r="AE941" i="16"/>
  <c r="AI941" i="16" s="1"/>
  <c r="AJ941" i="16" s="1"/>
  <c r="AF941" i="16"/>
  <c r="AG941" i="16"/>
  <c r="AH941" i="16"/>
  <c r="AL941" i="16"/>
  <c r="AM941" i="16"/>
  <c r="AB942" i="16"/>
  <c r="AC942" i="16"/>
  <c r="AD942" i="16"/>
  <c r="AE942" i="16"/>
  <c r="AF942" i="16"/>
  <c r="AG942" i="16" s="1"/>
  <c r="AH942" i="16"/>
  <c r="AI942" i="16"/>
  <c r="AJ942" i="16"/>
  <c r="AK942" i="16"/>
  <c r="AL942" i="16"/>
  <c r="AM942" i="16"/>
  <c r="AB943" i="16"/>
  <c r="AC943" i="16"/>
  <c r="AE943" i="16"/>
  <c r="AD943" i="16" s="1"/>
  <c r="AF943" i="16"/>
  <c r="AG943" i="16"/>
  <c r="AH943" i="16"/>
  <c r="AI943" i="16"/>
  <c r="AJ943" i="16"/>
  <c r="AB944" i="16"/>
  <c r="AC944" i="16"/>
  <c r="AE944" i="16"/>
  <c r="AD944" i="16" s="1"/>
  <c r="AF944" i="16"/>
  <c r="AG944" i="16"/>
  <c r="AH944" i="16"/>
  <c r="AI944" i="16"/>
  <c r="AK944" i="16" s="1"/>
  <c r="AJ944" i="16"/>
  <c r="AB945" i="16"/>
  <c r="AC945" i="16"/>
  <c r="AE945" i="16"/>
  <c r="AD945" i="16" s="1"/>
  <c r="AF945" i="16"/>
  <c r="AG945" i="16" s="1"/>
  <c r="AH945" i="16"/>
  <c r="AB946" i="16"/>
  <c r="AC946" i="16"/>
  <c r="AE946" i="16"/>
  <c r="AD946" i="16" s="1"/>
  <c r="AF946" i="16"/>
  <c r="AG946" i="16"/>
  <c r="AH946" i="16"/>
  <c r="AI946" i="16"/>
  <c r="AJ946" i="16" s="1"/>
  <c r="AK946" i="16"/>
  <c r="AL946" i="16"/>
  <c r="AM946" i="16"/>
  <c r="AB947" i="16"/>
  <c r="AC947" i="16"/>
  <c r="AD947" i="16"/>
  <c r="AE947" i="16"/>
  <c r="AF947" i="16"/>
  <c r="AG947" i="16"/>
  <c r="AH947" i="16"/>
  <c r="AI947" i="16"/>
  <c r="AB948" i="16"/>
  <c r="AC948" i="16"/>
  <c r="AE948" i="16"/>
  <c r="AD948" i="16" s="1"/>
  <c r="AF948" i="16"/>
  <c r="AG948" i="16"/>
  <c r="AH948" i="16"/>
  <c r="AI948" i="16"/>
  <c r="AM948" i="16" s="1"/>
  <c r="AJ948" i="16"/>
  <c r="AK948" i="16"/>
  <c r="AL948" i="16"/>
  <c r="AB949" i="16"/>
  <c r="AC949" i="16"/>
  <c r="AE949" i="16"/>
  <c r="AI949" i="16" s="1"/>
  <c r="AF949" i="16"/>
  <c r="AG949" i="16" s="1"/>
  <c r="AH949" i="16"/>
  <c r="AJ949" i="16"/>
  <c r="AK949" i="16"/>
  <c r="AB950" i="16"/>
  <c r="AC950" i="16"/>
  <c r="AE950" i="16"/>
  <c r="AI950" i="16" s="1"/>
  <c r="AF950" i="16"/>
  <c r="AG950" i="16"/>
  <c r="AH950" i="16"/>
  <c r="AJ950" i="16"/>
  <c r="AK950" i="16"/>
  <c r="AL950" i="16"/>
  <c r="AM950" i="16"/>
  <c r="AB951" i="16"/>
  <c r="AC951" i="16"/>
  <c r="AE951" i="16"/>
  <c r="AD951" i="16" s="1"/>
  <c r="AF951" i="16"/>
  <c r="AG951" i="16"/>
  <c r="AH951" i="16"/>
  <c r="AI951" i="16"/>
  <c r="AB952" i="16"/>
  <c r="AC952" i="16"/>
  <c r="AD952" i="16"/>
  <c r="AE952" i="16"/>
  <c r="AF952" i="16"/>
  <c r="AG952" i="16"/>
  <c r="AH952" i="16"/>
  <c r="AI952" i="16"/>
  <c r="AM952" i="16" s="1"/>
  <c r="AJ952" i="16"/>
  <c r="AK952" i="16"/>
  <c r="AL952" i="16"/>
  <c r="AB953" i="16"/>
  <c r="AC953" i="16"/>
  <c r="AE953" i="16"/>
  <c r="AI953" i="16" s="1"/>
  <c r="AL953" i="16" s="1"/>
  <c r="AF953" i="16"/>
  <c r="AG953" i="16"/>
  <c r="AH953" i="16"/>
  <c r="AB954" i="16"/>
  <c r="AC954" i="16"/>
  <c r="AE954" i="16"/>
  <c r="AD954" i="16" s="1"/>
  <c r="AF954" i="16"/>
  <c r="AG954" i="16" s="1"/>
  <c r="AH954" i="16"/>
  <c r="AI954" i="16"/>
  <c r="AM954" i="16"/>
  <c r="AB955" i="16"/>
  <c r="AC955" i="16"/>
  <c r="AE955" i="16"/>
  <c r="AI955" i="16" s="1"/>
  <c r="AF955" i="16"/>
  <c r="AG955" i="16"/>
  <c r="AH955" i="16"/>
  <c r="AB956" i="16"/>
  <c r="AC956" i="16"/>
  <c r="AD956" i="16"/>
  <c r="AE956" i="16"/>
  <c r="AI956" i="16" s="1"/>
  <c r="AJ956" i="16" s="1"/>
  <c r="AF956" i="16"/>
  <c r="AG956" i="16" s="1"/>
  <c r="AH956" i="16"/>
  <c r="AK956" i="16"/>
  <c r="AL956" i="16"/>
  <c r="AM956" i="16"/>
  <c r="AB957" i="16"/>
  <c r="AC957" i="16"/>
  <c r="AD957" i="16"/>
  <c r="AE957" i="16"/>
  <c r="AF957" i="16"/>
  <c r="AG957" i="16"/>
  <c r="AH957" i="16"/>
  <c r="AI957" i="16"/>
  <c r="AJ957" i="16"/>
  <c r="AK957" i="16"/>
  <c r="AL957" i="16"/>
  <c r="AM957" i="16"/>
  <c r="AB958" i="16"/>
  <c r="AC958" i="16"/>
  <c r="AE958" i="16"/>
  <c r="AD958" i="16" s="1"/>
  <c r="AF958" i="16"/>
  <c r="AG958" i="16"/>
  <c r="AH958" i="16"/>
  <c r="AI958" i="16"/>
  <c r="AM958" i="16" s="1"/>
  <c r="AJ958" i="16"/>
  <c r="AB959" i="16"/>
  <c r="AC959" i="16"/>
  <c r="AE959" i="16"/>
  <c r="AI959" i="16" s="1"/>
  <c r="AF959" i="16"/>
  <c r="AG959" i="16"/>
  <c r="AH959" i="16"/>
  <c r="AL959" i="16"/>
  <c r="AB960" i="16"/>
  <c r="AC960" i="16"/>
  <c r="AE960" i="16"/>
  <c r="AI960" i="16" s="1"/>
  <c r="AF960" i="16"/>
  <c r="AG960" i="16" s="1"/>
  <c r="AH960" i="16"/>
  <c r="AJ960" i="16"/>
  <c r="AK960" i="16"/>
  <c r="AL960" i="16"/>
  <c r="AM960" i="16"/>
  <c r="AB961" i="16"/>
  <c r="AC961" i="16"/>
  <c r="AE961" i="16"/>
  <c r="AD961" i="16" s="1"/>
  <c r="AF961" i="16"/>
  <c r="AG961" i="16"/>
  <c r="AH961" i="16"/>
  <c r="AI961" i="16"/>
  <c r="AB962" i="16"/>
  <c r="AC962" i="16"/>
  <c r="AD962" i="16"/>
  <c r="AE962" i="16"/>
  <c r="AF962" i="16"/>
  <c r="AG962" i="16"/>
  <c r="AH962" i="16"/>
  <c r="AI962" i="16"/>
  <c r="AJ962" i="16"/>
  <c r="AK962" i="16"/>
  <c r="AL962" i="16"/>
  <c r="AM962" i="16"/>
  <c r="AB963" i="16"/>
  <c r="AC963" i="16"/>
  <c r="AE963" i="16"/>
  <c r="AI963" i="16" s="1"/>
  <c r="AM963" i="16" s="1"/>
  <c r="AF963" i="16"/>
  <c r="AG963" i="16"/>
  <c r="AH963" i="16"/>
  <c r="AJ963" i="16"/>
  <c r="AK963" i="16"/>
  <c r="AL963" i="16"/>
  <c r="AB964" i="16"/>
  <c r="AC964" i="16"/>
  <c r="AD964" i="16"/>
  <c r="AE964" i="16"/>
  <c r="AF964" i="16"/>
  <c r="AG964" i="16"/>
  <c r="AH964" i="16"/>
  <c r="AI964" i="16"/>
  <c r="AJ964" i="16"/>
  <c r="AK964" i="16"/>
  <c r="AL964" i="16"/>
  <c r="AM964" i="16"/>
  <c r="AB965" i="16"/>
  <c r="AC965" i="16"/>
  <c r="AE965" i="16"/>
  <c r="AI965" i="16" s="1"/>
  <c r="AF965" i="16"/>
  <c r="AG965" i="16"/>
  <c r="AH965" i="16"/>
  <c r="AJ965" i="16"/>
  <c r="AK965" i="16"/>
  <c r="AL965" i="16"/>
  <c r="AM965" i="16"/>
  <c r="AB966" i="16"/>
  <c r="AC966" i="16"/>
  <c r="AE966" i="16"/>
  <c r="AD966" i="16" s="1"/>
  <c r="AF966" i="16"/>
  <c r="AG966" i="16" s="1"/>
  <c r="AH966" i="16"/>
  <c r="AB967" i="16"/>
  <c r="AC967" i="16"/>
  <c r="AD967" i="16"/>
  <c r="AE967" i="16"/>
  <c r="AF967" i="16"/>
  <c r="AG967" i="16"/>
  <c r="AH967" i="16"/>
  <c r="AI967" i="16"/>
  <c r="AM967" i="16" s="1"/>
  <c r="AJ967" i="16"/>
  <c r="AK967" i="16"/>
  <c r="AL967" i="16"/>
  <c r="AB968" i="16"/>
  <c r="AC968" i="16"/>
  <c r="AD968" i="16"/>
  <c r="AE968" i="16"/>
  <c r="AI968" i="16" s="1"/>
  <c r="AF968" i="16"/>
  <c r="AG968" i="16"/>
  <c r="AH968" i="16"/>
  <c r="AB969" i="16"/>
  <c r="AC969" i="16"/>
  <c r="AD969" i="16"/>
  <c r="AE969" i="16"/>
  <c r="AI969" i="16" s="1"/>
  <c r="AJ969" i="16" s="1"/>
  <c r="AF969" i="16"/>
  <c r="AG969" i="16" s="1"/>
  <c r="AH969" i="16"/>
  <c r="AK969" i="16"/>
  <c r="AL969" i="16"/>
  <c r="AM969" i="16"/>
  <c r="AB970" i="16"/>
  <c r="AC970" i="16"/>
  <c r="AE970" i="16"/>
  <c r="AI970" i="16" s="1"/>
  <c r="AF970" i="16"/>
  <c r="AG970" i="16" s="1"/>
  <c r="AH970" i="16"/>
  <c r="AK970" i="16"/>
  <c r="AB971" i="16"/>
  <c r="AC971" i="16"/>
  <c r="AE971" i="16"/>
  <c r="AI971" i="16" s="1"/>
  <c r="AM971" i="16" s="1"/>
  <c r="AF971" i="16"/>
  <c r="AG971" i="16"/>
  <c r="AH971" i="16"/>
  <c r="AB972" i="16"/>
  <c r="AC972" i="16"/>
  <c r="AD972" i="16"/>
  <c r="AE972" i="16"/>
  <c r="AF972" i="16"/>
  <c r="AG972" i="16"/>
  <c r="AH972" i="16"/>
  <c r="AI972" i="16"/>
  <c r="AJ972" i="16"/>
  <c r="AK972" i="16"/>
  <c r="AL972" i="16"/>
  <c r="AM972" i="16"/>
  <c r="AB973" i="16"/>
  <c r="AC973" i="16"/>
  <c r="AD973" i="16"/>
  <c r="AE973" i="16"/>
  <c r="AF973" i="16"/>
  <c r="AG973" i="16"/>
  <c r="AH973" i="16"/>
  <c r="AI973" i="16"/>
  <c r="AJ973" i="16"/>
  <c r="AK973" i="16"/>
  <c r="AB974" i="16"/>
  <c r="AC974" i="16"/>
  <c r="AE974" i="16"/>
  <c r="AF974" i="16"/>
  <c r="AG974" i="16" s="1"/>
  <c r="AH974" i="16"/>
  <c r="AB975" i="16"/>
  <c r="AC975" i="16"/>
  <c r="AE975" i="16" s="1"/>
  <c r="AD975" i="16" s="1"/>
  <c r="AF975" i="16"/>
  <c r="AG975" i="16"/>
  <c r="AH975" i="16"/>
  <c r="AB976" i="16"/>
  <c r="AC976" i="16"/>
  <c r="AE976" i="16"/>
  <c r="AD976" i="16" s="1"/>
  <c r="AF976" i="16"/>
  <c r="AG976" i="16"/>
  <c r="AH976" i="16"/>
  <c r="AI976" i="16"/>
  <c r="AJ976" i="16" s="1"/>
  <c r="AK976" i="16"/>
  <c r="AL976" i="16"/>
  <c r="AM976" i="16"/>
  <c r="AB977" i="16"/>
  <c r="AC977" i="16"/>
  <c r="AD977" i="16"/>
  <c r="AE977" i="16"/>
  <c r="AF977" i="16"/>
  <c r="AG977" i="16"/>
  <c r="AH977" i="16"/>
  <c r="AI977" i="16"/>
  <c r="AJ977" i="16"/>
  <c r="AK977" i="16"/>
  <c r="AL977" i="16"/>
  <c r="AM977" i="16"/>
  <c r="AB978" i="16"/>
  <c r="AC978" i="16"/>
  <c r="AE978" i="16"/>
  <c r="AD978" i="16" s="1"/>
  <c r="AF978" i="16"/>
  <c r="AG978" i="16"/>
  <c r="AH978" i="16"/>
  <c r="AI978" i="16"/>
  <c r="AM978" i="16" s="1"/>
  <c r="AJ978" i="16"/>
  <c r="AK978" i="16"/>
  <c r="AL978" i="16"/>
  <c r="AB979" i="16"/>
  <c r="AC979" i="16"/>
  <c r="AD979" i="16"/>
  <c r="AE979" i="16"/>
  <c r="AF979" i="16"/>
  <c r="AG979" i="16"/>
  <c r="AH979" i="16"/>
  <c r="AI979" i="16"/>
  <c r="AB980" i="16"/>
  <c r="AC980" i="16"/>
  <c r="AE980" i="16"/>
  <c r="AI980" i="16" s="1"/>
  <c r="AF980" i="16"/>
  <c r="AG980" i="16"/>
  <c r="AH980" i="16"/>
  <c r="AJ980" i="16"/>
  <c r="AK980" i="16"/>
  <c r="AL980" i="16"/>
  <c r="AM980" i="16"/>
  <c r="AB981" i="16"/>
  <c r="AC981" i="16"/>
  <c r="AE981" i="16"/>
  <c r="AI981" i="16" s="1"/>
  <c r="AM981" i="16" s="1"/>
  <c r="AF981" i="16"/>
  <c r="AG981" i="16"/>
  <c r="AH981" i="16"/>
  <c r="AB982" i="16"/>
  <c r="AC982" i="16"/>
  <c r="AD982" i="16"/>
  <c r="AE982" i="16"/>
  <c r="AF982" i="16"/>
  <c r="AG982" i="16"/>
  <c r="AH982" i="16"/>
  <c r="AI982" i="16"/>
  <c r="AJ982" i="16"/>
  <c r="AM982" i="16"/>
  <c r="AB983" i="16"/>
  <c r="AC983" i="16"/>
  <c r="AE983" i="16"/>
  <c r="AI983" i="16" s="1"/>
  <c r="AF983" i="16"/>
  <c r="AG983" i="16"/>
  <c r="AH983" i="16"/>
  <c r="AK983" i="16"/>
  <c r="AL983" i="16"/>
  <c r="AB984" i="16"/>
  <c r="AC984" i="16"/>
  <c r="AE984" i="16"/>
  <c r="AI984" i="16" s="1"/>
  <c r="AJ984" i="16" s="1"/>
  <c r="AF984" i="16"/>
  <c r="AG984" i="16" s="1"/>
  <c r="AH984" i="16"/>
  <c r="AK984" i="16"/>
  <c r="AL984" i="16"/>
  <c r="AM984" i="16"/>
  <c r="AB985" i="16"/>
  <c r="AC985" i="16"/>
  <c r="AE985" i="16"/>
  <c r="AI985" i="16" s="1"/>
  <c r="AL985" i="16" s="1"/>
  <c r="AF985" i="16"/>
  <c r="AG985" i="16"/>
  <c r="AH985" i="16"/>
  <c r="AJ985" i="16"/>
  <c r="AK985" i="16"/>
  <c r="AM985" i="16"/>
  <c r="AB986" i="16"/>
  <c r="AC986" i="16"/>
  <c r="AD986" i="16"/>
  <c r="AE986" i="16"/>
  <c r="AF986" i="16"/>
  <c r="AG986" i="16"/>
  <c r="AH986" i="16"/>
  <c r="AI986" i="16"/>
  <c r="AJ986" i="16" s="1"/>
  <c r="AK986" i="16"/>
  <c r="AL986" i="16"/>
  <c r="AM986" i="16"/>
  <c r="AB987" i="16"/>
  <c r="AC987" i="16"/>
  <c r="AD987" i="16"/>
  <c r="AE987" i="16"/>
  <c r="AF987" i="16"/>
  <c r="AG987" i="16"/>
  <c r="AH987" i="16"/>
  <c r="AI987" i="16"/>
  <c r="AJ987" i="16"/>
  <c r="AK987" i="16"/>
  <c r="AL987" i="16"/>
  <c r="AM987" i="16"/>
  <c r="AB988" i="16"/>
  <c r="AC988" i="16"/>
  <c r="AE988" i="16"/>
  <c r="AD988" i="16" s="1"/>
  <c r="AF988" i="16"/>
  <c r="AG988" i="16"/>
  <c r="AH988" i="16"/>
  <c r="AI988" i="16"/>
  <c r="AB989" i="16"/>
  <c r="AC989" i="16"/>
  <c r="AE989" i="16"/>
  <c r="AD989" i="16" s="1"/>
  <c r="AF989" i="16"/>
  <c r="AG989" i="16" s="1"/>
  <c r="AH989" i="16"/>
  <c r="AI989" i="16"/>
  <c r="AB990" i="16"/>
  <c r="AC990" i="16"/>
  <c r="AE990" i="16"/>
  <c r="AI990" i="16" s="1"/>
  <c r="AJ990" i="16" s="1"/>
  <c r="AF990" i="16"/>
  <c r="AG990" i="16" s="1"/>
  <c r="AH990" i="16"/>
  <c r="AB991" i="16"/>
  <c r="AC991" i="16"/>
  <c r="AE991" i="16"/>
  <c r="AF991" i="16"/>
  <c r="AG991" i="16"/>
  <c r="AH991" i="16"/>
  <c r="AB992" i="16"/>
  <c r="AC992" i="16"/>
  <c r="AD992" i="16"/>
  <c r="AE992" i="16"/>
  <c r="AF992" i="16"/>
  <c r="AG992" i="16"/>
  <c r="AH992" i="16"/>
  <c r="AI992" i="16"/>
  <c r="AM992" i="16"/>
  <c r="AB993" i="16"/>
  <c r="AC993" i="16"/>
  <c r="AD993" i="16"/>
  <c r="AE993" i="16"/>
  <c r="AF993" i="16"/>
  <c r="AG993" i="16"/>
  <c r="AH993" i="16"/>
  <c r="AI993" i="16"/>
  <c r="AM993" i="16" s="1"/>
  <c r="AJ993" i="16"/>
  <c r="AK993" i="16"/>
  <c r="AL993" i="16"/>
  <c r="AB994" i="16"/>
  <c r="AC994" i="16"/>
  <c r="AD994" i="16"/>
  <c r="AE994" i="16"/>
  <c r="AI994" i="16" s="1"/>
  <c r="AM994" i="16" s="1"/>
  <c r="AF994" i="16"/>
  <c r="AG994" i="16" s="1"/>
  <c r="AH994" i="16"/>
  <c r="AJ994" i="16"/>
  <c r="AK994" i="16"/>
  <c r="AL994" i="16"/>
  <c r="AB995" i="16"/>
  <c r="AC995" i="16"/>
  <c r="AE995" i="16"/>
  <c r="AF995" i="16"/>
  <c r="AG995" i="16"/>
  <c r="AH995" i="16"/>
  <c r="AB996" i="16"/>
  <c r="AC996" i="16"/>
  <c r="AE996" i="16"/>
  <c r="AD996" i="16" s="1"/>
  <c r="AF996" i="16"/>
  <c r="AG996" i="16"/>
  <c r="AH996" i="16"/>
  <c r="AI996" i="16"/>
  <c r="AK996" i="16"/>
  <c r="AB997" i="16"/>
  <c r="AC997" i="16"/>
  <c r="AD997" i="16"/>
  <c r="AE997" i="16"/>
  <c r="AF997" i="16"/>
  <c r="AG997" i="16"/>
  <c r="AH997" i="16"/>
  <c r="AI997" i="16"/>
  <c r="AJ997" i="16"/>
  <c r="AK997" i="16"/>
  <c r="AL997" i="16"/>
  <c r="AM997" i="16"/>
  <c r="AB998" i="16"/>
  <c r="AC998" i="16"/>
  <c r="AE998" i="16"/>
  <c r="AI998" i="16" s="1"/>
  <c r="AM998" i="16" s="1"/>
  <c r="AF998" i="16"/>
  <c r="AG998" i="16"/>
  <c r="AH998" i="16"/>
  <c r="AJ998" i="16"/>
  <c r="AK998" i="16"/>
  <c r="AL998" i="16"/>
  <c r="AB999" i="16"/>
  <c r="AC999" i="16"/>
  <c r="AE999" i="16"/>
  <c r="AF999" i="16"/>
  <c r="AG999" i="16"/>
  <c r="AH999" i="16"/>
  <c r="AB1000" i="16"/>
  <c r="AC1000" i="16"/>
  <c r="AD1000" i="16"/>
  <c r="AE1000" i="16"/>
  <c r="AI1000" i="16" s="1"/>
  <c r="AF1000" i="16"/>
  <c r="AG1000" i="16"/>
  <c r="AH1000" i="16"/>
  <c r="AJ1000" i="16"/>
  <c r="AK1000" i="16"/>
  <c r="AL1000" i="16"/>
  <c r="AM1000" i="16"/>
  <c r="AB1001" i="16"/>
  <c r="AC1001" i="16"/>
  <c r="AE1001" i="16"/>
  <c r="AD1001" i="16" s="1"/>
  <c r="AF1001" i="16"/>
  <c r="AG1001" i="16"/>
  <c r="AH1001" i="16"/>
  <c r="AI1001" i="16"/>
  <c r="AB1002" i="16"/>
  <c r="AC1002" i="16"/>
  <c r="AD1002" i="16"/>
  <c r="AE1002" i="16"/>
  <c r="AF1002" i="16"/>
  <c r="AG1002" i="16"/>
  <c r="AH1002" i="16"/>
  <c r="AI1002" i="16"/>
  <c r="AJ1002" i="16" s="1"/>
  <c r="AB1003" i="16"/>
  <c r="AC1003" i="16"/>
  <c r="AE1003" i="16"/>
  <c r="AI1003" i="16" s="1"/>
  <c r="AJ1003" i="16" s="1"/>
  <c r="AF1003" i="16"/>
  <c r="AG1003" i="16"/>
  <c r="AH1003" i="16"/>
  <c r="AB1004" i="16"/>
  <c r="AC1004" i="16"/>
  <c r="AE1004" i="16"/>
  <c r="AD1004" i="16" s="1"/>
  <c r="AF1004" i="16"/>
  <c r="AG1004" i="16"/>
  <c r="AH1004" i="16"/>
  <c r="AI1004" i="16"/>
  <c r="AJ1004" i="16"/>
  <c r="AB1005" i="16"/>
  <c r="AC1005" i="16"/>
  <c r="AE1005" i="16"/>
  <c r="AI1005" i="16" s="1"/>
  <c r="AJ1005" i="16" s="1"/>
  <c r="AF1005" i="16"/>
  <c r="AG1005" i="16"/>
  <c r="AH1005" i="16"/>
  <c r="AK1005" i="16"/>
  <c r="AM1005" i="16"/>
  <c r="AB1006" i="16"/>
  <c r="AC1006" i="16"/>
  <c r="AE1006" i="16"/>
  <c r="AF1006" i="16"/>
  <c r="AG1006" i="16"/>
  <c r="AH1006" i="16"/>
  <c r="AB1007" i="16"/>
  <c r="AC1007" i="16"/>
  <c r="AD1007" i="16"/>
  <c r="AE1007" i="16"/>
  <c r="AF1007" i="16"/>
  <c r="AG1007" i="16"/>
  <c r="AH1007" i="16"/>
  <c r="AI1007" i="16"/>
  <c r="AM1007" i="16" s="1"/>
  <c r="AJ1007" i="16"/>
  <c r="AK1007" i="16"/>
  <c r="AL1007" i="16"/>
  <c r="AB1008" i="16"/>
  <c r="AC1008" i="16"/>
  <c r="AE1008" i="16"/>
  <c r="AI1008" i="16" s="1"/>
  <c r="AM1008" i="16" s="1"/>
  <c r="AF1008" i="16"/>
  <c r="AG1008" i="16"/>
  <c r="AH1008" i="16"/>
  <c r="AJ1008" i="16"/>
  <c r="AK1008" i="16"/>
  <c r="AL1008" i="16"/>
  <c r="AB1009" i="16"/>
  <c r="AC1009" i="16"/>
  <c r="AD1009" i="16"/>
  <c r="AE1009" i="16"/>
  <c r="AF1009" i="16"/>
  <c r="AG1009" i="16"/>
  <c r="AH1009" i="16"/>
  <c r="AI1009" i="16"/>
  <c r="AK1009" i="16" s="1"/>
  <c r="AJ1009" i="16"/>
  <c r="AB1010" i="16"/>
  <c r="AC1010" i="16"/>
  <c r="AE1010" i="16"/>
  <c r="AI1010" i="16" s="1"/>
  <c r="AF1010" i="16"/>
  <c r="AG1010" i="16"/>
  <c r="AH1010" i="16"/>
  <c r="AB1011" i="16"/>
  <c r="AC1011" i="16"/>
  <c r="AE1011" i="16"/>
  <c r="AD1011" i="16" s="1"/>
  <c r="AF1011" i="16"/>
  <c r="AG1011" i="16" s="1"/>
  <c r="AH1011" i="16"/>
  <c r="AB1012" i="16"/>
  <c r="AC1012" i="16"/>
  <c r="AD1012" i="16"/>
  <c r="AE1012" i="16"/>
  <c r="AI1012" i="16" s="1"/>
  <c r="AF1012" i="16"/>
  <c r="AG1012" i="16" s="1"/>
  <c r="AH1012" i="16"/>
  <c r="AL1012" i="16"/>
  <c r="AM1012" i="16"/>
  <c r="AB1013" i="16"/>
  <c r="AC1013" i="16"/>
  <c r="AE1013" i="16"/>
  <c r="AD1013" i="16" s="1"/>
  <c r="AF1013" i="16"/>
  <c r="AG1013" i="16"/>
  <c r="AH1013" i="16"/>
  <c r="AI1013" i="16"/>
  <c r="AJ1013" i="16" s="1"/>
  <c r="AL1013" i="16"/>
  <c r="AM1013" i="16"/>
  <c r="AB1014" i="16"/>
  <c r="AC1014" i="16"/>
  <c r="AE1014" i="16"/>
  <c r="AF1014" i="16"/>
  <c r="AG1014" i="16"/>
  <c r="AH1014" i="16"/>
  <c r="AB1015" i="16"/>
  <c r="AC1015" i="16"/>
  <c r="AE1015" i="16"/>
  <c r="AI1015" i="16" s="1"/>
  <c r="AF1015" i="16"/>
  <c r="AG1015" i="16"/>
  <c r="AH1015" i="16"/>
  <c r="AB1016" i="16"/>
  <c r="AC1016" i="16"/>
  <c r="AE1016" i="16"/>
  <c r="AD1016" i="16" s="1"/>
  <c r="AF1016" i="16"/>
  <c r="AG1016" i="16"/>
  <c r="AH1016" i="16"/>
  <c r="AI1016" i="16"/>
  <c r="AK1016" i="16"/>
  <c r="AL1016" i="16"/>
  <c r="AB1017" i="16"/>
  <c r="AC1017" i="16"/>
  <c r="AE1017" i="16"/>
  <c r="AI1017" i="16" s="1"/>
  <c r="AJ1017" i="16" s="1"/>
  <c r="AF1017" i="16"/>
  <c r="AG1017" i="16"/>
  <c r="AH1017" i="16"/>
  <c r="AB1018" i="16"/>
  <c r="AC1018" i="16"/>
  <c r="AE1018" i="16"/>
  <c r="AD1018" i="16" s="1"/>
  <c r="AF1018" i="16"/>
  <c r="AG1018" i="16"/>
  <c r="AH1018" i="16"/>
  <c r="AI1018" i="16"/>
  <c r="AJ1018" i="16"/>
  <c r="AM1018" i="16"/>
  <c r="AB1019" i="16"/>
  <c r="AC1019" i="16"/>
  <c r="AE1019" i="16"/>
  <c r="AD1019" i="16" s="1"/>
  <c r="AF1019" i="16"/>
  <c r="AG1019" i="16"/>
  <c r="AH1019" i="16"/>
  <c r="AI1019" i="16"/>
  <c r="AB1020" i="16"/>
  <c r="AC1020" i="16"/>
  <c r="AE1020" i="16"/>
  <c r="AD1020" i="16" s="1"/>
  <c r="AF1020" i="16"/>
  <c r="AG1020" i="16"/>
  <c r="AH1020" i="16"/>
  <c r="AI1020" i="16"/>
  <c r="AJ1020" i="16"/>
  <c r="AB1021" i="16"/>
  <c r="AC1021" i="16"/>
  <c r="AE1021" i="16"/>
  <c r="AI1021" i="16" s="1"/>
  <c r="AF1021" i="16"/>
  <c r="AG1021" i="16"/>
  <c r="AH1021" i="16"/>
  <c r="AM1021" i="16"/>
  <c r="AB1022" i="16"/>
  <c r="AC1022" i="16"/>
  <c r="AD1022" i="16"/>
  <c r="AE1022" i="16"/>
  <c r="AI1022" i="16" s="1"/>
  <c r="AF1022" i="16"/>
  <c r="AG1022" i="16"/>
  <c r="AH1022" i="16"/>
  <c r="AL1022" i="16"/>
  <c r="AM1022" i="16"/>
  <c r="AB1023" i="16"/>
  <c r="AC1023" i="16"/>
  <c r="AE1023" i="16"/>
  <c r="AF1023" i="16"/>
  <c r="AG1023" i="16"/>
  <c r="AH1023" i="16"/>
  <c r="AB1024" i="16"/>
  <c r="AC1024" i="16"/>
  <c r="AD1024" i="16"/>
  <c r="AE1024" i="16"/>
  <c r="AF1024" i="16"/>
  <c r="AG1024" i="16"/>
  <c r="AH1024" i="16"/>
  <c r="AI1024" i="16"/>
  <c r="AM1024" i="16" s="1"/>
  <c r="AJ1024" i="16"/>
  <c r="AK1024" i="16"/>
  <c r="AL1024" i="16"/>
  <c r="AB1025" i="16"/>
  <c r="AC1025" i="16"/>
  <c r="AE1025" i="16"/>
  <c r="AD1025" i="16" s="1"/>
  <c r="AF1025" i="16"/>
  <c r="AG1025" i="16"/>
  <c r="AH1025" i="16"/>
  <c r="AI1025" i="16"/>
  <c r="AM1025" i="16" s="1"/>
  <c r="AJ1025" i="16"/>
  <c r="AK1025" i="16"/>
  <c r="AL1025" i="16"/>
  <c r="AB1026" i="16"/>
  <c r="AC1026" i="16"/>
  <c r="AE1026" i="16"/>
  <c r="AD1026" i="16" s="1"/>
  <c r="AF1026" i="16"/>
  <c r="AG1026" i="16"/>
  <c r="AH1026" i="16"/>
  <c r="AI1026" i="16"/>
  <c r="AK1026" i="16"/>
  <c r="AB1027" i="16"/>
  <c r="AC1027" i="16"/>
  <c r="AD1027" i="16"/>
  <c r="AE1027" i="16"/>
  <c r="AF1027" i="16"/>
  <c r="AG1027" i="16"/>
  <c r="AH1027" i="16"/>
  <c r="AI1027" i="16"/>
  <c r="AL1027" i="16"/>
  <c r="AM1027" i="16"/>
  <c r="AB1028" i="16"/>
  <c r="AC1028" i="16"/>
  <c r="AE1028" i="16"/>
  <c r="AD1028" i="16" s="1"/>
  <c r="AF1028" i="16"/>
  <c r="AG1028" i="16"/>
  <c r="AH1028" i="16"/>
  <c r="AI1028" i="16"/>
  <c r="AB1029" i="16"/>
  <c r="AC1029" i="16"/>
  <c r="AE1029" i="16"/>
  <c r="AD1029" i="16" s="1"/>
  <c r="AF1029" i="16"/>
  <c r="AG1029" i="16"/>
  <c r="AH1029" i="16"/>
  <c r="AB1030" i="16"/>
  <c r="AC1030" i="16"/>
  <c r="AE1030" i="16"/>
  <c r="AF1030" i="16"/>
  <c r="AG1030" i="16"/>
  <c r="AH1030" i="16"/>
  <c r="AB1031" i="16"/>
  <c r="AC1031" i="16"/>
  <c r="AE1031" i="16"/>
  <c r="AD1031" i="16" s="1"/>
  <c r="AF1031" i="16"/>
  <c r="AG1031" i="16"/>
  <c r="AH1031" i="16"/>
  <c r="AB1032" i="16"/>
  <c r="AC1032" i="16"/>
  <c r="AD1032" i="16"/>
  <c r="AE1032" i="16"/>
  <c r="AF1032" i="16"/>
  <c r="AG1032" i="16"/>
  <c r="AH1032" i="16"/>
  <c r="AI1032" i="16"/>
  <c r="AJ1032" i="16"/>
  <c r="AM1032" i="16"/>
  <c r="AB1033" i="16"/>
  <c r="AC1033" i="16"/>
  <c r="AE1033" i="16"/>
  <c r="AI1033" i="16" s="1"/>
  <c r="AF1033" i="16"/>
  <c r="AG1033" i="16"/>
  <c r="AH1033" i="16"/>
  <c r="AM1033" i="16"/>
  <c r="AB1034" i="16"/>
  <c r="AC1034" i="16"/>
  <c r="AE1034" i="16"/>
  <c r="AD1034" i="16" s="1"/>
  <c r="AF1034" i="16"/>
  <c r="AG1034" i="16" s="1"/>
  <c r="AH1034" i="16"/>
  <c r="AI1034" i="16"/>
  <c r="AJ1034" i="16"/>
  <c r="AK1034" i="16"/>
  <c r="AL1034" i="16"/>
  <c r="AM1034" i="16"/>
  <c r="AB1035" i="16"/>
  <c r="AC1035" i="16"/>
  <c r="AD1035" i="16"/>
  <c r="AE1035" i="16"/>
  <c r="AI1035" i="16" s="1"/>
  <c r="AF1035" i="16"/>
  <c r="AG1035" i="16" s="1"/>
  <c r="AH1035" i="16"/>
  <c r="AK1035" i="16"/>
  <c r="AB1036" i="16"/>
  <c r="AC1036" i="16"/>
  <c r="AE1036" i="16"/>
  <c r="AD1036" i="16" s="1"/>
  <c r="AF1036" i="16"/>
  <c r="AG1036" i="16"/>
  <c r="AH1036" i="16"/>
  <c r="AI1036" i="16"/>
  <c r="AJ1036" i="16"/>
  <c r="AK1036" i="16"/>
  <c r="AL1036" i="16"/>
  <c r="AM1036" i="16"/>
  <c r="AB1037" i="16"/>
  <c r="AC1037" i="16"/>
  <c r="AE1037" i="16"/>
  <c r="AF1037" i="16"/>
  <c r="AG1037" i="16"/>
  <c r="AH1037" i="16"/>
  <c r="AB1038" i="16"/>
  <c r="AC1038" i="16"/>
  <c r="AD1038" i="16"/>
  <c r="AE1038" i="16"/>
  <c r="AF1038" i="16"/>
  <c r="AG1038" i="16"/>
  <c r="AH1038" i="16"/>
  <c r="AI1038" i="16"/>
  <c r="AJ1038" i="16"/>
  <c r="AK1038" i="16"/>
  <c r="AL1038" i="16"/>
  <c r="AM1038" i="16"/>
  <c r="AB1039" i="16"/>
  <c r="AC1039" i="16"/>
  <c r="AE1039" i="16"/>
  <c r="AI1039" i="16" s="1"/>
  <c r="AF1039" i="16"/>
  <c r="AG1039" i="16" s="1"/>
  <c r="AH1039" i="16"/>
  <c r="AB1040" i="16"/>
  <c r="AC1040" i="16"/>
  <c r="AE1040" i="16"/>
  <c r="AD1040" i="16" s="1"/>
  <c r="AF1040" i="16"/>
  <c r="AG1040" i="16"/>
  <c r="AH1040" i="16"/>
  <c r="AB1041" i="16"/>
  <c r="AC1041" i="16"/>
  <c r="AE1041" i="16"/>
  <c r="AD1041" i="16" s="1"/>
  <c r="AF1041" i="16"/>
  <c r="AG1041" i="16"/>
  <c r="AH1041" i="16"/>
  <c r="AI1041" i="16"/>
  <c r="AB1042" i="16"/>
  <c r="AC1042" i="16"/>
  <c r="AE1042" i="16"/>
  <c r="AD1042" i="16" s="1"/>
  <c r="AF1042" i="16"/>
  <c r="AG1042" i="16" s="1"/>
  <c r="AH1042" i="16"/>
  <c r="AB1043" i="16"/>
  <c r="AC1043" i="16"/>
  <c r="AE1043" i="16"/>
  <c r="AD1043" i="16" s="1"/>
  <c r="AF1043" i="16"/>
  <c r="AG1043" i="16"/>
  <c r="AH1043" i="16"/>
  <c r="AI1043" i="16"/>
  <c r="AL1043" i="16"/>
  <c r="AB1044" i="16"/>
  <c r="AC1044" i="16"/>
  <c r="AE1044" i="16"/>
  <c r="AD1044" i="16" s="1"/>
  <c r="AF1044" i="16"/>
  <c r="AG1044" i="16" s="1"/>
  <c r="AH1044" i="16"/>
  <c r="AB1045" i="16"/>
  <c r="AC1045" i="16"/>
  <c r="AE1045" i="16"/>
  <c r="AD1045" i="16" s="1"/>
  <c r="AF1045" i="16"/>
  <c r="AG1045" i="16"/>
  <c r="AH1045" i="16"/>
  <c r="AB1046" i="16"/>
  <c r="AC1046" i="16"/>
  <c r="AE1046" i="16"/>
  <c r="AD1046" i="16" s="1"/>
  <c r="AF1046" i="16"/>
  <c r="AG1046" i="16"/>
  <c r="AH1046" i="16"/>
  <c r="AI1046" i="16"/>
  <c r="AB1047" i="16"/>
  <c r="AC1047" i="16"/>
  <c r="AD1047" i="16"/>
  <c r="AE1047" i="16"/>
  <c r="AF1047" i="16"/>
  <c r="AG1047" i="16"/>
  <c r="AH1047" i="16"/>
  <c r="AI1047" i="16"/>
  <c r="AK1047" i="16" s="1"/>
  <c r="AJ1047" i="16"/>
  <c r="AL1047" i="16"/>
  <c r="AM1047" i="16"/>
  <c r="AB1048" i="16"/>
  <c r="AC1048" i="16"/>
  <c r="AE1048" i="16"/>
  <c r="AF1048" i="16"/>
  <c r="AG1048" i="16"/>
  <c r="AH1048" i="16"/>
  <c r="AB1049" i="16"/>
  <c r="AC1049" i="16"/>
  <c r="AE1049" i="16"/>
  <c r="AD1049" i="16" s="1"/>
  <c r="AF1049" i="16"/>
  <c r="AG1049" i="16" s="1"/>
  <c r="AH1049" i="16"/>
  <c r="AI1049" i="16"/>
  <c r="AJ1049" i="16"/>
  <c r="AK1049" i="16"/>
  <c r="AB1050" i="16"/>
  <c r="AC1050" i="16"/>
  <c r="AE1050" i="16"/>
  <c r="AI1050" i="16" s="1"/>
  <c r="AJ1050" i="16" s="1"/>
  <c r="AF1050" i="16"/>
  <c r="AG1050" i="16" s="1"/>
  <c r="AH1050" i="16"/>
  <c r="AB1051" i="16"/>
  <c r="AC1051" i="16"/>
  <c r="AE1051" i="16"/>
  <c r="AI1051" i="16" s="1"/>
  <c r="AJ1051" i="16" s="1"/>
  <c r="AF1051" i="16"/>
  <c r="AG1051" i="16"/>
  <c r="AH1051" i="16"/>
  <c r="AK1051" i="16"/>
  <c r="AL1051" i="16"/>
  <c r="AM1051" i="16"/>
  <c r="AB1052" i="16"/>
  <c r="AC1052" i="16"/>
  <c r="AE1052" i="16"/>
  <c r="AD1052" i="16" s="1"/>
  <c r="AF1052" i="16"/>
  <c r="AG1052" i="16"/>
  <c r="AH1052" i="16"/>
  <c r="AI1052" i="16"/>
  <c r="AJ1052" i="16" s="1"/>
  <c r="AB1053" i="16"/>
  <c r="AC1053" i="16"/>
  <c r="AD1053" i="16"/>
  <c r="AE1053" i="16"/>
  <c r="AF1053" i="16"/>
  <c r="AG1053" i="16"/>
  <c r="AH1053" i="16"/>
  <c r="AI1053" i="16"/>
  <c r="AM1053" i="16" s="1"/>
  <c r="AJ1053" i="16"/>
  <c r="AK1053" i="16"/>
  <c r="AL1053" i="16"/>
  <c r="AB1054" i="16"/>
  <c r="AC1054" i="16"/>
  <c r="AE1054" i="16"/>
  <c r="AF1054" i="16"/>
  <c r="AG1054" i="16" s="1"/>
  <c r="AH1054" i="16"/>
  <c r="AB1055" i="16"/>
  <c r="AC1055" i="16"/>
  <c r="AE1055" i="16"/>
  <c r="AD1055" i="16" s="1"/>
  <c r="AF1055" i="16"/>
  <c r="AG1055" i="16"/>
  <c r="AH1055" i="16"/>
  <c r="AB1056" i="16"/>
  <c r="AC1056" i="16"/>
  <c r="AD1056" i="16"/>
  <c r="AE1056" i="16"/>
  <c r="AF1056" i="16"/>
  <c r="AG1056" i="16"/>
  <c r="AH1056" i="16"/>
  <c r="AI1056" i="16"/>
  <c r="AL1056" i="16"/>
  <c r="AM1056" i="16"/>
  <c r="AB1057" i="16"/>
  <c r="AC1057" i="16"/>
  <c r="AE1057" i="16"/>
  <c r="AI1057" i="16" s="1"/>
  <c r="AF1057" i="16"/>
  <c r="AG1057" i="16"/>
  <c r="AH1057" i="16"/>
  <c r="AM1057" i="16"/>
  <c r="AB1058" i="16"/>
  <c r="AC1058" i="16"/>
  <c r="AE1058" i="16"/>
  <c r="AD1058" i="16" s="1"/>
  <c r="AF1058" i="16"/>
  <c r="AG1058" i="16" s="1"/>
  <c r="AH1058" i="16"/>
  <c r="AI1058" i="16"/>
  <c r="AJ1058" i="16"/>
  <c r="AK1058" i="16"/>
  <c r="AL1058" i="16"/>
  <c r="AM1058" i="16"/>
  <c r="AB1059" i="16"/>
  <c r="AC1059" i="16"/>
  <c r="AD1059" i="16"/>
  <c r="AE1059" i="16"/>
  <c r="AI1059" i="16" s="1"/>
  <c r="AJ1059" i="16" s="1"/>
  <c r="AF1059" i="16"/>
  <c r="AG1059" i="16" s="1"/>
  <c r="AH1059" i="16"/>
  <c r="AK1059" i="16"/>
  <c r="AL1059" i="16"/>
  <c r="AM1059" i="16"/>
  <c r="AB1060" i="16"/>
  <c r="AC1060" i="16"/>
  <c r="AE1060" i="16"/>
  <c r="AD1060" i="16" s="1"/>
  <c r="AF1060" i="16"/>
  <c r="AG1060" i="16"/>
  <c r="AH1060" i="16"/>
  <c r="AI1060" i="16"/>
  <c r="AJ1060" i="16"/>
  <c r="AK1060" i="16"/>
  <c r="AL1060" i="16"/>
  <c r="AM1060" i="16"/>
  <c r="AB1061" i="16"/>
  <c r="AC1061" i="16"/>
  <c r="AE1061" i="16"/>
  <c r="AD1061" i="16" s="1"/>
  <c r="AF1061" i="16"/>
  <c r="AG1061" i="16"/>
  <c r="AH1061" i="16"/>
  <c r="AI1061" i="16"/>
  <c r="AJ1061" i="16"/>
  <c r="AB1062" i="16"/>
  <c r="AC1062" i="16"/>
  <c r="AE1062" i="16"/>
  <c r="AD1062" i="16" s="1"/>
  <c r="AF1062" i="16"/>
  <c r="AG1062" i="16"/>
  <c r="AH1062" i="16"/>
  <c r="AI1062" i="16"/>
  <c r="AK1062" i="16" s="1"/>
  <c r="AJ1062" i="16"/>
  <c r="AL1062" i="16"/>
  <c r="AM1062" i="16"/>
  <c r="AB1063" i="16"/>
  <c r="AC1063" i="16"/>
  <c r="AE1063" i="16"/>
  <c r="AI1063" i="16" s="1"/>
  <c r="AJ1063" i="16" s="1"/>
  <c r="AF1063" i="16"/>
  <c r="AG1063" i="16"/>
  <c r="AH1063" i="16"/>
  <c r="AK1063" i="16"/>
  <c r="AM1063" i="16"/>
  <c r="AB1064" i="16"/>
  <c r="AC1064" i="16"/>
  <c r="AD1064" i="16"/>
  <c r="AE1064" i="16"/>
  <c r="AF1064" i="16"/>
  <c r="AG1064" i="16" s="1"/>
  <c r="AH1064" i="16"/>
  <c r="AI1064" i="16"/>
  <c r="AJ1064" i="16"/>
  <c r="AK1064" i="16"/>
  <c r="AL1064" i="16"/>
  <c r="AM1064" i="16"/>
  <c r="AB1065" i="16"/>
  <c r="AC1065" i="16"/>
  <c r="AE1065" i="16"/>
  <c r="AD1065" i="16" s="1"/>
  <c r="AF1065" i="16"/>
  <c r="AG1065" i="16"/>
  <c r="AH1065" i="16"/>
  <c r="AB1066" i="16"/>
  <c r="AC1066" i="16"/>
  <c r="AE1066" i="16"/>
  <c r="AD1066" i="16" s="1"/>
  <c r="AF1066" i="16"/>
  <c r="AG1066" i="16"/>
  <c r="AH1066" i="16"/>
  <c r="AI1066" i="16"/>
  <c r="AB1067" i="16"/>
  <c r="AC1067" i="16"/>
  <c r="AD1067" i="16"/>
  <c r="AE1067" i="16"/>
  <c r="AF1067" i="16"/>
  <c r="AG1067" i="16"/>
  <c r="AH1067" i="16"/>
  <c r="AB1068" i="16"/>
  <c r="AC1068" i="16"/>
  <c r="AD1068" i="16"/>
  <c r="AE1068" i="16"/>
  <c r="AI1068" i="16" s="1"/>
  <c r="AF1068" i="16"/>
  <c r="AG1068" i="16" s="1"/>
  <c r="AH1068" i="16"/>
  <c r="AM1068" i="16"/>
  <c r="AB1069" i="16"/>
  <c r="AC1069" i="16"/>
  <c r="AE1069" i="16"/>
  <c r="AD1069" i="16" s="1"/>
  <c r="AF1069" i="16"/>
  <c r="AG1069" i="16" s="1"/>
  <c r="AH1069" i="16"/>
  <c r="AI1069" i="16"/>
  <c r="AM1069" i="16" s="1"/>
  <c r="AJ1069" i="16"/>
  <c r="AK1069" i="16"/>
  <c r="AL1069" i="16"/>
  <c r="AB1070" i="16"/>
  <c r="AC1070" i="16"/>
  <c r="AE1070" i="16"/>
  <c r="AI1070" i="16" s="1"/>
  <c r="AJ1070" i="16" s="1"/>
  <c r="AF1070" i="16"/>
  <c r="AG1070" i="16"/>
  <c r="AH1070" i="16"/>
  <c r="AL1070" i="16"/>
  <c r="AM1070" i="16"/>
  <c r="AB1071" i="16"/>
  <c r="AC1071" i="16"/>
  <c r="AE1071" i="16"/>
  <c r="AD1071" i="16" s="1"/>
  <c r="AF1071" i="16"/>
  <c r="AG1071" i="16"/>
  <c r="AH1071" i="16"/>
  <c r="AI1071" i="16"/>
  <c r="AK1071" i="16" s="1"/>
  <c r="AJ1071" i="16"/>
  <c r="AB1072" i="16"/>
  <c r="AC1072" i="16"/>
  <c r="AE1072" i="16"/>
  <c r="AD1072" i="16" s="1"/>
  <c r="AF1072" i="16"/>
  <c r="AG1072" i="16"/>
  <c r="AH1072" i="16"/>
  <c r="AI1072" i="16"/>
  <c r="AJ1072" i="16"/>
  <c r="AM1072" i="16"/>
  <c r="AB1073" i="16"/>
  <c r="AC1073" i="16"/>
  <c r="AE1073" i="16"/>
  <c r="AD1073" i="16" s="1"/>
  <c r="AF1073" i="16"/>
  <c r="AG1073" i="16"/>
  <c r="AH1073" i="16"/>
  <c r="AI1073" i="16"/>
  <c r="AM1073" i="16" s="1"/>
  <c r="AB1074" i="16"/>
  <c r="AC1074" i="16"/>
  <c r="AE1074" i="16"/>
  <c r="AD1074" i="16" s="1"/>
  <c r="AF1074" i="16"/>
  <c r="AG1074" i="16" s="1"/>
  <c r="AH1074" i="16"/>
  <c r="AB1075" i="16"/>
  <c r="AC1075" i="16"/>
  <c r="AE1075" i="16"/>
  <c r="AD1075" i="16" s="1"/>
  <c r="AF1075" i="16"/>
  <c r="AG1075" i="16"/>
  <c r="AH1075" i="16"/>
  <c r="AI1075" i="16"/>
  <c r="AB1076" i="16"/>
  <c r="AC1076" i="16"/>
  <c r="AE1076" i="16"/>
  <c r="AD1076" i="16" s="1"/>
  <c r="AF1076" i="16"/>
  <c r="AG1076" i="16"/>
  <c r="AH1076" i="16"/>
  <c r="AB1077" i="16"/>
  <c r="AC1077" i="16"/>
  <c r="AE1077" i="16"/>
  <c r="AI1077" i="16" s="1"/>
  <c r="AF1077" i="16"/>
  <c r="AG1077" i="16"/>
  <c r="AH1077" i="16"/>
  <c r="AB1078" i="16"/>
  <c r="AC1078" i="16"/>
  <c r="AD1078" i="16"/>
  <c r="AE1078" i="16"/>
  <c r="AF1078" i="16"/>
  <c r="AG1078" i="16"/>
  <c r="AH1078" i="16"/>
  <c r="AI1078" i="16"/>
  <c r="AJ1078" i="16"/>
  <c r="AK1078" i="16"/>
  <c r="AL1078" i="16"/>
  <c r="AM1078" i="16"/>
  <c r="AB1079" i="16"/>
  <c r="AC1079" i="16"/>
  <c r="AE1079" i="16"/>
  <c r="AF1079" i="16"/>
  <c r="AG1079" i="16" s="1"/>
  <c r="AH1079" i="16"/>
  <c r="AB1080" i="16"/>
  <c r="AC1080" i="16"/>
  <c r="AE1080" i="16"/>
  <c r="AD1080" i="16" s="1"/>
  <c r="AF1080" i="16"/>
  <c r="AG1080" i="16"/>
  <c r="AH1080" i="16"/>
  <c r="AB1081" i="16"/>
  <c r="AC1081" i="16"/>
  <c r="AE1081" i="16"/>
  <c r="AD1081" i="16" s="1"/>
  <c r="AF1081" i="16"/>
  <c r="AG1081" i="16"/>
  <c r="AH1081" i="16"/>
  <c r="AI1081" i="16"/>
  <c r="AM1081" i="16" s="1"/>
  <c r="AJ1081" i="16"/>
  <c r="AB1082" i="16"/>
  <c r="AC1082" i="16"/>
  <c r="AE1082" i="16"/>
  <c r="AI1082" i="16" s="1"/>
  <c r="AK1082" i="16" s="1"/>
  <c r="AF1082" i="16"/>
  <c r="AG1082" i="16" s="1"/>
  <c r="AH1082" i="16"/>
  <c r="AL1082" i="16"/>
  <c r="AM1082" i="16"/>
  <c r="AB1083" i="16"/>
  <c r="AC1083" i="16"/>
  <c r="AE1083" i="16"/>
  <c r="AD1083" i="16" s="1"/>
  <c r="AF1083" i="16"/>
  <c r="AG1083" i="16"/>
  <c r="AH1083" i="16"/>
  <c r="AI1083" i="16"/>
  <c r="AK1083" i="16" s="1"/>
  <c r="AJ1083" i="16"/>
  <c r="AB1084" i="16"/>
  <c r="AC1084" i="16"/>
  <c r="AD1084" i="16"/>
  <c r="AE1084" i="16"/>
  <c r="AF1084" i="16"/>
  <c r="AG1084" i="16" s="1"/>
  <c r="AH1084" i="16"/>
  <c r="AI1084" i="16"/>
  <c r="AM1084" i="16" s="1"/>
  <c r="AJ1084" i="16"/>
  <c r="AK1084" i="16"/>
  <c r="AL1084" i="16"/>
  <c r="AB1085" i="16"/>
  <c r="AC1085" i="16"/>
  <c r="AE1085" i="16"/>
  <c r="AD1085" i="16" s="1"/>
  <c r="AF1085" i="16"/>
  <c r="AG1085" i="16"/>
  <c r="AH1085" i="16"/>
  <c r="AI1085" i="16"/>
  <c r="AJ1085" i="16" s="1"/>
  <c r="AB1086" i="16"/>
  <c r="AC1086" i="16"/>
  <c r="AD1086" i="16"/>
  <c r="AE1086" i="16"/>
  <c r="AI1086" i="16" s="1"/>
  <c r="AF1086" i="16"/>
  <c r="AG1086" i="16"/>
  <c r="AH1086" i="16"/>
  <c r="AL1086" i="16"/>
  <c r="AM1086" i="16"/>
  <c r="AB1087" i="16"/>
  <c r="AC1087" i="16"/>
  <c r="AE1087" i="16"/>
  <c r="AD1087" i="16" s="1"/>
  <c r="AF1087" i="16"/>
  <c r="AG1087" i="16"/>
  <c r="AH1087" i="16"/>
  <c r="AI1087" i="16"/>
  <c r="AB1088" i="16"/>
  <c r="AC1088" i="16"/>
  <c r="AE1088" i="16"/>
  <c r="AI1088" i="16" s="1"/>
  <c r="AJ1088" i="16" s="1"/>
  <c r="AF1088" i="16"/>
  <c r="AG1088" i="16" s="1"/>
  <c r="AH1088" i="16"/>
  <c r="AL1088" i="16"/>
  <c r="AM1088" i="16"/>
  <c r="AB1089" i="16"/>
  <c r="AC1089" i="16"/>
  <c r="AE1089" i="16"/>
  <c r="AD1089" i="16" s="1"/>
  <c r="AF1089" i="16"/>
  <c r="AG1089" i="16"/>
  <c r="AH1089" i="16"/>
  <c r="AI1089" i="16"/>
  <c r="AJ1089" i="16" s="1"/>
  <c r="AB1090" i="16"/>
  <c r="AC1090" i="16"/>
  <c r="AE1090" i="16"/>
  <c r="AD1090" i="16" s="1"/>
  <c r="AF1090" i="16"/>
  <c r="AG1090" i="16"/>
  <c r="AH1090" i="16"/>
  <c r="AI1090" i="16"/>
  <c r="AJ1090" i="16" s="1"/>
  <c r="AK1090" i="16"/>
  <c r="AL1090" i="16"/>
  <c r="AM1090" i="16"/>
  <c r="AB1091" i="16"/>
  <c r="AC1091" i="16"/>
  <c r="AE1091" i="16"/>
  <c r="AI1091" i="16" s="1"/>
  <c r="AF1091" i="16"/>
  <c r="AG1091" i="16"/>
  <c r="AH1091" i="16"/>
  <c r="AB1092" i="16"/>
  <c r="AC1092" i="16"/>
  <c r="AE1092" i="16"/>
  <c r="AD1092" i="16" s="1"/>
  <c r="AF1092" i="16"/>
  <c r="AG1092" i="16"/>
  <c r="AH1092" i="16"/>
  <c r="AB1093" i="16"/>
  <c r="AC1093" i="16"/>
  <c r="AE1093" i="16"/>
  <c r="AI1093" i="16" s="1"/>
  <c r="AF1093" i="16"/>
  <c r="AG1093" i="16"/>
  <c r="AH1093" i="16"/>
  <c r="AB1094" i="16"/>
  <c r="AC1094" i="16"/>
  <c r="AE1094" i="16"/>
  <c r="AD1094" i="16" s="1"/>
  <c r="AF1094" i="16"/>
  <c r="AG1094" i="16"/>
  <c r="AH1094" i="16"/>
  <c r="AB1095" i="16"/>
  <c r="AC1095" i="16"/>
  <c r="AD1095" i="16"/>
  <c r="AE1095" i="16"/>
  <c r="AF1095" i="16"/>
  <c r="AG1095" i="16"/>
  <c r="AH1095" i="16"/>
  <c r="AI1095" i="16"/>
  <c r="AL1095" i="16" s="1"/>
  <c r="AB1096" i="16"/>
  <c r="AC1096" i="16"/>
  <c r="AD1096" i="16"/>
  <c r="AE1096" i="16"/>
  <c r="AF1096" i="16"/>
  <c r="AG1096" i="16"/>
  <c r="AH1096" i="16"/>
  <c r="AI1096" i="16"/>
  <c r="AM1096" i="16" s="1"/>
  <c r="AJ1096" i="16"/>
  <c r="AK1096" i="16"/>
  <c r="AL1096" i="16"/>
  <c r="AB1097" i="16"/>
  <c r="AC1097" i="16"/>
  <c r="AE1097" i="16"/>
  <c r="AD1097" i="16" s="1"/>
  <c r="AF1097" i="16"/>
  <c r="AG1097" i="16" s="1"/>
  <c r="AH1097" i="16"/>
  <c r="AB1098" i="16"/>
  <c r="AC1098" i="16"/>
  <c r="AE1098" i="16" s="1"/>
  <c r="AF1098" i="16"/>
  <c r="AG1098" i="16"/>
  <c r="AH1098" i="16"/>
  <c r="AB1099" i="16"/>
  <c r="AC1099" i="16"/>
  <c r="AE1099" i="16"/>
  <c r="AD1099" i="16" s="1"/>
  <c r="AF1099" i="16"/>
  <c r="AG1099" i="16"/>
  <c r="AH1099" i="16"/>
  <c r="AB1100" i="16"/>
  <c r="AC1100" i="16"/>
  <c r="AE1100" i="16"/>
  <c r="AI1100" i="16" s="1"/>
  <c r="AF1100" i="16"/>
  <c r="AG1100" i="16" s="1"/>
  <c r="AH1100" i="16"/>
  <c r="AJ1100" i="16"/>
  <c r="AK1100" i="16"/>
  <c r="AL1100" i="16"/>
  <c r="AM1100" i="16"/>
  <c r="AB1101" i="16"/>
  <c r="AC1101" i="16"/>
  <c r="AE1101" i="16"/>
  <c r="AD1101" i="16" s="1"/>
  <c r="AF1101" i="16"/>
  <c r="AG1101" i="16" s="1"/>
  <c r="AH1101" i="16"/>
  <c r="AB1102" i="16"/>
  <c r="AC1102" i="16"/>
  <c r="AE1102" i="16"/>
  <c r="AD1102" i="16" s="1"/>
  <c r="AF1102" i="16"/>
  <c r="AG1102" i="16"/>
  <c r="AH1102" i="16"/>
  <c r="AI1102" i="16"/>
  <c r="AM1102" i="16"/>
  <c r="AB1103" i="16"/>
  <c r="AC1103" i="16"/>
  <c r="AE1103" i="16"/>
  <c r="AD1103" i="16" s="1"/>
  <c r="AF1103" i="16"/>
  <c r="AG1103" i="16" s="1"/>
  <c r="AH1103" i="16"/>
  <c r="AB1104" i="16"/>
  <c r="AC1104" i="16"/>
  <c r="AE1104" i="16"/>
  <c r="AD1104" i="16" s="1"/>
  <c r="AF1104" i="16"/>
  <c r="AG1104" i="16"/>
  <c r="AH1104" i="16"/>
  <c r="AI1104" i="16"/>
  <c r="AJ1104" i="16"/>
  <c r="AK1104" i="16"/>
  <c r="AL1104" i="16"/>
  <c r="AM1104" i="16"/>
  <c r="AB1105" i="16"/>
  <c r="AC1105" i="16"/>
  <c r="AE1105" i="16"/>
  <c r="AI1105" i="16" s="1"/>
  <c r="AM1105" i="16" s="1"/>
  <c r="AF1105" i="16"/>
  <c r="AG1105" i="16"/>
  <c r="AH1105" i="16"/>
  <c r="AL1105" i="16"/>
  <c r="AB1106" i="16"/>
  <c r="AC1106" i="16"/>
  <c r="AE1106" i="16"/>
  <c r="AD1106" i="16" s="1"/>
  <c r="AF1106" i="16"/>
  <c r="AG1106" i="16"/>
  <c r="AH1106" i="16"/>
  <c r="AI1106" i="16"/>
  <c r="AJ1106" i="16"/>
  <c r="AK1106" i="16"/>
  <c r="AL1106" i="16"/>
  <c r="AM1106" i="16"/>
  <c r="AB1107" i="16"/>
  <c r="AC1107" i="16"/>
  <c r="AD1107" i="16"/>
  <c r="AE1107" i="16"/>
  <c r="AF1107" i="16"/>
  <c r="AG1107" i="16"/>
  <c r="AH1107" i="16"/>
  <c r="AI1107" i="16"/>
  <c r="AL1107" i="16" s="1"/>
  <c r="AB1108" i="16"/>
  <c r="AC1108" i="16"/>
  <c r="AE1108" i="16"/>
  <c r="AD1108" i="16" s="1"/>
  <c r="AF1108" i="16"/>
  <c r="AG1108" i="16"/>
  <c r="AH1108" i="16"/>
  <c r="AI1108" i="16"/>
  <c r="AM1108" i="16" s="1"/>
  <c r="AJ1108" i="16"/>
  <c r="AK1108" i="16"/>
  <c r="AL1108" i="16"/>
  <c r="AB1109" i="16"/>
  <c r="AC1109" i="16"/>
  <c r="AE1109" i="16"/>
  <c r="AD1109" i="16" s="1"/>
  <c r="AF1109" i="16"/>
  <c r="AG1109" i="16"/>
  <c r="AH1109" i="16"/>
  <c r="AI1109" i="16"/>
  <c r="AJ1109" i="16" s="1"/>
  <c r="AK1109" i="16"/>
  <c r="AL1109" i="16"/>
  <c r="AM1109" i="16"/>
  <c r="AB1110" i="16"/>
  <c r="AC1110" i="16"/>
  <c r="AE1110" i="16"/>
  <c r="AD1110" i="16" s="1"/>
  <c r="AF1110" i="16"/>
  <c r="AG1110" i="16"/>
  <c r="AH1110" i="16"/>
  <c r="AI1110" i="16"/>
  <c r="AJ1110" i="16"/>
  <c r="AB1111" i="16"/>
  <c r="AC1111" i="16"/>
  <c r="AE1111" i="16"/>
  <c r="AD1111" i="16" s="1"/>
  <c r="AF1111" i="16"/>
  <c r="AG1111" i="16"/>
  <c r="AH1111" i="16"/>
  <c r="AB1112" i="16"/>
  <c r="AC1112" i="16"/>
  <c r="AE1112" i="16"/>
  <c r="AI1112" i="16" s="1"/>
  <c r="AF1112" i="16"/>
  <c r="AG1112" i="16" s="1"/>
  <c r="AH1112" i="16"/>
  <c r="AL1112" i="16"/>
  <c r="AM1112" i="16"/>
  <c r="AB1113" i="16"/>
  <c r="AC1113" i="16"/>
  <c r="AE1113" i="16"/>
  <c r="AD1113" i="16" s="1"/>
  <c r="AF1113" i="16"/>
  <c r="AG1113" i="16"/>
  <c r="AH1113" i="16"/>
  <c r="AI1113" i="16"/>
  <c r="AJ1113" i="16" s="1"/>
  <c r="AM1113" i="16"/>
  <c r="AB1114" i="16"/>
  <c r="AC1114" i="16"/>
  <c r="AD1114" i="16"/>
  <c r="AE1114" i="16"/>
  <c r="AF1114" i="16"/>
  <c r="AG1114" i="16"/>
  <c r="AH1114" i="16"/>
  <c r="AI1114" i="16"/>
  <c r="AL1114" i="16" s="1"/>
  <c r="AJ1114" i="16"/>
  <c r="AB1115" i="16"/>
  <c r="AC1115" i="16"/>
  <c r="AE1115" i="16"/>
  <c r="AD1115" i="16" s="1"/>
  <c r="AF1115" i="16"/>
  <c r="AG1115" i="16" s="1"/>
  <c r="AH1115" i="16"/>
  <c r="AB1116" i="16"/>
  <c r="AC1116" i="16"/>
  <c r="AE1116" i="16"/>
  <c r="AI1116" i="16" s="1"/>
  <c r="AF1116" i="16"/>
  <c r="AG1116" i="16"/>
  <c r="AH1116" i="16"/>
  <c r="AB1117" i="16"/>
  <c r="AC1117" i="16"/>
  <c r="AE1117" i="16"/>
  <c r="AI1117" i="16" s="1"/>
  <c r="AF1117" i="16"/>
  <c r="AG1117" i="16"/>
  <c r="AH1117" i="16"/>
  <c r="AB1118" i="16"/>
  <c r="AC1118" i="16"/>
  <c r="AE1118" i="16"/>
  <c r="AD1118" i="16" s="1"/>
  <c r="AF1118" i="16"/>
  <c r="AG1118" i="16"/>
  <c r="AH1118" i="16"/>
  <c r="AI1118" i="16"/>
  <c r="AJ1118" i="16" s="1"/>
  <c r="AB1119" i="16"/>
  <c r="AC1119" i="16"/>
  <c r="AD1119" i="16"/>
  <c r="AE1119" i="16"/>
  <c r="AI1119" i="16" s="1"/>
  <c r="AF1119" i="16"/>
  <c r="AG1119" i="16"/>
  <c r="AH1119" i="16"/>
  <c r="AJ1119" i="16"/>
  <c r="AK1119" i="16"/>
  <c r="AL1119" i="16"/>
  <c r="AM1119" i="16"/>
  <c r="AB1120" i="16"/>
  <c r="AC1120" i="16"/>
  <c r="AE1120" i="16"/>
  <c r="AD1120" i="16" s="1"/>
  <c r="AF1120" i="16"/>
  <c r="AG1120" i="16" s="1"/>
  <c r="AH1120" i="16"/>
  <c r="AB1121" i="16"/>
  <c r="AC1121" i="16"/>
  <c r="AE1121" i="16"/>
  <c r="AD1121" i="16" s="1"/>
  <c r="AF1121" i="16"/>
  <c r="AG1121" i="16"/>
  <c r="AH1121" i="16"/>
  <c r="AI1121" i="16"/>
  <c r="AJ1121" i="16" s="1"/>
  <c r="AK1121" i="16"/>
  <c r="AL1121" i="16"/>
  <c r="AM1121" i="16"/>
  <c r="AB1122" i="16"/>
  <c r="AC1122" i="16"/>
  <c r="AD1122" i="16"/>
  <c r="AE1122" i="16"/>
  <c r="AF1122" i="16"/>
  <c r="AG1122" i="16"/>
  <c r="AH1122" i="16"/>
  <c r="AI1122" i="16"/>
  <c r="AL1122" i="16"/>
  <c r="AB1123" i="16"/>
  <c r="AC1123" i="16"/>
  <c r="AE1123" i="16"/>
  <c r="AD1123" i="16" s="1"/>
  <c r="AF1123" i="16"/>
  <c r="AG1123" i="16"/>
  <c r="AH1123" i="16"/>
  <c r="AI1123" i="16"/>
  <c r="AJ1123" i="16"/>
  <c r="AK1123" i="16"/>
  <c r="AL1123" i="16"/>
  <c r="AM1123" i="16"/>
  <c r="AB1124" i="16"/>
  <c r="AC1124" i="16"/>
  <c r="AD1124" i="16"/>
  <c r="AE1124" i="16"/>
  <c r="AI1124" i="16" s="1"/>
  <c r="AF1124" i="16"/>
  <c r="AG1124" i="16"/>
  <c r="AH1124" i="16"/>
  <c r="AL1124" i="16"/>
  <c r="AM1124" i="16"/>
  <c r="AB1125" i="16"/>
  <c r="AC1125" i="16"/>
  <c r="AE1125" i="16"/>
  <c r="AD1125" i="16" s="1"/>
  <c r="AF1125" i="16"/>
  <c r="AG1125" i="16"/>
  <c r="AH1125" i="16"/>
  <c r="AI1125" i="16"/>
  <c r="AJ1125" i="16"/>
  <c r="AK1125" i="16"/>
  <c r="AL1125" i="16"/>
  <c r="AM1125" i="16"/>
  <c r="AB1126" i="16"/>
  <c r="AC1126" i="16"/>
  <c r="AD1126" i="16"/>
  <c r="AE1126" i="16"/>
  <c r="AF1126" i="16"/>
  <c r="AG1126" i="16"/>
  <c r="AH1126" i="16"/>
  <c r="AI1126" i="16"/>
  <c r="AL1126" i="16" s="1"/>
  <c r="AJ1126" i="16"/>
  <c r="AB1127" i="16"/>
  <c r="AC1127" i="16"/>
  <c r="AE1127" i="16"/>
  <c r="AD1127" i="16" s="1"/>
  <c r="AF1127" i="16"/>
  <c r="AG1127" i="16"/>
  <c r="AH1127" i="16"/>
  <c r="AI1127" i="16"/>
  <c r="AL1127" i="16"/>
  <c r="AM1127" i="16"/>
  <c r="AB1128" i="16"/>
  <c r="AI1128" i="16" s="1"/>
  <c r="AC1128" i="16"/>
  <c r="AE1128" i="16"/>
  <c r="AF1128" i="16"/>
  <c r="AG1128" i="16"/>
  <c r="AH1128" i="16"/>
  <c r="AB1129" i="16"/>
  <c r="AC1129" i="16"/>
  <c r="AE1129" i="16"/>
  <c r="AD1129" i="16" s="1"/>
  <c r="AF1129" i="16"/>
  <c r="AG1129" i="16"/>
  <c r="AH1129" i="16"/>
  <c r="AI1129" i="16"/>
  <c r="AJ1129" i="16"/>
  <c r="AB1130" i="16"/>
  <c r="AC1130" i="16"/>
  <c r="AD1130" i="16"/>
  <c r="AE1130" i="16"/>
  <c r="AF1130" i="16"/>
  <c r="AG1130" i="16"/>
  <c r="AH1130" i="16"/>
  <c r="AI1130" i="16"/>
  <c r="AK1130" i="16" s="1"/>
  <c r="AJ1130" i="16"/>
  <c r="AB1131" i="16"/>
  <c r="AC1131" i="16"/>
  <c r="AE1131" i="16"/>
  <c r="AI1131" i="16" s="1"/>
  <c r="AF1131" i="16"/>
  <c r="AG1131" i="16" s="1"/>
  <c r="AH1131" i="16"/>
  <c r="AJ1131" i="16"/>
  <c r="AK1131" i="16"/>
  <c r="AL1131" i="16"/>
  <c r="AM1131" i="16"/>
  <c r="AB1132" i="16"/>
  <c r="AC1132" i="16"/>
  <c r="AE1132" i="16"/>
  <c r="AD1132" i="16" s="1"/>
  <c r="AF1132" i="16"/>
  <c r="AG1132" i="16"/>
  <c r="AH1132" i="16"/>
  <c r="AB1133" i="16"/>
  <c r="AC1133" i="16"/>
  <c r="AD1133" i="16"/>
  <c r="AE1133" i="16"/>
  <c r="AF1133" i="16"/>
  <c r="AG1133" i="16"/>
  <c r="AH1133" i="16"/>
  <c r="AI1133" i="16"/>
  <c r="AL1133" i="16" s="1"/>
  <c r="AJ1133" i="16"/>
  <c r="AK1133" i="16"/>
  <c r="AB1134" i="16"/>
  <c r="AC1134" i="16"/>
  <c r="AE1134" i="16"/>
  <c r="AD1134" i="16" s="1"/>
  <c r="AF1134" i="16"/>
  <c r="AG1134" i="16"/>
  <c r="AH1134" i="16"/>
  <c r="AB1135" i="16"/>
  <c r="AC1135" i="16"/>
  <c r="AE1135" i="16"/>
  <c r="AD1135" i="16" s="1"/>
  <c r="AF1135" i="16"/>
  <c r="AG1135" i="16"/>
  <c r="AH1135" i="16"/>
  <c r="AI1135" i="16"/>
  <c r="AJ1135" i="16" s="1"/>
  <c r="AB1136" i="16"/>
  <c r="AC1136" i="16"/>
  <c r="AD1136" i="16"/>
  <c r="AE1136" i="16"/>
  <c r="AI1136" i="16" s="1"/>
  <c r="AF1136" i="16"/>
  <c r="AG1136" i="16"/>
  <c r="AH1136" i="16"/>
  <c r="AL1136" i="16"/>
  <c r="AM1136" i="16"/>
  <c r="AB1137" i="16"/>
  <c r="AC1137" i="16"/>
  <c r="AE1137" i="16"/>
  <c r="AD1137" i="16" s="1"/>
  <c r="AF1137" i="16"/>
  <c r="AG1137" i="16"/>
  <c r="AH1137" i="16"/>
  <c r="AI1137" i="16"/>
  <c r="AB1138" i="16"/>
  <c r="AC1138" i="16"/>
  <c r="AE1138" i="16"/>
  <c r="AI1138" i="16" s="1"/>
  <c r="AJ1138" i="16" s="1"/>
  <c r="AF1138" i="16"/>
  <c r="AG1138" i="16" s="1"/>
  <c r="AH1138" i="16"/>
  <c r="AL1138" i="16"/>
  <c r="AM1138" i="16"/>
  <c r="AB1139" i="16"/>
  <c r="AC1139" i="16"/>
  <c r="AE1139" i="16"/>
  <c r="AD1139" i="16" s="1"/>
  <c r="AF1139" i="16"/>
  <c r="AG1139" i="16"/>
  <c r="AH1139" i="16"/>
  <c r="AI1139" i="16"/>
  <c r="AJ1139" i="16" s="1"/>
  <c r="AB1140" i="16"/>
  <c r="AC1140" i="16"/>
  <c r="AE1140" i="16"/>
  <c r="AD1140" i="16" s="1"/>
  <c r="AF1140" i="16"/>
  <c r="AG1140" i="16"/>
  <c r="AH1140" i="16"/>
  <c r="AI1140" i="16"/>
  <c r="AJ1140" i="16" s="1"/>
  <c r="AK1140" i="16"/>
  <c r="AL1140" i="16"/>
  <c r="AM1140" i="16"/>
  <c r="AB1141" i="16"/>
  <c r="AC1141" i="16"/>
  <c r="AE1141" i="16"/>
  <c r="AI1141" i="16" s="1"/>
  <c r="AF1141" i="16"/>
  <c r="AG1141" i="16"/>
  <c r="AH1141" i="16"/>
  <c r="AB1142" i="16"/>
  <c r="AC1142" i="16"/>
  <c r="AE1142" i="16"/>
  <c r="AD1142" i="16" s="1"/>
  <c r="AF1142" i="16"/>
  <c r="AG1142" i="16"/>
  <c r="AH1142" i="16"/>
  <c r="AI1142" i="16"/>
  <c r="AL1142" i="16"/>
  <c r="AM1142" i="16"/>
  <c r="AB1143" i="16"/>
  <c r="AC1143" i="16"/>
  <c r="AE1143" i="16"/>
  <c r="AI1143" i="16" s="1"/>
  <c r="AF1143" i="16"/>
  <c r="AG1143" i="16"/>
  <c r="AH1143" i="16"/>
  <c r="AB1144" i="16"/>
  <c r="AC1144" i="16"/>
  <c r="AE1144" i="16"/>
  <c r="AD1144" i="16" s="1"/>
  <c r="AF1144" i="16"/>
  <c r="AG1144" i="16"/>
  <c r="AH1144" i="16"/>
  <c r="AB1145" i="16"/>
  <c r="AC1145" i="16"/>
  <c r="AD1145" i="16"/>
  <c r="AE1145" i="16"/>
  <c r="AF1145" i="16"/>
  <c r="AG1145" i="16"/>
  <c r="AH1145" i="16"/>
  <c r="AI1145" i="16"/>
  <c r="AL1145" i="16" s="1"/>
  <c r="AB1146" i="16"/>
  <c r="AC1146" i="16"/>
  <c r="AD1146" i="16"/>
  <c r="AE1146" i="16"/>
  <c r="AF1146" i="16"/>
  <c r="AG1146" i="16"/>
  <c r="AH1146" i="16"/>
  <c r="AI1146" i="16"/>
  <c r="AM1146" i="16" s="1"/>
  <c r="AJ1146" i="16"/>
  <c r="AK1146" i="16"/>
  <c r="AL1146" i="16"/>
  <c r="AB1147" i="16"/>
  <c r="AC1147" i="16"/>
  <c r="AE1147" i="16"/>
  <c r="AD1147" i="16" s="1"/>
  <c r="AF1147" i="16"/>
  <c r="AG1147" i="16" s="1"/>
  <c r="AH1147" i="16"/>
  <c r="AB1148" i="16"/>
  <c r="AC1148" i="16"/>
  <c r="AE1148" i="16"/>
  <c r="AD1148" i="16" s="1"/>
  <c r="AF1148" i="16"/>
  <c r="AG1148" i="16"/>
  <c r="AH1148" i="16"/>
  <c r="AI1148" i="16"/>
  <c r="AJ1148" i="16"/>
  <c r="AB1149" i="16"/>
  <c r="AC1149" i="16"/>
  <c r="AE1149" i="16"/>
  <c r="AI1149" i="16" s="1"/>
  <c r="AF1149" i="16"/>
  <c r="AG1149" i="16"/>
  <c r="AH1149" i="16"/>
  <c r="AB1150" i="16"/>
  <c r="AC1150" i="16"/>
  <c r="AE1150" i="16"/>
  <c r="AI1150" i="16" s="1"/>
  <c r="AF1150" i="16"/>
  <c r="AG1150" i="16" s="1"/>
  <c r="AH1150" i="16"/>
  <c r="AJ1150" i="16"/>
  <c r="AK1150" i="16"/>
  <c r="AL1150" i="16"/>
  <c r="AM1150" i="16"/>
  <c r="AB1151" i="16"/>
  <c r="AC1151" i="16"/>
  <c r="AE1151" i="16"/>
  <c r="AI1151" i="16" s="1"/>
  <c r="AF1151" i="16"/>
  <c r="AG1151" i="16" s="1"/>
  <c r="AH1151" i="16"/>
  <c r="AB1152" i="16"/>
  <c r="AC1152" i="16"/>
  <c r="AE1152" i="16"/>
  <c r="AD1152" i="16" s="1"/>
  <c r="AF1152" i="16"/>
  <c r="AG1152" i="16"/>
  <c r="AH1152" i="16"/>
  <c r="AI1152" i="16"/>
  <c r="AL1152" i="16"/>
  <c r="AM1152" i="16"/>
  <c r="AB1153" i="16"/>
  <c r="AC1153" i="16"/>
  <c r="AD1153" i="16"/>
  <c r="AE1153" i="16"/>
  <c r="AF1153" i="16"/>
  <c r="AG1153" i="16"/>
  <c r="AH1153" i="16"/>
  <c r="AI1153" i="16"/>
  <c r="AJ1153" i="16"/>
  <c r="AK1153" i="16"/>
  <c r="AB1154" i="16"/>
  <c r="AC1154" i="16"/>
  <c r="AE1154" i="16"/>
  <c r="AD1154" i="16" s="1"/>
  <c r="AF1154" i="16"/>
  <c r="AG1154" i="16"/>
  <c r="AH1154" i="16"/>
  <c r="AI1154" i="16"/>
  <c r="AJ1154" i="16"/>
  <c r="AK1154" i="16"/>
  <c r="AL1154" i="16"/>
  <c r="AM1154" i="16"/>
  <c r="AB1155" i="16"/>
  <c r="AC1155" i="16"/>
  <c r="AE1155" i="16"/>
  <c r="AI1155" i="16" s="1"/>
  <c r="AJ1155" i="16" s="1"/>
  <c r="AF1155" i="16"/>
  <c r="AG1155" i="16"/>
  <c r="AH1155" i="16"/>
  <c r="AK1155" i="16"/>
  <c r="AM1155" i="16"/>
  <c r="AB1156" i="16"/>
  <c r="AC1156" i="16"/>
  <c r="AE1156" i="16"/>
  <c r="AD1156" i="16" s="1"/>
  <c r="AF1156" i="16"/>
  <c r="AG1156" i="16"/>
  <c r="AH1156" i="16"/>
  <c r="AI1156" i="16"/>
  <c r="AM1156" i="16" s="1"/>
  <c r="AJ1156" i="16"/>
  <c r="AK1156" i="16"/>
  <c r="AL1156" i="16"/>
  <c r="AB1157" i="16"/>
  <c r="AC1157" i="16"/>
  <c r="AE1157" i="16"/>
  <c r="AD1157" i="16" s="1"/>
  <c r="AF1157" i="16"/>
  <c r="AG1157" i="16"/>
  <c r="AH1157" i="16"/>
  <c r="AI1157" i="16"/>
  <c r="AK1157" i="16"/>
  <c r="AM1157" i="16"/>
  <c r="AB1158" i="16"/>
  <c r="AC1158" i="16"/>
  <c r="AE1158" i="16"/>
  <c r="AD1158" i="16" s="1"/>
  <c r="AF1158" i="16"/>
  <c r="AG1158" i="16"/>
  <c r="AH1158" i="16"/>
  <c r="AI1158" i="16"/>
  <c r="AM1158" i="16" s="1"/>
  <c r="AJ1158" i="16"/>
  <c r="AK1158" i="16"/>
  <c r="AB1159" i="16"/>
  <c r="AC1159" i="16"/>
  <c r="AE1159" i="16"/>
  <c r="AD1159" i="16" s="1"/>
  <c r="AF1159" i="16"/>
  <c r="AG1159" i="16"/>
  <c r="AH1159" i="16"/>
  <c r="AA1159" i="16"/>
  <c r="AA1158" i="16"/>
  <c r="AA1157" i="16"/>
  <c r="AA1156" i="16"/>
  <c r="AA1155" i="16"/>
  <c r="AA1154" i="16"/>
  <c r="AA1153" i="16"/>
  <c r="AA1152" i="16"/>
  <c r="AA1151" i="16"/>
  <c r="AA1150" i="16"/>
  <c r="AA1149" i="16"/>
  <c r="AA1148" i="16"/>
  <c r="AA1147" i="16"/>
  <c r="AA1146" i="16"/>
  <c r="AA1145" i="16"/>
  <c r="AA1144" i="16"/>
  <c r="AA1143" i="16"/>
  <c r="AA1142" i="16"/>
  <c r="AA1141" i="16"/>
  <c r="AA1140" i="16"/>
  <c r="AA1139" i="16"/>
  <c r="AA1138" i="16"/>
  <c r="AA1137" i="16"/>
  <c r="AA1136" i="16"/>
  <c r="AA1135" i="16"/>
  <c r="AA1134" i="16"/>
  <c r="AA1133" i="16"/>
  <c r="AA1132" i="16"/>
  <c r="AA1131" i="16"/>
  <c r="AA1130" i="16"/>
  <c r="AA1129" i="16"/>
  <c r="AA1128" i="16"/>
  <c r="AA1127" i="16"/>
  <c r="AA1126" i="16"/>
  <c r="AA1125" i="16"/>
  <c r="AA1124" i="16"/>
  <c r="AA1123" i="16"/>
  <c r="AA1122" i="16"/>
  <c r="AA1121" i="16"/>
  <c r="AA1120" i="16"/>
  <c r="AA1119" i="16"/>
  <c r="AA1118" i="16"/>
  <c r="AA1117" i="16"/>
  <c r="AA1116" i="16"/>
  <c r="AA1115" i="16"/>
  <c r="AA1114" i="16"/>
  <c r="AA1113" i="16"/>
  <c r="AA1112" i="16"/>
  <c r="AA1111" i="16"/>
  <c r="AA1110" i="16"/>
  <c r="AA1109" i="16"/>
  <c r="AA1108" i="16"/>
  <c r="AA1107" i="16"/>
  <c r="AA1106" i="16"/>
  <c r="AA1105" i="16"/>
  <c r="AA1104" i="16"/>
  <c r="AA1103" i="16"/>
  <c r="AA1102" i="16"/>
  <c r="AA1101" i="16"/>
  <c r="AA1100" i="16"/>
  <c r="AA1099" i="16"/>
  <c r="AA1098" i="16"/>
  <c r="AA1097" i="16"/>
  <c r="AA1096" i="16"/>
  <c r="AA1095" i="16"/>
  <c r="AA1094" i="16"/>
  <c r="AA1093" i="16"/>
  <c r="AA1092" i="16"/>
  <c r="AA1091" i="16"/>
  <c r="AA1090" i="16"/>
  <c r="AA1089" i="16"/>
  <c r="AA1088" i="16"/>
  <c r="AA1087" i="16"/>
  <c r="AA1086" i="16"/>
  <c r="AA1085" i="16"/>
  <c r="AA1084" i="16"/>
  <c r="AA1083" i="16"/>
  <c r="AA1082" i="16"/>
  <c r="AA1081" i="16"/>
  <c r="AA1080" i="16"/>
  <c r="AA1079" i="16"/>
  <c r="AA1078" i="16"/>
  <c r="AA1077" i="16"/>
  <c r="AA1076" i="16"/>
  <c r="AA1075" i="16"/>
  <c r="AA1074" i="16"/>
  <c r="AA1073" i="16"/>
  <c r="AA1072" i="16"/>
  <c r="AA1071" i="16"/>
  <c r="AA1070" i="16"/>
  <c r="AA1069" i="16"/>
  <c r="AA1068" i="16"/>
  <c r="AA1067" i="16"/>
  <c r="AA1066" i="16"/>
  <c r="AA1065" i="16"/>
  <c r="AA1064" i="16"/>
  <c r="AA1063" i="16"/>
  <c r="AA1062" i="16"/>
  <c r="AA1061" i="16"/>
  <c r="AA1060" i="16"/>
  <c r="AA1059" i="16"/>
  <c r="AA1058" i="16"/>
  <c r="AA1057" i="16"/>
  <c r="AA1056" i="16"/>
  <c r="AA1055" i="16"/>
  <c r="AA1054" i="16"/>
  <c r="AA1053" i="16"/>
  <c r="AA1052" i="16"/>
  <c r="AA1051" i="16"/>
  <c r="AA1050" i="16"/>
  <c r="AA1049" i="16"/>
  <c r="AA1048" i="16"/>
  <c r="AA1047" i="16"/>
  <c r="AA1046" i="16"/>
  <c r="AA1045" i="16"/>
  <c r="AA1044" i="16"/>
  <c r="AA1043" i="16"/>
  <c r="AA1042" i="16"/>
  <c r="AA1041" i="16"/>
  <c r="AA1040" i="16"/>
  <c r="AA1039" i="16"/>
  <c r="AA1038" i="16"/>
  <c r="AA1037" i="16"/>
  <c r="AA1036" i="16"/>
  <c r="AA1035" i="16"/>
  <c r="AA1034" i="16"/>
  <c r="AA1033" i="16"/>
  <c r="AA1032" i="16"/>
  <c r="AA1031" i="16"/>
  <c r="AA1030" i="16"/>
  <c r="AA1029" i="16"/>
  <c r="AA1028" i="16"/>
  <c r="AA1027" i="16"/>
  <c r="AA1026" i="16"/>
  <c r="AA1025" i="16"/>
  <c r="AA1024" i="16"/>
  <c r="AA1023" i="16"/>
  <c r="AA1022" i="16"/>
  <c r="AA1021" i="16"/>
  <c r="AA1020" i="16"/>
  <c r="AA1019" i="16"/>
  <c r="AA1018" i="16"/>
  <c r="AA1017" i="16"/>
  <c r="AA1016" i="16"/>
  <c r="AA1015" i="16"/>
  <c r="AA1014" i="16"/>
  <c r="AA1013" i="16"/>
  <c r="AA1012" i="16"/>
  <c r="AA1011" i="16"/>
  <c r="AA1010" i="16"/>
  <c r="AA1009" i="16"/>
  <c r="AA1008" i="16"/>
  <c r="AA1007" i="16"/>
  <c r="AA1006" i="16"/>
  <c r="AA1005" i="16"/>
  <c r="AA1004" i="16"/>
  <c r="AA1003" i="16"/>
  <c r="AA1002" i="16"/>
  <c r="AA1001" i="16"/>
  <c r="AA1000" i="16"/>
  <c r="AA999" i="16"/>
  <c r="AA998" i="16"/>
  <c r="AA997" i="16"/>
  <c r="AA996" i="16"/>
  <c r="AA995" i="16"/>
  <c r="AA994" i="16"/>
  <c r="AA993" i="16"/>
  <c r="AA992" i="16"/>
  <c r="AA991" i="16"/>
  <c r="AA990" i="16"/>
  <c r="AA989" i="16"/>
  <c r="AA988" i="16"/>
  <c r="AA987" i="16"/>
  <c r="AA986" i="16"/>
  <c r="AA985" i="16"/>
  <c r="AA984" i="16"/>
  <c r="AA983" i="16"/>
  <c r="AA982" i="16"/>
  <c r="AA981" i="16"/>
  <c r="AA980" i="16"/>
  <c r="AA979" i="16"/>
  <c r="AA978" i="16"/>
  <c r="AA977" i="16"/>
  <c r="AA976" i="16"/>
  <c r="AA975" i="16"/>
  <c r="AA974" i="16"/>
  <c r="AA973" i="16"/>
  <c r="AA972" i="16"/>
  <c r="AA971" i="16"/>
  <c r="AA970" i="16"/>
  <c r="AA969" i="16"/>
  <c r="AA968" i="16"/>
  <c r="AA967" i="16"/>
  <c r="AA966" i="16"/>
  <c r="AA965" i="16"/>
  <c r="AA964" i="16"/>
  <c r="AA963" i="16"/>
  <c r="AA962" i="16"/>
  <c r="AA961" i="16"/>
  <c r="AA960" i="16"/>
  <c r="AA959" i="16"/>
  <c r="AA958" i="16"/>
  <c r="AA957" i="16"/>
  <c r="AA956" i="16"/>
  <c r="AA955" i="16"/>
  <c r="AA954" i="16"/>
  <c r="AA953" i="16"/>
  <c r="AA952" i="16"/>
  <c r="AA951" i="16"/>
  <c r="AA950" i="16"/>
  <c r="AA949" i="16"/>
  <c r="AA948" i="16"/>
  <c r="AA947" i="16"/>
  <c r="AA946" i="16"/>
  <c r="AA945" i="16"/>
  <c r="AA944" i="16"/>
  <c r="AA943" i="16"/>
  <c r="AA942" i="16"/>
  <c r="AA941" i="16"/>
  <c r="AA940" i="16"/>
  <c r="AA939" i="16"/>
  <c r="AA938" i="16"/>
  <c r="AA937" i="16"/>
  <c r="AA936" i="16"/>
  <c r="AA935" i="16"/>
  <c r="AA934" i="16"/>
  <c r="AA933" i="16"/>
  <c r="AA932" i="16"/>
  <c r="AA931" i="16"/>
  <c r="AA930" i="16"/>
  <c r="AA929" i="16"/>
  <c r="AA928" i="16"/>
  <c r="AA927" i="16"/>
  <c r="AA926" i="16"/>
  <c r="AA925" i="16"/>
  <c r="AA924" i="16"/>
  <c r="AA923" i="16"/>
  <c r="AA922" i="16"/>
  <c r="AA921" i="16"/>
  <c r="AA920" i="16"/>
  <c r="AA919" i="16"/>
  <c r="AA918" i="16"/>
  <c r="AA917" i="16"/>
  <c r="AA916" i="16"/>
  <c r="AA915" i="16"/>
  <c r="AA914" i="16"/>
  <c r="AA913" i="16"/>
  <c r="AA912" i="16"/>
  <c r="AA911" i="16"/>
  <c r="AA910" i="16"/>
  <c r="AA909" i="16"/>
  <c r="AA908" i="16"/>
  <c r="AA907" i="16"/>
  <c r="AA906" i="16"/>
  <c r="AA905" i="16"/>
  <c r="AA904" i="16"/>
  <c r="AA903" i="16"/>
  <c r="AA902" i="16"/>
  <c r="AA901" i="16"/>
  <c r="AA900" i="16"/>
  <c r="AA899" i="16"/>
  <c r="AA898" i="16"/>
  <c r="AA897" i="16"/>
  <c r="AA896" i="16"/>
  <c r="AA895" i="16"/>
  <c r="AA894" i="16"/>
  <c r="AA893" i="16"/>
  <c r="AA892" i="16"/>
  <c r="AA891" i="16"/>
  <c r="AA890" i="16"/>
  <c r="AA889" i="16"/>
  <c r="AA888" i="16"/>
  <c r="AA887" i="16"/>
  <c r="AA886" i="16"/>
  <c r="AA885" i="16"/>
  <c r="AA884" i="16"/>
  <c r="AA883" i="16"/>
  <c r="AA882" i="16"/>
  <c r="AA881" i="16"/>
  <c r="AA880" i="16"/>
  <c r="AA879" i="16"/>
  <c r="AA878" i="16"/>
  <c r="AA877" i="16"/>
  <c r="AA876" i="16"/>
  <c r="AA875" i="16"/>
  <c r="AA874" i="16"/>
  <c r="AA873" i="16"/>
  <c r="AA872" i="16"/>
  <c r="AA871" i="16"/>
  <c r="AA870" i="16"/>
  <c r="AA869" i="16"/>
  <c r="AA868" i="16"/>
  <c r="AA867" i="16"/>
  <c r="AA866" i="16"/>
  <c r="AA865" i="16"/>
  <c r="AA864" i="16"/>
  <c r="AA863" i="16"/>
  <c r="AA862" i="16"/>
  <c r="AA861" i="16"/>
  <c r="AA860" i="16"/>
  <c r="AA859" i="16"/>
  <c r="AA858" i="16"/>
  <c r="AA857" i="16"/>
  <c r="AA856" i="16"/>
  <c r="AA855" i="16"/>
  <c r="AA854" i="16"/>
  <c r="AA853" i="16"/>
  <c r="AA852" i="16"/>
  <c r="AA851" i="16"/>
  <c r="AA850" i="16"/>
  <c r="AA849" i="16"/>
  <c r="AA848" i="16"/>
  <c r="AA847" i="16"/>
  <c r="AA846" i="16"/>
  <c r="AA845" i="16"/>
  <c r="AA844" i="16"/>
  <c r="AA843" i="16"/>
  <c r="AA842" i="16"/>
  <c r="AA841" i="16"/>
  <c r="AA840" i="16"/>
  <c r="AA839" i="16"/>
  <c r="AA838" i="16"/>
  <c r="AA837" i="16"/>
  <c r="AA836" i="16"/>
  <c r="AA835" i="16"/>
  <c r="AA834" i="16"/>
  <c r="AA833" i="16"/>
  <c r="AA832" i="16"/>
  <c r="AA831" i="16"/>
  <c r="AA830" i="16"/>
  <c r="AA829" i="16"/>
  <c r="AA828" i="16"/>
  <c r="AA827" i="16"/>
  <c r="AA826" i="16"/>
  <c r="AA825" i="16"/>
  <c r="AA824" i="16"/>
  <c r="AA823" i="16"/>
  <c r="AA822" i="16"/>
  <c r="AA821" i="16"/>
  <c r="AA820" i="16"/>
  <c r="AA819" i="16"/>
  <c r="AA818" i="16"/>
  <c r="AA817" i="16"/>
  <c r="AA816" i="16"/>
  <c r="AA815" i="16"/>
  <c r="AA814" i="16"/>
  <c r="AA813" i="16"/>
  <c r="AA812" i="16"/>
  <c r="AA811" i="16"/>
  <c r="AA810" i="16"/>
  <c r="AA809" i="16"/>
  <c r="AA808" i="16"/>
  <c r="AA807" i="16"/>
  <c r="AA806" i="16"/>
  <c r="AA805" i="16"/>
  <c r="AA804" i="16"/>
  <c r="AA803" i="16"/>
  <c r="AA802" i="16"/>
  <c r="AA801" i="16"/>
  <c r="AA800" i="16"/>
  <c r="AA799" i="16"/>
  <c r="AA798" i="16"/>
  <c r="AA797" i="16"/>
  <c r="AA796" i="16"/>
  <c r="AA795" i="16"/>
  <c r="AB795" i="15"/>
  <c r="AC795" i="15"/>
  <c r="AE795" i="15"/>
  <c r="AD795" i="15" s="1"/>
  <c r="AF795" i="15"/>
  <c r="AG795" i="15"/>
  <c r="AH795" i="15"/>
  <c r="AI795" i="15"/>
  <c r="AL795" i="15" s="1"/>
  <c r="AB796" i="15"/>
  <c r="AC796" i="15"/>
  <c r="AE796" i="15"/>
  <c r="AF796" i="15"/>
  <c r="AI825" i="15" s="1"/>
  <c r="AG796" i="15"/>
  <c r="AH796" i="15"/>
  <c r="AI796" i="15"/>
  <c r="AM796" i="15"/>
  <c r="AB797" i="15"/>
  <c r="AC797" i="15"/>
  <c r="AE797" i="15"/>
  <c r="AD797" i="15" s="1"/>
  <c r="AF797" i="15"/>
  <c r="AG797" i="15"/>
  <c r="AH797" i="15"/>
  <c r="AI797" i="15"/>
  <c r="AJ797" i="15"/>
  <c r="AB798" i="15"/>
  <c r="AC798" i="15"/>
  <c r="AE798" i="15"/>
  <c r="AD798" i="15" s="1"/>
  <c r="AF798" i="15"/>
  <c r="AG798" i="15" s="1"/>
  <c r="AH798" i="15"/>
  <c r="AI798" i="15"/>
  <c r="AJ798" i="15"/>
  <c r="AB799" i="15"/>
  <c r="AC799" i="15"/>
  <c r="AE799" i="15"/>
  <c r="AD799" i="15" s="1"/>
  <c r="AF799" i="15"/>
  <c r="AG799" i="15"/>
  <c r="AH799" i="15"/>
  <c r="AI799" i="15"/>
  <c r="AM799" i="15" s="1"/>
  <c r="AJ799" i="15"/>
  <c r="AK799" i="15"/>
  <c r="AL799" i="15"/>
  <c r="AB800" i="15"/>
  <c r="AC800" i="15"/>
  <c r="AE800" i="15"/>
  <c r="AF800" i="15"/>
  <c r="AG800" i="15" s="1"/>
  <c r="AH800" i="15"/>
  <c r="AB801" i="15"/>
  <c r="AC801" i="15"/>
  <c r="AE801" i="15"/>
  <c r="AD801" i="15" s="1"/>
  <c r="AF801" i="15"/>
  <c r="AG801" i="15"/>
  <c r="AH801" i="15"/>
  <c r="AI801" i="15"/>
  <c r="AM801" i="15"/>
  <c r="AB802" i="15"/>
  <c r="AC802" i="15"/>
  <c r="AD802" i="15"/>
  <c r="AE802" i="15"/>
  <c r="AI802" i="15" s="1"/>
  <c r="AF802" i="15"/>
  <c r="AG802" i="15" s="1"/>
  <c r="AH802" i="15"/>
  <c r="AJ802" i="15"/>
  <c r="AK802" i="15"/>
  <c r="AL802" i="15"/>
  <c r="AM802" i="15"/>
  <c r="AB803" i="15"/>
  <c r="AC803" i="15"/>
  <c r="AE803" i="15"/>
  <c r="AD803" i="15" s="1"/>
  <c r="AF803" i="15"/>
  <c r="AG803" i="15" s="1"/>
  <c r="AH803" i="15"/>
  <c r="AI803" i="15"/>
  <c r="AJ803" i="15"/>
  <c r="AK803" i="15"/>
  <c r="AL803" i="15"/>
  <c r="AM803" i="15"/>
  <c r="AB804" i="15"/>
  <c r="AC804" i="15"/>
  <c r="AE804" i="15"/>
  <c r="AD804" i="15" s="1"/>
  <c r="AF804" i="15"/>
  <c r="AG804" i="15"/>
  <c r="AH804" i="15"/>
  <c r="AI804" i="15"/>
  <c r="AM804" i="15" s="1"/>
  <c r="AB805" i="15"/>
  <c r="AC805" i="15"/>
  <c r="AE805" i="15"/>
  <c r="AD805" i="15" s="1"/>
  <c r="AF805" i="15"/>
  <c r="AG805" i="15"/>
  <c r="AH805" i="15"/>
  <c r="AI805" i="15"/>
  <c r="AM805" i="15" s="1"/>
  <c r="AJ805" i="15"/>
  <c r="AK805" i="15"/>
  <c r="AL805" i="15"/>
  <c r="AB806" i="15"/>
  <c r="AC806" i="15"/>
  <c r="AD806" i="15"/>
  <c r="AE806" i="15"/>
  <c r="AF806" i="15"/>
  <c r="AG806" i="15"/>
  <c r="AH806" i="15"/>
  <c r="AI806" i="15"/>
  <c r="AM806" i="15"/>
  <c r="AB807" i="15"/>
  <c r="AC807" i="15"/>
  <c r="AE807" i="15"/>
  <c r="AD807" i="15" s="1"/>
  <c r="AF807" i="15"/>
  <c r="AG807" i="15" s="1"/>
  <c r="AH807" i="15"/>
  <c r="AI807" i="15"/>
  <c r="AJ807" i="15"/>
  <c r="AK807" i="15"/>
  <c r="AB808" i="15"/>
  <c r="AC808" i="15"/>
  <c r="AE808" i="15"/>
  <c r="AF808" i="15"/>
  <c r="AG808" i="15" s="1"/>
  <c r="AH808" i="15"/>
  <c r="AB809" i="15"/>
  <c r="AC809" i="15"/>
  <c r="AE809" i="15"/>
  <c r="AF809" i="15"/>
  <c r="AG809" i="15"/>
  <c r="AH809" i="15"/>
  <c r="AB810" i="15"/>
  <c r="AC810" i="15"/>
  <c r="AE810" i="15"/>
  <c r="AF810" i="15"/>
  <c r="AG810" i="15" s="1"/>
  <c r="AH810" i="15"/>
  <c r="AB811" i="15"/>
  <c r="AC811" i="15"/>
  <c r="AE811" i="15"/>
  <c r="AD811" i="15" s="1"/>
  <c r="AF811" i="15"/>
  <c r="AG811" i="15"/>
  <c r="AH811" i="15"/>
  <c r="AI811" i="15"/>
  <c r="AB812" i="15"/>
  <c r="AC812" i="15"/>
  <c r="AE812" i="15"/>
  <c r="AD812" i="15" s="1"/>
  <c r="AF812" i="15"/>
  <c r="AG812" i="15"/>
  <c r="AH812" i="15"/>
  <c r="AB813" i="15"/>
  <c r="AC813" i="15"/>
  <c r="AD813" i="15"/>
  <c r="AE813" i="15"/>
  <c r="AF813" i="15"/>
  <c r="AG813" i="15" s="1"/>
  <c r="AH813" i="15"/>
  <c r="AI813" i="15"/>
  <c r="AB814" i="15"/>
  <c r="AC814" i="15"/>
  <c r="AD814" i="15"/>
  <c r="AE814" i="15"/>
  <c r="AI814" i="15" s="1"/>
  <c r="AF814" i="15"/>
  <c r="AG814" i="15"/>
  <c r="AH814" i="15"/>
  <c r="AM814" i="15"/>
  <c r="AB815" i="15"/>
  <c r="AC815" i="15"/>
  <c r="AE815" i="15"/>
  <c r="AD815" i="15" s="1"/>
  <c r="AF815" i="15"/>
  <c r="AG815" i="15" s="1"/>
  <c r="AH815" i="15"/>
  <c r="AI815" i="15"/>
  <c r="AM815" i="15" s="1"/>
  <c r="AJ815" i="15"/>
  <c r="AK815" i="15"/>
  <c r="AL815" i="15"/>
  <c r="AB816" i="15"/>
  <c r="AC816" i="15"/>
  <c r="AE816" i="15"/>
  <c r="AF816" i="15"/>
  <c r="AG816" i="15" s="1"/>
  <c r="AH816" i="15"/>
  <c r="AB817" i="15"/>
  <c r="AC817" i="15"/>
  <c r="AE817" i="15"/>
  <c r="AD817" i="15" s="1"/>
  <c r="AF817" i="15"/>
  <c r="AG817" i="15"/>
  <c r="AH817" i="15"/>
  <c r="AI817" i="15"/>
  <c r="AB818" i="15"/>
  <c r="AC818" i="15"/>
  <c r="AE818" i="15"/>
  <c r="AI818" i="15" s="1"/>
  <c r="AF818" i="15"/>
  <c r="AG818" i="15" s="1"/>
  <c r="AH818" i="15"/>
  <c r="AB819" i="15"/>
  <c r="AC819" i="15"/>
  <c r="AE819" i="15"/>
  <c r="AD819" i="15" s="1"/>
  <c r="AF819" i="15"/>
  <c r="AG819" i="15" s="1"/>
  <c r="AH819" i="15"/>
  <c r="AI819" i="15"/>
  <c r="AK819" i="15" s="1"/>
  <c r="AJ819" i="15"/>
  <c r="AB820" i="15"/>
  <c r="AC820" i="15"/>
  <c r="AE820" i="15"/>
  <c r="AF820" i="15"/>
  <c r="AG820" i="15" s="1"/>
  <c r="AH820" i="15"/>
  <c r="AB821" i="15"/>
  <c r="AC821" i="15"/>
  <c r="AE821" i="15"/>
  <c r="AI821" i="15" s="1"/>
  <c r="AF821" i="15"/>
  <c r="AG821" i="15"/>
  <c r="AH821" i="15"/>
  <c r="AB822" i="15"/>
  <c r="AC822" i="15"/>
  <c r="AE822" i="15"/>
  <c r="AI822" i="15" s="1"/>
  <c r="AF822" i="15"/>
  <c r="AG822" i="15" s="1"/>
  <c r="AH822" i="15"/>
  <c r="AB823" i="15"/>
  <c r="AC823" i="15"/>
  <c r="AE823" i="15"/>
  <c r="AD823" i="15" s="1"/>
  <c r="AF823" i="15"/>
  <c r="AG823" i="15" s="1"/>
  <c r="AH823" i="15"/>
  <c r="AI823" i="15"/>
  <c r="AM823" i="15" s="1"/>
  <c r="AJ823" i="15"/>
  <c r="AK823" i="15"/>
  <c r="AL823" i="15"/>
  <c r="AB824" i="15"/>
  <c r="AC824" i="15"/>
  <c r="AE824" i="15"/>
  <c r="AD824" i="15" s="1"/>
  <c r="AF824" i="15"/>
  <c r="AG824" i="15"/>
  <c r="AH824" i="15"/>
  <c r="AI824" i="15"/>
  <c r="AJ824" i="15"/>
  <c r="AK824" i="15"/>
  <c r="AL824" i="15"/>
  <c r="AM824" i="15"/>
  <c r="AB825" i="15"/>
  <c r="AC825" i="15"/>
  <c r="AE825" i="15"/>
  <c r="AD825" i="15" s="1"/>
  <c r="AF825" i="15"/>
  <c r="AG825" i="15"/>
  <c r="AH825" i="15"/>
  <c r="AB826" i="15"/>
  <c r="AC826" i="15"/>
  <c r="AE826" i="15"/>
  <c r="AI826" i="15" s="1"/>
  <c r="AF826" i="15"/>
  <c r="AG826" i="15" s="1"/>
  <c r="AH826" i="15"/>
  <c r="AM826" i="15"/>
  <c r="AB827" i="15"/>
  <c r="AC827" i="15"/>
  <c r="AI1006" i="15" s="1"/>
  <c r="AD827" i="15"/>
  <c r="AE827" i="15"/>
  <c r="AF827" i="15"/>
  <c r="AG827" i="15"/>
  <c r="AH827" i="15"/>
  <c r="AI827" i="15"/>
  <c r="AJ827" i="15"/>
  <c r="AK827" i="15"/>
  <c r="AB828" i="15"/>
  <c r="AC828" i="15"/>
  <c r="AD828" i="15"/>
  <c r="AE828" i="15"/>
  <c r="AI828" i="15" s="1"/>
  <c r="AF828" i="15"/>
  <c r="AG828" i="15" s="1"/>
  <c r="AH828" i="15"/>
  <c r="AL828" i="15"/>
  <c r="AM828" i="15"/>
  <c r="AB829" i="15"/>
  <c r="AC829" i="15"/>
  <c r="AE829" i="15"/>
  <c r="AI829" i="15" s="1"/>
  <c r="AF829" i="15"/>
  <c r="AG829" i="15" s="1"/>
  <c r="AH829" i="15"/>
  <c r="AB830" i="15"/>
  <c r="AC830" i="15"/>
  <c r="AE830" i="15"/>
  <c r="AF830" i="15"/>
  <c r="AG830" i="15"/>
  <c r="AH830" i="15"/>
  <c r="AB831" i="15"/>
  <c r="AC831" i="15"/>
  <c r="AE831" i="15"/>
  <c r="AD831" i="15" s="1"/>
  <c r="AF831" i="15"/>
  <c r="AG831" i="15"/>
  <c r="AH831" i="15"/>
  <c r="AI831" i="15"/>
  <c r="AB832" i="15"/>
  <c r="AC832" i="15"/>
  <c r="AE832" i="15"/>
  <c r="AF832" i="15"/>
  <c r="AG832" i="15" s="1"/>
  <c r="AH832" i="15"/>
  <c r="AB833" i="15"/>
  <c r="AC833" i="15"/>
  <c r="AD833" i="15"/>
  <c r="AE833" i="15"/>
  <c r="AF833" i="15"/>
  <c r="AG833" i="15" s="1"/>
  <c r="AH833" i="15"/>
  <c r="AI833" i="15"/>
  <c r="AM833" i="15" s="1"/>
  <c r="AJ833" i="15"/>
  <c r="AK833" i="15"/>
  <c r="AL833" i="15"/>
  <c r="AB834" i="15"/>
  <c r="AC834" i="15"/>
  <c r="AE834" i="15"/>
  <c r="AD834" i="15" s="1"/>
  <c r="AF834" i="15"/>
  <c r="AG834" i="15"/>
  <c r="AH834" i="15"/>
  <c r="AI834" i="15"/>
  <c r="AJ834" i="15"/>
  <c r="AB835" i="15"/>
  <c r="AC835" i="15"/>
  <c r="AE835" i="15"/>
  <c r="AD835" i="15" s="1"/>
  <c r="AF835" i="15"/>
  <c r="AG835" i="15" s="1"/>
  <c r="AH835" i="15"/>
  <c r="AI835" i="15"/>
  <c r="AJ835" i="15"/>
  <c r="AB836" i="15"/>
  <c r="AC836" i="15"/>
  <c r="AE836" i="15"/>
  <c r="AD836" i="15" s="1"/>
  <c r="AF836" i="15"/>
  <c r="AG836" i="15"/>
  <c r="AH836" i="15"/>
  <c r="AI836" i="15"/>
  <c r="AM836" i="15"/>
  <c r="AB837" i="15"/>
  <c r="AC837" i="15"/>
  <c r="AE837" i="15"/>
  <c r="AD837" i="15" s="1"/>
  <c r="AF837" i="15"/>
  <c r="AG837" i="15"/>
  <c r="AH837" i="15"/>
  <c r="AI837" i="15"/>
  <c r="AJ837" i="15"/>
  <c r="AB838" i="15"/>
  <c r="AC838" i="15"/>
  <c r="AE838" i="15"/>
  <c r="AD838" i="15" s="1"/>
  <c r="AF838" i="15"/>
  <c r="AG838" i="15" s="1"/>
  <c r="AH838" i="15"/>
  <c r="AI838" i="15"/>
  <c r="AJ838" i="15" s="1"/>
  <c r="AB839" i="15"/>
  <c r="AC839" i="15"/>
  <c r="AD839" i="15"/>
  <c r="AE839" i="15"/>
  <c r="AF839" i="15"/>
  <c r="AG839" i="15" s="1"/>
  <c r="AH839" i="15"/>
  <c r="AI839" i="15"/>
  <c r="AM839" i="15" s="1"/>
  <c r="AJ839" i="15"/>
  <c r="AK839" i="15"/>
  <c r="AL839" i="15"/>
  <c r="AB840" i="15"/>
  <c r="AC840" i="15"/>
  <c r="AE840" i="15"/>
  <c r="AF840" i="15"/>
  <c r="AG840" i="15"/>
  <c r="AH840" i="15"/>
  <c r="AB841" i="15"/>
  <c r="AC841" i="15"/>
  <c r="AD841" i="15"/>
  <c r="AE841" i="15"/>
  <c r="AF841" i="15"/>
  <c r="AG841" i="15" s="1"/>
  <c r="AH841" i="15"/>
  <c r="AI841" i="15"/>
  <c r="AM841" i="15"/>
  <c r="AB842" i="15"/>
  <c r="AC842" i="15"/>
  <c r="AE842" i="15"/>
  <c r="AI842" i="15" s="1"/>
  <c r="AF842" i="15"/>
  <c r="AG842" i="15" s="1"/>
  <c r="AH842" i="15"/>
  <c r="AJ842" i="15"/>
  <c r="AK842" i="15"/>
  <c r="AL842" i="15"/>
  <c r="AM842" i="15"/>
  <c r="AB843" i="15"/>
  <c r="AC843" i="15"/>
  <c r="AD843" i="15"/>
  <c r="AE843" i="15"/>
  <c r="AF843" i="15"/>
  <c r="AG843" i="15" s="1"/>
  <c r="AH843" i="15"/>
  <c r="AI843" i="15"/>
  <c r="AB844" i="15"/>
  <c r="AC844" i="15"/>
  <c r="AE844" i="15"/>
  <c r="AD844" i="15" s="1"/>
  <c r="AF844" i="15"/>
  <c r="AG844" i="15"/>
  <c r="AH844" i="15"/>
  <c r="AI844" i="15"/>
  <c r="AJ844" i="15"/>
  <c r="AK844" i="15"/>
  <c r="AL844" i="15"/>
  <c r="AM844" i="15"/>
  <c r="AB845" i="15"/>
  <c r="AC845" i="15"/>
  <c r="AE845" i="15"/>
  <c r="AF845" i="15"/>
  <c r="AG845" i="15"/>
  <c r="AH845" i="15"/>
  <c r="AB846" i="15"/>
  <c r="AC846" i="15"/>
  <c r="AE846" i="15"/>
  <c r="AF846" i="15"/>
  <c r="AG846" i="15" s="1"/>
  <c r="AH846" i="15"/>
  <c r="AB847" i="15"/>
  <c r="AC847" i="15"/>
  <c r="AE847" i="15"/>
  <c r="AI847" i="15" s="1"/>
  <c r="AF847" i="15"/>
  <c r="AG847" i="15"/>
  <c r="AH847" i="15"/>
  <c r="AB848" i="15"/>
  <c r="AC848" i="15"/>
  <c r="AE848" i="15"/>
  <c r="AD848" i="15" s="1"/>
  <c r="AF848" i="15"/>
  <c r="AG848" i="15" s="1"/>
  <c r="AH848" i="15"/>
  <c r="AI848" i="15"/>
  <c r="AB849" i="15"/>
  <c r="AC849" i="15"/>
  <c r="AE849" i="15"/>
  <c r="AI849" i="15" s="1"/>
  <c r="AF849" i="15"/>
  <c r="AG849" i="15"/>
  <c r="AH849" i="15"/>
  <c r="AL849" i="15"/>
  <c r="AM849" i="15"/>
  <c r="AB850" i="15"/>
  <c r="AC850" i="15"/>
  <c r="AE850" i="15"/>
  <c r="AD850" i="15" s="1"/>
  <c r="AF850" i="15"/>
  <c r="AG850" i="15"/>
  <c r="AH850" i="15"/>
  <c r="AI850" i="15"/>
  <c r="AB851" i="15"/>
  <c r="AC851" i="15"/>
  <c r="AE851" i="15"/>
  <c r="AF851" i="15"/>
  <c r="AG851" i="15"/>
  <c r="AH851" i="15"/>
  <c r="AB852" i="15"/>
  <c r="AC852" i="15"/>
  <c r="AE852" i="15"/>
  <c r="AD852" i="15" s="1"/>
  <c r="AF852" i="15"/>
  <c r="AG852" i="15"/>
  <c r="AH852" i="15"/>
  <c r="AI852" i="15"/>
  <c r="AB853" i="15"/>
  <c r="AC853" i="15"/>
  <c r="AE853" i="15" s="1"/>
  <c r="AI853" i="15" s="1"/>
  <c r="AF853" i="15"/>
  <c r="AG853" i="15" s="1"/>
  <c r="AH853" i="15"/>
  <c r="AB854" i="15"/>
  <c r="AC854" i="15"/>
  <c r="AD854" i="15"/>
  <c r="AE854" i="15"/>
  <c r="AF854" i="15"/>
  <c r="AG854" i="15"/>
  <c r="AH854" i="15"/>
  <c r="AI854" i="15"/>
  <c r="AB855" i="15"/>
  <c r="AC855" i="15"/>
  <c r="AE855" i="15"/>
  <c r="AD855" i="15" s="1"/>
  <c r="AF855" i="15"/>
  <c r="AG855" i="15"/>
  <c r="AH855" i="15"/>
  <c r="AI855" i="15"/>
  <c r="AJ855" i="15"/>
  <c r="AK855" i="15"/>
  <c r="AL855" i="15"/>
  <c r="AM855" i="15"/>
  <c r="AB856" i="15"/>
  <c r="AC856" i="15"/>
  <c r="AE856" i="15"/>
  <c r="AI856" i="15" s="1"/>
  <c r="AF856" i="15"/>
  <c r="AG856" i="15" s="1"/>
  <c r="AH856" i="15"/>
  <c r="AB857" i="15"/>
  <c r="AC857" i="15"/>
  <c r="AE857" i="15"/>
  <c r="AF857" i="15"/>
  <c r="AG857" i="15"/>
  <c r="AH857" i="15"/>
  <c r="AB858" i="15"/>
  <c r="AC858" i="15"/>
  <c r="AE858" i="15"/>
  <c r="AI858" i="15" s="1"/>
  <c r="AF858" i="15"/>
  <c r="AG858" i="15" s="1"/>
  <c r="AH858" i="15"/>
  <c r="AB859" i="15"/>
  <c r="AC859" i="15"/>
  <c r="AE859" i="15"/>
  <c r="AI859" i="15" s="1"/>
  <c r="AF859" i="15"/>
  <c r="AG859" i="15"/>
  <c r="AH859" i="15"/>
  <c r="AM859" i="15"/>
  <c r="AB860" i="15"/>
  <c r="AC860" i="15"/>
  <c r="AE860" i="15"/>
  <c r="AF860" i="15"/>
  <c r="AG860" i="15"/>
  <c r="AH860" i="15"/>
  <c r="AB861" i="15"/>
  <c r="AC861" i="15"/>
  <c r="AE861" i="15"/>
  <c r="AI861" i="15" s="1"/>
  <c r="AF861" i="15"/>
  <c r="AG861" i="15"/>
  <c r="AH861" i="15"/>
  <c r="AB862" i="15"/>
  <c r="AC862" i="15"/>
  <c r="AE862" i="15"/>
  <c r="AF862" i="15"/>
  <c r="AG862" i="15" s="1"/>
  <c r="AH862" i="15"/>
  <c r="AB863" i="15"/>
  <c r="AC863" i="15"/>
  <c r="AE863" i="15"/>
  <c r="AI863" i="15" s="1"/>
  <c r="AF863" i="15"/>
  <c r="AG863" i="15" s="1"/>
  <c r="AH863" i="15"/>
  <c r="AB864" i="15"/>
  <c r="AC864" i="15"/>
  <c r="AE864" i="15"/>
  <c r="AD864" i="15" s="1"/>
  <c r="AF864" i="15"/>
  <c r="AG864" i="15"/>
  <c r="AH864" i="15"/>
  <c r="AI864" i="15"/>
  <c r="AM864" i="15" s="1"/>
  <c r="AJ864" i="15"/>
  <c r="AK864" i="15"/>
  <c r="AL864" i="15"/>
  <c r="AB865" i="15"/>
  <c r="AC865" i="15"/>
  <c r="AE865" i="15"/>
  <c r="AF865" i="15"/>
  <c r="AG865" i="15"/>
  <c r="AH865" i="15"/>
  <c r="AB866" i="15"/>
  <c r="AC866" i="15"/>
  <c r="AE866" i="15"/>
  <c r="AD866" i="15" s="1"/>
  <c r="AF866" i="15"/>
  <c r="AG866" i="15"/>
  <c r="AH866" i="15"/>
  <c r="AI866" i="15"/>
  <c r="AB867" i="15"/>
  <c r="AC867" i="15"/>
  <c r="AD867" i="15"/>
  <c r="AE867" i="15"/>
  <c r="AI867" i="15" s="1"/>
  <c r="AF867" i="15"/>
  <c r="AG867" i="15"/>
  <c r="AH867" i="15"/>
  <c r="AB868" i="15"/>
  <c r="AC868" i="15"/>
  <c r="AE868" i="15"/>
  <c r="AI868" i="15" s="1"/>
  <c r="AF868" i="15"/>
  <c r="AG868" i="15" s="1"/>
  <c r="AH868" i="15"/>
  <c r="AB869" i="15"/>
  <c r="AC869" i="15"/>
  <c r="AE869" i="15"/>
  <c r="AF869" i="15"/>
  <c r="AG869" i="15" s="1"/>
  <c r="AH869" i="15"/>
  <c r="AB870" i="15"/>
  <c r="AC870" i="15"/>
  <c r="AE870" i="15"/>
  <c r="AD870" i="15" s="1"/>
  <c r="AF870" i="15"/>
  <c r="AG870" i="15"/>
  <c r="AH870" i="15"/>
  <c r="AI870" i="15"/>
  <c r="AK870" i="15" s="1"/>
  <c r="AJ870" i="15"/>
  <c r="AB871" i="15"/>
  <c r="AC871" i="15"/>
  <c r="AE871" i="15"/>
  <c r="AI871" i="15" s="1"/>
  <c r="AF871" i="15"/>
  <c r="AG871" i="15"/>
  <c r="AH871" i="15"/>
  <c r="AB872" i="15"/>
  <c r="AC872" i="15"/>
  <c r="AE872" i="15"/>
  <c r="AI872" i="15" s="1"/>
  <c r="AF872" i="15"/>
  <c r="AG872" i="15"/>
  <c r="AH872" i="15"/>
  <c r="AB873" i="15"/>
  <c r="AC873" i="15"/>
  <c r="AD873" i="15"/>
  <c r="AE873" i="15"/>
  <c r="AF873" i="15"/>
  <c r="AG873" i="15" s="1"/>
  <c r="AH873" i="15"/>
  <c r="AI873" i="15"/>
  <c r="AJ873" i="15"/>
  <c r="AK873" i="15"/>
  <c r="AL873" i="15"/>
  <c r="AM873" i="15"/>
  <c r="AB874" i="15"/>
  <c r="AC874" i="15"/>
  <c r="AE874" i="15"/>
  <c r="AD874" i="15" s="1"/>
  <c r="AF874" i="15"/>
  <c r="AG874" i="15"/>
  <c r="AH874" i="15"/>
  <c r="AI874" i="15"/>
  <c r="AB875" i="15"/>
  <c r="AC875" i="15"/>
  <c r="AE875" i="15"/>
  <c r="AD875" i="15" s="1"/>
  <c r="AF875" i="15"/>
  <c r="AG875" i="15"/>
  <c r="AH875" i="15"/>
  <c r="AI875" i="15"/>
  <c r="AJ875" i="15"/>
  <c r="AK875" i="15"/>
  <c r="AL875" i="15"/>
  <c r="AM875" i="15"/>
  <c r="AB876" i="15"/>
  <c r="AC876" i="15"/>
  <c r="AD876" i="15"/>
  <c r="AE876" i="15"/>
  <c r="AI876" i="15" s="1"/>
  <c r="AF876" i="15"/>
  <c r="AG876" i="15" s="1"/>
  <c r="AH876" i="15"/>
  <c r="AB877" i="15"/>
  <c r="AC877" i="15"/>
  <c r="AE877" i="15"/>
  <c r="AD877" i="15" s="1"/>
  <c r="AF877" i="15"/>
  <c r="AG877" i="15"/>
  <c r="AH877" i="15"/>
  <c r="AI877" i="15"/>
  <c r="AJ877" i="15"/>
  <c r="AK877" i="15"/>
  <c r="AL877" i="15"/>
  <c r="AM877" i="15"/>
  <c r="AB878" i="15"/>
  <c r="AC878" i="15"/>
  <c r="AE878" i="15"/>
  <c r="AF878" i="15"/>
  <c r="AG878" i="15" s="1"/>
  <c r="AH878" i="15"/>
  <c r="AB879" i="15"/>
  <c r="AC879" i="15"/>
  <c r="AE879" i="15"/>
  <c r="AD879" i="15" s="1"/>
  <c r="AF879" i="15"/>
  <c r="AG879" i="15"/>
  <c r="AH879" i="15"/>
  <c r="AI879" i="15"/>
  <c r="AJ879" i="15" s="1"/>
  <c r="AK879" i="15"/>
  <c r="AL879" i="15"/>
  <c r="AM879" i="15"/>
  <c r="AB880" i="15"/>
  <c r="AC880" i="15"/>
  <c r="AE880" i="15"/>
  <c r="AF880" i="15"/>
  <c r="AG880" i="15" s="1"/>
  <c r="AH880" i="15"/>
  <c r="AB881" i="15"/>
  <c r="AC881" i="15"/>
  <c r="AE881" i="15"/>
  <c r="AD881" i="15" s="1"/>
  <c r="AF881" i="15"/>
  <c r="AG881" i="15"/>
  <c r="AH881" i="15"/>
  <c r="AI881" i="15"/>
  <c r="AB882" i="15"/>
  <c r="AC882" i="15"/>
  <c r="AE882" i="15"/>
  <c r="AI882" i="15" s="1"/>
  <c r="AM882" i="15" s="1"/>
  <c r="AF882" i="15"/>
  <c r="AG882" i="15" s="1"/>
  <c r="AH882" i="15"/>
  <c r="AJ882" i="15"/>
  <c r="AK882" i="15"/>
  <c r="AB883" i="15"/>
  <c r="AC883" i="15"/>
  <c r="AE883" i="15"/>
  <c r="AD883" i="15" s="1"/>
  <c r="AF883" i="15"/>
  <c r="AG883" i="15" s="1"/>
  <c r="AH883" i="15"/>
  <c r="AI883" i="15"/>
  <c r="AJ883" i="15"/>
  <c r="AK883" i="15"/>
  <c r="AB884" i="15"/>
  <c r="AC884" i="15"/>
  <c r="AE884" i="15" s="1"/>
  <c r="AD884" i="15" s="1"/>
  <c r="AF884" i="15"/>
  <c r="AG884" i="15"/>
  <c r="AH884" i="15"/>
  <c r="AB885" i="15"/>
  <c r="AC885" i="15"/>
  <c r="AE885" i="15"/>
  <c r="AD885" i="15" s="1"/>
  <c r="AF885" i="15"/>
  <c r="AG885" i="15"/>
  <c r="AH885" i="15"/>
  <c r="AI885" i="15"/>
  <c r="AJ885" i="15"/>
  <c r="AK885" i="15"/>
  <c r="AB886" i="15"/>
  <c r="AC886" i="15"/>
  <c r="AE886" i="15"/>
  <c r="AD886" i="15" s="1"/>
  <c r="AF886" i="15"/>
  <c r="AG886" i="15"/>
  <c r="AH886" i="15"/>
  <c r="AB887" i="15"/>
  <c r="AC887" i="15"/>
  <c r="AE887" i="15"/>
  <c r="AD887" i="15" s="1"/>
  <c r="AF887" i="15"/>
  <c r="AG887" i="15"/>
  <c r="AH887" i="15"/>
  <c r="AI887" i="15"/>
  <c r="AJ887" i="15"/>
  <c r="AK887" i="15"/>
  <c r="AB888" i="15"/>
  <c r="AC888" i="15"/>
  <c r="AD888" i="15"/>
  <c r="AE888" i="15"/>
  <c r="AF888" i="15"/>
  <c r="AG888" i="15" s="1"/>
  <c r="AH888" i="15"/>
  <c r="AI888" i="15"/>
  <c r="AL888" i="15" s="1"/>
  <c r="AJ888" i="15"/>
  <c r="AK888" i="15"/>
  <c r="AB889" i="15"/>
  <c r="AC889" i="15"/>
  <c r="AE889" i="15"/>
  <c r="AI889" i="15" s="1"/>
  <c r="AF889" i="15"/>
  <c r="AG889" i="15"/>
  <c r="AH889" i="15"/>
  <c r="AL889" i="15"/>
  <c r="AM889" i="15"/>
  <c r="AB890" i="15"/>
  <c r="AC890" i="15"/>
  <c r="AE890" i="15"/>
  <c r="AD890" i="15" s="1"/>
  <c r="AF890" i="15"/>
  <c r="AG890" i="15" s="1"/>
  <c r="AH890" i="15"/>
  <c r="AI890" i="15"/>
  <c r="AJ890" i="15"/>
  <c r="AK890" i="15"/>
  <c r="AL890" i="15"/>
  <c r="AM890" i="15"/>
  <c r="AB891" i="15"/>
  <c r="AC891" i="15"/>
  <c r="AE891" i="15"/>
  <c r="AD891" i="15" s="1"/>
  <c r="AF891" i="15"/>
  <c r="AG891" i="15"/>
  <c r="AH891" i="15"/>
  <c r="AI891" i="15"/>
  <c r="AM891" i="15" s="1"/>
  <c r="AB892" i="15"/>
  <c r="AC892" i="15"/>
  <c r="AD892" i="15"/>
  <c r="AE892" i="15"/>
  <c r="AF892" i="15"/>
  <c r="AG892" i="15" s="1"/>
  <c r="AH892" i="15"/>
  <c r="AI892" i="15"/>
  <c r="AJ892" i="15"/>
  <c r="AK892" i="15"/>
  <c r="AL892" i="15"/>
  <c r="AM892" i="15"/>
  <c r="AB893" i="15"/>
  <c r="AC893" i="15"/>
  <c r="AD893" i="15"/>
  <c r="AE893" i="15"/>
  <c r="AF893" i="15"/>
  <c r="AG893" i="15" s="1"/>
  <c r="AH893" i="15"/>
  <c r="AI893" i="15"/>
  <c r="AJ893" i="15" s="1"/>
  <c r="AK893" i="15"/>
  <c r="AL893" i="15"/>
  <c r="AM893" i="15"/>
  <c r="AB894" i="15"/>
  <c r="AC894" i="15"/>
  <c r="AE894" i="15"/>
  <c r="AD894" i="15" s="1"/>
  <c r="AF894" i="15"/>
  <c r="AG894" i="15"/>
  <c r="AH894" i="15"/>
  <c r="AI894" i="15"/>
  <c r="AJ894" i="15"/>
  <c r="AB895" i="15"/>
  <c r="AC895" i="15"/>
  <c r="AE895" i="15"/>
  <c r="AD895" i="15" s="1"/>
  <c r="AF895" i="15"/>
  <c r="AG895" i="15"/>
  <c r="AH895" i="15"/>
  <c r="AI895" i="15"/>
  <c r="AJ895" i="15" s="1"/>
  <c r="AK895" i="15"/>
  <c r="AL895" i="15"/>
  <c r="AM895" i="15"/>
  <c r="AB896" i="15"/>
  <c r="AC896" i="15"/>
  <c r="AE896" i="15"/>
  <c r="AI896" i="15" s="1"/>
  <c r="AF896" i="15"/>
  <c r="AG896" i="15"/>
  <c r="AH896" i="15"/>
  <c r="AB897" i="15"/>
  <c r="AC897" i="15"/>
  <c r="AE897" i="15"/>
  <c r="AF897" i="15"/>
  <c r="AG897" i="15"/>
  <c r="AH897" i="15"/>
  <c r="AB898" i="15"/>
  <c r="AC898" i="15"/>
  <c r="AE898" i="15"/>
  <c r="AF898" i="15"/>
  <c r="AG898" i="15" s="1"/>
  <c r="AH898" i="15"/>
  <c r="AB899" i="15"/>
  <c r="AC899" i="15"/>
  <c r="AE899" i="15"/>
  <c r="AI899" i="15" s="1"/>
  <c r="AF899" i="15"/>
  <c r="AG899" i="15"/>
  <c r="AH899" i="15"/>
  <c r="AL899" i="15"/>
  <c r="AM899" i="15"/>
  <c r="AB900" i="15"/>
  <c r="AC900" i="15"/>
  <c r="AE900" i="15"/>
  <c r="AI900" i="15" s="1"/>
  <c r="AF900" i="15"/>
  <c r="AG900" i="15" s="1"/>
  <c r="AH900" i="15"/>
  <c r="AB901" i="15"/>
  <c r="AC901" i="15"/>
  <c r="AE901" i="15"/>
  <c r="AD901" i="15" s="1"/>
  <c r="AF901" i="15"/>
  <c r="AG901" i="15" s="1"/>
  <c r="AH901" i="15"/>
  <c r="AI901" i="15"/>
  <c r="AB902" i="15"/>
  <c r="AC902" i="15"/>
  <c r="AD902" i="15"/>
  <c r="AE902" i="15"/>
  <c r="AF902" i="15"/>
  <c r="AG902" i="15"/>
  <c r="AH902" i="15"/>
  <c r="AI902" i="15"/>
  <c r="AJ902" i="15"/>
  <c r="AK902" i="15"/>
  <c r="AL902" i="15"/>
  <c r="AM902" i="15"/>
  <c r="AB903" i="15"/>
  <c r="AC903" i="15"/>
  <c r="AE903" i="15"/>
  <c r="AI903" i="15" s="1"/>
  <c r="AF903" i="15"/>
  <c r="AG903" i="15" s="1"/>
  <c r="AH903" i="15"/>
  <c r="AB904" i="15"/>
  <c r="AC904" i="15"/>
  <c r="AE904" i="15"/>
  <c r="AF904" i="15"/>
  <c r="AG904" i="15"/>
  <c r="AH904" i="15"/>
  <c r="AB905" i="15"/>
  <c r="AC905" i="15"/>
  <c r="AE905" i="15"/>
  <c r="AI905" i="15" s="1"/>
  <c r="AF905" i="15"/>
  <c r="AG905" i="15" s="1"/>
  <c r="AH905" i="15"/>
  <c r="AB906" i="15"/>
  <c r="AC906" i="15"/>
  <c r="AD906" i="15"/>
  <c r="AE906" i="15"/>
  <c r="AF906" i="15"/>
  <c r="AG906" i="15"/>
  <c r="AH906" i="15"/>
  <c r="AI906" i="15"/>
  <c r="AL906" i="15"/>
  <c r="AM906" i="15"/>
  <c r="AB907" i="15"/>
  <c r="AC907" i="15"/>
  <c r="AE907" i="15"/>
  <c r="AI907" i="15" s="1"/>
  <c r="AF907" i="15"/>
  <c r="AG907" i="15" s="1"/>
  <c r="AH907" i="15"/>
  <c r="AB908" i="15"/>
  <c r="AC908" i="15"/>
  <c r="AD908" i="15"/>
  <c r="AE908" i="15"/>
  <c r="AF908" i="15"/>
  <c r="AG908" i="15" s="1"/>
  <c r="AH908" i="15"/>
  <c r="AI908" i="15"/>
  <c r="AJ908" i="15"/>
  <c r="AK908" i="15"/>
  <c r="AL908" i="15"/>
  <c r="AM908" i="15"/>
  <c r="AB909" i="15"/>
  <c r="AC909" i="15"/>
  <c r="AD909" i="15"/>
  <c r="AE909" i="15"/>
  <c r="AF909" i="15"/>
  <c r="AG909" i="15"/>
  <c r="AH909" i="15"/>
  <c r="AI909" i="15"/>
  <c r="AJ909" i="15"/>
  <c r="AK909" i="15"/>
  <c r="AL909" i="15"/>
  <c r="AM909" i="15"/>
  <c r="AB910" i="15"/>
  <c r="AC910" i="15"/>
  <c r="AE910" i="15"/>
  <c r="AD910" i="15" s="1"/>
  <c r="AF910" i="15"/>
  <c r="AG910" i="15"/>
  <c r="AH910" i="15"/>
  <c r="AI910" i="15"/>
  <c r="AM910" i="15" s="1"/>
  <c r="AJ910" i="15"/>
  <c r="AB911" i="15"/>
  <c r="AC911" i="15"/>
  <c r="AD911" i="15"/>
  <c r="AE911" i="15"/>
  <c r="AF911" i="15"/>
  <c r="AG911" i="15"/>
  <c r="AH911" i="15"/>
  <c r="AI911" i="15"/>
  <c r="AL911" i="15"/>
  <c r="AB912" i="15"/>
  <c r="AC912" i="15"/>
  <c r="AE912" i="15"/>
  <c r="AD912" i="15" s="1"/>
  <c r="AF912" i="15"/>
  <c r="AG912" i="15" s="1"/>
  <c r="AH912" i="15"/>
  <c r="AI912" i="15"/>
  <c r="AJ912" i="15"/>
  <c r="AB913" i="15"/>
  <c r="AC913" i="15"/>
  <c r="AE913" i="15"/>
  <c r="AI913" i="15" s="1"/>
  <c r="AF913" i="15"/>
  <c r="AG913" i="15" s="1"/>
  <c r="AH913" i="15"/>
  <c r="AB914" i="15"/>
  <c r="AC914" i="15"/>
  <c r="AE914" i="15"/>
  <c r="AF914" i="15"/>
  <c r="AG914" i="15" s="1"/>
  <c r="AH914" i="15"/>
  <c r="AB915" i="15"/>
  <c r="AC915" i="15"/>
  <c r="AE915" i="15"/>
  <c r="AI915" i="15" s="1"/>
  <c r="AF915" i="15"/>
  <c r="AG915" i="15"/>
  <c r="AH915" i="15"/>
  <c r="AB916" i="15"/>
  <c r="AC916" i="15"/>
  <c r="AE916" i="15"/>
  <c r="AD916" i="15" s="1"/>
  <c r="AF916" i="15"/>
  <c r="AG916" i="15"/>
  <c r="AH916" i="15"/>
  <c r="AI916" i="15"/>
  <c r="AL916" i="15"/>
  <c r="AB917" i="15"/>
  <c r="AC917" i="15"/>
  <c r="AE917" i="15"/>
  <c r="AD917" i="15" s="1"/>
  <c r="AF917" i="15"/>
  <c r="AG917" i="15"/>
  <c r="AH917" i="15"/>
  <c r="AB918" i="15"/>
  <c r="AC918" i="15"/>
  <c r="AE918" i="15"/>
  <c r="AD918" i="15" s="1"/>
  <c r="AF918" i="15"/>
  <c r="AG918" i="15" s="1"/>
  <c r="AH918" i="15"/>
  <c r="AI918" i="15"/>
  <c r="AJ918" i="15"/>
  <c r="AK918" i="15"/>
  <c r="AL918" i="15"/>
  <c r="AM918" i="15"/>
  <c r="AB919" i="15"/>
  <c r="AC919" i="15"/>
  <c r="AD919" i="15"/>
  <c r="AE919" i="15"/>
  <c r="AI919" i="15" s="1"/>
  <c r="AF919" i="15"/>
  <c r="AG919" i="15"/>
  <c r="AH919" i="15"/>
  <c r="AB920" i="15"/>
  <c r="AC920" i="15"/>
  <c r="AE920" i="15"/>
  <c r="AI920" i="15" s="1"/>
  <c r="AF920" i="15"/>
  <c r="AG920" i="15"/>
  <c r="AH920" i="15"/>
  <c r="AJ920" i="15"/>
  <c r="AK920" i="15"/>
  <c r="AL920" i="15"/>
  <c r="AM920" i="15"/>
  <c r="AB921" i="15"/>
  <c r="AC921" i="15"/>
  <c r="AE921" i="15"/>
  <c r="AF921" i="15"/>
  <c r="AG921" i="15" s="1"/>
  <c r="AH921" i="15"/>
  <c r="AB922" i="15"/>
  <c r="AC922" i="15"/>
  <c r="AE922" i="15"/>
  <c r="AF922" i="15"/>
  <c r="AG922" i="15"/>
  <c r="AH922" i="15"/>
  <c r="AB923" i="15"/>
  <c r="AC923" i="15"/>
  <c r="AD923" i="15"/>
  <c r="AE923" i="15"/>
  <c r="AF923" i="15"/>
  <c r="AG923" i="15" s="1"/>
  <c r="AH923" i="15"/>
  <c r="AI923" i="15"/>
  <c r="AJ923" i="15"/>
  <c r="AK923" i="15"/>
  <c r="AL923" i="15"/>
  <c r="AM923" i="15"/>
  <c r="AB924" i="15"/>
  <c r="AC924" i="15"/>
  <c r="AD924" i="15"/>
  <c r="AE924" i="15"/>
  <c r="AF924" i="15"/>
  <c r="AG924" i="15"/>
  <c r="AH924" i="15"/>
  <c r="AI924" i="15"/>
  <c r="AJ924" i="15"/>
  <c r="AK924" i="15"/>
  <c r="AL924" i="15"/>
  <c r="AM924" i="15"/>
  <c r="AB925" i="15"/>
  <c r="AC925" i="15"/>
  <c r="AE925" i="15"/>
  <c r="AD925" i="15" s="1"/>
  <c r="AF925" i="15"/>
  <c r="AG925" i="15"/>
  <c r="AH925" i="15"/>
  <c r="AI925" i="15"/>
  <c r="AB926" i="15"/>
  <c r="AC926" i="15"/>
  <c r="AE926" i="15"/>
  <c r="AD926" i="15" s="1"/>
  <c r="AF926" i="15"/>
  <c r="AG926" i="15"/>
  <c r="AH926" i="15"/>
  <c r="AI926" i="15"/>
  <c r="AB927" i="15"/>
  <c r="AC927" i="15"/>
  <c r="AD927" i="15"/>
  <c r="AE927" i="15"/>
  <c r="AF927" i="15"/>
  <c r="AG927" i="15"/>
  <c r="AH927" i="15"/>
  <c r="AI927" i="15"/>
  <c r="AJ927" i="15"/>
  <c r="AB928" i="15"/>
  <c r="AC928" i="15"/>
  <c r="AE928" i="15"/>
  <c r="AI928" i="15" s="1"/>
  <c r="AF928" i="15"/>
  <c r="AG928" i="15" s="1"/>
  <c r="AH928" i="15"/>
  <c r="AL928" i="15"/>
  <c r="AM928" i="15"/>
  <c r="AB929" i="15"/>
  <c r="AC929" i="15"/>
  <c r="AD929" i="15"/>
  <c r="AE929" i="15"/>
  <c r="AF929" i="15"/>
  <c r="AG929" i="15"/>
  <c r="AH929" i="15"/>
  <c r="AI929" i="15"/>
  <c r="AJ929" i="15"/>
  <c r="AK929" i="15"/>
  <c r="AB930" i="15"/>
  <c r="AC930" i="15"/>
  <c r="AD930" i="15"/>
  <c r="AE930" i="15"/>
  <c r="AF930" i="15"/>
  <c r="AG930" i="15"/>
  <c r="AH930" i="15"/>
  <c r="AI930" i="15"/>
  <c r="AJ930" i="15" s="1"/>
  <c r="AB931" i="15"/>
  <c r="AC931" i="15"/>
  <c r="AE931" i="15"/>
  <c r="AD931" i="15" s="1"/>
  <c r="AF931" i="15"/>
  <c r="AG931" i="15"/>
  <c r="AH931" i="15"/>
  <c r="AI931" i="15"/>
  <c r="AL931" i="15"/>
  <c r="AB932" i="15"/>
  <c r="AC932" i="15"/>
  <c r="AE932" i="15"/>
  <c r="AD932" i="15" s="1"/>
  <c r="AF932" i="15"/>
  <c r="AG932" i="15"/>
  <c r="AH932" i="15"/>
  <c r="AI932" i="15"/>
  <c r="AJ932" i="15"/>
  <c r="AK932" i="15"/>
  <c r="AB933" i="15"/>
  <c r="AC933" i="15"/>
  <c r="AE933" i="15"/>
  <c r="AD933" i="15" s="1"/>
  <c r="AF933" i="15"/>
  <c r="AG933" i="15" s="1"/>
  <c r="AH933" i="15"/>
  <c r="AI933" i="15"/>
  <c r="AJ933" i="15"/>
  <c r="AK933" i="15"/>
  <c r="AB934" i="15"/>
  <c r="AC934" i="15"/>
  <c r="AE934" i="15"/>
  <c r="AD934" i="15" s="1"/>
  <c r="AF934" i="15"/>
  <c r="AG934" i="15"/>
  <c r="AH934" i="15"/>
  <c r="AI934" i="15"/>
  <c r="AJ934" i="15"/>
  <c r="AB935" i="15"/>
  <c r="AC935" i="15"/>
  <c r="AD935" i="15"/>
  <c r="AE935" i="15"/>
  <c r="AI935" i="15" s="1"/>
  <c r="AJ935" i="15" s="1"/>
  <c r="AF935" i="15"/>
  <c r="AG935" i="15"/>
  <c r="AH935" i="15"/>
  <c r="AK935" i="15"/>
  <c r="AL935" i="15"/>
  <c r="AM935" i="15"/>
  <c r="AB936" i="15"/>
  <c r="AC936" i="15"/>
  <c r="AD936" i="15"/>
  <c r="AE936" i="15"/>
  <c r="AI936" i="15" s="1"/>
  <c r="AF936" i="15"/>
  <c r="AG936" i="15"/>
  <c r="AH936" i="15"/>
  <c r="AB937" i="15"/>
  <c r="AC937" i="15"/>
  <c r="AD937" i="15"/>
  <c r="AE937" i="15"/>
  <c r="AF937" i="15"/>
  <c r="AG937" i="15"/>
  <c r="AH937" i="15"/>
  <c r="AI937" i="15"/>
  <c r="AJ937" i="15"/>
  <c r="AK937" i="15"/>
  <c r="AL937" i="15"/>
  <c r="AM937" i="15"/>
  <c r="AB938" i="15"/>
  <c r="AC938" i="15"/>
  <c r="AE938" i="15"/>
  <c r="AI938" i="15" s="1"/>
  <c r="AF938" i="15"/>
  <c r="AG938" i="15" s="1"/>
  <c r="AH938" i="15"/>
  <c r="AB939" i="15"/>
  <c r="AC939" i="15"/>
  <c r="AE939" i="15"/>
  <c r="AD939" i="15" s="1"/>
  <c r="AF939" i="15"/>
  <c r="AG939" i="15"/>
  <c r="AH939" i="15"/>
  <c r="AI939" i="15"/>
  <c r="AJ939" i="15"/>
  <c r="AK939" i="15"/>
  <c r="AL939" i="15"/>
  <c r="AM939" i="15"/>
  <c r="AB940" i="15"/>
  <c r="AC940" i="15"/>
  <c r="AD940" i="15"/>
  <c r="AE940" i="15"/>
  <c r="AF940" i="15"/>
  <c r="AG940" i="15"/>
  <c r="AH940" i="15"/>
  <c r="AI940" i="15"/>
  <c r="AJ940" i="15"/>
  <c r="AB941" i="15"/>
  <c r="AC941" i="15"/>
  <c r="AE941" i="15"/>
  <c r="AD941" i="15" s="1"/>
  <c r="AF941" i="15"/>
  <c r="AG941" i="15" s="1"/>
  <c r="AH941" i="15"/>
  <c r="AI941" i="15"/>
  <c r="AL941" i="15"/>
  <c r="AM941" i="15"/>
  <c r="AB942" i="15"/>
  <c r="AC942" i="15"/>
  <c r="AE942" i="15"/>
  <c r="AI942" i="15" s="1"/>
  <c r="AF942" i="15"/>
  <c r="AG942" i="15"/>
  <c r="AH942" i="15"/>
  <c r="AB943" i="15"/>
  <c r="AC943" i="15"/>
  <c r="AE943" i="15"/>
  <c r="AD943" i="15" s="1"/>
  <c r="AF943" i="15"/>
  <c r="AG943" i="15" s="1"/>
  <c r="AH943" i="15"/>
  <c r="AI943" i="15"/>
  <c r="AB944" i="15"/>
  <c r="AC944" i="15"/>
  <c r="AE944" i="15"/>
  <c r="AI944" i="15" s="1"/>
  <c r="AF944" i="15"/>
  <c r="AG944" i="15"/>
  <c r="AH944" i="15"/>
  <c r="AB945" i="15"/>
  <c r="AC945" i="15"/>
  <c r="AE945" i="15"/>
  <c r="AF945" i="15"/>
  <c r="AG945" i="15" s="1"/>
  <c r="AH945" i="15"/>
  <c r="AB946" i="15"/>
  <c r="AC946" i="15"/>
  <c r="AE946" i="15"/>
  <c r="AD946" i="15" s="1"/>
  <c r="AF946" i="15"/>
  <c r="AG946" i="15"/>
  <c r="AH946" i="15"/>
  <c r="AI946" i="15"/>
  <c r="AK946" i="15" s="1"/>
  <c r="AJ946" i="15"/>
  <c r="AL946" i="15"/>
  <c r="AM946" i="15"/>
  <c r="AB947" i="15"/>
  <c r="AC947" i="15"/>
  <c r="AD947" i="15"/>
  <c r="AE947" i="15"/>
  <c r="AF947" i="15"/>
  <c r="AG947" i="15"/>
  <c r="AH947" i="15"/>
  <c r="AI947" i="15"/>
  <c r="AJ947" i="15"/>
  <c r="AB948" i="15"/>
  <c r="AC948" i="15"/>
  <c r="AE948" i="15"/>
  <c r="AD948" i="15" s="1"/>
  <c r="AF948" i="15"/>
  <c r="AG948" i="15" s="1"/>
  <c r="AH948" i="15"/>
  <c r="AI948" i="15"/>
  <c r="AJ948" i="15"/>
  <c r="AK948" i="15"/>
  <c r="AL948" i="15"/>
  <c r="AM948" i="15"/>
  <c r="AB949" i="15"/>
  <c r="AC949" i="15"/>
  <c r="AD949" i="15"/>
  <c r="AE949" i="15"/>
  <c r="AI949" i="15" s="1"/>
  <c r="AJ949" i="15" s="1"/>
  <c r="AF949" i="15"/>
  <c r="AG949" i="15" s="1"/>
  <c r="AH949" i="15"/>
  <c r="AK949" i="15"/>
  <c r="AL949" i="15"/>
  <c r="AM949" i="15"/>
  <c r="AB950" i="15"/>
  <c r="AC950" i="15"/>
  <c r="AE950" i="15"/>
  <c r="AD950" i="15" s="1"/>
  <c r="AF950" i="15"/>
  <c r="AG950" i="15"/>
  <c r="AH950" i="15"/>
  <c r="AI950" i="15"/>
  <c r="AJ950" i="15"/>
  <c r="AK950" i="15"/>
  <c r="AL950" i="15"/>
  <c r="AM950" i="15"/>
  <c r="AB951" i="15"/>
  <c r="AC951" i="15"/>
  <c r="AE951" i="15"/>
  <c r="AD951" i="15" s="1"/>
  <c r="AF951" i="15"/>
  <c r="AG951" i="15"/>
  <c r="AH951" i="15"/>
  <c r="AI951" i="15"/>
  <c r="AJ951" i="15"/>
  <c r="AB952" i="15"/>
  <c r="AC952" i="15"/>
  <c r="AE952" i="15"/>
  <c r="AI952" i="15" s="1"/>
  <c r="AF952" i="15"/>
  <c r="AG952" i="15"/>
  <c r="AH952" i="15"/>
  <c r="AL952" i="15"/>
  <c r="AB953" i="15"/>
  <c r="AC953" i="15"/>
  <c r="AE953" i="15"/>
  <c r="AD953" i="15" s="1"/>
  <c r="AF953" i="15"/>
  <c r="AG953" i="15" s="1"/>
  <c r="AH953" i="15"/>
  <c r="AB954" i="15"/>
  <c r="AC954" i="15"/>
  <c r="AE954" i="15"/>
  <c r="AD954" i="15" s="1"/>
  <c r="AF954" i="15"/>
  <c r="AG954" i="15"/>
  <c r="AH954" i="15"/>
  <c r="AB955" i="15"/>
  <c r="AC955" i="15"/>
  <c r="AE955" i="15"/>
  <c r="AI955" i="15" s="1"/>
  <c r="AF955" i="15"/>
  <c r="AG955" i="15"/>
  <c r="AH955" i="15"/>
  <c r="AB956" i="15"/>
  <c r="AC956" i="15"/>
  <c r="AE956" i="15"/>
  <c r="AI956" i="15" s="1"/>
  <c r="AF956" i="15"/>
  <c r="AG956" i="15"/>
  <c r="AH956" i="15"/>
  <c r="AJ956" i="15"/>
  <c r="AB957" i="15"/>
  <c r="AC957" i="15"/>
  <c r="AD957" i="15"/>
  <c r="AE957" i="15"/>
  <c r="AF957" i="15"/>
  <c r="AG957" i="15"/>
  <c r="AH957" i="15"/>
  <c r="AI957" i="15"/>
  <c r="AJ957" i="15" s="1"/>
  <c r="AK957" i="15"/>
  <c r="AL957" i="15"/>
  <c r="AB958" i="15"/>
  <c r="AC958" i="15"/>
  <c r="AE958" i="15"/>
  <c r="AF958" i="15"/>
  <c r="AG958" i="15" s="1"/>
  <c r="AH958" i="15"/>
  <c r="AB959" i="15"/>
  <c r="AC959" i="15"/>
  <c r="AE959" i="15"/>
  <c r="AD959" i="15" s="1"/>
  <c r="AF959" i="15"/>
  <c r="AG959" i="15"/>
  <c r="AH959" i="15"/>
  <c r="AI959" i="15"/>
  <c r="AJ959" i="15"/>
  <c r="AK959" i="15"/>
  <c r="AB960" i="15"/>
  <c r="AC960" i="15"/>
  <c r="AE960" i="15"/>
  <c r="AI960" i="15" s="1"/>
  <c r="AF960" i="15"/>
  <c r="AG960" i="15" s="1"/>
  <c r="AH960" i="15"/>
  <c r="AB961" i="15"/>
  <c r="AC961" i="15"/>
  <c r="AE961" i="15"/>
  <c r="AF961" i="15"/>
  <c r="AG961" i="15"/>
  <c r="AH961" i="15"/>
  <c r="AB962" i="15"/>
  <c r="AC962" i="15"/>
  <c r="AE962" i="15"/>
  <c r="AF962" i="15"/>
  <c r="AG962" i="15"/>
  <c r="AH962" i="15"/>
  <c r="AB963" i="15"/>
  <c r="AC963" i="15"/>
  <c r="AD963" i="15"/>
  <c r="AE963" i="15"/>
  <c r="AF963" i="15"/>
  <c r="AG963" i="15" s="1"/>
  <c r="AH963" i="15"/>
  <c r="AI963" i="15"/>
  <c r="AB964" i="15"/>
  <c r="AC964" i="15"/>
  <c r="AE964" i="15"/>
  <c r="AI964" i="15" s="1"/>
  <c r="AF964" i="15"/>
  <c r="AG964" i="15"/>
  <c r="AH964" i="15"/>
  <c r="AB965" i="15"/>
  <c r="AC965" i="15"/>
  <c r="AE965" i="15"/>
  <c r="AD965" i="15" s="1"/>
  <c r="AF965" i="15"/>
  <c r="AG965" i="15"/>
  <c r="AH965" i="15"/>
  <c r="AI965" i="15"/>
  <c r="AK965" i="15"/>
  <c r="AL965" i="15"/>
  <c r="AB966" i="15"/>
  <c r="AC966" i="15"/>
  <c r="AE966" i="15"/>
  <c r="AD966" i="15" s="1"/>
  <c r="AF966" i="15"/>
  <c r="AG966" i="15"/>
  <c r="AH966" i="15"/>
  <c r="AI966" i="15"/>
  <c r="AM966" i="15"/>
  <c r="AB967" i="15"/>
  <c r="AC967" i="15"/>
  <c r="AE967" i="15"/>
  <c r="AD967" i="15" s="1"/>
  <c r="AF967" i="15"/>
  <c r="AG967" i="15"/>
  <c r="AH967" i="15"/>
  <c r="AI967" i="15"/>
  <c r="AJ967" i="15" s="1"/>
  <c r="AK967" i="15"/>
  <c r="AL967" i="15"/>
  <c r="AM967" i="15"/>
  <c r="AB968" i="15"/>
  <c r="AC968" i="15"/>
  <c r="AE968" i="15"/>
  <c r="AI968" i="15" s="1"/>
  <c r="AF968" i="15"/>
  <c r="AG968" i="15" s="1"/>
  <c r="AH968" i="15"/>
  <c r="AJ968" i="15"/>
  <c r="AK968" i="15"/>
  <c r="AL968" i="15"/>
  <c r="AM968" i="15"/>
  <c r="AB969" i="15"/>
  <c r="AC969" i="15"/>
  <c r="AE969" i="15"/>
  <c r="AI969" i="15" s="1"/>
  <c r="AM969" i="15" s="1"/>
  <c r="AF969" i="15"/>
  <c r="AG969" i="15"/>
  <c r="AH969" i="15"/>
  <c r="AJ969" i="15"/>
  <c r="AK969" i="15"/>
  <c r="AL969" i="15"/>
  <c r="AB970" i="15"/>
  <c r="AC970" i="15"/>
  <c r="AE970" i="15"/>
  <c r="AD970" i="15" s="1"/>
  <c r="AF970" i="15"/>
  <c r="AG970" i="15"/>
  <c r="AH970" i="15"/>
  <c r="AI970" i="15"/>
  <c r="AJ970" i="15"/>
  <c r="AK970" i="15"/>
  <c r="AL970" i="15"/>
  <c r="AM970" i="15"/>
  <c r="AB971" i="15"/>
  <c r="AC971" i="15"/>
  <c r="AE971" i="15"/>
  <c r="AD971" i="15" s="1"/>
  <c r="AF971" i="15"/>
  <c r="AG971" i="15" s="1"/>
  <c r="AH971" i="15"/>
  <c r="AI971" i="15"/>
  <c r="AB972" i="15"/>
  <c r="AC972" i="15"/>
  <c r="AD972" i="15"/>
  <c r="AE972" i="15"/>
  <c r="AI972" i="15" s="1"/>
  <c r="AF972" i="15"/>
  <c r="AG972" i="15"/>
  <c r="AH972" i="15"/>
  <c r="AM972" i="15"/>
  <c r="AB973" i="15"/>
  <c r="AC973" i="15"/>
  <c r="AE973" i="15"/>
  <c r="AI973" i="15" s="1"/>
  <c r="AF973" i="15"/>
  <c r="AG973" i="15" s="1"/>
  <c r="AH973" i="15"/>
  <c r="AB974" i="15"/>
  <c r="AC974" i="15"/>
  <c r="AE974" i="15"/>
  <c r="AD974" i="15" s="1"/>
  <c r="AF974" i="15"/>
  <c r="AG974" i="15"/>
  <c r="AH974" i="15"/>
  <c r="AI974" i="15"/>
  <c r="AJ974" i="15"/>
  <c r="AB975" i="15"/>
  <c r="AC975" i="15"/>
  <c r="AE975" i="15"/>
  <c r="AD975" i="15" s="1"/>
  <c r="AF975" i="15"/>
  <c r="AG975" i="15"/>
  <c r="AH975" i="15"/>
  <c r="AB976" i="15"/>
  <c r="AC976" i="15"/>
  <c r="AE976" i="15"/>
  <c r="AI976" i="15" s="1"/>
  <c r="AF976" i="15"/>
  <c r="AG976" i="15"/>
  <c r="AH976" i="15"/>
  <c r="AM976" i="15"/>
  <c r="AB977" i="15"/>
  <c r="AC977" i="15"/>
  <c r="AE977" i="15"/>
  <c r="AD977" i="15" s="1"/>
  <c r="AF977" i="15"/>
  <c r="AG977" i="15"/>
  <c r="AH977" i="15"/>
  <c r="AI977" i="15"/>
  <c r="AK977" i="15" s="1"/>
  <c r="AB978" i="15"/>
  <c r="AC978" i="15"/>
  <c r="AE978" i="15"/>
  <c r="AI978" i="15" s="1"/>
  <c r="AK978" i="15" s="1"/>
  <c r="AF978" i="15"/>
  <c r="AG978" i="15" s="1"/>
  <c r="AH978" i="15"/>
  <c r="AB979" i="15"/>
  <c r="AC979" i="15"/>
  <c r="AE979" i="15"/>
  <c r="AF979" i="15"/>
  <c r="AG979" i="15" s="1"/>
  <c r="AH979" i="15"/>
  <c r="AB980" i="15"/>
  <c r="AC980" i="15"/>
  <c r="AD980" i="15"/>
  <c r="AE980" i="15"/>
  <c r="AI980" i="15" s="1"/>
  <c r="AF980" i="15"/>
  <c r="AG980" i="15"/>
  <c r="AH980" i="15"/>
  <c r="AB981" i="15"/>
  <c r="AC981" i="15"/>
  <c r="AD981" i="15"/>
  <c r="AE981" i="15"/>
  <c r="AI981" i="15" s="1"/>
  <c r="AF981" i="15"/>
  <c r="AG981" i="15"/>
  <c r="AH981" i="15"/>
  <c r="AM981" i="15"/>
  <c r="AB982" i="15"/>
  <c r="AC982" i="15"/>
  <c r="AD982" i="15"/>
  <c r="AE982" i="15"/>
  <c r="AF982" i="15"/>
  <c r="AG982" i="15"/>
  <c r="AH982" i="15"/>
  <c r="AI982" i="15"/>
  <c r="AJ982" i="15"/>
  <c r="AK982" i="15"/>
  <c r="AL982" i="15"/>
  <c r="AM982" i="15"/>
  <c r="AB983" i="15"/>
  <c r="AC983" i="15"/>
  <c r="AD983" i="15"/>
  <c r="AE983" i="15"/>
  <c r="AF983" i="15"/>
  <c r="AG983" i="15" s="1"/>
  <c r="AH983" i="15"/>
  <c r="AI983" i="15"/>
  <c r="AM983" i="15" s="1"/>
  <c r="AJ983" i="15"/>
  <c r="AK983" i="15"/>
  <c r="AL983" i="15"/>
  <c r="AB984" i="15"/>
  <c r="AC984" i="15"/>
  <c r="AE984" i="15"/>
  <c r="AD984" i="15" s="1"/>
  <c r="AF984" i="15"/>
  <c r="AG984" i="15"/>
  <c r="AH984" i="15"/>
  <c r="AI984" i="15"/>
  <c r="AJ984" i="15"/>
  <c r="AK984" i="15"/>
  <c r="AL984" i="15"/>
  <c r="AM984" i="15"/>
  <c r="AB985" i="15"/>
  <c r="AC985" i="15"/>
  <c r="AE985" i="15"/>
  <c r="AD985" i="15" s="1"/>
  <c r="AF985" i="15"/>
  <c r="AG985" i="15"/>
  <c r="AH985" i="15"/>
  <c r="AI985" i="15"/>
  <c r="AB986" i="15"/>
  <c r="AC986" i="15"/>
  <c r="AE986" i="15"/>
  <c r="AD986" i="15" s="1"/>
  <c r="AF986" i="15"/>
  <c r="AG986" i="15"/>
  <c r="AH986" i="15"/>
  <c r="AI986" i="15"/>
  <c r="AK986" i="15" s="1"/>
  <c r="AJ986" i="15"/>
  <c r="AB987" i="15"/>
  <c r="AC987" i="15"/>
  <c r="AD987" i="15"/>
  <c r="AE987" i="15"/>
  <c r="AF987" i="15"/>
  <c r="AG987" i="15" s="1"/>
  <c r="AH987" i="15"/>
  <c r="AI987" i="15"/>
  <c r="AB988" i="15"/>
  <c r="AC988" i="15"/>
  <c r="AE988" i="15"/>
  <c r="AF988" i="15"/>
  <c r="AG988" i="15" s="1"/>
  <c r="AH988" i="15"/>
  <c r="AB989" i="15"/>
  <c r="AC989" i="15"/>
  <c r="AE989" i="15"/>
  <c r="AF989" i="15"/>
  <c r="AG989" i="15"/>
  <c r="AH989" i="15"/>
  <c r="AB990" i="15"/>
  <c r="AC990" i="15"/>
  <c r="AE990" i="15"/>
  <c r="AI990" i="15" s="1"/>
  <c r="AK990" i="15" s="1"/>
  <c r="AF990" i="15"/>
  <c r="AG990" i="15" s="1"/>
  <c r="AH990" i="15"/>
  <c r="AM990" i="15"/>
  <c r="AB991" i="15"/>
  <c r="AC991" i="15"/>
  <c r="AD991" i="15"/>
  <c r="AE991" i="15"/>
  <c r="AF991" i="15"/>
  <c r="AG991" i="15"/>
  <c r="AH991" i="15"/>
  <c r="AI991" i="15"/>
  <c r="AJ991" i="15"/>
  <c r="AB992" i="15"/>
  <c r="AC992" i="15"/>
  <c r="AD992" i="15"/>
  <c r="AE992" i="15"/>
  <c r="AI992" i="15" s="1"/>
  <c r="AF992" i="15"/>
  <c r="AG992" i="15"/>
  <c r="AH992" i="15"/>
  <c r="AJ992" i="15"/>
  <c r="AK992" i="15"/>
  <c r="AL992" i="15"/>
  <c r="AM992" i="15"/>
  <c r="AB993" i="15"/>
  <c r="AC993" i="15"/>
  <c r="AE993" i="15"/>
  <c r="AD993" i="15" s="1"/>
  <c r="AF993" i="15"/>
  <c r="AG993" i="15" s="1"/>
  <c r="AH993" i="15"/>
  <c r="AI993" i="15"/>
  <c r="AJ993" i="15"/>
  <c r="AK993" i="15"/>
  <c r="AB994" i="15"/>
  <c r="AC994" i="15"/>
  <c r="AE994" i="15"/>
  <c r="AD994" i="15" s="1"/>
  <c r="AF994" i="15"/>
  <c r="AG994" i="15"/>
  <c r="AH994" i="15"/>
  <c r="AI994" i="15"/>
  <c r="AJ994" i="15" s="1"/>
  <c r="AB995" i="15"/>
  <c r="AC995" i="15"/>
  <c r="AE995" i="15"/>
  <c r="AD995" i="15" s="1"/>
  <c r="AF995" i="15"/>
  <c r="AG995" i="15"/>
  <c r="AH995" i="15"/>
  <c r="AI995" i="15"/>
  <c r="AJ995" i="15"/>
  <c r="AK995" i="15"/>
  <c r="AB996" i="15"/>
  <c r="AC996" i="15"/>
  <c r="AE996" i="15"/>
  <c r="AI996" i="15" s="1"/>
  <c r="AF996" i="15"/>
  <c r="AG996" i="15"/>
  <c r="AH996" i="15"/>
  <c r="AM996" i="15"/>
  <c r="AB997" i="15"/>
  <c r="AC997" i="15"/>
  <c r="AE997" i="15"/>
  <c r="AD997" i="15" s="1"/>
  <c r="AF997" i="15"/>
  <c r="AG997" i="15"/>
  <c r="AH997" i="15"/>
  <c r="AI997" i="15"/>
  <c r="AK997" i="15" s="1"/>
  <c r="AJ997" i="15"/>
  <c r="AL997" i="15"/>
  <c r="AM997" i="15"/>
  <c r="AB998" i="15"/>
  <c r="AC998" i="15"/>
  <c r="AE998" i="15"/>
  <c r="AI998" i="15" s="1"/>
  <c r="AJ998" i="15" s="1"/>
  <c r="AF998" i="15"/>
  <c r="AG998" i="15" s="1"/>
  <c r="AH998" i="15"/>
  <c r="AK998" i="15"/>
  <c r="AL998" i="15"/>
  <c r="AM998" i="15"/>
  <c r="AB999" i="15"/>
  <c r="AC999" i="15"/>
  <c r="AE999" i="15"/>
  <c r="AD999" i="15" s="1"/>
  <c r="AF999" i="15"/>
  <c r="AG999" i="15" s="1"/>
  <c r="AH999" i="15"/>
  <c r="AI999" i="15"/>
  <c r="AJ999" i="15"/>
  <c r="AK999" i="15"/>
  <c r="AL999" i="15"/>
  <c r="AM999" i="15"/>
  <c r="AB1000" i="15"/>
  <c r="AC1000" i="15"/>
  <c r="AE1000" i="15"/>
  <c r="AD1000" i="15" s="1"/>
  <c r="AF1000" i="15"/>
  <c r="AG1000" i="15"/>
  <c r="AH1000" i="15"/>
  <c r="AI1000" i="15"/>
  <c r="AJ1000" i="15"/>
  <c r="AK1000" i="15"/>
  <c r="AB1001" i="15"/>
  <c r="AC1001" i="15"/>
  <c r="AE1001" i="15"/>
  <c r="AD1001" i="15" s="1"/>
  <c r="AF1001" i="15"/>
  <c r="AG1001" i="15" s="1"/>
  <c r="AH1001" i="15"/>
  <c r="AI1001" i="15"/>
  <c r="AJ1001" i="15"/>
  <c r="AL1001" i="15"/>
  <c r="AB1002" i="15"/>
  <c r="AC1002" i="15"/>
  <c r="AE1002" i="15"/>
  <c r="AD1002" i="15" s="1"/>
  <c r="AF1002" i="15"/>
  <c r="AG1002" i="15"/>
  <c r="AH1002" i="15"/>
  <c r="AI1002" i="15"/>
  <c r="AM1002" i="15" s="1"/>
  <c r="AJ1002" i="15"/>
  <c r="AK1002" i="15"/>
  <c r="AL1002" i="15"/>
  <c r="AB1003" i="15"/>
  <c r="AC1003" i="15"/>
  <c r="AE1003" i="15"/>
  <c r="AD1003" i="15" s="1"/>
  <c r="AF1003" i="15"/>
  <c r="AG1003" i="15" s="1"/>
  <c r="AH1003" i="15"/>
  <c r="AB1004" i="15"/>
  <c r="AC1004" i="15"/>
  <c r="AE1004" i="15"/>
  <c r="AD1004" i="15" s="1"/>
  <c r="AF1004" i="15"/>
  <c r="AG1004" i="15"/>
  <c r="AH1004" i="15"/>
  <c r="AI1004" i="15"/>
  <c r="AJ1004" i="15" s="1"/>
  <c r="AK1004" i="15"/>
  <c r="AL1004" i="15"/>
  <c r="AM1004" i="15"/>
  <c r="AB1005" i="15"/>
  <c r="AC1005" i="15"/>
  <c r="AE1005" i="15"/>
  <c r="AF1005" i="15"/>
  <c r="AG1005" i="15"/>
  <c r="AH1005" i="15"/>
  <c r="AB1006" i="15"/>
  <c r="AC1006" i="15"/>
  <c r="AE1006" i="15" s="1"/>
  <c r="AD1006" i="15" s="1"/>
  <c r="AF1006" i="15"/>
  <c r="AG1006" i="15"/>
  <c r="AH1006" i="15"/>
  <c r="AB1007" i="15"/>
  <c r="AC1007" i="15"/>
  <c r="AD1007" i="15"/>
  <c r="AE1007" i="15"/>
  <c r="AF1007" i="15"/>
  <c r="AG1007" i="15"/>
  <c r="AH1007" i="15"/>
  <c r="AI1007" i="15"/>
  <c r="AM1007" i="15" s="1"/>
  <c r="AJ1007" i="15"/>
  <c r="AK1007" i="15"/>
  <c r="AL1007" i="15"/>
  <c r="AB1008" i="15"/>
  <c r="AC1008" i="15"/>
  <c r="AE1008" i="15"/>
  <c r="AF1008" i="15"/>
  <c r="AG1008" i="15"/>
  <c r="AH1008" i="15"/>
  <c r="AB1009" i="15"/>
  <c r="AC1009" i="15"/>
  <c r="AE1009" i="15"/>
  <c r="AD1009" i="15" s="1"/>
  <c r="AF1009" i="15"/>
  <c r="AG1009" i="15" s="1"/>
  <c r="AH1009" i="15"/>
  <c r="AI1009" i="15"/>
  <c r="AJ1009" i="15"/>
  <c r="AB1010" i="15"/>
  <c r="AC1010" i="15"/>
  <c r="AE1010" i="15"/>
  <c r="AD1010" i="15" s="1"/>
  <c r="AF1010" i="15"/>
  <c r="AG1010" i="15"/>
  <c r="AH1010" i="15"/>
  <c r="AI1010" i="15"/>
  <c r="AB1011" i="15"/>
  <c r="AC1011" i="15"/>
  <c r="AE1011" i="15"/>
  <c r="AD1011" i="15" s="1"/>
  <c r="AF1011" i="15"/>
  <c r="AG1011" i="15" s="1"/>
  <c r="AH1011" i="15"/>
  <c r="AI1011" i="15"/>
  <c r="AJ1011" i="15"/>
  <c r="AL1011" i="15"/>
  <c r="AB1012" i="15"/>
  <c r="AC1012" i="15"/>
  <c r="AE1012" i="15"/>
  <c r="AF1012" i="15"/>
  <c r="AG1012" i="15" s="1"/>
  <c r="AH1012" i="15"/>
  <c r="AB1013" i="15"/>
  <c r="AC1013" i="15"/>
  <c r="AD1013" i="15"/>
  <c r="AE1013" i="15"/>
  <c r="AF1013" i="15"/>
  <c r="AG1013" i="15"/>
  <c r="AH1013" i="15"/>
  <c r="AI1013" i="15"/>
  <c r="AJ1013" i="15"/>
  <c r="AK1013" i="15"/>
  <c r="AB1014" i="15"/>
  <c r="AC1014" i="15"/>
  <c r="AE1014" i="15"/>
  <c r="AD1014" i="15" s="1"/>
  <c r="AF1014" i="15"/>
  <c r="AG1014" i="15"/>
  <c r="AH1014" i="15"/>
  <c r="AI1014" i="15"/>
  <c r="AJ1014" i="15"/>
  <c r="AB1015" i="15"/>
  <c r="AC1015" i="15"/>
  <c r="AE1015" i="15"/>
  <c r="AI1015" i="15" s="1"/>
  <c r="AF1015" i="15"/>
  <c r="AG1015" i="15" s="1"/>
  <c r="AH1015" i="15"/>
  <c r="AB1016" i="15"/>
  <c r="AC1016" i="15"/>
  <c r="AD1016" i="15"/>
  <c r="AE1016" i="15"/>
  <c r="AF1016" i="15"/>
  <c r="AG1016" i="15" s="1"/>
  <c r="AH1016" i="15"/>
  <c r="AI1016" i="15"/>
  <c r="AK1016" i="15" s="1"/>
  <c r="AJ1016" i="15"/>
  <c r="AL1016" i="15"/>
  <c r="AM1016" i="15"/>
  <c r="AB1017" i="15"/>
  <c r="AC1017" i="15"/>
  <c r="AD1017" i="15"/>
  <c r="AE1017" i="15"/>
  <c r="AI1017" i="15" s="1"/>
  <c r="AF1017" i="15"/>
  <c r="AG1017" i="15"/>
  <c r="AH1017" i="15"/>
  <c r="AB1018" i="15"/>
  <c r="AC1018" i="15"/>
  <c r="AE1018" i="15"/>
  <c r="AD1018" i="15" s="1"/>
  <c r="AF1018" i="15"/>
  <c r="AG1018" i="15"/>
  <c r="AH1018" i="15"/>
  <c r="AB1019" i="15"/>
  <c r="AC1019" i="15"/>
  <c r="AD1019" i="15"/>
  <c r="AE1019" i="15"/>
  <c r="AF1019" i="15"/>
  <c r="AG1019" i="15"/>
  <c r="AH1019" i="15"/>
  <c r="AI1019" i="15"/>
  <c r="AK1019" i="15" s="1"/>
  <c r="AJ1019" i="15"/>
  <c r="AL1019" i="15"/>
  <c r="AM1019" i="15"/>
  <c r="AB1020" i="15"/>
  <c r="AC1020" i="15"/>
  <c r="AD1020" i="15"/>
  <c r="AE1020" i="15"/>
  <c r="AF1020" i="15"/>
  <c r="AG1020" i="15" s="1"/>
  <c r="AH1020" i="15"/>
  <c r="AI1020" i="15"/>
  <c r="AJ1020" i="15"/>
  <c r="AK1020" i="15"/>
  <c r="AL1020" i="15"/>
  <c r="AM1020" i="15"/>
  <c r="AB1021" i="15"/>
  <c r="AC1021" i="15"/>
  <c r="AE1021" i="15"/>
  <c r="AD1021" i="15" s="1"/>
  <c r="AF1021" i="15"/>
  <c r="AG1021" i="15" s="1"/>
  <c r="AH1021" i="15"/>
  <c r="AI1021" i="15"/>
  <c r="AJ1021" i="15"/>
  <c r="AK1021" i="15"/>
  <c r="AL1021" i="15"/>
  <c r="AM1021" i="15"/>
  <c r="AB1022" i="15"/>
  <c r="AC1022" i="15"/>
  <c r="AD1022" i="15"/>
  <c r="AE1022" i="15"/>
  <c r="AF1022" i="15"/>
  <c r="AG1022" i="15"/>
  <c r="AH1022" i="15"/>
  <c r="AI1022" i="15"/>
  <c r="AJ1022" i="15"/>
  <c r="AB1023" i="15"/>
  <c r="AC1023" i="15"/>
  <c r="AE1023" i="15"/>
  <c r="AI1023" i="15" s="1"/>
  <c r="AF1023" i="15"/>
  <c r="AG1023" i="15" s="1"/>
  <c r="AH1023" i="15"/>
  <c r="AB1024" i="15"/>
  <c r="AC1024" i="15"/>
  <c r="AD1024" i="15"/>
  <c r="AE1024" i="15"/>
  <c r="AI1024" i="15" s="1"/>
  <c r="AF1024" i="15"/>
  <c r="AG1024" i="15" s="1"/>
  <c r="AH1024" i="15"/>
  <c r="AL1024" i="15"/>
  <c r="AM1024" i="15"/>
  <c r="AB1025" i="15"/>
  <c r="AC1025" i="15"/>
  <c r="AE1025" i="15"/>
  <c r="AI1025" i="15" s="1"/>
  <c r="AJ1025" i="15" s="1"/>
  <c r="AF1025" i="15"/>
  <c r="AG1025" i="15" s="1"/>
  <c r="AH1025" i="15"/>
  <c r="AK1025" i="15"/>
  <c r="AL1025" i="15"/>
  <c r="AM1025" i="15"/>
  <c r="AB1026" i="15"/>
  <c r="AC1026" i="15"/>
  <c r="AE1026" i="15"/>
  <c r="AD1026" i="15" s="1"/>
  <c r="AF1026" i="15"/>
  <c r="AG1026" i="15" s="1"/>
  <c r="AH1026" i="15"/>
  <c r="AI1026" i="15"/>
  <c r="AL1026" i="15" s="1"/>
  <c r="AJ1026" i="15"/>
  <c r="AK1026" i="15"/>
  <c r="AM1026" i="15"/>
  <c r="AB1027" i="15"/>
  <c r="AC1027" i="15"/>
  <c r="AD1027" i="15"/>
  <c r="AE1027" i="15"/>
  <c r="AF1027" i="15"/>
  <c r="AG1027" i="15"/>
  <c r="AH1027" i="15"/>
  <c r="AI1027" i="15"/>
  <c r="AM1027" i="15" s="1"/>
  <c r="AJ1027" i="15"/>
  <c r="AK1027" i="15"/>
  <c r="AL1027" i="15"/>
  <c r="AB1028" i="15"/>
  <c r="AC1028" i="15"/>
  <c r="AE1028" i="15"/>
  <c r="AD1028" i="15" s="1"/>
  <c r="AF1028" i="15"/>
  <c r="AG1028" i="15"/>
  <c r="AH1028" i="15"/>
  <c r="AI1028" i="15"/>
  <c r="AJ1028" i="15" s="1"/>
  <c r="AK1028" i="15"/>
  <c r="AL1028" i="15"/>
  <c r="AB1029" i="15"/>
  <c r="AC1029" i="15"/>
  <c r="AE1029" i="15"/>
  <c r="AI1029" i="15" s="1"/>
  <c r="AF1029" i="15"/>
  <c r="AG1029" i="15"/>
  <c r="AH1029" i="15"/>
  <c r="AB1030" i="15"/>
  <c r="AC1030" i="15"/>
  <c r="AD1030" i="15"/>
  <c r="AE1030" i="15"/>
  <c r="AF1030" i="15"/>
  <c r="AG1030" i="15"/>
  <c r="AH1030" i="15"/>
  <c r="AI1030" i="15"/>
  <c r="AL1030" i="15" s="1"/>
  <c r="AJ1030" i="15"/>
  <c r="AK1030" i="15"/>
  <c r="AM1030" i="15"/>
  <c r="AB1031" i="15"/>
  <c r="AC1031" i="15"/>
  <c r="AE1031" i="15"/>
  <c r="AI1031" i="15" s="1"/>
  <c r="AJ1031" i="15" s="1"/>
  <c r="AF1031" i="15"/>
  <c r="AG1031" i="15" s="1"/>
  <c r="AH1031" i="15"/>
  <c r="AK1031" i="15"/>
  <c r="AL1031" i="15"/>
  <c r="AM1031" i="15"/>
  <c r="AB1032" i="15"/>
  <c r="AC1032" i="15"/>
  <c r="AD1032" i="15"/>
  <c r="AE1032" i="15"/>
  <c r="AF1032" i="15"/>
  <c r="AG1032" i="15"/>
  <c r="AH1032" i="15"/>
  <c r="AI1032" i="15"/>
  <c r="AL1032" i="15" s="1"/>
  <c r="AJ1032" i="15"/>
  <c r="AK1032" i="15"/>
  <c r="AM1032" i="15"/>
  <c r="AB1033" i="15"/>
  <c r="AC1033" i="15"/>
  <c r="AE1033" i="15"/>
  <c r="AD1033" i="15" s="1"/>
  <c r="AF1033" i="15"/>
  <c r="AG1033" i="15"/>
  <c r="AH1033" i="15"/>
  <c r="AI1033" i="15"/>
  <c r="AJ1033" i="15"/>
  <c r="AK1033" i="15"/>
  <c r="AL1033" i="15"/>
  <c r="AM1033" i="15"/>
  <c r="AB1034" i="15"/>
  <c r="AC1034" i="15"/>
  <c r="AE1034" i="15"/>
  <c r="AD1034" i="15" s="1"/>
  <c r="AF1034" i="15"/>
  <c r="AG1034" i="15"/>
  <c r="AH1034" i="15"/>
  <c r="AB1035" i="15"/>
  <c r="AC1035" i="15"/>
  <c r="AE1035" i="15"/>
  <c r="AD1035" i="15" s="1"/>
  <c r="AF1035" i="15"/>
  <c r="AG1035" i="15"/>
  <c r="AH1035" i="15"/>
  <c r="AI1035" i="15"/>
  <c r="AM1035" i="15" s="1"/>
  <c r="AJ1035" i="15"/>
  <c r="AK1035" i="15"/>
  <c r="AL1035" i="15"/>
  <c r="AB1036" i="15"/>
  <c r="AC1036" i="15"/>
  <c r="AE1036" i="15"/>
  <c r="AI1036" i="15" s="1"/>
  <c r="AF1036" i="15"/>
  <c r="AG1036" i="15" s="1"/>
  <c r="AH1036" i="15"/>
  <c r="AM1036" i="15"/>
  <c r="AB1037" i="15"/>
  <c r="AI1037" i="15" s="1"/>
  <c r="AC1037" i="15"/>
  <c r="AE1037" i="15" s="1"/>
  <c r="AF1037" i="15"/>
  <c r="AG1037" i="15"/>
  <c r="AH1037" i="15"/>
  <c r="AB1038" i="15"/>
  <c r="AC1038" i="15"/>
  <c r="AD1038" i="15"/>
  <c r="AE1038" i="15"/>
  <c r="AF1038" i="15"/>
  <c r="AG1038" i="15"/>
  <c r="AH1038" i="15"/>
  <c r="AI1038" i="15"/>
  <c r="AJ1038" i="15"/>
  <c r="AK1038" i="15"/>
  <c r="AB1039" i="15"/>
  <c r="AC1039" i="15"/>
  <c r="AE1039" i="15"/>
  <c r="AD1039" i="15" s="1"/>
  <c r="AF1039" i="15"/>
  <c r="AG1039" i="15"/>
  <c r="AH1039" i="15"/>
  <c r="AI1039" i="15"/>
  <c r="AM1039" i="15" s="1"/>
  <c r="AL1039" i="15"/>
  <c r="AB1040" i="15"/>
  <c r="AC1040" i="15"/>
  <c r="AE1040" i="15"/>
  <c r="AD1040" i="15" s="1"/>
  <c r="AF1040" i="15"/>
  <c r="AG1040" i="15" s="1"/>
  <c r="AH1040" i="15"/>
  <c r="AI1040" i="15"/>
  <c r="AB1041" i="15"/>
  <c r="AC1041" i="15"/>
  <c r="AE1041" i="15"/>
  <c r="AI1041" i="15" s="1"/>
  <c r="AF1041" i="15"/>
  <c r="AG1041" i="15" s="1"/>
  <c r="AH1041" i="15"/>
  <c r="AB1042" i="15"/>
  <c r="AC1042" i="15"/>
  <c r="AE1042" i="15"/>
  <c r="AD1042" i="15" s="1"/>
  <c r="AF1042" i="15"/>
  <c r="AG1042" i="15"/>
  <c r="AH1042" i="15"/>
  <c r="AB1043" i="15"/>
  <c r="AC1043" i="15"/>
  <c r="AD1043" i="15"/>
  <c r="AE1043" i="15"/>
  <c r="AI1043" i="15" s="1"/>
  <c r="AF1043" i="15"/>
  <c r="AG1043" i="15" s="1"/>
  <c r="AH1043" i="15"/>
  <c r="AL1043" i="15"/>
  <c r="AM1043" i="15"/>
  <c r="AB1044" i="15"/>
  <c r="AC1044" i="15"/>
  <c r="AD1044" i="15"/>
  <c r="AE1044" i="15"/>
  <c r="AI1044" i="15" s="1"/>
  <c r="AF1044" i="15"/>
  <c r="AG1044" i="15"/>
  <c r="AH1044" i="15"/>
  <c r="AB1045" i="15"/>
  <c r="AC1045" i="15"/>
  <c r="AE1045" i="15"/>
  <c r="AD1045" i="15" s="1"/>
  <c r="AF1045" i="15"/>
  <c r="AG1045" i="15"/>
  <c r="AH1045" i="15"/>
  <c r="AI1045" i="15"/>
  <c r="AJ1045" i="15"/>
  <c r="AK1045" i="15"/>
  <c r="AL1045" i="15"/>
  <c r="AM1045" i="15"/>
  <c r="AB1046" i="15"/>
  <c r="AC1046" i="15"/>
  <c r="AD1046" i="15"/>
  <c r="AE1046" i="15"/>
  <c r="AI1046" i="15" s="1"/>
  <c r="AF1046" i="15"/>
  <c r="AG1046" i="15" s="1"/>
  <c r="AH1046" i="15"/>
  <c r="AL1046" i="15"/>
  <c r="AB1047" i="15"/>
  <c r="AC1047" i="15"/>
  <c r="AE1047" i="15"/>
  <c r="AD1047" i="15" s="1"/>
  <c r="AF1047" i="15"/>
  <c r="AG1047" i="15"/>
  <c r="AH1047" i="15"/>
  <c r="AB1048" i="15"/>
  <c r="AC1048" i="15"/>
  <c r="AE1048" i="15"/>
  <c r="AI1048" i="15" s="1"/>
  <c r="AF1048" i="15"/>
  <c r="AG1048" i="15"/>
  <c r="AH1048" i="15"/>
  <c r="AB1049" i="15"/>
  <c r="AC1049" i="15"/>
  <c r="AE1049" i="15"/>
  <c r="AD1049" i="15" s="1"/>
  <c r="AF1049" i="15"/>
  <c r="AG1049" i="15"/>
  <c r="AH1049" i="15"/>
  <c r="AI1049" i="15"/>
  <c r="AK1049" i="15" s="1"/>
  <c r="AJ1049" i="15"/>
  <c r="AB1050" i="15"/>
  <c r="AC1050" i="15"/>
  <c r="AE1050" i="15"/>
  <c r="AI1050" i="15" s="1"/>
  <c r="AL1050" i="15" s="1"/>
  <c r="AF1050" i="15"/>
  <c r="AG1050" i="15"/>
  <c r="AH1050" i="15"/>
  <c r="AM1050" i="15"/>
  <c r="AB1051" i="15"/>
  <c r="AC1051" i="15"/>
  <c r="AE1051" i="15"/>
  <c r="AD1051" i="15" s="1"/>
  <c r="AF1051" i="15"/>
  <c r="AG1051" i="15" s="1"/>
  <c r="AH1051" i="15"/>
  <c r="AB1052" i="15"/>
  <c r="AC1052" i="15"/>
  <c r="AE1052" i="15"/>
  <c r="AD1052" i="15" s="1"/>
  <c r="AF1052" i="15"/>
  <c r="AG1052" i="15"/>
  <c r="AH1052" i="15"/>
  <c r="AI1052" i="15"/>
  <c r="AJ1052" i="15"/>
  <c r="AK1052" i="15"/>
  <c r="AL1052" i="15"/>
  <c r="AM1052" i="15"/>
  <c r="AB1053" i="15"/>
  <c r="AC1053" i="15"/>
  <c r="AE1053" i="15"/>
  <c r="AD1053" i="15" s="1"/>
  <c r="AF1053" i="15"/>
  <c r="AG1053" i="15"/>
  <c r="AH1053" i="15"/>
  <c r="AI1053" i="15"/>
  <c r="AJ1053" i="15"/>
  <c r="AB1054" i="15"/>
  <c r="AC1054" i="15"/>
  <c r="AD1054" i="15"/>
  <c r="AE1054" i="15"/>
  <c r="AF1054" i="15"/>
  <c r="AG1054" i="15"/>
  <c r="AH1054" i="15"/>
  <c r="AI1054" i="15"/>
  <c r="AL1054" i="15"/>
  <c r="AM1054" i="15"/>
  <c r="AB1055" i="15"/>
  <c r="AC1055" i="15"/>
  <c r="AE1055" i="15"/>
  <c r="AF1055" i="15"/>
  <c r="AG1055" i="15" s="1"/>
  <c r="AH1055" i="15"/>
  <c r="AB1056" i="15"/>
  <c r="AC1056" i="15"/>
  <c r="AD1056" i="15"/>
  <c r="AE1056" i="15"/>
  <c r="AF1056" i="15"/>
  <c r="AG1056" i="15" s="1"/>
  <c r="AH1056" i="15"/>
  <c r="AI1056" i="15"/>
  <c r="AJ1056" i="15"/>
  <c r="AK1056" i="15"/>
  <c r="AL1056" i="15"/>
  <c r="AM1056" i="15"/>
  <c r="AB1057" i="15"/>
  <c r="AC1057" i="15"/>
  <c r="AD1057" i="15"/>
  <c r="AE1057" i="15"/>
  <c r="AF1057" i="15"/>
  <c r="AG1057" i="15"/>
  <c r="AH1057" i="15"/>
  <c r="AI1057" i="15"/>
  <c r="AM1057" i="15" s="1"/>
  <c r="AJ1057" i="15"/>
  <c r="AK1057" i="15"/>
  <c r="AL1057" i="15"/>
  <c r="AB1058" i="15"/>
  <c r="AC1058" i="15"/>
  <c r="AE1058" i="15"/>
  <c r="AD1058" i="15" s="1"/>
  <c r="AF1058" i="15"/>
  <c r="AG1058" i="15"/>
  <c r="AH1058" i="15"/>
  <c r="AI1058" i="15"/>
  <c r="AJ1058" i="15"/>
  <c r="AK1058" i="15"/>
  <c r="AB1059" i="15"/>
  <c r="AC1059" i="15"/>
  <c r="AE1059" i="15"/>
  <c r="AD1059" i="15" s="1"/>
  <c r="AF1059" i="15"/>
  <c r="AG1059" i="15"/>
  <c r="AH1059" i="15"/>
  <c r="AB1060" i="15"/>
  <c r="AC1060" i="15"/>
  <c r="AE1060" i="15"/>
  <c r="AD1060" i="15" s="1"/>
  <c r="AF1060" i="15"/>
  <c r="AG1060" i="15"/>
  <c r="AH1060" i="15"/>
  <c r="AI1060" i="15"/>
  <c r="AB1061" i="15"/>
  <c r="AC1061" i="15"/>
  <c r="AE1061" i="15"/>
  <c r="AD1061" i="15" s="1"/>
  <c r="AF1061" i="15"/>
  <c r="AG1061" i="15" s="1"/>
  <c r="AH1061" i="15"/>
  <c r="AI1061" i="15"/>
  <c r="AL1061" i="15" s="1"/>
  <c r="AJ1061" i="15"/>
  <c r="AK1061" i="15"/>
  <c r="AB1062" i="15"/>
  <c r="AC1062" i="15"/>
  <c r="AE1062" i="15"/>
  <c r="AI1062" i="15" s="1"/>
  <c r="AJ1062" i="15" s="1"/>
  <c r="AF1062" i="15"/>
  <c r="AG1062" i="15" s="1"/>
  <c r="AH1062" i="15"/>
  <c r="AK1062" i="15"/>
  <c r="AL1062" i="15"/>
  <c r="AM1062" i="15"/>
  <c r="AB1063" i="15"/>
  <c r="AC1063" i="15"/>
  <c r="AE1063" i="15"/>
  <c r="AD1063" i="15" s="1"/>
  <c r="AF1063" i="15"/>
  <c r="AG1063" i="15"/>
  <c r="AH1063" i="15"/>
  <c r="AI1063" i="15"/>
  <c r="AM1063" i="15" s="1"/>
  <c r="AJ1063" i="15"/>
  <c r="AK1063" i="15"/>
  <c r="AL1063" i="15"/>
  <c r="AB1064" i="15"/>
  <c r="AC1064" i="15"/>
  <c r="AE1064" i="15"/>
  <c r="AD1064" i="15" s="1"/>
  <c r="AF1064" i="15"/>
  <c r="AG1064" i="15"/>
  <c r="AH1064" i="15"/>
  <c r="AI1064" i="15"/>
  <c r="AL1064" i="15" s="1"/>
  <c r="AJ1064" i="15"/>
  <c r="AK1064" i="15"/>
  <c r="AM1064" i="15"/>
  <c r="AB1065" i="15"/>
  <c r="AC1065" i="15"/>
  <c r="AE1065" i="15"/>
  <c r="AD1065" i="15" s="1"/>
  <c r="AF1065" i="15"/>
  <c r="AG1065" i="15"/>
  <c r="AH1065" i="15"/>
  <c r="AI1065" i="15"/>
  <c r="AB1066" i="15"/>
  <c r="AC1066" i="15"/>
  <c r="AE1066" i="15"/>
  <c r="AF1066" i="15"/>
  <c r="AG1066" i="15"/>
  <c r="AH1066" i="15"/>
  <c r="AB1067" i="15"/>
  <c r="AC1067" i="15"/>
  <c r="AE1067" i="15" s="1"/>
  <c r="AD1067" i="15"/>
  <c r="AF1067" i="15"/>
  <c r="AG1067" i="15" s="1"/>
  <c r="AH1067" i="15"/>
  <c r="AB1068" i="15"/>
  <c r="AC1068" i="15"/>
  <c r="AE1068" i="15"/>
  <c r="AD1068" i="15" s="1"/>
  <c r="AF1068" i="15"/>
  <c r="AG1068" i="15"/>
  <c r="AH1068" i="15"/>
  <c r="AI1068" i="15"/>
  <c r="AK1068" i="15"/>
  <c r="AB1069" i="15"/>
  <c r="AC1069" i="15"/>
  <c r="AE1069" i="15"/>
  <c r="AD1069" i="15" s="1"/>
  <c r="AF1069" i="15"/>
  <c r="AG1069" i="15"/>
  <c r="AH1069" i="15"/>
  <c r="AI1069" i="15"/>
  <c r="AJ1069" i="15"/>
  <c r="AK1069" i="15"/>
  <c r="AL1069" i="15"/>
  <c r="AM1069" i="15"/>
  <c r="AB1070" i="15"/>
  <c r="AC1070" i="15"/>
  <c r="AE1070" i="15"/>
  <c r="AD1070" i="15" s="1"/>
  <c r="AF1070" i="15"/>
  <c r="AG1070" i="15" s="1"/>
  <c r="AH1070" i="15"/>
  <c r="AI1070" i="15"/>
  <c r="AB1071" i="15"/>
  <c r="AC1071" i="15"/>
  <c r="AE1071" i="15"/>
  <c r="AF1071" i="15"/>
  <c r="AG1071" i="15"/>
  <c r="AH1071" i="15"/>
  <c r="AB1072" i="15"/>
  <c r="AC1072" i="15"/>
  <c r="AE1072" i="15"/>
  <c r="AI1072" i="15" s="1"/>
  <c r="AF1072" i="15"/>
  <c r="AG1072" i="15" s="1"/>
  <c r="AH1072" i="15"/>
  <c r="AJ1072" i="15"/>
  <c r="AK1072" i="15"/>
  <c r="AL1072" i="15"/>
  <c r="AM1072" i="15"/>
  <c r="AB1073" i="15"/>
  <c r="AC1073" i="15"/>
  <c r="AE1073" i="15"/>
  <c r="AI1073" i="15" s="1"/>
  <c r="AJ1073" i="15" s="1"/>
  <c r="AF1073" i="15"/>
  <c r="AG1073" i="15"/>
  <c r="AH1073" i="15"/>
  <c r="AK1073" i="15"/>
  <c r="AL1073" i="15"/>
  <c r="AM1073" i="15"/>
  <c r="AB1074" i="15"/>
  <c r="AC1074" i="15"/>
  <c r="AE1074" i="15"/>
  <c r="AD1074" i="15" s="1"/>
  <c r="AF1074" i="15"/>
  <c r="AG1074" i="15"/>
  <c r="AH1074" i="15"/>
  <c r="AI1074" i="15"/>
  <c r="AJ1074" i="15"/>
  <c r="AK1074" i="15"/>
  <c r="AB1075" i="15"/>
  <c r="AC1075" i="15"/>
  <c r="AE1075" i="15"/>
  <c r="AD1075" i="15" s="1"/>
  <c r="AF1075" i="15"/>
  <c r="AG1075" i="15"/>
  <c r="AH1075" i="15"/>
  <c r="AI1075" i="15"/>
  <c r="AB1076" i="15"/>
  <c r="AC1076" i="15"/>
  <c r="AE1076" i="15"/>
  <c r="AD1076" i="15" s="1"/>
  <c r="AF1076" i="15"/>
  <c r="AG1076" i="15"/>
  <c r="AH1076" i="15"/>
  <c r="AB1077" i="15"/>
  <c r="AC1077" i="15"/>
  <c r="AE1077" i="15"/>
  <c r="AI1077" i="15" s="1"/>
  <c r="AF1077" i="15"/>
  <c r="AG1077" i="15" s="1"/>
  <c r="AH1077" i="15"/>
  <c r="AJ1077" i="15"/>
  <c r="AK1077" i="15"/>
  <c r="AL1077" i="15"/>
  <c r="AM1077" i="15"/>
  <c r="AB1078" i="15"/>
  <c r="AC1078" i="15"/>
  <c r="AE1078" i="15"/>
  <c r="AD1078" i="15" s="1"/>
  <c r="AF1078" i="15"/>
  <c r="AG1078" i="15"/>
  <c r="AH1078" i="15"/>
  <c r="AB1079" i="15"/>
  <c r="AC1079" i="15"/>
  <c r="AE1079" i="15"/>
  <c r="AD1079" i="15" s="1"/>
  <c r="AF1079" i="15"/>
  <c r="AG1079" i="15"/>
  <c r="AH1079" i="15"/>
  <c r="AI1079" i="15"/>
  <c r="AL1079" i="15"/>
  <c r="AM1079" i="15"/>
  <c r="AB1080" i="15"/>
  <c r="AC1080" i="15"/>
  <c r="AE1080" i="15"/>
  <c r="AI1080" i="15" s="1"/>
  <c r="AF1080" i="15"/>
  <c r="AG1080" i="15"/>
  <c r="AH1080" i="15"/>
  <c r="AB1081" i="15"/>
  <c r="AC1081" i="15"/>
  <c r="AD1081" i="15"/>
  <c r="AE1081" i="15"/>
  <c r="AF1081" i="15"/>
  <c r="AG1081" i="15"/>
  <c r="AH1081" i="15"/>
  <c r="AI1081" i="15"/>
  <c r="AK1081" i="15"/>
  <c r="AL1081" i="15"/>
  <c r="AB1082" i="15"/>
  <c r="AC1082" i="15"/>
  <c r="AE1082" i="15"/>
  <c r="AI1082" i="15" s="1"/>
  <c r="AF1082" i="15"/>
  <c r="AG1082" i="15" s="1"/>
  <c r="AH1082" i="15"/>
  <c r="AB1083" i="15"/>
  <c r="AC1083" i="15"/>
  <c r="AE1083" i="15"/>
  <c r="AI1083" i="15" s="1"/>
  <c r="AF1083" i="15"/>
  <c r="AG1083" i="15" s="1"/>
  <c r="AH1083" i="15"/>
  <c r="AL1083" i="15"/>
  <c r="AM1083" i="15"/>
  <c r="AB1084" i="15"/>
  <c r="AC1084" i="15"/>
  <c r="AE1084" i="15"/>
  <c r="AD1084" i="15" s="1"/>
  <c r="AF1084" i="15"/>
  <c r="AG1084" i="15" s="1"/>
  <c r="AH1084" i="15"/>
  <c r="AI1084" i="15"/>
  <c r="AJ1084" i="15"/>
  <c r="AK1084" i="15"/>
  <c r="AL1084" i="15"/>
  <c r="AM1084" i="15"/>
  <c r="AB1085" i="15"/>
  <c r="AC1085" i="15"/>
  <c r="AD1085" i="15"/>
  <c r="AE1085" i="15"/>
  <c r="AF1085" i="15"/>
  <c r="AG1085" i="15" s="1"/>
  <c r="AH1085" i="15"/>
  <c r="AI1085" i="15"/>
  <c r="AJ1085" i="15"/>
  <c r="AB1086" i="15"/>
  <c r="AC1086" i="15"/>
  <c r="AE1086" i="15"/>
  <c r="AF1086" i="15"/>
  <c r="AG1086" i="15"/>
  <c r="AH1086" i="15"/>
  <c r="AB1087" i="15"/>
  <c r="AC1087" i="15"/>
  <c r="AE1087" i="15"/>
  <c r="AF1087" i="15"/>
  <c r="AG1087" i="15" s="1"/>
  <c r="AH1087" i="15"/>
  <c r="AB1088" i="15"/>
  <c r="AC1088" i="15"/>
  <c r="AE1088" i="15"/>
  <c r="AD1088" i="15" s="1"/>
  <c r="AF1088" i="15"/>
  <c r="AG1088" i="15"/>
  <c r="AH1088" i="15"/>
  <c r="AI1088" i="15"/>
  <c r="AJ1088" i="15"/>
  <c r="AK1088" i="15"/>
  <c r="AL1088" i="15"/>
  <c r="AM1088" i="15"/>
  <c r="AB1089" i="15"/>
  <c r="AC1089" i="15"/>
  <c r="AE1089" i="15"/>
  <c r="AD1089" i="15" s="1"/>
  <c r="AF1089" i="15"/>
  <c r="AG1089" i="15" s="1"/>
  <c r="AH1089" i="15"/>
  <c r="AI1089" i="15"/>
  <c r="AM1089" i="15" s="1"/>
  <c r="AJ1089" i="15"/>
  <c r="AK1089" i="15"/>
  <c r="AL1089" i="15"/>
  <c r="AB1090" i="15"/>
  <c r="AC1090" i="15"/>
  <c r="AE1090" i="15"/>
  <c r="AD1090" i="15" s="1"/>
  <c r="AF1090" i="15"/>
  <c r="AG1090" i="15"/>
  <c r="AH1090" i="15"/>
  <c r="AI1090" i="15"/>
  <c r="AJ1090" i="15"/>
  <c r="AB1091" i="15"/>
  <c r="AC1091" i="15"/>
  <c r="AE1091" i="15"/>
  <c r="AI1091" i="15" s="1"/>
  <c r="AF1091" i="15"/>
  <c r="AG1091" i="15"/>
  <c r="AH1091" i="15"/>
  <c r="AB1092" i="15"/>
  <c r="AC1092" i="15"/>
  <c r="AD1092" i="15"/>
  <c r="AE1092" i="15"/>
  <c r="AI1092" i="15" s="1"/>
  <c r="AL1092" i="15" s="1"/>
  <c r="AF1092" i="15"/>
  <c r="AG1092" i="15" s="1"/>
  <c r="AH1092" i="15"/>
  <c r="AJ1092" i="15"/>
  <c r="AK1092" i="15"/>
  <c r="AM1092" i="15"/>
  <c r="AB1093" i="15"/>
  <c r="AC1093" i="15"/>
  <c r="AE1093" i="15"/>
  <c r="AI1093" i="15" s="1"/>
  <c r="AF1093" i="15"/>
  <c r="AG1093" i="15"/>
  <c r="AH1093" i="15"/>
  <c r="AB1094" i="15"/>
  <c r="AC1094" i="15"/>
  <c r="AE1094" i="15"/>
  <c r="AD1094" i="15" s="1"/>
  <c r="AF1094" i="15"/>
  <c r="AG1094" i="15" s="1"/>
  <c r="AH1094" i="15"/>
  <c r="AI1094" i="15"/>
  <c r="AJ1094" i="15"/>
  <c r="AK1094" i="15"/>
  <c r="AL1094" i="15"/>
  <c r="AM1094" i="15"/>
  <c r="AB1095" i="15"/>
  <c r="AC1095" i="15"/>
  <c r="AE1095" i="15"/>
  <c r="AI1095" i="15" s="1"/>
  <c r="AF1095" i="15"/>
  <c r="AG1095" i="15" s="1"/>
  <c r="AH1095" i="15"/>
  <c r="AB1096" i="15"/>
  <c r="AC1096" i="15"/>
  <c r="AD1096" i="15"/>
  <c r="AE1096" i="15"/>
  <c r="AF1096" i="15"/>
  <c r="AG1096" i="15"/>
  <c r="AH1096" i="15"/>
  <c r="AI1096" i="15"/>
  <c r="AK1096" i="15" s="1"/>
  <c r="AJ1096" i="15"/>
  <c r="AL1096" i="15"/>
  <c r="AM1096" i="15"/>
  <c r="AB1097" i="15"/>
  <c r="AC1097" i="15"/>
  <c r="AD1097" i="15"/>
  <c r="AE1097" i="15"/>
  <c r="AI1097" i="15" s="1"/>
  <c r="AF1097" i="15"/>
  <c r="AG1097" i="15" s="1"/>
  <c r="AH1097" i="15"/>
  <c r="AL1097" i="15"/>
  <c r="AM1097" i="15"/>
  <c r="AB1098" i="15"/>
  <c r="AC1098" i="15"/>
  <c r="AE1098" i="15" s="1"/>
  <c r="AD1098" i="15" s="1"/>
  <c r="AF1098" i="15"/>
  <c r="AG1098" i="15"/>
  <c r="AH1098" i="15"/>
  <c r="AB1099" i="15"/>
  <c r="AC1099" i="15"/>
  <c r="AE1099" i="15"/>
  <c r="AD1099" i="15" s="1"/>
  <c r="AF1099" i="15"/>
  <c r="AG1099" i="15"/>
  <c r="AH1099" i="15"/>
  <c r="AI1099" i="15"/>
  <c r="AM1099" i="15" s="1"/>
  <c r="AJ1099" i="15"/>
  <c r="AK1099" i="15"/>
  <c r="AL1099" i="15"/>
  <c r="AB1100" i="15"/>
  <c r="AC1100" i="15"/>
  <c r="AE1100" i="15"/>
  <c r="AD1100" i="15" s="1"/>
  <c r="AF1100" i="15"/>
  <c r="AG1100" i="15"/>
  <c r="AH1100" i="15"/>
  <c r="AI1100" i="15"/>
  <c r="AJ1100" i="15"/>
  <c r="AB1101" i="15"/>
  <c r="AC1101" i="15"/>
  <c r="AE1101" i="15"/>
  <c r="AD1101" i="15" s="1"/>
  <c r="AF1101" i="15"/>
  <c r="AG1101" i="15"/>
  <c r="AH1101" i="15"/>
  <c r="AI1101" i="15"/>
  <c r="AM1101" i="15" s="1"/>
  <c r="AJ1101" i="15"/>
  <c r="AB1102" i="15"/>
  <c r="AC1102" i="15"/>
  <c r="AE1102" i="15"/>
  <c r="AF1102" i="15"/>
  <c r="AG1102" i="15" s="1"/>
  <c r="AH1102" i="15"/>
  <c r="AB1103" i="15"/>
  <c r="AC1103" i="15"/>
  <c r="AE1103" i="15"/>
  <c r="AD1103" i="15" s="1"/>
  <c r="AF1103" i="15"/>
  <c r="AG1103" i="15"/>
  <c r="AH1103" i="15"/>
  <c r="AI1103" i="15"/>
  <c r="AJ1103" i="15"/>
  <c r="AK1103" i="15"/>
  <c r="AB1104" i="15"/>
  <c r="AC1104" i="15"/>
  <c r="AE1104" i="15"/>
  <c r="AD1104" i="15" s="1"/>
  <c r="AF1104" i="15"/>
  <c r="AG1104" i="15"/>
  <c r="AH1104" i="15"/>
  <c r="AI1104" i="15"/>
  <c r="AJ1104" i="15"/>
  <c r="AB1105" i="15"/>
  <c r="AC1105" i="15"/>
  <c r="AE1105" i="15"/>
  <c r="AI1105" i="15" s="1"/>
  <c r="AF1105" i="15"/>
  <c r="AG1105" i="15"/>
  <c r="AH1105" i="15"/>
  <c r="AB1106" i="15"/>
  <c r="AC1106" i="15"/>
  <c r="AD1106" i="15"/>
  <c r="AE1106" i="15"/>
  <c r="AF1106" i="15"/>
  <c r="AG1106" i="15"/>
  <c r="AH1106" i="15"/>
  <c r="AI1106" i="15"/>
  <c r="AB1107" i="15"/>
  <c r="AC1107" i="15"/>
  <c r="AE1107" i="15"/>
  <c r="AF1107" i="15"/>
  <c r="AG1107" i="15" s="1"/>
  <c r="AH1107" i="15"/>
  <c r="AB1108" i="15"/>
  <c r="AC1108" i="15"/>
  <c r="AE1108" i="15"/>
  <c r="AI1108" i="15" s="1"/>
  <c r="AF1108" i="15"/>
  <c r="AG1108" i="15"/>
  <c r="AH1108" i="15"/>
  <c r="AB1109" i="15"/>
  <c r="AC1109" i="15"/>
  <c r="AE1109" i="15"/>
  <c r="AD1109" i="15" s="1"/>
  <c r="AF1109" i="15"/>
  <c r="AG1109" i="15" s="1"/>
  <c r="AH1109" i="15"/>
  <c r="AI1109" i="15"/>
  <c r="AJ1109" i="15"/>
  <c r="AK1109" i="15"/>
  <c r="AL1109" i="15"/>
  <c r="AM1109" i="15"/>
  <c r="AB1110" i="15"/>
  <c r="AC1110" i="15"/>
  <c r="AD1110" i="15"/>
  <c r="AE1110" i="15"/>
  <c r="AF1110" i="15"/>
  <c r="AG1110" i="15"/>
  <c r="AH1110" i="15"/>
  <c r="AI1110" i="15"/>
  <c r="AJ1110" i="15" s="1"/>
  <c r="AB1111" i="15"/>
  <c r="AC1111" i="15"/>
  <c r="AE1111" i="15"/>
  <c r="AD1111" i="15" s="1"/>
  <c r="AF1111" i="15"/>
  <c r="AG1111" i="15"/>
  <c r="AH1111" i="15"/>
  <c r="AI1111" i="15"/>
  <c r="AJ1111" i="15"/>
  <c r="AK1111" i="15"/>
  <c r="AL1111" i="15"/>
  <c r="AM1111" i="15"/>
  <c r="AB1112" i="15"/>
  <c r="AC1112" i="15"/>
  <c r="AE1112" i="15"/>
  <c r="AI1112" i="15" s="1"/>
  <c r="AF1112" i="15"/>
  <c r="AG1112" i="15" s="1"/>
  <c r="AH1112" i="15"/>
  <c r="AJ1112" i="15"/>
  <c r="AK1112" i="15"/>
  <c r="AL1112" i="15"/>
  <c r="AM1112" i="15"/>
  <c r="AB1113" i="15"/>
  <c r="AC1113" i="15"/>
  <c r="AE1113" i="15"/>
  <c r="AD1113" i="15" s="1"/>
  <c r="AF1113" i="15"/>
  <c r="AG1113" i="15" s="1"/>
  <c r="AH1113" i="15"/>
  <c r="AB1114" i="15"/>
  <c r="AC1114" i="15"/>
  <c r="AE1114" i="15"/>
  <c r="AD1114" i="15" s="1"/>
  <c r="AF1114" i="15"/>
  <c r="AG1114" i="15"/>
  <c r="AH1114" i="15"/>
  <c r="AI1114" i="15"/>
  <c r="AM1114" i="15" s="1"/>
  <c r="AK1114" i="15"/>
  <c r="AL1114" i="15"/>
  <c r="AB1115" i="15"/>
  <c r="AC1115" i="15"/>
  <c r="AD1115" i="15"/>
  <c r="AE1115" i="15"/>
  <c r="AF1115" i="15"/>
  <c r="AG1115" i="15"/>
  <c r="AH1115" i="15"/>
  <c r="AI1115" i="15"/>
  <c r="AJ1115" i="15"/>
  <c r="AB1116" i="15"/>
  <c r="AC1116" i="15"/>
  <c r="AE1116" i="15"/>
  <c r="AD1116" i="15" s="1"/>
  <c r="AF1116" i="15"/>
  <c r="AG1116" i="15"/>
  <c r="AH1116" i="15"/>
  <c r="AI1116" i="15"/>
  <c r="AB1117" i="15"/>
  <c r="AC1117" i="15"/>
  <c r="AE1117" i="15"/>
  <c r="AI1117" i="15" s="1"/>
  <c r="AF1117" i="15"/>
  <c r="AG1117" i="15" s="1"/>
  <c r="AH1117" i="15"/>
  <c r="AJ1117" i="15"/>
  <c r="AK1117" i="15"/>
  <c r="AB1118" i="15"/>
  <c r="AC1118" i="15"/>
  <c r="AE1118" i="15"/>
  <c r="AD1118" i="15" s="1"/>
  <c r="AF1118" i="15"/>
  <c r="AG1118" i="15"/>
  <c r="AH1118" i="15"/>
  <c r="AI1118" i="15"/>
  <c r="AK1118" i="15"/>
  <c r="AB1119" i="15"/>
  <c r="AC1119" i="15"/>
  <c r="AE1119" i="15"/>
  <c r="AD1119" i="15" s="1"/>
  <c r="AF1119" i="15"/>
  <c r="AG1119" i="15" s="1"/>
  <c r="AH1119" i="15"/>
  <c r="AI1119" i="15"/>
  <c r="AJ1119" i="15"/>
  <c r="AK1119" i="15"/>
  <c r="AL1119" i="15"/>
  <c r="AM1119" i="15"/>
  <c r="AB1120" i="15"/>
  <c r="AC1120" i="15"/>
  <c r="AE1120" i="15"/>
  <c r="AD1120" i="15" s="1"/>
  <c r="AF1120" i="15"/>
  <c r="AG1120" i="15" s="1"/>
  <c r="AH1120" i="15"/>
  <c r="AI1120" i="15"/>
  <c r="AB1121" i="15"/>
  <c r="AC1121" i="15"/>
  <c r="AE1121" i="15"/>
  <c r="AF1121" i="15"/>
  <c r="AG1121" i="15"/>
  <c r="AH1121" i="15"/>
  <c r="AB1122" i="15"/>
  <c r="AC1122" i="15"/>
  <c r="AE1122" i="15"/>
  <c r="AI1122" i="15" s="1"/>
  <c r="AJ1122" i="15" s="1"/>
  <c r="AF1122" i="15"/>
  <c r="AG1122" i="15" s="1"/>
  <c r="AH1122" i="15"/>
  <c r="AK1122" i="15"/>
  <c r="AL1122" i="15"/>
  <c r="AM1122" i="15"/>
  <c r="AB1123" i="15"/>
  <c r="AC1123" i="15"/>
  <c r="AE1123" i="15"/>
  <c r="AI1123" i="15" s="1"/>
  <c r="AJ1123" i="15" s="1"/>
  <c r="AF1123" i="15"/>
  <c r="AG1123" i="15"/>
  <c r="AH1123" i="15"/>
  <c r="AK1123" i="15"/>
  <c r="AL1123" i="15"/>
  <c r="AM1123" i="15"/>
  <c r="AB1124" i="15"/>
  <c r="AC1124" i="15"/>
  <c r="AE1124" i="15"/>
  <c r="AD1124" i="15" s="1"/>
  <c r="AF1124" i="15"/>
  <c r="AG1124" i="15"/>
  <c r="AH1124" i="15"/>
  <c r="AI1124" i="15"/>
  <c r="AJ1124" i="15"/>
  <c r="AK1124" i="15"/>
  <c r="AB1125" i="15"/>
  <c r="AC1125" i="15"/>
  <c r="AE1125" i="15"/>
  <c r="AD1125" i="15" s="1"/>
  <c r="AF1125" i="15"/>
  <c r="AG1125" i="15"/>
  <c r="AH1125" i="15"/>
  <c r="AI1125" i="15"/>
  <c r="AJ1125" i="15"/>
  <c r="AB1126" i="15"/>
  <c r="AC1126" i="15"/>
  <c r="AE1126" i="15"/>
  <c r="AD1126" i="15" s="1"/>
  <c r="AF1126" i="15"/>
  <c r="AG1126" i="15"/>
  <c r="AH1126" i="15"/>
  <c r="AI1126" i="15"/>
  <c r="AM1126" i="15" s="1"/>
  <c r="AJ1126" i="15"/>
  <c r="AK1126" i="15"/>
  <c r="AB1127" i="15"/>
  <c r="AC1127" i="15"/>
  <c r="AE1127" i="15"/>
  <c r="AD1127" i="15" s="1"/>
  <c r="AF1127" i="15"/>
  <c r="AG1127" i="15" s="1"/>
  <c r="AH1127" i="15"/>
  <c r="AI1127" i="15"/>
  <c r="AK1127" i="15"/>
  <c r="AL1127" i="15"/>
  <c r="AB1128" i="15"/>
  <c r="AC1128" i="15"/>
  <c r="AE1128" i="15"/>
  <c r="AI1128" i="15" s="1"/>
  <c r="AF1128" i="15"/>
  <c r="AG1128" i="15"/>
  <c r="AH1128" i="15"/>
  <c r="AB1129" i="15"/>
  <c r="AC1129" i="15"/>
  <c r="AE1129" i="15"/>
  <c r="AD1129" i="15" s="1"/>
  <c r="AF1129" i="15"/>
  <c r="AG1129" i="15"/>
  <c r="AH1129" i="15"/>
  <c r="AI1129" i="15"/>
  <c r="AK1129" i="15"/>
  <c r="AM1129" i="15"/>
  <c r="AB1130" i="15"/>
  <c r="AC1130" i="15"/>
  <c r="AE1130" i="15"/>
  <c r="AI1130" i="15" s="1"/>
  <c r="AF1130" i="15"/>
  <c r="AG1130" i="15"/>
  <c r="AH1130" i="15"/>
  <c r="AB1131" i="15"/>
  <c r="AC1131" i="15"/>
  <c r="AE1131" i="15"/>
  <c r="AI1131" i="15" s="1"/>
  <c r="AM1131" i="15" s="1"/>
  <c r="AF1131" i="15"/>
  <c r="AG1131" i="15" s="1"/>
  <c r="AH1131" i="15"/>
  <c r="AL1131" i="15"/>
  <c r="AB1132" i="15"/>
  <c r="AC1132" i="15"/>
  <c r="AE1132" i="15"/>
  <c r="AI1132" i="15" s="1"/>
  <c r="AJ1132" i="15" s="1"/>
  <c r="AF1132" i="15"/>
  <c r="AG1132" i="15" s="1"/>
  <c r="AH1132" i="15"/>
  <c r="AK1132" i="15"/>
  <c r="AL1132" i="15"/>
  <c r="AM1132" i="15"/>
  <c r="AB1133" i="15"/>
  <c r="AC1133" i="15"/>
  <c r="AD1133" i="15"/>
  <c r="AE1133" i="15"/>
  <c r="AF1133" i="15"/>
  <c r="AG1133" i="15"/>
  <c r="AH1133" i="15"/>
  <c r="AI1133" i="15"/>
  <c r="AL1133" i="15" s="1"/>
  <c r="AB1134" i="15"/>
  <c r="AC1134" i="15"/>
  <c r="AE1134" i="15"/>
  <c r="AD1134" i="15" s="1"/>
  <c r="AF1134" i="15"/>
  <c r="AG1134" i="15"/>
  <c r="AH1134" i="15"/>
  <c r="AI1134" i="15"/>
  <c r="AM1134" i="15" s="1"/>
  <c r="AJ1134" i="15"/>
  <c r="AK1134" i="15"/>
  <c r="AL1134" i="15"/>
  <c r="AB1135" i="15"/>
  <c r="AC1135" i="15"/>
  <c r="AE1135" i="15"/>
  <c r="AD1135" i="15" s="1"/>
  <c r="AF1135" i="15"/>
  <c r="AG1135" i="15"/>
  <c r="AH1135" i="15"/>
  <c r="AB1136" i="15"/>
  <c r="AC1136" i="15"/>
  <c r="AE1136" i="15"/>
  <c r="AD1136" i="15" s="1"/>
  <c r="AF1136" i="15"/>
  <c r="AG1136" i="15"/>
  <c r="AH1136" i="15"/>
  <c r="AI1136" i="15"/>
  <c r="AL1136" i="15" s="1"/>
  <c r="AJ1136" i="15"/>
  <c r="AK1136" i="15"/>
  <c r="AM1136" i="15"/>
  <c r="AB1137" i="15"/>
  <c r="AC1137" i="15"/>
  <c r="AE1137" i="15"/>
  <c r="AD1137" i="15" s="1"/>
  <c r="AF1137" i="15"/>
  <c r="AG1137" i="15" s="1"/>
  <c r="AH1137" i="15"/>
  <c r="AI1137" i="15"/>
  <c r="AB1138" i="15"/>
  <c r="AC1138" i="15"/>
  <c r="AE1138" i="15"/>
  <c r="AI1138" i="15" s="1"/>
  <c r="AF1138" i="15"/>
  <c r="AG1138" i="15"/>
  <c r="AH1138" i="15"/>
  <c r="AJ1138" i="15"/>
  <c r="AK1138" i="15"/>
  <c r="AL1138" i="15"/>
  <c r="AM1138" i="15"/>
  <c r="AB1139" i="15"/>
  <c r="AC1139" i="15"/>
  <c r="AE1139" i="15"/>
  <c r="AF1139" i="15"/>
  <c r="AG1139" i="15"/>
  <c r="AH1139" i="15"/>
  <c r="AB1140" i="15"/>
  <c r="AC1140" i="15"/>
  <c r="AD1140" i="15"/>
  <c r="AE1140" i="15"/>
  <c r="AF1140" i="15"/>
  <c r="AG1140" i="15"/>
  <c r="AH1140" i="15"/>
  <c r="AI1140" i="15"/>
  <c r="AJ1140" i="15"/>
  <c r="AM1140" i="15"/>
  <c r="AB1141" i="15"/>
  <c r="AC1141" i="15"/>
  <c r="AD1141" i="15"/>
  <c r="AE1141" i="15"/>
  <c r="AI1141" i="15" s="1"/>
  <c r="AF1141" i="15"/>
  <c r="AG1141" i="15"/>
  <c r="AH1141" i="15"/>
  <c r="AJ1141" i="15"/>
  <c r="AK1141" i="15"/>
  <c r="AL1141" i="15"/>
  <c r="AM1141" i="15"/>
  <c r="AB1142" i="15"/>
  <c r="AC1142" i="15"/>
  <c r="AE1142" i="15"/>
  <c r="AD1142" i="15" s="1"/>
  <c r="AF1142" i="15"/>
  <c r="AG1142" i="15" s="1"/>
  <c r="AH1142" i="15"/>
  <c r="AI1142" i="15"/>
  <c r="AJ1142" i="15"/>
  <c r="AK1142" i="15"/>
  <c r="AL1142" i="15"/>
  <c r="AM1142" i="15"/>
  <c r="AB1143" i="15"/>
  <c r="AC1143" i="15"/>
  <c r="AE1143" i="15"/>
  <c r="AD1143" i="15" s="1"/>
  <c r="AF1143" i="15"/>
  <c r="AG1143" i="15"/>
  <c r="AH1143" i="15"/>
  <c r="AI1143" i="15"/>
  <c r="AJ1143" i="15"/>
  <c r="AK1143" i="15"/>
  <c r="AB1144" i="15"/>
  <c r="AC1144" i="15"/>
  <c r="AE1144" i="15"/>
  <c r="AD1144" i="15" s="1"/>
  <c r="AF1144" i="15"/>
  <c r="AG1144" i="15"/>
  <c r="AH1144" i="15"/>
  <c r="AI1144" i="15"/>
  <c r="AJ1144" i="15"/>
  <c r="AK1144" i="15"/>
  <c r="AB1145" i="15"/>
  <c r="AC1145" i="15"/>
  <c r="AD1145" i="15"/>
  <c r="AE1145" i="15"/>
  <c r="AF1145" i="15"/>
  <c r="AG1145" i="15"/>
  <c r="AH1145" i="15"/>
  <c r="AI1145" i="15"/>
  <c r="AM1145" i="15"/>
  <c r="AB1146" i="15"/>
  <c r="AC1146" i="15"/>
  <c r="AE1146" i="15"/>
  <c r="AD1146" i="15" s="1"/>
  <c r="AF1146" i="15"/>
  <c r="AG1146" i="15" s="1"/>
  <c r="AH1146" i="15"/>
  <c r="AI1146" i="15"/>
  <c r="AB1147" i="15"/>
  <c r="AC1147" i="15"/>
  <c r="AE1147" i="15"/>
  <c r="AI1147" i="15" s="1"/>
  <c r="AF1147" i="15"/>
  <c r="AG1147" i="15" s="1"/>
  <c r="AH1147" i="15"/>
  <c r="AB1148" i="15"/>
  <c r="AC1148" i="15"/>
  <c r="AD1148" i="15"/>
  <c r="AE1148" i="15"/>
  <c r="AI1148" i="15" s="1"/>
  <c r="AJ1148" i="15" s="1"/>
  <c r="AF1148" i="15"/>
  <c r="AG1148" i="15" s="1"/>
  <c r="AH1148" i="15"/>
  <c r="AK1148" i="15"/>
  <c r="AL1148" i="15"/>
  <c r="AM1148" i="15"/>
  <c r="AB1149" i="15"/>
  <c r="AC1149" i="15"/>
  <c r="AE1149" i="15"/>
  <c r="AD1149" i="15" s="1"/>
  <c r="AF1149" i="15"/>
  <c r="AG1149" i="15"/>
  <c r="AH1149" i="15"/>
  <c r="AI1149" i="15"/>
  <c r="AB1150" i="15"/>
  <c r="AC1150" i="15"/>
  <c r="AE1150" i="15"/>
  <c r="AD1150" i="15" s="1"/>
  <c r="AF1150" i="15"/>
  <c r="AG1150" i="15"/>
  <c r="AH1150" i="15"/>
  <c r="AI1150" i="15"/>
  <c r="AJ1150" i="15"/>
  <c r="AB1151" i="15"/>
  <c r="AC1151" i="15"/>
  <c r="AE1151" i="15"/>
  <c r="AD1151" i="15" s="1"/>
  <c r="AF1151" i="15"/>
  <c r="AG1151" i="15"/>
  <c r="AH1151" i="15"/>
  <c r="AB1152" i="15"/>
  <c r="AC1152" i="15"/>
  <c r="AE1152" i="15"/>
  <c r="AD1152" i="15" s="1"/>
  <c r="AF1152" i="15"/>
  <c r="AG1152" i="15" s="1"/>
  <c r="AH1152" i="15"/>
  <c r="AI1152" i="15"/>
  <c r="AM1152" i="15" s="1"/>
  <c r="AJ1152" i="15"/>
  <c r="AK1152" i="15"/>
  <c r="AL1152" i="15"/>
  <c r="AB1153" i="15"/>
  <c r="AC1153" i="15"/>
  <c r="AD1153" i="15"/>
  <c r="AE1153" i="15"/>
  <c r="AI1153" i="15" s="1"/>
  <c r="AF1153" i="15"/>
  <c r="AG1153" i="15"/>
  <c r="AH1153" i="15"/>
  <c r="AB1154" i="15"/>
  <c r="AC1154" i="15"/>
  <c r="AE1154" i="15"/>
  <c r="AD1154" i="15" s="1"/>
  <c r="AF1154" i="15"/>
  <c r="AG1154" i="15"/>
  <c r="AH1154" i="15"/>
  <c r="AI1154" i="15"/>
  <c r="AJ1154" i="15" s="1"/>
  <c r="AK1154" i="15"/>
  <c r="AL1154" i="15"/>
  <c r="AM1154" i="15"/>
  <c r="AB1155" i="15"/>
  <c r="AC1155" i="15"/>
  <c r="AE1155" i="15"/>
  <c r="AI1155" i="15" s="1"/>
  <c r="AF1155" i="15"/>
  <c r="AG1155" i="15"/>
  <c r="AH1155" i="15"/>
  <c r="AB1156" i="15"/>
  <c r="AC1156" i="15"/>
  <c r="AE1156" i="15"/>
  <c r="AD1156" i="15" s="1"/>
  <c r="AF1156" i="15"/>
  <c r="AG1156" i="15"/>
  <c r="AH1156" i="15"/>
  <c r="AI1156" i="15"/>
  <c r="AJ1156" i="15" s="1"/>
  <c r="AK1156" i="15"/>
  <c r="AL1156" i="15"/>
  <c r="AM1156" i="15"/>
  <c r="AB1157" i="15"/>
  <c r="AC1157" i="15"/>
  <c r="AE1157" i="15"/>
  <c r="AI1157" i="15" s="1"/>
  <c r="AJ1157" i="15" s="1"/>
  <c r="AF1157" i="15"/>
  <c r="AG1157" i="15" s="1"/>
  <c r="AH1157" i="15"/>
  <c r="AK1157" i="15"/>
  <c r="AL1157" i="15"/>
  <c r="AM1157" i="15"/>
  <c r="AB1158" i="15"/>
  <c r="AC1158" i="15"/>
  <c r="AD1158" i="15"/>
  <c r="AE1158" i="15"/>
  <c r="AF1158" i="15"/>
  <c r="AG1158" i="15"/>
  <c r="AH1158" i="15"/>
  <c r="AI1158" i="15"/>
  <c r="AJ1158" i="15"/>
  <c r="AK1158" i="15"/>
  <c r="AL1158" i="15"/>
  <c r="AM1158" i="15"/>
  <c r="AB1159" i="15"/>
  <c r="AC1159" i="15"/>
  <c r="AE1159" i="15"/>
  <c r="AF1159" i="15"/>
  <c r="AG1159" i="15"/>
  <c r="AH1159" i="15"/>
  <c r="AI1159" i="15"/>
  <c r="AA1159" i="15"/>
  <c r="AA1158" i="15"/>
  <c r="AA1157" i="15"/>
  <c r="AA1156" i="15"/>
  <c r="AA1155" i="15"/>
  <c r="AA1154" i="15"/>
  <c r="AA1153" i="15"/>
  <c r="AA1152" i="15"/>
  <c r="AA1151" i="15"/>
  <c r="AA1150" i="15"/>
  <c r="AA1149" i="15"/>
  <c r="AA1148" i="15"/>
  <c r="AA1147" i="15"/>
  <c r="AA1146" i="15"/>
  <c r="AA1145" i="15"/>
  <c r="AA1144" i="15"/>
  <c r="AA1143" i="15"/>
  <c r="AA1142" i="15"/>
  <c r="AA1141" i="15"/>
  <c r="AA1140" i="15"/>
  <c r="AA1139" i="15"/>
  <c r="AA1138" i="15"/>
  <c r="AA1137" i="15"/>
  <c r="AA1136" i="15"/>
  <c r="AA1135" i="15"/>
  <c r="AA1134" i="15"/>
  <c r="AA1133" i="15"/>
  <c r="AA1132" i="15"/>
  <c r="AA1131" i="15"/>
  <c r="AA1130" i="15"/>
  <c r="AA1129" i="15"/>
  <c r="AA1128" i="15"/>
  <c r="AA1127" i="15"/>
  <c r="AA1126" i="15"/>
  <c r="AA1125" i="15"/>
  <c r="AA1124" i="15"/>
  <c r="AA1123" i="15"/>
  <c r="AA1122" i="15"/>
  <c r="AA1121" i="15"/>
  <c r="AA1120" i="15"/>
  <c r="AA1119" i="15"/>
  <c r="AA1118" i="15"/>
  <c r="AA1117" i="15"/>
  <c r="AA1116" i="15"/>
  <c r="AA1115" i="15"/>
  <c r="AA1114" i="15"/>
  <c r="AA1113" i="15"/>
  <c r="AA1112" i="15"/>
  <c r="AA1111" i="15"/>
  <c r="AA1110" i="15"/>
  <c r="AA1109" i="15"/>
  <c r="AA1108" i="15"/>
  <c r="AA1107" i="15"/>
  <c r="AA1106" i="15"/>
  <c r="AA1105" i="15"/>
  <c r="AA1104" i="15"/>
  <c r="AA1103" i="15"/>
  <c r="AA1102" i="15"/>
  <c r="AA1101" i="15"/>
  <c r="AA1100" i="15"/>
  <c r="AA1099" i="15"/>
  <c r="AA1098" i="15"/>
  <c r="AA1097" i="15"/>
  <c r="AA1096" i="15"/>
  <c r="AA1095" i="15"/>
  <c r="AA1094" i="15"/>
  <c r="AA1093" i="15"/>
  <c r="AA1092" i="15"/>
  <c r="AA1091" i="15"/>
  <c r="AA1090" i="15"/>
  <c r="AA1089" i="15"/>
  <c r="AA1088" i="15"/>
  <c r="AA1087" i="15"/>
  <c r="AA1086" i="15"/>
  <c r="AA1085" i="15"/>
  <c r="AA1084" i="15"/>
  <c r="AA1083" i="15"/>
  <c r="AA1082" i="15"/>
  <c r="AA1081" i="15"/>
  <c r="AA1080" i="15"/>
  <c r="AA1079" i="15"/>
  <c r="AA1078" i="15"/>
  <c r="AA1077" i="15"/>
  <c r="AA1076" i="15"/>
  <c r="AA1075" i="15"/>
  <c r="AA1074" i="15"/>
  <c r="AA1073" i="15"/>
  <c r="AA1072" i="15"/>
  <c r="AA1071" i="15"/>
  <c r="AA1070" i="15"/>
  <c r="AA1069" i="15"/>
  <c r="AA1068" i="15"/>
  <c r="AA1067" i="15"/>
  <c r="AA1066" i="15"/>
  <c r="AA1065" i="15"/>
  <c r="AA1064" i="15"/>
  <c r="AA1063" i="15"/>
  <c r="AA1062" i="15"/>
  <c r="AA1061" i="15"/>
  <c r="AA1060" i="15"/>
  <c r="AA1059" i="15"/>
  <c r="AA1058" i="15"/>
  <c r="AA1057" i="15"/>
  <c r="AA1056" i="15"/>
  <c r="AA1055" i="15"/>
  <c r="AA1054" i="15"/>
  <c r="AA1053" i="15"/>
  <c r="AA1052" i="15"/>
  <c r="AA1051" i="15"/>
  <c r="AA1050" i="15"/>
  <c r="AA1049" i="15"/>
  <c r="AA1048" i="15"/>
  <c r="AA1047" i="15"/>
  <c r="AA1046" i="15"/>
  <c r="AA1045" i="15"/>
  <c r="AA1044" i="15"/>
  <c r="AA1043" i="15"/>
  <c r="AA1042" i="15"/>
  <c r="AA1041" i="15"/>
  <c r="AA1040" i="15"/>
  <c r="AA1039" i="15"/>
  <c r="AA1038" i="15"/>
  <c r="AA1037" i="15"/>
  <c r="AA1036" i="15"/>
  <c r="AA1035" i="15"/>
  <c r="AA1034" i="15"/>
  <c r="AA1033" i="15"/>
  <c r="AA1032" i="15"/>
  <c r="AA1031" i="15"/>
  <c r="AA1030" i="15"/>
  <c r="AA1029" i="15"/>
  <c r="AA1028" i="15"/>
  <c r="AA1027" i="15"/>
  <c r="AA1026" i="15"/>
  <c r="AA1025" i="15"/>
  <c r="AA1024" i="15"/>
  <c r="AA1023" i="15"/>
  <c r="AA1022" i="15"/>
  <c r="AA1021" i="15"/>
  <c r="AA1020" i="15"/>
  <c r="AA1019" i="15"/>
  <c r="AA1018" i="15"/>
  <c r="AA1017" i="15"/>
  <c r="AA1016" i="15"/>
  <c r="AA1015" i="15"/>
  <c r="AA1014" i="15"/>
  <c r="AA1013" i="15"/>
  <c r="AA1012" i="15"/>
  <c r="AA1011" i="15"/>
  <c r="AA1010" i="15"/>
  <c r="AA1009" i="15"/>
  <c r="AA1008" i="15"/>
  <c r="AA1007" i="15"/>
  <c r="AA1006" i="15"/>
  <c r="AA1005" i="15"/>
  <c r="AA1004" i="15"/>
  <c r="AA1003" i="15"/>
  <c r="AA1002" i="15"/>
  <c r="AA1001" i="15"/>
  <c r="AA1000" i="15"/>
  <c r="AA999" i="15"/>
  <c r="AA998" i="15"/>
  <c r="AA997" i="15"/>
  <c r="AA996" i="15"/>
  <c r="AA995" i="15"/>
  <c r="AA994" i="15"/>
  <c r="AA993" i="15"/>
  <c r="AA992" i="15"/>
  <c r="AA991" i="15"/>
  <c r="AA990" i="15"/>
  <c r="AA989" i="15"/>
  <c r="AA988" i="15"/>
  <c r="AA987" i="15"/>
  <c r="AA986" i="15"/>
  <c r="AA985" i="15"/>
  <c r="AA984" i="15"/>
  <c r="AA983" i="15"/>
  <c r="AA982" i="15"/>
  <c r="AA981" i="15"/>
  <c r="AA980" i="15"/>
  <c r="AA979" i="15"/>
  <c r="AA978" i="15"/>
  <c r="AA977" i="15"/>
  <c r="AA976" i="15"/>
  <c r="AA975" i="15"/>
  <c r="AA974" i="15"/>
  <c r="AA973" i="15"/>
  <c r="AA972" i="15"/>
  <c r="AA971" i="15"/>
  <c r="AA970" i="15"/>
  <c r="AA969" i="15"/>
  <c r="AA968" i="15"/>
  <c r="AA967" i="15"/>
  <c r="AA966" i="15"/>
  <c r="AA965" i="15"/>
  <c r="AA964" i="15"/>
  <c r="AA963" i="15"/>
  <c r="AA962" i="15"/>
  <c r="AA961" i="15"/>
  <c r="AA960" i="15"/>
  <c r="AA959" i="15"/>
  <c r="AA958" i="15"/>
  <c r="AA957" i="15"/>
  <c r="AA956" i="15"/>
  <c r="AA955" i="15"/>
  <c r="AA954" i="15"/>
  <c r="AA953" i="15"/>
  <c r="AA952" i="15"/>
  <c r="AA951" i="15"/>
  <c r="AA950" i="15"/>
  <c r="AA949" i="15"/>
  <c r="AA948" i="15"/>
  <c r="AA947" i="15"/>
  <c r="AA946" i="15"/>
  <c r="AA945" i="15"/>
  <c r="AA944" i="15"/>
  <c r="AA943" i="15"/>
  <c r="AA942" i="15"/>
  <c r="AA941" i="15"/>
  <c r="AA940" i="15"/>
  <c r="AA939" i="15"/>
  <c r="AA938" i="15"/>
  <c r="AA937" i="15"/>
  <c r="AA936" i="15"/>
  <c r="AA935" i="15"/>
  <c r="AA934" i="15"/>
  <c r="AA933" i="15"/>
  <c r="AA932" i="15"/>
  <c r="AA931" i="15"/>
  <c r="AA930" i="15"/>
  <c r="AA929" i="15"/>
  <c r="AA928" i="15"/>
  <c r="AA927" i="15"/>
  <c r="AA926" i="15"/>
  <c r="AA925" i="15"/>
  <c r="AA924" i="15"/>
  <c r="AA923" i="15"/>
  <c r="AA922" i="15"/>
  <c r="AA921" i="15"/>
  <c r="AA920" i="15"/>
  <c r="AA919" i="15"/>
  <c r="AA918" i="15"/>
  <c r="AA917" i="15"/>
  <c r="AA916" i="15"/>
  <c r="AA915" i="15"/>
  <c r="AA914" i="15"/>
  <c r="AA913" i="15"/>
  <c r="AA912" i="15"/>
  <c r="AA911" i="15"/>
  <c r="AA910" i="15"/>
  <c r="AA909" i="15"/>
  <c r="AA908" i="15"/>
  <c r="AA907" i="15"/>
  <c r="AA906" i="15"/>
  <c r="AA905" i="15"/>
  <c r="AA904" i="15"/>
  <c r="AA903" i="15"/>
  <c r="AA902" i="15"/>
  <c r="AA901" i="15"/>
  <c r="AA900" i="15"/>
  <c r="AA899" i="15"/>
  <c r="AA898" i="15"/>
  <c r="AA897" i="15"/>
  <c r="AA896" i="15"/>
  <c r="AA895" i="15"/>
  <c r="AA894" i="15"/>
  <c r="AA893" i="15"/>
  <c r="AA892" i="15"/>
  <c r="AA891" i="15"/>
  <c r="AA890" i="15"/>
  <c r="AA889" i="15"/>
  <c r="AA888" i="15"/>
  <c r="AA887" i="15"/>
  <c r="AA886" i="15"/>
  <c r="AA885" i="15"/>
  <c r="AA884" i="15"/>
  <c r="AA883" i="15"/>
  <c r="AA882" i="15"/>
  <c r="AA881" i="15"/>
  <c r="AA880" i="15"/>
  <c r="AA879" i="15"/>
  <c r="AA878" i="15"/>
  <c r="AA877" i="15"/>
  <c r="AA876" i="15"/>
  <c r="AA875" i="15"/>
  <c r="AA874" i="15"/>
  <c r="AA873" i="15"/>
  <c r="AA872" i="15"/>
  <c r="AA871" i="15"/>
  <c r="AA870" i="15"/>
  <c r="AA869" i="15"/>
  <c r="AA868" i="15"/>
  <c r="AA867" i="15"/>
  <c r="AA866" i="15"/>
  <c r="AA865" i="15"/>
  <c r="AA864" i="15"/>
  <c r="AA863" i="15"/>
  <c r="AA862" i="15"/>
  <c r="AA861" i="15"/>
  <c r="AA860" i="15"/>
  <c r="AA859" i="15"/>
  <c r="AA858" i="15"/>
  <c r="AA857" i="15"/>
  <c r="AA856" i="15"/>
  <c r="AA855" i="15"/>
  <c r="AA854" i="15"/>
  <c r="AA853" i="15"/>
  <c r="AA852" i="15"/>
  <c r="AA851" i="15"/>
  <c r="AA850" i="15"/>
  <c r="AA849" i="15"/>
  <c r="AA848" i="15"/>
  <c r="AA847" i="15"/>
  <c r="AA846" i="15"/>
  <c r="AA845" i="15"/>
  <c r="AA844" i="15"/>
  <c r="AA843" i="15"/>
  <c r="AA842" i="15"/>
  <c r="AA841" i="15"/>
  <c r="AA840" i="15"/>
  <c r="AA839" i="15"/>
  <c r="AA838" i="15"/>
  <c r="AA837" i="15"/>
  <c r="AA836" i="15"/>
  <c r="AA835" i="15"/>
  <c r="AA834" i="15"/>
  <c r="AA833" i="15"/>
  <c r="AA832" i="15"/>
  <c r="AA831" i="15"/>
  <c r="AA830" i="15"/>
  <c r="AA829" i="15"/>
  <c r="AA828" i="15"/>
  <c r="AA827" i="15"/>
  <c r="AA826" i="15"/>
  <c r="AA825" i="15"/>
  <c r="AA824" i="15"/>
  <c r="AA823" i="15"/>
  <c r="AA822" i="15"/>
  <c r="AA821" i="15"/>
  <c r="AA820" i="15"/>
  <c r="AA819" i="15"/>
  <c r="AA818" i="15"/>
  <c r="AA817" i="15"/>
  <c r="AA816" i="15"/>
  <c r="AA815" i="15"/>
  <c r="AA814" i="15"/>
  <c r="AA813" i="15"/>
  <c r="AA812" i="15"/>
  <c r="AA811" i="15"/>
  <c r="AA810" i="15"/>
  <c r="AA809" i="15"/>
  <c r="AA808" i="15"/>
  <c r="AA807" i="15"/>
  <c r="AA806" i="15"/>
  <c r="AA805" i="15"/>
  <c r="AA804" i="15"/>
  <c r="AA803" i="15"/>
  <c r="AA802" i="15"/>
  <c r="AA801" i="15"/>
  <c r="AA800" i="15"/>
  <c r="AA799" i="15"/>
  <c r="AA798" i="15"/>
  <c r="AA797" i="15"/>
  <c r="AA796" i="15"/>
  <c r="AA795" i="15"/>
  <c r="AF822" i="17" l="1"/>
  <c r="AG822" i="17" s="1"/>
  <c r="AH947" i="17"/>
  <c r="AF1071" i="17"/>
  <c r="AG1071" i="17" s="1"/>
  <c r="AF981" i="17"/>
  <c r="AG981" i="17" s="1"/>
  <c r="AH1007" i="17"/>
  <c r="AF1153" i="17"/>
  <c r="AG1153" i="17" s="1"/>
  <c r="AF1093" i="17"/>
  <c r="AG1093" i="17" s="1"/>
  <c r="AH1104" i="17"/>
  <c r="AH1028" i="17"/>
  <c r="AH1124" i="17"/>
  <c r="AH1153" i="17"/>
  <c r="AF1145" i="17"/>
  <c r="AG1145" i="17" s="1"/>
  <c r="AH1093" i="17"/>
  <c r="AH937" i="17"/>
  <c r="AH1135" i="17"/>
  <c r="AF1104" i="17"/>
  <c r="AG1104" i="17" s="1"/>
  <c r="AA1111" i="17"/>
  <c r="AF1111" i="17" s="1"/>
  <c r="AG1111" i="17" s="1"/>
  <c r="AA1062" i="17"/>
  <c r="AH1062" i="17"/>
  <c r="AF1062" i="17"/>
  <c r="AG1062" i="17" s="1"/>
  <c r="AD981" i="17"/>
  <c r="AA1133" i="17"/>
  <c r="AF1133" i="17"/>
  <c r="AG1133" i="17" s="1"/>
  <c r="AH1133" i="17"/>
  <c r="AD1112" i="17"/>
  <c r="AF1049" i="17"/>
  <c r="AG1049" i="17" s="1"/>
  <c r="AD1021" i="17"/>
  <c r="AH1005" i="17"/>
  <c r="AH946" i="17"/>
  <c r="AD932" i="17"/>
  <c r="AA892" i="17"/>
  <c r="AH892" i="17" s="1"/>
  <c r="AF892" i="17"/>
  <c r="AG892" i="17" s="1"/>
  <c r="AD1134" i="17"/>
  <c r="AI1134" i="17"/>
  <c r="AF1109" i="17"/>
  <c r="AG1109" i="17" s="1"/>
  <c r="AA932" i="17"/>
  <c r="AH932" i="17" s="1"/>
  <c r="AK893" i="17"/>
  <c r="AL893" i="17"/>
  <c r="AM893" i="17"/>
  <c r="AA890" i="17"/>
  <c r="AF890" i="17" s="1"/>
  <c r="AG890" i="17" s="1"/>
  <c r="AM1149" i="17"/>
  <c r="AL1149" i="17"/>
  <c r="AH1139" i="17"/>
  <c r="AA1095" i="17"/>
  <c r="AF1095" i="17" s="1"/>
  <c r="AG1095" i="17" s="1"/>
  <c r="AK992" i="17"/>
  <c r="AJ992" i="17"/>
  <c r="AA969" i="17"/>
  <c r="AF958" i="17"/>
  <c r="AG958" i="17" s="1"/>
  <c r="AA958" i="17"/>
  <c r="AH958" i="17" s="1"/>
  <c r="AH888" i="17"/>
  <c r="AH1150" i="17"/>
  <c r="AA1103" i="17"/>
  <c r="AH1103" i="17" s="1"/>
  <c r="AF1103" i="17"/>
  <c r="AG1103" i="17" s="1"/>
  <c r="AL1055" i="17"/>
  <c r="AM1055" i="17"/>
  <c r="AK1055" i="17"/>
  <c r="AJ1055" i="17"/>
  <c r="AF874" i="17"/>
  <c r="AG874" i="17" s="1"/>
  <c r="AD837" i="17"/>
  <c r="AI837" i="17"/>
  <c r="AA1125" i="17"/>
  <c r="AF1081" i="17"/>
  <c r="AG1081" i="17" s="1"/>
  <c r="AH1081" i="17"/>
  <c r="AF1059" i="17"/>
  <c r="AG1059" i="17" s="1"/>
  <c r="AD1055" i="17"/>
  <c r="AA984" i="17"/>
  <c r="AF984" i="17" s="1"/>
  <c r="AG984" i="17" s="1"/>
  <c r="AH984" i="17"/>
  <c r="AJ937" i="17"/>
  <c r="AK937" i="17"/>
  <c r="AH933" i="17"/>
  <c r="AA1149" i="17"/>
  <c r="AF1149" i="17" s="1"/>
  <c r="AG1149" i="17" s="1"/>
  <c r="AA1129" i="17"/>
  <c r="AH1129" i="17" s="1"/>
  <c r="AA1033" i="17"/>
  <c r="AH1033" i="17" s="1"/>
  <c r="AF935" i="17"/>
  <c r="AG935" i="17" s="1"/>
  <c r="AA916" i="17"/>
  <c r="AH916" i="17" s="1"/>
  <c r="AA821" i="17"/>
  <c r="AF821" i="17" s="1"/>
  <c r="AG821" i="17" s="1"/>
  <c r="AH821" i="17"/>
  <c r="AH819" i="17"/>
  <c r="AF819" i="17"/>
  <c r="AG819" i="17" s="1"/>
  <c r="AA819" i="17"/>
  <c r="AA1155" i="17"/>
  <c r="AF1155" i="17" s="1"/>
  <c r="AG1155" i="17" s="1"/>
  <c r="AH1155" i="17"/>
  <c r="AJ1145" i="17"/>
  <c r="AM1145" i="17"/>
  <c r="AK1145" i="17"/>
  <c r="AL1145" i="17"/>
  <c r="AF1144" i="17"/>
  <c r="AG1144" i="17" s="1"/>
  <c r="AH1144" i="17"/>
  <c r="AJ1130" i="17"/>
  <c r="AL1130" i="17"/>
  <c r="AK1130" i="17"/>
  <c r="AM1130" i="17"/>
  <c r="AF1112" i="17"/>
  <c r="AG1112" i="17" s="1"/>
  <c r="AK1104" i="17"/>
  <c r="AL1104" i="17"/>
  <c r="AM1104" i="17"/>
  <c r="AA1063" i="17"/>
  <c r="AH1063" i="17" s="1"/>
  <c r="AD1047" i="17"/>
  <c r="AI1047" i="17"/>
  <c r="AA1047" i="17"/>
  <c r="AH1047" i="17"/>
  <c r="AF1047" i="17"/>
  <c r="AG1047" i="17" s="1"/>
  <c r="AA1025" i="17"/>
  <c r="AF1025" i="17"/>
  <c r="AG1025" i="17" s="1"/>
  <c r="AA1023" i="17"/>
  <c r="AH1023" i="17" s="1"/>
  <c r="AH982" i="17"/>
  <c r="AF971" i="17"/>
  <c r="AG971" i="17" s="1"/>
  <c r="AJ959" i="17"/>
  <c r="AL959" i="17"/>
  <c r="AM959" i="17"/>
  <c r="AK959" i="17"/>
  <c r="AA959" i="17"/>
  <c r="AD939" i="17"/>
  <c r="AF897" i="17"/>
  <c r="AG897" i="17" s="1"/>
  <c r="AH897" i="17"/>
  <c r="AA1136" i="17"/>
  <c r="AH1136" i="17" s="1"/>
  <c r="AF1136" i="17"/>
  <c r="AG1136" i="17" s="1"/>
  <c r="AA1132" i="17"/>
  <c r="AH1132" i="17" s="1"/>
  <c r="AD1130" i="17"/>
  <c r="AH1099" i="17"/>
  <c r="AA1096" i="17"/>
  <c r="AF1096" i="17" s="1"/>
  <c r="AG1096" i="17" s="1"/>
  <c r="AF1092" i="17"/>
  <c r="AG1092" i="17" s="1"/>
  <c r="AH1092" i="17"/>
  <c r="AA1075" i="17"/>
  <c r="AF1075" i="17"/>
  <c r="AG1075" i="17" s="1"/>
  <c r="AH1075" i="17"/>
  <c r="AA994" i="17"/>
  <c r="AF994" i="17" s="1"/>
  <c r="AG994" i="17" s="1"/>
  <c r="AA972" i="17"/>
  <c r="AF972" i="17"/>
  <c r="AG972" i="17" s="1"/>
  <c r="AH972" i="17"/>
  <c r="AH959" i="17"/>
  <c r="AD945" i="17"/>
  <c r="AH895" i="17"/>
  <c r="AF895" i="17"/>
  <c r="AG895" i="17" s="1"/>
  <c r="AF840" i="17"/>
  <c r="AG840" i="17" s="1"/>
  <c r="AH840" i="17"/>
  <c r="AF1159" i="17"/>
  <c r="AG1159" i="17" s="1"/>
  <c r="AH1159" i="17"/>
  <c r="AA1139" i="17"/>
  <c r="AF1139" i="17" s="1"/>
  <c r="AG1139" i="17" s="1"/>
  <c r="AM1135" i="17"/>
  <c r="AF1113" i="17"/>
  <c r="AG1113" i="17" s="1"/>
  <c r="AM1074" i="17"/>
  <c r="AA1051" i="17"/>
  <c r="AA1007" i="17"/>
  <c r="AF1007" i="17" s="1"/>
  <c r="AI997" i="17"/>
  <c r="AH994" i="17"/>
  <c r="AF982" i="17"/>
  <c r="AG982" i="17" s="1"/>
  <c r="AF960" i="17"/>
  <c r="AG960" i="17" s="1"/>
  <c r="AJ941" i="17"/>
  <c r="AK941" i="17"/>
  <c r="AA899" i="17"/>
  <c r="AH899" i="17" s="1"/>
  <c r="AF899" i="17"/>
  <c r="AG899" i="17" s="1"/>
  <c r="AH898" i="17"/>
  <c r="AA885" i="17"/>
  <c r="AH885" i="17" s="1"/>
  <c r="AA880" i="17"/>
  <c r="AF880" i="17" s="1"/>
  <c r="AG880" i="17" s="1"/>
  <c r="AF879" i="17"/>
  <c r="AG879" i="17" s="1"/>
  <c r="AH879" i="17"/>
  <c r="AI839" i="17"/>
  <c r="AD839" i="17"/>
  <c r="AL1135" i="17"/>
  <c r="AF1119" i="17"/>
  <c r="AG1119" i="17" s="1"/>
  <c r="AA1083" i="17"/>
  <c r="AH1083" i="17" s="1"/>
  <c r="AL1074" i="17"/>
  <c r="AA1069" i="17"/>
  <c r="AM1066" i="17"/>
  <c r="AH1065" i="17"/>
  <c r="AF1065" i="17"/>
  <c r="AG1065" i="17" s="1"/>
  <c r="AA1057" i="17"/>
  <c r="AH1057" i="17" s="1"/>
  <c r="AF1057" i="17"/>
  <c r="AG1057" i="17" s="1"/>
  <c r="AF1034" i="17"/>
  <c r="AG1034" i="17" s="1"/>
  <c r="AJ1014" i="17"/>
  <c r="AK1014" i="17"/>
  <c r="AL1014" i="17"/>
  <c r="AM1014" i="17"/>
  <c r="AA997" i="17"/>
  <c r="AH997" i="17" s="1"/>
  <c r="AD941" i="17"/>
  <c r="AA938" i="17"/>
  <c r="AJ923" i="17"/>
  <c r="AL923" i="17"/>
  <c r="AM923" i="17"/>
  <c r="AK923" i="17"/>
  <c r="AH909" i="17"/>
  <c r="AA824" i="17"/>
  <c r="AF824" i="17"/>
  <c r="AG824" i="17" s="1"/>
  <c r="AH824" i="17"/>
  <c r="AF820" i="17"/>
  <c r="AG820" i="17" s="1"/>
  <c r="AH820" i="17"/>
  <c r="AJ1156" i="17"/>
  <c r="AL1156" i="17"/>
  <c r="AM1156" i="17"/>
  <c r="AA1143" i="17"/>
  <c r="AH1143" i="17" s="1"/>
  <c r="AJ1135" i="17"/>
  <c r="AI1120" i="17"/>
  <c r="AH1113" i="17"/>
  <c r="AA1086" i="17"/>
  <c r="AH1086" i="17"/>
  <c r="AF1086" i="17"/>
  <c r="AG1086" i="17" s="1"/>
  <c r="AA1084" i="17"/>
  <c r="AH1084" i="17" s="1"/>
  <c r="AF1084" i="17"/>
  <c r="AG1084" i="17" s="1"/>
  <c r="AA1080" i="17"/>
  <c r="AF1073" i="17"/>
  <c r="AG1073" i="17" s="1"/>
  <c r="AJ1058" i="17"/>
  <c r="AK1058" i="17"/>
  <c r="AM1058" i="17"/>
  <c r="AA1043" i="17"/>
  <c r="AF1043" i="17" s="1"/>
  <c r="AG1043" i="17" s="1"/>
  <c r="AA1039" i="17"/>
  <c r="AF1039" i="17"/>
  <c r="AG1039" i="17" s="1"/>
  <c r="AH1039" i="17"/>
  <c r="AF1036" i="17"/>
  <c r="AG1036" i="17" s="1"/>
  <c r="AH969" i="17"/>
  <c r="AF961" i="17"/>
  <c r="AG961" i="17" s="1"/>
  <c r="AH961" i="17"/>
  <c r="AA957" i="17"/>
  <c r="AA931" i="17"/>
  <c r="AD923" i="17"/>
  <c r="AF855" i="17"/>
  <c r="AG855" i="17" s="1"/>
  <c r="AA842" i="17"/>
  <c r="AF842" i="17"/>
  <c r="AG842" i="17" s="1"/>
  <c r="AH842" i="17"/>
  <c r="AL820" i="17"/>
  <c r="AM820" i="17"/>
  <c r="AJ820" i="17"/>
  <c r="AF817" i="17"/>
  <c r="AG817" i="17" s="1"/>
  <c r="AL1142" i="17"/>
  <c r="AM1142" i="17"/>
  <c r="AD914" i="17"/>
  <c r="AF1158" i="17"/>
  <c r="AG1158" i="17" s="1"/>
  <c r="AH1158" i="17"/>
  <c r="AL1052" i="17"/>
  <c r="AM1052" i="17"/>
  <c r="AJ1052" i="17"/>
  <c r="AK1052" i="17"/>
  <c r="AM1033" i="17"/>
  <c r="AJ1033" i="17"/>
  <c r="AK1033" i="17"/>
  <c r="AL1033" i="17"/>
  <c r="AJ1021" i="17"/>
  <c r="AK1021" i="17"/>
  <c r="AL1021" i="17"/>
  <c r="AM1021" i="17"/>
  <c r="AF957" i="17"/>
  <c r="AG957" i="17" s="1"/>
  <c r="AK829" i="17"/>
  <c r="AL829" i="17"/>
  <c r="AM829" i="17"/>
  <c r="AJ1031" i="17"/>
  <c r="AM1031" i="17"/>
  <c r="AL1031" i="17"/>
  <c r="AJ1019" i="17"/>
  <c r="AM1019" i="17"/>
  <c r="AJ981" i="17"/>
  <c r="AK981" i="17"/>
  <c r="AL981" i="17"/>
  <c r="AM981" i="17"/>
  <c r="AF913" i="17"/>
  <c r="AG913" i="17" s="1"/>
  <c r="AD1119" i="17"/>
  <c r="AH1054" i="17"/>
  <c r="AL1007" i="17"/>
  <c r="AM1007" i="17"/>
  <c r="AK1007" i="17"/>
  <c r="AF924" i="17"/>
  <c r="AG924" i="17" s="1"/>
  <c r="AJ889" i="17"/>
  <c r="AM889" i="17"/>
  <c r="AL889" i="17"/>
  <c r="AF826" i="17"/>
  <c r="AG826" i="17" s="1"/>
  <c r="AD1159" i="17"/>
  <c r="AL1096" i="17"/>
  <c r="AM1096" i="17"/>
  <c r="AD1045" i="17"/>
  <c r="AI1045" i="17"/>
  <c r="AA967" i="17"/>
  <c r="AH967" i="17" s="1"/>
  <c r="AA918" i="17"/>
  <c r="AF918" i="17" s="1"/>
  <c r="AG918" i="17" s="1"/>
  <c r="AH918" i="17"/>
  <c r="AF877" i="17"/>
  <c r="AG877" i="17" s="1"/>
  <c r="AL1124" i="17"/>
  <c r="AJ1124" i="17"/>
  <c r="AK1124" i="17"/>
  <c r="AM1124" i="17"/>
  <c r="AL1090" i="17"/>
  <c r="AM1090" i="17"/>
  <c r="AL1043" i="17"/>
  <c r="AM1043" i="17"/>
  <c r="AD987" i="17"/>
  <c r="AI987" i="17"/>
  <c r="AJ939" i="17"/>
  <c r="AK939" i="17"/>
  <c r="AL939" i="17"/>
  <c r="AM1093" i="17"/>
  <c r="AK1093" i="17"/>
  <c r="AL1093" i="17"/>
  <c r="AH1056" i="17"/>
  <c r="AF996" i="17"/>
  <c r="AG996" i="17" s="1"/>
  <c r="AH996" i="17"/>
  <c r="AH995" i="17"/>
  <c r="AA976" i="17"/>
  <c r="AF976" i="17"/>
  <c r="AG976" i="17" s="1"/>
  <c r="AH976" i="17"/>
  <c r="AA1156" i="17"/>
  <c r="AH1156" i="17" s="1"/>
  <c r="AK1038" i="17"/>
  <c r="AJ1038" i="17"/>
  <c r="AL1038" i="17"/>
  <c r="AM1038" i="17"/>
  <c r="AA1003" i="17"/>
  <c r="AF1003" i="17" s="1"/>
  <c r="AG1003" i="17" s="1"/>
  <c r="AH1003" i="17"/>
  <c r="AM847" i="17"/>
  <c r="AJ847" i="17"/>
  <c r="AK847" i="17"/>
  <c r="AH1114" i="17"/>
  <c r="AD1038" i="17"/>
  <c r="AH1032" i="17"/>
  <c r="AM867" i="17"/>
  <c r="AJ867" i="17"/>
  <c r="AK867" i="17"/>
  <c r="AL867" i="17"/>
  <c r="AF857" i="17"/>
  <c r="AG857" i="17" s="1"/>
  <c r="AA825" i="17"/>
  <c r="AF825" i="17" s="1"/>
  <c r="AG825" i="17" s="1"/>
  <c r="AL809" i="17"/>
  <c r="AM809" i="17"/>
  <c r="AK809" i="17"/>
  <c r="AA1150" i="17"/>
  <c r="AF1150" i="17" s="1"/>
  <c r="AG1150" i="17" s="1"/>
  <c r="AF1130" i="17"/>
  <c r="AG1130" i="17" s="1"/>
  <c r="AA1124" i="17"/>
  <c r="AF1124" i="17" s="1"/>
  <c r="AG1124" i="17" s="1"/>
  <c r="AF1106" i="17"/>
  <c r="AG1106" i="17" s="1"/>
  <c r="AH1106" i="17"/>
  <c r="AA1102" i="17"/>
  <c r="AA1097" i="17"/>
  <c r="AF1089" i="17"/>
  <c r="AG1089" i="17" s="1"/>
  <c r="AA1076" i="17"/>
  <c r="AF1076" i="17" s="1"/>
  <c r="AG1076" i="17" s="1"/>
  <c r="AF1061" i="17"/>
  <c r="AG1061" i="17" s="1"/>
  <c r="AD1152" i="17"/>
  <c r="AA1152" i="17"/>
  <c r="AH1152" i="17" s="1"/>
  <c r="AF1146" i="17"/>
  <c r="AG1146" i="17" s="1"/>
  <c r="AK1142" i="17"/>
  <c r="AM1138" i="17"/>
  <c r="AL1138" i="17"/>
  <c r="AL1131" i="17"/>
  <c r="AM1131" i="17"/>
  <c r="AA1120" i="17"/>
  <c r="AH1120" i="17" s="1"/>
  <c r="AA1114" i="17"/>
  <c r="AF1107" i="17"/>
  <c r="AG1107" i="17" s="1"/>
  <c r="AD1101" i="17"/>
  <c r="AI1101" i="17"/>
  <c r="AA1093" i="17"/>
  <c r="AL1087" i="17"/>
  <c r="AM1087" i="17"/>
  <c r="AF1040" i="17"/>
  <c r="AG1040" i="17" s="1"/>
  <c r="AL1019" i="17"/>
  <c r="AH1000" i="17"/>
  <c r="AH999" i="17"/>
  <c r="AA991" i="17"/>
  <c r="AH991" i="17" s="1"/>
  <c r="AF991" i="17"/>
  <c r="AG991" i="17" s="1"/>
  <c r="AF956" i="17"/>
  <c r="AG956" i="17" s="1"/>
  <c r="AA900" i="17"/>
  <c r="AF900" i="17" s="1"/>
  <c r="AG900" i="17" s="1"/>
  <c r="AF848" i="17"/>
  <c r="AG848" i="17" s="1"/>
  <c r="AA845" i="17"/>
  <c r="AF845" i="17" s="1"/>
  <c r="AG845" i="17" s="1"/>
  <c r="AA838" i="17"/>
  <c r="AF813" i="17"/>
  <c r="AG813" i="17" s="1"/>
  <c r="AH813" i="17"/>
  <c r="AH1080" i="17"/>
  <c r="AJ1112" i="17"/>
  <c r="AK1112" i="17"/>
  <c r="AM1112" i="17"/>
  <c r="AL1112" i="17"/>
  <c r="AA1030" i="17"/>
  <c r="AF1030" i="17"/>
  <c r="AG1030" i="17" s="1"/>
  <c r="AH1030" i="17"/>
  <c r="AJ932" i="17"/>
  <c r="AM932" i="17"/>
  <c r="AH886" i="17"/>
  <c r="AA869" i="17"/>
  <c r="AH869" i="17" s="1"/>
  <c r="AJ1157" i="17"/>
  <c r="AM1157" i="17"/>
  <c r="AK1157" i="17"/>
  <c r="AL1157" i="17"/>
  <c r="AM1127" i="17"/>
  <c r="AJ1127" i="17"/>
  <c r="AK1127" i="17"/>
  <c r="AL1127" i="17"/>
  <c r="AD1052" i="17"/>
  <c r="AD1035" i="17"/>
  <c r="AI1035" i="17"/>
  <c r="AL983" i="17"/>
  <c r="AM983" i="17"/>
  <c r="AJ983" i="17"/>
  <c r="AK983" i="17"/>
  <c r="AA875" i="17"/>
  <c r="AF875" i="17"/>
  <c r="AG875" i="17" s="1"/>
  <c r="AH875" i="17"/>
  <c r="AL1153" i="17"/>
  <c r="AM1153" i="17"/>
  <c r="AA1142" i="17"/>
  <c r="AA1140" i="17"/>
  <c r="AF1140" i="17"/>
  <c r="AG1140" i="17" s="1"/>
  <c r="AH1140" i="17"/>
  <c r="AD1127" i="17"/>
  <c r="AJ1110" i="17"/>
  <c r="AK1110" i="17"/>
  <c r="AF1069" i="17"/>
  <c r="AG1069" i="17" s="1"/>
  <c r="AA1042" i="17"/>
  <c r="AF1042" i="17" s="1"/>
  <c r="AG1042" i="17" s="1"/>
  <c r="AH951" i="17"/>
  <c r="AM1119" i="17"/>
  <c r="AK1119" i="17"/>
  <c r="AJ1119" i="17"/>
  <c r="AL1119" i="17"/>
  <c r="AI1117" i="17"/>
  <c r="AD1117" i="17"/>
  <c r="AH1049" i="17"/>
  <c r="AA955" i="17"/>
  <c r="AH955" i="17" s="1"/>
  <c r="AA937" i="17"/>
  <c r="AF937" i="17" s="1"/>
  <c r="AG937" i="17" s="1"/>
  <c r="AK814" i="17"/>
  <c r="AM814" i="17"/>
  <c r="AJ814" i="17"/>
  <c r="AL814" i="17"/>
  <c r="AD1149" i="17"/>
  <c r="AF1125" i="17"/>
  <c r="AG1125" i="17" s="1"/>
  <c r="AH1125" i="17"/>
  <c r="AA1117" i="17"/>
  <c r="AH1117" i="17" s="1"/>
  <c r="AD992" i="17"/>
  <c r="AH1151" i="17"/>
  <c r="AF1151" i="17"/>
  <c r="AG1151" i="17" s="1"/>
  <c r="AH1085" i="17"/>
  <c r="AL860" i="17"/>
  <c r="AM860" i="17"/>
  <c r="AJ860" i="17"/>
  <c r="AA853" i="17"/>
  <c r="AA1100" i="17"/>
  <c r="AH1100" i="17" s="1"/>
  <c r="AF1100" i="17"/>
  <c r="AG1100" i="17" s="1"/>
  <c r="AA1012" i="17"/>
  <c r="AH1012" i="17" s="1"/>
  <c r="AA919" i="17"/>
  <c r="AH919" i="17" s="1"/>
  <c r="AL880" i="17"/>
  <c r="AM880" i="17"/>
  <c r="AK880" i="17"/>
  <c r="AM878" i="17"/>
  <c r="AK878" i="17"/>
  <c r="AJ878" i="17"/>
  <c r="AL878" i="17"/>
  <c r="AD860" i="17"/>
  <c r="AF806" i="17"/>
  <c r="AG806" i="17" s="1"/>
  <c r="AH1126" i="17"/>
  <c r="AF1126" i="17"/>
  <c r="AG1126" i="17" s="1"/>
  <c r="AA1115" i="17"/>
  <c r="AF1115" i="17"/>
  <c r="AG1115" i="17" s="1"/>
  <c r="AH1115" i="17"/>
  <c r="AD1076" i="17"/>
  <c r="AI1076" i="17"/>
  <c r="AA1018" i="17"/>
  <c r="AF1018" i="17"/>
  <c r="AG1018" i="17" s="1"/>
  <c r="AH1018" i="17"/>
  <c r="AF1008" i="17"/>
  <c r="AG1008" i="17" s="1"/>
  <c r="AF1001" i="17"/>
  <c r="AG1001" i="17" s="1"/>
  <c r="AH1001" i="17"/>
  <c r="AA903" i="17"/>
  <c r="AH903" i="17"/>
  <c r="AF903" i="17"/>
  <c r="AG903" i="17" s="1"/>
  <c r="AA864" i="17"/>
  <c r="AH864" i="17"/>
  <c r="AF864" i="17"/>
  <c r="AG864" i="17" s="1"/>
  <c r="AA851" i="17"/>
  <c r="AF851" i="17" s="1"/>
  <c r="AG851" i="17" s="1"/>
  <c r="AA828" i="17"/>
  <c r="AH828" i="17" s="1"/>
  <c r="AH1141" i="17"/>
  <c r="AA1135" i="17"/>
  <c r="AF1099" i="17"/>
  <c r="AG1099" i="17" s="1"/>
  <c r="AA1074" i="17"/>
  <c r="AA1058" i="17"/>
  <c r="AH1058" i="17" s="1"/>
  <c r="AJ1040" i="17"/>
  <c r="AK1040" i="17"/>
  <c r="AL1040" i="17"/>
  <c r="AM1040" i="17"/>
  <c r="AF1027" i="17"/>
  <c r="AG1027" i="17" s="1"/>
  <c r="AF1022" i="17"/>
  <c r="AG1022" i="17" s="1"/>
  <c r="AH1004" i="17"/>
  <c r="AH998" i="17"/>
  <c r="AA993" i="17"/>
  <c r="AH993" i="17" s="1"/>
  <c r="AH986" i="17"/>
  <c r="AA965" i="17"/>
  <c r="AF965" i="17" s="1"/>
  <c r="AG965" i="17" s="1"/>
  <c r="AA1158" i="17"/>
  <c r="AH1157" i="17"/>
  <c r="AK1152" i="17"/>
  <c r="AJ1152" i="17"/>
  <c r="AL1152" i="17"/>
  <c r="AM1152" i="17"/>
  <c r="AA1148" i="17"/>
  <c r="AH1148" i="17" s="1"/>
  <c r="AH1137" i="17"/>
  <c r="AF1131" i="17"/>
  <c r="AG1131" i="17" s="1"/>
  <c r="AF1114" i="17"/>
  <c r="AG1114" i="17" s="1"/>
  <c r="AA1108" i="17"/>
  <c r="AF1108" i="17" s="1"/>
  <c r="AG1108" i="17" s="1"/>
  <c r="AH1108" i="17"/>
  <c r="AH1040" i="17"/>
  <c r="AH1016" i="17"/>
  <c r="AF1004" i="17"/>
  <c r="AG1004" i="17" s="1"/>
  <c r="AM968" i="17"/>
  <c r="AK968" i="17"/>
  <c r="AL968" i="17"/>
  <c r="AJ968" i="17"/>
  <c r="AI966" i="17"/>
  <c r="AF963" i="17"/>
  <c r="AG963" i="17" s="1"/>
  <c r="AF827" i="17"/>
  <c r="AG827" i="17" s="1"/>
  <c r="AF1157" i="17"/>
  <c r="AG1157" i="17" s="1"/>
  <c r="AJ1142" i="17"/>
  <c r="AH1131" i="17"/>
  <c r="AA1128" i="17"/>
  <c r="AH1128" i="17" s="1"/>
  <c r="AA1122" i="17"/>
  <c r="AF1122" i="17" s="1"/>
  <c r="AG1122" i="17" s="1"/>
  <c r="AH1122" i="17"/>
  <c r="AA1118" i="17"/>
  <c r="AH1118" i="17" s="1"/>
  <c r="AF1118" i="17"/>
  <c r="AG1118" i="17" s="1"/>
  <c r="AF1097" i="17"/>
  <c r="AG1097" i="17" s="1"/>
  <c r="AD1087" i="17"/>
  <c r="AA1087" i="17"/>
  <c r="AF1087" i="17" s="1"/>
  <c r="AG1087" i="17" s="1"/>
  <c r="AA1078" i="17"/>
  <c r="AH1078" i="17" s="1"/>
  <c r="AF1078" i="17"/>
  <c r="AG1078" i="17" s="1"/>
  <c r="AH1059" i="17"/>
  <c r="AF1046" i="17"/>
  <c r="AG1046" i="17" s="1"/>
  <c r="AK1031" i="17"/>
  <c r="AK1019" i="17"/>
  <c r="AF1011" i="17"/>
  <c r="AG1011" i="17" s="1"/>
  <c r="AA1006" i="17"/>
  <c r="AF1006" i="17" s="1"/>
  <c r="AG1006" i="17" s="1"/>
  <c r="AM979" i="17"/>
  <c r="AA950" i="17"/>
  <c r="AH950" i="17" s="1"/>
  <c r="AL932" i="17"/>
  <c r="AJ908" i="17"/>
  <c r="AK908" i="17"/>
  <c r="AL908" i="17"/>
  <c r="AM908" i="17"/>
  <c r="AF888" i="17"/>
  <c r="AG888" i="17" s="1"/>
  <c r="AH884" i="17"/>
  <c r="AK869" i="17"/>
  <c r="AL869" i="17"/>
  <c r="AM869" i="17"/>
  <c r="AJ869" i="17"/>
  <c r="AA830" i="17"/>
  <c r="AH830" i="17"/>
  <c r="AF830" i="17"/>
  <c r="AG830" i="17" s="1"/>
  <c r="AH829" i="17"/>
  <c r="AA796" i="17"/>
  <c r="AF796" i="17"/>
  <c r="AG796" i="17" s="1"/>
  <c r="AH796" i="17"/>
  <c r="AA1068" i="17"/>
  <c r="AH1068" i="17" s="1"/>
  <c r="AF1068" i="17"/>
  <c r="AG1068" i="17" s="1"/>
  <c r="AH1025" i="17"/>
  <c r="AA1134" i="17"/>
  <c r="AF1134" i="17" s="1"/>
  <c r="AG1134" i="17" s="1"/>
  <c r="AH1134" i="17"/>
  <c r="AJ1064" i="17"/>
  <c r="AK1064" i="17"/>
  <c r="AL1064" i="17"/>
  <c r="AM1064" i="17"/>
  <c r="AF1060" i="17"/>
  <c r="AG1060" i="17" s="1"/>
  <c r="AL1005" i="17"/>
  <c r="AM1005" i="17"/>
  <c r="AK1005" i="17"/>
  <c r="AA1035" i="17"/>
  <c r="AH1035" i="17" s="1"/>
  <c r="AF1035" i="17"/>
  <c r="AG1035" i="17" s="1"/>
  <c r="AF945" i="17"/>
  <c r="AG945" i="17" s="1"/>
  <c r="AH1116" i="17"/>
  <c r="AK1088" i="17"/>
  <c r="AL1088" i="17"/>
  <c r="AM1088" i="17"/>
  <c r="AH925" i="17"/>
  <c r="AA925" i="17"/>
  <c r="AF925" i="17" s="1"/>
  <c r="AG925" i="17" s="1"/>
  <c r="AH827" i="17"/>
  <c r="AJ799" i="17"/>
  <c r="AM799" i="17"/>
  <c r="AK799" i="17"/>
  <c r="AA983" i="17"/>
  <c r="AH983" i="17" s="1"/>
  <c r="AJ973" i="17"/>
  <c r="AK973" i="17"/>
  <c r="AF970" i="17"/>
  <c r="AG970" i="17" s="1"/>
  <c r="AH970" i="17"/>
  <c r="AH852" i="17"/>
  <c r="AF852" i="17"/>
  <c r="AG852" i="17" s="1"/>
  <c r="AD843" i="17"/>
  <c r="AA837" i="17"/>
  <c r="AH837" i="17" s="1"/>
  <c r="AA833" i="17"/>
  <c r="AH833" i="17" s="1"/>
  <c r="AF833" i="17"/>
  <c r="AG833" i="17" s="1"/>
  <c r="AK801" i="17"/>
  <c r="AM801" i="17"/>
  <c r="AA1127" i="17"/>
  <c r="AH1127" i="17" s="1"/>
  <c r="AJ1118" i="17"/>
  <c r="AM1118" i="17"/>
  <c r="AK1118" i="17"/>
  <c r="AL1118" i="17"/>
  <c r="AA1066" i="17"/>
  <c r="AF1066" i="17" s="1"/>
  <c r="AG1066" i="17" s="1"/>
  <c r="AD1061" i="17"/>
  <c r="AM1059" i="17"/>
  <c r="AJ1059" i="17"/>
  <c r="AK1059" i="17"/>
  <c r="AL1059" i="17"/>
  <c r="AA1052" i="17"/>
  <c r="AF1052" i="17" s="1"/>
  <c r="AG1052" i="17" s="1"/>
  <c r="AJ1024" i="17"/>
  <c r="AK1024" i="17"/>
  <c r="AL1024" i="17"/>
  <c r="AM1024" i="17"/>
  <c r="AL1022" i="17"/>
  <c r="AM1022" i="17"/>
  <c r="AK1013" i="17"/>
  <c r="AL1013" i="17"/>
  <c r="AM1013" i="17"/>
  <c r="AA992" i="17"/>
  <c r="AF992" i="17" s="1"/>
  <c r="AG992" i="17" s="1"/>
  <c r="AH988" i="17"/>
  <c r="AK982" i="17"/>
  <c r="AL982" i="17"/>
  <c r="AJ982" i="17"/>
  <c r="AM982" i="17"/>
  <c r="AH981" i="17"/>
  <c r="AD973" i="17"/>
  <c r="AA968" i="17"/>
  <c r="AF968" i="17" s="1"/>
  <c r="AG968" i="17" s="1"/>
  <c r="AH968" i="17"/>
  <c r="AA964" i="17"/>
  <c r="AH964" i="17" s="1"/>
  <c r="AJ948" i="17"/>
  <c r="AM948" i="17"/>
  <c r="AA947" i="17"/>
  <c r="AF947" i="17" s="1"/>
  <c r="AG947" i="17" s="1"/>
  <c r="AH928" i="17"/>
  <c r="AF928" i="17"/>
  <c r="AG928" i="17" s="1"/>
  <c r="AK922" i="17"/>
  <c r="AL922" i="17"/>
  <c r="AM922" i="17"/>
  <c r="AM894" i="17"/>
  <c r="AJ894" i="17"/>
  <c r="AK894" i="17"/>
  <c r="AA893" i="17"/>
  <c r="AH893" i="17" s="1"/>
  <c r="AF893" i="17"/>
  <c r="AG893" i="17" s="1"/>
  <c r="AF871" i="17"/>
  <c r="AG871" i="17" s="1"/>
  <c r="AH871" i="17"/>
  <c r="AD855" i="17"/>
  <c r="AI855" i="17"/>
  <c r="AA847" i="17"/>
  <c r="AF847" i="17" s="1"/>
  <c r="AG847" i="17" s="1"/>
  <c r="AH831" i="17"/>
  <c r="AD801" i="17"/>
  <c r="AD797" i="17"/>
  <c r="AI797" i="17"/>
  <c r="AJ1150" i="17"/>
  <c r="AL1150" i="17"/>
  <c r="AK1150" i="17"/>
  <c r="AK1143" i="17"/>
  <c r="AJ1143" i="17"/>
  <c r="AM1126" i="17"/>
  <c r="AI1125" i="17"/>
  <c r="AL1097" i="17"/>
  <c r="AA1090" i="17"/>
  <c r="AF1090" i="17" s="1"/>
  <c r="AG1090" i="17" s="1"/>
  <c r="AH1090" i="17"/>
  <c r="AF1080" i="17"/>
  <c r="AG1080" i="17" s="1"/>
  <c r="AL1072" i="17"/>
  <c r="AJ1072" i="17"/>
  <c r="AA1071" i="17"/>
  <c r="AH1071" i="17"/>
  <c r="AF1051" i="17"/>
  <c r="AG1051" i="17" s="1"/>
  <c r="AA1038" i="17"/>
  <c r="AH1038" i="17" s="1"/>
  <c r="AD1024" i="17"/>
  <c r="AM991" i="17"/>
  <c r="AI971" i="17"/>
  <c r="AD971" i="17"/>
  <c r="AD948" i="17"/>
  <c r="AL931" i="17"/>
  <c r="AJ931" i="17"/>
  <c r="AK931" i="17"/>
  <c r="AM931" i="17"/>
  <c r="AL909" i="17"/>
  <c r="AM909" i="17"/>
  <c r="AJ909" i="17"/>
  <c r="AF891" i="17"/>
  <c r="AG891" i="17" s="1"/>
  <c r="AH891" i="17"/>
  <c r="AM887" i="17"/>
  <c r="AK887" i="17"/>
  <c r="AJ887" i="17"/>
  <c r="AL887" i="17"/>
  <c r="AJ883" i="17"/>
  <c r="AK883" i="17"/>
  <c r="AL883" i="17"/>
  <c r="AM883" i="17"/>
  <c r="AA865" i="17"/>
  <c r="AI859" i="17"/>
  <c r="AD859" i="17"/>
  <c r="AA857" i="17"/>
  <c r="AL808" i="17"/>
  <c r="AM808" i="17"/>
  <c r="AK808" i="17"/>
  <c r="AM1155" i="17"/>
  <c r="AK1151" i="17"/>
  <c r="AD1150" i="17"/>
  <c r="AM1148" i="17"/>
  <c r="AA1145" i="17"/>
  <c r="AH1145" i="17" s="1"/>
  <c r="AD1143" i="17"/>
  <c r="AF1142" i="17"/>
  <c r="AG1142" i="17" s="1"/>
  <c r="AH1142" i="17"/>
  <c r="AI1140" i="17"/>
  <c r="AL1126" i="17"/>
  <c r="AK1097" i="17"/>
  <c r="AD1094" i="17"/>
  <c r="AI1094" i="17"/>
  <c r="AM1089" i="17"/>
  <c r="AM1086" i="17"/>
  <c r="AA1082" i="17"/>
  <c r="AF1082" i="17" s="1"/>
  <c r="AG1082" i="17" s="1"/>
  <c r="AH1082" i="17"/>
  <c r="AJ1080" i="17"/>
  <c r="AK1080" i="17"/>
  <c r="AM1080" i="17"/>
  <c r="AJ1075" i="17"/>
  <c r="AK1075" i="17"/>
  <c r="AL1075" i="17"/>
  <c r="AM1075" i="17"/>
  <c r="AD1072" i="17"/>
  <c r="AL1062" i="17"/>
  <c r="AJ1051" i="17"/>
  <c r="AK1051" i="17"/>
  <c r="AM1051" i="17"/>
  <c r="AL1051" i="17"/>
  <c r="AJ1049" i="17"/>
  <c r="AM1049" i="17"/>
  <c r="AA1031" i="17"/>
  <c r="AH1031" i="17" s="1"/>
  <c r="AM1020" i="17"/>
  <c r="AL1020" i="17"/>
  <c r="AJ1020" i="17"/>
  <c r="AF1019" i="17"/>
  <c r="AG1019" i="17" s="1"/>
  <c r="AA1017" i="17"/>
  <c r="AF1017" i="17" s="1"/>
  <c r="AG1017" i="17" s="1"/>
  <c r="AF1012" i="17"/>
  <c r="AG1012" i="17" s="1"/>
  <c r="AJ993" i="17"/>
  <c r="AK993" i="17"/>
  <c r="AL993" i="17"/>
  <c r="AM993" i="17"/>
  <c r="AL991" i="17"/>
  <c r="AK953" i="17"/>
  <c r="AL953" i="17"/>
  <c r="AK942" i="17"/>
  <c r="AL942" i="17"/>
  <c r="AM942" i="17"/>
  <c r="AA941" i="17"/>
  <c r="AF941" i="17" s="1"/>
  <c r="AG941" i="17" s="1"/>
  <c r="AA935" i="17"/>
  <c r="AH935" i="17" s="1"/>
  <c r="AK918" i="17"/>
  <c r="AA904" i="17"/>
  <c r="AF904" i="17" s="1"/>
  <c r="AG904" i="17" s="1"/>
  <c r="AH904" i="17"/>
  <c r="AH880" i="17"/>
  <c r="AM836" i="17"/>
  <c r="AK836" i="17"/>
  <c r="AL836" i="17"/>
  <c r="AF812" i="17"/>
  <c r="AG812" i="17" s="1"/>
  <c r="AH807" i="17"/>
  <c r="AF807" i="17"/>
  <c r="AG807" i="17" s="1"/>
  <c r="AA799" i="17"/>
  <c r="AH799" i="17"/>
  <c r="AF799" i="17"/>
  <c r="AG799" i="17" s="1"/>
  <c r="AI1158" i="17"/>
  <c r="AL1155" i="17"/>
  <c r="AL1148" i="17"/>
  <c r="AA1110" i="17"/>
  <c r="AF1110" i="17" s="1"/>
  <c r="AG1110" i="17" s="1"/>
  <c r="AH1110" i="17"/>
  <c r="AD1080" i="17"/>
  <c r="AF1079" i="17"/>
  <c r="AG1079" i="17" s="1"/>
  <c r="AH1079" i="17"/>
  <c r="AH1061" i="17"/>
  <c r="AD1051" i="17"/>
  <c r="AF1048" i="17"/>
  <c r="AG1048" i="17" s="1"/>
  <c r="AJ1046" i="17"/>
  <c r="AK1046" i="17"/>
  <c r="AD1020" i="17"/>
  <c r="AA1002" i="17"/>
  <c r="AF1002" i="17" s="1"/>
  <c r="AG1002" i="17" s="1"/>
  <c r="AH1002" i="17"/>
  <c r="AD993" i="17"/>
  <c r="AK991" i="17"/>
  <c r="AL967" i="17"/>
  <c r="AM967" i="17"/>
  <c r="AF959" i="17"/>
  <c r="AG959" i="17" s="1"/>
  <c r="AD953" i="17"/>
  <c r="AH942" i="17"/>
  <c r="AI905" i="17"/>
  <c r="AH857" i="17"/>
  <c r="AD853" i="17"/>
  <c r="AI848" i="17"/>
  <c r="AA822" i="17"/>
  <c r="AH822" i="17" s="1"/>
  <c r="AA805" i="17"/>
  <c r="AF805" i="17" s="1"/>
  <c r="AG805" i="17" s="1"/>
  <c r="AH908" i="17"/>
  <c r="AA908" i="17"/>
  <c r="AF908" i="17" s="1"/>
  <c r="AG908" i="17" s="1"/>
  <c r="AD876" i="17"/>
  <c r="AI876" i="17"/>
  <c r="AA867" i="17"/>
  <c r="AF867" i="17" s="1"/>
  <c r="AG867" i="17" s="1"/>
  <c r="AH867" i="17"/>
  <c r="AD1107" i="17"/>
  <c r="AL1083" i="17"/>
  <c r="AM1083" i="17"/>
  <c r="AK1061" i="17"/>
  <c r="AJ1061" i="17"/>
  <c r="AA1009" i="17"/>
  <c r="AH1009" i="17"/>
  <c r="AF1009" i="17"/>
  <c r="AG1009" i="17" s="1"/>
  <c r="AM988" i="17"/>
  <c r="AK988" i="17"/>
  <c r="AH975" i="17"/>
  <c r="AD926" i="17"/>
  <c r="AH921" i="17"/>
  <c r="AD900" i="17"/>
  <c r="AD799" i="17"/>
  <c r="AL1151" i="17"/>
  <c r="AM1151" i="17"/>
  <c r="AA1077" i="17"/>
  <c r="AH1077" i="17" s="1"/>
  <c r="AH1069" i="17"/>
  <c r="AA1064" i="17"/>
  <c r="AF1064" i="17" s="1"/>
  <c r="AG1064" i="17" s="1"/>
  <c r="AJ1062" i="17"/>
  <c r="AM1062" i="17"/>
  <c r="AJ1011" i="17"/>
  <c r="AK1011" i="17"/>
  <c r="AL1011" i="17"/>
  <c r="AM1011" i="17"/>
  <c r="AF990" i="17"/>
  <c r="AG990" i="17" s="1"/>
  <c r="AH990" i="17"/>
  <c r="AH957" i="17"/>
  <c r="AM918" i="17"/>
  <c r="AL918" i="17"/>
  <c r="AA913" i="17"/>
  <c r="AH913" i="17"/>
  <c r="AA876" i="17"/>
  <c r="AF876" i="17" s="1"/>
  <c r="AG876" i="17" s="1"/>
  <c r="AH876" i="17"/>
  <c r="AA861" i="17"/>
  <c r="AF861" i="17"/>
  <c r="AG861" i="17" s="1"/>
  <c r="AA846" i="17"/>
  <c r="AF846" i="17" s="1"/>
  <c r="AG846" i="17" s="1"/>
  <c r="AF804" i="17"/>
  <c r="AG804" i="17" s="1"/>
  <c r="AJ1086" i="17"/>
  <c r="AK1086" i="17"/>
  <c r="AJ1027" i="17"/>
  <c r="AK1027" i="17"/>
  <c r="AL1027" i="17"/>
  <c r="AM1027" i="17"/>
  <c r="AA977" i="17"/>
  <c r="AH977" i="17" s="1"/>
  <c r="AA881" i="17"/>
  <c r="AH881" i="17" s="1"/>
  <c r="AJ1103" i="17"/>
  <c r="AK1103" i="17"/>
  <c r="AL1103" i="17"/>
  <c r="AM1103" i="17"/>
  <c r="AA1053" i="17"/>
  <c r="AF1053" i="17" s="1"/>
  <c r="AG1053" i="17" s="1"/>
  <c r="AH1053" i="17"/>
  <c r="AH1036" i="17"/>
  <c r="AA948" i="17"/>
  <c r="AF948" i="17" s="1"/>
  <c r="AG948" i="17" s="1"/>
  <c r="AA911" i="17"/>
  <c r="AF911" i="17" s="1"/>
  <c r="AG911" i="17" s="1"/>
  <c r="AH911" i="17"/>
  <c r="AF898" i="17"/>
  <c r="AG898" i="17" s="1"/>
  <c r="AA898" i="17"/>
  <c r="AA882" i="17"/>
  <c r="AD806" i="17"/>
  <c r="AA801" i="17"/>
  <c r="AF801" i="17" s="1"/>
  <c r="AG801" i="17" s="1"/>
  <c r="AD1100" i="17"/>
  <c r="AM1073" i="17"/>
  <c r="AL1073" i="17"/>
  <c r="AA1034" i="17"/>
  <c r="AH1034" i="17" s="1"/>
  <c r="AH887" i="17"/>
  <c r="AI881" i="17"/>
  <c r="AD881" i="17"/>
  <c r="AD815" i="17"/>
  <c r="AI815" i="17"/>
  <c r="AF795" i="17"/>
  <c r="AA1154" i="17"/>
  <c r="AF1154" i="17" s="1"/>
  <c r="AG1154" i="17" s="1"/>
  <c r="AH1154" i="17"/>
  <c r="AH1130" i="17"/>
  <c r="AH1119" i="17"/>
  <c r="AH1112" i="17"/>
  <c r="AL1106" i="17"/>
  <c r="AM1106" i="17"/>
  <c r="AL1092" i="17"/>
  <c r="AJ1092" i="17"/>
  <c r="AK1092" i="17"/>
  <c r="AH1073" i="17"/>
  <c r="AA1072" i="17"/>
  <c r="AF1072" i="17"/>
  <c r="AG1072" i="17" s="1"/>
  <c r="AH1072" i="17"/>
  <c r="AK1068" i="17"/>
  <c r="AL1068" i="17"/>
  <c r="AK1065" i="17"/>
  <c r="AL1065" i="17"/>
  <c r="AJ1065" i="17"/>
  <c r="AM1065" i="17"/>
  <c r="AL1025" i="17"/>
  <c r="AJ1025" i="17"/>
  <c r="AA1020" i="17"/>
  <c r="AF1020" i="17" s="1"/>
  <c r="AG1020" i="17" s="1"/>
  <c r="AL978" i="17"/>
  <c r="AM978" i="17"/>
  <c r="AH963" i="17"/>
  <c r="AL961" i="17"/>
  <c r="AM961" i="17"/>
  <c r="AJ961" i="17"/>
  <c r="AI958" i="17"/>
  <c r="AD958" i="17"/>
  <c r="AA839" i="17"/>
  <c r="AF839" i="17" s="1"/>
  <c r="AG839" i="17" s="1"/>
  <c r="AH838" i="17"/>
  <c r="AI828" i="17"/>
  <c r="AD828" i="17"/>
  <c r="AA800" i="17"/>
  <c r="AH800" i="17" s="1"/>
  <c r="AF800" i="17"/>
  <c r="AG800" i="17" s="1"/>
  <c r="AL1102" i="17"/>
  <c r="AM1102" i="17"/>
  <c r="AA798" i="17"/>
  <c r="AF798" i="17" s="1"/>
  <c r="AG798" i="17" s="1"/>
  <c r="AH798" i="17"/>
  <c r="AL1107" i="17"/>
  <c r="AJ1107" i="17"/>
  <c r="AK1107" i="17"/>
  <c r="AD1069" i="17"/>
  <c r="AI1069" i="17"/>
  <c r="AF1021" i="17"/>
  <c r="AG1021" i="17" s="1"/>
  <c r="AH1021" i="17"/>
  <c r="AA1014" i="17"/>
  <c r="AF1014" i="17" s="1"/>
  <c r="AG1014" i="17" s="1"/>
  <c r="AH1014" i="17"/>
  <c r="AK995" i="17"/>
  <c r="AJ995" i="17"/>
  <c r="AL995" i="17"/>
  <c r="AA923" i="17"/>
  <c r="AH923" i="17"/>
  <c r="AF923" i="17"/>
  <c r="AG923" i="17" s="1"/>
  <c r="AL900" i="17"/>
  <c r="AM900" i="17"/>
  <c r="AJ900" i="17"/>
  <c r="AD857" i="17"/>
  <c r="AI857" i="17"/>
  <c r="AA854" i="17"/>
  <c r="AH854" i="17" s="1"/>
  <c r="AF854" i="17"/>
  <c r="AG854" i="17" s="1"/>
  <c r="AD1064" i="17"/>
  <c r="AA954" i="17"/>
  <c r="AF954" i="17" s="1"/>
  <c r="AG954" i="17" s="1"/>
  <c r="AH954" i="17"/>
  <c r="AA1153" i="17"/>
  <c r="AK1144" i="17"/>
  <c r="AL1144" i="17"/>
  <c r="AM1144" i="17"/>
  <c r="AF1135" i="17"/>
  <c r="AG1135" i="17" s="1"/>
  <c r="AF1128" i="17"/>
  <c r="AG1128" i="17" s="1"/>
  <c r="AA1107" i="17"/>
  <c r="AH1107" i="17" s="1"/>
  <c r="AM1039" i="17"/>
  <c r="AJ1039" i="17"/>
  <c r="AL1039" i="17"/>
  <c r="AK1039" i="17"/>
  <c r="AI1032" i="17"/>
  <c r="AD1032" i="17"/>
  <c r="AA1026" i="17"/>
  <c r="AF1026" i="17" s="1"/>
  <c r="AG1026" i="17" s="1"/>
  <c r="AF926" i="17"/>
  <c r="AG926" i="17" s="1"/>
  <c r="AL901" i="17"/>
  <c r="AK901" i="17"/>
  <c r="AJ901" i="17"/>
  <c r="AM901" i="17"/>
  <c r="AJ806" i="17"/>
  <c r="AK806" i="17"/>
  <c r="AL806" i="17"/>
  <c r="AJ1137" i="17"/>
  <c r="AK1137" i="17"/>
  <c r="AM1137" i="17"/>
  <c r="AL1137" i="17"/>
  <c r="AD1086" i="17"/>
  <c r="AL1081" i="17"/>
  <c r="AM1081" i="17"/>
  <c r="AL1057" i="17"/>
  <c r="AM1057" i="17"/>
  <c r="AD1039" i="17"/>
  <c r="AD1027" i="17"/>
  <c r="AA995" i="17"/>
  <c r="AF995" i="17"/>
  <c r="AG995" i="17" s="1"/>
  <c r="AA962" i="17"/>
  <c r="AH962" i="17"/>
  <c r="AF962" i="17"/>
  <c r="AG962" i="17" s="1"/>
  <c r="AH848" i="17"/>
  <c r="AK813" i="17"/>
  <c r="AL813" i="17"/>
  <c r="AM813" i="17"/>
  <c r="AH804" i="17"/>
  <c r="AK963" i="17"/>
  <c r="AL963" i="17"/>
  <c r="AM963" i="17"/>
  <c r="AF940" i="17"/>
  <c r="AG940" i="17" s="1"/>
  <c r="AD877" i="17"/>
  <c r="AI877" i="17"/>
  <c r="AH872" i="17"/>
  <c r="AA872" i="17"/>
  <c r="AF872" i="17"/>
  <c r="AG872" i="17" s="1"/>
  <c r="AA863" i="17"/>
  <c r="AH863" i="17"/>
  <c r="AF863" i="17"/>
  <c r="AG863" i="17" s="1"/>
  <c r="AA859" i="17"/>
  <c r="AH859" i="17" s="1"/>
  <c r="AF859" i="17"/>
  <c r="AG859" i="17" s="1"/>
  <c r="AF850" i="17"/>
  <c r="AG850" i="17" s="1"/>
  <c r="AF1141" i="17"/>
  <c r="AG1141" i="17" s="1"/>
  <c r="AF1137" i="17"/>
  <c r="AG1137" i="17" s="1"/>
  <c r="AD1092" i="17"/>
  <c r="AF1091" i="17"/>
  <c r="AG1091" i="17" s="1"/>
  <c r="AH1091" i="17"/>
  <c r="AD1065" i="17"/>
  <c r="AF1054" i="17"/>
  <c r="AG1054" i="17" s="1"/>
  <c r="AF1032" i="17"/>
  <c r="AG1032" i="17" s="1"/>
  <c r="AA1032" i="17"/>
  <c r="AL999" i="17"/>
  <c r="AJ999" i="17"/>
  <c r="AK999" i="17"/>
  <c r="AA998" i="17"/>
  <c r="AM994" i="17"/>
  <c r="AK994" i="17"/>
  <c r="AL994" i="17"/>
  <c r="AA986" i="17"/>
  <c r="AF986" i="17" s="1"/>
  <c r="AG986" i="17" s="1"/>
  <c r="AD978" i="17"/>
  <c r="AL949" i="17"/>
  <c r="AM949" i="17"/>
  <c r="AJ949" i="17"/>
  <c r="AK949" i="17"/>
  <c r="AA933" i="17"/>
  <c r="AF933" i="17" s="1"/>
  <c r="AG933" i="17" s="1"/>
  <c r="AA910" i="17"/>
  <c r="AH910" i="17" s="1"/>
  <c r="AM858" i="17"/>
  <c r="AJ858" i="17"/>
  <c r="AK858" i="17"/>
  <c r="AH853" i="17"/>
  <c r="AF853" i="17"/>
  <c r="AG853" i="17" s="1"/>
  <c r="AF844" i="17"/>
  <c r="AG844" i="17" s="1"/>
  <c r="AA836" i="17"/>
  <c r="AF836" i="17"/>
  <c r="AG836" i="17" s="1"/>
  <c r="AH836" i="17"/>
  <c r="AA817" i="17"/>
  <c r="AH817" i="17"/>
  <c r="AA810" i="17"/>
  <c r="AF810" i="17" s="1"/>
  <c r="AG810" i="17" s="1"/>
  <c r="AF1123" i="17"/>
  <c r="AG1123" i="17" s="1"/>
  <c r="AH1123" i="17"/>
  <c r="AD1017" i="17"/>
  <c r="AI1017" i="17"/>
  <c r="AI1002" i="17"/>
  <c r="AD1002" i="17"/>
  <c r="AH985" i="17"/>
  <c r="AF985" i="17"/>
  <c r="AG985" i="17" s="1"/>
  <c r="AD975" i="17"/>
  <c r="AF949" i="17"/>
  <c r="AG949" i="17" s="1"/>
  <c r="AH949" i="17"/>
  <c r="AM827" i="17"/>
  <c r="AJ827" i="17"/>
  <c r="AA1101" i="17"/>
  <c r="AH1101" i="17" s="1"/>
  <c r="AL1000" i="17"/>
  <c r="AM1000" i="17"/>
  <c r="AL984" i="17"/>
  <c r="AJ984" i="17"/>
  <c r="AK984" i="17"/>
  <c r="AM984" i="17"/>
  <c r="AJ926" i="17"/>
  <c r="AK926" i="17"/>
  <c r="AL926" i="17"/>
  <c r="AM926" i="17"/>
  <c r="AA1098" i="17"/>
  <c r="AH1098" i="17" s="1"/>
  <c r="AF1098" i="17"/>
  <c r="AG1098" i="17" s="1"/>
  <c r="AF1045" i="17"/>
  <c r="AG1045" i="17" s="1"/>
  <c r="AH1045" i="17"/>
  <c r="AF797" i="17"/>
  <c r="AG797" i="17" s="1"/>
  <c r="AK1018" i="17"/>
  <c r="AJ1018" i="17"/>
  <c r="AL1018" i="17"/>
  <c r="AF944" i="17"/>
  <c r="AG944" i="17" s="1"/>
  <c r="AA814" i="17"/>
  <c r="AH814" i="17" s="1"/>
  <c r="AF814" i="17"/>
  <c r="AG814" i="17" s="1"/>
  <c r="AD1097" i="17"/>
  <c r="AA1085" i="17"/>
  <c r="AL1070" i="17"/>
  <c r="AM1070" i="17"/>
  <c r="AA1044" i="17"/>
  <c r="AH1044" i="17" s="1"/>
  <c r="AD1018" i="17"/>
  <c r="AD817" i="17"/>
  <c r="AI817" i="17"/>
  <c r="AA1121" i="17"/>
  <c r="AH1121" i="17" s="1"/>
  <c r="AF1121" i="17"/>
  <c r="AG1121" i="17" s="1"/>
  <c r="AF1102" i="17"/>
  <c r="AG1102" i="17" s="1"/>
  <c r="AH1102" i="17"/>
  <c r="AA1094" i="17"/>
  <c r="AF1094" i="17" s="1"/>
  <c r="AG1094" i="17" s="1"/>
  <c r="AL1084" i="17"/>
  <c r="AJ1084" i="17"/>
  <c r="AK1084" i="17"/>
  <c r="AM1084" i="17"/>
  <c r="AJ1078" i="17"/>
  <c r="AL1078" i="17"/>
  <c r="AA971" i="17"/>
  <c r="AH938" i="17"/>
  <c r="AD1103" i="17"/>
  <c r="AA1024" i="17"/>
  <c r="AH1024" i="17" s="1"/>
  <c r="AF1024" i="17"/>
  <c r="AG1024" i="17" s="1"/>
  <c r="AA1015" i="17"/>
  <c r="AF1015" i="17" s="1"/>
  <c r="AG1015" i="17" s="1"/>
  <c r="AM927" i="17"/>
  <c r="AJ927" i="17"/>
  <c r="AF856" i="17"/>
  <c r="AG856" i="17" s="1"/>
  <c r="AA1147" i="17"/>
  <c r="AH1147" i="17" s="1"/>
  <c r="AD1123" i="17"/>
  <c r="AF1116" i="17"/>
  <c r="AG1116" i="17" s="1"/>
  <c r="AA1105" i="17"/>
  <c r="AF1105" i="17" s="1"/>
  <c r="AG1105" i="17" s="1"/>
  <c r="AD1095" i="17"/>
  <c r="AK1060" i="17"/>
  <c r="AL1060" i="17"/>
  <c r="AH1051" i="17"/>
  <c r="AA1046" i="17"/>
  <c r="AH1046" i="17" s="1"/>
  <c r="AH1027" i="17"/>
  <c r="AJ1023" i="17"/>
  <c r="AK1023" i="17"/>
  <c r="AL1023" i="17"/>
  <c r="AA1022" i="17"/>
  <c r="AH1022" i="17" s="1"/>
  <c r="AH1011" i="17"/>
  <c r="AA980" i="17"/>
  <c r="AF980" i="17" s="1"/>
  <c r="AG980" i="17" s="1"/>
  <c r="AH980" i="17"/>
  <c r="AA974" i="17"/>
  <c r="AF974" i="17" s="1"/>
  <c r="AG974" i="17" s="1"/>
  <c r="AM956" i="17"/>
  <c r="AJ956" i="17"/>
  <c r="AH936" i="17"/>
  <c r="AF936" i="17"/>
  <c r="AG936" i="17" s="1"/>
  <c r="AF921" i="17"/>
  <c r="AG921" i="17" s="1"/>
  <c r="AJ886" i="17"/>
  <c r="AK886" i="17"/>
  <c r="AL886" i="17"/>
  <c r="AM886" i="17"/>
  <c r="AK862" i="17"/>
  <c r="AL862" i="17"/>
  <c r="AJ835" i="17"/>
  <c r="AM835" i="17"/>
  <c r="AK835" i="17"/>
  <c r="AL835" i="17"/>
  <c r="AA802" i="17"/>
  <c r="AF1058" i="17"/>
  <c r="AG1058" i="17" s="1"/>
  <c r="AA1055" i="17"/>
  <c r="AF1055" i="17" s="1"/>
  <c r="AG1055" i="17" s="1"/>
  <c r="AH1055" i="17"/>
  <c r="AM1050" i="17"/>
  <c r="AJ1050" i="17"/>
  <c r="AK1050" i="17"/>
  <c r="AA1013" i="17"/>
  <c r="AH1013" i="17" s="1"/>
  <c r="AF1013" i="17"/>
  <c r="AG1013" i="17" s="1"/>
  <c r="AF999" i="17"/>
  <c r="AG999" i="17" s="1"/>
  <c r="AA978" i="17"/>
  <c r="AH978" i="17" s="1"/>
  <c r="AF955" i="17"/>
  <c r="AG955" i="17" s="1"/>
  <c r="AA943" i="17"/>
  <c r="AH943" i="17"/>
  <c r="AF943" i="17"/>
  <c r="AG943" i="17" s="1"/>
  <c r="AL920" i="17"/>
  <c r="AM920" i="17"/>
  <c r="AK920" i="17"/>
  <c r="AA909" i="17"/>
  <c r="AF909" i="17" s="1"/>
  <c r="AG909" i="17" s="1"/>
  <c r="AF862" i="17"/>
  <c r="AG862" i="17" s="1"/>
  <c r="AH862" i="17"/>
  <c r="AM856" i="17"/>
  <c r="AL856" i="17"/>
  <c r="AF808" i="17"/>
  <c r="AG808" i="17" s="1"/>
  <c r="AH808" i="17"/>
  <c r="AA803" i="17"/>
  <c r="AH803" i="17"/>
  <c r="AF803" i="17"/>
  <c r="AG803" i="17" s="1"/>
  <c r="AI1141" i="17"/>
  <c r="AI1105" i="17"/>
  <c r="AD1050" i="17"/>
  <c r="AA1049" i="17"/>
  <c r="AH1037" i="17"/>
  <c r="AF1037" i="17"/>
  <c r="AG1037" i="17" s="1"/>
  <c r="AH1010" i="17"/>
  <c r="AF1010" i="17"/>
  <c r="AG1010" i="17" s="1"/>
  <c r="AL1003" i="17"/>
  <c r="AK1003" i="17"/>
  <c r="AM1003" i="17"/>
  <c r="AI989" i="17"/>
  <c r="AD989" i="17"/>
  <c r="AF953" i="17"/>
  <c r="AG953" i="17" s="1"/>
  <c r="AF932" i="17"/>
  <c r="AG932" i="17" s="1"/>
  <c r="AA930" i="17"/>
  <c r="AF930" i="17" s="1"/>
  <c r="AG930" i="17" s="1"/>
  <c r="AA917" i="17"/>
  <c r="AH917" i="17" s="1"/>
  <c r="AA915" i="17"/>
  <c r="AF915" i="17"/>
  <c r="AG915" i="17" s="1"/>
  <c r="AH915" i="17"/>
  <c r="AH907" i="17"/>
  <c r="AD935" i="17"/>
  <c r="AI935" i="17"/>
  <c r="AA934" i="17"/>
  <c r="AF934" i="17"/>
  <c r="AG934" i="17" s="1"/>
  <c r="AH934" i="17"/>
  <c r="AF905" i="17"/>
  <c r="AG905" i="17" s="1"/>
  <c r="AA843" i="17"/>
  <c r="AH843" i="17"/>
  <c r="AF843" i="17"/>
  <c r="AG843" i="17" s="1"/>
  <c r="AJ826" i="17"/>
  <c r="AK826" i="17"/>
  <c r="AL826" i="17"/>
  <c r="AM826" i="17"/>
  <c r="AL821" i="17"/>
  <c r="AM821" i="17"/>
  <c r="AL800" i="17"/>
  <c r="AM800" i="17"/>
  <c r="AA1067" i="17"/>
  <c r="AH1067" i="17" s="1"/>
  <c r="AA1029" i="17"/>
  <c r="AH1029" i="17" s="1"/>
  <c r="AK980" i="17"/>
  <c r="AL980" i="17"/>
  <c r="AF969" i="17"/>
  <c r="AG969" i="17" s="1"/>
  <c r="AA946" i="17"/>
  <c r="AF946" i="17" s="1"/>
  <c r="AL940" i="17"/>
  <c r="AM940" i="17"/>
  <c r="AJ940" i="17"/>
  <c r="AK940" i="17"/>
  <c r="AM938" i="17"/>
  <c r="AJ938" i="17"/>
  <c r="AK938" i="17"/>
  <c r="AA922" i="17"/>
  <c r="AH922" i="17" s="1"/>
  <c r="AD899" i="17"/>
  <c r="AJ897" i="17"/>
  <c r="AK897" i="17"/>
  <c r="AL897" i="17"/>
  <c r="AD875" i="17"/>
  <c r="AI875" i="17"/>
  <c r="AK868" i="17"/>
  <c r="AJ868" i="17"/>
  <c r="AL868" i="17"/>
  <c r="AK852" i="17"/>
  <c r="AL852" i="17"/>
  <c r="AM852" i="17"/>
  <c r="AA848" i="17"/>
  <c r="AJ842" i="17"/>
  <c r="AK842" i="17"/>
  <c r="AL842" i="17"/>
  <c r="AM842" i="17"/>
  <c r="AH839" i="17"/>
  <c r="AA835" i="17"/>
  <c r="AH835" i="17" s="1"/>
  <c r="AD826" i="17"/>
  <c r="AA823" i="17"/>
  <c r="AH823" i="17" s="1"/>
  <c r="AK796" i="17"/>
  <c r="AM796" i="17"/>
  <c r="AA1104" i="17"/>
  <c r="AH1089" i="17"/>
  <c r="AA1005" i="17"/>
  <c r="AF1005" i="17" s="1"/>
  <c r="AG1005" i="17" s="1"/>
  <c r="AD972" i="17"/>
  <c r="AI972" i="17"/>
  <c r="AH1109" i="17"/>
  <c r="AF1074" i="17"/>
  <c r="AG1074" i="17" s="1"/>
  <c r="AH1074" i="17"/>
  <c r="AF1063" i="17"/>
  <c r="AG1063" i="17" s="1"/>
  <c r="AF1044" i="17"/>
  <c r="AG1044" i="17" s="1"/>
  <c r="AD1042" i="17"/>
  <c r="AI1042" i="17"/>
  <c r="AD1006" i="17"/>
  <c r="AH989" i="17"/>
  <c r="AL970" i="17"/>
  <c r="AM970" i="17"/>
  <c r="AA951" i="17"/>
  <c r="AF951" i="17" s="1"/>
  <c r="AG951" i="17" s="1"/>
  <c r="AA944" i="17"/>
  <c r="AH944" i="17"/>
  <c r="AD940" i="17"/>
  <c r="AJ906" i="17"/>
  <c r="AK906" i="17"/>
  <c r="AL906" i="17"/>
  <c r="AA889" i="17"/>
  <c r="AF889" i="17" s="1"/>
  <c r="AG889" i="17" s="1"/>
  <c r="AD868" i="17"/>
  <c r="AJ866" i="17"/>
  <c r="AK866" i="17"/>
  <c r="AM866" i="17"/>
  <c r="AD852" i="17"/>
  <c r="AA841" i="17"/>
  <c r="AH841" i="17" s="1"/>
  <c r="AA826" i="17"/>
  <c r="AH826" i="17" s="1"/>
  <c r="AJ819" i="17"/>
  <c r="AK819" i="17"/>
  <c r="AM819" i="17"/>
  <c r="AH1097" i="17"/>
  <c r="AF1085" i="17"/>
  <c r="AG1085" i="17" s="1"/>
  <c r="AA1070" i="17"/>
  <c r="AF1070" i="17" s="1"/>
  <c r="AG1070" i="17" s="1"/>
  <c r="AL954" i="17"/>
  <c r="AM954" i="17"/>
  <c r="AJ899" i="17"/>
  <c r="AK899" i="17"/>
  <c r="AL899" i="17"/>
  <c r="AM899" i="17"/>
  <c r="AA834" i="17"/>
  <c r="AH834" i="17" s="1"/>
  <c r="AF834" i="17"/>
  <c r="AG834" i="17" s="1"/>
  <c r="AA818" i="17"/>
  <c r="AF818" i="17" s="1"/>
  <c r="AG818" i="17" s="1"/>
  <c r="AH818" i="17"/>
  <c r="AH795" i="17"/>
  <c r="AF1050" i="17"/>
  <c r="AG1050" i="17" s="1"/>
  <c r="AH1050" i="17"/>
  <c r="AA1041" i="17"/>
  <c r="AH1041" i="17" s="1"/>
  <c r="AF1041" i="17"/>
  <c r="AG1041" i="17" s="1"/>
  <c r="AA1000" i="17"/>
  <c r="AF1000" i="17" s="1"/>
  <c r="AG1000" i="17" s="1"/>
  <c r="AI985" i="17"/>
  <c r="AD985" i="17"/>
  <c r="AK933" i="17"/>
  <c r="AL933" i="17"/>
  <c r="AK928" i="17"/>
  <c r="AL928" i="17"/>
  <c r="AJ928" i="17"/>
  <c r="AM928" i="17"/>
  <c r="AA927" i="17"/>
  <c r="AF927" i="17" s="1"/>
  <c r="AG927" i="17" s="1"/>
  <c r="AF920" i="17"/>
  <c r="AG920" i="17" s="1"/>
  <c r="AH920" i="17"/>
  <c r="AF910" i="17"/>
  <c r="AG910" i="17" s="1"/>
  <c r="AD906" i="17"/>
  <c r="AK873" i="17"/>
  <c r="AL873" i="17"/>
  <c r="AJ873" i="17"/>
  <c r="AM873" i="17"/>
  <c r="AD819" i="17"/>
  <c r="AI812" i="17"/>
  <c r="AD812" i="17"/>
  <c r="AL805" i="17"/>
  <c r="AM805" i="17"/>
  <c r="AA804" i="17"/>
  <c r="AF802" i="17"/>
  <c r="AG802" i="17" s="1"/>
  <c r="AJ998" i="17"/>
  <c r="AK998" i="17"/>
  <c r="AL998" i="17"/>
  <c r="AA987" i="17"/>
  <c r="AH987" i="17" s="1"/>
  <c r="AF987" i="17"/>
  <c r="AG987" i="17" s="1"/>
  <c r="AH952" i="17"/>
  <c r="AF952" i="17"/>
  <c r="AG952" i="17" s="1"/>
  <c r="AH939" i="17"/>
  <c r="AA939" i="17"/>
  <c r="AF939" i="17" s="1"/>
  <c r="AG939" i="17" s="1"/>
  <c r="AF931" i="17"/>
  <c r="AG931" i="17" s="1"/>
  <c r="AH931" i="17"/>
  <c r="AA887" i="17"/>
  <c r="AF887" i="17"/>
  <c r="AG887" i="17" s="1"/>
  <c r="AF882" i="17"/>
  <c r="AG882" i="17" s="1"/>
  <c r="AA877" i="17"/>
  <c r="AH877" i="17" s="1"/>
  <c r="AA816" i="17"/>
  <c r="AF816" i="17"/>
  <c r="AG816" i="17" s="1"/>
  <c r="AH816" i="17"/>
  <c r="AF811" i="17"/>
  <c r="AG811" i="17" s="1"/>
  <c r="AH811" i="17"/>
  <c r="AA806" i="17"/>
  <c r="AH806" i="17" s="1"/>
  <c r="AF1056" i="17"/>
  <c r="AG1056" i="17" s="1"/>
  <c r="AA1028" i="17"/>
  <c r="AF1028" i="17" s="1"/>
  <c r="AG1028" i="17" s="1"/>
  <c r="AF998" i="17"/>
  <c r="AG998" i="17" s="1"/>
  <c r="AK990" i="17"/>
  <c r="AF988" i="17"/>
  <c r="AG988" i="17" s="1"/>
  <c r="AM977" i="17"/>
  <c r="AJ977" i="17"/>
  <c r="AK977" i="17"/>
  <c r="AL969" i="17"/>
  <c r="AJ962" i="17"/>
  <c r="AK962" i="17"/>
  <c r="AA945" i="17"/>
  <c r="AH945" i="17" s="1"/>
  <c r="AA929" i="17"/>
  <c r="AH929" i="17" s="1"/>
  <c r="AA924" i="17"/>
  <c r="AH924" i="17"/>
  <c r="AJ902" i="17"/>
  <c r="AK902" i="17"/>
  <c r="AL902" i="17"/>
  <c r="AH865" i="17"/>
  <c r="AF865" i="17"/>
  <c r="AG865" i="17" s="1"/>
  <c r="AD840" i="17"/>
  <c r="AI840" i="17"/>
  <c r="AA827" i="17"/>
  <c r="AA1048" i="17"/>
  <c r="AH1048" i="17" s="1"/>
  <c r="AD1026" i="17"/>
  <c r="AL1016" i="17"/>
  <c r="AK1016" i="17"/>
  <c r="AM1016" i="17"/>
  <c r="AD977" i="17"/>
  <c r="AA973" i="17"/>
  <c r="AF973" i="17" s="1"/>
  <c r="AG973" i="17" s="1"/>
  <c r="AD962" i="17"/>
  <c r="AL957" i="17"/>
  <c r="AM957" i="17"/>
  <c r="AH953" i="17"/>
  <c r="AA896" i="17"/>
  <c r="AF896" i="17"/>
  <c r="AG896" i="17" s="1"/>
  <c r="AH896" i="17"/>
  <c r="AF886" i="17"/>
  <c r="AG886" i="17" s="1"/>
  <c r="AA873" i="17"/>
  <c r="AF873" i="17" s="1"/>
  <c r="AG873" i="17" s="1"/>
  <c r="AA868" i="17"/>
  <c r="AH868" i="17" s="1"/>
  <c r="AF868" i="17"/>
  <c r="AG868" i="17" s="1"/>
  <c r="AA844" i="17"/>
  <c r="AH844" i="17"/>
  <c r="AD838" i="17"/>
  <c r="AI838" i="17"/>
  <c r="AK833" i="17"/>
  <c r="AL833" i="17"/>
  <c r="AJ833" i="17"/>
  <c r="AM833" i="17"/>
  <c r="AA832" i="17"/>
  <c r="AF832" i="17" s="1"/>
  <c r="AG832" i="17" s="1"/>
  <c r="AM818" i="17"/>
  <c r="AK818" i="17"/>
  <c r="AH815" i="17"/>
  <c r="AH802" i="17"/>
  <c r="AL990" i="17"/>
  <c r="AM990" i="17"/>
  <c r="AJ969" i="17"/>
  <c r="AM969" i="17"/>
  <c r="AJ946" i="17"/>
  <c r="AK946" i="17"/>
  <c r="AL946" i="17"/>
  <c r="AM946" i="17"/>
  <c r="AH940" i="17"/>
  <c r="AF919" i="17"/>
  <c r="AG919" i="17" s="1"/>
  <c r="AA906" i="17"/>
  <c r="AH906" i="17" s="1"/>
  <c r="AA901" i="17"/>
  <c r="AH901" i="17" s="1"/>
  <c r="AF901" i="17"/>
  <c r="AG901" i="17" s="1"/>
  <c r="AF884" i="17"/>
  <c r="AG884" i="17" s="1"/>
  <c r="AH882" i="17"/>
  <c r="AA870" i="17"/>
  <c r="AH870" i="17" s="1"/>
  <c r="AF870" i="17"/>
  <c r="AG870" i="17" s="1"/>
  <c r="AA866" i="17"/>
  <c r="AH866" i="17" s="1"/>
  <c r="AA860" i="17"/>
  <c r="AF860" i="17" s="1"/>
  <c r="AG860" i="17" s="1"/>
  <c r="AL831" i="17"/>
  <c r="AJ831" i="17"/>
  <c r="AK831" i="17"/>
  <c r="AM831" i="17"/>
  <c r="AF1016" i="17"/>
  <c r="AG1016" i="17" s="1"/>
  <c r="AL976" i="17"/>
  <c r="AA956" i="17"/>
  <c r="AH956" i="17"/>
  <c r="AF938" i="17"/>
  <c r="AG938" i="17" s="1"/>
  <c r="AJ921" i="17"/>
  <c r="AL921" i="17"/>
  <c r="AM921" i="17"/>
  <c r="AA894" i="17"/>
  <c r="AH894" i="17" s="1"/>
  <c r="AF894" i="17"/>
  <c r="AG894" i="17" s="1"/>
  <c r="AA883" i="17"/>
  <c r="AF883" i="17" s="1"/>
  <c r="AG883" i="17" s="1"/>
  <c r="AH883" i="17"/>
  <c r="AJ846" i="17"/>
  <c r="AK846" i="17"/>
  <c r="AL846" i="17"/>
  <c r="AK830" i="17"/>
  <c r="AK804" i="17"/>
  <c r="AJ804" i="17"/>
  <c r="AL804" i="17"/>
  <c r="AA1008" i="17"/>
  <c r="AH1008" i="17"/>
  <c r="AK913" i="17"/>
  <c r="AL913" i="17"/>
  <c r="AJ913" i="17"/>
  <c r="AM913" i="17"/>
  <c r="AH912" i="17"/>
  <c r="AF912" i="17"/>
  <c r="AG912" i="17" s="1"/>
  <c r="AL891" i="17"/>
  <c r="AJ891" i="17"/>
  <c r="AK891" i="17"/>
  <c r="AM891" i="17"/>
  <c r="AJ885" i="17"/>
  <c r="AM885" i="17"/>
  <c r="AK844" i="17"/>
  <c r="AM844" i="17"/>
  <c r="AI841" i="17"/>
  <c r="AD841" i="17"/>
  <c r="AF829" i="17"/>
  <c r="AG829" i="17" s="1"/>
  <c r="AD976" i="17"/>
  <c r="AJ965" i="17"/>
  <c r="AK965" i="17"/>
  <c r="AI952" i="17"/>
  <c r="AD952" i="17"/>
  <c r="AD913" i="17"/>
  <c r="AF881" i="17"/>
  <c r="AG881" i="17" s="1"/>
  <c r="AF878" i="17"/>
  <c r="AG878" i="17" s="1"/>
  <c r="AH878" i="17"/>
  <c r="AI870" i="17"/>
  <c r="AD870" i="17"/>
  <c r="AD830" i="17"/>
  <c r="AA820" i="17"/>
  <c r="AA812" i="17"/>
  <c r="AH812" i="17" s="1"/>
  <c r="AA809" i="17"/>
  <c r="AH809" i="17" s="1"/>
  <c r="AJ802" i="17"/>
  <c r="AK802" i="17"/>
  <c r="AL802" i="17"/>
  <c r="AA979" i="17"/>
  <c r="AF979" i="17" s="1"/>
  <c r="AG979" i="17" s="1"/>
  <c r="AF975" i="17"/>
  <c r="AG975" i="17" s="1"/>
  <c r="AD965" i="17"/>
  <c r="AL911" i="17"/>
  <c r="AK911" i="17"/>
  <c r="AM911" i="17"/>
  <c r="AH861" i="17"/>
  <c r="AH846" i="17"/>
  <c r="AF907" i="17"/>
  <c r="AG907" i="17" s="1"/>
  <c r="AD884" i="17"/>
  <c r="AA858" i="17"/>
  <c r="AF858" i="17" s="1"/>
  <c r="AG858" i="17" s="1"/>
  <c r="AH855" i="17"/>
  <c r="AH797" i="17"/>
  <c r="AA982" i="17"/>
  <c r="AH971" i="17"/>
  <c r="AK944" i="17"/>
  <c r="AJ944" i="17"/>
  <c r="AL944" i="17"/>
  <c r="AM944" i="17"/>
  <c r="AA942" i="17"/>
  <c r="AF942" i="17" s="1"/>
  <c r="AG942" i="17" s="1"/>
  <c r="AA914" i="17"/>
  <c r="AH914" i="17" s="1"/>
  <c r="AD895" i="17"/>
  <c r="AI895" i="17"/>
  <c r="AJ882" i="17"/>
  <c r="AK882" i="17"/>
  <c r="AL882" i="17"/>
  <c r="AA862" i="17"/>
  <c r="AH905" i="17"/>
  <c r="AA856" i="17"/>
  <c r="AH856" i="17" s="1"/>
  <c r="AF831" i="17"/>
  <c r="AG831" i="17" s="1"/>
  <c r="AA936" i="17"/>
  <c r="AD917" i="17"/>
  <c r="AI917" i="17"/>
  <c r="AK904" i="17"/>
  <c r="AJ904" i="17"/>
  <c r="AL904" i="17"/>
  <c r="AM904" i="17"/>
  <c r="AA902" i="17"/>
  <c r="AH902" i="17" s="1"/>
  <c r="AA874" i="17"/>
  <c r="AH874" i="17" s="1"/>
  <c r="AA849" i="17"/>
  <c r="AF849" i="17" s="1"/>
  <c r="AG849" i="17" s="1"/>
  <c r="AF838" i="17"/>
  <c r="AG838" i="17" s="1"/>
  <c r="AD872" i="17"/>
  <c r="AD832" i="17"/>
  <c r="AD912" i="17"/>
  <c r="AD850" i="17"/>
  <c r="AD810" i="17"/>
  <c r="AJ1128" i="16"/>
  <c r="AL1128" i="16" s="1"/>
  <c r="AK1128" i="16"/>
  <c r="AM1128" i="16"/>
  <c r="AK1151" i="16"/>
  <c r="AJ1151" i="16"/>
  <c r="AL1151" i="16"/>
  <c r="AM1151" i="16"/>
  <c r="AK1067" i="16"/>
  <c r="AJ1067" i="16"/>
  <c r="AM1067" i="16"/>
  <c r="AL1067" i="16"/>
  <c r="AK1141" i="16"/>
  <c r="AL1141" i="16"/>
  <c r="AM1141" i="16"/>
  <c r="AJ1141" i="16"/>
  <c r="AK1015" i="16"/>
  <c r="AL1015" i="16"/>
  <c r="AJ1015" i="16"/>
  <c r="AM1015" i="16"/>
  <c r="AD1098" i="16"/>
  <c r="AI1098" i="16"/>
  <c r="AJ914" i="16"/>
  <c r="AL914" i="16" s="1"/>
  <c r="AK914" i="16"/>
  <c r="AM914" i="16"/>
  <c r="AM853" i="16"/>
  <c r="AJ853" i="16"/>
  <c r="AK853" i="16"/>
  <c r="AL853" i="16"/>
  <c r="AM1116" i="16"/>
  <c r="AJ1116" i="16"/>
  <c r="AK1116" i="16"/>
  <c r="AL1116" i="16"/>
  <c r="AK1091" i="16"/>
  <c r="AL1091" i="16"/>
  <c r="AM1091" i="16"/>
  <c r="AJ1091" i="16"/>
  <c r="AM1149" i="16"/>
  <c r="AJ1149" i="16"/>
  <c r="AK1149" i="16"/>
  <c r="AL1149" i="16"/>
  <c r="AJ884" i="16"/>
  <c r="AK884" i="16"/>
  <c r="AL884" i="16"/>
  <c r="AM884" i="16"/>
  <c r="AJ796" i="16"/>
  <c r="AK796" i="16"/>
  <c r="AM796" i="16"/>
  <c r="AJ869" i="16"/>
  <c r="AK869" i="16"/>
  <c r="AM837" i="16"/>
  <c r="AL837" i="16"/>
  <c r="AD955" i="16"/>
  <c r="AL939" i="16"/>
  <c r="AM939" i="16"/>
  <c r="AL902" i="16"/>
  <c r="AM902" i="16"/>
  <c r="AJ1066" i="16"/>
  <c r="AK1066" i="16"/>
  <c r="AL1066" i="16"/>
  <c r="AM1066" i="16"/>
  <c r="AM988" i="16"/>
  <c r="AL988" i="16"/>
  <c r="AJ988" i="16"/>
  <c r="AK988" i="16"/>
  <c r="AL924" i="16"/>
  <c r="AM924" i="16"/>
  <c r="AJ909" i="16"/>
  <c r="AK909" i="16"/>
  <c r="AL909" i="16"/>
  <c r="AM909" i="16"/>
  <c r="AK982" i="16"/>
  <c r="AL982" i="16"/>
  <c r="AJ1142" i="16"/>
  <c r="AK1142" i="16"/>
  <c r="AI1092" i="16"/>
  <c r="AK1018" i="16"/>
  <c r="AL1018" i="16"/>
  <c r="AJ1016" i="16"/>
  <c r="AM1016" i="16"/>
  <c r="AD1008" i="16"/>
  <c r="AM943" i="16"/>
  <c r="AK943" i="16"/>
  <c r="AL943" i="16"/>
  <c r="AK941" i="16"/>
  <c r="AK935" i="16"/>
  <c r="AJ935" i="16"/>
  <c r="AK932" i="16"/>
  <c r="AL932" i="16"/>
  <c r="AM932" i="16"/>
  <c r="AK904" i="16"/>
  <c r="AL904" i="16"/>
  <c r="AM904" i="16"/>
  <c r="AD883" i="16"/>
  <c r="AI858" i="16"/>
  <c r="AM824" i="16"/>
  <c r="AM798" i="16"/>
  <c r="AJ798" i="16"/>
  <c r="AK798" i="16"/>
  <c r="AK1138" i="16"/>
  <c r="AM1130" i="16"/>
  <c r="AI1115" i="16"/>
  <c r="AL1113" i="16"/>
  <c r="AK1088" i="16"/>
  <c r="AJ1082" i="16"/>
  <c r="AK1072" i="16"/>
  <c r="AL1072" i="16"/>
  <c r="AI1042" i="16"/>
  <c r="AM1009" i="16"/>
  <c r="AI995" i="16"/>
  <c r="AD995" i="16"/>
  <c r="AD980" i="16"/>
  <c r="AJ954" i="16"/>
  <c r="AK954" i="16"/>
  <c r="AL954" i="16"/>
  <c r="AD935" i="16"/>
  <c r="AJ926" i="16"/>
  <c r="AK926" i="16"/>
  <c r="AL926" i="16"/>
  <c r="AJ856" i="16"/>
  <c r="AK856" i="16"/>
  <c r="AL824" i="16"/>
  <c r="AL809" i="16"/>
  <c r="AM809" i="16"/>
  <c r="AD798" i="16"/>
  <c r="AI1159" i="16"/>
  <c r="AD1150" i="16"/>
  <c r="AI1144" i="16"/>
  <c r="AI1134" i="16"/>
  <c r="AL1130" i="16"/>
  <c r="AM1126" i="16"/>
  <c r="AJ1117" i="16"/>
  <c r="AK1117" i="16"/>
  <c r="AL1117" i="16"/>
  <c r="AM1117" i="16"/>
  <c r="AK1113" i="16"/>
  <c r="AM1107" i="16"/>
  <c r="AD1100" i="16"/>
  <c r="AI1094" i="16"/>
  <c r="AI1080" i="16"/>
  <c r="AI1076" i="16"/>
  <c r="AI1074" i="16"/>
  <c r="AK1070" i="16"/>
  <c r="AI1055" i="16"/>
  <c r="AI1040" i="16"/>
  <c r="AI1031" i="16"/>
  <c r="AI1029" i="16"/>
  <c r="AI1023" i="16"/>
  <c r="AD1023" i="16"/>
  <c r="AL1009" i="16"/>
  <c r="AL958" i="16"/>
  <c r="AD950" i="16"/>
  <c r="AD926" i="16"/>
  <c r="AJ913" i="16"/>
  <c r="AJ889" i="16"/>
  <c r="AK889" i="16"/>
  <c r="AL889" i="16"/>
  <c r="AM889" i="16"/>
  <c r="AK824" i="16"/>
  <c r="AJ816" i="16"/>
  <c r="AK816" i="16"/>
  <c r="AJ811" i="16"/>
  <c r="AK811" i="16"/>
  <c r="AM811" i="16"/>
  <c r="AJ1157" i="16"/>
  <c r="AL1157" i="16"/>
  <c r="AL1155" i="16"/>
  <c r="AJ1136" i="16"/>
  <c r="AK1136" i="16"/>
  <c r="AI1132" i="16"/>
  <c r="AK1126" i="16"/>
  <c r="AD1117" i="16"/>
  <c r="AI1111" i="16"/>
  <c r="AJ1086" i="16"/>
  <c r="AK1086" i="16"/>
  <c r="AK1068" i="16"/>
  <c r="AL1068" i="16"/>
  <c r="AJ1068" i="16"/>
  <c r="AI1044" i="16"/>
  <c r="AL1020" i="16"/>
  <c r="AM1020" i="16"/>
  <c r="AK1020" i="16"/>
  <c r="AD1014" i="16"/>
  <c r="AI1014" i="16"/>
  <c r="AL1005" i="16"/>
  <c r="AD999" i="16"/>
  <c r="AI999" i="16"/>
  <c r="AM973" i="16"/>
  <c r="AL973" i="16"/>
  <c r="AK958" i="16"/>
  <c r="AD889" i="16"/>
  <c r="AL868" i="16"/>
  <c r="AI864" i="16"/>
  <c r="AI828" i="16"/>
  <c r="AD816" i="16"/>
  <c r="AM813" i="16"/>
  <c r="AL813" i="16"/>
  <c r="AJ813" i="16"/>
  <c r="AK813" i="16"/>
  <c r="AJ802" i="16"/>
  <c r="AK802" i="16"/>
  <c r="AL802" i="16"/>
  <c r="AL800" i="16"/>
  <c r="AM800" i="16"/>
  <c r="AJ1137" i="16"/>
  <c r="AK1137" i="16"/>
  <c r="AJ1087" i="16"/>
  <c r="AK1087" i="16"/>
  <c r="AL1041" i="16"/>
  <c r="AM1041" i="16"/>
  <c r="AD804" i="16"/>
  <c r="AI804" i="16"/>
  <c r="AD1149" i="16"/>
  <c r="AD1141" i="16"/>
  <c r="AJ1093" i="16"/>
  <c r="AK1093" i="16"/>
  <c r="AD1015" i="16"/>
  <c r="AJ896" i="16"/>
  <c r="AL896" i="16"/>
  <c r="AM896" i="16"/>
  <c r="AJ1112" i="16"/>
  <c r="AK1112" i="16"/>
  <c r="AD1079" i="16"/>
  <c r="AI1079" i="16"/>
  <c r="AD1054" i="16"/>
  <c r="AI1054" i="16"/>
  <c r="AD1017" i="16"/>
  <c r="AD970" i="16"/>
  <c r="AK874" i="16"/>
  <c r="AL874" i="16"/>
  <c r="AM874" i="16"/>
  <c r="AM833" i="16"/>
  <c r="AL833" i="16"/>
  <c r="AM803" i="16"/>
  <c r="AK803" i="16"/>
  <c r="AL803" i="16"/>
  <c r="AJ1152" i="16"/>
  <c r="AK1152" i="16"/>
  <c r="AD1112" i="16"/>
  <c r="AJ1102" i="16"/>
  <c r="AK1102" i="16"/>
  <c r="AL1102" i="16"/>
  <c r="AK1019" i="16"/>
  <c r="AL1019" i="16"/>
  <c r="AM1019" i="16"/>
  <c r="AK989" i="16"/>
  <c r="AL989" i="16"/>
  <c r="AI870" i="16"/>
  <c r="AD870" i="16"/>
  <c r="AJ801" i="16"/>
  <c r="AK801" i="16"/>
  <c r="AL801" i="16"/>
  <c r="AM801" i="16"/>
  <c r="AD1151" i="16"/>
  <c r="AI936" i="16"/>
  <c r="AD936" i="16"/>
  <c r="AM863" i="16"/>
  <c r="AJ863" i="16"/>
  <c r="AK863" i="16"/>
  <c r="AJ846" i="16"/>
  <c r="AK846" i="16"/>
  <c r="AM846" i="16"/>
  <c r="AJ1143" i="16"/>
  <c r="AK1143" i="16"/>
  <c r="AD1091" i="16"/>
  <c r="AD879" i="16"/>
  <c r="AI879" i="16"/>
  <c r="AD1143" i="16"/>
  <c r="AD1116" i="16"/>
  <c r="AD1093" i="16"/>
  <c r="AI806" i="16"/>
  <c r="AD806" i="16"/>
  <c r="AI1030" i="16"/>
  <c r="AD1030" i="16"/>
  <c r="AK907" i="16"/>
  <c r="AL907" i="16"/>
  <c r="AM907" i="16"/>
  <c r="AL867" i="16"/>
  <c r="AM867" i="16"/>
  <c r="AK1148" i="16"/>
  <c r="AL1148" i="16"/>
  <c r="AM1148" i="16"/>
  <c r="AJ1021" i="16"/>
  <c r="AK1021" i="16"/>
  <c r="AL1021" i="16"/>
  <c r="AJ1027" i="16"/>
  <c r="AK1027" i="16"/>
  <c r="AD881" i="16"/>
  <c r="AJ871" i="16"/>
  <c r="AK871" i="16"/>
  <c r="AM871" i="16"/>
  <c r="AL871" i="16"/>
  <c r="AJ1107" i="16"/>
  <c r="AK1107" i="16"/>
  <c r="AL979" i="16"/>
  <c r="AM979" i="16"/>
  <c r="AJ979" i="16"/>
  <c r="AK979" i="16"/>
  <c r="AJ906" i="16"/>
  <c r="AK906" i="16"/>
  <c r="AL906" i="16"/>
  <c r="AM906" i="16"/>
  <c r="AJ891" i="16"/>
  <c r="AK891" i="16"/>
  <c r="AM891" i="16"/>
  <c r="AL891" i="16"/>
  <c r="AJ841" i="16"/>
  <c r="AK841" i="16"/>
  <c r="AL841" i="16"/>
  <c r="AM841" i="16"/>
  <c r="AM1003" i="16"/>
  <c r="AK1003" i="16"/>
  <c r="AL1003" i="16"/>
  <c r="AJ992" i="16"/>
  <c r="AK992" i="16"/>
  <c r="AL992" i="16"/>
  <c r="AK934" i="16"/>
  <c r="AL934" i="16"/>
  <c r="AM934" i="16"/>
  <c r="AJ826" i="16"/>
  <c r="AK826" i="16"/>
  <c r="AI820" i="16"/>
  <c r="AD820" i="16"/>
  <c r="AL1153" i="16"/>
  <c r="AM1153" i="16"/>
  <c r="AD1138" i="16"/>
  <c r="AJ1122" i="16"/>
  <c r="AK1122" i="16"/>
  <c r="AM1122" i="16"/>
  <c r="AD1003" i="16"/>
  <c r="AD990" i="16"/>
  <c r="AD984" i="16"/>
  <c r="AD911" i="16"/>
  <c r="AK908" i="16"/>
  <c r="AJ851" i="16"/>
  <c r="AK851" i="16"/>
  <c r="AM1145" i="16"/>
  <c r="AM1139" i="16"/>
  <c r="AM1118" i="16"/>
  <c r="AI1101" i="16"/>
  <c r="AD1070" i="16"/>
  <c r="AL1061" i="16"/>
  <c r="AM1061" i="16"/>
  <c r="AK1061" i="16"/>
  <c r="AJ951" i="16"/>
  <c r="AK951" i="16"/>
  <c r="AL951" i="16"/>
  <c r="AM951" i="16"/>
  <c r="AD913" i="16"/>
  <c r="AJ908" i="16"/>
  <c r="AK830" i="16"/>
  <c r="AL830" i="16"/>
  <c r="AM830" i="16"/>
  <c r="AI1147" i="16"/>
  <c r="AK1145" i="16"/>
  <c r="AL1139" i="16"/>
  <c r="AI1120" i="16"/>
  <c r="AL1118" i="16"/>
  <c r="AJ1105" i="16"/>
  <c r="AK1105" i="16"/>
  <c r="AI1097" i="16"/>
  <c r="AK1095" i="16"/>
  <c r="AL1089" i="16"/>
  <c r="AL1085" i="16"/>
  <c r="AL1073" i="16"/>
  <c r="AM1071" i="16"/>
  <c r="AK1057" i="16"/>
  <c r="AJ1057" i="16"/>
  <c r="AL1057" i="16"/>
  <c r="AM1050" i="16"/>
  <c r="AJ1033" i="16"/>
  <c r="AK1033" i="16"/>
  <c r="AL1033" i="16"/>
  <c r="AJ1026" i="16"/>
  <c r="AL1026" i="16"/>
  <c r="AM1026" i="16"/>
  <c r="AL1017" i="16"/>
  <c r="AK1013" i="16"/>
  <c r="AI1011" i="16"/>
  <c r="AJ996" i="16"/>
  <c r="AL996" i="16"/>
  <c r="AM996" i="16"/>
  <c r="AD971" i="16"/>
  <c r="AM944" i="16"/>
  <c r="AJ931" i="16"/>
  <c r="AM931" i="16"/>
  <c r="AK931" i="16"/>
  <c r="AL931" i="16"/>
  <c r="AL894" i="16"/>
  <c r="AM890" i="16"/>
  <c r="AJ866" i="16"/>
  <c r="AK866" i="16"/>
  <c r="AM844" i="16"/>
  <c r="AD830" i="16"/>
  <c r="AI1037" i="16"/>
  <c r="AM953" i="16"/>
  <c r="AJ953" i="16"/>
  <c r="AK953" i="16"/>
  <c r="AD903" i="16"/>
  <c r="AJ1039" i="16"/>
  <c r="AK1039" i="16"/>
  <c r="AK1004" i="16"/>
  <c r="AL1004" i="16"/>
  <c r="AM1004" i="16"/>
  <c r="AK1129" i="16"/>
  <c r="AL1129" i="16"/>
  <c r="AM1129" i="16"/>
  <c r="AD1050" i="16"/>
  <c r="AD1039" i="16"/>
  <c r="AD1077" i="16"/>
  <c r="AJ905" i="16"/>
  <c r="AK905" i="16"/>
  <c r="AL905" i="16"/>
  <c r="AM905" i="16"/>
  <c r="AJ955" i="16"/>
  <c r="AK955" i="16"/>
  <c r="AL955" i="16"/>
  <c r="AM955" i="16"/>
  <c r="AI1006" i="16"/>
  <c r="AM959" i="16"/>
  <c r="AJ959" i="16"/>
  <c r="AK959" i="16"/>
  <c r="AJ881" i="16"/>
  <c r="AK881" i="16"/>
  <c r="AL881" i="16"/>
  <c r="AM881" i="16"/>
  <c r="AL1049" i="16"/>
  <c r="AM1049" i="16"/>
  <c r="AD1021" i="16"/>
  <c r="AD1006" i="16"/>
  <c r="AI895" i="16"/>
  <c r="AD895" i="16"/>
  <c r="AJ797" i="16"/>
  <c r="AK797" i="16"/>
  <c r="AM1135" i="16"/>
  <c r="AI1103" i="16"/>
  <c r="AM1095" i="16"/>
  <c r="AM1089" i="16"/>
  <c r="AM1085" i="16"/>
  <c r="AM1017" i="16"/>
  <c r="AJ971" i="16"/>
  <c r="AL971" i="16"/>
  <c r="AK971" i="16"/>
  <c r="AI966" i="16"/>
  <c r="AM938" i="16"/>
  <c r="AL938" i="16"/>
  <c r="AL929" i="16"/>
  <c r="AM929" i="16"/>
  <c r="AM894" i="16"/>
  <c r="AJ886" i="16"/>
  <c r="AK886" i="16"/>
  <c r="AL1135" i="16"/>
  <c r="AD1155" i="16"/>
  <c r="AJ1145" i="16"/>
  <c r="AM1143" i="16"/>
  <c r="AK1139" i="16"/>
  <c r="AM1137" i="16"/>
  <c r="AK1135" i="16"/>
  <c r="AD1128" i="16"/>
  <c r="AJ1124" i="16"/>
  <c r="AK1124" i="16"/>
  <c r="AK1118" i="16"/>
  <c r="AM1114" i="16"/>
  <c r="AD1105" i="16"/>
  <c r="AI1099" i="16"/>
  <c r="AJ1095" i="16"/>
  <c r="AM1093" i="16"/>
  <c r="AK1089" i="16"/>
  <c r="AM1087" i="16"/>
  <c r="AK1085" i="16"/>
  <c r="AM1083" i="16"/>
  <c r="AL1081" i="16"/>
  <c r="AK1073" i="16"/>
  <c r="AL1071" i="16"/>
  <c r="AD1057" i="16"/>
  <c r="AL1050" i="16"/>
  <c r="AK1041" i="16"/>
  <c r="AM1039" i="16"/>
  <c r="AD1033" i="16"/>
  <c r="AK1017" i="16"/>
  <c r="AD1005" i="16"/>
  <c r="AM989" i="16"/>
  <c r="AL944" i="16"/>
  <c r="AJ899" i="16"/>
  <c r="AK899" i="16"/>
  <c r="AL899" i="16"/>
  <c r="AK894" i="16"/>
  <c r="AL890" i="16"/>
  <c r="AD866" i="16"/>
  <c r="AD853" i="16"/>
  <c r="AL844" i="16"/>
  <c r="AJ819" i="16"/>
  <c r="AK819" i="16"/>
  <c r="AL819" i="16"/>
  <c r="AL808" i="16"/>
  <c r="AK799" i="16"/>
  <c r="AL799" i="16"/>
  <c r="AJ1075" i="16"/>
  <c r="AK1075" i="16"/>
  <c r="AM1075" i="16"/>
  <c r="AM903" i="16"/>
  <c r="AK903" i="16"/>
  <c r="AL903" i="16"/>
  <c r="AK872" i="16"/>
  <c r="AL872" i="16"/>
  <c r="AM872" i="16"/>
  <c r="AK1110" i="16"/>
  <c r="AL1110" i="16"/>
  <c r="AM1110" i="16"/>
  <c r="AJ1043" i="16"/>
  <c r="AK1043" i="16"/>
  <c r="AD908" i="16"/>
  <c r="AD1037" i="16"/>
  <c r="AD953" i="16"/>
  <c r="AI840" i="16"/>
  <c r="AD840" i="16"/>
  <c r="AL829" i="16"/>
  <c r="AM829" i="16"/>
  <c r="AJ1127" i="16"/>
  <c r="AK1127" i="16"/>
  <c r="AK1077" i="16"/>
  <c r="AJ1077" i="16"/>
  <c r="AL1077" i="16"/>
  <c r="AJ1056" i="16"/>
  <c r="AK1056" i="16"/>
  <c r="AK1032" i="16"/>
  <c r="AL1032" i="16"/>
  <c r="AJ970" i="16"/>
  <c r="AL970" i="16"/>
  <c r="AM970" i="16"/>
  <c r="AM823" i="16"/>
  <c r="AJ823" i="16"/>
  <c r="AK823" i="16"/>
  <c r="AL823" i="16"/>
  <c r="AJ814" i="16"/>
  <c r="AK814" i="16"/>
  <c r="AL814" i="16"/>
  <c r="AI825" i="16"/>
  <c r="AD823" i="16"/>
  <c r="AJ839" i="16"/>
  <c r="AK839" i="16"/>
  <c r="AL839" i="16"/>
  <c r="AD825" i="16"/>
  <c r="AD1131" i="16"/>
  <c r="AJ1001" i="16"/>
  <c r="AK1001" i="16"/>
  <c r="AL1001" i="16"/>
  <c r="AM1001" i="16"/>
  <c r="AI991" i="16"/>
  <c r="AD991" i="16"/>
  <c r="AD974" i="16"/>
  <c r="AI974" i="16"/>
  <c r="AD959" i="16"/>
  <c r="AJ1046" i="16"/>
  <c r="AK1046" i="16"/>
  <c r="AL1046" i="16"/>
  <c r="AM1046" i="16"/>
  <c r="AD1051" i="16"/>
  <c r="AL990" i="16"/>
  <c r="AM990" i="16"/>
  <c r="AK990" i="16"/>
  <c r="AD941" i="16"/>
  <c r="AJ911" i="16"/>
  <c r="AK911" i="16"/>
  <c r="AM911" i="16"/>
  <c r="AL911" i="16"/>
  <c r="AL908" i="16"/>
  <c r="AD891" i="16"/>
  <c r="AD860" i="16"/>
  <c r="AD841" i="16"/>
  <c r="AK834" i="16"/>
  <c r="AL834" i="16"/>
  <c r="AM834" i="16"/>
  <c r="AD1088" i="16"/>
  <c r="AD1082" i="16"/>
  <c r="AL1158" i="16"/>
  <c r="AL1143" i="16"/>
  <c r="AL1137" i="16"/>
  <c r="AM1133" i="16"/>
  <c r="AK1114" i="16"/>
  <c r="AL1093" i="16"/>
  <c r="AL1087" i="16"/>
  <c r="AL1083" i="16"/>
  <c r="AK1081" i="16"/>
  <c r="AM1077" i="16"/>
  <c r="AL1075" i="16"/>
  <c r="AJ1073" i="16"/>
  <c r="AK1052" i="16"/>
  <c r="AL1052" i="16"/>
  <c r="AM1052" i="16"/>
  <c r="AK1050" i="16"/>
  <c r="AD1048" i="16"/>
  <c r="AI1048" i="16"/>
  <c r="AM1043" i="16"/>
  <c r="AJ1041" i="16"/>
  <c r="AL1039" i="16"/>
  <c r="AL1035" i="16"/>
  <c r="AM1035" i="16"/>
  <c r="AJ1035" i="16"/>
  <c r="AL1028" i="16"/>
  <c r="AM1028" i="16"/>
  <c r="AJ1028" i="16"/>
  <c r="AK1028" i="16"/>
  <c r="AJ1022" i="16"/>
  <c r="AK1022" i="16"/>
  <c r="AJ1019" i="16"/>
  <c r="AK1002" i="16"/>
  <c r="AL1002" i="16"/>
  <c r="AM1002" i="16"/>
  <c r="AJ989" i="16"/>
  <c r="AI975" i="16"/>
  <c r="AM968" i="16"/>
  <c r="AJ968" i="16"/>
  <c r="AK968" i="16"/>
  <c r="AL968" i="16"/>
  <c r="AJ921" i="16"/>
  <c r="AK921" i="16"/>
  <c r="AM921" i="16"/>
  <c r="AL921" i="16"/>
  <c r="AD899" i="16"/>
  <c r="AJ875" i="16"/>
  <c r="AK875" i="16"/>
  <c r="AL875" i="16"/>
  <c r="AJ872" i="16"/>
  <c r="AJ861" i="16"/>
  <c r="AK861" i="16"/>
  <c r="AL861" i="16"/>
  <c r="AM861" i="16"/>
  <c r="AD849" i="16"/>
  <c r="AM838" i="16"/>
  <c r="AJ838" i="16"/>
  <c r="AL812" i="16"/>
  <c r="AK808" i="16"/>
  <c r="AJ876" i="16"/>
  <c r="AK876" i="16"/>
  <c r="AL876" i="16"/>
  <c r="AI1065" i="16"/>
  <c r="AL1063" i="16"/>
  <c r="AI1045" i="16"/>
  <c r="AD960" i="16"/>
  <c r="AJ947" i="16"/>
  <c r="AK947" i="16"/>
  <c r="AL947" i="16"/>
  <c r="AM947" i="16"/>
  <c r="AM898" i="16"/>
  <c r="AJ898" i="16"/>
  <c r="AD876" i="16"/>
  <c r="AL815" i="16"/>
  <c r="AJ981" i="16"/>
  <c r="AK981" i="16"/>
  <c r="AL981" i="16"/>
  <c r="AJ1010" i="16"/>
  <c r="AK1010" i="16"/>
  <c r="AL1010" i="16"/>
  <c r="AM1010" i="16"/>
  <c r="AD981" i="16"/>
  <c r="AJ961" i="16"/>
  <c r="AK961" i="16"/>
  <c r="AL961" i="16"/>
  <c r="AM961" i="16"/>
  <c r="AL949" i="16"/>
  <c r="AM949" i="16"/>
  <c r="AM887" i="16"/>
  <c r="AK887" i="16"/>
  <c r="AL887" i="16"/>
  <c r="AD1063" i="16"/>
  <c r="AD1010" i="16"/>
  <c r="AM983" i="16"/>
  <c r="AJ983" i="16"/>
  <c r="AD949" i="16"/>
  <c r="AM933" i="16"/>
  <c r="AJ933" i="16"/>
  <c r="AK933" i="16"/>
  <c r="AK915" i="16"/>
  <c r="AL915" i="16"/>
  <c r="AM915" i="16"/>
  <c r="AL885" i="16"/>
  <c r="AM885" i="16"/>
  <c r="AK855" i="16"/>
  <c r="AL855" i="16"/>
  <c r="AM855" i="16"/>
  <c r="AJ855" i="16"/>
  <c r="AK805" i="16"/>
  <c r="AL805" i="16"/>
  <c r="AM805" i="16"/>
  <c r="AI945" i="16"/>
  <c r="AJ831" i="16"/>
  <c r="AK831" i="16"/>
  <c r="AJ1012" i="16"/>
  <c r="AK1012" i="16"/>
  <c r="AD985" i="16"/>
  <c r="AD983" i="16"/>
  <c r="AD933" i="16"/>
  <c r="AJ919" i="16"/>
  <c r="AK919" i="16"/>
  <c r="AL919" i="16"/>
  <c r="AM919" i="16"/>
  <c r="AD915" i="16"/>
  <c r="AD885" i="16"/>
  <c r="AM873" i="16"/>
  <c r="AJ873" i="16"/>
  <c r="AK873" i="16"/>
  <c r="AD859" i="16"/>
  <c r="AD855" i="16"/>
  <c r="AI845" i="16"/>
  <c r="AD845" i="16"/>
  <c r="AJ821" i="16"/>
  <c r="AK821" i="16"/>
  <c r="AM821" i="16"/>
  <c r="AL821" i="16"/>
  <c r="AD815" i="16"/>
  <c r="AD805" i="16"/>
  <c r="AJ940" i="16"/>
  <c r="AK940" i="16"/>
  <c r="AL940" i="16"/>
  <c r="AM848" i="16"/>
  <c r="AJ848" i="16"/>
  <c r="AK848" i="16"/>
  <c r="AI795" i="16"/>
  <c r="AD795" i="16"/>
  <c r="AD998" i="16"/>
  <c r="AD940" i="16"/>
  <c r="AK880" i="16"/>
  <c r="AL880" i="16"/>
  <c r="AM880" i="16"/>
  <c r="AD850" i="16"/>
  <c r="AD848" i="16"/>
  <c r="AD810" i="16"/>
  <c r="AD963" i="16"/>
  <c r="AL917" i="16"/>
  <c r="AM917" i="16"/>
  <c r="AL910" i="16"/>
  <c r="AM910" i="16"/>
  <c r="AD880" i="16"/>
  <c r="AD865" i="16"/>
  <c r="AJ836" i="16"/>
  <c r="AK836" i="16"/>
  <c r="AD930" i="16"/>
  <c r="AD965" i="16"/>
  <c r="AJ1037" i="15"/>
  <c r="E40" i="18" s="1"/>
  <c r="AL1037" i="15"/>
  <c r="AK1037" i="15"/>
  <c r="AM1037" i="15"/>
  <c r="AK1128" i="15"/>
  <c r="AL1128" i="15"/>
  <c r="AJ1128" i="15"/>
  <c r="AM1128" i="15" s="1"/>
  <c r="AK1006" i="15"/>
  <c r="AJ1006" i="15"/>
  <c r="AL1006" i="15"/>
  <c r="AM1006" i="15"/>
  <c r="AK825" i="15"/>
  <c r="AJ825" i="15"/>
  <c r="AM825" i="15" s="1"/>
  <c r="AM872" i="15"/>
  <c r="AJ872" i="15"/>
  <c r="AK872" i="15"/>
  <c r="AL872" i="15"/>
  <c r="AL847" i="15"/>
  <c r="AM847" i="15"/>
  <c r="AJ847" i="15"/>
  <c r="AK847" i="15"/>
  <c r="AL853" i="15"/>
  <c r="AM853" i="15"/>
  <c r="AJ853" i="15"/>
  <c r="AK853" i="15"/>
  <c r="AI808" i="15"/>
  <c r="AD808" i="15"/>
  <c r="AK1150" i="15"/>
  <c r="AL1150" i="15"/>
  <c r="AD1128" i="15"/>
  <c r="AD1082" i="15"/>
  <c r="AK1014" i="15"/>
  <c r="AL1014" i="15"/>
  <c r="AK991" i="15"/>
  <c r="AM991" i="15"/>
  <c r="AM960" i="15"/>
  <c r="AJ960" i="15"/>
  <c r="AK960" i="15"/>
  <c r="AL960" i="15"/>
  <c r="AJ881" i="15"/>
  <c r="AK881" i="15"/>
  <c r="AL881" i="15"/>
  <c r="AM881" i="15"/>
  <c r="AM837" i="15"/>
  <c r="AL837" i="15"/>
  <c r="AK1155" i="15"/>
  <c r="AL1155" i="15"/>
  <c r="AJ1155" i="15"/>
  <c r="AM1155" i="15"/>
  <c r="AK1100" i="15"/>
  <c r="AL1100" i="15"/>
  <c r="AM1100" i="15"/>
  <c r="AK1041" i="15"/>
  <c r="AL1041" i="15"/>
  <c r="AM1041" i="15"/>
  <c r="AJ965" i="15"/>
  <c r="AM965" i="15"/>
  <c r="AD960" i="15"/>
  <c r="AD872" i="15"/>
  <c r="AD1130" i="15"/>
  <c r="AK1070" i="15"/>
  <c r="AL1070" i="15"/>
  <c r="AM1070" i="15"/>
  <c r="AJ1070" i="15"/>
  <c r="AK1009" i="15"/>
  <c r="AL1009" i="15"/>
  <c r="AM1009" i="15"/>
  <c r="AI816" i="15"/>
  <c r="AD816" i="15"/>
  <c r="AD1091" i="15"/>
  <c r="AK971" i="15"/>
  <c r="AM971" i="15"/>
  <c r="AJ971" i="15"/>
  <c r="AL971" i="15"/>
  <c r="AJ938" i="15"/>
  <c r="AK938" i="15"/>
  <c r="AM938" i="15"/>
  <c r="AL938" i="15"/>
  <c r="AD847" i="15"/>
  <c r="AD829" i="15"/>
  <c r="AJ796" i="15"/>
  <c r="AK796" i="15"/>
  <c r="AL796" i="15"/>
  <c r="AD1157" i="15"/>
  <c r="AK1054" i="15"/>
  <c r="AJ1054" i="15"/>
  <c r="AI914" i="15"/>
  <c r="AD914" i="15"/>
  <c r="AM883" i="15"/>
  <c r="AL883" i="15"/>
  <c r="AI962" i="15"/>
  <c r="AD962" i="15"/>
  <c r="AL933" i="15"/>
  <c r="AM933" i="15"/>
  <c r="AJ926" i="15"/>
  <c r="AK926" i="15"/>
  <c r="AL926" i="15"/>
  <c r="AM926" i="15"/>
  <c r="AD907" i="15"/>
  <c r="AD863" i="15"/>
  <c r="AD810" i="15"/>
  <c r="AI810" i="15"/>
  <c r="AK1140" i="15"/>
  <c r="AL1140" i="15"/>
  <c r="AJ1129" i="15"/>
  <c r="AL1129" i="15"/>
  <c r="AI1102" i="15"/>
  <c r="AD1102" i="15"/>
  <c r="AD1093" i="15"/>
  <c r="AI1086" i="15"/>
  <c r="AD1086" i="15"/>
  <c r="AJ1146" i="15"/>
  <c r="AK1146" i="15"/>
  <c r="AL1146" i="15"/>
  <c r="AM1146" i="15"/>
  <c r="AM1133" i="15"/>
  <c r="AI1113" i="15"/>
  <c r="AJ1106" i="15"/>
  <c r="AM1106" i="15"/>
  <c r="AK1106" i="15"/>
  <c r="AL1106" i="15"/>
  <c r="AD1095" i="15"/>
  <c r="AL1013" i="15"/>
  <c r="AM1013" i="15"/>
  <c r="AK1001" i="15"/>
  <c r="AM1001" i="15"/>
  <c r="AD942" i="15"/>
  <c r="AJ916" i="15"/>
  <c r="AK916" i="15"/>
  <c r="AM916" i="15"/>
  <c r="AD880" i="15"/>
  <c r="AI880" i="15"/>
  <c r="AD860" i="15"/>
  <c r="AI860" i="15"/>
  <c r="AL804" i="15"/>
  <c r="AK1133" i="15"/>
  <c r="AK1131" i="15"/>
  <c r="AL1101" i="15"/>
  <c r="AM1049" i="15"/>
  <c r="AI1047" i="15"/>
  <c r="AI1042" i="15"/>
  <c r="AI1003" i="15"/>
  <c r="AK994" i="15"/>
  <c r="AJ987" i="15"/>
  <c r="AK987" i="15"/>
  <c r="AL987" i="15"/>
  <c r="AM987" i="15"/>
  <c r="AK976" i="15"/>
  <c r="AJ976" i="15"/>
  <c r="AL976" i="15"/>
  <c r="AK930" i="15"/>
  <c r="AM913" i="15"/>
  <c r="AJ913" i="15"/>
  <c r="AK913" i="15"/>
  <c r="AL913" i="15"/>
  <c r="AL910" i="15"/>
  <c r="AJ899" i="15"/>
  <c r="AK899" i="15"/>
  <c r="AD865" i="15"/>
  <c r="AI865" i="15"/>
  <c r="AJ848" i="15"/>
  <c r="AK848" i="15"/>
  <c r="AL848" i="15"/>
  <c r="AM848" i="15"/>
  <c r="AI812" i="15"/>
  <c r="AK804" i="15"/>
  <c r="AI1151" i="15"/>
  <c r="AD1138" i="15"/>
  <c r="AJ1133" i="15"/>
  <c r="AJ1131" i="15"/>
  <c r="AL1126" i="15"/>
  <c r="AL1124" i="15"/>
  <c r="AM1124" i="15"/>
  <c r="AK1101" i="15"/>
  <c r="AJ1097" i="15"/>
  <c r="AK1097" i="15"/>
  <c r="AI1078" i="15"/>
  <c r="AI1076" i="15"/>
  <c r="AD1072" i="15"/>
  <c r="AL1049" i="15"/>
  <c r="AM1028" i="15"/>
  <c r="AD1008" i="15"/>
  <c r="AI1008" i="15"/>
  <c r="AK981" i="15"/>
  <c r="AJ981" i="15"/>
  <c r="AL981" i="15"/>
  <c r="AD976" i="15"/>
  <c r="AI953" i="15"/>
  <c r="AD913" i="15"/>
  <c r="AK910" i="15"/>
  <c r="AJ906" i="15"/>
  <c r="AK906" i="15"/>
  <c r="AD904" i="15"/>
  <c r="AI904" i="15"/>
  <c r="AD899" i="15"/>
  <c r="AL882" i="15"/>
  <c r="AJ806" i="15"/>
  <c r="AK806" i="15"/>
  <c r="AL806" i="15"/>
  <c r="AJ804" i="15"/>
  <c r="AK1130" i="15"/>
  <c r="AL1130" i="15"/>
  <c r="AJ1130" i="15"/>
  <c r="AM1130" i="15"/>
  <c r="AK1065" i="15"/>
  <c r="AL1065" i="15"/>
  <c r="AM1065" i="15"/>
  <c r="AJ1065" i="15"/>
  <c r="AJ900" i="15"/>
  <c r="AK900" i="15"/>
  <c r="AL900" i="15"/>
  <c r="AM900" i="15"/>
  <c r="AJ852" i="15"/>
  <c r="AK852" i="15"/>
  <c r="AL852" i="15"/>
  <c r="AM852" i="15"/>
  <c r="AJ822" i="15"/>
  <c r="AK822" i="15"/>
  <c r="AL822" i="15"/>
  <c r="AM822" i="15"/>
  <c r="AK1125" i="15"/>
  <c r="AL1125" i="15"/>
  <c r="AM1125" i="15"/>
  <c r="AK1079" i="15"/>
  <c r="AJ1079" i="15"/>
  <c r="AD1041" i="15"/>
  <c r="AK974" i="15"/>
  <c r="AL974" i="15"/>
  <c r="AM974" i="15"/>
  <c r="AD900" i="15"/>
  <c r="AI869" i="15"/>
  <c r="AD869" i="15"/>
  <c r="AD858" i="15"/>
  <c r="AJ863" i="15"/>
  <c r="AK863" i="15"/>
  <c r="AL863" i="15"/>
  <c r="AM863" i="15"/>
  <c r="AJ1093" i="15"/>
  <c r="AK1093" i="15"/>
  <c r="AL1093" i="15"/>
  <c r="AM1093" i="15"/>
  <c r="AK1022" i="15"/>
  <c r="AL1022" i="15"/>
  <c r="AM1022" i="15"/>
  <c r="AJ1149" i="15"/>
  <c r="AK1149" i="15"/>
  <c r="AL1149" i="15"/>
  <c r="AM1149" i="15"/>
  <c r="AK1090" i="15"/>
  <c r="AL1090" i="15"/>
  <c r="AM1090" i="15"/>
  <c r="AD1025" i="15"/>
  <c r="AM1011" i="15"/>
  <c r="AK1011" i="15"/>
  <c r="AI988" i="15"/>
  <c r="AD988" i="15"/>
  <c r="AJ985" i="15"/>
  <c r="AL985" i="15"/>
  <c r="AM985" i="15"/>
  <c r="AK985" i="15"/>
  <c r="AD979" i="15"/>
  <c r="AI979" i="15"/>
  <c r="AD969" i="15"/>
  <c r="AJ942" i="15"/>
  <c r="AK942" i="15"/>
  <c r="AL942" i="15"/>
  <c r="AM942" i="15"/>
  <c r="AD871" i="15"/>
  <c r="AD868" i="15"/>
  <c r="AD857" i="15"/>
  <c r="AI857" i="15"/>
  <c r="AD846" i="15"/>
  <c r="AI846" i="15"/>
  <c r="AM795" i="15"/>
  <c r="AJ795" i="15"/>
  <c r="AK795" i="15"/>
  <c r="AJ1083" i="15"/>
  <c r="AK1083" i="15"/>
  <c r="AJ856" i="15"/>
  <c r="AK856" i="15"/>
  <c r="AL856" i="15"/>
  <c r="AM856" i="15"/>
  <c r="AK1137" i="15"/>
  <c r="AL1137" i="15"/>
  <c r="AM1137" i="15"/>
  <c r="AJ1137" i="15"/>
  <c r="AL1103" i="15"/>
  <c r="AM1103" i="15"/>
  <c r="AD1015" i="15"/>
  <c r="AD958" i="15"/>
  <c r="AI958" i="15"/>
  <c r="AK912" i="15"/>
  <c r="AL912" i="15"/>
  <c r="AM912" i="15"/>
  <c r="AJ874" i="15"/>
  <c r="AK874" i="15"/>
  <c r="AL874" i="15"/>
  <c r="AM874" i="15"/>
  <c r="AL1117" i="15"/>
  <c r="AM1117" i="15"/>
  <c r="AK1080" i="15"/>
  <c r="AL1080" i="15"/>
  <c r="AM1080" i="15"/>
  <c r="AJ1080" i="15"/>
  <c r="AI1051" i="15"/>
  <c r="AI1005" i="15"/>
  <c r="AD1005" i="15"/>
  <c r="AK963" i="15"/>
  <c r="AJ963" i="15"/>
  <c r="AL963" i="15"/>
  <c r="AM963" i="15"/>
  <c r="AL903" i="15"/>
  <c r="AJ903" i="15"/>
  <c r="AK903" i="15"/>
  <c r="AM903" i="15"/>
  <c r="AI898" i="15"/>
  <c r="AD898" i="15"/>
  <c r="AM819" i="15"/>
  <c r="AK1159" i="15"/>
  <c r="AL1116" i="15"/>
  <c r="AJ1116" i="15"/>
  <c r="AK1116" i="15"/>
  <c r="AM1116" i="15"/>
  <c r="AI1055" i="15"/>
  <c r="AD1055" i="15"/>
  <c r="AK1105" i="15"/>
  <c r="AL1105" i="15"/>
  <c r="AM1105" i="15"/>
  <c r="AJ1023" i="15"/>
  <c r="AL1023" i="15"/>
  <c r="AM1023" i="15"/>
  <c r="AJ955" i="15"/>
  <c r="AK955" i="15"/>
  <c r="AM955" i="15"/>
  <c r="AD1155" i="15"/>
  <c r="AL1091" i="15"/>
  <c r="AM1091" i="15"/>
  <c r="AJ1091" i="15"/>
  <c r="AK1091" i="15"/>
  <c r="AL929" i="15"/>
  <c r="AM929" i="15"/>
  <c r="AL995" i="15"/>
  <c r="AM995" i="15"/>
  <c r="AJ931" i="15"/>
  <c r="AK931" i="15"/>
  <c r="AM931" i="15"/>
  <c r="AK947" i="15"/>
  <c r="AL947" i="15"/>
  <c r="AM947" i="15"/>
  <c r="AJ1147" i="15"/>
  <c r="AK1147" i="15"/>
  <c r="AM1147" i="15"/>
  <c r="AL1147" i="15"/>
  <c r="AK1120" i="15"/>
  <c r="AL1120" i="15"/>
  <c r="AM1120" i="15"/>
  <c r="AJ1120" i="15"/>
  <c r="AD1147" i="15"/>
  <c r="AD1132" i="15"/>
  <c r="AI1107" i="15"/>
  <c r="AD1107" i="15"/>
  <c r="AI945" i="15"/>
  <c r="AI922" i="15"/>
  <c r="AD922" i="15"/>
  <c r="AJ871" i="15"/>
  <c r="AK871" i="15"/>
  <c r="AL871" i="15"/>
  <c r="AM871" i="15"/>
  <c r="AJ868" i="15"/>
  <c r="AK868" i="15"/>
  <c r="AL868" i="15"/>
  <c r="AM868" i="15"/>
  <c r="AJ831" i="15"/>
  <c r="AK831" i="15"/>
  <c r="AL831" i="15"/>
  <c r="AM831" i="15"/>
  <c r="AJ826" i="15"/>
  <c r="AK826" i="15"/>
  <c r="AL826" i="15"/>
  <c r="AK798" i="15"/>
  <c r="AL798" i="15"/>
  <c r="AM798" i="15"/>
  <c r="E34" i="18"/>
  <c r="E43" i="18"/>
  <c r="E39" i="18"/>
  <c r="AL1144" i="15"/>
  <c r="AM1144" i="15"/>
  <c r="AK1115" i="15"/>
  <c r="AL1115" i="15"/>
  <c r="AM1115" i="15"/>
  <c r="AJ1060" i="15"/>
  <c r="AK1060" i="15"/>
  <c r="AL1060" i="15"/>
  <c r="AM1060" i="15"/>
  <c r="AD945" i="15"/>
  <c r="AJ854" i="15"/>
  <c r="AK854" i="15"/>
  <c r="AL854" i="15"/>
  <c r="AM854" i="15"/>
  <c r="AJ843" i="15"/>
  <c r="AK843" i="15"/>
  <c r="AL843" i="15"/>
  <c r="AM843" i="15"/>
  <c r="AJ836" i="15"/>
  <c r="AK836" i="15"/>
  <c r="AL836" i="15"/>
  <c r="AD826" i="15"/>
  <c r="AD796" i="15"/>
  <c r="AI1067" i="15"/>
  <c r="AK1039" i="15"/>
  <c r="AJ1039" i="15"/>
  <c r="AJ1010" i="15"/>
  <c r="AK1010" i="15"/>
  <c r="AL1010" i="15"/>
  <c r="AM1010" i="15"/>
  <c r="AL978" i="15"/>
  <c r="AM978" i="15"/>
  <c r="AJ978" i="15"/>
  <c r="AL870" i="15"/>
  <c r="AM870" i="15"/>
  <c r="AD800" i="15"/>
  <c r="AI800" i="15"/>
  <c r="AD1122" i="15"/>
  <c r="AL1015" i="15"/>
  <c r="AM1015" i="15"/>
  <c r="AJ1015" i="15"/>
  <c r="AK1015" i="15"/>
  <c r="AD956" i="15"/>
  <c r="AJ941" i="15"/>
  <c r="AK941" i="15"/>
  <c r="AD845" i="15"/>
  <c r="AI845" i="15"/>
  <c r="AD944" i="15"/>
  <c r="AM797" i="15"/>
  <c r="AK797" i="15"/>
  <c r="AL797" i="15"/>
  <c r="AM1143" i="15"/>
  <c r="AL1143" i="15"/>
  <c r="AD1117" i="15"/>
  <c r="AK1108" i="15"/>
  <c r="AJ1108" i="15"/>
  <c r="AL1108" i="15"/>
  <c r="AM1108" i="15"/>
  <c r="AJ1105" i="15"/>
  <c r="AI1087" i="15"/>
  <c r="AD1087" i="15"/>
  <c r="AD1080" i="15"/>
  <c r="AM1061" i="15"/>
  <c r="AI1059" i="15"/>
  <c r="AM986" i="15"/>
  <c r="AL955" i="15"/>
  <c r="AK934" i="15"/>
  <c r="AL934" i="15"/>
  <c r="AM934" i="15"/>
  <c r="AD903" i="15"/>
  <c r="AM888" i="15"/>
  <c r="AI884" i="15"/>
  <c r="AD882" i="15"/>
  <c r="AL819" i="15"/>
  <c r="AJ811" i="15"/>
  <c r="AK811" i="15"/>
  <c r="AL811" i="15"/>
  <c r="AM811" i="15"/>
  <c r="AJ1159" i="15"/>
  <c r="AL1159" i="15" s="1"/>
  <c r="AJ1082" i="15"/>
  <c r="AK1082" i="15"/>
  <c r="AL1082" i="15"/>
  <c r="AM1082" i="15"/>
  <c r="AK1075" i="15"/>
  <c r="AL1075" i="15"/>
  <c r="AM1075" i="15"/>
  <c r="AI1071" i="15"/>
  <c r="AD1071" i="15"/>
  <c r="AD989" i="15"/>
  <c r="AI989" i="15"/>
  <c r="AL977" i="15"/>
  <c r="AM977" i="15"/>
  <c r="AK943" i="15"/>
  <c r="AL943" i="15"/>
  <c r="AM943" i="15"/>
  <c r="AJ866" i="15"/>
  <c r="AK866" i="15"/>
  <c r="AL866" i="15"/>
  <c r="AI1098" i="15"/>
  <c r="AJ1068" i="15"/>
  <c r="AL1068" i="15"/>
  <c r="AM1068" i="15"/>
  <c r="AL993" i="15"/>
  <c r="AM993" i="15"/>
  <c r="AK858" i="15"/>
  <c r="AL858" i="15"/>
  <c r="AM858" i="15"/>
  <c r="AJ858" i="15"/>
  <c r="AI1121" i="15"/>
  <c r="AD1121" i="15"/>
  <c r="AD1105" i="15"/>
  <c r="AD1023" i="15"/>
  <c r="AI1012" i="15"/>
  <c r="AD1012" i="15"/>
  <c r="AD955" i="15"/>
  <c r="AJ829" i="15"/>
  <c r="AK829" i="15"/>
  <c r="AL829" i="15"/>
  <c r="AM829" i="15"/>
  <c r="AD822" i="15"/>
  <c r="AL813" i="15"/>
  <c r="AM813" i="15"/>
  <c r="AJ813" i="15"/>
  <c r="AK813" i="15"/>
  <c r="AJ1118" i="15"/>
  <c r="AL1118" i="15"/>
  <c r="AM1118" i="15"/>
  <c r="AJ1048" i="15"/>
  <c r="AK1048" i="15"/>
  <c r="AL1048" i="15"/>
  <c r="AM1048" i="15"/>
  <c r="AD938" i="15"/>
  <c r="AD897" i="15"/>
  <c r="AI897" i="15"/>
  <c r="AK894" i="15"/>
  <c r="AL894" i="15"/>
  <c r="AM894" i="15"/>
  <c r="AI878" i="15"/>
  <c r="AD878" i="15"/>
  <c r="AL834" i="15"/>
  <c r="AK834" i="15"/>
  <c r="AM834" i="15"/>
  <c r="AI832" i="15"/>
  <c r="AD832" i="15"/>
  <c r="AM1127" i="15"/>
  <c r="AJ1127" i="15"/>
  <c r="AJ1081" i="15"/>
  <c r="AM1081" i="15"/>
  <c r="AD1048" i="15"/>
  <c r="AJ907" i="15"/>
  <c r="AK907" i="15"/>
  <c r="AL907" i="15"/>
  <c r="AM907" i="15"/>
  <c r="AK1095" i="15"/>
  <c r="AL1095" i="15"/>
  <c r="AM1095" i="15"/>
  <c r="AJ1095" i="15"/>
  <c r="AL1074" i="15"/>
  <c r="AM1074" i="15"/>
  <c r="AL994" i="15"/>
  <c r="AM994" i="15"/>
  <c r="AL990" i="15"/>
  <c r="AJ990" i="15"/>
  <c r="AJ964" i="15"/>
  <c r="AK964" i="15"/>
  <c r="AL964" i="15"/>
  <c r="AM964" i="15"/>
  <c r="AM930" i="15"/>
  <c r="AL930" i="15"/>
  <c r="AI921" i="15"/>
  <c r="AD921" i="15"/>
  <c r="AJ901" i="15"/>
  <c r="AK901" i="15"/>
  <c r="AL901" i="15"/>
  <c r="AM901" i="15"/>
  <c r="AD851" i="15"/>
  <c r="AI851" i="15"/>
  <c r="AK838" i="15"/>
  <c r="AL838" i="15"/>
  <c r="AM838" i="15"/>
  <c r="AJ817" i="15"/>
  <c r="AK817" i="15"/>
  <c r="AL817" i="15"/>
  <c r="AM817" i="15"/>
  <c r="AI809" i="15"/>
  <c r="AD809" i="15"/>
  <c r="AD990" i="15"/>
  <c r="AD964" i="15"/>
  <c r="AK956" i="15"/>
  <c r="AL956" i="15"/>
  <c r="AM956" i="15"/>
  <c r="AJ925" i="15"/>
  <c r="AK925" i="15"/>
  <c r="AL925" i="15"/>
  <c r="AM925" i="15"/>
  <c r="AD1083" i="15"/>
  <c r="AK1053" i="15"/>
  <c r="AL1053" i="15"/>
  <c r="AM1053" i="15"/>
  <c r="AD978" i="15"/>
  <c r="AJ944" i="15"/>
  <c r="AK944" i="15"/>
  <c r="AL944" i="15"/>
  <c r="AM944" i="15"/>
  <c r="AI862" i="15"/>
  <c r="AD862" i="15"/>
  <c r="AD856" i="15"/>
  <c r="AD1131" i="15"/>
  <c r="AK1153" i="15"/>
  <c r="AL1153" i="15"/>
  <c r="AM1153" i="15"/>
  <c r="AJ1153" i="15"/>
  <c r="AM1150" i="15"/>
  <c r="AK1145" i="15"/>
  <c r="AL1145" i="15"/>
  <c r="AJ1145" i="15"/>
  <c r="AD1108" i="15"/>
  <c r="AJ1075" i="15"/>
  <c r="AD1066" i="15"/>
  <c r="AI1066" i="15"/>
  <c r="AK1044" i="15"/>
  <c r="AJ1044" i="15"/>
  <c r="AL1044" i="15"/>
  <c r="AM1044" i="15"/>
  <c r="AJ1041" i="15"/>
  <c r="AK1023" i="15"/>
  <c r="AJ1017" i="15"/>
  <c r="AK1017" i="15"/>
  <c r="AL1017" i="15"/>
  <c r="AM1017" i="15"/>
  <c r="AM1014" i="15"/>
  <c r="AM1000" i="15"/>
  <c r="AL1000" i="15"/>
  <c r="AL991" i="15"/>
  <c r="AL986" i="15"/>
  <c r="AJ980" i="15"/>
  <c r="AK980" i="15"/>
  <c r="AL980" i="15"/>
  <c r="AM980" i="15"/>
  <c r="AJ977" i="15"/>
  <c r="AM957" i="15"/>
  <c r="AJ943" i="15"/>
  <c r="AK927" i="15"/>
  <c r="AL927" i="15"/>
  <c r="AM927" i="15"/>
  <c r="AI886" i="15"/>
  <c r="AM866" i="15"/>
  <c r="AD853" i="15"/>
  <c r="AK837" i="15"/>
  <c r="AJ814" i="15"/>
  <c r="AK814" i="15"/>
  <c r="AL814" i="15"/>
  <c r="AJ973" i="15"/>
  <c r="AK973" i="15"/>
  <c r="AL973" i="15"/>
  <c r="AM973" i="15"/>
  <c r="AM952" i="15"/>
  <c r="AK952" i="15"/>
  <c r="AJ952" i="15"/>
  <c r="AK915" i="15"/>
  <c r="AL915" i="15"/>
  <c r="AM915" i="15"/>
  <c r="AJ915" i="15"/>
  <c r="AJ896" i="15"/>
  <c r="AK896" i="15"/>
  <c r="AL896" i="15"/>
  <c r="AM896" i="15"/>
  <c r="AJ849" i="15"/>
  <c r="AK849" i="15"/>
  <c r="AM835" i="15"/>
  <c r="AK835" i="15"/>
  <c r="AL835" i="15"/>
  <c r="AJ821" i="15"/>
  <c r="AK821" i="15"/>
  <c r="AL821" i="15"/>
  <c r="AM821" i="15"/>
  <c r="AI1135" i="15"/>
  <c r="AK1104" i="15"/>
  <c r="AL1104" i="15"/>
  <c r="AM1104" i="15"/>
  <c r="AM1058" i="15"/>
  <c r="AL1058" i="15"/>
  <c r="AM1046" i="15"/>
  <c r="AK1046" i="15"/>
  <c r="AJ1046" i="15"/>
  <c r="AD1037" i="15"/>
  <c r="AI1034" i="15"/>
  <c r="AI1018" i="15"/>
  <c r="AD973" i="15"/>
  <c r="AI954" i="15"/>
  <c r="AD952" i="15"/>
  <c r="AL932" i="15"/>
  <c r="AM932" i="15"/>
  <c r="AD920" i="15"/>
  <c r="AI917" i="15"/>
  <c r="AD915" i="15"/>
  <c r="AD896" i="15"/>
  <c r="AJ876" i="15"/>
  <c r="AK876" i="15"/>
  <c r="AL876" i="15"/>
  <c r="AM876" i="15"/>
  <c r="AD849" i="15"/>
  <c r="AD821" i="15"/>
  <c r="AK1085" i="15"/>
  <c r="AL1085" i="15"/>
  <c r="AM1085" i="15"/>
  <c r="AL1038" i="15"/>
  <c r="AM1038" i="15"/>
  <c r="AM885" i="15"/>
  <c r="AL885" i="15"/>
  <c r="AL827" i="15"/>
  <c r="AM827" i="15"/>
  <c r="AJ801" i="15"/>
  <c r="AK801" i="15"/>
  <c r="AL801" i="15"/>
  <c r="AD1123" i="15"/>
  <c r="AD1073" i="15"/>
  <c r="AD1050" i="15"/>
  <c r="AJ1040" i="15"/>
  <c r="AK1040" i="15"/>
  <c r="AL1040" i="15"/>
  <c r="AM1040" i="15"/>
  <c r="AJ1036" i="15"/>
  <c r="AK1036" i="15"/>
  <c r="AL1036" i="15"/>
  <c r="AJ911" i="15"/>
  <c r="AK911" i="15"/>
  <c r="AM911" i="15"/>
  <c r="AJ905" i="15"/>
  <c r="AK905" i="15"/>
  <c r="AL905" i="15"/>
  <c r="AM905" i="15"/>
  <c r="AJ861" i="15"/>
  <c r="AK861" i="15"/>
  <c r="AL861" i="15"/>
  <c r="AM861" i="15"/>
  <c r="AJ841" i="15"/>
  <c r="AK841" i="15"/>
  <c r="AL841" i="15"/>
  <c r="AD830" i="15"/>
  <c r="AI830" i="15"/>
  <c r="AD820" i="15"/>
  <c r="AI820" i="15"/>
  <c r="AJ1050" i="15"/>
  <c r="AK1050" i="15"/>
  <c r="AK951" i="15"/>
  <c r="AL951" i="15"/>
  <c r="AM951" i="15"/>
  <c r="AD1139" i="15"/>
  <c r="AI1139" i="15"/>
  <c r="AJ1114" i="15"/>
  <c r="AJ1043" i="15"/>
  <c r="AK1043" i="15"/>
  <c r="AD1036" i="15"/>
  <c r="AK919" i="15"/>
  <c r="AL919" i="15"/>
  <c r="AM919" i="15"/>
  <c r="AJ919" i="15"/>
  <c r="AD905" i="15"/>
  <c r="AL887" i="15"/>
  <c r="AM887" i="15"/>
  <c r="AD861" i="15"/>
  <c r="AI975" i="15"/>
  <c r="AK1110" i="15"/>
  <c r="AL1110" i="15"/>
  <c r="AM1110" i="15"/>
  <c r="AJ972" i="15"/>
  <c r="AK972" i="15"/>
  <c r="AL972" i="15"/>
  <c r="AI961" i="15"/>
  <c r="AD961" i="15"/>
  <c r="AJ891" i="15"/>
  <c r="AK891" i="15"/>
  <c r="AL891" i="15"/>
  <c r="AJ850" i="15"/>
  <c r="AK850" i="15"/>
  <c r="AL850" i="15"/>
  <c r="AM850" i="15"/>
  <c r="AK1024" i="15"/>
  <c r="AJ1024" i="15"/>
  <c r="AL959" i="15"/>
  <c r="AM959" i="15"/>
  <c r="AL867" i="15"/>
  <c r="AM867" i="15"/>
  <c r="AJ867" i="15"/>
  <c r="AK867" i="15"/>
  <c r="AJ828" i="15"/>
  <c r="AK828" i="15"/>
  <c r="AD1077" i="15"/>
  <c r="AD1062" i="15"/>
  <c r="AK1029" i="15"/>
  <c r="AJ1029" i="15"/>
  <c r="AL1029" i="15"/>
  <c r="AM1029" i="15"/>
  <c r="AD996" i="15"/>
  <c r="AK940" i="15"/>
  <c r="AL940" i="15"/>
  <c r="AM940" i="15"/>
  <c r="AD928" i="15"/>
  <c r="AJ859" i="15"/>
  <c r="AK859" i="15"/>
  <c r="AL859" i="15"/>
  <c r="AK818" i="15"/>
  <c r="AL818" i="15"/>
  <c r="AM818" i="15"/>
  <c r="AJ818" i="15"/>
  <c r="AL807" i="15"/>
  <c r="AM807" i="15"/>
  <c r="AD1159" i="15"/>
  <c r="AD1029" i="15"/>
  <c r="AD998" i="15"/>
  <c r="AD859" i="15"/>
  <c r="AD818" i="15"/>
  <c r="AK996" i="15"/>
  <c r="AJ996" i="15"/>
  <c r="AL996" i="15"/>
  <c r="AJ928" i="15"/>
  <c r="AK928" i="15"/>
  <c r="AD1112" i="15"/>
  <c r="AD1031" i="15"/>
  <c r="AK966" i="15"/>
  <c r="AJ966" i="15"/>
  <c r="AL966" i="15"/>
  <c r="AJ936" i="15"/>
  <c r="AK936" i="15"/>
  <c r="AL936" i="15"/>
  <c r="AM936" i="15"/>
  <c r="AD840" i="15"/>
  <c r="AI840" i="15"/>
  <c r="AJ889" i="15"/>
  <c r="AK889" i="15"/>
  <c r="AD968" i="15"/>
  <c r="AD889" i="15"/>
  <c r="AD842" i="15"/>
  <c r="AG1007" i="17" l="1"/>
  <c r="AG946" i="17"/>
  <c r="AF866" i="17"/>
  <c r="AG866" i="17" s="1"/>
  <c r="AH847" i="17"/>
  <c r="AH860" i="17"/>
  <c r="AF964" i="17"/>
  <c r="AG964" i="17" s="1"/>
  <c r="AF950" i="17"/>
  <c r="AG950" i="17" s="1"/>
  <c r="AF993" i="17"/>
  <c r="AG993" i="17" s="1"/>
  <c r="AH825" i="17"/>
  <c r="AH927" i="17"/>
  <c r="AL828" i="17"/>
  <c r="AK828" i="17"/>
  <c r="AM828" i="17"/>
  <c r="AJ828" i="17"/>
  <c r="AH948" i="17"/>
  <c r="AF1067" i="17"/>
  <c r="AG1067" i="17" s="1"/>
  <c r="AH832" i="17"/>
  <c r="AM1158" i="17"/>
  <c r="AJ1158" i="17"/>
  <c r="AK1158" i="17"/>
  <c r="AL1158" i="17"/>
  <c r="AH851" i="17"/>
  <c r="AF929" i="17"/>
  <c r="AG929" i="17" s="1"/>
  <c r="AK972" i="17"/>
  <c r="AL972" i="17"/>
  <c r="AM972" i="17"/>
  <c r="AJ972" i="17"/>
  <c r="AF885" i="17"/>
  <c r="AJ958" i="17"/>
  <c r="AM958" i="17"/>
  <c r="AK958" i="17"/>
  <c r="AL958" i="17"/>
  <c r="AH1042" i="17"/>
  <c r="AL1035" i="17"/>
  <c r="AM1035" i="17"/>
  <c r="AJ1035" i="17"/>
  <c r="AK1035" i="17"/>
  <c r="AJ917" i="17"/>
  <c r="AK917" i="17"/>
  <c r="AL917" i="17"/>
  <c r="AM917" i="17"/>
  <c r="AJ817" i="17"/>
  <c r="AL817" i="17"/>
  <c r="AK817" i="17"/>
  <c r="AM817" i="17"/>
  <c r="AJ1002" i="17"/>
  <c r="AK1002" i="17"/>
  <c r="AL1002" i="17"/>
  <c r="AM1002" i="17"/>
  <c r="AF1117" i="17"/>
  <c r="AG1117" i="17" s="1"/>
  <c r="AK876" i="17"/>
  <c r="AJ876" i="17"/>
  <c r="AL876" i="17"/>
  <c r="AM876" i="17"/>
  <c r="AL971" i="17"/>
  <c r="AM971" i="17"/>
  <c r="AJ971" i="17"/>
  <c r="AK971" i="17"/>
  <c r="AH849" i="17"/>
  <c r="AF1147" i="17"/>
  <c r="AG1147" i="17" s="1"/>
  <c r="AH1076" i="17"/>
  <c r="AH1017" i="17"/>
  <c r="AH1015" i="17"/>
  <c r="AJ1017" i="17"/>
  <c r="AL1017" i="17"/>
  <c r="AM1017" i="17"/>
  <c r="AK1017" i="17"/>
  <c r="AJ1069" i="17"/>
  <c r="AK1069" i="17"/>
  <c r="AL1069" i="17"/>
  <c r="AM1069" i="17"/>
  <c r="AF1083" i="17"/>
  <c r="AG1083" i="17" s="1"/>
  <c r="AF1132" i="17"/>
  <c r="AG1132" i="17" s="1"/>
  <c r="AH1149" i="17"/>
  <c r="AH1087" i="17"/>
  <c r="AF983" i="17"/>
  <c r="AG983" i="17" s="1"/>
  <c r="AF906" i="17"/>
  <c r="AG906" i="17" s="1"/>
  <c r="AH1066" i="17"/>
  <c r="AH1070" i="17"/>
  <c r="AH889" i="17"/>
  <c r="AF1023" i="17"/>
  <c r="AG1023" i="17" s="1"/>
  <c r="AM838" i="17"/>
  <c r="AJ838" i="17"/>
  <c r="AK838" i="17"/>
  <c r="AL838" i="17"/>
  <c r="AH858" i="17"/>
  <c r="AH1026" i="17"/>
  <c r="AM1140" i="17"/>
  <c r="AJ1140" i="17"/>
  <c r="AK1140" i="17"/>
  <c r="AL1140" i="17"/>
  <c r="AF997" i="17"/>
  <c r="AG997" i="17" s="1"/>
  <c r="AH992" i="17"/>
  <c r="AM1047" i="17"/>
  <c r="AL1047" i="17"/>
  <c r="AJ1047" i="17"/>
  <c r="AK1047" i="17"/>
  <c r="AF1127" i="17"/>
  <c r="AG1127" i="17" s="1"/>
  <c r="AF1120" i="17"/>
  <c r="AG1120" i="17" s="1"/>
  <c r="AJ1105" i="17"/>
  <c r="AK1105" i="17"/>
  <c r="AL1105" i="17"/>
  <c r="AM1105" i="17"/>
  <c r="AJ1120" i="17"/>
  <c r="AM1120" i="17"/>
  <c r="AK1120" i="17"/>
  <c r="AL1120" i="17"/>
  <c r="AK1042" i="17"/>
  <c r="AJ1042" i="17"/>
  <c r="AL1042" i="17"/>
  <c r="AM1042" i="17"/>
  <c r="AF837" i="17"/>
  <c r="AG837" i="17" s="1"/>
  <c r="AF922" i="17"/>
  <c r="AG922" i="17" s="1"/>
  <c r="AJ815" i="17"/>
  <c r="AK815" i="17"/>
  <c r="AL815" i="17"/>
  <c r="AM815" i="17"/>
  <c r="AJ855" i="17"/>
  <c r="AM855" i="17"/>
  <c r="AK855" i="17"/>
  <c r="AL855" i="17"/>
  <c r="AF1129" i="17"/>
  <c r="AJ952" i="17"/>
  <c r="AM952" i="17"/>
  <c r="AK952" i="17"/>
  <c r="AL952" i="17"/>
  <c r="AH1064" i="17"/>
  <c r="AL881" i="17"/>
  <c r="AJ881" i="17"/>
  <c r="AK881" i="17"/>
  <c r="AM881" i="17"/>
  <c r="AF1031" i="17"/>
  <c r="AG1031" i="17" s="1"/>
  <c r="AJ989" i="17"/>
  <c r="AK989" i="17"/>
  <c r="AM989" i="17"/>
  <c r="AL989" i="17"/>
  <c r="AF835" i="17"/>
  <c r="AG835" i="17" s="1"/>
  <c r="AM841" i="17"/>
  <c r="AJ841" i="17"/>
  <c r="AL841" i="17"/>
  <c r="AK841" i="17"/>
  <c r="AM812" i="17"/>
  <c r="AJ812" i="17"/>
  <c r="AK812" i="17"/>
  <c r="AL812" i="17"/>
  <c r="AH1043" i="17"/>
  <c r="AH845" i="17"/>
  <c r="AM1032" i="17"/>
  <c r="AJ1032" i="17"/>
  <c r="AK1032" i="17"/>
  <c r="AL1032" i="17"/>
  <c r="AH1105" i="17"/>
  <c r="AF1148" i="17"/>
  <c r="AG1148" i="17" s="1"/>
  <c r="AK1045" i="17"/>
  <c r="AL1045" i="17"/>
  <c r="AM1045" i="17"/>
  <c r="AJ1045" i="17"/>
  <c r="AH1094" i="17"/>
  <c r="AM1134" i="17"/>
  <c r="AL1134" i="17"/>
  <c r="AJ1134" i="17"/>
  <c r="AK1134" i="17"/>
  <c r="AF1033" i="17"/>
  <c r="AG1033" i="17" s="1"/>
  <c r="AF809" i="17"/>
  <c r="AG809" i="17" s="1"/>
  <c r="AF1038" i="17"/>
  <c r="AH810" i="17"/>
  <c r="AF1077" i="17"/>
  <c r="AG1077" i="17" s="1"/>
  <c r="AH974" i="17"/>
  <c r="AF869" i="17"/>
  <c r="AG869" i="17" s="1"/>
  <c r="AJ935" i="17"/>
  <c r="AK935" i="17"/>
  <c r="AM935" i="17"/>
  <c r="AL935" i="17"/>
  <c r="AH1020" i="17"/>
  <c r="AF977" i="17"/>
  <c r="AG977" i="17" s="1"/>
  <c r="AF841" i="17"/>
  <c r="AG841" i="17" s="1"/>
  <c r="AJ797" i="17"/>
  <c r="AL797" i="17"/>
  <c r="AM797" i="17"/>
  <c r="AK797" i="17"/>
  <c r="AJ987" i="17"/>
  <c r="AK987" i="17"/>
  <c r="AL987" i="17"/>
  <c r="AM987" i="17"/>
  <c r="AF1029" i="17"/>
  <c r="AG1029" i="17" s="1"/>
  <c r="AH873" i="17"/>
  <c r="AJ895" i="17"/>
  <c r="AK895" i="17"/>
  <c r="AM895" i="17"/>
  <c r="AL895" i="17"/>
  <c r="AL905" i="17"/>
  <c r="AM905" i="17"/>
  <c r="AJ905" i="17"/>
  <c r="AK905" i="17"/>
  <c r="AH890" i="17"/>
  <c r="AH900" i="17"/>
  <c r="AH941" i="17"/>
  <c r="AF1143" i="17"/>
  <c r="AG1143" i="17" s="1"/>
  <c r="AH1096" i="17"/>
  <c r="AM966" i="17"/>
  <c r="AK966" i="17"/>
  <c r="AL966" i="17"/>
  <c r="AJ966" i="17"/>
  <c r="AJ1076" i="17"/>
  <c r="AK1076" i="17"/>
  <c r="AM1076" i="17"/>
  <c r="AL1076" i="17"/>
  <c r="AF1152" i="17"/>
  <c r="AG1152" i="17" s="1"/>
  <c r="AJ877" i="17"/>
  <c r="AM877" i="17"/>
  <c r="AK877" i="17"/>
  <c r="AL877" i="17"/>
  <c r="AI1098" i="17"/>
  <c r="AH965" i="17"/>
  <c r="AF914" i="17"/>
  <c r="AG914" i="17" s="1"/>
  <c r="AJ997" i="17"/>
  <c r="AK997" i="17"/>
  <c r="AL997" i="17"/>
  <c r="AM997" i="17"/>
  <c r="AF1156" i="17"/>
  <c r="AG1156" i="17" s="1"/>
  <c r="AF823" i="17"/>
  <c r="AG823" i="17" s="1"/>
  <c r="AF967" i="17"/>
  <c r="AG967" i="17" s="1"/>
  <c r="AJ848" i="17"/>
  <c r="AK848" i="17"/>
  <c r="AL848" i="17"/>
  <c r="AM848" i="17"/>
  <c r="AF902" i="17"/>
  <c r="AG902" i="17" s="1"/>
  <c r="AH979" i="17"/>
  <c r="AF978" i="17"/>
  <c r="AG978" i="17" s="1"/>
  <c r="AF828" i="17"/>
  <c r="AG828" i="17" s="1"/>
  <c r="AF916" i="17"/>
  <c r="AG916" i="17" s="1"/>
  <c r="AJ837" i="17"/>
  <c r="AL837" i="17"/>
  <c r="AM837" i="17"/>
  <c r="AK837" i="17"/>
  <c r="AH1095" i="17"/>
  <c r="AL870" i="17"/>
  <c r="AK870" i="17"/>
  <c r="AJ870" i="17"/>
  <c r="AM870" i="17"/>
  <c r="AJ1141" i="17"/>
  <c r="AK1141" i="17"/>
  <c r="AL1141" i="17"/>
  <c r="AM1141" i="17"/>
  <c r="AJ839" i="17"/>
  <c r="AL839" i="17"/>
  <c r="AK839" i="17"/>
  <c r="AM839" i="17"/>
  <c r="AG795" i="17"/>
  <c r="AI825" i="17"/>
  <c r="AH930" i="17"/>
  <c r="AF917" i="17"/>
  <c r="AG917" i="17" s="1"/>
  <c r="AH1006" i="17"/>
  <c r="AJ859" i="17"/>
  <c r="AK859" i="17"/>
  <c r="AL859" i="17"/>
  <c r="AM859" i="17"/>
  <c r="AJ1094" i="17"/>
  <c r="AM1094" i="17"/>
  <c r="AK1094" i="17"/>
  <c r="AL1094" i="17"/>
  <c r="AL1125" i="17"/>
  <c r="AK1125" i="17"/>
  <c r="AM1125" i="17"/>
  <c r="AJ1125" i="17"/>
  <c r="AJ985" i="17"/>
  <c r="AK985" i="17"/>
  <c r="AL985" i="17"/>
  <c r="AM985" i="17"/>
  <c r="AH1111" i="17"/>
  <c r="AJ857" i="17"/>
  <c r="AK857" i="17"/>
  <c r="AL857" i="17"/>
  <c r="AM857" i="17"/>
  <c r="AH801" i="17"/>
  <c r="AH805" i="17"/>
  <c r="AL1101" i="17"/>
  <c r="AM1101" i="17"/>
  <c r="AJ1101" i="17"/>
  <c r="AK1101" i="17"/>
  <c r="AL875" i="17"/>
  <c r="AK875" i="17"/>
  <c r="AM875" i="17"/>
  <c r="AJ875" i="17"/>
  <c r="AH973" i="17"/>
  <c r="AL840" i="17"/>
  <c r="AM840" i="17"/>
  <c r="AJ840" i="17"/>
  <c r="AK840" i="17"/>
  <c r="AH1052" i="17"/>
  <c r="AF1101" i="17"/>
  <c r="AG1101" i="17" s="1"/>
  <c r="AK1117" i="17"/>
  <c r="AJ1117" i="17"/>
  <c r="AM1117" i="17"/>
  <c r="AL1117" i="17"/>
  <c r="AJ1006" i="16"/>
  <c r="AM1006" i="16" s="1"/>
  <c r="AK1006" i="16"/>
  <c r="AL1006" i="16"/>
  <c r="AM1065" i="16"/>
  <c r="AJ1065" i="16"/>
  <c r="AL1065" i="16"/>
  <c r="AK1065" i="16"/>
  <c r="AJ1092" i="16"/>
  <c r="AK1092" i="16"/>
  <c r="AL1092" i="16"/>
  <c r="AM1092" i="16"/>
  <c r="AJ1147" i="16"/>
  <c r="AK1147" i="16"/>
  <c r="AL1147" i="16"/>
  <c r="AM1147" i="16"/>
  <c r="AM828" i="16"/>
  <c r="AJ828" i="16"/>
  <c r="AK828" i="16"/>
  <c r="AL828" i="16"/>
  <c r="AJ804" i="16"/>
  <c r="AL804" i="16"/>
  <c r="AK804" i="16"/>
  <c r="AM804" i="16"/>
  <c r="AJ895" i="16"/>
  <c r="AK895" i="16"/>
  <c r="AL895" i="16"/>
  <c r="AM895" i="16"/>
  <c r="AJ991" i="16"/>
  <c r="AK991" i="16"/>
  <c r="AL991" i="16"/>
  <c r="AM991" i="16"/>
  <c r="AM1134" i="16"/>
  <c r="AL1134" i="16"/>
  <c r="AJ1134" i="16"/>
  <c r="AK1134" i="16"/>
  <c r="AL870" i="16"/>
  <c r="AM870" i="16"/>
  <c r="AJ870" i="16"/>
  <c r="AK870" i="16"/>
  <c r="AJ1023" i="16"/>
  <c r="AK1023" i="16"/>
  <c r="AM1023" i="16"/>
  <c r="AL1023" i="16"/>
  <c r="AM1144" i="16"/>
  <c r="AJ1144" i="16"/>
  <c r="AK1144" i="16"/>
  <c r="AL1144" i="16"/>
  <c r="AK1042" i="16"/>
  <c r="AM1042" i="16"/>
  <c r="AL1042" i="16"/>
  <c r="AJ1042" i="16"/>
  <c r="AJ879" i="16"/>
  <c r="AL879" i="16"/>
  <c r="AM879" i="16"/>
  <c r="AK879" i="16"/>
  <c r="AM999" i="16"/>
  <c r="AL999" i="16"/>
  <c r="AJ999" i="16"/>
  <c r="AK999" i="16"/>
  <c r="AM1029" i="16"/>
  <c r="AJ1029" i="16"/>
  <c r="AK1029" i="16"/>
  <c r="AL1029" i="16"/>
  <c r="AJ1045" i="16"/>
  <c r="AK1045" i="16"/>
  <c r="AL1045" i="16"/>
  <c r="AM1045" i="16"/>
  <c r="AJ1044" i="16"/>
  <c r="AK1044" i="16"/>
  <c r="AL1044" i="16"/>
  <c r="AM1044" i="16"/>
  <c r="AL1094" i="16"/>
  <c r="AM1094" i="16"/>
  <c r="AJ1094" i="16"/>
  <c r="AK1094" i="16"/>
  <c r="AK1120" i="16"/>
  <c r="AL1120" i="16"/>
  <c r="AM1120" i="16"/>
  <c r="AJ1120" i="16"/>
  <c r="AK1037" i="16"/>
  <c r="AJ1037" i="16"/>
  <c r="AL1037" i="16" s="1"/>
  <c r="AM1037" i="16"/>
  <c r="AJ864" i="16"/>
  <c r="AK864" i="16"/>
  <c r="AL864" i="16"/>
  <c r="AM864" i="16"/>
  <c r="AJ1132" i="16"/>
  <c r="AK1132" i="16"/>
  <c r="AL1132" i="16"/>
  <c r="AM1132" i="16"/>
  <c r="AJ995" i="16"/>
  <c r="AM995" i="16"/>
  <c r="AK995" i="16"/>
  <c r="AL995" i="16"/>
  <c r="AM820" i="16"/>
  <c r="AJ820" i="16"/>
  <c r="AK820" i="16"/>
  <c r="AL820" i="16"/>
  <c r="AJ1074" i="16"/>
  <c r="AM1074" i="16"/>
  <c r="AK1074" i="16"/>
  <c r="AL1074" i="16"/>
  <c r="AM1115" i="16"/>
  <c r="AK1115" i="16"/>
  <c r="AL1115" i="16"/>
  <c r="AJ1115" i="16"/>
  <c r="AK795" i="16"/>
  <c r="AL795" i="16"/>
  <c r="AJ795" i="16"/>
  <c r="AM795" i="16"/>
  <c r="AJ1011" i="16"/>
  <c r="AK1011" i="16"/>
  <c r="AL1011" i="16"/>
  <c r="AM1011" i="16"/>
  <c r="AM1103" i="16"/>
  <c r="AJ1103" i="16"/>
  <c r="AL1103" i="16"/>
  <c r="AK1103" i="16"/>
  <c r="AK1048" i="16"/>
  <c r="AJ1048" i="16"/>
  <c r="AM1048" i="16"/>
  <c r="AL1048" i="16"/>
  <c r="AJ974" i="16"/>
  <c r="AM974" i="16"/>
  <c r="AK974" i="16"/>
  <c r="AL974" i="16"/>
  <c r="AJ1159" i="16"/>
  <c r="AM1159" i="16" s="1"/>
  <c r="AK1159" i="16"/>
  <c r="AL1159" i="16"/>
  <c r="AM845" i="16"/>
  <c r="AL845" i="16"/>
  <c r="AJ845" i="16"/>
  <c r="AK845" i="16"/>
  <c r="AL1099" i="16"/>
  <c r="AK1099" i="16"/>
  <c r="AM1099" i="16"/>
  <c r="AJ1099" i="16"/>
  <c r="AL1040" i="16"/>
  <c r="AJ1040" i="16"/>
  <c r="AK1040" i="16"/>
  <c r="AM1040" i="16"/>
  <c r="AK1098" i="16"/>
  <c r="AL1098" i="16"/>
  <c r="AM1098" i="16"/>
  <c r="AJ1098" i="16"/>
  <c r="AJ825" i="16"/>
  <c r="AL825" i="16"/>
  <c r="AK825" i="16"/>
  <c r="AM825" i="16"/>
  <c r="AJ840" i="16"/>
  <c r="AK840" i="16"/>
  <c r="AL840" i="16"/>
  <c r="AM840" i="16"/>
  <c r="AJ936" i="16"/>
  <c r="AK936" i="16"/>
  <c r="AM936" i="16"/>
  <c r="AL936" i="16"/>
  <c r="AM858" i="16"/>
  <c r="AK858" i="16"/>
  <c r="AJ858" i="16"/>
  <c r="AL858" i="16"/>
  <c r="AJ1030" i="16"/>
  <c r="AM1030" i="16"/>
  <c r="AK1030" i="16"/>
  <c r="AL1030" i="16"/>
  <c r="AM1111" i="16"/>
  <c r="AJ1111" i="16"/>
  <c r="AK1111" i="16"/>
  <c r="AL1111" i="16"/>
  <c r="AK975" i="16"/>
  <c r="AJ975" i="16"/>
  <c r="AM975" i="16" s="1"/>
  <c r="AJ806" i="16"/>
  <c r="AK806" i="16"/>
  <c r="AL806" i="16"/>
  <c r="AM806" i="16"/>
  <c r="AJ945" i="16"/>
  <c r="AM945" i="16" s="1"/>
  <c r="AK945" i="16"/>
  <c r="AJ1054" i="16"/>
  <c r="AM1054" i="16"/>
  <c r="AL1054" i="16"/>
  <c r="AK1054" i="16"/>
  <c r="AJ1031" i="16"/>
  <c r="AK1031" i="16"/>
  <c r="AL1031" i="16"/>
  <c r="AM1031" i="16"/>
  <c r="AJ966" i="16"/>
  <c r="AM966" i="16"/>
  <c r="AK966" i="16"/>
  <c r="AL966" i="16"/>
  <c r="AJ1079" i="16"/>
  <c r="AM1079" i="16"/>
  <c r="AK1079" i="16"/>
  <c r="AL1079" i="16"/>
  <c r="AM1014" i="16"/>
  <c r="AJ1014" i="16"/>
  <c r="AK1014" i="16"/>
  <c r="AL1014" i="16"/>
  <c r="AJ1055" i="16"/>
  <c r="AK1055" i="16"/>
  <c r="AL1055" i="16"/>
  <c r="AM1055" i="16"/>
  <c r="AJ1097" i="16"/>
  <c r="AK1097" i="16"/>
  <c r="AM1097" i="16"/>
  <c r="AL1097" i="16"/>
  <c r="AM1076" i="16"/>
  <c r="AJ1076" i="16"/>
  <c r="AK1076" i="16"/>
  <c r="AL1076" i="16"/>
  <c r="AJ1101" i="16"/>
  <c r="AK1101" i="16"/>
  <c r="AL1101" i="16"/>
  <c r="AM1101" i="16"/>
  <c r="AL1080" i="16"/>
  <c r="AM1080" i="16"/>
  <c r="AJ1080" i="16"/>
  <c r="AK1080" i="16"/>
  <c r="AJ917" i="15"/>
  <c r="AK917" i="15"/>
  <c r="AL917" i="15"/>
  <c r="AM917" i="15"/>
  <c r="AJ846" i="15"/>
  <c r="AK846" i="15"/>
  <c r="AL846" i="15"/>
  <c r="AM846" i="15"/>
  <c r="AJ860" i="15"/>
  <c r="AL860" i="15"/>
  <c r="AM860" i="15"/>
  <c r="AK860" i="15"/>
  <c r="AJ840" i="15"/>
  <c r="AL840" i="15"/>
  <c r="AM840" i="15"/>
  <c r="AK840" i="15"/>
  <c r="AJ1012" i="15"/>
  <c r="AL1012" i="15"/>
  <c r="AK1012" i="15"/>
  <c r="AM1012" i="15"/>
  <c r="AM1086" i="15"/>
  <c r="AK1086" i="15"/>
  <c r="AL1086" i="15"/>
  <c r="AJ1086" i="15"/>
  <c r="AK1018" i="15"/>
  <c r="AJ1018" i="15"/>
  <c r="AM1018" i="15"/>
  <c r="AL1018" i="15"/>
  <c r="AJ922" i="15"/>
  <c r="AK922" i="15"/>
  <c r="AL922" i="15"/>
  <c r="AM922" i="15"/>
  <c r="AJ1055" i="15"/>
  <c r="AK1055" i="15"/>
  <c r="AL1055" i="15"/>
  <c r="AM1055" i="15"/>
  <c r="AJ1005" i="15"/>
  <c r="AK1005" i="15"/>
  <c r="AL1005" i="15"/>
  <c r="AM1005" i="15"/>
  <c r="AJ1151" i="15"/>
  <c r="AK1151" i="15"/>
  <c r="AM1151" i="15"/>
  <c r="AL1151" i="15"/>
  <c r="AK1034" i="15"/>
  <c r="AL1034" i="15"/>
  <c r="AM1034" i="15"/>
  <c r="AJ1034" i="15"/>
  <c r="AJ945" i="15"/>
  <c r="E37" i="18" s="1"/>
  <c r="AK945" i="15"/>
  <c r="AL945" i="15"/>
  <c r="L37" i="18" s="1"/>
  <c r="AM1051" i="15"/>
  <c r="AK1051" i="15"/>
  <c r="AJ1051" i="15"/>
  <c r="AL1051" i="15"/>
  <c r="AJ816" i="15"/>
  <c r="AK816" i="15"/>
  <c r="AL816" i="15"/>
  <c r="AM816" i="15"/>
  <c r="AJ921" i="15"/>
  <c r="AK921" i="15"/>
  <c r="AL921" i="15"/>
  <c r="AM921" i="15"/>
  <c r="AJ989" i="15"/>
  <c r="AK989" i="15"/>
  <c r="AL989" i="15"/>
  <c r="AM989" i="15"/>
  <c r="AJ1102" i="15"/>
  <c r="AL1102" i="15"/>
  <c r="AM1102" i="15"/>
  <c r="AK1102" i="15"/>
  <c r="AJ914" i="15"/>
  <c r="E36" i="18" s="1"/>
  <c r="AK914" i="15"/>
  <c r="AL914" i="15"/>
  <c r="AM914" i="15"/>
  <c r="AM904" i="15"/>
  <c r="AJ904" i="15"/>
  <c r="AK904" i="15"/>
  <c r="AL904" i="15"/>
  <c r="AK878" i="15"/>
  <c r="AL878" i="15"/>
  <c r="AM878" i="15"/>
  <c r="AJ878" i="15"/>
  <c r="AJ880" i="15"/>
  <c r="AK880" i="15"/>
  <c r="AL880" i="15"/>
  <c r="AM880" i="15"/>
  <c r="AJ1139" i="15"/>
  <c r="AK1139" i="15"/>
  <c r="AM1139" i="15"/>
  <c r="AL1139" i="15"/>
  <c r="E44" i="18"/>
  <c r="AK962" i="15"/>
  <c r="AL962" i="15"/>
  <c r="AM962" i="15"/>
  <c r="AJ962" i="15"/>
  <c r="AM884" i="15"/>
  <c r="M35" i="18" s="1"/>
  <c r="AK884" i="15"/>
  <c r="AL884" i="15"/>
  <c r="L35" i="18" s="1"/>
  <c r="AJ884" i="15"/>
  <c r="E35" i="18" s="1"/>
  <c r="E33" i="18"/>
  <c r="AJ1121" i="15"/>
  <c r="AK1121" i="15"/>
  <c r="AL1121" i="15"/>
  <c r="AM1121" i="15"/>
  <c r="AJ1107" i="15"/>
  <c r="AK1107" i="15"/>
  <c r="AM1107" i="15"/>
  <c r="AL1107" i="15"/>
  <c r="AL812" i="15"/>
  <c r="AM812" i="15"/>
  <c r="AK812" i="15"/>
  <c r="AJ812" i="15"/>
  <c r="AM808" i="15"/>
  <c r="AJ808" i="15"/>
  <c r="AK808" i="15"/>
  <c r="AL808" i="15"/>
  <c r="AJ975" i="15"/>
  <c r="E38" i="18" s="1"/>
  <c r="AK975" i="15"/>
  <c r="AJ886" i="15"/>
  <c r="AK886" i="15"/>
  <c r="AL886" i="15"/>
  <c r="AM886" i="15"/>
  <c r="AM1008" i="15"/>
  <c r="AK1008" i="15"/>
  <c r="AJ1008" i="15"/>
  <c r="AL1008" i="15"/>
  <c r="AJ820" i="15"/>
  <c r="AK820" i="15"/>
  <c r="AL820" i="15"/>
  <c r="AM820" i="15"/>
  <c r="AJ1071" i="15"/>
  <c r="AK1071" i="15"/>
  <c r="AM1071" i="15"/>
  <c r="AL1071" i="15"/>
  <c r="AM1159" i="15"/>
  <c r="M44" i="18" s="1"/>
  <c r="AJ979" i="15"/>
  <c r="AK979" i="15"/>
  <c r="AL979" i="15"/>
  <c r="AM979" i="15"/>
  <c r="AK1098" i="15"/>
  <c r="AJ1098" i="15"/>
  <c r="E42" i="18" s="1"/>
  <c r="AJ851" i="15"/>
  <c r="AK851" i="15"/>
  <c r="AL851" i="15"/>
  <c r="AM851" i="15"/>
  <c r="AJ958" i="15"/>
  <c r="AK958" i="15"/>
  <c r="AL958" i="15"/>
  <c r="AM958" i="15"/>
  <c r="AJ857" i="15"/>
  <c r="AK857" i="15"/>
  <c r="AL857" i="15"/>
  <c r="AM857" i="15"/>
  <c r="AJ869" i="15"/>
  <c r="AK869" i="15"/>
  <c r="AL869" i="15"/>
  <c r="AM869" i="15"/>
  <c r="AK961" i="15"/>
  <c r="AJ961" i="15"/>
  <c r="AL961" i="15"/>
  <c r="AM961" i="15"/>
  <c r="AJ800" i="15"/>
  <c r="AM800" i="15"/>
  <c r="AL800" i="15"/>
  <c r="AK800" i="15"/>
  <c r="AL825" i="15"/>
  <c r="L33" i="18" s="1"/>
  <c r="AJ954" i="15"/>
  <c r="AK954" i="15"/>
  <c r="AL954" i="15"/>
  <c r="AM954" i="15"/>
  <c r="AL897" i="15"/>
  <c r="AM897" i="15"/>
  <c r="AK897" i="15"/>
  <c r="AJ897" i="15"/>
  <c r="AJ953" i="15"/>
  <c r="AK953" i="15"/>
  <c r="AL953" i="15"/>
  <c r="AM953" i="15"/>
  <c r="AK1003" i="15"/>
  <c r="AL1003" i="15"/>
  <c r="AM1003" i="15"/>
  <c r="AJ1003" i="15"/>
  <c r="AJ1042" i="15"/>
  <c r="AM1042" i="15"/>
  <c r="AK1042" i="15"/>
  <c r="AL1042" i="15"/>
  <c r="AM810" i="15"/>
  <c r="AJ810" i="15"/>
  <c r="AK810" i="15"/>
  <c r="AL810" i="15"/>
  <c r="AJ832" i="15"/>
  <c r="AL832" i="15"/>
  <c r="AM832" i="15"/>
  <c r="AK832" i="15"/>
  <c r="AM1076" i="15"/>
  <c r="AL1076" i="15"/>
  <c r="AJ1076" i="15"/>
  <c r="AK1076" i="15"/>
  <c r="AK1066" i="15"/>
  <c r="AJ1066" i="15"/>
  <c r="AM1066" i="15"/>
  <c r="AL1066" i="15"/>
  <c r="AJ1067" i="15"/>
  <c r="E41" i="18" s="1"/>
  <c r="AL1067" i="15"/>
  <c r="L41" i="18" s="1"/>
  <c r="AM1067" i="15"/>
  <c r="AK1067" i="15"/>
  <c r="AK898" i="15"/>
  <c r="AL898" i="15"/>
  <c r="AM898" i="15"/>
  <c r="AJ898" i="15"/>
  <c r="AL1078" i="15"/>
  <c r="AM1078" i="15"/>
  <c r="AJ1078" i="15"/>
  <c r="AK1078" i="15"/>
  <c r="L44" i="18"/>
  <c r="L40" i="18"/>
  <c r="M40" i="18"/>
  <c r="M34" i="18"/>
  <c r="M39" i="18"/>
  <c r="L43" i="18"/>
  <c r="L34" i="18"/>
  <c r="M33" i="18"/>
  <c r="M41" i="18"/>
  <c r="M36" i="18"/>
  <c r="L36" i="18"/>
  <c r="L39" i="18"/>
  <c r="M43" i="18"/>
  <c r="AJ1113" i="15"/>
  <c r="AM1113" i="15"/>
  <c r="AK1113" i="15"/>
  <c r="AL1113" i="15"/>
  <c r="AJ830" i="15"/>
  <c r="AK830" i="15"/>
  <c r="AL830" i="15"/>
  <c r="AM830" i="15"/>
  <c r="AK862" i="15"/>
  <c r="AJ862" i="15"/>
  <c r="AL862" i="15"/>
  <c r="AM862" i="15"/>
  <c r="AJ809" i="15"/>
  <c r="AK809" i="15"/>
  <c r="AL809" i="15"/>
  <c r="AM809" i="15"/>
  <c r="AM845" i="15"/>
  <c r="AL845" i="15"/>
  <c r="AJ845" i="15"/>
  <c r="AK845" i="15"/>
  <c r="AK1059" i="15"/>
  <c r="AM1059" i="15"/>
  <c r="AL1059" i="15"/>
  <c r="AJ1059" i="15"/>
  <c r="AM865" i="15"/>
  <c r="AJ865" i="15"/>
  <c r="AK865" i="15"/>
  <c r="AL865" i="15"/>
  <c r="AL1047" i="15"/>
  <c r="AM1047" i="15"/>
  <c r="AK1047" i="15"/>
  <c r="AJ1047" i="15"/>
  <c r="AK1135" i="15"/>
  <c r="AL1135" i="15"/>
  <c r="AJ1135" i="15"/>
  <c r="AM1135" i="15"/>
  <c r="AJ1087" i="15"/>
  <c r="AL1087" i="15"/>
  <c r="AK1087" i="15"/>
  <c r="AM1087" i="15"/>
  <c r="AJ988" i="15"/>
  <c r="AK988" i="15"/>
  <c r="AM988" i="15"/>
  <c r="AL988" i="15"/>
  <c r="AI853" i="17" l="1"/>
  <c r="AG885" i="17"/>
  <c r="AI914" i="17"/>
  <c r="AI945" i="17"/>
  <c r="AG1038" i="17"/>
  <c r="AI1067" i="17"/>
  <c r="AI1128" i="17"/>
  <c r="AI884" i="17"/>
  <c r="AJ1098" i="17"/>
  <c r="AL1098" i="17" s="1"/>
  <c r="AK1098" i="17"/>
  <c r="AJ825" i="17"/>
  <c r="AM825" i="17" s="1"/>
  <c r="AK825" i="17"/>
  <c r="AL825" i="17"/>
  <c r="AG1129" i="17"/>
  <c r="AI1159" i="17"/>
  <c r="AI1037" i="17"/>
  <c r="AI1006" i="17"/>
  <c r="AI975" i="17"/>
  <c r="AL975" i="16"/>
  <c r="AL945" i="16"/>
  <c r="AM945" i="15"/>
  <c r="M37" i="18" s="1"/>
  <c r="AM1098" i="15"/>
  <c r="M42" i="18" s="1"/>
  <c r="AM975" i="15"/>
  <c r="M38" i="18" s="1"/>
  <c r="AL1098" i="15"/>
  <c r="L42" i="18" s="1"/>
  <c r="AL975" i="15"/>
  <c r="L38" i="18" s="1"/>
  <c r="AJ1037" i="17" l="1"/>
  <c r="AM1037" i="17" s="1"/>
  <c r="AK1037" i="17"/>
  <c r="AM1098" i="17"/>
  <c r="AK884" i="17"/>
  <c r="AJ884" i="17"/>
  <c r="AM884" i="17" s="1"/>
  <c r="AJ1128" i="17"/>
  <c r="AL1128" i="17" s="1"/>
  <c r="AK1128" i="17"/>
  <c r="AJ1159" i="17"/>
  <c r="D44" i="18" s="1"/>
  <c r="F44" i="18" s="1"/>
  <c r="AL1159" i="17"/>
  <c r="AK1159" i="17"/>
  <c r="AM1159" i="17"/>
  <c r="AJ1067" i="17"/>
  <c r="AM1067" i="17" s="1"/>
  <c r="AK1067" i="17"/>
  <c r="AL1067" i="17"/>
  <c r="AK914" i="17"/>
  <c r="AJ914" i="17"/>
  <c r="AM914" i="17" s="1"/>
  <c r="AK975" i="17"/>
  <c r="AJ975" i="17"/>
  <c r="AM975" i="17" s="1"/>
  <c r="AK945" i="17"/>
  <c r="AJ945" i="17"/>
  <c r="AL945" i="17" s="1"/>
  <c r="AM945" i="17"/>
  <c r="AJ1006" i="17"/>
  <c r="AK1006" i="17"/>
  <c r="AL1006" i="17"/>
  <c r="AM1006" i="17"/>
  <c r="AK853" i="17"/>
  <c r="AL853" i="17"/>
  <c r="AM853" i="17"/>
  <c r="AJ853" i="17"/>
  <c r="AM1128" i="17" l="1"/>
  <c r="AL975" i="17"/>
  <c r="AL914" i="17"/>
  <c r="AL884" i="17"/>
  <c r="AL1037" i="17"/>
  <c r="P31" i="13" l="1"/>
  <c r="P30" i="13"/>
  <c r="P21" i="13"/>
  <c r="P18" i="13"/>
  <c r="P9" i="13"/>
  <c r="P6" i="13"/>
  <c r="K36" i="13"/>
  <c r="K28" i="13"/>
  <c r="K16" i="13"/>
  <c r="K12" i="13"/>
  <c r="N37" i="13"/>
  <c r="P37" i="13" s="1"/>
  <c r="N36" i="13"/>
  <c r="P36" i="13" s="1"/>
  <c r="N35" i="13"/>
  <c r="P35" i="13" s="1"/>
  <c r="N34" i="13"/>
  <c r="P34" i="13" s="1"/>
  <c r="N33" i="13"/>
  <c r="P33" i="13" s="1"/>
  <c r="N32" i="13"/>
  <c r="P32" i="13" s="1"/>
  <c r="N31" i="13"/>
  <c r="N30" i="13"/>
  <c r="N29" i="13"/>
  <c r="P29" i="13" s="1"/>
  <c r="N28" i="13"/>
  <c r="P28" i="13" s="1"/>
  <c r="N27" i="13"/>
  <c r="P27" i="13" s="1"/>
  <c r="N26" i="13"/>
  <c r="P26" i="13" s="1"/>
  <c r="N25" i="13"/>
  <c r="P25" i="13" s="1"/>
  <c r="N24" i="13"/>
  <c r="P24" i="13" s="1"/>
  <c r="N23" i="13"/>
  <c r="P23" i="13" s="1"/>
  <c r="N22" i="13"/>
  <c r="P22" i="13" s="1"/>
  <c r="N21" i="13"/>
  <c r="N20" i="13"/>
  <c r="P20" i="13" s="1"/>
  <c r="N19" i="13"/>
  <c r="P19" i="13" s="1"/>
  <c r="N18" i="13"/>
  <c r="N17" i="13"/>
  <c r="P17" i="13" s="1"/>
  <c r="N16" i="13"/>
  <c r="P16" i="13" s="1"/>
  <c r="N15" i="13"/>
  <c r="P15" i="13" s="1"/>
  <c r="N14" i="13"/>
  <c r="P14" i="13" s="1"/>
  <c r="N13" i="13"/>
  <c r="P13" i="13" s="1"/>
  <c r="N12" i="13"/>
  <c r="P12" i="13" s="1"/>
  <c r="N11" i="13"/>
  <c r="P11" i="13" s="1"/>
  <c r="N10" i="13"/>
  <c r="P10" i="13" s="1"/>
  <c r="N9" i="13"/>
  <c r="N8" i="13"/>
  <c r="P8" i="13" s="1"/>
  <c r="N7" i="13"/>
  <c r="P7" i="13" s="1"/>
  <c r="N6" i="13"/>
  <c r="N5" i="13"/>
  <c r="P5" i="13" s="1"/>
  <c r="I6" i="13"/>
  <c r="K6" i="13" s="1"/>
  <c r="I7" i="13"/>
  <c r="K7" i="13" s="1"/>
  <c r="I8" i="13"/>
  <c r="K8" i="13" s="1"/>
  <c r="I9" i="13"/>
  <c r="K9" i="13" s="1"/>
  <c r="I10" i="13"/>
  <c r="K10" i="13" s="1"/>
  <c r="I11" i="13"/>
  <c r="K11" i="13" s="1"/>
  <c r="I12" i="13"/>
  <c r="I13" i="13"/>
  <c r="K13" i="13" s="1"/>
  <c r="I14" i="13"/>
  <c r="K14" i="13" s="1"/>
  <c r="I15" i="13"/>
  <c r="K15" i="13" s="1"/>
  <c r="I16" i="13"/>
  <c r="I17" i="13"/>
  <c r="K17" i="13" s="1"/>
  <c r="I18" i="13"/>
  <c r="K18" i="13" s="1"/>
  <c r="I19" i="13"/>
  <c r="K19" i="13" s="1"/>
  <c r="I20" i="13"/>
  <c r="K20" i="13" s="1"/>
  <c r="I21" i="13"/>
  <c r="K21" i="13" s="1"/>
  <c r="I22" i="13"/>
  <c r="K22" i="13" s="1"/>
  <c r="I23" i="13"/>
  <c r="K23" i="13" s="1"/>
  <c r="I24" i="13"/>
  <c r="K24" i="13" s="1"/>
  <c r="I25" i="13"/>
  <c r="K25" i="13" s="1"/>
  <c r="I26" i="13"/>
  <c r="K26" i="13" s="1"/>
  <c r="I27" i="13"/>
  <c r="K27" i="13" s="1"/>
  <c r="I28" i="13"/>
  <c r="I29" i="13"/>
  <c r="K29" i="13" s="1"/>
  <c r="I30" i="13"/>
  <c r="K30" i="13" s="1"/>
  <c r="I31" i="13"/>
  <c r="K31" i="13" s="1"/>
  <c r="I32" i="13"/>
  <c r="K32" i="13" s="1"/>
  <c r="I33" i="13"/>
  <c r="K33" i="13" s="1"/>
  <c r="I34" i="13"/>
  <c r="K34" i="13" s="1"/>
  <c r="I35" i="13"/>
  <c r="K35" i="13" s="1"/>
  <c r="I36" i="13"/>
  <c r="I37" i="13"/>
  <c r="K37" i="13" s="1"/>
  <c r="I5" i="13"/>
  <c r="K5" i="13" s="1"/>
  <c r="N161" i="13"/>
  <c r="I161" i="13"/>
  <c r="P160" i="13"/>
  <c r="K160" i="13"/>
  <c r="P159" i="13"/>
  <c r="K159" i="13"/>
  <c r="P158" i="13"/>
  <c r="K158" i="13"/>
  <c r="P157" i="13"/>
  <c r="K157" i="13"/>
  <c r="P156" i="13"/>
  <c r="K156" i="13"/>
  <c r="P155" i="13"/>
  <c r="K155" i="13"/>
  <c r="P154" i="13"/>
  <c r="K154" i="13"/>
  <c r="P153" i="13"/>
  <c r="K153" i="13"/>
  <c r="P152" i="13"/>
  <c r="K152" i="13"/>
  <c r="P151" i="13"/>
  <c r="K151" i="13"/>
  <c r="P150" i="13"/>
  <c r="K150" i="13"/>
  <c r="P149" i="13"/>
  <c r="K149" i="13"/>
  <c r="P148" i="13"/>
  <c r="K148" i="13"/>
  <c r="P147" i="13"/>
  <c r="K147" i="13"/>
  <c r="P146" i="13"/>
  <c r="K146" i="13"/>
  <c r="P145" i="13"/>
  <c r="K145" i="13"/>
  <c r="P144" i="13"/>
  <c r="K144" i="13"/>
  <c r="P143" i="13"/>
  <c r="K143" i="13"/>
  <c r="P142" i="13"/>
  <c r="K142" i="13"/>
  <c r="P141" i="13"/>
  <c r="K141" i="13"/>
  <c r="P140" i="13"/>
  <c r="K140" i="13"/>
  <c r="P139" i="13"/>
  <c r="K139" i="13"/>
  <c r="P138" i="13"/>
  <c r="K138" i="13"/>
  <c r="P137" i="13"/>
  <c r="K137" i="13"/>
  <c r="P136" i="13"/>
  <c r="K136" i="13"/>
  <c r="P135" i="13"/>
  <c r="K135" i="13"/>
  <c r="P134" i="13"/>
  <c r="K134" i="13"/>
  <c r="P133" i="13"/>
  <c r="K133" i="13"/>
  <c r="P132" i="13"/>
  <c r="K132" i="13"/>
  <c r="P131" i="13"/>
  <c r="K131" i="13"/>
  <c r="P130" i="13"/>
  <c r="K130" i="13"/>
  <c r="P129" i="13"/>
  <c r="K129" i="13"/>
  <c r="P128" i="13"/>
  <c r="K128" i="13"/>
  <c r="N79" i="13"/>
  <c r="I79" i="13"/>
  <c r="N120" i="13"/>
  <c r="I120" i="13"/>
  <c r="P119" i="13"/>
  <c r="K119" i="13"/>
  <c r="P118" i="13"/>
  <c r="K118" i="13"/>
  <c r="P117" i="13"/>
  <c r="K117" i="13"/>
  <c r="P116" i="13"/>
  <c r="K116" i="13"/>
  <c r="P115" i="13"/>
  <c r="K115" i="13"/>
  <c r="P114" i="13"/>
  <c r="K114" i="13"/>
  <c r="P113" i="13"/>
  <c r="K113" i="13"/>
  <c r="P112" i="13"/>
  <c r="K112" i="13"/>
  <c r="P111" i="13"/>
  <c r="K111" i="13"/>
  <c r="P110" i="13"/>
  <c r="K110" i="13"/>
  <c r="P109" i="13"/>
  <c r="K109" i="13"/>
  <c r="P108" i="13"/>
  <c r="K108" i="13"/>
  <c r="P107" i="13"/>
  <c r="K107" i="13"/>
  <c r="P106" i="13"/>
  <c r="K106" i="13"/>
  <c r="P105" i="13"/>
  <c r="K105" i="13"/>
  <c r="P104" i="13"/>
  <c r="K104" i="13"/>
  <c r="P103" i="13"/>
  <c r="K103" i="13"/>
  <c r="P102" i="13"/>
  <c r="K102" i="13"/>
  <c r="P101" i="13"/>
  <c r="K101" i="13"/>
  <c r="P100" i="13"/>
  <c r="K100" i="13"/>
  <c r="P99" i="13"/>
  <c r="K99" i="13"/>
  <c r="P98" i="13"/>
  <c r="K98" i="13"/>
  <c r="P97" i="13"/>
  <c r="K97" i="13"/>
  <c r="P96" i="13"/>
  <c r="K96" i="13"/>
  <c r="P95" i="13"/>
  <c r="K95" i="13"/>
  <c r="P94" i="13"/>
  <c r="K94" i="13"/>
  <c r="P93" i="13"/>
  <c r="K93" i="13"/>
  <c r="P92" i="13"/>
  <c r="K92" i="13"/>
  <c r="P91" i="13"/>
  <c r="K91" i="13"/>
  <c r="P90" i="13"/>
  <c r="K90" i="13"/>
  <c r="P89" i="13"/>
  <c r="K89" i="13"/>
  <c r="P88" i="13"/>
  <c r="K88" i="13"/>
  <c r="P87" i="13"/>
  <c r="K87" i="13"/>
  <c r="K75" i="13"/>
  <c r="K76" i="13"/>
  <c r="K77" i="13"/>
  <c r="K78"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79" i="13" l="1"/>
  <c r="C48" i="13" s="1"/>
  <c r="K120" i="13"/>
  <c r="C88" i="13" s="1"/>
  <c r="D89" i="13"/>
  <c r="F89" i="13" s="1"/>
  <c r="F91" i="13" s="1"/>
  <c r="F92" i="13" s="1"/>
  <c r="F93" i="13" s="1"/>
  <c r="F94" i="13" s="1"/>
  <c r="F95" i="13" s="1"/>
  <c r="P38" i="13"/>
  <c r="C7" i="13" s="1"/>
  <c r="K38" i="13"/>
  <c r="K79" i="13"/>
  <c r="C47" i="13" s="1"/>
  <c r="P120" i="13"/>
  <c r="C89" i="13" s="1"/>
  <c r="P161" i="13"/>
  <c r="C130" i="13" s="1"/>
  <c r="K161" i="13"/>
  <c r="C129" i="13" s="1"/>
  <c r="D130" i="13" s="1"/>
  <c r="F130" i="13" s="1"/>
  <c r="F132" i="13" s="1"/>
  <c r="F133" i="13" s="1"/>
  <c r="F134" i="13" s="1"/>
  <c r="F135" i="13" s="1"/>
  <c r="F136" i="13" s="1"/>
  <c r="D48" i="13" l="1"/>
  <c r="F48" i="13" s="1"/>
  <c r="F90" i="13"/>
  <c r="F131" i="13"/>
  <c r="F50" i="13" l="1"/>
  <c r="F51" i="13" s="1"/>
  <c r="F52" i="13" s="1"/>
  <c r="F53" i="13" s="1"/>
  <c r="F54" i="13" s="1"/>
  <c r="F49" i="13"/>
  <c r="K2" i="10" l="1"/>
  <c r="K3"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5" i="10"/>
  <c r="K117" i="10"/>
  <c r="K133" i="10"/>
  <c r="K134" i="10"/>
  <c r="K137" i="10"/>
  <c r="K139" i="10"/>
  <c r="K142" i="10"/>
  <c r="K143" i="10"/>
  <c r="K144" i="10"/>
  <c r="K145" i="10"/>
  <c r="K146" i="10"/>
  <c r="K148" i="10"/>
  <c r="K152" i="10"/>
  <c r="K153" i="10"/>
  <c r="K157" i="10"/>
  <c r="K158" i="10"/>
  <c r="K160" i="10"/>
  <c r="K169" i="10"/>
  <c r="K174" i="10"/>
  <c r="K176" i="10"/>
  <c r="K177" i="10"/>
  <c r="K178" i="10"/>
  <c r="K187" i="10"/>
  <c r="K188" i="10"/>
  <c r="K189" i="10"/>
  <c r="K191" i="10"/>
  <c r="K192" i="10"/>
  <c r="K193" i="10"/>
  <c r="K197" i="10"/>
  <c r="K200" i="10"/>
  <c r="K204" i="10"/>
  <c r="K208" i="10"/>
  <c r="K209" i="10"/>
  <c r="K210" i="10"/>
  <c r="K215" i="10"/>
  <c r="K218" i="10"/>
  <c r="K221" i="10"/>
  <c r="K223" i="10"/>
  <c r="K225" i="10"/>
  <c r="K227" i="10"/>
  <c r="K228" i="10"/>
  <c r="K233" i="10"/>
  <c r="K234" i="10"/>
  <c r="K235" i="10"/>
  <c r="K237" i="10"/>
  <c r="K238" i="10"/>
  <c r="K240" i="10"/>
  <c r="K242" i="10"/>
  <c r="K243" i="10"/>
  <c r="K247" i="10"/>
  <c r="K249" i="10"/>
  <c r="K252" i="10"/>
  <c r="K258" i="10"/>
  <c r="K259" i="10"/>
  <c r="K262" i="10"/>
  <c r="K264" i="10"/>
  <c r="K266" i="10"/>
  <c r="K267" i="10"/>
  <c r="K268" i="10"/>
  <c r="K269" i="10"/>
  <c r="K271" i="10"/>
  <c r="K272" i="10"/>
  <c r="K273" i="10"/>
  <c r="K276" i="10"/>
  <c r="K278" i="10"/>
  <c r="K281" i="10"/>
  <c r="K282" i="10"/>
  <c r="K284" i="10"/>
  <c r="K288" i="10"/>
  <c r="K289" i="10"/>
  <c r="K292" i="10"/>
  <c r="K293" i="10"/>
  <c r="K294" i="10"/>
  <c r="K296" i="10"/>
  <c r="K297" i="10"/>
  <c r="K306" i="10"/>
  <c r="K308" i="10"/>
  <c r="K309" i="10"/>
  <c r="K310" i="10"/>
  <c r="K311" i="10"/>
  <c r="K313" i="10"/>
  <c r="K315" i="10"/>
  <c r="K316" i="10"/>
  <c r="K318" i="10"/>
  <c r="K319" i="10"/>
  <c r="K321" i="10"/>
  <c r="K323" i="10"/>
  <c r="K324" i="10"/>
  <c r="K326" i="10"/>
  <c r="K328" i="10"/>
  <c r="K329" i="10"/>
  <c r="K330" i="10"/>
  <c r="K331" i="10"/>
  <c r="K333" i="10"/>
  <c r="K334" i="10"/>
  <c r="K335" i="10"/>
  <c r="K336" i="10"/>
  <c r="K337" i="10"/>
  <c r="K338" i="10"/>
  <c r="K340" i="10"/>
  <c r="K341" i="10"/>
  <c r="K346" i="10"/>
  <c r="K348" i="10"/>
  <c r="K349" i="10"/>
  <c r="K350" i="10"/>
  <c r="K351" i="10"/>
  <c r="K353" i="10"/>
  <c r="K356" i="10"/>
  <c r="K357" i="10"/>
  <c r="K359" i="10"/>
  <c r="K360" i="10"/>
  <c r="K362" i="10"/>
  <c r="K363" i="10"/>
  <c r="K365" i="10"/>
  <c r="K367" i="10"/>
  <c r="K368" i="10"/>
  <c r="K369" i="10"/>
  <c r="K370" i="10"/>
  <c r="K372" i="10"/>
  <c r="K374" i="10"/>
  <c r="K375" i="10"/>
  <c r="K376" i="10"/>
  <c r="K377" i="10"/>
  <c r="K378" i="10"/>
  <c r="K380" i="10"/>
  <c r="K381" i="10"/>
  <c r="K382" i="10"/>
  <c r="K383" i="10"/>
  <c r="K384" i="10"/>
  <c r="K386" i="10"/>
  <c r="K387" i="10"/>
  <c r="K388" i="10"/>
  <c r="K389" i="10"/>
  <c r="K390" i="10"/>
  <c r="K391" i="10"/>
  <c r="K393" i="10"/>
  <c r="K394" i="10"/>
  <c r="K395" i="10"/>
  <c r="K396" i="10"/>
  <c r="K397" i="10"/>
  <c r="K398" i="10"/>
  <c r="K399" i="10"/>
  <c r="K400" i="10"/>
  <c r="K401" i="10"/>
  <c r="K402" i="10"/>
  <c r="K403" i="10"/>
  <c r="K405" i="10"/>
  <c r="K406" i="10"/>
  <c r="K407" i="10"/>
  <c r="K408" i="10"/>
  <c r="K409" i="10"/>
  <c r="K410" i="10"/>
  <c r="K411" i="10"/>
  <c r="K416" i="10"/>
  <c r="K417" i="10"/>
  <c r="K421" i="10"/>
  <c r="K422" i="10"/>
  <c r="K424" i="10"/>
  <c r="K425" i="10"/>
  <c r="K426" i="10"/>
  <c r="K427" i="10"/>
  <c r="K428" i="10"/>
  <c r="K429" i="10"/>
  <c r="K430" i="10"/>
  <c r="K431" i="10"/>
  <c r="K432" i="10"/>
  <c r="K433" i="10"/>
  <c r="K434" i="10"/>
  <c r="K435" i="10"/>
  <c r="K436" i="10"/>
  <c r="K437" i="10"/>
  <c r="K438" i="10"/>
  <c r="K439" i="10"/>
  <c r="K441" i="10"/>
  <c r="K442" i="10"/>
  <c r="K443" i="10"/>
  <c r="K444" i="10"/>
  <c r="K445" i="10"/>
  <c r="K446" i="10"/>
  <c r="K447" i="10"/>
  <c r="K449" i="10"/>
  <c r="K450" i="10"/>
  <c r="K451" i="10"/>
  <c r="K454" i="10"/>
  <c r="K455" i="10"/>
  <c r="K456" i="10"/>
  <c r="K461" i="10"/>
  <c r="K462" i="10"/>
  <c r="K463" i="10"/>
  <c r="K464" i="10"/>
  <c r="K465" i="10"/>
  <c r="K466" i="10"/>
  <c r="K467" i="10"/>
  <c r="K468" i="10"/>
  <c r="K470" i="10"/>
  <c r="K471" i="10"/>
  <c r="K472" i="10"/>
  <c r="K473" i="10"/>
  <c r="K474" i="10"/>
  <c r="K475" i="10"/>
  <c r="K476" i="10"/>
  <c r="K477" i="10"/>
  <c r="K479" i="10"/>
  <c r="K480" i="10"/>
  <c r="K481" i="10"/>
  <c r="K482" i="10"/>
  <c r="K485" i="10"/>
  <c r="K486" i="10"/>
  <c r="K487" i="10"/>
  <c r="K488"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3" i="10"/>
  <c r="K544" i="10"/>
  <c r="K545" i="10"/>
  <c r="K547" i="10"/>
  <c r="K549" i="10"/>
  <c r="K552" i="10"/>
  <c r="K553" i="10"/>
  <c r="K554" i="10"/>
  <c r="K555" i="10"/>
  <c r="K557" i="10"/>
  <c r="K558" i="10"/>
  <c r="K559" i="10"/>
  <c r="K560" i="10"/>
  <c r="K561" i="10"/>
  <c r="K562" i="10"/>
  <c r="K563" i="10"/>
  <c r="K564" i="10"/>
  <c r="K565" i="10"/>
  <c r="K566" i="10"/>
  <c r="K567" i="10"/>
  <c r="K568" i="10"/>
  <c r="K570" i="10"/>
  <c r="K571" i="10"/>
  <c r="K573" i="10"/>
  <c r="K574" i="10"/>
  <c r="K575" i="10"/>
  <c r="K576" i="10"/>
  <c r="K577" i="10"/>
  <c r="K578" i="10"/>
  <c r="K579"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5" i="10"/>
  <c r="K616" i="10"/>
  <c r="K617" i="10"/>
  <c r="K618" i="10"/>
  <c r="K619" i="10"/>
  <c r="K620" i="10"/>
  <c r="K621" i="10"/>
  <c r="K622" i="10"/>
  <c r="K623" i="10"/>
  <c r="K624" i="10"/>
  <c r="K626" i="10"/>
  <c r="K627" i="10"/>
  <c r="K628" i="10"/>
  <c r="K629" i="10"/>
  <c r="K632" i="10"/>
  <c r="K633" i="10"/>
  <c r="K634" i="10"/>
  <c r="K636" i="10"/>
  <c r="K637" i="10"/>
  <c r="K638" i="10"/>
  <c r="K639" i="10"/>
  <c r="K640" i="10"/>
  <c r="K641" i="10"/>
  <c r="K642" i="10"/>
  <c r="K643" i="10"/>
  <c r="K644" i="10"/>
  <c r="K648" i="10"/>
  <c r="K649" i="10"/>
  <c r="K650" i="10"/>
  <c r="K651" i="10"/>
  <c r="K652" i="10"/>
  <c r="K654" i="10"/>
  <c r="K655" i="10"/>
  <c r="K658" i="10"/>
  <c r="K659" i="10"/>
  <c r="K660" i="10"/>
  <c r="K662" i="10"/>
  <c r="K663" i="10"/>
  <c r="K664" i="10"/>
  <c r="K665" i="10"/>
  <c r="K666" i="10"/>
  <c r="K667" i="10"/>
  <c r="K668" i="10"/>
  <c r="K669" i="10"/>
  <c r="K670" i="10"/>
  <c r="K671" i="10"/>
  <c r="K672" i="10"/>
  <c r="K673" i="10"/>
  <c r="K674" i="10"/>
  <c r="K675" i="10"/>
  <c r="K676" i="10"/>
  <c r="K677" i="10"/>
  <c r="K678" i="10"/>
  <c r="K681" i="10"/>
  <c r="K682" i="10"/>
  <c r="K684" i="10"/>
  <c r="K685" i="10"/>
  <c r="K686" i="10"/>
  <c r="K687" i="10"/>
  <c r="K688" i="10"/>
  <c r="K689" i="10"/>
  <c r="K690" i="10"/>
  <c r="K694" i="10"/>
  <c r="K696" i="10"/>
  <c r="K697" i="10"/>
  <c r="K698" i="10"/>
  <c r="K699" i="10"/>
  <c r="K700" i="10"/>
  <c r="K701" i="10"/>
  <c r="K702" i="10"/>
  <c r="K705" i="10"/>
  <c r="K706" i="10"/>
  <c r="K708" i="10"/>
  <c r="K709" i="10"/>
  <c r="K710" i="10"/>
  <c r="K711" i="10"/>
  <c r="K712" i="10"/>
  <c r="K713" i="10"/>
  <c r="K714" i="10"/>
  <c r="K716" i="10"/>
  <c r="K718" i="10"/>
  <c r="K719" i="10"/>
  <c r="K720" i="10"/>
  <c r="K722" i="10"/>
  <c r="K723" i="10"/>
  <c r="K724" i="10"/>
  <c r="K725" i="10"/>
  <c r="K726" i="10"/>
  <c r="K727" i="10"/>
  <c r="K728" i="10"/>
  <c r="K729" i="10"/>
  <c r="K730" i="10"/>
  <c r="K731" i="10"/>
  <c r="K732" i="10"/>
  <c r="K733" i="10"/>
  <c r="K735" i="10"/>
  <c r="K736" i="10"/>
  <c r="K737" i="10"/>
  <c r="K738" i="10"/>
  <c r="K739" i="10"/>
  <c r="K740" i="10"/>
  <c r="K741" i="10"/>
  <c r="K742" i="10"/>
  <c r="K743" i="10"/>
  <c r="K744" i="10"/>
  <c r="K747" i="10"/>
  <c r="K748" i="10"/>
  <c r="K749" i="10"/>
  <c r="K750" i="10"/>
  <c r="K751" i="10"/>
  <c r="K752" i="10"/>
  <c r="K753" i="10"/>
  <c r="K754" i="10"/>
  <c r="K757" i="10"/>
  <c r="K758" i="10"/>
  <c r="K760" i="10"/>
  <c r="K761" i="10"/>
  <c r="K762" i="10"/>
  <c r="K763" i="10"/>
  <c r="K764" i="10"/>
  <c r="K765" i="10"/>
  <c r="K766" i="10"/>
  <c r="K767" i="10"/>
  <c r="K768" i="10"/>
  <c r="K769" i="10"/>
  <c r="K770" i="10"/>
  <c r="K771" i="10"/>
  <c r="K772" i="10"/>
  <c r="K774" i="10"/>
  <c r="K775" i="10"/>
  <c r="K776" i="10"/>
  <c r="K777" i="10"/>
  <c r="K778" i="10"/>
  <c r="K779" i="10"/>
  <c r="K780" i="10"/>
  <c r="K781" i="10"/>
  <c r="K782" i="10"/>
  <c r="K783" i="10"/>
  <c r="K784" i="10"/>
  <c r="K785" i="10"/>
  <c r="K786" i="10"/>
  <c r="K787" i="10"/>
  <c r="M2" i="10" l="1"/>
  <c r="N2" i="10"/>
  <c r="O2" i="10"/>
  <c r="M3" i="10"/>
  <c r="N3" i="10"/>
  <c r="O3" i="10"/>
  <c r="Q3" i="10" s="1"/>
  <c r="M4" i="10"/>
  <c r="N4" i="10"/>
  <c r="O4" i="10"/>
  <c r="Q4" i="10" s="1"/>
  <c r="M5" i="10"/>
  <c r="N5" i="10"/>
  <c r="O5" i="10"/>
  <c r="M6" i="10"/>
  <c r="N6" i="10"/>
  <c r="O6" i="10"/>
  <c r="M7" i="10"/>
  <c r="N7" i="10"/>
  <c r="O7" i="10"/>
  <c r="M8" i="10"/>
  <c r="N8" i="10"/>
  <c r="O8" i="10"/>
  <c r="M9" i="10"/>
  <c r="N9" i="10"/>
  <c r="O9" i="10"/>
  <c r="M10" i="10"/>
  <c r="N10" i="10"/>
  <c r="O10" i="10"/>
  <c r="Q10" i="10" s="1"/>
  <c r="M11" i="10"/>
  <c r="N11" i="10"/>
  <c r="O11" i="10"/>
  <c r="M12" i="10"/>
  <c r="N12" i="10"/>
  <c r="O12" i="10"/>
  <c r="Q12" i="10" s="1"/>
  <c r="M13" i="10"/>
  <c r="N13" i="10"/>
  <c r="O13" i="10"/>
  <c r="M14" i="10"/>
  <c r="N14" i="10"/>
  <c r="O14" i="10"/>
  <c r="M15" i="10"/>
  <c r="N15" i="10"/>
  <c r="O15" i="10"/>
  <c r="M16" i="10"/>
  <c r="N16" i="10"/>
  <c r="O16" i="10"/>
  <c r="Q16" i="10"/>
  <c r="M17" i="10"/>
  <c r="N17" i="10"/>
  <c r="O17" i="10"/>
  <c r="M18" i="10"/>
  <c r="N18" i="10"/>
  <c r="O18" i="10"/>
  <c r="M19" i="10"/>
  <c r="N19" i="10"/>
  <c r="O19" i="10"/>
  <c r="M20" i="10"/>
  <c r="N20" i="10"/>
  <c r="O20" i="10"/>
  <c r="Q20" i="10" s="1"/>
  <c r="M21" i="10"/>
  <c r="N21" i="10"/>
  <c r="O21" i="10"/>
  <c r="M22" i="10"/>
  <c r="N22" i="10"/>
  <c r="O22" i="10"/>
  <c r="Q22" i="10" s="1"/>
  <c r="M23" i="10"/>
  <c r="N23" i="10"/>
  <c r="O23" i="10"/>
  <c r="M24" i="10"/>
  <c r="N24" i="10"/>
  <c r="O24" i="10"/>
  <c r="M25" i="10"/>
  <c r="N25" i="10"/>
  <c r="O25" i="10"/>
  <c r="M26" i="10"/>
  <c r="N26" i="10"/>
  <c r="O26" i="10"/>
  <c r="Q26" i="10"/>
  <c r="M27" i="10"/>
  <c r="N27" i="10"/>
  <c r="O27" i="10"/>
  <c r="M28" i="10"/>
  <c r="N28" i="10"/>
  <c r="O28" i="10"/>
  <c r="Q28" i="10" s="1"/>
  <c r="M29" i="10"/>
  <c r="N29" i="10"/>
  <c r="O29" i="10"/>
  <c r="M30" i="10"/>
  <c r="N30" i="10"/>
  <c r="O30" i="10"/>
  <c r="M31" i="10"/>
  <c r="N31" i="10"/>
  <c r="O31" i="10"/>
  <c r="M32" i="10"/>
  <c r="N32" i="10"/>
  <c r="O32" i="10"/>
  <c r="Q32" i="10" s="1"/>
  <c r="M33" i="10"/>
  <c r="N33" i="10"/>
  <c r="O33" i="10"/>
  <c r="M34" i="10"/>
  <c r="Q34" i="10" s="1"/>
  <c r="N34" i="10"/>
  <c r="O34" i="10"/>
  <c r="M35" i="10"/>
  <c r="N35" i="10"/>
  <c r="O35" i="10"/>
  <c r="M36" i="10"/>
  <c r="N36" i="10"/>
  <c r="O36" i="10"/>
  <c r="Q36" i="10" s="1"/>
  <c r="M37" i="10"/>
  <c r="N37" i="10"/>
  <c r="O37" i="10"/>
  <c r="M38" i="10"/>
  <c r="N38" i="10"/>
  <c r="O38" i="10"/>
  <c r="Q38" i="10"/>
  <c r="M39" i="10"/>
  <c r="N39" i="10"/>
  <c r="O39" i="10"/>
  <c r="M40" i="10"/>
  <c r="Q40" i="10" s="1"/>
  <c r="N40" i="10"/>
  <c r="O40" i="10"/>
  <c r="M41" i="10"/>
  <c r="N41" i="10"/>
  <c r="O41" i="10"/>
  <c r="M42" i="10"/>
  <c r="N42" i="10"/>
  <c r="O42" i="10"/>
  <c r="Q42" i="10" s="1"/>
  <c r="M43" i="10"/>
  <c r="N43" i="10"/>
  <c r="O43" i="10"/>
  <c r="Q43" i="10" s="1"/>
  <c r="M44" i="10"/>
  <c r="N44" i="10"/>
  <c r="O44" i="10"/>
  <c r="Q44" i="10" s="1"/>
  <c r="M45" i="10"/>
  <c r="N45" i="10"/>
  <c r="O45" i="10"/>
  <c r="M46" i="10"/>
  <c r="N46" i="10"/>
  <c r="O46" i="10"/>
  <c r="M47" i="10"/>
  <c r="N47" i="10"/>
  <c r="O47" i="10"/>
  <c r="M48" i="10"/>
  <c r="N48" i="10"/>
  <c r="O48" i="10"/>
  <c r="M49" i="10"/>
  <c r="N49" i="10"/>
  <c r="O49" i="10"/>
  <c r="M50" i="10"/>
  <c r="N50" i="10"/>
  <c r="O50" i="10"/>
  <c r="M51" i="10"/>
  <c r="N51" i="10"/>
  <c r="O51" i="10"/>
  <c r="Q51" i="10" s="1"/>
  <c r="M52" i="10"/>
  <c r="N52" i="10"/>
  <c r="O52" i="10"/>
  <c r="M53" i="10"/>
  <c r="N53" i="10"/>
  <c r="O53" i="10"/>
  <c r="M54" i="10"/>
  <c r="N54" i="10"/>
  <c r="O54" i="10"/>
  <c r="Q54" i="10" s="1"/>
  <c r="M55" i="10"/>
  <c r="N55" i="10"/>
  <c r="O55" i="10"/>
  <c r="M56" i="10"/>
  <c r="N56" i="10"/>
  <c r="O56" i="10"/>
  <c r="M57" i="10"/>
  <c r="N57" i="10"/>
  <c r="O57" i="10"/>
  <c r="Q57" i="10" s="1"/>
  <c r="M58" i="10"/>
  <c r="N58" i="10"/>
  <c r="O58" i="10"/>
  <c r="M59" i="10"/>
  <c r="N59" i="10"/>
  <c r="O59" i="10"/>
  <c r="M60" i="10"/>
  <c r="N60" i="10"/>
  <c r="O60" i="10"/>
  <c r="M61" i="10"/>
  <c r="N61" i="10"/>
  <c r="O61" i="10"/>
  <c r="M62" i="10"/>
  <c r="N62" i="10"/>
  <c r="O62" i="10"/>
  <c r="Q62" i="10" s="1"/>
  <c r="M63" i="10"/>
  <c r="N63" i="10"/>
  <c r="O63" i="10"/>
  <c r="Q63" i="10" s="1"/>
  <c r="M64" i="10"/>
  <c r="N64" i="10"/>
  <c r="O64" i="10"/>
  <c r="Q64" i="10" s="1"/>
  <c r="M65" i="10"/>
  <c r="N65" i="10"/>
  <c r="O65" i="10"/>
  <c r="M66" i="10"/>
  <c r="N66" i="10"/>
  <c r="O66" i="10"/>
  <c r="M67" i="10"/>
  <c r="N67" i="10"/>
  <c r="O67" i="10"/>
  <c r="M68" i="10"/>
  <c r="N68" i="10"/>
  <c r="O68" i="10"/>
  <c r="M69" i="10"/>
  <c r="N69" i="10"/>
  <c r="O69" i="10"/>
  <c r="Q69" i="10" s="1"/>
  <c r="M70" i="10"/>
  <c r="N70" i="10"/>
  <c r="O70" i="10"/>
  <c r="Q70" i="10" s="1"/>
  <c r="M71" i="10"/>
  <c r="N71" i="10"/>
  <c r="O71" i="10"/>
  <c r="M72" i="10"/>
  <c r="N72" i="10"/>
  <c r="O72" i="10"/>
  <c r="M73" i="10"/>
  <c r="N73" i="10"/>
  <c r="O73" i="10"/>
  <c r="M74" i="10"/>
  <c r="N74" i="10"/>
  <c r="O74" i="10"/>
  <c r="M75" i="10"/>
  <c r="N75" i="10"/>
  <c r="O75" i="10"/>
  <c r="M76" i="10"/>
  <c r="N76" i="10"/>
  <c r="O76" i="10"/>
  <c r="Q76" i="10" s="1"/>
  <c r="M77" i="10"/>
  <c r="N77" i="10"/>
  <c r="O77" i="10"/>
  <c r="M78" i="10"/>
  <c r="N78" i="10"/>
  <c r="O78" i="10"/>
  <c r="M79" i="10"/>
  <c r="N79" i="10"/>
  <c r="O79" i="10"/>
  <c r="M80" i="10"/>
  <c r="N80" i="10"/>
  <c r="O80" i="10"/>
  <c r="M81" i="10"/>
  <c r="N81" i="10"/>
  <c r="O81" i="10"/>
  <c r="M82" i="10"/>
  <c r="N82" i="10"/>
  <c r="O82" i="10"/>
  <c r="M83" i="10"/>
  <c r="N83" i="10"/>
  <c r="O83" i="10"/>
  <c r="Q83" i="10" s="1"/>
  <c r="M84" i="10"/>
  <c r="N84" i="10"/>
  <c r="O84" i="10"/>
  <c r="M85" i="10"/>
  <c r="N85" i="10"/>
  <c r="O85" i="10"/>
  <c r="M86" i="10"/>
  <c r="N86" i="10"/>
  <c r="O86" i="10"/>
  <c r="M87" i="10"/>
  <c r="N87" i="10"/>
  <c r="O87" i="10"/>
  <c r="M88" i="10"/>
  <c r="N88" i="10"/>
  <c r="O88" i="10"/>
  <c r="M89" i="10"/>
  <c r="N89" i="10"/>
  <c r="O89" i="10"/>
  <c r="Q89" i="10" s="1"/>
  <c r="M90" i="10"/>
  <c r="N90" i="10"/>
  <c r="O90" i="10"/>
  <c r="M91" i="10"/>
  <c r="N91" i="10"/>
  <c r="O91" i="10"/>
  <c r="M92" i="10"/>
  <c r="N92" i="10"/>
  <c r="O92" i="10"/>
  <c r="Q92" i="10" s="1"/>
  <c r="M93" i="10"/>
  <c r="N93" i="10"/>
  <c r="O93" i="10"/>
  <c r="M94" i="10"/>
  <c r="N94" i="10"/>
  <c r="O94" i="10"/>
  <c r="M95" i="10"/>
  <c r="N95" i="10"/>
  <c r="O95" i="10"/>
  <c r="M96" i="10"/>
  <c r="N96" i="10"/>
  <c r="O96" i="10"/>
  <c r="M97" i="10"/>
  <c r="N97" i="10"/>
  <c r="O97" i="10"/>
  <c r="M98" i="10"/>
  <c r="N98" i="10"/>
  <c r="O98" i="10"/>
  <c r="M99" i="10"/>
  <c r="N99" i="10"/>
  <c r="O99" i="10"/>
  <c r="M100" i="10"/>
  <c r="N100" i="10"/>
  <c r="O100" i="10"/>
  <c r="M101" i="10"/>
  <c r="N101" i="10"/>
  <c r="O101" i="10"/>
  <c r="M102" i="10"/>
  <c r="N102" i="10"/>
  <c r="O102" i="10"/>
  <c r="M103" i="10"/>
  <c r="N103" i="10"/>
  <c r="O103" i="10"/>
  <c r="M104" i="10"/>
  <c r="N104" i="10"/>
  <c r="O104" i="10"/>
  <c r="M105" i="10"/>
  <c r="N105" i="10"/>
  <c r="O105" i="10"/>
  <c r="M106" i="10"/>
  <c r="N106" i="10"/>
  <c r="O106" i="10"/>
  <c r="M107" i="10"/>
  <c r="N107" i="10"/>
  <c r="O107" i="10"/>
  <c r="Q107" i="10" s="1"/>
  <c r="M108" i="10"/>
  <c r="N108" i="10"/>
  <c r="O108" i="10"/>
  <c r="M109" i="10"/>
  <c r="N109" i="10"/>
  <c r="O109" i="10"/>
  <c r="M110" i="10"/>
  <c r="N110" i="10"/>
  <c r="O110" i="10"/>
  <c r="Q110" i="10" s="1"/>
  <c r="M111" i="10"/>
  <c r="N111" i="10"/>
  <c r="O111" i="10"/>
  <c r="M112" i="10"/>
  <c r="N112" i="10"/>
  <c r="O112" i="10"/>
  <c r="M113" i="10"/>
  <c r="N113" i="10"/>
  <c r="O113" i="10"/>
  <c r="M114" i="10"/>
  <c r="N114" i="10"/>
  <c r="O114" i="10"/>
  <c r="M115" i="10"/>
  <c r="N115" i="10"/>
  <c r="O115" i="10"/>
  <c r="M116" i="10"/>
  <c r="N116" i="10"/>
  <c r="O116" i="10"/>
  <c r="Q116" i="10"/>
  <c r="M117" i="10"/>
  <c r="N117" i="10"/>
  <c r="O117" i="10"/>
  <c r="M118" i="10"/>
  <c r="N118" i="10"/>
  <c r="O118" i="10"/>
  <c r="M119" i="10"/>
  <c r="N119" i="10"/>
  <c r="O119" i="10"/>
  <c r="M120" i="10"/>
  <c r="N120" i="10"/>
  <c r="O120" i="10"/>
  <c r="M121" i="10"/>
  <c r="N121" i="10"/>
  <c r="O121" i="10"/>
  <c r="M122" i="10"/>
  <c r="N122" i="10"/>
  <c r="O122" i="10"/>
  <c r="Q122" i="10" s="1"/>
  <c r="M123" i="10"/>
  <c r="N123" i="10"/>
  <c r="O123" i="10"/>
  <c r="Q123" i="10" s="1"/>
  <c r="M124" i="10"/>
  <c r="N124" i="10"/>
  <c r="O124" i="10"/>
  <c r="M125" i="10"/>
  <c r="N125" i="10"/>
  <c r="O125" i="10"/>
  <c r="M126" i="10"/>
  <c r="N126" i="10"/>
  <c r="O126" i="10"/>
  <c r="M127" i="10"/>
  <c r="N127" i="10"/>
  <c r="O127" i="10"/>
  <c r="M128" i="10"/>
  <c r="N128" i="10"/>
  <c r="O128" i="10"/>
  <c r="M129" i="10"/>
  <c r="N129" i="10"/>
  <c r="O129" i="10"/>
  <c r="Q129" i="10" s="1"/>
  <c r="M130" i="10"/>
  <c r="N130" i="10"/>
  <c r="O130" i="10"/>
  <c r="M131" i="10"/>
  <c r="N131" i="10"/>
  <c r="O131" i="10"/>
  <c r="M132" i="10"/>
  <c r="N132" i="10"/>
  <c r="O132" i="10"/>
  <c r="M133" i="10"/>
  <c r="N133" i="10"/>
  <c r="O133" i="10"/>
  <c r="M134" i="10"/>
  <c r="N134" i="10"/>
  <c r="O134" i="10"/>
  <c r="M135" i="10"/>
  <c r="N135" i="10"/>
  <c r="O135" i="10"/>
  <c r="M136" i="10"/>
  <c r="N136" i="10"/>
  <c r="O136" i="10"/>
  <c r="M137" i="10"/>
  <c r="N137" i="10"/>
  <c r="O137" i="10"/>
  <c r="M138" i="10"/>
  <c r="N138" i="10"/>
  <c r="O138" i="10"/>
  <c r="M139" i="10"/>
  <c r="N139" i="10"/>
  <c r="O139" i="10"/>
  <c r="M140" i="10"/>
  <c r="N140" i="10"/>
  <c r="O140" i="10"/>
  <c r="M141" i="10"/>
  <c r="N141" i="10"/>
  <c r="O141" i="10"/>
  <c r="M142" i="10"/>
  <c r="N142" i="10"/>
  <c r="O142" i="10"/>
  <c r="M143" i="10"/>
  <c r="N143" i="10"/>
  <c r="O143" i="10"/>
  <c r="M144" i="10"/>
  <c r="N144" i="10"/>
  <c r="O144" i="10"/>
  <c r="M145" i="10"/>
  <c r="N145" i="10"/>
  <c r="O145" i="10"/>
  <c r="M146" i="10"/>
  <c r="N146" i="10"/>
  <c r="O146" i="10"/>
  <c r="M147" i="10"/>
  <c r="N147" i="10"/>
  <c r="O147" i="10"/>
  <c r="Q147" i="10" s="1"/>
  <c r="M148" i="10"/>
  <c r="N148" i="10"/>
  <c r="O148" i="10"/>
  <c r="M149" i="10"/>
  <c r="N149" i="10"/>
  <c r="O149" i="10"/>
  <c r="Q149" i="10" s="1"/>
  <c r="M150" i="10"/>
  <c r="N150" i="10"/>
  <c r="O150" i="10"/>
  <c r="M151" i="10"/>
  <c r="N151" i="10"/>
  <c r="O151" i="10"/>
  <c r="M152" i="10"/>
  <c r="N152" i="10"/>
  <c r="O152" i="10"/>
  <c r="M153" i="10"/>
  <c r="N153" i="10"/>
  <c r="O153" i="10"/>
  <c r="M154" i="10"/>
  <c r="N154" i="10"/>
  <c r="O154" i="10"/>
  <c r="M155" i="10"/>
  <c r="N155" i="10"/>
  <c r="O155" i="10"/>
  <c r="Q155" i="10" s="1"/>
  <c r="M156" i="10"/>
  <c r="N156" i="10"/>
  <c r="O156" i="10"/>
  <c r="M157" i="10"/>
  <c r="N157" i="10"/>
  <c r="O157" i="10"/>
  <c r="M158" i="10"/>
  <c r="N158" i="10"/>
  <c r="O158" i="10"/>
  <c r="M159" i="10"/>
  <c r="N159" i="10"/>
  <c r="O159" i="10"/>
  <c r="M160" i="10"/>
  <c r="N160" i="10"/>
  <c r="O160" i="10"/>
  <c r="Q160" i="10" s="1"/>
  <c r="M161" i="10"/>
  <c r="N161" i="10"/>
  <c r="O161" i="10"/>
  <c r="M162" i="10"/>
  <c r="N162" i="10"/>
  <c r="O162" i="10"/>
  <c r="M163" i="10"/>
  <c r="N163" i="10"/>
  <c r="O163" i="10"/>
  <c r="Q163" i="10" s="1"/>
  <c r="M164" i="10"/>
  <c r="N164" i="10"/>
  <c r="O164" i="10"/>
  <c r="M165" i="10"/>
  <c r="N165" i="10"/>
  <c r="O165" i="10"/>
  <c r="M166" i="10"/>
  <c r="N166" i="10"/>
  <c r="O166" i="10"/>
  <c r="M167" i="10"/>
  <c r="N167" i="10"/>
  <c r="O167" i="10"/>
  <c r="M168" i="10"/>
  <c r="N168" i="10"/>
  <c r="O168" i="10"/>
  <c r="Q168" i="10" s="1"/>
  <c r="M169" i="10"/>
  <c r="N169" i="10"/>
  <c r="O169" i="10"/>
  <c r="M170" i="10"/>
  <c r="N170" i="10"/>
  <c r="O170" i="10"/>
  <c r="M171" i="10"/>
  <c r="N171" i="10"/>
  <c r="O171" i="10"/>
  <c r="M172" i="10"/>
  <c r="N172" i="10"/>
  <c r="O172" i="10"/>
  <c r="M173" i="10"/>
  <c r="N173" i="10"/>
  <c r="O173" i="10"/>
  <c r="Q173" i="10" s="1"/>
  <c r="M174" i="10"/>
  <c r="N174" i="10"/>
  <c r="O174" i="10"/>
  <c r="M175" i="10"/>
  <c r="N175" i="10"/>
  <c r="O175" i="10"/>
  <c r="M176" i="10"/>
  <c r="N176" i="10"/>
  <c r="O176" i="10"/>
  <c r="Q176" i="10" s="1"/>
  <c r="M177" i="10"/>
  <c r="N177" i="10"/>
  <c r="O177" i="10"/>
  <c r="M178" i="10"/>
  <c r="N178" i="10"/>
  <c r="O178" i="10"/>
  <c r="M179" i="10"/>
  <c r="N179" i="10"/>
  <c r="O179" i="10"/>
  <c r="M180" i="10"/>
  <c r="N180" i="10"/>
  <c r="O180" i="10"/>
  <c r="M181" i="10"/>
  <c r="N181" i="10"/>
  <c r="O181" i="10"/>
  <c r="M182" i="10"/>
  <c r="N182" i="10"/>
  <c r="O182" i="10"/>
  <c r="M183" i="10"/>
  <c r="N183" i="10"/>
  <c r="O183" i="10"/>
  <c r="M184" i="10"/>
  <c r="N184" i="10"/>
  <c r="O184" i="10"/>
  <c r="M185" i="10"/>
  <c r="N185" i="10"/>
  <c r="O185" i="10"/>
  <c r="M186" i="10"/>
  <c r="N186" i="10"/>
  <c r="O186" i="10"/>
  <c r="M187" i="10"/>
  <c r="N187" i="10"/>
  <c r="O187" i="10"/>
  <c r="Q187" i="10" s="1"/>
  <c r="M188" i="10"/>
  <c r="N188" i="10"/>
  <c r="O188" i="10"/>
  <c r="M189" i="10"/>
  <c r="N189" i="10"/>
  <c r="O189" i="10"/>
  <c r="Q189" i="10" s="1"/>
  <c r="M190" i="10"/>
  <c r="N190" i="10"/>
  <c r="O190" i="10"/>
  <c r="M191" i="10"/>
  <c r="N191" i="10"/>
  <c r="O191" i="10"/>
  <c r="M192" i="10"/>
  <c r="N192" i="10"/>
  <c r="O192" i="10"/>
  <c r="M193" i="10"/>
  <c r="N193" i="10"/>
  <c r="O193" i="10"/>
  <c r="M194" i="10"/>
  <c r="N194" i="10"/>
  <c r="O194" i="10"/>
  <c r="M195" i="10"/>
  <c r="N195" i="10"/>
  <c r="O195" i="10"/>
  <c r="Q195" i="10" s="1"/>
  <c r="M196" i="10"/>
  <c r="N196" i="10"/>
  <c r="O196" i="10"/>
  <c r="M197" i="10"/>
  <c r="N197" i="10"/>
  <c r="O197" i="10"/>
  <c r="M198" i="10"/>
  <c r="N198" i="10"/>
  <c r="O198" i="10"/>
  <c r="M199" i="10"/>
  <c r="N199" i="10"/>
  <c r="O199" i="10"/>
  <c r="M200" i="10"/>
  <c r="N200" i="10"/>
  <c r="O200" i="10"/>
  <c r="M201" i="10"/>
  <c r="N201" i="10"/>
  <c r="O201" i="10"/>
  <c r="M202" i="10"/>
  <c r="N202" i="10"/>
  <c r="O202" i="10"/>
  <c r="M203" i="10"/>
  <c r="N203" i="10"/>
  <c r="O203" i="10"/>
  <c r="Q203" i="10" s="1"/>
  <c r="M204" i="10"/>
  <c r="N204" i="10"/>
  <c r="O204" i="10"/>
  <c r="M205" i="10"/>
  <c r="N205" i="10"/>
  <c r="O205" i="10"/>
  <c r="M206" i="10"/>
  <c r="N206" i="10"/>
  <c r="O206" i="10"/>
  <c r="M207" i="10"/>
  <c r="N207" i="10"/>
  <c r="O207" i="10"/>
  <c r="M208" i="10"/>
  <c r="N208" i="10"/>
  <c r="O208" i="10"/>
  <c r="M209" i="10"/>
  <c r="N209" i="10"/>
  <c r="O209" i="10"/>
  <c r="M210" i="10"/>
  <c r="N210" i="10"/>
  <c r="O210" i="10"/>
  <c r="M211" i="10"/>
  <c r="N211" i="10"/>
  <c r="O211" i="10"/>
  <c r="M212" i="10"/>
  <c r="N212" i="10"/>
  <c r="O212" i="10"/>
  <c r="M213" i="10"/>
  <c r="N213" i="10"/>
  <c r="O213" i="10"/>
  <c r="Q213" i="10" s="1"/>
  <c r="M214" i="10"/>
  <c r="N214" i="10"/>
  <c r="O214" i="10"/>
  <c r="M215" i="10"/>
  <c r="N215" i="10"/>
  <c r="O215" i="10"/>
  <c r="M216" i="10"/>
  <c r="N216" i="10"/>
  <c r="O216" i="10"/>
  <c r="M217" i="10"/>
  <c r="N217" i="10"/>
  <c r="O217" i="10"/>
  <c r="M218" i="10"/>
  <c r="N218" i="10"/>
  <c r="O218" i="10"/>
  <c r="M219" i="10"/>
  <c r="N219" i="10"/>
  <c r="O219" i="10"/>
  <c r="M220" i="10"/>
  <c r="N220" i="10"/>
  <c r="O220" i="10"/>
  <c r="Q220" i="10" s="1"/>
  <c r="M221" i="10"/>
  <c r="N221" i="10"/>
  <c r="O221" i="10"/>
  <c r="M222" i="10"/>
  <c r="N222" i="10"/>
  <c r="O222" i="10"/>
  <c r="M223" i="10"/>
  <c r="N223" i="10"/>
  <c r="O223" i="10"/>
  <c r="M224" i="10"/>
  <c r="N224" i="10"/>
  <c r="O224" i="10"/>
  <c r="M225" i="10"/>
  <c r="N225" i="10"/>
  <c r="O225" i="10"/>
  <c r="M226" i="10"/>
  <c r="N226" i="10"/>
  <c r="O226" i="10"/>
  <c r="Q226" i="10" s="1"/>
  <c r="M227" i="10"/>
  <c r="N227" i="10"/>
  <c r="O227" i="10"/>
  <c r="M228" i="10"/>
  <c r="N228" i="10"/>
  <c r="O228" i="10"/>
  <c r="Q228" i="10"/>
  <c r="M229" i="10"/>
  <c r="N229" i="10"/>
  <c r="O229" i="10"/>
  <c r="Q229" i="10" s="1"/>
  <c r="M230" i="10"/>
  <c r="N230" i="10"/>
  <c r="O230" i="10"/>
  <c r="M231" i="10"/>
  <c r="N231" i="10"/>
  <c r="O231" i="10"/>
  <c r="M232" i="10"/>
  <c r="Q232" i="10" s="1"/>
  <c r="N232" i="10"/>
  <c r="O232" i="10"/>
  <c r="M233" i="10"/>
  <c r="N233" i="10"/>
  <c r="O233" i="10"/>
  <c r="M234" i="10"/>
  <c r="N234" i="10"/>
  <c r="O234" i="10"/>
  <c r="M235" i="10"/>
  <c r="N235" i="10"/>
  <c r="O235" i="10"/>
  <c r="M236" i="10"/>
  <c r="N236" i="10"/>
  <c r="O236" i="10"/>
  <c r="M237" i="10"/>
  <c r="N237" i="10"/>
  <c r="O237" i="10"/>
  <c r="M238" i="10"/>
  <c r="N238" i="10"/>
  <c r="O238" i="10"/>
  <c r="M239" i="10"/>
  <c r="N239" i="10"/>
  <c r="O239" i="10"/>
  <c r="M240" i="10"/>
  <c r="N240" i="10"/>
  <c r="O240" i="10"/>
  <c r="Q240" i="10"/>
  <c r="M241" i="10"/>
  <c r="N241" i="10"/>
  <c r="O241" i="10"/>
  <c r="Q241" i="10" s="1"/>
  <c r="M242" i="10"/>
  <c r="N242" i="10"/>
  <c r="O242" i="10"/>
  <c r="Q242" i="10" s="1"/>
  <c r="M243" i="10"/>
  <c r="N243" i="10"/>
  <c r="O243" i="10"/>
  <c r="M244" i="10"/>
  <c r="N244" i="10"/>
  <c r="O244" i="10"/>
  <c r="Q244" i="10" s="1"/>
  <c r="M245" i="10"/>
  <c r="N245" i="10"/>
  <c r="O245" i="10"/>
  <c r="Q245" i="10" s="1"/>
  <c r="M246" i="10"/>
  <c r="N246" i="10"/>
  <c r="O246" i="10"/>
  <c r="M247" i="10"/>
  <c r="N247" i="10"/>
  <c r="O247" i="10"/>
  <c r="M248" i="10"/>
  <c r="N248" i="10"/>
  <c r="O248" i="10"/>
  <c r="Q248" i="10"/>
  <c r="M249" i="10"/>
  <c r="N249" i="10"/>
  <c r="O249" i="10"/>
  <c r="M250" i="10"/>
  <c r="N250" i="10"/>
  <c r="O250" i="10"/>
  <c r="Q250" i="10" s="1"/>
  <c r="M251" i="10"/>
  <c r="N251" i="10"/>
  <c r="O251" i="10"/>
  <c r="Q251" i="10" s="1"/>
  <c r="M252" i="10"/>
  <c r="N252" i="10"/>
  <c r="O252" i="10"/>
  <c r="Q252" i="10"/>
  <c r="M253" i="10"/>
  <c r="N253" i="10"/>
  <c r="O253" i="10"/>
  <c r="Q253" i="10" s="1"/>
  <c r="M254" i="10"/>
  <c r="N254" i="10"/>
  <c r="O254" i="10"/>
  <c r="Q254" i="10" s="1"/>
  <c r="M255" i="10"/>
  <c r="N255" i="10"/>
  <c r="O255" i="10"/>
  <c r="M256" i="10"/>
  <c r="N256" i="10"/>
  <c r="O256" i="10"/>
  <c r="Q256" i="10" s="1"/>
  <c r="M257" i="10"/>
  <c r="N257" i="10"/>
  <c r="O257" i="10"/>
  <c r="M258" i="10"/>
  <c r="N258" i="10"/>
  <c r="O258" i="10"/>
  <c r="M259" i="10"/>
  <c r="N259" i="10"/>
  <c r="O259" i="10"/>
  <c r="Q259" i="10" s="1"/>
  <c r="M260" i="10"/>
  <c r="N260" i="10"/>
  <c r="O260" i="10"/>
  <c r="M261" i="10"/>
  <c r="N261" i="10"/>
  <c r="O261" i="10"/>
  <c r="M262" i="10"/>
  <c r="N262" i="10"/>
  <c r="O262" i="10"/>
  <c r="Q262" i="10" s="1"/>
  <c r="M263" i="10"/>
  <c r="N263" i="10"/>
  <c r="O263" i="10"/>
  <c r="M264" i="10"/>
  <c r="N264" i="10"/>
  <c r="O264" i="10"/>
  <c r="Q264" i="10" s="1"/>
  <c r="M265" i="10"/>
  <c r="N265" i="10"/>
  <c r="O265" i="10"/>
  <c r="Q265" i="10" s="1"/>
  <c r="M266" i="10"/>
  <c r="N266" i="10"/>
  <c r="O266" i="10"/>
  <c r="M267" i="10"/>
  <c r="N267" i="10"/>
  <c r="O267" i="10"/>
  <c r="M268" i="10"/>
  <c r="N268" i="10"/>
  <c r="O268" i="10"/>
  <c r="M269" i="10"/>
  <c r="N269" i="10"/>
  <c r="O269" i="10"/>
  <c r="M270" i="10"/>
  <c r="N270" i="10"/>
  <c r="O270" i="10"/>
  <c r="Q270" i="10" s="1"/>
  <c r="M271" i="10"/>
  <c r="N271" i="10"/>
  <c r="O271" i="10"/>
  <c r="M272" i="10"/>
  <c r="N272" i="10"/>
  <c r="O272" i="10"/>
  <c r="Q272" i="10" s="1"/>
  <c r="M273" i="10"/>
  <c r="N273" i="10"/>
  <c r="O273" i="10"/>
  <c r="Q273" i="10" s="1"/>
  <c r="M274" i="10"/>
  <c r="N274" i="10"/>
  <c r="O274" i="10"/>
  <c r="Q274" i="10" s="1"/>
  <c r="M275" i="10"/>
  <c r="N275" i="10"/>
  <c r="O275" i="10"/>
  <c r="M276" i="10"/>
  <c r="N276" i="10"/>
  <c r="O276" i="10"/>
  <c r="M277" i="10"/>
  <c r="N277" i="10"/>
  <c r="O277" i="10"/>
  <c r="Q277" i="10" s="1"/>
  <c r="M278" i="10"/>
  <c r="N278" i="10"/>
  <c r="O278" i="10"/>
  <c r="M279" i="10"/>
  <c r="N279" i="10"/>
  <c r="O279" i="10"/>
  <c r="M280" i="10"/>
  <c r="N280" i="10"/>
  <c r="O280" i="10"/>
  <c r="M281" i="10"/>
  <c r="N281" i="10"/>
  <c r="O281" i="10"/>
  <c r="M282" i="10"/>
  <c r="N282" i="10"/>
  <c r="O282" i="10"/>
  <c r="Q282" i="10" s="1"/>
  <c r="M283" i="10"/>
  <c r="N283" i="10"/>
  <c r="O283" i="10"/>
  <c r="Q283" i="10" s="1"/>
  <c r="M284" i="10"/>
  <c r="N284" i="10"/>
  <c r="O284" i="10"/>
  <c r="Q284" i="10" s="1"/>
  <c r="M285" i="10"/>
  <c r="N285" i="10"/>
  <c r="O285" i="10"/>
  <c r="Q285" i="10" s="1"/>
  <c r="M286" i="10"/>
  <c r="N286" i="10"/>
  <c r="O286" i="10"/>
  <c r="M287" i="10"/>
  <c r="N287" i="10"/>
  <c r="O287" i="10"/>
  <c r="M288" i="10"/>
  <c r="N288" i="10"/>
  <c r="O288" i="10"/>
  <c r="M289" i="10"/>
  <c r="N289" i="10"/>
  <c r="O289" i="10"/>
  <c r="M290" i="10"/>
  <c r="N290" i="10"/>
  <c r="O290" i="10"/>
  <c r="Q290" i="10" s="1"/>
  <c r="M291" i="10"/>
  <c r="N291" i="10"/>
  <c r="O291" i="10"/>
  <c r="M292" i="10"/>
  <c r="N292" i="10"/>
  <c r="O292" i="10"/>
  <c r="Q292" i="10" s="1"/>
  <c r="M293" i="10"/>
  <c r="N293" i="10"/>
  <c r="O293" i="10"/>
  <c r="Q293" i="10" s="1"/>
  <c r="M294" i="10"/>
  <c r="N294" i="10"/>
  <c r="O294" i="10"/>
  <c r="Q294" i="10" s="1"/>
  <c r="M295" i="10"/>
  <c r="N295" i="10"/>
  <c r="O295" i="10"/>
  <c r="M296" i="10"/>
  <c r="N296" i="10"/>
  <c r="O296" i="10"/>
  <c r="M297" i="10"/>
  <c r="N297" i="10"/>
  <c r="O297" i="10"/>
  <c r="Q297" i="10" s="1"/>
  <c r="M298" i="10"/>
  <c r="N298" i="10"/>
  <c r="O298" i="10"/>
  <c r="M299" i="10"/>
  <c r="N299" i="10"/>
  <c r="O299" i="10"/>
  <c r="M300" i="10"/>
  <c r="N300" i="10"/>
  <c r="O300" i="10"/>
  <c r="M301" i="10"/>
  <c r="N301" i="10"/>
  <c r="O301" i="10"/>
  <c r="M302" i="10"/>
  <c r="N302" i="10"/>
  <c r="O302" i="10"/>
  <c r="M303" i="10"/>
  <c r="N303" i="10"/>
  <c r="O303" i="10"/>
  <c r="Q303" i="10" s="1"/>
  <c r="M304" i="10"/>
  <c r="N304" i="10"/>
  <c r="O304" i="10"/>
  <c r="M305" i="10"/>
  <c r="N305" i="10"/>
  <c r="O305" i="10"/>
  <c r="Q305" i="10" s="1"/>
  <c r="M306" i="10"/>
  <c r="N306" i="10"/>
  <c r="O306" i="10"/>
  <c r="Q306" i="10" s="1"/>
  <c r="M307" i="10"/>
  <c r="N307" i="10"/>
  <c r="O307" i="10"/>
  <c r="Q307" i="10" s="1"/>
  <c r="M308" i="10"/>
  <c r="N308" i="10"/>
  <c r="O308" i="10"/>
  <c r="M309" i="10"/>
  <c r="N309" i="10"/>
  <c r="O309" i="10"/>
  <c r="M310" i="10"/>
  <c r="N310" i="10"/>
  <c r="O310" i="10"/>
  <c r="Q310" i="10" s="1"/>
  <c r="M311" i="10"/>
  <c r="N311" i="10"/>
  <c r="O311" i="10"/>
  <c r="M312" i="10"/>
  <c r="N312" i="10"/>
  <c r="O312" i="10"/>
  <c r="M313" i="10"/>
  <c r="N313" i="10"/>
  <c r="O313" i="10"/>
  <c r="M314" i="10"/>
  <c r="N314" i="10"/>
  <c r="O314" i="10"/>
  <c r="Q314" i="10" s="1"/>
  <c r="M315" i="10"/>
  <c r="N315" i="10"/>
  <c r="O315" i="10"/>
  <c r="M316" i="10"/>
  <c r="N316" i="10"/>
  <c r="O316" i="10"/>
  <c r="M317" i="10"/>
  <c r="N317" i="10"/>
  <c r="O317" i="10"/>
  <c r="M318" i="10"/>
  <c r="N318" i="10"/>
  <c r="O318" i="10"/>
  <c r="Q318" i="10" s="1"/>
  <c r="M319" i="10"/>
  <c r="N319" i="10"/>
  <c r="O319" i="10"/>
  <c r="M320" i="10"/>
  <c r="N320" i="10"/>
  <c r="O320" i="10"/>
  <c r="M321" i="10"/>
  <c r="N321" i="10"/>
  <c r="O321" i="10"/>
  <c r="M322" i="10"/>
  <c r="N322" i="10"/>
  <c r="O322" i="10"/>
  <c r="M323" i="10"/>
  <c r="N323" i="10"/>
  <c r="O323" i="10"/>
  <c r="Q323" i="10" s="1"/>
  <c r="M324" i="10"/>
  <c r="N324" i="10"/>
  <c r="O324" i="10"/>
  <c r="M325" i="10"/>
  <c r="N325" i="10"/>
  <c r="O325" i="10"/>
  <c r="M326" i="10"/>
  <c r="N326" i="10"/>
  <c r="O326" i="10"/>
  <c r="Q326" i="10" s="1"/>
  <c r="M327" i="10"/>
  <c r="N327" i="10"/>
  <c r="O327" i="10"/>
  <c r="Q327" i="10" s="1"/>
  <c r="M328" i="10"/>
  <c r="N328" i="10"/>
  <c r="O328" i="10"/>
  <c r="M329" i="10"/>
  <c r="N329" i="10"/>
  <c r="O329" i="10"/>
  <c r="M330" i="10"/>
  <c r="N330" i="10"/>
  <c r="O330" i="10"/>
  <c r="Q330" i="10"/>
  <c r="M331" i="10"/>
  <c r="N331" i="10"/>
  <c r="O331" i="10"/>
  <c r="Q331" i="10" s="1"/>
  <c r="M332" i="10"/>
  <c r="N332" i="10"/>
  <c r="O332" i="10"/>
  <c r="M333" i="10"/>
  <c r="N333" i="10"/>
  <c r="O333" i="10"/>
  <c r="M334" i="10"/>
  <c r="N334" i="10"/>
  <c r="O334" i="10"/>
  <c r="M335" i="10"/>
  <c r="N335" i="10"/>
  <c r="O335" i="10"/>
  <c r="M336" i="10"/>
  <c r="N336" i="10"/>
  <c r="O336" i="10"/>
  <c r="Q336" i="10" s="1"/>
  <c r="M337" i="10"/>
  <c r="N337" i="10"/>
  <c r="O337" i="10"/>
  <c r="M338" i="10"/>
  <c r="N338" i="10"/>
  <c r="O338" i="10"/>
  <c r="Q338" i="10" s="1"/>
  <c r="M339" i="10"/>
  <c r="N339" i="10"/>
  <c r="O339" i="10"/>
  <c r="Q339" i="10" s="1"/>
  <c r="M340" i="10"/>
  <c r="N340" i="10"/>
  <c r="O340" i="10"/>
  <c r="Q340" i="10" s="1"/>
  <c r="M341" i="10"/>
  <c r="N341" i="10"/>
  <c r="O341" i="10"/>
  <c r="M342" i="10"/>
  <c r="N342" i="10"/>
  <c r="O342" i="10"/>
  <c r="M343" i="10"/>
  <c r="N343" i="10"/>
  <c r="O343" i="10"/>
  <c r="Q343" i="10" s="1"/>
  <c r="M344" i="10"/>
  <c r="N344" i="10"/>
  <c r="O344" i="10"/>
  <c r="M345" i="10"/>
  <c r="N345" i="10"/>
  <c r="O345" i="10"/>
  <c r="M346" i="10"/>
  <c r="N346" i="10"/>
  <c r="O346" i="10"/>
  <c r="M347" i="10"/>
  <c r="N347" i="10"/>
  <c r="O347" i="10"/>
  <c r="Q347" i="10" s="1"/>
  <c r="M348" i="10"/>
  <c r="N348" i="10"/>
  <c r="O348" i="10"/>
  <c r="M349" i="10"/>
  <c r="N349" i="10"/>
  <c r="O349" i="10"/>
  <c r="M350" i="10"/>
  <c r="N350" i="10"/>
  <c r="O350" i="10"/>
  <c r="Q350" i="10" s="1"/>
  <c r="M351" i="10"/>
  <c r="N351" i="10"/>
  <c r="O351" i="10"/>
  <c r="Q351" i="10" s="1"/>
  <c r="M352" i="10"/>
  <c r="N352" i="10"/>
  <c r="O352" i="10"/>
  <c r="M353" i="10"/>
  <c r="N353" i="10"/>
  <c r="O353" i="10"/>
  <c r="M354" i="10"/>
  <c r="N354" i="10"/>
  <c r="O354" i="10"/>
  <c r="M355" i="10"/>
  <c r="N355" i="10"/>
  <c r="O355" i="10"/>
  <c r="M356" i="10"/>
  <c r="N356" i="10"/>
  <c r="O356" i="10"/>
  <c r="Q356" i="10" s="1"/>
  <c r="M357" i="10"/>
  <c r="N357" i="10"/>
  <c r="O357" i="10"/>
  <c r="M358" i="10"/>
  <c r="N358" i="10"/>
  <c r="O358" i="10"/>
  <c r="Q358" i="10" s="1"/>
  <c r="M359" i="10"/>
  <c r="N359" i="10"/>
  <c r="O359" i="10"/>
  <c r="M360" i="10"/>
  <c r="N360" i="10"/>
  <c r="O360" i="10"/>
  <c r="M361" i="10"/>
  <c r="N361" i="10"/>
  <c r="O361" i="10"/>
  <c r="M362" i="10"/>
  <c r="N362" i="10"/>
  <c r="O362" i="10"/>
  <c r="M363" i="10"/>
  <c r="N363" i="10"/>
  <c r="O363" i="10"/>
  <c r="Q363" i="10" s="1"/>
  <c r="M364" i="10"/>
  <c r="N364" i="10"/>
  <c r="O364" i="10"/>
  <c r="M365" i="10"/>
  <c r="N365" i="10"/>
  <c r="O365" i="10"/>
  <c r="M366" i="10"/>
  <c r="N366" i="10"/>
  <c r="O366" i="10"/>
  <c r="M367" i="10"/>
  <c r="N367" i="10"/>
  <c r="O367" i="10"/>
  <c r="Q367" i="10" s="1"/>
  <c r="M368" i="10"/>
  <c r="N368" i="10"/>
  <c r="O368" i="10"/>
  <c r="M369" i="10"/>
  <c r="N369" i="10"/>
  <c r="O369" i="10"/>
  <c r="M370" i="10"/>
  <c r="N370" i="10"/>
  <c r="O370" i="10"/>
  <c r="M371" i="10"/>
  <c r="N371" i="10"/>
  <c r="O371" i="10"/>
  <c r="M372" i="10"/>
  <c r="N372" i="10"/>
  <c r="O372" i="10"/>
  <c r="M373" i="10"/>
  <c r="N373" i="10"/>
  <c r="O373" i="10"/>
  <c r="Q373" i="10" s="1"/>
  <c r="M374" i="10"/>
  <c r="N374" i="10"/>
  <c r="O374" i="10"/>
  <c r="M375" i="10"/>
  <c r="N375" i="10"/>
  <c r="O375" i="10"/>
  <c r="M376" i="10"/>
  <c r="N376" i="10"/>
  <c r="O376" i="10"/>
  <c r="Q376" i="10" s="1"/>
  <c r="M377" i="10"/>
  <c r="N377" i="10"/>
  <c r="O377" i="10"/>
  <c r="M378" i="10"/>
  <c r="N378" i="10"/>
  <c r="O378" i="10"/>
  <c r="Q378" i="10" s="1"/>
  <c r="M379" i="10"/>
  <c r="N379" i="10"/>
  <c r="O379" i="10"/>
  <c r="Q379" i="10" s="1"/>
  <c r="M380" i="10"/>
  <c r="N380" i="10"/>
  <c r="O380" i="10"/>
  <c r="Q380" i="10" s="1"/>
  <c r="M381" i="10"/>
  <c r="N381" i="10"/>
  <c r="O381" i="10"/>
  <c r="M382" i="10"/>
  <c r="N382" i="10"/>
  <c r="O382" i="10"/>
  <c r="M383" i="10"/>
  <c r="N383" i="10"/>
  <c r="O383" i="10"/>
  <c r="M384" i="10"/>
  <c r="N384" i="10"/>
  <c r="O384" i="10"/>
  <c r="M385" i="10"/>
  <c r="N385" i="10"/>
  <c r="O385" i="10"/>
  <c r="M386" i="10"/>
  <c r="N386" i="10"/>
  <c r="O386" i="10"/>
  <c r="Q386" i="10"/>
  <c r="M387" i="10"/>
  <c r="N387" i="10"/>
  <c r="O387" i="10"/>
  <c r="M388" i="10"/>
  <c r="N388" i="10"/>
  <c r="O388" i="10"/>
  <c r="Q388" i="10" s="1"/>
  <c r="M389" i="10"/>
  <c r="N389" i="10"/>
  <c r="O389" i="10"/>
  <c r="M390" i="10"/>
  <c r="N390" i="10"/>
  <c r="O390" i="10"/>
  <c r="M391" i="10"/>
  <c r="N391" i="10"/>
  <c r="O391" i="10"/>
  <c r="M392" i="10"/>
  <c r="N392" i="10"/>
  <c r="O392" i="10"/>
  <c r="Q392" i="10" s="1"/>
  <c r="M393" i="10"/>
  <c r="N393" i="10"/>
  <c r="O393" i="10"/>
  <c r="M394" i="10"/>
  <c r="N394" i="10"/>
  <c r="O394" i="10"/>
  <c r="M395" i="10"/>
  <c r="N395" i="10"/>
  <c r="O395" i="10"/>
  <c r="M396" i="10"/>
  <c r="N396" i="10"/>
  <c r="O396" i="10"/>
  <c r="M397" i="10"/>
  <c r="N397" i="10"/>
  <c r="O397" i="10"/>
  <c r="M398" i="10"/>
  <c r="N398" i="10"/>
  <c r="O398" i="10"/>
  <c r="M399" i="10"/>
  <c r="N399" i="10"/>
  <c r="O399" i="10"/>
  <c r="M400" i="10"/>
  <c r="N400" i="10"/>
  <c r="O400" i="10"/>
  <c r="M401" i="10"/>
  <c r="N401" i="10"/>
  <c r="O401" i="10"/>
  <c r="M402" i="10"/>
  <c r="N402" i="10"/>
  <c r="O402" i="10"/>
  <c r="Q402" i="10" s="1"/>
  <c r="M403" i="10"/>
  <c r="N403" i="10"/>
  <c r="O403" i="10"/>
  <c r="M404" i="10"/>
  <c r="N404" i="10"/>
  <c r="O404" i="10"/>
  <c r="M405" i="10"/>
  <c r="N405" i="10"/>
  <c r="O405" i="10"/>
  <c r="M406" i="10"/>
  <c r="N406" i="10"/>
  <c r="O406" i="10"/>
  <c r="M407" i="10"/>
  <c r="N407" i="10"/>
  <c r="O407" i="10"/>
  <c r="M408" i="10"/>
  <c r="N408" i="10"/>
  <c r="O408" i="10"/>
  <c r="M409" i="10"/>
  <c r="N409" i="10"/>
  <c r="O409" i="10"/>
  <c r="M410" i="10"/>
  <c r="N410" i="10"/>
  <c r="O410" i="10"/>
  <c r="M411" i="10"/>
  <c r="N411" i="10"/>
  <c r="O411" i="10"/>
  <c r="M412" i="10"/>
  <c r="N412" i="10"/>
  <c r="O412" i="10"/>
  <c r="Q412" i="10" s="1"/>
  <c r="M413" i="10"/>
  <c r="N413" i="10"/>
  <c r="O413" i="10"/>
  <c r="M414" i="10"/>
  <c r="N414" i="10"/>
  <c r="O414" i="10"/>
  <c r="M415" i="10"/>
  <c r="N415" i="10"/>
  <c r="O415" i="10"/>
  <c r="M416" i="10"/>
  <c r="N416" i="10"/>
  <c r="O416" i="10"/>
  <c r="M417" i="10"/>
  <c r="N417" i="10"/>
  <c r="O417" i="10"/>
  <c r="M418" i="10"/>
  <c r="N418" i="10"/>
  <c r="O418" i="10"/>
  <c r="Q418" i="10" s="1"/>
  <c r="M419" i="10"/>
  <c r="N419" i="10"/>
  <c r="O419" i="10"/>
  <c r="M420" i="10"/>
  <c r="N420" i="10"/>
  <c r="O420" i="10"/>
  <c r="M421" i="10"/>
  <c r="N421" i="10"/>
  <c r="O421" i="10"/>
  <c r="M422" i="10"/>
  <c r="N422" i="10"/>
  <c r="O422" i="10"/>
  <c r="M423" i="10"/>
  <c r="N423" i="10"/>
  <c r="O423" i="10"/>
  <c r="M424" i="10"/>
  <c r="N424" i="10"/>
  <c r="O424" i="10"/>
  <c r="M425" i="10"/>
  <c r="N425" i="10"/>
  <c r="O425" i="10"/>
  <c r="M426" i="10"/>
  <c r="N426" i="10"/>
  <c r="O426" i="10"/>
  <c r="M427" i="10"/>
  <c r="N427" i="10"/>
  <c r="O427" i="10"/>
  <c r="M428" i="10"/>
  <c r="N428" i="10"/>
  <c r="O428" i="10"/>
  <c r="M429" i="10"/>
  <c r="N429" i="10"/>
  <c r="O429" i="10"/>
  <c r="M430" i="10"/>
  <c r="N430" i="10"/>
  <c r="O430" i="10"/>
  <c r="M431" i="10"/>
  <c r="N431" i="10"/>
  <c r="O431" i="10"/>
  <c r="M432" i="10"/>
  <c r="N432" i="10"/>
  <c r="O432" i="10"/>
  <c r="M433" i="10"/>
  <c r="N433" i="10"/>
  <c r="O433" i="10"/>
  <c r="M434" i="10"/>
  <c r="N434" i="10"/>
  <c r="O434" i="10"/>
  <c r="M435" i="10"/>
  <c r="N435" i="10"/>
  <c r="O435" i="10"/>
  <c r="M436" i="10"/>
  <c r="N436" i="10"/>
  <c r="O436" i="10"/>
  <c r="M437" i="10"/>
  <c r="N437" i="10"/>
  <c r="O437" i="10"/>
  <c r="M438" i="10"/>
  <c r="N438" i="10"/>
  <c r="O438" i="10"/>
  <c r="M439" i="10"/>
  <c r="N439" i="10"/>
  <c r="O439" i="10"/>
  <c r="M440" i="10"/>
  <c r="N440" i="10"/>
  <c r="O440" i="10"/>
  <c r="M441" i="10"/>
  <c r="N441" i="10"/>
  <c r="O441" i="10"/>
  <c r="M442" i="10"/>
  <c r="N442" i="10"/>
  <c r="O442" i="10"/>
  <c r="Q442" i="10" s="1"/>
  <c r="M443" i="10"/>
  <c r="N443" i="10"/>
  <c r="O443" i="10"/>
  <c r="M444" i="10"/>
  <c r="N444" i="10"/>
  <c r="O444" i="10"/>
  <c r="M445" i="10"/>
  <c r="N445" i="10"/>
  <c r="O445" i="10"/>
  <c r="M446" i="10"/>
  <c r="N446" i="10"/>
  <c r="O446" i="10"/>
  <c r="M447" i="10"/>
  <c r="N447" i="10"/>
  <c r="O447" i="10"/>
  <c r="M448" i="10"/>
  <c r="N448" i="10"/>
  <c r="O448" i="10"/>
  <c r="M449" i="10"/>
  <c r="N449" i="10"/>
  <c r="O449" i="10"/>
  <c r="M450" i="10"/>
  <c r="N450" i="10"/>
  <c r="O450" i="10"/>
  <c r="M451" i="10"/>
  <c r="N451" i="10"/>
  <c r="O451" i="10"/>
  <c r="M452" i="10"/>
  <c r="N452" i="10"/>
  <c r="O452" i="10"/>
  <c r="Q452" i="10" s="1"/>
  <c r="M453" i="10"/>
  <c r="N453" i="10"/>
  <c r="O453" i="10"/>
  <c r="M454" i="10"/>
  <c r="N454" i="10"/>
  <c r="O454" i="10"/>
  <c r="M455" i="10"/>
  <c r="N455" i="10"/>
  <c r="O455" i="10"/>
  <c r="M456" i="10"/>
  <c r="N456" i="10"/>
  <c r="O456" i="10"/>
  <c r="M457" i="10"/>
  <c r="N457" i="10"/>
  <c r="O457" i="10"/>
  <c r="M458" i="10"/>
  <c r="N458" i="10"/>
  <c r="O458" i="10"/>
  <c r="Q458" i="10" s="1"/>
  <c r="M459" i="10"/>
  <c r="N459" i="10"/>
  <c r="O459" i="10"/>
  <c r="M460" i="10"/>
  <c r="N460" i="10"/>
  <c r="O460" i="10"/>
  <c r="M461" i="10"/>
  <c r="N461" i="10"/>
  <c r="O461" i="10"/>
  <c r="M462" i="10"/>
  <c r="N462" i="10"/>
  <c r="O462" i="10"/>
  <c r="Q462" i="10" s="1"/>
  <c r="M463" i="10"/>
  <c r="N463" i="10"/>
  <c r="O463" i="10"/>
  <c r="M464" i="10"/>
  <c r="N464" i="10"/>
  <c r="O464" i="10"/>
  <c r="M465" i="10"/>
  <c r="N465" i="10"/>
  <c r="O465" i="10"/>
  <c r="M466" i="10"/>
  <c r="N466" i="10"/>
  <c r="O466" i="10"/>
  <c r="M467" i="10"/>
  <c r="N467" i="10"/>
  <c r="O467" i="10"/>
  <c r="M468" i="10"/>
  <c r="N468" i="10"/>
  <c r="O468" i="10"/>
  <c r="Q468" i="10" s="1"/>
  <c r="M469" i="10"/>
  <c r="N469" i="10"/>
  <c r="O469" i="10"/>
  <c r="M470" i="10"/>
  <c r="N470" i="10"/>
  <c r="O470" i="10"/>
  <c r="M471" i="10"/>
  <c r="N471" i="10"/>
  <c r="O471" i="10"/>
  <c r="M472" i="10"/>
  <c r="N472" i="10"/>
  <c r="O472" i="10"/>
  <c r="Q472" i="10" s="1"/>
  <c r="M473" i="10"/>
  <c r="N473" i="10"/>
  <c r="O473" i="10"/>
  <c r="M474" i="10"/>
  <c r="N474" i="10"/>
  <c r="O474" i="10"/>
  <c r="Q474" i="10" s="1"/>
  <c r="M475" i="10"/>
  <c r="N475" i="10"/>
  <c r="O475" i="10"/>
  <c r="Q475" i="10" s="1"/>
  <c r="M476" i="10"/>
  <c r="N476" i="10"/>
  <c r="O476" i="10"/>
  <c r="M477" i="10"/>
  <c r="N477" i="10"/>
  <c r="O477" i="10"/>
  <c r="M478" i="10"/>
  <c r="N478" i="10"/>
  <c r="O478" i="10"/>
  <c r="Q478" i="10" s="1"/>
  <c r="M479" i="10"/>
  <c r="N479" i="10"/>
  <c r="O479" i="10"/>
  <c r="M480" i="10"/>
  <c r="N480" i="10"/>
  <c r="O480" i="10"/>
  <c r="Q480" i="10" s="1"/>
  <c r="M481" i="10"/>
  <c r="N481" i="10"/>
  <c r="O481" i="10"/>
  <c r="Q481" i="10" s="1"/>
  <c r="M482" i="10"/>
  <c r="N482" i="10"/>
  <c r="O482" i="10"/>
  <c r="M483" i="10"/>
  <c r="N483" i="10"/>
  <c r="O483" i="10"/>
  <c r="M484" i="10"/>
  <c r="N484" i="10"/>
  <c r="O484" i="10"/>
  <c r="Q484" i="10" s="1"/>
  <c r="M485" i="10"/>
  <c r="N485" i="10"/>
  <c r="O485" i="10"/>
  <c r="M486" i="10"/>
  <c r="Q486" i="10" s="1"/>
  <c r="N486" i="10"/>
  <c r="O486" i="10"/>
  <c r="M487" i="10"/>
  <c r="N487" i="10"/>
  <c r="O487" i="10"/>
  <c r="M488" i="10"/>
  <c r="N488" i="10"/>
  <c r="O488" i="10"/>
  <c r="M489" i="10"/>
  <c r="N489" i="10"/>
  <c r="O489" i="10"/>
  <c r="M490" i="10"/>
  <c r="N490" i="10"/>
  <c r="O490" i="10"/>
  <c r="Q490" i="10" s="1"/>
  <c r="M491" i="10"/>
  <c r="N491" i="10"/>
  <c r="O491" i="10"/>
  <c r="Q491" i="10" s="1"/>
  <c r="M492" i="10"/>
  <c r="N492" i="10"/>
  <c r="O492" i="10"/>
  <c r="M493" i="10"/>
  <c r="N493" i="10"/>
  <c r="O493" i="10"/>
  <c r="M494" i="10"/>
  <c r="N494" i="10"/>
  <c r="O494" i="10"/>
  <c r="M495" i="10"/>
  <c r="N495" i="10"/>
  <c r="O495" i="10"/>
  <c r="M496" i="10"/>
  <c r="N496" i="10"/>
  <c r="O496" i="10"/>
  <c r="M497" i="10"/>
  <c r="N497" i="10"/>
  <c r="O497" i="10"/>
  <c r="Q497" i="10" s="1"/>
  <c r="M498" i="10"/>
  <c r="N498" i="10"/>
  <c r="O498" i="10"/>
  <c r="M499" i="10"/>
  <c r="N499" i="10"/>
  <c r="O499" i="10"/>
  <c r="M500" i="10"/>
  <c r="N500" i="10"/>
  <c r="O500" i="10"/>
  <c r="Q500" i="10" s="1"/>
  <c r="M501" i="10"/>
  <c r="N501" i="10"/>
  <c r="O501" i="10"/>
  <c r="Q501" i="10" s="1"/>
  <c r="M502" i="10"/>
  <c r="N502" i="10"/>
  <c r="O502" i="10"/>
  <c r="Q502" i="10" s="1"/>
  <c r="M503" i="10"/>
  <c r="N503" i="10"/>
  <c r="O503" i="10"/>
  <c r="Q503" i="10" s="1"/>
  <c r="M504" i="10"/>
  <c r="N504" i="10"/>
  <c r="O504" i="10"/>
  <c r="M505" i="10"/>
  <c r="N505" i="10"/>
  <c r="O505" i="10"/>
  <c r="M506" i="10"/>
  <c r="N506" i="10"/>
  <c r="O506" i="10"/>
  <c r="M507" i="10"/>
  <c r="N507" i="10"/>
  <c r="O507" i="10"/>
  <c r="M508" i="10"/>
  <c r="N508" i="10"/>
  <c r="O508" i="10"/>
  <c r="M509" i="10"/>
  <c r="N509" i="10"/>
  <c r="O509" i="10"/>
  <c r="M510" i="10"/>
  <c r="N510" i="10"/>
  <c r="O510" i="10"/>
  <c r="M511" i="10"/>
  <c r="N511" i="10"/>
  <c r="O511" i="10"/>
  <c r="M512" i="10"/>
  <c r="N512" i="10"/>
  <c r="O512" i="10"/>
  <c r="Q512" i="10" s="1"/>
  <c r="M513" i="10"/>
  <c r="N513" i="10"/>
  <c r="O513" i="10"/>
  <c r="M514" i="10"/>
  <c r="N514" i="10"/>
  <c r="O514" i="10"/>
  <c r="M515" i="10"/>
  <c r="N515" i="10"/>
  <c r="O515" i="10"/>
  <c r="M516" i="10"/>
  <c r="N516" i="10"/>
  <c r="O516" i="10"/>
  <c r="M517" i="10"/>
  <c r="N517" i="10"/>
  <c r="O517" i="10"/>
  <c r="M518" i="10"/>
  <c r="N518" i="10"/>
  <c r="O518" i="10"/>
  <c r="M519" i="10"/>
  <c r="N519" i="10"/>
  <c r="O519" i="10"/>
  <c r="Q519" i="10" s="1"/>
  <c r="M520" i="10"/>
  <c r="N520" i="10"/>
  <c r="O520" i="10"/>
  <c r="Q520" i="10" s="1"/>
  <c r="M521" i="10"/>
  <c r="N521" i="10"/>
  <c r="O521" i="10"/>
  <c r="Q521" i="10" s="1"/>
  <c r="M522" i="10"/>
  <c r="N522" i="10"/>
  <c r="O522" i="10"/>
  <c r="Q522" i="10"/>
  <c r="M523" i="10"/>
  <c r="N523" i="10"/>
  <c r="O523" i="10"/>
  <c r="M524" i="10"/>
  <c r="N524" i="10"/>
  <c r="O524" i="10"/>
  <c r="Q524" i="10" s="1"/>
  <c r="M525" i="10"/>
  <c r="N525" i="10"/>
  <c r="O525" i="10"/>
  <c r="Q525" i="10" s="1"/>
  <c r="M526" i="10"/>
  <c r="N526" i="10"/>
  <c r="O526" i="10"/>
  <c r="M527" i="10"/>
  <c r="N527" i="10"/>
  <c r="O527" i="10"/>
  <c r="M528" i="10"/>
  <c r="N528" i="10"/>
  <c r="O528" i="10"/>
  <c r="Q528" i="10" s="1"/>
  <c r="M529" i="10"/>
  <c r="N529" i="10"/>
  <c r="O529" i="10"/>
  <c r="M530" i="10"/>
  <c r="N530" i="10"/>
  <c r="O530" i="10"/>
  <c r="Q530" i="10"/>
  <c r="M531" i="10"/>
  <c r="N531" i="10"/>
  <c r="O531" i="10"/>
  <c r="Q531" i="10" s="1"/>
  <c r="M532" i="10"/>
  <c r="N532" i="10"/>
  <c r="O532" i="10"/>
  <c r="M533" i="10"/>
  <c r="N533" i="10"/>
  <c r="O533" i="10"/>
  <c r="M534" i="10"/>
  <c r="N534" i="10"/>
  <c r="O534" i="10"/>
  <c r="M535" i="10"/>
  <c r="N535" i="10"/>
  <c r="O535" i="10"/>
  <c r="M536" i="10"/>
  <c r="N536" i="10"/>
  <c r="O536" i="10"/>
  <c r="M537" i="10"/>
  <c r="N537" i="10"/>
  <c r="O537" i="10"/>
  <c r="M538" i="10"/>
  <c r="N538" i="10"/>
  <c r="O538" i="10"/>
  <c r="M539" i="10"/>
  <c r="N539" i="10"/>
  <c r="O539" i="10"/>
  <c r="M540" i="10"/>
  <c r="N540" i="10"/>
  <c r="O540" i="10"/>
  <c r="Q540" i="10" s="1"/>
  <c r="M541" i="10"/>
  <c r="N541" i="10"/>
  <c r="O541" i="10"/>
  <c r="M542" i="10"/>
  <c r="N542" i="10"/>
  <c r="O542" i="10"/>
  <c r="Q542" i="10" s="1"/>
  <c r="M543" i="10"/>
  <c r="N543" i="10"/>
  <c r="O543" i="10"/>
  <c r="Q543" i="10" s="1"/>
  <c r="M544" i="10"/>
  <c r="N544" i="10"/>
  <c r="O544" i="10"/>
  <c r="M545" i="10"/>
  <c r="Q545" i="10" s="1"/>
  <c r="N545" i="10"/>
  <c r="O545" i="10"/>
  <c r="M546" i="10"/>
  <c r="N546" i="10"/>
  <c r="O546" i="10"/>
  <c r="M547" i="10"/>
  <c r="N547" i="10"/>
  <c r="O547" i="10"/>
  <c r="M548" i="10"/>
  <c r="N548" i="10"/>
  <c r="O548" i="10"/>
  <c r="Q548" i="10" s="1"/>
  <c r="M549" i="10"/>
  <c r="N549" i="10"/>
  <c r="O549" i="10"/>
  <c r="M550" i="10"/>
  <c r="N550" i="10"/>
  <c r="O550" i="10"/>
  <c r="M551" i="10"/>
  <c r="N551" i="10"/>
  <c r="O551" i="10"/>
  <c r="Q551" i="10" s="1"/>
  <c r="M552" i="10"/>
  <c r="N552" i="10"/>
  <c r="O552" i="10"/>
  <c r="M553" i="10"/>
  <c r="N553" i="10"/>
  <c r="O553" i="10"/>
  <c r="Q553" i="10" s="1"/>
  <c r="M554" i="10"/>
  <c r="N554" i="10"/>
  <c r="O554" i="10"/>
  <c r="M555" i="10"/>
  <c r="N555" i="10"/>
  <c r="O555" i="10"/>
  <c r="Q555" i="10" s="1"/>
  <c r="M556" i="10"/>
  <c r="N556" i="10"/>
  <c r="O556" i="10"/>
  <c r="Q556" i="10" s="1"/>
  <c r="M557" i="10"/>
  <c r="N557" i="10"/>
  <c r="O557" i="10"/>
  <c r="Q557" i="10"/>
  <c r="M558" i="10"/>
  <c r="N558" i="10"/>
  <c r="O558" i="10"/>
  <c r="M559" i="10"/>
  <c r="N559" i="10"/>
  <c r="O559" i="10"/>
  <c r="M560" i="10"/>
  <c r="N560" i="10"/>
  <c r="O560" i="10"/>
  <c r="Q560" i="10" s="1"/>
  <c r="M561" i="10"/>
  <c r="N561" i="10"/>
  <c r="O561" i="10"/>
  <c r="M562" i="10"/>
  <c r="N562" i="10"/>
  <c r="O562" i="10"/>
  <c r="M563" i="10"/>
  <c r="N563" i="10"/>
  <c r="O563" i="10"/>
  <c r="Q563" i="10"/>
  <c r="M564" i="10"/>
  <c r="N564" i="10"/>
  <c r="O564" i="10"/>
  <c r="M565" i="10"/>
  <c r="N565" i="10"/>
  <c r="O565" i="10"/>
  <c r="Q565" i="10" s="1"/>
  <c r="M566" i="10"/>
  <c r="N566" i="10"/>
  <c r="O566" i="10"/>
  <c r="M567" i="10"/>
  <c r="N567" i="10"/>
  <c r="O567" i="10"/>
  <c r="M568" i="10"/>
  <c r="N568" i="10"/>
  <c r="O568" i="10"/>
  <c r="M569" i="10"/>
  <c r="N569" i="10"/>
  <c r="O569" i="10"/>
  <c r="M570" i="10"/>
  <c r="N570" i="10"/>
  <c r="O570" i="10"/>
  <c r="M571" i="10"/>
  <c r="N571" i="10"/>
  <c r="O571" i="10"/>
  <c r="M572" i="10"/>
  <c r="N572" i="10"/>
  <c r="O572" i="10"/>
  <c r="Q572" i="10"/>
  <c r="M573" i="10"/>
  <c r="N573" i="10"/>
  <c r="O573" i="10"/>
  <c r="Q573" i="10" s="1"/>
  <c r="M574" i="10"/>
  <c r="N574" i="10"/>
  <c r="O574" i="10"/>
  <c r="Q574" i="10" s="1"/>
  <c r="M575" i="10"/>
  <c r="N575" i="10"/>
  <c r="O575" i="10"/>
  <c r="M576" i="10"/>
  <c r="N576" i="10"/>
  <c r="O576" i="10"/>
  <c r="Q576" i="10" s="1"/>
  <c r="M577" i="10"/>
  <c r="N577" i="10"/>
  <c r="O577" i="10"/>
  <c r="Q577" i="10" s="1"/>
  <c r="M578" i="10"/>
  <c r="N578" i="10"/>
  <c r="O578" i="10"/>
  <c r="M579" i="10"/>
  <c r="N579" i="10"/>
  <c r="O579" i="10"/>
  <c r="M580" i="10"/>
  <c r="N580" i="10"/>
  <c r="O580" i="10"/>
  <c r="M581" i="10"/>
  <c r="N581" i="10"/>
  <c r="O581" i="10"/>
  <c r="Q581" i="10" s="1"/>
  <c r="M582" i="10"/>
  <c r="N582" i="10"/>
  <c r="O582" i="10"/>
  <c r="M583" i="10"/>
  <c r="N583" i="10"/>
  <c r="O583" i="10"/>
  <c r="M584" i="10"/>
  <c r="N584" i="10"/>
  <c r="O584" i="10"/>
  <c r="Q584" i="10" s="1"/>
  <c r="M585" i="10"/>
  <c r="N585" i="10"/>
  <c r="O585" i="10"/>
  <c r="Q585" i="10" s="1"/>
  <c r="M586" i="10"/>
  <c r="N586" i="10"/>
  <c r="O586" i="10"/>
  <c r="Q586" i="10" s="1"/>
  <c r="M587" i="10"/>
  <c r="N587" i="10"/>
  <c r="O587" i="10"/>
  <c r="Q587" i="10" s="1"/>
  <c r="M588" i="10"/>
  <c r="N588" i="10"/>
  <c r="O588" i="10"/>
  <c r="Q588" i="10" s="1"/>
  <c r="M589" i="10"/>
  <c r="N589" i="10"/>
  <c r="O589" i="10"/>
  <c r="Q589" i="10" s="1"/>
  <c r="M590" i="10"/>
  <c r="N590" i="10"/>
  <c r="O590" i="10"/>
  <c r="M591" i="10"/>
  <c r="N591" i="10"/>
  <c r="O591" i="10"/>
  <c r="M592" i="10"/>
  <c r="N592" i="10"/>
  <c r="O592" i="10"/>
  <c r="M593" i="10"/>
  <c r="N593" i="10"/>
  <c r="O593" i="10"/>
  <c r="Q593" i="10" s="1"/>
  <c r="M594" i="10"/>
  <c r="N594" i="10"/>
  <c r="O594" i="10"/>
  <c r="M595" i="10"/>
  <c r="N595" i="10"/>
  <c r="O595" i="10"/>
  <c r="Q595" i="10" s="1"/>
  <c r="M596" i="10"/>
  <c r="N596" i="10"/>
  <c r="O596" i="10"/>
  <c r="M597" i="10"/>
  <c r="N597" i="10"/>
  <c r="O597" i="10"/>
  <c r="M598" i="10"/>
  <c r="N598" i="10"/>
  <c r="O598" i="10"/>
  <c r="M599" i="10"/>
  <c r="N599" i="10"/>
  <c r="O599" i="10"/>
  <c r="M600" i="10"/>
  <c r="N600" i="10"/>
  <c r="O600" i="10"/>
  <c r="M601" i="10"/>
  <c r="N601" i="10"/>
  <c r="O601" i="10"/>
  <c r="Q601" i="10" s="1"/>
  <c r="M602" i="10"/>
  <c r="N602" i="10"/>
  <c r="O602" i="10"/>
  <c r="Q602" i="10" s="1"/>
  <c r="M603" i="10"/>
  <c r="N603" i="10"/>
  <c r="O603" i="10"/>
  <c r="M604" i="10"/>
  <c r="N604" i="10"/>
  <c r="O604" i="10"/>
  <c r="M605" i="10"/>
  <c r="N605" i="10"/>
  <c r="O605" i="10"/>
  <c r="Q605" i="10" s="1"/>
  <c r="M606" i="10"/>
  <c r="N606" i="10"/>
  <c r="O606" i="10"/>
  <c r="M607" i="10"/>
  <c r="N607" i="10"/>
  <c r="O607" i="10"/>
  <c r="Q607" i="10"/>
  <c r="M608" i="10"/>
  <c r="N608" i="10"/>
  <c r="O608" i="10"/>
  <c r="M609" i="10"/>
  <c r="N609" i="10"/>
  <c r="O609" i="10"/>
  <c r="M610" i="10"/>
  <c r="N610" i="10"/>
  <c r="O610" i="10"/>
  <c r="M611" i="10"/>
  <c r="N611" i="10"/>
  <c r="O611" i="10"/>
  <c r="Q611" i="10" s="1"/>
  <c r="M612" i="10"/>
  <c r="K612" i="10" s="1"/>
  <c r="L612" i="10" s="1"/>
  <c r="N612" i="10"/>
  <c r="O612" i="10"/>
  <c r="M613" i="10"/>
  <c r="K613" i="10" s="1"/>
  <c r="L613" i="10" s="1"/>
  <c r="N613" i="10"/>
  <c r="O613" i="10"/>
  <c r="Q613" i="10" s="1"/>
  <c r="M614" i="10"/>
  <c r="K614" i="10" s="1"/>
  <c r="L614" i="10" s="1"/>
  <c r="N614" i="10"/>
  <c r="O614" i="10"/>
  <c r="Q614" i="10" s="1"/>
  <c r="M615" i="10"/>
  <c r="N615" i="10"/>
  <c r="O615" i="10"/>
  <c r="M616" i="10"/>
  <c r="N616" i="10"/>
  <c r="O616" i="10"/>
  <c r="M617" i="10"/>
  <c r="N617" i="10"/>
  <c r="O617" i="10"/>
  <c r="Q617" i="10"/>
  <c r="M618" i="10"/>
  <c r="N618" i="10"/>
  <c r="O618" i="10"/>
  <c r="Q618" i="10" s="1"/>
  <c r="M619" i="10"/>
  <c r="N619" i="10"/>
  <c r="O619" i="10"/>
  <c r="Q619" i="10" s="1"/>
  <c r="M620" i="10"/>
  <c r="N620" i="10"/>
  <c r="O620" i="10"/>
  <c r="Q620" i="10" s="1"/>
  <c r="M621" i="10"/>
  <c r="N621" i="10"/>
  <c r="O621" i="10"/>
  <c r="M622" i="10"/>
  <c r="N622" i="10"/>
  <c r="O622" i="10"/>
  <c r="M623" i="10"/>
  <c r="N623" i="10"/>
  <c r="O623" i="10"/>
  <c r="M624" i="10"/>
  <c r="N624" i="10"/>
  <c r="O624" i="10"/>
  <c r="Q624" i="10" s="1"/>
  <c r="M625" i="10"/>
  <c r="N625" i="10"/>
  <c r="O625" i="10"/>
  <c r="M626" i="10"/>
  <c r="N626" i="10"/>
  <c r="O626" i="10"/>
  <c r="Q626" i="10" s="1"/>
  <c r="M627" i="10"/>
  <c r="N627" i="10"/>
  <c r="O627" i="10"/>
  <c r="M628" i="10"/>
  <c r="N628" i="10"/>
  <c r="O628" i="10"/>
  <c r="Q628" i="10" s="1"/>
  <c r="M629" i="10"/>
  <c r="N629" i="10"/>
  <c r="O629" i="10"/>
  <c r="Q629" i="10" s="1"/>
  <c r="M630" i="10"/>
  <c r="N630" i="10"/>
  <c r="O630" i="10"/>
  <c r="M631" i="10"/>
  <c r="N631" i="10"/>
  <c r="O631" i="10"/>
  <c r="Q631" i="10"/>
  <c r="M632" i="10"/>
  <c r="N632" i="10"/>
  <c r="O632" i="10"/>
  <c r="M633" i="10"/>
  <c r="N633" i="10"/>
  <c r="O633" i="10"/>
  <c r="M634" i="10"/>
  <c r="N634" i="10"/>
  <c r="O634" i="10"/>
  <c r="M635" i="10"/>
  <c r="N635" i="10"/>
  <c r="O635" i="10"/>
  <c r="Q635" i="10" s="1"/>
  <c r="M636" i="10"/>
  <c r="N636" i="10"/>
  <c r="O636" i="10"/>
  <c r="Q636" i="10" s="1"/>
  <c r="M637" i="10"/>
  <c r="N637" i="10"/>
  <c r="O637" i="10"/>
  <c r="M638" i="10"/>
  <c r="N638" i="10"/>
  <c r="O638" i="10"/>
  <c r="M639" i="10"/>
  <c r="N639" i="10"/>
  <c r="O639" i="10"/>
  <c r="M640" i="10"/>
  <c r="N640" i="10"/>
  <c r="O640" i="10"/>
  <c r="M641" i="10"/>
  <c r="N641" i="10"/>
  <c r="O641" i="10"/>
  <c r="Q641" i="10" s="1"/>
  <c r="M642" i="10"/>
  <c r="N642" i="10"/>
  <c r="O642" i="10"/>
  <c r="Q642" i="10" s="1"/>
  <c r="M643" i="10"/>
  <c r="N643" i="10"/>
  <c r="O643" i="10"/>
  <c r="M644" i="10"/>
  <c r="N644" i="10"/>
  <c r="O644" i="10"/>
  <c r="Q644" i="10" s="1"/>
  <c r="M645" i="10"/>
  <c r="N645" i="10"/>
  <c r="O645" i="10"/>
  <c r="Q645" i="10"/>
  <c r="M646" i="10"/>
  <c r="N646" i="10"/>
  <c r="O646" i="10"/>
  <c r="M647" i="10"/>
  <c r="N647" i="10"/>
  <c r="O647" i="10"/>
  <c r="Q647" i="10" s="1"/>
  <c r="M648" i="10"/>
  <c r="N648" i="10"/>
  <c r="O648" i="10"/>
  <c r="Q648" i="10" s="1"/>
  <c r="M649" i="10"/>
  <c r="N649" i="10"/>
  <c r="O649" i="10"/>
  <c r="M650" i="10"/>
  <c r="N650" i="10"/>
  <c r="O650" i="10"/>
  <c r="M651" i="10"/>
  <c r="N651" i="10"/>
  <c r="O651" i="10"/>
  <c r="Q651" i="10"/>
  <c r="M652" i="10"/>
  <c r="N652" i="10"/>
  <c r="O652" i="10"/>
  <c r="M653" i="10"/>
  <c r="N653" i="10"/>
  <c r="O653" i="10"/>
  <c r="Q653" i="10" s="1"/>
  <c r="M654" i="10"/>
  <c r="N654" i="10"/>
  <c r="O654" i="10"/>
  <c r="Q654" i="10" s="1"/>
  <c r="M655" i="10"/>
  <c r="N655" i="10"/>
  <c r="O655" i="10"/>
  <c r="M656" i="10"/>
  <c r="N656" i="10"/>
  <c r="O656" i="10"/>
  <c r="M657" i="10"/>
  <c r="N657" i="10"/>
  <c r="O657" i="10"/>
  <c r="Q657" i="10"/>
  <c r="M658" i="10"/>
  <c r="N658" i="10"/>
  <c r="O658" i="10"/>
  <c r="M659" i="10"/>
  <c r="N659" i="10"/>
  <c r="O659" i="10"/>
  <c r="Q659" i="10" s="1"/>
  <c r="M660" i="10"/>
  <c r="N660" i="10"/>
  <c r="O660" i="10"/>
  <c r="Q660" i="10" s="1"/>
  <c r="M661" i="10"/>
  <c r="N661" i="10"/>
  <c r="O661" i="10"/>
  <c r="M662" i="10"/>
  <c r="N662" i="10"/>
  <c r="O662" i="10"/>
  <c r="Q662" i="10" s="1"/>
  <c r="M663" i="10"/>
  <c r="N663" i="10"/>
  <c r="O663" i="10"/>
  <c r="Q663" i="10" s="1"/>
  <c r="M664" i="10"/>
  <c r="N664" i="10"/>
  <c r="O664" i="10"/>
  <c r="M665" i="10"/>
  <c r="N665" i="10"/>
  <c r="O665" i="10"/>
  <c r="Q665" i="10" s="1"/>
  <c r="M666" i="10"/>
  <c r="N666" i="10"/>
  <c r="O666" i="10"/>
  <c r="Q666" i="10" s="1"/>
  <c r="M667" i="10"/>
  <c r="N667" i="10"/>
  <c r="O667" i="10"/>
  <c r="M668" i="10"/>
  <c r="N668" i="10"/>
  <c r="O668" i="10"/>
  <c r="M669" i="10"/>
  <c r="N669" i="10"/>
  <c r="O669" i="10"/>
  <c r="Q669" i="10" s="1"/>
  <c r="M670" i="10"/>
  <c r="N670" i="10"/>
  <c r="O670" i="10"/>
  <c r="Q670" i="10" s="1"/>
  <c r="M671" i="10"/>
  <c r="N671" i="10"/>
  <c r="O671" i="10"/>
  <c r="M672" i="10"/>
  <c r="N672" i="10"/>
  <c r="O672" i="10"/>
  <c r="M673" i="10"/>
  <c r="N673" i="10"/>
  <c r="O673" i="10"/>
  <c r="Q673" i="10" s="1"/>
  <c r="M674" i="10"/>
  <c r="N674" i="10"/>
  <c r="O674" i="10"/>
  <c r="M675" i="10"/>
  <c r="N675" i="10"/>
  <c r="O675" i="10"/>
  <c r="M676" i="10"/>
  <c r="N676" i="10"/>
  <c r="O676" i="10"/>
  <c r="Q676" i="10" s="1"/>
  <c r="M677" i="10"/>
  <c r="N677" i="10"/>
  <c r="O677" i="10"/>
  <c r="M678" i="10"/>
  <c r="N678" i="10"/>
  <c r="O678" i="10"/>
  <c r="M679" i="10"/>
  <c r="N679" i="10"/>
  <c r="O679" i="10"/>
  <c r="M680" i="10"/>
  <c r="N680" i="10"/>
  <c r="O680" i="10"/>
  <c r="Q680" i="10" s="1"/>
  <c r="M681" i="10"/>
  <c r="N681" i="10"/>
  <c r="O681" i="10"/>
  <c r="M682" i="10"/>
  <c r="N682" i="10"/>
  <c r="O682" i="10"/>
  <c r="Q682" i="10" s="1"/>
  <c r="M683" i="10"/>
  <c r="N683" i="10"/>
  <c r="O683" i="10"/>
  <c r="Q683" i="10" s="1"/>
  <c r="M684" i="10"/>
  <c r="N684" i="10"/>
  <c r="O684" i="10"/>
  <c r="M685" i="10"/>
  <c r="N685" i="10"/>
  <c r="O685" i="10"/>
  <c r="Q685" i="10" s="1"/>
  <c r="M686" i="10"/>
  <c r="N686" i="10"/>
  <c r="O686" i="10"/>
  <c r="M687" i="10"/>
  <c r="N687" i="10"/>
  <c r="O687" i="10"/>
  <c r="M688" i="10"/>
  <c r="N688" i="10"/>
  <c r="O688" i="10"/>
  <c r="M689" i="10"/>
  <c r="N689" i="10"/>
  <c r="O689" i="10"/>
  <c r="Q689" i="10" s="1"/>
  <c r="M690" i="10"/>
  <c r="N690" i="10"/>
  <c r="O690" i="10"/>
  <c r="Q690" i="10" s="1"/>
  <c r="M691" i="10"/>
  <c r="N691" i="10"/>
  <c r="O691" i="10"/>
  <c r="M692" i="10"/>
  <c r="N692" i="10"/>
  <c r="O692" i="10"/>
  <c r="M693" i="10"/>
  <c r="N693" i="10"/>
  <c r="O693" i="10"/>
  <c r="Q693" i="10" s="1"/>
  <c r="M694" i="10"/>
  <c r="N694" i="10"/>
  <c r="O694" i="10"/>
  <c r="M695" i="10"/>
  <c r="N695" i="10"/>
  <c r="O695" i="10"/>
  <c r="M696" i="10"/>
  <c r="N696" i="10"/>
  <c r="O696" i="10"/>
  <c r="Q696" i="10" s="1"/>
  <c r="M697" i="10"/>
  <c r="N697" i="10"/>
  <c r="O697" i="10"/>
  <c r="M698" i="10"/>
  <c r="N698" i="10"/>
  <c r="O698" i="10"/>
  <c r="M699" i="10"/>
  <c r="N699" i="10"/>
  <c r="O699" i="10"/>
  <c r="M700" i="10"/>
  <c r="N700" i="10"/>
  <c r="O700" i="10"/>
  <c r="Q700" i="10" s="1"/>
  <c r="M701" i="10"/>
  <c r="N701" i="10"/>
  <c r="O701" i="10"/>
  <c r="M702" i="10"/>
  <c r="N702" i="10"/>
  <c r="O702" i="10"/>
  <c r="Q702" i="10" s="1"/>
  <c r="M703" i="10"/>
  <c r="N703" i="10"/>
  <c r="O703" i="10"/>
  <c r="Q703" i="10" s="1"/>
  <c r="M704" i="10"/>
  <c r="N704" i="10"/>
  <c r="O704" i="10"/>
  <c r="M705" i="10"/>
  <c r="N705" i="10"/>
  <c r="O705" i="10"/>
  <c r="Q705" i="10" s="1"/>
  <c r="M706" i="10"/>
  <c r="N706" i="10"/>
  <c r="O706" i="10"/>
  <c r="M707" i="10"/>
  <c r="N707" i="10"/>
  <c r="O707" i="10"/>
  <c r="M708" i="10"/>
  <c r="N708" i="10"/>
  <c r="O708" i="10"/>
  <c r="M709" i="10"/>
  <c r="N709" i="10"/>
  <c r="O709" i="10"/>
  <c r="Q709" i="10" s="1"/>
  <c r="M710" i="10"/>
  <c r="N710" i="10"/>
  <c r="O710" i="10"/>
  <c r="Q710" i="10" s="1"/>
  <c r="M711" i="10"/>
  <c r="N711" i="10"/>
  <c r="O711" i="10"/>
  <c r="M712" i="10"/>
  <c r="N712" i="10"/>
  <c r="O712" i="10"/>
  <c r="M713" i="10"/>
  <c r="N713" i="10"/>
  <c r="O713" i="10"/>
  <c r="Q713" i="10"/>
  <c r="M714" i="10"/>
  <c r="N714" i="10"/>
  <c r="O714" i="10"/>
  <c r="M715" i="10"/>
  <c r="N715" i="10"/>
  <c r="O715" i="10"/>
  <c r="Q715" i="10" s="1"/>
  <c r="M716" i="10"/>
  <c r="N716" i="10"/>
  <c r="O716" i="10"/>
  <c r="Q716" i="10" s="1"/>
  <c r="M717" i="10"/>
  <c r="N717" i="10"/>
  <c r="O717" i="10"/>
  <c r="M718" i="10"/>
  <c r="N718" i="10"/>
  <c r="O718" i="10"/>
  <c r="Q718" i="10" s="1"/>
  <c r="M719" i="10"/>
  <c r="N719" i="10"/>
  <c r="O719" i="10"/>
  <c r="M720" i="10"/>
  <c r="N720" i="10"/>
  <c r="O720" i="10"/>
  <c r="M721" i="10"/>
  <c r="N721" i="10"/>
  <c r="O721" i="10"/>
  <c r="M722" i="10"/>
  <c r="N722" i="10"/>
  <c r="O722" i="10"/>
  <c r="Q722" i="10" s="1"/>
  <c r="M723" i="10"/>
  <c r="N723" i="10"/>
  <c r="O723" i="10"/>
  <c r="Q723" i="10" s="1"/>
  <c r="M724" i="10"/>
  <c r="N724" i="10"/>
  <c r="O724" i="10"/>
  <c r="M725" i="10"/>
  <c r="N725" i="10"/>
  <c r="O725" i="10"/>
  <c r="M726" i="10"/>
  <c r="N726" i="10"/>
  <c r="O726" i="10"/>
  <c r="Q726" i="10" s="1"/>
  <c r="M727" i="10"/>
  <c r="N727" i="10"/>
  <c r="O727" i="10"/>
  <c r="M728" i="10"/>
  <c r="N728" i="10"/>
  <c r="O728" i="10"/>
  <c r="M729" i="10"/>
  <c r="N729" i="10"/>
  <c r="O729" i="10"/>
  <c r="Q729" i="10" s="1"/>
  <c r="M730" i="10"/>
  <c r="N730" i="10"/>
  <c r="O730" i="10"/>
  <c r="M731" i="10"/>
  <c r="N731" i="10"/>
  <c r="O731" i="10"/>
  <c r="M732" i="10"/>
  <c r="N732" i="10"/>
  <c r="O732" i="10"/>
  <c r="M733" i="10"/>
  <c r="N733" i="10"/>
  <c r="O733" i="10"/>
  <c r="Q733" i="10" s="1"/>
  <c r="M734" i="10"/>
  <c r="N734" i="10"/>
  <c r="O734" i="10"/>
  <c r="M735" i="10"/>
  <c r="N735" i="10"/>
  <c r="O735" i="10"/>
  <c r="Q735" i="10" s="1"/>
  <c r="L2" i="10"/>
  <c r="L3" i="10"/>
  <c r="L4" i="10"/>
  <c r="P4" i="10" s="1"/>
  <c r="L5" i="10"/>
  <c r="L6" i="10"/>
  <c r="L7" i="10"/>
  <c r="L8" i="10"/>
  <c r="L9" i="10"/>
  <c r="L10" i="10"/>
  <c r="L11" i="10"/>
  <c r="L12" i="10"/>
  <c r="L13" i="10"/>
  <c r="L14" i="10"/>
  <c r="L15" i="10"/>
  <c r="L16" i="10"/>
  <c r="P16" i="10" s="1"/>
  <c r="L17" i="10"/>
  <c r="L18" i="10"/>
  <c r="L19" i="10"/>
  <c r="L20" i="10"/>
  <c r="L21" i="10"/>
  <c r="L22" i="10"/>
  <c r="P22" i="10" s="1"/>
  <c r="L23" i="10"/>
  <c r="L24" i="10"/>
  <c r="L25" i="10"/>
  <c r="L26" i="10"/>
  <c r="L27" i="10"/>
  <c r="L28" i="10"/>
  <c r="L29" i="10"/>
  <c r="L30" i="10"/>
  <c r="L31" i="10"/>
  <c r="L32" i="10"/>
  <c r="L33" i="10"/>
  <c r="L34" i="10"/>
  <c r="P34" i="10" s="1"/>
  <c r="L35" i="10"/>
  <c r="L36" i="10"/>
  <c r="L37" i="10"/>
  <c r="L38" i="10"/>
  <c r="L39" i="10"/>
  <c r="L40" i="10"/>
  <c r="P40" i="10" s="1"/>
  <c r="L41" i="10"/>
  <c r="L42" i="10"/>
  <c r="L43" i="10"/>
  <c r="L44" i="10"/>
  <c r="L45" i="10"/>
  <c r="L46" i="10"/>
  <c r="P46" i="10" s="1"/>
  <c r="L47" i="10"/>
  <c r="L48" i="10"/>
  <c r="L49" i="10"/>
  <c r="L50" i="10"/>
  <c r="L51" i="10"/>
  <c r="L52" i="10"/>
  <c r="P52" i="10" s="1"/>
  <c r="L53" i="10"/>
  <c r="L54" i="10"/>
  <c r="L55" i="10"/>
  <c r="P55" i="10" s="1"/>
  <c r="L56" i="10"/>
  <c r="L57" i="10"/>
  <c r="L58" i="10"/>
  <c r="L59" i="10"/>
  <c r="L60" i="10"/>
  <c r="L61" i="10"/>
  <c r="L62" i="10"/>
  <c r="L63" i="10"/>
  <c r="L64" i="10"/>
  <c r="L65" i="10"/>
  <c r="P65" i="10" s="1"/>
  <c r="L66" i="10"/>
  <c r="P66" i="10" s="1"/>
  <c r="L67" i="10"/>
  <c r="P67" i="10" s="1"/>
  <c r="L68" i="10"/>
  <c r="L69" i="10"/>
  <c r="L70" i="10"/>
  <c r="L71" i="10"/>
  <c r="L72" i="10"/>
  <c r="L73" i="10"/>
  <c r="L74" i="10"/>
  <c r="L75" i="10"/>
  <c r="L76" i="10"/>
  <c r="L77" i="10"/>
  <c r="L78" i="10"/>
  <c r="L79" i="10"/>
  <c r="L80" i="10"/>
  <c r="L81" i="10"/>
  <c r="L82" i="10"/>
  <c r="L83" i="10"/>
  <c r="L84" i="10"/>
  <c r="L85" i="10"/>
  <c r="P85" i="10" s="1"/>
  <c r="L86" i="10"/>
  <c r="L87" i="10"/>
  <c r="L88" i="10"/>
  <c r="P88" i="10" s="1"/>
  <c r="L89" i="10"/>
  <c r="L90" i="10"/>
  <c r="L91" i="10"/>
  <c r="L92" i="10"/>
  <c r="L93" i="10"/>
  <c r="L94" i="10"/>
  <c r="P94" i="10" s="1"/>
  <c r="L95" i="10"/>
  <c r="P95" i="10" s="1"/>
  <c r="L96" i="10"/>
  <c r="L97" i="10"/>
  <c r="L98" i="10"/>
  <c r="L99" i="10"/>
  <c r="L100" i="10"/>
  <c r="L101" i="10"/>
  <c r="L102" i="10"/>
  <c r="L103" i="10"/>
  <c r="L104" i="10"/>
  <c r="L105" i="10"/>
  <c r="L106" i="10"/>
  <c r="P106" i="10" s="1"/>
  <c r="L107" i="10"/>
  <c r="P107" i="10" s="1"/>
  <c r="L108" i="10"/>
  <c r="L109" i="10"/>
  <c r="L115" i="10"/>
  <c r="L117" i="10"/>
  <c r="L133" i="10"/>
  <c r="L134" i="10"/>
  <c r="L137" i="10"/>
  <c r="L139" i="10"/>
  <c r="P139" i="10" s="1"/>
  <c r="L142" i="10"/>
  <c r="L143" i="10"/>
  <c r="L144" i="10"/>
  <c r="L145" i="10"/>
  <c r="L146" i="10"/>
  <c r="L148" i="10"/>
  <c r="L152" i="10"/>
  <c r="L153" i="10"/>
  <c r="P153" i="10" s="1"/>
  <c r="L157" i="10"/>
  <c r="L158" i="10"/>
  <c r="L160" i="10"/>
  <c r="L169" i="10"/>
  <c r="L174" i="10"/>
  <c r="L176" i="10"/>
  <c r="L177" i="10"/>
  <c r="L178" i="10"/>
  <c r="L187" i="10"/>
  <c r="L188" i="10"/>
  <c r="L189" i="10"/>
  <c r="L191" i="10"/>
  <c r="L192" i="10"/>
  <c r="L193" i="10"/>
  <c r="L197" i="10"/>
  <c r="L200" i="10"/>
  <c r="L204" i="10"/>
  <c r="L208" i="10"/>
  <c r="L209" i="10"/>
  <c r="L210" i="10"/>
  <c r="L215" i="10"/>
  <c r="L218" i="10"/>
  <c r="L221" i="10"/>
  <c r="L223" i="10"/>
  <c r="L225" i="10"/>
  <c r="L227" i="10"/>
  <c r="L228" i="10"/>
  <c r="L233" i="10"/>
  <c r="L234" i="10"/>
  <c r="L235" i="10"/>
  <c r="L237" i="10"/>
  <c r="L238" i="10"/>
  <c r="L240" i="10"/>
  <c r="L242" i="10"/>
  <c r="L243" i="10"/>
  <c r="L247" i="10"/>
  <c r="L249" i="10"/>
  <c r="L252" i="10"/>
  <c r="L258" i="10"/>
  <c r="L259" i="10"/>
  <c r="L262" i="10"/>
  <c r="L264" i="10"/>
  <c r="L266" i="10"/>
  <c r="L267" i="10"/>
  <c r="L268" i="10"/>
  <c r="L269" i="10"/>
  <c r="L271" i="10"/>
  <c r="L272" i="10"/>
  <c r="L273" i="10"/>
  <c r="L276" i="10"/>
  <c r="L278" i="10"/>
  <c r="L281" i="10"/>
  <c r="L282" i="10"/>
  <c r="L284" i="10"/>
  <c r="L288" i="10"/>
  <c r="L289" i="10"/>
  <c r="L292" i="10"/>
  <c r="L293" i="10"/>
  <c r="L294" i="10"/>
  <c r="L296" i="10"/>
  <c r="L297" i="10"/>
  <c r="L306" i="10"/>
  <c r="L308" i="10"/>
  <c r="L309" i="10"/>
  <c r="L310" i="10"/>
  <c r="L311" i="10"/>
  <c r="L313" i="10"/>
  <c r="L315" i="10"/>
  <c r="L316" i="10"/>
  <c r="L318" i="10"/>
  <c r="L319" i="10"/>
  <c r="L321" i="10"/>
  <c r="L323" i="10"/>
  <c r="L324" i="10"/>
  <c r="L326" i="10"/>
  <c r="L328" i="10"/>
  <c r="L329" i="10"/>
  <c r="L330" i="10"/>
  <c r="L331" i="10"/>
  <c r="L333" i="10"/>
  <c r="L334" i="10"/>
  <c r="L335" i="10"/>
  <c r="L336" i="10"/>
  <c r="L337" i="10"/>
  <c r="L338" i="10"/>
  <c r="L340" i="10"/>
  <c r="L341" i="10"/>
  <c r="L346" i="10"/>
  <c r="L348" i="10"/>
  <c r="L349" i="10"/>
  <c r="L350" i="10"/>
  <c r="L351" i="10"/>
  <c r="L353" i="10"/>
  <c r="L356" i="10"/>
  <c r="L357" i="10"/>
  <c r="L359" i="10"/>
  <c r="L360" i="10"/>
  <c r="L362" i="10"/>
  <c r="L363" i="10"/>
  <c r="L365" i="10"/>
  <c r="L367" i="10"/>
  <c r="L368" i="10"/>
  <c r="P368" i="10" s="1"/>
  <c r="L369" i="10"/>
  <c r="L370" i="10"/>
  <c r="L372" i="10"/>
  <c r="L374" i="10"/>
  <c r="L375" i="10"/>
  <c r="L376" i="10"/>
  <c r="L377" i="10"/>
  <c r="L378" i="10"/>
  <c r="L380" i="10"/>
  <c r="L381" i="10"/>
  <c r="L382" i="10"/>
  <c r="L383" i="10"/>
  <c r="L384" i="10"/>
  <c r="L386" i="10"/>
  <c r="L387" i="10"/>
  <c r="L388" i="10"/>
  <c r="L389" i="10"/>
  <c r="L390" i="10"/>
  <c r="L391" i="10"/>
  <c r="L393" i="10"/>
  <c r="L394" i="10"/>
  <c r="P394" i="10" s="1"/>
  <c r="L395" i="10"/>
  <c r="L396" i="10"/>
  <c r="L397" i="10"/>
  <c r="L398" i="10"/>
  <c r="L399" i="10"/>
  <c r="L400" i="10"/>
  <c r="L401" i="10"/>
  <c r="L402" i="10"/>
  <c r="L403" i="10"/>
  <c r="L405" i="10"/>
  <c r="L406" i="10"/>
  <c r="L407" i="10"/>
  <c r="L408" i="10"/>
  <c r="L409" i="10"/>
  <c r="L410" i="10"/>
  <c r="L411" i="10"/>
  <c r="L416" i="10"/>
  <c r="L417" i="10"/>
  <c r="L421" i="10"/>
  <c r="L422" i="10"/>
  <c r="P422" i="10" s="1"/>
  <c r="L424" i="10"/>
  <c r="L425" i="10"/>
  <c r="L426" i="10"/>
  <c r="L427" i="10"/>
  <c r="L428" i="10"/>
  <c r="L429" i="10"/>
  <c r="L430" i="10"/>
  <c r="P430" i="10" s="1"/>
  <c r="L431" i="10"/>
  <c r="L432" i="10"/>
  <c r="L433" i="10"/>
  <c r="L434" i="10"/>
  <c r="P434" i="10" s="1"/>
  <c r="L435" i="10"/>
  <c r="L436" i="10"/>
  <c r="L437" i="10"/>
  <c r="L438" i="10"/>
  <c r="L439" i="10"/>
  <c r="L441" i="10"/>
  <c r="L442" i="10"/>
  <c r="L443" i="10"/>
  <c r="L444" i="10"/>
  <c r="L445" i="10"/>
  <c r="L446" i="10"/>
  <c r="L447" i="10"/>
  <c r="L449" i="10"/>
  <c r="L450" i="10"/>
  <c r="P450" i="10" s="1"/>
  <c r="L451" i="10"/>
  <c r="L454" i="10"/>
  <c r="L455" i="10"/>
  <c r="L456" i="10"/>
  <c r="L461" i="10"/>
  <c r="L462" i="10"/>
  <c r="L463" i="10"/>
  <c r="L464" i="10"/>
  <c r="L465" i="10"/>
  <c r="L466" i="10"/>
  <c r="L467" i="10"/>
  <c r="L468" i="10"/>
  <c r="L470" i="10"/>
  <c r="L471" i="10"/>
  <c r="L472" i="10"/>
  <c r="L473" i="10"/>
  <c r="L474" i="10"/>
  <c r="L475" i="10"/>
  <c r="L476" i="10"/>
  <c r="L477" i="10"/>
  <c r="L479" i="10"/>
  <c r="L480" i="10"/>
  <c r="L481" i="10"/>
  <c r="L482" i="10"/>
  <c r="P482" i="10" s="1"/>
  <c r="L485" i="10"/>
  <c r="L486" i="10"/>
  <c r="L487" i="10"/>
  <c r="L488"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3" i="10"/>
  <c r="L544" i="10"/>
  <c r="L545" i="10"/>
  <c r="L547" i="10"/>
  <c r="L549" i="10"/>
  <c r="L552" i="10"/>
  <c r="L553" i="10"/>
  <c r="L554" i="10"/>
  <c r="L555" i="10"/>
  <c r="L557" i="10"/>
  <c r="L558" i="10"/>
  <c r="L559" i="10"/>
  <c r="L560" i="10"/>
  <c r="L561" i="10"/>
  <c r="L562" i="10"/>
  <c r="L563" i="10"/>
  <c r="L564" i="10"/>
  <c r="L565" i="10"/>
  <c r="L566" i="10"/>
  <c r="L567" i="10"/>
  <c r="L568" i="10"/>
  <c r="L570" i="10"/>
  <c r="L571" i="10"/>
  <c r="L573" i="10"/>
  <c r="L574" i="10"/>
  <c r="L575" i="10"/>
  <c r="L576" i="10"/>
  <c r="L577" i="10"/>
  <c r="L578" i="10"/>
  <c r="L579"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5" i="10"/>
  <c r="L616" i="10"/>
  <c r="P616" i="10" s="1"/>
  <c r="L617" i="10"/>
  <c r="L618" i="10"/>
  <c r="L619" i="10"/>
  <c r="L620" i="10"/>
  <c r="L621" i="10"/>
  <c r="L622" i="10"/>
  <c r="L623" i="10"/>
  <c r="L624" i="10"/>
  <c r="L626" i="10"/>
  <c r="P626" i="10" s="1"/>
  <c r="L627" i="10"/>
  <c r="L628" i="10"/>
  <c r="L629" i="10"/>
  <c r="L632" i="10"/>
  <c r="P632" i="10" s="1"/>
  <c r="L633" i="10"/>
  <c r="L634" i="10"/>
  <c r="L636" i="10"/>
  <c r="L637" i="10"/>
  <c r="L638" i="10"/>
  <c r="L639" i="10"/>
  <c r="L640" i="10"/>
  <c r="L641" i="10"/>
  <c r="L642" i="10"/>
  <c r="L643" i="10"/>
  <c r="L644" i="10"/>
  <c r="L648" i="10"/>
  <c r="L649" i="10"/>
  <c r="L650" i="10"/>
  <c r="L651" i="10"/>
  <c r="L652" i="10"/>
  <c r="L654" i="10"/>
  <c r="L655" i="10"/>
  <c r="L658" i="10"/>
  <c r="L659" i="10"/>
  <c r="L660" i="10"/>
  <c r="L662" i="10"/>
  <c r="L663" i="10"/>
  <c r="L664" i="10"/>
  <c r="L665" i="10"/>
  <c r="L666" i="10"/>
  <c r="L667" i="10"/>
  <c r="L668" i="10"/>
  <c r="L669" i="10"/>
  <c r="L670" i="10"/>
  <c r="L671" i="10"/>
  <c r="L672" i="10"/>
  <c r="L673" i="10"/>
  <c r="L674" i="10"/>
  <c r="L675" i="10"/>
  <c r="L676" i="10"/>
  <c r="L677" i="10"/>
  <c r="L678" i="10"/>
  <c r="L681" i="10"/>
  <c r="L682" i="10"/>
  <c r="L684" i="10"/>
  <c r="L685" i="10"/>
  <c r="L686" i="10"/>
  <c r="L687" i="10"/>
  <c r="L688" i="10"/>
  <c r="L689" i="10"/>
  <c r="L690" i="10"/>
  <c r="L694" i="10"/>
  <c r="L696" i="10"/>
  <c r="L697" i="10"/>
  <c r="L698" i="10"/>
  <c r="L699" i="10"/>
  <c r="L700" i="10"/>
  <c r="L701" i="10"/>
  <c r="L702" i="10"/>
  <c r="L705" i="10"/>
  <c r="L706" i="10"/>
  <c r="L708" i="10"/>
  <c r="L709" i="10"/>
  <c r="L710" i="10"/>
  <c r="L711" i="10"/>
  <c r="L712" i="10"/>
  <c r="L713" i="10"/>
  <c r="L714" i="10"/>
  <c r="L716" i="10"/>
  <c r="L718" i="10"/>
  <c r="L719" i="10"/>
  <c r="L720" i="10"/>
  <c r="L722" i="10"/>
  <c r="L723" i="10"/>
  <c r="L724" i="10"/>
  <c r="L725" i="10"/>
  <c r="L726" i="10"/>
  <c r="L727" i="10"/>
  <c r="L728" i="10"/>
  <c r="L729" i="10"/>
  <c r="L730" i="10"/>
  <c r="L731" i="10"/>
  <c r="L732" i="10"/>
  <c r="L733" i="10"/>
  <c r="L735" i="10"/>
  <c r="D23" i="4"/>
  <c r="E23" i="4"/>
  <c r="F23" i="4"/>
  <c r="G23" i="4"/>
  <c r="H23" i="4"/>
  <c r="C23" i="4"/>
  <c r="Q224" i="10" l="1"/>
  <c r="Q569" i="10"/>
  <c r="Q630" i="10"/>
  <c r="Q258" i="10"/>
  <c r="Q101" i="10"/>
  <c r="Q48" i="10"/>
  <c r="P596" i="10"/>
  <c r="P96" i="10"/>
  <c r="P76" i="10"/>
  <c r="Q661" i="10"/>
  <c r="Q655" i="10"/>
  <c r="Q643" i="10"/>
  <c r="Q534" i="10"/>
  <c r="P505" i="10"/>
  <c r="Q492" i="10"/>
  <c r="P432" i="10"/>
  <c r="P503" i="10"/>
  <c r="Q719" i="10"/>
  <c r="Q706" i="10"/>
  <c r="Q600" i="10"/>
  <c r="Q686" i="10"/>
  <c r="P502" i="10"/>
  <c r="P12" i="10"/>
  <c r="Q732" i="10"/>
  <c r="Q699" i="10"/>
  <c r="Q679" i="10"/>
  <c r="Q546" i="10"/>
  <c r="Q514" i="10"/>
  <c r="Q316" i="10"/>
  <c r="Q219" i="10"/>
  <c r="Q179" i="10"/>
  <c r="Q66" i="10"/>
  <c r="Q53" i="10"/>
  <c r="Q9" i="10"/>
  <c r="Q544" i="10"/>
  <c r="Q575" i="10"/>
  <c r="Q725" i="10"/>
  <c r="Q712" i="10"/>
  <c r="Q692" i="10"/>
  <c r="Q672" i="10"/>
  <c r="Q507" i="10"/>
  <c r="Q487" i="10"/>
  <c r="Q428" i="10"/>
  <c r="Q238" i="10"/>
  <c r="Q59" i="10"/>
  <c r="Q144" i="10"/>
  <c r="P398" i="10"/>
  <c r="Q731" i="10"/>
  <c r="Q698" i="10"/>
  <c r="Q678" i="10"/>
  <c r="Q609" i="10"/>
  <c r="Q513" i="10"/>
  <c r="Q493" i="10"/>
  <c r="Q434" i="10"/>
  <c r="Q394" i="10"/>
  <c r="Q348" i="10"/>
  <c r="Q315" i="10"/>
  <c r="Q295" i="10"/>
  <c r="Q275" i="10"/>
  <c r="Q218" i="10"/>
  <c r="Q724" i="10"/>
  <c r="Q711" i="10"/>
  <c r="Q691" i="10"/>
  <c r="Q671" i="10"/>
  <c r="Q652" i="10"/>
  <c r="Q646" i="10"/>
  <c r="Q640" i="10"/>
  <c r="Q506" i="10"/>
  <c r="Q98" i="10"/>
  <c r="P400" i="10"/>
  <c r="Q523" i="10"/>
  <c r="Q260" i="10"/>
  <c r="Q598" i="10"/>
  <c r="Q266" i="10"/>
  <c r="Q535" i="10"/>
  <c r="P497" i="10"/>
  <c r="P424" i="10"/>
  <c r="P223" i="10"/>
  <c r="P496" i="10"/>
  <c r="P6" i="10"/>
  <c r="Q578" i="10"/>
  <c r="P628" i="10"/>
  <c r="P515" i="10"/>
  <c r="Q476" i="10"/>
  <c r="P24" i="10"/>
  <c r="Q627" i="10"/>
  <c r="P102" i="10"/>
  <c r="Q498" i="10"/>
  <c r="Q150" i="10"/>
  <c r="Q536" i="10"/>
  <c r="Q50" i="10"/>
  <c r="Q604" i="10"/>
  <c r="Q312" i="10"/>
  <c r="Q128" i="10"/>
  <c r="P606" i="10"/>
  <c r="P516" i="10"/>
  <c r="P444" i="10"/>
  <c r="Q298" i="10"/>
  <c r="Q141" i="10"/>
  <c r="Q590" i="10"/>
  <c r="P604" i="10"/>
  <c r="P470" i="10"/>
  <c r="P157" i="10"/>
  <c r="Q527" i="10"/>
  <c r="P103" i="10"/>
  <c r="Q533" i="10"/>
  <c r="Q74" i="10"/>
  <c r="P602" i="10"/>
  <c r="P209" i="10"/>
  <c r="P82" i="10"/>
  <c r="P511" i="10"/>
  <c r="P466" i="10"/>
  <c r="P438" i="10"/>
  <c r="Q126" i="10"/>
  <c r="P622" i="10"/>
  <c r="P490" i="10"/>
  <c r="P387" i="10"/>
  <c r="P100" i="10"/>
  <c r="Q582" i="10"/>
  <c r="Q132" i="10"/>
  <c r="P598" i="10"/>
  <c r="P384" i="10"/>
  <c r="P243" i="10"/>
  <c r="P197" i="10"/>
  <c r="P78" i="10"/>
  <c r="P18" i="10"/>
  <c r="Q734" i="10"/>
  <c r="Q714" i="10"/>
  <c r="Q701" i="10"/>
  <c r="Q681" i="10"/>
  <c r="Q649" i="10"/>
  <c r="Q594" i="10"/>
  <c r="Q467" i="10"/>
  <c r="Q308" i="10"/>
  <c r="Q268" i="10"/>
  <c r="Q46" i="10"/>
  <c r="Q39" i="10"/>
  <c r="Q33" i="10"/>
  <c r="Q8" i="10"/>
  <c r="Q518" i="10"/>
  <c r="Q137" i="10"/>
  <c r="Q104" i="10"/>
  <c r="Q568" i="10"/>
  <c r="P71" i="10"/>
  <c r="Q90" i="10"/>
  <c r="P109" i="10"/>
  <c r="Q96" i="10"/>
  <c r="P169" i="10"/>
  <c r="Q616" i="10"/>
  <c r="Q597" i="10"/>
  <c r="Q566" i="10"/>
  <c r="P472" i="10"/>
  <c r="P221" i="10"/>
  <c r="Q108" i="10"/>
  <c r="Q603" i="10"/>
  <c r="Q134" i="10"/>
  <c r="Q68" i="10"/>
  <c r="P64" i="10"/>
  <c r="Q482" i="10"/>
  <c r="P83" i="10"/>
  <c r="Q639" i="10"/>
  <c r="Q488" i="10"/>
  <c r="Q632" i="10"/>
  <c r="P410" i="10"/>
  <c r="P101" i="10"/>
  <c r="P61" i="10"/>
  <c r="Q558" i="10"/>
  <c r="Q539" i="10"/>
  <c r="Q60" i="10"/>
  <c r="P510" i="10"/>
  <c r="Q570" i="10"/>
  <c r="Q532" i="10"/>
  <c r="Q362" i="10"/>
  <c r="P406" i="10"/>
  <c r="P193" i="10"/>
  <c r="P143" i="10"/>
  <c r="P77" i="10"/>
  <c r="Q637" i="10"/>
  <c r="Q612" i="10"/>
  <c r="Q606" i="10"/>
  <c r="Q537" i="10"/>
  <c r="Q368" i="10"/>
  <c r="Q354" i="10"/>
  <c r="Q334" i="10"/>
  <c r="Q301" i="10"/>
  <c r="Q281" i="10"/>
  <c r="Q249" i="10"/>
  <c r="Q124" i="10"/>
  <c r="Q111" i="10"/>
  <c r="Q78" i="10"/>
  <c r="Q45" i="10"/>
  <c r="Q14" i="10"/>
  <c r="P514" i="10"/>
  <c r="P416" i="10"/>
  <c r="Q374" i="10"/>
  <c r="Q86" i="10"/>
  <c r="P620" i="10"/>
  <c r="P508" i="10"/>
  <c r="P58" i="10"/>
  <c r="Q730" i="10"/>
  <c r="Q697" i="10"/>
  <c r="Q677" i="10"/>
  <c r="Q485" i="10"/>
  <c r="Q466" i="10"/>
  <c r="Q426" i="10"/>
  <c r="P462" i="10"/>
  <c r="P36" i="10"/>
  <c r="Q596" i="10"/>
  <c r="Q197" i="10"/>
  <c r="Q157" i="10"/>
  <c r="Q117" i="10"/>
  <c r="P456" i="10"/>
  <c r="Q554" i="10"/>
  <c r="Q236" i="10"/>
  <c r="Q210" i="10"/>
  <c r="Q130" i="10"/>
  <c r="P42" i="10"/>
  <c r="Q143" i="10"/>
  <c r="Q583" i="10"/>
  <c r="Q559" i="10"/>
  <c r="P494" i="10"/>
  <c r="Q494" i="10"/>
  <c r="P389" i="10"/>
  <c r="Q608" i="10"/>
  <c r="Q571" i="10"/>
  <c r="Q136" i="10"/>
  <c r="Q625" i="10"/>
  <c r="Q364" i="10"/>
  <c r="Q311" i="10"/>
  <c r="Q278" i="10"/>
  <c r="Q102" i="10"/>
  <c r="P442" i="10"/>
  <c r="P614" i="10"/>
  <c r="Q469" i="10"/>
  <c r="Q436" i="10"/>
  <c r="Q396" i="10"/>
  <c r="Q324" i="10"/>
  <c r="Q304" i="10"/>
  <c r="Q291" i="10"/>
  <c r="Q271" i="10"/>
  <c r="Q222" i="10"/>
  <c r="Q142" i="10"/>
  <c r="Q72" i="10"/>
  <c r="P509" i="10"/>
  <c r="P464" i="10"/>
  <c r="P436" i="10"/>
  <c r="P408" i="10"/>
  <c r="P386" i="10"/>
  <c r="P247" i="10"/>
  <c r="P145" i="10"/>
  <c r="P79" i="10"/>
  <c r="P59" i="10"/>
  <c r="Q717" i="10"/>
  <c r="Q704" i="10"/>
  <c r="Q684" i="10"/>
  <c r="Q664" i="10"/>
  <c r="Q658" i="10"/>
  <c r="Q564" i="10"/>
  <c r="Q547" i="10"/>
  <c r="Q541" i="10"/>
  <c r="Q473" i="10"/>
  <c r="Q460" i="10"/>
  <c r="Q420" i="10"/>
  <c r="Q387" i="10"/>
  <c r="Q342" i="10"/>
  <c r="Q309" i="10"/>
  <c r="Q276" i="10"/>
  <c r="Q263" i="10"/>
  <c r="Q234" i="10"/>
  <c r="Q221" i="10"/>
  <c r="Q181" i="10"/>
  <c r="Q135" i="10"/>
  <c r="Q65" i="10"/>
  <c r="Q52" i="10"/>
  <c r="Q15" i="10"/>
  <c r="Q552" i="10"/>
  <c r="Q529" i="10"/>
  <c r="Q479" i="10"/>
  <c r="Q355" i="10"/>
  <c r="Q335" i="10"/>
  <c r="Q322" i="10"/>
  <c r="Q302" i="10"/>
  <c r="Q289" i="10"/>
  <c r="Q269" i="10"/>
  <c r="Q257" i="10"/>
  <c r="Q246" i="10"/>
  <c r="Q233" i="10"/>
  <c r="Q148" i="10"/>
  <c r="Q84" i="10"/>
  <c r="Q77" i="10"/>
  <c r="Q58" i="10"/>
  <c r="Q27" i="10"/>
  <c r="Q21" i="10"/>
  <c r="Q2" i="10"/>
  <c r="P380" i="10"/>
  <c r="P137" i="10"/>
  <c r="Q623" i="10"/>
  <c r="P454" i="10"/>
  <c r="P235" i="10"/>
  <c r="P53" i="10"/>
  <c r="Q634" i="10"/>
  <c r="Q599" i="10"/>
  <c r="Q133" i="10"/>
  <c r="Q114" i="10"/>
  <c r="P187" i="10"/>
  <c r="P133" i="10"/>
  <c r="P72" i="10"/>
  <c r="Q695" i="10"/>
  <c r="Q675" i="10"/>
  <c r="Q656" i="10"/>
  <c r="Q633" i="10"/>
  <c r="Q592" i="10"/>
  <c r="Q580" i="10"/>
  <c r="Q562" i="10"/>
  <c r="Q510" i="10"/>
  <c r="Q496" i="10"/>
  <c r="Q385" i="10"/>
  <c r="Q366" i="10"/>
  <c r="Q300" i="10"/>
  <c r="Q287" i="10"/>
  <c r="Q267" i="10"/>
  <c r="Q261" i="10"/>
  <c r="Q225" i="10"/>
  <c r="Q212" i="10"/>
  <c r="Q152" i="10"/>
  <c r="Q146" i="10"/>
  <c r="Q120" i="10"/>
  <c r="Q113" i="10"/>
  <c r="Q94" i="10"/>
  <c r="Q88" i="10"/>
  <c r="Q75" i="10"/>
  <c r="Q56" i="10"/>
  <c r="Q19" i="10"/>
  <c r="P428" i="10"/>
  <c r="P376" i="10"/>
  <c r="P233" i="10"/>
  <c r="P91" i="10"/>
  <c r="Q721" i="10"/>
  <c r="Q708" i="10"/>
  <c r="Q688" i="10"/>
  <c r="Q668" i="10"/>
  <c r="Q650" i="10"/>
  <c r="Q622" i="10"/>
  <c r="Q610" i="10"/>
  <c r="Q550" i="10"/>
  <c r="Q516" i="10"/>
  <c r="Q509" i="10"/>
  <c r="Q444" i="10"/>
  <c r="Q404" i="10"/>
  <c r="Q372" i="10"/>
  <c r="Q346" i="10"/>
  <c r="Q280" i="10"/>
  <c r="Q255" i="10"/>
  <c r="Q237" i="10"/>
  <c r="Q205" i="10"/>
  <c r="Q165" i="10"/>
  <c r="Q145" i="10"/>
  <c r="Q139" i="10"/>
  <c r="Q100" i="10"/>
  <c r="Q81" i="10"/>
  <c r="Q31" i="10"/>
  <c r="P402" i="10"/>
  <c r="P189" i="10"/>
  <c r="P54" i="10"/>
  <c r="Q504" i="10"/>
  <c r="Q140" i="10"/>
  <c r="P177" i="10"/>
  <c r="P115" i="10"/>
  <c r="P90" i="10"/>
  <c r="P70" i="10"/>
  <c r="P30" i="10"/>
  <c r="P10" i="10"/>
  <c r="P499" i="10"/>
  <c r="P426" i="10"/>
  <c r="P227" i="10"/>
  <c r="P89" i="10"/>
  <c r="Q727" i="10"/>
  <c r="Q694" i="10"/>
  <c r="Q674" i="10"/>
  <c r="Q638" i="10"/>
  <c r="Q615" i="10"/>
  <c r="Q591" i="10"/>
  <c r="Q579" i="10"/>
  <c r="Q561" i="10"/>
  <c r="Q538" i="10"/>
  <c r="Q450" i="10"/>
  <c r="Q410" i="10"/>
  <c r="Q390" i="10"/>
  <c r="Q384" i="10"/>
  <c r="Q332" i="10"/>
  <c r="Q319" i="10"/>
  <c r="Q299" i="10"/>
  <c r="Q286" i="10"/>
  <c r="Q211" i="10"/>
  <c r="Q171" i="10"/>
  <c r="Q131" i="10"/>
  <c r="Q125" i="10"/>
  <c r="Q112" i="10"/>
  <c r="Q93" i="10"/>
  <c r="Q87" i="10"/>
  <c r="Q18" i="10"/>
  <c r="P608" i="10"/>
  <c r="P498" i="10"/>
  <c r="P446" i="10"/>
  <c r="P396" i="10"/>
  <c r="P48" i="10"/>
  <c r="P28" i="10"/>
  <c r="Q707" i="10"/>
  <c r="Q687" i="10"/>
  <c r="Q667" i="10"/>
  <c r="Q621" i="10"/>
  <c r="Q567" i="10"/>
  <c r="Q549" i="10"/>
  <c r="Q526" i="10"/>
  <c r="Q508" i="10"/>
  <c r="Q470" i="10"/>
  <c r="Q279" i="10"/>
  <c r="Q230" i="10"/>
  <c r="Q138" i="10"/>
  <c r="Q118" i="10"/>
  <c r="Q105" i="10"/>
  <c r="Q99" i="10"/>
  <c r="Q80" i="10"/>
  <c r="Q24" i="10"/>
  <c r="Q5" i="10"/>
  <c r="P613" i="10"/>
  <c r="P176" i="10"/>
  <c r="P702" i="10"/>
  <c r="P690" i="10"/>
  <c r="P678" i="10"/>
  <c r="P666" i="10"/>
  <c r="P575" i="10"/>
  <c r="P234" i="10"/>
  <c r="P600" i="10"/>
  <c r="P725" i="10"/>
  <c r="P649" i="10"/>
  <c r="P558" i="10"/>
  <c r="P705" i="10"/>
  <c r="P681" i="10"/>
  <c r="P669" i="10"/>
  <c r="P655" i="10"/>
  <c r="P639" i="10"/>
  <c r="P507" i="10"/>
  <c r="P531" i="10"/>
  <c r="P708" i="10"/>
  <c r="P696" i="10"/>
  <c r="P684" i="10"/>
  <c r="P672" i="10"/>
  <c r="P615" i="10"/>
  <c r="P591" i="10"/>
  <c r="P567" i="10"/>
  <c r="P521" i="10"/>
  <c r="P618" i="10"/>
  <c r="P537" i="10"/>
  <c r="P731" i="10"/>
  <c r="P719" i="10"/>
  <c r="P641" i="10"/>
  <c r="P711" i="10"/>
  <c r="P699" i="10"/>
  <c r="P687" i="10"/>
  <c r="P675" i="10"/>
  <c r="P663" i="10"/>
  <c r="P586" i="10"/>
  <c r="P713" i="10"/>
  <c r="P710" i="10"/>
  <c r="P701" i="10"/>
  <c r="P698" i="10"/>
  <c r="P689" i="10"/>
  <c r="P686" i="10"/>
  <c r="P677" i="10"/>
  <c r="P674" i="10"/>
  <c r="P671" i="10"/>
  <c r="P668" i="10"/>
  <c r="P665" i="10"/>
  <c r="P662" i="10"/>
  <c r="P654" i="10"/>
  <c r="P638" i="10"/>
  <c r="P612" i="10"/>
  <c r="P599" i="10"/>
  <c r="P585" i="10"/>
  <c r="P574" i="10"/>
  <c r="P566" i="10"/>
  <c r="P539" i="10"/>
  <c r="P512" i="10"/>
  <c r="P504" i="10"/>
  <c r="P501" i="10"/>
  <c r="P409" i="10"/>
  <c r="P237" i="10"/>
  <c r="P38" i="10"/>
  <c r="P11" i="10"/>
  <c r="P8" i="10"/>
  <c r="P617" i="10"/>
  <c r="P563" i="10"/>
  <c r="P555" i="10"/>
  <c r="P536" i="10"/>
  <c r="P525" i="10"/>
  <c r="P659" i="10"/>
  <c r="P651" i="10"/>
  <c r="P643" i="10"/>
  <c r="P582" i="10"/>
  <c r="P560" i="10"/>
  <c r="P549" i="10"/>
  <c r="P533" i="10"/>
  <c r="P517" i="10"/>
  <c r="P492" i="10"/>
  <c r="P75" i="10"/>
  <c r="P62" i="10"/>
  <c r="P733" i="10"/>
  <c r="P727" i="10"/>
  <c r="P718" i="10"/>
  <c r="P648" i="10"/>
  <c r="P640" i="10"/>
  <c r="P601" i="10"/>
  <c r="P593" i="10"/>
  <c r="P590" i="10"/>
  <c r="P579" i="10"/>
  <c r="P522" i="10"/>
  <c r="P506" i="10"/>
  <c r="P437" i="10"/>
  <c r="P350" i="10"/>
  <c r="P338" i="10"/>
  <c r="P215" i="10"/>
  <c r="P204" i="10"/>
  <c r="P51" i="10"/>
  <c r="P27" i="10"/>
  <c r="P712" i="10"/>
  <c r="P709" i="10"/>
  <c r="P706" i="10"/>
  <c r="P700" i="10"/>
  <c r="P697" i="10"/>
  <c r="P694" i="10"/>
  <c r="P688" i="10"/>
  <c r="P685" i="10"/>
  <c r="P682" i="10"/>
  <c r="P676" i="10"/>
  <c r="P673" i="10"/>
  <c r="P670" i="10"/>
  <c r="P667" i="10"/>
  <c r="P664" i="10"/>
  <c r="P587" i="10"/>
  <c r="P573" i="10"/>
  <c r="P557" i="10"/>
  <c r="P538" i="10"/>
  <c r="P530" i="10"/>
  <c r="P451" i="10"/>
  <c r="P365" i="10"/>
  <c r="P323" i="10"/>
  <c r="P146" i="10"/>
  <c r="P637" i="10"/>
  <c r="P629" i="10"/>
  <c r="P611" i="10"/>
  <c r="P584" i="10"/>
  <c r="P562" i="10"/>
  <c r="P554" i="10"/>
  <c r="P527" i="10"/>
  <c r="P519" i="10"/>
  <c r="P488" i="10"/>
  <c r="P447" i="10"/>
  <c r="P433" i="10"/>
  <c r="P3" i="10"/>
  <c r="P658" i="10"/>
  <c r="P650" i="10"/>
  <c r="P642" i="10"/>
  <c r="P634" i="10"/>
  <c r="P624" i="10"/>
  <c r="P570" i="10"/>
  <c r="P543" i="10"/>
  <c r="P443" i="10"/>
  <c r="P341" i="10"/>
  <c r="P326" i="10"/>
  <c r="P735" i="10"/>
  <c r="P729" i="10"/>
  <c r="P726" i="10"/>
  <c r="P723" i="10"/>
  <c r="P605" i="10"/>
  <c r="P578" i="10"/>
  <c r="P513" i="10"/>
  <c r="P471" i="10"/>
  <c r="P403" i="10"/>
  <c r="P311" i="10"/>
  <c r="P29" i="10"/>
  <c r="P19" i="10"/>
  <c r="P660" i="10"/>
  <c r="P652" i="10"/>
  <c r="P644" i="10"/>
  <c r="P636" i="10"/>
  <c r="P610" i="10"/>
  <c r="P561" i="10"/>
  <c r="P545" i="10"/>
  <c r="P534" i="10"/>
  <c r="P526" i="10"/>
  <c r="P474" i="10"/>
  <c r="P395" i="10"/>
  <c r="P381" i="10"/>
  <c r="P56" i="10"/>
  <c r="P623" i="10"/>
  <c r="P607" i="10"/>
  <c r="P594" i="10"/>
  <c r="P477" i="10"/>
  <c r="P463" i="10"/>
  <c r="P264" i="10"/>
  <c r="P35" i="10"/>
  <c r="P32" i="10"/>
  <c r="P468" i="10"/>
  <c r="P445" i="10"/>
  <c r="P431" i="10"/>
  <c r="P417" i="10"/>
  <c r="P397" i="10"/>
  <c r="P293" i="10"/>
  <c r="P284" i="10"/>
  <c r="P278" i="10"/>
  <c r="P272" i="10"/>
  <c r="P269" i="10"/>
  <c r="P258" i="10"/>
  <c r="P192" i="10"/>
  <c r="P178" i="10"/>
  <c r="P98" i="10"/>
  <c r="P13" i="10"/>
  <c r="P5" i="10"/>
  <c r="P487" i="10"/>
  <c r="P476" i="10"/>
  <c r="P465" i="10"/>
  <c r="P411" i="10"/>
  <c r="P378" i="10"/>
  <c r="P266" i="10"/>
  <c r="P242" i="10"/>
  <c r="P108" i="10"/>
  <c r="P105" i="10"/>
  <c r="P21" i="10"/>
  <c r="P495" i="10"/>
  <c r="P439" i="10"/>
  <c r="P425" i="10"/>
  <c r="P405" i="10"/>
  <c r="P391" i="10"/>
  <c r="P349" i="10"/>
  <c r="P346" i="10"/>
  <c r="P334" i="10"/>
  <c r="P331" i="10"/>
  <c r="P200" i="10"/>
  <c r="P148" i="10"/>
  <c r="P92" i="10"/>
  <c r="P74" i="10"/>
  <c r="P45" i="10"/>
  <c r="P26" i="10"/>
  <c r="P2" i="10"/>
  <c r="P388" i="10"/>
  <c r="P372" i="10"/>
  <c r="P369" i="10"/>
  <c r="P319" i="10"/>
  <c r="P310" i="10"/>
  <c r="P252" i="10"/>
  <c r="P225" i="10"/>
  <c r="P87" i="10"/>
  <c r="P23" i="10"/>
  <c r="P7" i="10"/>
  <c r="P399" i="10"/>
  <c r="P271" i="10"/>
  <c r="P268" i="10"/>
  <c r="P249" i="10"/>
  <c r="P208" i="10"/>
  <c r="P191" i="10"/>
  <c r="P134" i="10"/>
  <c r="P97" i="10"/>
  <c r="P84" i="10"/>
  <c r="P81" i="10"/>
  <c r="P68" i="10"/>
  <c r="P50" i="10"/>
  <c r="P47" i="10"/>
  <c r="P39" i="10"/>
  <c r="P15" i="10"/>
  <c r="P475" i="10"/>
  <c r="P461" i="10"/>
  <c r="P427" i="10"/>
  <c r="P377" i="10"/>
  <c r="P188" i="10"/>
  <c r="P174" i="10"/>
  <c r="P158" i="10"/>
  <c r="P142" i="10"/>
  <c r="P63" i="10"/>
  <c r="P20" i="10"/>
  <c r="P486" i="10"/>
  <c r="P455" i="10"/>
  <c r="P441" i="10"/>
  <c r="P421" i="10"/>
  <c r="P407" i="10"/>
  <c r="P393" i="10"/>
  <c r="P390" i="10"/>
  <c r="P357" i="10"/>
  <c r="P333" i="10"/>
  <c r="P262" i="10"/>
  <c r="P238" i="10"/>
  <c r="P73" i="10"/>
  <c r="P60" i="10"/>
  <c r="P57" i="10"/>
  <c r="P44" i="10"/>
  <c r="P41" i="10"/>
  <c r="P25" i="10"/>
  <c r="P17" i="10"/>
  <c r="P435" i="10"/>
  <c r="P374" i="10"/>
  <c r="P330" i="10"/>
  <c r="P318" i="10"/>
  <c r="P315" i="10"/>
  <c r="P309" i="10"/>
  <c r="P306" i="10"/>
  <c r="P259" i="10"/>
  <c r="P99" i="10"/>
  <c r="P86" i="10"/>
  <c r="P33" i="10"/>
  <c r="P9" i="10"/>
  <c r="P480" i="10"/>
  <c r="P449" i="10"/>
  <c r="P429" i="10"/>
  <c r="P401" i="10"/>
  <c r="P294" i="10"/>
  <c r="P288" i="10"/>
  <c r="P282" i="10"/>
  <c r="P276" i="10"/>
  <c r="P267" i="10"/>
  <c r="P160" i="10"/>
  <c r="P152" i="10"/>
  <c r="P144" i="10"/>
  <c r="P14" i="10"/>
  <c r="P730" i="10"/>
  <c r="P722" i="10"/>
  <c r="P714" i="10"/>
  <c r="P732" i="10"/>
  <c r="P724" i="10"/>
  <c r="P716" i="10"/>
  <c r="Q728" i="10"/>
  <c r="Q720" i="10"/>
  <c r="P728" i="10"/>
  <c r="P720" i="10"/>
  <c r="P627" i="10"/>
  <c r="P603" i="10"/>
  <c r="P592" i="10"/>
  <c r="P568" i="10"/>
  <c r="P544" i="10"/>
  <c r="P532" i="10"/>
  <c r="P520" i="10"/>
  <c r="P633" i="10"/>
  <c r="P609" i="10"/>
  <c r="P589" i="10"/>
  <c r="P577" i="10"/>
  <c r="P565" i="10"/>
  <c r="P553" i="10"/>
  <c r="P541" i="10"/>
  <c r="P529" i="10"/>
  <c r="P524" i="10"/>
  <c r="P500" i="10"/>
  <c r="P619" i="10"/>
  <c r="P595" i="10"/>
  <c r="P588" i="10"/>
  <c r="P576" i="10"/>
  <c r="P564" i="10"/>
  <c r="P552" i="10"/>
  <c r="P540" i="10"/>
  <c r="P528" i="10"/>
  <c r="P621" i="10"/>
  <c r="P597" i="10"/>
  <c r="P583" i="10"/>
  <c r="P571" i="10"/>
  <c r="P559" i="10"/>
  <c r="P547" i="10"/>
  <c r="P535" i="10"/>
  <c r="P523" i="10"/>
  <c r="P518" i="10"/>
  <c r="Q499" i="10"/>
  <c r="P485" i="10"/>
  <c r="P473" i="10"/>
  <c r="Q463" i="10"/>
  <c r="Q455" i="10"/>
  <c r="Q447" i="10"/>
  <c r="Q439" i="10"/>
  <c r="Q431" i="10"/>
  <c r="Q423" i="10"/>
  <c r="Q415" i="10"/>
  <c r="Q407" i="10"/>
  <c r="Q399" i="10"/>
  <c r="Q370" i="10"/>
  <c r="Q505" i="10"/>
  <c r="Q489" i="10"/>
  <c r="Q477" i="10"/>
  <c r="Q465" i="10"/>
  <c r="Q457" i="10"/>
  <c r="Q449" i="10"/>
  <c r="Q441" i="10"/>
  <c r="Q433" i="10"/>
  <c r="Q425" i="10"/>
  <c r="Q417" i="10"/>
  <c r="Q409" i="10"/>
  <c r="Q401" i="10"/>
  <c r="Q393" i="10"/>
  <c r="P370" i="10"/>
  <c r="Q344" i="10"/>
  <c r="Q454" i="10"/>
  <c r="Q446" i="10"/>
  <c r="Q438" i="10"/>
  <c r="Q430" i="10"/>
  <c r="Q422" i="10"/>
  <c r="Q414" i="10"/>
  <c r="Q406" i="10"/>
  <c r="Q398" i="10"/>
  <c r="P367" i="10"/>
  <c r="Q511" i="10"/>
  <c r="P491" i="10"/>
  <c r="P479" i="10"/>
  <c r="P467" i="10"/>
  <c r="Q459" i="10"/>
  <c r="Q451" i="10"/>
  <c r="Q443" i="10"/>
  <c r="Q435" i="10"/>
  <c r="Q427" i="10"/>
  <c r="Q419" i="10"/>
  <c r="Q411" i="10"/>
  <c r="Q403" i="10"/>
  <c r="Q395" i="10"/>
  <c r="Q352" i="10"/>
  <c r="Q320" i="10"/>
  <c r="Q288" i="10"/>
  <c r="Q515" i="10"/>
  <c r="P493" i="10"/>
  <c r="P481" i="10"/>
  <c r="Q464" i="10"/>
  <c r="Q456" i="10"/>
  <c r="Q448" i="10"/>
  <c r="Q440" i="10"/>
  <c r="Q432" i="10"/>
  <c r="Q424" i="10"/>
  <c r="Q416" i="10"/>
  <c r="Q408" i="10"/>
  <c r="Q400" i="10"/>
  <c r="Q382" i="10"/>
  <c r="Q517" i="10"/>
  <c r="Q495" i="10"/>
  <c r="Q483" i="10"/>
  <c r="Q471" i="10"/>
  <c r="Q461" i="10"/>
  <c r="Q453" i="10"/>
  <c r="Q445" i="10"/>
  <c r="Q437" i="10"/>
  <c r="Q429" i="10"/>
  <c r="Q421" i="10"/>
  <c r="Q413" i="10"/>
  <c r="Q405" i="10"/>
  <c r="Q397" i="10"/>
  <c r="P382" i="10"/>
  <c r="Q360" i="10"/>
  <c r="Q328" i="10"/>
  <c r="Q296" i="10"/>
  <c r="P362" i="10"/>
  <c r="Q359" i="10"/>
  <c r="Q381" i="10"/>
  <c r="Q369" i="10"/>
  <c r="P359" i="10"/>
  <c r="P351" i="10"/>
  <c r="P335" i="10"/>
  <c r="Q383" i="10"/>
  <c r="Q371" i="10"/>
  <c r="Q361" i="10"/>
  <c r="P356" i="10"/>
  <c r="Q353" i="10"/>
  <c r="P348" i="10"/>
  <c r="Q345" i="10"/>
  <c r="P340" i="10"/>
  <c r="Q337" i="10"/>
  <c r="Q329" i="10"/>
  <c r="P324" i="10"/>
  <c r="Q321" i="10"/>
  <c r="P316" i="10"/>
  <c r="Q313" i="10"/>
  <c r="P308" i="10"/>
  <c r="P292" i="10"/>
  <c r="P383" i="10"/>
  <c r="P353" i="10"/>
  <c r="P337" i="10"/>
  <c r="P329" i="10"/>
  <c r="P321" i="10"/>
  <c r="P313" i="10"/>
  <c r="P297" i="10"/>
  <c r="P289" i="10"/>
  <c r="P281" i="10"/>
  <c r="P273" i="10"/>
  <c r="Q389" i="10"/>
  <c r="Q375" i="10"/>
  <c r="P363" i="10"/>
  <c r="Q391" i="10"/>
  <c r="P375" i="10"/>
  <c r="Q377" i="10"/>
  <c r="Q365" i="10"/>
  <c r="P360" i="10"/>
  <c r="Q357" i="10"/>
  <c r="Q349" i="10"/>
  <c r="Q341" i="10"/>
  <c r="P336" i="10"/>
  <c r="Q333" i="10"/>
  <c r="P328" i="10"/>
  <c r="Q325" i="10"/>
  <c r="Q317" i="10"/>
  <c r="P296" i="10"/>
  <c r="Q243" i="10"/>
  <c r="Q231" i="10"/>
  <c r="Q216" i="10"/>
  <c r="Q208" i="10"/>
  <c r="Q200" i="10"/>
  <c r="Q192" i="10"/>
  <c r="Q184" i="10"/>
  <c r="Q202" i="10"/>
  <c r="Q194" i="10"/>
  <c r="Q186" i="10"/>
  <c r="Q178" i="10"/>
  <c r="Q170" i="10"/>
  <c r="Q162" i="10"/>
  <c r="Q154" i="10"/>
  <c r="P117" i="10"/>
  <c r="P104" i="10"/>
  <c r="Q30" i="10"/>
  <c r="Q247" i="10"/>
  <c r="P240" i="10"/>
  <c r="Q235" i="10"/>
  <c r="P228" i="10"/>
  <c r="Q223" i="10"/>
  <c r="P218" i="10"/>
  <c r="P210" i="10"/>
  <c r="Q6" i="10"/>
  <c r="Q215" i="10"/>
  <c r="Q207" i="10"/>
  <c r="Q199" i="10"/>
  <c r="Q191" i="10"/>
  <c r="Q183" i="10"/>
  <c r="Q175" i="10"/>
  <c r="Q167" i="10"/>
  <c r="Q159" i="10"/>
  <c r="Q151" i="10"/>
  <c r="Q106" i="10"/>
  <c r="P80" i="10"/>
  <c r="Q204" i="10"/>
  <c r="Q196" i="10"/>
  <c r="Q188" i="10"/>
  <c r="Q180" i="10"/>
  <c r="Q172" i="10"/>
  <c r="Q164" i="10"/>
  <c r="Q156" i="10"/>
  <c r="P93" i="10"/>
  <c r="Q239" i="10"/>
  <c r="Q227" i="10"/>
  <c r="Q217" i="10"/>
  <c r="Q209" i="10"/>
  <c r="Q201" i="10"/>
  <c r="Q193" i="10"/>
  <c r="Q185" i="10"/>
  <c r="Q177" i="10"/>
  <c r="Q169" i="10"/>
  <c r="Q161" i="10"/>
  <c r="Q153" i="10"/>
  <c r="Q82" i="10"/>
  <c r="P69" i="10"/>
  <c r="Q214" i="10"/>
  <c r="Q206" i="10"/>
  <c r="Q198" i="10"/>
  <c r="Q190" i="10"/>
  <c r="Q182" i="10"/>
  <c r="Q174" i="10"/>
  <c r="Q166" i="10"/>
  <c r="Q158" i="10"/>
  <c r="Q127" i="10"/>
  <c r="Q103" i="10"/>
  <c r="Q79" i="10"/>
  <c r="Q55" i="10"/>
  <c r="Q41" i="10"/>
  <c r="Q29" i="10"/>
  <c r="Q17" i="10"/>
  <c r="Q7" i="10"/>
  <c r="Q109" i="10"/>
  <c r="Q85" i="10"/>
  <c r="Q61" i="10"/>
  <c r="P43" i="10"/>
  <c r="P31" i="10"/>
  <c r="Q115" i="10"/>
  <c r="Q91" i="10"/>
  <c r="Q67" i="10"/>
  <c r="Q47" i="10"/>
  <c r="Q35" i="10"/>
  <c r="Q23" i="10"/>
  <c r="Q11" i="10"/>
  <c r="Q119" i="10"/>
  <c r="Q95" i="10"/>
  <c r="Q71" i="10"/>
  <c r="Q49" i="10"/>
  <c r="Q37" i="10"/>
  <c r="Q25" i="10"/>
  <c r="Q13" i="10"/>
  <c r="Q121" i="10"/>
  <c r="Q97" i="10"/>
  <c r="Q73" i="10"/>
  <c r="P49" i="10"/>
  <c r="P37" i="10"/>
  <c r="N736" i="10"/>
  <c r="O736" i="10"/>
  <c r="N737" i="10"/>
  <c r="O737" i="10"/>
  <c r="N738" i="10"/>
  <c r="O738" i="10"/>
  <c r="N739" i="10"/>
  <c r="O739" i="10"/>
  <c r="N740" i="10"/>
  <c r="O740" i="10"/>
  <c r="N741" i="10"/>
  <c r="O741" i="10"/>
  <c r="N742" i="10"/>
  <c r="O742" i="10"/>
  <c r="N743" i="10"/>
  <c r="O743" i="10"/>
  <c r="N744" i="10"/>
  <c r="O744" i="10"/>
  <c r="N745" i="10"/>
  <c r="O745" i="10"/>
  <c r="N746" i="10"/>
  <c r="O746" i="10"/>
  <c r="N747" i="10"/>
  <c r="O747" i="10"/>
  <c r="N748" i="10"/>
  <c r="O748" i="10"/>
  <c r="N749" i="10"/>
  <c r="O749" i="10"/>
  <c r="N750" i="10"/>
  <c r="O750" i="10"/>
  <c r="N751" i="10"/>
  <c r="O751" i="10"/>
  <c r="N752" i="10"/>
  <c r="O752" i="10"/>
  <c r="N753" i="10"/>
  <c r="O753" i="10"/>
  <c r="N754" i="10"/>
  <c r="O754" i="10"/>
  <c r="N755" i="10"/>
  <c r="O755" i="10"/>
  <c r="N756" i="10"/>
  <c r="O756" i="10"/>
  <c r="N757" i="10"/>
  <c r="O757" i="10"/>
  <c r="N758" i="10"/>
  <c r="O758" i="10"/>
  <c r="N759" i="10"/>
  <c r="O759" i="10"/>
  <c r="N760" i="10"/>
  <c r="O760" i="10"/>
  <c r="N761" i="10"/>
  <c r="O761" i="10"/>
  <c r="N762" i="10"/>
  <c r="O762" i="10"/>
  <c r="N763" i="10"/>
  <c r="O763" i="10"/>
  <c r="N764" i="10"/>
  <c r="O764" i="10"/>
  <c r="N765" i="10"/>
  <c r="O765" i="10"/>
  <c r="N766" i="10"/>
  <c r="O766" i="10"/>
  <c r="N767" i="10"/>
  <c r="O767" i="10"/>
  <c r="N768" i="10"/>
  <c r="O768" i="10"/>
  <c r="N769" i="10"/>
  <c r="O769" i="10"/>
  <c r="N770" i="10"/>
  <c r="O770" i="10"/>
  <c r="N771" i="10"/>
  <c r="O771" i="10"/>
  <c r="N772" i="10"/>
  <c r="O772" i="10"/>
  <c r="N773" i="10"/>
  <c r="O773" i="10"/>
  <c r="N774" i="10"/>
  <c r="O774" i="10"/>
  <c r="N775" i="10"/>
  <c r="O775" i="10"/>
  <c r="N776" i="10"/>
  <c r="O776" i="10"/>
  <c r="N777" i="10"/>
  <c r="O777" i="10"/>
  <c r="N778" i="10"/>
  <c r="O778" i="10"/>
  <c r="N779" i="10"/>
  <c r="O779" i="10"/>
  <c r="N780" i="10"/>
  <c r="O780" i="10"/>
  <c r="N781" i="10"/>
  <c r="O781" i="10"/>
  <c r="N782" i="10"/>
  <c r="O782" i="10"/>
  <c r="N783" i="10"/>
  <c r="O783" i="10"/>
  <c r="N784" i="10"/>
  <c r="O784" i="10"/>
  <c r="N785" i="10"/>
  <c r="O785" i="10"/>
  <c r="N786" i="10"/>
  <c r="O786" i="10"/>
  <c r="N787" i="10"/>
  <c r="O787" i="10"/>
  <c r="G7" i="9"/>
  <c r="G13" i="9"/>
  <c r="AL22" i="12" l="1"/>
  <c r="C3" i="17" l="1"/>
  <c r="D3" i="17"/>
  <c r="E3" i="17"/>
  <c r="F3" i="17"/>
  <c r="G3" i="17"/>
  <c r="H3" i="17"/>
  <c r="I3" i="17"/>
  <c r="J3" i="17"/>
  <c r="K3" i="17"/>
  <c r="L3" i="17"/>
  <c r="M3" i="17"/>
  <c r="N3" i="17"/>
  <c r="O3" i="17"/>
  <c r="P3" i="17"/>
  <c r="Q3" i="17"/>
  <c r="R3" i="17"/>
  <c r="S3" i="17"/>
  <c r="T3" i="17"/>
  <c r="U3" i="17"/>
  <c r="V3" i="17"/>
  <c r="W3" i="17"/>
  <c r="X3" i="17"/>
  <c r="Y3" i="17"/>
  <c r="Z3" i="17"/>
  <c r="AB3" i="17"/>
  <c r="AC3" i="17"/>
  <c r="AE3" i="17" s="1"/>
  <c r="C4" i="17"/>
  <c r="D4" i="17"/>
  <c r="E4" i="17"/>
  <c r="F4" i="17"/>
  <c r="G4" i="17"/>
  <c r="H4" i="17"/>
  <c r="I4" i="17"/>
  <c r="J4" i="17"/>
  <c r="K4" i="17"/>
  <c r="L4" i="17"/>
  <c r="M4" i="17"/>
  <c r="N4" i="17"/>
  <c r="O4" i="17"/>
  <c r="P4" i="17"/>
  <c r="Q4" i="17"/>
  <c r="R4" i="17"/>
  <c r="S4" i="17"/>
  <c r="T4" i="17"/>
  <c r="U4" i="17"/>
  <c r="V4" i="17"/>
  <c r="W4" i="17"/>
  <c r="X4" i="17"/>
  <c r="Y4" i="17"/>
  <c r="Z4" i="17"/>
  <c r="AB4" i="17"/>
  <c r="AC4" i="17"/>
  <c r="AE4" i="17"/>
  <c r="AI4" i="17" s="1"/>
  <c r="AK4" i="17" s="1"/>
  <c r="C5" i="17"/>
  <c r="D5" i="17"/>
  <c r="E5" i="17"/>
  <c r="F5" i="17"/>
  <c r="G5" i="17"/>
  <c r="H5" i="17"/>
  <c r="I5" i="17"/>
  <c r="J5" i="17"/>
  <c r="K5" i="17"/>
  <c r="L5" i="17"/>
  <c r="M5" i="17"/>
  <c r="N5" i="17"/>
  <c r="O5" i="17"/>
  <c r="P5" i="17"/>
  <c r="Q5" i="17"/>
  <c r="R5" i="17"/>
  <c r="S5" i="17"/>
  <c r="T5" i="17"/>
  <c r="U5" i="17"/>
  <c r="V5" i="17"/>
  <c r="W5" i="17"/>
  <c r="X5" i="17"/>
  <c r="Y5" i="17"/>
  <c r="Z5" i="17"/>
  <c r="AB5" i="17"/>
  <c r="AC5" i="17"/>
  <c r="AE5" i="17"/>
  <c r="C6" i="17"/>
  <c r="D6" i="17"/>
  <c r="E6" i="17"/>
  <c r="F6" i="17"/>
  <c r="G6" i="17"/>
  <c r="H6" i="17"/>
  <c r="I6" i="17"/>
  <c r="J6" i="17"/>
  <c r="K6" i="17"/>
  <c r="L6" i="17"/>
  <c r="M6" i="17"/>
  <c r="N6" i="17"/>
  <c r="O6" i="17"/>
  <c r="P6" i="17"/>
  <c r="Q6" i="17"/>
  <c r="R6" i="17"/>
  <c r="S6" i="17"/>
  <c r="T6" i="17"/>
  <c r="U6" i="17"/>
  <c r="V6" i="17"/>
  <c r="W6" i="17"/>
  <c r="X6" i="17"/>
  <c r="Y6" i="17"/>
  <c r="Z6" i="17"/>
  <c r="AB6" i="17"/>
  <c r="AC6" i="17"/>
  <c r="AE6" i="17"/>
  <c r="AI6" i="17" s="1"/>
  <c r="C7" i="17"/>
  <c r="D7" i="17"/>
  <c r="E7" i="17"/>
  <c r="F7" i="17"/>
  <c r="G7" i="17"/>
  <c r="H7" i="17"/>
  <c r="I7" i="17"/>
  <c r="J7" i="17"/>
  <c r="K7" i="17"/>
  <c r="L7" i="17"/>
  <c r="M7" i="17"/>
  <c r="N7" i="17"/>
  <c r="O7" i="17"/>
  <c r="P7" i="17"/>
  <c r="Q7" i="17"/>
  <c r="R7" i="17"/>
  <c r="S7" i="17"/>
  <c r="T7" i="17"/>
  <c r="U7" i="17"/>
  <c r="V7" i="17"/>
  <c r="W7" i="17"/>
  <c r="X7" i="17"/>
  <c r="Y7" i="17"/>
  <c r="Z7" i="17"/>
  <c r="AB7" i="17"/>
  <c r="AC7" i="17"/>
  <c r="AE7" i="17"/>
  <c r="C8" i="17"/>
  <c r="D8" i="17"/>
  <c r="E8" i="17"/>
  <c r="F8" i="17"/>
  <c r="G8" i="17"/>
  <c r="H8" i="17"/>
  <c r="I8" i="17"/>
  <c r="J8" i="17"/>
  <c r="K8" i="17"/>
  <c r="L8" i="17"/>
  <c r="M8" i="17"/>
  <c r="N8" i="17"/>
  <c r="O8" i="17"/>
  <c r="P8" i="17"/>
  <c r="Q8" i="17"/>
  <c r="R8" i="17"/>
  <c r="S8" i="17"/>
  <c r="T8" i="17"/>
  <c r="U8" i="17"/>
  <c r="V8" i="17"/>
  <c r="W8" i="17"/>
  <c r="X8" i="17"/>
  <c r="Y8" i="17"/>
  <c r="Z8" i="17"/>
  <c r="AB8" i="17"/>
  <c r="AC8" i="17"/>
  <c r="AE8" i="17"/>
  <c r="AD8" i="17" s="1"/>
  <c r="C9" i="17"/>
  <c r="D9" i="17"/>
  <c r="E9" i="17"/>
  <c r="F9" i="17"/>
  <c r="G9" i="17"/>
  <c r="H9" i="17"/>
  <c r="I9" i="17"/>
  <c r="J9" i="17"/>
  <c r="K9" i="17"/>
  <c r="L9" i="17"/>
  <c r="M9" i="17"/>
  <c r="N9" i="17"/>
  <c r="O9" i="17"/>
  <c r="P9" i="17"/>
  <c r="Q9" i="17"/>
  <c r="R9" i="17"/>
  <c r="S9" i="17"/>
  <c r="T9" i="17"/>
  <c r="U9" i="17"/>
  <c r="V9" i="17"/>
  <c r="W9" i="17"/>
  <c r="X9" i="17"/>
  <c r="Y9" i="17"/>
  <c r="Z9" i="17"/>
  <c r="AB9" i="17"/>
  <c r="AC9" i="17"/>
  <c r="AE9" i="17"/>
  <c r="AI9" i="17" s="1"/>
  <c r="C10" i="17"/>
  <c r="D10" i="17"/>
  <c r="E10" i="17"/>
  <c r="F10" i="17"/>
  <c r="G10" i="17"/>
  <c r="H10" i="17"/>
  <c r="I10" i="17"/>
  <c r="J10" i="17"/>
  <c r="K10" i="17"/>
  <c r="L10" i="17"/>
  <c r="M10" i="17"/>
  <c r="N10" i="17"/>
  <c r="O10" i="17"/>
  <c r="P10" i="17"/>
  <c r="Q10" i="17"/>
  <c r="R10" i="17"/>
  <c r="S10" i="17"/>
  <c r="T10" i="17"/>
  <c r="U10" i="17"/>
  <c r="V10" i="17"/>
  <c r="W10" i="17"/>
  <c r="X10" i="17"/>
  <c r="Y10" i="17"/>
  <c r="Z10" i="17"/>
  <c r="AB10" i="17"/>
  <c r="AC10" i="17"/>
  <c r="AE10" i="17"/>
  <c r="C11" i="17"/>
  <c r="D11" i="17"/>
  <c r="E11" i="17"/>
  <c r="F11" i="17"/>
  <c r="G11" i="17"/>
  <c r="H11" i="17"/>
  <c r="I11" i="17"/>
  <c r="J11" i="17"/>
  <c r="K11" i="17"/>
  <c r="L11" i="17"/>
  <c r="M11" i="17"/>
  <c r="N11" i="17"/>
  <c r="O11" i="17"/>
  <c r="P11" i="17"/>
  <c r="Q11" i="17"/>
  <c r="R11" i="17"/>
  <c r="S11" i="17"/>
  <c r="T11" i="17"/>
  <c r="U11" i="17"/>
  <c r="V11" i="17"/>
  <c r="W11" i="17"/>
  <c r="X11" i="17"/>
  <c r="Y11" i="17"/>
  <c r="Z11" i="17"/>
  <c r="AB11" i="17"/>
  <c r="AC11" i="17"/>
  <c r="AE11" i="17"/>
  <c r="AI11" i="17" s="1"/>
  <c r="AK11" i="17" s="1"/>
  <c r="C12" i="17"/>
  <c r="D12" i="17"/>
  <c r="E12" i="17"/>
  <c r="F12" i="17"/>
  <c r="G12" i="17"/>
  <c r="H12" i="17"/>
  <c r="I12" i="17"/>
  <c r="J12" i="17"/>
  <c r="K12" i="17"/>
  <c r="L12" i="17"/>
  <c r="M12" i="17"/>
  <c r="N12" i="17"/>
  <c r="O12" i="17"/>
  <c r="P12" i="17"/>
  <c r="Q12" i="17"/>
  <c r="R12" i="17"/>
  <c r="S12" i="17"/>
  <c r="T12" i="17"/>
  <c r="U12" i="17"/>
  <c r="V12" i="17"/>
  <c r="W12" i="17"/>
  <c r="X12" i="17"/>
  <c r="Y12" i="17"/>
  <c r="Z12" i="17"/>
  <c r="AB12" i="17"/>
  <c r="AC12" i="17"/>
  <c r="AE12" i="17"/>
  <c r="AI12" i="17" s="1"/>
  <c r="C13" i="17"/>
  <c r="D13" i="17"/>
  <c r="E13" i="17"/>
  <c r="F13" i="17"/>
  <c r="G13" i="17"/>
  <c r="H13" i="17"/>
  <c r="I13" i="17"/>
  <c r="J13" i="17"/>
  <c r="K13" i="17"/>
  <c r="L13" i="17"/>
  <c r="M13" i="17"/>
  <c r="N13" i="17"/>
  <c r="O13" i="17"/>
  <c r="P13" i="17"/>
  <c r="Q13" i="17"/>
  <c r="R13" i="17"/>
  <c r="S13" i="17"/>
  <c r="T13" i="17"/>
  <c r="U13" i="17"/>
  <c r="V13" i="17"/>
  <c r="W13" i="17"/>
  <c r="X13" i="17"/>
  <c r="Y13" i="17"/>
  <c r="Z13" i="17"/>
  <c r="AB13" i="17"/>
  <c r="AC13" i="17"/>
  <c r="AE13" i="17"/>
  <c r="AD13" i="17" s="1"/>
  <c r="AI13" i="17"/>
  <c r="AK13" i="17" s="1"/>
  <c r="C14" i="17"/>
  <c r="D14" i="17"/>
  <c r="E14" i="17"/>
  <c r="F14" i="17"/>
  <c r="G14" i="17"/>
  <c r="H14" i="17"/>
  <c r="I14" i="17"/>
  <c r="J14" i="17"/>
  <c r="K14" i="17"/>
  <c r="L14" i="17"/>
  <c r="M14" i="17"/>
  <c r="N14" i="17"/>
  <c r="O14" i="17"/>
  <c r="P14" i="17"/>
  <c r="Q14" i="17"/>
  <c r="R14" i="17"/>
  <c r="S14" i="17"/>
  <c r="T14" i="17"/>
  <c r="U14" i="17"/>
  <c r="V14" i="17"/>
  <c r="W14" i="17"/>
  <c r="X14" i="17"/>
  <c r="Y14" i="17"/>
  <c r="Z14" i="17"/>
  <c r="AB14" i="17"/>
  <c r="AC14" i="17"/>
  <c r="AE14" i="17"/>
  <c r="AI14" i="17" s="1"/>
  <c r="AJ14" i="17" s="1"/>
  <c r="C15" i="17"/>
  <c r="D15" i="17"/>
  <c r="E15" i="17"/>
  <c r="F15" i="17"/>
  <c r="G15" i="17"/>
  <c r="H15" i="17"/>
  <c r="I15" i="17"/>
  <c r="J15" i="17"/>
  <c r="K15" i="17"/>
  <c r="L15" i="17"/>
  <c r="M15" i="17"/>
  <c r="N15" i="17"/>
  <c r="O15" i="17"/>
  <c r="P15" i="17"/>
  <c r="Q15" i="17"/>
  <c r="R15" i="17"/>
  <c r="S15" i="17"/>
  <c r="T15" i="17"/>
  <c r="U15" i="17"/>
  <c r="V15" i="17"/>
  <c r="W15" i="17"/>
  <c r="X15" i="17"/>
  <c r="Y15" i="17"/>
  <c r="Z15" i="17"/>
  <c r="AB15" i="17"/>
  <c r="AC15" i="17"/>
  <c r="AE15" i="17"/>
  <c r="AD15" i="17" s="1"/>
  <c r="C16" i="17"/>
  <c r="D16" i="17"/>
  <c r="E16" i="17"/>
  <c r="F16" i="17"/>
  <c r="G16" i="17"/>
  <c r="H16" i="17"/>
  <c r="I16" i="17"/>
  <c r="J16" i="17"/>
  <c r="K16" i="17"/>
  <c r="L16" i="17"/>
  <c r="M16" i="17"/>
  <c r="N16" i="17"/>
  <c r="O16" i="17"/>
  <c r="P16" i="17"/>
  <c r="Q16" i="17"/>
  <c r="R16" i="17"/>
  <c r="S16" i="17"/>
  <c r="T16" i="17"/>
  <c r="U16" i="17"/>
  <c r="V16" i="17"/>
  <c r="W16" i="17"/>
  <c r="X16" i="17"/>
  <c r="Y16" i="17"/>
  <c r="Z16" i="17"/>
  <c r="AB16" i="17"/>
  <c r="AC16" i="17"/>
  <c r="AE16" i="17"/>
  <c r="AI16" i="17" s="1"/>
  <c r="AK16" i="17" s="1"/>
  <c r="C17" i="17"/>
  <c r="D17" i="17"/>
  <c r="E17" i="17"/>
  <c r="F17" i="17"/>
  <c r="G17" i="17"/>
  <c r="H17" i="17"/>
  <c r="I17" i="17"/>
  <c r="J17" i="17"/>
  <c r="K17" i="17"/>
  <c r="L17" i="17"/>
  <c r="M17" i="17"/>
  <c r="N17" i="17"/>
  <c r="O17" i="17"/>
  <c r="P17" i="17"/>
  <c r="Q17" i="17"/>
  <c r="R17" i="17"/>
  <c r="S17" i="17"/>
  <c r="T17" i="17"/>
  <c r="U17" i="17"/>
  <c r="V17" i="17"/>
  <c r="W17" i="17"/>
  <c r="X17" i="17"/>
  <c r="Y17" i="17"/>
  <c r="Z17" i="17"/>
  <c r="AB17" i="17"/>
  <c r="AC17" i="17"/>
  <c r="AE17" i="17"/>
  <c r="C18" i="17"/>
  <c r="D18" i="17"/>
  <c r="E18" i="17"/>
  <c r="F18" i="17"/>
  <c r="G18" i="17"/>
  <c r="H18" i="17"/>
  <c r="I18" i="17"/>
  <c r="J18" i="17"/>
  <c r="K18" i="17"/>
  <c r="L18" i="17"/>
  <c r="M18" i="17"/>
  <c r="N18" i="17"/>
  <c r="O18" i="17"/>
  <c r="P18" i="17"/>
  <c r="Q18" i="17"/>
  <c r="R18" i="17"/>
  <c r="S18" i="17"/>
  <c r="T18" i="17"/>
  <c r="U18" i="17"/>
  <c r="V18" i="17"/>
  <c r="W18" i="17"/>
  <c r="X18" i="17"/>
  <c r="Y18" i="17"/>
  <c r="Z18" i="17"/>
  <c r="AB18" i="17"/>
  <c r="AC18" i="17"/>
  <c r="AE18" i="17"/>
  <c r="AI18" i="17" s="1"/>
  <c r="AJ18" i="17" s="1"/>
  <c r="C19" i="17"/>
  <c r="D19" i="17"/>
  <c r="E19" i="17"/>
  <c r="F19" i="17"/>
  <c r="G19" i="17"/>
  <c r="H19" i="17"/>
  <c r="I19" i="17"/>
  <c r="J19" i="17"/>
  <c r="K19" i="17"/>
  <c r="L19" i="17"/>
  <c r="M19" i="17"/>
  <c r="N19" i="17"/>
  <c r="O19" i="17"/>
  <c r="P19" i="17"/>
  <c r="Q19" i="17"/>
  <c r="R19" i="17"/>
  <c r="S19" i="17"/>
  <c r="T19" i="17"/>
  <c r="U19" i="17"/>
  <c r="V19" i="17"/>
  <c r="W19" i="17"/>
  <c r="X19" i="17"/>
  <c r="Y19" i="17"/>
  <c r="Z19" i="17"/>
  <c r="AB19" i="17"/>
  <c r="AC19" i="17"/>
  <c r="AE19" i="17"/>
  <c r="AD19" i="17" s="1"/>
  <c r="C20" i="17"/>
  <c r="D20" i="17"/>
  <c r="E20" i="17"/>
  <c r="F20" i="17"/>
  <c r="G20" i="17"/>
  <c r="H20" i="17"/>
  <c r="I20" i="17"/>
  <c r="J20" i="17"/>
  <c r="K20" i="17"/>
  <c r="L20" i="17"/>
  <c r="M20" i="17"/>
  <c r="N20" i="17"/>
  <c r="O20" i="17"/>
  <c r="P20" i="17"/>
  <c r="Q20" i="17"/>
  <c r="R20" i="17"/>
  <c r="S20" i="17"/>
  <c r="T20" i="17"/>
  <c r="U20" i="17"/>
  <c r="V20" i="17"/>
  <c r="W20" i="17"/>
  <c r="X20" i="17"/>
  <c r="Y20" i="17"/>
  <c r="Z20" i="17"/>
  <c r="AB20" i="17"/>
  <c r="AC20" i="17"/>
  <c r="AE20" i="17"/>
  <c r="C21" i="17"/>
  <c r="D21" i="17"/>
  <c r="E21" i="17"/>
  <c r="F21" i="17"/>
  <c r="G21" i="17"/>
  <c r="H21" i="17"/>
  <c r="I21" i="17"/>
  <c r="J21" i="17"/>
  <c r="K21" i="17"/>
  <c r="L21" i="17"/>
  <c r="M21" i="17"/>
  <c r="N21" i="17"/>
  <c r="O21" i="17"/>
  <c r="P21" i="17"/>
  <c r="Q21" i="17"/>
  <c r="R21" i="17"/>
  <c r="S21" i="17"/>
  <c r="T21" i="17"/>
  <c r="U21" i="17"/>
  <c r="V21" i="17"/>
  <c r="W21" i="17"/>
  <c r="X21" i="17"/>
  <c r="Y21" i="17"/>
  <c r="Z21" i="17"/>
  <c r="AB21" i="17"/>
  <c r="AC21" i="17"/>
  <c r="AE21" i="17"/>
  <c r="AD21" i="17" s="1"/>
  <c r="AI21" i="17"/>
  <c r="AL21" i="17" s="1"/>
  <c r="C22" i="17"/>
  <c r="D22" i="17"/>
  <c r="E22" i="17"/>
  <c r="F22" i="17"/>
  <c r="G22" i="17"/>
  <c r="H22" i="17"/>
  <c r="I22" i="17"/>
  <c r="J22" i="17"/>
  <c r="K22" i="17"/>
  <c r="L22" i="17"/>
  <c r="M22" i="17"/>
  <c r="N22" i="17"/>
  <c r="O22" i="17"/>
  <c r="P22" i="17"/>
  <c r="Q22" i="17"/>
  <c r="R22" i="17"/>
  <c r="S22" i="17"/>
  <c r="T22" i="17"/>
  <c r="U22" i="17"/>
  <c r="V22" i="17"/>
  <c r="W22" i="17"/>
  <c r="X22" i="17"/>
  <c r="Y22" i="17"/>
  <c r="Z22" i="17"/>
  <c r="AB22" i="17"/>
  <c r="AC22" i="17"/>
  <c r="AE22" i="17"/>
  <c r="C23" i="17"/>
  <c r="D23" i="17"/>
  <c r="E23" i="17"/>
  <c r="F23" i="17"/>
  <c r="G23" i="17"/>
  <c r="H23" i="17"/>
  <c r="I23" i="17"/>
  <c r="J23" i="17"/>
  <c r="K23" i="17"/>
  <c r="L23" i="17"/>
  <c r="M23" i="17"/>
  <c r="N23" i="17"/>
  <c r="O23" i="17"/>
  <c r="P23" i="17"/>
  <c r="Q23" i="17"/>
  <c r="R23" i="17"/>
  <c r="S23" i="17"/>
  <c r="T23" i="17"/>
  <c r="U23" i="17"/>
  <c r="V23" i="17"/>
  <c r="W23" i="17"/>
  <c r="X23" i="17"/>
  <c r="Y23" i="17"/>
  <c r="Z23" i="17"/>
  <c r="AB23" i="17"/>
  <c r="AC23" i="17"/>
  <c r="AE23" i="17"/>
  <c r="AI23" i="17" s="1"/>
  <c r="AK23" i="17" s="1"/>
  <c r="C24" i="17"/>
  <c r="D24" i="17"/>
  <c r="E24" i="17"/>
  <c r="F24" i="17"/>
  <c r="G24" i="17"/>
  <c r="H24" i="17"/>
  <c r="I24" i="17"/>
  <c r="J24" i="17"/>
  <c r="K24" i="17"/>
  <c r="L24" i="17"/>
  <c r="M24" i="17"/>
  <c r="N24" i="17"/>
  <c r="O24" i="17"/>
  <c r="P24" i="17"/>
  <c r="Q24" i="17"/>
  <c r="R24" i="17"/>
  <c r="S24" i="17"/>
  <c r="T24" i="17"/>
  <c r="U24" i="17"/>
  <c r="V24" i="17"/>
  <c r="W24" i="17"/>
  <c r="X24" i="17"/>
  <c r="Y24" i="17"/>
  <c r="Z24" i="17"/>
  <c r="AB24" i="17"/>
  <c r="AC24" i="17"/>
  <c r="AE24" i="17"/>
  <c r="AI24" i="17" s="1"/>
  <c r="C25" i="17"/>
  <c r="D25" i="17"/>
  <c r="E25" i="17"/>
  <c r="F25" i="17"/>
  <c r="G25" i="17"/>
  <c r="H25" i="17"/>
  <c r="I25" i="17"/>
  <c r="J25" i="17"/>
  <c r="K25" i="17"/>
  <c r="L25" i="17"/>
  <c r="M25" i="17"/>
  <c r="N25" i="17"/>
  <c r="O25" i="17"/>
  <c r="P25" i="17"/>
  <c r="Q25" i="17"/>
  <c r="R25" i="17"/>
  <c r="S25" i="17"/>
  <c r="T25" i="17"/>
  <c r="U25" i="17"/>
  <c r="V25" i="17"/>
  <c r="W25" i="17"/>
  <c r="X25" i="17"/>
  <c r="Y25" i="17"/>
  <c r="Z25" i="17"/>
  <c r="AB25" i="17"/>
  <c r="AC25" i="17"/>
  <c r="AE25" i="17"/>
  <c r="AD25" i="17" s="1"/>
  <c r="C26" i="17"/>
  <c r="D26" i="17"/>
  <c r="E26" i="17"/>
  <c r="F26" i="17"/>
  <c r="G26" i="17"/>
  <c r="H26" i="17"/>
  <c r="I26" i="17"/>
  <c r="J26" i="17"/>
  <c r="K26" i="17"/>
  <c r="L26" i="17"/>
  <c r="M26" i="17"/>
  <c r="N26" i="17"/>
  <c r="O26" i="17"/>
  <c r="P26" i="17"/>
  <c r="Q26" i="17"/>
  <c r="R26" i="17"/>
  <c r="S26" i="17"/>
  <c r="T26" i="17"/>
  <c r="U26" i="17"/>
  <c r="V26" i="17"/>
  <c r="W26" i="17"/>
  <c r="X26" i="17"/>
  <c r="Y26" i="17"/>
  <c r="Z26" i="17"/>
  <c r="AB26" i="17"/>
  <c r="AC26" i="17"/>
  <c r="AE26" i="17"/>
  <c r="C27" i="17"/>
  <c r="D27" i="17"/>
  <c r="E27" i="17"/>
  <c r="F27" i="17"/>
  <c r="G27" i="17"/>
  <c r="H27" i="17"/>
  <c r="I27" i="17"/>
  <c r="J27" i="17"/>
  <c r="K27" i="17"/>
  <c r="L27" i="17"/>
  <c r="M27" i="17"/>
  <c r="N27" i="17"/>
  <c r="O27" i="17"/>
  <c r="P27" i="17"/>
  <c r="Q27" i="17"/>
  <c r="R27" i="17"/>
  <c r="S27" i="17"/>
  <c r="T27" i="17"/>
  <c r="U27" i="17"/>
  <c r="V27" i="17"/>
  <c r="W27" i="17"/>
  <c r="X27" i="17"/>
  <c r="Y27" i="17"/>
  <c r="Z27" i="17"/>
  <c r="AB27" i="17"/>
  <c r="AC27" i="17"/>
  <c r="AE27" i="17"/>
  <c r="AD27" i="17" s="1"/>
  <c r="C28" i="17"/>
  <c r="D28" i="17"/>
  <c r="E28" i="17"/>
  <c r="F28" i="17"/>
  <c r="G28" i="17"/>
  <c r="H28" i="17"/>
  <c r="I28" i="17"/>
  <c r="J28" i="17"/>
  <c r="K28" i="17"/>
  <c r="L28" i="17"/>
  <c r="M28" i="17"/>
  <c r="N28" i="17"/>
  <c r="O28" i="17"/>
  <c r="P28" i="17"/>
  <c r="Q28" i="17"/>
  <c r="R28" i="17"/>
  <c r="S28" i="17"/>
  <c r="T28" i="17"/>
  <c r="U28" i="17"/>
  <c r="V28" i="17"/>
  <c r="W28" i="17"/>
  <c r="X28" i="17"/>
  <c r="Y28" i="17"/>
  <c r="Z28" i="17"/>
  <c r="AB28" i="17"/>
  <c r="AC28" i="17"/>
  <c r="AE28" i="17"/>
  <c r="AI28" i="17" s="1"/>
  <c r="AK28" i="17" s="1"/>
  <c r="C29" i="17"/>
  <c r="D29" i="17"/>
  <c r="E29" i="17"/>
  <c r="F29" i="17"/>
  <c r="G29" i="17"/>
  <c r="H29" i="17"/>
  <c r="I29" i="17"/>
  <c r="J29" i="17"/>
  <c r="K29" i="17"/>
  <c r="L29" i="17"/>
  <c r="M29" i="17"/>
  <c r="N29" i="17"/>
  <c r="O29" i="17"/>
  <c r="P29" i="17"/>
  <c r="Q29" i="17"/>
  <c r="R29" i="17"/>
  <c r="S29" i="17"/>
  <c r="T29" i="17"/>
  <c r="U29" i="17"/>
  <c r="V29" i="17"/>
  <c r="W29" i="17"/>
  <c r="X29" i="17"/>
  <c r="Y29" i="17"/>
  <c r="Z29" i="17"/>
  <c r="AB29" i="17"/>
  <c r="AC29" i="17"/>
  <c r="AE29" i="17"/>
  <c r="C30" i="17"/>
  <c r="D30" i="17"/>
  <c r="E30" i="17"/>
  <c r="F30" i="17"/>
  <c r="G30" i="17"/>
  <c r="H30" i="17"/>
  <c r="I30" i="17"/>
  <c r="J30" i="17"/>
  <c r="K30" i="17"/>
  <c r="L30" i="17"/>
  <c r="M30" i="17"/>
  <c r="N30" i="17"/>
  <c r="O30" i="17"/>
  <c r="P30" i="17"/>
  <c r="Q30" i="17"/>
  <c r="R30" i="17"/>
  <c r="S30" i="17"/>
  <c r="T30" i="17"/>
  <c r="U30" i="17"/>
  <c r="V30" i="17"/>
  <c r="W30" i="17"/>
  <c r="X30" i="17"/>
  <c r="Y30" i="17"/>
  <c r="Z30" i="17"/>
  <c r="AB30" i="17"/>
  <c r="AC30" i="17"/>
  <c r="AE30" i="17"/>
  <c r="AD30" i="17" s="1"/>
  <c r="C31" i="17"/>
  <c r="D31" i="17"/>
  <c r="E31" i="17"/>
  <c r="F31" i="17"/>
  <c r="G31" i="17"/>
  <c r="H31" i="17"/>
  <c r="I31" i="17"/>
  <c r="J31" i="17"/>
  <c r="K31" i="17"/>
  <c r="L31" i="17"/>
  <c r="M31" i="17"/>
  <c r="N31" i="17"/>
  <c r="O31" i="17"/>
  <c r="P31" i="17"/>
  <c r="Q31" i="17"/>
  <c r="R31" i="17"/>
  <c r="S31" i="17"/>
  <c r="T31" i="17"/>
  <c r="U31" i="17"/>
  <c r="V31" i="17"/>
  <c r="W31" i="17"/>
  <c r="X31" i="17"/>
  <c r="Y31" i="17"/>
  <c r="Z31" i="17"/>
  <c r="AB31" i="17"/>
  <c r="AC31" i="17"/>
  <c r="AE31" i="17"/>
  <c r="AD31" i="17" s="1"/>
  <c r="C32" i="17"/>
  <c r="D32" i="17"/>
  <c r="E32" i="17"/>
  <c r="F32" i="17"/>
  <c r="G32" i="17"/>
  <c r="H32" i="17"/>
  <c r="I32" i="17"/>
  <c r="J32" i="17"/>
  <c r="K32" i="17"/>
  <c r="L32" i="17"/>
  <c r="M32" i="17"/>
  <c r="N32" i="17"/>
  <c r="O32" i="17"/>
  <c r="P32" i="17"/>
  <c r="Q32" i="17"/>
  <c r="R32" i="17"/>
  <c r="S32" i="17"/>
  <c r="T32" i="17"/>
  <c r="U32" i="17"/>
  <c r="V32" i="17"/>
  <c r="W32" i="17"/>
  <c r="X32" i="17"/>
  <c r="Y32" i="17"/>
  <c r="Z32" i="17"/>
  <c r="AB32" i="17"/>
  <c r="AC32" i="17"/>
  <c r="AE32" i="17"/>
  <c r="AD32" i="17" s="1"/>
  <c r="AI32" i="17"/>
  <c r="AL32" i="17" s="1"/>
  <c r="C33" i="17"/>
  <c r="D33" i="17"/>
  <c r="E33" i="17"/>
  <c r="F33" i="17"/>
  <c r="G33" i="17"/>
  <c r="H33" i="17"/>
  <c r="I33" i="17"/>
  <c r="J33" i="17"/>
  <c r="K33" i="17"/>
  <c r="L33" i="17"/>
  <c r="M33" i="17"/>
  <c r="N33" i="17"/>
  <c r="O33" i="17"/>
  <c r="P33" i="17"/>
  <c r="Q33" i="17"/>
  <c r="R33" i="17"/>
  <c r="S33" i="17"/>
  <c r="T33" i="17"/>
  <c r="U33" i="17"/>
  <c r="V33" i="17"/>
  <c r="W33" i="17"/>
  <c r="X33" i="17"/>
  <c r="Y33" i="17"/>
  <c r="Z33" i="17"/>
  <c r="AB33" i="17"/>
  <c r="AC33" i="17"/>
  <c r="AE33" i="17" s="1"/>
  <c r="C34" i="17"/>
  <c r="D34" i="17"/>
  <c r="E34" i="17"/>
  <c r="F34" i="17"/>
  <c r="G34" i="17"/>
  <c r="H34" i="17"/>
  <c r="I34" i="17"/>
  <c r="J34" i="17"/>
  <c r="K34" i="17"/>
  <c r="L34" i="17"/>
  <c r="M34" i="17"/>
  <c r="N34" i="17"/>
  <c r="O34" i="17"/>
  <c r="P34" i="17"/>
  <c r="Q34" i="17"/>
  <c r="R34" i="17"/>
  <c r="S34" i="17"/>
  <c r="T34" i="17"/>
  <c r="U34" i="17"/>
  <c r="V34" i="17"/>
  <c r="W34" i="17"/>
  <c r="X34" i="17"/>
  <c r="Y34" i="17"/>
  <c r="Z34" i="17"/>
  <c r="AB34" i="17"/>
  <c r="AC34" i="17"/>
  <c r="AE34" i="17"/>
  <c r="C35" i="17"/>
  <c r="D35" i="17"/>
  <c r="E35" i="17"/>
  <c r="F35" i="17"/>
  <c r="G35" i="17"/>
  <c r="H35" i="17"/>
  <c r="I35" i="17"/>
  <c r="J35" i="17"/>
  <c r="K35" i="17"/>
  <c r="L35" i="17"/>
  <c r="M35" i="17"/>
  <c r="N35" i="17"/>
  <c r="O35" i="17"/>
  <c r="P35" i="17"/>
  <c r="Q35" i="17"/>
  <c r="R35" i="17"/>
  <c r="S35" i="17"/>
  <c r="T35" i="17"/>
  <c r="U35" i="17"/>
  <c r="V35" i="17"/>
  <c r="W35" i="17"/>
  <c r="X35" i="17"/>
  <c r="Y35" i="17"/>
  <c r="Z35" i="17"/>
  <c r="AB35" i="17"/>
  <c r="AC35" i="17"/>
  <c r="AE35" i="17"/>
  <c r="AI35" i="17" s="1"/>
  <c r="AK35" i="17" s="1"/>
  <c r="C36" i="17"/>
  <c r="D36" i="17"/>
  <c r="E36" i="17"/>
  <c r="F36" i="17"/>
  <c r="G36" i="17"/>
  <c r="H36" i="17"/>
  <c r="I36" i="17"/>
  <c r="J36" i="17"/>
  <c r="K36" i="17"/>
  <c r="L36" i="17"/>
  <c r="M36" i="17"/>
  <c r="N36" i="17"/>
  <c r="O36" i="17"/>
  <c r="P36" i="17"/>
  <c r="Q36" i="17"/>
  <c r="R36" i="17"/>
  <c r="S36" i="17"/>
  <c r="T36" i="17"/>
  <c r="U36" i="17"/>
  <c r="V36" i="17"/>
  <c r="W36" i="17"/>
  <c r="X36" i="17"/>
  <c r="Y36" i="17"/>
  <c r="Z36" i="17"/>
  <c r="AB36" i="17"/>
  <c r="AC36" i="17"/>
  <c r="AE36" i="17"/>
  <c r="AD36" i="17" s="1"/>
  <c r="C37" i="17"/>
  <c r="D37" i="17"/>
  <c r="E37" i="17"/>
  <c r="F37" i="17"/>
  <c r="G37" i="17"/>
  <c r="H37" i="17"/>
  <c r="I37" i="17"/>
  <c r="J37" i="17"/>
  <c r="K37" i="17"/>
  <c r="L37" i="17"/>
  <c r="M37" i="17"/>
  <c r="N37" i="17"/>
  <c r="O37" i="17"/>
  <c r="P37" i="17"/>
  <c r="Q37" i="17"/>
  <c r="R37" i="17"/>
  <c r="S37" i="17"/>
  <c r="T37" i="17"/>
  <c r="U37" i="17"/>
  <c r="V37" i="17"/>
  <c r="W37" i="17"/>
  <c r="X37" i="17"/>
  <c r="Y37" i="17"/>
  <c r="Z37" i="17"/>
  <c r="AB37" i="17"/>
  <c r="AC37" i="17"/>
  <c r="AE37" i="17"/>
  <c r="AD37" i="17" s="1"/>
  <c r="C38" i="17"/>
  <c r="D38" i="17"/>
  <c r="E38" i="17"/>
  <c r="F38" i="17"/>
  <c r="G38" i="17"/>
  <c r="H38" i="17"/>
  <c r="I38" i="17"/>
  <c r="J38" i="17"/>
  <c r="K38" i="17"/>
  <c r="L38" i="17"/>
  <c r="M38" i="17"/>
  <c r="N38" i="17"/>
  <c r="O38" i="17"/>
  <c r="P38" i="17"/>
  <c r="Q38" i="17"/>
  <c r="R38" i="17"/>
  <c r="S38" i="17"/>
  <c r="T38" i="17"/>
  <c r="U38" i="17"/>
  <c r="V38" i="17"/>
  <c r="W38" i="17"/>
  <c r="X38" i="17"/>
  <c r="Y38" i="17"/>
  <c r="Z38" i="17"/>
  <c r="AB38" i="17"/>
  <c r="AC38" i="17"/>
  <c r="AE38" i="17"/>
  <c r="C39" i="17"/>
  <c r="D39" i="17"/>
  <c r="E39" i="17"/>
  <c r="F39" i="17"/>
  <c r="G39" i="17"/>
  <c r="H39" i="17"/>
  <c r="I39" i="17"/>
  <c r="J39" i="17"/>
  <c r="K39" i="17"/>
  <c r="L39" i="17"/>
  <c r="M39" i="17"/>
  <c r="N39" i="17"/>
  <c r="O39" i="17"/>
  <c r="P39" i="17"/>
  <c r="Q39" i="17"/>
  <c r="R39" i="17"/>
  <c r="S39" i="17"/>
  <c r="T39" i="17"/>
  <c r="U39" i="17"/>
  <c r="V39" i="17"/>
  <c r="W39" i="17"/>
  <c r="X39" i="17"/>
  <c r="Y39" i="17"/>
  <c r="Z39" i="17"/>
  <c r="AB39" i="17"/>
  <c r="AC39" i="17"/>
  <c r="AE39" i="17"/>
  <c r="AD39" i="17" s="1"/>
  <c r="C40" i="17"/>
  <c r="D40" i="17"/>
  <c r="E40" i="17"/>
  <c r="F40" i="17"/>
  <c r="G40" i="17"/>
  <c r="H40" i="17"/>
  <c r="I40" i="17"/>
  <c r="J40" i="17"/>
  <c r="K40" i="17"/>
  <c r="L40" i="17"/>
  <c r="M40" i="17"/>
  <c r="N40" i="17"/>
  <c r="O40" i="17"/>
  <c r="P40" i="17"/>
  <c r="Q40" i="17"/>
  <c r="R40" i="17"/>
  <c r="S40" i="17"/>
  <c r="T40" i="17"/>
  <c r="U40" i="17"/>
  <c r="V40" i="17"/>
  <c r="W40" i="17"/>
  <c r="X40" i="17"/>
  <c r="Y40" i="17"/>
  <c r="Z40" i="17"/>
  <c r="AB40" i="17"/>
  <c r="AC40" i="17"/>
  <c r="AE40" i="17"/>
  <c r="AI40" i="17" s="1"/>
  <c r="AK40" i="17" s="1"/>
  <c r="C41" i="17"/>
  <c r="D41" i="17"/>
  <c r="E41" i="17"/>
  <c r="F41" i="17"/>
  <c r="G41" i="17"/>
  <c r="H41" i="17"/>
  <c r="I41" i="17"/>
  <c r="J41" i="17"/>
  <c r="K41" i="17"/>
  <c r="L41" i="17"/>
  <c r="M41" i="17"/>
  <c r="N41" i="17"/>
  <c r="O41" i="17"/>
  <c r="P41" i="17"/>
  <c r="Q41" i="17"/>
  <c r="R41" i="17"/>
  <c r="S41" i="17"/>
  <c r="T41" i="17"/>
  <c r="U41" i="17"/>
  <c r="V41" i="17"/>
  <c r="W41" i="17"/>
  <c r="X41" i="17"/>
  <c r="Y41" i="17"/>
  <c r="Z41" i="17"/>
  <c r="AB41" i="17"/>
  <c r="AC41" i="17"/>
  <c r="AE41" i="17"/>
  <c r="C42" i="17"/>
  <c r="D42" i="17"/>
  <c r="E42" i="17"/>
  <c r="F42" i="17"/>
  <c r="G42" i="17"/>
  <c r="H42" i="17"/>
  <c r="I42" i="17"/>
  <c r="J42" i="17"/>
  <c r="K42" i="17"/>
  <c r="L42" i="17"/>
  <c r="M42" i="17"/>
  <c r="N42" i="17"/>
  <c r="O42" i="17"/>
  <c r="P42" i="17"/>
  <c r="Q42" i="17"/>
  <c r="R42" i="17"/>
  <c r="S42" i="17"/>
  <c r="T42" i="17"/>
  <c r="U42" i="17"/>
  <c r="V42" i="17"/>
  <c r="W42" i="17"/>
  <c r="X42" i="17"/>
  <c r="Y42" i="17"/>
  <c r="Z42" i="17"/>
  <c r="AB42" i="17"/>
  <c r="AC42" i="17"/>
  <c r="AE42" i="17"/>
  <c r="AD42" i="17" s="1"/>
  <c r="AI42" i="17"/>
  <c r="AJ42" i="17" s="1"/>
  <c r="C43" i="17"/>
  <c r="D43" i="17"/>
  <c r="E43" i="17"/>
  <c r="F43" i="17"/>
  <c r="G43" i="17"/>
  <c r="H43" i="17"/>
  <c r="I43" i="17"/>
  <c r="J43" i="17"/>
  <c r="K43" i="17"/>
  <c r="L43" i="17"/>
  <c r="M43" i="17"/>
  <c r="N43" i="17"/>
  <c r="O43" i="17"/>
  <c r="P43" i="17"/>
  <c r="Q43" i="17"/>
  <c r="R43" i="17"/>
  <c r="S43" i="17"/>
  <c r="T43" i="17"/>
  <c r="U43" i="17"/>
  <c r="V43" i="17"/>
  <c r="W43" i="17"/>
  <c r="X43" i="17"/>
  <c r="Y43" i="17"/>
  <c r="Z43" i="17"/>
  <c r="AB43" i="17"/>
  <c r="AC43" i="17"/>
  <c r="AE43" i="17"/>
  <c r="C44" i="17"/>
  <c r="D44" i="17"/>
  <c r="E44" i="17"/>
  <c r="F44" i="17"/>
  <c r="G44" i="17"/>
  <c r="H44" i="17"/>
  <c r="I44" i="17"/>
  <c r="J44" i="17"/>
  <c r="K44" i="17"/>
  <c r="L44" i="17"/>
  <c r="M44" i="17"/>
  <c r="N44" i="17"/>
  <c r="O44" i="17"/>
  <c r="P44" i="17"/>
  <c r="Q44" i="17"/>
  <c r="R44" i="17"/>
  <c r="S44" i="17"/>
  <c r="T44" i="17"/>
  <c r="U44" i="17"/>
  <c r="V44" i="17"/>
  <c r="W44" i="17"/>
  <c r="X44" i="17"/>
  <c r="Y44" i="17"/>
  <c r="Z44" i="17"/>
  <c r="AB44" i="17"/>
  <c r="AC44" i="17"/>
  <c r="AE44" i="17"/>
  <c r="AI44" i="17" s="1"/>
  <c r="AL44" i="17" s="1"/>
  <c r="C45" i="17"/>
  <c r="D45" i="17"/>
  <c r="E45" i="17"/>
  <c r="F45" i="17"/>
  <c r="G45" i="17"/>
  <c r="H45" i="17"/>
  <c r="I45" i="17"/>
  <c r="J45" i="17"/>
  <c r="K45" i="17"/>
  <c r="L45" i="17"/>
  <c r="M45" i="17"/>
  <c r="N45" i="17"/>
  <c r="O45" i="17"/>
  <c r="P45" i="17"/>
  <c r="Q45" i="17"/>
  <c r="R45" i="17"/>
  <c r="S45" i="17"/>
  <c r="T45" i="17"/>
  <c r="U45" i="17"/>
  <c r="V45" i="17"/>
  <c r="W45" i="17"/>
  <c r="X45" i="17"/>
  <c r="Y45" i="17"/>
  <c r="Z45" i="17"/>
  <c r="AB45" i="17"/>
  <c r="AC45" i="17"/>
  <c r="AE45" i="17"/>
  <c r="AD45" i="17" s="1"/>
  <c r="AI45" i="17"/>
  <c r="AJ45" i="17" s="1"/>
  <c r="C46" i="17"/>
  <c r="D46" i="17"/>
  <c r="E46" i="17"/>
  <c r="F46" i="17"/>
  <c r="G46" i="17"/>
  <c r="H46" i="17"/>
  <c r="I46" i="17"/>
  <c r="J46" i="17"/>
  <c r="K46" i="17"/>
  <c r="L46" i="17"/>
  <c r="M46" i="17"/>
  <c r="N46" i="17"/>
  <c r="O46" i="17"/>
  <c r="P46" i="17"/>
  <c r="Q46" i="17"/>
  <c r="R46" i="17"/>
  <c r="S46" i="17"/>
  <c r="T46" i="17"/>
  <c r="U46" i="17"/>
  <c r="V46" i="17"/>
  <c r="W46" i="17"/>
  <c r="X46" i="17"/>
  <c r="Y46" i="17"/>
  <c r="Z46" i="17"/>
  <c r="AB46" i="17"/>
  <c r="AC46" i="17"/>
  <c r="AE46" i="17"/>
  <c r="AD46" i="17" s="1"/>
  <c r="C47" i="17"/>
  <c r="D47" i="17"/>
  <c r="E47" i="17"/>
  <c r="F47" i="17"/>
  <c r="G47" i="17"/>
  <c r="H47" i="17"/>
  <c r="I47" i="17"/>
  <c r="J47" i="17"/>
  <c r="K47" i="17"/>
  <c r="L47" i="17"/>
  <c r="M47" i="17"/>
  <c r="N47" i="17"/>
  <c r="O47" i="17"/>
  <c r="P47" i="17"/>
  <c r="Q47" i="17"/>
  <c r="R47" i="17"/>
  <c r="S47" i="17"/>
  <c r="T47" i="17"/>
  <c r="U47" i="17"/>
  <c r="V47" i="17"/>
  <c r="W47" i="17"/>
  <c r="X47" i="17"/>
  <c r="Y47" i="17"/>
  <c r="Z47" i="17"/>
  <c r="AB47" i="17"/>
  <c r="AC47" i="17"/>
  <c r="AE47" i="17"/>
  <c r="AI47" i="17" s="1"/>
  <c r="AL47" i="17" s="1"/>
  <c r="C48" i="17"/>
  <c r="D48" i="17"/>
  <c r="E48" i="17"/>
  <c r="F48" i="17"/>
  <c r="G48" i="17"/>
  <c r="H48" i="17"/>
  <c r="I48" i="17"/>
  <c r="J48" i="17"/>
  <c r="K48" i="17"/>
  <c r="L48" i="17"/>
  <c r="M48" i="17"/>
  <c r="N48" i="17"/>
  <c r="O48" i="17"/>
  <c r="P48" i="17"/>
  <c r="Q48" i="17"/>
  <c r="R48" i="17"/>
  <c r="S48" i="17"/>
  <c r="T48" i="17"/>
  <c r="U48" i="17"/>
  <c r="V48" i="17"/>
  <c r="W48" i="17"/>
  <c r="X48" i="17"/>
  <c r="Y48" i="17"/>
  <c r="Z48" i="17"/>
  <c r="AB48" i="17"/>
  <c r="AC48" i="17"/>
  <c r="AE48" i="17"/>
  <c r="AD48" i="17" s="1"/>
  <c r="C49" i="17"/>
  <c r="D49" i="17"/>
  <c r="E49" i="17"/>
  <c r="F49" i="17"/>
  <c r="G49" i="17"/>
  <c r="H49" i="17"/>
  <c r="I49" i="17"/>
  <c r="J49" i="17"/>
  <c r="K49" i="17"/>
  <c r="L49" i="17"/>
  <c r="M49" i="17"/>
  <c r="N49" i="17"/>
  <c r="O49" i="17"/>
  <c r="P49" i="17"/>
  <c r="Q49" i="17"/>
  <c r="R49" i="17"/>
  <c r="S49" i="17"/>
  <c r="T49" i="17"/>
  <c r="U49" i="17"/>
  <c r="V49" i="17"/>
  <c r="W49" i="17"/>
  <c r="X49" i="17"/>
  <c r="Y49" i="17"/>
  <c r="Z49" i="17"/>
  <c r="AB49" i="17"/>
  <c r="AC49" i="17"/>
  <c r="AE49" i="17"/>
  <c r="AD49" i="17" s="1"/>
  <c r="C50" i="17"/>
  <c r="D50" i="17"/>
  <c r="E50" i="17"/>
  <c r="F50" i="17"/>
  <c r="G50" i="17"/>
  <c r="H50" i="17"/>
  <c r="I50" i="17"/>
  <c r="J50" i="17"/>
  <c r="K50" i="17"/>
  <c r="L50" i="17"/>
  <c r="M50" i="17"/>
  <c r="N50" i="17"/>
  <c r="O50" i="17"/>
  <c r="P50" i="17"/>
  <c r="Q50" i="17"/>
  <c r="R50" i="17"/>
  <c r="S50" i="17"/>
  <c r="T50" i="17"/>
  <c r="U50" i="17"/>
  <c r="V50" i="17"/>
  <c r="W50" i="17"/>
  <c r="X50" i="17"/>
  <c r="Y50" i="17"/>
  <c r="Z50" i="17"/>
  <c r="AB50" i="17"/>
  <c r="AC50" i="17"/>
  <c r="AE50" i="17"/>
  <c r="AI50" i="17" s="1"/>
  <c r="AJ50" i="17" s="1"/>
  <c r="C51" i="17"/>
  <c r="D51" i="17"/>
  <c r="E51" i="17"/>
  <c r="F51" i="17"/>
  <c r="G51" i="17"/>
  <c r="H51" i="17"/>
  <c r="I51" i="17"/>
  <c r="J51" i="17"/>
  <c r="K51" i="17"/>
  <c r="L51" i="17"/>
  <c r="M51" i="17"/>
  <c r="N51" i="17"/>
  <c r="O51" i="17"/>
  <c r="P51" i="17"/>
  <c r="Q51" i="17"/>
  <c r="R51" i="17"/>
  <c r="S51" i="17"/>
  <c r="T51" i="17"/>
  <c r="U51" i="17"/>
  <c r="V51" i="17"/>
  <c r="W51" i="17"/>
  <c r="X51" i="17"/>
  <c r="Y51" i="17"/>
  <c r="Z51" i="17"/>
  <c r="AB51" i="17"/>
  <c r="AC51" i="17"/>
  <c r="AE51" i="17"/>
  <c r="C52" i="17"/>
  <c r="D52" i="17"/>
  <c r="E52" i="17"/>
  <c r="F52" i="17"/>
  <c r="G52" i="17"/>
  <c r="H52" i="17"/>
  <c r="I52" i="17"/>
  <c r="J52" i="17"/>
  <c r="K52" i="17"/>
  <c r="L52" i="17"/>
  <c r="M52" i="17"/>
  <c r="N52" i="17"/>
  <c r="O52" i="17"/>
  <c r="P52" i="17"/>
  <c r="Q52" i="17"/>
  <c r="R52" i="17"/>
  <c r="S52" i="17"/>
  <c r="T52" i="17"/>
  <c r="U52" i="17"/>
  <c r="V52" i="17"/>
  <c r="W52" i="17"/>
  <c r="X52" i="17"/>
  <c r="Y52" i="17"/>
  <c r="Z52" i="17"/>
  <c r="AB52" i="17"/>
  <c r="AC52" i="17"/>
  <c r="AE52" i="17"/>
  <c r="C53" i="17"/>
  <c r="D53" i="17"/>
  <c r="E53" i="17"/>
  <c r="F53" i="17"/>
  <c r="G53" i="17"/>
  <c r="H53" i="17"/>
  <c r="I53" i="17"/>
  <c r="J53" i="17"/>
  <c r="K53" i="17"/>
  <c r="L53" i="17"/>
  <c r="M53" i="17"/>
  <c r="N53" i="17"/>
  <c r="O53" i="17"/>
  <c r="P53" i="17"/>
  <c r="Q53" i="17"/>
  <c r="R53" i="17"/>
  <c r="S53" i="17"/>
  <c r="T53" i="17"/>
  <c r="U53" i="17"/>
  <c r="V53" i="17"/>
  <c r="W53" i="17"/>
  <c r="X53" i="17"/>
  <c r="Y53" i="17"/>
  <c r="Z53" i="17"/>
  <c r="AB53" i="17"/>
  <c r="AC53" i="17"/>
  <c r="AE53" i="17"/>
  <c r="AI53" i="17" s="1"/>
  <c r="AL53" i="17" s="1"/>
  <c r="C54" i="17"/>
  <c r="D54" i="17"/>
  <c r="E54" i="17"/>
  <c r="F54" i="17"/>
  <c r="G54" i="17"/>
  <c r="H54" i="17"/>
  <c r="I54" i="17"/>
  <c r="J54" i="17"/>
  <c r="K54" i="17"/>
  <c r="L54" i="17"/>
  <c r="M54" i="17"/>
  <c r="N54" i="17"/>
  <c r="O54" i="17"/>
  <c r="P54" i="17"/>
  <c r="Q54" i="17"/>
  <c r="R54" i="17"/>
  <c r="S54" i="17"/>
  <c r="T54" i="17"/>
  <c r="U54" i="17"/>
  <c r="V54" i="17"/>
  <c r="W54" i="17"/>
  <c r="X54" i="17"/>
  <c r="Y54" i="17"/>
  <c r="Z54" i="17"/>
  <c r="AB54" i="17"/>
  <c r="AC54" i="17"/>
  <c r="AE54" i="17"/>
  <c r="C55" i="17"/>
  <c r="D55" i="17"/>
  <c r="E55" i="17"/>
  <c r="F55" i="17"/>
  <c r="G55" i="17"/>
  <c r="H55" i="17"/>
  <c r="I55" i="17"/>
  <c r="J55" i="17"/>
  <c r="K55" i="17"/>
  <c r="L55" i="17"/>
  <c r="M55" i="17"/>
  <c r="N55" i="17"/>
  <c r="O55" i="17"/>
  <c r="P55" i="17"/>
  <c r="Q55" i="17"/>
  <c r="R55" i="17"/>
  <c r="S55" i="17"/>
  <c r="T55" i="17"/>
  <c r="U55" i="17"/>
  <c r="V55" i="17"/>
  <c r="W55" i="17"/>
  <c r="X55" i="17"/>
  <c r="Y55" i="17"/>
  <c r="Z55" i="17"/>
  <c r="AB55" i="17"/>
  <c r="AC55" i="17"/>
  <c r="AE55" i="17"/>
  <c r="AD55" i="17" s="1"/>
  <c r="C56" i="17"/>
  <c r="D56" i="17"/>
  <c r="E56" i="17"/>
  <c r="F56" i="17"/>
  <c r="G56" i="17"/>
  <c r="H56" i="17"/>
  <c r="I56" i="17"/>
  <c r="J56" i="17"/>
  <c r="K56" i="17"/>
  <c r="L56" i="17"/>
  <c r="M56" i="17"/>
  <c r="N56" i="17"/>
  <c r="O56" i="17"/>
  <c r="P56" i="17"/>
  <c r="Q56" i="17"/>
  <c r="R56" i="17"/>
  <c r="S56" i="17"/>
  <c r="T56" i="17"/>
  <c r="U56" i="17"/>
  <c r="V56" i="17"/>
  <c r="W56" i="17"/>
  <c r="X56" i="17"/>
  <c r="Y56" i="17"/>
  <c r="Z56" i="17"/>
  <c r="AB56" i="17"/>
  <c r="AC56" i="17"/>
  <c r="AE56" i="17"/>
  <c r="AD56" i="17" s="1"/>
  <c r="C57" i="17"/>
  <c r="D57" i="17"/>
  <c r="E57" i="17"/>
  <c r="F57" i="17"/>
  <c r="G57" i="17"/>
  <c r="H57" i="17"/>
  <c r="I57" i="17"/>
  <c r="J57" i="17"/>
  <c r="K57" i="17"/>
  <c r="L57" i="17"/>
  <c r="M57" i="17"/>
  <c r="N57" i="17"/>
  <c r="O57" i="17"/>
  <c r="P57" i="17"/>
  <c r="Q57" i="17"/>
  <c r="R57" i="17"/>
  <c r="S57" i="17"/>
  <c r="T57" i="17"/>
  <c r="U57" i="17"/>
  <c r="V57" i="17"/>
  <c r="W57" i="17"/>
  <c r="X57" i="17"/>
  <c r="Y57" i="17"/>
  <c r="Z57" i="17"/>
  <c r="AB57" i="17"/>
  <c r="AC57" i="17"/>
  <c r="AE57" i="17"/>
  <c r="AD57" i="17" s="1"/>
  <c r="C58" i="17"/>
  <c r="D58" i="17"/>
  <c r="E58" i="17"/>
  <c r="F58" i="17"/>
  <c r="G58" i="17"/>
  <c r="H58" i="17"/>
  <c r="I58" i="17"/>
  <c r="J58" i="17"/>
  <c r="K58" i="17"/>
  <c r="L58" i="17"/>
  <c r="M58" i="17"/>
  <c r="N58" i="17"/>
  <c r="O58" i="17"/>
  <c r="P58" i="17"/>
  <c r="Q58" i="17"/>
  <c r="R58" i="17"/>
  <c r="S58" i="17"/>
  <c r="T58" i="17"/>
  <c r="U58" i="17"/>
  <c r="V58" i="17"/>
  <c r="W58" i="17"/>
  <c r="X58" i="17"/>
  <c r="Y58" i="17"/>
  <c r="Z58" i="17"/>
  <c r="AB58" i="17"/>
  <c r="AC58" i="17"/>
  <c r="AE58" i="17"/>
  <c r="AD58" i="17" s="1"/>
  <c r="C59" i="17"/>
  <c r="D59" i="17"/>
  <c r="E59" i="17"/>
  <c r="F59" i="17"/>
  <c r="G59" i="17"/>
  <c r="H59" i="17"/>
  <c r="I59" i="17"/>
  <c r="J59" i="17"/>
  <c r="K59" i="17"/>
  <c r="L59" i="17"/>
  <c r="M59" i="17"/>
  <c r="N59" i="17"/>
  <c r="O59" i="17"/>
  <c r="P59" i="17"/>
  <c r="Q59" i="17"/>
  <c r="R59" i="17"/>
  <c r="S59" i="17"/>
  <c r="T59" i="17"/>
  <c r="U59" i="17"/>
  <c r="V59" i="17"/>
  <c r="W59" i="17"/>
  <c r="X59" i="17"/>
  <c r="Y59" i="17"/>
  <c r="Z59" i="17"/>
  <c r="AB59" i="17"/>
  <c r="AC59" i="17"/>
  <c r="AE59" i="17"/>
  <c r="AI59" i="17" s="1"/>
  <c r="AL59" i="17" s="1"/>
  <c r="C60" i="17"/>
  <c r="D60" i="17"/>
  <c r="E60" i="17"/>
  <c r="F60" i="17"/>
  <c r="G60" i="17"/>
  <c r="H60" i="17"/>
  <c r="I60" i="17"/>
  <c r="J60" i="17"/>
  <c r="K60" i="17"/>
  <c r="L60" i="17"/>
  <c r="M60" i="17"/>
  <c r="N60" i="17"/>
  <c r="O60" i="17"/>
  <c r="P60" i="17"/>
  <c r="Q60" i="17"/>
  <c r="R60" i="17"/>
  <c r="S60" i="17"/>
  <c r="T60" i="17"/>
  <c r="U60" i="17"/>
  <c r="V60" i="17"/>
  <c r="W60" i="17"/>
  <c r="X60" i="17"/>
  <c r="Y60" i="17"/>
  <c r="Z60" i="17"/>
  <c r="AB60" i="17"/>
  <c r="AC60" i="17"/>
  <c r="AE60" i="17"/>
  <c r="AI60" i="17" s="1"/>
  <c r="AJ60" i="17" s="1"/>
  <c r="C61" i="17"/>
  <c r="D61" i="17"/>
  <c r="E61" i="17"/>
  <c r="F61" i="17"/>
  <c r="G61" i="17"/>
  <c r="H61" i="17"/>
  <c r="I61" i="17"/>
  <c r="J61" i="17"/>
  <c r="K61" i="17"/>
  <c r="L61" i="17"/>
  <c r="M61" i="17"/>
  <c r="N61" i="17"/>
  <c r="O61" i="17"/>
  <c r="P61" i="17"/>
  <c r="Q61" i="17"/>
  <c r="R61" i="17"/>
  <c r="S61" i="17"/>
  <c r="T61" i="17"/>
  <c r="U61" i="17"/>
  <c r="V61" i="17"/>
  <c r="W61" i="17"/>
  <c r="X61" i="17"/>
  <c r="Y61" i="17"/>
  <c r="Z61" i="17"/>
  <c r="AB61" i="17"/>
  <c r="AC61" i="17"/>
  <c r="AE61" i="17"/>
  <c r="AD61" i="17" s="1"/>
  <c r="AI61" i="17"/>
  <c r="C62" i="17"/>
  <c r="D62" i="17"/>
  <c r="E62" i="17"/>
  <c r="F62" i="17"/>
  <c r="G62" i="17"/>
  <c r="H62" i="17"/>
  <c r="I62" i="17"/>
  <c r="J62" i="17"/>
  <c r="K62" i="17"/>
  <c r="L62" i="17"/>
  <c r="M62" i="17"/>
  <c r="N62" i="17"/>
  <c r="O62" i="17"/>
  <c r="P62" i="17"/>
  <c r="Q62" i="17"/>
  <c r="R62" i="17"/>
  <c r="S62" i="17"/>
  <c r="T62" i="17"/>
  <c r="U62" i="17"/>
  <c r="V62" i="17"/>
  <c r="W62" i="17"/>
  <c r="X62" i="17"/>
  <c r="Y62" i="17"/>
  <c r="Z62" i="17"/>
  <c r="AB62" i="17"/>
  <c r="AC62" i="17"/>
  <c r="AE62" i="17"/>
  <c r="AI62" i="17" s="1"/>
  <c r="AM62" i="17" s="1"/>
  <c r="C63" i="17"/>
  <c r="D63" i="17"/>
  <c r="E63" i="17"/>
  <c r="F63" i="17"/>
  <c r="G63" i="17"/>
  <c r="H63" i="17"/>
  <c r="I63" i="17"/>
  <c r="J63" i="17"/>
  <c r="K63" i="17"/>
  <c r="L63" i="17"/>
  <c r="M63" i="17"/>
  <c r="N63" i="17"/>
  <c r="O63" i="17"/>
  <c r="P63" i="17"/>
  <c r="Q63" i="17"/>
  <c r="R63" i="17"/>
  <c r="S63" i="17"/>
  <c r="T63" i="17"/>
  <c r="U63" i="17"/>
  <c r="V63" i="17"/>
  <c r="W63" i="17"/>
  <c r="X63" i="17"/>
  <c r="Y63" i="17"/>
  <c r="Z63" i="17"/>
  <c r="AB63" i="17"/>
  <c r="AC63" i="17"/>
  <c r="AE63" i="17"/>
  <c r="AD63" i="17" s="1"/>
  <c r="C64" i="17"/>
  <c r="D64" i="17"/>
  <c r="E64" i="17"/>
  <c r="F64" i="17"/>
  <c r="G64" i="17"/>
  <c r="H64" i="17"/>
  <c r="I64" i="17"/>
  <c r="J64" i="17"/>
  <c r="K64" i="17"/>
  <c r="L64" i="17"/>
  <c r="M64" i="17"/>
  <c r="N64" i="17"/>
  <c r="O64" i="17"/>
  <c r="P64" i="17"/>
  <c r="Q64" i="17"/>
  <c r="R64" i="17"/>
  <c r="S64" i="17"/>
  <c r="T64" i="17"/>
  <c r="U64" i="17"/>
  <c r="V64" i="17"/>
  <c r="W64" i="17"/>
  <c r="X64" i="17"/>
  <c r="Y64" i="17"/>
  <c r="Z64" i="17"/>
  <c r="AB64" i="17"/>
  <c r="AC64" i="17"/>
  <c r="AE64" i="17" s="1"/>
  <c r="C65" i="17"/>
  <c r="D65" i="17"/>
  <c r="E65" i="17"/>
  <c r="F65" i="17"/>
  <c r="G65" i="17"/>
  <c r="H65" i="17"/>
  <c r="I65" i="17"/>
  <c r="J65" i="17"/>
  <c r="K65" i="17"/>
  <c r="L65" i="17"/>
  <c r="M65" i="17"/>
  <c r="N65" i="17"/>
  <c r="O65" i="17"/>
  <c r="P65" i="17"/>
  <c r="Q65" i="17"/>
  <c r="R65" i="17"/>
  <c r="S65" i="17"/>
  <c r="T65" i="17"/>
  <c r="U65" i="17"/>
  <c r="V65" i="17"/>
  <c r="W65" i="17"/>
  <c r="X65" i="17"/>
  <c r="Y65" i="17"/>
  <c r="Z65" i="17"/>
  <c r="AB65" i="17"/>
  <c r="AC65" i="17"/>
  <c r="AE65" i="17"/>
  <c r="C66" i="17"/>
  <c r="D66" i="17"/>
  <c r="E66" i="17"/>
  <c r="F66" i="17"/>
  <c r="G66" i="17"/>
  <c r="H66" i="17"/>
  <c r="I66" i="17"/>
  <c r="J66" i="17"/>
  <c r="K66" i="17"/>
  <c r="L66" i="17"/>
  <c r="M66" i="17"/>
  <c r="N66" i="17"/>
  <c r="O66" i="17"/>
  <c r="P66" i="17"/>
  <c r="Q66" i="17"/>
  <c r="R66" i="17"/>
  <c r="S66" i="17"/>
  <c r="T66" i="17"/>
  <c r="U66" i="17"/>
  <c r="V66" i="17"/>
  <c r="W66" i="17"/>
  <c r="X66" i="17"/>
  <c r="Y66" i="17"/>
  <c r="Z66" i="17"/>
  <c r="AB66" i="17"/>
  <c r="AC66" i="17"/>
  <c r="AE66" i="17"/>
  <c r="AD66" i="17" s="1"/>
  <c r="C67" i="17"/>
  <c r="D67" i="17"/>
  <c r="E67" i="17"/>
  <c r="F67" i="17"/>
  <c r="G67" i="17"/>
  <c r="H67" i="17"/>
  <c r="I67" i="17"/>
  <c r="J67" i="17"/>
  <c r="K67" i="17"/>
  <c r="L67" i="17"/>
  <c r="M67" i="17"/>
  <c r="N67" i="17"/>
  <c r="O67" i="17"/>
  <c r="P67" i="17"/>
  <c r="Q67" i="17"/>
  <c r="R67" i="17"/>
  <c r="S67" i="17"/>
  <c r="T67" i="17"/>
  <c r="U67" i="17"/>
  <c r="V67" i="17"/>
  <c r="W67" i="17"/>
  <c r="X67" i="17"/>
  <c r="Y67" i="17"/>
  <c r="Z67" i="17"/>
  <c r="AB67" i="17"/>
  <c r="AC67" i="17"/>
  <c r="AE67" i="17"/>
  <c r="AD67" i="17" s="1"/>
  <c r="C68" i="17"/>
  <c r="D68" i="17"/>
  <c r="E68" i="17"/>
  <c r="F68" i="17"/>
  <c r="G68" i="17"/>
  <c r="H68" i="17"/>
  <c r="I68" i="17"/>
  <c r="J68" i="17"/>
  <c r="K68" i="17"/>
  <c r="L68" i="17"/>
  <c r="M68" i="17"/>
  <c r="N68" i="17"/>
  <c r="O68" i="17"/>
  <c r="P68" i="17"/>
  <c r="Q68" i="17"/>
  <c r="R68" i="17"/>
  <c r="S68" i="17"/>
  <c r="T68" i="17"/>
  <c r="U68" i="17"/>
  <c r="V68" i="17"/>
  <c r="W68" i="17"/>
  <c r="X68" i="17"/>
  <c r="Y68" i="17"/>
  <c r="Z68" i="17"/>
  <c r="AB68" i="17"/>
  <c r="AC68" i="17"/>
  <c r="AE68" i="17"/>
  <c r="C69" i="17"/>
  <c r="D69" i="17"/>
  <c r="E69" i="17"/>
  <c r="F69" i="17"/>
  <c r="G69" i="17"/>
  <c r="H69" i="17"/>
  <c r="I69" i="17"/>
  <c r="J69" i="17"/>
  <c r="K69" i="17"/>
  <c r="L69" i="17"/>
  <c r="M69" i="17"/>
  <c r="N69" i="17"/>
  <c r="O69" i="17"/>
  <c r="P69" i="17"/>
  <c r="Q69" i="17"/>
  <c r="R69" i="17"/>
  <c r="S69" i="17"/>
  <c r="T69" i="17"/>
  <c r="U69" i="17"/>
  <c r="V69" i="17"/>
  <c r="W69" i="17"/>
  <c r="X69" i="17"/>
  <c r="Y69" i="17"/>
  <c r="Z69" i="17"/>
  <c r="AB69" i="17"/>
  <c r="AC69" i="17"/>
  <c r="AE69" i="17"/>
  <c r="AD69" i="17" s="1"/>
  <c r="C70" i="17"/>
  <c r="D70" i="17"/>
  <c r="E70" i="17"/>
  <c r="F70" i="17"/>
  <c r="G70" i="17"/>
  <c r="H70" i="17"/>
  <c r="I70" i="17"/>
  <c r="J70" i="17"/>
  <c r="K70" i="17"/>
  <c r="L70" i="17"/>
  <c r="M70" i="17"/>
  <c r="N70" i="17"/>
  <c r="O70" i="17"/>
  <c r="P70" i="17"/>
  <c r="Q70" i="17"/>
  <c r="R70" i="17"/>
  <c r="S70" i="17"/>
  <c r="T70" i="17"/>
  <c r="U70" i="17"/>
  <c r="V70" i="17"/>
  <c r="W70" i="17"/>
  <c r="X70" i="17"/>
  <c r="Y70" i="17"/>
  <c r="Z70" i="17"/>
  <c r="AB70" i="17"/>
  <c r="AC70" i="17"/>
  <c r="AE70" i="17"/>
  <c r="AD70" i="17" s="1"/>
  <c r="C71" i="17"/>
  <c r="D71" i="17"/>
  <c r="E71" i="17"/>
  <c r="F71" i="17"/>
  <c r="G71" i="17"/>
  <c r="H71" i="17"/>
  <c r="I71" i="17"/>
  <c r="J71" i="17"/>
  <c r="K71" i="17"/>
  <c r="L71" i="17"/>
  <c r="M71" i="17"/>
  <c r="N71" i="17"/>
  <c r="O71" i="17"/>
  <c r="P71" i="17"/>
  <c r="Q71" i="17"/>
  <c r="R71" i="17"/>
  <c r="S71" i="17"/>
  <c r="T71" i="17"/>
  <c r="U71" i="17"/>
  <c r="V71" i="17"/>
  <c r="W71" i="17"/>
  <c r="X71" i="17"/>
  <c r="Y71" i="17"/>
  <c r="Z71" i="17"/>
  <c r="AB71" i="17"/>
  <c r="AC71" i="17"/>
  <c r="AE71" i="17"/>
  <c r="C72" i="17"/>
  <c r="D72" i="17"/>
  <c r="E72" i="17"/>
  <c r="F72" i="17"/>
  <c r="G72" i="17"/>
  <c r="H72" i="17"/>
  <c r="I72" i="17"/>
  <c r="J72" i="17"/>
  <c r="K72" i="17"/>
  <c r="L72" i="17"/>
  <c r="M72" i="17"/>
  <c r="N72" i="17"/>
  <c r="O72" i="17"/>
  <c r="P72" i="17"/>
  <c r="Q72" i="17"/>
  <c r="R72" i="17"/>
  <c r="S72" i="17"/>
  <c r="T72" i="17"/>
  <c r="U72" i="17"/>
  <c r="V72" i="17"/>
  <c r="W72" i="17"/>
  <c r="X72" i="17"/>
  <c r="Y72" i="17"/>
  <c r="Z72" i="17"/>
  <c r="AB72" i="17"/>
  <c r="AC72" i="17"/>
  <c r="AE72" i="17"/>
  <c r="AD72" i="17" s="1"/>
  <c r="C73" i="17"/>
  <c r="D73" i="17"/>
  <c r="E73" i="17"/>
  <c r="F73" i="17"/>
  <c r="G73" i="17"/>
  <c r="H73" i="17"/>
  <c r="I73" i="17"/>
  <c r="J73" i="17"/>
  <c r="K73" i="17"/>
  <c r="L73" i="17"/>
  <c r="M73" i="17"/>
  <c r="N73" i="17"/>
  <c r="O73" i="17"/>
  <c r="P73" i="17"/>
  <c r="Q73" i="17"/>
  <c r="R73" i="17"/>
  <c r="S73" i="17"/>
  <c r="T73" i="17"/>
  <c r="U73" i="17"/>
  <c r="V73" i="17"/>
  <c r="W73" i="17"/>
  <c r="X73" i="17"/>
  <c r="Y73" i="17"/>
  <c r="Z73" i="17"/>
  <c r="AB73" i="17"/>
  <c r="AC73" i="17"/>
  <c r="AE73" i="17"/>
  <c r="AD73" i="17" s="1"/>
  <c r="C74" i="17"/>
  <c r="D74" i="17"/>
  <c r="E74" i="17"/>
  <c r="F74" i="17"/>
  <c r="G74" i="17"/>
  <c r="H74" i="17"/>
  <c r="I74" i="17"/>
  <c r="J74" i="17"/>
  <c r="K74" i="17"/>
  <c r="L74" i="17"/>
  <c r="M74" i="17"/>
  <c r="N74" i="17"/>
  <c r="O74" i="17"/>
  <c r="P74" i="17"/>
  <c r="Q74" i="17"/>
  <c r="R74" i="17"/>
  <c r="S74" i="17"/>
  <c r="T74" i="17"/>
  <c r="U74" i="17"/>
  <c r="V74" i="17"/>
  <c r="W74" i="17"/>
  <c r="X74" i="17"/>
  <c r="Y74" i="17"/>
  <c r="Z74" i="17"/>
  <c r="AB74" i="17"/>
  <c r="AC74" i="17"/>
  <c r="AE74" i="17"/>
  <c r="AI74" i="17" s="1"/>
  <c r="AJ74" i="17" s="1"/>
  <c r="C75" i="17"/>
  <c r="D75" i="17"/>
  <c r="E75" i="17"/>
  <c r="F75" i="17"/>
  <c r="G75" i="17"/>
  <c r="H75" i="17"/>
  <c r="I75" i="17"/>
  <c r="J75" i="17"/>
  <c r="K75" i="17"/>
  <c r="L75" i="17"/>
  <c r="M75" i="17"/>
  <c r="N75" i="17"/>
  <c r="O75" i="17"/>
  <c r="P75" i="17"/>
  <c r="Q75" i="17"/>
  <c r="R75" i="17"/>
  <c r="S75" i="17"/>
  <c r="T75" i="17"/>
  <c r="U75" i="17"/>
  <c r="V75" i="17"/>
  <c r="W75" i="17"/>
  <c r="X75" i="17"/>
  <c r="Y75" i="17"/>
  <c r="Z75" i="17"/>
  <c r="AB75" i="17"/>
  <c r="AC75" i="17"/>
  <c r="AE75" i="17"/>
  <c r="AD75" i="17" s="1"/>
  <c r="AI75" i="17"/>
  <c r="AL75" i="17" s="1"/>
  <c r="C76" i="17"/>
  <c r="D76" i="17"/>
  <c r="E76" i="17"/>
  <c r="F76" i="17"/>
  <c r="G76" i="17"/>
  <c r="H76" i="17"/>
  <c r="I76" i="17"/>
  <c r="J76" i="17"/>
  <c r="K76" i="17"/>
  <c r="L76" i="17"/>
  <c r="M76" i="17"/>
  <c r="N76" i="17"/>
  <c r="O76" i="17"/>
  <c r="P76" i="17"/>
  <c r="Q76" i="17"/>
  <c r="R76" i="17"/>
  <c r="S76" i="17"/>
  <c r="T76" i="17"/>
  <c r="U76" i="17"/>
  <c r="V76" i="17"/>
  <c r="W76" i="17"/>
  <c r="X76" i="17"/>
  <c r="Y76" i="17"/>
  <c r="Z76" i="17"/>
  <c r="AB76" i="17"/>
  <c r="AC76" i="17"/>
  <c r="AE76" i="17"/>
  <c r="C77" i="17"/>
  <c r="D77" i="17"/>
  <c r="E77" i="17"/>
  <c r="F77" i="17"/>
  <c r="G77" i="17"/>
  <c r="H77" i="17"/>
  <c r="I77" i="17"/>
  <c r="J77" i="17"/>
  <c r="K77" i="17"/>
  <c r="L77" i="17"/>
  <c r="M77" i="17"/>
  <c r="N77" i="17"/>
  <c r="O77" i="17"/>
  <c r="P77" i="17"/>
  <c r="Q77" i="17"/>
  <c r="R77" i="17"/>
  <c r="S77" i="17"/>
  <c r="T77" i="17"/>
  <c r="U77" i="17"/>
  <c r="V77" i="17"/>
  <c r="W77" i="17"/>
  <c r="X77" i="17"/>
  <c r="Y77" i="17"/>
  <c r="Z77" i="17"/>
  <c r="AB77" i="17"/>
  <c r="AC77" i="17"/>
  <c r="AE77" i="17"/>
  <c r="AI77" i="17" s="1"/>
  <c r="AJ77" i="17" s="1"/>
  <c r="C78" i="17"/>
  <c r="D78" i="17"/>
  <c r="E78" i="17"/>
  <c r="F78" i="17"/>
  <c r="G78" i="17"/>
  <c r="H78" i="17"/>
  <c r="I78" i="17"/>
  <c r="J78" i="17"/>
  <c r="K78" i="17"/>
  <c r="L78" i="17"/>
  <c r="M78" i="17"/>
  <c r="N78" i="17"/>
  <c r="O78" i="17"/>
  <c r="P78" i="17"/>
  <c r="Q78" i="17"/>
  <c r="R78" i="17"/>
  <c r="S78" i="17"/>
  <c r="T78" i="17"/>
  <c r="U78" i="17"/>
  <c r="V78" i="17"/>
  <c r="W78" i="17"/>
  <c r="X78" i="17"/>
  <c r="Y78" i="17"/>
  <c r="Z78" i="17"/>
  <c r="AB78" i="17"/>
  <c r="AC78" i="17"/>
  <c r="AE78" i="17"/>
  <c r="AD78" i="17" s="1"/>
  <c r="C79" i="17"/>
  <c r="D79" i="17"/>
  <c r="E79" i="17"/>
  <c r="F79" i="17"/>
  <c r="G79" i="17"/>
  <c r="H79" i="17"/>
  <c r="I79" i="17"/>
  <c r="J79" i="17"/>
  <c r="K79" i="17"/>
  <c r="L79" i="17"/>
  <c r="M79" i="17"/>
  <c r="N79" i="17"/>
  <c r="O79" i="17"/>
  <c r="P79" i="17"/>
  <c r="Q79" i="17"/>
  <c r="R79" i="17"/>
  <c r="S79" i="17"/>
  <c r="T79" i="17"/>
  <c r="U79" i="17"/>
  <c r="V79" i="17"/>
  <c r="W79" i="17"/>
  <c r="X79" i="17"/>
  <c r="Y79" i="17"/>
  <c r="Z79" i="17"/>
  <c r="AB79" i="17"/>
  <c r="AC79" i="17"/>
  <c r="AE79" i="17"/>
  <c r="AD79" i="17" s="1"/>
  <c r="C80" i="17"/>
  <c r="D80" i="17"/>
  <c r="E80" i="17"/>
  <c r="F80" i="17"/>
  <c r="G80" i="17"/>
  <c r="H80" i="17"/>
  <c r="I80" i="17"/>
  <c r="J80" i="17"/>
  <c r="K80" i="17"/>
  <c r="L80" i="17"/>
  <c r="M80" i="17"/>
  <c r="N80" i="17"/>
  <c r="O80" i="17"/>
  <c r="P80" i="17"/>
  <c r="Q80" i="17"/>
  <c r="R80" i="17"/>
  <c r="S80" i="17"/>
  <c r="T80" i="17"/>
  <c r="U80" i="17"/>
  <c r="V80" i="17"/>
  <c r="W80" i="17"/>
  <c r="X80" i="17"/>
  <c r="Y80" i="17"/>
  <c r="Z80" i="17"/>
  <c r="AB80" i="17"/>
  <c r="AC80" i="17"/>
  <c r="AE80" i="17"/>
  <c r="AI80" i="17" s="1"/>
  <c r="C81" i="17"/>
  <c r="D81" i="17"/>
  <c r="E81" i="17"/>
  <c r="F81" i="17"/>
  <c r="G81" i="17"/>
  <c r="H81" i="17"/>
  <c r="I81" i="17"/>
  <c r="J81" i="17"/>
  <c r="K81" i="17"/>
  <c r="L81" i="17"/>
  <c r="M81" i="17"/>
  <c r="N81" i="17"/>
  <c r="O81" i="17"/>
  <c r="P81" i="17"/>
  <c r="Q81" i="17"/>
  <c r="R81" i="17"/>
  <c r="S81" i="17"/>
  <c r="T81" i="17"/>
  <c r="U81" i="17"/>
  <c r="V81" i="17"/>
  <c r="W81" i="17"/>
  <c r="X81" i="17"/>
  <c r="Y81" i="17"/>
  <c r="Z81" i="17"/>
  <c r="AB81" i="17"/>
  <c r="AC81" i="17"/>
  <c r="AE81" i="17"/>
  <c r="AI81" i="17" s="1"/>
  <c r="C82" i="17"/>
  <c r="D82" i="17"/>
  <c r="E82" i="17"/>
  <c r="F82" i="17"/>
  <c r="G82" i="17"/>
  <c r="H82" i="17"/>
  <c r="I82" i="17"/>
  <c r="J82" i="17"/>
  <c r="K82" i="17"/>
  <c r="L82" i="17"/>
  <c r="M82" i="17"/>
  <c r="N82" i="17"/>
  <c r="O82" i="17"/>
  <c r="P82" i="17"/>
  <c r="Q82" i="17"/>
  <c r="R82" i="17"/>
  <c r="S82" i="17"/>
  <c r="T82" i="17"/>
  <c r="U82" i="17"/>
  <c r="V82" i="17"/>
  <c r="W82" i="17"/>
  <c r="X82" i="17"/>
  <c r="Y82" i="17"/>
  <c r="Z82" i="17"/>
  <c r="AB82" i="17"/>
  <c r="AC82" i="17"/>
  <c r="AE82" i="17"/>
  <c r="C83" i="17"/>
  <c r="D83" i="17"/>
  <c r="E83" i="17"/>
  <c r="F83" i="17"/>
  <c r="G83" i="17"/>
  <c r="H83" i="17"/>
  <c r="I83" i="17"/>
  <c r="J83" i="17"/>
  <c r="K83" i="17"/>
  <c r="L83" i="17"/>
  <c r="M83" i="17"/>
  <c r="N83" i="17"/>
  <c r="O83" i="17"/>
  <c r="P83" i="17"/>
  <c r="Q83" i="17"/>
  <c r="R83" i="17"/>
  <c r="S83" i="17"/>
  <c r="T83" i="17"/>
  <c r="U83" i="17"/>
  <c r="V83" i="17"/>
  <c r="W83" i="17"/>
  <c r="X83" i="17"/>
  <c r="Y83" i="17"/>
  <c r="Z83" i="17"/>
  <c r="AB83" i="17"/>
  <c r="AC83" i="17"/>
  <c r="AE83" i="17"/>
  <c r="AD83" i="17" s="1"/>
  <c r="C84" i="17"/>
  <c r="D84" i="17"/>
  <c r="E84" i="17"/>
  <c r="F84" i="17"/>
  <c r="G84" i="17"/>
  <c r="H84" i="17"/>
  <c r="I84" i="17"/>
  <c r="J84" i="17"/>
  <c r="K84" i="17"/>
  <c r="L84" i="17"/>
  <c r="M84" i="17"/>
  <c r="N84" i="17"/>
  <c r="O84" i="17"/>
  <c r="P84" i="17"/>
  <c r="Q84" i="17"/>
  <c r="R84" i="17"/>
  <c r="S84" i="17"/>
  <c r="T84" i="17"/>
  <c r="U84" i="17"/>
  <c r="V84" i="17"/>
  <c r="W84" i="17"/>
  <c r="X84" i="17"/>
  <c r="Y84" i="17"/>
  <c r="Z84" i="17"/>
  <c r="AB84" i="17"/>
  <c r="AC84" i="17"/>
  <c r="AE84" i="17"/>
  <c r="AI84" i="17" s="1"/>
  <c r="AK84" i="17" s="1"/>
  <c r="C85" i="17"/>
  <c r="D85" i="17"/>
  <c r="E85" i="17"/>
  <c r="F85" i="17"/>
  <c r="G85" i="17"/>
  <c r="H85" i="17"/>
  <c r="I85" i="17"/>
  <c r="J85" i="17"/>
  <c r="K85" i="17"/>
  <c r="L85" i="17"/>
  <c r="M85" i="17"/>
  <c r="N85" i="17"/>
  <c r="O85" i="17"/>
  <c r="P85" i="17"/>
  <c r="Q85" i="17"/>
  <c r="R85" i="17"/>
  <c r="S85" i="17"/>
  <c r="T85" i="17"/>
  <c r="U85" i="17"/>
  <c r="V85" i="17"/>
  <c r="W85" i="17"/>
  <c r="X85" i="17"/>
  <c r="Y85" i="17"/>
  <c r="Z85" i="17"/>
  <c r="AB85" i="17"/>
  <c r="AC85" i="17"/>
  <c r="AE85" i="17"/>
  <c r="C86" i="17"/>
  <c r="D86" i="17"/>
  <c r="E86" i="17"/>
  <c r="F86" i="17"/>
  <c r="G86" i="17"/>
  <c r="H86" i="17"/>
  <c r="I86" i="17"/>
  <c r="J86" i="17"/>
  <c r="K86" i="17"/>
  <c r="L86" i="17"/>
  <c r="M86" i="17"/>
  <c r="N86" i="17"/>
  <c r="O86" i="17"/>
  <c r="P86" i="17"/>
  <c r="Q86" i="17"/>
  <c r="R86" i="17"/>
  <c r="S86" i="17"/>
  <c r="T86" i="17"/>
  <c r="U86" i="17"/>
  <c r="V86" i="17"/>
  <c r="W86" i="17"/>
  <c r="X86" i="17"/>
  <c r="Y86" i="17"/>
  <c r="Z86" i="17"/>
  <c r="AB86" i="17"/>
  <c r="AC86" i="17"/>
  <c r="AE86" i="17"/>
  <c r="AD86" i="17" s="1"/>
  <c r="C87" i="17"/>
  <c r="D87" i="17"/>
  <c r="E87" i="17"/>
  <c r="F87" i="17"/>
  <c r="G87" i="17"/>
  <c r="H87" i="17"/>
  <c r="I87" i="17"/>
  <c r="J87" i="17"/>
  <c r="K87" i="17"/>
  <c r="L87" i="17"/>
  <c r="M87" i="17"/>
  <c r="N87" i="17"/>
  <c r="O87" i="17"/>
  <c r="P87" i="17"/>
  <c r="Q87" i="17"/>
  <c r="R87" i="17"/>
  <c r="S87" i="17"/>
  <c r="T87" i="17"/>
  <c r="U87" i="17"/>
  <c r="V87" i="17"/>
  <c r="W87" i="17"/>
  <c r="X87" i="17"/>
  <c r="Y87" i="17"/>
  <c r="Z87" i="17"/>
  <c r="AB87" i="17"/>
  <c r="AC87" i="17"/>
  <c r="AE87" i="17"/>
  <c r="AI87" i="17" s="1"/>
  <c r="C88" i="17"/>
  <c r="D88" i="17"/>
  <c r="E88" i="17"/>
  <c r="F88" i="17"/>
  <c r="G88" i="17"/>
  <c r="H88" i="17"/>
  <c r="I88" i="17"/>
  <c r="J88" i="17"/>
  <c r="K88" i="17"/>
  <c r="L88" i="17"/>
  <c r="M88" i="17"/>
  <c r="N88" i="17"/>
  <c r="O88" i="17"/>
  <c r="P88" i="17"/>
  <c r="Q88" i="17"/>
  <c r="R88" i="17"/>
  <c r="S88" i="17"/>
  <c r="T88" i="17"/>
  <c r="U88" i="17"/>
  <c r="V88" i="17"/>
  <c r="W88" i="17"/>
  <c r="X88" i="17"/>
  <c r="Y88" i="17"/>
  <c r="Z88" i="17"/>
  <c r="AB88" i="17"/>
  <c r="AC88" i="17"/>
  <c r="AE88" i="17"/>
  <c r="AD88" i="17" s="1"/>
  <c r="C89" i="17"/>
  <c r="D89" i="17"/>
  <c r="E89" i="17"/>
  <c r="F89" i="17"/>
  <c r="G89" i="17"/>
  <c r="H89" i="17"/>
  <c r="I89" i="17"/>
  <c r="J89" i="17"/>
  <c r="K89" i="17"/>
  <c r="L89" i="17"/>
  <c r="M89" i="17"/>
  <c r="N89" i="17"/>
  <c r="O89" i="17"/>
  <c r="P89" i="17"/>
  <c r="Q89" i="17"/>
  <c r="R89" i="17"/>
  <c r="S89" i="17"/>
  <c r="T89" i="17"/>
  <c r="U89" i="17"/>
  <c r="V89" i="17"/>
  <c r="W89" i="17"/>
  <c r="X89" i="17"/>
  <c r="Y89" i="17"/>
  <c r="Z89" i="17"/>
  <c r="AB89" i="17"/>
  <c r="AC89" i="17"/>
  <c r="AE89" i="17"/>
  <c r="AI89" i="17" s="1"/>
  <c r="C90" i="17"/>
  <c r="D90" i="17"/>
  <c r="E90" i="17"/>
  <c r="F90" i="17"/>
  <c r="G90" i="17"/>
  <c r="H90" i="17"/>
  <c r="I90" i="17"/>
  <c r="J90" i="17"/>
  <c r="K90" i="17"/>
  <c r="L90" i="17"/>
  <c r="M90" i="17"/>
  <c r="N90" i="17"/>
  <c r="O90" i="17"/>
  <c r="P90" i="17"/>
  <c r="Q90" i="17"/>
  <c r="R90" i="17"/>
  <c r="S90" i="17"/>
  <c r="T90" i="17"/>
  <c r="U90" i="17"/>
  <c r="V90" i="17"/>
  <c r="W90" i="17"/>
  <c r="X90" i="17"/>
  <c r="Y90" i="17"/>
  <c r="Z90" i="17"/>
  <c r="AB90" i="17"/>
  <c r="AC90" i="17"/>
  <c r="AE90" i="17"/>
  <c r="C91" i="17"/>
  <c r="D91" i="17"/>
  <c r="E91" i="17"/>
  <c r="F91" i="17"/>
  <c r="G91" i="17"/>
  <c r="H91" i="17"/>
  <c r="I91" i="17"/>
  <c r="J91" i="17"/>
  <c r="K91" i="17"/>
  <c r="L91" i="17"/>
  <c r="M91" i="17"/>
  <c r="N91" i="17"/>
  <c r="O91" i="17"/>
  <c r="P91" i="17"/>
  <c r="Q91" i="17"/>
  <c r="R91" i="17"/>
  <c r="S91" i="17"/>
  <c r="T91" i="17"/>
  <c r="U91" i="17"/>
  <c r="V91" i="17"/>
  <c r="W91" i="17"/>
  <c r="X91" i="17"/>
  <c r="Y91" i="17"/>
  <c r="Z91" i="17"/>
  <c r="AB91" i="17"/>
  <c r="AC91" i="17"/>
  <c r="AE91" i="17"/>
  <c r="C92" i="17"/>
  <c r="D92" i="17"/>
  <c r="E92" i="17"/>
  <c r="F92" i="17"/>
  <c r="G92" i="17"/>
  <c r="H92" i="17"/>
  <c r="I92" i="17"/>
  <c r="J92" i="17"/>
  <c r="K92" i="17"/>
  <c r="L92" i="17"/>
  <c r="M92" i="17"/>
  <c r="N92" i="17"/>
  <c r="O92" i="17"/>
  <c r="P92" i="17"/>
  <c r="Q92" i="17"/>
  <c r="R92" i="17"/>
  <c r="S92" i="17"/>
  <c r="T92" i="17"/>
  <c r="U92" i="17"/>
  <c r="V92" i="17"/>
  <c r="W92" i="17"/>
  <c r="X92" i="17"/>
  <c r="Y92" i="17"/>
  <c r="Z92" i="17"/>
  <c r="AB92" i="17"/>
  <c r="AC92" i="17"/>
  <c r="AE92" i="17"/>
  <c r="AI92" i="17" s="1"/>
  <c r="C93" i="17"/>
  <c r="D93" i="17"/>
  <c r="E93" i="17"/>
  <c r="F93" i="17"/>
  <c r="G93" i="17"/>
  <c r="H93" i="17"/>
  <c r="I93" i="17"/>
  <c r="J93" i="17"/>
  <c r="K93" i="17"/>
  <c r="L93" i="17"/>
  <c r="M93" i="17"/>
  <c r="N93" i="17"/>
  <c r="O93" i="17"/>
  <c r="P93" i="17"/>
  <c r="Q93" i="17"/>
  <c r="R93" i="17"/>
  <c r="S93" i="17"/>
  <c r="T93" i="17"/>
  <c r="U93" i="17"/>
  <c r="V93" i="17"/>
  <c r="W93" i="17"/>
  <c r="X93" i="17"/>
  <c r="Y93" i="17"/>
  <c r="Z93" i="17"/>
  <c r="AB93" i="17"/>
  <c r="AC93" i="17"/>
  <c r="AE93" i="17"/>
  <c r="AI93" i="17" s="1"/>
  <c r="C94" i="17"/>
  <c r="D94" i="17"/>
  <c r="E94" i="17"/>
  <c r="F94" i="17"/>
  <c r="G94" i="17"/>
  <c r="H94" i="17"/>
  <c r="I94" i="17"/>
  <c r="J94" i="17"/>
  <c r="K94" i="17"/>
  <c r="L94" i="17"/>
  <c r="M94" i="17"/>
  <c r="N94" i="17"/>
  <c r="O94" i="17"/>
  <c r="P94" i="17"/>
  <c r="Q94" i="17"/>
  <c r="R94" i="17"/>
  <c r="S94" i="17"/>
  <c r="T94" i="17"/>
  <c r="U94" i="17"/>
  <c r="V94" i="17"/>
  <c r="W94" i="17"/>
  <c r="X94" i="17"/>
  <c r="Y94" i="17"/>
  <c r="Z94" i="17"/>
  <c r="AB94" i="17"/>
  <c r="AC94" i="17"/>
  <c r="AE94" i="17"/>
  <c r="C95" i="17"/>
  <c r="D95" i="17"/>
  <c r="E95" i="17"/>
  <c r="F95" i="17"/>
  <c r="G95" i="17"/>
  <c r="H95" i="17"/>
  <c r="I95" i="17"/>
  <c r="J95" i="17"/>
  <c r="K95" i="17"/>
  <c r="L95" i="17"/>
  <c r="M95" i="17"/>
  <c r="N95" i="17"/>
  <c r="O95" i="17"/>
  <c r="P95" i="17"/>
  <c r="Q95" i="17"/>
  <c r="R95" i="17"/>
  <c r="S95" i="17"/>
  <c r="T95" i="17"/>
  <c r="U95" i="17"/>
  <c r="V95" i="17"/>
  <c r="W95" i="17"/>
  <c r="X95" i="17"/>
  <c r="Y95" i="17"/>
  <c r="Z95" i="17"/>
  <c r="AB95" i="17"/>
  <c r="AC95" i="17"/>
  <c r="AE95" i="17" s="1"/>
  <c r="AD95" i="17" s="1"/>
  <c r="C96" i="17"/>
  <c r="D96" i="17"/>
  <c r="E96" i="17"/>
  <c r="F96" i="17"/>
  <c r="G96" i="17"/>
  <c r="H96" i="17"/>
  <c r="I96" i="17"/>
  <c r="J96" i="17"/>
  <c r="K96" i="17"/>
  <c r="L96" i="17"/>
  <c r="M96" i="17"/>
  <c r="N96" i="17"/>
  <c r="O96" i="17"/>
  <c r="P96" i="17"/>
  <c r="Q96" i="17"/>
  <c r="R96" i="17"/>
  <c r="S96" i="17"/>
  <c r="T96" i="17"/>
  <c r="U96" i="17"/>
  <c r="V96" i="17"/>
  <c r="W96" i="17"/>
  <c r="X96" i="17"/>
  <c r="Y96" i="17"/>
  <c r="Z96" i="17"/>
  <c r="AB96" i="17"/>
  <c r="AC96" i="17"/>
  <c r="AE96" i="17"/>
  <c r="AI96" i="17" s="1"/>
  <c r="AK96" i="17" s="1"/>
  <c r="C97" i="17"/>
  <c r="D97" i="17"/>
  <c r="E97" i="17"/>
  <c r="F97" i="17"/>
  <c r="G97" i="17"/>
  <c r="H97" i="17"/>
  <c r="I97" i="17"/>
  <c r="J97" i="17"/>
  <c r="K97" i="17"/>
  <c r="L97" i="17"/>
  <c r="M97" i="17"/>
  <c r="N97" i="17"/>
  <c r="O97" i="17"/>
  <c r="P97" i="17"/>
  <c r="Q97" i="17"/>
  <c r="R97" i="17"/>
  <c r="S97" i="17"/>
  <c r="T97" i="17"/>
  <c r="U97" i="17"/>
  <c r="V97" i="17"/>
  <c r="W97" i="17"/>
  <c r="X97" i="17"/>
  <c r="Y97" i="17"/>
  <c r="Z97" i="17"/>
  <c r="AB97" i="17"/>
  <c r="AC97" i="17"/>
  <c r="AE97" i="17"/>
  <c r="C98" i="17"/>
  <c r="D98" i="17"/>
  <c r="E98" i="17"/>
  <c r="F98" i="17"/>
  <c r="G98" i="17"/>
  <c r="H98" i="17"/>
  <c r="I98" i="17"/>
  <c r="J98" i="17"/>
  <c r="K98" i="17"/>
  <c r="L98" i="17"/>
  <c r="M98" i="17"/>
  <c r="N98" i="17"/>
  <c r="O98" i="17"/>
  <c r="P98" i="17"/>
  <c r="Q98" i="17"/>
  <c r="R98" i="17"/>
  <c r="S98" i="17"/>
  <c r="T98" i="17"/>
  <c r="U98" i="17"/>
  <c r="V98" i="17"/>
  <c r="W98" i="17"/>
  <c r="X98" i="17"/>
  <c r="Y98" i="17"/>
  <c r="Z98" i="17"/>
  <c r="AB98" i="17"/>
  <c r="AC98" i="17"/>
  <c r="AE98" i="17"/>
  <c r="AD98" i="17" s="1"/>
  <c r="AI98" i="17"/>
  <c r="AJ98" i="17" s="1"/>
  <c r="C99" i="17"/>
  <c r="D99" i="17"/>
  <c r="E99" i="17"/>
  <c r="F99" i="17"/>
  <c r="G99" i="17"/>
  <c r="H99" i="17"/>
  <c r="I99" i="17"/>
  <c r="J99" i="17"/>
  <c r="K99" i="17"/>
  <c r="L99" i="17"/>
  <c r="M99" i="17"/>
  <c r="N99" i="17"/>
  <c r="O99" i="17"/>
  <c r="P99" i="17"/>
  <c r="Q99" i="17"/>
  <c r="R99" i="17"/>
  <c r="S99" i="17"/>
  <c r="T99" i="17"/>
  <c r="U99" i="17"/>
  <c r="V99" i="17"/>
  <c r="W99" i="17"/>
  <c r="X99" i="17"/>
  <c r="Y99" i="17"/>
  <c r="Z99" i="17"/>
  <c r="AB99" i="17"/>
  <c r="AC99" i="17"/>
  <c r="AE99" i="17"/>
  <c r="AD99" i="17" s="1"/>
  <c r="C100" i="17"/>
  <c r="D100" i="17"/>
  <c r="E100" i="17"/>
  <c r="F100" i="17"/>
  <c r="G100" i="17"/>
  <c r="H100" i="17"/>
  <c r="I100" i="17"/>
  <c r="J100" i="17"/>
  <c r="K100" i="17"/>
  <c r="L100" i="17"/>
  <c r="M100" i="17"/>
  <c r="N100" i="17"/>
  <c r="O100" i="17"/>
  <c r="P100" i="17"/>
  <c r="Q100" i="17"/>
  <c r="R100" i="17"/>
  <c r="S100" i="17"/>
  <c r="T100" i="17"/>
  <c r="U100" i="17"/>
  <c r="V100" i="17"/>
  <c r="W100" i="17"/>
  <c r="X100" i="17"/>
  <c r="Y100" i="17"/>
  <c r="Z100" i="17"/>
  <c r="AB100" i="17"/>
  <c r="AC100" i="17"/>
  <c r="AE100" i="17"/>
  <c r="AD100" i="17" s="1"/>
  <c r="C101" i="17"/>
  <c r="D101" i="17"/>
  <c r="E101" i="17"/>
  <c r="F101" i="17"/>
  <c r="G101" i="17"/>
  <c r="H101" i="17"/>
  <c r="I101" i="17"/>
  <c r="J101" i="17"/>
  <c r="K101" i="17"/>
  <c r="L101" i="17"/>
  <c r="M101" i="17"/>
  <c r="N101" i="17"/>
  <c r="O101" i="17"/>
  <c r="P101" i="17"/>
  <c r="Q101" i="17"/>
  <c r="R101" i="17"/>
  <c r="S101" i="17"/>
  <c r="T101" i="17"/>
  <c r="U101" i="17"/>
  <c r="V101" i="17"/>
  <c r="W101" i="17"/>
  <c r="X101" i="17"/>
  <c r="Y101" i="17"/>
  <c r="Z101" i="17"/>
  <c r="AB101" i="17"/>
  <c r="AC101" i="17"/>
  <c r="AE101" i="17"/>
  <c r="AI101" i="17" s="1"/>
  <c r="C102" i="17"/>
  <c r="D102" i="17"/>
  <c r="E102" i="17"/>
  <c r="F102" i="17"/>
  <c r="G102" i="17"/>
  <c r="H102" i="17"/>
  <c r="I102" i="17"/>
  <c r="J102" i="17"/>
  <c r="K102" i="17"/>
  <c r="L102" i="17"/>
  <c r="M102" i="17"/>
  <c r="N102" i="17"/>
  <c r="O102" i="17"/>
  <c r="P102" i="17"/>
  <c r="Q102" i="17"/>
  <c r="R102" i="17"/>
  <c r="S102" i="17"/>
  <c r="T102" i="17"/>
  <c r="U102" i="17"/>
  <c r="V102" i="17"/>
  <c r="W102" i="17"/>
  <c r="X102" i="17"/>
  <c r="Y102" i="17"/>
  <c r="Z102" i="17"/>
  <c r="AB102" i="17"/>
  <c r="AC102" i="17"/>
  <c r="AE102" i="17"/>
  <c r="C103" i="17"/>
  <c r="D103" i="17"/>
  <c r="E103" i="17"/>
  <c r="F103" i="17"/>
  <c r="G103" i="17"/>
  <c r="H103" i="17"/>
  <c r="I103" i="17"/>
  <c r="J103" i="17"/>
  <c r="K103" i="17"/>
  <c r="L103" i="17"/>
  <c r="M103" i="17"/>
  <c r="N103" i="17"/>
  <c r="O103" i="17"/>
  <c r="P103" i="17"/>
  <c r="Q103" i="17"/>
  <c r="R103" i="17"/>
  <c r="S103" i="17"/>
  <c r="T103" i="17"/>
  <c r="U103" i="17"/>
  <c r="V103" i="17"/>
  <c r="W103" i="17"/>
  <c r="X103" i="17"/>
  <c r="Y103" i="17"/>
  <c r="Z103" i="17"/>
  <c r="AB103" i="17"/>
  <c r="AC103" i="17"/>
  <c r="AE103" i="17"/>
  <c r="AI103" i="17" s="1"/>
  <c r="AL103" i="17" s="1"/>
  <c r="C104" i="17"/>
  <c r="D104" i="17"/>
  <c r="E104" i="17"/>
  <c r="F104" i="17"/>
  <c r="G104" i="17"/>
  <c r="H104" i="17"/>
  <c r="I104" i="17"/>
  <c r="J104" i="17"/>
  <c r="K104" i="17"/>
  <c r="L104" i="17"/>
  <c r="M104" i="17"/>
  <c r="N104" i="17"/>
  <c r="O104" i="17"/>
  <c r="P104" i="17"/>
  <c r="Q104" i="17"/>
  <c r="R104" i="17"/>
  <c r="S104" i="17"/>
  <c r="T104" i="17"/>
  <c r="U104" i="17"/>
  <c r="V104" i="17"/>
  <c r="W104" i="17"/>
  <c r="X104" i="17"/>
  <c r="Y104" i="17"/>
  <c r="Z104" i="17"/>
  <c r="AB104" i="17"/>
  <c r="AC104" i="17"/>
  <c r="AE104" i="17"/>
  <c r="AI104" i="17" s="1"/>
  <c r="AK104" i="17" s="1"/>
  <c r="C105" i="17"/>
  <c r="D105" i="17"/>
  <c r="E105" i="17"/>
  <c r="F105" i="17"/>
  <c r="G105" i="17"/>
  <c r="H105" i="17"/>
  <c r="I105" i="17"/>
  <c r="J105" i="17"/>
  <c r="K105" i="17"/>
  <c r="L105" i="17"/>
  <c r="M105" i="17"/>
  <c r="N105" i="17"/>
  <c r="O105" i="17"/>
  <c r="P105" i="17"/>
  <c r="Q105" i="17"/>
  <c r="R105" i="17"/>
  <c r="S105" i="17"/>
  <c r="T105" i="17"/>
  <c r="U105" i="17"/>
  <c r="V105" i="17"/>
  <c r="W105" i="17"/>
  <c r="X105" i="17"/>
  <c r="Y105" i="17"/>
  <c r="Z105" i="17"/>
  <c r="AB105" i="17"/>
  <c r="AC105" i="17"/>
  <c r="AE105" i="17"/>
  <c r="AI105" i="17" s="1"/>
  <c r="AJ105" i="17" s="1"/>
  <c r="C106" i="17"/>
  <c r="D106" i="17"/>
  <c r="E106" i="17"/>
  <c r="F106" i="17"/>
  <c r="G106" i="17"/>
  <c r="H106" i="17"/>
  <c r="I106" i="17"/>
  <c r="J106" i="17"/>
  <c r="K106" i="17"/>
  <c r="L106" i="17"/>
  <c r="M106" i="17"/>
  <c r="N106" i="17"/>
  <c r="O106" i="17"/>
  <c r="P106" i="17"/>
  <c r="Q106" i="17"/>
  <c r="R106" i="17"/>
  <c r="S106" i="17"/>
  <c r="T106" i="17"/>
  <c r="U106" i="17"/>
  <c r="V106" i="17"/>
  <c r="W106" i="17"/>
  <c r="X106" i="17"/>
  <c r="Y106" i="17"/>
  <c r="Z106" i="17"/>
  <c r="AB106" i="17"/>
  <c r="AC106" i="17"/>
  <c r="AE106" i="17"/>
  <c r="AI106" i="17" s="1"/>
  <c r="AM106" i="17" s="1"/>
  <c r="C107" i="17"/>
  <c r="D107" i="17"/>
  <c r="E107" i="17"/>
  <c r="F107" i="17"/>
  <c r="G107" i="17"/>
  <c r="H107" i="17"/>
  <c r="I107" i="17"/>
  <c r="J107" i="17"/>
  <c r="K107" i="17"/>
  <c r="L107" i="17"/>
  <c r="M107" i="17"/>
  <c r="N107" i="17"/>
  <c r="O107" i="17"/>
  <c r="P107" i="17"/>
  <c r="Q107" i="17"/>
  <c r="R107" i="17"/>
  <c r="S107" i="17"/>
  <c r="T107" i="17"/>
  <c r="U107" i="17"/>
  <c r="V107" i="17"/>
  <c r="W107" i="17"/>
  <c r="X107" i="17"/>
  <c r="Y107" i="17"/>
  <c r="Z107" i="17"/>
  <c r="AB107" i="17"/>
  <c r="AC107" i="17"/>
  <c r="AE107" i="17"/>
  <c r="AD107" i="17" s="1"/>
  <c r="C108" i="17"/>
  <c r="D108" i="17"/>
  <c r="E108" i="17"/>
  <c r="F108" i="17"/>
  <c r="G108" i="17"/>
  <c r="H108" i="17"/>
  <c r="I108" i="17"/>
  <c r="J108" i="17"/>
  <c r="K108" i="17"/>
  <c r="L108" i="17"/>
  <c r="M108" i="17"/>
  <c r="N108" i="17"/>
  <c r="O108" i="17"/>
  <c r="P108" i="17"/>
  <c r="Q108" i="17"/>
  <c r="R108" i="17"/>
  <c r="S108" i="17"/>
  <c r="T108" i="17"/>
  <c r="U108" i="17"/>
  <c r="V108" i="17"/>
  <c r="W108" i="17"/>
  <c r="X108" i="17"/>
  <c r="Y108" i="17"/>
  <c r="Z108" i="17"/>
  <c r="AB108" i="17"/>
  <c r="AC108" i="17"/>
  <c r="AE108" i="17"/>
  <c r="AI108" i="17" s="1"/>
  <c r="AK108" i="17" s="1"/>
  <c r="C109" i="17"/>
  <c r="D109" i="17"/>
  <c r="E109" i="17"/>
  <c r="F109" i="17"/>
  <c r="G109" i="17"/>
  <c r="H109" i="17"/>
  <c r="I109" i="17"/>
  <c r="J109" i="17"/>
  <c r="K109" i="17"/>
  <c r="L109" i="17"/>
  <c r="M109" i="17"/>
  <c r="N109" i="17"/>
  <c r="O109" i="17"/>
  <c r="P109" i="17"/>
  <c r="Q109" i="17"/>
  <c r="R109" i="17"/>
  <c r="S109" i="17"/>
  <c r="T109" i="17"/>
  <c r="U109" i="17"/>
  <c r="V109" i="17"/>
  <c r="W109" i="17"/>
  <c r="X109" i="17"/>
  <c r="Y109" i="17"/>
  <c r="Z109" i="17"/>
  <c r="AB109" i="17"/>
  <c r="AC109" i="17"/>
  <c r="AE109" i="17"/>
  <c r="AI109" i="17" s="1"/>
  <c r="C110" i="17"/>
  <c r="D110" i="17"/>
  <c r="E110" i="17"/>
  <c r="F110" i="17"/>
  <c r="G110" i="17"/>
  <c r="H110" i="17"/>
  <c r="I110" i="17"/>
  <c r="J110" i="17"/>
  <c r="K110" i="17"/>
  <c r="L110" i="17"/>
  <c r="M110" i="17"/>
  <c r="N110" i="17"/>
  <c r="O110" i="17"/>
  <c r="P110" i="17"/>
  <c r="Q110" i="17"/>
  <c r="R110" i="17"/>
  <c r="S110" i="17"/>
  <c r="T110" i="17"/>
  <c r="U110" i="17"/>
  <c r="V110" i="17"/>
  <c r="W110" i="17"/>
  <c r="X110" i="17"/>
  <c r="Y110" i="17"/>
  <c r="Z110" i="17"/>
  <c r="AB110" i="17"/>
  <c r="AC110" i="17"/>
  <c r="AE110" i="17"/>
  <c r="AD110" i="17" s="1"/>
  <c r="C111" i="17"/>
  <c r="D111" i="17"/>
  <c r="E111" i="17"/>
  <c r="F111" i="17"/>
  <c r="G111" i="17"/>
  <c r="H111" i="17"/>
  <c r="I111" i="17"/>
  <c r="J111" i="17"/>
  <c r="K111" i="17"/>
  <c r="L111" i="17"/>
  <c r="M111" i="17"/>
  <c r="N111" i="17"/>
  <c r="O111" i="17"/>
  <c r="P111" i="17"/>
  <c r="Q111" i="17"/>
  <c r="R111" i="17"/>
  <c r="S111" i="17"/>
  <c r="T111" i="17"/>
  <c r="U111" i="17"/>
  <c r="V111" i="17"/>
  <c r="W111" i="17"/>
  <c r="X111" i="17"/>
  <c r="Y111" i="17"/>
  <c r="Z111" i="17"/>
  <c r="AB111" i="17"/>
  <c r="AC111" i="17"/>
  <c r="AE111" i="17"/>
  <c r="AD111" i="17" s="1"/>
  <c r="C112" i="17"/>
  <c r="D112" i="17"/>
  <c r="E112" i="17"/>
  <c r="F112" i="17"/>
  <c r="G112" i="17"/>
  <c r="H112" i="17"/>
  <c r="I112" i="17"/>
  <c r="J112" i="17"/>
  <c r="K112" i="17"/>
  <c r="L112" i="17"/>
  <c r="M112" i="17"/>
  <c r="N112" i="17"/>
  <c r="O112" i="17"/>
  <c r="P112" i="17"/>
  <c r="Q112" i="17"/>
  <c r="R112" i="17"/>
  <c r="S112" i="17"/>
  <c r="T112" i="17"/>
  <c r="U112" i="17"/>
  <c r="V112" i="17"/>
  <c r="W112" i="17"/>
  <c r="X112" i="17"/>
  <c r="Y112" i="17"/>
  <c r="Z112" i="17"/>
  <c r="AB112" i="17"/>
  <c r="AC112" i="17"/>
  <c r="AE112" i="17"/>
  <c r="AD112" i="17" s="1"/>
  <c r="AI112" i="17"/>
  <c r="C113" i="17"/>
  <c r="D113" i="17"/>
  <c r="E113" i="17"/>
  <c r="F113" i="17"/>
  <c r="G113" i="17"/>
  <c r="H113" i="17"/>
  <c r="I113" i="17"/>
  <c r="J113" i="17"/>
  <c r="K113" i="17"/>
  <c r="L113" i="17"/>
  <c r="M113" i="17"/>
  <c r="N113" i="17"/>
  <c r="O113" i="17"/>
  <c r="P113" i="17"/>
  <c r="Q113" i="17"/>
  <c r="R113" i="17"/>
  <c r="S113" i="17"/>
  <c r="T113" i="17"/>
  <c r="U113" i="17"/>
  <c r="V113" i="17"/>
  <c r="W113" i="17"/>
  <c r="X113" i="17"/>
  <c r="Y113" i="17"/>
  <c r="Z113" i="17"/>
  <c r="AB113" i="17"/>
  <c r="AC113" i="17"/>
  <c r="AE113" i="17"/>
  <c r="AI113" i="17" s="1"/>
  <c r="C114" i="17"/>
  <c r="D114" i="17"/>
  <c r="E114" i="17"/>
  <c r="F114" i="17"/>
  <c r="G114" i="17"/>
  <c r="H114" i="17"/>
  <c r="I114" i="17"/>
  <c r="J114" i="17"/>
  <c r="K114" i="17"/>
  <c r="L114" i="17"/>
  <c r="M114" i="17"/>
  <c r="N114" i="17"/>
  <c r="O114" i="17"/>
  <c r="P114" i="17"/>
  <c r="Q114" i="17"/>
  <c r="R114" i="17"/>
  <c r="S114" i="17"/>
  <c r="T114" i="17"/>
  <c r="U114" i="17"/>
  <c r="V114" i="17"/>
  <c r="W114" i="17"/>
  <c r="X114" i="17"/>
  <c r="Y114" i="17"/>
  <c r="Z114" i="17"/>
  <c r="AB114" i="17"/>
  <c r="AC114" i="17"/>
  <c r="AE114" i="17"/>
  <c r="C115" i="17"/>
  <c r="D115" i="17"/>
  <c r="E115" i="17"/>
  <c r="F115" i="17"/>
  <c r="G115" i="17"/>
  <c r="H115" i="17"/>
  <c r="I115" i="17"/>
  <c r="J115" i="17"/>
  <c r="K115" i="17"/>
  <c r="L115" i="17"/>
  <c r="M115" i="17"/>
  <c r="N115" i="17"/>
  <c r="O115" i="17"/>
  <c r="P115" i="17"/>
  <c r="Q115" i="17"/>
  <c r="R115" i="17"/>
  <c r="S115" i="17"/>
  <c r="T115" i="17"/>
  <c r="U115" i="17"/>
  <c r="V115" i="17"/>
  <c r="W115" i="17"/>
  <c r="X115" i="17"/>
  <c r="Y115" i="17"/>
  <c r="Z115" i="17"/>
  <c r="AB115" i="17"/>
  <c r="AC115" i="17"/>
  <c r="AE115" i="17"/>
  <c r="AI115" i="17" s="1"/>
  <c r="AL115" i="17" s="1"/>
  <c r="C116" i="17"/>
  <c r="D116" i="17"/>
  <c r="E116" i="17"/>
  <c r="F116" i="17"/>
  <c r="G116" i="17"/>
  <c r="H116" i="17"/>
  <c r="I116" i="17"/>
  <c r="J116" i="17"/>
  <c r="K116" i="17"/>
  <c r="L116" i="17"/>
  <c r="M116" i="17"/>
  <c r="N116" i="17"/>
  <c r="O116" i="17"/>
  <c r="P116" i="17"/>
  <c r="Q116" i="17"/>
  <c r="R116" i="17"/>
  <c r="S116" i="17"/>
  <c r="T116" i="17"/>
  <c r="U116" i="17"/>
  <c r="V116" i="17"/>
  <c r="W116" i="17"/>
  <c r="X116" i="17"/>
  <c r="Y116" i="17"/>
  <c r="Z116" i="17"/>
  <c r="AB116" i="17"/>
  <c r="AC116" i="17"/>
  <c r="AE116" i="17"/>
  <c r="AI116" i="17" s="1"/>
  <c r="AK116" i="17" s="1"/>
  <c r="C117" i="17"/>
  <c r="D117" i="17"/>
  <c r="E117" i="17"/>
  <c r="F117" i="17"/>
  <c r="G117" i="17"/>
  <c r="H117" i="17"/>
  <c r="I117" i="17"/>
  <c r="J117" i="17"/>
  <c r="K117" i="17"/>
  <c r="L117" i="17"/>
  <c r="M117" i="17"/>
  <c r="N117" i="17"/>
  <c r="O117" i="17"/>
  <c r="P117" i="17"/>
  <c r="Q117" i="17"/>
  <c r="R117" i="17"/>
  <c r="S117" i="17"/>
  <c r="T117" i="17"/>
  <c r="U117" i="17"/>
  <c r="V117" i="17"/>
  <c r="W117" i="17"/>
  <c r="X117" i="17"/>
  <c r="Y117" i="17"/>
  <c r="Z117" i="17"/>
  <c r="AB117" i="17"/>
  <c r="AC117" i="17"/>
  <c r="AE117" i="17"/>
  <c r="AI117" i="17" s="1"/>
  <c r="AJ117" i="17" s="1"/>
  <c r="C118" i="17"/>
  <c r="D118" i="17"/>
  <c r="E118" i="17"/>
  <c r="F118" i="17"/>
  <c r="G118" i="17"/>
  <c r="H118" i="17"/>
  <c r="I118" i="17"/>
  <c r="J118" i="17"/>
  <c r="K118" i="17"/>
  <c r="L118" i="17"/>
  <c r="M118" i="17"/>
  <c r="N118" i="17"/>
  <c r="O118" i="17"/>
  <c r="P118" i="17"/>
  <c r="Q118" i="17"/>
  <c r="R118" i="17"/>
  <c r="S118" i="17"/>
  <c r="T118" i="17"/>
  <c r="U118" i="17"/>
  <c r="V118" i="17"/>
  <c r="W118" i="17"/>
  <c r="X118" i="17"/>
  <c r="Y118" i="17"/>
  <c r="Z118" i="17"/>
  <c r="AB118" i="17"/>
  <c r="AC118" i="17"/>
  <c r="AE118" i="17"/>
  <c r="AI118" i="17" s="1"/>
  <c r="AM118" i="17" s="1"/>
  <c r="C119" i="17"/>
  <c r="D119" i="17"/>
  <c r="E119" i="17"/>
  <c r="F119" i="17"/>
  <c r="G119" i="17"/>
  <c r="H119" i="17"/>
  <c r="I119" i="17"/>
  <c r="J119" i="17"/>
  <c r="K119" i="17"/>
  <c r="L119" i="17"/>
  <c r="M119" i="17"/>
  <c r="N119" i="17"/>
  <c r="O119" i="17"/>
  <c r="P119" i="17"/>
  <c r="Q119" i="17"/>
  <c r="R119" i="17"/>
  <c r="S119" i="17"/>
  <c r="T119" i="17"/>
  <c r="U119" i="17"/>
  <c r="V119" i="17"/>
  <c r="W119" i="17"/>
  <c r="X119" i="17"/>
  <c r="Y119" i="17"/>
  <c r="Z119" i="17"/>
  <c r="AB119" i="17"/>
  <c r="AC119" i="17"/>
  <c r="AE119" i="17"/>
  <c r="AD119" i="17" s="1"/>
  <c r="C120" i="17"/>
  <c r="D120" i="17"/>
  <c r="E120" i="17"/>
  <c r="F120" i="17"/>
  <c r="G120" i="17"/>
  <c r="H120" i="17"/>
  <c r="I120" i="17"/>
  <c r="J120" i="17"/>
  <c r="K120" i="17"/>
  <c r="L120" i="17"/>
  <c r="M120" i="17"/>
  <c r="N120" i="17"/>
  <c r="O120" i="17"/>
  <c r="P120" i="17"/>
  <c r="Q120" i="17"/>
  <c r="R120" i="17"/>
  <c r="S120" i="17"/>
  <c r="T120" i="17"/>
  <c r="U120" i="17"/>
  <c r="V120" i="17"/>
  <c r="W120" i="17"/>
  <c r="X120" i="17"/>
  <c r="Y120" i="17"/>
  <c r="Z120" i="17"/>
  <c r="AB120" i="17"/>
  <c r="AC120" i="17"/>
  <c r="AE120" i="17"/>
  <c r="AI120" i="17" s="1"/>
  <c r="AJ120" i="17" s="1"/>
  <c r="C121" i="17"/>
  <c r="D121" i="17"/>
  <c r="E121" i="17"/>
  <c r="F121" i="17"/>
  <c r="G121" i="17"/>
  <c r="H121" i="17"/>
  <c r="I121" i="17"/>
  <c r="J121" i="17"/>
  <c r="K121" i="17"/>
  <c r="L121" i="17"/>
  <c r="M121" i="17"/>
  <c r="N121" i="17"/>
  <c r="O121" i="17"/>
  <c r="P121" i="17"/>
  <c r="Q121" i="17"/>
  <c r="R121" i="17"/>
  <c r="S121" i="17"/>
  <c r="T121" i="17"/>
  <c r="U121" i="17"/>
  <c r="V121" i="17"/>
  <c r="W121" i="17"/>
  <c r="X121" i="17"/>
  <c r="Y121" i="17"/>
  <c r="Z121" i="17"/>
  <c r="AB121" i="17"/>
  <c r="AC121" i="17"/>
  <c r="AE121" i="17"/>
  <c r="AD121" i="17" s="1"/>
  <c r="C122" i="17"/>
  <c r="D122" i="17"/>
  <c r="E122" i="17"/>
  <c r="F122" i="17"/>
  <c r="G122" i="17"/>
  <c r="H122" i="17"/>
  <c r="I122" i="17"/>
  <c r="J122" i="17"/>
  <c r="K122" i="17"/>
  <c r="L122" i="17"/>
  <c r="M122" i="17"/>
  <c r="N122" i="17"/>
  <c r="O122" i="17"/>
  <c r="P122" i="17"/>
  <c r="Q122" i="17"/>
  <c r="R122" i="17"/>
  <c r="S122" i="17"/>
  <c r="T122" i="17"/>
  <c r="U122" i="17"/>
  <c r="V122" i="17"/>
  <c r="W122" i="17"/>
  <c r="X122" i="17"/>
  <c r="Y122" i="17"/>
  <c r="Z122" i="17"/>
  <c r="AB122" i="17"/>
  <c r="AC122" i="17"/>
  <c r="AE122" i="17"/>
  <c r="AD122" i="17" s="1"/>
  <c r="C123" i="17"/>
  <c r="D123" i="17"/>
  <c r="E123" i="17"/>
  <c r="F123" i="17"/>
  <c r="G123" i="17"/>
  <c r="H123" i="17"/>
  <c r="I123" i="17"/>
  <c r="J123" i="17"/>
  <c r="K123" i="17"/>
  <c r="L123" i="17"/>
  <c r="M123" i="17"/>
  <c r="N123" i="17"/>
  <c r="O123" i="17"/>
  <c r="P123" i="17"/>
  <c r="Q123" i="17"/>
  <c r="R123" i="17"/>
  <c r="S123" i="17"/>
  <c r="T123" i="17"/>
  <c r="U123" i="17"/>
  <c r="V123" i="17"/>
  <c r="W123" i="17"/>
  <c r="X123" i="17"/>
  <c r="Y123" i="17"/>
  <c r="Z123" i="17"/>
  <c r="AB123" i="17"/>
  <c r="AC123" i="17"/>
  <c r="AE123" i="17" s="1"/>
  <c r="AD123" i="17" s="1"/>
  <c r="C124" i="17"/>
  <c r="D124" i="17"/>
  <c r="E124" i="17"/>
  <c r="F124" i="17"/>
  <c r="G124" i="17"/>
  <c r="H124" i="17"/>
  <c r="I124" i="17"/>
  <c r="J124" i="17"/>
  <c r="K124" i="17"/>
  <c r="L124" i="17"/>
  <c r="M124" i="17"/>
  <c r="N124" i="17"/>
  <c r="O124" i="17"/>
  <c r="P124" i="17"/>
  <c r="Q124" i="17"/>
  <c r="R124" i="17"/>
  <c r="S124" i="17"/>
  <c r="T124" i="17"/>
  <c r="U124" i="17"/>
  <c r="V124" i="17"/>
  <c r="W124" i="17"/>
  <c r="X124" i="17"/>
  <c r="Y124" i="17"/>
  <c r="Z124" i="17"/>
  <c r="AB124" i="17"/>
  <c r="AC124" i="17"/>
  <c r="AE124" i="17"/>
  <c r="AD124" i="17" s="1"/>
  <c r="C125" i="17"/>
  <c r="D125" i="17"/>
  <c r="E125" i="17"/>
  <c r="F125" i="17"/>
  <c r="G125" i="17"/>
  <c r="H125" i="17"/>
  <c r="I125" i="17"/>
  <c r="J125" i="17"/>
  <c r="K125" i="17"/>
  <c r="L125" i="17"/>
  <c r="M125" i="17"/>
  <c r="N125" i="17"/>
  <c r="O125" i="17"/>
  <c r="P125" i="17"/>
  <c r="Q125" i="17"/>
  <c r="R125" i="17"/>
  <c r="S125" i="17"/>
  <c r="T125" i="17"/>
  <c r="U125" i="17"/>
  <c r="V125" i="17"/>
  <c r="W125" i="17"/>
  <c r="X125" i="17"/>
  <c r="Y125" i="17"/>
  <c r="Z125" i="17"/>
  <c r="AB125" i="17"/>
  <c r="AC125" i="17"/>
  <c r="AE125" i="17"/>
  <c r="AI125" i="17" s="1"/>
  <c r="C126" i="17"/>
  <c r="D126" i="17"/>
  <c r="E126" i="17"/>
  <c r="F126" i="17"/>
  <c r="G126" i="17"/>
  <c r="H126" i="17"/>
  <c r="I126" i="17"/>
  <c r="J126" i="17"/>
  <c r="K126" i="17"/>
  <c r="L126" i="17"/>
  <c r="M126" i="17"/>
  <c r="N126" i="17"/>
  <c r="O126" i="17"/>
  <c r="P126" i="17"/>
  <c r="Q126" i="17"/>
  <c r="R126" i="17"/>
  <c r="S126" i="17"/>
  <c r="T126" i="17"/>
  <c r="U126" i="17"/>
  <c r="V126" i="17"/>
  <c r="W126" i="17"/>
  <c r="X126" i="17"/>
  <c r="Y126" i="17"/>
  <c r="Z126" i="17"/>
  <c r="AB126" i="17"/>
  <c r="AC126" i="17"/>
  <c r="AE126" i="17"/>
  <c r="C127" i="17"/>
  <c r="D127" i="17"/>
  <c r="E127" i="17"/>
  <c r="F127" i="17"/>
  <c r="G127" i="17"/>
  <c r="H127" i="17"/>
  <c r="I127" i="17"/>
  <c r="J127" i="17"/>
  <c r="K127" i="17"/>
  <c r="L127" i="17"/>
  <c r="M127" i="17"/>
  <c r="N127" i="17"/>
  <c r="O127" i="17"/>
  <c r="P127" i="17"/>
  <c r="Q127" i="17"/>
  <c r="R127" i="17"/>
  <c r="S127" i="17"/>
  <c r="T127" i="17"/>
  <c r="U127" i="17"/>
  <c r="V127" i="17"/>
  <c r="W127" i="17"/>
  <c r="X127" i="17"/>
  <c r="Y127" i="17"/>
  <c r="Z127" i="17"/>
  <c r="AB127" i="17"/>
  <c r="AC127" i="17"/>
  <c r="AE127" i="17"/>
  <c r="C128" i="17"/>
  <c r="D128" i="17"/>
  <c r="E128" i="17"/>
  <c r="F128" i="17"/>
  <c r="G128" i="17"/>
  <c r="H128" i="17"/>
  <c r="I128" i="17"/>
  <c r="J128" i="17"/>
  <c r="K128" i="17"/>
  <c r="L128" i="17"/>
  <c r="M128" i="17"/>
  <c r="N128" i="17"/>
  <c r="O128" i="17"/>
  <c r="P128" i="17"/>
  <c r="Q128" i="17"/>
  <c r="R128" i="17"/>
  <c r="S128" i="17"/>
  <c r="T128" i="17"/>
  <c r="U128" i="17"/>
  <c r="V128" i="17"/>
  <c r="W128" i="17"/>
  <c r="X128" i="17"/>
  <c r="Y128" i="17"/>
  <c r="Z128" i="17"/>
  <c r="AB128" i="17"/>
  <c r="AC128" i="17"/>
  <c r="AE128" i="17"/>
  <c r="AI128" i="17" s="1"/>
  <c r="AK128" i="17" s="1"/>
  <c r="C129" i="17"/>
  <c r="D129" i="17"/>
  <c r="E129" i="17"/>
  <c r="F129" i="17"/>
  <c r="G129" i="17"/>
  <c r="H129" i="17"/>
  <c r="I129" i="17"/>
  <c r="J129" i="17"/>
  <c r="K129" i="17"/>
  <c r="L129" i="17"/>
  <c r="M129" i="17"/>
  <c r="N129" i="17"/>
  <c r="O129" i="17"/>
  <c r="P129" i="17"/>
  <c r="Q129" i="17"/>
  <c r="R129" i="17"/>
  <c r="S129" i="17"/>
  <c r="T129" i="17"/>
  <c r="U129" i="17"/>
  <c r="V129" i="17"/>
  <c r="W129" i="17"/>
  <c r="X129" i="17"/>
  <c r="Y129" i="17"/>
  <c r="Z129" i="17"/>
  <c r="AB129" i="17"/>
  <c r="AC129" i="17"/>
  <c r="AE129" i="17"/>
  <c r="AI129" i="17" s="1"/>
  <c r="AJ129" i="17" s="1"/>
  <c r="C130" i="17"/>
  <c r="D130" i="17"/>
  <c r="E130" i="17"/>
  <c r="F130" i="17"/>
  <c r="G130" i="17"/>
  <c r="H130" i="17"/>
  <c r="I130" i="17"/>
  <c r="J130" i="17"/>
  <c r="K130" i="17"/>
  <c r="L130" i="17"/>
  <c r="M130" i="17"/>
  <c r="N130" i="17"/>
  <c r="O130" i="17"/>
  <c r="P130" i="17"/>
  <c r="Q130" i="17"/>
  <c r="R130" i="17"/>
  <c r="S130" i="17"/>
  <c r="T130" i="17"/>
  <c r="U130" i="17"/>
  <c r="V130" i="17"/>
  <c r="W130" i="17"/>
  <c r="X130" i="17"/>
  <c r="Y130" i="17"/>
  <c r="Z130" i="17"/>
  <c r="AB130" i="17"/>
  <c r="AC130" i="17"/>
  <c r="AE130" i="17"/>
  <c r="C131" i="17"/>
  <c r="D131" i="17"/>
  <c r="E131" i="17"/>
  <c r="F131" i="17"/>
  <c r="G131" i="17"/>
  <c r="H131" i="17"/>
  <c r="I131" i="17"/>
  <c r="J131" i="17"/>
  <c r="K131" i="17"/>
  <c r="L131" i="17"/>
  <c r="M131" i="17"/>
  <c r="N131" i="17"/>
  <c r="O131" i="17"/>
  <c r="P131" i="17"/>
  <c r="Q131" i="17"/>
  <c r="R131" i="17"/>
  <c r="S131" i="17"/>
  <c r="T131" i="17"/>
  <c r="U131" i="17"/>
  <c r="V131" i="17"/>
  <c r="W131" i="17"/>
  <c r="X131" i="17"/>
  <c r="Y131" i="17"/>
  <c r="Z131" i="17"/>
  <c r="AB131" i="17"/>
  <c r="AC131" i="17"/>
  <c r="AE131" i="17"/>
  <c r="AD131" i="17" s="1"/>
  <c r="C132" i="17"/>
  <c r="D132" i="17"/>
  <c r="E132" i="17"/>
  <c r="F132" i="17"/>
  <c r="G132" i="17"/>
  <c r="H132" i="17"/>
  <c r="I132" i="17"/>
  <c r="J132" i="17"/>
  <c r="K132" i="17"/>
  <c r="L132" i="17"/>
  <c r="M132" i="17"/>
  <c r="N132" i="17"/>
  <c r="O132" i="17"/>
  <c r="P132" i="17"/>
  <c r="Q132" i="17"/>
  <c r="R132" i="17"/>
  <c r="S132" i="17"/>
  <c r="T132" i="17"/>
  <c r="U132" i="17"/>
  <c r="V132" i="17"/>
  <c r="W132" i="17"/>
  <c r="X132" i="17"/>
  <c r="Y132" i="17"/>
  <c r="Z132" i="17"/>
  <c r="AB132" i="17"/>
  <c r="AC132" i="17"/>
  <c r="AE132" i="17"/>
  <c r="AI132" i="17" s="1"/>
  <c r="AJ132" i="17" s="1"/>
  <c r="C133" i="17"/>
  <c r="D133" i="17"/>
  <c r="E133" i="17"/>
  <c r="F133" i="17"/>
  <c r="G133" i="17"/>
  <c r="H133" i="17"/>
  <c r="I133" i="17"/>
  <c r="J133" i="17"/>
  <c r="K133" i="17"/>
  <c r="L133" i="17"/>
  <c r="M133" i="17"/>
  <c r="N133" i="17"/>
  <c r="O133" i="17"/>
  <c r="P133" i="17"/>
  <c r="Q133" i="17"/>
  <c r="R133" i="17"/>
  <c r="S133" i="17"/>
  <c r="T133" i="17"/>
  <c r="U133" i="17"/>
  <c r="V133" i="17"/>
  <c r="W133" i="17"/>
  <c r="X133" i="17"/>
  <c r="Y133" i="17"/>
  <c r="Z133" i="17"/>
  <c r="AB133" i="17"/>
  <c r="AC133" i="17"/>
  <c r="AE133" i="17"/>
  <c r="C134" i="17"/>
  <c r="D134" i="17"/>
  <c r="E134" i="17"/>
  <c r="F134" i="17"/>
  <c r="G134" i="17"/>
  <c r="H134" i="17"/>
  <c r="I134" i="17"/>
  <c r="J134" i="17"/>
  <c r="K134" i="17"/>
  <c r="L134" i="17"/>
  <c r="M134" i="17"/>
  <c r="N134" i="17"/>
  <c r="O134" i="17"/>
  <c r="P134" i="17"/>
  <c r="Q134" i="17"/>
  <c r="R134" i="17"/>
  <c r="S134" i="17"/>
  <c r="T134" i="17"/>
  <c r="U134" i="17"/>
  <c r="V134" i="17"/>
  <c r="W134" i="17"/>
  <c r="X134" i="17"/>
  <c r="Y134" i="17"/>
  <c r="Z134" i="17"/>
  <c r="AB134" i="17"/>
  <c r="AC134" i="17"/>
  <c r="AE134" i="17"/>
  <c r="AD134" i="17" s="1"/>
  <c r="AI134" i="17"/>
  <c r="C135" i="17"/>
  <c r="D135" i="17"/>
  <c r="E135" i="17"/>
  <c r="F135" i="17"/>
  <c r="G135" i="17"/>
  <c r="H135" i="17"/>
  <c r="I135" i="17"/>
  <c r="J135" i="17"/>
  <c r="K135" i="17"/>
  <c r="L135" i="17"/>
  <c r="M135" i="17"/>
  <c r="N135" i="17"/>
  <c r="O135" i="17"/>
  <c r="P135" i="17"/>
  <c r="Q135" i="17"/>
  <c r="R135" i="17"/>
  <c r="S135" i="17"/>
  <c r="T135" i="17"/>
  <c r="U135" i="17"/>
  <c r="V135" i="17"/>
  <c r="W135" i="17"/>
  <c r="X135" i="17"/>
  <c r="Y135" i="17"/>
  <c r="Z135" i="17"/>
  <c r="AB135" i="17"/>
  <c r="AC135" i="17"/>
  <c r="AE135" i="17"/>
  <c r="AD135" i="17" s="1"/>
  <c r="C136" i="17"/>
  <c r="D136" i="17"/>
  <c r="E136" i="17"/>
  <c r="F136" i="17"/>
  <c r="G136" i="17"/>
  <c r="H136" i="17"/>
  <c r="I136" i="17"/>
  <c r="J136" i="17"/>
  <c r="K136" i="17"/>
  <c r="L136" i="17"/>
  <c r="M136" i="17"/>
  <c r="N136" i="17"/>
  <c r="O136" i="17"/>
  <c r="P136" i="17"/>
  <c r="Q136" i="17"/>
  <c r="R136" i="17"/>
  <c r="S136" i="17"/>
  <c r="T136" i="17"/>
  <c r="U136" i="17"/>
  <c r="V136" i="17"/>
  <c r="W136" i="17"/>
  <c r="X136" i="17"/>
  <c r="Y136" i="17"/>
  <c r="Z136" i="17"/>
  <c r="AB136" i="17"/>
  <c r="AC136" i="17"/>
  <c r="AE136" i="17"/>
  <c r="AD136" i="17" s="1"/>
  <c r="AI136" i="17"/>
  <c r="C137" i="17"/>
  <c r="D137" i="17"/>
  <c r="E137" i="17"/>
  <c r="F137" i="17"/>
  <c r="G137" i="17"/>
  <c r="H137" i="17"/>
  <c r="I137" i="17"/>
  <c r="J137" i="17"/>
  <c r="K137" i="17"/>
  <c r="L137" i="17"/>
  <c r="M137" i="17"/>
  <c r="N137" i="17"/>
  <c r="O137" i="17"/>
  <c r="P137" i="17"/>
  <c r="Q137" i="17"/>
  <c r="R137" i="17"/>
  <c r="S137" i="17"/>
  <c r="T137" i="17"/>
  <c r="U137" i="17"/>
  <c r="V137" i="17"/>
  <c r="W137" i="17"/>
  <c r="X137" i="17"/>
  <c r="Y137" i="17"/>
  <c r="Z137" i="17"/>
  <c r="AB137" i="17"/>
  <c r="AC137" i="17"/>
  <c r="AE137" i="17"/>
  <c r="C138" i="17"/>
  <c r="D138" i="17"/>
  <c r="E138" i="17"/>
  <c r="F138" i="17"/>
  <c r="G138" i="17"/>
  <c r="H138" i="17"/>
  <c r="I138" i="17"/>
  <c r="J138" i="17"/>
  <c r="K138" i="17"/>
  <c r="L138" i="17"/>
  <c r="M138" i="17"/>
  <c r="N138" i="17"/>
  <c r="O138" i="17"/>
  <c r="P138" i="17"/>
  <c r="Q138" i="17"/>
  <c r="R138" i="17"/>
  <c r="S138" i="17"/>
  <c r="T138" i="17"/>
  <c r="U138" i="17"/>
  <c r="V138" i="17"/>
  <c r="W138" i="17"/>
  <c r="X138" i="17"/>
  <c r="Y138" i="17"/>
  <c r="Z138" i="17"/>
  <c r="AB138" i="17"/>
  <c r="AC138" i="17"/>
  <c r="AE138" i="17"/>
  <c r="AI138" i="17" s="1"/>
  <c r="AM138" i="17" s="1"/>
  <c r="C139" i="17"/>
  <c r="D139" i="17"/>
  <c r="E139" i="17"/>
  <c r="F139" i="17"/>
  <c r="G139" i="17"/>
  <c r="H139" i="17"/>
  <c r="I139" i="17"/>
  <c r="J139" i="17"/>
  <c r="K139" i="17"/>
  <c r="L139" i="17"/>
  <c r="M139" i="17"/>
  <c r="N139" i="17"/>
  <c r="O139" i="17"/>
  <c r="P139" i="17"/>
  <c r="Q139" i="17"/>
  <c r="R139" i="17"/>
  <c r="S139" i="17"/>
  <c r="T139" i="17"/>
  <c r="U139" i="17"/>
  <c r="V139" i="17"/>
  <c r="W139" i="17"/>
  <c r="X139" i="17"/>
  <c r="Y139" i="17"/>
  <c r="Z139" i="17"/>
  <c r="AB139" i="17"/>
  <c r="AC139" i="17"/>
  <c r="AE139" i="17"/>
  <c r="AI139" i="17" s="1"/>
  <c r="AL139" i="17" s="1"/>
  <c r="C140" i="17"/>
  <c r="D140" i="17"/>
  <c r="E140" i="17"/>
  <c r="F140" i="17"/>
  <c r="G140" i="17"/>
  <c r="H140" i="17"/>
  <c r="I140" i="17"/>
  <c r="J140" i="17"/>
  <c r="K140" i="17"/>
  <c r="L140" i="17"/>
  <c r="M140" i="17"/>
  <c r="N140" i="17"/>
  <c r="O140" i="17"/>
  <c r="P140" i="17"/>
  <c r="Q140" i="17"/>
  <c r="R140" i="17"/>
  <c r="S140" i="17"/>
  <c r="T140" i="17"/>
  <c r="U140" i="17"/>
  <c r="V140" i="17"/>
  <c r="W140" i="17"/>
  <c r="X140" i="17"/>
  <c r="Y140" i="17"/>
  <c r="Z140" i="17"/>
  <c r="AB140" i="17"/>
  <c r="AC140" i="17"/>
  <c r="AE140" i="17"/>
  <c r="AI140" i="17" s="1"/>
  <c r="AK140" i="17" s="1"/>
  <c r="C141" i="17"/>
  <c r="D141" i="17"/>
  <c r="E141" i="17"/>
  <c r="F141" i="17"/>
  <c r="G141" i="17"/>
  <c r="H141" i="17"/>
  <c r="I141" i="17"/>
  <c r="J141" i="17"/>
  <c r="K141" i="17"/>
  <c r="L141" i="17"/>
  <c r="M141" i="17"/>
  <c r="N141" i="17"/>
  <c r="O141" i="17"/>
  <c r="P141" i="17"/>
  <c r="Q141" i="17"/>
  <c r="R141" i="17"/>
  <c r="S141" i="17"/>
  <c r="T141" i="17"/>
  <c r="U141" i="17"/>
  <c r="V141" i="17"/>
  <c r="W141" i="17"/>
  <c r="X141" i="17"/>
  <c r="Y141" i="17"/>
  <c r="Z141" i="17"/>
  <c r="AB141" i="17"/>
  <c r="AC141" i="17"/>
  <c r="AE141" i="17"/>
  <c r="AI141" i="17" s="1"/>
  <c r="AK141" i="17" s="1"/>
  <c r="C142" i="17"/>
  <c r="D142" i="17"/>
  <c r="E142" i="17"/>
  <c r="F142" i="17"/>
  <c r="G142" i="17"/>
  <c r="H142" i="17"/>
  <c r="I142" i="17"/>
  <c r="J142" i="17"/>
  <c r="K142" i="17"/>
  <c r="L142" i="17"/>
  <c r="M142" i="17"/>
  <c r="N142" i="17"/>
  <c r="O142" i="17"/>
  <c r="P142" i="17"/>
  <c r="Q142" i="17"/>
  <c r="R142" i="17"/>
  <c r="S142" i="17"/>
  <c r="T142" i="17"/>
  <c r="U142" i="17"/>
  <c r="V142" i="17"/>
  <c r="W142" i="17"/>
  <c r="X142" i="17"/>
  <c r="Y142" i="17"/>
  <c r="Z142" i="17"/>
  <c r="AB142" i="17"/>
  <c r="AC142" i="17"/>
  <c r="AE142" i="17"/>
  <c r="AD142" i="17" s="1"/>
  <c r="C143" i="17"/>
  <c r="D143" i="17"/>
  <c r="E143" i="17"/>
  <c r="F143" i="17"/>
  <c r="G143" i="17"/>
  <c r="H143" i="17"/>
  <c r="I143" i="17"/>
  <c r="J143" i="17"/>
  <c r="K143" i="17"/>
  <c r="L143" i="17"/>
  <c r="M143" i="17"/>
  <c r="N143" i="17"/>
  <c r="O143" i="17"/>
  <c r="P143" i="17"/>
  <c r="Q143" i="17"/>
  <c r="R143" i="17"/>
  <c r="S143" i="17"/>
  <c r="T143" i="17"/>
  <c r="U143" i="17"/>
  <c r="V143" i="17"/>
  <c r="W143" i="17"/>
  <c r="X143" i="17"/>
  <c r="Y143" i="17"/>
  <c r="Z143" i="17"/>
  <c r="AB143" i="17"/>
  <c r="AC143" i="17"/>
  <c r="AE143" i="17"/>
  <c r="AI143" i="17" s="1"/>
  <c r="C144" i="17"/>
  <c r="D144" i="17"/>
  <c r="E144" i="17"/>
  <c r="F144" i="17"/>
  <c r="G144" i="17"/>
  <c r="H144" i="17"/>
  <c r="I144" i="17"/>
  <c r="J144" i="17"/>
  <c r="K144" i="17"/>
  <c r="L144" i="17"/>
  <c r="M144" i="17"/>
  <c r="N144" i="17"/>
  <c r="O144" i="17"/>
  <c r="P144" i="17"/>
  <c r="Q144" i="17"/>
  <c r="R144" i="17"/>
  <c r="S144" i="17"/>
  <c r="T144" i="17"/>
  <c r="U144" i="17"/>
  <c r="V144" i="17"/>
  <c r="W144" i="17"/>
  <c r="X144" i="17"/>
  <c r="Y144" i="17"/>
  <c r="Z144" i="17"/>
  <c r="AB144" i="17"/>
  <c r="AC144" i="17"/>
  <c r="AE144" i="17"/>
  <c r="C145" i="17"/>
  <c r="D145" i="17"/>
  <c r="E145" i="17"/>
  <c r="F145" i="17"/>
  <c r="G145" i="17"/>
  <c r="H145" i="17"/>
  <c r="I145" i="17"/>
  <c r="J145" i="17"/>
  <c r="K145" i="17"/>
  <c r="L145" i="17"/>
  <c r="M145" i="17"/>
  <c r="N145" i="17"/>
  <c r="O145" i="17"/>
  <c r="P145" i="17"/>
  <c r="Q145" i="17"/>
  <c r="R145" i="17"/>
  <c r="S145" i="17"/>
  <c r="T145" i="17"/>
  <c r="U145" i="17"/>
  <c r="V145" i="17"/>
  <c r="W145" i="17"/>
  <c r="X145" i="17"/>
  <c r="Y145" i="17"/>
  <c r="Z145" i="17"/>
  <c r="AB145" i="17"/>
  <c r="AC145" i="17"/>
  <c r="AE145" i="17"/>
  <c r="AI145" i="17" s="1"/>
  <c r="C146" i="17"/>
  <c r="D146" i="17"/>
  <c r="E146" i="17"/>
  <c r="F146" i="17"/>
  <c r="G146" i="17"/>
  <c r="H146" i="17"/>
  <c r="I146" i="17"/>
  <c r="J146" i="17"/>
  <c r="K146" i="17"/>
  <c r="L146" i="17"/>
  <c r="M146" i="17"/>
  <c r="N146" i="17"/>
  <c r="O146" i="17"/>
  <c r="P146" i="17"/>
  <c r="Q146" i="17"/>
  <c r="R146" i="17"/>
  <c r="S146" i="17"/>
  <c r="T146" i="17"/>
  <c r="U146" i="17"/>
  <c r="V146" i="17"/>
  <c r="W146" i="17"/>
  <c r="X146" i="17"/>
  <c r="Y146" i="17"/>
  <c r="Z146" i="17"/>
  <c r="AB146" i="17"/>
  <c r="AC146" i="17"/>
  <c r="AE146" i="17"/>
  <c r="AD146" i="17" s="1"/>
  <c r="C147" i="17"/>
  <c r="D147" i="17"/>
  <c r="E147" i="17"/>
  <c r="F147" i="17"/>
  <c r="G147" i="17"/>
  <c r="H147" i="17"/>
  <c r="I147" i="17"/>
  <c r="J147" i="17"/>
  <c r="K147" i="17"/>
  <c r="L147" i="17"/>
  <c r="M147" i="17"/>
  <c r="N147" i="17"/>
  <c r="O147" i="17"/>
  <c r="P147" i="17"/>
  <c r="Q147" i="17"/>
  <c r="R147" i="17"/>
  <c r="S147" i="17"/>
  <c r="T147" i="17"/>
  <c r="U147" i="17"/>
  <c r="V147" i="17"/>
  <c r="W147" i="17"/>
  <c r="X147" i="17"/>
  <c r="Y147" i="17"/>
  <c r="Z147" i="17"/>
  <c r="AB147" i="17"/>
  <c r="AC147" i="17"/>
  <c r="AE147" i="17"/>
  <c r="AI147" i="17" s="1"/>
  <c r="AJ147" i="17" s="1"/>
  <c r="C148" i="17"/>
  <c r="D148" i="17"/>
  <c r="E148" i="17"/>
  <c r="F148" i="17"/>
  <c r="G148" i="17"/>
  <c r="H148" i="17"/>
  <c r="I148" i="17"/>
  <c r="J148" i="17"/>
  <c r="K148" i="17"/>
  <c r="L148" i="17"/>
  <c r="M148" i="17"/>
  <c r="N148" i="17"/>
  <c r="O148" i="17"/>
  <c r="P148" i="17"/>
  <c r="Q148" i="17"/>
  <c r="R148" i="17"/>
  <c r="S148" i="17"/>
  <c r="T148" i="17"/>
  <c r="U148" i="17"/>
  <c r="V148" i="17"/>
  <c r="W148" i="17"/>
  <c r="X148" i="17"/>
  <c r="Y148" i="17"/>
  <c r="Z148" i="17"/>
  <c r="AB148" i="17"/>
  <c r="AC148" i="17"/>
  <c r="AE148" i="17"/>
  <c r="AD148" i="17" s="1"/>
  <c r="C149" i="17"/>
  <c r="D149" i="17"/>
  <c r="E149" i="17"/>
  <c r="F149" i="17"/>
  <c r="G149" i="17"/>
  <c r="H149" i="17"/>
  <c r="I149" i="17"/>
  <c r="J149" i="17"/>
  <c r="K149" i="17"/>
  <c r="L149" i="17"/>
  <c r="M149" i="17"/>
  <c r="N149" i="17"/>
  <c r="O149" i="17"/>
  <c r="P149" i="17"/>
  <c r="Q149" i="17"/>
  <c r="R149" i="17"/>
  <c r="S149" i="17"/>
  <c r="T149" i="17"/>
  <c r="U149" i="17"/>
  <c r="V149" i="17"/>
  <c r="W149" i="17"/>
  <c r="X149" i="17"/>
  <c r="Y149" i="17"/>
  <c r="Z149" i="17"/>
  <c r="AB149" i="17"/>
  <c r="AC149" i="17"/>
  <c r="AE149" i="17"/>
  <c r="AD149" i="17" s="1"/>
  <c r="C150" i="17"/>
  <c r="D150" i="17"/>
  <c r="E150" i="17"/>
  <c r="F150" i="17"/>
  <c r="G150" i="17"/>
  <c r="H150" i="17"/>
  <c r="I150" i="17"/>
  <c r="J150" i="17"/>
  <c r="K150" i="17"/>
  <c r="L150" i="17"/>
  <c r="M150" i="17"/>
  <c r="N150" i="17"/>
  <c r="O150" i="17"/>
  <c r="P150" i="17"/>
  <c r="Q150" i="17"/>
  <c r="R150" i="17"/>
  <c r="S150" i="17"/>
  <c r="T150" i="17"/>
  <c r="U150" i="17"/>
  <c r="V150" i="17"/>
  <c r="W150" i="17"/>
  <c r="X150" i="17"/>
  <c r="Y150" i="17"/>
  <c r="Z150" i="17"/>
  <c r="AB150" i="17"/>
  <c r="AC150" i="17"/>
  <c r="AE150" i="17"/>
  <c r="AD150" i="17" s="1"/>
  <c r="C151" i="17"/>
  <c r="D151" i="17"/>
  <c r="E151" i="17"/>
  <c r="F151" i="17"/>
  <c r="G151" i="17"/>
  <c r="H151" i="17"/>
  <c r="I151" i="17"/>
  <c r="J151" i="17"/>
  <c r="K151" i="17"/>
  <c r="L151" i="17"/>
  <c r="M151" i="17"/>
  <c r="N151" i="17"/>
  <c r="O151" i="17"/>
  <c r="P151" i="17"/>
  <c r="Q151" i="17"/>
  <c r="R151" i="17"/>
  <c r="S151" i="17"/>
  <c r="T151" i="17"/>
  <c r="U151" i="17"/>
  <c r="V151" i="17"/>
  <c r="W151" i="17"/>
  <c r="X151" i="17"/>
  <c r="Y151" i="17"/>
  <c r="Z151" i="17"/>
  <c r="AB151" i="17"/>
  <c r="AC151" i="17"/>
  <c r="AE151" i="17"/>
  <c r="C152" i="17"/>
  <c r="D152" i="17"/>
  <c r="E152" i="17"/>
  <c r="F152" i="17"/>
  <c r="G152" i="17"/>
  <c r="H152" i="17"/>
  <c r="I152" i="17"/>
  <c r="J152" i="17"/>
  <c r="K152" i="17"/>
  <c r="L152" i="17"/>
  <c r="M152" i="17"/>
  <c r="N152" i="17"/>
  <c r="O152" i="17"/>
  <c r="P152" i="17"/>
  <c r="Q152" i="17"/>
  <c r="R152" i="17"/>
  <c r="S152" i="17"/>
  <c r="T152" i="17"/>
  <c r="U152" i="17"/>
  <c r="V152" i="17"/>
  <c r="W152" i="17"/>
  <c r="X152" i="17"/>
  <c r="Y152" i="17"/>
  <c r="Z152" i="17"/>
  <c r="AB152" i="17"/>
  <c r="AC152" i="17"/>
  <c r="AE152" i="17"/>
  <c r="AD152" i="17" s="1"/>
  <c r="C153" i="17"/>
  <c r="D153" i="17"/>
  <c r="E153" i="17"/>
  <c r="F153" i="17"/>
  <c r="G153" i="17"/>
  <c r="H153" i="17"/>
  <c r="I153" i="17"/>
  <c r="J153" i="17"/>
  <c r="K153" i="17"/>
  <c r="L153" i="17"/>
  <c r="M153" i="17"/>
  <c r="N153" i="17"/>
  <c r="O153" i="17"/>
  <c r="P153" i="17"/>
  <c r="Q153" i="17"/>
  <c r="R153" i="17"/>
  <c r="S153" i="17"/>
  <c r="T153" i="17"/>
  <c r="U153" i="17"/>
  <c r="V153" i="17"/>
  <c r="W153" i="17"/>
  <c r="X153" i="17"/>
  <c r="Y153" i="17"/>
  <c r="Z153" i="17"/>
  <c r="AB153" i="17"/>
  <c r="AC153" i="17"/>
  <c r="AE153" i="17"/>
  <c r="AI153" i="17" s="1"/>
  <c r="C154" i="17"/>
  <c r="D154" i="17"/>
  <c r="E154" i="17"/>
  <c r="F154" i="17"/>
  <c r="G154" i="17"/>
  <c r="H154" i="17"/>
  <c r="I154" i="17"/>
  <c r="J154" i="17"/>
  <c r="K154" i="17"/>
  <c r="L154" i="17"/>
  <c r="M154" i="17"/>
  <c r="N154" i="17"/>
  <c r="O154" i="17"/>
  <c r="P154" i="17"/>
  <c r="Q154" i="17"/>
  <c r="R154" i="17"/>
  <c r="S154" i="17"/>
  <c r="T154" i="17"/>
  <c r="U154" i="17"/>
  <c r="V154" i="17"/>
  <c r="W154" i="17"/>
  <c r="X154" i="17"/>
  <c r="Y154" i="17"/>
  <c r="Z154" i="17"/>
  <c r="AB154" i="17"/>
  <c r="AC154" i="17"/>
  <c r="AE154" i="17" s="1"/>
  <c r="C155" i="17"/>
  <c r="D155" i="17"/>
  <c r="E155" i="17"/>
  <c r="F155" i="17"/>
  <c r="G155" i="17"/>
  <c r="H155" i="17"/>
  <c r="I155" i="17"/>
  <c r="J155" i="17"/>
  <c r="K155" i="17"/>
  <c r="L155" i="17"/>
  <c r="M155" i="17"/>
  <c r="N155" i="17"/>
  <c r="O155" i="17"/>
  <c r="P155" i="17"/>
  <c r="Q155" i="17"/>
  <c r="R155" i="17"/>
  <c r="S155" i="17"/>
  <c r="T155" i="17"/>
  <c r="U155" i="17"/>
  <c r="V155" i="17"/>
  <c r="W155" i="17"/>
  <c r="X155" i="17"/>
  <c r="Y155" i="17"/>
  <c r="Z155" i="17"/>
  <c r="AB155" i="17"/>
  <c r="AC155" i="17"/>
  <c r="AE155" i="17"/>
  <c r="AI155" i="17" s="1"/>
  <c r="C156" i="17"/>
  <c r="D156" i="17"/>
  <c r="E156" i="17"/>
  <c r="F156" i="17"/>
  <c r="G156" i="17"/>
  <c r="H156" i="17"/>
  <c r="I156" i="17"/>
  <c r="J156" i="17"/>
  <c r="K156" i="17"/>
  <c r="L156" i="17"/>
  <c r="M156" i="17"/>
  <c r="N156" i="17"/>
  <c r="O156" i="17"/>
  <c r="P156" i="17"/>
  <c r="Q156" i="17"/>
  <c r="R156" i="17"/>
  <c r="S156" i="17"/>
  <c r="T156" i="17"/>
  <c r="U156" i="17"/>
  <c r="V156" i="17"/>
  <c r="W156" i="17"/>
  <c r="X156" i="17"/>
  <c r="Y156" i="17"/>
  <c r="Z156" i="17"/>
  <c r="AB156" i="17"/>
  <c r="AC156" i="17"/>
  <c r="AE156" i="17"/>
  <c r="C157" i="17"/>
  <c r="D157" i="17"/>
  <c r="E157" i="17"/>
  <c r="F157" i="17"/>
  <c r="G157" i="17"/>
  <c r="H157" i="17"/>
  <c r="I157" i="17"/>
  <c r="J157" i="17"/>
  <c r="K157" i="17"/>
  <c r="L157" i="17"/>
  <c r="M157" i="17"/>
  <c r="N157" i="17"/>
  <c r="O157" i="17"/>
  <c r="P157" i="17"/>
  <c r="Q157" i="17"/>
  <c r="R157" i="17"/>
  <c r="S157" i="17"/>
  <c r="T157" i="17"/>
  <c r="U157" i="17"/>
  <c r="V157" i="17"/>
  <c r="W157" i="17"/>
  <c r="X157" i="17"/>
  <c r="Y157" i="17"/>
  <c r="Z157" i="17"/>
  <c r="AB157" i="17"/>
  <c r="AC157" i="17"/>
  <c r="AE157" i="17"/>
  <c r="AI157" i="17" s="1"/>
  <c r="C158" i="17"/>
  <c r="D158" i="17"/>
  <c r="E158" i="17"/>
  <c r="F158" i="17"/>
  <c r="G158" i="17"/>
  <c r="H158" i="17"/>
  <c r="I158" i="17"/>
  <c r="J158" i="17"/>
  <c r="K158" i="17"/>
  <c r="L158" i="17"/>
  <c r="M158" i="17"/>
  <c r="N158" i="17"/>
  <c r="O158" i="17"/>
  <c r="P158" i="17"/>
  <c r="Q158" i="17"/>
  <c r="R158" i="17"/>
  <c r="S158" i="17"/>
  <c r="T158" i="17"/>
  <c r="U158" i="17"/>
  <c r="V158" i="17"/>
  <c r="W158" i="17"/>
  <c r="X158" i="17"/>
  <c r="Y158" i="17"/>
  <c r="Z158" i="17"/>
  <c r="AB158" i="17"/>
  <c r="AC158" i="17"/>
  <c r="AE158" i="17"/>
  <c r="AD158" i="17" s="1"/>
  <c r="C159" i="17"/>
  <c r="D159" i="17"/>
  <c r="E159" i="17"/>
  <c r="F159" i="17"/>
  <c r="G159" i="17"/>
  <c r="H159" i="17"/>
  <c r="I159" i="17"/>
  <c r="J159" i="17"/>
  <c r="K159" i="17"/>
  <c r="L159" i="17"/>
  <c r="M159" i="17"/>
  <c r="N159" i="17"/>
  <c r="O159" i="17"/>
  <c r="P159" i="17"/>
  <c r="Q159" i="17"/>
  <c r="R159" i="17"/>
  <c r="S159" i="17"/>
  <c r="T159" i="17"/>
  <c r="U159" i="17"/>
  <c r="V159" i="17"/>
  <c r="W159" i="17"/>
  <c r="X159" i="17"/>
  <c r="Y159" i="17"/>
  <c r="Z159" i="17"/>
  <c r="AB159" i="17"/>
  <c r="AC159" i="17"/>
  <c r="AE159" i="17"/>
  <c r="AI159" i="17" s="1"/>
  <c r="AJ159" i="17" s="1"/>
  <c r="C160" i="17"/>
  <c r="D160" i="17"/>
  <c r="E160" i="17"/>
  <c r="F160" i="17"/>
  <c r="G160" i="17"/>
  <c r="H160" i="17"/>
  <c r="I160" i="17"/>
  <c r="J160" i="17"/>
  <c r="K160" i="17"/>
  <c r="L160" i="17"/>
  <c r="M160" i="17"/>
  <c r="N160" i="17"/>
  <c r="O160" i="17"/>
  <c r="P160" i="17"/>
  <c r="Q160" i="17"/>
  <c r="R160" i="17"/>
  <c r="S160" i="17"/>
  <c r="T160" i="17"/>
  <c r="U160" i="17"/>
  <c r="V160" i="17"/>
  <c r="W160" i="17"/>
  <c r="X160" i="17"/>
  <c r="Y160" i="17"/>
  <c r="Z160" i="17"/>
  <c r="AB160" i="17"/>
  <c r="AC160" i="17"/>
  <c r="AE160" i="17"/>
  <c r="AD160" i="17" s="1"/>
  <c r="C161" i="17"/>
  <c r="D161" i="17"/>
  <c r="E161" i="17"/>
  <c r="F161" i="17"/>
  <c r="G161" i="17"/>
  <c r="H161" i="17"/>
  <c r="I161" i="17"/>
  <c r="J161" i="17"/>
  <c r="K161" i="17"/>
  <c r="L161" i="17"/>
  <c r="M161" i="17"/>
  <c r="N161" i="17"/>
  <c r="O161" i="17"/>
  <c r="P161" i="17"/>
  <c r="Q161" i="17"/>
  <c r="R161" i="17"/>
  <c r="S161" i="17"/>
  <c r="T161" i="17"/>
  <c r="U161" i="17"/>
  <c r="V161" i="17"/>
  <c r="W161" i="17"/>
  <c r="X161" i="17"/>
  <c r="Y161" i="17"/>
  <c r="Z161" i="17"/>
  <c r="AB161" i="17"/>
  <c r="AC161" i="17"/>
  <c r="AE161" i="17"/>
  <c r="AD161" i="17" s="1"/>
  <c r="C162" i="17"/>
  <c r="D162" i="17"/>
  <c r="E162" i="17"/>
  <c r="F162" i="17"/>
  <c r="G162" i="17"/>
  <c r="H162" i="17"/>
  <c r="I162" i="17"/>
  <c r="J162" i="17"/>
  <c r="K162" i="17"/>
  <c r="L162" i="17"/>
  <c r="M162" i="17"/>
  <c r="N162" i="17"/>
  <c r="O162" i="17"/>
  <c r="P162" i="17"/>
  <c r="Q162" i="17"/>
  <c r="R162" i="17"/>
  <c r="S162" i="17"/>
  <c r="T162" i="17"/>
  <c r="U162" i="17"/>
  <c r="V162" i="17"/>
  <c r="W162" i="17"/>
  <c r="X162" i="17"/>
  <c r="Y162" i="17"/>
  <c r="Z162" i="17"/>
  <c r="AB162" i="17"/>
  <c r="AC162" i="17"/>
  <c r="AE162" i="17"/>
  <c r="AD162" i="17" s="1"/>
  <c r="C163" i="17"/>
  <c r="D163" i="17"/>
  <c r="E163" i="17"/>
  <c r="F163" i="17"/>
  <c r="G163" i="17"/>
  <c r="H163" i="17"/>
  <c r="I163" i="17"/>
  <c r="J163" i="17"/>
  <c r="K163" i="17"/>
  <c r="L163" i="17"/>
  <c r="M163" i="17"/>
  <c r="N163" i="17"/>
  <c r="O163" i="17"/>
  <c r="P163" i="17"/>
  <c r="Q163" i="17"/>
  <c r="R163" i="17"/>
  <c r="S163" i="17"/>
  <c r="T163" i="17"/>
  <c r="U163" i="17"/>
  <c r="V163" i="17"/>
  <c r="W163" i="17"/>
  <c r="X163" i="17"/>
  <c r="Y163" i="17"/>
  <c r="Z163" i="17"/>
  <c r="AB163" i="17"/>
  <c r="AC163" i="17"/>
  <c r="AE163" i="17"/>
  <c r="C164" i="17"/>
  <c r="D164" i="17"/>
  <c r="E164" i="17"/>
  <c r="F164" i="17"/>
  <c r="G164" i="17"/>
  <c r="H164" i="17"/>
  <c r="I164" i="17"/>
  <c r="J164" i="17"/>
  <c r="K164" i="17"/>
  <c r="L164" i="17"/>
  <c r="M164" i="17"/>
  <c r="N164" i="17"/>
  <c r="O164" i="17"/>
  <c r="P164" i="17"/>
  <c r="Q164" i="17"/>
  <c r="R164" i="17"/>
  <c r="S164" i="17"/>
  <c r="T164" i="17"/>
  <c r="U164" i="17"/>
  <c r="V164" i="17"/>
  <c r="W164" i="17"/>
  <c r="X164" i="17"/>
  <c r="Y164" i="17"/>
  <c r="Z164" i="17"/>
  <c r="AB164" i="17"/>
  <c r="AC164" i="17"/>
  <c r="AE164" i="17"/>
  <c r="AD164" i="17" s="1"/>
  <c r="C165" i="17"/>
  <c r="D165" i="17"/>
  <c r="E165" i="17"/>
  <c r="F165" i="17"/>
  <c r="G165" i="17"/>
  <c r="H165" i="17"/>
  <c r="I165" i="17"/>
  <c r="J165" i="17"/>
  <c r="K165" i="17"/>
  <c r="L165" i="17"/>
  <c r="M165" i="17"/>
  <c r="N165" i="17"/>
  <c r="O165" i="17"/>
  <c r="P165" i="17"/>
  <c r="Q165" i="17"/>
  <c r="R165" i="17"/>
  <c r="S165" i="17"/>
  <c r="T165" i="17"/>
  <c r="U165" i="17"/>
  <c r="V165" i="17"/>
  <c r="W165" i="17"/>
  <c r="X165" i="17"/>
  <c r="Y165" i="17"/>
  <c r="Z165" i="17"/>
  <c r="AB165" i="17"/>
  <c r="AC165" i="17"/>
  <c r="AE165" i="17"/>
  <c r="AI165" i="17" s="1"/>
  <c r="C166" i="17"/>
  <c r="D166" i="17"/>
  <c r="E166" i="17"/>
  <c r="F166" i="17"/>
  <c r="G166" i="17"/>
  <c r="H166" i="17"/>
  <c r="I166" i="17"/>
  <c r="J166" i="17"/>
  <c r="K166" i="17"/>
  <c r="L166" i="17"/>
  <c r="M166" i="17"/>
  <c r="N166" i="17"/>
  <c r="O166" i="17"/>
  <c r="P166" i="17"/>
  <c r="Q166" i="17"/>
  <c r="R166" i="17"/>
  <c r="S166" i="17"/>
  <c r="T166" i="17"/>
  <c r="U166" i="17"/>
  <c r="V166" i="17"/>
  <c r="W166" i="17"/>
  <c r="X166" i="17"/>
  <c r="Y166" i="17"/>
  <c r="Z166" i="17"/>
  <c r="AB166" i="17"/>
  <c r="AC166" i="17"/>
  <c r="AE166" i="17"/>
  <c r="C167" i="17"/>
  <c r="D167" i="17"/>
  <c r="E167" i="17"/>
  <c r="F167" i="17"/>
  <c r="G167" i="17"/>
  <c r="H167" i="17"/>
  <c r="I167" i="17"/>
  <c r="J167" i="17"/>
  <c r="K167" i="17"/>
  <c r="L167" i="17"/>
  <c r="M167" i="17"/>
  <c r="N167" i="17"/>
  <c r="O167" i="17"/>
  <c r="P167" i="17"/>
  <c r="Q167" i="17"/>
  <c r="R167" i="17"/>
  <c r="S167" i="17"/>
  <c r="T167" i="17"/>
  <c r="U167" i="17"/>
  <c r="V167" i="17"/>
  <c r="W167" i="17"/>
  <c r="X167" i="17"/>
  <c r="Y167" i="17"/>
  <c r="Z167" i="17"/>
  <c r="AB167" i="17"/>
  <c r="AC167" i="17"/>
  <c r="AE167" i="17"/>
  <c r="AI167" i="17" s="1"/>
  <c r="C168" i="17"/>
  <c r="D168" i="17"/>
  <c r="E168" i="17"/>
  <c r="F168" i="17"/>
  <c r="G168" i="17"/>
  <c r="H168" i="17"/>
  <c r="I168" i="17"/>
  <c r="J168" i="17"/>
  <c r="K168" i="17"/>
  <c r="L168" i="17"/>
  <c r="M168" i="17"/>
  <c r="N168" i="17"/>
  <c r="O168" i="17"/>
  <c r="P168" i="17"/>
  <c r="Q168" i="17"/>
  <c r="R168" i="17"/>
  <c r="S168" i="17"/>
  <c r="T168" i="17"/>
  <c r="U168" i="17"/>
  <c r="V168" i="17"/>
  <c r="W168" i="17"/>
  <c r="X168" i="17"/>
  <c r="Y168" i="17"/>
  <c r="Z168" i="17"/>
  <c r="AB168" i="17"/>
  <c r="AC168" i="17"/>
  <c r="AE168" i="17"/>
  <c r="C169" i="17"/>
  <c r="D169" i="17"/>
  <c r="E169" i="17"/>
  <c r="F169" i="17"/>
  <c r="G169" i="17"/>
  <c r="H169" i="17"/>
  <c r="I169" i="17"/>
  <c r="J169" i="17"/>
  <c r="K169" i="17"/>
  <c r="L169" i="17"/>
  <c r="M169" i="17"/>
  <c r="N169" i="17"/>
  <c r="O169" i="17"/>
  <c r="P169" i="17"/>
  <c r="Q169" i="17"/>
  <c r="R169" i="17"/>
  <c r="S169" i="17"/>
  <c r="T169" i="17"/>
  <c r="U169" i="17"/>
  <c r="V169" i="17"/>
  <c r="W169" i="17"/>
  <c r="X169" i="17"/>
  <c r="Y169" i="17"/>
  <c r="Z169" i="17"/>
  <c r="AB169" i="17"/>
  <c r="AC169" i="17"/>
  <c r="AE169" i="17"/>
  <c r="C170" i="17"/>
  <c r="D170" i="17"/>
  <c r="E170" i="17"/>
  <c r="F170" i="17"/>
  <c r="G170" i="17"/>
  <c r="H170" i="17"/>
  <c r="I170" i="17"/>
  <c r="J170" i="17"/>
  <c r="K170" i="17"/>
  <c r="L170" i="17"/>
  <c r="M170" i="17"/>
  <c r="N170" i="17"/>
  <c r="O170" i="17"/>
  <c r="P170" i="17"/>
  <c r="Q170" i="17"/>
  <c r="R170" i="17"/>
  <c r="S170" i="17"/>
  <c r="T170" i="17"/>
  <c r="U170" i="17"/>
  <c r="V170" i="17"/>
  <c r="W170" i="17"/>
  <c r="X170" i="17"/>
  <c r="Y170" i="17"/>
  <c r="Z170" i="17"/>
  <c r="AB170" i="17"/>
  <c r="AC170" i="17"/>
  <c r="AE170" i="17"/>
  <c r="AD170" i="17" s="1"/>
  <c r="C171" i="17"/>
  <c r="D171" i="17"/>
  <c r="E171" i="17"/>
  <c r="F171" i="17"/>
  <c r="G171" i="17"/>
  <c r="H171" i="17"/>
  <c r="I171" i="17"/>
  <c r="J171" i="17"/>
  <c r="K171" i="17"/>
  <c r="L171" i="17"/>
  <c r="M171" i="17"/>
  <c r="N171" i="17"/>
  <c r="O171" i="17"/>
  <c r="P171" i="17"/>
  <c r="Q171" i="17"/>
  <c r="R171" i="17"/>
  <c r="S171" i="17"/>
  <c r="T171" i="17"/>
  <c r="U171" i="17"/>
  <c r="V171" i="17"/>
  <c r="W171" i="17"/>
  <c r="X171" i="17"/>
  <c r="Y171" i="17"/>
  <c r="Z171" i="17"/>
  <c r="AB171" i="17"/>
  <c r="AC171" i="17"/>
  <c r="AE171" i="17"/>
  <c r="AI171" i="17" s="1"/>
  <c r="AJ171" i="17" s="1"/>
  <c r="C172" i="17"/>
  <c r="D172" i="17"/>
  <c r="E172" i="17"/>
  <c r="F172" i="17"/>
  <c r="G172" i="17"/>
  <c r="H172" i="17"/>
  <c r="I172" i="17"/>
  <c r="J172" i="17"/>
  <c r="K172" i="17"/>
  <c r="L172" i="17"/>
  <c r="M172" i="17"/>
  <c r="N172" i="17"/>
  <c r="O172" i="17"/>
  <c r="P172" i="17"/>
  <c r="Q172" i="17"/>
  <c r="R172" i="17"/>
  <c r="S172" i="17"/>
  <c r="T172" i="17"/>
  <c r="U172" i="17"/>
  <c r="V172" i="17"/>
  <c r="W172" i="17"/>
  <c r="X172" i="17"/>
  <c r="Y172" i="17"/>
  <c r="Z172" i="17"/>
  <c r="AB172" i="17"/>
  <c r="AC172" i="17"/>
  <c r="AE172" i="17"/>
  <c r="AD172" i="17" s="1"/>
  <c r="C173" i="17"/>
  <c r="D173" i="17"/>
  <c r="E173" i="17"/>
  <c r="F173" i="17"/>
  <c r="G173" i="17"/>
  <c r="H173" i="17"/>
  <c r="I173" i="17"/>
  <c r="J173" i="17"/>
  <c r="K173" i="17"/>
  <c r="L173" i="17"/>
  <c r="M173" i="17"/>
  <c r="N173" i="17"/>
  <c r="O173" i="17"/>
  <c r="P173" i="17"/>
  <c r="Q173" i="17"/>
  <c r="R173" i="17"/>
  <c r="S173" i="17"/>
  <c r="T173" i="17"/>
  <c r="U173" i="17"/>
  <c r="V173" i="17"/>
  <c r="W173" i="17"/>
  <c r="X173" i="17"/>
  <c r="Y173" i="17"/>
  <c r="Z173" i="17"/>
  <c r="AB173" i="17"/>
  <c r="AC173" i="17"/>
  <c r="AE173" i="17"/>
  <c r="AD173" i="17" s="1"/>
  <c r="C174" i="17"/>
  <c r="D174" i="17"/>
  <c r="E174" i="17"/>
  <c r="F174" i="17"/>
  <c r="G174" i="17"/>
  <c r="H174" i="17"/>
  <c r="I174" i="17"/>
  <c r="J174" i="17"/>
  <c r="K174" i="17"/>
  <c r="L174" i="17"/>
  <c r="M174" i="17"/>
  <c r="N174" i="17"/>
  <c r="O174" i="17"/>
  <c r="P174" i="17"/>
  <c r="Q174" i="17"/>
  <c r="R174" i="17"/>
  <c r="S174" i="17"/>
  <c r="T174" i="17"/>
  <c r="U174" i="17"/>
  <c r="V174" i="17"/>
  <c r="W174" i="17"/>
  <c r="X174" i="17"/>
  <c r="Y174" i="17"/>
  <c r="Z174" i="17"/>
  <c r="AB174" i="17"/>
  <c r="AC174" i="17"/>
  <c r="AE174" i="17"/>
  <c r="AD174" i="17" s="1"/>
  <c r="AI174" i="17"/>
  <c r="AK174" i="17" s="1"/>
  <c r="C175" i="17"/>
  <c r="D175" i="17"/>
  <c r="E175" i="17"/>
  <c r="F175" i="17"/>
  <c r="G175" i="17"/>
  <c r="H175" i="17"/>
  <c r="I175" i="17"/>
  <c r="J175" i="17"/>
  <c r="K175" i="17"/>
  <c r="L175" i="17"/>
  <c r="M175" i="17"/>
  <c r="N175" i="17"/>
  <c r="O175" i="17"/>
  <c r="P175" i="17"/>
  <c r="Q175" i="17"/>
  <c r="R175" i="17"/>
  <c r="S175" i="17"/>
  <c r="T175" i="17"/>
  <c r="U175" i="17"/>
  <c r="V175" i="17"/>
  <c r="W175" i="17"/>
  <c r="X175" i="17"/>
  <c r="Y175" i="17"/>
  <c r="Z175" i="17"/>
  <c r="AB175" i="17"/>
  <c r="AC175" i="17"/>
  <c r="AE175" i="17"/>
  <c r="AI175" i="17" s="1"/>
  <c r="AK175" i="17" s="1"/>
  <c r="C176" i="17"/>
  <c r="D176" i="17"/>
  <c r="E176" i="17"/>
  <c r="F176" i="17"/>
  <c r="G176" i="17"/>
  <c r="H176" i="17"/>
  <c r="I176" i="17"/>
  <c r="J176" i="17"/>
  <c r="K176" i="17"/>
  <c r="L176" i="17"/>
  <c r="M176" i="17"/>
  <c r="N176" i="17"/>
  <c r="O176" i="17"/>
  <c r="P176" i="17"/>
  <c r="Q176" i="17"/>
  <c r="R176" i="17"/>
  <c r="S176" i="17"/>
  <c r="T176" i="17"/>
  <c r="U176" i="17"/>
  <c r="V176" i="17"/>
  <c r="W176" i="17"/>
  <c r="X176" i="17"/>
  <c r="Y176" i="17"/>
  <c r="Z176" i="17"/>
  <c r="AB176" i="17"/>
  <c r="AC176" i="17"/>
  <c r="AE176" i="17"/>
  <c r="AD176" i="17" s="1"/>
  <c r="C177" i="17"/>
  <c r="D177" i="17"/>
  <c r="E177" i="17"/>
  <c r="F177" i="17"/>
  <c r="G177" i="17"/>
  <c r="H177" i="17"/>
  <c r="I177" i="17"/>
  <c r="J177" i="17"/>
  <c r="K177" i="17"/>
  <c r="L177" i="17"/>
  <c r="M177" i="17"/>
  <c r="N177" i="17"/>
  <c r="O177" i="17"/>
  <c r="P177" i="17"/>
  <c r="Q177" i="17"/>
  <c r="R177" i="17"/>
  <c r="S177" i="17"/>
  <c r="T177" i="17"/>
  <c r="U177" i="17"/>
  <c r="V177" i="17"/>
  <c r="W177" i="17"/>
  <c r="X177" i="17"/>
  <c r="Y177" i="17"/>
  <c r="Z177" i="17"/>
  <c r="AB177" i="17"/>
  <c r="AC177" i="17"/>
  <c r="AE177" i="17"/>
  <c r="AI177" i="17" s="1"/>
  <c r="C178" i="17"/>
  <c r="D178" i="17"/>
  <c r="E178" i="17"/>
  <c r="F178" i="17"/>
  <c r="G178" i="17"/>
  <c r="H178" i="17"/>
  <c r="I178" i="17"/>
  <c r="J178" i="17"/>
  <c r="K178" i="17"/>
  <c r="L178" i="17"/>
  <c r="M178" i="17"/>
  <c r="N178" i="17"/>
  <c r="O178" i="17"/>
  <c r="P178" i="17"/>
  <c r="Q178" i="17"/>
  <c r="R178" i="17"/>
  <c r="S178" i="17"/>
  <c r="T178" i="17"/>
  <c r="U178" i="17"/>
  <c r="V178" i="17"/>
  <c r="W178" i="17"/>
  <c r="X178" i="17"/>
  <c r="Y178" i="17"/>
  <c r="Z178" i="17"/>
  <c r="AB178" i="17"/>
  <c r="AC178" i="17"/>
  <c r="AE178" i="17"/>
  <c r="C179" i="17"/>
  <c r="D179" i="17"/>
  <c r="E179" i="17"/>
  <c r="F179" i="17"/>
  <c r="G179" i="17"/>
  <c r="H179" i="17"/>
  <c r="I179" i="17"/>
  <c r="J179" i="17"/>
  <c r="K179" i="17"/>
  <c r="L179" i="17"/>
  <c r="M179" i="17"/>
  <c r="N179" i="17"/>
  <c r="O179" i="17"/>
  <c r="P179" i="17"/>
  <c r="Q179" i="17"/>
  <c r="R179" i="17"/>
  <c r="S179" i="17"/>
  <c r="T179" i="17"/>
  <c r="U179" i="17"/>
  <c r="V179" i="17"/>
  <c r="W179" i="17"/>
  <c r="X179" i="17"/>
  <c r="Y179" i="17"/>
  <c r="Z179" i="17"/>
  <c r="AB179" i="17"/>
  <c r="AC179" i="17"/>
  <c r="AE179" i="17"/>
  <c r="AI179" i="17" s="1"/>
  <c r="C180" i="17"/>
  <c r="D180" i="17"/>
  <c r="E180" i="17"/>
  <c r="F180" i="17"/>
  <c r="G180" i="17"/>
  <c r="H180" i="17"/>
  <c r="I180" i="17"/>
  <c r="J180" i="17"/>
  <c r="K180" i="17"/>
  <c r="L180" i="17"/>
  <c r="M180" i="17"/>
  <c r="N180" i="17"/>
  <c r="O180" i="17"/>
  <c r="P180" i="17"/>
  <c r="Q180" i="17"/>
  <c r="R180" i="17"/>
  <c r="S180" i="17"/>
  <c r="T180" i="17"/>
  <c r="U180" i="17"/>
  <c r="V180" i="17"/>
  <c r="W180" i="17"/>
  <c r="X180" i="17"/>
  <c r="Y180" i="17"/>
  <c r="Z180" i="17"/>
  <c r="AB180" i="17"/>
  <c r="AC180" i="17"/>
  <c r="AE180" i="17"/>
  <c r="C181" i="17"/>
  <c r="D181" i="17"/>
  <c r="E181" i="17"/>
  <c r="F181" i="17"/>
  <c r="G181" i="17"/>
  <c r="H181" i="17"/>
  <c r="I181" i="17"/>
  <c r="J181" i="17"/>
  <c r="K181" i="17"/>
  <c r="L181" i="17"/>
  <c r="M181" i="17"/>
  <c r="N181" i="17"/>
  <c r="O181" i="17"/>
  <c r="P181" i="17"/>
  <c r="Q181" i="17"/>
  <c r="R181" i="17"/>
  <c r="S181" i="17"/>
  <c r="T181" i="17"/>
  <c r="U181" i="17"/>
  <c r="V181" i="17"/>
  <c r="W181" i="17"/>
  <c r="X181" i="17"/>
  <c r="Y181" i="17"/>
  <c r="Z181" i="17"/>
  <c r="AB181" i="17"/>
  <c r="AC181" i="17"/>
  <c r="AE181" i="17"/>
  <c r="AI181" i="17" s="1"/>
  <c r="C182" i="17"/>
  <c r="D182" i="17"/>
  <c r="E182" i="17"/>
  <c r="F182" i="17"/>
  <c r="G182" i="17"/>
  <c r="H182" i="17"/>
  <c r="I182" i="17"/>
  <c r="J182" i="17"/>
  <c r="K182" i="17"/>
  <c r="L182" i="17"/>
  <c r="M182" i="17"/>
  <c r="N182" i="17"/>
  <c r="O182" i="17"/>
  <c r="P182" i="17"/>
  <c r="Q182" i="17"/>
  <c r="R182" i="17"/>
  <c r="S182" i="17"/>
  <c r="T182" i="17"/>
  <c r="U182" i="17"/>
  <c r="V182" i="17"/>
  <c r="W182" i="17"/>
  <c r="X182" i="17"/>
  <c r="Y182" i="17"/>
  <c r="Z182" i="17"/>
  <c r="AB182" i="17"/>
  <c r="AC182" i="17"/>
  <c r="AE182" i="17"/>
  <c r="AD182" i="17" s="1"/>
  <c r="C183" i="17"/>
  <c r="D183" i="17"/>
  <c r="E183" i="17"/>
  <c r="F183" i="17"/>
  <c r="G183" i="17"/>
  <c r="H183" i="17"/>
  <c r="I183" i="17"/>
  <c r="J183" i="17"/>
  <c r="K183" i="17"/>
  <c r="L183" i="17"/>
  <c r="M183" i="17"/>
  <c r="N183" i="17"/>
  <c r="O183" i="17"/>
  <c r="P183" i="17"/>
  <c r="Q183" i="17"/>
  <c r="R183" i="17"/>
  <c r="S183" i="17"/>
  <c r="T183" i="17"/>
  <c r="U183" i="17"/>
  <c r="V183" i="17"/>
  <c r="W183" i="17"/>
  <c r="X183" i="17"/>
  <c r="Y183" i="17"/>
  <c r="Z183" i="17"/>
  <c r="AB183" i="17"/>
  <c r="AC183" i="17"/>
  <c r="AE183" i="17"/>
  <c r="C184" i="17"/>
  <c r="D184" i="17"/>
  <c r="E184" i="17"/>
  <c r="F184" i="17"/>
  <c r="G184" i="17"/>
  <c r="H184" i="17"/>
  <c r="I184" i="17"/>
  <c r="J184" i="17"/>
  <c r="K184" i="17"/>
  <c r="L184" i="17"/>
  <c r="M184" i="17"/>
  <c r="N184" i="17"/>
  <c r="O184" i="17"/>
  <c r="P184" i="17"/>
  <c r="Q184" i="17"/>
  <c r="R184" i="17"/>
  <c r="S184" i="17"/>
  <c r="T184" i="17"/>
  <c r="U184" i="17"/>
  <c r="V184" i="17"/>
  <c r="W184" i="17"/>
  <c r="X184" i="17"/>
  <c r="Y184" i="17"/>
  <c r="Z184" i="17"/>
  <c r="AB184" i="17"/>
  <c r="AC184" i="17"/>
  <c r="AE184" i="17" s="1"/>
  <c r="C185" i="17"/>
  <c r="D185" i="17"/>
  <c r="E185" i="17"/>
  <c r="F185" i="17"/>
  <c r="G185" i="17"/>
  <c r="H185" i="17"/>
  <c r="I185" i="17"/>
  <c r="J185" i="17"/>
  <c r="K185" i="17"/>
  <c r="L185" i="17"/>
  <c r="M185" i="17"/>
  <c r="N185" i="17"/>
  <c r="O185" i="17"/>
  <c r="P185" i="17"/>
  <c r="Q185" i="17"/>
  <c r="R185" i="17"/>
  <c r="S185" i="17"/>
  <c r="T185" i="17"/>
  <c r="U185" i="17"/>
  <c r="V185" i="17"/>
  <c r="W185" i="17"/>
  <c r="X185" i="17"/>
  <c r="Y185" i="17"/>
  <c r="Z185" i="17"/>
  <c r="AB185" i="17"/>
  <c r="AC185" i="17"/>
  <c r="AE185" i="17"/>
  <c r="AI185" i="17" s="1"/>
  <c r="AM185" i="17" s="1"/>
  <c r="C186" i="17"/>
  <c r="D186" i="17"/>
  <c r="E186" i="17"/>
  <c r="F186" i="17"/>
  <c r="G186" i="17"/>
  <c r="H186" i="17"/>
  <c r="I186" i="17"/>
  <c r="J186" i="17"/>
  <c r="K186" i="17"/>
  <c r="L186" i="17"/>
  <c r="M186" i="17"/>
  <c r="N186" i="17"/>
  <c r="O186" i="17"/>
  <c r="P186" i="17"/>
  <c r="Q186" i="17"/>
  <c r="R186" i="17"/>
  <c r="S186" i="17"/>
  <c r="T186" i="17"/>
  <c r="U186" i="17"/>
  <c r="V186" i="17"/>
  <c r="W186" i="17"/>
  <c r="X186" i="17"/>
  <c r="Y186" i="17"/>
  <c r="Z186" i="17"/>
  <c r="AB186" i="17"/>
  <c r="AC186" i="17"/>
  <c r="AE186" i="17"/>
  <c r="AD186" i="17" s="1"/>
  <c r="C187" i="17"/>
  <c r="D187" i="17"/>
  <c r="E187" i="17"/>
  <c r="F187" i="17"/>
  <c r="G187" i="17"/>
  <c r="H187" i="17"/>
  <c r="I187" i="17"/>
  <c r="J187" i="17"/>
  <c r="K187" i="17"/>
  <c r="L187" i="17"/>
  <c r="M187" i="17"/>
  <c r="N187" i="17"/>
  <c r="O187" i="17"/>
  <c r="P187" i="17"/>
  <c r="Q187" i="17"/>
  <c r="R187" i="17"/>
  <c r="S187" i="17"/>
  <c r="T187" i="17"/>
  <c r="U187" i="17"/>
  <c r="V187" i="17"/>
  <c r="W187" i="17"/>
  <c r="X187" i="17"/>
  <c r="Y187" i="17"/>
  <c r="Z187" i="17"/>
  <c r="AB187" i="17"/>
  <c r="AC187" i="17"/>
  <c r="AE187" i="17"/>
  <c r="AD187" i="17" s="1"/>
  <c r="C188" i="17"/>
  <c r="D188" i="17"/>
  <c r="E188" i="17"/>
  <c r="F188" i="17"/>
  <c r="G188" i="17"/>
  <c r="H188" i="17"/>
  <c r="I188" i="17"/>
  <c r="J188" i="17"/>
  <c r="K188" i="17"/>
  <c r="L188" i="17"/>
  <c r="M188" i="17"/>
  <c r="N188" i="17"/>
  <c r="O188" i="17"/>
  <c r="P188" i="17"/>
  <c r="Q188" i="17"/>
  <c r="R188" i="17"/>
  <c r="S188" i="17"/>
  <c r="T188" i="17"/>
  <c r="U188" i="17"/>
  <c r="V188" i="17"/>
  <c r="W188" i="17"/>
  <c r="X188" i="17"/>
  <c r="Y188" i="17"/>
  <c r="Z188" i="17"/>
  <c r="AB188" i="17"/>
  <c r="AC188" i="17"/>
  <c r="AE188" i="17"/>
  <c r="AD188" i="17" s="1"/>
  <c r="C189" i="17"/>
  <c r="D189" i="17"/>
  <c r="E189" i="17"/>
  <c r="F189" i="17"/>
  <c r="G189" i="17"/>
  <c r="H189" i="17"/>
  <c r="I189" i="17"/>
  <c r="J189" i="17"/>
  <c r="K189" i="17"/>
  <c r="L189" i="17"/>
  <c r="M189" i="17"/>
  <c r="N189" i="17"/>
  <c r="O189" i="17"/>
  <c r="P189" i="17"/>
  <c r="Q189" i="17"/>
  <c r="R189" i="17"/>
  <c r="S189" i="17"/>
  <c r="T189" i="17"/>
  <c r="U189" i="17"/>
  <c r="V189" i="17"/>
  <c r="W189" i="17"/>
  <c r="X189" i="17"/>
  <c r="Y189" i="17"/>
  <c r="Z189" i="17"/>
  <c r="AB189" i="17"/>
  <c r="AC189" i="17"/>
  <c r="AE189" i="17"/>
  <c r="AI189" i="17" s="1"/>
  <c r="C190" i="17"/>
  <c r="D190" i="17"/>
  <c r="E190" i="17"/>
  <c r="F190" i="17"/>
  <c r="G190" i="17"/>
  <c r="H190" i="17"/>
  <c r="I190" i="17"/>
  <c r="J190" i="17"/>
  <c r="K190" i="17"/>
  <c r="L190" i="17"/>
  <c r="M190" i="17"/>
  <c r="N190" i="17"/>
  <c r="O190" i="17"/>
  <c r="P190" i="17"/>
  <c r="Q190" i="17"/>
  <c r="R190" i="17"/>
  <c r="S190" i="17"/>
  <c r="T190" i="17"/>
  <c r="U190" i="17"/>
  <c r="V190" i="17"/>
  <c r="W190" i="17"/>
  <c r="X190" i="17"/>
  <c r="Y190" i="17"/>
  <c r="Z190" i="17"/>
  <c r="AB190" i="17"/>
  <c r="AC190" i="17"/>
  <c r="AE190" i="17"/>
  <c r="C191" i="17"/>
  <c r="D191" i="17"/>
  <c r="E191" i="17"/>
  <c r="F191" i="17"/>
  <c r="G191" i="17"/>
  <c r="H191" i="17"/>
  <c r="I191" i="17"/>
  <c r="J191" i="17"/>
  <c r="K191" i="17"/>
  <c r="L191" i="17"/>
  <c r="M191" i="17"/>
  <c r="N191" i="17"/>
  <c r="O191" i="17"/>
  <c r="P191" i="17"/>
  <c r="Q191" i="17"/>
  <c r="R191" i="17"/>
  <c r="S191" i="17"/>
  <c r="T191" i="17"/>
  <c r="U191" i="17"/>
  <c r="V191" i="17"/>
  <c r="W191" i="17"/>
  <c r="X191" i="17"/>
  <c r="Y191" i="17"/>
  <c r="Z191" i="17"/>
  <c r="AB191" i="17"/>
  <c r="AC191" i="17"/>
  <c r="AE191" i="17"/>
  <c r="AI191" i="17" s="1"/>
  <c r="AL191" i="17" s="1"/>
  <c r="C192" i="17"/>
  <c r="D192" i="17"/>
  <c r="E192" i="17"/>
  <c r="F192" i="17"/>
  <c r="G192" i="17"/>
  <c r="H192" i="17"/>
  <c r="I192" i="17"/>
  <c r="J192" i="17"/>
  <c r="K192" i="17"/>
  <c r="L192" i="17"/>
  <c r="M192" i="17"/>
  <c r="N192" i="17"/>
  <c r="O192" i="17"/>
  <c r="P192" i="17"/>
  <c r="Q192" i="17"/>
  <c r="R192" i="17"/>
  <c r="S192" i="17"/>
  <c r="T192" i="17"/>
  <c r="U192" i="17"/>
  <c r="V192" i="17"/>
  <c r="W192" i="17"/>
  <c r="X192" i="17"/>
  <c r="Y192" i="17"/>
  <c r="Z192" i="17"/>
  <c r="AB192" i="17"/>
  <c r="AC192" i="17"/>
  <c r="AE192" i="17"/>
  <c r="C193" i="17"/>
  <c r="D193" i="17"/>
  <c r="E193" i="17"/>
  <c r="F193" i="17"/>
  <c r="G193" i="17"/>
  <c r="H193" i="17"/>
  <c r="I193" i="17"/>
  <c r="J193" i="17"/>
  <c r="K193" i="17"/>
  <c r="L193" i="17"/>
  <c r="M193" i="17"/>
  <c r="N193" i="17"/>
  <c r="O193" i="17"/>
  <c r="P193" i="17"/>
  <c r="Q193" i="17"/>
  <c r="R193" i="17"/>
  <c r="S193" i="17"/>
  <c r="T193" i="17"/>
  <c r="U193" i="17"/>
  <c r="V193" i="17"/>
  <c r="W193" i="17"/>
  <c r="X193" i="17"/>
  <c r="Y193" i="17"/>
  <c r="Z193" i="17"/>
  <c r="AB193" i="17"/>
  <c r="AC193" i="17"/>
  <c r="AE193" i="17"/>
  <c r="AD193" i="17" s="1"/>
  <c r="C194" i="17"/>
  <c r="D194" i="17"/>
  <c r="E194" i="17"/>
  <c r="F194" i="17"/>
  <c r="G194" i="17"/>
  <c r="H194" i="17"/>
  <c r="I194" i="17"/>
  <c r="J194" i="17"/>
  <c r="K194" i="17"/>
  <c r="L194" i="17"/>
  <c r="M194" i="17"/>
  <c r="N194" i="17"/>
  <c r="O194" i="17"/>
  <c r="P194" i="17"/>
  <c r="Q194" i="17"/>
  <c r="R194" i="17"/>
  <c r="S194" i="17"/>
  <c r="T194" i="17"/>
  <c r="U194" i="17"/>
  <c r="V194" i="17"/>
  <c r="W194" i="17"/>
  <c r="X194" i="17"/>
  <c r="Y194" i="17"/>
  <c r="Z194" i="17"/>
  <c r="AB194" i="17"/>
  <c r="AC194" i="17"/>
  <c r="AE194" i="17"/>
  <c r="AD194" i="17" s="1"/>
  <c r="C195" i="17"/>
  <c r="D195" i="17"/>
  <c r="E195" i="17"/>
  <c r="F195" i="17"/>
  <c r="G195" i="17"/>
  <c r="H195" i="17"/>
  <c r="I195" i="17"/>
  <c r="J195" i="17"/>
  <c r="K195" i="17"/>
  <c r="L195" i="17"/>
  <c r="M195" i="17"/>
  <c r="N195" i="17"/>
  <c r="O195" i="17"/>
  <c r="P195" i="17"/>
  <c r="Q195" i="17"/>
  <c r="R195" i="17"/>
  <c r="S195" i="17"/>
  <c r="T195" i="17"/>
  <c r="U195" i="17"/>
  <c r="V195" i="17"/>
  <c r="W195" i="17"/>
  <c r="X195" i="17"/>
  <c r="Y195" i="17"/>
  <c r="Z195" i="17"/>
  <c r="AB195" i="17"/>
  <c r="AC195" i="17"/>
  <c r="AE195" i="17"/>
  <c r="C196" i="17"/>
  <c r="D196" i="17"/>
  <c r="E196" i="17"/>
  <c r="F196" i="17"/>
  <c r="G196" i="17"/>
  <c r="H196" i="17"/>
  <c r="I196" i="17"/>
  <c r="J196" i="17"/>
  <c r="K196" i="17"/>
  <c r="L196" i="17"/>
  <c r="M196" i="17"/>
  <c r="N196" i="17"/>
  <c r="O196" i="17"/>
  <c r="P196" i="17"/>
  <c r="Q196" i="17"/>
  <c r="R196" i="17"/>
  <c r="S196" i="17"/>
  <c r="T196" i="17"/>
  <c r="U196" i="17"/>
  <c r="V196" i="17"/>
  <c r="W196" i="17"/>
  <c r="X196" i="17"/>
  <c r="Y196" i="17"/>
  <c r="Z196" i="17"/>
  <c r="AB196" i="17"/>
  <c r="AC196" i="17"/>
  <c r="AE196" i="17"/>
  <c r="AD196" i="17" s="1"/>
  <c r="AI196" i="17"/>
  <c r="C197" i="17"/>
  <c r="D197" i="17"/>
  <c r="E197" i="17"/>
  <c r="F197" i="17"/>
  <c r="G197" i="17"/>
  <c r="H197" i="17"/>
  <c r="I197" i="17"/>
  <c r="J197" i="17"/>
  <c r="K197" i="17"/>
  <c r="L197" i="17"/>
  <c r="M197" i="17"/>
  <c r="N197" i="17"/>
  <c r="O197" i="17"/>
  <c r="P197" i="17"/>
  <c r="Q197" i="17"/>
  <c r="R197" i="17"/>
  <c r="S197" i="17"/>
  <c r="T197" i="17"/>
  <c r="U197" i="17"/>
  <c r="V197" i="17"/>
  <c r="W197" i="17"/>
  <c r="X197" i="17"/>
  <c r="Y197" i="17"/>
  <c r="Z197" i="17"/>
  <c r="AB197" i="17"/>
  <c r="AC197" i="17"/>
  <c r="AE197" i="17"/>
  <c r="AD197" i="17" s="1"/>
  <c r="C198" i="17"/>
  <c r="D198" i="17"/>
  <c r="E198" i="17"/>
  <c r="F198" i="17"/>
  <c r="G198" i="17"/>
  <c r="H198" i="17"/>
  <c r="I198" i="17"/>
  <c r="J198" i="17"/>
  <c r="K198" i="17"/>
  <c r="L198" i="17"/>
  <c r="M198" i="17"/>
  <c r="N198" i="17"/>
  <c r="O198" i="17"/>
  <c r="P198" i="17"/>
  <c r="Q198" i="17"/>
  <c r="R198" i="17"/>
  <c r="S198" i="17"/>
  <c r="T198" i="17"/>
  <c r="U198" i="17"/>
  <c r="V198" i="17"/>
  <c r="W198" i="17"/>
  <c r="X198" i="17"/>
  <c r="Y198" i="17"/>
  <c r="Z198" i="17"/>
  <c r="AB198" i="17"/>
  <c r="AC198" i="17"/>
  <c r="AE198" i="17"/>
  <c r="AD198" i="17" s="1"/>
  <c r="C199" i="17"/>
  <c r="D199" i="17"/>
  <c r="E199" i="17"/>
  <c r="F199" i="17"/>
  <c r="G199" i="17"/>
  <c r="H199" i="17"/>
  <c r="I199" i="17"/>
  <c r="J199" i="17"/>
  <c r="K199" i="17"/>
  <c r="L199" i="17"/>
  <c r="M199" i="17"/>
  <c r="N199" i="17"/>
  <c r="O199" i="17"/>
  <c r="P199" i="17"/>
  <c r="Q199" i="17"/>
  <c r="R199" i="17"/>
  <c r="S199" i="17"/>
  <c r="T199" i="17"/>
  <c r="U199" i="17"/>
  <c r="V199" i="17"/>
  <c r="W199" i="17"/>
  <c r="X199" i="17"/>
  <c r="Y199" i="17"/>
  <c r="Z199" i="17"/>
  <c r="AB199" i="17"/>
  <c r="AC199" i="17"/>
  <c r="AE199" i="17"/>
  <c r="AI199" i="17" s="1"/>
  <c r="C200" i="17"/>
  <c r="D200" i="17"/>
  <c r="E200" i="17"/>
  <c r="F200" i="17"/>
  <c r="G200" i="17"/>
  <c r="H200" i="17"/>
  <c r="I200" i="17"/>
  <c r="J200" i="17"/>
  <c r="K200" i="17"/>
  <c r="L200" i="17"/>
  <c r="M200" i="17"/>
  <c r="N200" i="17"/>
  <c r="O200" i="17"/>
  <c r="P200" i="17"/>
  <c r="Q200" i="17"/>
  <c r="R200" i="17"/>
  <c r="S200" i="17"/>
  <c r="T200" i="17"/>
  <c r="U200" i="17"/>
  <c r="V200" i="17"/>
  <c r="W200" i="17"/>
  <c r="X200" i="17"/>
  <c r="Y200" i="17"/>
  <c r="Z200" i="17"/>
  <c r="AB200" i="17"/>
  <c r="AC200" i="17"/>
  <c r="AE200" i="17"/>
  <c r="AD200" i="17" s="1"/>
  <c r="C201" i="17"/>
  <c r="D201" i="17"/>
  <c r="E201" i="17"/>
  <c r="F201" i="17"/>
  <c r="G201" i="17"/>
  <c r="H201" i="17"/>
  <c r="I201" i="17"/>
  <c r="J201" i="17"/>
  <c r="K201" i="17"/>
  <c r="L201" i="17"/>
  <c r="M201" i="17"/>
  <c r="N201" i="17"/>
  <c r="O201" i="17"/>
  <c r="P201" i="17"/>
  <c r="Q201" i="17"/>
  <c r="R201" i="17"/>
  <c r="S201" i="17"/>
  <c r="T201" i="17"/>
  <c r="U201" i="17"/>
  <c r="V201" i="17"/>
  <c r="W201" i="17"/>
  <c r="X201" i="17"/>
  <c r="Y201" i="17"/>
  <c r="Z201" i="17"/>
  <c r="AB201" i="17"/>
  <c r="AC201" i="17"/>
  <c r="AE201" i="17"/>
  <c r="AI201" i="17" s="1"/>
  <c r="AJ201" i="17" s="1"/>
  <c r="C202" i="17"/>
  <c r="D202" i="17"/>
  <c r="E202" i="17"/>
  <c r="F202" i="17"/>
  <c r="G202" i="17"/>
  <c r="H202" i="17"/>
  <c r="I202" i="17"/>
  <c r="J202" i="17"/>
  <c r="K202" i="17"/>
  <c r="L202" i="17"/>
  <c r="M202" i="17"/>
  <c r="N202" i="17"/>
  <c r="O202" i="17"/>
  <c r="P202" i="17"/>
  <c r="Q202" i="17"/>
  <c r="R202" i="17"/>
  <c r="S202" i="17"/>
  <c r="T202" i="17"/>
  <c r="U202" i="17"/>
  <c r="V202" i="17"/>
  <c r="W202" i="17"/>
  <c r="X202" i="17"/>
  <c r="Y202" i="17"/>
  <c r="Z202" i="17"/>
  <c r="AB202" i="17"/>
  <c r="AC202" i="17"/>
  <c r="AE202" i="17"/>
  <c r="AD202" i="17" s="1"/>
  <c r="C203" i="17"/>
  <c r="D203" i="17"/>
  <c r="E203" i="17"/>
  <c r="F203" i="17"/>
  <c r="G203" i="17"/>
  <c r="H203" i="17"/>
  <c r="I203" i="17"/>
  <c r="J203" i="17"/>
  <c r="K203" i="17"/>
  <c r="L203" i="17"/>
  <c r="M203" i="17"/>
  <c r="N203" i="17"/>
  <c r="O203" i="17"/>
  <c r="P203" i="17"/>
  <c r="Q203" i="17"/>
  <c r="R203" i="17"/>
  <c r="S203" i="17"/>
  <c r="T203" i="17"/>
  <c r="U203" i="17"/>
  <c r="V203" i="17"/>
  <c r="W203" i="17"/>
  <c r="X203" i="17"/>
  <c r="Y203" i="17"/>
  <c r="Z203" i="17"/>
  <c r="AB203" i="17"/>
  <c r="AC203" i="17"/>
  <c r="AE203" i="17"/>
  <c r="AI203" i="17" s="1"/>
  <c r="AL203" i="17" s="1"/>
  <c r="C204" i="17"/>
  <c r="D204" i="17"/>
  <c r="E204" i="17"/>
  <c r="F204" i="17"/>
  <c r="G204" i="17"/>
  <c r="H204" i="17"/>
  <c r="I204" i="17"/>
  <c r="J204" i="17"/>
  <c r="K204" i="17"/>
  <c r="L204" i="17"/>
  <c r="M204" i="17"/>
  <c r="N204" i="17"/>
  <c r="O204" i="17"/>
  <c r="P204" i="17"/>
  <c r="Q204" i="17"/>
  <c r="R204" i="17"/>
  <c r="S204" i="17"/>
  <c r="T204" i="17"/>
  <c r="U204" i="17"/>
  <c r="V204" i="17"/>
  <c r="W204" i="17"/>
  <c r="X204" i="17"/>
  <c r="Y204" i="17"/>
  <c r="Z204" i="17"/>
  <c r="AB204" i="17"/>
  <c r="AC204" i="17"/>
  <c r="AE204" i="17"/>
  <c r="AI204" i="17" s="1"/>
  <c r="AJ204" i="17" s="1"/>
  <c r="C205" i="17"/>
  <c r="D205" i="17"/>
  <c r="E205" i="17"/>
  <c r="F205" i="17"/>
  <c r="G205" i="17"/>
  <c r="H205" i="17"/>
  <c r="I205" i="17"/>
  <c r="J205" i="17"/>
  <c r="K205" i="17"/>
  <c r="L205" i="17"/>
  <c r="M205" i="17"/>
  <c r="N205" i="17"/>
  <c r="O205" i="17"/>
  <c r="P205" i="17"/>
  <c r="Q205" i="17"/>
  <c r="R205" i="17"/>
  <c r="S205" i="17"/>
  <c r="T205" i="17"/>
  <c r="U205" i="17"/>
  <c r="V205" i="17"/>
  <c r="W205" i="17"/>
  <c r="X205" i="17"/>
  <c r="Y205" i="17"/>
  <c r="Z205" i="17"/>
  <c r="AB205" i="17"/>
  <c r="AC205" i="17"/>
  <c r="AE205" i="17"/>
  <c r="AD205" i="17" s="1"/>
  <c r="AI205" i="17"/>
  <c r="AJ205" i="17" s="1"/>
  <c r="C206" i="17"/>
  <c r="D206" i="17"/>
  <c r="E206" i="17"/>
  <c r="F206" i="17"/>
  <c r="G206" i="17"/>
  <c r="H206" i="17"/>
  <c r="I206" i="17"/>
  <c r="J206" i="17"/>
  <c r="K206" i="17"/>
  <c r="L206" i="17"/>
  <c r="M206" i="17"/>
  <c r="N206" i="17"/>
  <c r="O206" i="17"/>
  <c r="P206" i="17"/>
  <c r="Q206" i="17"/>
  <c r="R206" i="17"/>
  <c r="S206" i="17"/>
  <c r="T206" i="17"/>
  <c r="U206" i="17"/>
  <c r="V206" i="17"/>
  <c r="W206" i="17"/>
  <c r="X206" i="17"/>
  <c r="Y206" i="17"/>
  <c r="Z206" i="17"/>
  <c r="AB206" i="17"/>
  <c r="AC206" i="17"/>
  <c r="AE206" i="17"/>
  <c r="AD206" i="17" s="1"/>
  <c r="C207" i="17"/>
  <c r="D207" i="17"/>
  <c r="E207" i="17"/>
  <c r="F207" i="17"/>
  <c r="G207" i="17"/>
  <c r="H207" i="17"/>
  <c r="I207" i="17"/>
  <c r="J207" i="17"/>
  <c r="K207" i="17"/>
  <c r="L207" i="17"/>
  <c r="M207" i="17"/>
  <c r="N207" i="17"/>
  <c r="O207" i="17"/>
  <c r="P207" i="17"/>
  <c r="Q207" i="17"/>
  <c r="R207" i="17"/>
  <c r="S207" i="17"/>
  <c r="T207" i="17"/>
  <c r="U207" i="17"/>
  <c r="V207" i="17"/>
  <c r="W207" i="17"/>
  <c r="X207" i="17"/>
  <c r="Y207" i="17"/>
  <c r="Z207" i="17"/>
  <c r="AB207" i="17"/>
  <c r="AC207" i="17"/>
  <c r="AE207" i="17"/>
  <c r="AD207" i="17" s="1"/>
  <c r="C208" i="17"/>
  <c r="D208" i="17"/>
  <c r="E208" i="17"/>
  <c r="F208" i="17"/>
  <c r="G208" i="17"/>
  <c r="H208" i="17"/>
  <c r="I208" i="17"/>
  <c r="J208" i="17"/>
  <c r="K208" i="17"/>
  <c r="L208" i="17"/>
  <c r="M208" i="17"/>
  <c r="N208" i="17"/>
  <c r="O208" i="17"/>
  <c r="P208" i="17"/>
  <c r="Q208" i="17"/>
  <c r="R208" i="17"/>
  <c r="S208" i="17"/>
  <c r="T208" i="17"/>
  <c r="U208" i="17"/>
  <c r="V208" i="17"/>
  <c r="W208" i="17"/>
  <c r="X208" i="17"/>
  <c r="Y208" i="17"/>
  <c r="Z208" i="17"/>
  <c r="AB208" i="17"/>
  <c r="AC208" i="17"/>
  <c r="AE208" i="17"/>
  <c r="AD208" i="17" s="1"/>
  <c r="C209" i="17"/>
  <c r="D209" i="17"/>
  <c r="E209" i="17"/>
  <c r="F209" i="17"/>
  <c r="G209" i="17"/>
  <c r="H209" i="17"/>
  <c r="I209" i="17"/>
  <c r="J209" i="17"/>
  <c r="K209" i="17"/>
  <c r="L209" i="17"/>
  <c r="M209" i="17"/>
  <c r="N209" i="17"/>
  <c r="O209" i="17"/>
  <c r="P209" i="17"/>
  <c r="Q209" i="17"/>
  <c r="R209" i="17"/>
  <c r="S209" i="17"/>
  <c r="T209" i="17"/>
  <c r="U209" i="17"/>
  <c r="V209" i="17"/>
  <c r="W209" i="17"/>
  <c r="X209" i="17"/>
  <c r="Y209" i="17"/>
  <c r="Z209" i="17"/>
  <c r="AB209" i="17"/>
  <c r="AC209" i="17"/>
  <c r="AE209" i="17"/>
  <c r="AI209" i="17" s="1"/>
  <c r="C210" i="17"/>
  <c r="D210" i="17"/>
  <c r="E210" i="17"/>
  <c r="F210" i="17"/>
  <c r="G210" i="17"/>
  <c r="H210" i="17"/>
  <c r="I210" i="17"/>
  <c r="J210" i="17"/>
  <c r="K210" i="17"/>
  <c r="L210" i="17"/>
  <c r="M210" i="17"/>
  <c r="N210" i="17"/>
  <c r="O210" i="17"/>
  <c r="P210" i="17"/>
  <c r="Q210" i="17"/>
  <c r="R210" i="17"/>
  <c r="S210" i="17"/>
  <c r="T210" i="17"/>
  <c r="U210" i="17"/>
  <c r="V210" i="17"/>
  <c r="W210" i="17"/>
  <c r="X210" i="17"/>
  <c r="Y210" i="17"/>
  <c r="Z210" i="17"/>
  <c r="AB210" i="17"/>
  <c r="AC210" i="17"/>
  <c r="AE210" i="17"/>
  <c r="AI210" i="17" s="1"/>
  <c r="C211" i="17"/>
  <c r="D211" i="17"/>
  <c r="E211" i="17"/>
  <c r="F211" i="17"/>
  <c r="G211" i="17"/>
  <c r="H211" i="17"/>
  <c r="I211" i="17"/>
  <c r="J211" i="17"/>
  <c r="K211" i="17"/>
  <c r="L211" i="17"/>
  <c r="M211" i="17"/>
  <c r="N211" i="17"/>
  <c r="O211" i="17"/>
  <c r="P211" i="17"/>
  <c r="Q211" i="17"/>
  <c r="R211" i="17"/>
  <c r="S211" i="17"/>
  <c r="T211" i="17"/>
  <c r="U211" i="17"/>
  <c r="V211" i="17"/>
  <c r="W211" i="17"/>
  <c r="X211" i="17"/>
  <c r="Y211" i="17"/>
  <c r="Z211" i="17"/>
  <c r="AB211" i="17"/>
  <c r="AC211" i="17"/>
  <c r="AE211" i="17"/>
  <c r="AD211" i="17" s="1"/>
  <c r="C212" i="17"/>
  <c r="D212" i="17"/>
  <c r="E212" i="17"/>
  <c r="F212" i="17"/>
  <c r="G212" i="17"/>
  <c r="H212" i="17"/>
  <c r="I212" i="17"/>
  <c r="J212" i="17"/>
  <c r="K212" i="17"/>
  <c r="L212" i="17"/>
  <c r="M212" i="17"/>
  <c r="N212" i="17"/>
  <c r="O212" i="17"/>
  <c r="P212" i="17"/>
  <c r="Q212" i="17"/>
  <c r="R212" i="17"/>
  <c r="S212" i="17"/>
  <c r="T212" i="17"/>
  <c r="U212" i="17"/>
  <c r="V212" i="17"/>
  <c r="W212" i="17"/>
  <c r="X212" i="17"/>
  <c r="Y212" i="17"/>
  <c r="Z212" i="17"/>
  <c r="AB212" i="17"/>
  <c r="AC212" i="17"/>
  <c r="AD212" i="17"/>
  <c r="AE212" i="17"/>
  <c r="AI212" i="17" s="1"/>
  <c r="AJ212" i="17" s="1"/>
  <c r="C213" i="17"/>
  <c r="D213" i="17"/>
  <c r="E213" i="17"/>
  <c r="F213" i="17"/>
  <c r="G213" i="17"/>
  <c r="H213" i="17"/>
  <c r="I213" i="17"/>
  <c r="J213" i="17"/>
  <c r="K213" i="17"/>
  <c r="L213" i="17"/>
  <c r="M213" i="17"/>
  <c r="N213" i="17"/>
  <c r="O213" i="17"/>
  <c r="P213" i="17"/>
  <c r="Q213" i="17"/>
  <c r="R213" i="17"/>
  <c r="S213" i="17"/>
  <c r="T213" i="17"/>
  <c r="U213" i="17"/>
  <c r="V213" i="17"/>
  <c r="W213" i="17"/>
  <c r="X213" i="17"/>
  <c r="Y213" i="17"/>
  <c r="Z213" i="17"/>
  <c r="AB213" i="17"/>
  <c r="AC213" i="17"/>
  <c r="AE213" i="17"/>
  <c r="AD213" i="17" s="1"/>
  <c r="C214" i="17"/>
  <c r="D214" i="17"/>
  <c r="E214" i="17"/>
  <c r="F214" i="17"/>
  <c r="G214" i="17"/>
  <c r="H214" i="17"/>
  <c r="I214" i="17"/>
  <c r="J214" i="17"/>
  <c r="K214" i="17"/>
  <c r="L214" i="17"/>
  <c r="M214" i="17"/>
  <c r="N214" i="17"/>
  <c r="O214" i="17"/>
  <c r="P214" i="17"/>
  <c r="Q214" i="17"/>
  <c r="R214" i="17"/>
  <c r="S214" i="17"/>
  <c r="T214" i="17"/>
  <c r="U214" i="17"/>
  <c r="V214" i="17"/>
  <c r="W214" i="17"/>
  <c r="X214" i="17"/>
  <c r="Y214" i="17"/>
  <c r="Z214" i="17"/>
  <c r="AB214" i="17"/>
  <c r="AC214" i="17"/>
  <c r="AE214" i="17"/>
  <c r="AD214" i="17" s="1"/>
  <c r="C215" i="17"/>
  <c r="D215" i="17"/>
  <c r="E215" i="17"/>
  <c r="F215" i="17"/>
  <c r="G215" i="17"/>
  <c r="H215" i="17"/>
  <c r="I215" i="17"/>
  <c r="J215" i="17"/>
  <c r="K215" i="17"/>
  <c r="L215" i="17"/>
  <c r="M215" i="17"/>
  <c r="N215" i="17"/>
  <c r="O215" i="17"/>
  <c r="P215" i="17"/>
  <c r="Q215" i="17"/>
  <c r="R215" i="17"/>
  <c r="S215" i="17"/>
  <c r="T215" i="17"/>
  <c r="U215" i="17"/>
  <c r="V215" i="17"/>
  <c r="W215" i="17"/>
  <c r="X215" i="17"/>
  <c r="Y215" i="17"/>
  <c r="Z215" i="17"/>
  <c r="AB215" i="17"/>
  <c r="AC215" i="17"/>
  <c r="AE215" i="17" s="1"/>
  <c r="C216" i="17"/>
  <c r="D216" i="17"/>
  <c r="E216" i="17"/>
  <c r="F216" i="17"/>
  <c r="G216" i="17"/>
  <c r="H216" i="17"/>
  <c r="I216" i="17"/>
  <c r="J216" i="17"/>
  <c r="K216" i="17"/>
  <c r="L216" i="17"/>
  <c r="M216" i="17"/>
  <c r="N216" i="17"/>
  <c r="O216" i="17"/>
  <c r="P216" i="17"/>
  <c r="Q216" i="17"/>
  <c r="R216" i="17"/>
  <c r="S216" i="17"/>
  <c r="T216" i="17"/>
  <c r="U216" i="17"/>
  <c r="V216" i="17"/>
  <c r="W216" i="17"/>
  <c r="X216" i="17"/>
  <c r="Y216" i="17"/>
  <c r="Z216" i="17"/>
  <c r="AB216" i="17"/>
  <c r="AC216" i="17"/>
  <c r="AE216" i="17"/>
  <c r="AD216" i="17" s="1"/>
  <c r="C217" i="17"/>
  <c r="D217" i="17"/>
  <c r="E217" i="17"/>
  <c r="F217" i="17"/>
  <c r="G217" i="17"/>
  <c r="H217" i="17"/>
  <c r="I217" i="17"/>
  <c r="J217" i="17"/>
  <c r="K217" i="17"/>
  <c r="L217" i="17"/>
  <c r="M217" i="17"/>
  <c r="N217" i="17"/>
  <c r="O217" i="17"/>
  <c r="P217" i="17"/>
  <c r="Q217" i="17"/>
  <c r="R217" i="17"/>
  <c r="S217" i="17"/>
  <c r="T217" i="17"/>
  <c r="U217" i="17"/>
  <c r="V217" i="17"/>
  <c r="W217" i="17"/>
  <c r="X217" i="17"/>
  <c r="Y217" i="17"/>
  <c r="Z217" i="17"/>
  <c r="AB217" i="17"/>
  <c r="AC217" i="17"/>
  <c r="AE217" i="17"/>
  <c r="AI217" i="17" s="1"/>
  <c r="C218" i="17"/>
  <c r="D218" i="17"/>
  <c r="E218" i="17"/>
  <c r="F218" i="17"/>
  <c r="G218" i="17"/>
  <c r="H218" i="17"/>
  <c r="I218" i="17"/>
  <c r="J218" i="17"/>
  <c r="K218" i="17"/>
  <c r="L218" i="17"/>
  <c r="M218" i="17"/>
  <c r="N218" i="17"/>
  <c r="O218" i="17"/>
  <c r="P218" i="17"/>
  <c r="Q218" i="17"/>
  <c r="R218" i="17"/>
  <c r="S218" i="17"/>
  <c r="T218" i="17"/>
  <c r="U218" i="17"/>
  <c r="V218" i="17"/>
  <c r="W218" i="17"/>
  <c r="X218" i="17"/>
  <c r="Y218" i="17"/>
  <c r="Z218" i="17"/>
  <c r="AB218" i="17"/>
  <c r="AC218" i="17"/>
  <c r="AE218" i="17"/>
  <c r="AD218" i="17" s="1"/>
  <c r="C219" i="17"/>
  <c r="D219" i="17"/>
  <c r="E219" i="17"/>
  <c r="F219" i="17"/>
  <c r="G219" i="17"/>
  <c r="H219" i="17"/>
  <c r="I219" i="17"/>
  <c r="J219" i="17"/>
  <c r="K219" i="17"/>
  <c r="L219" i="17"/>
  <c r="M219" i="17"/>
  <c r="N219" i="17"/>
  <c r="O219" i="17"/>
  <c r="P219" i="17"/>
  <c r="Q219" i="17"/>
  <c r="R219" i="17"/>
  <c r="S219" i="17"/>
  <c r="T219" i="17"/>
  <c r="U219" i="17"/>
  <c r="V219" i="17"/>
  <c r="W219" i="17"/>
  <c r="X219" i="17"/>
  <c r="Y219" i="17"/>
  <c r="Z219" i="17"/>
  <c r="AB219" i="17"/>
  <c r="AC219" i="17"/>
  <c r="AE219" i="17"/>
  <c r="AD219" i="17" s="1"/>
  <c r="C220" i="17"/>
  <c r="D220" i="17"/>
  <c r="E220" i="17"/>
  <c r="F220" i="17"/>
  <c r="G220" i="17"/>
  <c r="H220" i="17"/>
  <c r="I220" i="17"/>
  <c r="J220" i="17"/>
  <c r="K220" i="17"/>
  <c r="L220" i="17"/>
  <c r="M220" i="17"/>
  <c r="N220" i="17"/>
  <c r="O220" i="17"/>
  <c r="P220" i="17"/>
  <c r="Q220" i="17"/>
  <c r="R220" i="17"/>
  <c r="S220" i="17"/>
  <c r="T220" i="17"/>
  <c r="U220" i="17"/>
  <c r="V220" i="17"/>
  <c r="W220" i="17"/>
  <c r="X220" i="17"/>
  <c r="Y220" i="17"/>
  <c r="Z220" i="17"/>
  <c r="AB220" i="17"/>
  <c r="AC220" i="17"/>
  <c r="AE220" i="17"/>
  <c r="AI220" i="17" s="1"/>
  <c r="C221" i="17"/>
  <c r="D221" i="17"/>
  <c r="E221" i="17"/>
  <c r="F221" i="17"/>
  <c r="G221" i="17"/>
  <c r="H221" i="17"/>
  <c r="I221" i="17"/>
  <c r="J221" i="17"/>
  <c r="K221" i="17"/>
  <c r="L221" i="17"/>
  <c r="M221" i="17"/>
  <c r="N221" i="17"/>
  <c r="O221" i="17"/>
  <c r="P221" i="17"/>
  <c r="Q221" i="17"/>
  <c r="R221" i="17"/>
  <c r="S221" i="17"/>
  <c r="T221" i="17"/>
  <c r="U221" i="17"/>
  <c r="V221" i="17"/>
  <c r="W221" i="17"/>
  <c r="X221" i="17"/>
  <c r="Y221" i="17"/>
  <c r="Z221" i="17"/>
  <c r="AB221" i="17"/>
  <c r="AC221" i="17"/>
  <c r="AE221" i="17"/>
  <c r="C222" i="17"/>
  <c r="D222" i="17"/>
  <c r="E222" i="17"/>
  <c r="F222" i="17"/>
  <c r="G222" i="17"/>
  <c r="H222" i="17"/>
  <c r="I222" i="17"/>
  <c r="J222" i="17"/>
  <c r="K222" i="17"/>
  <c r="L222" i="17"/>
  <c r="M222" i="17"/>
  <c r="N222" i="17"/>
  <c r="O222" i="17"/>
  <c r="P222" i="17"/>
  <c r="Q222" i="17"/>
  <c r="R222" i="17"/>
  <c r="S222" i="17"/>
  <c r="T222" i="17"/>
  <c r="U222" i="17"/>
  <c r="V222" i="17"/>
  <c r="W222" i="17"/>
  <c r="X222" i="17"/>
  <c r="Y222" i="17"/>
  <c r="Z222" i="17"/>
  <c r="AB222" i="17"/>
  <c r="AC222" i="17"/>
  <c r="AE222" i="17"/>
  <c r="AI222" i="17" s="1"/>
  <c r="C223" i="17"/>
  <c r="D223" i="17"/>
  <c r="E223" i="17"/>
  <c r="F223" i="17"/>
  <c r="G223" i="17"/>
  <c r="H223" i="17"/>
  <c r="I223" i="17"/>
  <c r="J223" i="17"/>
  <c r="K223" i="17"/>
  <c r="L223" i="17"/>
  <c r="M223" i="17"/>
  <c r="N223" i="17"/>
  <c r="O223" i="17"/>
  <c r="P223" i="17"/>
  <c r="Q223" i="17"/>
  <c r="R223" i="17"/>
  <c r="S223" i="17"/>
  <c r="T223" i="17"/>
  <c r="U223" i="17"/>
  <c r="V223" i="17"/>
  <c r="W223" i="17"/>
  <c r="X223" i="17"/>
  <c r="Y223" i="17"/>
  <c r="Z223" i="17"/>
  <c r="AB223" i="17"/>
  <c r="AC223" i="17"/>
  <c r="AE223" i="17"/>
  <c r="AD223" i="17" s="1"/>
  <c r="C224" i="17"/>
  <c r="D224" i="17"/>
  <c r="E224" i="17"/>
  <c r="F224" i="17"/>
  <c r="G224" i="17"/>
  <c r="H224" i="17"/>
  <c r="I224" i="17"/>
  <c r="J224" i="17"/>
  <c r="K224" i="17"/>
  <c r="L224" i="17"/>
  <c r="M224" i="17"/>
  <c r="N224" i="17"/>
  <c r="O224" i="17"/>
  <c r="P224" i="17"/>
  <c r="Q224" i="17"/>
  <c r="R224" i="17"/>
  <c r="S224" i="17"/>
  <c r="T224" i="17"/>
  <c r="U224" i="17"/>
  <c r="V224" i="17"/>
  <c r="W224" i="17"/>
  <c r="X224" i="17"/>
  <c r="Y224" i="17"/>
  <c r="Z224" i="17"/>
  <c r="AB224" i="17"/>
  <c r="AC224" i="17"/>
  <c r="AE224" i="17"/>
  <c r="C225" i="17"/>
  <c r="D225" i="17"/>
  <c r="E225" i="17"/>
  <c r="F225" i="17"/>
  <c r="G225" i="17"/>
  <c r="H225" i="17"/>
  <c r="I225" i="17"/>
  <c r="J225" i="17"/>
  <c r="K225" i="17"/>
  <c r="L225" i="17"/>
  <c r="M225" i="17"/>
  <c r="N225" i="17"/>
  <c r="O225" i="17"/>
  <c r="P225" i="17"/>
  <c r="Q225" i="17"/>
  <c r="R225" i="17"/>
  <c r="S225" i="17"/>
  <c r="T225" i="17"/>
  <c r="U225" i="17"/>
  <c r="V225" i="17"/>
  <c r="W225" i="17"/>
  <c r="X225" i="17"/>
  <c r="Y225" i="17"/>
  <c r="Z225" i="17"/>
  <c r="AB225" i="17"/>
  <c r="AC225" i="17"/>
  <c r="AE225" i="17"/>
  <c r="AD225" i="17" s="1"/>
  <c r="AI225" i="17"/>
  <c r="AJ225" i="17" s="1"/>
  <c r="C226" i="17"/>
  <c r="D226" i="17"/>
  <c r="E226" i="17"/>
  <c r="F226" i="17"/>
  <c r="G226" i="17"/>
  <c r="H226" i="17"/>
  <c r="I226" i="17"/>
  <c r="J226" i="17"/>
  <c r="K226" i="17"/>
  <c r="L226" i="17"/>
  <c r="M226" i="17"/>
  <c r="N226" i="17"/>
  <c r="O226" i="17"/>
  <c r="P226" i="17"/>
  <c r="Q226" i="17"/>
  <c r="R226" i="17"/>
  <c r="S226" i="17"/>
  <c r="T226" i="17"/>
  <c r="U226" i="17"/>
  <c r="V226" i="17"/>
  <c r="W226" i="17"/>
  <c r="X226" i="17"/>
  <c r="Y226" i="17"/>
  <c r="Z226" i="17"/>
  <c r="AB226" i="17"/>
  <c r="AC226" i="17"/>
  <c r="AE226" i="17"/>
  <c r="AD226" i="17" s="1"/>
  <c r="C227" i="17"/>
  <c r="D227" i="17"/>
  <c r="E227" i="17"/>
  <c r="F227" i="17"/>
  <c r="G227" i="17"/>
  <c r="H227" i="17"/>
  <c r="I227" i="17"/>
  <c r="J227" i="17"/>
  <c r="K227" i="17"/>
  <c r="L227" i="17"/>
  <c r="M227" i="17"/>
  <c r="N227" i="17"/>
  <c r="O227" i="17"/>
  <c r="P227" i="17"/>
  <c r="Q227" i="17"/>
  <c r="R227" i="17"/>
  <c r="S227" i="17"/>
  <c r="T227" i="17"/>
  <c r="U227" i="17"/>
  <c r="V227" i="17"/>
  <c r="W227" i="17"/>
  <c r="X227" i="17"/>
  <c r="Y227" i="17"/>
  <c r="Z227" i="17"/>
  <c r="AB227" i="17"/>
  <c r="AC227" i="17"/>
  <c r="AE227" i="17"/>
  <c r="AD227" i="17" s="1"/>
  <c r="C228" i="17"/>
  <c r="D228" i="17"/>
  <c r="E228" i="17"/>
  <c r="F228" i="17"/>
  <c r="G228" i="17"/>
  <c r="H228" i="17"/>
  <c r="I228" i="17"/>
  <c r="J228" i="17"/>
  <c r="K228" i="17"/>
  <c r="L228" i="17"/>
  <c r="M228" i="17"/>
  <c r="N228" i="17"/>
  <c r="O228" i="17"/>
  <c r="P228" i="17"/>
  <c r="Q228" i="17"/>
  <c r="R228" i="17"/>
  <c r="S228" i="17"/>
  <c r="T228" i="17"/>
  <c r="U228" i="17"/>
  <c r="V228" i="17"/>
  <c r="W228" i="17"/>
  <c r="X228" i="17"/>
  <c r="Y228" i="17"/>
  <c r="Z228" i="17"/>
  <c r="AB228" i="17"/>
  <c r="AC228" i="17"/>
  <c r="AE228" i="17"/>
  <c r="AD228" i="17" s="1"/>
  <c r="C229" i="17"/>
  <c r="D229" i="17"/>
  <c r="E229" i="17"/>
  <c r="F229" i="17"/>
  <c r="G229" i="17"/>
  <c r="H229" i="17"/>
  <c r="I229" i="17"/>
  <c r="J229" i="17"/>
  <c r="K229" i="17"/>
  <c r="L229" i="17"/>
  <c r="M229" i="17"/>
  <c r="N229" i="17"/>
  <c r="O229" i="17"/>
  <c r="P229" i="17"/>
  <c r="Q229" i="17"/>
  <c r="R229" i="17"/>
  <c r="S229" i="17"/>
  <c r="T229" i="17"/>
  <c r="U229" i="17"/>
  <c r="V229" i="17"/>
  <c r="W229" i="17"/>
  <c r="X229" i="17"/>
  <c r="Y229" i="17"/>
  <c r="Z229" i="17"/>
  <c r="AB229" i="17"/>
  <c r="AC229" i="17"/>
  <c r="AE229" i="17"/>
  <c r="AD229" i="17" s="1"/>
  <c r="C230" i="17"/>
  <c r="D230" i="17"/>
  <c r="E230" i="17"/>
  <c r="F230" i="17"/>
  <c r="G230" i="17"/>
  <c r="H230" i="17"/>
  <c r="I230" i="17"/>
  <c r="J230" i="17"/>
  <c r="K230" i="17"/>
  <c r="L230" i="17"/>
  <c r="M230" i="17"/>
  <c r="N230" i="17"/>
  <c r="O230" i="17"/>
  <c r="P230" i="17"/>
  <c r="Q230" i="17"/>
  <c r="R230" i="17"/>
  <c r="S230" i="17"/>
  <c r="T230" i="17"/>
  <c r="U230" i="17"/>
  <c r="V230" i="17"/>
  <c r="W230" i="17"/>
  <c r="X230" i="17"/>
  <c r="Y230" i="17"/>
  <c r="Z230" i="17"/>
  <c r="AB230" i="17"/>
  <c r="AC230" i="17"/>
  <c r="AE230" i="17"/>
  <c r="C231" i="17"/>
  <c r="D231" i="17"/>
  <c r="E231" i="17"/>
  <c r="F231" i="17"/>
  <c r="G231" i="17"/>
  <c r="H231" i="17"/>
  <c r="I231" i="17"/>
  <c r="J231" i="17"/>
  <c r="K231" i="17"/>
  <c r="L231" i="17"/>
  <c r="M231" i="17"/>
  <c r="N231" i="17"/>
  <c r="O231" i="17"/>
  <c r="P231" i="17"/>
  <c r="Q231" i="17"/>
  <c r="R231" i="17"/>
  <c r="S231" i="17"/>
  <c r="T231" i="17"/>
  <c r="U231" i="17"/>
  <c r="V231" i="17"/>
  <c r="W231" i="17"/>
  <c r="X231" i="17"/>
  <c r="Y231" i="17"/>
  <c r="Z231" i="17"/>
  <c r="AB231" i="17"/>
  <c r="AC231" i="17"/>
  <c r="AE231" i="17"/>
  <c r="AD231" i="17" s="1"/>
  <c r="C232" i="17"/>
  <c r="D232" i="17"/>
  <c r="E232" i="17"/>
  <c r="F232" i="17"/>
  <c r="G232" i="17"/>
  <c r="H232" i="17"/>
  <c r="I232" i="17"/>
  <c r="J232" i="17"/>
  <c r="K232" i="17"/>
  <c r="L232" i="17"/>
  <c r="M232" i="17"/>
  <c r="N232" i="17"/>
  <c r="O232" i="17"/>
  <c r="P232" i="17"/>
  <c r="Q232" i="17"/>
  <c r="R232" i="17"/>
  <c r="S232" i="17"/>
  <c r="T232" i="17"/>
  <c r="U232" i="17"/>
  <c r="V232" i="17"/>
  <c r="W232" i="17"/>
  <c r="X232" i="17"/>
  <c r="Y232" i="17"/>
  <c r="Z232" i="17"/>
  <c r="AB232" i="17"/>
  <c r="AC232" i="17"/>
  <c r="AE232" i="17"/>
  <c r="C233" i="17"/>
  <c r="D233" i="17"/>
  <c r="E233" i="17"/>
  <c r="F233" i="17"/>
  <c r="G233" i="17"/>
  <c r="H233" i="17"/>
  <c r="I233" i="17"/>
  <c r="J233" i="17"/>
  <c r="K233" i="17"/>
  <c r="L233" i="17"/>
  <c r="M233" i="17"/>
  <c r="N233" i="17"/>
  <c r="O233" i="17"/>
  <c r="P233" i="17"/>
  <c r="Q233" i="17"/>
  <c r="R233" i="17"/>
  <c r="S233" i="17"/>
  <c r="T233" i="17"/>
  <c r="U233" i="17"/>
  <c r="V233" i="17"/>
  <c r="W233" i="17"/>
  <c r="X233" i="17"/>
  <c r="Y233" i="17"/>
  <c r="Z233" i="17"/>
  <c r="AB233" i="17"/>
  <c r="AC233" i="17"/>
  <c r="AE233" i="17"/>
  <c r="AI233" i="17" s="1"/>
  <c r="AL233" i="17" s="1"/>
  <c r="C234" i="17"/>
  <c r="D234" i="17"/>
  <c r="E234" i="17"/>
  <c r="F234" i="17"/>
  <c r="G234" i="17"/>
  <c r="H234" i="17"/>
  <c r="I234" i="17"/>
  <c r="J234" i="17"/>
  <c r="K234" i="17"/>
  <c r="L234" i="17"/>
  <c r="M234" i="17"/>
  <c r="N234" i="17"/>
  <c r="O234" i="17"/>
  <c r="P234" i="17"/>
  <c r="Q234" i="17"/>
  <c r="R234" i="17"/>
  <c r="S234" i="17"/>
  <c r="T234" i="17"/>
  <c r="U234" i="17"/>
  <c r="V234" i="17"/>
  <c r="W234" i="17"/>
  <c r="X234" i="17"/>
  <c r="Y234" i="17"/>
  <c r="Z234" i="17"/>
  <c r="AB234" i="17"/>
  <c r="AC234" i="17"/>
  <c r="AE234" i="17"/>
  <c r="AI234" i="17" s="1"/>
  <c r="AK234" i="17" s="1"/>
  <c r="C235" i="17"/>
  <c r="D235" i="17"/>
  <c r="E235" i="17"/>
  <c r="F235" i="17"/>
  <c r="G235" i="17"/>
  <c r="H235" i="17"/>
  <c r="I235" i="17"/>
  <c r="J235" i="17"/>
  <c r="K235" i="17"/>
  <c r="L235" i="17"/>
  <c r="M235" i="17"/>
  <c r="N235" i="17"/>
  <c r="O235" i="17"/>
  <c r="P235" i="17"/>
  <c r="Q235" i="17"/>
  <c r="R235" i="17"/>
  <c r="S235" i="17"/>
  <c r="T235" i="17"/>
  <c r="U235" i="17"/>
  <c r="V235" i="17"/>
  <c r="W235" i="17"/>
  <c r="X235" i="17"/>
  <c r="Y235" i="17"/>
  <c r="Z235" i="17"/>
  <c r="AB235" i="17"/>
  <c r="AC235" i="17"/>
  <c r="AE235" i="17"/>
  <c r="AD235" i="17" s="1"/>
  <c r="C236" i="17"/>
  <c r="D236" i="17"/>
  <c r="E236" i="17"/>
  <c r="F236" i="17"/>
  <c r="G236" i="17"/>
  <c r="H236" i="17"/>
  <c r="I236" i="17"/>
  <c r="J236" i="17"/>
  <c r="K236" i="17"/>
  <c r="L236" i="17"/>
  <c r="M236" i="17"/>
  <c r="N236" i="17"/>
  <c r="O236" i="17"/>
  <c r="P236" i="17"/>
  <c r="Q236" i="17"/>
  <c r="R236" i="17"/>
  <c r="S236" i="17"/>
  <c r="T236" i="17"/>
  <c r="U236" i="17"/>
  <c r="V236" i="17"/>
  <c r="W236" i="17"/>
  <c r="X236" i="17"/>
  <c r="Y236" i="17"/>
  <c r="Z236" i="17"/>
  <c r="AB236" i="17"/>
  <c r="AC236" i="17"/>
  <c r="AE236" i="17"/>
  <c r="AD236" i="17" s="1"/>
  <c r="AI236" i="17"/>
  <c r="C237" i="17"/>
  <c r="D237" i="17"/>
  <c r="E237" i="17"/>
  <c r="F237" i="17"/>
  <c r="G237" i="17"/>
  <c r="H237" i="17"/>
  <c r="I237" i="17"/>
  <c r="J237" i="17"/>
  <c r="K237" i="17"/>
  <c r="L237" i="17"/>
  <c r="M237" i="17"/>
  <c r="N237" i="17"/>
  <c r="O237" i="17"/>
  <c r="P237" i="17"/>
  <c r="Q237" i="17"/>
  <c r="R237" i="17"/>
  <c r="S237" i="17"/>
  <c r="T237" i="17"/>
  <c r="U237" i="17"/>
  <c r="V237" i="17"/>
  <c r="W237" i="17"/>
  <c r="X237" i="17"/>
  <c r="Y237" i="17"/>
  <c r="Z237" i="17"/>
  <c r="AB237" i="17"/>
  <c r="AC237" i="17"/>
  <c r="AE237" i="17"/>
  <c r="AD237" i="17" s="1"/>
  <c r="AI237" i="17"/>
  <c r="C238" i="17"/>
  <c r="D238" i="17"/>
  <c r="E238" i="17"/>
  <c r="F238" i="17"/>
  <c r="G238" i="17"/>
  <c r="H238" i="17"/>
  <c r="I238" i="17"/>
  <c r="J238" i="17"/>
  <c r="K238" i="17"/>
  <c r="L238" i="17"/>
  <c r="M238" i="17"/>
  <c r="N238" i="17"/>
  <c r="O238" i="17"/>
  <c r="P238" i="17"/>
  <c r="Q238" i="17"/>
  <c r="R238" i="17"/>
  <c r="S238" i="17"/>
  <c r="T238" i="17"/>
  <c r="U238" i="17"/>
  <c r="V238" i="17"/>
  <c r="W238" i="17"/>
  <c r="X238" i="17"/>
  <c r="Y238" i="17"/>
  <c r="Z238" i="17"/>
  <c r="AB238" i="17"/>
  <c r="AC238" i="17"/>
  <c r="AE238" i="17"/>
  <c r="AD238" i="17" s="1"/>
  <c r="C239" i="17"/>
  <c r="D239" i="17"/>
  <c r="E239" i="17"/>
  <c r="F239" i="17"/>
  <c r="G239" i="17"/>
  <c r="H239" i="17"/>
  <c r="I239" i="17"/>
  <c r="J239" i="17"/>
  <c r="K239" i="17"/>
  <c r="L239" i="17"/>
  <c r="M239" i="17"/>
  <c r="N239" i="17"/>
  <c r="O239" i="17"/>
  <c r="P239" i="17"/>
  <c r="Q239" i="17"/>
  <c r="R239" i="17"/>
  <c r="S239" i="17"/>
  <c r="T239" i="17"/>
  <c r="U239" i="17"/>
  <c r="V239" i="17"/>
  <c r="W239" i="17"/>
  <c r="X239" i="17"/>
  <c r="Y239" i="17"/>
  <c r="Z239" i="17"/>
  <c r="AB239" i="17"/>
  <c r="AC239" i="17"/>
  <c r="AE239" i="17"/>
  <c r="AD239" i="17" s="1"/>
  <c r="C240" i="17"/>
  <c r="D240" i="17"/>
  <c r="E240" i="17"/>
  <c r="F240" i="17"/>
  <c r="G240" i="17"/>
  <c r="H240" i="17"/>
  <c r="I240" i="17"/>
  <c r="J240" i="17"/>
  <c r="K240" i="17"/>
  <c r="L240" i="17"/>
  <c r="M240" i="17"/>
  <c r="N240" i="17"/>
  <c r="O240" i="17"/>
  <c r="P240" i="17"/>
  <c r="Q240" i="17"/>
  <c r="R240" i="17"/>
  <c r="S240" i="17"/>
  <c r="T240" i="17"/>
  <c r="U240" i="17"/>
  <c r="V240" i="17"/>
  <c r="W240" i="17"/>
  <c r="X240" i="17"/>
  <c r="Y240" i="17"/>
  <c r="Z240" i="17"/>
  <c r="AB240" i="17"/>
  <c r="AC240" i="17"/>
  <c r="AE240" i="17"/>
  <c r="AD240" i="17" s="1"/>
  <c r="C241" i="17"/>
  <c r="D241" i="17"/>
  <c r="E241" i="17"/>
  <c r="F241" i="17"/>
  <c r="G241" i="17"/>
  <c r="H241" i="17"/>
  <c r="I241" i="17"/>
  <c r="J241" i="17"/>
  <c r="K241" i="17"/>
  <c r="L241" i="17"/>
  <c r="M241" i="17"/>
  <c r="N241" i="17"/>
  <c r="O241" i="17"/>
  <c r="P241" i="17"/>
  <c r="Q241" i="17"/>
  <c r="R241" i="17"/>
  <c r="S241" i="17"/>
  <c r="T241" i="17"/>
  <c r="U241" i="17"/>
  <c r="V241" i="17"/>
  <c r="W241" i="17"/>
  <c r="X241" i="17"/>
  <c r="Y241" i="17"/>
  <c r="Z241" i="17"/>
  <c r="AB241" i="17"/>
  <c r="AC241" i="17"/>
  <c r="AE241" i="17"/>
  <c r="AD241" i="17" s="1"/>
  <c r="C242" i="17"/>
  <c r="D242" i="17"/>
  <c r="E242" i="17"/>
  <c r="F242" i="17"/>
  <c r="G242" i="17"/>
  <c r="H242" i="17"/>
  <c r="I242" i="17"/>
  <c r="J242" i="17"/>
  <c r="K242" i="17"/>
  <c r="L242" i="17"/>
  <c r="M242" i="17"/>
  <c r="N242" i="17"/>
  <c r="O242" i="17"/>
  <c r="P242" i="17"/>
  <c r="Q242" i="17"/>
  <c r="R242" i="17"/>
  <c r="S242" i="17"/>
  <c r="T242" i="17"/>
  <c r="U242" i="17"/>
  <c r="V242" i="17"/>
  <c r="W242" i="17"/>
  <c r="X242" i="17"/>
  <c r="Y242" i="17"/>
  <c r="Z242" i="17"/>
  <c r="AB242" i="17"/>
  <c r="AC242" i="17"/>
  <c r="AE242" i="17"/>
  <c r="AD242" i="17" s="1"/>
  <c r="AI242" i="17"/>
  <c r="AK242" i="17" s="1"/>
  <c r="C243" i="17"/>
  <c r="D243" i="17"/>
  <c r="E243" i="17"/>
  <c r="F243" i="17"/>
  <c r="G243" i="17"/>
  <c r="H243" i="17"/>
  <c r="I243" i="17"/>
  <c r="J243" i="17"/>
  <c r="K243" i="17"/>
  <c r="L243" i="17"/>
  <c r="M243" i="17"/>
  <c r="N243" i="17"/>
  <c r="O243" i="17"/>
  <c r="P243" i="17"/>
  <c r="Q243" i="17"/>
  <c r="R243" i="17"/>
  <c r="S243" i="17"/>
  <c r="T243" i="17"/>
  <c r="U243" i="17"/>
  <c r="V243" i="17"/>
  <c r="W243" i="17"/>
  <c r="X243" i="17"/>
  <c r="Y243" i="17"/>
  <c r="Z243" i="17"/>
  <c r="AB243" i="17"/>
  <c r="AC243" i="17"/>
  <c r="AE243" i="17"/>
  <c r="AD243" i="17" s="1"/>
  <c r="C244" i="17"/>
  <c r="D244" i="17"/>
  <c r="E244" i="17"/>
  <c r="F244" i="17"/>
  <c r="G244" i="17"/>
  <c r="H244" i="17"/>
  <c r="I244" i="17"/>
  <c r="J244" i="17"/>
  <c r="K244" i="17"/>
  <c r="L244" i="17"/>
  <c r="M244" i="17"/>
  <c r="N244" i="17"/>
  <c r="O244" i="17"/>
  <c r="P244" i="17"/>
  <c r="Q244" i="17"/>
  <c r="R244" i="17"/>
  <c r="S244" i="17"/>
  <c r="T244" i="17"/>
  <c r="U244" i="17"/>
  <c r="V244" i="17"/>
  <c r="W244" i="17"/>
  <c r="X244" i="17"/>
  <c r="Y244" i="17"/>
  <c r="Z244" i="17"/>
  <c r="AB244" i="17"/>
  <c r="AC244" i="17"/>
  <c r="AE244" i="17"/>
  <c r="C245" i="17"/>
  <c r="D245" i="17"/>
  <c r="E245" i="17"/>
  <c r="F245" i="17"/>
  <c r="G245" i="17"/>
  <c r="H245" i="17"/>
  <c r="I245" i="17"/>
  <c r="J245" i="17"/>
  <c r="K245" i="17"/>
  <c r="L245" i="17"/>
  <c r="M245" i="17"/>
  <c r="N245" i="17"/>
  <c r="O245" i="17"/>
  <c r="P245" i="17"/>
  <c r="Q245" i="17"/>
  <c r="R245" i="17"/>
  <c r="S245" i="17"/>
  <c r="T245" i="17"/>
  <c r="U245" i="17"/>
  <c r="V245" i="17"/>
  <c r="W245" i="17"/>
  <c r="X245" i="17"/>
  <c r="Y245" i="17"/>
  <c r="Z245" i="17"/>
  <c r="AB245" i="17"/>
  <c r="AC245" i="17"/>
  <c r="AE245" i="17" s="1"/>
  <c r="AD245" i="17" s="1"/>
  <c r="C246" i="17"/>
  <c r="D246" i="17"/>
  <c r="E246" i="17"/>
  <c r="F246" i="17"/>
  <c r="G246" i="17"/>
  <c r="H246" i="17"/>
  <c r="I246" i="17"/>
  <c r="J246" i="17"/>
  <c r="K246" i="17"/>
  <c r="L246" i="17"/>
  <c r="M246" i="17"/>
  <c r="N246" i="17"/>
  <c r="O246" i="17"/>
  <c r="P246" i="17"/>
  <c r="Q246" i="17"/>
  <c r="R246" i="17"/>
  <c r="S246" i="17"/>
  <c r="T246" i="17"/>
  <c r="U246" i="17"/>
  <c r="V246" i="17"/>
  <c r="W246" i="17"/>
  <c r="X246" i="17"/>
  <c r="Y246" i="17"/>
  <c r="Z246" i="17"/>
  <c r="AB246" i="17"/>
  <c r="AC246" i="17"/>
  <c r="AE246" i="17"/>
  <c r="AI246" i="17" s="1"/>
  <c r="AJ246" i="17" s="1"/>
  <c r="C247" i="17"/>
  <c r="D247" i="17"/>
  <c r="E247" i="17"/>
  <c r="F247" i="17"/>
  <c r="G247" i="17"/>
  <c r="H247" i="17"/>
  <c r="I247" i="17"/>
  <c r="J247" i="17"/>
  <c r="K247" i="17"/>
  <c r="L247" i="17"/>
  <c r="M247" i="17"/>
  <c r="N247" i="17"/>
  <c r="O247" i="17"/>
  <c r="P247" i="17"/>
  <c r="Q247" i="17"/>
  <c r="R247" i="17"/>
  <c r="S247" i="17"/>
  <c r="T247" i="17"/>
  <c r="U247" i="17"/>
  <c r="V247" i="17"/>
  <c r="W247" i="17"/>
  <c r="X247" i="17"/>
  <c r="Y247" i="17"/>
  <c r="Z247" i="17"/>
  <c r="AB247" i="17"/>
  <c r="AC247" i="17"/>
  <c r="AE247" i="17"/>
  <c r="AD247" i="17" s="1"/>
  <c r="C248" i="17"/>
  <c r="D248" i="17"/>
  <c r="E248" i="17"/>
  <c r="F248" i="17"/>
  <c r="G248" i="17"/>
  <c r="H248" i="17"/>
  <c r="I248" i="17"/>
  <c r="J248" i="17"/>
  <c r="K248" i="17"/>
  <c r="L248" i="17"/>
  <c r="M248" i="17"/>
  <c r="N248" i="17"/>
  <c r="O248" i="17"/>
  <c r="P248" i="17"/>
  <c r="Q248" i="17"/>
  <c r="R248" i="17"/>
  <c r="S248" i="17"/>
  <c r="T248" i="17"/>
  <c r="U248" i="17"/>
  <c r="V248" i="17"/>
  <c r="W248" i="17"/>
  <c r="X248" i="17"/>
  <c r="Y248" i="17"/>
  <c r="Z248" i="17"/>
  <c r="AB248" i="17"/>
  <c r="AC248" i="17"/>
  <c r="AE248" i="17"/>
  <c r="AD248" i="17" s="1"/>
  <c r="C249" i="17"/>
  <c r="D249" i="17"/>
  <c r="E249" i="17"/>
  <c r="F249" i="17"/>
  <c r="G249" i="17"/>
  <c r="H249" i="17"/>
  <c r="I249" i="17"/>
  <c r="J249" i="17"/>
  <c r="K249" i="17"/>
  <c r="L249" i="17"/>
  <c r="M249" i="17"/>
  <c r="N249" i="17"/>
  <c r="O249" i="17"/>
  <c r="P249" i="17"/>
  <c r="Q249" i="17"/>
  <c r="R249" i="17"/>
  <c r="S249" i="17"/>
  <c r="T249" i="17"/>
  <c r="U249" i="17"/>
  <c r="V249" i="17"/>
  <c r="W249" i="17"/>
  <c r="X249" i="17"/>
  <c r="Y249" i="17"/>
  <c r="Z249" i="17"/>
  <c r="AB249" i="17"/>
  <c r="AC249" i="17"/>
  <c r="AE249" i="17"/>
  <c r="AD249" i="17" s="1"/>
  <c r="C250" i="17"/>
  <c r="D250" i="17"/>
  <c r="E250" i="17"/>
  <c r="F250" i="17"/>
  <c r="G250" i="17"/>
  <c r="H250" i="17"/>
  <c r="I250" i="17"/>
  <c r="J250" i="17"/>
  <c r="K250" i="17"/>
  <c r="L250" i="17"/>
  <c r="M250" i="17"/>
  <c r="N250" i="17"/>
  <c r="O250" i="17"/>
  <c r="P250" i="17"/>
  <c r="Q250" i="17"/>
  <c r="R250" i="17"/>
  <c r="S250" i="17"/>
  <c r="T250" i="17"/>
  <c r="U250" i="17"/>
  <c r="V250" i="17"/>
  <c r="W250" i="17"/>
  <c r="X250" i="17"/>
  <c r="Y250" i="17"/>
  <c r="Z250" i="17"/>
  <c r="AB250" i="17"/>
  <c r="AC250" i="17"/>
  <c r="AE250" i="17"/>
  <c r="AD250" i="17" s="1"/>
  <c r="C251" i="17"/>
  <c r="D251" i="17"/>
  <c r="E251" i="17"/>
  <c r="F251" i="17"/>
  <c r="G251" i="17"/>
  <c r="H251" i="17"/>
  <c r="I251" i="17"/>
  <c r="J251" i="17"/>
  <c r="K251" i="17"/>
  <c r="L251" i="17"/>
  <c r="M251" i="17"/>
  <c r="N251" i="17"/>
  <c r="O251" i="17"/>
  <c r="P251" i="17"/>
  <c r="Q251" i="17"/>
  <c r="R251" i="17"/>
  <c r="S251" i="17"/>
  <c r="T251" i="17"/>
  <c r="U251" i="17"/>
  <c r="V251" i="17"/>
  <c r="W251" i="17"/>
  <c r="X251" i="17"/>
  <c r="Y251" i="17"/>
  <c r="Z251" i="17"/>
  <c r="AB251" i="17"/>
  <c r="AC251" i="17"/>
  <c r="AE251" i="17"/>
  <c r="C252" i="17"/>
  <c r="D252" i="17"/>
  <c r="E252" i="17"/>
  <c r="F252" i="17"/>
  <c r="G252" i="17"/>
  <c r="H252" i="17"/>
  <c r="I252" i="17"/>
  <c r="J252" i="17"/>
  <c r="K252" i="17"/>
  <c r="L252" i="17"/>
  <c r="M252" i="17"/>
  <c r="N252" i="17"/>
  <c r="O252" i="17"/>
  <c r="P252" i="17"/>
  <c r="Q252" i="17"/>
  <c r="R252" i="17"/>
  <c r="S252" i="17"/>
  <c r="T252" i="17"/>
  <c r="U252" i="17"/>
  <c r="V252" i="17"/>
  <c r="W252" i="17"/>
  <c r="X252" i="17"/>
  <c r="Y252" i="17"/>
  <c r="Z252" i="17"/>
  <c r="AB252" i="17"/>
  <c r="AC252" i="17"/>
  <c r="AE252" i="17"/>
  <c r="AD252" i="17" s="1"/>
  <c r="AI252" i="17"/>
  <c r="AM252" i="17" s="1"/>
  <c r="C253" i="17"/>
  <c r="D253" i="17"/>
  <c r="E253" i="17"/>
  <c r="F253" i="17"/>
  <c r="G253" i="17"/>
  <c r="H253" i="17"/>
  <c r="I253" i="17"/>
  <c r="J253" i="17"/>
  <c r="K253" i="17"/>
  <c r="L253" i="17"/>
  <c r="M253" i="17"/>
  <c r="N253" i="17"/>
  <c r="O253" i="17"/>
  <c r="P253" i="17"/>
  <c r="Q253" i="17"/>
  <c r="R253" i="17"/>
  <c r="S253" i="17"/>
  <c r="T253" i="17"/>
  <c r="U253" i="17"/>
  <c r="V253" i="17"/>
  <c r="W253" i="17"/>
  <c r="X253" i="17"/>
  <c r="Y253" i="17"/>
  <c r="Z253" i="17"/>
  <c r="AB253" i="17"/>
  <c r="AC253" i="17"/>
  <c r="AE253" i="17"/>
  <c r="AD253" i="17" s="1"/>
  <c r="C254" i="17"/>
  <c r="D254" i="17"/>
  <c r="E254" i="17"/>
  <c r="F254" i="17"/>
  <c r="G254" i="17"/>
  <c r="H254" i="17"/>
  <c r="I254" i="17"/>
  <c r="J254" i="17"/>
  <c r="K254" i="17"/>
  <c r="L254" i="17"/>
  <c r="M254" i="17"/>
  <c r="N254" i="17"/>
  <c r="O254" i="17"/>
  <c r="P254" i="17"/>
  <c r="Q254" i="17"/>
  <c r="R254" i="17"/>
  <c r="S254" i="17"/>
  <c r="T254" i="17"/>
  <c r="U254" i="17"/>
  <c r="V254" i="17"/>
  <c r="W254" i="17"/>
  <c r="X254" i="17"/>
  <c r="Y254" i="17"/>
  <c r="Z254" i="17"/>
  <c r="AB254" i="17"/>
  <c r="AC254" i="17"/>
  <c r="AE254" i="17"/>
  <c r="AD254" i="17" s="1"/>
  <c r="C255" i="17"/>
  <c r="D255" i="17"/>
  <c r="E255" i="17"/>
  <c r="F255" i="17"/>
  <c r="G255" i="17"/>
  <c r="H255" i="17"/>
  <c r="I255" i="17"/>
  <c r="J255" i="17"/>
  <c r="K255" i="17"/>
  <c r="L255" i="17"/>
  <c r="M255" i="17"/>
  <c r="N255" i="17"/>
  <c r="O255" i="17"/>
  <c r="P255" i="17"/>
  <c r="Q255" i="17"/>
  <c r="R255" i="17"/>
  <c r="S255" i="17"/>
  <c r="T255" i="17"/>
  <c r="U255" i="17"/>
  <c r="V255" i="17"/>
  <c r="W255" i="17"/>
  <c r="X255" i="17"/>
  <c r="Y255" i="17"/>
  <c r="Z255" i="17"/>
  <c r="AB255" i="17"/>
  <c r="AC255" i="17"/>
  <c r="AE255" i="17"/>
  <c r="AD255" i="17" s="1"/>
  <c r="C256" i="17"/>
  <c r="D256" i="17"/>
  <c r="E256" i="17"/>
  <c r="F256" i="17"/>
  <c r="G256" i="17"/>
  <c r="H256" i="17"/>
  <c r="I256" i="17"/>
  <c r="J256" i="17"/>
  <c r="K256" i="17"/>
  <c r="L256" i="17"/>
  <c r="M256" i="17"/>
  <c r="N256" i="17"/>
  <c r="O256" i="17"/>
  <c r="P256" i="17"/>
  <c r="Q256" i="17"/>
  <c r="R256" i="17"/>
  <c r="S256" i="17"/>
  <c r="T256" i="17"/>
  <c r="U256" i="17"/>
  <c r="V256" i="17"/>
  <c r="W256" i="17"/>
  <c r="X256" i="17"/>
  <c r="Y256" i="17"/>
  <c r="Z256" i="17"/>
  <c r="AB256" i="17"/>
  <c r="AC256" i="17"/>
  <c r="AE256" i="17"/>
  <c r="C257" i="17"/>
  <c r="D257" i="17"/>
  <c r="E257" i="17"/>
  <c r="F257" i="17"/>
  <c r="G257" i="17"/>
  <c r="H257" i="17"/>
  <c r="I257" i="17"/>
  <c r="J257" i="17"/>
  <c r="K257" i="17"/>
  <c r="L257" i="17"/>
  <c r="M257" i="17"/>
  <c r="N257" i="17"/>
  <c r="O257" i="17"/>
  <c r="P257" i="17"/>
  <c r="Q257" i="17"/>
  <c r="R257" i="17"/>
  <c r="S257" i="17"/>
  <c r="T257" i="17"/>
  <c r="U257" i="17"/>
  <c r="V257" i="17"/>
  <c r="W257" i="17"/>
  <c r="X257" i="17"/>
  <c r="Y257" i="17"/>
  <c r="Z257" i="17"/>
  <c r="AB257" i="17"/>
  <c r="AC257" i="17"/>
  <c r="AE257" i="17"/>
  <c r="AI257" i="17" s="1"/>
  <c r="AK257" i="17" s="1"/>
  <c r="C258" i="17"/>
  <c r="D258" i="17"/>
  <c r="E258" i="17"/>
  <c r="F258" i="17"/>
  <c r="G258" i="17"/>
  <c r="H258" i="17"/>
  <c r="I258" i="17"/>
  <c r="J258" i="17"/>
  <c r="K258" i="17"/>
  <c r="L258" i="17"/>
  <c r="M258" i="17"/>
  <c r="N258" i="17"/>
  <c r="O258" i="17"/>
  <c r="P258" i="17"/>
  <c r="Q258" i="17"/>
  <c r="R258" i="17"/>
  <c r="S258" i="17"/>
  <c r="T258" i="17"/>
  <c r="U258" i="17"/>
  <c r="V258" i="17"/>
  <c r="W258" i="17"/>
  <c r="X258" i="17"/>
  <c r="Y258" i="17"/>
  <c r="Z258" i="17"/>
  <c r="AB258" i="17"/>
  <c r="AC258" i="17"/>
  <c r="AE258" i="17"/>
  <c r="C259" i="17"/>
  <c r="D259" i="17"/>
  <c r="E259" i="17"/>
  <c r="F259" i="17"/>
  <c r="G259" i="17"/>
  <c r="H259" i="17"/>
  <c r="I259" i="17"/>
  <c r="J259" i="17"/>
  <c r="K259" i="17"/>
  <c r="L259" i="17"/>
  <c r="M259" i="17"/>
  <c r="N259" i="17"/>
  <c r="O259" i="17"/>
  <c r="P259" i="17"/>
  <c r="Q259" i="17"/>
  <c r="R259" i="17"/>
  <c r="S259" i="17"/>
  <c r="T259" i="17"/>
  <c r="U259" i="17"/>
  <c r="V259" i="17"/>
  <c r="W259" i="17"/>
  <c r="X259" i="17"/>
  <c r="Y259" i="17"/>
  <c r="Z259" i="17"/>
  <c r="AB259" i="17"/>
  <c r="AC259" i="17"/>
  <c r="AE259" i="17"/>
  <c r="AD259" i="17" s="1"/>
  <c r="AI259" i="17"/>
  <c r="AJ259" i="17" s="1"/>
  <c r="C260" i="17"/>
  <c r="D260" i="17"/>
  <c r="E260" i="17"/>
  <c r="F260" i="17"/>
  <c r="G260" i="17"/>
  <c r="H260" i="17"/>
  <c r="I260" i="17"/>
  <c r="J260" i="17"/>
  <c r="K260" i="17"/>
  <c r="L260" i="17"/>
  <c r="M260" i="17"/>
  <c r="N260" i="17"/>
  <c r="O260" i="17"/>
  <c r="P260" i="17"/>
  <c r="Q260" i="17"/>
  <c r="R260" i="17"/>
  <c r="S260" i="17"/>
  <c r="T260" i="17"/>
  <c r="U260" i="17"/>
  <c r="V260" i="17"/>
  <c r="W260" i="17"/>
  <c r="X260" i="17"/>
  <c r="Y260" i="17"/>
  <c r="Z260" i="17"/>
  <c r="AB260" i="17"/>
  <c r="AC260" i="17"/>
  <c r="AE260" i="17"/>
  <c r="AD260" i="17" s="1"/>
  <c r="AI260" i="17"/>
  <c r="AM260" i="17" s="1"/>
  <c r="C261" i="17"/>
  <c r="D261" i="17"/>
  <c r="E261" i="17"/>
  <c r="F261" i="17"/>
  <c r="G261" i="17"/>
  <c r="H261" i="17"/>
  <c r="I261" i="17"/>
  <c r="J261" i="17"/>
  <c r="K261" i="17"/>
  <c r="L261" i="17"/>
  <c r="M261" i="17"/>
  <c r="N261" i="17"/>
  <c r="O261" i="17"/>
  <c r="P261" i="17"/>
  <c r="Q261" i="17"/>
  <c r="R261" i="17"/>
  <c r="S261" i="17"/>
  <c r="T261" i="17"/>
  <c r="U261" i="17"/>
  <c r="V261" i="17"/>
  <c r="W261" i="17"/>
  <c r="X261" i="17"/>
  <c r="Y261" i="17"/>
  <c r="Z261" i="17"/>
  <c r="AB261" i="17"/>
  <c r="AC261" i="17"/>
  <c r="AE261" i="17"/>
  <c r="AD261" i="17" s="1"/>
  <c r="C262" i="17"/>
  <c r="D262" i="17"/>
  <c r="E262" i="17"/>
  <c r="F262" i="17"/>
  <c r="G262" i="17"/>
  <c r="H262" i="17"/>
  <c r="I262" i="17"/>
  <c r="J262" i="17"/>
  <c r="K262" i="17"/>
  <c r="L262" i="17"/>
  <c r="M262" i="17"/>
  <c r="N262" i="17"/>
  <c r="O262" i="17"/>
  <c r="P262" i="17"/>
  <c r="Q262" i="17"/>
  <c r="R262" i="17"/>
  <c r="S262" i="17"/>
  <c r="T262" i="17"/>
  <c r="U262" i="17"/>
  <c r="V262" i="17"/>
  <c r="W262" i="17"/>
  <c r="X262" i="17"/>
  <c r="Y262" i="17"/>
  <c r="Z262" i="17"/>
  <c r="AB262" i="17"/>
  <c r="AC262" i="17"/>
  <c r="AE262" i="17"/>
  <c r="AD262" i="17" s="1"/>
  <c r="C263" i="17"/>
  <c r="D263" i="17"/>
  <c r="E263" i="17"/>
  <c r="F263" i="17"/>
  <c r="G263" i="17"/>
  <c r="H263" i="17"/>
  <c r="I263" i="17"/>
  <c r="J263" i="17"/>
  <c r="K263" i="17"/>
  <c r="L263" i="17"/>
  <c r="M263" i="17"/>
  <c r="N263" i="17"/>
  <c r="O263" i="17"/>
  <c r="P263" i="17"/>
  <c r="Q263" i="17"/>
  <c r="R263" i="17"/>
  <c r="S263" i="17"/>
  <c r="T263" i="17"/>
  <c r="U263" i="17"/>
  <c r="V263" i="17"/>
  <c r="W263" i="17"/>
  <c r="X263" i="17"/>
  <c r="Y263" i="17"/>
  <c r="Z263" i="17"/>
  <c r="AB263" i="17"/>
  <c r="AC263" i="17"/>
  <c r="AE263" i="17"/>
  <c r="C264" i="17"/>
  <c r="D264" i="17"/>
  <c r="E264" i="17"/>
  <c r="F264" i="17"/>
  <c r="G264" i="17"/>
  <c r="H264" i="17"/>
  <c r="I264" i="17"/>
  <c r="J264" i="17"/>
  <c r="K264" i="17"/>
  <c r="L264" i="17"/>
  <c r="M264" i="17"/>
  <c r="N264" i="17"/>
  <c r="O264" i="17"/>
  <c r="P264" i="17"/>
  <c r="Q264" i="17"/>
  <c r="R264" i="17"/>
  <c r="S264" i="17"/>
  <c r="T264" i="17"/>
  <c r="U264" i="17"/>
  <c r="V264" i="17"/>
  <c r="W264" i="17"/>
  <c r="X264" i="17"/>
  <c r="Y264" i="17"/>
  <c r="Z264" i="17"/>
  <c r="AB264" i="17"/>
  <c r="AC264" i="17"/>
  <c r="AE264" i="17"/>
  <c r="C265" i="17"/>
  <c r="D265" i="17"/>
  <c r="E265" i="17"/>
  <c r="F265" i="17"/>
  <c r="G265" i="17"/>
  <c r="H265" i="17"/>
  <c r="I265" i="17"/>
  <c r="J265" i="17"/>
  <c r="K265" i="17"/>
  <c r="L265" i="17"/>
  <c r="M265" i="17"/>
  <c r="N265" i="17"/>
  <c r="O265" i="17"/>
  <c r="P265" i="17"/>
  <c r="Q265" i="17"/>
  <c r="R265" i="17"/>
  <c r="S265" i="17"/>
  <c r="T265" i="17"/>
  <c r="U265" i="17"/>
  <c r="V265" i="17"/>
  <c r="W265" i="17"/>
  <c r="X265" i="17"/>
  <c r="Y265" i="17"/>
  <c r="Z265" i="17"/>
  <c r="AB265" i="17"/>
  <c r="AC265" i="17"/>
  <c r="AE265" i="17"/>
  <c r="AD265" i="17" s="1"/>
  <c r="C266" i="17"/>
  <c r="D266" i="17"/>
  <c r="E266" i="17"/>
  <c r="F266" i="17"/>
  <c r="G266" i="17"/>
  <c r="H266" i="17"/>
  <c r="I266" i="17"/>
  <c r="J266" i="17"/>
  <c r="K266" i="17"/>
  <c r="L266" i="17"/>
  <c r="M266" i="17"/>
  <c r="N266" i="17"/>
  <c r="O266" i="17"/>
  <c r="P266" i="17"/>
  <c r="Q266" i="17"/>
  <c r="R266" i="17"/>
  <c r="S266" i="17"/>
  <c r="T266" i="17"/>
  <c r="U266" i="17"/>
  <c r="V266" i="17"/>
  <c r="W266" i="17"/>
  <c r="X266" i="17"/>
  <c r="Y266" i="17"/>
  <c r="Z266" i="17"/>
  <c r="AB266" i="17"/>
  <c r="AC266" i="17"/>
  <c r="AE266" i="17"/>
  <c r="AD266" i="17" s="1"/>
  <c r="C267" i="17"/>
  <c r="D267" i="17"/>
  <c r="E267" i="17"/>
  <c r="F267" i="17"/>
  <c r="G267" i="17"/>
  <c r="H267" i="17"/>
  <c r="I267" i="17"/>
  <c r="J267" i="17"/>
  <c r="K267" i="17"/>
  <c r="L267" i="17"/>
  <c r="M267" i="17"/>
  <c r="N267" i="17"/>
  <c r="O267" i="17"/>
  <c r="P267" i="17"/>
  <c r="Q267" i="17"/>
  <c r="R267" i="17"/>
  <c r="S267" i="17"/>
  <c r="T267" i="17"/>
  <c r="U267" i="17"/>
  <c r="V267" i="17"/>
  <c r="W267" i="17"/>
  <c r="X267" i="17"/>
  <c r="Y267" i="17"/>
  <c r="Z267" i="17"/>
  <c r="AB267" i="17"/>
  <c r="AC267" i="17"/>
  <c r="AE267" i="17"/>
  <c r="AD267" i="17" s="1"/>
  <c r="AI267" i="17"/>
  <c r="AJ267" i="17" s="1"/>
  <c r="C268" i="17"/>
  <c r="D268" i="17"/>
  <c r="E268" i="17"/>
  <c r="F268" i="17"/>
  <c r="G268" i="17"/>
  <c r="H268" i="17"/>
  <c r="I268" i="17"/>
  <c r="J268" i="17"/>
  <c r="K268" i="17"/>
  <c r="L268" i="17"/>
  <c r="M268" i="17"/>
  <c r="N268" i="17"/>
  <c r="O268" i="17"/>
  <c r="P268" i="17"/>
  <c r="Q268" i="17"/>
  <c r="R268" i="17"/>
  <c r="S268" i="17"/>
  <c r="T268" i="17"/>
  <c r="U268" i="17"/>
  <c r="V268" i="17"/>
  <c r="W268" i="17"/>
  <c r="X268" i="17"/>
  <c r="Y268" i="17"/>
  <c r="Z268" i="17"/>
  <c r="AB268" i="17"/>
  <c r="AC268" i="17"/>
  <c r="AE268" i="17"/>
  <c r="AI268" i="17" s="1"/>
  <c r="AJ268" i="17" s="1"/>
  <c r="C269" i="17"/>
  <c r="D269" i="17"/>
  <c r="E269" i="17"/>
  <c r="F269" i="17"/>
  <c r="G269" i="17"/>
  <c r="H269" i="17"/>
  <c r="I269" i="17"/>
  <c r="J269" i="17"/>
  <c r="K269" i="17"/>
  <c r="L269" i="17"/>
  <c r="M269" i="17"/>
  <c r="N269" i="17"/>
  <c r="O269" i="17"/>
  <c r="P269" i="17"/>
  <c r="Q269" i="17"/>
  <c r="R269" i="17"/>
  <c r="S269" i="17"/>
  <c r="T269" i="17"/>
  <c r="U269" i="17"/>
  <c r="V269" i="17"/>
  <c r="W269" i="17"/>
  <c r="X269" i="17"/>
  <c r="Y269" i="17"/>
  <c r="Z269" i="17"/>
  <c r="AB269" i="17"/>
  <c r="AC269" i="17"/>
  <c r="AE269" i="17"/>
  <c r="AI269" i="17" s="1"/>
  <c r="C270" i="17"/>
  <c r="D270" i="17"/>
  <c r="E270" i="17"/>
  <c r="F270" i="17"/>
  <c r="G270" i="17"/>
  <c r="H270" i="17"/>
  <c r="I270" i="17"/>
  <c r="J270" i="17"/>
  <c r="K270" i="17"/>
  <c r="L270" i="17"/>
  <c r="M270" i="17"/>
  <c r="N270" i="17"/>
  <c r="O270" i="17"/>
  <c r="P270" i="17"/>
  <c r="Q270" i="17"/>
  <c r="R270" i="17"/>
  <c r="S270" i="17"/>
  <c r="T270" i="17"/>
  <c r="U270" i="17"/>
  <c r="V270" i="17"/>
  <c r="W270" i="17"/>
  <c r="X270" i="17"/>
  <c r="Y270" i="17"/>
  <c r="Z270" i="17"/>
  <c r="AB270" i="17"/>
  <c r="AC270" i="17"/>
  <c r="AE270" i="17"/>
  <c r="AI270" i="17" s="1"/>
  <c r="C271" i="17"/>
  <c r="D271" i="17"/>
  <c r="E271" i="17"/>
  <c r="F271" i="17"/>
  <c r="G271" i="17"/>
  <c r="H271" i="17"/>
  <c r="I271" i="17"/>
  <c r="J271" i="17"/>
  <c r="K271" i="17"/>
  <c r="L271" i="17"/>
  <c r="M271" i="17"/>
  <c r="N271" i="17"/>
  <c r="O271" i="17"/>
  <c r="P271" i="17"/>
  <c r="Q271" i="17"/>
  <c r="R271" i="17"/>
  <c r="S271" i="17"/>
  <c r="T271" i="17"/>
  <c r="U271" i="17"/>
  <c r="V271" i="17"/>
  <c r="W271" i="17"/>
  <c r="X271" i="17"/>
  <c r="Y271" i="17"/>
  <c r="Z271" i="17"/>
  <c r="AB271" i="17"/>
  <c r="AC271" i="17"/>
  <c r="AE271" i="17"/>
  <c r="C272" i="17"/>
  <c r="D272" i="17"/>
  <c r="E272" i="17"/>
  <c r="F272" i="17"/>
  <c r="G272" i="17"/>
  <c r="H272" i="17"/>
  <c r="I272" i="17"/>
  <c r="J272" i="17"/>
  <c r="K272" i="17"/>
  <c r="L272" i="17"/>
  <c r="M272" i="17"/>
  <c r="N272" i="17"/>
  <c r="O272" i="17"/>
  <c r="P272" i="17"/>
  <c r="Q272" i="17"/>
  <c r="R272" i="17"/>
  <c r="S272" i="17"/>
  <c r="T272" i="17"/>
  <c r="U272" i="17"/>
  <c r="V272" i="17"/>
  <c r="W272" i="17"/>
  <c r="X272" i="17"/>
  <c r="Y272" i="17"/>
  <c r="Z272" i="17"/>
  <c r="AB272" i="17"/>
  <c r="AC272" i="17"/>
  <c r="AE272" i="17"/>
  <c r="AD272" i="17" s="1"/>
  <c r="C273" i="17"/>
  <c r="D273" i="17"/>
  <c r="E273" i="17"/>
  <c r="F273" i="17"/>
  <c r="G273" i="17"/>
  <c r="H273" i="17"/>
  <c r="I273" i="17"/>
  <c r="J273" i="17"/>
  <c r="K273" i="17"/>
  <c r="L273" i="17"/>
  <c r="M273" i="17"/>
  <c r="N273" i="17"/>
  <c r="O273" i="17"/>
  <c r="P273" i="17"/>
  <c r="Q273" i="17"/>
  <c r="R273" i="17"/>
  <c r="S273" i="17"/>
  <c r="T273" i="17"/>
  <c r="U273" i="17"/>
  <c r="V273" i="17"/>
  <c r="W273" i="17"/>
  <c r="X273" i="17"/>
  <c r="Y273" i="17"/>
  <c r="Z273" i="17"/>
  <c r="AB273" i="17"/>
  <c r="AC273" i="17"/>
  <c r="AE273" i="17"/>
  <c r="AD273" i="17" s="1"/>
  <c r="C274" i="17"/>
  <c r="D274" i="17"/>
  <c r="E274" i="17"/>
  <c r="F274" i="17"/>
  <c r="G274" i="17"/>
  <c r="H274" i="17"/>
  <c r="I274" i="17"/>
  <c r="J274" i="17"/>
  <c r="K274" i="17"/>
  <c r="L274" i="17"/>
  <c r="M274" i="17"/>
  <c r="N274" i="17"/>
  <c r="O274" i="17"/>
  <c r="P274" i="17"/>
  <c r="Q274" i="17"/>
  <c r="R274" i="17"/>
  <c r="S274" i="17"/>
  <c r="T274" i="17"/>
  <c r="U274" i="17"/>
  <c r="V274" i="17"/>
  <c r="W274" i="17"/>
  <c r="X274" i="17"/>
  <c r="Y274" i="17"/>
  <c r="Z274" i="17"/>
  <c r="AB274" i="17"/>
  <c r="AC274" i="17"/>
  <c r="AE274" i="17"/>
  <c r="AI274" i="17" s="1"/>
  <c r="AK274" i="17" s="1"/>
  <c r="C275" i="17"/>
  <c r="D275" i="17"/>
  <c r="E275" i="17"/>
  <c r="F275" i="17"/>
  <c r="G275" i="17"/>
  <c r="H275" i="17"/>
  <c r="I275" i="17"/>
  <c r="J275" i="17"/>
  <c r="K275" i="17"/>
  <c r="L275" i="17"/>
  <c r="M275" i="17"/>
  <c r="N275" i="17"/>
  <c r="O275" i="17"/>
  <c r="P275" i="17"/>
  <c r="Q275" i="17"/>
  <c r="R275" i="17"/>
  <c r="S275" i="17"/>
  <c r="T275" i="17"/>
  <c r="U275" i="17"/>
  <c r="V275" i="17"/>
  <c r="W275" i="17"/>
  <c r="X275" i="17"/>
  <c r="Y275" i="17"/>
  <c r="Z275" i="17"/>
  <c r="AB275" i="17"/>
  <c r="AC275" i="17"/>
  <c r="AE275" i="17"/>
  <c r="AD275" i="17" s="1"/>
  <c r="C276" i="17"/>
  <c r="D276" i="17"/>
  <c r="E276" i="17"/>
  <c r="F276" i="17"/>
  <c r="G276" i="17"/>
  <c r="H276" i="17"/>
  <c r="I276" i="17"/>
  <c r="J276" i="17"/>
  <c r="K276" i="17"/>
  <c r="L276" i="17"/>
  <c r="M276" i="17"/>
  <c r="N276" i="17"/>
  <c r="O276" i="17"/>
  <c r="P276" i="17"/>
  <c r="Q276" i="17"/>
  <c r="R276" i="17"/>
  <c r="S276" i="17"/>
  <c r="T276" i="17"/>
  <c r="U276" i="17"/>
  <c r="V276" i="17"/>
  <c r="W276" i="17"/>
  <c r="X276" i="17"/>
  <c r="Y276" i="17"/>
  <c r="Z276" i="17"/>
  <c r="AB276" i="17"/>
  <c r="AC276" i="17"/>
  <c r="AE276" i="17" s="1"/>
  <c r="C277" i="17"/>
  <c r="D277" i="17"/>
  <c r="E277" i="17"/>
  <c r="F277" i="17"/>
  <c r="G277" i="17"/>
  <c r="H277" i="17"/>
  <c r="I277" i="17"/>
  <c r="J277" i="17"/>
  <c r="K277" i="17"/>
  <c r="L277" i="17"/>
  <c r="M277" i="17"/>
  <c r="N277" i="17"/>
  <c r="O277" i="17"/>
  <c r="P277" i="17"/>
  <c r="Q277" i="17"/>
  <c r="R277" i="17"/>
  <c r="S277" i="17"/>
  <c r="T277" i="17"/>
  <c r="U277" i="17"/>
  <c r="V277" i="17"/>
  <c r="W277" i="17"/>
  <c r="X277" i="17"/>
  <c r="Y277" i="17"/>
  <c r="Z277" i="17"/>
  <c r="AB277" i="17"/>
  <c r="AC277" i="17"/>
  <c r="AE277" i="17"/>
  <c r="C278" i="17"/>
  <c r="D278" i="17"/>
  <c r="E278" i="17"/>
  <c r="F278" i="17"/>
  <c r="G278" i="17"/>
  <c r="H278" i="17"/>
  <c r="I278" i="17"/>
  <c r="J278" i="17"/>
  <c r="K278" i="17"/>
  <c r="L278" i="17"/>
  <c r="M278" i="17"/>
  <c r="N278" i="17"/>
  <c r="O278" i="17"/>
  <c r="P278" i="17"/>
  <c r="Q278" i="17"/>
  <c r="R278" i="17"/>
  <c r="S278" i="17"/>
  <c r="T278" i="17"/>
  <c r="U278" i="17"/>
  <c r="V278" i="17"/>
  <c r="W278" i="17"/>
  <c r="X278" i="17"/>
  <c r="Y278" i="17"/>
  <c r="Z278" i="17"/>
  <c r="AB278" i="17"/>
  <c r="AC278" i="17"/>
  <c r="AE278" i="17"/>
  <c r="AI278" i="17" s="1"/>
  <c r="C279" i="17"/>
  <c r="D279" i="17"/>
  <c r="E279" i="17"/>
  <c r="F279" i="17"/>
  <c r="G279" i="17"/>
  <c r="H279" i="17"/>
  <c r="I279" i="17"/>
  <c r="J279" i="17"/>
  <c r="K279" i="17"/>
  <c r="L279" i="17"/>
  <c r="M279" i="17"/>
  <c r="N279" i="17"/>
  <c r="O279" i="17"/>
  <c r="P279" i="17"/>
  <c r="Q279" i="17"/>
  <c r="R279" i="17"/>
  <c r="S279" i="17"/>
  <c r="T279" i="17"/>
  <c r="U279" i="17"/>
  <c r="V279" i="17"/>
  <c r="W279" i="17"/>
  <c r="X279" i="17"/>
  <c r="Y279" i="17"/>
  <c r="Z279" i="17"/>
  <c r="AB279" i="17"/>
  <c r="AC279" i="17"/>
  <c r="AE279" i="17"/>
  <c r="AI279" i="17" s="1"/>
  <c r="C280" i="17"/>
  <c r="D280" i="17"/>
  <c r="E280" i="17"/>
  <c r="F280" i="17"/>
  <c r="G280" i="17"/>
  <c r="H280" i="17"/>
  <c r="I280" i="17"/>
  <c r="J280" i="17"/>
  <c r="K280" i="17"/>
  <c r="L280" i="17"/>
  <c r="M280" i="17"/>
  <c r="N280" i="17"/>
  <c r="O280" i="17"/>
  <c r="P280" i="17"/>
  <c r="Q280" i="17"/>
  <c r="R280" i="17"/>
  <c r="S280" i="17"/>
  <c r="T280" i="17"/>
  <c r="U280" i="17"/>
  <c r="V280" i="17"/>
  <c r="W280" i="17"/>
  <c r="X280" i="17"/>
  <c r="Y280" i="17"/>
  <c r="Z280" i="17"/>
  <c r="AB280" i="17"/>
  <c r="AC280" i="17"/>
  <c r="AE280" i="17"/>
  <c r="AI280" i="17" s="1"/>
  <c r="C281" i="17"/>
  <c r="D281" i="17"/>
  <c r="E281" i="17"/>
  <c r="F281" i="17"/>
  <c r="G281" i="17"/>
  <c r="H281" i="17"/>
  <c r="I281" i="17"/>
  <c r="J281" i="17"/>
  <c r="K281" i="17"/>
  <c r="L281" i="17"/>
  <c r="M281" i="17"/>
  <c r="N281" i="17"/>
  <c r="O281" i="17"/>
  <c r="P281" i="17"/>
  <c r="Q281" i="17"/>
  <c r="R281" i="17"/>
  <c r="S281" i="17"/>
  <c r="T281" i="17"/>
  <c r="U281" i="17"/>
  <c r="V281" i="17"/>
  <c r="W281" i="17"/>
  <c r="X281" i="17"/>
  <c r="Y281" i="17"/>
  <c r="Z281" i="17"/>
  <c r="AB281" i="17"/>
  <c r="AC281" i="17"/>
  <c r="AE281" i="17"/>
  <c r="AI281" i="17" s="1"/>
  <c r="AJ281" i="17" s="1"/>
  <c r="C282" i="17"/>
  <c r="D282" i="17"/>
  <c r="E282" i="17"/>
  <c r="F282" i="17"/>
  <c r="G282" i="17"/>
  <c r="H282" i="17"/>
  <c r="I282" i="17"/>
  <c r="J282" i="17"/>
  <c r="K282" i="17"/>
  <c r="L282" i="17"/>
  <c r="M282" i="17"/>
  <c r="N282" i="17"/>
  <c r="O282" i="17"/>
  <c r="P282" i="17"/>
  <c r="Q282" i="17"/>
  <c r="R282" i="17"/>
  <c r="S282" i="17"/>
  <c r="T282" i="17"/>
  <c r="U282" i="17"/>
  <c r="V282" i="17"/>
  <c r="W282" i="17"/>
  <c r="X282" i="17"/>
  <c r="Y282" i="17"/>
  <c r="Z282" i="17"/>
  <c r="AB282" i="17"/>
  <c r="AC282" i="17"/>
  <c r="AE282" i="17"/>
  <c r="AD282" i="17" s="1"/>
  <c r="C283" i="17"/>
  <c r="D283" i="17"/>
  <c r="E283" i="17"/>
  <c r="F283" i="17"/>
  <c r="G283" i="17"/>
  <c r="H283" i="17"/>
  <c r="I283" i="17"/>
  <c r="J283" i="17"/>
  <c r="K283" i="17"/>
  <c r="L283" i="17"/>
  <c r="M283" i="17"/>
  <c r="N283" i="17"/>
  <c r="O283" i="17"/>
  <c r="P283" i="17"/>
  <c r="Q283" i="17"/>
  <c r="R283" i="17"/>
  <c r="S283" i="17"/>
  <c r="T283" i="17"/>
  <c r="U283" i="17"/>
  <c r="V283" i="17"/>
  <c r="W283" i="17"/>
  <c r="X283" i="17"/>
  <c r="Y283" i="17"/>
  <c r="Z283" i="17"/>
  <c r="AB283" i="17"/>
  <c r="AC283" i="17"/>
  <c r="AE283" i="17"/>
  <c r="AD283" i="17" s="1"/>
  <c r="C284" i="17"/>
  <c r="D284" i="17"/>
  <c r="E284" i="17"/>
  <c r="F284" i="17"/>
  <c r="G284" i="17"/>
  <c r="H284" i="17"/>
  <c r="I284" i="17"/>
  <c r="J284" i="17"/>
  <c r="K284" i="17"/>
  <c r="L284" i="17"/>
  <c r="M284" i="17"/>
  <c r="N284" i="17"/>
  <c r="O284" i="17"/>
  <c r="P284" i="17"/>
  <c r="Q284" i="17"/>
  <c r="R284" i="17"/>
  <c r="S284" i="17"/>
  <c r="T284" i="17"/>
  <c r="U284" i="17"/>
  <c r="V284" i="17"/>
  <c r="W284" i="17"/>
  <c r="X284" i="17"/>
  <c r="Y284" i="17"/>
  <c r="Z284" i="17"/>
  <c r="AB284" i="17"/>
  <c r="AC284" i="17"/>
  <c r="AE284" i="17"/>
  <c r="AD284" i="17" s="1"/>
  <c r="AI284" i="17"/>
  <c r="C285" i="17"/>
  <c r="D285" i="17"/>
  <c r="E285" i="17"/>
  <c r="F285" i="17"/>
  <c r="G285" i="17"/>
  <c r="H285" i="17"/>
  <c r="I285" i="17"/>
  <c r="J285" i="17"/>
  <c r="K285" i="17"/>
  <c r="L285" i="17"/>
  <c r="M285" i="17"/>
  <c r="N285" i="17"/>
  <c r="O285" i="17"/>
  <c r="P285" i="17"/>
  <c r="Q285" i="17"/>
  <c r="R285" i="17"/>
  <c r="S285" i="17"/>
  <c r="T285" i="17"/>
  <c r="U285" i="17"/>
  <c r="V285" i="17"/>
  <c r="W285" i="17"/>
  <c r="X285" i="17"/>
  <c r="Y285" i="17"/>
  <c r="Z285" i="17"/>
  <c r="AB285" i="17"/>
  <c r="AC285" i="17"/>
  <c r="AE285" i="17"/>
  <c r="AD285" i="17" s="1"/>
  <c r="C286" i="17"/>
  <c r="D286" i="17"/>
  <c r="E286" i="17"/>
  <c r="F286" i="17"/>
  <c r="G286" i="17"/>
  <c r="H286" i="17"/>
  <c r="I286" i="17"/>
  <c r="J286" i="17"/>
  <c r="K286" i="17"/>
  <c r="L286" i="17"/>
  <c r="M286" i="17"/>
  <c r="N286" i="17"/>
  <c r="O286" i="17"/>
  <c r="P286" i="17"/>
  <c r="Q286" i="17"/>
  <c r="R286" i="17"/>
  <c r="S286" i="17"/>
  <c r="T286" i="17"/>
  <c r="U286" i="17"/>
  <c r="V286" i="17"/>
  <c r="W286" i="17"/>
  <c r="X286" i="17"/>
  <c r="Y286" i="17"/>
  <c r="Z286" i="17"/>
  <c r="AB286" i="17"/>
  <c r="AC286" i="17"/>
  <c r="AE286" i="17"/>
  <c r="AD286" i="17" s="1"/>
  <c r="AI286" i="17"/>
  <c r="C287" i="17"/>
  <c r="D287" i="17"/>
  <c r="E287" i="17"/>
  <c r="F287" i="17"/>
  <c r="G287" i="17"/>
  <c r="H287" i="17"/>
  <c r="I287" i="17"/>
  <c r="J287" i="17"/>
  <c r="K287" i="17"/>
  <c r="L287" i="17"/>
  <c r="M287" i="17"/>
  <c r="N287" i="17"/>
  <c r="O287" i="17"/>
  <c r="P287" i="17"/>
  <c r="Q287" i="17"/>
  <c r="R287" i="17"/>
  <c r="S287" i="17"/>
  <c r="T287" i="17"/>
  <c r="U287" i="17"/>
  <c r="V287" i="17"/>
  <c r="W287" i="17"/>
  <c r="X287" i="17"/>
  <c r="Y287" i="17"/>
  <c r="Z287" i="17"/>
  <c r="AB287" i="17"/>
  <c r="AC287" i="17"/>
  <c r="AE287" i="17"/>
  <c r="AD287" i="17" s="1"/>
  <c r="AI287" i="17"/>
  <c r="AK287" i="17" s="1"/>
  <c r="C288" i="17"/>
  <c r="D288" i="17"/>
  <c r="E288" i="17"/>
  <c r="F288" i="17"/>
  <c r="G288" i="17"/>
  <c r="H288" i="17"/>
  <c r="I288" i="17"/>
  <c r="J288" i="17"/>
  <c r="K288" i="17"/>
  <c r="L288" i="17"/>
  <c r="M288" i="17"/>
  <c r="N288" i="17"/>
  <c r="O288" i="17"/>
  <c r="P288" i="17"/>
  <c r="Q288" i="17"/>
  <c r="R288" i="17"/>
  <c r="S288" i="17"/>
  <c r="T288" i="17"/>
  <c r="U288" i="17"/>
  <c r="V288" i="17"/>
  <c r="W288" i="17"/>
  <c r="X288" i="17"/>
  <c r="Y288" i="17"/>
  <c r="Z288" i="17"/>
  <c r="AB288" i="17"/>
  <c r="AC288" i="17"/>
  <c r="AE288" i="17"/>
  <c r="AD288" i="17" s="1"/>
  <c r="C289" i="17"/>
  <c r="D289" i="17"/>
  <c r="E289" i="17"/>
  <c r="F289" i="17"/>
  <c r="G289" i="17"/>
  <c r="H289" i="17"/>
  <c r="I289" i="17"/>
  <c r="J289" i="17"/>
  <c r="K289" i="17"/>
  <c r="L289" i="17"/>
  <c r="M289" i="17"/>
  <c r="N289" i="17"/>
  <c r="O289" i="17"/>
  <c r="P289" i="17"/>
  <c r="Q289" i="17"/>
  <c r="R289" i="17"/>
  <c r="S289" i="17"/>
  <c r="T289" i="17"/>
  <c r="U289" i="17"/>
  <c r="V289" i="17"/>
  <c r="W289" i="17"/>
  <c r="X289" i="17"/>
  <c r="Y289" i="17"/>
  <c r="Z289" i="17"/>
  <c r="AB289" i="17"/>
  <c r="AC289" i="17"/>
  <c r="AE289" i="17"/>
  <c r="C290" i="17"/>
  <c r="D290" i="17"/>
  <c r="E290" i="17"/>
  <c r="F290" i="17"/>
  <c r="G290" i="17"/>
  <c r="H290" i="17"/>
  <c r="I290" i="17"/>
  <c r="J290" i="17"/>
  <c r="K290" i="17"/>
  <c r="L290" i="17"/>
  <c r="M290" i="17"/>
  <c r="N290" i="17"/>
  <c r="O290" i="17"/>
  <c r="P290" i="17"/>
  <c r="Q290" i="17"/>
  <c r="R290" i="17"/>
  <c r="S290" i="17"/>
  <c r="T290" i="17"/>
  <c r="U290" i="17"/>
  <c r="V290" i="17"/>
  <c r="W290" i="17"/>
  <c r="X290" i="17"/>
  <c r="Y290" i="17"/>
  <c r="Z290" i="17"/>
  <c r="AB290" i="17"/>
  <c r="AC290" i="17"/>
  <c r="AE290" i="17"/>
  <c r="AI290" i="17" s="1"/>
  <c r="C291" i="17"/>
  <c r="D291" i="17"/>
  <c r="E291" i="17"/>
  <c r="F291" i="17"/>
  <c r="G291" i="17"/>
  <c r="H291" i="17"/>
  <c r="I291" i="17"/>
  <c r="J291" i="17"/>
  <c r="K291" i="17"/>
  <c r="L291" i="17"/>
  <c r="M291" i="17"/>
  <c r="N291" i="17"/>
  <c r="O291" i="17"/>
  <c r="P291" i="17"/>
  <c r="Q291" i="17"/>
  <c r="R291" i="17"/>
  <c r="S291" i="17"/>
  <c r="T291" i="17"/>
  <c r="U291" i="17"/>
  <c r="V291" i="17"/>
  <c r="W291" i="17"/>
  <c r="X291" i="17"/>
  <c r="Y291" i="17"/>
  <c r="Z291" i="17"/>
  <c r="AB291" i="17"/>
  <c r="AC291" i="17"/>
  <c r="AE291" i="17"/>
  <c r="AI291" i="17" s="1"/>
  <c r="C292" i="17"/>
  <c r="D292" i="17"/>
  <c r="E292" i="17"/>
  <c r="F292" i="17"/>
  <c r="G292" i="17"/>
  <c r="H292" i="17"/>
  <c r="I292" i="17"/>
  <c r="J292" i="17"/>
  <c r="K292" i="17"/>
  <c r="L292" i="17"/>
  <c r="M292" i="17"/>
  <c r="N292" i="17"/>
  <c r="O292" i="17"/>
  <c r="P292" i="17"/>
  <c r="Q292" i="17"/>
  <c r="R292" i="17"/>
  <c r="S292" i="17"/>
  <c r="T292" i="17"/>
  <c r="U292" i="17"/>
  <c r="V292" i="17"/>
  <c r="W292" i="17"/>
  <c r="X292" i="17"/>
  <c r="Y292" i="17"/>
  <c r="Z292" i="17"/>
  <c r="AB292" i="17"/>
  <c r="AC292" i="17"/>
  <c r="AE292" i="17"/>
  <c r="C293" i="17"/>
  <c r="D293" i="17"/>
  <c r="E293" i="17"/>
  <c r="F293" i="17"/>
  <c r="G293" i="17"/>
  <c r="H293" i="17"/>
  <c r="I293" i="17"/>
  <c r="J293" i="17"/>
  <c r="K293" i="17"/>
  <c r="L293" i="17"/>
  <c r="M293" i="17"/>
  <c r="N293" i="17"/>
  <c r="O293" i="17"/>
  <c r="P293" i="17"/>
  <c r="Q293" i="17"/>
  <c r="R293" i="17"/>
  <c r="S293" i="17"/>
  <c r="T293" i="17"/>
  <c r="U293" i="17"/>
  <c r="V293" i="17"/>
  <c r="W293" i="17"/>
  <c r="X293" i="17"/>
  <c r="Y293" i="17"/>
  <c r="Z293" i="17"/>
  <c r="AB293" i="17"/>
  <c r="AC293" i="17"/>
  <c r="AE293" i="17"/>
  <c r="AD293" i="17" s="1"/>
  <c r="C294" i="17"/>
  <c r="D294" i="17"/>
  <c r="E294" i="17"/>
  <c r="F294" i="17"/>
  <c r="G294" i="17"/>
  <c r="H294" i="17"/>
  <c r="I294" i="17"/>
  <c r="J294" i="17"/>
  <c r="K294" i="17"/>
  <c r="L294" i="17"/>
  <c r="M294" i="17"/>
  <c r="N294" i="17"/>
  <c r="O294" i="17"/>
  <c r="P294" i="17"/>
  <c r="Q294" i="17"/>
  <c r="R294" i="17"/>
  <c r="S294" i="17"/>
  <c r="T294" i="17"/>
  <c r="U294" i="17"/>
  <c r="V294" i="17"/>
  <c r="W294" i="17"/>
  <c r="X294" i="17"/>
  <c r="Y294" i="17"/>
  <c r="Z294" i="17"/>
  <c r="AB294" i="17"/>
  <c r="AC294" i="17"/>
  <c r="AE294" i="17"/>
  <c r="AD294" i="17" s="1"/>
  <c r="C295" i="17"/>
  <c r="D295" i="17"/>
  <c r="E295" i="17"/>
  <c r="F295" i="17"/>
  <c r="G295" i="17"/>
  <c r="H295" i="17"/>
  <c r="I295" i="17"/>
  <c r="J295" i="17"/>
  <c r="K295" i="17"/>
  <c r="L295" i="17"/>
  <c r="M295" i="17"/>
  <c r="N295" i="17"/>
  <c r="O295" i="17"/>
  <c r="P295" i="17"/>
  <c r="Q295" i="17"/>
  <c r="R295" i="17"/>
  <c r="S295" i="17"/>
  <c r="T295" i="17"/>
  <c r="U295" i="17"/>
  <c r="V295" i="17"/>
  <c r="W295" i="17"/>
  <c r="X295" i="17"/>
  <c r="Y295" i="17"/>
  <c r="Z295" i="17"/>
  <c r="AB295" i="17"/>
  <c r="AC295" i="17"/>
  <c r="AE295" i="17"/>
  <c r="AD295" i="17" s="1"/>
  <c r="C296" i="17"/>
  <c r="D296" i="17"/>
  <c r="E296" i="17"/>
  <c r="F296" i="17"/>
  <c r="G296" i="17"/>
  <c r="H296" i="17"/>
  <c r="I296" i="17"/>
  <c r="J296" i="17"/>
  <c r="K296" i="17"/>
  <c r="L296" i="17"/>
  <c r="M296" i="17"/>
  <c r="N296" i="17"/>
  <c r="O296" i="17"/>
  <c r="P296" i="17"/>
  <c r="Q296" i="17"/>
  <c r="R296" i="17"/>
  <c r="S296" i="17"/>
  <c r="T296" i="17"/>
  <c r="U296" i="17"/>
  <c r="V296" i="17"/>
  <c r="W296" i="17"/>
  <c r="X296" i="17"/>
  <c r="Y296" i="17"/>
  <c r="Z296" i="17"/>
  <c r="AB296" i="17"/>
  <c r="AC296" i="17"/>
  <c r="AE296" i="17"/>
  <c r="AD296" i="17" s="1"/>
  <c r="C297" i="17"/>
  <c r="D297" i="17"/>
  <c r="E297" i="17"/>
  <c r="F297" i="17"/>
  <c r="G297" i="17"/>
  <c r="H297" i="17"/>
  <c r="I297" i="17"/>
  <c r="J297" i="17"/>
  <c r="K297" i="17"/>
  <c r="L297" i="17"/>
  <c r="M297" i="17"/>
  <c r="N297" i="17"/>
  <c r="O297" i="17"/>
  <c r="P297" i="17"/>
  <c r="Q297" i="17"/>
  <c r="R297" i="17"/>
  <c r="S297" i="17"/>
  <c r="T297" i="17"/>
  <c r="U297" i="17"/>
  <c r="V297" i="17"/>
  <c r="W297" i="17"/>
  <c r="X297" i="17"/>
  <c r="Y297" i="17"/>
  <c r="Z297" i="17"/>
  <c r="AB297" i="17"/>
  <c r="AC297" i="17"/>
  <c r="AE297" i="17"/>
  <c r="AD297" i="17" s="1"/>
  <c r="AI297" i="17"/>
  <c r="AJ297" i="17" s="1"/>
  <c r="C298" i="17"/>
  <c r="D298" i="17"/>
  <c r="E298" i="17"/>
  <c r="F298" i="17"/>
  <c r="G298" i="17"/>
  <c r="H298" i="17"/>
  <c r="I298" i="17"/>
  <c r="J298" i="17"/>
  <c r="K298" i="17"/>
  <c r="L298" i="17"/>
  <c r="M298" i="17"/>
  <c r="N298" i="17"/>
  <c r="O298" i="17"/>
  <c r="P298" i="17"/>
  <c r="Q298" i="17"/>
  <c r="R298" i="17"/>
  <c r="S298" i="17"/>
  <c r="T298" i="17"/>
  <c r="U298" i="17"/>
  <c r="V298" i="17"/>
  <c r="W298" i="17"/>
  <c r="X298" i="17"/>
  <c r="Y298" i="17"/>
  <c r="Z298" i="17"/>
  <c r="AB298" i="17"/>
  <c r="AC298" i="17"/>
  <c r="AE298" i="17"/>
  <c r="AD298" i="17" s="1"/>
  <c r="C299" i="17"/>
  <c r="D299" i="17"/>
  <c r="E299" i="17"/>
  <c r="F299" i="17"/>
  <c r="G299" i="17"/>
  <c r="H299" i="17"/>
  <c r="I299" i="17"/>
  <c r="J299" i="17"/>
  <c r="K299" i="17"/>
  <c r="L299" i="17"/>
  <c r="M299" i="17"/>
  <c r="N299" i="17"/>
  <c r="O299" i="17"/>
  <c r="P299" i="17"/>
  <c r="Q299" i="17"/>
  <c r="R299" i="17"/>
  <c r="S299" i="17"/>
  <c r="T299" i="17"/>
  <c r="U299" i="17"/>
  <c r="V299" i="17"/>
  <c r="W299" i="17"/>
  <c r="X299" i="17"/>
  <c r="Y299" i="17"/>
  <c r="Z299" i="17"/>
  <c r="AB299" i="17"/>
  <c r="AC299" i="17"/>
  <c r="AE299" i="17"/>
  <c r="AI299" i="17" s="1"/>
  <c r="AK299" i="17" s="1"/>
  <c r="C300" i="17"/>
  <c r="D300" i="17"/>
  <c r="E300" i="17"/>
  <c r="F300" i="17"/>
  <c r="G300" i="17"/>
  <c r="H300" i="17"/>
  <c r="I300" i="17"/>
  <c r="J300" i="17"/>
  <c r="K300" i="17"/>
  <c r="L300" i="17"/>
  <c r="M300" i="17"/>
  <c r="N300" i="17"/>
  <c r="O300" i="17"/>
  <c r="P300" i="17"/>
  <c r="Q300" i="17"/>
  <c r="R300" i="17"/>
  <c r="S300" i="17"/>
  <c r="T300" i="17"/>
  <c r="U300" i="17"/>
  <c r="V300" i="17"/>
  <c r="W300" i="17"/>
  <c r="X300" i="17"/>
  <c r="Y300" i="17"/>
  <c r="Z300" i="17"/>
  <c r="AB300" i="17"/>
  <c r="AC300" i="17"/>
  <c r="AE300" i="17"/>
  <c r="C301" i="17"/>
  <c r="D301" i="17"/>
  <c r="E301" i="17"/>
  <c r="F301" i="17"/>
  <c r="G301" i="17"/>
  <c r="H301" i="17"/>
  <c r="I301" i="17"/>
  <c r="J301" i="17"/>
  <c r="K301" i="17"/>
  <c r="L301" i="17"/>
  <c r="M301" i="17"/>
  <c r="N301" i="17"/>
  <c r="O301" i="17"/>
  <c r="P301" i="17"/>
  <c r="Q301" i="17"/>
  <c r="R301" i="17"/>
  <c r="S301" i="17"/>
  <c r="T301" i="17"/>
  <c r="U301" i="17"/>
  <c r="V301" i="17"/>
  <c r="W301" i="17"/>
  <c r="X301" i="17"/>
  <c r="Y301" i="17"/>
  <c r="Z301" i="17"/>
  <c r="AB301" i="17"/>
  <c r="AC301" i="17"/>
  <c r="AE301" i="17"/>
  <c r="C302" i="17"/>
  <c r="D302" i="17"/>
  <c r="E302" i="17"/>
  <c r="F302" i="17"/>
  <c r="G302" i="17"/>
  <c r="H302" i="17"/>
  <c r="I302" i="17"/>
  <c r="J302" i="17"/>
  <c r="K302" i="17"/>
  <c r="L302" i="17"/>
  <c r="M302" i="17"/>
  <c r="N302" i="17"/>
  <c r="O302" i="17"/>
  <c r="P302" i="17"/>
  <c r="Q302" i="17"/>
  <c r="R302" i="17"/>
  <c r="S302" i="17"/>
  <c r="T302" i="17"/>
  <c r="U302" i="17"/>
  <c r="V302" i="17"/>
  <c r="W302" i="17"/>
  <c r="X302" i="17"/>
  <c r="Y302" i="17"/>
  <c r="Z302" i="17"/>
  <c r="AB302" i="17"/>
  <c r="AC302" i="17"/>
  <c r="AE302" i="17"/>
  <c r="AI302" i="17" s="1"/>
  <c r="C303" i="17"/>
  <c r="D303" i="17"/>
  <c r="E303" i="17"/>
  <c r="F303" i="17"/>
  <c r="G303" i="17"/>
  <c r="H303" i="17"/>
  <c r="I303" i="17"/>
  <c r="J303" i="17"/>
  <c r="K303" i="17"/>
  <c r="L303" i="17"/>
  <c r="M303" i="17"/>
  <c r="N303" i="17"/>
  <c r="O303" i="17"/>
  <c r="P303" i="17"/>
  <c r="Q303" i="17"/>
  <c r="R303" i="17"/>
  <c r="S303" i="17"/>
  <c r="T303" i="17"/>
  <c r="U303" i="17"/>
  <c r="V303" i="17"/>
  <c r="W303" i="17"/>
  <c r="X303" i="17"/>
  <c r="Y303" i="17"/>
  <c r="Z303" i="17"/>
  <c r="AB303" i="17"/>
  <c r="AC303" i="17"/>
  <c r="AE303" i="17"/>
  <c r="C304" i="17"/>
  <c r="D304" i="17"/>
  <c r="E304" i="17"/>
  <c r="F304" i="17"/>
  <c r="G304" i="17"/>
  <c r="H304" i="17"/>
  <c r="I304" i="17"/>
  <c r="J304" i="17"/>
  <c r="K304" i="17"/>
  <c r="L304" i="17"/>
  <c r="M304" i="17"/>
  <c r="N304" i="17"/>
  <c r="O304" i="17"/>
  <c r="P304" i="17"/>
  <c r="Q304" i="17"/>
  <c r="R304" i="17"/>
  <c r="S304" i="17"/>
  <c r="T304" i="17"/>
  <c r="U304" i="17"/>
  <c r="V304" i="17"/>
  <c r="W304" i="17"/>
  <c r="X304" i="17"/>
  <c r="Y304" i="17"/>
  <c r="Z304" i="17"/>
  <c r="AB304" i="17"/>
  <c r="AC304" i="17"/>
  <c r="AE304" i="17"/>
  <c r="C305" i="17"/>
  <c r="D305" i="17"/>
  <c r="E305" i="17"/>
  <c r="F305" i="17"/>
  <c r="G305" i="17"/>
  <c r="H305" i="17"/>
  <c r="I305" i="17"/>
  <c r="J305" i="17"/>
  <c r="K305" i="17"/>
  <c r="L305" i="17"/>
  <c r="M305" i="17"/>
  <c r="N305" i="17"/>
  <c r="O305" i="17"/>
  <c r="P305" i="17"/>
  <c r="Q305" i="17"/>
  <c r="R305" i="17"/>
  <c r="S305" i="17"/>
  <c r="T305" i="17"/>
  <c r="U305" i="17"/>
  <c r="V305" i="17"/>
  <c r="W305" i="17"/>
  <c r="X305" i="17"/>
  <c r="Y305" i="17"/>
  <c r="Z305" i="17"/>
  <c r="AB305" i="17"/>
  <c r="AC305" i="17"/>
  <c r="AE305" i="17"/>
  <c r="AD305" i="17" s="1"/>
  <c r="C306" i="17"/>
  <c r="D306" i="17"/>
  <c r="E306" i="17"/>
  <c r="F306" i="17"/>
  <c r="G306" i="17"/>
  <c r="H306" i="17"/>
  <c r="I306" i="17"/>
  <c r="J306" i="17"/>
  <c r="K306" i="17"/>
  <c r="L306" i="17"/>
  <c r="M306" i="17"/>
  <c r="N306" i="17"/>
  <c r="O306" i="17"/>
  <c r="P306" i="17"/>
  <c r="Q306" i="17"/>
  <c r="R306" i="17"/>
  <c r="S306" i="17"/>
  <c r="T306" i="17"/>
  <c r="U306" i="17"/>
  <c r="V306" i="17"/>
  <c r="W306" i="17"/>
  <c r="X306" i="17"/>
  <c r="Y306" i="17"/>
  <c r="Z306" i="17"/>
  <c r="AB306" i="17"/>
  <c r="AC306" i="17"/>
  <c r="AE306" i="17"/>
  <c r="AD306" i="17" s="1"/>
  <c r="C307" i="17"/>
  <c r="D307" i="17"/>
  <c r="E307" i="17"/>
  <c r="F307" i="17"/>
  <c r="G307" i="17"/>
  <c r="H307" i="17"/>
  <c r="I307" i="17"/>
  <c r="J307" i="17"/>
  <c r="K307" i="17"/>
  <c r="L307" i="17"/>
  <c r="M307" i="17"/>
  <c r="N307" i="17"/>
  <c r="O307" i="17"/>
  <c r="P307" i="17"/>
  <c r="Q307" i="17"/>
  <c r="R307" i="17"/>
  <c r="S307" i="17"/>
  <c r="T307" i="17"/>
  <c r="U307" i="17"/>
  <c r="V307" i="17"/>
  <c r="W307" i="17"/>
  <c r="X307" i="17"/>
  <c r="Y307" i="17"/>
  <c r="Z307" i="17"/>
  <c r="AB307" i="17"/>
  <c r="AC307" i="17"/>
  <c r="AE307" i="17"/>
  <c r="C308" i="17"/>
  <c r="D308" i="17"/>
  <c r="E308" i="17"/>
  <c r="F308" i="17"/>
  <c r="G308" i="17"/>
  <c r="H308" i="17"/>
  <c r="I308" i="17"/>
  <c r="J308" i="17"/>
  <c r="K308" i="17"/>
  <c r="L308" i="17"/>
  <c r="M308" i="17"/>
  <c r="N308" i="17"/>
  <c r="O308" i="17"/>
  <c r="P308" i="17"/>
  <c r="Q308" i="17"/>
  <c r="R308" i="17"/>
  <c r="S308" i="17"/>
  <c r="T308" i="17"/>
  <c r="U308" i="17"/>
  <c r="V308" i="17"/>
  <c r="W308" i="17"/>
  <c r="X308" i="17"/>
  <c r="Y308" i="17"/>
  <c r="Z308" i="17"/>
  <c r="AB308" i="17"/>
  <c r="AC308" i="17"/>
  <c r="AE308" i="17"/>
  <c r="AD308" i="17" s="1"/>
  <c r="C309" i="17"/>
  <c r="D309" i="17"/>
  <c r="E309" i="17"/>
  <c r="F309" i="17"/>
  <c r="G309" i="17"/>
  <c r="H309" i="17"/>
  <c r="I309" i="17"/>
  <c r="J309" i="17"/>
  <c r="K309" i="17"/>
  <c r="L309" i="17"/>
  <c r="M309" i="17"/>
  <c r="N309" i="17"/>
  <c r="O309" i="17"/>
  <c r="P309" i="17"/>
  <c r="Q309" i="17"/>
  <c r="R309" i="17"/>
  <c r="S309" i="17"/>
  <c r="T309" i="17"/>
  <c r="U309" i="17"/>
  <c r="V309" i="17"/>
  <c r="W309" i="17"/>
  <c r="X309" i="17"/>
  <c r="Y309" i="17"/>
  <c r="Z309" i="17"/>
  <c r="AB309" i="17"/>
  <c r="AC309" i="17"/>
  <c r="AE309" i="17"/>
  <c r="C310" i="17"/>
  <c r="D310" i="17"/>
  <c r="E310" i="17"/>
  <c r="F310" i="17"/>
  <c r="G310" i="17"/>
  <c r="H310" i="17"/>
  <c r="I310" i="17"/>
  <c r="J310" i="17"/>
  <c r="K310" i="17"/>
  <c r="L310" i="17"/>
  <c r="M310" i="17"/>
  <c r="N310" i="17"/>
  <c r="O310" i="17"/>
  <c r="P310" i="17"/>
  <c r="Q310" i="17"/>
  <c r="R310" i="17"/>
  <c r="S310" i="17"/>
  <c r="T310" i="17"/>
  <c r="U310" i="17"/>
  <c r="V310" i="17"/>
  <c r="W310" i="17"/>
  <c r="X310" i="17"/>
  <c r="Y310" i="17"/>
  <c r="Z310" i="17"/>
  <c r="AB310" i="17"/>
  <c r="AC310" i="17"/>
  <c r="AE310" i="17"/>
  <c r="AD310" i="17" s="1"/>
  <c r="AI310" i="17"/>
  <c r="AK310" i="17" s="1"/>
  <c r="C311" i="17"/>
  <c r="D311" i="17"/>
  <c r="E311" i="17"/>
  <c r="F311" i="17"/>
  <c r="G311" i="17"/>
  <c r="H311" i="17"/>
  <c r="I311" i="17"/>
  <c r="J311" i="17"/>
  <c r="K311" i="17"/>
  <c r="L311" i="17"/>
  <c r="M311" i="17"/>
  <c r="N311" i="17"/>
  <c r="O311" i="17"/>
  <c r="P311" i="17"/>
  <c r="Q311" i="17"/>
  <c r="R311" i="17"/>
  <c r="S311" i="17"/>
  <c r="T311" i="17"/>
  <c r="U311" i="17"/>
  <c r="V311" i="17"/>
  <c r="W311" i="17"/>
  <c r="X311" i="17"/>
  <c r="Y311" i="17"/>
  <c r="Z311" i="17"/>
  <c r="AB311" i="17"/>
  <c r="AC311" i="17"/>
  <c r="AE311" i="17"/>
  <c r="AD311" i="17" s="1"/>
  <c r="AI311" i="17"/>
  <c r="AK311" i="17" s="1"/>
  <c r="C312" i="17"/>
  <c r="D312" i="17"/>
  <c r="E312" i="17"/>
  <c r="F312" i="17"/>
  <c r="G312" i="17"/>
  <c r="H312" i="17"/>
  <c r="I312" i="17"/>
  <c r="J312" i="17"/>
  <c r="K312" i="17"/>
  <c r="L312" i="17"/>
  <c r="M312" i="17"/>
  <c r="N312" i="17"/>
  <c r="O312" i="17"/>
  <c r="P312" i="17"/>
  <c r="Q312" i="17"/>
  <c r="R312" i="17"/>
  <c r="S312" i="17"/>
  <c r="T312" i="17"/>
  <c r="U312" i="17"/>
  <c r="V312" i="17"/>
  <c r="W312" i="17"/>
  <c r="X312" i="17"/>
  <c r="Y312" i="17"/>
  <c r="Z312" i="17"/>
  <c r="AB312" i="17"/>
  <c r="AC312" i="17"/>
  <c r="AE312" i="17"/>
  <c r="AD312" i="17" s="1"/>
  <c r="C313" i="17"/>
  <c r="D313" i="17"/>
  <c r="E313" i="17"/>
  <c r="F313" i="17"/>
  <c r="G313" i="17"/>
  <c r="H313" i="17"/>
  <c r="I313" i="17"/>
  <c r="J313" i="17"/>
  <c r="K313" i="17"/>
  <c r="L313" i="17"/>
  <c r="M313" i="17"/>
  <c r="N313" i="17"/>
  <c r="O313" i="17"/>
  <c r="P313" i="17"/>
  <c r="Q313" i="17"/>
  <c r="R313" i="17"/>
  <c r="S313" i="17"/>
  <c r="T313" i="17"/>
  <c r="U313" i="17"/>
  <c r="V313" i="17"/>
  <c r="W313" i="17"/>
  <c r="X313" i="17"/>
  <c r="Y313" i="17"/>
  <c r="Z313" i="17"/>
  <c r="AB313" i="17"/>
  <c r="AC313" i="17"/>
  <c r="AE313" i="17"/>
  <c r="C314" i="17"/>
  <c r="D314" i="17"/>
  <c r="E314" i="17"/>
  <c r="F314" i="17"/>
  <c r="G314" i="17"/>
  <c r="H314" i="17"/>
  <c r="I314" i="17"/>
  <c r="J314" i="17"/>
  <c r="K314" i="17"/>
  <c r="L314" i="17"/>
  <c r="M314" i="17"/>
  <c r="N314" i="17"/>
  <c r="O314" i="17"/>
  <c r="P314" i="17"/>
  <c r="Q314" i="17"/>
  <c r="R314" i="17"/>
  <c r="S314" i="17"/>
  <c r="T314" i="17"/>
  <c r="U314" i="17"/>
  <c r="V314" i="17"/>
  <c r="W314" i="17"/>
  <c r="X314" i="17"/>
  <c r="Y314" i="17"/>
  <c r="Z314" i="17"/>
  <c r="AB314" i="17"/>
  <c r="AC314" i="17"/>
  <c r="AE314" i="17"/>
  <c r="AI314" i="17" s="1"/>
  <c r="C315" i="17"/>
  <c r="D315" i="17"/>
  <c r="E315" i="17"/>
  <c r="F315" i="17"/>
  <c r="G315" i="17"/>
  <c r="H315" i="17"/>
  <c r="I315" i="17"/>
  <c r="J315" i="17"/>
  <c r="K315" i="17"/>
  <c r="L315" i="17"/>
  <c r="M315" i="17"/>
  <c r="N315" i="17"/>
  <c r="O315" i="17"/>
  <c r="P315" i="17"/>
  <c r="Q315" i="17"/>
  <c r="R315" i="17"/>
  <c r="S315" i="17"/>
  <c r="T315" i="17"/>
  <c r="U315" i="17"/>
  <c r="V315" i="17"/>
  <c r="W315" i="17"/>
  <c r="X315" i="17"/>
  <c r="Y315" i="17"/>
  <c r="Z315" i="17"/>
  <c r="AB315" i="17"/>
  <c r="AC315" i="17"/>
  <c r="AE315" i="17"/>
  <c r="AI315" i="17" s="1"/>
  <c r="C316" i="17"/>
  <c r="D316" i="17"/>
  <c r="E316" i="17"/>
  <c r="F316" i="17"/>
  <c r="G316" i="17"/>
  <c r="H316" i="17"/>
  <c r="I316" i="17"/>
  <c r="J316" i="17"/>
  <c r="K316" i="17"/>
  <c r="L316" i="17"/>
  <c r="M316" i="17"/>
  <c r="N316" i="17"/>
  <c r="O316" i="17"/>
  <c r="P316" i="17"/>
  <c r="Q316" i="17"/>
  <c r="R316" i="17"/>
  <c r="S316" i="17"/>
  <c r="T316" i="17"/>
  <c r="U316" i="17"/>
  <c r="V316" i="17"/>
  <c r="W316" i="17"/>
  <c r="X316" i="17"/>
  <c r="Y316" i="17"/>
  <c r="Z316" i="17"/>
  <c r="AB316" i="17"/>
  <c r="AC316" i="17"/>
  <c r="AE316" i="17"/>
  <c r="C317" i="17"/>
  <c r="D317" i="17"/>
  <c r="E317" i="17"/>
  <c r="F317" i="17"/>
  <c r="G317" i="17"/>
  <c r="H317" i="17"/>
  <c r="I317" i="17"/>
  <c r="J317" i="17"/>
  <c r="K317" i="17"/>
  <c r="L317" i="17"/>
  <c r="M317" i="17"/>
  <c r="N317" i="17"/>
  <c r="O317" i="17"/>
  <c r="P317" i="17"/>
  <c r="Q317" i="17"/>
  <c r="R317" i="17"/>
  <c r="S317" i="17"/>
  <c r="T317" i="17"/>
  <c r="U317" i="17"/>
  <c r="V317" i="17"/>
  <c r="W317" i="17"/>
  <c r="X317" i="17"/>
  <c r="Y317" i="17"/>
  <c r="Z317" i="17"/>
  <c r="AB317" i="17"/>
  <c r="AC317" i="17"/>
  <c r="AE317" i="17"/>
  <c r="AD317" i="17" s="1"/>
  <c r="C318" i="17"/>
  <c r="D318" i="17"/>
  <c r="E318" i="17"/>
  <c r="F318" i="17"/>
  <c r="G318" i="17"/>
  <c r="H318" i="17"/>
  <c r="I318" i="17"/>
  <c r="J318" i="17"/>
  <c r="K318" i="17"/>
  <c r="L318" i="17"/>
  <c r="M318" i="17"/>
  <c r="N318" i="17"/>
  <c r="O318" i="17"/>
  <c r="P318" i="17"/>
  <c r="Q318" i="17"/>
  <c r="R318" i="17"/>
  <c r="S318" i="17"/>
  <c r="T318" i="17"/>
  <c r="U318" i="17"/>
  <c r="V318" i="17"/>
  <c r="W318" i="17"/>
  <c r="X318" i="17"/>
  <c r="Y318" i="17"/>
  <c r="Z318" i="17"/>
  <c r="AB318" i="17"/>
  <c r="AC318" i="17"/>
  <c r="AE318" i="17"/>
  <c r="C319" i="17"/>
  <c r="D319" i="17"/>
  <c r="E319" i="17"/>
  <c r="F319" i="17"/>
  <c r="G319" i="17"/>
  <c r="H319" i="17"/>
  <c r="I319" i="17"/>
  <c r="J319" i="17"/>
  <c r="K319" i="17"/>
  <c r="L319" i="17"/>
  <c r="M319" i="17"/>
  <c r="N319" i="17"/>
  <c r="O319" i="17"/>
  <c r="P319" i="17"/>
  <c r="Q319" i="17"/>
  <c r="R319" i="17"/>
  <c r="S319" i="17"/>
  <c r="T319" i="17"/>
  <c r="U319" i="17"/>
  <c r="V319" i="17"/>
  <c r="W319" i="17"/>
  <c r="X319" i="17"/>
  <c r="Y319" i="17"/>
  <c r="Z319" i="17"/>
  <c r="AB319" i="17"/>
  <c r="AC319" i="17"/>
  <c r="AE319" i="17"/>
  <c r="AD319" i="17" s="1"/>
  <c r="C320" i="17"/>
  <c r="D320" i="17"/>
  <c r="E320" i="17"/>
  <c r="F320" i="17"/>
  <c r="G320" i="17"/>
  <c r="H320" i="17"/>
  <c r="I320" i="17"/>
  <c r="J320" i="17"/>
  <c r="K320" i="17"/>
  <c r="L320" i="17"/>
  <c r="M320" i="17"/>
  <c r="N320" i="17"/>
  <c r="O320" i="17"/>
  <c r="P320" i="17"/>
  <c r="Q320" i="17"/>
  <c r="R320" i="17"/>
  <c r="S320" i="17"/>
  <c r="T320" i="17"/>
  <c r="U320" i="17"/>
  <c r="V320" i="17"/>
  <c r="W320" i="17"/>
  <c r="X320" i="17"/>
  <c r="Y320" i="17"/>
  <c r="Z320" i="17"/>
  <c r="AB320" i="17"/>
  <c r="AC320" i="17"/>
  <c r="AE320" i="17"/>
  <c r="AD320" i="17" s="1"/>
  <c r="AI320" i="17"/>
  <c r="C321" i="17"/>
  <c r="D321" i="17"/>
  <c r="E321" i="17"/>
  <c r="F321" i="17"/>
  <c r="G321" i="17"/>
  <c r="H321" i="17"/>
  <c r="I321" i="17"/>
  <c r="J321" i="17"/>
  <c r="K321" i="17"/>
  <c r="L321" i="17"/>
  <c r="M321" i="17"/>
  <c r="N321" i="17"/>
  <c r="O321" i="17"/>
  <c r="P321" i="17"/>
  <c r="Q321" i="17"/>
  <c r="R321" i="17"/>
  <c r="S321" i="17"/>
  <c r="T321" i="17"/>
  <c r="U321" i="17"/>
  <c r="V321" i="17"/>
  <c r="W321" i="17"/>
  <c r="X321" i="17"/>
  <c r="Y321" i="17"/>
  <c r="Z321" i="17"/>
  <c r="AB321" i="17"/>
  <c r="AC321" i="17"/>
  <c r="AE321" i="17"/>
  <c r="AD321" i="17" s="1"/>
  <c r="C322" i="17"/>
  <c r="D322" i="17"/>
  <c r="E322" i="17"/>
  <c r="F322" i="17"/>
  <c r="G322" i="17"/>
  <c r="H322" i="17"/>
  <c r="I322" i="17"/>
  <c r="J322" i="17"/>
  <c r="K322" i="17"/>
  <c r="L322" i="17"/>
  <c r="M322" i="17"/>
  <c r="N322" i="17"/>
  <c r="O322" i="17"/>
  <c r="P322" i="17"/>
  <c r="Q322" i="17"/>
  <c r="R322" i="17"/>
  <c r="S322" i="17"/>
  <c r="T322" i="17"/>
  <c r="U322" i="17"/>
  <c r="V322" i="17"/>
  <c r="W322" i="17"/>
  <c r="X322" i="17"/>
  <c r="Y322" i="17"/>
  <c r="Z322" i="17"/>
  <c r="AB322" i="17"/>
  <c r="AC322" i="17"/>
  <c r="AE322" i="17"/>
  <c r="AD322" i="17" s="1"/>
  <c r="C323" i="17"/>
  <c r="D323" i="17"/>
  <c r="E323" i="17"/>
  <c r="F323" i="17"/>
  <c r="G323" i="17"/>
  <c r="H323" i="17"/>
  <c r="I323" i="17"/>
  <c r="J323" i="17"/>
  <c r="K323" i="17"/>
  <c r="L323" i="17"/>
  <c r="M323" i="17"/>
  <c r="N323" i="17"/>
  <c r="O323" i="17"/>
  <c r="P323" i="17"/>
  <c r="Q323" i="17"/>
  <c r="R323" i="17"/>
  <c r="S323" i="17"/>
  <c r="T323" i="17"/>
  <c r="U323" i="17"/>
  <c r="V323" i="17"/>
  <c r="W323" i="17"/>
  <c r="X323" i="17"/>
  <c r="Y323" i="17"/>
  <c r="Z323" i="17"/>
  <c r="AB323" i="17"/>
  <c r="AC323" i="17"/>
  <c r="AE323" i="17"/>
  <c r="AD323" i="17" s="1"/>
  <c r="C324" i="17"/>
  <c r="D324" i="17"/>
  <c r="E324" i="17"/>
  <c r="F324" i="17"/>
  <c r="G324" i="17"/>
  <c r="H324" i="17"/>
  <c r="I324" i="17"/>
  <c r="J324" i="17"/>
  <c r="K324" i="17"/>
  <c r="L324" i="17"/>
  <c r="M324" i="17"/>
  <c r="N324" i="17"/>
  <c r="O324" i="17"/>
  <c r="P324" i="17"/>
  <c r="Q324" i="17"/>
  <c r="R324" i="17"/>
  <c r="S324" i="17"/>
  <c r="T324" i="17"/>
  <c r="U324" i="17"/>
  <c r="V324" i="17"/>
  <c r="W324" i="17"/>
  <c r="X324" i="17"/>
  <c r="Y324" i="17"/>
  <c r="Z324" i="17"/>
  <c r="AB324" i="17"/>
  <c r="AC324" i="17"/>
  <c r="AE324" i="17"/>
  <c r="AD324" i="17" s="1"/>
  <c r="C325" i="17"/>
  <c r="D325" i="17"/>
  <c r="E325" i="17"/>
  <c r="F325" i="17"/>
  <c r="G325" i="17"/>
  <c r="H325" i="17"/>
  <c r="I325" i="17"/>
  <c r="J325" i="17"/>
  <c r="K325" i="17"/>
  <c r="L325" i="17"/>
  <c r="M325" i="17"/>
  <c r="N325" i="17"/>
  <c r="O325" i="17"/>
  <c r="P325" i="17"/>
  <c r="Q325" i="17"/>
  <c r="R325" i="17"/>
  <c r="S325" i="17"/>
  <c r="T325" i="17"/>
  <c r="U325" i="17"/>
  <c r="V325" i="17"/>
  <c r="W325" i="17"/>
  <c r="X325" i="17"/>
  <c r="Y325" i="17"/>
  <c r="Z325" i="17"/>
  <c r="AB325" i="17"/>
  <c r="AC325" i="17"/>
  <c r="AE325" i="17"/>
  <c r="AI325" i="17" s="1"/>
  <c r="C326" i="17"/>
  <c r="D326" i="17"/>
  <c r="E326" i="17"/>
  <c r="F326" i="17"/>
  <c r="G326" i="17"/>
  <c r="H326" i="17"/>
  <c r="I326" i="17"/>
  <c r="J326" i="17"/>
  <c r="K326" i="17"/>
  <c r="L326" i="17"/>
  <c r="M326" i="17"/>
  <c r="N326" i="17"/>
  <c r="O326" i="17"/>
  <c r="P326" i="17"/>
  <c r="Q326" i="17"/>
  <c r="R326" i="17"/>
  <c r="S326" i="17"/>
  <c r="T326" i="17"/>
  <c r="U326" i="17"/>
  <c r="V326" i="17"/>
  <c r="W326" i="17"/>
  <c r="X326" i="17"/>
  <c r="Y326" i="17"/>
  <c r="Z326" i="17"/>
  <c r="AB326" i="17"/>
  <c r="AC326" i="17"/>
  <c r="AE326" i="17"/>
  <c r="AI326" i="17" s="1"/>
  <c r="C327" i="17"/>
  <c r="D327" i="17"/>
  <c r="E327" i="17"/>
  <c r="F327" i="17"/>
  <c r="G327" i="17"/>
  <c r="H327" i="17"/>
  <c r="I327" i="17"/>
  <c r="J327" i="17"/>
  <c r="K327" i="17"/>
  <c r="L327" i="17"/>
  <c r="M327" i="17"/>
  <c r="N327" i="17"/>
  <c r="O327" i="17"/>
  <c r="P327" i="17"/>
  <c r="Q327" i="17"/>
  <c r="R327" i="17"/>
  <c r="S327" i="17"/>
  <c r="T327" i="17"/>
  <c r="U327" i="17"/>
  <c r="V327" i="17"/>
  <c r="W327" i="17"/>
  <c r="X327" i="17"/>
  <c r="Y327" i="17"/>
  <c r="Z327" i="17"/>
  <c r="AB327" i="17"/>
  <c r="AC327" i="17"/>
  <c r="AD327" i="17"/>
  <c r="AE327" i="17"/>
  <c r="AI327" i="17" s="1"/>
  <c r="AL327" i="17" s="1"/>
  <c r="C328" i="17"/>
  <c r="D328" i="17"/>
  <c r="E328" i="17"/>
  <c r="F328" i="17"/>
  <c r="G328" i="17"/>
  <c r="H328" i="17"/>
  <c r="I328" i="17"/>
  <c r="J328" i="17"/>
  <c r="K328" i="17"/>
  <c r="L328" i="17"/>
  <c r="M328" i="17"/>
  <c r="N328" i="17"/>
  <c r="O328" i="17"/>
  <c r="P328" i="17"/>
  <c r="Q328" i="17"/>
  <c r="R328" i="17"/>
  <c r="S328" i="17"/>
  <c r="T328" i="17"/>
  <c r="U328" i="17"/>
  <c r="V328" i="17"/>
  <c r="W328" i="17"/>
  <c r="X328" i="17"/>
  <c r="Y328" i="17"/>
  <c r="Z328" i="17"/>
  <c r="AB328" i="17"/>
  <c r="AC328" i="17"/>
  <c r="AE328" i="17"/>
  <c r="AI328" i="17" s="1"/>
  <c r="AJ328" i="17" s="1"/>
  <c r="C329" i="17"/>
  <c r="D329" i="17"/>
  <c r="E329" i="17"/>
  <c r="F329" i="17"/>
  <c r="G329" i="17"/>
  <c r="H329" i="17"/>
  <c r="I329" i="17"/>
  <c r="J329" i="17"/>
  <c r="K329" i="17"/>
  <c r="L329" i="17"/>
  <c r="M329" i="17"/>
  <c r="N329" i="17"/>
  <c r="O329" i="17"/>
  <c r="P329" i="17"/>
  <c r="Q329" i="17"/>
  <c r="R329" i="17"/>
  <c r="S329" i="17"/>
  <c r="T329" i="17"/>
  <c r="U329" i="17"/>
  <c r="V329" i="17"/>
  <c r="W329" i="17"/>
  <c r="X329" i="17"/>
  <c r="Y329" i="17"/>
  <c r="Z329" i="17"/>
  <c r="AB329" i="17"/>
  <c r="AC329" i="17"/>
  <c r="AE329" i="17"/>
  <c r="AD329" i="17" s="1"/>
  <c r="C330" i="17"/>
  <c r="D330" i="17"/>
  <c r="E330" i="17"/>
  <c r="F330" i="17"/>
  <c r="G330" i="17"/>
  <c r="H330" i="17"/>
  <c r="I330" i="17"/>
  <c r="J330" i="17"/>
  <c r="K330" i="17"/>
  <c r="L330" i="17"/>
  <c r="M330" i="17"/>
  <c r="N330" i="17"/>
  <c r="O330" i="17"/>
  <c r="P330" i="17"/>
  <c r="Q330" i="17"/>
  <c r="R330" i="17"/>
  <c r="S330" i="17"/>
  <c r="T330" i="17"/>
  <c r="U330" i="17"/>
  <c r="V330" i="17"/>
  <c r="W330" i="17"/>
  <c r="X330" i="17"/>
  <c r="Y330" i="17"/>
  <c r="Z330" i="17"/>
  <c r="AB330" i="17"/>
  <c r="AC330" i="17"/>
  <c r="AE330" i="17"/>
  <c r="AD330" i="17" s="1"/>
  <c r="C331" i="17"/>
  <c r="D331" i="17"/>
  <c r="E331" i="17"/>
  <c r="F331" i="17"/>
  <c r="G331" i="17"/>
  <c r="H331" i="17"/>
  <c r="I331" i="17"/>
  <c r="J331" i="17"/>
  <c r="K331" i="17"/>
  <c r="L331" i="17"/>
  <c r="M331" i="17"/>
  <c r="N331" i="17"/>
  <c r="O331" i="17"/>
  <c r="P331" i="17"/>
  <c r="Q331" i="17"/>
  <c r="R331" i="17"/>
  <c r="S331" i="17"/>
  <c r="T331" i="17"/>
  <c r="U331" i="17"/>
  <c r="V331" i="17"/>
  <c r="W331" i="17"/>
  <c r="X331" i="17"/>
  <c r="Y331" i="17"/>
  <c r="Z331" i="17"/>
  <c r="AB331" i="17"/>
  <c r="AC331" i="17"/>
  <c r="AE331" i="17"/>
  <c r="AI331" i="17" s="1"/>
  <c r="AM331" i="17" s="1"/>
  <c r="C332" i="17"/>
  <c r="D332" i="17"/>
  <c r="E332" i="17"/>
  <c r="F332" i="17"/>
  <c r="G332" i="17"/>
  <c r="H332" i="17"/>
  <c r="I332" i="17"/>
  <c r="J332" i="17"/>
  <c r="K332" i="17"/>
  <c r="L332" i="17"/>
  <c r="M332" i="17"/>
  <c r="N332" i="17"/>
  <c r="O332" i="17"/>
  <c r="P332" i="17"/>
  <c r="Q332" i="17"/>
  <c r="R332" i="17"/>
  <c r="S332" i="17"/>
  <c r="T332" i="17"/>
  <c r="U332" i="17"/>
  <c r="V332" i="17"/>
  <c r="W332" i="17"/>
  <c r="X332" i="17"/>
  <c r="Y332" i="17"/>
  <c r="Z332" i="17"/>
  <c r="AB332" i="17"/>
  <c r="AC332" i="17"/>
  <c r="AE332" i="17"/>
  <c r="AD332" i="17" s="1"/>
  <c r="C333" i="17"/>
  <c r="D333" i="17"/>
  <c r="E333" i="17"/>
  <c r="F333" i="17"/>
  <c r="G333" i="17"/>
  <c r="H333" i="17"/>
  <c r="I333" i="17"/>
  <c r="J333" i="17"/>
  <c r="K333" i="17"/>
  <c r="L333" i="17"/>
  <c r="M333" i="17"/>
  <c r="N333" i="17"/>
  <c r="O333" i="17"/>
  <c r="P333" i="17"/>
  <c r="Q333" i="17"/>
  <c r="R333" i="17"/>
  <c r="S333" i="17"/>
  <c r="T333" i="17"/>
  <c r="U333" i="17"/>
  <c r="V333" i="17"/>
  <c r="W333" i="17"/>
  <c r="X333" i="17"/>
  <c r="Y333" i="17"/>
  <c r="Z333" i="17"/>
  <c r="AB333" i="17"/>
  <c r="AC333" i="17"/>
  <c r="AE333" i="17"/>
  <c r="C334" i="17"/>
  <c r="D334" i="17"/>
  <c r="E334" i="17"/>
  <c r="F334" i="17"/>
  <c r="G334" i="17"/>
  <c r="H334" i="17"/>
  <c r="I334" i="17"/>
  <c r="J334" i="17"/>
  <c r="K334" i="17"/>
  <c r="L334" i="17"/>
  <c r="M334" i="17"/>
  <c r="N334" i="17"/>
  <c r="O334" i="17"/>
  <c r="P334" i="17"/>
  <c r="Q334" i="17"/>
  <c r="R334" i="17"/>
  <c r="S334" i="17"/>
  <c r="T334" i="17"/>
  <c r="U334" i="17"/>
  <c r="V334" i="17"/>
  <c r="W334" i="17"/>
  <c r="X334" i="17"/>
  <c r="Y334" i="17"/>
  <c r="Z334" i="17"/>
  <c r="AB334" i="17"/>
  <c r="AC334" i="17"/>
  <c r="AE334" i="17"/>
  <c r="AD334" i="17" s="1"/>
  <c r="C335" i="17"/>
  <c r="D335" i="17"/>
  <c r="E335" i="17"/>
  <c r="F335" i="17"/>
  <c r="G335" i="17"/>
  <c r="H335" i="17"/>
  <c r="I335" i="17"/>
  <c r="J335" i="17"/>
  <c r="K335" i="17"/>
  <c r="L335" i="17"/>
  <c r="M335" i="17"/>
  <c r="N335" i="17"/>
  <c r="O335" i="17"/>
  <c r="P335" i="17"/>
  <c r="Q335" i="17"/>
  <c r="R335" i="17"/>
  <c r="S335" i="17"/>
  <c r="T335" i="17"/>
  <c r="U335" i="17"/>
  <c r="V335" i="17"/>
  <c r="W335" i="17"/>
  <c r="X335" i="17"/>
  <c r="Y335" i="17"/>
  <c r="Z335" i="17"/>
  <c r="AB335" i="17"/>
  <c r="AC335" i="17"/>
  <c r="AE335" i="17"/>
  <c r="AI335" i="17" s="1"/>
  <c r="C336" i="17"/>
  <c r="D336" i="17"/>
  <c r="E336" i="17"/>
  <c r="F336" i="17"/>
  <c r="G336" i="17"/>
  <c r="H336" i="17"/>
  <c r="I336" i="17"/>
  <c r="J336" i="17"/>
  <c r="K336" i="17"/>
  <c r="L336" i="17"/>
  <c r="M336" i="17"/>
  <c r="N336" i="17"/>
  <c r="O336" i="17"/>
  <c r="P336" i="17"/>
  <c r="Q336" i="17"/>
  <c r="R336" i="17"/>
  <c r="S336" i="17"/>
  <c r="T336" i="17"/>
  <c r="U336" i="17"/>
  <c r="V336" i="17"/>
  <c r="W336" i="17"/>
  <c r="X336" i="17"/>
  <c r="Y336" i="17"/>
  <c r="Z336" i="17"/>
  <c r="AB336" i="17"/>
  <c r="AC336" i="17"/>
  <c r="AE336" i="17"/>
  <c r="C337" i="17"/>
  <c r="D337" i="17"/>
  <c r="E337" i="17"/>
  <c r="F337" i="17"/>
  <c r="G337" i="17"/>
  <c r="H337" i="17"/>
  <c r="I337" i="17"/>
  <c r="J337" i="17"/>
  <c r="K337" i="17"/>
  <c r="L337" i="17"/>
  <c r="M337" i="17"/>
  <c r="N337" i="17"/>
  <c r="O337" i="17"/>
  <c r="P337" i="17"/>
  <c r="Q337" i="17"/>
  <c r="R337" i="17"/>
  <c r="S337" i="17"/>
  <c r="T337" i="17"/>
  <c r="U337" i="17"/>
  <c r="V337" i="17"/>
  <c r="W337" i="17"/>
  <c r="X337" i="17"/>
  <c r="Y337" i="17"/>
  <c r="Z337" i="17"/>
  <c r="AB337" i="17"/>
  <c r="AC337" i="17"/>
  <c r="AE337" i="17" s="1"/>
  <c r="C338" i="17"/>
  <c r="D338" i="17"/>
  <c r="E338" i="17"/>
  <c r="F338" i="17"/>
  <c r="G338" i="17"/>
  <c r="H338" i="17"/>
  <c r="I338" i="17"/>
  <c r="J338" i="17"/>
  <c r="K338" i="17"/>
  <c r="L338" i="17"/>
  <c r="M338" i="17"/>
  <c r="N338" i="17"/>
  <c r="O338" i="17"/>
  <c r="P338" i="17"/>
  <c r="Q338" i="17"/>
  <c r="R338" i="17"/>
  <c r="S338" i="17"/>
  <c r="T338" i="17"/>
  <c r="U338" i="17"/>
  <c r="V338" i="17"/>
  <c r="W338" i="17"/>
  <c r="X338" i="17"/>
  <c r="Y338" i="17"/>
  <c r="Z338" i="17"/>
  <c r="AB338" i="17"/>
  <c r="AC338" i="17"/>
  <c r="AE338" i="17"/>
  <c r="AD338" i="17" s="1"/>
  <c r="C339" i="17"/>
  <c r="D339" i="17"/>
  <c r="E339" i="17"/>
  <c r="F339" i="17"/>
  <c r="G339" i="17"/>
  <c r="H339" i="17"/>
  <c r="I339" i="17"/>
  <c r="J339" i="17"/>
  <c r="K339" i="17"/>
  <c r="L339" i="17"/>
  <c r="M339" i="17"/>
  <c r="N339" i="17"/>
  <c r="O339" i="17"/>
  <c r="P339" i="17"/>
  <c r="Q339" i="17"/>
  <c r="R339" i="17"/>
  <c r="S339" i="17"/>
  <c r="T339" i="17"/>
  <c r="U339" i="17"/>
  <c r="V339" i="17"/>
  <c r="W339" i="17"/>
  <c r="X339" i="17"/>
  <c r="Y339" i="17"/>
  <c r="Z339" i="17"/>
  <c r="AB339" i="17"/>
  <c r="AC339" i="17"/>
  <c r="AE339" i="17"/>
  <c r="AI339" i="17" s="1"/>
  <c r="C340" i="17"/>
  <c r="D340" i="17"/>
  <c r="E340" i="17"/>
  <c r="F340" i="17"/>
  <c r="G340" i="17"/>
  <c r="H340" i="17"/>
  <c r="I340" i="17"/>
  <c r="J340" i="17"/>
  <c r="K340" i="17"/>
  <c r="L340" i="17"/>
  <c r="M340" i="17"/>
  <c r="N340" i="17"/>
  <c r="O340" i="17"/>
  <c r="P340" i="17"/>
  <c r="Q340" i="17"/>
  <c r="R340" i="17"/>
  <c r="S340" i="17"/>
  <c r="T340" i="17"/>
  <c r="U340" i="17"/>
  <c r="V340" i="17"/>
  <c r="W340" i="17"/>
  <c r="X340" i="17"/>
  <c r="Y340" i="17"/>
  <c r="Z340" i="17"/>
  <c r="AB340" i="17"/>
  <c r="AC340" i="17"/>
  <c r="AE340" i="17"/>
  <c r="AD340" i="17" s="1"/>
  <c r="C341" i="17"/>
  <c r="D341" i="17"/>
  <c r="E341" i="17"/>
  <c r="F341" i="17"/>
  <c r="G341" i="17"/>
  <c r="H341" i="17"/>
  <c r="I341" i="17"/>
  <c r="J341" i="17"/>
  <c r="K341" i="17"/>
  <c r="L341" i="17"/>
  <c r="M341" i="17"/>
  <c r="N341" i="17"/>
  <c r="O341" i="17"/>
  <c r="P341" i="17"/>
  <c r="Q341" i="17"/>
  <c r="R341" i="17"/>
  <c r="S341" i="17"/>
  <c r="T341" i="17"/>
  <c r="U341" i="17"/>
  <c r="V341" i="17"/>
  <c r="W341" i="17"/>
  <c r="X341" i="17"/>
  <c r="Y341" i="17"/>
  <c r="Z341" i="17"/>
  <c r="AB341" i="17"/>
  <c r="AC341" i="17"/>
  <c r="AE341" i="17"/>
  <c r="AD341" i="17" s="1"/>
  <c r="C342" i="17"/>
  <c r="D342" i="17"/>
  <c r="E342" i="17"/>
  <c r="F342" i="17"/>
  <c r="G342" i="17"/>
  <c r="H342" i="17"/>
  <c r="I342" i="17"/>
  <c r="J342" i="17"/>
  <c r="K342" i="17"/>
  <c r="L342" i="17"/>
  <c r="M342" i="17"/>
  <c r="N342" i="17"/>
  <c r="O342" i="17"/>
  <c r="P342" i="17"/>
  <c r="Q342" i="17"/>
  <c r="R342" i="17"/>
  <c r="S342" i="17"/>
  <c r="T342" i="17"/>
  <c r="U342" i="17"/>
  <c r="V342" i="17"/>
  <c r="W342" i="17"/>
  <c r="X342" i="17"/>
  <c r="Y342" i="17"/>
  <c r="Z342" i="17"/>
  <c r="AB342" i="17"/>
  <c r="AC342" i="17"/>
  <c r="AE342" i="17"/>
  <c r="AI342" i="17" s="1"/>
  <c r="AJ342" i="17" s="1"/>
  <c r="C343" i="17"/>
  <c r="D343" i="17"/>
  <c r="E343" i="17"/>
  <c r="F343" i="17"/>
  <c r="G343" i="17"/>
  <c r="H343" i="17"/>
  <c r="I343" i="17"/>
  <c r="J343" i="17"/>
  <c r="K343" i="17"/>
  <c r="L343" i="17"/>
  <c r="M343" i="17"/>
  <c r="N343" i="17"/>
  <c r="O343" i="17"/>
  <c r="P343" i="17"/>
  <c r="Q343" i="17"/>
  <c r="R343" i="17"/>
  <c r="S343" i="17"/>
  <c r="T343" i="17"/>
  <c r="U343" i="17"/>
  <c r="V343" i="17"/>
  <c r="W343" i="17"/>
  <c r="X343" i="17"/>
  <c r="Y343" i="17"/>
  <c r="Z343" i="17"/>
  <c r="AB343" i="17"/>
  <c r="AC343" i="17"/>
  <c r="AE343" i="17"/>
  <c r="AD343" i="17" s="1"/>
  <c r="AI343" i="17"/>
  <c r="C344" i="17"/>
  <c r="D344" i="17"/>
  <c r="E344" i="17"/>
  <c r="F344" i="17"/>
  <c r="G344" i="17"/>
  <c r="H344" i="17"/>
  <c r="I344" i="17"/>
  <c r="J344" i="17"/>
  <c r="K344" i="17"/>
  <c r="L344" i="17"/>
  <c r="M344" i="17"/>
  <c r="N344" i="17"/>
  <c r="O344" i="17"/>
  <c r="P344" i="17"/>
  <c r="Q344" i="17"/>
  <c r="R344" i="17"/>
  <c r="S344" i="17"/>
  <c r="T344" i="17"/>
  <c r="U344" i="17"/>
  <c r="V344" i="17"/>
  <c r="W344" i="17"/>
  <c r="X344" i="17"/>
  <c r="Y344" i="17"/>
  <c r="Z344" i="17"/>
  <c r="AB344" i="17"/>
  <c r="AC344" i="17"/>
  <c r="AE344" i="17"/>
  <c r="AD344" i="17" s="1"/>
  <c r="C345" i="17"/>
  <c r="D345" i="17"/>
  <c r="E345" i="17"/>
  <c r="F345" i="17"/>
  <c r="G345" i="17"/>
  <c r="H345" i="17"/>
  <c r="I345" i="17"/>
  <c r="J345" i="17"/>
  <c r="K345" i="17"/>
  <c r="L345" i="17"/>
  <c r="M345" i="17"/>
  <c r="N345" i="17"/>
  <c r="O345" i="17"/>
  <c r="P345" i="17"/>
  <c r="Q345" i="17"/>
  <c r="R345" i="17"/>
  <c r="S345" i="17"/>
  <c r="T345" i="17"/>
  <c r="U345" i="17"/>
  <c r="V345" i="17"/>
  <c r="W345" i="17"/>
  <c r="X345" i="17"/>
  <c r="Y345" i="17"/>
  <c r="Z345" i="17"/>
  <c r="AB345" i="17"/>
  <c r="AC345" i="17"/>
  <c r="AE345" i="17"/>
  <c r="AD345" i="17" s="1"/>
  <c r="C346" i="17"/>
  <c r="D346" i="17"/>
  <c r="E346" i="17"/>
  <c r="F346" i="17"/>
  <c r="G346" i="17"/>
  <c r="H346" i="17"/>
  <c r="I346" i="17"/>
  <c r="J346" i="17"/>
  <c r="K346" i="17"/>
  <c r="L346" i="17"/>
  <c r="M346" i="17"/>
  <c r="N346" i="17"/>
  <c r="O346" i="17"/>
  <c r="P346" i="17"/>
  <c r="Q346" i="17"/>
  <c r="R346" i="17"/>
  <c r="S346" i="17"/>
  <c r="T346" i="17"/>
  <c r="U346" i="17"/>
  <c r="V346" i="17"/>
  <c r="W346" i="17"/>
  <c r="X346" i="17"/>
  <c r="Y346" i="17"/>
  <c r="Z346" i="17"/>
  <c r="AB346" i="17"/>
  <c r="AC346" i="17"/>
  <c r="AE346" i="17"/>
  <c r="AD346" i="17" s="1"/>
  <c r="C347" i="17"/>
  <c r="D347" i="17"/>
  <c r="E347" i="17"/>
  <c r="F347" i="17"/>
  <c r="G347" i="17"/>
  <c r="H347" i="17"/>
  <c r="I347" i="17"/>
  <c r="J347" i="17"/>
  <c r="K347" i="17"/>
  <c r="L347" i="17"/>
  <c r="M347" i="17"/>
  <c r="N347" i="17"/>
  <c r="O347" i="17"/>
  <c r="P347" i="17"/>
  <c r="Q347" i="17"/>
  <c r="R347" i="17"/>
  <c r="S347" i="17"/>
  <c r="T347" i="17"/>
  <c r="U347" i="17"/>
  <c r="V347" i="17"/>
  <c r="W347" i="17"/>
  <c r="X347" i="17"/>
  <c r="Y347" i="17"/>
  <c r="Z347" i="17"/>
  <c r="AB347" i="17"/>
  <c r="AC347" i="17"/>
  <c r="AE347" i="17"/>
  <c r="C348" i="17"/>
  <c r="D348" i="17"/>
  <c r="E348" i="17"/>
  <c r="F348" i="17"/>
  <c r="G348" i="17"/>
  <c r="H348" i="17"/>
  <c r="I348" i="17"/>
  <c r="J348" i="17"/>
  <c r="K348" i="17"/>
  <c r="L348" i="17"/>
  <c r="M348" i="17"/>
  <c r="N348" i="17"/>
  <c r="O348" i="17"/>
  <c r="P348" i="17"/>
  <c r="Q348" i="17"/>
  <c r="R348" i="17"/>
  <c r="S348" i="17"/>
  <c r="T348" i="17"/>
  <c r="U348" i="17"/>
  <c r="V348" i="17"/>
  <c r="W348" i="17"/>
  <c r="X348" i="17"/>
  <c r="Y348" i="17"/>
  <c r="Z348" i="17"/>
  <c r="AB348" i="17"/>
  <c r="AC348" i="17"/>
  <c r="AE348" i="17"/>
  <c r="AI348" i="17" s="1"/>
  <c r="C349" i="17"/>
  <c r="D349" i="17"/>
  <c r="E349" i="17"/>
  <c r="F349" i="17"/>
  <c r="G349" i="17"/>
  <c r="H349" i="17"/>
  <c r="I349" i="17"/>
  <c r="J349" i="17"/>
  <c r="K349" i="17"/>
  <c r="L349" i="17"/>
  <c r="M349" i="17"/>
  <c r="N349" i="17"/>
  <c r="O349" i="17"/>
  <c r="P349" i="17"/>
  <c r="Q349" i="17"/>
  <c r="R349" i="17"/>
  <c r="S349" i="17"/>
  <c r="T349" i="17"/>
  <c r="U349" i="17"/>
  <c r="V349" i="17"/>
  <c r="W349" i="17"/>
  <c r="X349" i="17"/>
  <c r="Y349" i="17"/>
  <c r="Z349" i="17"/>
  <c r="AB349" i="17"/>
  <c r="AC349" i="17"/>
  <c r="AE349" i="17"/>
  <c r="C350" i="17"/>
  <c r="D350" i="17"/>
  <c r="E350" i="17"/>
  <c r="F350" i="17"/>
  <c r="G350" i="17"/>
  <c r="H350" i="17"/>
  <c r="I350" i="17"/>
  <c r="J350" i="17"/>
  <c r="K350" i="17"/>
  <c r="L350" i="17"/>
  <c r="M350" i="17"/>
  <c r="N350" i="17"/>
  <c r="O350" i="17"/>
  <c r="P350" i="17"/>
  <c r="Q350" i="17"/>
  <c r="R350" i="17"/>
  <c r="S350" i="17"/>
  <c r="T350" i="17"/>
  <c r="U350" i="17"/>
  <c r="V350" i="17"/>
  <c r="W350" i="17"/>
  <c r="X350" i="17"/>
  <c r="Y350" i="17"/>
  <c r="Z350" i="17"/>
  <c r="AB350" i="17"/>
  <c r="AC350" i="17"/>
  <c r="AE350" i="17"/>
  <c r="AI350" i="17" s="1"/>
  <c r="C351" i="17"/>
  <c r="D351" i="17"/>
  <c r="E351" i="17"/>
  <c r="F351" i="17"/>
  <c r="G351" i="17"/>
  <c r="H351" i="17"/>
  <c r="I351" i="17"/>
  <c r="J351" i="17"/>
  <c r="K351" i="17"/>
  <c r="L351" i="17"/>
  <c r="M351" i="17"/>
  <c r="N351" i="17"/>
  <c r="O351" i="17"/>
  <c r="P351" i="17"/>
  <c r="Q351" i="17"/>
  <c r="R351" i="17"/>
  <c r="S351" i="17"/>
  <c r="T351" i="17"/>
  <c r="U351" i="17"/>
  <c r="V351" i="17"/>
  <c r="W351" i="17"/>
  <c r="X351" i="17"/>
  <c r="Y351" i="17"/>
  <c r="Z351" i="17"/>
  <c r="AB351" i="17"/>
  <c r="AC351" i="17"/>
  <c r="AE351" i="17"/>
  <c r="AI351" i="17" s="1"/>
  <c r="C352" i="17"/>
  <c r="D352" i="17"/>
  <c r="E352" i="17"/>
  <c r="F352" i="17"/>
  <c r="G352" i="17"/>
  <c r="H352" i="17"/>
  <c r="I352" i="17"/>
  <c r="J352" i="17"/>
  <c r="K352" i="17"/>
  <c r="L352" i="17"/>
  <c r="M352" i="17"/>
  <c r="N352" i="17"/>
  <c r="O352" i="17"/>
  <c r="P352" i="17"/>
  <c r="Q352" i="17"/>
  <c r="R352" i="17"/>
  <c r="S352" i="17"/>
  <c r="T352" i="17"/>
  <c r="U352" i="17"/>
  <c r="V352" i="17"/>
  <c r="W352" i="17"/>
  <c r="X352" i="17"/>
  <c r="Y352" i="17"/>
  <c r="Z352" i="17"/>
  <c r="AB352" i="17"/>
  <c r="AC352" i="17"/>
  <c r="AE352" i="17"/>
  <c r="AD352" i="17" s="1"/>
  <c r="C353" i="17"/>
  <c r="D353" i="17"/>
  <c r="E353" i="17"/>
  <c r="F353" i="17"/>
  <c r="G353" i="17"/>
  <c r="H353" i="17"/>
  <c r="I353" i="17"/>
  <c r="J353" i="17"/>
  <c r="K353" i="17"/>
  <c r="L353" i="17"/>
  <c r="M353" i="17"/>
  <c r="N353" i="17"/>
  <c r="O353" i="17"/>
  <c r="P353" i="17"/>
  <c r="Q353" i="17"/>
  <c r="R353" i="17"/>
  <c r="S353" i="17"/>
  <c r="T353" i="17"/>
  <c r="U353" i="17"/>
  <c r="V353" i="17"/>
  <c r="W353" i="17"/>
  <c r="X353" i="17"/>
  <c r="Y353" i="17"/>
  <c r="Z353" i="17"/>
  <c r="AB353" i="17"/>
  <c r="AC353" i="17"/>
  <c r="AE353" i="17"/>
  <c r="AD353" i="17" s="1"/>
  <c r="C354" i="17"/>
  <c r="D354" i="17"/>
  <c r="E354" i="17"/>
  <c r="F354" i="17"/>
  <c r="G354" i="17"/>
  <c r="H354" i="17"/>
  <c r="I354" i="17"/>
  <c r="J354" i="17"/>
  <c r="K354" i="17"/>
  <c r="L354" i="17"/>
  <c r="M354" i="17"/>
  <c r="N354" i="17"/>
  <c r="O354" i="17"/>
  <c r="P354" i="17"/>
  <c r="Q354" i="17"/>
  <c r="R354" i="17"/>
  <c r="S354" i="17"/>
  <c r="T354" i="17"/>
  <c r="U354" i="17"/>
  <c r="V354" i="17"/>
  <c r="W354" i="17"/>
  <c r="X354" i="17"/>
  <c r="Y354" i="17"/>
  <c r="Z354" i="17"/>
  <c r="AB354" i="17"/>
  <c r="AC354" i="17"/>
  <c r="AE354" i="17"/>
  <c r="AD354" i="17" s="1"/>
  <c r="C355" i="17"/>
  <c r="D355" i="17"/>
  <c r="E355" i="17"/>
  <c r="F355" i="17"/>
  <c r="G355" i="17"/>
  <c r="H355" i="17"/>
  <c r="I355" i="17"/>
  <c r="J355" i="17"/>
  <c r="K355" i="17"/>
  <c r="L355" i="17"/>
  <c r="M355" i="17"/>
  <c r="N355" i="17"/>
  <c r="O355" i="17"/>
  <c r="P355" i="17"/>
  <c r="Q355" i="17"/>
  <c r="R355" i="17"/>
  <c r="S355" i="17"/>
  <c r="T355" i="17"/>
  <c r="U355" i="17"/>
  <c r="V355" i="17"/>
  <c r="W355" i="17"/>
  <c r="X355" i="17"/>
  <c r="Y355" i="17"/>
  <c r="Z355" i="17"/>
  <c r="AB355" i="17"/>
  <c r="AC355" i="17"/>
  <c r="AE355" i="17"/>
  <c r="AI355" i="17" s="1"/>
  <c r="C356" i="17"/>
  <c r="D356" i="17"/>
  <c r="E356" i="17"/>
  <c r="F356" i="17"/>
  <c r="G356" i="17"/>
  <c r="H356" i="17"/>
  <c r="I356" i="17"/>
  <c r="J356" i="17"/>
  <c r="K356" i="17"/>
  <c r="L356" i="17"/>
  <c r="M356" i="17"/>
  <c r="N356" i="17"/>
  <c r="O356" i="17"/>
  <c r="P356" i="17"/>
  <c r="Q356" i="17"/>
  <c r="R356" i="17"/>
  <c r="S356" i="17"/>
  <c r="T356" i="17"/>
  <c r="U356" i="17"/>
  <c r="V356" i="17"/>
  <c r="W356" i="17"/>
  <c r="X356" i="17"/>
  <c r="Y356" i="17"/>
  <c r="Z356" i="17"/>
  <c r="AB356" i="17"/>
  <c r="AC356" i="17"/>
  <c r="AE356" i="17"/>
  <c r="AD356" i="17" s="1"/>
  <c r="C357" i="17"/>
  <c r="D357" i="17"/>
  <c r="E357" i="17"/>
  <c r="F357" i="17"/>
  <c r="G357" i="17"/>
  <c r="H357" i="17"/>
  <c r="I357" i="17"/>
  <c r="J357" i="17"/>
  <c r="K357" i="17"/>
  <c r="L357" i="17"/>
  <c r="M357" i="17"/>
  <c r="N357" i="17"/>
  <c r="O357" i="17"/>
  <c r="P357" i="17"/>
  <c r="Q357" i="17"/>
  <c r="R357" i="17"/>
  <c r="S357" i="17"/>
  <c r="T357" i="17"/>
  <c r="U357" i="17"/>
  <c r="V357" i="17"/>
  <c r="W357" i="17"/>
  <c r="X357" i="17"/>
  <c r="Y357" i="17"/>
  <c r="Z357" i="17"/>
  <c r="AB357" i="17"/>
  <c r="AC357" i="17"/>
  <c r="AE357" i="17"/>
  <c r="AD357" i="17" s="1"/>
  <c r="C358" i="17"/>
  <c r="D358" i="17"/>
  <c r="E358" i="17"/>
  <c r="F358" i="17"/>
  <c r="G358" i="17"/>
  <c r="H358" i="17"/>
  <c r="I358" i="17"/>
  <c r="J358" i="17"/>
  <c r="K358" i="17"/>
  <c r="L358" i="17"/>
  <c r="M358" i="17"/>
  <c r="N358" i="17"/>
  <c r="O358" i="17"/>
  <c r="P358" i="17"/>
  <c r="Q358" i="17"/>
  <c r="R358" i="17"/>
  <c r="S358" i="17"/>
  <c r="T358" i="17"/>
  <c r="U358" i="17"/>
  <c r="V358" i="17"/>
  <c r="W358" i="17"/>
  <c r="X358" i="17"/>
  <c r="Y358" i="17"/>
  <c r="Z358" i="17"/>
  <c r="AB358" i="17"/>
  <c r="AC358" i="17"/>
  <c r="AE358" i="17"/>
  <c r="AI358" i="17" s="1"/>
  <c r="C359" i="17"/>
  <c r="D359" i="17"/>
  <c r="E359" i="17"/>
  <c r="F359" i="17"/>
  <c r="G359" i="17"/>
  <c r="H359" i="17"/>
  <c r="I359" i="17"/>
  <c r="J359" i="17"/>
  <c r="K359" i="17"/>
  <c r="L359" i="17"/>
  <c r="M359" i="17"/>
  <c r="N359" i="17"/>
  <c r="O359" i="17"/>
  <c r="P359" i="17"/>
  <c r="Q359" i="17"/>
  <c r="R359" i="17"/>
  <c r="S359" i="17"/>
  <c r="T359" i="17"/>
  <c r="U359" i="17"/>
  <c r="V359" i="17"/>
  <c r="W359" i="17"/>
  <c r="X359" i="17"/>
  <c r="Y359" i="17"/>
  <c r="Z359" i="17"/>
  <c r="AB359" i="17"/>
  <c r="AC359" i="17"/>
  <c r="AE359" i="17"/>
  <c r="AI359" i="17" s="1"/>
  <c r="AJ359" i="17" s="1"/>
  <c r="C360" i="17"/>
  <c r="D360" i="17"/>
  <c r="E360" i="17"/>
  <c r="F360" i="17"/>
  <c r="G360" i="17"/>
  <c r="H360" i="17"/>
  <c r="I360" i="17"/>
  <c r="J360" i="17"/>
  <c r="K360" i="17"/>
  <c r="L360" i="17"/>
  <c r="M360" i="17"/>
  <c r="N360" i="17"/>
  <c r="O360" i="17"/>
  <c r="P360" i="17"/>
  <c r="Q360" i="17"/>
  <c r="R360" i="17"/>
  <c r="S360" i="17"/>
  <c r="T360" i="17"/>
  <c r="U360" i="17"/>
  <c r="V360" i="17"/>
  <c r="W360" i="17"/>
  <c r="X360" i="17"/>
  <c r="Y360" i="17"/>
  <c r="Z360" i="17"/>
  <c r="AB360" i="17"/>
  <c r="AC360" i="17"/>
  <c r="AE360" i="17"/>
  <c r="AI360" i="17" s="1"/>
  <c r="C361" i="17"/>
  <c r="D361" i="17"/>
  <c r="E361" i="17"/>
  <c r="F361" i="17"/>
  <c r="G361" i="17"/>
  <c r="H361" i="17"/>
  <c r="I361" i="17"/>
  <c r="J361" i="17"/>
  <c r="K361" i="17"/>
  <c r="L361" i="17"/>
  <c r="M361" i="17"/>
  <c r="N361" i="17"/>
  <c r="O361" i="17"/>
  <c r="P361" i="17"/>
  <c r="Q361" i="17"/>
  <c r="R361" i="17"/>
  <c r="S361" i="17"/>
  <c r="T361" i="17"/>
  <c r="U361" i="17"/>
  <c r="V361" i="17"/>
  <c r="W361" i="17"/>
  <c r="X361" i="17"/>
  <c r="Y361" i="17"/>
  <c r="Z361" i="17"/>
  <c r="AB361" i="17"/>
  <c r="AC361" i="17"/>
  <c r="AE361" i="17"/>
  <c r="C362" i="17"/>
  <c r="D362" i="17"/>
  <c r="E362" i="17"/>
  <c r="F362" i="17"/>
  <c r="G362" i="17"/>
  <c r="H362" i="17"/>
  <c r="I362" i="17"/>
  <c r="J362" i="17"/>
  <c r="K362" i="17"/>
  <c r="L362" i="17"/>
  <c r="M362" i="17"/>
  <c r="N362" i="17"/>
  <c r="O362" i="17"/>
  <c r="P362" i="17"/>
  <c r="Q362" i="17"/>
  <c r="R362" i="17"/>
  <c r="S362" i="17"/>
  <c r="T362" i="17"/>
  <c r="U362" i="17"/>
  <c r="V362" i="17"/>
  <c r="W362" i="17"/>
  <c r="X362" i="17"/>
  <c r="Y362" i="17"/>
  <c r="Z362" i="17"/>
  <c r="AB362" i="17"/>
  <c r="AC362" i="17"/>
  <c r="AE362" i="17"/>
  <c r="AI362" i="17" s="1"/>
  <c r="C363" i="17"/>
  <c r="D363" i="17"/>
  <c r="E363" i="17"/>
  <c r="F363" i="17"/>
  <c r="G363" i="17"/>
  <c r="H363" i="17"/>
  <c r="I363" i="17"/>
  <c r="J363" i="17"/>
  <c r="K363" i="17"/>
  <c r="L363" i="17"/>
  <c r="M363" i="17"/>
  <c r="N363" i="17"/>
  <c r="O363" i="17"/>
  <c r="P363" i="17"/>
  <c r="Q363" i="17"/>
  <c r="R363" i="17"/>
  <c r="S363" i="17"/>
  <c r="T363" i="17"/>
  <c r="U363" i="17"/>
  <c r="V363" i="17"/>
  <c r="W363" i="17"/>
  <c r="X363" i="17"/>
  <c r="Y363" i="17"/>
  <c r="Z363" i="17"/>
  <c r="AB363" i="17"/>
  <c r="AC363" i="17"/>
  <c r="AE363" i="17"/>
  <c r="AI363" i="17" s="1"/>
  <c r="C364" i="17"/>
  <c r="D364" i="17"/>
  <c r="E364" i="17"/>
  <c r="F364" i="17"/>
  <c r="G364" i="17"/>
  <c r="H364" i="17"/>
  <c r="I364" i="17"/>
  <c r="J364" i="17"/>
  <c r="K364" i="17"/>
  <c r="L364" i="17"/>
  <c r="M364" i="17"/>
  <c r="N364" i="17"/>
  <c r="O364" i="17"/>
  <c r="P364" i="17"/>
  <c r="Q364" i="17"/>
  <c r="R364" i="17"/>
  <c r="S364" i="17"/>
  <c r="T364" i="17"/>
  <c r="U364" i="17"/>
  <c r="V364" i="17"/>
  <c r="W364" i="17"/>
  <c r="X364" i="17"/>
  <c r="Y364" i="17"/>
  <c r="Z364" i="17"/>
  <c r="AB364" i="17"/>
  <c r="AC364" i="17"/>
  <c r="AE364" i="17"/>
  <c r="AD364" i="17" s="1"/>
  <c r="C365" i="17"/>
  <c r="D365" i="17"/>
  <c r="E365" i="17"/>
  <c r="F365" i="17"/>
  <c r="G365" i="17"/>
  <c r="H365" i="17"/>
  <c r="I365" i="17"/>
  <c r="J365" i="17"/>
  <c r="K365" i="17"/>
  <c r="L365" i="17"/>
  <c r="M365" i="17"/>
  <c r="N365" i="17"/>
  <c r="O365" i="17"/>
  <c r="P365" i="17"/>
  <c r="Q365" i="17"/>
  <c r="R365" i="17"/>
  <c r="S365" i="17"/>
  <c r="T365" i="17"/>
  <c r="U365" i="17"/>
  <c r="V365" i="17"/>
  <c r="W365" i="17"/>
  <c r="X365" i="17"/>
  <c r="Y365" i="17"/>
  <c r="Z365" i="17"/>
  <c r="AB365" i="17"/>
  <c r="AC365" i="17"/>
  <c r="AE365" i="17"/>
  <c r="AD365" i="17" s="1"/>
  <c r="C366" i="17"/>
  <c r="D366" i="17"/>
  <c r="E366" i="17"/>
  <c r="F366" i="17"/>
  <c r="G366" i="17"/>
  <c r="H366" i="17"/>
  <c r="I366" i="17"/>
  <c r="J366" i="17"/>
  <c r="K366" i="17"/>
  <c r="L366" i="17"/>
  <c r="M366" i="17"/>
  <c r="N366" i="17"/>
  <c r="O366" i="17"/>
  <c r="P366" i="17"/>
  <c r="Q366" i="17"/>
  <c r="R366" i="17"/>
  <c r="S366" i="17"/>
  <c r="T366" i="17"/>
  <c r="U366" i="17"/>
  <c r="V366" i="17"/>
  <c r="W366" i="17"/>
  <c r="X366" i="17"/>
  <c r="Y366" i="17"/>
  <c r="Z366" i="17"/>
  <c r="AB366" i="17"/>
  <c r="AC366" i="17"/>
  <c r="AE366" i="17"/>
  <c r="AD366" i="17" s="1"/>
  <c r="C367" i="17"/>
  <c r="D367" i="17"/>
  <c r="E367" i="17"/>
  <c r="F367" i="17"/>
  <c r="G367" i="17"/>
  <c r="H367" i="17"/>
  <c r="I367" i="17"/>
  <c r="J367" i="17"/>
  <c r="K367" i="17"/>
  <c r="L367" i="17"/>
  <c r="M367" i="17"/>
  <c r="N367" i="17"/>
  <c r="O367" i="17"/>
  <c r="P367" i="17"/>
  <c r="Q367" i="17"/>
  <c r="R367" i="17"/>
  <c r="S367" i="17"/>
  <c r="T367" i="17"/>
  <c r="U367" i="17"/>
  <c r="V367" i="17"/>
  <c r="W367" i="17"/>
  <c r="X367" i="17"/>
  <c r="Y367" i="17"/>
  <c r="Z367" i="17"/>
  <c r="AB367" i="17"/>
  <c r="AC367" i="17"/>
  <c r="AE367" i="17"/>
  <c r="AD367" i="17" s="1"/>
  <c r="C368" i="17"/>
  <c r="D368" i="17"/>
  <c r="E368" i="17"/>
  <c r="F368" i="17"/>
  <c r="G368" i="17"/>
  <c r="H368" i="17"/>
  <c r="I368" i="17"/>
  <c r="J368" i="17"/>
  <c r="K368" i="17"/>
  <c r="L368" i="17"/>
  <c r="M368" i="17"/>
  <c r="N368" i="17"/>
  <c r="O368" i="17"/>
  <c r="P368" i="17"/>
  <c r="Q368" i="17"/>
  <c r="R368" i="17"/>
  <c r="S368" i="17"/>
  <c r="T368" i="17"/>
  <c r="U368" i="17"/>
  <c r="V368" i="17"/>
  <c r="W368" i="17"/>
  <c r="X368" i="17"/>
  <c r="Y368" i="17"/>
  <c r="Z368" i="17"/>
  <c r="AB368" i="17"/>
  <c r="AC368" i="17"/>
  <c r="AE368" i="17" s="1"/>
  <c r="C369" i="17"/>
  <c r="D369" i="17"/>
  <c r="E369" i="17"/>
  <c r="F369" i="17"/>
  <c r="G369" i="17"/>
  <c r="H369" i="17"/>
  <c r="I369" i="17"/>
  <c r="J369" i="17"/>
  <c r="K369" i="17"/>
  <c r="L369" i="17"/>
  <c r="M369" i="17"/>
  <c r="N369" i="17"/>
  <c r="O369" i="17"/>
  <c r="P369" i="17"/>
  <c r="Q369" i="17"/>
  <c r="R369" i="17"/>
  <c r="S369" i="17"/>
  <c r="T369" i="17"/>
  <c r="U369" i="17"/>
  <c r="V369" i="17"/>
  <c r="W369" i="17"/>
  <c r="X369" i="17"/>
  <c r="Y369" i="17"/>
  <c r="Z369" i="17"/>
  <c r="AB369" i="17"/>
  <c r="AC369" i="17"/>
  <c r="AE369" i="17"/>
  <c r="AD369" i="17" s="1"/>
  <c r="AI369" i="17"/>
  <c r="C370" i="17"/>
  <c r="D370" i="17"/>
  <c r="E370" i="17"/>
  <c r="F370" i="17"/>
  <c r="G370" i="17"/>
  <c r="H370" i="17"/>
  <c r="I370" i="17"/>
  <c r="J370" i="17"/>
  <c r="K370" i="17"/>
  <c r="L370" i="17"/>
  <c r="M370" i="17"/>
  <c r="N370" i="17"/>
  <c r="O370" i="17"/>
  <c r="P370" i="17"/>
  <c r="Q370" i="17"/>
  <c r="R370" i="17"/>
  <c r="S370" i="17"/>
  <c r="T370" i="17"/>
  <c r="U370" i="17"/>
  <c r="V370" i="17"/>
  <c r="W370" i="17"/>
  <c r="X370" i="17"/>
  <c r="Y370" i="17"/>
  <c r="Z370" i="17"/>
  <c r="AB370" i="17"/>
  <c r="AC370" i="17"/>
  <c r="AE370" i="17"/>
  <c r="AD370" i="17" s="1"/>
  <c r="C371" i="17"/>
  <c r="D371" i="17"/>
  <c r="E371" i="17"/>
  <c r="F371" i="17"/>
  <c r="G371" i="17"/>
  <c r="H371" i="17"/>
  <c r="I371" i="17"/>
  <c r="J371" i="17"/>
  <c r="K371" i="17"/>
  <c r="L371" i="17"/>
  <c r="M371" i="17"/>
  <c r="N371" i="17"/>
  <c r="O371" i="17"/>
  <c r="P371" i="17"/>
  <c r="Q371" i="17"/>
  <c r="R371" i="17"/>
  <c r="S371" i="17"/>
  <c r="T371" i="17"/>
  <c r="U371" i="17"/>
  <c r="V371" i="17"/>
  <c r="W371" i="17"/>
  <c r="X371" i="17"/>
  <c r="Y371" i="17"/>
  <c r="Z371" i="17"/>
  <c r="AB371" i="17"/>
  <c r="AC371" i="17"/>
  <c r="AE371" i="17"/>
  <c r="AD371" i="17" s="1"/>
  <c r="C372" i="17"/>
  <c r="D372" i="17"/>
  <c r="E372" i="17"/>
  <c r="F372" i="17"/>
  <c r="G372" i="17"/>
  <c r="H372" i="17"/>
  <c r="I372" i="17"/>
  <c r="J372" i="17"/>
  <c r="K372" i="17"/>
  <c r="L372" i="17"/>
  <c r="M372" i="17"/>
  <c r="N372" i="17"/>
  <c r="O372" i="17"/>
  <c r="P372" i="17"/>
  <c r="Q372" i="17"/>
  <c r="R372" i="17"/>
  <c r="S372" i="17"/>
  <c r="T372" i="17"/>
  <c r="U372" i="17"/>
  <c r="V372" i="17"/>
  <c r="W372" i="17"/>
  <c r="X372" i="17"/>
  <c r="Y372" i="17"/>
  <c r="Z372" i="17"/>
  <c r="AB372" i="17"/>
  <c r="AC372" i="17"/>
  <c r="AE372" i="17"/>
  <c r="AI372" i="17" s="1"/>
  <c r="C373" i="17"/>
  <c r="D373" i="17"/>
  <c r="E373" i="17"/>
  <c r="F373" i="17"/>
  <c r="G373" i="17"/>
  <c r="H373" i="17"/>
  <c r="I373" i="17"/>
  <c r="J373" i="17"/>
  <c r="K373" i="17"/>
  <c r="L373" i="17"/>
  <c r="M373" i="17"/>
  <c r="N373" i="17"/>
  <c r="O373" i="17"/>
  <c r="P373" i="17"/>
  <c r="Q373" i="17"/>
  <c r="R373" i="17"/>
  <c r="S373" i="17"/>
  <c r="T373" i="17"/>
  <c r="U373" i="17"/>
  <c r="V373" i="17"/>
  <c r="W373" i="17"/>
  <c r="X373" i="17"/>
  <c r="Y373" i="17"/>
  <c r="Z373" i="17"/>
  <c r="AB373" i="17"/>
  <c r="AC373" i="17"/>
  <c r="AE373" i="17"/>
  <c r="C374" i="17"/>
  <c r="D374" i="17"/>
  <c r="E374" i="17"/>
  <c r="F374" i="17"/>
  <c r="G374" i="17"/>
  <c r="H374" i="17"/>
  <c r="I374" i="17"/>
  <c r="J374" i="17"/>
  <c r="K374" i="17"/>
  <c r="L374" i="17"/>
  <c r="M374" i="17"/>
  <c r="N374" i="17"/>
  <c r="O374" i="17"/>
  <c r="P374" i="17"/>
  <c r="Q374" i="17"/>
  <c r="R374" i="17"/>
  <c r="S374" i="17"/>
  <c r="T374" i="17"/>
  <c r="U374" i="17"/>
  <c r="V374" i="17"/>
  <c r="W374" i="17"/>
  <c r="X374" i="17"/>
  <c r="Y374" i="17"/>
  <c r="Z374" i="17"/>
  <c r="AB374" i="17"/>
  <c r="AC374" i="17"/>
  <c r="AE374" i="17"/>
  <c r="AI374" i="17" s="1"/>
  <c r="C375" i="17"/>
  <c r="D375" i="17"/>
  <c r="E375" i="17"/>
  <c r="F375" i="17"/>
  <c r="G375" i="17"/>
  <c r="H375" i="17"/>
  <c r="I375" i="17"/>
  <c r="J375" i="17"/>
  <c r="K375" i="17"/>
  <c r="L375" i="17"/>
  <c r="M375" i="17"/>
  <c r="N375" i="17"/>
  <c r="O375" i="17"/>
  <c r="P375" i="17"/>
  <c r="Q375" i="17"/>
  <c r="R375" i="17"/>
  <c r="S375" i="17"/>
  <c r="T375" i="17"/>
  <c r="U375" i="17"/>
  <c r="V375" i="17"/>
  <c r="W375" i="17"/>
  <c r="X375" i="17"/>
  <c r="Y375" i="17"/>
  <c r="Z375" i="17"/>
  <c r="AB375" i="17"/>
  <c r="AC375" i="17"/>
  <c r="AE375" i="17"/>
  <c r="AI375" i="17" s="1"/>
  <c r="C376" i="17"/>
  <c r="D376" i="17"/>
  <c r="E376" i="17"/>
  <c r="F376" i="17"/>
  <c r="G376" i="17"/>
  <c r="H376" i="17"/>
  <c r="I376" i="17"/>
  <c r="J376" i="17"/>
  <c r="K376" i="17"/>
  <c r="L376" i="17"/>
  <c r="M376" i="17"/>
  <c r="N376" i="17"/>
  <c r="O376" i="17"/>
  <c r="P376" i="17"/>
  <c r="Q376" i="17"/>
  <c r="R376" i="17"/>
  <c r="S376" i="17"/>
  <c r="T376" i="17"/>
  <c r="U376" i="17"/>
  <c r="V376" i="17"/>
  <c r="W376" i="17"/>
  <c r="X376" i="17"/>
  <c r="Y376" i="17"/>
  <c r="Z376" i="17"/>
  <c r="AB376" i="17"/>
  <c r="AC376" i="17"/>
  <c r="AE376" i="17"/>
  <c r="AD376" i="17" s="1"/>
  <c r="AI376" i="17"/>
  <c r="AL376" i="17" s="1"/>
  <c r="C377" i="17"/>
  <c r="D377" i="17"/>
  <c r="E377" i="17"/>
  <c r="F377" i="17"/>
  <c r="G377" i="17"/>
  <c r="H377" i="17"/>
  <c r="I377" i="17"/>
  <c r="J377" i="17"/>
  <c r="K377" i="17"/>
  <c r="L377" i="17"/>
  <c r="M377" i="17"/>
  <c r="N377" i="17"/>
  <c r="O377" i="17"/>
  <c r="P377" i="17"/>
  <c r="Q377" i="17"/>
  <c r="R377" i="17"/>
  <c r="S377" i="17"/>
  <c r="T377" i="17"/>
  <c r="U377" i="17"/>
  <c r="V377" i="17"/>
  <c r="W377" i="17"/>
  <c r="X377" i="17"/>
  <c r="Y377" i="17"/>
  <c r="Z377" i="17"/>
  <c r="AB377" i="17"/>
  <c r="AC377" i="17"/>
  <c r="AE377" i="17"/>
  <c r="AD377" i="17" s="1"/>
  <c r="C378" i="17"/>
  <c r="D378" i="17"/>
  <c r="E378" i="17"/>
  <c r="F378" i="17"/>
  <c r="G378" i="17"/>
  <c r="H378" i="17"/>
  <c r="I378" i="17"/>
  <c r="J378" i="17"/>
  <c r="K378" i="17"/>
  <c r="L378" i="17"/>
  <c r="M378" i="17"/>
  <c r="N378" i="17"/>
  <c r="O378" i="17"/>
  <c r="P378" i="17"/>
  <c r="Q378" i="17"/>
  <c r="R378" i="17"/>
  <c r="S378" i="17"/>
  <c r="T378" i="17"/>
  <c r="U378" i="17"/>
  <c r="V378" i="17"/>
  <c r="W378" i="17"/>
  <c r="X378" i="17"/>
  <c r="Y378" i="17"/>
  <c r="Z378" i="17"/>
  <c r="AB378" i="17"/>
  <c r="AC378" i="17"/>
  <c r="AE378" i="17"/>
  <c r="AD378" i="17" s="1"/>
  <c r="C379" i="17"/>
  <c r="D379" i="17"/>
  <c r="E379" i="17"/>
  <c r="F379" i="17"/>
  <c r="G379" i="17"/>
  <c r="H379" i="17"/>
  <c r="I379" i="17"/>
  <c r="J379" i="17"/>
  <c r="K379" i="17"/>
  <c r="L379" i="17"/>
  <c r="M379" i="17"/>
  <c r="N379" i="17"/>
  <c r="O379" i="17"/>
  <c r="P379" i="17"/>
  <c r="Q379" i="17"/>
  <c r="R379" i="17"/>
  <c r="S379" i="17"/>
  <c r="T379" i="17"/>
  <c r="U379" i="17"/>
  <c r="V379" i="17"/>
  <c r="W379" i="17"/>
  <c r="X379" i="17"/>
  <c r="Y379" i="17"/>
  <c r="Z379" i="17"/>
  <c r="AB379" i="17"/>
  <c r="AC379" i="17"/>
  <c r="AE379" i="17"/>
  <c r="C380" i="17"/>
  <c r="D380" i="17"/>
  <c r="E380" i="17"/>
  <c r="F380" i="17"/>
  <c r="G380" i="17"/>
  <c r="H380" i="17"/>
  <c r="I380" i="17"/>
  <c r="J380" i="17"/>
  <c r="K380" i="17"/>
  <c r="L380" i="17"/>
  <c r="M380" i="17"/>
  <c r="N380" i="17"/>
  <c r="O380" i="17"/>
  <c r="P380" i="17"/>
  <c r="Q380" i="17"/>
  <c r="R380" i="17"/>
  <c r="S380" i="17"/>
  <c r="T380" i="17"/>
  <c r="U380" i="17"/>
  <c r="V380" i="17"/>
  <c r="W380" i="17"/>
  <c r="X380" i="17"/>
  <c r="Y380" i="17"/>
  <c r="Z380" i="17"/>
  <c r="AB380" i="17"/>
  <c r="AC380" i="17"/>
  <c r="AE380" i="17"/>
  <c r="AD380" i="17" s="1"/>
  <c r="C381" i="17"/>
  <c r="D381" i="17"/>
  <c r="E381" i="17"/>
  <c r="F381" i="17"/>
  <c r="G381" i="17"/>
  <c r="H381" i="17"/>
  <c r="I381" i="17"/>
  <c r="J381" i="17"/>
  <c r="K381" i="17"/>
  <c r="L381" i="17"/>
  <c r="M381" i="17"/>
  <c r="N381" i="17"/>
  <c r="O381" i="17"/>
  <c r="P381" i="17"/>
  <c r="Q381" i="17"/>
  <c r="R381" i="17"/>
  <c r="S381" i="17"/>
  <c r="T381" i="17"/>
  <c r="U381" i="17"/>
  <c r="V381" i="17"/>
  <c r="W381" i="17"/>
  <c r="X381" i="17"/>
  <c r="Y381" i="17"/>
  <c r="Z381" i="17"/>
  <c r="AB381" i="17"/>
  <c r="AC381" i="17"/>
  <c r="AE381" i="17"/>
  <c r="AD381" i="17" s="1"/>
  <c r="C382" i="17"/>
  <c r="D382" i="17"/>
  <c r="E382" i="17"/>
  <c r="F382" i="17"/>
  <c r="G382" i="17"/>
  <c r="H382" i="17"/>
  <c r="I382" i="17"/>
  <c r="J382" i="17"/>
  <c r="K382" i="17"/>
  <c r="L382" i="17"/>
  <c r="M382" i="17"/>
  <c r="N382" i="17"/>
  <c r="O382" i="17"/>
  <c r="P382" i="17"/>
  <c r="Q382" i="17"/>
  <c r="R382" i="17"/>
  <c r="S382" i="17"/>
  <c r="T382" i="17"/>
  <c r="U382" i="17"/>
  <c r="V382" i="17"/>
  <c r="W382" i="17"/>
  <c r="X382" i="17"/>
  <c r="Y382" i="17"/>
  <c r="Z382" i="17"/>
  <c r="AB382" i="17"/>
  <c r="AC382" i="17"/>
  <c r="AE382" i="17"/>
  <c r="C383" i="17"/>
  <c r="D383" i="17"/>
  <c r="E383" i="17"/>
  <c r="F383" i="17"/>
  <c r="G383" i="17"/>
  <c r="H383" i="17"/>
  <c r="I383" i="17"/>
  <c r="J383" i="17"/>
  <c r="K383" i="17"/>
  <c r="L383" i="17"/>
  <c r="M383" i="17"/>
  <c r="N383" i="17"/>
  <c r="O383" i="17"/>
  <c r="P383" i="17"/>
  <c r="Q383" i="17"/>
  <c r="R383" i="17"/>
  <c r="S383" i="17"/>
  <c r="T383" i="17"/>
  <c r="U383" i="17"/>
  <c r="V383" i="17"/>
  <c r="W383" i="17"/>
  <c r="X383" i="17"/>
  <c r="Y383" i="17"/>
  <c r="Z383" i="17"/>
  <c r="AB383" i="17"/>
  <c r="AC383" i="17"/>
  <c r="AE383" i="17"/>
  <c r="AD383" i="17" s="1"/>
  <c r="C384" i="17"/>
  <c r="D384" i="17"/>
  <c r="E384" i="17"/>
  <c r="F384" i="17"/>
  <c r="G384" i="17"/>
  <c r="H384" i="17"/>
  <c r="I384" i="17"/>
  <c r="J384" i="17"/>
  <c r="K384" i="17"/>
  <c r="L384" i="17"/>
  <c r="M384" i="17"/>
  <c r="N384" i="17"/>
  <c r="O384" i="17"/>
  <c r="P384" i="17"/>
  <c r="Q384" i="17"/>
  <c r="R384" i="17"/>
  <c r="S384" i="17"/>
  <c r="T384" i="17"/>
  <c r="U384" i="17"/>
  <c r="V384" i="17"/>
  <c r="W384" i="17"/>
  <c r="X384" i="17"/>
  <c r="Y384" i="17"/>
  <c r="Z384" i="17"/>
  <c r="AB384" i="17"/>
  <c r="AC384" i="17"/>
  <c r="AE384" i="17"/>
  <c r="AI384" i="17" s="1"/>
  <c r="C385" i="17"/>
  <c r="D385" i="17"/>
  <c r="E385" i="17"/>
  <c r="F385" i="17"/>
  <c r="G385" i="17"/>
  <c r="H385" i="17"/>
  <c r="I385" i="17"/>
  <c r="J385" i="17"/>
  <c r="K385" i="17"/>
  <c r="L385" i="17"/>
  <c r="M385" i="17"/>
  <c r="N385" i="17"/>
  <c r="O385" i="17"/>
  <c r="P385" i="17"/>
  <c r="Q385" i="17"/>
  <c r="R385" i="17"/>
  <c r="S385" i="17"/>
  <c r="T385" i="17"/>
  <c r="U385" i="17"/>
  <c r="V385" i="17"/>
  <c r="W385" i="17"/>
  <c r="X385" i="17"/>
  <c r="Y385" i="17"/>
  <c r="Z385" i="17"/>
  <c r="AB385" i="17"/>
  <c r="AC385" i="17"/>
  <c r="AE385" i="17"/>
  <c r="C386" i="17"/>
  <c r="D386" i="17"/>
  <c r="E386" i="17"/>
  <c r="F386" i="17"/>
  <c r="G386" i="17"/>
  <c r="H386" i="17"/>
  <c r="I386" i="17"/>
  <c r="J386" i="17"/>
  <c r="K386" i="17"/>
  <c r="L386" i="17"/>
  <c r="M386" i="17"/>
  <c r="N386" i="17"/>
  <c r="O386" i="17"/>
  <c r="P386" i="17"/>
  <c r="Q386" i="17"/>
  <c r="R386" i="17"/>
  <c r="S386" i="17"/>
  <c r="T386" i="17"/>
  <c r="U386" i="17"/>
  <c r="V386" i="17"/>
  <c r="W386" i="17"/>
  <c r="X386" i="17"/>
  <c r="Y386" i="17"/>
  <c r="Z386" i="17"/>
  <c r="AB386" i="17"/>
  <c r="AC386" i="17"/>
  <c r="AE386" i="17"/>
  <c r="AI386" i="17" s="1"/>
  <c r="AL386" i="17" s="1"/>
  <c r="C387" i="17"/>
  <c r="D387" i="17"/>
  <c r="E387" i="17"/>
  <c r="F387" i="17"/>
  <c r="G387" i="17"/>
  <c r="H387" i="17"/>
  <c r="I387" i="17"/>
  <c r="J387" i="17"/>
  <c r="K387" i="17"/>
  <c r="L387" i="17"/>
  <c r="M387" i="17"/>
  <c r="N387" i="17"/>
  <c r="O387" i="17"/>
  <c r="P387" i="17"/>
  <c r="Q387" i="17"/>
  <c r="R387" i="17"/>
  <c r="S387" i="17"/>
  <c r="T387" i="17"/>
  <c r="U387" i="17"/>
  <c r="V387" i="17"/>
  <c r="W387" i="17"/>
  <c r="X387" i="17"/>
  <c r="Y387" i="17"/>
  <c r="Z387" i="17"/>
  <c r="AB387" i="17"/>
  <c r="AC387" i="17"/>
  <c r="AE387" i="17"/>
  <c r="AI387" i="17" s="1"/>
  <c r="AK387" i="17" s="1"/>
  <c r="C388" i="17"/>
  <c r="D388" i="17"/>
  <c r="E388" i="17"/>
  <c r="F388" i="17"/>
  <c r="G388" i="17"/>
  <c r="H388" i="17"/>
  <c r="I388" i="17"/>
  <c r="J388" i="17"/>
  <c r="K388" i="17"/>
  <c r="L388" i="17"/>
  <c r="M388" i="17"/>
  <c r="N388" i="17"/>
  <c r="O388" i="17"/>
  <c r="P388" i="17"/>
  <c r="Q388" i="17"/>
  <c r="R388" i="17"/>
  <c r="S388" i="17"/>
  <c r="T388" i="17"/>
  <c r="U388" i="17"/>
  <c r="V388" i="17"/>
  <c r="W388" i="17"/>
  <c r="X388" i="17"/>
  <c r="Y388" i="17"/>
  <c r="Z388" i="17"/>
  <c r="AB388" i="17"/>
  <c r="AC388" i="17"/>
  <c r="AE388" i="17"/>
  <c r="AD388" i="17" s="1"/>
  <c r="AI388" i="17"/>
  <c r="AL388" i="17" s="1"/>
  <c r="C389" i="17"/>
  <c r="D389" i="17"/>
  <c r="E389" i="17"/>
  <c r="F389" i="17"/>
  <c r="G389" i="17"/>
  <c r="H389" i="17"/>
  <c r="I389" i="17"/>
  <c r="J389" i="17"/>
  <c r="K389" i="17"/>
  <c r="L389" i="17"/>
  <c r="M389" i="17"/>
  <c r="N389" i="17"/>
  <c r="O389" i="17"/>
  <c r="P389" i="17"/>
  <c r="Q389" i="17"/>
  <c r="R389" i="17"/>
  <c r="S389" i="17"/>
  <c r="T389" i="17"/>
  <c r="U389" i="17"/>
  <c r="V389" i="17"/>
  <c r="W389" i="17"/>
  <c r="X389" i="17"/>
  <c r="Y389" i="17"/>
  <c r="Z389" i="17"/>
  <c r="AB389" i="17"/>
  <c r="AC389" i="17"/>
  <c r="AE389" i="17"/>
  <c r="AD389" i="17" s="1"/>
  <c r="AI389" i="17"/>
  <c r="AM389" i="17" s="1"/>
  <c r="C390" i="17"/>
  <c r="D390" i="17"/>
  <c r="E390" i="17"/>
  <c r="F390" i="17"/>
  <c r="G390" i="17"/>
  <c r="H390" i="17"/>
  <c r="I390" i="17"/>
  <c r="J390" i="17"/>
  <c r="K390" i="17"/>
  <c r="L390" i="17"/>
  <c r="M390" i="17"/>
  <c r="N390" i="17"/>
  <c r="O390" i="17"/>
  <c r="P390" i="17"/>
  <c r="Q390" i="17"/>
  <c r="R390" i="17"/>
  <c r="S390" i="17"/>
  <c r="T390" i="17"/>
  <c r="U390" i="17"/>
  <c r="V390" i="17"/>
  <c r="W390" i="17"/>
  <c r="X390" i="17"/>
  <c r="Y390" i="17"/>
  <c r="Z390" i="17"/>
  <c r="AB390" i="17"/>
  <c r="AC390" i="17"/>
  <c r="AE390" i="17"/>
  <c r="AD390" i="17" s="1"/>
  <c r="AI390" i="17"/>
  <c r="AJ390" i="17" s="1"/>
  <c r="C391" i="17"/>
  <c r="D391" i="17"/>
  <c r="E391" i="17"/>
  <c r="F391" i="17"/>
  <c r="G391" i="17"/>
  <c r="H391" i="17"/>
  <c r="I391" i="17"/>
  <c r="J391" i="17"/>
  <c r="K391" i="17"/>
  <c r="L391" i="17"/>
  <c r="M391" i="17"/>
  <c r="N391" i="17"/>
  <c r="O391" i="17"/>
  <c r="P391" i="17"/>
  <c r="Q391" i="17"/>
  <c r="R391" i="17"/>
  <c r="S391" i="17"/>
  <c r="T391" i="17"/>
  <c r="U391" i="17"/>
  <c r="V391" i="17"/>
  <c r="W391" i="17"/>
  <c r="X391" i="17"/>
  <c r="Y391" i="17"/>
  <c r="Z391" i="17"/>
  <c r="AB391" i="17"/>
  <c r="AC391" i="17"/>
  <c r="AE391" i="17"/>
  <c r="AD391" i="17" s="1"/>
  <c r="AI391" i="17"/>
  <c r="AK391" i="17" s="1"/>
  <c r="C392" i="17"/>
  <c r="D392" i="17"/>
  <c r="E392" i="17"/>
  <c r="F392" i="17"/>
  <c r="G392" i="17"/>
  <c r="H392" i="17"/>
  <c r="I392" i="17"/>
  <c r="J392" i="17"/>
  <c r="K392" i="17"/>
  <c r="L392" i="17"/>
  <c r="M392" i="17"/>
  <c r="N392" i="17"/>
  <c r="O392" i="17"/>
  <c r="P392" i="17"/>
  <c r="Q392" i="17"/>
  <c r="R392" i="17"/>
  <c r="S392" i="17"/>
  <c r="T392" i="17"/>
  <c r="U392" i="17"/>
  <c r="V392" i="17"/>
  <c r="W392" i="17"/>
  <c r="X392" i="17"/>
  <c r="Y392" i="17"/>
  <c r="Z392" i="17"/>
  <c r="AB392" i="17"/>
  <c r="AC392" i="17"/>
  <c r="AE392" i="17"/>
  <c r="AD392" i="17" s="1"/>
  <c r="C393" i="17"/>
  <c r="D393" i="17"/>
  <c r="E393" i="17"/>
  <c r="F393" i="17"/>
  <c r="G393" i="17"/>
  <c r="H393" i="17"/>
  <c r="I393" i="17"/>
  <c r="J393" i="17"/>
  <c r="K393" i="17"/>
  <c r="L393" i="17"/>
  <c r="M393" i="17"/>
  <c r="N393" i="17"/>
  <c r="O393" i="17"/>
  <c r="P393" i="17"/>
  <c r="Q393" i="17"/>
  <c r="R393" i="17"/>
  <c r="S393" i="17"/>
  <c r="T393" i="17"/>
  <c r="U393" i="17"/>
  <c r="V393" i="17"/>
  <c r="W393" i="17"/>
  <c r="X393" i="17"/>
  <c r="Y393" i="17"/>
  <c r="Z393" i="17"/>
  <c r="AB393" i="17"/>
  <c r="AC393" i="17"/>
  <c r="AE393" i="17"/>
  <c r="AD393" i="17" s="1"/>
  <c r="C394" i="17"/>
  <c r="D394" i="17"/>
  <c r="E394" i="17"/>
  <c r="F394" i="17"/>
  <c r="G394" i="17"/>
  <c r="H394" i="17"/>
  <c r="I394" i="17"/>
  <c r="J394" i="17"/>
  <c r="K394" i="17"/>
  <c r="L394" i="17"/>
  <c r="M394" i="17"/>
  <c r="N394" i="17"/>
  <c r="O394" i="17"/>
  <c r="P394" i="17"/>
  <c r="Q394" i="17"/>
  <c r="R394" i="17"/>
  <c r="S394" i="17"/>
  <c r="T394" i="17"/>
  <c r="U394" i="17"/>
  <c r="V394" i="17"/>
  <c r="W394" i="17"/>
  <c r="X394" i="17"/>
  <c r="Y394" i="17"/>
  <c r="Z394" i="17"/>
  <c r="AB394" i="17"/>
  <c r="AC394" i="17"/>
  <c r="AD394" i="17"/>
  <c r="AE394" i="17"/>
  <c r="AI394" i="17" s="1"/>
  <c r="C395" i="17"/>
  <c r="D395" i="17"/>
  <c r="E395" i="17"/>
  <c r="F395" i="17"/>
  <c r="G395" i="17"/>
  <c r="H395" i="17"/>
  <c r="I395" i="17"/>
  <c r="J395" i="17"/>
  <c r="K395" i="17"/>
  <c r="L395" i="17"/>
  <c r="M395" i="17"/>
  <c r="N395" i="17"/>
  <c r="O395" i="17"/>
  <c r="P395" i="17"/>
  <c r="Q395" i="17"/>
  <c r="R395" i="17"/>
  <c r="S395" i="17"/>
  <c r="T395" i="17"/>
  <c r="U395" i="17"/>
  <c r="V395" i="17"/>
  <c r="W395" i="17"/>
  <c r="X395" i="17"/>
  <c r="Y395" i="17"/>
  <c r="Z395" i="17"/>
  <c r="AB395" i="17"/>
  <c r="AC395" i="17"/>
  <c r="AE395" i="17"/>
  <c r="AI395" i="17" s="1"/>
  <c r="AJ395" i="17" s="1"/>
  <c r="C396" i="17"/>
  <c r="D396" i="17"/>
  <c r="E396" i="17"/>
  <c r="F396" i="17"/>
  <c r="G396" i="17"/>
  <c r="H396" i="17"/>
  <c r="I396" i="17"/>
  <c r="J396" i="17"/>
  <c r="K396" i="17"/>
  <c r="L396" i="17"/>
  <c r="M396" i="17"/>
  <c r="N396" i="17"/>
  <c r="O396" i="17"/>
  <c r="P396" i="17"/>
  <c r="Q396" i="17"/>
  <c r="R396" i="17"/>
  <c r="S396" i="17"/>
  <c r="T396" i="17"/>
  <c r="U396" i="17"/>
  <c r="V396" i="17"/>
  <c r="W396" i="17"/>
  <c r="X396" i="17"/>
  <c r="Y396" i="17"/>
  <c r="Z396" i="17"/>
  <c r="AB396" i="17"/>
  <c r="AC396" i="17"/>
  <c r="AE396" i="17"/>
  <c r="AI396" i="17" s="1"/>
  <c r="C397" i="17"/>
  <c r="D397" i="17"/>
  <c r="E397" i="17"/>
  <c r="F397" i="17"/>
  <c r="G397" i="17"/>
  <c r="H397" i="17"/>
  <c r="I397" i="17"/>
  <c r="J397" i="17"/>
  <c r="K397" i="17"/>
  <c r="L397" i="17"/>
  <c r="M397" i="17"/>
  <c r="N397" i="17"/>
  <c r="O397" i="17"/>
  <c r="P397" i="17"/>
  <c r="Q397" i="17"/>
  <c r="R397" i="17"/>
  <c r="S397" i="17"/>
  <c r="T397" i="17"/>
  <c r="U397" i="17"/>
  <c r="V397" i="17"/>
  <c r="W397" i="17"/>
  <c r="X397" i="17"/>
  <c r="Y397" i="17"/>
  <c r="Z397" i="17"/>
  <c r="AB397" i="17"/>
  <c r="AC397" i="17"/>
  <c r="AE397" i="17"/>
  <c r="C398" i="17"/>
  <c r="D398" i="17"/>
  <c r="E398" i="17"/>
  <c r="F398" i="17"/>
  <c r="G398" i="17"/>
  <c r="H398" i="17"/>
  <c r="I398" i="17"/>
  <c r="J398" i="17"/>
  <c r="K398" i="17"/>
  <c r="L398" i="17"/>
  <c r="M398" i="17"/>
  <c r="N398" i="17"/>
  <c r="O398" i="17"/>
  <c r="P398" i="17"/>
  <c r="Q398" i="17"/>
  <c r="R398" i="17"/>
  <c r="S398" i="17"/>
  <c r="T398" i="17"/>
  <c r="U398" i="17"/>
  <c r="V398" i="17"/>
  <c r="W398" i="17"/>
  <c r="X398" i="17"/>
  <c r="Y398" i="17"/>
  <c r="Z398" i="17"/>
  <c r="AB398" i="17"/>
  <c r="AC398" i="17"/>
  <c r="AE398" i="17" s="1"/>
  <c r="C399" i="17"/>
  <c r="D399" i="17"/>
  <c r="E399" i="17"/>
  <c r="F399" i="17"/>
  <c r="G399" i="17"/>
  <c r="H399" i="17"/>
  <c r="I399" i="17"/>
  <c r="J399" i="17"/>
  <c r="K399" i="17"/>
  <c r="L399" i="17"/>
  <c r="M399" i="17"/>
  <c r="N399" i="17"/>
  <c r="O399" i="17"/>
  <c r="P399" i="17"/>
  <c r="Q399" i="17"/>
  <c r="R399" i="17"/>
  <c r="S399" i="17"/>
  <c r="T399" i="17"/>
  <c r="U399" i="17"/>
  <c r="V399" i="17"/>
  <c r="W399" i="17"/>
  <c r="X399" i="17"/>
  <c r="Y399" i="17"/>
  <c r="Z399" i="17"/>
  <c r="AB399" i="17"/>
  <c r="AC399" i="17"/>
  <c r="AE399" i="17"/>
  <c r="AI399" i="17" s="1"/>
  <c r="AK399" i="17" s="1"/>
  <c r="C400" i="17"/>
  <c r="D400" i="17"/>
  <c r="E400" i="17"/>
  <c r="F400" i="17"/>
  <c r="G400" i="17"/>
  <c r="H400" i="17"/>
  <c r="I400" i="17"/>
  <c r="J400" i="17"/>
  <c r="K400" i="17"/>
  <c r="L400" i="17"/>
  <c r="M400" i="17"/>
  <c r="N400" i="17"/>
  <c r="O400" i="17"/>
  <c r="P400" i="17"/>
  <c r="Q400" i="17"/>
  <c r="R400" i="17"/>
  <c r="S400" i="17"/>
  <c r="T400" i="17"/>
  <c r="U400" i="17"/>
  <c r="V400" i="17"/>
  <c r="W400" i="17"/>
  <c r="X400" i="17"/>
  <c r="Y400" i="17"/>
  <c r="Z400" i="17"/>
  <c r="AB400" i="17"/>
  <c r="AC400" i="17"/>
  <c r="AE400" i="17"/>
  <c r="AD400" i="17" s="1"/>
  <c r="C401" i="17"/>
  <c r="D401" i="17"/>
  <c r="E401" i="17"/>
  <c r="F401" i="17"/>
  <c r="G401" i="17"/>
  <c r="H401" i="17"/>
  <c r="I401" i="17"/>
  <c r="J401" i="17"/>
  <c r="K401" i="17"/>
  <c r="L401" i="17"/>
  <c r="M401" i="17"/>
  <c r="N401" i="17"/>
  <c r="O401" i="17"/>
  <c r="P401" i="17"/>
  <c r="Q401" i="17"/>
  <c r="R401" i="17"/>
  <c r="S401" i="17"/>
  <c r="T401" i="17"/>
  <c r="U401" i="17"/>
  <c r="V401" i="17"/>
  <c r="W401" i="17"/>
  <c r="X401" i="17"/>
  <c r="Y401" i="17"/>
  <c r="Z401" i="17"/>
  <c r="AB401" i="17"/>
  <c r="AC401" i="17"/>
  <c r="AE401" i="17"/>
  <c r="AD401" i="17" s="1"/>
  <c r="C402" i="17"/>
  <c r="D402" i="17"/>
  <c r="E402" i="17"/>
  <c r="F402" i="17"/>
  <c r="G402" i="17"/>
  <c r="H402" i="17"/>
  <c r="I402" i="17"/>
  <c r="J402" i="17"/>
  <c r="K402" i="17"/>
  <c r="L402" i="17"/>
  <c r="M402" i="17"/>
  <c r="N402" i="17"/>
  <c r="O402" i="17"/>
  <c r="P402" i="17"/>
  <c r="Q402" i="17"/>
  <c r="R402" i="17"/>
  <c r="S402" i="17"/>
  <c r="T402" i="17"/>
  <c r="U402" i="17"/>
  <c r="V402" i="17"/>
  <c r="W402" i="17"/>
  <c r="X402" i="17"/>
  <c r="Y402" i="17"/>
  <c r="Z402" i="17"/>
  <c r="AB402" i="17"/>
  <c r="AC402" i="17"/>
  <c r="AE402" i="17"/>
  <c r="AD402" i="17" s="1"/>
  <c r="AI402" i="17"/>
  <c r="AJ402" i="17" s="1"/>
  <c r="C403" i="17"/>
  <c r="D403" i="17"/>
  <c r="E403" i="17"/>
  <c r="F403" i="17"/>
  <c r="G403" i="17"/>
  <c r="H403" i="17"/>
  <c r="I403" i="17"/>
  <c r="J403" i="17"/>
  <c r="K403" i="17"/>
  <c r="L403" i="17"/>
  <c r="M403" i="17"/>
  <c r="N403" i="17"/>
  <c r="O403" i="17"/>
  <c r="P403" i="17"/>
  <c r="Q403" i="17"/>
  <c r="R403" i="17"/>
  <c r="S403" i="17"/>
  <c r="T403" i="17"/>
  <c r="U403" i="17"/>
  <c r="V403" i="17"/>
  <c r="W403" i="17"/>
  <c r="X403" i="17"/>
  <c r="Y403" i="17"/>
  <c r="Z403" i="17"/>
  <c r="AB403" i="17"/>
  <c r="AC403" i="17"/>
  <c r="AE403" i="17"/>
  <c r="AD403" i="17" s="1"/>
  <c r="C404" i="17"/>
  <c r="D404" i="17"/>
  <c r="E404" i="17"/>
  <c r="F404" i="17"/>
  <c r="G404" i="17"/>
  <c r="H404" i="17"/>
  <c r="I404" i="17"/>
  <c r="J404" i="17"/>
  <c r="K404" i="17"/>
  <c r="L404" i="17"/>
  <c r="M404" i="17"/>
  <c r="N404" i="17"/>
  <c r="O404" i="17"/>
  <c r="P404" i="17"/>
  <c r="Q404" i="17"/>
  <c r="R404" i="17"/>
  <c r="S404" i="17"/>
  <c r="T404" i="17"/>
  <c r="U404" i="17"/>
  <c r="V404" i="17"/>
  <c r="W404" i="17"/>
  <c r="X404" i="17"/>
  <c r="Y404" i="17"/>
  <c r="Z404" i="17"/>
  <c r="AB404" i="17"/>
  <c r="AC404" i="17"/>
  <c r="AE404" i="17"/>
  <c r="AD404" i="17" s="1"/>
  <c r="C405" i="17"/>
  <c r="D405" i="17"/>
  <c r="E405" i="17"/>
  <c r="F405" i="17"/>
  <c r="G405" i="17"/>
  <c r="H405" i="17"/>
  <c r="I405" i="17"/>
  <c r="J405" i="17"/>
  <c r="K405" i="17"/>
  <c r="L405" i="17"/>
  <c r="M405" i="17"/>
  <c r="N405" i="17"/>
  <c r="O405" i="17"/>
  <c r="P405" i="17"/>
  <c r="Q405" i="17"/>
  <c r="R405" i="17"/>
  <c r="S405" i="17"/>
  <c r="T405" i="17"/>
  <c r="U405" i="17"/>
  <c r="V405" i="17"/>
  <c r="W405" i="17"/>
  <c r="X405" i="17"/>
  <c r="Y405" i="17"/>
  <c r="Z405" i="17"/>
  <c r="AB405" i="17"/>
  <c r="AC405" i="17"/>
  <c r="AE405" i="17"/>
  <c r="AI405" i="17" s="1"/>
  <c r="C406" i="17"/>
  <c r="D406" i="17"/>
  <c r="E406" i="17"/>
  <c r="F406" i="17"/>
  <c r="G406" i="17"/>
  <c r="H406" i="17"/>
  <c r="I406" i="17"/>
  <c r="J406" i="17"/>
  <c r="K406" i="17"/>
  <c r="L406" i="17"/>
  <c r="M406" i="17"/>
  <c r="N406" i="17"/>
  <c r="O406" i="17"/>
  <c r="P406" i="17"/>
  <c r="Q406" i="17"/>
  <c r="R406" i="17"/>
  <c r="S406" i="17"/>
  <c r="T406" i="17"/>
  <c r="U406" i="17"/>
  <c r="V406" i="17"/>
  <c r="W406" i="17"/>
  <c r="X406" i="17"/>
  <c r="Y406" i="17"/>
  <c r="Z406" i="17"/>
  <c r="AB406" i="17"/>
  <c r="AC406" i="17"/>
  <c r="AE406" i="17"/>
  <c r="AI406" i="17" s="1"/>
  <c r="C407" i="17"/>
  <c r="D407" i="17"/>
  <c r="E407" i="17"/>
  <c r="F407" i="17"/>
  <c r="G407" i="17"/>
  <c r="H407" i="17"/>
  <c r="I407" i="17"/>
  <c r="J407" i="17"/>
  <c r="K407" i="17"/>
  <c r="L407" i="17"/>
  <c r="M407" i="17"/>
  <c r="N407" i="17"/>
  <c r="O407" i="17"/>
  <c r="P407" i="17"/>
  <c r="Q407" i="17"/>
  <c r="R407" i="17"/>
  <c r="S407" i="17"/>
  <c r="T407" i="17"/>
  <c r="U407" i="17"/>
  <c r="V407" i="17"/>
  <c r="W407" i="17"/>
  <c r="X407" i="17"/>
  <c r="Y407" i="17"/>
  <c r="Z407" i="17"/>
  <c r="AB407" i="17"/>
  <c r="AC407" i="17"/>
  <c r="AE407" i="17"/>
  <c r="AD407" i="17" s="1"/>
  <c r="C408" i="17"/>
  <c r="D408" i="17"/>
  <c r="E408" i="17"/>
  <c r="F408" i="17"/>
  <c r="G408" i="17"/>
  <c r="H408" i="17"/>
  <c r="I408" i="17"/>
  <c r="J408" i="17"/>
  <c r="K408" i="17"/>
  <c r="L408" i="17"/>
  <c r="M408" i="17"/>
  <c r="N408" i="17"/>
  <c r="O408" i="17"/>
  <c r="P408" i="17"/>
  <c r="Q408" i="17"/>
  <c r="R408" i="17"/>
  <c r="S408" i="17"/>
  <c r="T408" i="17"/>
  <c r="U408" i="17"/>
  <c r="V408" i="17"/>
  <c r="W408" i="17"/>
  <c r="X408" i="17"/>
  <c r="Y408" i="17"/>
  <c r="Z408" i="17"/>
  <c r="AB408" i="17"/>
  <c r="AC408" i="17"/>
  <c r="AE408" i="17"/>
  <c r="AI408" i="17" s="1"/>
  <c r="AK408" i="17" s="1"/>
  <c r="C409" i="17"/>
  <c r="D409" i="17"/>
  <c r="E409" i="17"/>
  <c r="F409" i="17"/>
  <c r="G409" i="17"/>
  <c r="H409" i="17"/>
  <c r="I409" i="17"/>
  <c r="J409" i="17"/>
  <c r="K409" i="17"/>
  <c r="L409" i="17"/>
  <c r="M409" i="17"/>
  <c r="N409" i="17"/>
  <c r="O409" i="17"/>
  <c r="P409" i="17"/>
  <c r="Q409" i="17"/>
  <c r="R409" i="17"/>
  <c r="S409" i="17"/>
  <c r="T409" i="17"/>
  <c r="U409" i="17"/>
  <c r="V409" i="17"/>
  <c r="W409" i="17"/>
  <c r="X409" i="17"/>
  <c r="Y409" i="17"/>
  <c r="Z409" i="17"/>
  <c r="AB409" i="17"/>
  <c r="AC409" i="17"/>
  <c r="AE409" i="17"/>
  <c r="AI409" i="17" s="1"/>
  <c r="C410" i="17"/>
  <c r="D410" i="17"/>
  <c r="E410" i="17"/>
  <c r="F410" i="17"/>
  <c r="G410" i="17"/>
  <c r="H410" i="17"/>
  <c r="I410" i="17"/>
  <c r="J410" i="17"/>
  <c r="K410" i="17"/>
  <c r="L410" i="17"/>
  <c r="M410" i="17"/>
  <c r="N410" i="17"/>
  <c r="O410" i="17"/>
  <c r="P410" i="17"/>
  <c r="Q410" i="17"/>
  <c r="R410" i="17"/>
  <c r="S410" i="17"/>
  <c r="T410" i="17"/>
  <c r="U410" i="17"/>
  <c r="V410" i="17"/>
  <c r="W410" i="17"/>
  <c r="X410" i="17"/>
  <c r="Y410" i="17"/>
  <c r="Z410" i="17"/>
  <c r="AB410" i="17"/>
  <c r="AC410" i="17"/>
  <c r="AE410" i="17"/>
  <c r="AD410" i="17" s="1"/>
  <c r="AI410" i="17"/>
  <c r="AJ410" i="17" s="1"/>
  <c r="C411" i="17"/>
  <c r="D411" i="17"/>
  <c r="E411" i="17"/>
  <c r="F411" i="17"/>
  <c r="G411" i="17"/>
  <c r="H411" i="17"/>
  <c r="I411" i="17"/>
  <c r="J411" i="17"/>
  <c r="K411" i="17"/>
  <c r="L411" i="17"/>
  <c r="M411" i="17"/>
  <c r="N411" i="17"/>
  <c r="O411" i="17"/>
  <c r="P411" i="17"/>
  <c r="Q411" i="17"/>
  <c r="R411" i="17"/>
  <c r="S411" i="17"/>
  <c r="T411" i="17"/>
  <c r="U411" i="17"/>
  <c r="V411" i="17"/>
  <c r="W411" i="17"/>
  <c r="X411" i="17"/>
  <c r="Y411" i="17"/>
  <c r="Z411" i="17"/>
  <c r="AB411" i="17"/>
  <c r="AC411" i="17"/>
  <c r="AE411" i="17"/>
  <c r="C412" i="17"/>
  <c r="D412" i="17"/>
  <c r="E412" i="17"/>
  <c r="F412" i="17"/>
  <c r="G412" i="17"/>
  <c r="H412" i="17"/>
  <c r="I412" i="17"/>
  <c r="J412" i="17"/>
  <c r="K412" i="17"/>
  <c r="L412" i="17"/>
  <c r="M412" i="17"/>
  <c r="N412" i="17"/>
  <c r="O412" i="17"/>
  <c r="P412" i="17"/>
  <c r="Q412" i="17"/>
  <c r="R412" i="17"/>
  <c r="S412" i="17"/>
  <c r="T412" i="17"/>
  <c r="U412" i="17"/>
  <c r="V412" i="17"/>
  <c r="W412" i="17"/>
  <c r="X412" i="17"/>
  <c r="Y412" i="17"/>
  <c r="Z412" i="17"/>
  <c r="AB412" i="17"/>
  <c r="AC412" i="17"/>
  <c r="AE412" i="17"/>
  <c r="AD412" i="17" s="1"/>
  <c r="C413" i="17"/>
  <c r="D413" i="17"/>
  <c r="E413" i="17"/>
  <c r="F413" i="17"/>
  <c r="G413" i="17"/>
  <c r="H413" i="17"/>
  <c r="I413" i="17"/>
  <c r="J413" i="17"/>
  <c r="K413" i="17"/>
  <c r="L413" i="17"/>
  <c r="M413" i="17"/>
  <c r="N413" i="17"/>
  <c r="O413" i="17"/>
  <c r="P413" i="17"/>
  <c r="Q413" i="17"/>
  <c r="R413" i="17"/>
  <c r="S413" i="17"/>
  <c r="T413" i="17"/>
  <c r="U413" i="17"/>
  <c r="V413" i="17"/>
  <c r="W413" i="17"/>
  <c r="X413" i="17"/>
  <c r="Y413" i="17"/>
  <c r="Z413" i="17"/>
  <c r="AB413" i="17"/>
  <c r="AC413" i="17"/>
  <c r="AE413" i="17"/>
  <c r="AD413" i="17" s="1"/>
  <c r="C414" i="17"/>
  <c r="D414" i="17"/>
  <c r="E414" i="17"/>
  <c r="F414" i="17"/>
  <c r="G414" i="17"/>
  <c r="H414" i="17"/>
  <c r="I414" i="17"/>
  <c r="J414" i="17"/>
  <c r="K414" i="17"/>
  <c r="L414" i="17"/>
  <c r="M414" i="17"/>
  <c r="N414" i="17"/>
  <c r="O414" i="17"/>
  <c r="P414" i="17"/>
  <c r="Q414" i="17"/>
  <c r="R414" i="17"/>
  <c r="S414" i="17"/>
  <c r="T414" i="17"/>
  <c r="U414" i="17"/>
  <c r="V414" i="17"/>
  <c r="W414" i="17"/>
  <c r="X414" i="17"/>
  <c r="Y414" i="17"/>
  <c r="Z414" i="17"/>
  <c r="AB414" i="17"/>
  <c r="AC414" i="17"/>
  <c r="AE414" i="17"/>
  <c r="C415" i="17"/>
  <c r="D415" i="17"/>
  <c r="E415" i="17"/>
  <c r="F415" i="17"/>
  <c r="G415" i="17"/>
  <c r="H415" i="17"/>
  <c r="I415" i="17"/>
  <c r="J415" i="17"/>
  <c r="K415" i="17"/>
  <c r="L415" i="17"/>
  <c r="M415" i="17"/>
  <c r="N415" i="17"/>
  <c r="O415" i="17"/>
  <c r="P415" i="17"/>
  <c r="Q415" i="17"/>
  <c r="R415" i="17"/>
  <c r="S415" i="17"/>
  <c r="T415" i="17"/>
  <c r="U415" i="17"/>
  <c r="V415" i="17"/>
  <c r="W415" i="17"/>
  <c r="X415" i="17"/>
  <c r="Y415" i="17"/>
  <c r="Z415" i="17"/>
  <c r="AB415" i="17"/>
  <c r="AC415" i="17"/>
  <c r="AE415" i="17"/>
  <c r="AI415" i="17" s="1"/>
  <c r="C416" i="17"/>
  <c r="D416" i="17"/>
  <c r="E416" i="17"/>
  <c r="F416" i="17"/>
  <c r="G416" i="17"/>
  <c r="H416" i="17"/>
  <c r="I416" i="17"/>
  <c r="J416" i="17"/>
  <c r="K416" i="17"/>
  <c r="L416" i="17"/>
  <c r="M416" i="17"/>
  <c r="N416" i="17"/>
  <c r="O416" i="17"/>
  <c r="P416" i="17"/>
  <c r="Q416" i="17"/>
  <c r="R416" i="17"/>
  <c r="S416" i="17"/>
  <c r="T416" i="17"/>
  <c r="U416" i="17"/>
  <c r="V416" i="17"/>
  <c r="W416" i="17"/>
  <c r="X416" i="17"/>
  <c r="Y416" i="17"/>
  <c r="Z416" i="17"/>
  <c r="AB416" i="17"/>
  <c r="AC416" i="17"/>
  <c r="AE416" i="17"/>
  <c r="AI416" i="17" s="1"/>
  <c r="C417" i="17"/>
  <c r="D417" i="17"/>
  <c r="E417" i="17"/>
  <c r="F417" i="17"/>
  <c r="G417" i="17"/>
  <c r="H417" i="17"/>
  <c r="I417" i="17"/>
  <c r="J417" i="17"/>
  <c r="K417" i="17"/>
  <c r="L417" i="17"/>
  <c r="M417" i="17"/>
  <c r="N417" i="17"/>
  <c r="O417" i="17"/>
  <c r="P417" i="17"/>
  <c r="Q417" i="17"/>
  <c r="R417" i="17"/>
  <c r="S417" i="17"/>
  <c r="T417" i="17"/>
  <c r="U417" i="17"/>
  <c r="V417" i="17"/>
  <c r="W417" i="17"/>
  <c r="X417" i="17"/>
  <c r="Y417" i="17"/>
  <c r="Z417" i="17"/>
  <c r="AB417" i="17"/>
  <c r="AC417" i="17"/>
  <c r="AE417" i="17"/>
  <c r="AD417" i="17" s="1"/>
  <c r="C418" i="17"/>
  <c r="D418" i="17"/>
  <c r="E418" i="17"/>
  <c r="F418" i="17"/>
  <c r="G418" i="17"/>
  <c r="H418" i="17"/>
  <c r="I418" i="17"/>
  <c r="J418" i="17"/>
  <c r="K418" i="17"/>
  <c r="L418" i="17"/>
  <c r="M418" i="17"/>
  <c r="N418" i="17"/>
  <c r="O418" i="17"/>
  <c r="P418" i="17"/>
  <c r="Q418" i="17"/>
  <c r="R418" i="17"/>
  <c r="S418" i="17"/>
  <c r="T418" i="17"/>
  <c r="U418" i="17"/>
  <c r="V418" i="17"/>
  <c r="W418" i="17"/>
  <c r="X418" i="17"/>
  <c r="Y418" i="17"/>
  <c r="Z418" i="17"/>
  <c r="AB418" i="17"/>
  <c r="AC418" i="17"/>
  <c r="AE418" i="17"/>
  <c r="AD418" i="17" s="1"/>
  <c r="C419" i="17"/>
  <c r="D419" i="17"/>
  <c r="E419" i="17"/>
  <c r="F419" i="17"/>
  <c r="G419" i="17"/>
  <c r="H419" i="17"/>
  <c r="I419" i="17"/>
  <c r="J419" i="17"/>
  <c r="K419" i="17"/>
  <c r="L419" i="17"/>
  <c r="M419" i="17"/>
  <c r="N419" i="17"/>
  <c r="O419" i="17"/>
  <c r="P419" i="17"/>
  <c r="Q419" i="17"/>
  <c r="R419" i="17"/>
  <c r="S419" i="17"/>
  <c r="T419" i="17"/>
  <c r="U419" i="17"/>
  <c r="V419" i="17"/>
  <c r="W419" i="17"/>
  <c r="X419" i="17"/>
  <c r="Y419" i="17"/>
  <c r="Z419" i="17"/>
  <c r="AB419" i="17"/>
  <c r="AC419" i="17"/>
  <c r="AE419" i="17"/>
  <c r="AD419" i="17" s="1"/>
  <c r="C420" i="17"/>
  <c r="D420" i="17"/>
  <c r="E420" i="17"/>
  <c r="F420" i="17"/>
  <c r="G420" i="17"/>
  <c r="H420" i="17"/>
  <c r="I420" i="17"/>
  <c r="J420" i="17"/>
  <c r="K420" i="17"/>
  <c r="L420" i="17"/>
  <c r="M420" i="17"/>
  <c r="N420" i="17"/>
  <c r="O420" i="17"/>
  <c r="P420" i="17"/>
  <c r="Q420" i="17"/>
  <c r="R420" i="17"/>
  <c r="S420" i="17"/>
  <c r="T420" i="17"/>
  <c r="U420" i="17"/>
  <c r="V420" i="17"/>
  <c r="W420" i="17"/>
  <c r="X420" i="17"/>
  <c r="Y420" i="17"/>
  <c r="Z420" i="17"/>
  <c r="AB420" i="17"/>
  <c r="AC420" i="17"/>
  <c r="AE420" i="17"/>
  <c r="AD420" i="17" s="1"/>
  <c r="C421" i="17"/>
  <c r="D421" i="17"/>
  <c r="E421" i="17"/>
  <c r="F421" i="17"/>
  <c r="G421" i="17"/>
  <c r="H421" i="17"/>
  <c r="I421" i="17"/>
  <c r="J421" i="17"/>
  <c r="K421" i="17"/>
  <c r="L421" i="17"/>
  <c r="M421" i="17"/>
  <c r="N421" i="17"/>
  <c r="O421" i="17"/>
  <c r="P421" i="17"/>
  <c r="Q421" i="17"/>
  <c r="R421" i="17"/>
  <c r="S421" i="17"/>
  <c r="T421" i="17"/>
  <c r="U421" i="17"/>
  <c r="V421" i="17"/>
  <c r="W421" i="17"/>
  <c r="X421" i="17"/>
  <c r="Y421" i="17"/>
  <c r="Z421" i="17"/>
  <c r="AB421" i="17"/>
  <c r="AC421" i="17"/>
  <c r="AE421" i="17"/>
  <c r="AD421" i="17" s="1"/>
  <c r="C422" i="17"/>
  <c r="D422" i="17"/>
  <c r="E422" i="17"/>
  <c r="F422" i="17"/>
  <c r="G422" i="17"/>
  <c r="H422" i="17"/>
  <c r="I422" i="17"/>
  <c r="J422" i="17"/>
  <c r="K422" i="17"/>
  <c r="L422" i="17"/>
  <c r="M422" i="17"/>
  <c r="N422" i="17"/>
  <c r="O422" i="17"/>
  <c r="P422" i="17"/>
  <c r="Q422" i="17"/>
  <c r="R422" i="17"/>
  <c r="S422" i="17"/>
  <c r="T422" i="17"/>
  <c r="U422" i="17"/>
  <c r="V422" i="17"/>
  <c r="W422" i="17"/>
  <c r="X422" i="17"/>
  <c r="Y422" i="17"/>
  <c r="Z422" i="17"/>
  <c r="AB422" i="17"/>
  <c r="AC422" i="17"/>
  <c r="AE422" i="17"/>
  <c r="AD422" i="17" s="1"/>
  <c r="C423" i="17"/>
  <c r="D423" i="17"/>
  <c r="E423" i="17"/>
  <c r="F423" i="17"/>
  <c r="G423" i="17"/>
  <c r="H423" i="17"/>
  <c r="I423" i="17"/>
  <c r="J423" i="17"/>
  <c r="K423" i="17"/>
  <c r="L423" i="17"/>
  <c r="M423" i="17"/>
  <c r="N423" i="17"/>
  <c r="O423" i="17"/>
  <c r="P423" i="17"/>
  <c r="Q423" i="17"/>
  <c r="R423" i="17"/>
  <c r="S423" i="17"/>
  <c r="T423" i="17"/>
  <c r="U423" i="17"/>
  <c r="V423" i="17"/>
  <c r="W423" i="17"/>
  <c r="X423" i="17"/>
  <c r="Y423" i="17"/>
  <c r="Z423" i="17"/>
  <c r="AB423" i="17"/>
  <c r="AC423" i="17"/>
  <c r="AE423" i="17"/>
  <c r="AD423" i="17" s="1"/>
  <c r="C424" i="17"/>
  <c r="D424" i="17"/>
  <c r="E424" i="17"/>
  <c r="F424" i="17"/>
  <c r="G424" i="17"/>
  <c r="H424" i="17"/>
  <c r="I424" i="17"/>
  <c r="J424" i="17"/>
  <c r="K424" i="17"/>
  <c r="L424" i="17"/>
  <c r="M424" i="17"/>
  <c r="N424" i="17"/>
  <c r="O424" i="17"/>
  <c r="P424" i="17"/>
  <c r="Q424" i="17"/>
  <c r="R424" i="17"/>
  <c r="S424" i="17"/>
  <c r="T424" i="17"/>
  <c r="U424" i="17"/>
  <c r="V424" i="17"/>
  <c r="W424" i="17"/>
  <c r="X424" i="17"/>
  <c r="Y424" i="17"/>
  <c r="Z424" i="17"/>
  <c r="AB424" i="17"/>
  <c r="AC424" i="17"/>
  <c r="AE424" i="17"/>
  <c r="AI424" i="17" s="1"/>
  <c r="C425" i="17"/>
  <c r="D425" i="17"/>
  <c r="E425" i="17"/>
  <c r="F425" i="17"/>
  <c r="G425" i="17"/>
  <c r="H425" i="17"/>
  <c r="I425" i="17"/>
  <c r="J425" i="17"/>
  <c r="K425" i="17"/>
  <c r="L425" i="17"/>
  <c r="M425" i="17"/>
  <c r="N425" i="17"/>
  <c r="O425" i="17"/>
  <c r="P425" i="17"/>
  <c r="Q425" i="17"/>
  <c r="R425" i="17"/>
  <c r="S425" i="17"/>
  <c r="T425" i="17"/>
  <c r="U425" i="17"/>
  <c r="V425" i="17"/>
  <c r="W425" i="17"/>
  <c r="X425" i="17"/>
  <c r="Y425" i="17"/>
  <c r="Z425" i="17"/>
  <c r="AB425" i="17"/>
  <c r="AC425" i="17"/>
  <c r="AE425" i="17"/>
  <c r="C426" i="17"/>
  <c r="D426" i="17"/>
  <c r="E426" i="17"/>
  <c r="F426" i="17"/>
  <c r="G426" i="17"/>
  <c r="H426" i="17"/>
  <c r="I426" i="17"/>
  <c r="J426" i="17"/>
  <c r="K426" i="17"/>
  <c r="L426" i="17"/>
  <c r="M426" i="17"/>
  <c r="N426" i="17"/>
  <c r="O426" i="17"/>
  <c r="P426" i="17"/>
  <c r="Q426" i="17"/>
  <c r="R426" i="17"/>
  <c r="S426" i="17"/>
  <c r="T426" i="17"/>
  <c r="U426" i="17"/>
  <c r="V426" i="17"/>
  <c r="W426" i="17"/>
  <c r="X426" i="17"/>
  <c r="Y426" i="17"/>
  <c r="Z426" i="17"/>
  <c r="AB426" i="17"/>
  <c r="AC426" i="17"/>
  <c r="AE426" i="17"/>
  <c r="C427" i="17"/>
  <c r="D427" i="17"/>
  <c r="E427" i="17"/>
  <c r="F427" i="17"/>
  <c r="G427" i="17"/>
  <c r="H427" i="17"/>
  <c r="I427" i="17"/>
  <c r="J427" i="17"/>
  <c r="K427" i="17"/>
  <c r="L427" i="17"/>
  <c r="M427" i="17"/>
  <c r="N427" i="17"/>
  <c r="O427" i="17"/>
  <c r="P427" i="17"/>
  <c r="Q427" i="17"/>
  <c r="R427" i="17"/>
  <c r="S427" i="17"/>
  <c r="T427" i="17"/>
  <c r="U427" i="17"/>
  <c r="V427" i="17"/>
  <c r="W427" i="17"/>
  <c r="X427" i="17"/>
  <c r="Y427" i="17"/>
  <c r="Z427" i="17"/>
  <c r="AB427" i="17"/>
  <c r="AC427" i="17"/>
  <c r="AE427" i="17"/>
  <c r="AI427" i="17" s="1"/>
  <c r="C428" i="17"/>
  <c r="D428" i="17"/>
  <c r="E428" i="17"/>
  <c r="F428" i="17"/>
  <c r="G428" i="17"/>
  <c r="H428" i="17"/>
  <c r="I428" i="17"/>
  <c r="J428" i="17"/>
  <c r="K428" i="17"/>
  <c r="L428" i="17"/>
  <c r="M428" i="17"/>
  <c r="N428" i="17"/>
  <c r="O428" i="17"/>
  <c r="P428" i="17"/>
  <c r="Q428" i="17"/>
  <c r="R428" i="17"/>
  <c r="S428" i="17"/>
  <c r="T428" i="17"/>
  <c r="U428" i="17"/>
  <c r="V428" i="17"/>
  <c r="W428" i="17"/>
  <c r="X428" i="17"/>
  <c r="Y428" i="17"/>
  <c r="Z428" i="17"/>
  <c r="AB428" i="17"/>
  <c r="AC428" i="17"/>
  <c r="AE428" i="17"/>
  <c r="AI428" i="17" s="1"/>
  <c r="C429" i="17"/>
  <c r="D429" i="17"/>
  <c r="E429" i="17"/>
  <c r="F429" i="17"/>
  <c r="G429" i="17"/>
  <c r="H429" i="17"/>
  <c r="I429" i="17"/>
  <c r="J429" i="17"/>
  <c r="K429" i="17"/>
  <c r="L429" i="17"/>
  <c r="M429" i="17"/>
  <c r="N429" i="17"/>
  <c r="O429" i="17"/>
  <c r="P429" i="17"/>
  <c r="Q429" i="17"/>
  <c r="R429" i="17"/>
  <c r="S429" i="17"/>
  <c r="T429" i="17"/>
  <c r="U429" i="17"/>
  <c r="V429" i="17"/>
  <c r="W429" i="17"/>
  <c r="X429" i="17"/>
  <c r="Y429" i="17"/>
  <c r="Z429" i="17"/>
  <c r="AB429" i="17"/>
  <c r="AC429" i="17"/>
  <c r="AE429" i="17" s="1"/>
  <c r="C430" i="17"/>
  <c r="D430" i="17"/>
  <c r="E430" i="17"/>
  <c r="F430" i="17"/>
  <c r="G430" i="17"/>
  <c r="H430" i="17"/>
  <c r="I430" i="17"/>
  <c r="J430" i="17"/>
  <c r="K430" i="17"/>
  <c r="L430" i="17"/>
  <c r="M430" i="17"/>
  <c r="N430" i="17"/>
  <c r="O430" i="17"/>
  <c r="P430" i="17"/>
  <c r="Q430" i="17"/>
  <c r="R430" i="17"/>
  <c r="S430" i="17"/>
  <c r="T430" i="17"/>
  <c r="U430" i="17"/>
  <c r="V430" i="17"/>
  <c r="W430" i="17"/>
  <c r="X430" i="17"/>
  <c r="Y430" i="17"/>
  <c r="Z430" i="17"/>
  <c r="AB430" i="17"/>
  <c r="AC430" i="17"/>
  <c r="AE430" i="17"/>
  <c r="AD430" i="17" s="1"/>
  <c r="C431" i="17"/>
  <c r="D431" i="17"/>
  <c r="E431" i="17"/>
  <c r="F431" i="17"/>
  <c r="G431" i="17"/>
  <c r="H431" i="17"/>
  <c r="I431" i="17"/>
  <c r="J431" i="17"/>
  <c r="K431" i="17"/>
  <c r="L431" i="17"/>
  <c r="M431" i="17"/>
  <c r="N431" i="17"/>
  <c r="O431" i="17"/>
  <c r="P431" i="17"/>
  <c r="Q431" i="17"/>
  <c r="R431" i="17"/>
  <c r="S431" i="17"/>
  <c r="T431" i="17"/>
  <c r="U431" i="17"/>
  <c r="V431" i="17"/>
  <c r="W431" i="17"/>
  <c r="X431" i="17"/>
  <c r="Y431" i="17"/>
  <c r="Z431" i="17"/>
  <c r="AB431" i="17"/>
  <c r="AC431" i="17"/>
  <c r="AE431" i="17"/>
  <c r="AD431" i="17" s="1"/>
  <c r="C432" i="17"/>
  <c r="D432" i="17"/>
  <c r="E432" i="17"/>
  <c r="F432" i="17"/>
  <c r="G432" i="17"/>
  <c r="H432" i="17"/>
  <c r="I432" i="17"/>
  <c r="J432" i="17"/>
  <c r="K432" i="17"/>
  <c r="L432" i="17"/>
  <c r="M432" i="17"/>
  <c r="N432" i="17"/>
  <c r="O432" i="17"/>
  <c r="P432" i="17"/>
  <c r="Q432" i="17"/>
  <c r="R432" i="17"/>
  <c r="S432" i="17"/>
  <c r="T432" i="17"/>
  <c r="U432" i="17"/>
  <c r="V432" i="17"/>
  <c r="W432" i="17"/>
  <c r="X432" i="17"/>
  <c r="Y432" i="17"/>
  <c r="Z432" i="17"/>
  <c r="AB432" i="17"/>
  <c r="AC432" i="17"/>
  <c r="AE432" i="17"/>
  <c r="AI432" i="17" s="1"/>
  <c r="C433" i="17"/>
  <c r="D433" i="17"/>
  <c r="E433" i="17"/>
  <c r="F433" i="17"/>
  <c r="G433" i="17"/>
  <c r="H433" i="17"/>
  <c r="I433" i="17"/>
  <c r="J433" i="17"/>
  <c r="K433" i="17"/>
  <c r="L433" i="17"/>
  <c r="M433" i="17"/>
  <c r="N433" i="17"/>
  <c r="O433" i="17"/>
  <c r="P433" i="17"/>
  <c r="Q433" i="17"/>
  <c r="R433" i="17"/>
  <c r="S433" i="17"/>
  <c r="T433" i="17"/>
  <c r="U433" i="17"/>
  <c r="V433" i="17"/>
  <c r="W433" i="17"/>
  <c r="X433" i="17"/>
  <c r="Y433" i="17"/>
  <c r="Z433" i="17"/>
  <c r="AB433" i="17"/>
  <c r="AC433" i="17"/>
  <c r="AE433" i="17"/>
  <c r="AD433" i="17" s="1"/>
  <c r="C434" i="17"/>
  <c r="D434" i="17"/>
  <c r="E434" i="17"/>
  <c r="F434" i="17"/>
  <c r="G434" i="17"/>
  <c r="H434" i="17"/>
  <c r="I434" i="17"/>
  <c r="J434" i="17"/>
  <c r="K434" i="17"/>
  <c r="L434" i="17"/>
  <c r="M434" i="17"/>
  <c r="N434" i="17"/>
  <c r="O434" i="17"/>
  <c r="P434" i="17"/>
  <c r="Q434" i="17"/>
  <c r="R434" i="17"/>
  <c r="S434" i="17"/>
  <c r="T434" i="17"/>
  <c r="U434" i="17"/>
  <c r="V434" i="17"/>
  <c r="W434" i="17"/>
  <c r="X434" i="17"/>
  <c r="Y434" i="17"/>
  <c r="Z434" i="17"/>
  <c r="AB434" i="17"/>
  <c r="AC434" i="17"/>
  <c r="AE434" i="17"/>
  <c r="AD434" i="17" s="1"/>
  <c r="AI434" i="17"/>
  <c r="AJ434" i="17" s="1"/>
  <c r="C435" i="17"/>
  <c r="D435" i="17"/>
  <c r="E435" i="17"/>
  <c r="F435" i="17"/>
  <c r="G435" i="17"/>
  <c r="H435" i="17"/>
  <c r="I435" i="17"/>
  <c r="J435" i="17"/>
  <c r="K435" i="17"/>
  <c r="L435" i="17"/>
  <c r="M435" i="17"/>
  <c r="N435" i="17"/>
  <c r="O435" i="17"/>
  <c r="P435" i="17"/>
  <c r="Q435" i="17"/>
  <c r="R435" i="17"/>
  <c r="S435" i="17"/>
  <c r="T435" i="17"/>
  <c r="U435" i="17"/>
  <c r="V435" i="17"/>
  <c r="W435" i="17"/>
  <c r="X435" i="17"/>
  <c r="Y435" i="17"/>
  <c r="Z435" i="17"/>
  <c r="AB435" i="17"/>
  <c r="AC435" i="17"/>
  <c r="AE435" i="17"/>
  <c r="AI435" i="17" s="1"/>
  <c r="C436" i="17"/>
  <c r="D436" i="17"/>
  <c r="E436" i="17"/>
  <c r="F436" i="17"/>
  <c r="G436" i="17"/>
  <c r="H436" i="17"/>
  <c r="I436" i="17"/>
  <c r="J436" i="17"/>
  <c r="K436" i="17"/>
  <c r="L436" i="17"/>
  <c r="M436" i="17"/>
  <c r="N436" i="17"/>
  <c r="O436" i="17"/>
  <c r="P436" i="17"/>
  <c r="Q436" i="17"/>
  <c r="R436" i="17"/>
  <c r="S436" i="17"/>
  <c r="T436" i="17"/>
  <c r="U436" i="17"/>
  <c r="V436" i="17"/>
  <c r="W436" i="17"/>
  <c r="X436" i="17"/>
  <c r="Y436" i="17"/>
  <c r="Z436" i="17"/>
  <c r="AB436" i="17"/>
  <c r="AC436" i="17"/>
  <c r="AE436" i="17"/>
  <c r="AI436" i="17" s="1"/>
  <c r="C437" i="17"/>
  <c r="D437" i="17"/>
  <c r="E437" i="17"/>
  <c r="F437" i="17"/>
  <c r="G437" i="17"/>
  <c r="H437" i="17"/>
  <c r="I437" i="17"/>
  <c r="J437" i="17"/>
  <c r="K437" i="17"/>
  <c r="L437" i="17"/>
  <c r="M437" i="17"/>
  <c r="N437" i="17"/>
  <c r="O437" i="17"/>
  <c r="P437" i="17"/>
  <c r="Q437" i="17"/>
  <c r="R437" i="17"/>
  <c r="S437" i="17"/>
  <c r="T437" i="17"/>
  <c r="U437" i="17"/>
  <c r="V437" i="17"/>
  <c r="W437" i="17"/>
  <c r="X437" i="17"/>
  <c r="Y437" i="17"/>
  <c r="Z437" i="17"/>
  <c r="AB437" i="17"/>
  <c r="AC437" i="17"/>
  <c r="AE437" i="17"/>
  <c r="AD437" i="17" s="1"/>
  <c r="AI437" i="17"/>
  <c r="AJ437" i="17" s="1"/>
  <c r="C438" i="17"/>
  <c r="D438" i="17"/>
  <c r="E438" i="17"/>
  <c r="F438" i="17"/>
  <c r="G438" i="17"/>
  <c r="H438" i="17"/>
  <c r="I438" i="17"/>
  <c r="J438" i="17"/>
  <c r="K438" i="17"/>
  <c r="L438" i="17"/>
  <c r="M438" i="17"/>
  <c r="N438" i="17"/>
  <c r="O438" i="17"/>
  <c r="P438" i="17"/>
  <c r="Q438" i="17"/>
  <c r="R438" i="17"/>
  <c r="S438" i="17"/>
  <c r="T438" i="17"/>
  <c r="U438" i="17"/>
  <c r="V438" i="17"/>
  <c r="W438" i="17"/>
  <c r="X438" i="17"/>
  <c r="Y438" i="17"/>
  <c r="Z438" i="17"/>
  <c r="AB438" i="17"/>
  <c r="AC438" i="17"/>
  <c r="AE438" i="17"/>
  <c r="C439" i="17"/>
  <c r="D439" i="17"/>
  <c r="E439" i="17"/>
  <c r="F439" i="17"/>
  <c r="G439" i="17"/>
  <c r="H439" i="17"/>
  <c r="I439" i="17"/>
  <c r="J439" i="17"/>
  <c r="K439" i="17"/>
  <c r="L439" i="17"/>
  <c r="M439" i="17"/>
  <c r="N439" i="17"/>
  <c r="O439" i="17"/>
  <c r="P439" i="17"/>
  <c r="Q439" i="17"/>
  <c r="R439" i="17"/>
  <c r="S439" i="17"/>
  <c r="T439" i="17"/>
  <c r="U439" i="17"/>
  <c r="V439" i="17"/>
  <c r="W439" i="17"/>
  <c r="X439" i="17"/>
  <c r="Y439" i="17"/>
  <c r="Z439" i="17"/>
  <c r="AB439" i="17"/>
  <c r="AC439" i="17"/>
  <c r="AE439" i="17"/>
  <c r="AI439" i="17" s="1"/>
  <c r="C440" i="17"/>
  <c r="D440" i="17"/>
  <c r="E440" i="17"/>
  <c r="F440" i="17"/>
  <c r="G440" i="17"/>
  <c r="H440" i="17"/>
  <c r="I440" i="17"/>
  <c r="J440" i="17"/>
  <c r="K440" i="17"/>
  <c r="L440" i="17"/>
  <c r="M440" i="17"/>
  <c r="N440" i="17"/>
  <c r="O440" i="17"/>
  <c r="P440" i="17"/>
  <c r="Q440" i="17"/>
  <c r="R440" i="17"/>
  <c r="S440" i="17"/>
  <c r="T440" i="17"/>
  <c r="U440" i="17"/>
  <c r="V440" i="17"/>
  <c r="W440" i="17"/>
  <c r="X440" i="17"/>
  <c r="Y440" i="17"/>
  <c r="Z440" i="17"/>
  <c r="AB440" i="17"/>
  <c r="AC440" i="17"/>
  <c r="AE440" i="17"/>
  <c r="AI440" i="17" s="1"/>
  <c r="C441" i="17"/>
  <c r="D441" i="17"/>
  <c r="E441" i="17"/>
  <c r="F441" i="17"/>
  <c r="G441" i="17"/>
  <c r="H441" i="17"/>
  <c r="I441" i="17"/>
  <c r="J441" i="17"/>
  <c r="K441" i="17"/>
  <c r="L441" i="17"/>
  <c r="M441" i="17"/>
  <c r="N441" i="17"/>
  <c r="O441" i="17"/>
  <c r="P441" i="17"/>
  <c r="Q441" i="17"/>
  <c r="R441" i="17"/>
  <c r="S441" i="17"/>
  <c r="T441" i="17"/>
  <c r="U441" i="17"/>
  <c r="V441" i="17"/>
  <c r="W441" i="17"/>
  <c r="X441" i="17"/>
  <c r="Y441" i="17"/>
  <c r="Z441" i="17"/>
  <c r="AB441" i="17"/>
  <c r="AC441" i="17"/>
  <c r="AE441" i="17"/>
  <c r="C442" i="17"/>
  <c r="D442" i="17"/>
  <c r="E442" i="17"/>
  <c r="F442" i="17"/>
  <c r="G442" i="17"/>
  <c r="H442" i="17"/>
  <c r="I442" i="17"/>
  <c r="J442" i="17"/>
  <c r="K442" i="17"/>
  <c r="L442" i="17"/>
  <c r="M442" i="17"/>
  <c r="N442" i="17"/>
  <c r="O442" i="17"/>
  <c r="P442" i="17"/>
  <c r="Q442" i="17"/>
  <c r="R442" i="17"/>
  <c r="S442" i="17"/>
  <c r="T442" i="17"/>
  <c r="U442" i="17"/>
  <c r="V442" i="17"/>
  <c r="W442" i="17"/>
  <c r="X442" i="17"/>
  <c r="Y442" i="17"/>
  <c r="Z442" i="17"/>
  <c r="AB442" i="17"/>
  <c r="AC442" i="17"/>
  <c r="AE442" i="17"/>
  <c r="AD442" i="17" s="1"/>
  <c r="C443" i="17"/>
  <c r="D443" i="17"/>
  <c r="E443" i="17"/>
  <c r="F443" i="17"/>
  <c r="G443" i="17"/>
  <c r="H443" i="17"/>
  <c r="I443" i="17"/>
  <c r="J443" i="17"/>
  <c r="K443" i="17"/>
  <c r="L443" i="17"/>
  <c r="M443" i="17"/>
  <c r="N443" i="17"/>
  <c r="O443" i="17"/>
  <c r="P443" i="17"/>
  <c r="Q443" i="17"/>
  <c r="R443" i="17"/>
  <c r="S443" i="17"/>
  <c r="T443" i="17"/>
  <c r="U443" i="17"/>
  <c r="V443" i="17"/>
  <c r="W443" i="17"/>
  <c r="X443" i="17"/>
  <c r="Y443" i="17"/>
  <c r="Z443" i="17"/>
  <c r="AB443" i="17"/>
  <c r="AC443" i="17"/>
  <c r="AE443" i="17"/>
  <c r="AD443" i="17" s="1"/>
  <c r="C444" i="17"/>
  <c r="D444" i="17"/>
  <c r="E444" i="17"/>
  <c r="F444" i="17"/>
  <c r="G444" i="17"/>
  <c r="H444" i="17"/>
  <c r="I444" i="17"/>
  <c r="J444" i="17"/>
  <c r="K444" i="17"/>
  <c r="L444" i="17"/>
  <c r="M444" i="17"/>
  <c r="N444" i="17"/>
  <c r="O444" i="17"/>
  <c r="P444" i="17"/>
  <c r="Q444" i="17"/>
  <c r="R444" i="17"/>
  <c r="S444" i="17"/>
  <c r="T444" i="17"/>
  <c r="U444" i="17"/>
  <c r="V444" i="17"/>
  <c r="W444" i="17"/>
  <c r="X444" i="17"/>
  <c r="Y444" i="17"/>
  <c r="Z444" i="17"/>
  <c r="AB444" i="17"/>
  <c r="AC444" i="17"/>
  <c r="AE444" i="17"/>
  <c r="AI444" i="17" s="1"/>
  <c r="C445" i="17"/>
  <c r="D445" i="17"/>
  <c r="E445" i="17"/>
  <c r="F445" i="17"/>
  <c r="G445" i="17"/>
  <c r="H445" i="17"/>
  <c r="I445" i="17"/>
  <c r="J445" i="17"/>
  <c r="K445" i="17"/>
  <c r="L445" i="17"/>
  <c r="M445" i="17"/>
  <c r="N445" i="17"/>
  <c r="O445" i="17"/>
  <c r="P445" i="17"/>
  <c r="Q445" i="17"/>
  <c r="R445" i="17"/>
  <c r="S445" i="17"/>
  <c r="T445" i="17"/>
  <c r="U445" i="17"/>
  <c r="V445" i="17"/>
  <c r="W445" i="17"/>
  <c r="X445" i="17"/>
  <c r="Y445" i="17"/>
  <c r="Z445" i="17"/>
  <c r="AB445" i="17"/>
  <c r="AC445" i="17"/>
  <c r="AE445" i="17"/>
  <c r="AD445" i="17" s="1"/>
  <c r="C446" i="17"/>
  <c r="D446" i="17"/>
  <c r="E446" i="17"/>
  <c r="F446" i="17"/>
  <c r="G446" i="17"/>
  <c r="H446" i="17"/>
  <c r="I446" i="17"/>
  <c r="J446" i="17"/>
  <c r="K446" i="17"/>
  <c r="L446" i="17"/>
  <c r="M446" i="17"/>
  <c r="N446" i="17"/>
  <c r="O446" i="17"/>
  <c r="P446" i="17"/>
  <c r="Q446" i="17"/>
  <c r="R446" i="17"/>
  <c r="S446" i="17"/>
  <c r="T446" i="17"/>
  <c r="U446" i="17"/>
  <c r="V446" i="17"/>
  <c r="W446" i="17"/>
  <c r="X446" i="17"/>
  <c r="Y446" i="17"/>
  <c r="Z446" i="17"/>
  <c r="AB446" i="17"/>
  <c r="AC446" i="17"/>
  <c r="AE446" i="17"/>
  <c r="AD446" i="17" s="1"/>
  <c r="C447" i="17"/>
  <c r="D447" i="17"/>
  <c r="E447" i="17"/>
  <c r="F447" i="17"/>
  <c r="G447" i="17"/>
  <c r="H447" i="17"/>
  <c r="I447" i="17"/>
  <c r="J447" i="17"/>
  <c r="K447" i="17"/>
  <c r="L447" i="17"/>
  <c r="M447" i="17"/>
  <c r="N447" i="17"/>
  <c r="O447" i="17"/>
  <c r="P447" i="17"/>
  <c r="Q447" i="17"/>
  <c r="R447" i="17"/>
  <c r="S447" i="17"/>
  <c r="T447" i="17"/>
  <c r="U447" i="17"/>
  <c r="V447" i="17"/>
  <c r="W447" i="17"/>
  <c r="X447" i="17"/>
  <c r="Y447" i="17"/>
  <c r="Z447" i="17"/>
  <c r="AB447" i="17"/>
  <c r="AC447" i="17"/>
  <c r="AE447" i="17"/>
  <c r="AD447" i="17" s="1"/>
  <c r="AI447" i="17"/>
  <c r="C448" i="17"/>
  <c r="D448" i="17"/>
  <c r="E448" i="17"/>
  <c r="F448" i="17"/>
  <c r="G448" i="17"/>
  <c r="H448" i="17"/>
  <c r="I448" i="17"/>
  <c r="J448" i="17"/>
  <c r="K448" i="17"/>
  <c r="L448" i="17"/>
  <c r="M448" i="17"/>
  <c r="N448" i="17"/>
  <c r="O448" i="17"/>
  <c r="P448" i="17"/>
  <c r="Q448" i="17"/>
  <c r="R448" i="17"/>
  <c r="S448" i="17"/>
  <c r="T448" i="17"/>
  <c r="U448" i="17"/>
  <c r="V448" i="17"/>
  <c r="W448" i="17"/>
  <c r="X448" i="17"/>
  <c r="Y448" i="17"/>
  <c r="Z448" i="17"/>
  <c r="AB448" i="17"/>
  <c r="AC448" i="17"/>
  <c r="AE448" i="17"/>
  <c r="AI448" i="17" s="1"/>
  <c r="C449" i="17"/>
  <c r="D449" i="17"/>
  <c r="E449" i="17"/>
  <c r="F449" i="17"/>
  <c r="G449" i="17"/>
  <c r="H449" i="17"/>
  <c r="I449" i="17"/>
  <c r="J449" i="17"/>
  <c r="K449" i="17"/>
  <c r="L449" i="17"/>
  <c r="M449" i="17"/>
  <c r="N449" i="17"/>
  <c r="O449" i="17"/>
  <c r="P449" i="17"/>
  <c r="Q449" i="17"/>
  <c r="R449" i="17"/>
  <c r="S449" i="17"/>
  <c r="T449" i="17"/>
  <c r="U449" i="17"/>
  <c r="V449" i="17"/>
  <c r="W449" i="17"/>
  <c r="X449" i="17"/>
  <c r="Y449" i="17"/>
  <c r="Z449" i="17"/>
  <c r="AB449" i="17"/>
  <c r="AC449" i="17"/>
  <c r="AE449" i="17"/>
  <c r="C450" i="17"/>
  <c r="D450" i="17"/>
  <c r="E450" i="17"/>
  <c r="F450" i="17"/>
  <c r="G450" i="17"/>
  <c r="H450" i="17"/>
  <c r="I450" i="17"/>
  <c r="J450" i="17"/>
  <c r="K450" i="17"/>
  <c r="L450" i="17"/>
  <c r="M450" i="17"/>
  <c r="N450" i="17"/>
  <c r="O450" i="17"/>
  <c r="P450" i="17"/>
  <c r="Q450" i="17"/>
  <c r="R450" i="17"/>
  <c r="S450" i="17"/>
  <c r="T450" i="17"/>
  <c r="U450" i="17"/>
  <c r="V450" i="17"/>
  <c r="W450" i="17"/>
  <c r="X450" i="17"/>
  <c r="Y450" i="17"/>
  <c r="Z450" i="17"/>
  <c r="AB450" i="17"/>
  <c r="AC450" i="17"/>
  <c r="AE450" i="17"/>
  <c r="C451" i="17"/>
  <c r="D451" i="17"/>
  <c r="E451" i="17"/>
  <c r="F451" i="17"/>
  <c r="G451" i="17"/>
  <c r="H451" i="17"/>
  <c r="I451" i="17"/>
  <c r="J451" i="17"/>
  <c r="K451" i="17"/>
  <c r="L451" i="17"/>
  <c r="M451" i="17"/>
  <c r="N451" i="17"/>
  <c r="O451" i="17"/>
  <c r="P451" i="17"/>
  <c r="Q451" i="17"/>
  <c r="R451" i="17"/>
  <c r="S451" i="17"/>
  <c r="T451" i="17"/>
  <c r="U451" i="17"/>
  <c r="V451" i="17"/>
  <c r="W451" i="17"/>
  <c r="X451" i="17"/>
  <c r="Y451" i="17"/>
  <c r="Z451" i="17"/>
  <c r="AB451" i="17"/>
  <c r="AC451" i="17"/>
  <c r="AE451" i="17"/>
  <c r="AI451" i="17" s="1"/>
  <c r="C452" i="17"/>
  <c r="D452" i="17"/>
  <c r="E452" i="17"/>
  <c r="F452" i="17"/>
  <c r="G452" i="17"/>
  <c r="H452" i="17"/>
  <c r="I452" i="17"/>
  <c r="J452" i="17"/>
  <c r="K452" i="17"/>
  <c r="L452" i="17"/>
  <c r="M452" i="17"/>
  <c r="N452" i="17"/>
  <c r="O452" i="17"/>
  <c r="P452" i="17"/>
  <c r="Q452" i="17"/>
  <c r="R452" i="17"/>
  <c r="S452" i="17"/>
  <c r="T452" i="17"/>
  <c r="U452" i="17"/>
  <c r="V452" i="17"/>
  <c r="W452" i="17"/>
  <c r="X452" i="17"/>
  <c r="Y452" i="17"/>
  <c r="Z452" i="17"/>
  <c r="AB452" i="17"/>
  <c r="AC452" i="17"/>
  <c r="AE452" i="17"/>
  <c r="C453" i="17"/>
  <c r="D453" i="17"/>
  <c r="E453" i="17"/>
  <c r="F453" i="17"/>
  <c r="G453" i="17"/>
  <c r="H453" i="17"/>
  <c r="I453" i="17"/>
  <c r="J453" i="17"/>
  <c r="K453" i="17"/>
  <c r="L453" i="17"/>
  <c r="M453" i="17"/>
  <c r="N453" i="17"/>
  <c r="O453" i="17"/>
  <c r="P453" i="17"/>
  <c r="Q453" i="17"/>
  <c r="R453" i="17"/>
  <c r="S453" i="17"/>
  <c r="T453" i="17"/>
  <c r="U453" i="17"/>
  <c r="V453" i="17"/>
  <c r="W453" i="17"/>
  <c r="X453" i="17"/>
  <c r="Y453" i="17"/>
  <c r="Z453" i="17"/>
  <c r="AB453" i="17"/>
  <c r="AC453" i="17"/>
  <c r="AE453" i="17"/>
  <c r="AD453" i="17" s="1"/>
  <c r="C454" i="17"/>
  <c r="D454" i="17"/>
  <c r="E454" i="17"/>
  <c r="F454" i="17"/>
  <c r="G454" i="17"/>
  <c r="H454" i="17"/>
  <c r="I454" i="17"/>
  <c r="J454" i="17"/>
  <c r="K454" i="17"/>
  <c r="L454" i="17"/>
  <c r="M454" i="17"/>
  <c r="N454" i="17"/>
  <c r="O454" i="17"/>
  <c r="P454" i="17"/>
  <c r="Q454" i="17"/>
  <c r="R454" i="17"/>
  <c r="S454" i="17"/>
  <c r="T454" i="17"/>
  <c r="U454" i="17"/>
  <c r="V454" i="17"/>
  <c r="W454" i="17"/>
  <c r="X454" i="17"/>
  <c r="Y454" i="17"/>
  <c r="Z454" i="17"/>
  <c r="AB454" i="17"/>
  <c r="AC454" i="17"/>
  <c r="AE454" i="17"/>
  <c r="AI454" i="17" s="1"/>
  <c r="AJ454" i="17" s="1"/>
  <c r="C455" i="17"/>
  <c r="D455" i="17"/>
  <c r="E455" i="17"/>
  <c r="F455" i="17"/>
  <c r="G455" i="17"/>
  <c r="H455" i="17"/>
  <c r="I455" i="17"/>
  <c r="J455" i="17"/>
  <c r="K455" i="17"/>
  <c r="L455" i="17"/>
  <c r="M455" i="17"/>
  <c r="N455" i="17"/>
  <c r="O455" i="17"/>
  <c r="P455" i="17"/>
  <c r="Q455" i="17"/>
  <c r="R455" i="17"/>
  <c r="S455" i="17"/>
  <c r="T455" i="17"/>
  <c r="U455" i="17"/>
  <c r="V455" i="17"/>
  <c r="W455" i="17"/>
  <c r="X455" i="17"/>
  <c r="Y455" i="17"/>
  <c r="Z455" i="17"/>
  <c r="AB455" i="17"/>
  <c r="AC455" i="17"/>
  <c r="AE455" i="17"/>
  <c r="AD455" i="17" s="1"/>
  <c r="C456" i="17"/>
  <c r="D456" i="17"/>
  <c r="E456" i="17"/>
  <c r="F456" i="17"/>
  <c r="G456" i="17"/>
  <c r="H456" i="17"/>
  <c r="I456" i="17"/>
  <c r="J456" i="17"/>
  <c r="K456" i="17"/>
  <c r="L456" i="17"/>
  <c r="M456" i="17"/>
  <c r="N456" i="17"/>
  <c r="O456" i="17"/>
  <c r="P456" i="17"/>
  <c r="Q456" i="17"/>
  <c r="R456" i="17"/>
  <c r="S456" i="17"/>
  <c r="T456" i="17"/>
  <c r="U456" i="17"/>
  <c r="V456" i="17"/>
  <c r="W456" i="17"/>
  <c r="X456" i="17"/>
  <c r="Y456" i="17"/>
  <c r="Z456" i="17"/>
  <c r="AB456" i="17"/>
  <c r="AC456" i="17"/>
  <c r="AE456" i="17"/>
  <c r="AD456" i="17" s="1"/>
  <c r="C457" i="17"/>
  <c r="D457" i="17"/>
  <c r="E457" i="17"/>
  <c r="F457" i="17"/>
  <c r="G457" i="17"/>
  <c r="H457" i="17"/>
  <c r="I457" i="17"/>
  <c r="J457" i="17"/>
  <c r="K457" i="17"/>
  <c r="L457" i="17"/>
  <c r="M457" i="17"/>
  <c r="N457" i="17"/>
  <c r="O457" i="17"/>
  <c r="P457" i="17"/>
  <c r="Q457" i="17"/>
  <c r="R457" i="17"/>
  <c r="S457" i="17"/>
  <c r="T457" i="17"/>
  <c r="U457" i="17"/>
  <c r="V457" i="17"/>
  <c r="W457" i="17"/>
  <c r="X457" i="17"/>
  <c r="Y457" i="17"/>
  <c r="Z457" i="17"/>
  <c r="AB457" i="17"/>
  <c r="AC457" i="17"/>
  <c r="AE457" i="17"/>
  <c r="AD457" i="17" s="1"/>
  <c r="C458" i="17"/>
  <c r="D458" i="17"/>
  <c r="E458" i="17"/>
  <c r="F458" i="17"/>
  <c r="G458" i="17"/>
  <c r="H458" i="17"/>
  <c r="I458" i="17"/>
  <c r="J458" i="17"/>
  <c r="K458" i="17"/>
  <c r="L458" i="17"/>
  <c r="M458" i="17"/>
  <c r="N458" i="17"/>
  <c r="O458" i="17"/>
  <c r="P458" i="17"/>
  <c r="Q458" i="17"/>
  <c r="R458" i="17"/>
  <c r="S458" i="17"/>
  <c r="T458" i="17"/>
  <c r="U458" i="17"/>
  <c r="V458" i="17"/>
  <c r="W458" i="17"/>
  <c r="X458" i="17"/>
  <c r="Y458" i="17"/>
  <c r="Z458" i="17"/>
  <c r="AB458" i="17"/>
  <c r="AC458" i="17"/>
  <c r="AE458" i="17"/>
  <c r="AD458" i="17" s="1"/>
  <c r="C459" i="17"/>
  <c r="D459" i="17"/>
  <c r="E459" i="17"/>
  <c r="F459" i="17"/>
  <c r="G459" i="17"/>
  <c r="H459" i="17"/>
  <c r="I459" i="17"/>
  <c r="J459" i="17"/>
  <c r="K459" i="17"/>
  <c r="L459" i="17"/>
  <c r="M459" i="17"/>
  <c r="N459" i="17"/>
  <c r="O459" i="17"/>
  <c r="P459" i="17"/>
  <c r="Q459" i="17"/>
  <c r="R459" i="17"/>
  <c r="S459" i="17"/>
  <c r="T459" i="17"/>
  <c r="U459" i="17"/>
  <c r="V459" i="17"/>
  <c r="W459" i="17"/>
  <c r="X459" i="17"/>
  <c r="Y459" i="17"/>
  <c r="Z459" i="17"/>
  <c r="AB459" i="17"/>
  <c r="AC459" i="17"/>
  <c r="AE459" i="17"/>
  <c r="AD459" i="17" s="1"/>
  <c r="AI459" i="17"/>
  <c r="C460" i="17"/>
  <c r="D460" i="17"/>
  <c r="E460" i="17"/>
  <c r="F460" i="17"/>
  <c r="G460" i="17"/>
  <c r="H460" i="17"/>
  <c r="I460" i="17"/>
  <c r="J460" i="17"/>
  <c r="K460" i="17"/>
  <c r="L460" i="17"/>
  <c r="M460" i="17"/>
  <c r="N460" i="17"/>
  <c r="O460" i="17"/>
  <c r="P460" i="17"/>
  <c r="Q460" i="17"/>
  <c r="R460" i="17"/>
  <c r="S460" i="17"/>
  <c r="T460" i="17"/>
  <c r="U460" i="17"/>
  <c r="V460" i="17"/>
  <c r="W460" i="17"/>
  <c r="X460" i="17"/>
  <c r="Y460" i="17"/>
  <c r="Z460" i="17"/>
  <c r="AB460" i="17"/>
  <c r="AC460" i="17"/>
  <c r="AE460" i="17" s="1"/>
  <c r="C461" i="17"/>
  <c r="D461" i="17"/>
  <c r="E461" i="17"/>
  <c r="F461" i="17"/>
  <c r="G461" i="17"/>
  <c r="H461" i="17"/>
  <c r="I461" i="17"/>
  <c r="J461" i="17"/>
  <c r="K461" i="17"/>
  <c r="L461" i="17"/>
  <c r="M461" i="17"/>
  <c r="N461" i="17"/>
  <c r="O461" i="17"/>
  <c r="P461" i="17"/>
  <c r="Q461" i="17"/>
  <c r="R461" i="17"/>
  <c r="S461" i="17"/>
  <c r="T461" i="17"/>
  <c r="U461" i="17"/>
  <c r="V461" i="17"/>
  <c r="W461" i="17"/>
  <c r="X461" i="17"/>
  <c r="Y461" i="17"/>
  <c r="Z461" i="17"/>
  <c r="AB461" i="17"/>
  <c r="AC461" i="17"/>
  <c r="AE461" i="17"/>
  <c r="AD461" i="17" s="1"/>
  <c r="AI461" i="17"/>
  <c r="AJ461" i="17" s="1"/>
  <c r="C462" i="17"/>
  <c r="D462" i="17"/>
  <c r="E462" i="17"/>
  <c r="F462" i="17"/>
  <c r="G462" i="17"/>
  <c r="H462" i="17"/>
  <c r="I462" i="17"/>
  <c r="J462" i="17"/>
  <c r="K462" i="17"/>
  <c r="L462" i="17"/>
  <c r="M462" i="17"/>
  <c r="N462" i="17"/>
  <c r="O462" i="17"/>
  <c r="P462" i="17"/>
  <c r="Q462" i="17"/>
  <c r="R462" i="17"/>
  <c r="S462" i="17"/>
  <c r="T462" i="17"/>
  <c r="U462" i="17"/>
  <c r="V462" i="17"/>
  <c r="W462" i="17"/>
  <c r="X462" i="17"/>
  <c r="Y462" i="17"/>
  <c r="Z462" i="17"/>
  <c r="AB462" i="17"/>
  <c r="AC462" i="17"/>
  <c r="AE462" i="17"/>
  <c r="C463" i="17"/>
  <c r="D463" i="17"/>
  <c r="E463" i="17"/>
  <c r="F463" i="17"/>
  <c r="G463" i="17"/>
  <c r="H463" i="17"/>
  <c r="I463" i="17"/>
  <c r="J463" i="17"/>
  <c r="K463" i="17"/>
  <c r="L463" i="17"/>
  <c r="M463" i="17"/>
  <c r="N463" i="17"/>
  <c r="O463" i="17"/>
  <c r="P463" i="17"/>
  <c r="Q463" i="17"/>
  <c r="R463" i="17"/>
  <c r="S463" i="17"/>
  <c r="T463" i="17"/>
  <c r="U463" i="17"/>
  <c r="V463" i="17"/>
  <c r="W463" i="17"/>
  <c r="X463" i="17"/>
  <c r="Y463" i="17"/>
  <c r="Z463" i="17"/>
  <c r="AB463" i="17"/>
  <c r="AC463" i="17"/>
  <c r="AE463" i="17"/>
  <c r="AI463" i="17" s="1"/>
  <c r="AL463" i="17" s="1"/>
  <c r="C464" i="17"/>
  <c r="D464" i="17"/>
  <c r="E464" i="17"/>
  <c r="F464" i="17"/>
  <c r="G464" i="17"/>
  <c r="H464" i="17"/>
  <c r="I464" i="17"/>
  <c r="J464" i="17"/>
  <c r="K464" i="17"/>
  <c r="L464" i="17"/>
  <c r="M464" i="17"/>
  <c r="N464" i="17"/>
  <c r="O464" i="17"/>
  <c r="P464" i="17"/>
  <c r="Q464" i="17"/>
  <c r="R464" i="17"/>
  <c r="S464" i="17"/>
  <c r="T464" i="17"/>
  <c r="U464" i="17"/>
  <c r="V464" i="17"/>
  <c r="W464" i="17"/>
  <c r="X464" i="17"/>
  <c r="Y464" i="17"/>
  <c r="Z464" i="17"/>
  <c r="AB464" i="17"/>
  <c r="AC464" i="17"/>
  <c r="AE464" i="17"/>
  <c r="AI464" i="17" s="1"/>
  <c r="C465" i="17"/>
  <c r="D465" i="17"/>
  <c r="E465" i="17"/>
  <c r="F465" i="17"/>
  <c r="G465" i="17"/>
  <c r="H465" i="17"/>
  <c r="I465" i="17"/>
  <c r="J465" i="17"/>
  <c r="K465" i="17"/>
  <c r="L465" i="17"/>
  <c r="M465" i="17"/>
  <c r="N465" i="17"/>
  <c r="O465" i="17"/>
  <c r="P465" i="17"/>
  <c r="Q465" i="17"/>
  <c r="R465" i="17"/>
  <c r="S465" i="17"/>
  <c r="T465" i="17"/>
  <c r="U465" i="17"/>
  <c r="V465" i="17"/>
  <c r="W465" i="17"/>
  <c r="X465" i="17"/>
  <c r="Y465" i="17"/>
  <c r="Z465" i="17"/>
  <c r="AB465" i="17"/>
  <c r="AC465" i="17"/>
  <c r="AE465" i="17"/>
  <c r="AD465" i="17" s="1"/>
  <c r="C466" i="17"/>
  <c r="D466" i="17"/>
  <c r="E466" i="17"/>
  <c r="F466" i="17"/>
  <c r="G466" i="17"/>
  <c r="H466" i="17"/>
  <c r="I466" i="17"/>
  <c r="J466" i="17"/>
  <c r="K466" i="17"/>
  <c r="L466" i="17"/>
  <c r="M466" i="17"/>
  <c r="N466" i="17"/>
  <c r="O466" i="17"/>
  <c r="P466" i="17"/>
  <c r="Q466" i="17"/>
  <c r="R466" i="17"/>
  <c r="S466" i="17"/>
  <c r="T466" i="17"/>
  <c r="U466" i="17"/>
  <c r="V466" i="17"/>
  <c r="W466" i="17"/>
  <c r="X466" i="17"/>
  <c r="Y466" i="17"/>
  <c r="Z466" i="17"/>
  <c r="AB466" i="17"/>
  <c r="AC466" i="17"/>
  <c r="AE466" i="17"/>
  <c r="AD466" i="17" s="1"/>
  <c r="AI466" i="17"/>
  <c r="AM466" i="17" s="1"/>
  <c r="C467" i="17"/>
  <c r="D467" i="17"/>
  <c r="E467" i="17"/>
  <c r="F467" i="17"/>
  <c r="G467" i="17"/>
  <c r="H467" i="17"/>
  <c r="I467" i="17"/>
  <c r="J467" i="17"/>
  <c r="K467" i="17"/>
  <c r="L467" i="17"/>
  <c r="M467" i="17"/>
  <c r="N467" i="17"/>
  <c r="O467" i="17"/>
  <c r="P467" i="17"/>
  <c r="Q467" i="17"/>
  <c r="R467" i="17"/>
  <c r="S467" i="17"/>
  <c r="T467" i="17"/>
  <c r="U467" i="17"/>
  <c r="V467" i="17"/>
  <c r="W467" i="17"/>
  <c r="X467" i="17"/>
  <c r="Y467" i="17"/>
  <c r="Z467" i="17"/>
  <c r="AB467" i="17"/>
  <c r="AC467" i="17"/>
  <c r="AE467" i="17"/>
  <c r="AD467" i="17" s="1"/>
  <c r="C468" i="17"/>
  <c r="D468" i="17"/>
  <c r="E468" i="17"/>
  <c r="F468" i="17"/>
  <c r="G468" i="17"/>
  <c r="H468" i="17"/>
  <c r="I468" i="17"/>
  <c r="J468" i="17"/>
  <c r="K468" i="17"/>
  <c r="L468" i="17"/>
  <c r="M468" i="17"/>
  <c r="N468" i="17"/>
  <c r="O468" i="17"/>
  <c r="P468" i="17"/>
  <c r="Q468" i="17"/>
  <c r="R468" i="17"/>
  <c r="S468" i="17"/>
  <c r="T468" i="17"/>
  <c r="U468" i="17"/>
  <c r="V468" i="17"/>
  <c r="W468" i="17"/>
  <c r="X468" i="17"/>
  <c r="Y468" i="17"/>
  <c r="Z468" i="17"/>
  <c r="AB468" i="17"/>
  <c r="AC468" i="17"/>
  <c r="AE468" i="17"/>
  <c r="C469" i="17"/>
  <c r="D469" i="17"/>
  <c r="E469" i="17"/>
  <c r="F469" i="17"/>
  <c r="G469" i="17"/>
  <c r="H469" i="17"/>
  <c r="I469" i="17"/>
  <c r="J469" i="17"/>
  <c r="K469" i="17"/>
  <c r="L469" i="17"/>
  <c r="M469" i="17"/>
  <c r="N469" i="17"/>
  <c r="O469" i="17"/>
  <c r="P469" i="17"/>
  <c r="Q469" i="17"/>
  <c r="R469" i="17"/>
  <c r="S469" i="17"/>
  <c r="T469" i="17"/>
  <c r="U469" i="17"/>
  <c r="V469" i="17"/>
  <c r="W469" i="17"/>
  <c r="X469" i="17"/>
  <c r="Y469" i="17"/>
  <c r="Z469" i="17"/>
  <c r="AB469" i="17"/>
  <c r="AC469" i="17"/>
  <c r="AE469" i="17"/>
  <c r="AD469" i="17" s="1"/>
  <c r="C470" i="17"/>
  <c r="D470" i="17"/>
  <c r="E470" i="17"/>
  <c r="F470" i="17"/>
  <c r="G470" i="17"/>
  <c r="H470" i="17"/>
  <c r="I470" i="17"/>
  <c r="J470" i="17"/>
  <c r="K470" i="17"/>
  <c r="L470" i="17"/>
  <c r="M470" i="17"/>
  <c r="N470" i="17"/>
  <c r="O470" i="17"/>
  <c r="P470" i="17"/>
  <c r="Q470" i="17"/>
  <c r="R470" i="17"/>
  <c r="S470" i="17"/>
  <c r="T470" i="17"/>
  <c r="U470" i="17"/>
  <c r="V470" i="17"/>
  <c r="W470" i="17"/>
  <c r="X470" i="17"/>
  <c r="Y470" i="17"/>
  <c r="Z470" i="17"/>
  <c r="AB470" i="17"/>
  <c r="AC470" i="17"/>
  <c r="AE470" i="17"/>
  <c r="C471" i="17"/>
  <c r="D471" i="17"/>
  <c r="E471" i="17"/>
  <c r="F471" i="17"/>
  <c r="G471" i="17"/>
  <c r="H471" i="17"/>
  <c r="I471" i="17"/>
  <c r="J471" i="17"/>
  <c r="K471" i="17"/>
  <c r="L471" i="17"/>
  <c r="M471" i="17"/>
  <c r="N471" i="17"/>
  <c r="O471" i="17"/>
  <c r="P471" i="17"/>
  <c r="Q471" i="17"/>
  <c r="R471" i="17"/>
  <c r="S471" i="17"/>
  <c r="T471" i="17"/>
  <c r="U471" i="17"/>
  <c r="V471" i="17"/>
  <c r="W471" i="17"/>
  <c r="X471" i="17"/>
  <c r="Y471" i="17"/>
  <c r="Z471" i="17"/>
  <c r="AB471" i="17"/>
  <c r="AC471" i="17"/>
  <c r="AE471" i="17"/>
  <c r="AD471" i="17" s="1"/>
  <c r="AI471" i="17"/>
  <c r="C472" i="17"/>
  <c r="D472" i="17"/>
  <c r="E472" i="17"/>
  <c r="F472" i="17"/>
  <c r="G472" i="17"/>
  <c r="H472" i="17"/>
  <c r="I472" i="17"/>
  <c r="J472" i="17"/>
  <c r="K472" i="17"/>
  <c r="L472" i="17"/>
  <c r="M472" i="17"/>
  <c r="N472" i="17"/>
  <c r="O472" i="17"/>
  <c r="P472" i="17"/>
  <c r="Q472" i="17"/>
  <c r="R472" i="17"/>
  <c r="S472" i="17"/>
  <c r="T472" i="17"/>
  <c r="U472" i="17"/>
  <c r="V472" i="17"/>
  <c r="W472" i="17"/>
  <c r="X472" i="17"/>
  <c r="Y472" i="17"/>
  <c r="Z472" i="17"/>
  <c r="AB472" i="17"/>
  <c r="AC472" i="17"/>
  <c r="AE472" i="17"/>
  <c r="AI472" i="17" s="1"/>
  <c r="C473" i="17"/>
  <c r="D473" i="17"/>
  <c r="E473" i="17"/>
  <c r="F473" i="17"/>
  <c r="G473" i="17"/>
  <c r="H473" i="17"/>
  <c r="I473" i="17"/>
  <c r="J473" i="17"/>
  <c r="K473" i="17"/>
  <c r="L473" i="17"/>
  <c r="M473" i="17"/>
  <c r="N473" i="17"/>
  <c r="O473" i="17"/>
  <c r="P473" i="17"/>
  <c r="Q473" i="17"/>
  <c r="R473" i="17"/>
  <c r="S473" i="17"/>
  <c r="T473" i="17"/>
  <c r="U473" i="17"/>
  <c r="V473" i="17"/>
  <c r="W473" i="17"/>
  <c r="X473" i="17"/>
  <c r="Y473" i="17"/>
  <c r="Z473" i="17"/>
  <c r="AB473" i="17"/>
  <c r="AC473" i="17"/>
  <c r="AE473" i="17"/>
  <c r="AD473" i="17" s="1"/>
  <c r="C474" i="17"/>
  <c r="D474" i="17"/>
  <c r="E474" i="17"/>
  <c r="F474" i="17"/>
  <c r="G474" i="17"/>
  <c r="H474" i="17"/>
  <c r="I474" i="17"/>
  <c r="J474" i="17"/>
  <c r="K474" i="17"/>
  <c r="L474" i="17"/>
  <c r="M474" i="17"/>
  <c r="N474" i="17"/>
  <c r="O474" i="17"/>
  <c r="P474" i="17"/>
  <c r="Q474" i="17"/>
  <c r="R474" i="17"/>
  <c r="S474" i="17"/>
  <c r="T474" i="17"/>
  <c r="U474" i="17"/>
  <c r="V474" i="17"/>
  <c r="W474" i="17"/>
  <c r="X474" i="17"/>
  <c r="Y474" i="17"/>
  <c r="Z474" i="17"/>
  <c r="AB474" i="17"/>
  <c r="AC474" i="17"/>
  <c r="AE474" i="17"/>
  <c r="C475" i="17"/>
  <c r="D475" i="17"/>
  <c r="E475" i="17"/>
  <c r="F475" i="17"/>
  <c r="G475" i="17"/>
  <c r="H475" i="17"/>
  <c r="I475" i="17"/>
  <c r="J475" i="17"/>
  <c r="K475" i="17"/>
  <c r="L475" i="17"/>
  <c r="M475" i="17"/>
  <c r="N475" i="17"/>
  <c r="O475" i="17"/>
  <c r="P475" i="17"/>
  <c r="Q475" i="17"/>
  <c r="R475" i="17"/>
  <c r="S475" i="17"/>
  <c r="T475" i="17"/>
  <c r="U475" i="17"/>
  <c r="V475" i="17"/>
  <c r="W475" i="17"/>
  <c r="X475" i="17"/>
  <c r="Y475" i="17"/>
  <c r="Z475" i="17"/>
  <c r="AB475" i="17"/>
  <c r="AC475" i="17"/>
  <c r="AE475" i="17"/>
  <c r="AI475" i="17" s="1"/>
  <c r="AL475" i="17" s="1"/>
  <c r="C476" i="17"/>
  <c r="D476" i="17"/>
  <c r="E476" i="17"/>
  <c r="F476" i="17"/>
  <c r="G476" i="17"/>
  <c r="H476" i="17"/>
  <c r="I476" i="17"/>
  <c r="J476" i="17"/>
  <c r="K476" i="17"/>
  <c r="L476" i="17"/>
  <c r="M476" i="17"/>
  <c r="N476" i="17"/>
  <c r="O476" i="17"/>
  <c r="P476" i="17"/>
  <c r="Q476" i="17"/>
  <c r="R476" i="17"/>
  <c r="S476" i="17"/>
  <c r="T476" i="17"/>
  <c r="U476" i="17"/>
  <c r="V476" i="17"/>
  <c r="W476" i="17"/>
  <c r="X476" i="17"/>
  <c r="Y476" i="17"/>
  <c r="Z476" i="17"/>
  <c r="AB476" i="17"/>
  <c r="AC476" i="17"/>
  <c r="AE476" i="17"/>
  <c r="AI476" i="17" s="1"/>
  <c r="AK476" i="17" s="1"/>
  <c r="C477" i="17"/>
  <c r="D477" i="17"/>
  <c r="E477" i="17"/>
  <c r="F477" i="17"/>
  <c r="G477" i="17"/>
  <c r="H477" i="17"/>
  <c r="I477" i="17"/>
  <c r="J477" i="17"/>
  <c r="K477" i="17"/>
  <c r="L477" i="17"/>
  <c r="M477" i="17"/>
  <c r="N477" i="17"/>
  <c r="O477" i="17"/>
  <c r="P477" i="17"/>
  <c r="Q477" i="17"/>
  <c r="R477" i="17"/>
  <c r="S477" i="17"/>
  <c r="T477" i="17"/>
  <c r="U477" i="17"/>
  <c r="V477" i="17"/>
  <c r="W477" i="17"/>
  <c r="X477" i="17"/>
  <c r="Y477" i="17"/>
  <c r="Z477" i="17"/>
  <c r="AB477" i="17"/>
  <c r="AC477" i="17"/>
  <c r="AE477" i="17"/>
  <c r="AD477" i="17" s="1"/>
  <c r="C478" i="17"/>
  <c r="D478" i="17"/>
  <c r="E478" i="17"/>
  <c r="F478" i="17"/>
  <c r="G478" i="17"/>
  <c r="H478" i="17"/>
  <c r="I478" i="17"/>
  <c r="J478" i="17"/>
  <c r="K478" i="17"/>
  <c r="L478" i="17"/>
  <c r="M478" i="17"/>
  <c r="N478" i="17"/>
  <c r="O478" i="17"/>
  <c r="P478" i="17"/>
  <c r="Q478" i="17"/>
  <c r="R478" i="17"/>
  <c r="S478" i="17"/>
  <c r="T478" i="17"/>
  <c r="U478" i="17"/>
  <c r="V478" i="17"/>
  <c r="W478" i="17"/>
  <c r="X478" i="17"/>
  <c r="Y478" i="17"/>
  <c r="Z478" i="17"/>
  <c r="AB478" i="17"/>
  <c r="AC478" i="17"/>
  <c r="AE478" i="17"/>
  <c r="AI478" i="17" s="1"/>
  <c r="AM478" i="17" s="1"/>
  <c r="C479" i="17"/>
  <c r="D479" i="17"/>
  <c r="E479" i="17"/>
  <c r="F479" i="17"/>
  <c r="G479" i="17"/>
  <c r="H479" i="17"/>
  <c r="I479" i="17"/>
  <c r="J479" i="17"/>
  <c r="K479" i="17"/>
  <c r="L479" i="17"/>
  <c r="M479" i="17"/>
  <c r="N479" i="17"/>
  <c r="O479" i="17"/>
  <c r="P479" i="17"/>
  <c r="Q479" i="17"/>
  <c r="R479" i="17"/>
  <c r="S479" i="17"/>
  <c r="T479" i="17"/>
  <c r="U479" i="17"/>
  <c r="V479" i="17"/>
  <c r="W479" i="17"/>
  <c r="X479" i="17"/>
  <c r="Y479" i="17"/>
  <c r="Z479" i="17"/>
  <c r="AB479" i="17"/>
  <c r="AC479" i="17"/>
  <c r="AE479" i="17"/>
  <c r="AD479" i="17" s="1"/>
  <c r="C480" i="17"/>
  <c r="D480" i="17"/>
  <c r="E480" i="17"/>
  <c r="F480" i="17"/>
  <c r="G480" i="17"/>
  <c r="H480" i="17"/>
  <c r="I480" i="17"/>
  <c r="J480" i="17"/>
  <c r="K480" i="17"/>
  <c r="L480" i="17"/>
  <c r="M480" i="17"/>
  <c r="N480" i="17"/>
  <c r="O480" i="17"/>
  <c r="P480" i="17"/>
  <c r="Q480" i="17"/>
  <c r="R480" i="17"/>
  <c r="S480" i="17"/>
  <c r="T480" i="17"/>
  <c r="U480" i="17"/>
  <c r="V480" i="17"/>
  <c r="W480" i="17"/>
  <c r="X480" i="17"/>
  <c r="Y480" i="17"/>
  <c r="Z480" i="17"/>
  <c r="AB480" i="17"/>
  <c r="AC480" i="17"/>
  <c r="AE480" i="17"/>
  <c r="AD480" i="17" s="1"/>
  <c r="C481" i="17"/>
  <c r="D481" i="17"/>
  <c r="E481" i="17"/>
  <c r="F481" i="17"/>
  <c r="G481" i="17"/>
  <c r="H481" i="17"/>
  <c r="I481" i="17"/>
  <c r="J481" i="17"/>
  <c r="K481" i="17"/>
  <c r="L481" i="17"/>
  <c r="M481" i="17"/>
  <c r="N481" i="17"/>
  <c r="O481" i="17"/>
  <c r="P481" i="17"/>
  <c r="Q481" i="17"/>
  <c r="R481" i="17"/>
  <c r="S481" i="17"/>
  <c r="T481" i="17"/>
  <c r="U481" i="17"/>
  <c r="V481" i="17"/>
  <c r="W481" i="17"/>
  <c r="X481" i="17"/>
  <c r="Y481" i="17"/>
  <c r="Z481" i="17"/>
  <c r="AB481" i="17"/>
  <c r="AC481" i="17"/>
  <c r="AE481" i="17"/>
  <c r="AD481" i="17" s="1"/>
  <c r="C482" i="17"/>
  <c r="D482" i="17"/>
  <c r="E482" i="17"/>
  <c r="F482" i="17"/>
  <c r="G482" i="17"/>
  <c r="H482" i="17"/>
  <c r="I482" i="17"/>
  <c r="J482" i="17"/>
  <c r="K482" i="17"/>
  <c r="L482" i="17"/>
  <c r="M482" i="17"/>
  <c r="N482" i="17"/>
  <c r="O482" i="17"/>
  <c r="P482" i="17"/>
  <c r="Q482" i="17"/>
  <c r="R482" i="17"/>
  <c r="S482" i="17"/>
  <c r="T482" i="17"/>
  <c r="U482" i="17"/>
  <c r="V482" i="17"/>
  <c r="W482" i="17"/>
  <c r="X482" i="17"/>
  <c r="Y482" i="17"/>
  <c r="Z482" i="17"/>
  <c r="AB482" i="17"/>
  <c r="AC482" i="17"/>
  <c r="AE482" i="17"/>
  <c r="C483" i="17"/>
  <c r="D483" i="17"/>
  <c r="E483" i="17"/>
  <c r="F483" i="17"/>
  <c r="G483" i="17"/>
  <c r="H483" i="17"/>
  <c r="I483" i="17"/>
  <c r="J483" i="17"/>
  <c r="K483" i="17"/>
  <c r="L483" i="17"/>
  <c r="M483" i="17"/>
  <c r="N483" i="17"/>
  <c r="O483" i="17"/>
  <c r="P483" i="17"/>
  <c r="Q483" i="17"/>
  <c r="R483" i="17"/>
  <c r="S483" i="17"/>
  <c r="T483" i="17"/>
  <c r="U483" i="17"/>
  <c r="V483" i="17"/>
  <c r="W483" i="17"/>
  <c r="X483" i="17"/>
  <c r="Y483" i="17"/>
  <c r="Z483" i="17"/>
  <c r="AB483" i="17"/>
  <c r="AC483" i="17"/>
  <c r="AE483" i="17"/>
  <c r="AD483" i="17" s="1"/>
  <c r="AI483" i="17"/>
  <c r="C484" i="17"/>
  <c r="D484" i="17"/>
  <c r="E484" i="17"/>
  <c r="F484" i="17"/>
  <c r="G484" i="17"/>
  <c r="H484" i="17"/>
  <c r="I484" i="17"/>
  <c r="J484" i="17"/>
  <c r="K484" i="17"/>
  <c r="L484" i="17"/>
  <c r="M484" i="17"/>
  <c r="N484" i="17"/>
  <c r="O484" i="17"/>
  <c r="P484" i="17"/>
  <c r="Q484" i="17"/>
  <c r="R484" i="17"/>
  <c r="S484" i="17"/>
  <c r="T484" i="17"/>
  <c r="U484" i="17"/>
  <c r="V484" i="17"/>
  <c r="W484" i="17"/>
  <c r="X484" i="17"/>
  <c r="Y484" i="17"/>
  <c r="Z484" i="17"/>
  <c r="AB484" i="17"/>
  <c r="AC484" i="17"/>
  <c r="AE484" i="17"/>
  <c r="AI484" i="17" s="1"/>
  <c r="C485" i="17"/>
  <c r="D485" i="17"/>
  <c r="E485" i="17"/>
  <c r="F485" i="17"/>
  <c r="G485" i="17"/>
  <c r="H485" i="17"/>
  <c r="I485" i="17"/>
  <c r="J485" i="17"/>
  <c r="K485" i="17"/>
  <c r="L485" i="17"/>
  <c r="M485" i="17"/>
  <c r="N485" i="17"/>
  <c r="O485" i="17"/>
  <c r="P485" i="17"/>
  <c r="Q485" i="17"/>
  <c r="R485" i="17"/>
  <c r="S485" i="17"/>
  <c r="T485" i="17"/>
  <c r="U485" i="17"/>
  <c r="V485" i="17"/>
  <c r="W485" i="17"/>
  <c r="X485" i="17"/>
  <c r="Y485" i="17"/>
  <c r="Z485" i="17"/>
  <c r="AB485" i="17"/>
  <c r="AC485" i="17"/>
  <c r="AE485" i="17"/>
  <c r="AD485" i="17" s="1"/>
  <c r="C486" i="17"/>
  <c r="D486" i="17"/>
  <c r="E486" i="17"/>
  <c r="F486" i="17"/>
  <c r="G486" i="17"/>
  <c r="H486" i="17"/>
  <c r="I486" i="17"/>
  <c r="J486" i="17"/>
  <c r="K486" i="17"/>
  <c r="L486" i="17"/>
  <c r="M486" i="17"/>
  <c r="N486" i="17"/>
  <c r="O486" i="17"/>
  <c r="P486" i="17"/>
  <c r="Q486" i="17"/>
  <c r="R486" i="17"/>
  <c r="S486" i="17"/>
  <c r="T486" i="17"/>
  <c r="U486" i="17"/>
  <c r="V486" i="17"/>
  <c r="W486" i="17"/>
  <c r="X486" i="17"/>
  <c r="Y486" i="17"/>
  <c r="Z486" i="17"/>
  <c r="AB486" i="17"/>
  <c r="AC486" i="17"/>
  <c r="AE486" i="17"/>
  <c r="C487" i="17"/>
  <c r="D487" i="17"/>
  <c r="E487" i="17"/>
  <c r="F487" i="17"/>
  <c r="G487" i="17"/>
  <c r="H487" i="17"/>
  <c r="I487" i="17"/>
  <c r="J487" i="17"/>
  <c r="K487" i="17"/>
  <c r="L487" i="17"/>
  <c r="M487" i="17"/>
  <c r="N487" i="17"/>
  <c r="O487" i="17"/>
  <c r="P487" i="17"/>
  <c r="Q487" i="17"/>
  <c r="R487" i="17"/>
  <c r="S487" i="17"/>
  <c r="T487" i="17"/>
  <c r="U487" i="17"/>
  <c r="V487" i="17"/>
  <c r="W487" i="17"/>
  <c r="X487" i="17"/>
  <c r="Y487" i="17"/>
  <c r="Z487" i="17"/>
  <c r="AB487" i="17"/>
  <c r="AC487" i="17"/>
  <c r="AE487" i="17"/>
  <c r="AI487" i="17" s="1"/>
  <c r="AK487" i="17" s="1"/>
  <c r="C488" i="17"/>
  <c r="D488" i="17"/>
  <c r="E488" i="17"/>
  <c r="F488" i="17"/>
  <c r="G488" i="17"/>
  <c r="H488" i="17"/>
  <c r="I488" i="17"/>
  <c r="J488" i="17"/>
  <c r="K488" i="17"/>
  <c r="L488" i="17"/>
  <c r="M488" i="17"/>
  <c r="N488" i="17"/>
  <c r="O488" i="17"/>
  <c r="P488" i="17"/>
  <c r="Q488" i="17"/>
  <c r="R488" i="17"/>
  <c r="S488" i="17"/>
  <c r="T488" i="17"/>
  <c r="U488" i="17"/>
  <c r="V488" i="17"/>
  <c r="W488" i="17"/>
  <c r="X488" i="17"/>
  <c r="Y488" i="17"/>
  <c r="Z488" i="17"/>
  <c r="AB488" i="17"/>
  <c r="AC488" i="17"/>
  <c r="AE488" i="17" s="1"/>
  <c r="C489" i="17"/>
  <c r="D489" i="17"/>
  <c r="E489" i="17"/>
  <c r="F489" i="17"/>
  <c r="G489" i="17"/>
  <c r="H489" i="17"/>
  <c r="I489" i="17"/>
  <c r="J489" i="17"/>
  <c r="K489" i="17"/>
  <c r="L489" i="17"/>
  <c r="M489" i="17"/>
  <c r="N489" i="17"/>
  <c r="O489" i="17"/>
  <c r="P489" i="17"/>
  <c r="Q489" i="17"/>
  <c r="R489" i="17"/>
  <c r="S489" i="17"/>
  <c r="T489" i="17"/>
  <c r="U489" i="17"/>
  <c r="V489" i="17"/>
  <c r="W489" i="17"/>
  <c r="X489" i="17"/>
  <c r="Y489" i="17"/>
  <c r="Z489" i="17"/>
  <c r="AB489" i="17"/>
  <c r="AC489" i="17"/>
  <c r="AE489" i="17"/>
  <c r="AD489" i="17" s="1"/>
  <c r="C490" i="17"/>
  <c r="D490" i="17"/>
  <c r="E490" i="17"/>
  <c r="F490" i="17"/>
  <c r="G490" i="17"/>
  <c r="H490" i="17"/>
  <c r="I490" i="17"/>
  <c r="J490" i="17"/>
  <c r="K490" i="17"/>
  <c r="L490" i="17"/>
  <c r="M490" i="17"/>
  <c r="N490" i="17"/>
  <c r="O490" i="17"/>
  <c r="P490" i="17"/>
  <c r="Q490" i="17"/>
  <c r="R490" i="17"/>
  <c r="S490" i="17"/>
  <c r="T490" i="17"/>
  <c r="U490" i="17"/>
  <c r="V490" i="17"/>
  <c r="W490" i="17"/>
  <c r="X490" i="17"/>
  <c r="Y490" i="17"/>
  <c r="Z490" i="17"/>
  <c r="AB490" i="17"/>
  <c r="AC490" i="17"/>
  <c r="AE490" i="17"/>
  <c r="AD490" i="17" s="1"/>
  <c r="AI490" i="17"/>
  <c r="AM490" i="17" s="1"/>
  <c r="C491" i="17"/>
  <c r="D491" i="17"/>
  <c r="E491" i="17"/>
  <c r="F491" i="17"/>
  <c r="G491" i="17"/>
  <c r="H491" i="17"/>
  <c r="I491" i="17"/>
  <c r="J491" i="17"/>
  <c r="K491" i="17"/>
  <c r="L491" i="17"/>
  <c r="M491" i="17"/>
  <c r="N491" i="17"/>
  <c r="O491" i="17"/>
  <c r="P491" i="17"/>
  <c r="Q491" i="17"/>
  <c r="R491" i="17"/>
  <c r="S491" i="17"/>
  <c r="T491" i="17"/>
  <c r="U491" i="17"/>
  <c r="V491" i="17"/>
  <c r="W491" i="17"/>
  <c r="X491" i="17"/>
  <c r="Y491" i="17"/>
  <c r="Z491" i="17"/>
  <c r="AB491" i="17"/>
  <c r="AC491" i="17"/>
  <c r="AE491" i="17"/>
  <c r="C492" i="17"/>
  <c r="D492" i="17"/>
  <c r="E492" i="17"/>
  <c r="F492" i="17"/>
  <c r="G492" i="17"/>
  <c r="H492" i="17"/>
  <c r="I492" i="17"/>
  <c r="J492" i="17"/>
  <c r="K492" i="17"/>
  <c r="L492" i="17"/>
  <c r="M492" i="17"/>
  <c r="N492" i="17"/>
  <c r="O492" i="17"/>
  <c r="P492" i="17"/>
  <c r="Q492" i="17"/>
  <c r="R492" i="17"/>
  <c r="S492" i="17"/>
  <c r="T492" i="17"/>
  <c r="U492" i="17"/>
  <c r="V492" i="17"/>
  <c r="W492" i="17"/>
  <c r="X492" i="17"/>
  <c r="Y492" i="17"/>
  <c r="Z492" i="17"/>
  <c r="AB492" i="17"/>
  <c r="AC492" i="17"/>
  <c r="AE492" i="17"/>
  <c r="AD492" i="17" s="1"/>
  <c r="C493" i="17"/>
  <c r="D493" i="17"/>
  <c r="E493" i="17"/>
  <c r="F493" i="17"/>
  <c r="G493" i="17"/>
  <c r="H493" i="17"/>
  <c r="I493" i="17"/>
  <c r="J493" i="17"/>
  <c r="K493" i="17"/>
  <c r="L493" i="17"/>
  <c r="M493" i="17"/>
  <c r="N493" i="17"/>
  <c r="O493" i="17"/>
  <c r="P493" i="17"/>
  <c r="Q493" i="17"/>
  <c r="R493" i="17"/>
  <c r="S493" i="17"/>
  <c r="T493" i="17"/>
  <c r="U493" i="17"/>
  <c r="V493" i="17"/>
  <c r="W493" i="17"/>
  <c r="X493" i="17"/>
  <c r="Y493" i="17"/>
  <c r="Z493" i="17"/>
  <c r="AB493" i="17"/>
  <c r="AC493" i="17"/>
  <c r="AE493" i="17"/>
  <c r="C494" i="17"/>
  <c r="D494" i="17"/>
  <c r="E494" i="17"/>
  <c r="F494" i="17"/>
  <c r="G494" i="17"/>
  <c r="H494" i="17"/>
  <c r="I494" i="17"/>
  <c r="J494" i="17"/>
  <c r="K494" i="17"/>
  <c r="L494" i="17"/>
  <c r="M494" i="17"/>
  <c r="N494" i="17"/>
  <c r="O494" i="17"/>
  <c r="P494" i="17"/>
  <c r="Q494" i="17"/>
  <c r="R494" i="17"/>
  <c r="S494" i="17"/>
  <c r="T494" i="17"/>
  <c r="U494" i="17"/>
  <c r="V494" i="17"/>
  <c r="W494" i="17"/>
  <c r="X494" i="17"/>
  <c r="Y494" i="17"/>
  <c r="Z494" i="17"/>
  <c r="AB494" i="17"/>
  <c r="AC494" i="17"/>
  <c r="AE494" i="17"/>
  <c r="AD494" i="17" s="1"/>
  <c r="C495" i="17"/>
  <c r="D495" i="17"/>
  <c r="E495" i="17"/>
  <c r="F495" i="17"/>
  <c r="G495" i="17"/>
  <c r="H495" i="17"/>
  <c r="I495" i="17"/>
  <c r="J495" i="17"/>
  <c r="K495" i="17"/>
  <c r="L495" i="17"/>
  <c r="M495" i="17"/>
  <c r="N495" i="17"/>
  <c r="O495" i="17"/>
  <c r="P495" i="17"/>
  <c r="Q495" i="17"/>
  <c r="R495" i="17"/>
  <c r="S495" i="17"/>
  <c r="T495" i="17"/>
  <c r="U495" i="17"/>
  <c r="V495" i="17"/>
  <c r="W495" i="17"/>
  <c r="X495" i="17"/>
  <c r="Y495" i="17"/>
  <c r="Z495" i="17"/>
  <c r="AB495" i="17"/>
  <c r="AC495" i="17"/>
  <c r="AE495" i="17"/>
  <c r="AD495" i="17" s="1"/>
  <c r="C496" i="17"/>
  <c r="D496" i="17"/>
  <c r="E496" i="17"/>
  <c r="F496" i="17"/>
  <c r="G496" i="17"/>
  <c r="H496" i="17"/>
  <c r="I496" i="17"/>
  <c r="J496" i="17"/>
  <c r="K496" i="17"/>
  <c r="L496" i="17"/>
  <c r="M496" i="17"/>
  <c r="N496" i="17"/>
  <c r="O496" i="17"/>
  <c r="P496" i="17"/>
  <c r="Q496" i="17"/>
  <c r="R496" i="17"/>
  <c r="S496" i="17"/>
  <c r="T496" i="17"/>
  <c r="U496" i="17"/>
  <c r="V496" i="17"/>
  <c r="W496" i="17"/>
  <c r="X496" i="17"/>
  <c r="Y496" i="17"/>
  <c r="Z496" i="17"/>
  <c r="AB496" i="17"/>
  <c r="AC496" i="17"/>
  <c r="AE496" i="17"/>
  <c r="AI496" i="17" s="1"/>
  <c r="AJ496" i="17" s="1"/>
  <c r="C497" i="17"/>
  <c r="D497" i="17"/>
  <c r="E497" i="17"/>
  <c r="F497" i="17"/>
  <c r="G497" i="17"/>
  <c r="H497" i="17"/>
  <c r="I497" i="17"/>
  <c r="J497" i="17"/>
  <c r="K497" i="17"/>
  <c r="L497" i="17"/>
  <c r="M497" i="17"/>
  <c r="N497" i="17"/>
  <c r="O497" i="17"/>
  <c r="P497" i="17"/>
  <c r="Q497" i="17"/>
  <c r="R497" i="17"/>
  <c r="S497" i="17"/>
  <c r="T497" i="17"/>
  <c r="U497" i="17"/>
  <c r="V497" i="17"/>
  <c r="W497" i="17"/>
  <c r="X497" i="17"/>
  <c r="Y497" i="17"/>
  <c r="Z497" i="17"/>
  <c r="AB497" i="17"/>
  <c r="AC497" i="17"/>
  <c r="AE497" i="17"/>
  <c r="AD497" i="17" s="1"/>
  <c r="C498" i="17"/>
  <c r="D498" i="17"/>
  <c r="E498" i="17"/>
  <c r="F498" i="17"/>
  <c r="G498" i="17"/>
  <c r="H498" i="17"/>
  <c r="I498" i="17"/>
  <c r="J498" i="17"/>
  <c r="K498" i="17"/>
  <c r="L498" i="17"/>
  <c r="M498" i="17"/>
  <c r="N498" i="17"/>
  <c r="O498" i="17"/>
  <c r="P498" i="17"/>
  <c r="Q498" i="17"/>
  <c r="R498" i="17"/>
  <c r="S498" i="17"/>
  <c r="T498" i="17"/>
  <c r="U498" i="17"/>
  <c r="V498" i="17"/>
  <c r="W498" i="17"/>
  <c r="X498" i="17"/>
  <c r="Y498" i="17"/>
  <c r="Z498" i="17"/>
  <c r="AB498" i="17"/>
  <c r="AC498" i="17"/>
  <c r="AE498" i="17"/>
  <c r="AI498" i="17" s="1"/>
  <c r="AK498" i="17" s="1"/>
  <c r="C499" i="17"/>
  <c r="D499" i="17"/>
  <c r="E499" i="17"/>
  <c r="F499" i="17"/>
  <c r="G499" i="17"/>
  <c r="H499" i="17"/>
  <c r="I499" i="17"/>
  <c r="J499" i="17"/>
  <c r="K499" i="17"/>
  <c r="L499" i="17"/>
  <c r="M499" i="17"/>
  <c r="N499" i="17"/>
  <c r="O499" i="17"/>
  <c r="P499" i="17"/>
  <c r="Q499" i="17"/>
  <c r="R499" i="17"/>
  <c r="S499" i="17"/>
  <c r="T499" i="17"/>
  <c r="U499" i="17"/>
  <c r="V499" i="17"/>
  <c r="W499" i="17"/>
  <c r="X499" i="17"/>
  <c r="Y499" i="17"/>
  <c r="Z499" i="17"/>
  <c r="AB499" i="17"/>
  <c r="AC499" i="17"/>
  <c r="AE499" i="17"/>
  <c r="AD499" i="17" s="1"/>
  <c r="AI499" i="17"/>
  <c r="AJ499" i="17" s="1"/>
  <c r="C500" i="17"/>
  <c r="D500" i="17"/>
  <c r="E500" i="17"/>
  <c r="F500" i="17"/>
  <c r="G500" i="17"/>
  <c r="H500" i="17"/>
  <c r="I500" i="17"/>
  <c r="J500" i="17"/>
  <c r="K500" i="17"/>
  <c r="L500" i="17"/>
  <c r="M500" i="17"/>
  <c r="N500" i="17"/>
  <c r="O500" i="17"/>
  <c r="P500" i="17"/>
  <c r="Q500" i="17"/>
  <c r="R500" i="17"/>
  <c r="S500" i="17"/>
  <c r="T500" i="17"/>
  <c r="U500" i="17"/>
  <c r="V500" i="17"/>
  <c r="W500" i="17"/>
  <c r="X500" i="17"/>
  <c r="Y500" i="17"/>
  <c r="Z500" i="17"/>
  <c r="AB500" i="17"/>
  <c r="AC500" i="17"/>
  <c r="AE500" i="17"/>
  <c r="AI500" i="17" s="1"/>
  <c r="C501" i="17"/>
  <c r="D501" i="17"/>
  <c r="E501" i="17"/>
  <c r="F501" i="17"/>
  <c r="G501" i="17"/>
  <c r="H501" i="17"/>
  <c r="I501" i="17"/>
  <c r="J501" i="17"/>
  <c r="K501" i="17"/>
  <c r="L501" i="17"/>
  <c r="M501" i="17"/>
  <c r="N501" i="17"/>
  <c r="O501" i="17"/>
  <c r="P501" i="17"/>
  <c r="Q501" i="17"/>
  <c r="R501" i="17"/>
  <c r="S501" i="17"/>
  <c r="T501" i="17"/>
  <c r="U501" i="17"/>
  <c r="V501" i="17"/>
  <c r="W501" i="17"/>
  <c r="X501" i="17"/>
  <c r="Y501" i="17"/>
  <c r="Z501" i="17"/>
  <c r="AB501" i="17"/>
  <c r="AC501" i="17"/>
  <c r="AE501" i="17"/>
  <c r="C502" i="17"/>
  <c r="D502" i="17"/>
  <c r="E502" i="17"/>
  <c r="F502" i="17"/>
  <c r="G502" i="17"/>
  <c r="H502" i="17"/>
  <c r="I502" i="17"/>
  <c r="J502" i="17"/>
  <c r="K502" i="17"/>
  <c r="L502" i="17"/>
  <c r="M502" i="17"/>
  <c r="N502" i="17"/>
  <c r="O502" i="17"/>
  <c r="P502" i="17"/>
  <c r="Q502" i="17"/>
  <c r="R502" i="17"/>
  <c r="S502" i="17"/>
  <c r="T502" i="17"/>
  <c r="U502" i="17"/>
  <c r="V502" i="17"/>
  <c r="W502" i="17"/>
  <c r="X502" i="17"/>
  <c r="Y502" i="17"/>
  <c r="Z502" i="17"/>
  <c r="AB502" i="17"/>
  <c r="AC502" i="17"/>
  <c r="AE502" i="17"/>
  <c r="AI502" i="17" s="1"/>
  <c r="C503" i="17"/>
  <c r="D503" i="17"/>
  <c r="E503" i="17"/>
  <c r="F503" i="17"/>
  <c r="G503" i="17"/>
  <c r="H503" i="17"/>
  <c r="I503" i="17"/>
  <c r="J503" i="17"/>
  <c r="K503" i="17"/>
  <c r="L503" i="17"/>
  <c r="M503" i="17"/>
  <c r="N503" i="17"/>
  <c r="O503" i="17"/>
  <c r="P503" i="17"/>
  <c r="Q503" i="17"/>
  <c r="R503" i="17"/>
  <c r="S503" i="17"/>
  <c r="T503" i="17"/>
  <c r="U503" i="17"/>
  <c r="V503" i="17"/>
  <c r="W503" i="17"/>
  <c r="X503" i="17"/>
  <c r="Y503" i="17"/>
  <c r="Z503" i="17"/>
  <c r="AB503" i="17"/>
  <c r="AC503" i="17"/>
  <c r="AE503" i="17"/>
  <c r="AI503" i="17" s="1"/>
  <c r="C504" i="17"/>
  <c r="D504" i="17"/>
  <c r="E504" i="17"/>
  <c r="F504" i="17"/>
  <c r="G504" i="17"/>
  <c r="H504" i="17"/>
  <c r="I504" i="17"/>
  <c r="J504" i="17"/>
  <c r="K504" i="17"/>
  <c r="L504" i="17"/>
  <c r="M504" i="17"/>
  <c r="N504" i="17"/>
  <c r="O504" i="17"/>
  <c r="P504" i="17"/>
  <c r="Q504" i="17"/>
  <c r="R504" i="17"/>
  <c r="S504" i="17"/>
  <c r="T504" i="17"/>
  <c r="U504" i="17"/>
  <c r="V504" i="17"/>
  <c r="W504" i="17"/>
  <c r="X504" i="17"/>
  <c r="Y504" i="17"/>
  <c r="Z504" i="17"/>
  <c r="AB504" i="17"/>
  <c r="AC504" i="17"/>
  <c r="AE504" i="17"/>
  <c r="C505" i="17"/>
  <c r="D505" i="17"/>
  <c r="E505" i="17"/>
  <c r="F505" i="17"/>
  <c r="G505" i="17"/>
  <c r="H505" i="17"/>
  <c r="I505" i="17"/>
  <c r="J505" i="17"/>
  <c r="K505" i="17"/>
  <c r="L505" i="17"/>
  <c r="M505" i="17"/>
  <c r="N505" i="17"/>
  <c r="O505" i="17"/>
  <c r="P505" i="17"/>
  <c r="Q505" i="17"/>
  <c r="R505" i="17"/>
  <c r="S505" i="17"/>
  <c r="T505" i="17"/>
  <c r="U505" i="17"/>
  <c r="V505" i="17"/>
  <c r="W505" i="17"/>
  <c r="X505" i="17"/>
  <c r="Y505" i="17"/>
  <c r="Z505" i="17"/>
  <c r="AB505" i="17"/>
  <c r="AC505" i="17"/>
  <c r="AE505" i="17"/>
  <c r="AD505" i="17" s="1"/>
  <c r="C506" i="17"/>
  <c r="D506" i="17"/>
  <c r="E506" i="17"/>
  <c r="F506" i="17"/>
  <c r="G506" i="17"/>
  <c r="H506" i="17"/>
  <c r="I506" i="17"/>
  <c r="J506" i="17"/>
  <c r="K506" i="17"/>
  <c r="L506" i="17"/>
  <c r="M506" i="17"/>
  <c r="N506" i="17"/>
  <c r="O506" i="17"/>
  <c r="P506" i="17"/>
  <c r="Q506" i="17"/>
  <c r="R506" i="17"/>
  <c r="S506" i="17"/>
  <c r="T506" i="17"/>
  <c r="U506" i="17"/>
  <c r="V506" i="17"/>
  <c r="W506" i="17"/>
  <c r="X506" i="17"/>
  <c r="Y506" i="17"/>
  <c r="Z506" i="17"/>
  <c r="AB506" i="17"/>
  <c r="AC506" i="17"/>
  <c r="AE506" i="17"/>
  <c r="AI506" i="17" s="1"/>
  <c r="AL506" i="17" s="1"/>
  <c r="C507" i="17"/>
  <c r="D507" i="17"/>
  <c r="E507" i="17"/>
  <c r="F507" i="17"/>
  <c r="G507" i="17"/>
  <c r="H507" i="17"/>
  <c r="I507" i="17"/>
  <c r="J507" i="17"/>
  <c r="K507" i="17"/>
  <c r="L507" i="17"/>
  <c r="M507" i="17"/>
  <c r="N507" i="17"/>
  <c r="O507" i="17"/>
  <c r="P507" i="17"/>
  <c r="Q507" i="17"/>
  <c r="R507" i="17"/>
  <c r="S507" i="17"/>
  <c r="T507" i="17"/>
  <c r="U507" i="17"/>
  <c r="V507" i="17"/>
  <c r="W507" i="17"/>
  <c r="X507" i="17"/>
  <c r="Y507" i="17"/>
  <c r="Z507" i="17"/>
  <c r="AB507" i="17"/>
  <c r="AC507" i="17"/>
  <c r="AE507" i="17"/>
  <c r="AD507" i="17" s="1"/>
  <c r="C508" i="17"/>
  <c r="D508" i="17"/>
  <c r="E508" i="17"/>
  <c r="F508" i="17"/>
  <c r="G508" i="17"/>
  <c r="H508" i="17"/>
  <c r="I508" i="17"/>
  <c r="J508" i="17"/>
  <c r="K508" i="17"/>
  <c r="L508" i="17"/>
  <c r="M508" i="17"/>
  <c r="N508" i="17"/>
  <c r="O508" i="17"/>
  <c r="P508" i="17"/>
  <c r="Q508" i="17"/>
  <c r="R508" i="17"/>
  <c r="S508" i="17"/>
  <c r="T508" i="17"/>
  <c r="U508" i="17"/>
  <c r="V508" i="17"/>
  <c r="W508" i="17"/>
  <c r="X508" i="17"/>
  <c r="Y508" i="17"/>
  <c r="Z508" i="17"/>
  <c r="AB508" i="17"/>
  <c r="AC508" i="17"/>
  <c r="AE508" i="17"/>
  <c r="AD508" i="17" s="1"/>
  <c r="AI508" i="17"/>
  <c r="AL508" i="17" s="1"/>
  <c r="C509" i="17"/>
  <c r="D509" i="17"/>
  <c r="E509" i="17"/>
  <c r="F509" i="17"/>
  <c r="G509" i="17"/>
  <c r="H509" i="17"/>
  <c r="I509" i="17"/>
  <c r="J509" i="17"/>
  <c r="K509" i="17"/>
  <c r="L509" i="17"/>
  <c r="M509" i="17"/>
  <c r="N509" i="17"/>
  <c r="O509" i="17"/>
  <c r="P509" i="17"/>
  <c r="Q509" i="17"/>
  <c r="R509" i="17"/>
  <c r="S509" i="17"/>
  <c r="T509" i="17"/>
  <c r="U509" i="17"/>
  <c r="V509" i="17"/>
  <c r="W509" i="17"/>
  <c r="X509" i="17"/>
  <c r="Y509" i="17"/>
  <c r="Z509" i="17"/>
  <c r="AB509" i="17"/>
  <c r="AC509" i="17"/>
  <c r="AE509" i="17"/>
  <c r="AD509" i="17" s="1"/>
  <c r="C510" i="17"/>
  <c r="D510" i="17"/>
  <c r="E510" i="17"/>
  <c r="F510" i="17"/>
  <c r="G510" i="17"/>
  <c r="H510" i="17"/>
  <c r="I510" i="17"/>
  <c r="J510" i="17"/>
  <c r="K510" i="17"/>
  <c r="L510" i="17"/>
  <c r="M510" i="17"/>
  <c r="N510" i="17"/>
  <c r="O510" i="17"/>
  <c r="P510" i="17"/>
  <c r="Q510" i="17"/>
  <c r="R510" i="17"/>
  <c r="S510" i="17"/>
  <c r="T510" i="17"/>
  <c r="U510" i="17"/>
  <c r="V510" i="17"/>
  <c r="W510" i="17"/>
  <c r="X510" i="17"/>
  <c r="Y510" i="17"/>
  <c r="Z510" i="17"/>
  <c r="AB510" i="17"/>
  <c r="AC510" i="17"/>
  <c r="AE510" i="17"/>
  <c r="AI510" i="17" s="1"/>
  <c r="C511" i="17"/>
  <c r="D511" i="17"/>
  <c r="E511" i="17"/>
  <c r="F511" i="17"/>
  <c r="G511" i="17"/>
  <c r="H511" i="17"/>
  <c r="I511" i="17"/>
  <c r="J511" i="17"/>
  <c r="K511" i="17"/>
  <c r="L511" i="17"/>
  <c r="M511" i="17"/>
  <c r="N511" i="17"/>
  <c r="O511" i="17"/>
  <c r="P511" i="17"/>
  <c r="Q511" i="17"/>
  <c r="R511" i="17"/>
  <c r="S511" i="17"/>
  <c r="T511" i="17"/>
  <c r="U511" i="17"/>
  <c r="V511" i="17"/>
  <c r="W511" i="17"/>
  <c r="X511" i="17"/>
  <c r="Y511" i="17"/>
  <c r="Z511" i="17"/>
  <c r="AB511" i="17"/>
  <c r="AC511" i="17"/>
  <c r="AE511" i="17"/>
  <c r="AI511" i="17" s="1"/>
  <c r="C512" i="17"/>
  <c r="D512" i="17"/>
  <c r="E512" i="17"/>
  <c r="F512" i="17"/>
  <c r="G512" i="17"/>
  <c r="H512" i="17"/>
  <c r="I512" i="17"/>
  <c r="J512" i="17"/>
  <c r="K512" i="17"/>
  <c r="L512" i="17"/>
  <c r="M512" i="17"/>
  <c r="N512" i="17"/>
  <c r="O512" i="17"/>
  <c r="P512" i="17"/>
  <c r="Q512" i="17"/>
  <c r="R512" i="17"/>
  <c r="S512" i="17"/>
  <c r="T512" i="17"/>
  <c r="U512" i="17"/>
  <c r="V512" i="17"/>
  <c r="W512" i="17"/>
  <c r="X512" i="17"/>
  <c r="Y512" i="17"/>
  <c r="Z512" i="17"/>
  <c r="AB512" i="17"/>
  <c r="AC512" i="17"/>
  <c r="AE512" i="17"/>
  <c r="AI512" i="17" s="1"/>
  <c r="C513" i="17"/>
  <c r="D513" i="17"/>
  <c r="E513" i="17"/>
  <c r="F513" i="17"/>
  <c r="G513" i="17"/>
  <c r="H513" i="17"/>
  <c r="I513" i="17"/>
  <c r="J513" i="17"/>
  <c r="K513" i="17"/>
  <c r="L513" i="17"/>
  <c r="M513" i="17"/>
  <c r="N513" i="17"/>
  <c r="O513" i="17"/>
  <c r="P513" i="17"/>
  <c r="Q513" i="17"/>
  <c r="R513" i="17"/>
  <c r="S513" i="17"/>
  <c r="T513" i="17"/>
  <c r="U513" i="17"/>
  <c r="V513" i="17"/>
  <c r="W513" i="17"/>
  <c r="X513" i="17"/>
  <c r="Y513" i="17"/>
  <c r="Z513" i="17"/>
  <c r="AB513" i="17"/>
  <c r="AC513" i="17"/>
  <c r="AE513" i="17"/>
  <c r="C514" i="17"/>
  <c r="D514" i="17"/>
  <c r="E514" i="17"/>
  <c r="F514" i="17"/>
  <c r="G514" i="17"/>
  <c r="H514" i="17"/>
  <c r="I514" i="17"/>
  <c r="J514" i="17"/>
  <c r="K514" i="17"/>
  <c r="L514" i="17"/>
  <c r="M514" i="17"/>
  <c r="N514" i="17"/>
  <c r="O514" i="17"/>
  <c r="P514" i="17"/>
  <c r="Q514" i="17"/>
  <c r="R514" i="17"/>
  <c r="S514" i="17"/>
  <c r="T514" i="17"/>
  <c r="U514" i="17"/>
  <c r="V514" i="17"/>
  <c r="W514" i="17"/>
  <c r="X514" i="17"/>
  <c r="Y514" i="17"/>
  <c r="Z514" i="17"/>
  <c r="AB514" i="17"/>
  <c r="AC514" i="17"/>
  <c r="AE514" i="17"/>
  <c r="AI514" i="17" s="1"/>
  <c r="C515" i="17"/>
  <c r="D515" i="17"/>
  <c r="E515" i="17"/>
  <c r="F515" i="17"/>
  <c r="G515" i="17"/>
  <c r="H515" i="17"/>
  <c r="I515" i="17"/>
  <c r="J515" i="17"/>
  <c r="K515" i="17"/>
  <c r="L515" i="17"/>
  <c r="M515" i="17"/>
  <c r="N515" i="17"/>
  <c r="O515" i="17"/>
  <c r="P515" i="17"/>
  <c r="Q515" i="17"/>
  <c r="R515" i="17"/>
  <c r="S515" i="17"/>
  <c r="T515" i="17"/>
  <c r="U515" i="17"/>
  <c r="V515" i="17"/>
  <c r="W515" i="17"/>
  <c r="X515" i="17"/>
  <c r="Y515" i="17"/>
  <c r="Z515" i="17"/>
  <c r="AB515" i="17"/>
  <c r="AC515" i="17"/>
  <c r="AE515" i="17"/>
  <c r="AD515" i="17" s="1"/>
  <c r="C516" i="17"/>
  <c r="D516" i="17"/>
  <c r="E516" i="17"/>
  <c r="F516" i="17"/>
  <c r="G516" i="17"/>
  <c r="H516" i="17"/>
  <c r="I516" i="17"/>
  <c r="J516" i="17"/>
  <c r="K516" i="17"/>
  <c r="L516" i="17"/>
  <c r="M516" i="17"/>
  <c r="N516" i="17"/>
  <c r="O516" i="17"/>
  <c r="P516" i="17"/>
  <c r="Q516" i="17"/>
  <c r="R516" i="17"/>
  <c r="S516" i="17"/>
  <c r="T516" i="17"/>
  <c r="U516" i="17"/>
  <c r="V516" i="17"/>
  <c r="W516" i="17"/>
  <c r="X516" i="17"/>
  <c r="Y516" i="17"/>
  <c r="Z516" i="17"/>
  <c r="AB516" i="17"/>
  <c r="AC516" i="17"/>
  <c r="AE516" i="17"/>
  <c r="AI516" i="17" s="1"/>
  <c r="C517" i="17"/>
  <c r="D517" i="17"/>
  <c r="E517" i="17"/>
  <c r="F517" i="17"/>
  <c r="G517" i="17"/>
  <c r="H517" i="17"/>
  <c r="I517" i="17"/>
  <c r="J517" i="17"/>
  <c r="K517" i="17"/>
  <c r="L517" i="17"/>
  <c r="M517" i="17"/>
  <c r="N517" i="17"/>
  <c r="O517" i="17"/>
  <c r="P517" i="17"/>
  <c r="Q517" i="17"/>
  <c r="R517" i="17"/>
  <c r="S517" i="17"/>
  <c r="T517" i="17"/>
  <c r="U517" i="17"/>
  <c r="V517" i="17"/>
  <c r="W517" i="17"/>
  <c r="X517" i="17"/>
  <c r="Y517" i="17"/>
  <c r="Z517" i="17"/>
  <c r="AB517" i="17"/>
  <c r="AC517" i="17"/>
  <c r="AE517" i="17"/>
  <c r="C518" i="17"/>
  <c r="D518" i="17"/>
  <c r="E518" i="17"/>
  <c r="F518" i="17"/>
  <c r="G518" i="17"/>
  <c r="H518" i="17"/>
  <c r="I518" i="17"/>
  <c r="J518" i="17"/>
  <c r="K518" i="17"/>
  <c r="L518" i="17"/>
  <c r="M518" i="17"/>
  <c r="N518" i="17"/>
  <c r="O518" i="17"/>
  <c r="P518" i="17"/>
  <c r="Q518" i="17"/>
  <c r="R518" i="17"/>
  <c r="S518" i="17"/>
  <c r="T518" i="17"/>
  <c r="U518" i="17"/>
  <c r="V518" i="17"/>
  <c r="W518" i="17"/>
  <c r="X518" i="17"/>
  <c r="Y518" i="17"/>
  <c r="Z518" i="17"/>
  <c r="AB518" i="17"/>
  <c r="AC518" i="17"/>
  <c r="AE518" i="17"/>
  <c r="C519" i="17"/>
  <c r="D519" i="17"/>
  <c r="E519" i="17"/>
  <c r="F519" i="17"/>
  <c r="G519" i="17"/>
  <c r="H519" i="17"/>
  <c r="I519" i="17"/>
  <c r="J519" i="17"/>
  <c r="K519" i="17"/>
  <c r="L519" i="17"/>
  <c r="M519" i="17"/>
  <c r="N519" i="17"/>
  <c r="O519" i="17"/>
  <c r="P519" i="17"/>
  <c r="Q519" i="17"/>
  <c r="R519" i="17"/>
  <c r="S519" i="17"/>
  <c r="T519" i="17"/>
  <c r="U519" i="17"/>
  <c r="V519" i="17"/>
  <c r="W519" i="17"/>
  <c r="X519" i="17"/>
  <c r="Y519" i="17"/>
  <c r="Z519" i="17"/>
  <c r="AB519" i="17"/>
  <c r="AC519" i="17"/>
  <c r="AE519" i="17" s="1"/>
  <c r="C520" i="17"/>
  <c r="D520" i="17"/>
  <c r="E520" i="17"/>
  <c r="F520" i="17"/>
  <c r="G520" i="17"/>
  <c r="H520" i="17"/>
  <c r="I520" i="17"/>
  <c r="J520" i="17"/>
  <c r="K520" i="17"/>
  <c r="L520" i="17"/>
  <c r="M520" i="17"/>
  <c r="N520" i="17"/>
  <c r="O520" i="17"/>
  <c r="P520" i="17"/>
  <c r="Q520" i="17"/>
  <c r="R520" i="17"/>
  <c r="S520" i="17"/>
  <c r="T520" i="17"/>
  <c r="U520" i="17"/>
  <c r="V520" i="17"/>
  <c r="W520" i="17"/>
  <c r="X520" i="17"/>
  <c r="Y520" i="17"/>
  <c r="Z520" i="17"/>
  <c r="AB520" i="17"/>
  <c r="AC520" i="17"/>
  <c r="AE520" i="17"/>
  <c r="AD520" i="17" s="1"/>
  <c r="C521" i="17"/>
  <c r="D521" i="17"/>
  <c r="E521" i="17"/>
  <c r="F521" i="17"/>
  <c r="G521" i="17"/>
  <c r="H521" i="17"/>
  <c r="I521" i="17"/>
  <c r="J521" i="17"/>
  <c r="K521" i="17"/>
  <c r="L521" i="17"/>
  <c r="M521" i="17"/>
  <c r="N521" i="17"/>
  <c r="O521" i="17"/>
  <c r="P521" i="17"/>
  <c r="Q521" i="17"/>
  <c r="R521" i="17"/>
  <c r="S521" i="17"/>
  <c r="T521" i="17"/>
  <c r="U521" i="17"/>
  <c r="V521" i="17"/>
  <c r="W521" i="17"/>
  <c r="X521" i="17"/>
  <c r="Y521" i="17"/>
  <c r="Z521" i="17"/>
  <c r="AB521" i="17"/>
  <c r="AC521" i="17"/>
  <c r="AE521" i="17"/>
  <c r="AD521" i="17" s="1"/>
  <c r="C522" i="17"/>
  <c r="D522" i="17"/>
  <c r="E522" i="17"/>
  <c r="F522" i="17"/>
  <c r="G522" i="17"/>
  <c r="H522" i="17"/>
  <c r="I522" i="17"/>
  <c r="J522" i="17"/>
  <c r="K522" i="17"/>
  <c r="L522" i="17"/>
  <c r="M522" i="17"/>
  <c r="N522" i="17"/>
  <c r="O522" i="17"/>
  <c r="P522" i="17"/>
  <c r="Q522" i="17"/>
  <c r="R522" i="17"/>
  <c r="S522" i="17"/>
  <c r="T522" i="17"/>
  <c r="U522" i="17"/>
  <c r="V522" i="17"/>
  <c r="W522" i="17"/>
  <c r="X522" i="17"/>
  <c r="Y522" i="17"/>
  <c r="Z522" i="17"/>
  <c r="AB522" i="17"/>
  <c r="AC522" i="17"/>
  <c r="AE522" i="17"/>
  <c r="AI522" i="17" s="1"/>
  <c r="AL522" i="17" s="1"/>
  <c r="C523" i="17"/>
  <c r="D523" i="17"/>
  <c r="E523" i="17"/>
  <c r="F523" i="17"/>
  <c r="G523" i="17"/>
  <c r="H523" i="17"/>
  <c r="I523" i="17"/>
  <c r="J523" i="17"/>
  <c r="K523" i="17"/>
  <c r="L523" i="17"/>
  <c r="M523" i="17"/>
  <c r="N523" i="17"/>
  <c r="O523" i="17"/>
  <c r="P523" i="17"/>
  <c r="Q523" i="17"/>
  <c r="R523" i="17"/>
  <c r="S523" i="17"/>
  <c r="T523" i="17"/>
  <c r="U523" i="17"/>
  <c r="V523" i="17"/>
  <c r="W523" i="17"/>
  <c r="X523" i="17"/>
  <c r="Y523" i="17"/>
  <c r="Z523" i="17"/>
  <c r="AB523" i="17"/>
  <c r="AC523" i="17"/>
  <c r="AE523" i="17"/>
  <c r="AI523" i="17" s="1"/>
  <c r="C524" i="17"/>
  <c r="D524" i="17"/>
  <c r="E524" i="17"/>
  <c r="F524" i="17"/>
  <c r="G524" i="17"/>
  <c r="H524" i="17"/>
  <c r="I524" i="17"/>
  <c r="J524" i="17"/>
  <c r="K524" i="17"/>
  <c r="L524" i="17"/>
  <c r="M524" i="17"/>
  <c r="N524" i="17"/>
  <c r="O524" i="17"/>
  <c r="P524" i="17"/>
  <c r="Q524" i="17"/>
  <c r="R524" i="17"/>
  <c r="S524" i="17"/>
  <c r="T524" i="17"/>
  <c r="U524" i="17"/>
  <c r="V524" i="17"/>
  <c r="W524" i="17"/>
  <c r="X524" i="17"/>
  <c r="Y524" i="17"/>
  <c r="Z524" i="17"/>
  <c r="AB524" i="17"/>
  <c r="AC524" i="17"/>
  <c r="AE524" i="17"/>
  <c r="AI524" i="17" s="1"/>
  <c r="AJ524" i="17" s="1"/>
  <c r="C525" i="17"/>
  <c r="D525" i="17"/>
  <c r="E525" i="17"/>
  <c r="F525" i="17"/>
  <c r="G525" i="17"/>
  <c r="H525" i="17"/>
  <c r="I525" i="17"/>
  <c r="J525" i="17"/>
  <c r="K525" i="17"/>
  <c r="L525" i="17"/>
  <c r="M525" i="17"/>
  <c r="N525" i="17"/>
  <c r="O525" i="17"/>
  <c r="P525" i="17"/>
  <c r="Q525" i="17"/>
  <c r="R525" i="17"/>
  <c r="S525" i="17"/>
  <c r="T525" i="17"/>
  <c r="U525" i="17"/>
  <c r="V525" i="17"/>
  <c r="W525" i="17"/>
  <c r="X525" i="17"/>
  <c r="Y525" i="17"/>
  <c r="Z525" i="17"/>
  <c r="AB525" i="17"/>
  <c r="AC525" i="17"/>
  <c r="AE525" i="17"/>
  <c r="AD525" i="17" s="1"/>
  <c r="C526" i="17"/>
  <c r="D526" i="17"/>
  <c r="E526" i="17"/>
  <c r="F526" i="17"/>
  <c r="G526" i="17"/>
  <c r="H526" i="17"/>
  <c r="I526" i="17"/>
  <c r="J526" i="17"/>
  <c r="K526" i="17"/>
  <c r="L526" i="17"/>
  <c r="M526" i="17"/>
  <c r="N526" i="17"/>
  <c r="O526" i="17"/>
  <c r="P526" i="17"/>
  <c r="Q526" i="17"/>
  <c r="R526" i="17"/>
  <c r="S526" i="17"/>
  <c r="T526" i="17"/>
  <c r="U526" i="17"/>
  <c r="V526" i="17"/>
  <c r="W526" i="17"/>
  <c r="X526" i="17"/>
  <c r="Y526" i="17"/>
  <c r="Z526" i="17"/>
  <c r="AB526" i="17"/>
  <c r="AC526" i="17"/>
  <c r="AE526" i="17"/>
  <c r="AI526" i="17" s="1"/>
  <c r="C527" i="17"/>
  <c r="D527" i="17"/>
  <c r="E527" i="17"/>
  <c r="F527" i="17"/>
  <c r="G527" i="17"/>
  <c r="H527" i="17"/>
  <c r="I527" i="17"/>
  <c r="J527" i="17"/>
  <c r="K527" i="17"/>
  <c r="L527" i="17"/>
  <c r="M527" i="17"/>
  <c r="N527" i="17"/>
  <c r="O527" i="17"/>
  <c r="P527" i="17"/>
  <c r="Q527" i="17"/>
  <c r="R527" i="17"/>
  <c r="S527" i="17"/>
  <c r="T527" i="17"/>
  <c r="U527" i="17"/>
  <c r="V527" i="17"/>
  <c r="W527" i="17"/>
  <c r="X527" i="17"/>
  <c r="Y527" i="17"/>
  <c r="Z527" i="17"/>
  <c r="AB527" i="17"/>
  <c r="AC527" i="17"/>
  <c r="AE527" i="17"/>
  <c r="AI527" i="17" s="1"/>
  <c r="AJ527" i="17" s="1"/>
  <c r="C528" i="17"/>
  <c r="D528" i="17"/>
  <c r="E528" i="17"/>
  <c r="F528" i="17"/>
  <c r="G528" i="17"/>
  <c r="H528" i="17"/>
  <c r="I528" i="17"/>
  <c r="J528" i="17"/>
  <c r="K528" i="17"/>
  <c r="L528" i="17"/>
  <c r="M528" i="17"/>
  <c r="N528" i="17"/>
  <c r="O528" i="17"/>
  <c r="P528" i="17"/>
  <c r="Q528" i="17"/>
  <c r="R528" i="17"/>
  <c r="S528" i="17"/>
  <c r="T528" i="17"/>
  <c r="U528" i="17"/>
  <c r="V528" i="17"/>
  <c r="W528" i="17"/>
  <c r="X528" i="17"/>
  <c r="Y528" i="17"/>
  <c r="Z528" i="17"/>
  <c r="AB528" i="17"/>
  <c r="AC528" i="17"/>
  <c r="AE528" i="17"/>
  <c r="AI528" i="17" s="1"/>
  <c r="AK528" i="17" s="1"/>
  <c r="C529" i="17"/>
  <c r="D529" i="17"/>
  <c r="E529" i="17"/>
  <c r="F529" i="17"/>
  <c r="G529" i="17"/>
  <c r="H529" i="17"/>
  <c r="I529" i="17"/>
  <c r="J529" i="17"/>
  <c r="K529" i="17"/>
  <c r="L529" i="17"/>
  <c r="M529" i="17"/>
  <c r="N529" i="17"/>
  <c r="O529" i="17"/>
  <c r="P529" i="17"/>
  <c r="Q529" i="17"/>
  <c r="R529" i="17"/>
  <c r="S529" i="17"/>
  <c r="T529" i="17"/>
  <c r="U529" i="17"/>
  <c r="V529" i="17"/>
  <c r="W529" i="17"/>
  <c r="X529" i="17"/>
  <c r="Y529" i="17"/>
  <c r="Z529" i="17"/>
  <c r="AB529" i="17"/>
  <c r="AC529" i="17"/>
  <c r="AE529" i="17"/>
  <c r="C530" i="17"/>
  <c r="D530" i="17"/>
  <c r="E530" i="17"/>
  <c r="F530" i="17"/>
  <c r="G530" i="17"/>
  <c r="H530" i="17"/>
  <c r="I530" i="17"/>
  <c r="J530" i="17"/>
  <c r="K530" i="17"/>
  <c r="L530" i="17"/>
  <c r="M530" i="17"/>
  <c r="N530" i="17"/>
  <c r="O530" i="17"/>
  <c r="P530" i="17"/>
  <c r="Q530" i="17"/>
  <c r="R530" i="17"/>
  <c r="S530" i="17"/>
  <c r="T530" i="17"/>
  <c r="U530" i="17"/>
  <c r="V530" i="17"/>
  <c r="W530" i="17"/>
  <c r="X530" i="17"/>
  <c r="Y530" i="17"/>
  <c r="Z530" i="17"/>
  <c r="AB530" i="17"/>
  <c r="AC530" i="17"/>
  <c r="AE530" i="17"/>
  <c r="AI530" i="17" s="1"/>
  <c r="AM530" i="17" s="1"/>
  <c r="AL530" i="17"/>
  <c r="C531" i="17"/>
  <c r="D531" i="17"/>
  <c r="E531" i="17"/>
  <c r="F531" i="17"/>
  <c r="G531" i="17"/>
  <c r="H531" i="17"/>
  <c r="I531" i="17"/>
  <c r="J531" i="17"/>
  <c r="K531" i="17"/>
  <c r="L531" i="17"/>
  <c r="M531" i="17"/>
  <c r="N531" i="17"/>
  <c r="O531" i="17"/>
  <c r="P531" i="17"/>
  <c r="Q531" i="17"/>
  <c r="R531" i="17"/>
  <c r="S531" i="17"/>
  <c r="T531" i="17"/>
  <c r="U531" i="17"/>
  <c r="V531" i="17"/>
  <c r="W531" i="17"/>
  <c r="X531" i="17"/>
  <c r="Y531" i="17"/>
  <c r="Z531" i="17"/>
  <c r="AB531" i="17"/>
  <c r="AC531" i="17"/>
  <c r="AE531" i="17"/>
  <c r="AD531" i="17" s="1"/>
  <c r="C532" i="17"/>
  <c r="D532" i="17"/>
  <c r="E532" i="17"/>
  <c r="F532" i="17"/>
  <c r="G532" i="17"/>
  <c r="H532" i="17"/>
  <c r="I532" i="17"/>
  <c r="J532" i="17"/>
  <c r="K532" i="17"/>
  <c r="L532" i="17"/>
  <c r="M532" i="17"/>
  <c r="N532" i="17"/>
  <c r="O532" i="17"/>
  <c r="P532" i="17"/>
  <c r="Q532" i="17"/>
  <c r="R532" i="17"/>
  <c r="S532" i="17"/>
  <c r="T532" i="17"/>
  <c r="U532" i="17"/>
  <c r="V532" i="17"/>
  <c r="W532" i="17"/>
  <c r="X532" i="17"/>
  <c r="Y532" i="17"/>
  <c r="Z532" i="17"/>
  <c r="AB532" i="17"/>
  <c r="AC532" i="17"/>
  <c r="AE532" i="17"/>
  <c r="AD532" i="17" s="1"/>
  <c r="C533" i="17"/>
  <c r="D533" i="17"/>
  <c r="E533" i="17"/>
  <c r="F533" i="17"/>
  <c r="G533" i="17"/>
  <c r="H533" i="17"/>
  <c r="I533" i="17"/>
  <c r="J533" i="17"/>
  <c r="K533" i="17"/>
  <c r="L533" i="17"/>
  <c r="M533" i="17"/>
  <c r="N533" i="17"/>
  <c r="O533" i="17"/>
  <c r="P533" i="17"/>
  <c r="Q533" i="17"/>
  <c r="R533" i="17"/>
  <c r="S533" i="17"/>
  <c r="T533" i="17"/>
  <c r="U533" i="17"/>
  <c r="V533" i="17"/>
  <c r="W533" i="17"/>
  <c r="X533" i="17"/>
  <c r="Y533" i="17"/>
  <c r="Z533" i="17"/>
  <c r="AB533" i="17"/>
  <c r="AC533" i="17"/>
  <c r="AE533" i="17"/>
  <c r="AD533" i="17" s="1"/>
  <c r="AI533" i="17"/>
  <c r="AM533" i="17" s="1"/>
  <c r="AJ533" i="17"/>
  <c r="C534" i="17"/>
  <c r="D534" i="17"/>
  <c r="E534" i="17"/>
  <c r="F534" i="17"/>
  <c r="G534" i="17"/>
  <c r="H534" i="17"/>
  <c r="I534" i="17"/>
  <c r="J534" i="17"/>
  <c r="K534" i="17"/>
  <c r="L534" i="17"/>
  <c r="M534" i="17"/>
  <c r="N534" i="17"/>
  <c r="O534" i="17"/>
  <c r="P534" i="17"/>
  <c r="Q534" i="17"/>
  <c r="R534" i="17"/>
  <c r="S534" i="17"/>
  <c r="T534" i="17"/>
  <c r="U534" i="17"/>
  <c r="V534" i="17"/>
  <c r="W534" i="17"/>
  <c r="X534" i="17"/>
  <c r="Y534" i="17"/>
  <c r="Z534" i="17"/>
  <c r="AB534" i="17"/>
  <c r="AC534" i="17"/>
  <c r="AE534" i="17"/>
  <c r="AD534" i="17" s="1"/>
  <c r="C535" i="17"/>
  <c r="D535" i="17"/>
  <c r="E535" i="17"/>
  <c r="F535" i="17"/>
  <c r="G535" i="17"/>
  <c r="H535" i="17"/>
  <c r="I535" i="17"/>
  <c r="J535" i="17"/>
  <c r="K535" i="17"/>
  <c r="L535" i="17"/>
  <c r="M535" i="17"/>
  <c r="N535" i="17"/>
  <c r="O535" i="17"/>
  <c r="P535" i="17"/>
  <c r="Q535" i="17"/>
  <c r="R535" i="17"/>
  <c r="S535" i="17"/>
  <c r="T535" i="17"/>
  <c r="U535" i="17"/>
  <c r="V535" i="17"/>
  <c r="W535" i="17"/>
  <c r="X535" i="17"/>
  <c r="Y535" i="17"/>
  <c r="Z535" i="17"/>
  <c r="AB535" i="17"/>
  <c r="AC535" i="17"/>
  <c r="AE535" i="17"/>
  <c r="AI535" i="17" s="1"/>
  <c r="AK535" i="17" s="1"/>
  <c r="C536" i="17"/>
  <c r="D536" i="17"/>
  <c r="E536" i="17"/>
  <c r="F536" i="17"/>
  <c r="G536" i="17"/>
  <c r="H536" i="17"/>
  <c r="I536" i="17"/>
  <c r="J536" i="17"/>
  <c r="K536" i="17"/>
  <c r="L536" i="17"/>
  <c r="M536" i="17"/>
  <c r="N536" i="17"/>
  <c r="O536" i="17"/>
  <c r="P536" i="17"/>
  <c r="Q536" i="17"/>
  <c r="R536" i="17"/>
  <c r="S536" i="17"/>
  <c r="T536" i="17"/>
  <c r="U536" i="17"/>
  <c r="V536" i="17"/>
  <c r="W536" i="17"/>
  <c r="X536" i="17"/>
  <c r="Y536" i="17"/>
  <c r="Z536" i="17"/>
  <c r="AB536" i="17"/>
  <c r="AC536" i="17"/>
  <c r="AE536" i="17"/>
  <c r="AI536" i="17" s="1"/>
  <c r="AJ536" i="17" s="1"/>
  <c r="C537" i="17"/>
  <c r="D537" i="17"/>
  <c r="E537" i="17"/>
  <c r="F537" i="17"/>
  <c r="G537" i="17"/>
  <c r="H537" i="17"/>
  <c r="I537" i="17"/>
  <c r="J537" i="17"/>
  <c r="K537" i="17"/>
  <c r="L537" i="17"/>
  <c r="M537" i="17"/>
  <c r="N537" i="17"/>
  <c r="O537" i="17"/>
  <c r="P537" i="17"/>
  <c r="Q537" i="17"/>
  <c r="R537" i="17"/>
  <c r="S537" i="17"/>
  <c r="T537" i="17"/>
  <c r="U537" i="17"/>
  <c r="V537" i="17"/>
  <c r="W537" i="17"/>
  <c r="X537" i="17"/>
  <c r="Y537" i="17"/>
  <c r="Z537" i="17"/>
  <c r="AB537" i="17"/>
  <c r="AC537" i="17"/>
  <c r="AE537" i="17"/>
  <c r="AD537" i="17" s="1"/>
  <c r="C538" i="17"/>
  <c r="D538" i="17"/>
  <c r="E538" i="17"/>
  <c r="F538" i="17"/>
  <c r="G538" i="17"/>
  <c r="H538" i="17"/>
  <c r="I538" i="17"/>
  <c r="J538" i="17"/>
  <c r="K538" i="17"/>
  <c r="L538" i="17"/>
  <c r="M538" i="17"/>
  <c r="N538" i="17"/>
  <c r="O538" i="17"/>
  <c r="P538" i="17"/>
  <c r="Q538" i="17"/>
  <c r="R538" i="17"/>
  <c r="S538" i="17"/>
  <c r="T538" i="17"/>
  <c r="U538" i="17"/>
  <c r="V538" i="17"/>
  <c r="W538" i="17"/>
  <c r="X538" i="17"/>
  <c r="Y538" i="17"/>
  <c r="Z538" i="17"/>
  <c r="AB538" i="17"/>
  <c r="AC538" i="17"/>
  <c r="AE538" i="17"/>
  <c r="AI538" i="17" s="1"/>
  <c r="C539" i="17"/>
  <c r="D539" i="17"/>
  <c r="E539" i="17"/>
  <c r="F539" i="17"/>
  <c r="G539" i="17"/>
  <c r="H539" i="17"/>
  <c r="I539" i="17"/>
  <c r="J539" i="17"/>
  <c r="K539" i="17"/>
  <c r="L539" i="17"/>
  <c r="M539" i="17"/>
  <c r="N539" i="17"/>
  <c r="O539" i="17"/>
  <c r="P539" i="17"/>
  <c r="Q539" i="17"/>
  <c r="R539" i="17"/>
  <c r="S539" i="17"/>
  <c r="T539" i="17"/>
  <c r="U539" i="17"/>
  <c r="V539" i="17"/>
  <c r="W539" i="17"/>
  <c r="X539" i="17"/>
  <c r="Y539" i="17"/>
  <c r="Z539" i="17"/>
  <c r="AB539" i="17"/>
  <c r="AC539" i="17"/>
  <c r="AE539" i="17"/>
  <c r="AD539" i="17" s="1"/>
  <c r="C540" i="17"/>
  <c r="D540" i="17"/>
  <c r="E540" i="17"/>
  <c r="F540" i="17"/>
  <c r="G540" i="17"/>
  <c r="H540" i="17"/>
  <c r="I540" i="17"/>
  <c r="J540" i="17"/>
  <c r="K540" i="17"/>
  <c r="L540" i="17"/>
  <c r="M540" i="17"/>
  <c r="N540" i="17"/>
  <c r="O540" i="17"/>
  <c r="P540" i="17"/>
  <c r="Q540" i="17"/>
  <c r="R540" i="17"/>
  <c r="S540" i="17"/>
  <c r="T540" i="17"/>
  <c r="U540" i="17"/>
  <c r="V540" i="17"/>
  <c r="W540" i="17"/>
  <c r="X540" i="17"/>
  <c r="Y540" i="17"/>
  <c r="Z540" i="17"/>
  <c r="AB540" i="17"/>
  <c r="AC540" i="17"/>
  <c r="AE540" i="17"/>
  <c r="AD540" i="17" s="1"/>
  <c r="C541" i="17"/>
  <c r="D541" i="17"/>
  <c r="E541" i="17"/>
  <c r="F541" i="17"/>
  <c r="G541" i="17"/>
  <c r="H541" i="17"/>
  <c r="I541" i="17"/>
  <c r="J541" i="17"/>
  <c r="K541" i="17"/>
  <c r="L541" i="17"/>
  <c r="M541" i="17"/>
  <c r="N541" i="17"/>
  <c r="O541" i="17"/>
  <c r="P541" i="17"/>
  <c r="Q541" i="17"/>
  <c r="R541" i="17"/>
  <c r="S541" i="17"/>
  <c r="T541" i="17"/>
  <c r="U541" i="17"/>
  <c r="V541" i="17"/>
  <c r="W541" i="17"/>
  <c r="X541" i="17"/>
  <c r="Y541" i="17"/>
  <c r="Z541" i="17"/>
  <c r="AB541" i="17"/>
  <c r="AC541" i="17"/>
  <c r="AE541" i="17"/>
  <c r="AD541" i="17" s="1"/>
  <c r="C542" i="17"/>
  <c r="D542" i="17"/>
  <c r="E542" i="17"/>
  <c r="F542" i="17"/>
  <c r="G542" i="17"/>
  <c r="H542" i="17"/>
  <c r="I542" i="17"/>
  <c r="J542" i="17"/>
  <c r="K542" i="17"/>
  <c r="L542" i="17"/>
  <c r="M542" i="17"/>
  <c r="N542" i="17"/>
  <c r="O542" i="17"/>
  <c r="P542" i="17"/>
  <c r="Q542" i="17"/>
  <c r="R542" i="17"/>
  <c r="S542" i="17"/>
  <c r="T542" i="17"/>
  <c r="U542" i="17"/>
  <c r="V542" i="17"/>
  <c r="W542" i="17"/>
  <c r="X542" i="17"/>
  <c r="Y542" i="17"/>
  <c r="Z542" i="17"/>
  <c r="AB542" i="17"/>
  <c r="AC542" i="17"/>
  <c r="AD542" i="17"/>
  <c r="AE542" i="17"/>
  <c r="AI542" i="17" s="1"/>
  <c r="AL542" i="17" s="1"/>
  <c r="C543" i="17"/>
  <c r="D543" i="17"/>
  <c r="E543" i="17"/>
  <c r="F543" i="17"/>
  <c r="G543" i="17"/>
  <c r="H543" i="17"/>
  <c r="I543" i="17"/>
  <c r="J543" i="17"/>
  <c r="K543" i="17"/>
  <c r="L543" i="17"/>
  <c r="M543" i="17"/>
  <c r="N543" i="17"/>
  <c r="O543" i="17"/>
  <c r="P543" i="17"/>
  <c r="Q543" i="17"/>
  <c r="R543" i="17"/>
  <c r="S543" i="17"/>
  <c r="T543" i="17"/>
  <c r="U543" i="17"/>
  <c r="V543" i="17"/>
  <c r="W543" i="17"/>
  <c r="X543" i="17"/>
  <c r="Y543" i="17"/>
  <c r="Z543" i="17"/>
  <c r="AB543" i="17"/>
  <c r="AC543" i="17"/>
  <c r="AE543" i="17"/>
  <c r="AD543" i="17" s="1"/>
  <c r="C544" i="17"/>
  <c r="D544" i="17"/>
  <c r="E544" i="17"/>
  <c r="F544" i="17"/>
  <c r="G544" i="17"/>
  <c r="H544" i="17"/>
  <c r="I544" i="17"/>
  <c r="J544" i="17"/>
  <c r="K544" i="17"/>
  <c r="L544" i="17"/>
  <c r="M544" i="17"/>
  <c r="N544" i="17"/>
  <c r="O544" i="17"/>
  <c r="P544" i="17"/>
  <c r="Q544" i="17"/>
  <c r="R544" i="17"/>
  <c r="S544" i="17"/>
  <c r="T544" i="17"/>
  <c r="U544" i="17"/>
  <c r="V544" i="17"/>
  <c r="W544" i="17"/>
  <c r="X544" i="17"/>
  <c r="Y544" i="17"/>
  <c r="Z544" i="17"/>
  <c r="AB544" i="17"/>
  <c r="AC544" i="17"/>
  <c r="AE544" i="17"/>
  <c r="AD544" i="17" s="1"/>
  <c r="C545" i="17"/>
  <c r="D545" i="17"/>
  <c r="E545" i="17"/>
  <c r="F545" i="17"/>
  <c r="G545" i="17"/>
  <c r="H545" i="17"/>
  <c r="I545" i="17"/>
  <c r="J545" i="17"/>
  <c r="K545" i="17"/>
  <c r="L545" i="17"/>
  <c r="M545" i="17"/>
  <c r="N545" i="17"/>
  <c r="O545" i="17"/>
  <c r="P545" i="17"/>
  <c r="Q545" i="17"/>
  <c r="R545" i="17"/>
  <c r="S545" i="17"/>
  <c r="T545" i="17"/>
  <c r="U545" i="17"/>
  <c r="V545" i="17"/>
  <c r="W545" i="17"/>
  <c r="X545" i="17"/>
  <c r="Y545" i="17"/>
  <c r="Z545" i="17"/>
  <c r="AB545" i="17"/>
  <c r="AC545" i="17"/>
  <c r="AE545" i="17"/>
  <c r="AD545" i="17" s="1"/>
  <c r="C546" i="17"/>
  <c r="D546" i="17"/>
  <c r="E546" i="17"/>
  <c r="F546" i="17"/>
  <c r="G546" i="17"/>
  <c r="H546" i="17"/>
  <c r="I546" i="17"/>
  <c r="J546" i="17"/>
  <c r="K546" i="17"/>
  <c r="L546" i="17"/>
  <c r="M546" i="17"/>
  <c r="N546" i="17"/>
  <c r="O546" i="17"/>
  <c r="P546" i="17"/>
  <c r="Q546" i="17"/>
  <c r="R546" i="17"/>
  <c r="S546" i="17"/>
  <c r="T546" i="17"/>
  <c r="U546" i="17"/>
  <c r="V546" i="17"/>
  <c r="W546" i="17"/>
  <c r="X546" i="17"/>
  <c r="Y546" i="17"/>
  <c r="Z546" i="17"/>
  <c r="AB546" i="17"/>
  <c r="AC546" i="17"/>
  <c r="AE546" i="17"/>
  <c r="AD546" i="17" s="1"/>
  <c r="C547" i="17"/>
  <c r="D547" i="17"/>
  <c r="E547" i="17"/>
  <c r="F547" i="17"/>
  <c r="G547" i="17"/>
  <c r="H547" i="17"/>
  <c r="I547" i="17"/>
  <c r="J547" i="17"/>
  <c r="K547" i="17"/>
  <c r="L547" i="17"/>
  <c r="M547" i="17"/>
  <c r="N547" i="17"/>
  <c r="O547" i="17"/>
  <c r="P547" i="17"/>
  <c r="Q547" i="17"/>
  <c r="R547" i="17"/>
  <c r="S547" i="17"/>
  <c r="T547" i="17"/>
  <c r="U547" i="17"/>
  <c r="V547" i="17"/>
  <c r="W547" i="17"/>
  <c r="X547" i="17"/>
  <c r="Y547" i="17"/>
  <c r="Z547" i="17"/>
  <c r="AB547" i="17"/>
  <c r="AC547" i="17"/>
  <c r="AE547" i="17"/>
  <c r="AI547" i="17" s="1"/>
  <c r="AK547" i="17" s="1"/>
  <c r="C548" i="17"/>
  <c r="D548" i="17"/>
  <c r="E548" i="17"/>
  <c r="F548" i="17"/>
  <c r="G548" i="17"/>
  <c r="H548" i="17"/>
  <c r="I548" i="17"/>
  <c r="J548" i="17"/>
  <c r="K548" i="17"/>
  <c r="L548" i="17"/>
  <c r="M548" i="17"/>
  <c r="N548" i="17"/>
  <c r="O548" i="17"/>
  <c r="P548" i="17"/>
  <c r="Q548" i="17"/>
  <c r="R548" i="17"/>
  <c r="S548" i="17"/>
  <c r="T548" i="17"/>
  <c r="U548" i="17"/>
  <c r="V548" i="17"/>
  <c r="W548" i="17"/>
  <c r="X548" i="17"/>
  <c r="Y548" i="17"/>
  <c r="Z548" i="17"/>
  <c r="AB548" i="17"/>
  <c r="AC548" i="17"/>
  <c r="AE548" i="17"/>
  <c r="AI548" i="17" s="1"/>
  <c r="AJ548" i="17" s="1"/>
  <c r="C549" i="17"/>
  <c r="D549" i="17"/>
  <c r="E549" i="17"/>
  <c r="F549" i="17"/>
  <c r="G549" i="17"/>
  <c r="H549" i="17"/>
  <c r="I549" i="17"/>
  <c r="J549" i="17"/>
  <c r="K549" i="17"/>
  <c r="L549" i="17"/>
  <c r="M549" i="17"/>
  <c r="N549" i="17"/>
  <c r="O549" i="17"/>
  <c r="P549" i="17"/>
  <c r="Q549" i="17"/>
  <c r="R549" i="17"/>
  <c r="S549" i="17"/>
  <c r="T549" i="17"/>
  <c r="U549" i="17"/>
  <c r="V549" i="17"/>
  <c r="W549" i="17"/>
  <c r="X549" i="17"/>
  <c r="Y549" i="17"/>
  <c r="Z549" i="17"/>
  <c r="AB549" i="17"/>
  <c r="AC549" i="17"/>
  <c r="AE549" i="17" s="1"/>
  <c r="C550" i="17"/>
  <c r="D550" i="17"/>
  <c r="E550" i="17"/>
  <c r="F550" i="17"/>
  <c r="G550" i="17"/>
  <c r="H550" i="17"/>
  <c r="I550" i="17"/>
  <c r="J550" i="17"/>
  <c r="K550" i="17"/>
  <c r="L550" i="17"/>
  <c r="M550" i="17"/>
  <c r="N550" i="17"/>
  <c r="O550" i="17"/>
  <c r="P550" i="17"/>
  <c r="Q550" i="17"/>
  <c r="R550" i="17"/>
  <c r="S550" i="17"/>
  <c r="T550" i="17"/>
  <c r="U550" i="17"/>
  <c r="V550" i="17"/>
  <c r="W550" i="17"/>
  <c r="X550" i="17"/>
  <c r="Y550" i="17"/>
  <c r="Z550" i="17"/>
  <c r="AB550" i="17"/>
  <c r="AC550" i="17"/>
  <c r="AE550" i="17"/>
  <c r="AI550" i="17" s="1"/>
  <c r="C551" i="17"/>
  <c r="D551" i="17"/>
  <c r="E551" i="17"/>
  <c r="F551" i="17"/>
  <c r="G551" i="17"/>
  <c r="H551" i="17"/>
  <c r="I551" i="17"/>
  <c r="J551" i="17"/>
  <c r="K551" i="17"/>
  <c r="L551" i="17"/>
  <c r="M551" i="17"/>
  <c r="N551" i="17"/>
  <c r="O551" i="17"/>
  <c r="P551" i="17"/>
  <c r="Q551" i="17"/>
  <c r="R551" i="17"/>
  <c r="S551" i="17"/>
  <c r="T551" i="17"/>
  <c r="U551" i="17"/>
  <c r="V551" i="17"/>
  <c r="W551" i="17"/>
  <c r="X551" i="17"/>
  <c r="Y551" i="17"/>
  <c r="Z551" i="17"/>
  <c r="AB551" i="17"/>
  <c r="AC551" i="17"/>
  <c r="AE551" i="17"/>
  <c r="AD551" i="17" s="1"/>
  <c r="AI551" i="17"/>
  <c r="AK551" i="17" s="1"/>
  <c r="C552" i="17"/>
  <c r="D552" i="17"/>
  <c r="E552" i="17"/>
  <c r="F552" i="17"/>
  <c r="G552" i="17"/>
  <c r="H552" i="17"/>
  <c r="I552" i="17"/>
  <c r="J552" i="17"/>
  <c r="K552" i="17"/>
  <c r="L552" i="17"/>
  <c r="M552" i="17"/>
  <c r="N552" i="17"/>
  <c r="O552" i="17"/>
  <c r="P552" i="17"/>
  <c r="Q552" i="17"/>
  <c r="R552" i="17"/>
  <c r="S552" i="17"/>
  <c r="T552" i="17"/>
  <c r="U552" i="17"/>
  <c r="V552" i="17"/>
  <c r="W552" i="17"/>
  <c r="X552" i="17"/>
  <c r="Y552" i="17"/>
  <c r="Z552" i="17"/>
  <c r="AB552" i="17"/>
  <c r="AC552" i="17"/>
  <c r="AE552" i="17"/>
  <c r="AD552" i="17" s="1"/>
  <c r="C553" i="17"/>
  <c r="D553" i="17"/>
  <c r="E553" i="17"/>
  <c r="F553" i="17"/>
  <c r="G553" i="17"/>
  <c r="H553" i="17"/>
  <c r="I553" i="17"/>
  <c r="J553" i="17"/>
  <c r="K553" i="17"/>
  <c r="L553" i="17"/>
  <c r="M553" i="17"/>
  <c r="N553" i="17"/>
  <c r="O553" i="17"/>
  <c r="P553" i="17"/>
  <c r="Q553" i="17"/>
  <c r="R553" i="17"/>
  <c r="S553" i="17"/>
  <c r="T553" i="17"/>
  <c r="U553" i="17"/>
  <c r="V553" i="17"/>
  <c r="W553" i="17"/>
  <c r="X553" i="17"/>
  <c r="Y553" i="17"/>
  <c r="Z553" i="17"/>
  <c r="AB553" i="17"/>
  <c r="AC553" i="17"/>
  <c r="AE553" i="17"/>
  <c r="AD553" i="17" s="1"/>
  <c r="C554" i="17"/>
  <c r="D554" i="17"/>
  <c r="E554" i="17"/>
  <c r="F554" i="17"/>
  <c r="G554" i="17"/>
  <c r="H554" i="17"/>
  <c r="I554" i="17"/>
  <c r="J554" i="17"/>
  <c r="K554" i="17"/>
  <c r="L554" i="17"/>
  <c r="M554" i="17"/>
  <c r="N554" i="17"/>
  <c r="O554" i="17"/>
  <c r="P554" i="17"/>
  <c r="Q554" i="17"/>
  <c r="R554" i="17"/>
  <c r="S554" i="17"/>
  <c r="T554" i="17"/>
  <c r="U554" i="17"/>
  <c r="V554" i="17"/>
  <c r="W554" i="17"/>
  <c r="X554" i="17"/>
  <c r="Y554" i="17"/>
  <c r="Z554" i="17"/>
  <c r="AB554" i="17"/>
  <c r="AC554" i="17"/>
  <c r="AE554" i="17"/>
  <c r="AI554" i="17" s="1"/>
  <c r="AJ554" i="17" s="1"/>
  <c r="C555" i="17"/>
  <c r="D555" i="17"/>
  <c r="E555" i="17"/>
  <c r="F555" i="17"/>
  <c r="G555" i="17"/>
  <c r="H555" i="17"/>
  <c r="I555" i="17"/>
  <c r="J555" i="17"/>
  <c r="K555" i="17"/>
  <c r="L555" i="17"/>
  <c r="M555" i="17"/>
  <c r="N555" i="17"/>
  <c r="O555" i="17"/>
  <c r="P555" i="17"/>
  <c r="Q555" i="17"/>
  <c r="R555" i="17"/>
  <c r="S555" i="17"/>
  <c r="T555" i="17"/>
  <c r="U555" i="17"/>
  <c r="V555" i="17"/>
  <c r="W555" i="17"/>
  <c r="X555" i="17"/>
  <c r="Y555" i="17"/>
  <c r="Z555" i="17"/>
  <c r="AB555" i="17"/>
  <c r="AC555" i="17"/>
  <c r="AE555" i="17"/>
  <c r="AD555" i="17" s="1"/>
  <c r="C556" i="17"/>
  <c r="D556" i="17"/>
  <c r="E556" i="17"/>
  <c r="F556" i="17"/>
  <c r="G556" i="17"/>
  <c r="H556" i="17"/>
  <c r="I556" i="17"/>
  <c r="J556" i="17"/>
  <c r="K556" i="17"/>
  <c r="L556" i="17"/>
  <c r="M556" i="17"/>
  <c r="N556" i="17"/>
  <c r="O556" i="17"/>
  <c r="P556" i="17"/>
  <c r="Q556" i="17"/>
  <c r="R556" i="17"/>
  <c r="S556" i="17"/>
  <c r="T556" i="17"/>
  <c r="U556" i="17"/>
  <c r="V556" i="17"/>
  <c r="W556" i="17"/>
  <c r="X556" i="17"/>
  <c r="Y556" i="17"/>
  <c r="Z556" i="17"/>
  <c r="AB556" i="17"/>
  <c r="AC556" i="17"/>
  <c r="AE556" i="17"/>
  <c r="AD556" i="17" s="1"/>
  <c r="C557" i="17"/>
  <c r="D557" i="17"/>
  <c r="E557" i="17"/>
  <c r="F557" i="17"/>
  <c r="G557" i="17"/>
  <c r="H557" i="17"/>
  <c r="I557" i="17"/>
  <c r="J557" i="17"/>
  <c r="K557" i="17"/>
  <c r="L557" i="17"/>
  <c r="M557" i="17"/>
  <c r="N557" i="17"/>
  <c r="O557" i="17"/>
  <c r="P557" i="17"/>
  <c r="Q557" i="17"/>
  <c r="R557" i="17"/>
  <c r="S557" i="17"/>
  <c r="T557" i="17"/>
  <c r="U557" i="17"/>
  <c r="V557" i="17"/>
  <c r="W557" i="17"/>
  <c r="X557" i="17"/>
  <c r="Y557" i="17"/>
  <c r="Z557" i="17"/>
  <c r="AB557" i="17"/>
  <c r="AC557" i="17"/>
  <c r="AE557" i="17"/>
  <c r="C558" i="17"/>
  <c r="D558" i="17"/>
  <c r="E558" i="17"/>
  <c r="F558" i="17"/>
  <c r="G558" i="17"/>
  <c r="H558" i="17"/>
  <c r="I558" i="17"/>
  <c r="J558" i="17"/>
  <c r="K558" i="17"/>
  <c r="L558" i="17"/>
  <c r="M558" i="17"/>
  <c r="N558" i="17"/>
  <c r="O558" i="17"/>
  <c r="P558" i="17"/>
  <c r="Q558" i="17"/>
  <c r="R558" i="17"/>
  <c r="S558" i="17"/>
  <c r="T558" i="17"/>
  <c r="U558" i="17"/>
  <c r="V558" i="17"/>
  <c r="W558" i="17"/>
  <c r="X558" i="17"/>
  <c r="Y558" i="17"/>
  <c r="Z558" i="17"/>
  <c r="AB558" i="17"/>
  <c r="AC558" i="17"/>
  <c r="AE558" i="17"/>
  <c r="AD558" i="17" s="1"/>
  <c r="C559" i="17"/>
  <c r="D559" i="17"/>
  <c r="E559" i="17"/>
  <c r="F559" i="17"/>
  <c r="G559" i="17"/>
  <c r="H559" i="17"/>
  <c r="I559" i="17"/>
  <c r="J559" i="17"/>
  <c r="K559" i="17"/>
  <c r="L559" i="17"/>
  <c r="M559" i="17"/>
  <c r="N559" i="17"/>
  <c r="O559" i="17"/>
  <c r="P559" i="17"/>
  <c r="Q559" i="17"/>
  <c r="R559" i="17"/>
  <c r="S559" i="17"/>
  <c r="T559" i="17"/>
  <c r="U559" i="17"/>
  <c r="V559" i="17"/>
  <c r="W559" i="17"/>
  <c r="X559" i="17"/>
  <c r="Y559" i="17"/>
  <c r="Z559" i="17"/>
  <c r="AB559" i="17"/>
  <c r="AC559" i="17"/>
  <c r="AE559" i="17"/>
  <c r="AD559" i="17" s="1"/>
  <c r="C560" i="17"/>
  <c r="D560" i="17"/>
  <c r="E560" i="17"/>
  <c r="F560" i="17"/>
  <c r="G560" i="17"/>
  <c r="H560" i="17"/>
  <c r="I560" i="17"/>
  <c r="J560" i="17"/>
  <c r="K560" i="17"/>
  <c r="L560" i="17"/>
  <c r="M560" i="17"/>
  <c r="N560" i="17"/>
  <c r="O560" i="17"/>
  <c r="P560" i="17"/>
  <c r="Q560" i="17"/>
  <c r="R560" i="17"/>
  <c r="S560" i="17"/>
  <c r="T560" i="17"/>
  <c r="U560" i="17"/>
  <c r="V560" i="17"/>
  <c r="W560" i="17"/>
  <c r="X560" i="17"/>
  <c r="Y560" i="17"/>
  <c r="Z560" i="17"/>
  <c r="AB560" i="17"/>
  <c r="AC560" i="17"/>
  <c r="AE560" i="17"/>
  <c r="AI560" i="17" s="1"/>
  <c r="AK560" i="17" s="1"/>
  <c r="C561" i="17"/>
  <c r="D561" i="17"/>
  <c r="E561" i="17"/>
  <c r="F561" i="17"/>
  <c r="G561" i="17"/>
  <c r="H561" i="17"/>
  <c r="I561" i="17"/>
  <c r="J561" i="17"/>
  <c r="K561" i="17"/>
  <c r="L561" i="17"/>
  <c r="M561" i="17"/>
  <c r="N561" i="17"/>
  <c r="O561" i="17"/>
  <c r="P561" i="17"/>
  <c r="Q561" i="17"/>
  <c r="R561" i="17"/>
  <c r="S561" i="17"/>
  <c r="T561" i="17"/>
  <c r="U561" i="17"/>
  <c r="V561" i="17"/>
  <c r="W561" i="17"/>
  <c r="X561" i="17"/>
  <c r="Y561" i="17"/>
  <c r="Z561" i="17"/>
  <c r="AB561" i="17"/>
  <c r="AC561" i="17"/>
  <c r="AE561" i="17"/>
  <c r="AD561" i="17" s="1"/>
  <c r="C562" i="17"/>
  <c r="D562" i="17"/>
  <c r="E562" i="17"/>
  <c r="F562" i="17"/>
  <c r="G562" i="17"/>
  <c r="H562" i="17"/>
  <c r="I562" i="17"/>
  <c r="J562" i="17"/>
  <c r="K562" i="17"/>
  <c r="L562" i="17"/>
  <c r="M562" i="17"/>
  <c r="N562" i="17"/>
  <c r="O562" i="17"/>
  <c r="P562" i="17"/>
  <c r="Q562" i="17"/>
  <c r="R562" i="17"/>
  <c r="S562" i="17"/>
  <c r="T562" i="17"/>
  <c r="U562" i="17"/>
  <c r="V562" i="17"/>
  <c r="W562" i="17"/>
  <c r="X562" i="17"/>
  <c r="Y562" i="17"/>
  <c r="Z562" i="17"/>
  <c r="AB562" i="17"/>
  <c r="AC562" i="17"/>
  <c r="AE562" i="17"/>
  <c r="AD562" i="17" s="1"/>
  <c r="C563" i="17"/>
  <c r="D563" i="17"/>
  <c r="E563" i="17"/>
  <c r="F563" i="17"/>
  <c r="G563" i="17"/>
  <c r="H563" i="17"/>
  <c r="I563" i="17"/>
  <c r="J563" i="17"/>
  <c r="K563" i="17"/>
  <c r="L563" i="17"/>
  <c r="M563" i="17"/>
  <c r="N563" i="17"/>
  <c r="O563" i="17"/>
  <c r="P563" i="17"/>
  <c r="Q563" i="17"/>
  <c r="R563" i="17"/>
  <c r="S563" i="17"/>
  <c r="T563" i="17"/>
  <c r="U563" i="17"/>
  <c r="V563" i="17"/>
  <c r="W563" i="17"/>
  <c r="X563" i="17"/>
  <c r="Y563" i="17"/>
  <c r="Z563" i="17"/>
  <c r="AB563" i="17"/>
  <c r="AC563" i="17"/>
  <c r="AE563" i="17"/>
  <c r="AI563" i="17" s="1"/>
  <c r="AK563" i="17" s="1"/>
  <c r="C564" i="17"/>
  <c r="D564" i="17"/>
  <c r="E564" i="17"/>
  <c r="F564" i="17"/>
  <c r="G564" i="17"/>
  <c r="H564" i="17"/>
  <c r="I564" i="17"/>
  <c r="J564" i="17"/>
  <c r="K564" i="17"/>
  <c r="L564" i="17"/>
  <c r="M564" i="17"/>
  <c r="N564" i="17"/>
  <c r="O564" i="17"/>
  <c r="P564" i="17"/>
  <c r="Q564" i="17"/>
  <c r="R564" i="17"/>
  <c r="S564" i="17"/>
  <c r="T564" i="17"/>
  <c r="U564" i="17"/>
  <c r="V564" i="17"/>
  <c r="W564" i="17"/>
  <c r="X564" i="17"/>
  <c r="Y564" i="17"/>
  <c r="Z564" i="17"/>
  <c r="AB564" i="17"/>
  <c r="AC564" i="17"/>
  <c r="AE564" i="17"/>
  <c r="AI564" i="17" s="1"/>
  <c r="AJ564" i="17" s="1"/>
  <c r="C565" i="17"/>
  <c r="D565" i="17"/>
  <c r="E565" i="17"/>
  <c r="F565" i="17"/>
  <c r="G565" i="17"/>
  <c r="H565" i="17"/>
  <c r="I565" i="17"/>
  <c r="J565" i="17"/>
  <c r="K565" i="17"/>
  <c r="L565" i="17"/>
  <c r="M565" i="17"/>
  <c r="N565" i="17"/>
  <c r="O565" i="17"/>
  <c r="P565" i="17"/>
  <c r="Q565" i="17"/>
  <c r="R565" i="17"/>
  <c r="S565" i="17"/>
  <c r="T565" i="17"/>
  <c r="U565" i="17"/>
  <c r="V565" i="17"/>
  <c r="W565" i="17"/>
  <c r="X565" i="17"/>
  <c r="Y565" i="17"/>
  <c r="Z565" i="17"/>
  <c r="AB565" i="17"/>
  <c r="AC565" i="17"/>
  <c r="AE565" i="17"/>
  <c r="AI565" i="17" s="1"/>
  <c r="C566" i="17"/>
  <c r="D566" i="17"/>
  <c r="E566" i="17"/>
  <c r="F566" i="17"/>
  <c r="G566" i="17"/>
  <c r="H566" i="17"/>
  <c r="I566" i="17"/>
  <c r="J566" i="17"/>
  <c r="K566" i="17"/>
  <c r="L566" i="17"/>
  <c r="M566" i="17"/>
  <c r="N566" i="17"/>
  <c r="O566" i="17"/>
  <c r="P566" i="17"/>
  <c r="Q566" i="17"/>
  <c r="R566" i="17"/>
  <c r="S566" i="17"/>
  <c r="T566" i="17"/>
  <c r="U566" i="17"/>
  <c r="V566" i="17"/>
  <c r="W566" i="17"/>
  <c r="X566" i="17"/>
  <c r="Y566" i="17"/>
  <c r="Z566" i="17"/>
  <c r="AB566" i="17"/>
  <c r="AC566" i="17"/>
  <c r="AE566" i="17"/>
  <c r="C567" i="17"/>
  <c r="D567" i="17"/>
  <c r="E567" i="17"/>
  <c r="F567" i="17"/>
  <c r="G567" i="17"/>
  <c r="H567" i="17"/>
  <c r="I567" i="17"/>
  <c r="J567" i="17"/>
  <c r="K567" i="17"/>
  <c r="L567" i="17"/>
  <c r="M567" i="17"/>
  <c r="N567" i="17"/>
  <c r="O567" i="17"/>
  <c r="P567" i="17"/>
  <c r="Q567" i="17"/>
  <c r="R567" i="17"/>
  <c r="S567" i="17"/>
  <c r="T567" i="17"/>
  <c r="U567" i="17"/>
  <c r="V567" i="17"/>
  <c r="W567" i="17"/>
  <c r="X567" i="17"/>
  <c r="Y567" i="17"/>
  <c r="Z567" i="17"/>
  <c r="AB567" i="17"/>
  <c r="AC567" i="17"/>
  <c r="AE567" i="17"/>
  <c r="AI567" i="17" s="1"/>
  <c r="C568" i="17"/>
  <c r="D568" i="17"/>
  <c r="E568" i="17"/>
  <c r="F568" i="17"/>
  <c r="G568" i="17"/>
  <c r="H568" i="17"/>
  <c r="I568" i="17"/>
  <c r="J568" i="17"/>
  <c r="K568" i="17"/>
  <c r="L568" i="17"/>
  <c r="M568" i="17"/>
  <c r="N568" i="17"/>
  <c r="O568" i="17"/>
  <c r="P568" i="17"/>
  <c r="Q568" i="17"/>
  <c r="R568" i="17"/>
  <c r="S568" i="17"/>
  <c r="T568" i="17"/>
  <c r="U568" i="17"/>
  <c r="V568" i="17"/>
  <c r="W568" i="17"/>
  <c r="X568" i="17"/>
  <c r="Y568" i="17"/>
  <c r="Z568" i="17"/>
  <c r="AB568" i="17"/>
  <c r="AC568" i="17"/>
  <c r="AE568" i="17"/>
  <c r="AI568" i="17" s="1"/>
  <c r="C569" i="17"/>
  <c r="D569" i="17"/>
  <c r="E569" i="17"/>
  <c r="F569" i="17"/>
  <c r="G569" i="17"/>
  <c r="H569" i="17"/>
  <c r="I569" i="17"/>
  <c r="J569" i="17"/>
  <c r="K569" i="17"/>
  <c r="L569" i="17"/>
  <c r="M569" i="17"/>
  <c r="N569" i="17"/>
  <c r="O569" i="17"/>
  <c r="P569" i="17"/>
  <c r="Q569" i="17"/>
  <c r="R569" i="17"/>
  <c r="S569" i="17"/>
  <c r="T569" i="17"/>
  <c r="U569" i="17"/>
  <c r="V569" i="17"/>
  <c r="W569" i="17"/>
  <c r="X569" i="17"/>
  <c r="Y569" i="17"/>
  <c r="Z569" i="17"/>
  <c r="AB569" i="17"/>
  <c r="AC569" i="17"/>
  <c r="AE569" i="17"/>
  <c r="AI569" i="17" s="1"/>
  <c r="AJ569" i="17" s="1"/>
  <c r="C570" i="17"/>
  <c r="D570" i="17"/>
  <c r="E570" i="17"/>
  <c r="F570" i="17"/>
  <c r="G570" i="17"/>
  <c r="H570" i="17"/>
  <c r="I570" i="17"/>
  <c r="J570" i="17"/>
  <c r="K570" i="17"/>
  <c r="L570" i="17"/>
  <c r="M570" i="17"/>
  <c r="N570" i="17"/>
  <c r="O570" i="17"/>
  <c r="P570" i="17"/>
  <c r="Q570" i="17"/>
  <c r="R570" i="17"/>
  <c r="S570" i="17"/>
  <c r="T570" i="17"/>
  <c r="U570" i="17"/>
  <c r="V570" i="17"/>
  <c r="W570" i="17"/>
  <c r="X570" i="17"/>
  <c r="Y570" i="17"/>
  <c r="Z570" i="17"/>
  <c r="AB570" i="17"/>
  <c r="AC570" i="17"/>
  <c r="AE570" i="17"/>
  <c r="AI570" i="17" s="1"/>
  <c r="AJ570" i="17" s="1"/>
  <c r="C571" i="17"/>
  <c r="D571" i="17"/>
  <c r="E571" i="17"/>
  <c r="F571" i="17"/>
  <c r="G571" i="17"/>
  <c r="H571" i="17"/>
  <c r="I571" i="17"/>
  <c r="J571" i="17"/>
  <c r="K571" i="17"/>
  <c r="L571" i="17"/>
  <c r="M571" i="17"/>
  <c r="N571" i="17"/>
  <c r="O571" i="17"/>
  <c r="P571" i="17"/>
  <c r="Q571" i="17"/>
  <c r="R571" i="17"/>
  <c r="S571" i="17"/>
  <c r="T571" i="17"/>
  <c r="U571" i="17"/>
  <c r="V571" i="17"/>
  <c r="W571" i="17"/>
  <c r="X571" i="17"/>
  <c r="Y571" i="17"/>
  <c r="Z571" i="17"/>
  <c r="AB571" i="17"/>
  <c r="AC571" i="17"/>
  <c r="AE571" i="17"/>
  <c r="AD571" i="17" s="1"/>
  <c r="C572" i="17"/>
  <c r="D572" i="17"/>
  <c r="E572" i="17"/>
  <c r="F572" i="17"/>
  <c r="G572" i="17"/>
  <c r="H572" i="17"/>
  <c r="I572" i="17"/>
  <c r="J572" i="17"/>
  <c r="K572" i="17"/>
  <c r="L572" i="17"/>
  <c r="M572" i="17"/>
  <c r="N572" i="17"/>
  <c r="O572" i="17"/>
  <c r="P572" i="17"/>
  <c r="Q572" i="17"/>
  <c r="R572" i="17"/>
  <c r="S572" i="17"/>
  <c r="T572" i="17"/>
  <c r="U572" i="17"/>
  <c r="V572" i="17"/>
  <c r="W572" i="17"/>
  <c r="X572" i="17"/>
  <c r="Y572" i="17"/>
  <c r="Z572" i="17"/>
  <c r="AB572" i="17"/>
  <c r="AC572" i="17"/>
  <c r="AE572" i="17"/>
  <c r="AD572" i="17" s="1"/>
  <c r="C573" i="17"/>
  <c r="D573" i="17"/>
  <c r="E573" i="17"/>
  <c r="F573" i="17"/>
  <c r="G573" i="17"/>
  <c r="H573" i="17"/>
  <c r="I573" i="17"/>
  <c r="J573" i="17"/>
  <c r="K573" i="17"/>
  <c r="L573" i="17"/>
  <c r="M573" i="17"/>
  <c r="N573" i="17"/>
  <c r="O573" i="17"/>
  <c r="P573" i="17"/>
  <c r="Q573" i="17"/>
  <c r="R573" i="17"/>
  <c r="S573" i="17"/>
  <c r="T573" i="17"/>
  <c r="U573" i="17"/>
  <c r="V573" i="17"/>
  <c r="W573" i="17"/>
  <c r="X573" i="17"/>
  <c r="Y573" i="17"/>
  <c r="Z573" i="17"/>
  <c r="AB573" i="17"/>
  <c r="AC573" i="17"/>
  <c r="AE573" i="17"/>
  <c r="AD573" i="17" s="1"/>
  <c r="C574" i="17"/>
  <c r="D574" i="17"/>
  <c r="E574" i="17"/>
  <c r="F574" i="17"/>
  <c r="G574" i="17"/>
  <c r="H574" i="17"/>
  <c r="I574" i="17"/>
  <c r="J574" i="17"/>
  <c r="K574" i="17"/>
  <c r="L574" i="17"/>
  <c r="M574" i="17"/>
  <c r="N574" i="17"/>
  <c r="O574" i="17"/>
  <c r="P574" i="17"/>
  <c r="Q574" i="17"/>
  <c r="R574" i="17"/>
  <c r="S574" i="17"/>
  <c r="T574" i="17"/>
  <c r="U574" i="17"/>
  <c r="V574" i="17"/>
  <c r="W574" i="17"/>
  <c r="X574" i="17"/>
  <c r="Y574" i="17"/>
  <c r="Z574" i="17"/>
  <c r="AB574" i="17"/>
  <c r="AC574" i="17"/>
  <c r="AE574" i="17"/>
  <c r="C575" i="17"/>
  <c r="D575" i="17"/>
  <c r="E575" i="17"/>
  <c r="F575" i="17"/>
  <c r="G575" i="17"/>
  <c r="H575" i="17"/>
  <c r="I575" i="17"/>
  <c r="J575" i="17"/>
  <c r="K575" i="17"/>
  <c r="L575" i="17"/>
  <c r="M575" i="17"/>
  <c r="N575" i="17"/>
  <c r="O575" i="17"/>
  <c r="P575" i="17"/>
  <c r="Q575" i="17"/>
  <c r="R575" i="17"/>
  <c r="S575" i="17"/>
  <c r="T575" i="17"/>
  <c r="U575" i="17"/>
  <c r="V575" i="17"/>
  <c r="W575" i="17"/>
  <c r="X575" i="17"/>
  <c r="Y575" i="17"/>
  <c r="Z575" i="17"/>
  <c r="AB575" i="17"/>
  <c r="AC575" i="17"/>
  <c r="AE575" i="17"/>
  <c r="AD575" i="17" s="1"/>
  <c r="C576" i="17"/>
  <c r="D576" i="17"/>
  <c r="E576" i="17"/>
  <c r="F576" i="17"/>
  <c r="G576" i="17"/>
  <c r="H576" i="17"/>
  <c r="I576" i="17"/>
  <c r="J576" i="17"/>
  <c r="K576" i="17"/>
  <c r="L576" i="17"/>
  <c r="M576" i="17"/>
  <c r="N576" i="17"/>
  <c r="O576" i="17"/>
  <c r="P576" i="17"/>
  <c r="Q576" i="17"/>
  <c r="R576" i="17"/>
  <c r="S576" i="17"/>
  <c r="T576" i="17"/>
  <c r="U576" i="17"/>
  <c r="V576" i="17"/>
  <c r="W576" i="17"/>
  <c r="X576" i="17"/>
  <c r="Y576" i="17"/>
  <c r="Z576" i="17"/>
  <c r="AB576" i="17"/>
  <c r="AC576" i="17"/>
  <c r="AE576" i="17"/>
  <c r="AD576" i="17" s="1"/>
  <c r="C577" i="17"/>
  <c r="D577" i="17"/>
  <c r="E577" i="17"/>
  <c r="F577" i="17"/>
  <c r="G577" i="17"/>
  <c r="H577" i="17"/>
  <c r="I577" i="17"/>
  <c r="J577" i="17"/>
  <c r="K577" i="17"/>
  <c r="L577" i="17"/>
  <c r="M577" i="17"/>
  <c r="N577" i="17"/>
  <c r="O577" i="17"/>
  <c r="P577" i="17"/>
  <c r="Q577" i="17"/>
  <c r="R577" i="17"/>
  <c r="S577" i="17"/>
  <c r="T577" i="17"/>
  <c r="U577" i="17"/>
  <c r="V577" i="17"/>
  <c r="W577" i="17"/>
  <c r="X577" i="17"/>
  <c r="Y577" i="17"/>
  <c r="Z577" i="17"/>
  <c r="AB577" i="17"/>
  <c r="AC577" i="17"/>
  <c r="AE577" i="17"/>
  <c r="AI577" i="17" s="1"/>
  <c r="C578" i="17"/>
  <c r="D578" i="17"/>
  <c r="E578" i="17"/>
  <c r="F578" i="17"/>
  <c r="G578" i="17"/>
  <c r="H578" i="17"/>
  <c r="I578" i="17"/>
  <c r="J578" i="17"/>
  <c r="K578" i="17"/>
  <c r="L578" i="17"/>
  <c r="M578" i="17"/>
  <c r="N578" i="17"/>
  <c r="O578" i="17"/>
  <c r="P578" i="17"/>
  <c r="Q578" i="17"/>
  <c r="R578" i="17"/>
  <c r="S578" i="17"/>
  <c r="T578" i="17"/>
  <c r="U578" i="17"/>
  <c r="V578" i="17"/>
  <c r="W578" i="17"/>
  <c r="X578" i="17"/>
  <c r="Y578" i="17"/>
  <c r="Z578" i="17"/>
  <c r="AB578" i="17"/>
  <c r="AC578" i="17"/>
  <c r="AE578" i="17"/>
  <c r="C579" i="17"/>
  <c r="D579" i="17"/>
  <c r="E579" i="17"/>
  <c r="F579" i="17"/>
  <c r="G579" i="17"/>
  <c r="H579" i="17"/>
  <c r="I579" i="17"/>
  <c r="J579" i="17"/>
  <c r="K579" i="17"/>
  <c r="L579" i="17"/>
  <c r="M579" i="17"/>
  <c r="N579" i="17"/>
  <c r="O579" i="17"/>
  <c r="P579" i="17"/>
  <c r="Q579" i="17"/>
  <c r="R579" i="17"/>
  <c r="S579" i="17"/>
  <c r="T579" i="17"/>
  <c r="U579" i="17"/>
  <c r="V579" i="17"/>
  <c r="W579" i="17"/>
  <c r="X579" i="17"/>
  <c r="Y579" i="17"/>
  <c r="Z579" i="17"/>
  <c r="AB579" i="17"/>
  <c r="AC579" i="17"/>
  <c r="AE579" i="17"/>
  <c r="AI579" i="17" s="1"/>
  <c r="AL579" i="17" s="1"/>
  <c r="C580" i="17"/>
  <c r="D580" i="17"/>
  <c r="E580" i="17"/>
  <c r="F580" i="17"/>
  <c r="G580" i="17"/>
  <c r="H580" i="17"/>
  <c r="I580" i="17"/>
  <c r="J580" i="17"/>
  <c r="K580" i="17"/>
  <c r="L580" i="17"/>
  <c r="M580" i="17"/>
  <c r="N580" i="17"/>
  <c r="O580" i="17"/>
  <c r="P580" i="17"/>
  <c r="Q580" i="17"/>
  <c r="R580" i="17"/>
  <c r="S580" i="17"/>
  <c r="T580" i="17"/>
  <c r="U580" i="17"/>
  <c r="V580" i="17"/>
  <c r="W580" i="17"/>
  <c r="X580" i="17"/>
  <c r="Y580" i="17"/>
  <c r="Z580" i="17"/>
  <c r="AB580" i="17"/>
  <c r="AC580" i="17"/>
  <c r="AE580" i="17" s="1"/>
  <c r="C581" i="17"/>
  <c r="D581" i="17"/>
  <c r="E581" i="17"/>
  <c r="F581" i="17"/>
  <c r="G581" i="17"/>
  <c r="H581" i="17"/>
  <c r="I581" i="17"/>
  <c r="J581" i="17"/>
  <c r="K581" i="17"/>
  <c r="L581" i="17"/>
  <c r="M581" i="17"/>
  <c r="N581" i="17"/>
  <c r="O581" i="17"/>
  <c r="P581" i="17"/>
  <c r="Q581" i="17"/>
  <c r="R581" i="17"/>
  <c r="S581" i="17"/>
  <c r="T581" i="17"/>
  <c r="U581" i="17"/>
  <c r="V581" i="17"/>
  <c r="W581" i="17"/>
  <c r="X581" i="17"/>
  <c r="Y581" i="17"/>
  <c r="Z581" i="17"/>
  <c r="AB581" i="17"/>
  <c r="AC581" i="17"/>
  <c r="AE581" i="17"/>
  <c r="AD581" i="17" s="1"/>
  <c r="C582" i="17"/>
  <c r="D582" i="17"/>
  <c r="E582" i="17"/>
  <c r="F582" i="17"/>
  <c r="G582" i="17"/>
  <c r="H582" i="17"/>
  <c r="I582" i="17"/>
  <c r="J582" i="17"/>
  <c r="K582" i="17"/>
  <c r="L582" i="17"/>
  <c r="M582" i="17"/>
  <c r="N582" i="17"/>
  <c r="O582" i="17"/>
  <c r="P582" i="17"/>
  <c r="Q582" i="17"/>
  <c r="R582" i="17"/>
  <c r="S582" i="17"/>
  <c r="T582" i="17"/>
  <c r="U582" i="17"/>
  <c r="V582" i="17"/>
  <c r="W582" i="17"/>
  <c r="X582" i="17"/>
  <c r="Y582" i="17"/>
  <c r="Z582" i="17"/>
  <c r="AB582" i="17"/>
  <c r="AC582" i="17"/>
  <c r="AE582" i="17"/>
  <c r="AD582" i="17" s="1"/>
  <c r="C583" i="17"/>
  <c r="D583" i="17"/>
  <c r="E583" i="17"/>
  <c r="F583" i="17"/>
  <c r="G583" i="17"/>
  <c r="H583" i="17"/>
  <c r="I583" i="17"/>
  <c r="J583" i="17"/>
  <c r="K583" i="17"/>
  <c r="L583" i="17"/>
  <c r="M583" i="17"/>
  <c r="N583" i="17"/>
  <c r="O583" i="17"/>
  <c r="P583" i="17"/>
  <c r="Q583" i="17"/>
  <c r="R583" i="17"/>
  <c r="S583" i="17"/>
  <c r="T583" i="17"/>
  <c r="U583" i="17"/>
  <c r="V583" i="17"/>
  <c r="W583" i="17"/>
  <c r="X583" i="17"/>
  <c r="Y583" i="17"/>
  <c r="Z583" i="17"/>
  <c r="AB583" i="17"/>
  <c r="AC583" i="17"/>
  <c r="AE583" i="17"/>
  <c r="AD583" i="17" s="1"/>
  <c r="C584" i="17"/>
  <c r="D584" i="17"/>
  <c r="E584" i="17"/>
  <c r="F584" i="17"/>
  <c r="G584" i="17"/>
  <c r="H584" i="17"/>
  <c r="I584" i="17"/>
  <c r="J584" i="17"/>
  <c r="K584" i="17"/>
  <c r="L584" i="17"/>
  <c r="M584" i="17"/>
  <c r="N584" i="17"/>
  <c r="O584" i="17"/>
  <c r="P584" i="17"/>
  <c r="Q584" i="17"/>
  <c r="R584" i="17"/>
  <c r="S584" i="17"/>
  <c r="T584" i="17"/>
  <c r="U584" i="17"/>
  <c r="V584" i="17"/>
  <c r="W584" i="17"/>
  <c r="X584" i="17"/>
  <c r="Y584" i="17"/>
  <c r="Z584" i="17"/>
  <c r="AB584" i="17"/>
  <c r="AC584" i="17"/>
  <c r="AE584" i="17"/>
  <c r="AD584" i="17" s="1"/>
  <c r="C585" i="17"/>
  <c r="D585" i="17"/>
  <c r="E585" i="17"/>
  <c r="F585" i="17"/>
  <c r="G585" i="17"/>
  <c r="H585" i="17"/>
  <c r="I585" i="17"/>
  <c r="J585" i="17"/>
  <c r="K585" i="17"/>
  <c r="L585" i="17"/>
  <c r="M585" i="17"/>
  <c r="N585" i="17"/>
  <c r="O585" i="17"/>
  <c r="P585" i="17"/>
  <c r="Q585" i="17"/>
  <c r="R585" i="17"/>
  <c r="S585" i="17"/>
  <c r="T585" i="17"/>
  <c r="U585" i="17"/>
  <c r="V585" i="17"/>
  <c r="W585" i="17"/>
  <c r="X585" i="17"/>
  <c r="Y585" i="17"/>
  <c r="Z585" i="17"/>
  <c r="AB585" i="17"/>
  <c r="AC585" i="17"/>
  <c r="AE585" i="17"/>
  <c r="AD585" i="17" s="1"/>
  <c r="C586" i="17"/>
  <c r="D586" i="17"/>
  <c r="E586" i="17"/>
  <c r="F586" i="17"/>
  <c r="G586" i="17"/>
  <c r="H586" i="17"/>
  <c r="I586" i="17"/>
  <c r="J586" i="17"/>
  <c r="K586" i="17"/>
  <c r="L586" i="17"/>
  <c r="M586" i="17"/>
  <c r="N586" i="17"/>
  <c r="O586" i="17"/>
  <c r="P586" i="17"/>
  <c r="Q586" i="17"/>
  <c r="R586" i="17"/>
  <c r="S586" i="17"/>
  <c r="T586" i="17"/>
  <c r="U586" i="17"/>
  <c r="V586" i="17"/>
  <c r="W586" i="17"/>
  <c r="X586" i="17"/>
  <c r="Y586" i="17"/>
  <c r="Z586" i="17"/>
  <c r="AB586" i="17"/>
  <c r="AC586" i="17"/>
  <c r="AE586" i="17"/>
  <c r="AD586" i="17" s="1"/>
  <c r="C587" i="17"/>
  <c r="D587" i="17"/>
  <c r="E587" i="17"/>
  <c r="F587" i="17"/>
  <c r="G587" i="17"/>
  <c r="H587" i="17"/>
  <c r="I587" i="17"/>
  <c r="J587" i="17"/>
  <c r="K587" i="17"/>
  <c r="L587" i="17"/>
  <c r="M587" i="17"/>
  <c r="N587" i="17"/>
  <c r="O587" i="17"/>
  <c r="P587" i="17"/>
  <c r="Q587" i="17"/>
  <c r="R587" i="17"/>
  <c r="S587" i="17"/>
  <c r="T587" i="17"/>
  <c r="U587" i="17"/>
  <c r="V587" i="17"/>
  <c r="W587" i="17"/>
  <c r="X587" i="17"/>
  <c r="Y587" i="17"/>
  <c r="Z587" i="17"/>
  <c r="AB587" i="17"/>
  <c r="AC587" i="17"/>
  <c r="AE587" i="17"/>
  <c r="AD587" i="17" s="1"/>
  <c r="C588" i="17"/>
  <c r="D588" i="17"/>
  <c r="E588" i="17"/>
  <c r="F588" i="17"/>
  <c r="G588" i="17"/>
  <c r="H588" i="17"/>
  <c r="I588" i="17"/>
  <c r="J588" i="17"/>
  <c r="K588" i="17"/>
  <c r="L588" i="17"/>
  <c r="M588" i="17"/>
  <c r="N588" i="17"/>
  <c r="O588" i="17"/>
  <c r="P588" i="17"/>
  <c r="Q588" i="17"/>
  <c r="R588" i="17"/>
  <c r="S588" i="17"/>
  <c r="T588" i="17"/>
  <c r="U588" i="17"/>
  <c r="V588" i="17"/>
  <c r="W588" i="17"/>
  <c r="X588" i="17"/>
  <c r="Y588" i="17"/>
  <c r="Z588" i="17"/>
  <c r="AB588" i="17"/>
  <c r="AC588" i="17"/>
  <c r="AE588" i="17"/>
  <c r="AD588" i="17" s="1"/>
  <c r="C589" i="17"/>
  <c r="D589" i="17"/>
  <c r="E589" i="17"/>
  <c r="F589" i="17"/>
  <c r="G589" i="17"/>
  <c r="H589" i="17"/>
  <c r="I589" i="17"/>
  <c r="J589" i="17"/>
  <c r="K589" i="17"/>
  <c r="L589" i="17"/>
  <c r="M589" i="17"/>
  <c r="N589" i="17"/>
  <c r="O589" i="17"/>
  <c r="P589" i="17"/>
  <c r="Q589" i="17"/>
  <c r="R589" i="17"/>
  <c r="S589" i="17"/>
  <c r="T589" i="17"/>
  <c r="U589" i="17"/>
  <c r="V589" i="17"/>
  <c r="W589" i="17"/>
  <c r="X589" i="17"/>
  <c r="Y589" i="17"/>
  <c r="Z589" i="17"/>
  <c r="AB589" i="17"/>
  <c r="AC589" i="17"/>
  <c r="AE589" i="17"/>
  <c r="AI589" i="17" s="1"/>
  <c r="C590" i="17"/>
  <c r="D590" i="17"/>
  <c r="E590" i="17"/>
  <c r="F590" i="17"/>
  <c r="G590" i="17"/>
  <c r="H590" i="17"/>
  <c r="I590" i="17"/>
  <c r="J590" i="17"/>
  <c r="K590" i="17"/>
  <c r="L590" i="17"/>
  <c r="M590" i="17"/>
  <c r="N590" i="17"/>
  <c r="O590" i="17"/>
  <c r="P590" i="17"/>
  <c r="Q590" i="17"/>
  <c r="R590" i="17"/>
  <c r="S590" i="17"/>
  <c r="T590" i="17"/>
  <c r="U590" i="17"/>
  <c r="V590" i="17"/>
  <c r="W590" i="17"/>
  <c r="X590" i="17"/>
  <c r="Y590" i="17"/>
  <c r="Z590" i="17"/>
  <c r="AB590" i="17"/>
  <c r="AC590" i="17"/>
  <c r="AE590" i="17"/>
  <c r="C591" i="17"/>
  <c r="D591" i="17"/>
  <c r="E591" i="17"/>
  <c r="F591" i="17"/>
  <c r="G591" i="17"/>
  <c r="H591" i="17"/>
  <c r="I591" i="17"/>
  <c r="J591" i="17"/>
  <c r="K591" i="17"/>
  <c r="L591" i="17"/>
  <c r="M591" i="17"/>
  <c r="N591" i="17"/>
  <c r="O591" i="17"/>
  <c r="P591" i="17"/>
  <c r="Q591" i="17"/>
  <c r="R591" i="17"/>
  <c r="S591" i="17"/>
  <c r="T591" i="17"/>
  <c r="U591" i="17"/>
  <c r="V591" i="17"/>
  <c r="W591" i="17"/>
  <c r="X591" i="17"/>
  <c r="Y591" i="17"/>
  <c r="Z591" i="17"/>
  <c r="AB591" i="17"/>
  <c r="AC591" i="17"/>
  <c r="AE591" i="17"/>
  <c r="AI591" i="17" s="1"/>
  <c r="AL591" i="17" s="1"/>
  <c r="C592" i="17"/>
  <c r="D592" i="17"/>
  <c r="E592" i="17"/>
  <c r="F592" i="17"/>
  <c r="G592" i="17"/>
  <c r="H592" i="17"/>
  <c r="I592" i="17"/>
  <c r="J592" i="17"/>
  <c r="K592" i="17"/>
  <c r="L592" i="17"/>
  <c r="M592" i="17"/>
  <c r="N592" i="17"/>
  <c r="O592" i="17"/>
  <c r="P592" i="17"/>
  <c r="Q592" i="17"/>
  <c r="R592" i="17"/>
  <c r="S592" i="17"/>
  <c r="T592" i="17"/>
  <c r="U592" i="17"/>
  <c r="V592" i="17"/>
  <c r="W592" i="17"/>
  <c r="X592" i="17"/>
  <c r="Y592" i="17"/>
  <c r="Z592" i="17"/>
  <c r="AB592" i="17"/>
  <c r="AC592" i="17"/>
  <c r="AE592" i="17"/>
  <c r="AI592" i="17" s="1"/>
  <c r="C593" i="17"/>
  <c r="D593" i="17"/>
  <c r="E593" i="17"/>
  <c r="F593" i="17"/>
  <c r="G593" i="17"/>
  <c r="H593" i="17"/>
  <c r="I593" i="17"/>
  <c r="J593" i="17"/>
  <c r="K593" i="17"/>
  <c r="L593" i="17"/>
  <c r="M593" i="17"/>
  <c r="N593" i="17"/>
  <c r="O593" i="17"/>
  <c r="P593" i="17"/>
  <c r="Q593" i="17"/>
  <c r="R593" i="17"/>
  <c r="S593" i="17"/>
  <c r="T593" i="17"/>
  <c r="U593" i="17"/>
  <c r="V593" i="17"/>
  <c r="W593" i="17"/>
  <c r="X593" i="17"/>
  <c r="Y593" i="17"/>
  <c r="Z593" i="17"/>
  <c r="AB593" i="17"/>
  <c r="AC593" i="17"/>
  <c r="AE593" i="17"/>
  <c r="AD593" i="17" s="1"/>
  <c r="C594" i="17"/>
  <c r="D594" i="17"/>
  <c r="E594" i="17"/>
  <c r="F594" i="17"/>
  <c r="G594" i="17"/>
  <c r="H594" i="17"/>
  <c r="I594" i="17"/>
  <c r="J594" i="17"/>
  <c r="K594" i="17"/>
  <c r="L594" i="17"/>
  <c r="M594" i="17"/>
  <c r="N594" i="17"/>
  <c r="O594" i="17"/>
  <c r="P594" i="17"/>
  <c r="Q594" i="17"/>
  <c r="R594" i="17"/>
  <c r="S594" i="17"/>
  <c r="T594" i="17"/>
  <c r="U594" i="17"/>
  <c r="V594" i="17"/>
  <c r="W594" i="17"/>
  <c r="X594" i="17"/>
  <c r="Y594" i="17"/>
  <c r="Z594" i="17"/>
  <c r="AB594" i="17"/>
  <c r="AC594" i="17"/>
  <c r="AE594" i="17"/>
  <c r="AD594" i="17" s="1"/>
  <c r="AI594" i="17"/>
  <c r="AM594" i="17" s="1"/>
  <c r="C595" i="17"/>
  <c r="D595" i="17"/>
  <c r="E595" i="17"/>
  <c r="F595" i="17"/>
  <c r="G595" i="17"/>
  <c r="H595" i="17"/>
  <c r="I595" i="17"/>
  <c r="J595" i="17"/>
  <c r="K595" i="17"/>
  <c r="L595" i="17"/>
  <c r="M595" i="17"/>
  <c r="N595" i="17"/>
  <c r="O595" i="17"/>
  <c r="P595" i="17"/>
  <c r="Q595" i="17"/>
  <c r="R595" i="17"/>
  <c r="S595" i="17"/>
  <c r="T595" i="17"/>
  <c r="U595" i="17"/>
  <c r="V595" i="17"/>
  <c r="W595" i="17"/>
  <c r="X595" i="17"/>
  <c r="Y595" i="17"/>
  <c r="Z595" i="17"/>
  <c r="AB595" i="17"/>
  <c r="AC595" i="17"/>
  <c r="AE595" i="17"/>
  <c r="AD595" i="17" s="1"/>
  <c r="C596" i="17"/>
  <c r="D596" i="17"/>
  <c r="E596" i="17"/>
  <c r="F596" i="17"/>
  <c r="G596" i="17"/>
  <c r="H596" i="17"/>
  <c r="I596" i="17"/>
  <c r="J596" i="17"/>
  <c r="K596" i="17"/>
  <c r="L596" i="17"/>
  <c r="M596" i="17"/>
  <c r="N596" i="17"/>
  <c r="O596" i="17"/>
  <c r="P596" i="17"/>
  <c r="Q596" i="17"/>
  <c r="R596" i="17"/>
  <c r="S596" i="17"/>
  <c r="T596" i="17"/>
  <c r="U596" i="17"/>
  <c r="V596" i="17"/>
  <c r="W596" i="17"/>
  <c r="X596" i="17"/>
  <c r="Y596" i="17"/>
  <c r="Z596" i="17"/>
  <c r="AB596" i="17"/>
  <c r="AC596" i="17"/>
  <c r="AE596" i="17"/>
  <c r="AI596" i="17" s="1"/>
  <c r="AK596" i="17" s="1"/>
  <c r="C597" i="17"/>
  <c r="D597" i="17"/>
  <c r="E597" i="17"/>
  <c r="F597" i="17"/>
  <c r="G597" i="17"/>
  <c r="H597" i="17"/>
  <c r="I597" i="17"/>
  <c r="J597" i="17"/>
  <c r="K597" i="17"/>
  <c r="L597" i="17"/>
  <c r="M597" i="17"/>
  <c r="N597" i="17"/>
  <c r="O597" i="17"/>
  <c r="P597" i="17"/>
  <c r="Q597" i="17"/>
  <c r="R597" i="17"/>
  <c r="S597" i="17"/>
  <c r="T597" i="17"/>
  <c r="U597" i="17"/>
  <c r="V597" i="17"/>
  <c r="W597" i="17"/>
  <c r="X597" i="17"/>
  <c r="Y597" i="17"/>
  <c r="Z597" i="17"/>
  <c r="AB597" i="17"/>
  <c r="AC597" i="17"/>
  <c r="AE597" i="17"/>
  <c r="AD597" i="17" s="1"/>
  <c r="C598" i="17"/>
  <c r="D598" i="17"/>
  <c r="E598" i="17"/>
  <c r="F598" i="17"/>
  <c r="G598" i="17"/>
  <c r="H598" i="17"/>
  <c r="I598" i="17"/>
  <c r="J598" i="17"/>
  <c r="K598" i="17"/>
  <c r="L598" i="17"/>
  <c r="M598" i="17"/>
  <c r="N598" i="17"/>
  <c r="O598" i="17"/>
  <c r="P598" i="17"/>
  <c r="Q598" i="17"/>
  <c r="R598" i="17"/>
  <c r="S598" i="17"/>
  <c r="T598" i="17"/>
  <c r="U598" i="17"/>
  <c r="V598" i="17"/>
  <c r="W598" i="17"/>
  <c r="X598" i="17"/>
  <c r="Y598" i="17"/>
  <c r="Z598" i="17"/>
  <c r="AB598" i="17"/>
  <c r="AC598" i="17"/>
  <c r="AE598" i="17"/>
  <c r="AD598" i="17" s="1"/>
  <c r="C599" i="17"/>
  <c r="D599" i="17"/>
  <c r="E599" i="17"/>
  <c r="F599" i="17"/>
  <c r="G599" i="17"/>
  <c r="H599" i="17"/>
  <c r="I599" i="17"/>
  <c r="J599" i="17"/>
  <c r="K599" i="17"/>
  <c r="L599" i="17"/>
  <c r="M599" i="17"/>
  <c r="N599" i="17"/>
  <c r="O599" i="17"/>
  <c r="P599" i="17"/>
  <c r="Q599" i="17"/>
  <c r="R599" i="17"/>
  <c r="S599" i="17"/>
  <c r="T599" i="17"/>
  <c r="U599" i="17"/>
  <c r="V599" i="17"/>
  <c r="W599" i="17"/>
  <c r="X599" i="17"/>
  <c r="Y599" i="17"/>
  <c r="Z599" i="17"/>
  <c r="AB599" i="17"/>
  <c r="AC599" i="17"/>
  <c r="AE599" i="17"/>
  <c r="AI599" i="17" s="1"/>
  <c r="AK599" i="17" s="1"/>
  <c r="C600" i="17"/>
  <c r="D600" i="17"/>
  <c r="E600" i="17"/>
  <c r="F600" i="17"/>
  <c r="G600" i="17"/>
  <c r="H600" i="17"/>
  <c r="I600" i="17"/>
  <c r="J600" i="17"/>
  <c r="K600" i="17"/>
  <c r="L600" i="17"/>
  <c r="M600" i="17"/>
  <c r="N600" i="17"/>
  <c r="O600" i="17"/>
  <c r="P600" i="17"/>
  <c r="Q600" i="17"/>
  <c r="R600" i="17"/>
  <c r="S600" i="17"/>
  <c r="T600" i="17"/>
  <c r="U600" i="17"/>
  <c r="V600" i="17"/>
  <c r="W600" i="17"/>
  <c r="X600" i="17"/>
  <c r="Y600" i="17"/>
  <c r="Z600" i="17"/>
  <c r="AB600" i="17"/>
  <c r="AC600" i="17"/>
  <c r="AE600" i="17"/>
  <c r="AD600" i="17" s="1"/>
  <c r="C601" i="17"/>
  <c r="D601" i="17"/>
  <c r="E601" i="17"/>
  <c r="F601" i="17"/>
  <c r="G601" i="17"/>
  <c r="H601" i="17"/>
  <c r="I601" i="17"/>
  <c r="J601" i="17"/>
  <c r="K601" i="17"/>
  <c r="L601" i="17"/>
  <c r="M601" i="17"/>
  <c r="N601" i="17"/>
  <c r="O601" i="17"/>
  <c r="P601" i="17"/>
  <c r="Q601" i="17"/>
  <c r="R601" i="17"/>
  <c r="S601" i="17"/>
  <c r="T601" i="17"/>
  <c r="U601" i="17"/>
  <c r="V601" i="17"/>
  <c r="W601" i="17"/>
  <c r="X601" i="17"/>
  <c r="Y601" i="17"/>
  <c r="Z601" i="17"/>
  <c r="AB601" i="17"/>
  <c r="AC601" i="17"/>
  <c r="AE601" i="17"/>
  <c r="AI601" i="17" s="1"/>
  <c r="C602" i="17"/>
  <c r="D602" i="17"/>
  <c r="E602" i="17"/>
  <c r="F602" i="17"/>
  <c r="G602" i="17"/>
  <c r="H602" i="17"/>
  <c r="I602" i="17"/>
  <c r="J602" i="17"/>
  <c r="K602" i="17"/>
  <c r="L602" i="17"/>
  <c r="M602" i="17"/>
  <c r="N602" i="17"/>
  <c r="O602" i="17"/>
  <c r="P602" i="17"/>
  <c r="Q602" i="17"/>
  <c r="R602" i="17"/>
  <c r="S602" i="17"/>
  <c r="T602" i="17"/>
  <c r="U602" i="17"/>
  <c r="V602" i="17"/>
  <c r="W602" i="17"/>
  <c r="X602" i="17"/>
  <c r="Y602" i="17"/>
  <c r="Z602" i="17"/>
  <c r="AB602" i="17"/>
  <c r="AC602" i="17"/>
  <c r="AE602" i="17"/>
  <c r="C603" i="17"/>
  <c r="D603" i="17"/>
  <c r="E603" i="17"/>
  <c r="F603" i="17"/>
  <c r="G603" i="17"/>
  <c r="H603" i="17"/>
  <c r="I603" i="17"/>
  <c r="J603" i="17"/>
  <c r="K603" i="17"/>
  <c r="L603" i="17"/>
  <c r="M603" i="17"/>
  <c r="N603" i="17"/>
  <c r="O603" i="17"/>
  <c r="P603" i="17"/>
  <c r="Q603" i="17"/>
  <c r="R603" i="17"/>
  <c r="S603" i="17"/>
  <c r="T603" i="17"/>
  <c r="U603" i="17"/>
  <c r="V603" i="17"/>
  <c r="W603" i="17"/>
  <c r="X603" i="17"/>
  <c r="Y603" i="17"/>
  <c r="Z603" i="17"/>
  <c r="AB603" i="17"/>
  <c r="AC603" i="17"/>
  <c r="AE603" i="17"/>
  <c r="AI603" i="17" s="1"/>
  <c r="AL603" i="17" s="1"/>
  <c r="C604" i="17"/>
  <c r="D604" i="17"/>
  <c r="E604" i="17"/>
  <c r="F604" i="17"/>
  <c r="G604" i="17"/>
  <c r="H604" i="17"/>
  <c r="I604" i="17"/>
  <c r="J604" i="17"/>
  <c r="K604" i="17"/>
  <c r="L604" i="17"/>
  <c r="M604" i="17"/>
  <c r="N604" i="17"/>
  <c r="O604" i="17"/>
  <c r="P604" i="17"/>
  <c r="Q604" i="17"/>
  <c r="R604" i="17"/>
  <c r="S604" i="17"/>
  <c r="T604" i="17"/>
  <c r="U604" i="17"/>
  <c r="V604" i="17"/>
  <c r="W604" i="17"/>
  <c r="X604" i="17"/>
  <c r="Y604" i="17"/>
  <c r="Z604" i="17"/>
  <c r="AB604" i="17"/>
  <c r="AC604" i="17"/>
  <c r="AE604" i="17"/>
  <c r="AI604" i="17" s="1"/>
  <c r="AK604" i="17" s="1"/>
  <c r="C605" i="17"/>
  <c r="D605" i="17"/>
  <c r="E605" i="17"/>
  <c r="F605" i="17"/>
  <c r="G605" i="17"/>
  <c r="H605" i="17"/>
  <c r="I605" i="17"/>
  <c r="J605" i="17"/>
  <c r="K605" i="17"/>
  <c r="L605" i="17"/>
  <c r="M605" i="17"/>
  <c r="N605" i="17"/>
  <c r="O605" i="17"/>
  <c r="P605" i="17"/>
  <c r="Q605" i="17"/>
  <c r="R605" i="17"/>
  <c r="S605" i="17"/>
  <c r="T605" i="17"/>
  <c r="U605" i="17"/>
  <c r="V605" i="17"/>
  <c r="W605" i="17"/>
  <c r="X605" i="17"/>
  <c r="Y605" i="17"/>
  <c r="Z605" i="17"/>
  <c r="AB605" i="17"/>
  <c r="AC605" i="17"/>
  <c r="AE605" i="17"/>
  <c r="AI605" i="17" s="1"/>
  <c r="AL605" i="17" s="1"/>
  <c r="C606" i="17"/>
  <c r="D606" i="17"/>
  <c r="E606" i="17"/>
  <c r="F606" i="17"/>
  <c r="G606" i="17"/>
  <c r="H606" i="17"/>
  <c r="I606" i="17"/>
  <c r="J606" i="17"/>
  <c r="K606" i="17"/>
  <c r="L606" i="17"/>
  <c r="M606" i="17"/>
  <c r="N606" i="17"/>
  <c r="O606" i="17"/>
  <c r="P606" i="17"/>
  <c r="Q606" i="17"/>
  <c r="R606" i="17"/>
  <c r="S606" i="17"/>
  <c r="T606" i="17"/>
  <c r="U606" i="17"/>
  <c r="V606" i="17"/>
  <c r="W606" i="17"/>
  <c r="X606" i="17"/>
  <c r="Y606" i="17"/>
  <c r="Z606" i="17"/>
  <c r="AB606" i="17"/>
  <c r="AC606" i="17"/>
  <c r="AE606" i="17"/>
  <c r="AD606" i="17" s="1"/>
  <c r="C607" i="17"/>
  <c r="D607" i="17"/>
  <c r="E607" i="17"/>
  <c r="F607" i="17"/>
  <c r="G607" i="17"/>
  <c r="H607" i="17"/>
  <c r="I607" i="17"/>
  <c r="J607" i="17"/>
  <c r="K607" i="17"/>
  <c r="L607" i="17"/>
  <c r="M607" i="17"/>
  <c r="N607" i="17"/>
  <c r="O607" i="17"/>
  <c r="P607" i="17"/>
  <c r="Q607" i="17"/>
  <c r="R607" i="17"/>
  <c r="S607" i="17"/>
  <c r="T607" i="17"/>
  <c r="U607" i="17"/>
  <c r="V607" i="17"/>
  <c r="W607" i="17"/>
  <c r="X607" i="17"/>
  <c r="Y607" i="17"/>
  <c r="Z607" i="17"/>
  <c r="AB607" i="17"/>
  <c r="AC607" i="17"/>
  <c r="AE607" i="17"/>
  <c r="AD607" i="17" s="1"/>
  <c r="C608" i="17"/>
  <c r="D608" i="17"/>
  <c r="E608" i="17"/>
  <c r="F608" i="17"/>
  <c r="G608" i="17"/>
  <c r="H608" i="17"/>
  <c r="I608" i="17"/>
  <c r="J608" i="17"/>
  <c r="K608" i="17"/>
  <c r="L608" i="17"/>
  <c r="M608" i="17"/>
  <c r="N608" i="17"/>
  <c r="O608" i="17"/>
  <c r="P608" i="17"/>
  <c r="Q608" i="17"/>
  <c r="R608" i="17"/>
  <c r="S608" i="17"/>
  <c r="T608" i="17"/>
  <c r="U608" i="17"/>
  <c r="V608" i="17"/>
  <c r="W608" i="17"/>
  <c r="X608" i="17"/>
  <c r="Y608" i="17"/>
  <c r="Z608" i="17"/>
  <c r="AB608" i="17"/>
  <c r="AC608" i="17"/>
  <c r="AE608" i="17"/>
  <c r="AD608" i="17" s="1"/>
  <c r="C609" i="17"/>
  <c r="D609" i="17"/>
  <c r="E609" i="17"/>
  <c r="F609" i="17"/>
  <c r="G609" i="17"/>
  <c r="H609" i="17"/>
  <c r="I609" i="17"/>
  <c r="J609" i="17"/>
  <c r="K609" i="17"/>
  <c r="L609" i="17"/>
  <c r="M609" i="17"/>
  <c r="N609" i="17"/>
  <c r="O609" i="17"/>
  <c r="P609" i="17"/>
  <c r="Q609" i="17"/>
  <c r="R609" i="17"/>
  <c r="S609" i="17"/>
  <c r="T609" i="17"/>
  <c r="U609" i="17"/>
  <c r="V609" i="17"/>
  <c r="W609" i="17"/>
  <c r="X609" i="17"/>
  <c r="Y609" i="17"/>
  <c r="Z609" i="17"/>
  <c r="AB609" i="17"/>
  <c r="AC609" i="17"/>
  <c r="AE609" i="17"/>
  <c r="AD609" i="17" s="1"/>
  <c r="C610" i="17"/>
  <c r="D610" i="17"/>
  <c r="E610" i="17"/>
  <c r="F610" i="17"/>
  <c r="G610" i="17"/>
  <c r="H610" i="17"/>
  <c r="I610" i="17"/>
  <c r="J610" i="17"/>
  <c r="K610" i="17"/>
  <c r="L610" i="17"/>
  <c r="M610" i="17"/>
  <c r="N610" i="17"/>
  <c r="O610" i="17"/>
  <c r="P610" i="17"/>
  <c r="Q610" i="17"/>
  <c r="R610" i="17"/>
  <c r="S610" i="17"/>
  <c r="T610" i="17"/>
  <c r="U610" i="17"/>
  <c r="V610" i="17"/>
  <c r="W610" i="17"/>
  <c r="X610" i="17"/>
  <c r="Y610" i="17"/>
  <c r="Z610" i="17"/>
  <c r="AB610" i="17"/>
  <c r="AC610" i="17"/>
  <c r="AE610" i="17" s="1"/>
  <c r="C611" i="17"/>
  <c r="D611" i="17"/>
  <c r="E611" i="17"/>
  <c r="F611" i="17"/>
  <c r="G611" i="17"/>
  <c r="H611" i="17"/>
  <c r="I611" i="17"/>
  <c r="J611" i="17"/>
  <c r="K611" i="17"/>
  <c r="L611" i="17"/>
  <c r="M611" i="17"/>
  <c r="N611" i="17"/>
  <c r="O611" i="17"/>
  <c r="P611" i="17"/>
  <c r="Q611" i="17"/>
  <c r="R611" i="17"/>
  <c r="S611" i="17"/>
  <c r="T611" i="17"/>
  <c r="U611" i="17"/>
  <c r="V611" i="17"/>
  <c r="W611" i="17"/>
  <c r="X611" i="17"/>
  <c r="Y611" i="17"/>
  <c r="Z611" i="17"/>
  <c r="AB611" i="17"/>
  <c r="AC611" i="17"/>
  <c r="AE611" i="17"/>
  <c r="AD611" i="17" s="1"/>
  <c r="C612" i="17"/>
  <c r="D612" i="17"/>
  <c r="E612" i="17"/>
  <c r="F612" i="17"/>
  <c r="G612" i="17"/>
  <c r="H612" i="17"/>
  <c r="I612" i="17"/>
  <c r="J612" i="17"/>
  <c r="K612" i="17"/>
  <c r="L612" i="17"/>
  <c r="M612" i="17"/>
  <c r="N612" i="17"/>
  <c r="O612" i="17"/>
  <c r="P612" i="17"/>
  <c r="Q612" i="17"/>
  <c r="R612" i="17"/>
  <c r="S612" i="17"/>
  <c r="T612" i="17"/>
  <c r="U612" i="17"/>
  <c r="V612" i="17"/>
  <c r="W612" i="17"/>
  <c r="X612" i="17"/>
  <c r="Y612" i="17"/>
  <c r="Z612" i="17"/>
  <c r="AB612" i="17"/>
  <c r="AC612" i="17"/>
  <c r="AE612" i="17"/>
  <c r="AD612" i="17" s="1"/>
  <c r="AI612" i="17"/>
  <c r="AJ612" i="17" s="1"/>
  <c r="C613" i="17"/>
  <c r="D613" i="17"/>
  <c r="E613" i="17"/>
  <c r="F613" i="17"/>
  <c r="G613" i="17"/>
  <c r="H613" i="17"/>
  <c r="I613" i="17"/>
  <c r="J613" i="17"/>
  <c r="K613" i="17"/>
  <c r="L613" i="17"/>
  <c r="M613" i="17"/>
  <c r="N613" i="17"/>
  <c r="O613" i="17"/>
  <c r="P613" i="17"/>
  <c r="Q613" i="17"/>
  <c r="R613" i="17"/>
  <c r="S613" i="17"/>
  <c r="T613" i="17"/>
  <c r="U613" i="17"/>
  <c r="V613" i="17"/>
  <c r="W613" i="17"/>
  <c r="X613" i="17"/>
  <c r="Y613" i="17"/>
  <c r="Z613" i="17"/>
  <c r="AB613" i="17"/>
  <c r="AC613" i="17"/>
  <c r="AE613" i="17"/>
  <c r="AI613" i="17" s="1"/>
  <c r="C614" i="17"/>
  <c r="D614" i="17"/>
  <c r="E614" i="17"/>
  <c r="F614" i="17"/>
  <c r="G614" i="17"/>
  <c r="H614" i="17"/>
  <c r="I614" i="17"/>
  <c r="J614" i="17"/>
  <c r="K614" i="17"/>
  <c r="L614" i="17"/>
  <c r="M614" i="17"/>
  <c r="N614" i="17"/>
  <c r="O614" i="17"/>
  <c r="P614" i="17"/>
  <c r="Q614" i="17"/>
  <c r="R614" i="17"/>
  <c r="S614" i="17"/>
  <c r="T614" i="17"/>
  <c r="U614" i="17"/>
  <c r="V614" i="17"/>
  <c r="W614" i="17"/>
  <c r="X614" i="17"/>
  <c r="Y614" i="17"/>
  <c r="Z614" i="17"/>
  <c r="AB614" i="17"/>
  <c r="AC614" i="17"/>
  <c r="AE614" i="17"/>
  <c r="C615" i="17"/>
  <c r="D615" i="17"/>
  <c r="E615" i="17"/>
  <c r="F615" i="17"/>
  <c r="G615" i="17"/>
  <c r="H615" i="17"/>
  <c r="I615" i="17"/>
  <c r="J615" i="17"/>
  <c r="K615" i="17"/>
  <c r="L615" i="17"/>
  <c r="M615" i="17"/>
  <c r="N615" i="17"/>
  <c r="O615" i="17"/>
  <c r="P615" i="17"/>
  <c r="Q615" i="17"/>
  <c r="R615" i="17"/>
  <c r="S615" i="17"/>
  <c r="T615" i="17"/>
  <c r="U615" i="17"/>
  <c r="V615" i="17"/>
  <c r="W615" i="17"/>
  <c r="X615" i="17"/>
  <c r="Y615" i="17"/>
  <c r="Z615" i="17"/>
  <c r="AB615" i="17"/>
  <c r="AC615" i="17"/>
  <c r="AE615" i="17"/>
  <c r="AI615" i="17" s="1"/>
  <c r="AL615" i="17" s="1"/>
  <c r="C616" i="17"/>
  <c r="D616" i="17"/>
  <c r="E616" i="17"/>
  <c r="F616" i="17"/>
  <c r="G616" i="17"/>
  <c r="H616" i="17"/>
  <c r="I616" i="17"/>
  <c r="J616" i="17"/>
  <c r="K616" i="17"/>
  <c r="L616" i="17"/>
  <c r="M616" i="17"/>
  <c r="N616" i="17"/>
  <c r="O616" i="17"/>
  <c r="P616" i="17"/>
  <c r="Q616" i="17"/>
  <c r="R616" i="17"/>
  <c r="S616" i="17"/>
  <c r="T616" i="17"/>
  <c r="U616" i="17"/>
  <c r="V616" i="17"/>
  <c r="W616" i="17"/>
  <c r="X616" i="17"/>
  <c r="Y616" i="17"/>
  <c r="Z616" i="17"/>
  <c r="AB616" i="17"/>
  <c r="AC616" i="17"/>
  <c r="AE616" i="17"/>
  <c r="AI616" i="17" s="1"/>
  <c r="AK616" i="17" s="1"/>
  <c r="C617" i="17"/>
  <c r="D617" i="17"/>
  <c r="E617" i="17"/>
  <c r="F617" i="17"/>
  <c r="G617" i="17"/>
  <c r="H617" i="17"/>
  <c r="I617" i="17"/>
  <c r="J617" i="17"/>
  <c r="K617" i="17"/>
  <c r="L617" i="17"/>
  <c r="M617" i="17"/>
  <c r="N617" i="17"/>
  <c r="O617" i="17"/>
  <c r="P617" i="17"/>
  <c r="Q617" i="17"/>
  <c r="R617" i="17"/>
  <c r="S617" i="17"/>
  <c r="T617" i="17"/>
  <c r="U617" i="17"/>
  <c r="V617" i="17"/>
  <c r="W617" i="17"/>
  <c r="X617" i="17"/>
  <c r="Y617" i="17"/>
  <c r="Z617" i="17"/>
  <c r="AB617" i="17"/>
  <c r="AC617" i="17"/>
  <c r="AE617" i="17"/>
  <c r="AD617" i="17" s="1"/>
  <c r="AI617" i="17"/>
  <c r="AL617" i="17" s="1"/>
  <c r="C618" i="17"/>
  <c r="D618" i="17"/>
  <c r="E618" i="17"/>
  <c r="F618" i="17"/>
  <c r="G618" i="17"/>
  <c r="H618" i="17"/>
  <c r="I618" i="17"/>
  <c r="J618" i="17"/>
  <c r="K618" i="17"/>
  <c r="L618" i="17"/>
  <c r="M618" i="17"/>
  <c r="N618" i="17"/>
  <c r="O618" i="17"/>
  <c r="P618" i="17"/>
  <c r="Q618" i="17"/>
  <c r="R618" i="17"/>
  <c r="S618" i="17"/>
  <c r="T618" i="17"/>
  <c r="U618" i="17"/>
  <c r="V618" i="17"/>
  <c r="W618" i="17"/>
  <c r="X618" i="17"/>
  <c r="Y618" i="17"/>
  <c r="Z618" i="17"/>
  <c r="AB618" i="17"/>
  <c r="AC618" i="17"/>
  <c r="AE618" i="17"/>
  <c r="AD618" i="17" s="1"/>
  <c r="C619" i="17"/>
  <c r="D619" i="17"/>
  <c r="E619" i="17"/>
  <c r="F619" i="17"/>
  <c r="G619" i="17"/>
  <c r="H619" i="17"/>
  <c r="I619" i="17"/>
  <c r="J619" i="17"/>
  <c r="K619" i="17"/>
  <c r="L619" i="17"/>
  <c r="M619" i="17"/>
  <c r="N619" i="17"/>
  <c r="O619" i="17"/>
  <c r="P619" i="17"/>
  <c r="Q619" i="17"/>
  <c r="R619" i="17"/>
  <c r="S619" i="17"/>
  <c r="T619" i="17"/>
  <c r="U619" i="17"/>
  <c r="V619" i="17"/>
  <c r="W619" i="17"/>
  <c r="X619" i="17"/>
  <c r="Y619" i="17"/>
  <c r="Z619" i="17"/>
  <c r="AB619" i="17"/>
  <c r="AC619" i="17"/>
  <c r="AE619" i="17"/>
  <c r="AD619" i="17" s="1"/>
  <c r="C620" i="17"/>
  <c r="D620" i="17"/>
  <c r="E620" i="17"/>
  <c r="F620" i="17"/>
  <c r="G620" i="17"/>
  <c r="H620" i="17"/>
  <c r="I620" i="17"/>
  <c r="J620" i="17"/>
  <c r="K620" i="17"/>
  <c r="L620" i="17"/>
  <c r="M620" i="17"/>
  <c r="N620" i="17"/>
  <c r="O620" i="17"/>
  <c r="P620" i="17"/>
  <c r="Q620" i="17"/>
  <c r="R620" i="17"/>
  <c r="S620" i="17"/>
  <c r="T620" i="17"/>
  <c r="U620" i="17"/>
  <c r="V620" i="17"/>
  <c r="W620" i="17"/>
  <c r="X620" i="17"/>
  <c r="Y620" i="17"/>
  <c r="Z620" i="17"/>
  <c r="AB620" i="17"/>
  <c r="AC620" i="17"/>
  <c r="AE620" i="17"/>
  <c r="AD620" i="17" s="1"/>
  <c r="C621" i="17"/>
  <c r="D621" i="17"/>
  <c r="E621" i="17"/>
  <c r="F621" i="17"/>
  <c r="G621" i="17"/>
  <c r="H621" i="17"/>
  <c r="I621" i="17"/>
  <c r="J621" i="17"/>
  <c r="K621" i="17"/>
  <c r="L621" i="17"/>
  <c r="M621" i="17"/>
  <c r="N621" i="17"/>
  <c r="O621" i="17"/>
  <c r="P621" i="17"/>
  <c r="Q621" i="17"/>
  <c r="R621" i="17"/>
  <c r="S621" i="17"/>
  <c r="T621" i="17"/>
  <c r="U621" i="17"/>
  <c r="V621" i="17"/>
  <c r="W621" i="17"/>
  <c r="X621" i="17"/>
  <c r="Y621" i="17"/>
  <c r="Z621" i="17"/>
  <c r="AB621" i="17"/>
  <c r="AC621" i="17"/>
  <c r="AE621" i="17"/>
  <c r="AD621" i="17" s="1"/>
  <c r="C622" i="17"/>
  <c r="D622" i="17"/>
  <c r="E622" i="17"/>
  <c r="F622" i="17"/>
  <c r="G622" i="17"/>
  <c r="H622" i="17"/>
  <c r="I622" i="17"/>
  <c r="J622" i="17"/>
  <c r="K622" i="17"/>
  <c r="L622" i="17"/>
  <c r="M622" i="17"/>
  <c r="N622" i="17"/>
  <c r="O622" i="17"/>
  <c r="P622" i="17"/>
  <c r="Q622" i="17"/>
  <c r="R622" i="17"/>
  <c r="S622" i="17"/>
  <c r="T622" i="17"/>
  <c r="U622" i="17"/>
  <c r="V622" i="17"/>
  <c r="W622" i="17"/>
  <c r="X622" i="17"/>
  <c r="Y622" i="17"/>
  <c r="Z622" i="17"/>
  <c r="AB622" i="17"/>
  <c r="AC622" i="17"/>
  <c r="AE622" i="17"/>
  <c r="AD622" i="17" s="1"/>
  <c r="C623" i="17"/>
  <c r="D623" i="17"/>
  <c r="E623" i="17"/>
  <c r="F623" i="17"/>
  <c r="G623" i="17"/>
  <c r="H623" i="17"/>
  <c r="I623" i="17"/>
  <c r="J623" i="17"/>
  <c r="K623" i="17"/>
  <c r="L623" i="17"/>
  <c r="M623" i="17"/>
  <c r="N623" i="17"/>
  <c r="O623" i="17"/>
  <c r="P623" i="17"/>
  <c r="Q623" i="17"/>
  <c r="R623" i="17"/>
  <c r="S623" i="17"/>
  <c r="T623" i="17"/>
  <c r="U623" i="17"/>
  <c r="V623" i="17"/>
  <c r="W623" i="17"/>
  <c r="X623" i="17"/>
  <c r="Y623" i="17"/>
  <c r="Z623" i="17"/>
  <c r="AB623" i="17"/>
  <c r="AC623" i="17"/>
  <c r="AE623" i="17"/>
  <c r="AD623" i="17" s="1"/>
  <c r="AI623" i="17"/>
  <c r="AJ623" i="17" s="1"/>
  <c r="C624" i="17"/>
  <c r="D624" i="17"/>
  <c r="E624" i="17"/>
  <c r="F624" i="17"/>
  <c r="G624" i="17"/>
  <c r="H624" i="17"/>
  <c r="I624" i="17"/>
  <c r="J624" i="17"/>
  <c r="K624" i="17"/>
  <c r="L624" i="17"/>
  <c r="M624" i="17"/>
  <c r="N624" i="17"/>
  <c r="O624" i="17"/>
  <c r="P624" i="17"/>
  <c r="Q624" i="17"/>
  <c r="R624" i="17"/>
  <c r="S624" i="17"/>
  <c r="T624" i="17"/>
  <c r="U624" i="17"/>
  <c r="V624" i="17"/>
  <c r="W624" i="17"/>
  <c r="X624" i="17"/>
  <c r="Y624" i="17"/>
  <c r="Z624" i="17"/>
  <c r="AB624" i="17"/>
  <c r="AC624" i="17"/>
  <c r="AE624" i="17"/>
  <c r="AI624" i="17" s="1"/>
  <c r="C625" i="17"/>
  <c r="D625" i="17"/>
  <c r="E625" i="17"/>
  <c r="F625" i="17"/>
  <c r="G625" i="17"/>
  <c r="H625" i="17"/>
  <c r="I625" i="17"/>
  <c r="J625" i="17"/>
  <c r="K625" i="17"/>
  <c r="L625" i="17"/>
  <c r="M625" i="17"/>
  <c r="N625" i="17"/>
  <c r="O625" i="17"/>
  <c r="P625" i="17"/>
  <c r="Q625" i="17"/>
  <c r="R625" i="17"/>
  <c r="S625" i="17"/>
  <c r="T625" i="17"/>
  <c r="U625" i="17"/>
  <c r="V625" i="17"/>
  <c r="W625" i="17"/>
  <c r="X625" i="17"/>
  <c r="Y625" i="17"/>
  <c r="Z625" i="17"/>
  <c r="AB625" i="17"/>
  <c r="AC625" i="17"/>
  <c r="AE625" i="17"/>
  <c r="C626" i="17"/>
  <c r="D626" i="17"/>
  <c r="E626" i="17"/>
  <c r="F626" i="17"/>
  <c r="G626" i="17"/>
  <c r="H626" i="17"/>
  <c r="I626" i="17"/>
  <c r="J626" i="17"/>
  <c r="K626" i="17"/>
  <c r="L626" i="17"/>
  <c r="M626" i="17"/>
  <c r="N626" i="17"/>
  <c r="O626" i="17"/>
  <c r="P626" i="17"/>
  <c r="Q626" i="17"/>
  <c r="R626" i="17"/>
  <c r="S626" i="17"/>
  <c r="T626" i="17"/>
  <c r="U626" i="17"/>
  <c r="V626" i="17"/>
  <c r="W626" i="17"/>
  <c r="X626" i="17"/>
  <c r="Y626" i="17"/>
  <c r="Z626" i="17"/>
  <c r="AB626" i="17"/>
  <c r="AC626" i="17"/>
  <c r="AE626" i="17"/>
  <c r="C627" i="17"/>
  <c r="D627" i="17"/>
  <c r="E627" i="17"/>
  <c r="F627" i="17"/>
  <c r="G627" i="17"/>
  <c r="H627" i="17"/>
  <c r="I627" i="17"/>
  <c r="J627" i="17"/>
  <c r="K627" i="17"/>
  <c r="L627" i="17"/>
  <c r="M627" i="17"/>
  <c r="N627" i="17"/>
  <c r="O627" i="17"/>
  <c r="P627" i="17"/>
  <c r="Q627" i="17"/>
  <c r="R627" i="17"/>
  <c r="S627" i="17"/>
  <c r="T627" i="17"/>
  <c r="U627" i="17"/>
  <c r="V627" i="17"/>
  <c r="W627" i="17"/>
  <c r="X627" i="17"/>
  <c r="Y627" i="17"/>
  <c r="Z627" i="17"/>
  <c r="AB627" i="17"/>
  <c r="AC627" i="17"/>
  <c r="AE627" i="17"/>
  <c r="AI627" i="17" s="1"/>
  <c r="AL627" i="17" s="1"/>
  <c r="C628" i="17"/>
  <c r="D628" i="17"/>
  <c r="E628" i="17"/>
  <c r="F628" i="17"/>
  <c r="G628" i="17"/>
  <c r="H628" i="17"/>
  <c r="I628" i="17"/>
  <c r="J628" i="17"/>
  <c r="K628" i="17"/>
  <c r="L628" i="17"/>
  <c r="M628" i="17"/>
  <c r="N628" i="17"/>
  <c r="O628" i="17"/>
  <c r="P628" i="17"/>
  <c r="Q628" i="17"/>
  <c r="R628" i="17"/>
  <c r="S628" i="17"/>
  <c r="T628" i="17"/>
  <c r="U628" i="17"/>
  <c r="V628" i="17"/>
  <c r="W628" i="17"/>
  <c r="X628" i="17"/>
  <c r="Y628" i="17"/>
  <c r="Z628" i="17"/>
  <c r="AB628" i="17"/>
  <c r="AC628" i="17"/>
  <c r="AE628" i="17"/>
  <c r="AI628" i="17" s="1"/>
  <c r="AK628" i="17" s="1"/>
  <c r="C629" i="17"/>
  <c r="D629" i="17"/>
  <c r="E629" i="17"/>
  <c r="F629" i="17"/>
  <c r="G629" i="17"/>
  <c r="H629" i="17"/>
  <c r="I629" i="17"/>
  <c r="J629" i="17"/>
  <c r="K629" i="17"/>
  <c r="L629" i="17"/>
  <c r="M629" i="17"/>
  <c r="N629" i="17"/>
  <c r="O629" i="17"/>
  <c r="P629" i="17"/>
  <c r="Q629" i="17"/>
  <c r="R629" i="17"/>
  <c r="S629" i="17"/>
  <c r="T629" i="17"/>
  <c r="U629" i="17"/>
  <c r="V629" i="17"/>
  <c r="W629" i="17"/>
  <c r="X629" i="17"/>
  <c r="Y629" i="17"/>
  <c r="Z629" i="17"/>
  <c r="AB629" i="17"/>
  <c r="AC629" i="17"/>
  <c r="AE629" i="17"/>
  <c r="AD629" i="17" s="1"/>
  <c r="C630" i="17"/>
  <c r="D630" i="17"/>
  <c r="E630" i="17"/>
  <c r="F630" i="17"/>
  <c r="G630" i="17"/>
  <c r="H630" i="17"/>
  <c r="I630" i="17"/>
  <c r="J630" i="17"/>
  <c r="K630" i="17"/>
  <c r="L630" i="17"/>
  <c r="M630" i="17"/>
  <c r="N630" i="17"/>
  <c r="O630" i="17"/>
  <c r="P630" i="17"/>
  <c r="Q630" i="17"/>
  <c r="R630" i="17"/>
  <c r="S630" i="17"/>
  <c r="T630" i="17"/>
  <c r="U630" i="17"/>
  <c r="V630" i="17"/>
  <c r="W630" i="17"/>
  <c r="X630" i="17"/>
  <c r="Y630" i="17"/>
  <c r="Z630" i="17"/>
  <c r="AB630" i="17"/>
  <c r="AC630" i="17"/>
  <c r="AE630" i="17"/>
  <c r="AD630" i="17" s="1"/>
  <c r="C631" i="17"/>
  <c r="D631" i="17"/>
  <c r="E631" i="17"/>
  <c r="F631" i="17"/>
  <c r="G631" i="17"/>
  <c r="H631" i="17"/>
  <c r="I631" i="17"/>
  <c r="J631" i="17"/>
  <c r="K631" i="17"/>
  <c r="L631" i="17"/>
  <c r="M631" i="17"/>
  <c r="N631" i="17"/>
  <c r="O631" i="17"/>
  <c r="P631" i="17"/>
  <c r="Q631" i="17"/>
  <c r="R631" i="17"/>
  <c r="S631" i="17"/>
  <c r="T631" i="17"/>
  <c r="U631" i="17"/>
  <c r="V631" i="17"/>
  <c r="W631" i="17"/>
  <c r="X631" i="17"/>
  <c r="Y631" i="17"/>
  <c r="Z631" i="17"/>
  <c r="AB631" i="17"/>
  <c r="AC631" i="17"/>
  <c r="AE631" i="17"/>
  <c r="C632" i="17"/>
  <c r="D632" i="17"/>
  <c r="E632" i="17"/>
  <c r="F632" i="17"/>
  <c r="G632" i="17"/>
  <c r="H632" i="17"/>
  <c r="I632" i="17"/>
  <c r="J632" i="17"/>
  <c r="K632" i="17"/>
  <c r="L632" i="17"/>
  <c r="M632" i="17"/>
  <c r="N632" i="17"/>
  <c r="O632" i="17"/>
  <c r="P632" i="17"/>
  <c r="Q632" i="17"/>
  <c r="R632" i="17"/>
  <c r="S632" i="17"/>
  <c r="T632" i="17"/>
  <c r="U632" i="17"/>
  <c r="V632" i="17"/>
  <c r="W632" i="17"/>
  <c r="X632" i="17"/>
  <c r="Y632" i="17"/>
  <c r="Z632" i="17"/>
  <c r="AB632" i="17"/>
  <c r="AC632" i="17"/>
  <c r="AE632" i="17"/>
  <c r="C633" i="17"/>
  <c r="D633" i="17"/>
  <c r="E633" i="17"/>
  <c r="F633" i="17"/>
  <c r="G633" i="17"/>
  <c r="H633" i="17"/>
  <c r="I633" i="17"/>
  <c r="J633" i="17"/>
  <c r="K633" i="17"/>
  <c r="L633" i="17"/>
  <c r="M633" i="17"/>
  <c r="N633" i="17"/>
  <c r="O633" i="17"/>
  <c r="P633" i="17"/>
  <c r="Q633" i="17"/>
  <c r="R633" i="17"/>
  <c r="S633" i="17"/>
  <c r="T633" i="17"/>
  <c r="U633" i="17"/>
  <c r="V633" i="17"/>
  <c r="W633" i="17"/>
  <c r="X633" i="17"/>
  <c r="Y633" i="17"/>
  <c r="Z633" i="17"/>
  <c r="AB633" i="17"/>
  <c r="AC633" i="17"/>
  <c r="AE633" i="17"/>
  <c r="AI633" i="17" s="1"/>
  <c r="AJ633" i="17" s="1"/>
  <c r="C634" i="17"/>
  <c r="D634" i="17"/>
  <c r="E634" i="17"/>
  <c r="F634" i="17"/>
  <c r="G634" i="17"/>
  <c r="H634" i="17"/>
  <c r="I634" i="17"/>
  <c r="J634" i="17"/>
  <c r="K634" i="17"/>
  <c r="L634" i="17"/>
  <c r="M634" i="17"/>
  <c r="N634" i="17"/>
  <c r="O634" i="17"/>
  <c r="P634" i="17"/>
  <c r="Q634" i="17"/>
  <c r="R634" i="17"/>
  <c r="S634" i="17"/>
  <c r="T634" i="17"/>
  <c r="U634" i="17"/>
  <c r="V634" i="17"/>
  <c r="W634" i="17"/>
  <c r="X634" i="17"/>
  <c r="Y634" i="17"/>
  <c r="Z634" i="17"/>
  <c r="AB634" i="17"/>
  <c r="AC634" i="17"/>
  <c r="AE634" i="17"/>
  <c r="AI634" i="17" s="1"/>
  <c r="C635" i="17"/>
  <c r="D635" i="17"/>
  <c r="E635" i="17"/>
  <c r="F635" i="17"/>
  <c r="G635" i="17"/>
  <c r="H635" i="17"/>
  <c r="I635" i="17"/>
  <c r="J635" i="17"/>
  <c r="K635" i="17"/>
  <c r="L635" i="17"/>
  <c r="M635" i="17"/>
  <c r="N635" i="17"/>
  <c r="O635" i="17"/>
  <c r="P635" i="17"/>
  <c r="Q635" i="17"/>
  <c r="R635" i="17"/>
  <c r="S635" i="17"/>
  <c r="T635" i="17"/>
  <c r="U635" i="17"/>
  <c r="V635" i="17"/>
  <c r="W635" i="17"/>
  <c r="X635" i="17"/>
  <c r="Y635" i="17"/>
  <c r="Z635" i="17"/>
  <c r="AB635" i="17"/>
  <c r="AC635" i="17"/>
  <c r="AE635" i="17"/>
  <c r="C636" i="17"/>
  <c r="D636" i="17"/>
  <c r="E636" i="17"/>
  <c r="F636" i="17"/>
  <c r="G636" i="17"/>
  <c r="H636" i="17"/>
  <c r="I636" i="17"/>
  <c r="J636" i="17"/>
  <c r="K636" i="17"/>
  <c r="L636" i="17"/>
  <c r="M636" i="17"/>
  <c r="N636" i="17"/>
  <c r="O636" i="17"/>
  <c r="P636" i="17"/>
  <c r="Q636" i="17"/>
  <c r="R636" i="17"/>
  <c r="S636" i="17"/>
  <c r="T636" i="17"/>
  <c r="U636" i="17"/>
  <c r="V636" i="17"/>
  <c r="W636" i="17"/>
  <c r="X636" i="17"/>
  <c r="Y636" i="17"/>
  <c r="Z636" i="17"/>
  <c r="AB636" i="17"/>
  <c r="AC636" i="17"/>
  <c r="AE636" i="17"/>
  <c r="AI636" i="17" s="1"/>
  <c r="C637" i="17"/>
  <c r="D637" i="17"/>
  <c r="E637" i="17"/>
  <c r="F637" i="17"/>
  <c r="G637" i="17"/>
  <c r="H637" i="17"/>
  <c r="I637" i="17"/>
  <c r="J637" i="17"/>
  <c r="K637" i="17"/>
  <c r="L637" i="17"/>
  <c r="M637" i="17"/>
  <c r="N637" i="17"/>
  <c r="O637" i="17"/>
  <c r="P637" i="17"/>
  <c r="Q637" i="17"/>
  <c r="R637" i="17"/>
  <c r="S637" i="17"/>
  <c r="T637" i="17"/>
  <c r="U637" i="17"/>
  <c r="V637" i="17"/>
  <c r="W637" i="17"/>
  <c r="X637" i="17"/>
  <c r="Y637" i="17"/>
  <c r="Z637" i="17"/>
  <c r="AB637" i="17"/>
  <c r="AC637" i="17"/>
  <c r="AE637" i="17"/>
  <c r="AI637" i="17" s="1"/>
  <c r="C638" i="17"/>
  <c r="D638" i="17"/>
  <c r="E638" i="17"/>
  <c r="F638" i="17"/>
  <c r="G638" i="17"/>
  <c r="H638" i="17"/>
  <c r="I638" i="17"/>
  <c r="J638" i="17"/>
  <c r="K638" i="17"/>
  <c r="L638" i="17"/>
  <c r="M638" i="17"/>
  <c r="N638" i="17"/>
  <c r="O638" i="17"/>
  <c r="P638" i="17"/>
  <c r="Q638" i="17"/>
  <c r="R638" i="17"/>
  <c r="S638" i="17"/>
  <c r="T638" i="17"/>
  <c r="U638" i="17"/>
  <c r="V638" i="17"/>
  <c r="W638" i="17"/>
  <c r="X638" i="17"/>
  <c r="Y638" i="17"/>
  <c r="Z638" i="17"/>
  <c r="AB638" i="17"/>
  <c r="AC638" i="17"/>
  <c r="AE638" i="17"/>
  <c r="AI638" i="17" s="1"/>
  <c r="C639" i="17"/>
  <c r="D639" i="17"/>
  <c r="E639" i="17"/>
  <c r="F639" i="17"/>
  <c r="G639" i="17"/>
  <c r="H639" i="17"/>
  <c r="I639" i="17"/>
  <c r="J639" i="17"/>
  <c r="K639" i="17"/>
  <c r="L639" i="17"/>
  <c r="M639" i="17"/>
  <c r="N639" i="17"/>
  <c r="O639" i="17"/>
  <c r="P639" i="17"/>
  <c r="Q639" i="17"/>
  <c r="R639" i="17"/>
  <c r="S639" i="17"/>
  <c r="T639" i="17"/>
  <c r="U639" i="17"/>
  <c r="V639" i="17"/>
  <c r="W639" i="17"/>
  <c r="X639" i="17"/>
  <c r="Y639" i="17"/>
  <c r="Z639" i="17"/>
  <c r="AB639" i="17"/>
  <c r="AC639" i="17"/>
  <c r="AE639" i="17"/>
  <c r="AD639" i="17" s="1"/>
  <c r="AI639" i="17"/>
  <c r="AK639" i="17" s="1"/>
  <c r="C640" i="17"/>
  <c r="D640" i="17"/>
  <c r="E640" i="17"/>
  <c r="F640" i="17"/>
  <c r="G640" i="17"/>
  <c r="H640" i="17"/>
  <c r="I640" i="17"/>
  <c r="J640" i="17"/>
  <c r="K640" i="17"/>
  <c r="L640" i="17"/>
  <c r="M640" i="17"/>
  <c r="N640" i="17"/>
  <c r="O640" i="17"/>
  <c r="P640" i="17"/>
  <c r="Q640" i="17"/>
  <c r="R640" i="17"/>
  <c r="S640" i="17"/>
  <c r="T640" i="17"/>
  <c r="U640" i="17"/>
  <c r="V640" i="17"/>
  <c r="W640" i="17"/>
  <c r="X640" i="17"/>
  <c r="Y640" i="17"/>
  <c r="Z640" i="17"/>
  <c r="AB640" i="17"/>
  <c r="AC640" i="17"/>
  <c r="AE640" i="17"/>
  <c r="AD640" i="17" s="1"/>
  <c r="C641" i="17"/>
  <c r="D641" i="17"/>
  <c r="E641" i="17"/>
  <c r="F641" i="17"/>
  <c r="G641" i="17"/>
  <c r="H641" i="17"/>
  <c r="I641" i="17"/>
  <c r="J641" i="17"/>
  <c r="K641" i="17"/>
  <c r="L641" i="17"/>
  <c r="M641" i="17"/>
  <c r="N641" i="17"/>
  <c r="O641" i="17"/>
  <c r="P641" i="17"/>
  <c r="Q641" i="17"/>
  <c r="R641" i="17"/>
  <c r="S641" i="17"/>
  <c r="T641" i="17"/>
  <c r="U641" i="17"/>
  <c r="V641" i="17"/>
  <c r="W641" i="17"/>
  <c r="X641" i="17"/>
  <c r="Y641" i="17"/>
  <c r="Z641" i="17"/>
  <c r="AB641" i="17"/>
  <c r="AC641" i="17"/>
  <c r="AE641" i="17" s="1"/>
  <c r="C642" i="17"/>
  <c r="D642" i="17"/>
  <c r="E642" i="17"/>
  <c r="F642" i="17"/>
  <c r="G642" i="17"/>
  <c r="H642" i="17"/>
  <c r="I642" i="17"/>
  <c r="J642" i="17"/>
  <c r="K642" i="17"/>
  <c r="L642" i="17"/>
  <c r="M642" i="17"/>
  <c r="N642" i="17"/>
  <c r="O642" i="17"/>
  <c r="P642" i="17"/>
  <c r="Q642" i="17"/>
  <c r="R642" i="17"/>
  <c r="S642" i="17"/>
  <c r="T642" i="17"/>
  <c r="U642" i="17"/>
  <c r="V642" i="17"/>
  <c r="W642" i="17"/>
  <c r="X642" i="17"/>
  <c r="Y642" i="17"/>
  <c r="Z642" i="17"/>
  <c r="AB642" i="17"/>
  <c r="AC642" i="17"/>
  <c r="AE642" i="17"/>
  <c r="AD642" i="17" s="1"/>
  <c r="C643" i="17"/>
  <c r="D643" i="17"/>
  <c r="E643" i="17"/>
  <c r="F643" i="17"/>
  <c r="G643" i="17"/>
  <c r="H643" i="17"/>
  <c r="I643" i="17"/>
  <c r="J643" i="17"/>
  <c r="K643" i="17"/>
  <c r="L643" i="17"/>
  <c r="M643" i="17"/>
  <c r="N643" i="17"/>
  <c r="O643" i="17"/>
  <c r="P643" i="17"/>
  <c r="Q643" i="17"/>
  <c r="R643" i="17"/>
  <c r="S643" i="17"/>
  <c r="T643" i="17"/>
  <c r="U643" i="17"/>
  <c r="V643" i="17"/>
  <c r="W643" i="17"/>
  <c r="X643" i="17"/>
  <c r="Y643" i="17"/>
  <c r="Z643" i="17"/>
  <c r="AB643" i="17"/>
  <c r="AC643" i="17"/>
  <c r="AE643" i="17"/>
  <c r="AD643" i="17" s="1"/>
  <c r="AI643" i="17"/>
  <c r="C644" i="17"/>
  <c r="D644" i="17"/>
  <c r="E644" i="17"/>
  <c r="F644" i="17"/>
  <c r="G644" i="17"/>
  <c r="H644" i="17"/>
  <c r="I644" i="17"/>
  <c r="J644" i="17"/>
  <c r="K644" i="17"/>
  <c r="L644" i="17"/>
  <c r="M644" i="17"/>
  <c r="N644" i="17"/>
  <c r="O644" i="17"/>
  <c r="P644" i="17"/>
  <c r="Q644" i="17"/>
  <c r="R644" i="17"/>
  <c r="S644" i="17"/>
  <c r="T644" i="17"/>
  <c r="U644" i="17"/>
  <c r="V644" i="17"/>
  <c r="W644" i="17"/>
  <c r="X644" i="17"/>
  <c r="Y644" i="17"/>
  <c r="Z644" i="17"/>
  <c r="AB644" i="17"/>
  <c r="AC644" i="17"/>
  <c r="AE644" i="17"/>
  <c r="AD644" i="17" s="1"/>
  <c r="C645" i="17"/>
  <c r="D645" i="17"/>
  <c r="E645" i="17"/>
  <c r="F645" i="17"/>
  <c r="G645" i="17"/>
  <c r="H645" i="17"/>
  <c r="I645" i="17"/>
  <c r="J645" i="17"/>
  <c r="K645" i="17"/>
  <c r="L645" i="17"/>
  <c r="M645" i="17"/>
  <c r="N645" i="17"/>
  <c r="O645" i="17"/>
  <c r="P645" i="17"/>
  <c r="Q645" i="17"/>
  <c r="R645" i="17"/>
  <c r="S645" i="17"/>
  <c r="T645" i="17"/>
  <c r="U645" i="17"/>
  <c r="V645" i="17"/>
  <c r="W645" i="17"/>
  <c r="X645" i="17"/>
  <c r="Y645" i="17"/>
  <c r="Z645" i="17"/>
  <c r="AB645" i="17"/>
  <c r="AC645" i="17"/>
  <c r="AE645" i="17"/>
  <c r="AD645" i="17" s="1"/>
  <c r="C646" i="17"/>
  <c r="D646" i="17"/>
  <c r="E646" i="17"/>
  <c r="F646" i="17"/>
  <c r="G646" i="17"/>
  <c r="H646" i="17"/>
  <c r="I646" i="17"/>
  <c r="J646" i="17"/>
  <c r="K646" i="17"/>
  <c r="L646" i="17"/>
  <c r="M646" i="17"/>
  <c r="N646" i="17"/>
  <c r="O646" i="17"/>
  <c r="P646" i="17"/>
  <c r="Q646" i="17"/>
  <c r="R646" i="17"/>
  <c r="S646" i="17"/>
  <c r="T646" i="17"/>
  <c r="U646" i="17"/>
  <c r="V646" i="17"/>
  <c r="W646" i="17"/>
  <c r="X646" i="17"/>
  <c r="Y646" i="17"/>
  <c r="Z646" i="17"/>
  <c r="AB646" i="17"/>
  <c r="AC646" i="17"/>
  <c r="AE646" i="17"/>
  <c r="AD646" i="17" s="1"/>
  <c r="C647" i="17"/>
  <c r="D647" i="17"/>
  <c r="E647" i="17"/>
  <c r="F647" i="17"/>
  <c r="G647" i="17"/>
  <c r="H647" i="17"/>
  <c r="I647" i="17"/>
  <c r="J647" i="17"/>
  <c r="K647" i="17"/>
  <c r="L647" i="17"/>
  <c r="M647" i="17"/>
  <c r="N647" i="17"/>
  <c r="O647" i="17"/>
  <c r="P647" i="17"/>
  <c r="Q647" i="17"/>
  <c r="R647" i="17"/>
  <c r="S647" i="17"/>
  <c r="T647" i="17"/>
  <c r="U647" i="17"/>
  <c r="V647" i="17"/>
  <c r="W647" i="17"/>
  <c r="X647" i="17"/>
  <c r="Y647" i="17"/>
  <c r="Z647" i="17"/>
  <c r="AB647" i="17"/>
  <c r="AC647" i="17"/>
  <c r="AE647" i="17"/>
  <c r="C648" i="17"/>
  <c r="D648" i="17"/>
  <c r="E648" i="17"/>
  <c r="F648" i="17"/>
  <c r="G648" i="17"/>
  <c r="H648" i="17"/>
  <c r="I648" i="17"/>
  <c r="J648" i="17"/>
  <c r="K648" i="17"/>
  <c r="L648" i="17"/>
  <c r="M648" i="17"/>
  <c r="N648" i="17"/>
  <c r="O648" i="17"/>
  <c r="P648" i="17"/>
  <c r="Q648" i="17"/>
  <c r="R648" i="17"/>
  <c r="S648" i="17"/>
  <c r="T648" i="17"/>
  <c r="U648" i="17"/>
  <c r="V648" i="17"/>
  <c r="W648" i="17"/>
  <c r="X648" i="17"/>
  <c r="Y648" i="17"/>
  <c r="Z648" i="17"/>
  <c r="AB648" i="17"/>
  <c r="AC648" i="17"/>
  <c r="AE648" i="17"/>
  <c r="AI648" i="17" s="1"/>
  <c r="C649" i="17"/>
  <c r="D649" i="17"/>
  <c r="E649" i="17"/>
  <c r="F649" i="17"/>
  <c r="G649" i="17"/>
  <c r="H649" i="17"/>
  <c r="I649" i="17"/>
  <c r="J649" i="17"/>
  <c r="K649" i="17"/>
  <c r="L649" i="17"/>
  <c r="M649" i="17"/>
  <c r="N649" i="17"/>
  <c r="O649" i="17"/>
  <c r="P649" i="17"/>
  <c r="Q649" i="17"/>
  <c r="R649" i="17"/>
  <c r="S649" i="17"/>
  <c r="T649" i="17"/>
  <c r="U649" i="17"/>
  <c r="V649" i="17"/>
  <c r="W649" i="17"/>
  <c r="X649" i="17"/>
  <c r="Y649" i="17"/>
  <c r="Z649" i="17"/>
  <c r="AB649" i="17"/>
  <c r="AC649" i="17"/>
  <c r="AE649" i="17"/>
  <c r="AI649" i="17" s="1"/>
  <c r="C650" i="17"/>
  <c r="D650" i="17"/>
  <c r="E650" i="17"/>
  <c r="F650" i="17"/>
  <c r="G650" i="17"/>
  <c r="H650" i="17"/>
  <c r="I650" i="17"/>
  <c r="J650" i="17"/>
  <c r="K650" i="17"/>
  <c r="L650" i="17"/>
  <c r="M650" i="17"/>
  <c r="N650" i="17"/>
  <c r="O650" i="17"/>
  <c r="P650" i="17"/>
  <c r="Q650" i="17"/>
  <c r="R650" i="17"/>
  <c r="S650" i="17"/>
  <c r="T650" i="17"/>
  <c r="U650" i="17"/>
  <c r="V650" i="17"/>
  <c r="W650" i="17"/>
  <c r="X650" i="17"/>
  <c r="Y650" i="17"/>
  <c r="Z650" i="17"/>
  <c r="AB650" i="17"/>
  <c r="AC650" i="17"/>
  <c r="AE650" i="17"/>
  <c r="AI650" i="17" s="1"/>
  <c r="C651" i="17"/>
  <c r="D651" i="17"/>
  <c r="E651" i="17"/>
  <c r="F651" i="17"/>
  <c r="G651" i="17"/>
  <c r="H651" i="17"/>
  <c r="I651" i="17"/>
  <c r="J651" i="17"/>
  <c r="K651" i="17"/>
  <c r="L651" i="17"/>
  <c r="M651" i="17"/>
  <c r="N651" i="17"/>
  <c r="O651" i="17"/>
  <c r="P651" i="17"/>
  <c r="Q651" i="17"/>
  <c r="R651" i="17"/>
  <c r="S651" i="17"/>
  <c r="T651" i="17"/>
  <c r="U651" i="17"/>
  <c r="V651" i="17"/>
  <c r="W651" i="17"/>
  <c r="X651" i="17"/>
  <c r="Y651" i="17"/>
  <c r="Z651" i="17"/>
  <c r="AB651" i="17"/>
  <c r="AC651" i="17"/>
  <c r="AE651" i="17"/>
  <c r="AI651" i="17" s="1"/>
  <c r="AM651" i="17" s="1"/>
  <c r="C652" i="17"/>
  <c r="D652" i="17"/>
  <c r="E652" i="17"/>
  <c r="F652" i="17"/>
  <c r="G652" i="17"/>
  <c r="H652" i="17"/>
  <c r="I652" i="17"/>
  <c r="J652" i="17"/>
  <c r="K652" i="17"/>
  <c r="L652" i="17"/>
  <c r="M652" i="17"/>
  <c r="N652" i="17"/>
  <c r="O652" i="17"/>
  <c r="P652" i="17"/>
  <c r="Q652" i="17"/>
  <c r="R652" i="17"/>
  <c r="S652" i="17"/>
  <c r="T652" i="17"/>
  <c r="U652" i="17"/>
  <c r="V652" i="17"/>
  <c r="W652" i="17"/>
  <c r="X652" i="17"/>
  <c r="Y652" i="17"/>
  <c r="Z652" i="17"/>
  <c r="AB652" i="17"/>
  <c r="AC652" i="17"/>
  <c r="AE652" i="17"/>
  <c r="AD652" i="17" s="1"/>
  <c r="C653" i="17"/>
  <c r="D653" i="17"/>
  <c r="E653" i="17"/>
  <c r="F653" i="17"/>
  <c r="G653" i="17"/>
  <c r="H653" i="17"/>
  <c r="I653" i="17"/>
  <c r="J653" i="17"/>
  <c r="K653" i="17"/>
  <c r="L653" i="17"/>
  <c r="M653" i="17"/>
  <c r="N653" i="17"/>
  <c r="O653" i="17"/>
  <c r="P653" i="17"/>
  <c r="Q653" i="17"/>
  <c r="R653" i="17"/>
  <c r="S653" i="17"/>
  <c r="T653" i="17"/>
  <c r="U653" i="17"/>
  <c r="V653" i="17"/>
  <c r="W653" i="17"/>
  <c r="X653" i="17"/>
  <c r="Y653" i="17"/>
  <c r="Z653" i="17"/>
  <c r="AB653" i="17"/>
  <c r="AC653" i="17"/>
  <c r="AE653" i="17"/>
  <c r="AD653" i="17" s="1"/>
  <c r="C654" i="17"/>
  <c r="D654" i="17"/>
  <c r="E654" i="17"/>
  <c r="F654" i="17"/>
  <c r="G654" i="17"/>
  <c r="H654" i="17"/>
  <c r="I654" i="17"/>
  <c r="J654" i="17"/>
  <c r="K654" i="17"/>
  <c r="L654" i="17"/>
  <c r="M654" i="17"/>
  <c r="N654" i="17"/>
  <c r="O654" i="17"/>
  <c r="P654" i="17"/>
  <c r="Q654" i="17"/>
  <c r="R654" i="17"/>
  <c r="S654" i="17"/>
  <c r="T654" i="17"/>
  <c r="U654" i="17"/>
  <c r="V654" i="17"/>
  <c r="W654" i="17"/>
  <c r="X654" i="17"/>
  <c r="Y654" i="17"/>
  <c r="Z654" i="17"/>
  <c r="AB654" i="17"/>
  <c r="AC654" i="17"/>
  <c r="AE654" i="17"/>
  <c r="AD654" i="17" s="1"/>
  <c r="C655" i="17"/>
  <c r="D655" i="17"/>
  <c r="E655" i="17"/>
  <c r="F655" i="17"/>
  <c r="G655" i="17"/>
  <c r="H655" i="17"/>
  <c r="I655" i="17"/>
  <c r="J655" i="17"/>
  <c r="K655" i="17"/>
  <c r="L655" i="17"/>
  <c r="M655" i="17"/>
  <c r="N655" i="17"/>
  <c r="O655" i="17"/>
  <c r="P655" i="17"/>
  <c r="Q655" i="17"/>
  <c r="R655" i="17"/>
  <c r="S655" i="17"/>
  <c r="T655" i="17"/>
  <c r="U655" i="17"/>
  <c r="V655" i="17"/>
  <c r="W655" i="17"/>
  <c r="X655" i="17"/>
  <c r="Y655" i="17"/>
  <c r="Z655" i="17"/>
  <c r="AB655" i="17"/>
  <c r="AC655" i="17"/>
  <c r="AE655" i="17"/>
  <c r="AD655" i="17" s="1"/>
  <c r="AI655" i="17"/>
  <c r="C656" i="17"/>
  <c r="D656" i="17"/>
  <c r="E656" i="17"/>
  <c r="F656" i="17"/>
  <c r="G656" i="17"/>
  <c r="H656" i="17"/>
  <c r="I656" i="17"/>
  <c r="J656" i="17"/>
  <c r="K656" i="17"/>
  <c r="L656" i="17"/>
  <c r="M656" i="17"/>
  <c r="N656" i="17"/>
  <c r="O656" i="17"/>
  <c r="P656" i="17"/>
  <c r="Q656" i="17"/>
  <c r="R656" i="17"/>
  <c r="S656" i="17"/>
  <c r="T656" i="17"/>
  <c r="U656" i="17"/>
  <c r="V656" i="17"/>
  <c r="W656" i="17"/>
  <c r="X656" i="17"/>
  <c r="Y656" i="17"/>
  <c r="Z656" i="17"/>
  <c r="AB656" i="17"/>
  <c r="AC656" i="17"/>
  <c r="AE656" i="17"/>
  <c r="AD656" i="17" s="1"/>
  <c r="C657" i="17"/>
  <c r="D657" i="17"/>
  <c r="E657" i="17"/>
  <c r="F657" i="17"/>
  <c r="G657" i="17"/>
  <c r="H657" i="17"/>
  <c r="I657" i="17"/>
  <c r="J657" i="17"/>
  <c r="K657" i="17"/>
  <c r="L657" i="17"/>
  <c r="M657" i="17"/>
  <c r="N657" i="17"/>
  <c r="O657" i="17"/>
  <c r="P657" i="17"/>
  <c r="Q657" i="17"/>
  <c r="R657" i="17"/>
  <c r="S657" i="17"/>
  <c r="T657" i="17"/>
  <c r="U657" i="17"/>
  <c r="V657" i="17"/>
  <c r="W657" i="17"/>
  <c r="X657" i="17"/>
  <c r="Y657" i="17"/>
  <c r="Z657" i="17"/>
  <c r="AB657" i="17"/>
  <c r="AC657" i="17"/>
  <c r="AE657" i="17"/>
  <c r="AD657" i="17" s="1"/>
  <c r="C658" i="17"/>
  <c r="D658" i="17"/>
  <c r="E658" i="17"/>
  <c r="F658" i="17"/>
  <c r="G658" i="17"/>
  <c r="H658" i="17"/>
  <c r="I658" i="17"/>
  <c r="J658" i="17"/>
  <c r="K658" i="17"/>
  <c r="L658" i="17"/>
  <c r="M658" i="17"/>
  <c r="N658" i="17"/>
  <c r="O658" i="17"/>
  <c r="P658" i="17"/>
  <c r="Q658" i="17"/>
  <c r="R658" i="17"/>
  <c r="S658" i="17"/>
  <c r="T658" i="17"/>
  <c r="U658" i="17"/>
  <c r="V658" i="17"/>
  <c r="W658" i="17"/>
  <c r="X658" i="17"/>
  <c r="Y658" i="17"/>
  <c r="Z658" i="17"/>
  <c r="AB658" i="17"/>
  <c r="AC658" i="17"/>
  <c r="AE658" i="17"/>
  <c r="AD658" i="17" s="1"/>
  <c r="AI658" i="17"/>
  <c r="AJ658" i="17" s="1"/>
  <c r="C659" i="17"/>
  <c r="D659" i="17"/>
  <c r="E659" i="17"/>
  <c r="F659" i="17"/>
  <c r="G659" i="17"/>
  <c r="H659" i="17"/>
  <c r="I659" i="17"/>
  <c r="J659" i="17"/>
  <c r="K659" i="17"/>
  <c r="L659" i="17"/>
  <c r="M659" i="17"/>
  <c r="N659" i="17"/>
  <c r="O659" i="17"/>
  <c r="P659" i="17"/>
  <c r="Q659" i="17"/>
  <c r="R659" i="17"/>
  <c r="S659" i="17"/>
  <c r="T659" i="17"/>
  <c r="U659" i="17"/>
  <c r="V659" i="17"/>
  <c r="W659" i="17"/>
  <c r="X659" i="17"/>
  <c r="Y659" i="17"/>
  <c r="Z659" i="17"/>
  <c r="AB659" i="17"/>
  <c r="AC659" i="17"/>
  <c r="AE659" i="17"/>
  <c r="C660" i="17"/>
  <c r="D660" i="17"/>
  <c r="E660" i="17"/>
  <c r="F660" i="17"/>
  <c r="G660" i="17"/>
  <c r="H660" i="17"/>
  <c r="I660" i="17"/>
  <c r="J660" i="17"/>
  <c r="K660" i="17"/>
  <c r="L660" i="17"/>
  <c r="M660" i="17"/>
  <c r="N660" i="17"/>
  <c r="O660" i="17"/>
  <c r="P660" i="17"/>
  <c r="Q660" i="17"/>
  <c r="R660" i="17"/>
  <c r="S660" i="17"/>
  <c r="T660" i="17"/>
  <c r="U660" i="17"/>
  <c r="V660" i="17"/>
  <c r="W660" i="17"/>
  <c r="X660" i="17"/>
  <c r="Y660" i="17"/>
  <c r="Z660" i="17"/>
  <c r="AB660" i="17"/>
  <c r="AC660" i="17"/>
  <c r="AE660" i="17"/>
  <c r="AI660" i="17" s="1"/>
  <c r="C661" i="17"/>
  <c r="D661" i="17"/>
  <c r="E661" i="17"/>
  <c r="F661" i="17"/>
  <c r="G661" i="17"/>
  <c r="H661" i="17"/>
  <c r="I661" i="17"/>
  <c r="J661" i="17"/>
  <c r="K661" i="17"/>
  <c r="L661" i="17"/>
  <c r="M661" i="17"/>
  <c r="N661" i="17"/>
  <c r="O661" i="17"/>
  <c r="P661" i="17"/>
  <c r="Q661" i="17"/>
  <c r="R661" i="17"/>
  <c r="S661" i="17"/>
  <c r="T661" i="17"/>
  <c r="U661" i="17"/>
  <c r="V661" i="17"/>
  <c r="W661" i="17"/>
  <c r="X661" i="17"/>
  <c r="Y661" i="17"/>
  <c r="Z661" i="17"/>
  <c r="AB661" i="17"/>
  <c r="AC661" i="17"/>
  <c r="AE661" i="17"/>
  <c r="AI661" i="17" s="1"/>
  <c r="C662" i="17"/>
  <c r="D662" i="17"/>
  <c r="E662" i="17"/>
  <c r="F662" i="17"/>
  <c r="G662" i="17"/>
  <c r="H662" i="17"/>
  <c r="I662" i="17"/>
  <c r="J662" i="17"/>
  <c r="K662" i="17"/>
  <c r="L662" i="17"/>
  <c r="M662" i="17"/>
  <c r="N662" i="17"/>
  <c r="O662" i="17"/>
  <c r="P662" i="17"/>
  <c r="Q662" i="17"/>
  <c r="R662" i="17"/>
  <c r="S662" i="17"/>
  <c r="T662" i="17"/>
  <c r="U662" i="17"/>
  <c r="V662" i="17"/>
  <c r="W662" i="17"/>
  <c r="X662" i="17"/>
  <c r="Y662" i="17"/>
  <c r="Z662" i="17"/>
  <c r="AB662" i="17"/>
  <c r="AC662" i="17"/>
  <c r="AD662" i="17"/>
  <c r="AE662" i="17"/>
  <c r="AI662" i="17" s="1"/>
  <c r="C663" i="17"/>
  <c r="D663" i="17"/>
  <c r="E663" i="17"/>
  <c r="F663" i="17"/>
  <c r="G663" i="17"/>
  <c r="H663" i="17"/>
  <c r="I663" i="17"/>
  <c r="J663" i="17"/>
  <c r="K663" i="17"/>
  <c r="L663" i="17"/>
  <c r="M663" i="17"/>
  <c r="N663" i="17"/>
  <c r="O663" i="17"/>
  <c r="P663" i="17"/>
  <c r="Q663" i="17"/>
  <c r="R663" i="17"/>
  <c r="S663" i="17"/>
  <c r="T663" i="17"/>
  <c r="U663" i="17"/>
  <c r="V663" i="17"/>
  <c r="W663" i="17"/>
  <c r="X663" i="17"/>
  <c r="Y663" i="17"/>
  <c r="Z663" i="17"/>
  <c r="AB663" i="17"/>
  <c r="AC663" i="17"/>
  <c r="AE663" i="17"/>
  <c r="AD663" i="17" s="1"/>
  <c r="C664" i="17"/>
  <c r="D664" i="17"/>
  <c r="E664" i="17"/>
  <c r="F664" i="17"/>
  <c r="G664" i="17"/>
  <c r="H664" i="17"/>
  <c r="I664" i="17"/>
  <c r="J664" i="17"/>
  <c r="K664" i="17"/>
  <c r="L664" i="17"/>
  <c r="M664" i="17"/>
  <c r="N664" i="17"/>
  <c r="O664" i="17"/>
  <c r="P664" i="17"/>
  <c r="Q664" i="17"/>
  <c r="R664" i="17"/>
  <c r="S664" i="17"/>
  <c r="T664" i="17"/>
  <c r="U664" i="17"/>
  <c r="V664" i="17"/>
  <c r="W664" i="17"/>
  <c r="X664" i="17"/>
  <c r="Y664" i="17"/>
  <c r="Z664" i="17"/>
  <c r="AB664" i="17"/>
  <c r="AC664" i="17"/>
  <c r="AE664" i="17"/>
  <c r="C665" i="17"/>
  <c r="D665" i="17"/>
  <c r="E665" i="17"/>
  <c r="F665" i="17"/>
  <c r="G665" i="17"/>
  <c r="H665" i="17"/>
  <c r="I665" i="17"/>
  <c r="J665" i="17"/>
  <c r="K665" i="17"/>
  <c r="L665" i="17"/>
  <c r="M665" i="17"/>
  <c r="N665" i="17"/>
  <c r="O665" i="17"/>
  <c r="P665" i="17"/>
  <c r="Q665" i="17"/>
  <c r="R665" i="17"/>
  <c r="S665" i="17"/>
  <c r="T665" i="17"/>
  <c r="U665" i="17"/>
  <c r="V665" i="17"/>
  <c r="W665" i="17"/>
  <c r="X665" i="17"/>
  <c r="Y665" i="17"/>
  <c r="Z665" i="17"/>
  <c r="AB665" i="17"/>
  <c r="AC665" i="17"/>
  <c r="AE665" i="17"/>
  <c r="AD665" i="17" s="1"/>
  <c r="C666" i="17"/>
  <c r="D666" i="17"/>
  <c r="E666" i="17"/>
  <c r="F666" i="17"/>
  <c r="G666" i="17"/>
  <c r="H666" i="17"/>
  <c r="I666" i="17"/>
  <c r="J666" i="17"/>
  <c r="K666" i="17"/>
  <c r="L666" i="17"/>
  <c r="M666" i="17"/>
  <c r="N666" i="17"/>
  <c r="O666" i="17"/>
  <c r="P666" i="17"/>
  <c r="Q666" i="17"/>
  <c r="R666" i="17"/>
  <c r="S666" i="17"/>
  <c r="T666" i="17"/>
  <c r="U666" i="17"/>
  <c r="V666" i="17"/>
  <c r="W666" i="17"/>
  <c r="X666" i="17"/>
  <c r="Y666" i="17"/>
  <c r="Z666" i="17"/>
  <c r="AB666" i="17"/>
  <c r="AC666" i="17"/>
  <c r="AE666" i="17"/>
  <c r="AD666" i="17" s="1"/>
  <c r="C667" i="17"/>
  <c r="D667" i="17"/>
  <c r="E667" i="17"/>
  <c r="F667" i="17"/>
  <c r="G667" i="17"/>
  <c r="H667" i="17"/>
  <c r="I667" i="17"/>
  <c r="J667" i="17"/>
  <c r="K667" i="17"/>
  <c r="L667" i="17"/>
  <c r="M667" i="17"/>
  <c r="N667" i="17"/>
  <c r="O667" i="17"/>
  <c r="P667" i="17"/>
  <c r="Q667" i="17"/>
  <c r="R667" i="17"/>
  <c r="S667" i="17"/>
  <c r="T667" i="17"/>
  <c r="U667" i="17"/>
  <c r="V667" i="17"/>
  <c r="W667" i="17"/>
  <c r="X667" i="17"/>
  <c r="Y667" i="17"/>
  <c r="Z667" i="17"/>
  <c r="AB667" i="17"/>
  <c r="AC667" i="17"/>
  <c r="AE667" i="17"/>
  <c r="AD667" i="17" s="1"/>
  <c r="C668" i="17"/>
  <c r="D668" i="17"/>
  <c r="E668" i="17"/>
  <c r="F668" i="17"/>
  <c r="G668" i="17"/>
  <c r="H668" i="17"/>
  <c r="I668" i="17"/>
  <c r="J668" i="17"/>
  <c r="K668" i="17"/>
  <c r="L668" i="17"/>
  <c r="M668" i="17"/>
  <c r="N668" i="17"/>
  <c r="O668" i="17"/>
  <c r="P668" i="17"/>
  <c r="Q668" i="17"/>
  <c r="R668" i="17"/>
  <c r="S668" i="17"/>
  <c r="T668" i="17"/>
  <c r="U668" i="17"/>
  <c r="V668" i="17"/>
  <c r="W668" i="17"/>
  <c r="X668" i="17"/>
  <c r="Y668" i="17"/>
  <c r="Z668" i="17"/>
  <c r="AB668" i="17"/>
  <c r="AC668" i="17"/>
  <c r="AE668" i="17"/>
  <c r="AD668" i="17" s="1"/>
  <c r="C669" i="17"/>
  <c r="D669" i="17"/>
  <c r="E669" i="17"/>
  <c r="F669" i="17"/>
  <c r="G669" i="17"/>
  <c r="H669" i="17"/>
  <c r="I669" i="17"/>
  <c r="J669" i="17"/>
  <c r="K669" i="17"/>
  <c r="L669" i="17"/>
  <c r="M669" i="17"/>
  <c r="N669" i="17"/>
  <c r="O669" i="17"/>
  <c r="P669" i="17"/>
  <c r="Q669" i="17"/>
  <c r="R669" i="17"/>
  <c r="S669" i="17"/>
  <c r="T669" i="17"/>
  <c r="U669" i="17"/>
  <c r="V669" i="17"/>
  <c r="W669" i="17"/>
  <c r="X669" i="17"/>
  <c r="Y669" i="17"/>
  <c r="Z669" i="17"/>
  <c r="AB669" i="17"/>
  <c r="AC669" i="17"/>
  <c r="AE669" i="17"/>
  <c r="AI669" i="17" s="1"/>
  <c r="AJ669" i="17" s="1"/>
  <c r="C670" i="17"/>
  <c r="D670" i="17"/>
  <c r="E670" i="17"/>
  <c r="F670" i="17"/>
  <c r="G670" i="17"/>
  <c r="H670" i="17"/>
  <c r="I670" i="17"/>
  <c r="J670" i="17"/>
  <c r="K670" i="17"/>
  <c r="L670" i="17"/>
  <c r="M670" i="17"/>
  <c r="N670" i="17"/>
  <c r="O670" i="17"/>
  <c r="P670" i="17"/>
  <c r="Q670" i="17"/>
  <c r="R670" i="17"/>
  <c r="S670" i="17"/>
  <c r="T670" i="17"/>
  <c r="U670" i="17"/>
  <c r="V670" i="17"/>
  <c r="W670" i="17"/>
  <c r="X670" i="17"/>
  <c r="Y670" i="17"/>
  <c r="Z670" i="17"/>
  <c r="AB670" i="17"/>
  <c r="AC670" i="17"/>
  <c r="AE670" i="17"/>
  <c r="AD670" i="17" s="1"/>
  <c r="C671" i="17"/>
  <c r="D671" i="17"/>
  <c r="E671" i="17"/>
  <c r="F671" i="17"/>
  <c r="G671" i="17"/>
  <c r="H671" i="17"/>
  <c r="I671" i="17"/>
  <c r="J671" i="17"/>
  <c r="K671" i="17"/>
  <c r="L671" i="17"/>
  <c r="M671" i="17"/>
  <c r="N671" i="17"/>
  <c r="O671" i="17"/>
  <c r="P671" i="17"/>
  <c r="Q671" i="17"/>
  <c r="R671" i="17"/>
  <c r="S671" i="17"/>
  <c r="T671" i="17"/>
  <c r="U671" i="17"/>
  <c r="V671" i="17"/>
  <c r="W671" i="17"/>
  <c r="X671" i="17"/>
  <c r="Y671" i="17"/>
  <c r="Z671" i="17"/>
  <c r="AB671" i="17"/>
  <c r="AC671" i="17"/>
  <c r="AE671" i="17"/>
  <c r="C672" i="17"/>
  <c r="D672" i="17"/>
  <c r="E672" i="17"/>
  <c r="F672" i="17"/>
  <c r="G672" i="17"/>
  <c r="H672" i="17"/>
  <c r="I672" i="17"/>
  <c r="J672" i="17"/>
  <c r="K672" i="17"/>
  <c r="L672" i="17"/>
  <c r="M672" i="17"/>
  <c r="N672" i="17"/>
  <c r="O672" i="17"/>
  <c r="P672" i="17"/>
  <c r="Q672" i="17"/>
  <c r="R672" i="17"/>
  <c r="S672" i="17"/>
  <c r="T672" i="17"/>
  <c r="U672" i="17"/>
  <c r="V672" i="17"/>
  <c r="W672" i="17"/>
  <c r="X672" i="17"/>
  <c r="Y672" i="17"/>
  <c r="Z672" i="17"/>
  <c r="AB672" i="17"/>
  <c r="AC672" i="17"/>
  <c r="AE672" i="17" s="1"/>
  <c r="C673" i="17"/>
  <c r="D673" i="17"/>
  <c r="E673" i="17"/>
  <c r="F673" i="17"/>
  <c r="G673" i="17"/>
  <c r="H673" i="17"/>
  <c r="I673" i="17"/>
  <c r="J673" i="17"/>
  <c r="K673" i="17"/>
  <c r="L673" i="17"/>
  <c r="M673" i="17"/>
  <c r="N673" i="17"/>
  <c r="O673" i="17"/>
  <c r="P673" i="17"/>
  <c r="Q673" i="17"/>
  <c r="R673" i="17"/>
  <c r="S673" i="17"/>
  <c r="T673" i="17"/>
  <c r="U673" i="17"/>
  <c r="V673" i="17"/>
  <c r="W673" i="17"/>
  <c r="X673" i="17"/>
  <c r="Y673" i="17"/>
  <c r="Z673" i="17"/>
  <c r="AB673" i="17"/>
  <c r="AC673" i="17"/>
  <c r="AE673" i="17"/>
  <c r="AI673" i="17" s="1"/>
  <c r="C674" i="17"/>
  <c r="D674" i="17"/>
  <c r="E674" i="17"/>
  <c r="F674" i="17"/>
  <c r="G674" i="17"/>
  <c r="H674" i="17"/>
  <c r="I674" i="17"/>
  <c r="J674" i="17"/>
  <c r="K674" i="17"/>
  <c r="L674" i="17"/>
  <c r="M674" i="17"/>
  <c r="N674" i="17"/>
  <c r="O674" i="17"/>
  <c r="P674" i="17"/>
  <c r="Q674" i="17"/>
  <c r="R674" i="17"/>
  <c r="S674" i="17"/>
  <c r="T674" i="17"/>
  <c r="U674" i="17"/>
  <c r="V674" i="17"/>
  <c r="W674" i="17"/>
  <c r="X674" i="17"/>
  <c r="Y674" i="17"/>
  <c r="Z674" i="17"/>
  <c r="AB674" i="17"/>
  <c r="AC674" i="17"/>
  <c r="AE674" i="17"/>
  <c r="AI674" i="17" s="1"/>
  <c r="C675" i="17"/>
  <c r="D675" i="17"/>
  <c r="E675" i="17"/>
  <c r="F675" i="17"/>
  <c r="G675" i="17"/>
  <c r="H675" i="17"/>
  <c r="I675" i="17"/>
  <c r="J675" i="17"/>
  <c r="K675" i="17"/>
  <c r="L675" i="17"/>
  <c r="M675" i="17"/>
  <c r="N675" i="17"/>
  <c r="O675" i="17"/>
  <c r="P675" i="17"/>
  <c r="Q675" i="17"/>
  <c r="R675" i="17"/>
  <c r="S675" i="17"/>
  <c r="T675" i="17"/>
  <c r="U675" i="17"/>
  <c r="V675" i="17"/>
  <c r="W675" i="17"/>
  <c r="X675" i="17"/>
  <c r="Y675" i="17"/>
  <c r="Z675" i="17"/>
  <c r="AB675" i="17"/>
  <c r="AC675" i="17"/>
  <c r="AE675" i="17"/>
  <c r="AD675" i="17" s="1"/>
  <c r="C676" i="17"/>
  <c r="D676" i="17"/>
  <c r="E676" i="17"/>
  <c r="F676" i="17"/>
  <c r="G676" i="17"/>
  <c r="H676" i="17"/>
  <c r="I676" i="17"/>
  <c r="J676" i="17"/>
  <c r="K676" i="17"/>
  <c r="L676" i="17"/>
  <c r="M676" i="17"/>
  <c r="N676" i="17"/>
  <c r="O676" i="17"/>
  <c r="P676" i="17"/>
  <c r="Q676" i="17"/>
  <c r="R676" i="17"/>
  <c r="S676" i="17"/>
  <c r="T676" i="17"/>
  <c r="U676" i="17"/>
  <c r="V676" i="17"/>
  <c r="W676" i="17"/>
  <c r="X676" i="17"/>
  <c r="Y676" i="17"/>
  <c r="Z676" i="17"/>
  <c r="AB676" i="17"/>
  <c r="AC676" i="17"/>
  <c r="AE676" i="17"/>
  <c r="AD676" i="17" s="1"/>
  <c r="C677" i="17"/>
  <c r="D677" i="17"/>
  <c r="E677" i="17"/>
  <c r="F677" i="17"/>
  <c r="G677" i="17"/>
  <c r="H677" i="17"/>
  <c r="I677" i="17"/>
  <c r="J677" i="17"/>
  <c r="K677" i="17"/>
  <c r="L677" i="17"/>
  <c r="M677" i="17"/>
  <c r="N677" i="17"/>
  <c r="O677" i="17"/>
  <c r="P677" i="17"/>
  <c r="Q677" i="17"/>
  <c r="R677" i="17"/>
  <c r="S677" i="17"/>
  <c r="T677" i="17"/>
  <c r="U677" i="17"/>
  <c r="V677" i="17"/>
  <c r="W677" i="17"/>
  <c r="X677" i="17"/>
  <c r="Y677" i="17"/>
  <c r="Z677" i="17"/>
  <c r="AB677" i="17"/>
  <c r="AC677" i="17"/>
  <c r="AE677" i="17"/>
  <c r="AD677" i="17" s="1"/>
  <c r="C678" i="17"/>
  <c r="D678" i="17"/>
  <c r="E678" i="17"/>
  <c r="F678" i="17"/>
  <c r="G678" i="17"/>
  <c r="H678" i="17"/>
  <c r="I678" i="17"/>
  <c r="J678" i="17"/>
  <c r="K678" i="17"/>
  <c r="L678" i="17"/>
  <c r="M678" i="17"/>
  <c r="N678" i="17"/>
  <c r="O678" i="17"/>
  <c r="P678" i="17"/>
  <c r="Q678" i="17"/>
  <c r="R678" i="17"/>
  <c r="S678" i="17"/>
  <c r="T678" i="17"/>
  <c r="U678" i="17"/>
  <c r="V678" i="17"/>
  <c r="W678" i="17"/>
  <c r="X678" i="17"/>
  <c r="Y678" i="17"/>
  <c r="Z678" i="17"/>
  <c r="AB678" i="17"/>
  <c r="AC678" i="17"/>
  <c r="AE678" i="17"/>
  <c r="AD678" i="17" s="1"/>
  <c r="C679" i="17"/>
  <c r="D679" i="17"/>
  <c r="E679" i="17"/>
  <c r="F679" i="17"/>
  <c r="G679" i="17"/>
  <c r="H679" i="17"/>
  <c r="I679" i="17"/>
  <c r="J679" i="17"/>
  <c r="K679" i="17"/>
  <c r="L679" i="17"/>
  <c r="M679" i="17"/>
  <c r="N679" i="17"/>
  <c r="O679" i="17"/>
  <c r="P679" i="17"/>
  <c r="Q679" i="17"/>
  <c r="R679" i="17"/>
  <c r="S679" i="17"/>
  <c r="T679" i="17"/>
  <c r="U679" i="17"/>
  <c r="V679" i="17"/>
  <c r="W679" i="17"/>
  <c r="X679" i="17"/>
  <c r="Y679" i="17"/>
  <c r="Z679" i="17"/>
  <c r="AB679" i="17"/>
  <c r="AC679" i="17"/>
  <c r="AE679" i="17"/>
  <c r="AD679" i="17" s="1"/>
  <c r="C680" i="17"/>
  <c r="D680" i="17"/>
  <c r="E680" i="17"/>
  <c r="F680" i="17"/>
  <c r="G680" i="17"/>
  <c r="H680" i="17"/>
  <c r="I680" i="17"/>
  <c r="J680" i="17"/>
  <c r="K680" i="17"/>
  <c r="L680" i="17"/>
  <c r="M680" i="17"/>
  <c r="N680" i="17"/>
  <c r="O680" i="17"/>
  <c r="P680" i="17"/>
  <c r="Q680" i="17"/>
  <c r="R680" i="17"/>
  <c r="S680" i="17"/>
  <c r="T680" i="17"/>
  <c r="U680" i="17"/>
  <c r="V680" i="17"/>
  <c r="W680" i="17"/>
  <c r="X680" i="17"/>
  <c r="Y680" i="17"/>
  <c r="Z680" i="17"/>
  <c r="AB680" i="17"/>
  <c r="AC680" i="17"/>
  <c r="AE680" i="17"/>
  <c r="AD680" i="17" s="1"/>
  <c r="C681" i="17"/>
  <c r="D681" i="17"/>
  <c r="E681" i="17"/>
  <c r="F681" i="17"/>
  <c r="G681" i="17"/>
  <c r="H681" i="17"/>
  <c r="I681" i="17"/>
  <c r="J681" i="17"/>
  <c r="K681" i="17"/>
  <c r="L681" i="17"/>
  <c r="M681" i="17"/>
  <c r="N681" i="17"/>
  <c r="O681" i="17"/>
  <c r="P681" i="17"/>
  <c r="Q681" i="17"/>
  <c r="R681" i="17"/>
  <c r="S681" i="17"/>
  <c r="T681" i="17"/>
  <c r="U681" i="17"/>
  <c r="V681" i="17"/>
  <c r="W681" i="17"/>
  <c r="X681" i="17"/>
  <c r="Y681" i="17"/>
  <c r="Z681" i="17"/>
  <c r="AB681" i="17"/>
  <c r="AC681" i="17"/>
  <c r="AE681" i="17"/>
  <c r="AD681" i="17" s="1"/>
  <c r="C682" i="17"/>
  <c r="D682" i="17"/>
  <c r="E682" i="17"/>
  <c r="F682" i="17"/>
  <c r="G682" i="17"/>
  <c r="H682" i="17"/>
  <c r="I682" i="17"/>
  <c r="J682" i="17"/>
  <c r="K682" i="17"/>
  <c r="L682" i="17"/>
  <c r="M682" i="17"/>
  <c r="N682" i="17"/>
  <c r="O682" i="17"/>
  <c r="P682" i="17"/>
  <c r="Q682" i="17"/>
  <c r="R682" i="17"/>
  <c r="S682" i="17"/>
  <c r="T682" i="17"/>
  <c r="U682" i="17"/>
  <c r="V682" i="17"/>
  <c r="W682" i="17"/>
  <c r="X682" i="17"/>
  <c r="Y682" i="17"/>
  <c r="Z682" i="17"/>
  <c r="AB682" i="17"/>
  <c r="AC682" i="17"/>
  <c r="AE682" i="17"/>
  <c r="AD682" i="17" s="1"/>
  <c r="C683" i="17"/>
  <c r="D683" i="17"/>
  <c r="E683" i="17"/>
  <c r="F683" i="17"/>
  <c r="G683" i="17"/>
  <c r="H683" i="17"/>
  <c r="I683" i="17"/>
  <c r="J683" i="17"/>
  <c r="K683" i="17"/>
  <c r="L683" i="17"/>
  <c r="M683" i="17"/>
  <c r="N683" i="17"/>
  <c r="O683" i="17"/>
  <c r="P683" i="17"/>
  <c r="Q683" i="17"/>
  <c r="R683" i="17"/>
  <c r="S683" i="17"/>
  <c r="T683" i="17"/>
  <c r="U683" i="17"/>
  <c r="V683" i="17"/>
  <c r="W683" i="17"/>
  <c r="X683" i="17"/>
  <c r="Y683" i="17"/>
  <c r="Z683" i="17"/>
  <c r="AB683" i="17"/>
  <c r="AC683" i="17"/>
  <c r="AE683" i="17"/>
  <c r="C684" i="17"/>
  <c r="D684" i="17"/>
  <c r="E684" i="17"/>
  <c r="F684" i="17"/>
  <c r="G684" i="17"/>
  <c r="H684" i="17"/>
  <c r="I684" i="17"/>
  <c r="J684" i="17"/>
  <c r="K684" i="17"/>
  <c r="L684" i="17"/>
  <c r="M684" i="17"/>
  <c r="N684" i="17"/>
  <c r="O684" i="17"/>
  <c r="P684" i="17"/>
  <c r="Q684" i="17"/>
  <c r="R684" i="17"/>
  <c r="S684" i="17"/>
  <c r="T684" i="17"/>
  <c r="U684" i="17"/>
  <c r="V684" i="17"/>
  <c r="W684" i="17"/>
  <c r="X684" i="17"/>
  <c r="Y684" i="17"/>
  <c r="Z684" i="17"/>
  <c r="AB684" i="17"/>
  <c r="AC684" i="17"/>
  <c r="AE684" i="17"/>
  <c r="AI684" i="17" s="1"/>
  <c r="C685" i="17"/>
  <c r="D685" i="17"/>
  <c r="E685" i="17"/>
  <c r="F685" i="17"/>
  <c r="G685" i="17"/>
  <c r="H685" i="17"/>
  <c r="I685" i="17"/>
  <c r="J685" i="17"/>
  <c r="K685" i="17"/>
  <c r="L685" i="17"/>
  <c r="M685" i="17"/>
  <c r="N685" i="17"/>
  <c r="O685" i="17"/>
  <c r="P685" i="17"/>
  <c r="Q685" i="17"/>
  <c r="R685" i="17"/>
  <c r="S685" i="17"/>
  <c r="T685" i="17"/>
  <c r="U685" i="17"/>
  <c r="V685" i="17"/>
  <c r="W685" i="17"/>
  <c r="X685" i="17"/>
  <c r="Y685" i="17"/>
  <c r="Z685" i="17"/>
  <c r="AB685" i="17"/>
  <c r="AC685" i="17"/>
  <c r="AE685" i="17"/>
  <c r="C686" i="17"/>
  <c r="D686" i="17"/>
  <c r="E686" i="17"/>
  <c r="F686" i="17"/>
  <c r="G686" i="17"/>
  <c r="H686" i="17"/>
  <c r="I686" i="17"/>
  <c r="J686" i="17"/>
  <c r="K686" i="17"/>
  <c r="L686" i="17"/>
  <c r="M686" i="17"/>
  <c r="N686" i="17"/>
  <c r="O686" i="17"/>
  <c r="P686" i="17"/>
  <c r="Q686" i="17"/>
  <c r="R686" i="17"/>
  <c r="S686" i="17"/>
  <c r="T686" i="17"/>
  <c r="U686" i="17"/>
  <c r="V686" i="17"/>
  <c r="W686" i="17"/>
  <c r="X686" i="17"/>
  <c r="Y686" i="17"/>
  <c r="Z686" i="17"/>
  <c r="AB686" i="17"/>
  <c r="AC686" i="17"/>
  <c r="AE686" i="17"/>
  <c r="AI686" i="17" s="1"/>
  <c r="C687" i="17"/>
  <c r="D687" i="17"/>
  <c r="E687" i="17"/>
  <c r="F687" i="17"/>
  <c r="G687" i="17"/>
  <c r="H687" i="17"/>
  <c r="I687" i="17"/>
  <c r="J687" i="17"/>
  <c r="K687" i="17"/>
  <c r="L687" i="17"/>
  <c r="M687" i="17"/>
  <c r="N687" i="17"/>
  <c r="O687" i="17"/>
  <c r="P687" i="17"/>
  <c r="Q687" i="17"/>
  <c r="R687" i="17"/>
  <c r="S687" i="17"/>
  <c r="T687" i="17"/>
  <c r="U687" i="17"/>
  <c r="V687" i="17"/>
  <c r="W687" i="17"/>
  <c r="X687" i="17"/>
  <c r="Y687" i="17"/>
  <c r="Z687" i="17"/>
  <c r="AB687" i="17"/>
  <c r="AC687" i="17"/>
  <c r="AE687" i="17"/>
  <c r="AD687" i="17" s="1"/>
  <c r="AI687" i="17"/>
  <c r="AK687" i="17" s="1"/>
  <c r="C688" i="17"/>
  <c r="D688" i="17"/>
  <c r="E688" i="17"/>
  <c r="F688" i="17"/>
  <c r="G688" i="17"/>
  <c r="H688" i="17"/>
  <c r="I688" i="17"/>
  <c r="J688" i="17"/>
  <c r="K688" i="17"/>
  <c r="L688" i="17"/>
  <c r="M688" i="17"/>
  <c r="N688" i="17"/>
  <c r="O688" i="17"/>
  <c r="P688" i="17"/>
  <c r="Q688" i="17"/>
  <c r="R688" i="17"/>
  <c r="S688" i="17"/>
  <c r="T688" i="17"/>
  <c r="U688" i="17"/>
  <c r="V688" i="17"/>
  <c r="W688" i="17"/>
  <c r="X688" i="17"/>
  <c r="Y688" i="17"/>
  <c r="Z688" i="17"/>
  <c r="AB688" i="17"/>
  <c r="AC688" i="17"/>
  <c r="AE688" i="17"/>
  <c r="AD688" i="17" s="1"/>
  <c r="C689" i="17"/>
  <c r="D689" i="17"/>
  <c r="E689" i="17"/>
  <c r="F689" i="17"/>
  <c r="G689" i="17"/>
  <c r="H689" i="17"/>
  <c r="I689" i="17"/>
  <c r="J689" i="17"/>
  <c r="K689" i="17"/>
  <c r="L689" i="17"/>
  <c r="M689" i="17"/>
  <c r="N689" i="17"/>
  <c r="O689" i="17"/>
  <c r="P689" i="17"/>
  <c r="Q689" i="17"/>
  <c r="R689" i="17"/>
  <c r="S689" i="17"/>
  <c r="T689" i="17"/>
  <c r="U689" i="17"/>
  <c r="V689" i="17"/>
  <c r="W689" i="17"/>
  <c r="X689" i="17"/>
  <c r="Y689" i="17"/>
  <c r="Z689" i="17"/>
  <c r="AB689" i="17"/>
  <c r="AC689" i="17"/>
  <c r="AE689" i="17"/>
  <c r="AD689" i="17" s="1"/>
  <c r="C690" i="17"/>
  <c r="D690" i="17"/>
  <c r="E690" i="17"/>
  <c r="F690" i="17"/>
  <c r="G690" i="17"/>
  <c r="H690" i="17"/>
  <c r="I690" i="17"/>
  <c r="J690" i="17"/>
  <c r="K690" i="17"/>
  <c r="L690" i="17"/>
  <c r="M690" i="17"/>
  <c r="N690" i="17"/>
  <c r="O690" i="17"/>
  <c r="P690" i="17"/>
  <c r="Q690" i="17"/>
  <c r="R690" i="17"/>
  <c r="S690" i="17"/>
  <c r="T690" i="17"/>
  <c r="U690" i="17"/>
  <c r="V690" i="17"/>
  <c r="W690" i="17"/>
  <c r="X690" i="17"/>
  <c r="Y690" i="17"/>
  <c r="Z690" i="17"/>
  <c r="AB690" i="17"/>
  <c r="AC690" i="17"/>
  <c r="AE690" i="17"/>
  <c r="AD690" i="17" s="1"/>
  <c r="C691" i="17"/>
  <c r="D691" i="17"/>
  <c r="E691" i="17"/>
  <c r="F691" i="17"/>
  <c r="G691" i="17"/>
  <c r="H691" i="17"/>
  <c r="I691" i="17"/>
  <c r="J691" i="17"/>
  <c r="K691" i="17"/>
  <c r="L691" i="17"/>
  <c r="M691" i="17"/>
  <c r="N691" i="17"/>
  <c r="O691" i="17"/>
  <c r="P691" i="17"/>
  <c r="Q691" i="17"/>
  <c r="R691" i="17"/>
  <c r="S691" i="17"/>
  <c r="T691" i="17"/>
  <c r="U691" i="17"/>
  <c r="V691" i="17"/>
  <c r="W691" i="17"/>
  <c r="X691" i="17"/>
  <c r="Y691" i="17"/>
  <c r="Z691" i="17"/>
  <c r="AB691" i="17"/>
  <c r="AC691" i="17"/>
  <c r="AE691" i="17"/>
  <c r="AD691" i="17" s="1"/>
  <c r="C692" i="17"/>
  <c r="D692" i="17"/>
  <c r="E692" i="17"/>
  <c r="F692" i="17"/>
  <c r="G692" i="17"/>
  <c r="H692" i="17"/>
  <c r="I692" i="17"/>
  <c r="J692" i="17"/>
  <c r="K692" i="17"/>
  <c r="L692" i="17"/>
  <c r="M692" i="17"/>
  <c r="N692" i="17"/>
  <c r="O692" i="17"/>
  <c r="P692" i="17"/>
  <c r="Q692" i="17"/>
  <c r="R692" i="17"/>
  <c r="S692" i="17"/>
  <c r="T692" i="17"/>
  <c r="U692" i="17"/>
  <c r="V692" i="17"/>
  <c r="W692" i="17"/>
  <c r="X692" i="17"/>
  <c r="Y692" i="17"/>
  <c r="Z692" i="17"/>
  <c r="AB692" i="17"/>
  <c r="AC692" i="17"/>
  <c r="AE692" i="17"/>
  <c r="AD692" i="17" s="1"/>
  <c r="C693" i="17"/>
  <c r="D693" i="17"/>
  <c r="E693" i="17"/>
  <c r="F693" i="17"/>
  <c r="G693" i="17"/>
  <c r="H693" i="17"/>
  <c r="I693" i="17"/>
  <c r="J693" i="17"/>
  <c r="K693" i="17"/>
  <c r="L693" i="17"/>
  <c r="M693" i="17"/>
  <c r="N693" i="17"/>
  <c r="O693" i="17"/>
  <c r="P693" i="17"/>
  <c r="Q693" i="17"/>
  <c r="R693" i="17"/>
  <c r="S693" i="17"/>
  <c r="T693" i="17"/>
  <c r="U693" i="17"/>
  <c r="V693" i="17"/>
  <c r="W693" i="17"/>
  <c r="X693" i="17"/>
  <c r="Y693" i="17"/>
  <c r="Z693" i="17"/>
  <c r="AB693" i="17"/>
  <c r="AC693" i="17"/>
  <c r="AE693" i="17"/>
  <c r="AD693" i="17" s="1"/>
  <c r="C694" i="17"/>
  <c r="D694" i="17"/>
  <c r="E694" i="17"/>
  <c r="F694" i="17"/>
  <c r="G694" i="17"/>
  <c r="H694" i="17"/>
  <c r="I694" i="17"/>
  <c r="J694" i="17"/>
  <c r="K694" i="17"/>
  <c r="L694" i="17"/>
  <c r="M694" i="17"/>
  <c r="N694" i="17"/>
  <c r="O694" i="17"/>
  <c r="P694" i="17"/>
  <c r="Q694" i="17"/>
  <c r="R694" i="17"/>
  <c r="S694" i="17"/>
  <c r="T694" i="17"/>
  <c r="U694" i="17"/>
  <c r="V694" i="17"/>
  <c r="W694" i="17"/>
  <c r="X694" i="17"/>
  <c r="Y694" i="17"/>
  <c r="Z694" i="17"/>
  <c r="AB694" i="17"/>
  <c r="AC694" i="17"/>
  <c r="AE694" i="17"/>
  <c r="AD694" i="17" s="1"/>
  <c r="AI694" i="17"/>
  <c r="AJ694" i="17" s="1"/>
  <c r="C695" i="17"/>
  <c r="D695" i="17"/>
  <c r="E695" i="17"/>
  <c r="F695" i="17"/>
  <c r="G695" i="17"/>
  <c r="H695" i="17"/>
  <c r="I695" i="17"/>
  <c r="J695" i="17"/>
  <c r="K695" i="17"/>
  <c r="L695" i="17"/>
  <c r="M695" i="17"/>
  <c r="N695" i="17"/>
  <c r="O695" i="17"/>
  <c r="P695" i="17"/>
  <c r="Q695" i="17"/>
  <c r="R695" i="17"/>
  <c r="S695" i="17"/>
  <c r="T695" i="17"/>
  <c r="U695" i="17"/>
  <c r="V695" i="17"/>
  <c r="W695" i="17"/>
  <c r="X695" i="17"/>
  <c r="Y695" i="17"/>
  <c r="Z695" i="17"/>
  <c r="AB695" i="17"/>
  <c r="AC695" i="17"/>
  <c r="AE695" i="17"/>
  <c r="C696" i="17"/>
  <c r="D696" i="17"/>
  <c r="E696" i="17"/>
  <c r="F696" i="17"/>
  <c r="G696" i="17"/>
  <c r="H696" i="17"/>
  <c r="I696" i="17"/>
  <c r="J696" i="17"/>
  <c r="K696" i="17"/>
  <c r="L696" i="17"/>
  <c r="M696" i="17"/>
  <c r="N696" i="17"/>
  <c r="O696" i="17"/>
  <c r="P696" i="17"/>
  <c r="Q696" i="17"/>
  <c r="R696" i="17"/>
  <c r="S696" i="17"/>
  <c r="T696" i="17"/>
  <c r="U696" i="17"/>
  <c r="V696" i="17"/>
  <c r="W696" i="17"/>
  <c r="X696" i="17"/>
  <c r="Y696" i="17"/>
  <c r="Z696" i="17"/>
  <c r="AB696" i="17"/>
  <c r="AC696" i="17"/>
  <c r="AE696" i="17"/>
  <c r="AI696" i="17" s="1"/>
  <c r="C697" i="17"/>
  <c r="D697" i="17"/>
  <c r="E697" i="17"/>
  <c r="F697" i="17"/>
  <c r="G697" i="17"/>
  <c r="H697" i="17"/>
  <c r="I697" i="17"/>
  <c r="J697" i="17"/>
  <c r="K697" i="17"/>
  <c r="L697" i="17"/>
  <c r="M697" i="17"/>
  <c r="N697" i="17"/>
  <c r="O697" i="17"/>
  <c r="P697" i="17"/>
  <c r="Q697" i="17"/>
  <c r="R697" i="17"/>
  <c r="S697" i="17"/>
  <c r="T697" i="17"/>
  <c r="U697" i="17"/>
  <c r="V697" i="17"/>
  <c r="W697" i="17"/>
  <c r="X697" i="17"/>
  <c r="Y697" i="17"/>
  <c r="Z697" i="17"/>
  <c r="AB697" i="17"/>
  <c r="AC697" i="17"/>
  <c r="AE697" i="17"/>
  <c r="C698" i="17"/>
  <c r="D698" i="17"/>
  <c r="E698" i="17"/>
  <c r="F698" i="17"/>
  <c r="G698" i="17"/>
  <c r="H698" i="17"/>
  <c r="I698" i="17"/>
  <c r="J698" i="17"/>
  <c r="K698" i="17"/>
  <c r="L698" i="17"/>
  <c r="M698" i="17"/>
  <c r="N698" i="17"/>
  <c r="O698" i="17"/>
  <c r="P698" i="17"/>
  <c r="Q698" i="17"/>
  <c r="R698" i="17"/>
  <c r="S698" i="17"/>
  <c r="T698" i="17"/>
  <c r="U698" i="17"/>
  <c r="V698" i="17"/>
  <c r="W698" i="17"/>
  <c r="X698" i="17"/>
  <c r="Y698" i="17"/>
  <c r="Z698" i="17"/>
  <c r="AB698" i="17"/>
  <c r="AC698" i="17"/>
  <c r="AE698" i="17"/>
  <c r="AI698" i="17" s="1"/>
  <c r="C699" i="17"/>
  <c r="D699" i="17"/>
  <c r="E699" i="17"/>
  <c r="F699" i="17"/>
  <c r="G699" i="17"/>
  <c r="H699" i="17"/>
  <c r="I699" i="17"/>
  <c r="J699" i="17"/>
  <c r="K699" i="17"/>
  <c r="L699" i="17"/>
  <c r="M699" i="17"/>
  <c r="N699" i="17"/>
  <c r="O699" i="17"/>
  <c r="P699" i="17"/>
  <c r="Q699" i="17"/>
  <c r="R699" i="17"/>
  <c r="S699" i="17"/>
  <c r="T699" i="17"/>
  <c r="U699" i="17"/>
  <c r="V699" i="17"/>
  <c r="W699" i="17"/>
  <c r="X699" i="17"/>
  <c r="Y699" i="17"/>
  <c r="Z699" i="17"/>
  <c r="AB699" i="17"/>
  <c r="AC699" i="17"/>
  <c r="AE699" i="17"/>
  <c r="AD699" i="17" s="1"/>
  <c r="C700" i="17"/>
  <c r="D700" i="17"/>
  <c r="E700" i="17"/>
  <c r="F700" i="17"/>
  <c r="G700" i="17"/>
  <c r="H700" i="17"/>
  <c r="I700" i="17"/>
  <c r="J700" i="17"/>
  <c r="K700" i="17"/>
  <c r="L700" i="17"/>
  <c r="M700" i="17"/>
  <c r="N700" i="17"/>
  <c r="O700" i="17"/>
  <c r="P700" i="17"/>
  <c r="Q700" i="17"/>
  <c r="R700" i="17"/>
  <c r="S700" i="17"/>
  <c r="T700" i="17"/>
  <c r="U700" i="17"/>
  <c r="V700" i="17"/>
  <c r="W700" i="17"/>
  <c r="X700" i="17"/>
  <c r="Y700" i="17"/>
  <c r="Z700" i="17"/>
  <c r="AB700" i="17"/>
  <c r="AC700" i="17"/>
  <c r="AE700" i="17"/>
  <c r="AD700" i="17" s="1"/>
  <c r="C701" i="17"/>
  <c r="D701" i="17"/>
  <c r="E701" i="17"/>
  <c r="F701" i="17"/>
  <c r="G701" i="17"/>
  <c r="H701" i="17"/>
  <c r="I701" i="17"/>
  <c r="J701" i="17"/>
  <c r="K701" i="17"/>
  <c r="L701" i="17"/>
  <c r="M701" i="17"/>
  <c r="N701" i="17"/>
  <c r="O701" i="17"/>
  <c r="P701" i="17"/>
  <c r="Q701" i="17"/>
  <c r="R701" i="17"/>
  <c r="S701" i="17"/>
  <c r="T701" i="17"/>
  <c r="U701" i="17"/>
  <c r="V701" i="17"/>
  <c r="W701" i="17"/>
  <c r="X701" i="17"/>
  <c r="Y701" i="17"/>
  <c r="Z701" i="17"/>
  <c r="AB701" i="17"/>
  <c r="AC701" i="17"/>
  <c r="AE701" i="17"/>
  <c r="AD701" i="17" s="1"/>
  <c r="C702" i="17"/>
  <c r="D702" i="17"/>
  <c r="E702" i="17"/>
  <c r="F702" i="17"/>
  <c r="G702" i="17"/>
  <c r="H702" i="17"/>
  <c r="I702" i="17"/>
  <c r="J702" i="17"/>
  <c r="K702" i="17"/>
  <c r="L702" i="17"/>
  <c r="M702" i="17"/>
  <c r="N702" i="17"/>
  <c r="O702" i="17"/>
  <c r="P702" i="17"/>
  <c r="Q702" i="17"/>
  <c r="R702" i="17"/>
  <c r="S702" i="17"/>
  <c r="T702" i="17"/>
  <c r="U702" i="17"/>
  <c r="V702" i="17"/>
  <c r="W702" i="17"/>
  <c r="X702" i="17"/>
  <c r="Y702" i="17"/>
  <c r="Z702" i="17"/>
  <c r="AB702" i="17"/>
  <c r="AC702" i="17"/>
  <c r="AE702" i="17"/>
  <c r="C703" i="17"/>
  <c r="D703" i="17"/>
  <c r="E703" i="17"/>
  <c r="F703" i="17"/>
  <c r="G703" i="17"/>
  <c r="H703" i="17"/>
  <c r="I703" i="17"/>
  <c r="J703" i="17"/>
  <c r="K703" i="17"/>
  <c r="L703" i="17"/>
  <c r="M703" i="17"/>
  <c r="N703" i="17"/>
  <c r="O703" i="17"/>
  <c r="P703" i="17"/>
  <c r="Q703" i="17"/>
  <c r="R703" i="17"/>
  <c r="S703" i="17"/>
  <c r="T703" i="17"/>
  <c r="U703" i="17"/>
  <c r="V703" i="17"/>
  <c r="W703" i="17"/>
  <c r="X703" i="17"/>
  <c r="Y703" i="17"/>
  <c r="Z703" i="17"/>
  <c r="AB703" i="17"/>
  <c r="AC703" i="17"/>
  <c r="AE703" i="17"/>
  <c r="AD703" i="17" s="1"/>
  <c r="AI703" i="17"/>
  <c r="AK703" i="17" s="1"/>
  <c r="C704" i="17"/>
  <c r="D704" i="17"/>
  <c r="E704" i="17"/>
  <c r="F704" i="17"/>
  <c r="G704" i="17"/>
  <c r="H704" i="17"/>
  <c r="I704" i="17"/>
  <c r="J704" i="17"/>
  <c r="K704" i="17"/>
  <c r="L704" i="17"/>
  <c r="M704" i="17"/>
  <c r="N704" i="17"/>
  <c r="O704" i="17"/>
  <c r="P704" i="17"/>
  <c r="Q704" i="17"/>
  <c r="R704" i="17"/>
  <c r="S704" i="17"/>
  <c r="T704" i="17"/>
  <c r="U704" i="17"/>
  <c r="V704" i="17"/>
  <c r="W704" i="17"/>
  <c r="X704" i="17"/>
  <c r="Y704" i="17"/>
  <c r="Z704" i="17"/>
  <c r="AB704" i="17"/>
  <c r="AC704" i="17"/>
  <c r="AE704" i="17"/>
  <c r="AI704" i="17" s="1"/>
  <c r="AJ704" i="17" s="1"/>
  <c r="C705" i="17"/>
  <c r="D705" i="17"/>
  <c r="E705" i="17"/>
  <c r="F705" i="17"/>
  <c r="G705" i="17"/>
  <c r="H705" i="17"/>
  <c r="I705" i="17"/>
  <c r="J705" i="17"/>
  <c r="K705" i="17"/>
  <c r="L705" i="17"/>
  <c r="M705" i="17"/>
  <c r="N705" i="17"/>
  <c r="O705" i="17"/>
  <c r="P705" i="17"/>
  <c r="Q705" i="17"/>
  <c r="R705" i="17"/>
  <c r="S705" i="17"/>
  <c r="T705" i="17"/>
  <c r="U705" i="17"/>
  <c r="V705" i="17"/>
  <c r="W705" i="17"/>
  <c r="X705" i="17"/>
  <c r="Y705" i="17"/>
  <c r="Z705" i="17"/>
  <c r="AB705" i="17"/>
  <c r="AC705" i="17"/>
  <c r="AE705" i="17"/>
  <c r="AD705" i="17" s="1"/>
  <c r="AI705" i="17"/>
  <c r="C706" i="17"/>
  <c r="D706" i="17"/>
  <c r="E706" i="17"/>
  <c r="F706" i="17"/>
  <c r="G706" i="17"/>
  <c r="H706" i="17"/>
  <c r="I706" i="17"/>
  <c r="J706" i="17"/>
  <c r="K706" i="17"/>
  <c r="L706" i="17"/>
  <c r="M706" i="17"/>
  <c r="N706" i="17"/>
  <c r="O706" i="17"/>
  <c r="P706" i="17"/>
  <c r="Q706" i="17"/>
  <c r="R706" i="17"/>
  <c r="S706" i="17"/>
  <c r="T706" i="17"/>
  <c r="U706" i="17"/>
  <c r="V706" i="17"/>
  <c r="W706" i="17"/>
  <c r="X706" i="17"/>
  <c r="Y706" i="17"/>
  <c r="Z706" i="17"/>
  <c r="AB706" i="17"/>
  <c r="AC706" i="17"/>
  <c r="AE706" i="17"/>
  <c r="AD706" i="17" s="1"/>
  <c r="C707" i="17"/>
  <c r="D707" i="17"/>
  <c r="E707" i="17"/>
  <c r="F707" i="17"/>
  <c r="G707" i="17"/>
  <c r="H707" i="17"/>
  <c r="I707" i="17"/>
  <c r="J707" i="17"/>
  <c r="K707" i="17"/>
  <c r="L707" i="17"/>
  <c r="M707" i="17"/>
  <c r="N707" i="17"/>
  <c r="O707" i="17"/>
  <c r="P707" i="17"/>
  <c r="Q707" i="17"/>
  <c r="R707" i="17"/>
  <c r="S707" i="17"/>
  <c r="T707" i="17"/>
  <c r="U707" i="17"/>
  <c r="V707" i="17"/>
  <c r="W707" i="17"/>
  <c r="X707" i="17"/>
  <c r="Y707" i="17"/>
  <c r="Z707" i="17"/>
  <c r="AB707" i="17"/>
  <c r="AC707" i="17"/>
  <c r="AE707" i="17"/>
  <c r="C708" i="17"/>
  <c r="D708" i="17"/>
  <c r="E708" i="17"/>
  <c r="F708" i="17"/>
  <c r="G708" i="17"/>
  <c r="H708" i="17"/>
  <c r="I708" i="17"/>
  <c r="J708" i="17"/>
  <c r="K708" i="17"/>
  <c r="L708" i="17"/>
  <c r="M708" i="17"/>
  <c r="N708" i="17"/>
  <c r="O708" i="17"/>
  <c r="P708" i="17"/>
  <c r="Q708" i="17"/>
  <c r="R708" i="17"/>
  <c r="S708" i="17"/>
  <c r="T708" i="17"/>
  <c r="U708" i="17"/>
  <c r="V708" i="17"/>
  <c r="W708" i="17"/>
  <c r="X708" i="17"/>
  <c r="Y708" i="17"/>
  <c r="Z708" i="17"/>
  <c r="AB708" i="17"/>
  <c r="AC708" i="17"/>
  <c r="AE708" i="17"/>
  <c r="AI708" i="17" s="1"/>
  <c r="AL708" i="17" s="1"/>
  <c r="C709" i="17"/>
  <c r="D709" i="17"/>
  <c r="E709" i="17"/>
  <c r="F709" i="17"/>
  <c r="G709" i="17"/>
  <c r="H709" i="17"/>
  <c r="I709" i="17"/>
  <c r="J709" i="17"/>
  <c r="K709" i="17"/>
  <c r="L709" i="17"/>
  <c r="M709" i="17"/>
  <c r="N709" i="17"/>
  <c r="O709" i="17"/>
  <c r="P709" i="17"/>
  <c r="Q709" i="17"/>
  <c r="R709" i="17"/>
  <c r="S709" i="17"/>
  <c r="T709" i="17"/>
  <c r="U709" i="17"/>
  <c r="V709" i="17"/>
  <c r="W709" i="17"/>
  <c r="X709" i="17"/>
  <c r="Y709" i="17"/>
  <c r="Z709" i="17"/>
  <c r="AB709" i="17"/>
  <c r="AC709" i="17"/>
  <c r="AE709" i="17"/>
  <c r="C710" i="17"/>
  <c r="D710" i="17"/>
  <c r="E710" i="17"/>
  <c r="F710" i="17"/>
  <c r="G710" i="17"/>
  <c r="H710" i="17"/>
  <c r="I710" i="17"/>
  <c r="J710" i="17"/>
  <c r="K710" i="17"/>
  <c r="L710" i="17"/>
  <c r="M710" i="17"/>
  <c r="N710" i="17"/>
  <c r="O710" i="17"/>
  <c r="P710" i="17"/>
  <c r="Q710" i="17"/>
  <c r="R710" i="17"/>
  <c r="S710" i="17"/>
  <c r="T710" i="17"/>
  <c r="U710" i="17"/>
  <c r="V710" i="17"/>
  <c r="W710" i="17"/>
  <c r="X710" i="17"/>
  <c r="Y710" i="17"/>
  <c r="Z710" i="17"/>
  <c r="AB710" i="17"/>
  <c r="AC710" i="17"/>
  <c r="AE710" i="17"/>
  <c r="AI710" i="17" s="1"/>
  <c r="C711" i="17"/>
  <c r="D711" i="17"/>
  <c r="E711" i="17"/>
  <c r="F711" i="17"/>
  <c r="G711" i="17"/>
  <c r="H711" i="17"/>
  <c r="I711" i="17"/>
  <c r="J711" i="17"/>
  <c r="K711" i="17"/>
  <c r="L711" i="17"/>
  <c r="M711" i="17"/>
  <c r="N711" i="17"/>
  <c r="O711" i="17"/>
  <c r="P711" i="17"/>
  <c r="Q711" i="17"/>
  <c r="R711" i="17"/>
  <c r="S711" i="17"/>
  <c r="T711" i="17"/>
  <c r="U711" i="17"/>
  <c r="V711" i="17"/>
  <c r="W711" i="17"/>
  <c r="X711" i="17"/>
  <c r="Y711" i="17"/>
  <c r="Z711" i="17"/>
  <c r="AB711" i="17"/>
  <c r="AC711" i="17"/>
  <c r="AE711" i="17"/>
  <c r="AD711" i="17" s="1"/>
  <c r="AI711" i="17"/>
  <c r="AJ711" i="17" s="1"/>
  <c r="C712" i="17"/>
  <c r="D712" i="17"/>
  <c r="E712" i="17"/>
  <c r="F712" i="17"/>
  <c r="G712" i="17"/>
  <c r="H712" i="17"/>
  <c r="I712" i="17"/>
  <c r="J712" i="17"/>
  <c r="K712" i="17"/>
  <c r="L712" i="17"/>
  <c r="M712" i="17"/>
  <c r="N712" i="17"/>
  <c r="O712" i="17"/>
  <c r="P712" i="17"/>
  <c r="Q712" i="17"/>
  <c r="R712" i="17"/>
  <c r="S712" i="17"/>
  <c r="T712" i="17"/>
  <c r="U712" i="17"/>
  <c r="V712" i="17"/>
  <c r="W712" i="17"/>
  <c r="X712" i="17"/>
  <c r="Y712" i="17"/>
  <c r="Z712" i="17"/>
  <c r="AB712" i="17"/>
  <c r="AC712" i="17"/>
  <c r="AE712" i="17"/>
  <c r="AD712" i="17" s="1"/>
  <c r="AI712" i="17"/>
  <c r="AL712" i="17" s="1"/>
  <c r="C713" i="17"/>
  <c r="D713" i="17"/>
  <c r="E713" i="17"/>
  <c r="F713" i="17"/>
  <c r="G713" i="17"/>
  <c r="H713" i="17"/>
  <c r="I713" i="17"/>
  <c r="J713" i="17"/>
  <c r="K713" i="17"/>
  <c r="L713" i="17"/>
  <c r="M713" i="17"/>
  <c r="N713" i="17"/>
  <c r="O713" i="17"/>
  <c r="P713" i="17"/>
  <c r="Q713" i="17"/>
  <c r="R713" i="17"/>
  <c r="S713" i="17"/>
  <c r="T713" i="17"/>
  <c r="U713" i="17"/>
  <c r="V713" i="17"/>
  <c r="W713" i="17"/>
  <c r="X713" i="17"/>
  <c r="Y713" i="17"/>
  <c r="Z713" i="17"/>
  <c r="AB713" i="17"/>
  <c r="AC713" i="17"/>
  <c r="AE713" i="17"/>
  <c r="C714" i="17"/>
  <c r="D714" i="17"/>
  <c r="E714" i="17"/>
  <c r="F714" i="17"/>
  <c r="G714" i="17"/>
  <c r="H714" i="17"/>
  <c r="I714" i="17"/>
  <c r="J714" i="17"/>
  <c r="K714" i="17"/>
  <c r="L714" i="17"/>
  <c r="M714" i="17"/>
  <c r="N714" i="17"/>
  <c r="O714" i="17"/>
  <c r="P714" i="17"/>
  <c r="Q714" i="17"/>
  <c r="R714" i="17"/>
  <c r="S714" i="17"/>
  <c r="T714" i="17"/>
  <c r="U714" i="17"/>
  <c r="V714" i="17"/>
  <c r="W714" i="17"/>
  <c r="X714" i="17"/>
  <c r="Y714" i="17"/>
  <c r="Z714" i="17"/>
  <c r="AB714" i="17"/>
  <c r="AC714" i="17"/>
  <c r="AE714" i="17"/>
  <c r="AI714" i="17" s="1"/>
  <c r="C715" i="17"/>
  <c r="D715" i="17"/>
  <c r="E715" i="17"/>
  <c r="F715" i="17"/>
  <c r="G715" i="17"/>
  <c r="H715" i="17"/>
  <c r="I715" i="17"/>
  <c r="J715" i="17"/>
  <c r="K715" i="17"/>
  <c r="L715" i="17"/>
  <c r="M715" i="17"/>
  <c r="N715" i="17"/>
  <c r="O715" i="17"/>
  <c r="P715" i="17"/>
  <c r="Q715" i="17"/>
  <c r="R715" i="17"/>
  <c r="S715" i="17"/>
  <c r="T715" i="17"/>
  <c r="U715" i="17"/>
  <c r="V715" i="17"/>
  <c r="W715" i="17"/>
  <c r="X715" i="17"/>
  <c r="Y715" i="17"/>
  <c r="Z715" i="17"/>
  <c r="AB715" i="17"/>
  <c r="AC715" i="17"/>
  <c r="AE715" i="17"/>
  <c r="AD715" i="17" s="1"/>
  <c r="C716" i="17"/>
  <c r="D716" i="17"/>
  <c r="E716" i="17"/>
  <c r="F716" i="17"/>
  <c r="G716" i="17"/>
  <c r="H716" i="17"/>
  <c r="I716" i="17"/>
  <c r="J716" i="17"/>
  <c r="K716" i="17"/>
  <c r="L716" i="17"/>
  <c r="M716" i="17"/>
  <c r="N716" i="17"/>
  <c r="O716" i="17"/>
  <c r="P716" i="17"/>
  <c r="Q716" i="17"/>
  <c r="R716" i="17"/>
  <c r="S716" i="17"/>
  <c r="T716" i="17"/>
  <c r="U716" i="17"/>
  <c r="V716" i="17"/>
  <c r="W716" i="17"/>
  <c r="X716" i="17"/>
  <c r="Y716" i="17"/>
  <c r="Z716" i="17"/>
  <c r="AB716" i="17"/>
  <c r="AC716" i="17"/>
  <c r="AE716" i="17"/>
  <c r="AD716" i="17" s="1"/>
  <c r="C717" i="17"/>
  <c r="D717" i="17"/>
  <c r="E717" i="17"/>
  <c r="F717" i="17"/>
  <c r="G717" i="17"/>
  <c r="H717" i="17"/>
  <c r="I717" i="17"/>
  <c r="J717" i="17"/>
  <c r="K717" i="17"/>
  <c r="L717" i="17"/>
  <c r="M717" i="17"/>
  <c r="N717" i="17"/>
  <c r="O717" i="17"/>
  <c r="P717" i="17"/>
  <c r="Q717" i="17"/>
  <c r="R717" i="17"/>
  <c r="S717" i="17"/>
  <c r="T717" i="17"/>
  <c r="U717" i="17"/>
  <c r="V717" i="17"/>
  <c r="W717" i="17"/>
  <c r="X717" i="17"/>
  <c r="Y717" i="17"/>
  <c r="Z717" i="17"/>
  <c r="AB717" i="17"/>
  <c r="AC717" i="17"/>
  <c r="AE717" i="17"/>
  <c r="AD717" i="17" s="1"/>
  <c r="C718" i="17"/>
  <c r="D718" i="17"/>
  <c r="E718" i="17"/>
  <c r="F718" i="17"/>
  <c r="G718" i="17"/>
  <c r="H718" i="17"/>
  <c r="I718" i="17"/>
  <c r="J718" i="17"/>
  <c r="K718" i="17"/>
  <c r="L718" i="17"/>
  <c r="M718" i="17"/>
  <c r="N718" i="17"/>
  <c r="O718" i="17"/>
  <c r="P718" i="17"/>
  <c r="Q718" i="17"/>
  <c r="R718" i="17"/>
  <c r="S718" i="17"/>
  <c r="T718" i="17"/>
  <c r="U718" i="17"/>
  <c r="V718" i="17"/>
  <c r="W718" i="17"/>
  <c r="X718" i="17"/>
  <c r="Y718" i="17"/>
  <c r="Z718" i="17"/>
  <c r="AB718" i="17"/>
  <c r="AC718" i="17"/>
  <c r="AE718" i="17"/>
  <c r="AD718" i="17" s="1"/>
  <c r="C719" i="17"/>
  <c r="D719" i="17"/>
  <c r="E719" i="17"/>
  <c r="F719" i="17"/>
  <c r="G719" i="17"/>
  <c r="H719" i="17"/>
  <c r="I719" i="17"/>
  <c r="J719" i="17"/>
  <c r="K719" i="17"/>
  <c r="L719" i="17"/>
  <c r="M719" i="17"/>
  <c r="N719" i="17"/>
  <c r="O719" i="17"/>
  <c r="P719" i="17"/>
  <c r="Q719" i="17"/>
  <c r="R719" i="17"/>
  <c r="S719" i="17"/>
  <c r="T719" i="17"/>
  <c r="U719" i="17"/>
  <c r="V719" i="17"/>
  <c r="W719" i="17"/>
  <c r="X719" i="17"/>
  <c r="Y719" i="17"/>
  <c r="Z719" i="17"/>
  <c r="AB719" i="17"/>
  <c r="AC719" i="17"/>
  <c r="AE719" i="17"/>
  <c r="AI719" i="17" s="1"/>
  <c r="C720" i="17"/>
  <c r="D720" i="17"/>
  <c r="E720" i="17"/>
  <c r="F720" i="17"/>
  <c r="G720" i="17"/>
  <c r="H720" i="17"/>
  <c r="I720" i="17"/>
  <c r="J720" i="17"/>
  <c r="K720" i="17"/>
  <c r="L720" i="17"/>
  <c r="M720" i="17"/>
  <c r="N720" i="17"/>
  <c r="O720" i="17"/>
  <c r="P720" i="17"/>
  <c r="Q720" i="17"/>
  <c r="R720" i="17"/>
  <c r="S720" i="17"/>
  <c r="T720" i="17"/>
  <c r="U720" i="17"/>
  <c r="V720" i="17"/>
  <c r="W720" i="17"/>
  <c r="X720" i="17"/>
  <c r="Y720" i="17"/>
  <c r="Z720" i="17"/>
  <c r="AB720" i="17"/>
  <c r="AC720" i="17"/>
  <c r="AE720" i="17"/>
  <c r="AI720" i="17" s="1"/>
  <c r="C721" i="17"/>
  <c r="D721" i="17"/>
  <c r="E721" i="17"/>
  <c r="F721" i="17"/>
  <c r="G721" i="17"/>
  <c r="H721" i="17"/>
  <c r="I721" i="17"/>
  <c r="J721" i="17"/>
  <c r="K721" i="17"/>
  <c r="L721" i="17"/>
  <c r="M721" i="17"/>
  <c r="N721" i="17"/>
  <c r="O721" i="17"/>
  <c r="P721" i="17"/>
  <c r="Q721" i="17"/>
  <c r="R721" i="17"/>
  <c r="S721" i="17"/>
  <c r="T721" i="17"/>
  <c r="U721" i="17"/>
  <c r="V721" i="17"/>
  <c r="W721" i="17"/>
  <c r="X721" i="17"/>
  <c r="Y721" i="17"/>
  <c r="Z721" i="17"/>
  <c r="AB721" i="17"/>
  <c r="AC721" i="17"/>
  <c r="AE721" i="17"/>
  <c r="C722" i="17"/>
  <c r="D722" i="17"/>
  <c r="E722" i="17"/>
  <c r="F722" i="17"/>
  <c r="G722" i="17"/>
  <c r="H722" i="17"/>
  <c r="I722" i="17"/>
  <c r="J722" i="17"/>
  <c r="K722" i="17"/>
  <c r="L722" i="17"/>
  <c r="M722" i="17"/>
  <c r="N722" i="17"/>
  <c r="O722" i="17"/>
  <c r="P722" i="17"/>
  <c r="Q722" i="17"/>
  <c r="R722" i="17"/>
  <c r="S722" i="17"/>
  <c r="T722" i="17"/>
  <c r="U722" i="17"/>
  <c r="V722" i="17"/>
  <c r="W722" i="17"/>
  <c r="X722" i="17"/>
  <c r="Y722" i="17"/>
  <c r="Z722" i="17"/>
  <c r="AB722" i="17"/>
  <c r="AC722" i="17"/>
  <c r="AE722" i="17"/>
  <c r="AD722" i="17" s="1"/>
  <c r="C723" i="17"/>
  <c r="D723" i="17"/>
  <c r="E723" i="17"/>
  <c r="F723" i="17"/>
  <c r="G723" i="17"/>
  <c r="H723" i="17"/>
  <c r="I723" i="17"/>
  <c r="J723" i="17"/>
  <c r="K723" i="17"/>
  <c r="L723" i="17"/>
  <c r="M723" i="17"/>
  <c r="N723" i="17"/>
  <c r="O723" i="17"/>
  <c r="P723" i="17"/>
  <c r="Q723" i="17"/>
  <c r="R723" i="17"/>
  <c r="S723" i="17"/>
  <c r="T723" i="17"/>
  <c r="U723" i="17"/>
  <c r="V723" i="17"/>
  <c r="W723" i="17"/>
  <c r="X723" i="17"/>
  <c r="Y723" i="17"/>
  <c r="Z723" i="17"/>
  <c r="AB723" i="17"/>
  <c r="AC723" i="17"/>
  <c r="AE723" i="17"/>
  <c r="AD723" i="17" s="1"/>
  <c r="C724" i="17"/>
  <c r="D724" i="17"/>
  <c r="E724" i="17"/>
  <c r="F724" i="17"/>
  <c r="G724" i="17"/>
  <c r="H724" i="17"/>
  <c r="I724" i="17"/>
  <c r="J724" i="17"/>
  <c r="K724" i="17"/>
  <c r="L724" i="17"/>
  <c r="M724" i="17"/>
  <c r="N724" i="17"/>
  <c r="O724" i="17"/>
  <c r="P724" i="17"/>
  <c r="Q724" i="17"/>
  <c r="R724" i="17"/>
  <c r="S724" i="17"/>
  <c r="T724" i="17"/>
  <c r="U724" i="17"/>
  <c r="V724" i="17"/>
  <c r="W724" i="17"/>
  <c r="X724" i="17"/>
  <c r="Y724" i="17"/>
  <c r="Z724" i="17"/>
  <c r="AB724" i="17"/>
  <c r="AC724" i="17"/>
  <c r="AE724" i="17"/>
  <c r="AD724" i="17" s="1"/>
  <c r="C725" i="17"/>
  <c r="D725" i="17"/>
  <c r="E725" i="17"/>
  <c r="F725" i="17"/>
  <c r="G725" i="17"/>
  <c r="H725" i="17"/>
  <c r="I725" i="17"/>
  <c r="J725" i="17"/>
  <c r="K725" i="17"/>
  <c r="L725" i="17"/>
  <c r="M725" i="17"/>
  <c r="N725" i="17"/>
  <c r="O725" i="17"/>
  <c r="P725" i="17"/>
  <c r="Q725" i="17"/>
  <c r="R725" i="17"/>
  <c r="S725" i="17"/>
  <c r="T725" i="17"/>
  <c r="U725" i="17"/>
  <c r="V725" i="17"/>
  <c r="W725" i="17"/>
  <c r="X725" i="17"/>
  <c r="Y725" i="17"/>
  <c r="Z725" i="17"/>
  <c r="AB725" i="17"/>
  <c r="AC725" i="17"/>
  <c r="AE725" i="17"/>
  <c r="C726" i="17"/>
  <c r="D726" i="17"/>
  <c r="E726" i="17"/>
  <c r="F726" i="17"/>
  <c r="G726" i="17"/>
  <c r="H726" i="17"/>
  <c r="I726" i="17"/>
  <c r="J726" i="17"/>
  <c r="K726" i="17"/>
  <c r="L726" i="17"/>
  <c r="M726" i="17"/>
  <c r="N726" i="17"/>
  <c r="O726" i="17"/>
  <c r="P726" i="17"/>
  <c r="Q726" i="17"/>
  <c r="R726" i="17"/>
  <c r="S726" i="17"/>
  <c r="T726" i="17"/>
  <c r="U726" i="17"/>
  <c r="V726" i="17"/>
  <c r="W726" i="17"/>
  <c r="X726" i="17"/>
  <c r="Y726" i="17"/>
  <c r="Z726" i="17"/>
  <c r="AB726" i="17"/>
  <c r="AC726" i="17"/>
  <c r="AE726" i="17"/>
  <c r="AD726" i="17" s="1"/>
  <c r="C727" i="17"/>
  <c r="D727" i="17"/>
  <c r="E727" i="17"/>
  <c r="F727" i="17"/>
  <c r="G727" i="17"/>
  <c r="H727" i="17"/>
  <c r="I727" i="17"/>
  <c r="J727" i="17"/>
  <c r="K727" i="17"/>
  <c r="L727" i="17"/>
  <c r="M727" i="17"/>
  <c r="N727" i="17"/>
  <c r="O727" i="17"/>
  <c r="P727" i="17"/>
  <c r="Q727" i="17"/>
  <c r="R727" i="17"/>
  <c r="S727" i="17"/>
  <c r="T727" i="17"/>
  <c r="U727" i="17"/>
  <c r="V727" i="17"/>
  <c r="W727" i="17"/>
  <c r="X727" i="17"/>
  <c r="Y727" i="17"/>
  <c r="Z727" i="17"/>
  <c r="AB727" i="17"/>
  <c r="AC727" i="17"/>
  <c r="AE727" i="17"/>
  <c r="AI727" i="17" s="1"/>
  <c r="AJ727" i="17" s="1"/>
  <c r="C728" i="17"/>
  <c r="D728" i="17"/>
  <c r="E728" i="17"/>
  <c r="F728" i="17"/>
  <c r="G728" i="17"/>
  <c r="H728" i="17"/>
  <c r="I728" i="17"/>
  <c r="J728" i="17"/>
  <c r="K728" i="17"/>
  <c r="L728" i="17"/>
  <c r="M728" i="17"/>
  <c r="N728" i="17"/>
  <c r="O728" i="17"/>
  <c r="P728" i="17"/>
  <c r="Q728" i="17"/>
  <c r="R728" i="17"/>
  <c r="S728" i="17"/>
  <c r="T728" i="17"/>
  <c r="U728" i="17"/>
  <c r="V728" i="17"/>
  <c r="W728" i="17"/>
  <c r="X728" i="17"/>
  <c r="Y728" i="17"/>
  <c r="Z728" i="17"/>
  <c r="AB728" i="17"/>
  <c r="AC728" i="17"/>
  <c r="AE728" i="17"/>
  <c r="AD728" i="17" s="1"/>
  <c r="AI728" i="17"/>
  <c r="AJ728" i="17" s="1"/>
  <c r="C729" i="17"/>
  <c r="D729" i="17"/>
  <c r="E729" i="17"/>
  <c r="F729" i="17"/>
  <c r="G729" i="17"/>
  <c r="H729" i="17"/>
  <c r="I729" i="17"/>
  <c r="J729" i="17"/>
  <c r="K729" i="17"/>
  <c r="L729" i="17"/>
  <c r="M729" i="17"/>
  <c r="N729" i="17"/>
  <c r="O729" i="17"/>
  <c r="P729" i="17"/>
  <c r="Q729" i="17"/>
  <c r="R729" i="17"/>
  <c r="S729" i="17"/>
  <c r="T729" i="17"/>
  <c r="U729" i="17"/>
  <c r="V729" i="17"/>
  <c r="W729" i="17"/>
  <c r="X729" i="17"/>
  <c r="Y729" i="17"/>
  <c r="Z729" i="17"/>
  <c r="AB729" i="17"/>
  <c r="AC729" i="17"/>
  <c r="AE729" i="17"/>
  <c r="AI729" i="17" s="1"/>
  <c r="C730" i="17"/>
  <c r="D730" i="17"/>
  <c r="E730" i="17"/>
  <c r="F730" i="17"/>
  <c r="G730" i="17"/>
  <c r="H730" i="17"/>
  <c r="I730" i="17"/>
  <c r="J730" i="17"/>
  <c r="K730" i="17"/>
  <c r="L730" i="17"/>
  <c r="M730" i="17"/>
  <c r="N730" i="17"/>
  <c r="O730" i="17"/>
  <c r="P730" i="17"/>
  <c r="Q730" i="17"/>
  <c r="R730" i="17"/>
  <c r="S730" i="17"/>
  <c r="T730" i="17"/>
  <c r="U730" i="17"/>
  <c r="V730" i="17"/>
  <c r="W730" i="17"/>
  <c r="X730" i="17"/>
  <c r="Y730" i="17"/>
  <c r="Z730" i="17"/>
  <c r="AB730" i="17"/>
  <c r="AC730" i="17"/>
  <c r="AE730" i="17"/>
  <c r="AD730" i="17" s="1"/>
  <c r="AI730" i="17"/>
  <c r="AJ730" i="17" s="1"/>
  <c r="C731" i="17"/>
  <c r="D731" i="17"/>
  <c r="E731" i="17"/>
  <c r="F731" i="17"/>
  <c r="G731" i="17"/>
  <c r="H731" i="17"/>
  <c r="I731" i="17"/>
  <c r="J731" i="17"/>
  <c r="K731" i="17"/>
  <c r="L731" i="17"/>
  <c r="M731" i="17"/>
  <c r="N731" i="17"/>
  <c r="O731" i="17"/>
  <c r="P731" i="17"/>
  <c r="Q731" i="17"/>
  <c r="R731" i="17"/>
  <c r="S731" i="17"/>
  <c r="T731" i="17"/>
  <c r="U731" i="17"/>
  <c r="V731" i="17"/>
  <c r="W731" i="17"/>
  <c r="X731" i="17"/>
  <c r="Y731" i="17"/>
  <c r="Z731" i="17"/>
  <c r="AB731" i="17"/>
  <c r="AC731" i="17"/>
  <c r="AE731" i="17"/>
  <c r="AI731" i="17" s="1"/>
  <c r="C732" i="17"/>
  <c r="D732" i="17"/>
  <c r="E732" i="17"/>
  <c r="F732" i="17"/>
  <c r="G732" i="17"/>
  <c r="H732" i="17"/>
  <c r="I732" i="17"/>
  <c r="J732" i="17"/>
  <c r="K732" i="17"/>
  <c r="L732" i="17"/>
  <c r="M732" i="17"/>
  <c r="N732" i="17"/>
  <c r="O732" i="17"/>
  <c r="P732" i="17"/>
  <c r="Q732" i="17"/>
  <c r="R732" i="17"/>
  <c r="S732" i="17"/>
  <c r="T732" i="17"/>
  <c r="U732" i="17"/>
  <c r="V732" i="17"/>
  <c r="W732" i="17"/>
  <c r="X732" i="17"/>
  <c r="Y732" i="17"/>
  <c r="Z732" i="17"/>
  <c r="AB732" i="17"/>
  <c r="AC732" i="17"/>
  <c r="AE732" i="17"/>
  <c r="C733" i="17"/>
  <c r="D733" i="17"/>
  <c r="E733" i="17"/>
  <c r="F733" i="17"/>
  <c r="G733" i="17"/>
  <c r="H733" i="17"/>
  <c r="I733" i="17"/>
  <c r="J733" i="17"/>
  <c r="K733" i="17"/>
  <c r="L733" i="17"/>
  <c r="M733" i="17"/>
  <c r="N733" i="17"/>
  <c r="O733" i="17"/>
  <c r="P733" i="17"/>
  <c r="Q733" i="17"/>
  <c r="R733" i="17"/>
  <c r="S733" i="17"/>
  <c r="T733" i="17"/>
  <c r="U733" i="17"/>
  <c r="V733" i="17"/>
  <c r="W733" i="17"/>
  <c r="X733" i="17"/>
  <c r="Y733" i="17"/>
  <c r="Z733" i="17"/>
  <c r="AB733" i="17"/>
  <c r="AC733" i="17"/>
  <c r="AE733" i="17" s="1"/>
  <c r="AD733" i="17" s="1"/>
  <c r="C734" i="17"/>
  <c r="D734" i="17"/>
  <c r="E734" i="17"/>
  <c r="F734" i="17"/>
  <c r="G734" i="17"/>
  <c r="H734" i="17"/>
  <c r="I734" i="17"/>
  <c r="J734" i="17"/>
  <c r="K734" i="17"/>
  <c r="L734" i="17"/>
  <c r="M734" i="17"/>
  <c r="N734" i="17"/>
  <c r="O734" i="17"/>
  <c r="P734" i="17"/>
  <c r="Q734" i="17"/>
  <c r="R734" i="17"/>
  <c r="S734" i="17"/>
  <c r="T734" i="17"/>
  <c r="U734" i="17"/>
  <c r="V734" i="17"/>
  <c r="W734" i="17"/>
  <c r="X734" i="17"/>
  <c r="Y734" i="17"/>
  <c r="Z734" i="17"/>
  <c r="AB734" i="17"/>
  <c r="AC734" i="17"/>
  <c r="AE734" i="17"/>
  <c r="AI734" i="17" s="1"/>
  <c r="AJ734" i="17" s="1"/>
  <c r="C735" i="17"/>
  <c r="D735" i="17"/>
  <c r="E735" i="17"/>
  <c r="F735" i="17"/>
  <c r="G735" i="17"/>
  <c r="H735" i="17"/>
  <c r="I735" i="17"/>
  <c r="J735" i="17"/>
  <c r="K735" i="17"/>
  <c r="L735" i="17"/>
  <c r="M735" i="17"/>
  <c r="N735" i="17"/>
  <c r="O735" i="17"/>
  <c r="P735" i="17"/>
  <c r="Q735" i="17"/>
  <c r="R735" i="17"/>
  <c r="S735" i="17"/>
  <c r="T735" i="17"/>
  <c r="U735" i="17"/>
  <c r="V735" i="17"/>
  <c r="W735" i="17"/>
  <c r="X735" i="17"/>
  <c r="Y735" i="17"/>
  <c r="Z735" i="17"/>
  <c r="AB735" i="17"/>
  <c r="AC735" i="17"/>
  <c r="AE735" i="17"/>
  <c r="AD735" i="17" s="1"/>
  <c r="C736" i="17"/>
  <c r="D736" i="17"/>
  <c r="E736" i="17"/>
  <c r="F736" i="17"/>
  <c r="G736" i="17"/>
  <c r="H736" i="17"/>
  <c r="I736" i="17"/>
  <c r="J736" i="17"/>
  <c r="K736" i="17"/>
  <c r="L736" i="17"/>
  <c r="M736" i="17"/>
  <c r="N736" i="17"/>
  <c r="O736" i="17"/>
  <c r="P736" i="17"/>
  <c r="Q736" i="17"/>
  <c r="R736" i="17"/>
  <c r="S736" i="17"/>
  <c r="T736" i="17"/>
  <c r="U736" i="17"/>
  <c r="V736" i="17"/>
  <c r="W736" i="17"/>
  <c r="X736" i="17"/>
  <c r="Y736" i="17"/>
  <c r="Z736" i="17"/>
  <c r="AB736" i="17"/>
  <c r="AC736" i="17"/>
  <c r="AE736" i="17"/>
  <c r="AD736" i="17" s="1"/>
  <c r="C737" i="17"/>
  <c r="D737" i="17"/>
  <c r="E737" i="17"/>
  <c r="F737" i="17"/>
  <c r="G737" i="17"/>
  <c r="H737" i="17"/>
  <c r="I737" i="17"/>
  <c r="J737" i="17"/>
  <c r="K737" i="17"/>
  <c r="L737" i="17"/>
  <c r="M737" i="17"/>
  <c r="N737" i="17"/>
  <c r="O737" i="17"/>
  <c r="P737" i="17"/>
  <c r="Q737" i="17"/>
  <c r="R737" i="17"/>
  <c r="S737" i="17"/>
  <c r="T737" i="17"/>
  <c r="U737" i="17"/>
  <c r="V737" i="17"/>
  <c r="W737" i="17"/>
  <c r="X737" i="17"/>
  <c r="Y737" i="17"/>
  <c r="Z737" i="17"/>
  <c r="AB737" i="17"/>
  <c r="AC737" i="17"/>
  <c r="AE737" i="17"/>
  <c r="AD737" i="17" s="1"/>
  <c r="C738" i="17"/>
  <c r="D738" i="17"/>
  <c r="E738" i="17"/>
  <c r="F738" i="17"/>
  <c r="G738" i="17"/>
  <c r="H738" i="17"/>
  <c r="I738" i="17"/>
  <c r="J738" i="17"/>
  <c r="K738" i="17"/>
  <c r="L738" i="17"/>
  <c r="M738" i="17"/>
  <c r="N738" i="17"/>
  <c r="O738" i="17"/>
  <c r="P738" i="17"/>
  <c r="Q738" i="17"/>
  <c r="R738" i="17"/>
  <c r="S738" i="17"/>
  <c r="T738" i="17"/>
  <c r="U738" i="17"/>
  <c r="V738" i="17"/>
  <c r="W738" i="17"/>
  <c r="X738" i="17"/>
  <c r="Y738" i="17"/>
  <c r="Z738" i="17"/>
  <c r="AB738" i="17"/>
  <c r="AC738" i="17"/>
  <c r="AE738" i="17"/>
  <c r="AD738" i="17" s="1"/>
  <c r="C739" i="17"/>
  <c r="D739" i="17"/>
  <c r="E739" i="17"/>
  <c r="F739" i="17"/>
  <c r="G739" i="17"/>
  <c r="H739" i="17"/>
  <c r="I739" i="17"/>
  <c r="J739" i="17"/>
  <c r="K739" i="17"/>
  <c r="L739" i="17"/>
  <c r="M739" i="17"/>
  <c r="N739" i="17"/>
  <c r="O739" i="17"/>
  <c r="P739" i="17"/>
  <c r="Q739" i="17"/>
  <c r="R739" i="17"/>
  <c r="S739" i="17"/>
  <c r="T739" i="17"/>
  <c r="U739" i="17"/>
  <c r="V739" i="17"/>
  <c r="W739" i="17"/>
  <c r="X739" i="17"/>
  <c r="Y739" i="17"/>
  <c r="Z739" i="17"/>
  <c r="AB739" i="17"/>
  <c r="AC739" i="17"/>
  <c r="AE739" i="17"/>
  <c r="C740" i="17"/>
  <c r="D740" i="17"/>
  <c r="E740" i="17"/>
  <c r="F740" i="17"/>
  <c r="G740" i="17"/>
  <c r="H740" i="17"/>
  <c r="I740" i="17"/>
  <c r="J740" i="17"/>
  <c r="K740" i="17"/>
  <c r="L740" i="17"/>
  <c r="M740" i="17"/>
  <c r="N740" i="17"/>
  <c r="O740" i="17"/>
  <c r="P740" i="17"/>
  <c r="Q740" i="17"/>
  <c r="R740" i="17"/>
  <c r="S740" i="17"/>
  <c r="T740" i="17"/>
  <c r="U740" i="17"/>
  <c r="V740" i="17"/>
  <c r="W740" i="17"/>
  <c r="X740" i="17"/>
  <c r="Y740" i="17"/>
  <c r="Z740" i="17"/>
  <c r="AB740" i="17"/>
  <c r="AC740" i="17"/>
  <c r="AE740" i="17"/>
  <c r="AD740" i="17" s="1"/>
  <c r="C741" i="17"/>
  <c r="D741" i="17"/>
  <c r="E741" i="17"/>
  <c r="F741" i="17"/>
  <c r="G741" i="17"/>
  <c r="H741" i="17"/>
  <c r="I741" i="17"/>
  <c r="J741" i="17"/>
  <c r="K741" i="17"/>
  <c r="L741" i="17"/>
  <c r="M741" i="17"/>
  <c r="N741" i="17"/>
  <c r="O741" i="17"/>
  <c r="P741" i="17"/>
  <c r="Q741" i="17"/>
  <c r="R741" i="17"/>
  <c r="S741" i="17"/>
  <c r="T741" i="17"/>
  <c r="U741" i="17"/>
  <c r="V741" i="17"/>
  <c r="W741" i="17"/>
  <c r="X741" i="17"/>
  <c r="Y741" i="17"/>
  <c r="Z741" i="17"/>
  <c r="AB741" i="17"/>
  <c r="AC741" i="17"/>
  <c r="AE741" i="17"/>
  <c r="AI741" i="17" s="1"/>
  <c r="C742" i="17"/>
  <c r="D742" i="17"/>
  <c r="E742" i="17"/>
  <c r="F742" i="17"/>
  <c r="G742" i="17"/>
  <c r="H742" i="17"/>
  <c r="I742" i="17"/>
  <c r="J742" i="17"/>
  <c r="K742" i="17"/>
  <c r="L742" i="17"/>
  <c r="M742" i="17"/>
  <c r="N742" i="17"/>
  <c r="O742" i="17"/>
  <c r="P742" i="17"/>
  <c r="Q742" i="17"/>
  <c r="R742" i="17"/>
  <c r="S742" i="17"/>
  <c r="T742" i="17"/>
  <c r="U742" i="17"/>
  <c r="V742" i="17"/>
  <c r="W742" i="17"/>
  <c r="X742" i="17"/>
  <c r="Y742" i="17"/>
  <c r="Z742" i="17"/>
  <c r="AB742" i="17"/>
  <c r="AC742" i="17"/>
  <c r="AE742" i="17"/>
  <c r="AD742" i="17" s="1"/>
  <c r="AI742" i="17"/>
  <c r="C743" i="17"/>
  <c r="D743" i="17"/>
  <c r="E743" i="17"/>
  <c r="F743" i="17"/>
  <c r="G743" i="17"/>
  <c r="H743" i="17"/>
  <c r="I743" i="17"/>
  <c r="J743" i="17"/>
  <c r="K743" i="17"/>
  <c r="L743" i="17"/>
  <c r="M743" i="17"/>
  <c r="N743" i="17"/>
  <c r="O743" i="17"/>
  <c r="P743" i="17"/>
  <c r="Q743" i="17"/>
  <c r="R743" i="17"/>
  <c r="S743" i="17"/>
  <c r="T743" i="17"/>
  <c r="U743" i="17"/>
  <c r="V743" i="17"/>
  <c r="W743" i="17"/>
  <c r="X743" i="17"/>
  <c r="Y743" i="17"/>
  <c r="Z743" i="17"/>
  <c r="AB743" i="17"/>
  <c r="AC743" i="17"/>
  <c r="AE743" i="17"/>
  <c r="AI743" i="17" s="1"/>
  <c r="C744" i="17"/>
  <c r="D744" i="17"/>
  <c r="E744" i="17"/>
  <c r="F744" i="17"/>
  <c r="G744" i="17"/>
  <c r="H744" i="17"/>
  <c r="I744" i="17"/>
  <c r="J744" i="17"/>
  <c r="K744" i="17"/>
  <c r="L744" i="17"/>
  <c r="M744" i="17"/>
  <c r="N744" i="17"/>
  <c r="O744" i="17"/>
  <c r="P744" i="17"/>
  <c r="Q744" i="17"/>
  <c r="R744" i="17"/>
  <c r="S744" i="17"/>
  <c r="T744" i="17"/>
  <c r="U744" i="17"/>
  <c r="V744" i="17"/>
  <c r="W744" i="17"/>
  <c r="X744" i="17"/>
  <c r="Y744" i="17"/>
  <c r="Z744" i="17"/>
  <c r="AB744" i="17"/>
  <c r="AC744" i="17"/>
  <c r="AE744" i="17"/>
  <c r="C745" i="17"/>
  <c r="D745" i="17"/>
  <c r="E745" i="17"/>
  <c r="F745" i="17"/>
  <c r="G745" i="17"/>
  <c r="H745" i="17"/>
  <c r="I745" i="17"/>
  <c r="J745" i="17"/>
  <c r="K745" i="17"/>
  <c r="L745" i="17"/>
  <c r="M745" i="17"/>
  <c r="N745" i="17"/>
  <c r="O745" i="17"/>
  <c r="P745" i="17"/>
  <c r="Q745" i="17"/>
  <c r="R745" i="17"/>
  <c r="S745" i="17"/>
  <c r="T745" i="17"/>
  <c r="U745" i="17"/>
  <c r="V745" i="17"/>
  <c r="W745" i="17"/>
  <c r="X745" i="17"/>
  <c r="Y745" i="17"/>
  <c r="Z745" i="17"/>
  <c r="AB745" i="17"/>
  <c r="AC745" i="17"/>
  <c r="AE745" i="17"/>
  <c r="C746" i="17"/>
  <c r="D746" i="17"/>
  <c r="E746" i="17"/>
  <c r="F746" i="17"/>
  <c r="G746" i="17"/>
  <c r="H746" i="17"/>
  <c r="I746" i="17"/>
  <c r="J746" i="17"/>
  <c r="K746" i="17"/>
  <c r="L746" i="17"/>
  <c r="M746" i="17"/>
  <c r="N746" i="17"/>
  <c r="O746" i="17"/>
  <c r="P746" i="17"/>
  <c r="Q746" i="17"/>
  <c r="R746" i="17"/>
  <c r="S746" i="17"/>
  <c r="T746" i="17"/>
  <c r="U746" i="17"/>
  <c r="V746" i="17"/>
  <c r="W746" i="17"/>
  <c r="X746" i="17"/>
  <c r="Y746" i="17"/>
  <c r="Z746" i="17"/>
  <c r="AB746" i="17"/>
  <c r="AC746" i="17"/>
  <c r="AE746" i="17"/>
  <c r="AD746" i="17" s="1"/>
  <c r="C747" i="17"/>
  <c r="D747" i="17"/>
  <c r="E747" i="17"/>
  <c r="F747" i="17"/>
  <c r="G747" i="17"/>
  <c r="H747" i="17"/>
  <c r="I747" i="17"/>
  <c r="J747" i="17"/>
  <c r="K747" i="17"/>
  <c r="L747" i="17"/>
  <c r="M747" i="17"/>
  <c r="N747" i="17"/>
  <c r="O747" i="17"/>
  <c r="P747" i="17"/>
  <c r="Q747" i="17"/>
  <c r="R747" i="17"/>
  <c r="S747" i="17"/>
  <c r="T747" i="17"/>
  <c r="U747" i="17"/>
  <c r="V747" i="17"/>
  <c r="W747" i="17"/>
  <c r="X747" i="17"/>
  <c r="Y747" i="17"/>
  <c r="Z747" i="17"/>
  <c r="AB747" i="17"/>
  <c r="AC747" i="17"/>
  <c r="AE747" i="17"/>
  <c r="AD747" i="17" s="1"/>
  <c r="C748" i="17"/>
  <c r="D748" i="17"/>
  <c r="E748" i="17"/>
  <c r="F748" i="17"/>
  <c r="G748" i="17"/>
  <c r="H748" i="17"/>
  <c r="I748" i="17"/>
  <c r="J748" i="17"/>
  <c r="K748" i="17"/>
  <c r="L748" i="17"/>
  <c r="M748" i="17"/>
  <c r="N748" i="17"/>
  <c r="O748" i="17"/>
  <c r="P748" i="17"/>
  <c r="Q748" i="17"/>
  <c r="R748" i="17"/>
  <c r="S748" i="17"/>
  <c r="T748" i="17"/>
  <c r="U748" i="17"/>
  <c r="V748" i="17"/>
  <c r="W748" i="17"/>
  <c r="X748" i="17"/>
  <c r="Y748" i="17"/>
  <c r="Z748" i="17"/>
  <c r="AB748" i="17"/>
  <c r="AC748" i="17"/>
  <c r="AE748" i="17"/>
  <c r="AI748" i="17" s="1"/>
  <c r="AJ748" i="17" s="1"/>
  <c r="C749" i="17"/>
  <c r="D749" i="17"/>
  <c r="E749" i="17"/>
  <c r="F749" i="17"/>
  <c r="G749" i="17"/>
  <c r="H749" i="17"/>
  <c r="I749" i="17"/>
  <c r="J749" i="17"/>
  <c r="K749" i="17"/>
  <c r="L749" i="17"/>
  <c r="M749" i="17"/>
  <c r="N749" i="17"/>
  <c r="O749" i="17"/>
  <c r="P749" i="17"/>
  <c r="Q749" i="17"/>
  <c r="R749" i="17"/>
  <c r="S749" i="17"/>
  <c r="T749" i="17"/>
  <c r="U749" i="17"/>
  <c r="V749" i="17"/>
  <c r="W749" i="17"/>
  <c r="X749" i="17"/>
  <c r="Y749" i="17"/>
  <c r="Z749" i="17"/>
  <c r="AB749" i="17"/>
  <c r="AC749" i="17"/>
  <c r="AE749" i="17"/>
  <c r="AD749" i="17" s="1"/>
  <c r="C750" i="17"/>
  <c r="D750" i="17"/>
  <c r="E750" i="17"/>
  <c r="F750" i="17"/>
  <c r="G750" i="17"/>
  <c r="H750" i="17"/>
  <c r="I750" i="17"/>
  <c r="J750" i="17"/>
  <c r="K750" i="17"/>
  <c r="L750" i="17"/>
  <c r="M750" i="17"/>
  <c r="N750" i="17"/>
  <c r="O750" i="17"/>
  <c r="P750" i="17"/>
  <c r="Q750" i="17"/>
  <c r="R750" i="17"/>
  <c r="S750" i="17"/>
  <c r="T750" i="17"/>
  <c r="U750" i="17"/>
  <c r="V750" i="17"/>
  <c r="W750" i="17"/>
  <c r="X750" i="17"/>
  <c r="Y750" i="17"/>
  <c r="Z750" i="17"/>
  <c r="AB750" i="17"/>
  <c r="AC750" i="17"/>
  <c r="AE750" i="17"/>
  <c r="AD750" i="17" s="1"/>
  <c r="C751" i="17"/>
  <c r="D751" i="17"/>
  <c r="E751" i="17"/>
  <c r="F751" i="17"/>
  <c r="G751" i="17"/>
  <c r="H751" i="17"/>
  <c r="I751" i="17"/>
  <c r="J751" i="17"/>
  <c r="K751" i="17"/>
  <c r="L751" i="17"/>
  <c r="M751" i="17"/>
  <c r="N751" i="17"/>
  <c r="O751" i="17"/>
  <c r="P751" i="17"/>
  <c r="Q751" i="17"/>
  <c r="R751" i="17"/>
  <c r="S751" i="17"/>
  <c r="T751" i="17"/>
  <c r="U751" i="17"/>
  <c r="V751" i="17"/>
  <c r="W751" i="17"/>
  <c r="X751" i="17"/>
  <c r="Y751" i="17"/>
  <c r="Z751" i="17"/>
  <c r="AB751" i="17"/>
  <c r="AC751" i="17"/>
  <c r="AE751" i="17"/>
  <c r="AI751" i="17" s="1"/>
  <c r="AJ751" i="17" s="1"/>
  <c r="C752" i="17"/>
  <c r="D752" i="17"/>
  <c r="E752" i="17"/>
  <c r="F752" i="17"/>
  <c r="G752" i="17"/>
  <c r="H752" i="17"/>
  <c r="I752" i="17"/>
  <c r="J752" i="17"/>
  <c r="K752" i="17"/>
  <c r="L752" i="17"/>
  <c r="M752" i="17"/>
  <c r="N752" i="17"/>
  <c r="O752" i="17"/>
  <c r="P752" i="17"/>
  <c r="Q752" i="17"/>
  <c r="R752" i="17"/>
  <c r="S752" i="17"/>
  <c r="T752" i="17"/>
  <c r="U752" i="17"/>
  <c r="V752" i="17"/>
  <c r="W752" i="17"/>
  <c r="X752" i="17"/>
  <c r="Y752" i="17"/>
  <c r="Z752" i="17"/>
  <c r="AB752" i="17"/>
  <c r="AC752" i="17"/>
  <c r="AE752" i="17"/>
  <c r="AD752" i="17" s="1"/>
  <c r="AI752" i="17"/>
  <c r="AJ752" i="17" s="1"/>
  <c r="C753" i="17"/>
  <c r="D753" i="17"/>
  <c r="E753" i="17"/>
  <c r="F753" i="17"/>
  <c r="G753" i="17"/>
  <c r="H753" i="17"/>
  <c r="I753" i="17"/>
  <c r="J753" i="17"/>
  <c r="K753" i="17"/>
  <c r="L753" i="17"/>
  <c r="M753" i="17"/>
  <c r="N753" i="17"/>
  <c r="O753" i="17"/>
  <c r="P753" i="17"/>
  <c r="Q753" i="17"/>
  <c r="R753" i="17"/>
  <c r="S753" i="17"/>
  <c r="T753" i="17"/>
  <c r="U753" i="17"/>
  <c r="V753" i="17"/>
  <c r="W753" i="17"/>
  <c r="X753" i="17"/>
  <c r="Y753" i="17"/>
  <c r="Z753" i="17"/>
  <c r="AB753" i="17"/>
  <c r="AC753" i="17"/>
  <c r="AE753" i="17"/>
  <c r="AI753" i="17" s="1"/>
  <c r="C754" i="17"/>
  <c r="D754" i="17"/>
  <c r="E754" i="17"/>
  <c r="F754" i="17"/>
  <c r="G754" i="17"/>
  <c r="H754" i="17"/>
  <c r="I754" i="17"/>
  <c r="J754" i="17"/>
  <c r="K754" i="17"/>
  <c r="L754" i="17"/>
  <c r="M754" i="17"/>
  <c r="N754" i="17"/>
  <c r="O754" i="17"/>
  <c r="P754" i="17"/>
  <c r="Q754" i="17"/>
  <c r="R754" i="17"/>
  <c r="S754" i="17"/>
  <c r="T754" i="17"/>
  <c r="U754" i="17"/>
  <c r="V754" i="17"/>
  <c r="W754" i="17"/>
  <c r="X754" i="17"/>
  <c r="Y754" i="17"/>
  <c r="Z754" i="17"/>
  <c r="AB754" i="17"/>
  <c r="AC754" i="17"/>
  <c r="AE754" i="17"/>
  <c r="AD754" i="17" s="1"/>
  <c r="AI754" i="17"/>
  <c r="AJ754" i="17" s="1"/>
  <c r="C755" i="17"/>
  <c r="D755" i="17"/>
  <c r="E755" i="17"/>
  <c r="F755" i="17"/>
  <c r="G755" i="17"/>
  <c r="H755" i="17"/>
  <c r="I755" i="17"/>
  <c r="J755" i="17"/>
  <c r="K755" i="17"/>
  <c r="L755" i="17"/>
  <c r="M755" i="17"/>
  <c r="N755" i="17"/>
  <c r="O755" i="17"/>
  <c r="P755" i="17"/>
  <c r="Q755" i="17"/>
  <c r="R755" i="17"/>
  <c r="S755" i="17"/>
  <c r="T755" i="17"/>
  <c r="U755" i="17"/>
  <c r="V755" i="17"/>
  <c r="W755" i="17"/>
  <c r="X755" i="17"/>
  <c r="Y755" i="17"/>
  <c r="Z755" i="17"/>
  <c r="AB755" i="17"/>
  <c r="AC755" i="17"/>
  <c r="AE755" i="17"/>
  <c r="AI755" i="17" s="1"/>
  <c r="C756" i="17"/>
  <c r="D756" i="17"/>
  <c r="E756" i="17"/>
  <c r="F756" i="17"/>
  <c r="G756" i="17"/>
  <c r="H756" i="17"/>
  <c r="I756" i="17"/>
  <c r="J756" i="17"/>
  <c r="K756" i="17"/>
  <c r="L756" i="17"/>
  <c r="M756" i="17"/>
  <c r="N756" i="17"/>
  <c r="O756" i="17"/>
  <c r="P756" i="17"/>
  <c r="Q756" i="17"/>
  <c r="R756" i="17"/>
  <c r="S756" i="17"/>
  <c r="T756" i="17"/>
  <c r="U756" i="17"/>
  <c r="V756" i="17"/>
  <c r="W756" i="17"/>
  <c r="X756" i="17"/>
  <c r="Y756" i="17"/>
  <c r="Z756" i="17"/>
  <c r="AB756" i="17"/>
  <c r="AC756" i="17"/>
  <c r="AE756" i="17"/>
  <c r="C757" i="17"/>
  <c r="D757" i="17"/>
  <c r="E757" i="17"/>
  <c r="F757" i="17"/>
  <c r="G757" i="17"/>
  <c r="H757" i="17"/>
  <c r="I757" i="17"/>
  <c r="J757" i="17"/>
  <c r="K757" i="17"/>
  <c r="L757" i="17"/>
  <c r="M757" i="17"/>
  <c r="N757" i="17"/>
  <c r="O757" i="17"/>
  <c r="P757" i="17"/>
  <c r="Q757" i="17"/>
  <c r="R757" i="17"/>
  <c r="S757" i="17"/>
  <c r="T757" i="17"/>
  <c r="U757" i="17"/>
  <c r="V757" i="17"/>
  <c r="W757" i="17"/>
  <c r="X757" i="17"/>
  <c r="Y757" i="17"/>
  <c r="Z757" i="17"/>
  <c r="AB757" i="17"/>
  <c r="AC757" i="17"/>
  <c r="AE757" i="17"/>
  <c r="AI757" i="17" s="1"/>
  <c r="C758" i="17"/>
  <c r="D758" i="17"/>
  <c r="E758" i="17"/>
  <c r="F758" i="17"/>
  <c r="G758" i="17"/>
  <c r="H758" i="17"/>
  <c r="I758" i="17"/>
  <c r="J758" i="17"/>
  <c r="K758" i="17"/>
  <c r="L758" i="17"/>
  <c r="M758" i="17"/>
  <c r="N758" i="17"/>
  <c r="O758" i="17"/>
  <c r="P758" i="17"/>
  <c r="Q758" i="17"/>
  <c r="R758" i="17"/>
  <c r="S758" i="17"/>
  <c r="T758" i="17"/>
  <c r="U758" i="17"/>
  <c r="V758" i="17"/>
  <c r="W758" i="17"/>
  <c r="X758" i="17"/>
  <c r="Y758" i="17"/>
  <c r="Z758" i="17"/>
  <c r="AB758" i="17"/>
  <c r="AC758" i="17"/>
  <c r="AE758" i="17"/>
  <c r="AD758" i="17" s="1"/>
  <c r="C759" i="17"/>
  <c r="D759" i="17"/>
  <c r="E759" i="17"/>
  <c r="F759" i="17"/>
  <c r="G759" i="17"/>
  <c r="H759" i="17"/>
  <c r="I759" i="17"/>
  <c r="J759" i="17"/>
  <c r="K759" i="17"/>
  <c r="L759" i="17"/>
  <c r="M759" i="17"/>
  <c r="N759" i="17"/>
  <c r="O759" i="17"/>
  <c r="P759" i="17"/>
  <c r="Q759" i="17"/>
  <c r="R759" i="17"/>
  <c r="S759" i="17"/>
  <c r="T759" i="17"/>
  <c r="U759" i="17"/>
  <c r="V759" i="17"/>
  <c r="W759" i="17"/>
  <c r="X759" i="17"/>
  <c r="Y759" i="17"/>
  <c r="Z759" i="17"/>
  <c r="AB759" i="17"/>
  <c r="AC759" i="17"/>
  <c r="AE759" i="17"/>
  <c r="AD759" i="17" s="1"/>
  <c r="C760" i="17"/>
  <c r="D760" i="17"/>
  <c r="E760" i="17"/>
  <c r="F760" i="17"/>
  <c r="G760" i="17"/>
  <c r="H760" i="17"/>
  <c r="I760" i="17"/>
  <c r="J760" i="17"/>
  <c r="K760" i="17"/>
  <c r="L760" i="17"/>
  <c r="M760" i="17"/>
  <c r="N760" i="17"/>
  <c r="O760" i="17"/>
  <c r="P760" i="17"/>
  <c r="Q760" i="17"/>
  <c r="R760" i="17"/>
  <c r="S760" i="17"/>
  <c r="T760" i="17"/>
  <c r="U760" i="17"/>
  <c r="V760" i="17"/>
  <c r="W760" i="17"/>
  <c r="X760" i="17"/>
  <c r="Y760" i="17"/>
  <c r="Z760" i="17"/>
  <c r="AB760" i="17"/>
  <c r="AC760" i="17"/>
  <c r="AE760" i="17"/>
  <c r="AD760" i="17" s="1"/>
  <c r="C761" i="17"/>
  <c r="D761" i="17"/>
  <c r="E761" i="17"/>
  <c r="F761" i="17"/>
  <c r="G761" i="17"/>
  <c r="H761" i="17"/>
  <c r="I761" i="17"/>
  <c r="J761" i="17"/>
  <c r="K761" i="17"/>
  <c r="L761" i="17"/>
  <c r="M761" i="17"/>
  <c r="N761" i="17"/>
  <c r="O761" i="17"/>
  <c r="P761" i="17"/>
  <c r="Q761" i="17"/>
  <c r="R761" i="17"/>
  <c r="S761" i="17"/>
  <c r="T761" i="17"/>
  <c r="U761" i="17"/>
  <c r="V761" i="17"/>
  <c r="W761" i="17"/>
  <c r="X761" i="17"/>
  <c r="Y761" i="17"/>
  <c r="Z761" i="17"/>
  <c r="AB761" i="17"/>
  <c r="AC761" i="17"/>
  <c r="AE761" i="17"/>
  <c r="AD761" i="17" s="1"/>
  <c r="C762" i="17"/>
  <c r="D762" i="17"/>
  <c r="E762" i="17"/>
  <c r="F762" i="17"/>
  <c r="G762" i="17"/>
  <c r="H762" i="17"/>
  <c r="I762" i="17"/>
  <c r="J762" i="17"/>
  <c r="K762" i="17"/>
  <c r="L762" i="17"/>
  <c r="M762" i="17"/>
  <c r="N762" i="17"/>
  <c r="O762" i="17"/>
  <c r="P762" i="17"/>
  <c r="Q762" i="17"/>
  <c r="R762" i="17"/>
  <c r="S762" i="17"/>
  <c r="T762" i="17"/>
  <c r="U762" i="17"/>
  <c r="V762" i="17"/>
  <c r="W762" i="17"/>
  <c r="X762" i="17"/>
  <c r="Y762" i="17"/>
  <c r="Z762" i="17"/>
  <c r="AB762" i="17"/>
  <c r="AC762" i="17"/>
  <c r="AE762" i="17"/>
  <c r="AD762" i="17" s="1"/>
  <c r="C763" i="17"/>
  <c r="D763" i="17"/>
  <c r="E763" i="17"/>
  <c r="F763" i="17"/>
  <c r="G763" i="17"/>
  <c r="H763" i="17"/>
  <c r="I763" i="17"/>
  <c r="J763" i="17"/>
  <c r="K763" i="17"/>
  <c r="L763" i="17"/>
  <c r="M763" i="17"/>
  <c r="N763" i="17"/>
  <c r="O763" i="17"/>
  <c r="P763" i="17"/>
  <c r="Q763" i="17"/>
  <c r="R763" i="17"/>
  <c r="S763" i="17"/>
  <c r="T763" i="17"/>
  <c r="U763" i="17"/>
  <c r="V763" i="17"/>
  <c r="W763" i="17"/>
  <c r="X763" i="17"/>
  <c r="Y763" i="17"/>
  <c r="Z763" i="17"/>
  <c r="AB763" i="17"/>
  <c r="AC763" i="17"/>
  <c r="AE763" i="17" s="1"/>
  <c r="C764" i="17"/>
  <c r="D764" i="17"/>
  <c r="E764" i="17"/>
  <c r="F764" i="17"/>
  <c r="G764" i="17"/>
  <c r="H764" i="17"/>
  <c r="I764" i="17"/>
  <c r="J764" i="17"/>
  <c r="K764" i="17"/>
  <c r="L764" i="17"/>
  <c r="M764" i="17"/>
  <c r="N764" i="17"/>
  <c r="O764" i="17"/>
  <c r="P764" i="17"/>
  <c r="Q764" i="17"/>
  <c r="R764" i="17"/>
  <c r="S764" i="17"/>
  <c r="T764" i="17"/>
  <c r="U764" i="17"/>
  <c r="V764" i="17"/>
  <c r="W764" i="17"/>
  <c r="X764" i="17"/>
  <c r="Y764" i="17"/>
  <c r="Z764" i="17"/>
  <c r="AB764" i="17"/>
  <c r="AC764" i="17"/>
  <c r="AE764" i="17"/>
  <c r="AD764" i="17" s="1"/>
  <c r="AI764" i="17"/>
  <c r="AJ764" i="17" s="1"/>
  <c r="C765" i="17"/>
  <c r="D765" i="17"/>
  <c r="E765" i="17"/>
  <c r="F765" i="17"/>
  <c r="G765" i="17"/>
  <c r="H765" i="17"/>
  <c r="I765" i="17"/>
  <c r="J765" i="17"/>
  <c r="K765" i="17"/>
  <c r="L765" i="17"/>
  <c r="M765" i="17"/>
  <c r="N765" i="17"/>
  <c r="O765" i="17"/>
  <c r="P765" i="17"/>
  <c r="Q765" i="17"/>
  <c r="R765" i="17"/>
  <c r="S765" i="17"/>
  <c r="T765" i="17"/>
  <c r="U765" i="17"/>
  <c r="V765" i="17"/>
  <c r="W765" i="17"/>
  <c r="X765" i="17"/>
  <c r="Y765" i="17"/>
  <c r="Z765" i="17"/>
  <c r="AB765" i="17"/>
  <c r="AC765" i="17"/>
  <c r="AE765" i="17"/>
  <c r="AI765" i="17" s="1"/>
  <c r="C766" i="17"/>
  <c r="D766" i="17"/>
  <c r="E766" i="17"/>
  <c r="F766" i="17"/>
  <c r="G766" i="17"/>
  <c r="H766" i="17"/>
  <c r="I766" i="17"/>
  <c r="J766" i="17"/>
  <c r="K766" i="17"/>
  <c r="L766" i="17"/>
  <c r="M766" i="17"/>
  <c r="N766" i="17"/>
  <c r="O766" i="17"/>
  <c r="P766" i="17"/>
  <c r="Q766" i="17"/>
  <c r="R766" i="17"/>
  <c r="S766" i="17"/>
  <c r="T766" i="17"/>
  <c r="U766" i="17"/>
  <c r="V766" i="17"/>
  <c r="W766" i="17"/>
  <c r="X766" i="17"/>
  <c r="Y766" i="17"/>
  <c r="Z766" i="17"/>
  <c r="AB766" i="17"/>
  <c r="AC766" i="17"/>
  <c r="AE766" i="17"/>
  <c r="AD766" i="17" s="1"/>
  <c r="C767" i="17"/>
  <c r="D767" i="17"/>
  <c r="E767" i="17"/>
  <c r="F767" i="17"/>
  <c r="G767" i="17"/>
  <c r="H767" i="17"/>
  <c r="I767" i="17"/>
  <c r="J767" i="17"/>
  <c r="K767" i="17"/>
  <c r="L767" i="17"/>
  <c r="M767" i="17"/>
  <c r="N767" i="17"/>
  <c r="O767" i="17"/>
  <c r="P767" i="17"/>
  <c r="Q767" i="17"/>
  <c r="R767" i="17"/>
  <c r="S767" i="17"/>
  <c r="T767" i="17"/>
  <c r="U767" i="17"/>
  <c r="V767" i="17"/>
  <c r="W767" i="17"/>
  <c r="X767" i="17"/>
  <c r="Y767" i="17"/>
  <c r="Z767" i="17"/>
  <c r="AB767" i="17"/>
  <c r="AC767" i="17"/>
  <c r="AE767" i="17"/>
  <c r="AI767" i="17" s="1"/>
  <c r="C768" i="17"/>
  <c r="D768" i="17"/>
  <c r="E768" i="17"/>
  <c r="F768" i="17"/>
  <c r="G768" i="17"/>
  <c r="H768" i="17"/>
  <c r="I768" i="17"/>
  <c r="J768" i="17"/>
  <c r="K768" i="17"/>
  <c r="L768" i="17"/>
  <c r="M768" i="17"/>
  <c r="N768" i="17"/>
  <c r="O768" i="17"/>
  <c r="P768" i="17"/>
  <c r="Q768" i="17"/>
  <c r="R768" i="17"/>
  <c r="S768" i="17"/>
  <c r="T768" i="17"/>
  <c r="U768" i="17"/>
  <c r="V768" i="17"/>
  <c r="W768" i="17"/>
  <c r="X768" i="17"/>
  <c r="Y768" i="17"/>
  <c r="Z768" i="17"/>
  <c r="AB768" i="17"/>
  <c r="AC768" i="17"/>
  <c r="AE768" i="17"/>
  <c r="C769" i="17"/>
  <c r="D769" i="17"/>
  <c r="E769" i="17"/>
  <c r="F769" i="17"/>
  <c r="G769" i="17"/>
  <c r="H769" i="17"/>
  <c r="I769" i="17"/>
  <c r="J769" i="17"/>
  <c r="K769" i="17"/>
  <c r="L769" i="17"/>
  <c r="M769" i="17"/>
  <c r="N769" i="17"/>
  <c r="O769" i="17"/>
  <c r="P769" i="17"/>
  <c r="Q769" i="17"/>
  <c r="R769" i="17"/>
  <c r="S769" i="17"/>
  <c r="T769" i="17"/>
  <c r="U769" i="17"/>
  <c r="V769" i="17"/>
  <c r="W769" i="17"/>
  <c r="X769" i="17"/>
  <c r="Y769" i="17"/>
  <c r="Z769" i="17"/>
  <c r="AB769" i="17"/>
  <c r="AC769" i="17"/>
  <c r="AE769" i="17"/>
  <c r="AI769" i="17" s="1"/>
  <c r="C770" i="17"/>
  <c r="D770" i="17"/>
  <c r="E770" i="17"/>
  <c r="F770" i="17"/>
  <c r="G770" i="17"/>
  <c r="H770" i="17"/>
  <c r="I770" i="17"/>
  <c r="J770" i="17"/>
  <c r="K770" i="17"/>
  <c r="L770" i="17"/>
  <c r="M770" i="17"/>
  <c r="N770" i="17"/>
  <c r="O770" i="17"/>
  <c r="P770" i="17"/>
  <c r="Q770" i="17"/>
  <c r="R770" i="17"/>
  <c r="S770" i="17"/>
  <c r="T770" i="17"/>
  <c r="U770" i="17"/>
  <c r="V770" i="17"/>
  <c r="W770" i="17"/>
  <c r="X770" i="17"/>
  <c r="Y770" i="17"/>
  <c r="Z770" i="17"/>
  <c r="AB770" i="17"/>
  <c r="AC770" i="17"/>
  <c r="AE770" i="17"/>
  <c r="AD770" i="17" s="1"/>
  <c r="C771" i="17"/>
  <c r="D771" i="17"/>
  <c r="E771" i="17"/>
  <c r="F771" i="17"/>
  <c r="G771" i="17"/>
  <c r="H771" i="17"/>
  <c r="I771" i="17"/>
  <c r="J771" i="17"/>
  <c r="K771" i="17"/>
  <c r="L771" i="17"/>
  <c r="M771" i="17"/>
  <c r="N771" i="17"/>
  <c r="O771" i="17"/>
  <c r="P771" i="17"/>
  <c r="Q771" i="17"/>
  <c r="R771" i="17"/>
  <c r="S771" i="17"/>
  <c r="T771" i="17"/>
  <c r="U771" i="17"/>
  <c r="V771" i="17"/>
  <c r="W771" i="17"/>
  <c r="X771" i="17"/>
  <c r="Y771" i="17"/>
  <c r="Z771" i="17"/>
  <c r="AB771" i="17"/>
  <c r="AC771" i="17"/>
  <c r="AE771" i="17"/>
  <c r="AI771" i="17" s="1"/>
  <c r="AK771" i="17" s="1"/>
  <c r="C772" i="17"/>
  <c r="D772" i="17"/>
  <c r="E772" i="17"/>
  <c r="F772" i="17"/>
  <c r="G772" i="17"/>
  <c r="H772" i="17"/>
  <c r="I772" i="17"/>
  <c r="J772" i="17"/>
  <c r="K772" i="17"/>
  <c r="L772" i="17"/>
  <c r="M772" i="17"/>
  <c r="N772" i="17"/>
  <c r="O772" i="17"/>
  <c r="P772" i="17"/>
  <c r="Q772" i="17"/>
  <c r="R772" i="17"/>
  <c r="S772" i="17"/>
  <c r="T772" i="17"/>
  <c r="U772" i="17"/>
  <c r="V772" i="17"/>
  <c r="W772" i="17"/>
  <c r="X772" i="17"/>
  <c r="Y772" i="17"/>
  <c r="Z772" i="17"/>
  <c r="AB772" i="17"/>
  <c r="AC772" i="17"/>
  <c r="AE772" i="17"/>
  <c r="AI772" i="17" s="1"/>
  <c r="C773" i="17"/>
  <c r="D773" i="17"/>
  <c r="E773" i="17"/>
  <c r="F773" i="17"/>
  <c r="G773" i="17"/>
  <c r="H773" i="17"/>
  <c r="I773" i="17"/>
  <c r="J773" i="17"/>
  <c r="K773" i="17"/>
  <c r="L773" i="17"/>
  <c r="M773" i="17"/>
  <c r="N773" i="17"/>
  <c r="O773" i="17"/>
  <c r="P773" i="17"/>
  <c r="Q773" i="17"/>
  <c r="R773" i="17"/>
  <c r="S773" i="17"/>
  <c r="T773" i="17"/>
  <c r="U773" i="17"/>
  <c r="V773" i="17"/>
  <c r="W773" i="17"/>
  <c r="X773" i="17"/>
  <c r="Y773" i="17"/>
  <c r="Z773" i="17"/>
  <c r="AB773" i="17"/>
  <c r="AC773" i="17"/>
  <c r="AE773" i="17"/>
  <c r="AD773" i="17" s="1"/>
  <c r="C774" i="17"/>
  <c r="D774" i="17"/>
  <c r="E774" i="17"/>
  <c r="F774" i="17"/>
  <c r="G774" i="17"/>
  <c r="H774" i="17"/>
  <c r="I774" i="17"/>
  <c r="J774" i="17"/>
  <c r="K774" i="17"/>
  <c r="L774" i="17"/>
  <c r="M774" i="17"/>
  <c r="N774" i="17"/>
  <c r="O774" i="17"/>
  <c r="P774" i="17"/>
  <c r="Q774" i="17"/>
  <c r="R774" i="17"/>
  <c r="S774" i="17"/>
  <c r="T774" i="17"/>
  <c r="U774" i="17"/>
  <c r="V774" i="17"/>
  <c r="W774" i="17"/>
  <c r="X774" i="17"/>
  <c r="Y774" i="17"/>
  <c r="Z774" i="17"/>
  <c r="AB774" i="17"/>
  <c r="AC774" i="17"/>
  <c r="AE774" i="17"/>
  <c r="AD774" i="17" s="1"/>
  <c r="C775" i="17"/>
  <c r="D775" i="17"/>
  <c r="E775" i="17"/>
  <c r="F775" i="17"/>
  <c r="G775" i="17"/>
  <c r="H775" i="17"/>
  <c r="I775" i="17"/>
  <c r="J775" i="17"/>
  <c r="K775" i="17"/>
  <c r="L775" i="17"/>
  <c r="M775" i="17"/>
  <c r="N775" i="17"/>
  <c r="O775" i="17"/>
  <c r="P775" i="17"/>
  <c r="Q775" i="17"/>
  <c r="R775" i="17"/>
  <c r="S775" i="17"/>
  <c r="T775" i="17"/>
  <c r="U775" i="17"/>
  <c r="V775" i="17"/>
  <c r="W775" i="17"/>
  <c r="X775" i="17"/>
  <c r="Y775" i="17"/>
  <c r="Z775" i="17"/>
  <c r="AB775" i="17"/>
  <c r="AC775" i="17"/>
  <c r="AE775" i="17"/>
  <c r="AI775" i="17" s="1"/>
  <c r="AJ775" i="17" s="1"/>
  <c r="C776" i="17"/>
  <c r="D776" i="17"/>
  <c r="E776" i="17"/>
  <c r="F776" i="17"/>
  <c r="G776" i="17"/>
  <c r="H776" i="17"/>
  <c r="I776" i="17"/>
  <c r="J776" i="17"/>
  <c r="K776" i="17"/>
  <c r="L776" i="17"/>
  <c r="M776" i="17"/>
  <c r="N776" i="17"/>
  <c r="O776" i="17"/>
  <c r="P776" i="17"/>
  <c r="Q776" i="17"/>
  <c r="R776" i="17"/>
  <c r="S776" i="17"/>
  <c r="T776" i="17"/>
  <c r="U776" i="17"/>
  <c r="V776" i="17"/>
  <c r="W776" i="17"/>
  <c r="X776" i="17"/>
  <c r="Y776" i="17"/>
  <c r="Z776" i="17"/>
  <c r="AB776" i="17"/>
  <c r="AC776" i="17"/>
  <c r="AE776" i="17"/>
  <c r="AD776" i="17" s="1"/>
  <c r="C777" i="17"/>
  <c r="D777" i="17"/>
  <c r="E777" i="17"/>
  <c r="F777" i="17"/>
  <c r="G777" i="17"/>
  <c r="H777" i="17"/>
  <c r="I777" i="17"/>
  <c r="J777" i="17"/>
  <c r="K777" i="17"/>
  <c r="L777" i="17"/>
  <c r="M777" i="17"/>
  <c r="N777" i="17"/>
  <c r="O777" i="17"/>
  <c r="P777" i="17"/>
  <c r="Q777" i="17"/>
  <c r="R777" i="17"/>
  <c r="S777" i="17"/>
  <c r="T777" i="17"/>
  <c r="U777" i="17"/>
  <c r="V777" i="17"/>
  <c r="W777" i="17"/>
  <c r="X777" i="17"/>
  <c r="Y777" i="17"/>
  <c r="Z777" i="17"/>
  <c r="AB777" i="17"/>
  <c r="AC777" i="17"/>
  <c r="AE777" i="17"/>
  <c r="AD777" i="17" s="1"/>
  <c r="AI777" i="17"/>
  <c r="C778" i="17"/>
  <c r="D778" i="17"/>
  <c r="E778" i="17"/>
  <c r="F778" i="17"/>
  <c r="G778" i="17"/>
  <c r="H778" i="17"/>
  <c r="I778" i="17"/>
  <c r="J778" i="17"/>
  <c r="K778" i="17"/>
  <c r="L778" i="17"/>
  <c r="M778" i="17"/>
  <c r="N778" i="17"/>
  <c r="O778" i="17"/>
  <c r="P778" i="17"/>
  <c r="Q778" i="17"/>
  <c r="R778" i="17"/>
  <c r="S778" i="17"/>
  <c r="T778" i="17"/>
  <c r="U778" i="17"/>
  <c r="V778" i="17"/>
  <c r="W778" i="17"/>
  <c r="X778" i="17"/>
  <c r="Y778" i="17"/>
  <c r="Z778" i="17"/>
  <c r="AB778" i="17"/>
  <c r="AC778" i="17"/>
  <c r="AE778" i="17"/>
  <c r="AD778" i="17" s="1"/>
  <c r="C779" i="17"/>
  <c r="D779" i="17"/>
  <c r="E779" i="17"/>
  <c r="F779" i="17"/>
  <c r="G779" i="17"/>
  <c r="H779" i="17"/>
  <c r="I779" i="17"/>
  <c r="J779" i="17"/>
  <c r="K779" i="17"/>
  <c r="L779" i="17"/>
  <c r="M779" i="17"/>
  <c r="N779" i="17"/>
  <c r="O779" i="17"/>
  <c r="P779" i="17"/>
  <c r="Q779" i="17"/>
  <c r="R779" i="17"/>
  <c r="S779" i="17"/>
  <c r="T779" i="17"/>
  <c r="U779" i="17"/>
  <c r="V779" i="17"/>
  <c r="W779" i="17"/>
  <c r="X779" i="17"/>
  <c r="Y779" i="17"/>
  <c r="Z779" i="17"/>
  <c r="AB779" i="17"/>
  <c r="AC779" i="17"/>
  <c r="AE779" i="17"/>
  <c r="AI779" i="17" s="1"/>
  <c r="C780" i="17"/>
  <c r="D780" i="17"/>
  <c r="E780" i="17"/>
  <c r="F780" i="17"/>
  <c r="G780" i="17"/>
  <c r="H780" i="17"/>
  <c r="I780" i="17"/>
  <c r="J780" i="17"/>
  <c r="K780" i="17"/>
  <c r="L780" i="17"/>
  <c r="M780" i="17"/>
  <c r="N780" i="17"/>
  <c r="O780" i="17"/>
  <c r="P780" i="17"/>
  <c r="Q780" i="17"/>
  <c r="R780" i="17"/>
  <c r="S780" i="17"/>
  <c r="T780" i="17"/>
  <c r="U780" i="17"/>
  <c r="V780" i="17"/>
  <c r="W780" i="17"/>
  <c r="X780" i="17"/>
  <c r="Y780" i="17"/>
  <c r="Z780" i="17"/>
  <c r="AB780" i="17"/>
  <c r="AC780" i="17"/>
  <c r="AE780" i="17"/>
  <c r="C781" i="17"/>
  <c r="D781" i="17"/>
  <c r="E781" i="17"/>
  <c r="F781" i="17"/>
  <c r="G781" i="17"/>
  <c r="H781" i="17"/>
  <c r="I781" i="17"/>
  <c r="J781" i="17"/>
  <c r="K781" i="17"/>
  <c r="L781" i="17"/>
  <c r="M781" i="17"/>
  <c r="N781" i="17"/>
  <c r="O781" i="17"/>
  <c r="P781" i="17"/>
  <c r="Q781" i="17"/>
  <c r="R781" i="17"/>
  <c r="S781" i="17"/>
  <c r="T781" i="17"/>
  <c r="U781" i="17"/>
  <c r="V781" i="17"/>
  <c r="W781" i="17"/>
  <c r="X781" i="17"/>
  <c r="Y781" i="17"/>
  <c r="Z781" i="17"/>
  <c r="AB781" i="17"/>
  <c r="AC781" i="17"/>
  <c r="AE781" i="17"/>
  <c r="AI781" i="17" s="1"/>
  <c r="C782" i="17"/>
  <c r="D782" i="17"/>
  <c r="E782" i="17"/>
  <c r="F782" i="17"/>
  <c r="G782" i="17"/>
  <c r="H782" i="17"/>
  <c r="I782" i="17"/>
  <c r="J782" i="17"/>
  <c r="K782" i="17"/>
  <c r="L782" i="17"/>
  <c r="M782" i="17"/>
  <c r="N782" i="17"/>
  <c r="O782" i="17"/>
  <c r="P782" i="17"/>
  <c r="Q782" i="17"/>
  <c r="R782" i="17"/>
  <c r="S782" i="17"/>
  <c r="T782" i="17"/>
  <c r="U782" i="17"/>
  <c r="V782" i="17"/>
  <c r="W782" i="17"/>
  <c r="X782" i="17"/>
  <c r="Y782" i="17"/>
  <c r="Z782" i="17"/>
  <c r="AB782" i="17"/>
  <c r="AC782" i="17"/>
  <c r="AE782" i="17"/>
  <c r="AI782" i="17" s="1"/>
  <c r="AJ782" i="17" s="1"/>
  <c r="C783" i="17"/>
  <c r="D783" i="17"/>
  <c r="E783" i="17"/>
  <c r="F783" i="17"/>
  <c r="G783" i="17"/>
  <c r="H783" i="17"/>
  <c r="I783" i="17"/>
  <c r="J783" i="17"/>
  <c r="K783" i="17"/>
  <c r="L783" i="17"/>
  <c r="M783" i="17"/>
  <c r="N783" i="17"/>
  <c r="O783" i="17"/>
  <c r="P783" i="17"/>
  <c r="Q783" i="17"/>
  <c r="R783" i="17"/>
  <c r="S783" i="17"/>
  <c r="T783" i="17"/>
  <c r="U783" i="17"/>
  <c r="V783" i="17"/>
  <c r="W783" i="17"/>
  <c r="X783" i="17"/>
  <c r="Y783" i="17"/>
  <c r="Z783" i="17"/>
  <c r="AB783" i="17"/>
  <c r="AC783" i="17"/>
  <c r="AE783" i="17"/>
  <c r="AD783" i="17" s="1"/>
  <c r="C784" i="17"/>
  <c r="D784" i="17"/>
  <c r="E784" i="17"/>
  <c r="F784" i="17"/>
  <c r="G784" i="17"/>
  <c r="H784" i="17"/>
  <c r="I784" i="17"/>
  <c r="J784" i="17"/>
  <c r="K784" i="17"/>
  <c r="L784" i="17"/>
  <c r="M784" i="17"/>
  <c r="N784" i="17"/>
  <c r="O784" i="17"/>
  <c r="P784" i="17"/>
  <c r="Q784" i="17"/>
  <c r="R784" i="17"/>
  <c r="S784" i="17"/>
  <c r="T784" i="17"/>
  <c r="U784" i="17"/>
  <c r="V784" i="17"/>
  <c r="W784" i="17"/>
  <c r="X784" i="17"/>
  <c r="Y784" i="17"/>
  <c r="Z784" i="17"/>
  <c r="AB784" i="17"/>
  <c r="AC784" i="17"/>
  <c r="AE784" i="17"/>
  <c r="AD784" i="17" s="1"/>
  <c r="AI784" i="17"/>
  <c r="AJ784" i="17" s="1"/>
  <c r="C785" i="17"/>
  <c r="D785" i="17"/>
  <c r="E785" i="17"/>
  <c r="F785" i="17"/>
  <c r="G785" i="17"/>
  <c r="H785" i="17"/>
  <c r="I785" i="17"/>
  <c r="J785" i="17"/>
  <c r="K785" i="17"/>
  <c r="L785" i="17"/>
  <c r="M785" i="17"/>
  <c r="N785" i="17"/>
  <c r="O785" i="17"/>
  <c r="P785" i="17"/>
  <c r="Q785" i="17"/>
  <c r="R785" i="17"/>
  <c r="S785" i="17"/>
  <c r="T785" i="17"/>
  <c r="U785" i="17"/>
  <c r="V785" i="17"/>
  <c r="W785" i="17"/>
  <c r="X785" i="17"/>
  <c r="Y785" i="17"/>
  <c r="Z785" i="17"/>
  <c r="AB785" i="17"/>
  <c r="AC785" i="17"/>
  <c r="AE785" i="17"/>
  <c r="AD785" i="17" s="1"/>
  <c r="AI785" i="17"/>
  <c r="AJ785" i="17" s="1"/>
  <c r="C786" i="17"/>
  <c r="D786" i="17"/>
  <c r="E786" i="17"/>
  <c r="F786" i="17"/>
  <c r="G786" i="17"/>
  <c r="H786" i="17"/>
  <c r="I786" i="17"/>
  <c r="J786" i="17"/>
  <c r="K786" i="17"/>
  <c r="L786" i="17"/>
  <c r="M786" i="17"/>
  <c r="N786" i="17"/>
  <c r="O786" i="17"/>
  <c r="P786" i="17"/>
  <c r="Q786" i="17"/>
  <c r="R786" i="17"/>
  <c r="S786" i="17"/>
  <c r="T786" i="17"/>
  <c r="U786" i="17"/>
  <c r="V786" i="17"/>
  <c r="W786" i="17"/>
  <c r="X786" i="17"/>
  <c r="Y786" i="17"/>
  <c r="Z786" i="17"/>
  <c r="AB786" i="17"/>
  <c r="AC786" i="17"/>
  <c r="AE786" i="17"/>
  <c r="C787" i="17"/>
  <c r="D787" i="17"/>
  <c r="E787" i="17"/>
  <c r="F787" i="17"/>
  <c r="G787" i="17"/>
  <c r="H787" i="17"/>
  <c r="I787" i="17"/>
  <c r="J787" i="17"/>
  <c r="K787" i="17"/>
  <c r="L787" i="17"/>
  <c r="M787" i="17"/>
  <c r="N787" i="17"/>
  <c r="O787" i="17"/>
  <c r="P787" i="17"/>
  <c r="Q787" i="17"/>
  <c r="R787" i="17"/>
  <c r="S787" i="17"/>
  <c r="T787" i="17"/>
  <c r="U787" i="17"/>
  <c r="V787" i="17"/>
  <c r="W787" i="17"/>
  <c r="X787" i="17"/>
  <c r="Y787" i="17"/>
  <c r="Z787" i="17"/>
  <c r="AB787" i="17"/>
  <c r="AC787" i="17"/>
  <c r="AE787" i="17"/>
  <c r="C788" i="17"/>
  <c r="D788" i="17"/>
  <c r="E788" i="17"/>
  <c r="F788" i="17"/>
  <c r="G788" i="17"/>
  <c r="H788" i="17"/>
  <c r="I788" i="17"/>
  <c r="J788" i="17"/>
  <c r="K788" i="17"/>
  <c r="L788" i="17"/>
  <c r="M788" i="17"/>
  <c r="N788" i="17"/>
  <c r="O788" i="17"/>
  <c r="P788" i="17"/>
  <c r="Q788" i="17"/>
  <c r="R788" i="17"/>
  <c r="S788" i="17"/>
  <c r="T788" i="17"/>
  <c r="U788" i="17"/>
  <c r="V788" i="17"/>
  <c r="W788" i="17"/>
  <c r="X788" i="17"/>
  <c r="Y788" i="17"/>
  <c r="Z788" i="17"/>
  <c r="AB788" i="17"/>
  <c r="AC788" i="17"/>
  <c r="AE788" i="17"/>
  <c r="AD788" i="17" s="1"/>
  <c r="C789" i="17"/>
  <c r="D789" i="17"/>
  <c r="E789" i="17"/>
  <c r="F789" i="17"/>
  <c r="G789" i="17"/>
  <c r="H789" i="17"/>
  <c r="I789" i="17"/>
  <c r="J789" i="17"/>
  <c r="K789" i="17"/>
  <c r="L789" i="17"/>
  <c r="M789" i="17"/>
  <c r="N789" i="17"/>
  <c r="O789" i="17"/>
  <c r="P789" i="17"/>
  <c r="Q789" i="17"/>
  <c r="R789" i="17"/>
  <c r="S789" i="17"/>
  <c r="T789" i="17"/>
  <c r="U789" i="17"/>
  <c r="V789" i="17"/>
  <c r="W789" i="17"/>
  <c r="X789" i="17"/>
  <c r="Y789" i="17"/>
  <c r="Z789" i="17"/>
  <c r="AB789" i="17"/>
  <c r="AC789" i="17"/>
  <c r="AE789" i="17"/>
  <c r="AI789" i="17" s="1"/>
  <c r="C790" i="17"/>
  <c r="D790" i="17"/>
  <c r="E790" i="17"/>
  <c r="F790" i="17"/>
  <c r="G790" i="17"/>
  <c r="H790" i="17"/>
  <c r="I790" i="17"/>
  <c r="J790" i="17"/>
  <c r="K790" i="17"/>
  <c r="L790" i="17"/>
  <c r="M790" i="17"/>
  <c r="N790" i="17"/>
  <c r="O790" i="17"/>
  <c r="P790" i="17"/>
  <c r="Q790" i="17"/>
  <c r="R790" i="17"/>
  <c r="S790" i="17"/>
  <c r="T790" i="17"/>
  <c r="U790" i="17"/>
  <c r="V790" i="17"/>
  <c r="W790" i="17"/>
  <c r="X790" i="17"/>
  <c r="Y790" i="17"/>
  <c r="Z790" i="17"/>
  <c r="AB790" i="17"/>
  <c r="AC790" i="17"/>
  <c r="AE790" i="17"/>
  <c r="AD790" i="17" s="1"/>
  <c r="C791" i="17"/>
  <c r="D791" i="17"/>
  <c r="E791" i="17"/>
  <c r="F791" i="17"/>
  <c r="G791" i="17"/>
  <c r="H791" i="17"/>
  <c r="I791" i="17"/>
  <c r="J791" i="17"/>
  <c r="K791" i="17"/>
  <c r="L791" i="17"/>
  <c r="M791" i="17"/>
  <c r="N791" i="17"/>
  <c r="O791" i="17"/>
  <c r="P791" i="17"/>
  <c r="Q791" i="17"/>
  <c r="R791" i="17"/>
  <c r="S791" i="17"/>
  <c r="T791" i="17"/>
  <c r="U791" i="17"/>
  <c r="V791" i="17"/>
  <c r="W791" i="17"/>
  <c r="X791" i="17"/>
  <c r="Y791" i="17"/>
  <c r="Z791" i="17"/>
  <c r="AB791" i="17"/>
  <c r="AC791" i="17"/>
  <c r="AE791" i="17"/>
  <c r="AI791" i="17" s="1"/>
  <c r="C792" i="17"/>
  <c r="D792" i="17"/>
  <c r="E792" i="17"/>
  <c r="F792" i="17"/>
  <c r="G792" i="17"/>
  <c r="H792" i="17"/>
  <c r="I792" i="17"/>
  <c r="J792" i="17"/>
  <c r="K792" i="17"/>
  <c r="L792" i="17"/>
  <c r="M792" i="17"/>
  <c r="N792" i="17"/>
  <c r="O792" i="17"/>
  <c r="P792" i="17"/>
  <c r="Q792" i="17"/>
  <c r="R792" i="17"/>
  <c r="S792" i="17"/>
  <c r="T792" i="17"/>
  <c r="U792" i="17"/>
  <c r="V792" i="17"/>
  <c r="W792" i="17"/>
  <c r="X792" i="17"/>
  <c r="Y792" i="17"/>
  <c r="Z792" i="17"/>
  <c r="AB792" i="17"/>
  <c r="AC792" i="17"/>
  <c r="AE792" i="17"/>
  <c r="C793" i="17"/>
  <c r="D793" i="17"/>
  <c r="E793" i="17"/>
  <c r="F793" i="17"/>
  <c r="G793" i="17"/>
  <c r="H793" i="17"/>
  <c r="I793" i="17"/>
  <c r="J793" i="17"/>
  <c r="K793" i="17"/>
  <c r="L793" i="17"/>
  <c r="M793" i="17"/>
  <c r="N793" i="17"/>
  <c r="O793" i="17"/>
  <c r="P793" i="17"/>
  <c r="Q793" i="17"/>
  <c r="R793" i="17"/>
  <c r="S793" i="17"/>
  <c r="T793" i="17"/>
  <c r="U793" i="17"/>
  <c r="V793" i="17"/>
  <c r="W793" i="17"/>
  <c r="X793" i="17"/>
  <c r="Y793" i="17"/>
  <c r="Z793" i="17"/>
  <c r="AB793" i="17"/>
  <c r="AC793" i="17"/>
  <c r="AE793" i="17"/>
  <c r="C794" i="17"/>
  <c r="D794" i="17"/>
  <c r="E794" i="17"/>
  <c r="F794" i="17"/>
  <c r="G794" i="17"/>
  <c r="H794" i="17"/>
  <c r="I794" i="17"/>
  <c r="J794" i="17"/>
  <c r="K794" i="17"/>
  <c r="L794" i="17"/>
  <c r="M794" i="17"/>
  <c r="N794" i="17"/>
  <c r="O794" i="17"/>
  <c r="P794" i="17"/>
  <c r="Q794" i="17"/>
  <c r="R794" i="17"/>
  <c r="S794" i="17"/>
  <c r="T794" i="17"/>
  <c r="U794" i="17"/>
  <c r="V794" i="17"/>
  <c r="W794" i="17"/>
  <c r="X794" i="17"/>
  <c r="Y794" i="17"/>
  <c r="Z794" i="17"/>
  <c r="AB794" i="17"/>
  <c r="AC794" i="17"/>
  <c r="AE794" i="17" s="1"/>
  <c r="AD794" i="17" s="1"/>
  <c r="AA3" i="16"/>
  <c r="AF3" i="16" s="1"/>
  <c r="AG3" i="16" s="1"/>
  <c r="AB3" i="16"/>
  <c r="AC3" i="16"/>
  <c r="AE3" i="16"/>
  <c r="AA4" i="16"/>
  <c r="AH4" i="16" s="1"/>
  <c r="AB4" i="16"/>
  <c r="AC4" i="16"/>
  <c r="AE4" i="16"/>
  <c r="AD4" i="16" s="1"/>
  <c r="AA5" i="16"/>
  <c r="AB5" i="16"/>
  <c r="AC5" i="16"/>
  <c r="AE5" i="16"/>
  <c r="AI5" i="16" s="1"/>
  <c r="AJ5" i="16" s="1"/>
  <c r="AF5" i="16"/>
  <c r="AG5" i="16" s="1"/>
  <c r="AH5" i="16"/>
  <c r="AA6" i="16"/>
  <c r="AF6" i="16" s="1"/>
  <c r="AB6" i="16"/>
  <c r="AC6" i="16"/>
  <c r="AE6" i="16"/>
  <c r="AI6" i="16" s="1"/>
  <c r="AG6" i="16"/>
  <c r="AA7" i="16"/>
  <c r="AF7" i="16" s="1"/>
  <c r="AG7" i="16" s="1"/>
  <c r="AB7" i="16"/>
  <c r="AC7" i="16"/>
  <c r="AE7" i="16"/>
  <c r="AA8" i="16"/>
  <c r="AB8" i="16"/>
  <c r="AC8" i="16"/>
  <c r="AE8" i="16"/>
  <c r="AD8" i="16" s="1"/>
  <c r="AA9" i="16"/>
  <c r="AF9" i="16" s="1"/>
  <c r="AG9" i="16" s="1"/>
  <c r="AB9" i="16"/>
  <c r="AC9" i="16"/>
  <c r="AE9" i="16"/>
  <c r="AI9" i="16" s="1"/>
  <c r="AA10" i="16"/>
  <c r="AB10" i="16"/>
  <c r="AC10" i="16"/>
  <c r="AE10" i="16"/>
  <c r="AA11" i="16"/>
  <c r="AH11" i="16" s="1"/>
  <c r="AB11" i="16"/>
  <c r="AC11" i="16"/>
  <c r="AE11" i="16"/>
  <c r="AI11" i="16" s="1"/>
  <c r="AM11" i="16" s="1"/>
  <c r="AF11" i="16"/>
  <c r="AG11" i="16" s="1"/>
  <c r="AA12" i="16"/>
  <c r="AB12" i="16"/>
  <c r="AC12" i="16"/>
  <c r="AE12" i="16"/>
  <c r="AD12" i="16" s="1"/>
  <c r="AA13" i="16"/>
  <c r="AF13" i="16" s="1"/>
  <c r="AG13" i="16" s="1"/>
  <c r="AB13" i="16"/>
  <c r="AC13" i="16"/>
  <c r="AD13" i="16"/>
  <c r="AE13" i="16"/>
  <c r="AI13" i="16"/>
  <c r="AA14" i="16"/>
  <c r="AF14" i="16" s="1"/>
  <c r="AG14" i="16" s="1"/>
  <c r="AB14" i="16"/>
  <c r="AC14" i="16"/>
  <c r="AE14" i="16"/>
  <c r="AD14" i="16" s="1"/>
  <c r="AA15" i="16"/>
  <c r="AH15" i="16" s="1"/>
  <c r="AB15" i="16"/>
  <c r="AC15" i="16"/>
  <c r="AE15" i="16"/>
  <c r="AD15" i="16" s="1"/>
  <c r="AA16" i="16"/>
  <c r="AB16" i="16"/>
  <c r="AC16" i="16"/>
  <c r="AE16" i="16"/>
  <c r="AD16" i="16" s="1"/>
  <c r="AA17" i="16"/>
  <c r="AF17" i="16" s="1"/>
  <c r="AG17" i="16" s="1"/>
  <c r="AB17" i="16"/>
  <c r="AC17" i="16"/>
  <c r="AE17" i="16"/>
  <c r="AA18" i="16"/>
  <c r="AF18" i="16" s="1"/>
  <c r="AG18" i="16" s="1"/>
  <c r="AB18" i="16"/>
  <c r="AC18" i="16"/>
  <c r="AE18" i="16"/>
  <c r="AD18" i="16" s="1"/>
  <c r="AA19" i="16"/>
  <c r="AH19" i="16" s="1"/>
  <c r="AB19" i="16"/>
  <c r="AC19" i="16"/>
  <c r="AD19" i="16"/>
  <c r="AE19" i="16"/>
  <c r="AI19" i="16" s="1"/>
  <c r="AA20" i="16"/>
  <c r="AB20" i="16"/>
  <c r="AC20" i="16"/>
  <c r="AE20" i="16"/>
  <c r="AD20" i="16" s="1"/>
  <c r="AA21" i="16"/>
  <c r="AF21" i="16" s="1"/>
  <c r="AG21" i="16" s="1"/>
  <c r="AB21" i="16"/>
  <c r="AC21" i="16"/>
  <c r="AE21" i="16"/>
  <c r="AI21" i="16" s="1"/>
  <c r="AL21" i="16" s="1"/>
  <c r="AM21" i="16"/>
  <c r="AA22" i="16"/>
  <c r="AB22" i="16"/>
  <c r="AC22" i="16"/>
  <c r="AE22" i="16"/>
  <c r="AA23" i="16"/>
  <c r="AH23" i="16" s="1"/>
  <c r="AB23" i="16"/>
  <c r="AC23" i="16"/>
  <c r="AE23" i="16"/>
  <c r="AI23" i="16" s="1"/>
  <c r="AM23" i="16" s="1"/>
  <c r="AA24" i="16"/>
  <c r="AB24" i="16"/>
  <c r="AC24" i="16"/>
  <c r="AE24" i="16"/>
  <c r="AA25" i="16"/>
  <c r="AF25" i="16" s="1"/>
  <c r="AG25" i="16" s="1"/>
  <c r="AB25" i="16"/>
  <c r="AC25" i="16"/>
  <c r="AE25" i="16"/>
  <c r="AI25" i="16" s="1"/>
  <c r="AH25" i="16"/>
  <c r="AA26" i="16"/>
  <c r="AB26" i="16"/>
  <c r="AC26" i="16"/>
  <c r="AE26" i="16"/>
  <c r="AA27" i="16"/>
  <c r="AF27" i="16" s="1"/>
  <c r="AG27" i="16" s="1"/>
  <c r="AB27" i="16"/>
  <c r="AC27" i="16"/>
  <c r="AE27" i="16"/>
  <c r="AD27" i="16" s="1"/>
  <c r="AA28" i="16"/>
  <c r="AH28" i="16" s="1"/>
  <c r="AB28" i="16"/>
  <c r="AC28" i="16"/>
  <c r="AE28" i="16"/>
  <c r="AA29" i="16"/>
  <c r="AB29" i="16"/>
  <c r="AC29" i="16"/>
  <c r="AE29" i="16"/>
  <c r="AI29" i="16" s="1"/>
  <c r="AJ29" i="16" s="1"/>
  <c r="AF29" i="16"/>
  <c r="AG29" i="16" s="1"/>
  <c r="AH29" i="16"/>
  <c r="AA30" i="16"/>
  <c r="AB30" i="16"/>
  <c r="AC30" i="16"/>
  <c r="AE30" i="16"/>
  <c r="AD30" i="16" s="1"/>
  <c r="AA31" i="16"/>
  <c r="AF31" i="16" s="1"/>
  <c r="AG31" i="16" s="1"/>
  <c r="AB31" i="16"/>
  <c r="AC31" i="16"/>
  <c r="AE31" i="16"/>
  <c r="AI31" i="16" s="1"/>
  <c r="AA32" i="16"/>
  <c r="AB32" i="16"/>
  <c r="AC32" i="16"/>
  <c r="AE32" i="16"/>
  <c r="AD32" i="16" s="1"/>
  <c r="AA33" i="16"/>
  <c r="AF33" i="16" s="1"/>
  <c r="AG33" i="16" s="1"/>
  <c r="AB33" i="16"/>
  <c r="AC33" i="16"/>
  <c r="AE33" i="16" s="1"/>
  <c r="AD33" i="16" s="1"/>
  <c r="AA34" i="16"/>
  <c r="AB34" i="16"/>
  <c r="AC34" i="16"/>
  <c r="AE34" i="16"/>
  <c r="AA35" i="16"/>
  <c r="AH35" i="16" s="1"/>
  <c r="AB35" i="16"/>
  <c r="AC35" i="16"/>
  <c r="AD35" i="16"/>
  <c r="AE35" i="16"/>
  <c r="AI35" i="16" s="1"/>
  <c r="AM35" i="16" s="1"/>
  <c r="AA36" i="16"/>
  <c r="AB36" i="16"/>
  <c r="AC36" i="16"/>
  <c r="AE36" i="16"/>
  <c r="AD36" i="16" s="1"/>
  <c r="AA37" i="16"/>
  <c r="AF37" i="16" s="1"/>
  <c r="AG37" i="16" s="1"/>
  <c r="AB37" i="16"/>
  <c r="AC37" i="16"/>
  <c r="AE37" i="16"/>
  <c r="AD37" i="16" s="1"/>
  <c r="AA38" i="16"/>
  <c r="AF38" i="16" s="1"/>
  <c r="AG38" i="16" s="1"/>
  <c r="AB38" i="16"/>
  <c r="AC38" i="16"/>
  <c r="AE38" i="16"/>
  <c r="AD38" i="16" s="1"/>
  <c r="AH38" i="16"/>
  <c r="AA39" i="16"/>
  <c r="AF39" i="16" s="1"/>
  <c r="AG39" i="16" s="1"/>
  <c r="AB39" i="16"/>
  <c r="AC39" i="16"/>
  <c r="AE39" i="16"/>
  <c r="AD39" i="16" s="1"/>
  <c r="AA40" i="16"/>
  <c r="AH40" i="16" s="1"/>
  <c r="AB40" i="16"/>
  <c r="AC40" i="16"/>
  <c r="AE40" i="16"/>
  <c r="AD40" i="16" s="1"/>
  <c r="AA41" i="16"/>
  <c r="AB41" i="16"/>
  <c r="AC41" i="16"/>
  <c r="AE41" i="16"/>
  <c r="AI41" i="16" s="1"/>
  <c r="AL41" i="16" s="1"/>
  <c r="AA42" i="16"/>
  <c r="AF42" i="16" s="1"/>
  <c r="AG42" i="16" s="1"/>
  <c r="AB42" i="16"/>
  <c r="AC42" i="16"/>
  <c r="AE42" i="16"/>
  <c r="AI42" i="16" s="1"/>
  <c r="AK42" i="16" s="1"/>
  <c r="AH42" i="16"/>
  <c r="AA43" i="16"/>
  <c r="AF43" i="16" s="1"/>
  <c r="AG43" i="16" s="1"/>
  <c r="AB43" i="16"/>
  <c r="AC43" i="16"/>
  <c r="AE43" i="16"/>
  <c r="AD43" i="16" s="1"/>
  <c r="AH43" i="16"/>
  <c r="AA44" i="16"/>
  <c r="AB44" i="16"/>
  <c r="AC44" i="16"/>
  <c r="AE44" i="16"/>
  <c r="AD44" i="16" s="1"/>
  <c r="AA45" i="16"/>
  <c r="AF45" i="16" s="1"/>
  <c r="AG45" i="16" s="1"/>
  <c r="AB45" i="16"/>
  <c r="AC45" i="16"/>
  <c r="AE45" i="16"/>
  <c r="AD45" i="16" s="1"/>
  <c r="AA46" i="16"/>
  <c r="AB46" i="16"/>
  <c r="AC46" i="16"/>
  <c r="AE46" i="16"/>
  <c r="AA47" i="16"/>
  <c r="AH47" i="16" s="1"/>
  <c r="AB47" i="16"/>
  <c r="AC47" i="16"/>
  <c r="AE47" i="16"/>
  <c r="AI47" i="16" s="1"/>
  <c r="AM47" i="16" s="1"/>
  <c r="AJ47" i="16"/>
  <c r="AA48" i="16"/>
  <c r="AB48" i="16"/>
  <c r="AC48" i="16"/>
  <c r="AE48" i="16"/>
  <c r="AD48" i="16" s="1"/>
  <c r="AA49" i="16"/>
  <c r="AF49" i="16" s="1"/>
  <c r="AG49" i="16" s="1"/>
  <c r="AB49" i="16"/>
  <c r="AC49" i="16"/>
  <c r="AD49" i="16"/>
  <c r="AE49" i="16"/>
  <c r="AI49" i="16"/>
  <c r="AJ49" i="16" s="1"/>
  <c r="AA50" i="16"/>
  <c r="AF50" i="16" s="1"/>
  <c r="AG50" i="16" s="1"/>
  <c r="AB50" i="16"/>
  <c r="AC50" i="16"/>
  <c r="AE50" i="16"/>
  <c r="AD50" i="16" s="1"/>
  <c r="AA51" i="16"/>
  <c r="AF51" i="16" s="1"/>
  <c r="AG51" i="16" s="1"/>
  <c r="AB51" i="16"/>
  <c r="AC51" i="16"/>
  <c r="AE51" i="16"/>
  <c r="AD51" i="16" s="1"/>
  <c r="AH51" i="16"/>
  <c r="AA52" i="16"/>
  <c r="AH52" i="16" s="1"/>
  <c r="AB52" i="16"/>
  <c r="AC52" i="16"/>
  <c r="AE52" i="16"/>
  <c r="AD52" i="16" s="1"/>
  <c r="AI52" i="16"/>
  <c r="AK52" i="16" s="1"/>
  <c r="AA53" i="16"/>
  <c r="AF53" i="16" s="1"/>
  <c r="AG53" i="16" s="1"/>
  <c r="AB53" i="16"/>
  <c r="AC53" i="16"/>
  <c r="AE53" i="16"/>
  <c r="AI53" i="16" s="1"/>
  <c r="AJ53" i="16" s="1"/>
  <c r="AH53" i="16"/>
  <c r="AA54" i="16"/>
  <c r="AF54" i="16" s="1"/>
  <c r="AG54" i="16" s="1"/>
  <c r="AB54" i="16"/>
  <c r="AC54" i="16"/>
  <c r="AE54" i="16"/>
  <c r="AA55" i="16"/>
  <c r="AF55" i="16" s="1"/>
  <c r="AG55" i="16" s="1"/>
  <c r="AB55" i="16"/>
  <c r="AC55" i="16"/>
  <c r="AE55" i="16"/>
  <c r="AD55" i="16" s="1"/>
  <c r="AA56" i="16"/>
  <c r="AB56" i="16"/>
  <c r="AC56" i="16"/>
  <c r="AE56" i="16"/>
  <c r="AD56" i="16" s="1"/>
  <c r="AA57" i="16"/>
  <c r="AF57" i="16" s="1"/>
  <c r="AG57" i="16" s="1"/>
  <c r="AB57" i="16"/>
  <c r="AC57" i="16"/>
  <c r="AE57" i="16"/>
  <c r="AD57" i="16" s="1"/>
  <c r="AA58" i="16"/>
  <c r="AB58" i="16"/>
  <c r="AC58" i="16"/>
  <c r="AE58" i="16"/>
  <c r="AA59" i="16"/>
  <c r="AH59" i="16" s="1"/>
  <c r="AB59" i="16"/>
  <c r="AC59" i="16"/>
  <c r="AD59" i="16"/>
  <c r="AE59" i="16"/>
  <c r="AI59" i="16" s="1"/>
  <c r="AM59" i="16" s="1"/>
  <c r="AJ59" i="16"/>
  <c r="AA60" i="16"/>
  <c r="AB60" i="16"/>
  <c r="AC60" i="16"/>
  <c r="AE60" i="16"/>
  <c r="AD60" i="16" s="1"/>
  <c r="AA61" i="16"/>
  <c r="AF61" i="16" s="1"/>
  <c r="AG61" i="16" s="1"/>
  <c r="AB61" i="16"/>
  <c r="AC61" i="16"/>
  <c r="AE61" i="16"/>
  <c r="AI61" i="16" s="1"/>
  <c r="AH61" i="16"/>
  <c r="AA62" i="16"/>
  <c r="AF62" i="16" s="1"/>
  <c r="AB62" i="16"/>
  <c r="AC62" i="16"/>
  <c r="AE62" i="16"/>
  <c r="AD62" i="16" s="1"/>
  <c r="AG62" i="16"/>
  <c r="AH62" i="16"/>
  <c r="AA63" i="16"/>
  <c r="AB63" i="16"/>
  <c r="AC63" i="16"/>
  <c r="AE63" i="16"/>
  <c r="AD63" i="16" s="1"/>
  <c r="AA64" i="16"/>
  <c r="AB64" i="16"/>
  <c r="AC64" i="16"/>
  <c r="AE64" i="16" s="1"/>
  <c r="AD64" i="16" s="1"/>
  <c r="AA65" i="16"/>
  <c r="AF65" i="16" s="1"/>
  <c r="AG65" i="16" s="1"/>
  <c r="AB65" i="16"/>
  <c r="AC65" i="16"/>
  <c r="AE65" i="16"/>
  <c r="AI65" i="16" s="1"/>
  <c r="AJ65" i="16" s="1"/>
  <c r="AA66" i="16"/>
  <c r="AF66" i="16" s="1"/>
  <c r="AG66" i="16" s="1"/>
  <c r="AB66" i="16"/>
  <c r="AC66" i="16"/>
  <c r="AE66" i="16"/>
  <c r="AA67" i="16"/>
  <c r="AB67" i="16"/>
  <c r="AC67" i="16"/>
  <c r="AD67" i="16"/>
  <c r="AE67" i="16"/>
  <c r="AI67" i="16" s="1"/>
  <c r="AA68" i="16"/>
  <c r="AB68" i="16"/>
  <c r="AC68" i="16"/>
  <c r="AE68" i="16"/>
  <c r="AD68" i="16" s="1"/>
  <c r="AA69" i="16"/>
  <c r="AF69" i="16" s="1"/>
  <c r="AG69" i="16" s="1"/>
  <c r="AB69" i="16"/>
  <c r="AC69" i="16"/>
  <c r="AE69" i="16"/>
  <c r="AD69" i="16" s="1"/>
  <c r="AA70" i="16"/>
  <c r="AB70" i="16"/>
  <c r="AC70" i="16"/>
  <c r="AE70" i="16"/>
  <c r="AA71" i="16"/>
  <c r="AH71" i="16" s="1"/>
  <c r="AB71" i="16"/>
  <c r="AC71" i="16"/>
  <c r="AD71" i="16"/>
  <c r="AE71" i="16"/>
  <c r="AI71" i="16" s="1"/>
  <c r="AM71" i="16" s="1"/>
  <c r="AA72" i="16"/>
  <c r="AB72" i="16"/>
  <c r="AC72" i="16"/>
  <c r="AE72" i="16"/>
  <c r="AD72" i="16" s="1"/>
  <c r="AA73" i="16"/>
  <c r="AF73" i="16" s="1"/>
  <c r="AG73" i="16" s="1"/>
  <c r="AB73" i="16"/>
  <c r="AC73" i="16"/>
  <c r="AE73" i="16"/>
  <c r="AD73" i="16" s="1"/>
  <c r="AH73" i="16"/>
  <c r="AA74" i="16"/>
  <c r="AF74" i="16" s="1"/>
  <c r="AG74" i="16" s="1"/>
  <c r="AB74" i="16"/>
  <c r="AC74" i="16"/>
  <c r="AE74" i="16"/>
  <c r="AD74" i="16" s="1"/>
  <c r="AA75" i="16"/>
  <c r="AF75" i="16" s="1"/>
  <c r="AG75" i="16" s="1"/>
  <c r="AB75" i="16"/>
  <c r="AC75" i="16"/>
  <c r="AE75" i="16"/>
  <c r="AD75" i="16" s="1"/>
  <c r="AA76" i="16"/>
  <c r="AH76" i="16" s="1"/>
  <c r="AB76" i="16"/>
  <c r="AC76" i="16"/>
  <c r="AE76" i="16"/>
  <c r="AA77" i="16"/>
  <c r="AB77" i="16"/>
  <c r="AC77" i="16"/>
  <c r="AE77" i="16"/>
  <c r="AI77" i="16" s="1"/>
  <c r="AM77" i="16" s="1"/>
  <c r="AF77" i="16"/>
  <c r="AG77" i="16" s="1"/>
  <c r="AH77" i="16"/>
  <c r="AA78" i="16"/>
  <c r="AF78" i="16" s="1"/>
  <c r="AG78" i="16" s="1"/>
  <c r="AB78" i="16"/>
  <c r="AC78" i="16"/>
  <c r="AE78" i="16"/>
  <c r="AI78" i="16" s="1"/>
  <c r="AA79" i="16"/>
  <c r="AF79" i="16" s="1"/>
  <c r="AG79" i="16" s="1"/>
  <c r="AB79" i="16"/>
  <c r="AC79" i="16"/>
  <c r="AD79" i="16"/>
  <c r="AE79" i="16"/>
  <c r="AI79" i="16" s="1"/>
  <c r="AA80" i="16"/>
  <c r="AF80" i="16" s="1"/>
  <c r="AG80" i="16" s="1"/>
  <c r="AB80" i="16"/>
  <c r="AC80" i="16"/>
  <c r="AE80" i="16"/>
  <c r="AD80" i="16" s="1"/>
  <c r="AI80" i="16"/>
  <c r="AM80" i="16" s="1"/>
  <c r="AA81" i="16"/>
  <c r="AB81" i="16"/>
  <c r="AC81" i="16"/>
  <c r="AE81" i="16"/>
  <c r="AA82" i="16"/>
  <c r="AH82" i="16" s="1"/>
  <c r="AB82" i="16"/>
  <c r="AC82" i="16"/>
  <c r="AE82" i="16"/>
  <c r="AA83" i="16"/>
  <c r="AH83" i="16" s="1"/>
  <c r="AB83" i="16"/>
  <c r="AC83" i="16"/>
  <c r="AE83" i="16"/>
  <c r="AA84" i="16"/>
  <c r="AB84" i="16"/>
  <c r="AC84" i="16"/>
  <c r="AE84" i="16"/>
  <c r="AD84" i="16" s="1"/>
  <c r="AA85" i="16"/>
  <c r="AF85" i="16" s="1"/>
  <c r="AG85" i="16" s="1"/>
  <c r="AB85" i="16"/>
  <c r="AC85" i="16"/>
  <c r="AE85" i="16"/>
  <c r="AD85" i="16" s="1"/>
  <c r="AA86" i="16"/>
  <c r="AF86" i="16" s="1"/>
  <c r="AB86" i="16"/>
  <c r="AC86" i="16"/>
  <c r="AE86" i="16"/>
  <c r="AD86" i="16" s="1"/>
  <c r="AG86" i="16"/>
  <c r="AI86" i="16"/>
  <c r="AA87" i="16"/>
  <c r="AF87" i="16" s="1"/>
  <c r="AG87" i="16" s="1"/>
  <c r="AB87" i="16"/>
  <c r="AC87" i="16"/>
  <c r="AE87" i="16"/>
  <c r="AD87" i="16" s="1"/>
  <c r="AH87" i="16"/>
  <c r="AA88" i="16"/>
  <c r="AH88" i="16" s="1"/>
  <c r="AB88" i="16"/>
  <c r="AC88" i="16"/>
  <c r="AE88" i="16"/>
  <c r="AD88" i="16" s="1"/>
  <c r="AA89" i="16"/>
  <c r="AB89" i="16"/>
  <c r="AC89" i="16"/>
  <c r="AE89" i="16"/>
  <c r="AI89" i="16" s="1"/>
  <c r="AM89" i="16" s="1"/>
  <c r="AF89" i="16"/>
  <c r="AG89" i="16" s="1"/>
  <c r="AH89" i="16"/>
  <c r="AA90" i="16"/>
  <c r="AB90" i="16"/>
  <c r="AC90" i="16"/>
  <c r="AE90" i="16"/>
  <c r="AD90" i="16" s="1"/>
  <c r="AA91" i="16"/>
  <c r="AH91" i="16" s="1"/>
  <c r="AB91" i="16"/>
  <c r="AC91" i="16"/>
  <c r="AD91" i="16"/>
  <c r="AE91" i="16"/>
  <c r="AI91" i="16" s="1"/>
  <c r="AJ91" i="16" s="1"/>
  <c r="AF91" i="16"/>
  <c r="AG91" i="16" s="1"/>
  <c r="AA92" i="16"/>
  <c r="AF92" i="16" s="1"/>
  <c r="AG92" i="16" s="1"/>
  <c r="AB92" i="16"/>
  <c r="AC92" i="16"/>
  <c r="AE92" i="16"/>
  <c r="AD92" i="16" s="1"/>
  <c r="AA93" i="16"/>
  <c r="AF93" i="16" s="1"/>
  <c r="AG93" i="16" s="1"/>
  <c r="AB93" i="16"/>
  <c r="AC93" i="16"/>
  <c r="AE93" i="16"/>
  <c r="AA94" i="16"/>
  <c r="AH94" i="16" s="1"/>
  <c r="AB94" i="16"/>
  <c r="AC94" i="16"/>
  <c r="AE94" i="16"/>
  <c r="AA95" i="16"/>
  <c r="AH95" i="16" s="1"/>
  <c r="AB95" i="16"/>
  <c r="AC95" i="16"/>
  <c r="AE95" i="16" s="1"/>
  <c r="AD95" i="16" s="1"/>
  <c r="AA96" i="16"/>
  <c r="AB96" i="16"/>
  <c r="AC96" i="16"/>
  <c r="AE96" i="16"/>
  <c r="AI96" i="16" s="1"/>
  <c r="AA97" i="16"/>
  <c r="AF97" i="16" s="1"/>
  <c r="AG97" i="16" s="1"/>
  <c r="AB97" i="16"/>
  <c r="AC97" i="16"/>
  <c r="AE97" i="16"/>
  <c r="AA98" i="16"/>
  <c r="AF98" i="16" s="1"/>
  <c r="AG98" i="16" s="1"/>
  <c r="AB98" i="16"/>
  <c r="AC98" i="16"/>
  <c r="AE98" i="16"/>
  <c r="AI98" i="16" s="1"/>
  <c r="AM98" i="16" s="1"/>
  <c r="AA99" i="16"/>
  <c r="AF99" i="16" s="1"/>
  <c r="AG99" i="16" s="1"/>
  <c r="AB99" i="16"/>
  <c r="AC99" i="16"/>
  <c r="AE99" i="16"/>
  <c r="AD99" i="16" s="1"/>
  <c r="AA100" i="16"/>
  <c r="AH100" i="16" s="1"/>
  <c r="AB100" i="16"/>
  <c r="AC100" i="16"/>
  <c r="AE100" i="16"/>
  <c r="AD100" i="16" s="1"/>
  <c r="AA101" i="16"/>
  <c r="AH101" i="16" s="1"/>
  <c r="AB101" i="16"/>
  <c r="AC101" i="16"/>
  <c r="AE101" i="16"/>
  <c r="AI101" i="16" s="1"/>
  <c r="AM101" i="16" s="1"/>
  <c r="AF101" i="16"/>
  <c r="AG101" i="16" s="1"/>
  <c r="AA102" i="16"/>
  <c r="AF102" i="16" s="1"/>
  <c r="AB102" i="16"/>
  <c r="AC102" i="16"/>
  <c r="AE102" i="16"/>
  <c r="AI102" i="16" s="1"/>
  <c r="AG102" i="16"/>
  <c r="AA103" i="16"/>
  <c r="AB103" i="16"/>
  <c r="AC103" i="16"/>
  <c r="AD103" i="16"/>
  <c r="AE103" i="16"/>
  <c r="AI103" i="16" s="1"/>
  <c r="AA104" i="16"/>
  <c r="AF104" i="16" s="1"/>
  <c r="AB104" i="16"/>
  <c r="AC104" i="16"/>
  <c r="AE104" i="16"/>
  <c r="AD104" i="16" s="1"/>
  <c r="AG104" i="16"/>
  <c r="AA105" i="16"/>
  <c r="AB105" i="16"/>
  <c r="AC105" i="16"/>
  <c r="AE105" i="16"/>
  <c r="AD105" i="16" s="1"/>
  <c r="AA106" i="16"/>
  <c r="AH106" i="16" s="1"/>
  <c r="AB106" i="16"/>
  <c r="AC106" i="16"/>
  <c r="AE106" i="16"/>
  <c r="AA107" i="16"/>
  <c r="AF107" i="16" s="1"/>
  <c r="AG107" i="16" s="1"/>
  <c r="AB107" i="16"/>
  <c r="AC107" i="16"/>
  <c r="AE107" i="16"/>
  <c r="AA108" i="16"/>
  <c r="AB108" i="16"/>
  <c r="AC108" i="16"/>
  <c r="AE108" i="16"/>
  <c r="AD108" i="16" s="1"/>
  <c r="AA109" i="16"/>
  <c r="AF109" i="16" s="1"/>
  <c r="AG109" i="16" s="1"/>
  <c r="AB109" i="16"/>
  <c r="AC109" i="16"/>
  <c r="AE109" i="16"/>
  <c r="AD109" i="16" s="1"/>
  <c r="AH109" i="16"/>
  <c r="AA110" i="16"/>
  <c r="AB110" i="16"/>
  <c r="AC110" i="16"/>
  <c r="AD110" i="16"/>
  <c r="AE110" i="16"/>
  <c r="AI110" i="16" s="1"/>
  <c r="AM110" i="16" s="1"/>
  <c r="AA111" i="16"/>
  <c r="AH111" i="16" s="1"/>
  <c r="AB111" i="16"/>
  <c r="AC111" i="16"/>
  <c r="AE111" i="16"/>
  <c r="AD111" i="16" s="1"/>
  <c r="AA112" i="16"/>
  <c r="AH112" i="16" s="1"/>
  <c r="AB112" i="16"/>
  <c r="AC112" i="16"/>
  <c r="AE112" i="16"/>
  <c r="AD112" i="16" s="1"/>
  <c r="AA113" i="16"/>
  <c r="AB113" i="16"/>
  <c r="AC113" i="16"/>
  <c r="AE113" i="16"/>
  <c r="AI113" i="16" s="1"/>
  <c r="AL113" i="16" s="1"/>
  <c r="AA114" i="16"/>
  <c r="AF114" i="16" s="1"/>
  <c r="AG114" i="16" s="1"/>
  <c r="AB114" i="16"/>
  <c r="AC114" i="16"/>
  <c r="AD114" i="16"/>
  <c r="AE114" i="16"/>
  <c r="AI114" i="16" s="1"/>
  <c r="AK114" i="16" s="1"/>
  <c r="AA115" i="16"/>
  <c r="AF115" i="16" s="1"/>
  <c r="AG115" i="16" s="1"/>
  <c r="AB115" i="16"/>
  <c r="AC115" i="16"/>
  <c r="AE115" i="16"/>
  <c r="AD115" i="16" s="1"/>
  <c r="AA116" i="16"/>
  <c r="AB116" i="16"/>
  <c r="AC116" i="16"/>
  <c r="AE116" i="16"/>
  <c r="AD116" i="16" s="1"/>
  <c r="AA117" i="16"/>
  <c r="AH117" i="16" s="1"/>
  <c r="AB117" i="16"/>
  <c r="AC117" i="16"/>
  <c r="AE117" i="16"/>
  <c r="AD117" i="16" s="1"/>
  <c r="AF117" i="16"/>
  <c r="AG117" i="16" s="1"/>
  <c r="AI117" i="16"/>
  <c r="AA118" i="16"/>
  <c r="AH118" i="16" s="1"/>
  <c r="AB118" i="16"/>
  <c r="AC118" i="16"/>
  <c r="AE118" i="16"/>
  <c r="AA119" i="16"/>
  <c r="AH119" i="16" s="1"/>
  <c r="AB119" i="16"/>
  <c r="AC119" i="16"/>
  <c r="AE119" i="16"/>
  <c r="AA120" i="16"/>
  <c r="AH120" i="16" s="1"/>
  <c r="AB120" i="16"/>
  <c r="AC120" i="16"/>
  <c r="AE120" i="16"/>
  <c r="AD120" i="16" s="1"/>
  <c r="AA121" i="16"/>
  <c r="AF121" i="16" s="1"/>
  <c r="AG121" i="16" s="1"/>
  <c r="AB121" i="16"/>
  <c r="AC121" i="16"/>
  <c r="AE121" i="16"/>
  <c r="AD121" i="16" s="1"/>
  <c r="AA122" i="16"/>
  <c r="AF122" i="16" s="1"/>
  <c r="AG122" i="16" s="1"/>
  <c r="AB122" i="16"/>
  <c r="AC122" i="16"/>
  <c r="AE122" i="16"/>
  <c r="AD122" i="16" s="1"/>
  <c r="AA123" i="16"/>
  <c r="AH123" i="16" s="1"/>
  <c r="AB123" i="16"/>
  <c r="AC123" i="16"/>
  <c r="AE123" i="16" s="1"/>
  <c r="AA124" i="16"/>
  <c r="AH124" i="16" s="1"/>
  <c r="AB124" i="16"/>
  <c r="AC124" i="16"/>
  <c r="AE124" i="16"/>
  <c r="AD124" i="16" s="1"/>
  <c r="AA125" i="16"/>
  <c r="AF125" i="16" s="1"/>
  <c r="AG125" i="16" s="1"/>
  <c r="AB125" i="16"/>
  <c r="AC125" i="16"/>
  <c r="AE125" i="16"/>
  <c r="AI125" i="16" s="1"/>
  <c r="AL125" i="16" s="1"/>
  <c r="AH125" i="16"/>
  <c r="AA126" i="16"/>
  <c r="AF126" i="16" s="1"/>
  <c r="AG126" i="16" s="1"/>
  <c r="AB126" i="16"/>
  <c r="AC126" i="16"/>
  <c r="AE126" i="16"/>
  <c r="AD126" i="16" s="1"/>
  <c r="AH126" i="16"/>
  <c r="AA127" i="16"/>
  <c r="AH127" i="16" s="1"/>
  <c r="AB127" i="16"/>
  <c r="AC127" i="16"/>
  <c r="AE127" i="16"/>
  <c r="AI127" i="16" s="1"/>
  <c r="AK127" i="16" s="1"/>
  <c r="AF127" i="16"/>
  <c r="AG127" i="16" s="1"/>
  <c r="AA128" i="16"/>
  <c r="AB128" i="16"/>
  <c r="AC128" i="16"/>
  <c r="AE128" i="16"/>
  <c r="AD128" i="16" s="1"/>
  <c r="AA129" i="16"/>
  <c r="AB129" i="16"/>
  <c r="AC129" i="16"/>
  <c r="AE129" i="16"/>
  <c r="AD129" i="16" s="1"/>
  <c r="AI129" i="16"/>
  <c r="AM129" i="16" s="1"/>
  <c r="AA130" i="16"/>
  <c r="AH130" i="16" s="1"/>
  <c r="AB130" i="16"/>
  <c r="AC130" i="16"/>
  <c r="AE130" i="16"/>
  <c r="AA131" i="16"/>
  <c r="AH131" i="16" s="1"/>
  <c r="AB131" i="16"/>
  <c r="AC131" i="16"/>
  <c r="AE131" i="16"/>
  <c r="AA132" i="16"/>
  <c r="AH132" i="16" s="1"/>
  <c r="AB132" i="16"/>
  <c r="AC132" i="16"/>
  <c r="AE132" i="16"/>
  <c r="AA133" i="16"/>
  <c r="AF133" i="16" s="1"/>
  <c r="AG133" i="16" s="1"/>
  <c r="AB133" i="16"/>
  <c r="AC133" i="16"/>
  <c r="AE133" i="16"/>
  <c r="AD133" i="16" s="1"/>
  <c r="AA134" i="16"/>
  <c r="AF134" i="16" s="1"/>
  <c r="AG134" i="16" s="1"/>
  <c r="AB134" i="16"/>
  <c r="AC134" i="16"/>
  <c r="AE134" i="16"/>
  <c r="AA135" i="16"/>
  <c r="AF135" i="16" s="1"/>
  <c r="AG135" i="16" s="1"/>
  <c r="AB135" i="16"/>
  <c r="AC135" i="16"/>
  <c r="AE135" i="16"/>
  <c r="AD135" i="16" s="1"/>
  <c r="AH135" i="16"/>
  <c r="AA136" i="16"/>
  <c r="AH136" i="16" s="1"/>
  <c r="AB136" i="16"/>
  <c r="AC136" i="16"/>
  <c r="AE136" i="16"/>
  <c r="AA137" i="16"/>
  <c r="AH137" i="16" s="1"/>
  <c r="AB137" i="16"/>
  <c r="AC137" i="16"/>
  <c r="AE137" i="16"/>
  <c r="AI137" i="16" s="1"/>
  <c r="AK137" i="16" s="1"/>
  <c r="AA138" i="16"/>
  <c r="AF138" i="16" s="1"/>
  <c r="AG138" i="16" s="1"/>
  <c r="AB138" i="16"/>
  <c r="AC138" i="16"/>
  <c r="AE138" i="16"/>
  <c r="AA139" i="16"/>
  <c r="AF139" i="16" s="1"/>
  <c r="AG139" i="16" s="1"/>
  <c r="AB139" i="16"/>
  <c r="AC139" i="16"/>
  <c r="AE139" i="16"/>
  <c r="AA140" i="16"/>
  <c r="AF140" i="16" s="1"/>
  <c r="AG140" i="16" s="1"/>
  <c r="AB140" i="16"/>
  <c r="AC140" i="16"/>
  <c r="AE140" i="16"/>
  <c r="AD140" i="16" s="1"/>
  <c r="AA141" i="16"/>
  <c r="AB141" i="16"/>
  <c r="AC141" i="16"/>
  <c r="AE141" i="16"/>
  <c r="AA142" i="16"/>
  <c r="AF142" i="16" s="1"/>
  <c r="AG142" i="16" s="1"/>
  <c r="AB142" i="16"/>
  <c r="AC142" i="16"/>
  <c r="AE142" i="16"/>
  <c r="AH142" i="16"/>
  <c r="AA143" i="16"/>
  <c r="AF143" i="16" s="1"/>
  <c r="AG143" i="16" s="1"/>
  <c r="AB143" i="16"/>
  <c r="AC143" i="16"/>
  <c r="AE143" i="16"/>
  <c r="AI143" i="16" s="1"/>
  <c r="AM143" i="16" s="1"/>
  <c r="AA144" i="16"/>
  <c r="AH144" i="16" s="1"/>
  <c r="AB144" i="16"/>
  <c r="AC144" i="16"/>
  <c r="AE144" i="16"/>
  <c r="AD144" i="16" s="1"/>
  <c r="AF144" i="16"/>
  <c r="AG144" i="16" s="1"/>
  <c r="AA145" i="16"/>
  <c r="AF145" i="16" s="1"/>
  <c r="AG145" i="16" s="1"/>
  <c r="AB145" i="16"/>
  <c r="AC145" i="16"/>
  <c r="AE145" i="16"/>
  <c r="AD145" i="16" s="1"/>
  <c r="AA146" i="16"/>
  <c r="AF146" i="16" s="1"/>
  <c r="AG146" i="16" s="1"/>
  <c r="AB146" i="16"/>
  <c r="AC146" i="16"/>
  <c r="AE146" i="16"/>
  <c r="AA147" i="16"/>
  <c r="AF147" i="16" s="1"/>
  <c r="AG147" i="16" s="1"/>
  <c r="AB147" i="16"/>
  <c r="AC147" i="16"/>
  <c r="AE147" i="16"/>
  <c r="AD147" i="16" s="1"/>
  <c r="AA148" i="16"/>
  <c r="AH148" i="16" s="1"/>
  <c r="AB148" i="16"/>
  <c r="AC148" i="16"/>
  <c r="AD148" i="16"/>
  <c r="AE148" i="16"/>
  <c r="AI148" i="16" s="1"/>
  <c r="AA149" i="16"/>
  <c r="AB149" i="16"/>
  <c r="AC149" i="16"/>
  <c r="AE149" i="16"/>
  <c r="AA150" i="16"/>
  <c r="AF150" i="16" s="1"/>
  <c r="AG150" i="16" s="1"/>
  <c r="AB150" i="16"/>
  <c r="AC150" i="16"/>
  <c r="AD150" i="16"/>
  <c r="AE150" i="16"/>
  <c r="AI150" i="16" s="1"/>
  <c r="AA151" i="16"/>
  <c r="AF151" i="16" s="1"/>
  <c r="AG151" i="16" s="1"/>
  <c r="AB151" i="16"/>
  <c r="AC151" i="16"/>
  <c r="AE151" i="16"/>
  <c r="AI151" i="16" s="1"/>
  <c r="AA152" i="16"/>
  <c r="AF152" i="16" s="1"/>
  <c r="AG152" i="16" s="1"/>
  <c r="AB152" i="16"/>
  <c r="AC152" i="16"/>
  <c r="AE152" i="16"/>
  <c r="AD152" i="16" s="1"/>
  <c r="AA153" i="16"/>
  <c r="AF153" i="16" s="1"/>
  <c r="AG153" i="16" s="1"/>
  <c r="AB153" i="16"/>
  <c r="AC153" i="16"/>
  <c r="AD153" i="16"/>
  <c r="AE153" i="16"/>
  <c r="AI153" i="16" s="1"/>
  <c r="AH153" i="16"/>
  <c r="AA154" i="16"/>
  <c r="AF154" i="16" s="1"/>
  <c r="AG154" i="16" s="1"/>
  <c r="AB154" i="16"/>
  <c r="AC154" i="16"/>
  <c r="AE154" i="16" s="1"/>
  <c r="AA155" i="16"/>
  <c r="AH155" i="16" s="1"/>
  <c r="AB155" i="16"/>
  <c r="AC155" i="16"/>
  <c r="AE155" i="16"/>
  <c r="AI155" i="16" s="1"/>
  <c r="AA156" i="16"/>
  <c r="AH156" i="16" s="1"/>
  <c r="AB156" i="16"/>
  <c r="AC156" i="16"/>
  <c r="AE156" i="16"/>
  <c r="AD156" i="16" s="1"/>
  <c r="AF156" i="16"/>
  <c r="AG156" i="16" s="1"/>
  <c r="AA157" i="16"/>
  <c r="AB157" i="16"/>
  <c r="AC157" i="16"/>
  <c r="AE157" i="16"/>
  <c r="AA158" i="16"/>
  <c r="AF158" i="16" s="1"/>
  <c r="AG158" i="16" s="1"/>
  <c r="AB158" i="16"/>
  <c r="AC158" i="16"/>
  <c r="AD158" i="16"/>
  <c r="AE158" i="16"/>
  <c r="AI158" i="16" s="1"/>
  <c r="AH158" i="16"/>
  <c r="AA159" i="16"/>
  <c r="AF159" i="16" s="1"/>
  <c r="AG159" i="16" s="1"/>
  <c r="AB159" i="16"/>
  <c r="AC159" i="16"/>
  <c r="AE159" i="16"/>
  <c r="AA160" i="16"/>
  <c r="AH160" i="16" s="1"/>
  <c r="AB160" i="16"/>
  <c r="AC160" i="16"/>
  <c r="AE160" i="16"/>
  <c r="AD160" i="16" s="1"/>
  <c r="AA161" i="16"/>
  <c r="AB161" i="16"/>
  <c r="AC161" i="16"/>
  <c r="AE161" i="16"/>
  <c r="AD161" i="16" s="1"/>
  <c r="AA162" i="16"/>
  <c r="AF162" i="16" s="1"/>
  <c r="AG162" i="16" s="1"/>
  <c r="AB162" i="16"/>
  <c r="AC162" i="16"/>
  <c r="AE162" i="16"/>
  <c r="AD162" i="16" s="1"/>
  <c r="AA163" i="16"/>
  <c r="AH163" i="16" s="1"/>
  <c r="AB163" i="16"/>
  <c r="AC163" i="16"/>
  <c r="AE163" i="16"/>
  <c r="AI163" i="16" s="1"/>
  <c r="AJ163" i="16" s="1"/>
  <c r="AF163" i="16"/>
  <c r="AG163" i="16" s="1"/>
  <c r="AA164" i="16"/>
  <c r="AF164" i="16" s="1"/>
  <c r="AG164" i="16" s="1"/>
  <c r="AB164" i="16"/>
  <c r="AC164" i="16"/>
  <c r="AE164" i="16"/>
  <c r="AA165" i="16"/>
  <c r="AB165" i="16"/>
  <c r="AC165" i="16"/>
  <c r="AE165" i="16"/>
  <c r="AA166" i="16"/>
  <c r="AB166" i="16"/>
  <c r="AC166" i="16"/>
  <c r="AE166" i="16"/>
  <c r="AI166" i="16" s="1"/>
  <c r="AM166" i="16" s="1"/>
  <c r="AJ166" i="16"/>
  <c r="AA167" i="16"/>
  <c r="AB167" i="16"/>
  <c r="AC167" i="16"/>
  <c r="AE167" i="16"/>
  <c r="AD167" i="16" s="1"/>
  <c r="AI167" i="16"/>
  <c r="AA168" i="16"/>
  <c r="AB168" i="16"/>
  <c r="AC168" i="16"/>
  <c r="AD168" i="16"/>
  <c r="AE168" i="16"/>
  <c r="AI168" i="16" s="1"/>
  <c r="AM168" i="16" s="1"/>
  <c r="AA169" i="16"/>
  <c r="AF169" i="16" s="1"/>
  <c r="AG169" i="16" s="1"/>
  <c r="AB169" i="16"/>
  <c r="AC169" i="16"/>
  <c r="AE169" i="16"/>
  <c r="AD169" i="16" s="1"/>
  <c r="AA170" i="16"/>
  <c r="AB170" i="16"/>
  <c r="AC170" i="16"/>
  <c r="AE170" i="16"/>
  <c r="AD170" i="16" s="1"/>
  <c r="AI170" i="16"/>
  <c r="AA171" i="16"/>
  <c r="AB171" i="16"/>
  <c r="AC171" i="16"/>
  <c r="AE171" i="16"/>
  <c r="AA172" i="16"/>
  <c r="AF172" i="16" s="1"/>
  <c r="AG172" i="16" s="1"/>
  <c r="AB172" i="16"/>
  <c r="AC172" i="16"/>
  <c r="AE172" i="16"/>
  <c r="AD172" i="16" s="1"/>
  <c r="AA173" i="16"/>
  <c r="AB173" i="16"/>
  <c r="AC173" i="16"/>
  <c r="AE173" i="16"/>
  <c r="AA174" i="16"/>
  <c r="AF174" i="16" s="1"/>
  <c r="AG174" i="16" s="1"/>
  <c r="AB174" i="16"/>
  <c r="AC174" i="16"/>
  <c r="AE174" i="16"/>
  <c r="AD174" i="16" s="1"/>
  <c r="AH174" i="16"/>
  <c r="AA175" i="16"/>
  <c r="AF175" i="16" s="1"/>
  <c r="AG175" i="16" s="1"/>
  <c r="AB175" i="16"/>
  <c r="AC175" i="16"/>
  <c r="AE175" i="16"/>
  <c r="AA176" i="16"/>
  <c r="AH176" i="16" s="1"/>
  <c r="AB176" i="16"/>
  <c r="AC176" i="16"/>
  <c r="AE176" i="16"/>
  <c r="AD176" i="16" s="1"/>
  <c r="AF176" i="16"/>
  <c r="AG176" i="16" s="1"/>
  <c r="AA177" i="16"/>
  <c r="AB177" i="16"/>
  <c r="AC177" i="16"/>
  <c r="AE177" i="16"/>
  <c r="AD177" i="16" s="1"/>
  <c r="AF177" i="16"/>
  <c r="AG177" i="16" s="1"/>
  <c r="AH177" i="16"/>
  <c r="AA178" i="16"/>
  <c r="AH178" i="16" s="1"/>
  <c r="AB178" i="16"/>
  <c r="AC178" i="16"/>
  <c r="AE178" i="16"/>
  <c r="AI178" i="16" s="1"/>
  <c r="AA179" i="16"/>
  <c r="AH179" i="16" s="1"/>
  <c r="AB179" i="16"/>
  <c r="AC179" i="16"/>
  <c r="AE179" i="16"/>
  <c r="AA180" i="16"/>
  <c r="AF180" i="16" s="1"/>
  <c r="AG180" i="16" s="1"/>
  <c r="AB180" i="16"/>
  <c r="AC180" i="16"/>
  <c r="AE180" i="16"/>
  <c r="AI180" i="16" s="1"/>
  <c r="AA181" i="16"/>
  <c r="AB181" i="16"/>
  <c r="AC181" i="16"/>
  <c r="AE181" i="16"/>
  <c r="AA182" i="16"/>
  <c r="AF182" i="16" s="1"/>
  <c r="AG182" i="16" s="1"/>
  <c r="AB182" i="16"/>
  <c r="AC182" i="16"/>
  <c r="AE182" i="16"/>
  <c r="AI182" i="16" s="1"/>
  <c r="AL182" i="16" s="1"/>
  <c r="AA183" i="16"/>
  <c r="AB183" i="16"/>
  <c r="AC183" i="16"/>
  <c r="AE183" i="16"/>
  <c r="AI183" i="16" s="1"/>
  <c r="AK183" i="16" s="1"/>
  <c r="AA184" i="16"/>
  <c r="AF184" i="16" s="1"/>
  <c r="AG184" i="16" s="1"/>
  <c r="AB184" i="16"/>
  <c r="AC184" i="16"/>
  <c r="AE184" i="16" s="1"/>
  <c r="AD184" i="16" s="1"/>
  <c r="AA185" i="16"/>
  <c r="AB185" i="16"/>
  <c r="AC185" i="16"/>
  <c r="AD185" i="16"/>
  <c r="AE185" i="16"/>
  <c r="AI185" i="16" s="1"/>
  <c r="AK185" i="16" s="1"/>
  <c r="AA186" i="16"/>
  <c r="AB186" i="16"/>
  <c r="AC186" i="16"/>
  <c r="AE186" i="16"/>
  <c r="AD186" i="16" s="1"/>
  <c r="AA187" i="16"/>
  <c r="AB187" i="16"/>
  <c r="AC187" i="16"/>
  <c r="AE187" i="16"/>
  <c r="AD187" i="16" s="1"/>
  <c r="AA188" i="16"/>
  <c r="AF188" i="16" s="1"/>
  <c r="AG188" i="16" s="1"/>
  <c r="AB188" i="16"/>
  <c r="AC188" i="16"/>
  <c r="AD188" i="16"/>
  <c r="AE188" i="16"/>
  <c r="AH188" i="16"/>
  <c r="AI188" i="16"/>
  <c r="AK188" i="16" s="1"/>
  <c r="AA189" i="16"/>
  <c r="AH189" i="16" s="1"/>
  <c r="AB189" i="16"/>
  <c r="AC189" i="16"/>
  <c r="AE189" i="16"/>
  <c r="AD189" i="16" s="1"/>
  <c r="AF189" i="16"/>
  <c r="AG189" i="16"/>
  <c r="AI189" i="16"/>
  <c r="AA190" i="16"/>
  <c r="AF190" i="16" s="1"/>
  <c r="AG190" i="16" s="1"/>
  <c r="AB190" i="16"/>
  <c r="AC190" i="16"/>
  <c r="AD190" i="16"/>
  <c r="AE190" i="16"/>
  <c r="AI190" i="16" s="1"/>
  <c r="AH190" i="16"/>
  <c r="AA191" i="16"/>
  <c r="AH191" i="16" s="1"/>
  <c r="AB191" i="16"/>
  <c r="AC191" i="16"/>
  <c r="AE191" i="16"/>
  <c r="AA192" i="16"/>
  <c r="AH192" i="16" s="1"/>
  <c r="AB192" i="16"/>
  <c r="AC192" i="16"/>
  <c r="AE192" i="16"/>
  <c r="AI192" i="16" s="1"/>
  <c r="AA193" i="16"/>
  <c r="AB193" i="16"/>
  <c r="AC193" i="16"/>
  <c r="AE193" i="16"/>
  <c r="AA194" i="16"/>
  <c r="AF194" i="16" s="1"/>
  <c r="AG194" i="16" s="1"/>
  <c r="AB194" i="16"/>
  <c r="AC194" i="16"/>
  <c r="AD194" i="16"/>
  <c r="AE194" i="16"/>
  <c r="AI194" i="16" s="1"/>
  <c r="AL194" i="16" s="1"/>
  <c r="AA195" i="16"/>
  <c r="AB195" i="16"/>
  <c r="AC195" i="16"/>
  <c r="AE195" i="16"/>
  <c r="AD195" i="16" s="1"/>
  <c r="AI195" i="16"/>
  <c r="AA196" i="16"/>
  <c r="AF196" i="16" s="1"/>
  <c r="AG196" i="16" s="1"/>
  <c r="AB196" i="16"/>
  <c r="AC196" i="16"/>
  <c r="AE196" i="16"/>
  <c r="AD196" i="16" s="1"/>
  <c r="AA197" i="16"/>
  <c r="AB197" i="16"/>
  <c r="AC197" i="16"/>
  <c r="AE197" i="16"/>
  <c r="AD197" i="16" s="1"/>
  <c r="AA198" i="16"/>
  <c r="AB198" i="16"/>
  <c r="AC198" i="16"/>
  <c r="AE198" i="16"/>
  <c r="AD198" i="16" s="1"/>
  <c r="AA199" i="16"/>
  <c r="AF199" i="16" s="1"/>
  <c r="AG199" i="16" s="1"/>
  <c r="AB199" i="16"/>
  <c r="AC199" i="16"/>
  <c r="AE199" i="16"/>
  <c r="AD199" i="16" s="1"/>
  <c r="AA200" i="16"/>
  <c r="AH200" i="16" s="1"/>
  <c r="AB200" i="16"/>
  <c r="AC200" i="16"/>
  <c r="AE200" i="16"/>
  <c r="AI200" i="16" s="1"/>
  <c r="AK200" i="16" s="1"/>
  <c r="AF200" i="16"/>
  <c r="AG200" i="16" s="1"/>
  <c r="AJ200" i="16"/>
  <c r="AA201" i="16"/>
  <c r="AF201" i="16" s="1"/>
  <c r="AG201" i="16" s="1"/>
  <c r="AB201" i="16"/>
  <c r="AC201" i="16"/>
  <c r="AE201" i="16"/>
  <c r="AD201" i="16" s="1"/>
  <c r="AA202" i="16"/>
  <c r="AF202" i="16" s="1"/>
  <c r="AG202" i="16" s="1"/>
  <c r="AB202" i="16"/>
  <c r="AC202" i="16"/>
  <c r="AE202" i="16"/>
  <c r="AD202" i="16" s="1"/>
  <c r="AH202" i="16"/>
  <c r="AA203" i="16"/>
  <c r="AH203" i="16" s="1"/>
  <c r="AB203" i="16"/>
  <c r="AC203" i="16"/>
  <c r="AE203" i="16"/>
  <c r="AA204" i="16"/>
  <c r="AH204" i="16" s="1"/>
  <c r="AB204" i="16"/>
  <c r="AC204" i="16"/>
  <c r="AE204" i="16"/>
  <c r="AA205" i="16"/>
  <c r="AB205" i="16"/>
  <c r="AC205" i="16"/>
  <c r="AE205" i="16"/>
  <c r="AA206" i="16"/>
  <c r="AF206" i="16" s="1"/>
  <c r="AG206" i="16" s="1"/>
  <c r="AB206" i="16"/>
  <c r="AC206" i="16"/>
  <c r="AE206" i="16"/>
  <c r="AI206" i="16" s="1"/>
  <c r="AL206" i="16" s="1"/>
  <c r="AA207" i="16"/>
  <c r="AB207" i="16"/>
  <c r="AC207" i="16"/>
  <c r="AD207" i="16"/>
  <c r="AE207" i="16"/>
  <c r="AI207" i="16"/>
  <c r="AJ207" i="16" s="1"/>
  <c r="AK207" i="16"/>
  <c r="AA208" i="16"/>
  <c r="AB208" i="16"/>
  <c r="AC208" i="16"/>
  <c r="AE208" i="16"/>
  <c r="AD208" i="16" s="1"/>
  <c r="AA209" i="16"/>
  <c r="AB209" i="16"/>
  <c r="AC209" i="16"/>
  <c r="AE209" i="16"/>
  <c r="AD209" i="16" s="1"/>
  <c r="AA210" i="16"/>
  <c r="AF210" i="16" s="1"/>
  <c r="AG210" i="16" s="1"/>
  <c r="AB210" i="16"/>
  <c r="AC210" i="16"/>
  <c r="AE210" i="16"/>
  <c r="AD210" i="16" s="1"/>
  <c r="AA211" i="16"/>
  <c r="AB211" i="16"/>
  <c r="AC211" i="16"/>
  <c r="AE211" i="16"/>
  <c r="AD211" i="16" s="1"/>
  <c r="AA212" i="16"/>
  <c r="AH212" i="16" s="1"/>
  <c r="AB212" i="16"/>
  <c r="AC212" i="16"/>
  <c r="AE212" i="16"/>
  <c r="AI212" i="16" s="1"/>
  <c r="AJ212" i="16" s="1"/>
  <c r="AF212" i="16"/>
  <c r="AG212" i="16" s="1"/>
  <c r="AA213" i="16"/>
  <c r="AF213" i="16" s="1"/>
  <c r="AG213" i="16" s="1"/>
  <c r="AB213" i="16"/>
  <c r="AC213" i="16"/>
  <c r="AE213" i="16"/>
  <c r="AD213" i="16" s="1"/>
  <c r="AA214" i="16"/>
  <c r="AF214" i="16" s="1"/>
  <c r="AG214" i="16" s="1"/>
  <c r="AB214" i="16"/>
  <c r="AC214" i="16"/>
  <c r="AE214" i="16"/>
  <c r="AH214" i="16"/>
  <c r="AA215" i="16"/>
  <c r="AH215" i="16" s="1"/>
  <c r="AB215" i="16"/>
  <c r="AC215" i="16"/>
  <c r="AE215" i="16" s="1"/>
  <c r="AA216" i="16"/>
  <c r="AH216" i="16" s="1"/>
  <c r="AB216" i="16"/>
  <c r="AC216" i="16"/>
  <c r="AE216" i="16"/>
  <c r="AI216" i="16" s="1"/>
  <c r="AA217" i="16"/>
  <c r="AB217" i="16"/>
  <c r="AC217" i="16"/>
  <c r="AD217" i="16"/>
  <c r="AE217" i="16"/>
  <c r="AI217" i="16" s="1"/>
  <c r="AM217" i="16" s="1"/>
  <c r="AA218" i="16"/>
  <c r="AF218" i="16" s="1"/>
  <c r="AG218" i="16" s="1"/>
  <c r="AB218" i="16"/>
  <c r="AC218" i="16"/>
  <c r="AE218" i="16"/>
  <c r="AA219" i="16"/>
  <c r="AB219" i="16"/>
  <c r="AC219" i="16"/>
  <c r="AE219" i="16"/>
  <c r="AA220" i="16"/>
  <c r="AB220" i="16"/>
  <c r="AC220" i="16"/>
  <c r="AE220" i="16"/>
  <c r="AD220" i="16" s="1"/>
  <c r="AA221" i="16"/>
  <c r="AB221" i="16"/>
  <c r="AC221" i="16"/>
  <c r="AE221" i="16"/>
  <c r="AA222" i="16"/>
  <c r="AH222" i="16" s="1"/>
  <c r="AB222" i="16"/>
  <c r="AC222" i="16"/>
  <c r="AE222" i="16"/>
  <c r="AD222" i="16" s="1"/>
  <c r="AA223" i="16"/>
  <c r="AF223" i="16" s="1"/>
  <c r="AG223" i="16" s="1"/>
  <c r="AB223" i="16"/>
  <c r="AC223" i="16"/>
  <c r="AE223" i="16"/>
  <c r="AD223" i="16" s="1"/>
  <c r="AH223" i="16"/>
  <c r="AA224" i="16"/>
  <c r="AB224" i="16"/>
  <c r="AC224" i="16"/>
  <c r="AE224" i="16"/>
  <c r="AD224" i="16" s="1"/>
  <c r="AI224" i="16"/>
  <c r="AA225" i="16"/>
  <c r="AH225" i="16" s="1"/>
  <c r="AB225" i="16"/>
  <c r="AC225" i="16"/>
  <c r="AE225" i="16"/>
  <c r="AD225" i="16" s="1"/>
  <c r="AF225" i="16"/>
  <c r="AG225" i="16" s="1"/>
  <c r="AA226" i="16"/>
  <c r="AH226" i="16" s="1"/>
  <c r="AB226" i="16"/>
  <c r="AC226" i="16"/>
  <c r="AE226" i="16"/>
  <c r="AD226" i="16" s="1"/>
  <c r="AA227" i="16"/>
  <c r="AH227" i="16" s="1"/>
  <c r="AB227" i="16"/>
  <c r="AC227" i="16"/>
  <c r="AE227" i="16"/>
  <c r="AA228" i="16"/>
  <c r="AH228" i="16" s="1"/>
  <c r="AB228" i="16"/>
  <c r="AC228" i="16"/>
  <c r="AE228" i="16"/>
  <c r="AI228" i="16" s="1"/>
  <c r="AA229" i="16"/>
  <c r="AF229" i="16" s="1"/>
  <c r="AG229" i="16" s="1"/>
  <c r="AB229" i="16"/>
  <c r="AC229" i="16"/>
  <c r="AE229" i="16"/>
  <c r="AA230" i="16"/>
  <c r="AF230" i="16" s="1"/>
  <c r="AG230" i="16" s="1"/>
  <c r="AB230" i="16"/>
  <c r="AC230" i="16"/>
  <c r="AE230" i="16"/>
  <c r="AI230" i="16" s="1"/>
  <c r="AJ230" i="16" s="1"/>
  <c r="AA231" i="16"/>
  <c r="AH231" i="16" s="1"/>
  <c r="AB231" i="16"/>
  <c r="AC231" i="16"/>
  <c r="AE231" i="16"/>
  <c r="AI231" i="16" s="1"/>
  <c r="AA232" i="16"/>
  <c r="AF232" i="16" s="1"/>
  <c r="AG232" i="16" s="1"/>
  <c r="AB232" i="16"/>
  <c r="AC232" i="16"/>
  <c r="AE232" i="16"/>
  <c r="AA233" i="16"/>
  <c r="AB233" i="16"/>
  <c r="AC233" i="16"/>
  <c r="AD233" i="16"/>
  <c r="AE233" i="16"/>
  <c r="AI233" i="16"/>
  <c r="AJ233" i="16" s="1"/>
  <c r="AA234" i="16"/>
  <c r="AB234" i="16"/>
  <c r="AC234" i="16"/>
  <c r="AE234" i="16"/>
  <c r="AD234" i="16" s="1"/>
  <c r="AF234" i="16"/>
  <c r="AG234" i="16" s="1"/>
  <c r="AH234" i="16"/>
  <c r="AA235" i="16"/>
  <c r="AF235" i="16" s="1"/>
  <c r="AG235" i="16" s="1"/>
  <c r="AB235" i="16"/>
  <c r="AC235" i="16"/>
  <c r="AE235" i="16"/>
  <c r="AD235" i="16" s="1"/>
  <c r="AA236" i="16"/>
  <c r="AF236" i="16" s="1"/>
  <c r="AG236" i="16" s="1"/>
  <c r="AB236" i="16"/>
  <c r="AC236" i="16"/>
  <c r="AE236" i="16"/>
  <c r="AI236" i="16" s="1"/>
  <c r="AH236" i="16"/>
  <c r="AA237" i="16"/>
  <c r="AF237" i="16" s="1"/>
  <c r="AG237" i="16" s="1"/>
  <c r="AB237" i="16"/>
  <c r="AC237" i="16"/>
  <c r="AE237" i="16"/>
  <c r="AH237" i="16"/>
  <c r="AA238" i="16"/>
  <c r="AB238" i="16"/>
  <c r="AC238" i="16"/>
  <c r="AE238" i="16"/>
  <c r="AD238" i="16" s="1"/>
  <c r="AA239" i="16"/>
  <c r="AF239" i="16" s="1"/>
  <c r="AG239" i="16" s="1"/>
  <c r="AB239" i="16"/>
  <c r="AC239" i="16"/>
  <c r="AE239" i="16"/>
  <c r="AA240" i="16"/>
  <c r="AH240" i="16" s="1"/>
  <c r="AB240" i="16"/>
  <c r="AC240" i="16"/>
  <c r="AE240" i="16"/>
  <c r="AD240" i="16" s="1"/>
  <c r="AA241" i="16"/>
  <c r="AH241" i="16" s="1"/>
  <c r="AB241" i="16"/>
  <c r="AC241" i="16"/>
  <c r="AE241" i="16"/>
  <c r="AI241" i="16" s="1"/>
  <c r="AK241" i="16" s="1"/>
  <c r="AF241" i="16"/>
  <c r="AG241" i="16" s="1"/>
  <c r="AA242" i="16"/>
  <c r="AF242" i="16" s="1"/>
  <c r="AG242" i="16" s="1"/>
  <c r="AB242" i="16"/>
  <c r="AC242" i="16"/>
  <c r="AE242" i="16"/>
  <c r="AA243" i="16"/>
  <c r="AH243" i="16" s="1"/>
  <c r="AB243" i="16"/>
  <c r="AC243" i="16"/>
  <c r="AE243" i="16"/>
  <c r="AD243" i="16" s="1"/>
  <c r="AA244" i="16"/>
  <c r="AF244" i="16" s="1"/>
  <c r="AG244" i="16" s="1"/>
  <c r="AB244" i="16"/>
  <c r="AC244" i="16"/>
  <c r="AE244" i="16"/>
  <c r="AA245" i="16"/>
  <c r="AB245" i="16"/>
  <c r="AC245" i="16"/>
  <c r="AE245" i="16" s="1"/>
  <c r="AD245" i="16" s="1"/>
  <c r="AA246" i="16"/>
  <c r="AF246" i="16" s="1"/>
  <c r="AG246" i="16" s="1"/>
  <c r="AB246" i="16"/>
  <c r="AC246" i="16"/>
  <c r="AE246" i="16"/>
  <c r="AD246" i="16" s="1"/>
  <c r="AA247" i="16"/>
  <c r="AF247" i="16" s="1"/>
  <c r="AG247" i="16" s="1"/>
  <c r="AB247" i="16"/>
  <c r="AC247" i="16"/>
  <c r="AE247" i="16"/>
  <c r="AD247" i="16" s="1"/>
  <c r="AA248" i="16"/>
  <c r="AF248" i="16" s="1"/>
  <c r="AG248" i="16" s="1"/>
  <c r="AB248" i="16"/>
  <c r="AC248" i="16"/>
  <c r="AE248" i="16"/>
  <c r="AD248" i="16" s="1"/>
  <c r="AA249" i="16"/>
  <c r="AF249" i="16" s="1"/>
  <c r="AG249" i="16" s="1"/>
  <c r="AB249" i="16"/>
  <c r="AC249" i="16"/>
  <c r="AE249" i="16"/>
  <c r="AD249" i="16" s="1"/>
  <c r="AH249" i="16"/>
  <c r="AA250" i="16"/>
  <c r="AF250" i="16" s="1"/>
  <c r="AG250" i="16" s="1"/>
  <c r="AB250" i="16"/>
  <c r="AC250" i="16"/>
  <c r="AE250" i="16"/>
  <c r="AI250" i="16" s="1"/>
  <c r="AK250" i="16" s="1"/>
  <c r="AA251" i="16"/>
  <c r="AF251" i="16" s="1"/>
  <c r="AG251" i="16" s="1"/>
  <c r="AB251" i="16"/>
  <c r="AC251" i="16"/>
  <c r="AE251" i="16"/>
  <c r="AH251" i="16"/>
  <c r="AA252" i="16"/>
  <c r="AH252" i="16" s="1"/>
  <c r="AB252" i="16"/>
  <c r="AC252" i="16"/>
  <c r="AE252" i="16"/>
  <c r="AD252" i="16" s="1"/>
  <c r="AA253" i="16"/>
  <c r="AF253" i="16" s="1"/>
  <c r="AG253" i="16" s="1"/>
  <c r="AB253" i="16"/>
  <c r="AC253" i="16"/>
  <c r="AD253" i="16"/>
  <c r="AE253" i="16"/>
  <c r="AI253" i="16" s="1"/>
  <c r="AK253" i="16" s="1"/>
  <c r="AA254" i="16"/>
  <c r="AF254" i="16" s="1"/>
  <c r="AB254" i="16"/>
  <c r="AC254" i="16"/>
  <c r="AE254" i="16"/>
  <c r="AI254" i="16" s="1"/>
  <c r="AJ254" i="16" s="1"/>
  <c r="AG254" i="16"/>
  <c r="AA255" i="16"/>
  <c r="AB255" i="16"/>
  <c r="AC255" i="16"/>
  <c r="AE255" i="16"/>
  <c r="AD255" i="16" s="1"/>
  <c r="AA256" i="16"/>
  <c r="AF256" i="16" s="1"/>
  <c r="AG256" i="16" s="1"/>
  <c r="AB256" i="16"/>
  <c r="AC256" i="16"/>
  <c r="AE256" i="16"/>
  <c r="AA257" i="16"/>
  <c r="AB257" i="16"/>
  <c r="AC257" i="16"/>
  <c r="AD257" i="16"/>
  <c r="AE257" i="16"/>
  <c r="AI257" i="16"/>
  <c r="AJ257" i="16" s="1"/>
  <c r="AA258" i="16"/>
  <c r="AB258" i="16"/>
  <c r="AC258" i="16"/>
  <c r="AE258" i="16"/>
  <c r="AD258" i="16" s="1"/>
  <c r="AA259" i="16"/>
  <c r="AF259" i="16" s="1"/>
  <c r="AG259" i="16" s="1"/>
  <c r="AB259" i="16"/>
  <c r="AC259" i="16"/>
  <c r="AE259" i="16"/>
  <c r="AD259" i="16" s="1"/>
  <c r="AA260" i="16"/>
  <c r="AH260" i="16" s="1"/>
  <c r="AB260" i="16"/>
  <c r="AC260" i="16"/>
  <c r="AE260" i="16"/>
  <c r="AD260" i="16" s="1"/>
  <c r="AA261" i="16"/>
  <c r="AF261" i="16" s="1"/>
  <c r="AG261" i="16" s="1"/>
  <c r="AB261" i="16"/>
  <c r="AC261" i="16"/>
  <c r="AE261" i="16"/>
  <c r="AH261" i="16"/>
  <c r="AA262" i="16"/>
  <c r="AH262" i="16" s="1"/>
  <c r="AB262" i="16"/>
  <c r="AC262" i="16"/>
  <c r="AE262" i="16"/>
  <c r="AI262" i="16" s="1"/>
  <c r="AF262" i="16"/>
  <c r="AG262" i="16" s="1"/>
  <c r="AA263" i="16"/>
  <c r="AF263" i="16" s="1"/>
  <c r="AG263" i="16" s="1"/>
  <c r="AB263" i="16"/>
  <c r="AC263" i="16"/>
  <c r="AE263" i="16"/>
  <c r="AA264" i="16"/>
  <c r="AH264" i="16" s="1"/>
  <c r="AB264" i="16"/>
  <c r="AC264" i="16"/>
  <c r="AE264" i="16"/>
  <c r="AD264" i="16" s="1"/>
  <c r="AA265" i="16"/>
  <c r="AB265" i="16"/>
  <c r="AC265" i="16"/>
  <c r="AE265" i="16"/>
  <c r="AI265" i="16" s="1"/>
  <c r="AL265" i="16" s="1"/>
  <c r="AA266" i="16"/>
  <c r="AB266" i="16"/>
  <c r="AC266" i="16"/>
  <c r="AD266" i="16"/>
  <c r="AE266" i="16"/>
  <c r="AI266" i="16" s="1"/>
  <c r="AA267" i="16"/>
  <c r="AH267" i="16" s="1"/>
  <c r="AB267" i="16"/>
  <c r="AC267" i="16"/>
  <c r="AE267" i="16"/>
  <c r="AD267" i="16" s="1"/>
  <c r="AA268" i="16"/>
  <c r="AF268" i="16" s="1"/>
  <c r="AG268" i="16" s="1"/>
  <c r="AB268" i="16"/>
  <c r="AC268" i="16"/>
  <c r="AE268" i="16"/>
  <c r="AA269" i="16"/>
  <c r="AH269" i="16" s="1"/>
  <c r="AB269" i="16"/>
  <c r="AC269" i="16"/>
  <c r="AE269" i="16"/>
  <c r="AD269" i="16" s="1"/>
  <c r="AA270" i="16"/>
  <c r="AF270" i="16" s="1"/>
  <c r="AG270" i="16" s="1"/>
  <c r="AB270" i="16"/>
  <c r="AC270" i="16"/>
  <c r="AE270" i="16"/>
  <c r="AD270" i="16" s="1"/>
  <c r="AH270" i="16"/>
  <c r="AA271" i="16"/>
  <c r="AF271" i="16" s="1"/>
  <c r="AG271" i="16" s="1"/>
  <c r="AB271" i="16"/>
  <c r="AC271" i="16"/>
  <c r="AE271" i="16"/>
  <c r="AI271" i="16" s="1"/>
  <c r="AJ271" i="16" s="1"/>
  <c r="AH271" i="16"/>
  <c r="AA272" i="16"/>
  <c r="AF272" i="16" s="1"/>
  <c r="AG272" i="16" s="1"/>
  <c r="AB272" i="16"/>
  <c r="AC272" i="16"/>
  <c r="AE272" i="16"/>
  <c r="AI272" i="16" s="1"/>
  <c r="AA273" i="16"/>
  <c r="AF273" i="16" s="1"/>
  <c r="AG273" i="16" s="1"/>
  <c r="AB273" i="16"/>
  <c r="AC273" i="16"/>
  <c r="AE273" i="16"/>
  <c r="AD273" i="16" s="1"/>
  <c r="AH273" i="16"/>
  <c r="AA274" i="16"/>
  <c r="AB274" i="16"/>
  <c r="AC274" i="16"/>
  <c r="AE274" i="16"/>
  <c r="AI274" i="16" s="1"/>
  <c r="AA275" i="16"/>
  <c r="AB275" i="16"/>
  <c r="AC275" i="16"/>
  <c r="AE275" i="16"/>
  <c r="AA276" i="16"/>
  <c r="AH276" i="16" s="1"/>
  <c r="AB276" i="16"/>
  <c r="AC276" i="16"/>
  <c r="AE276" i="16" s="1"/>
  <c r="AF276" i="16"/>
  <c r="AG276" i="16" s="1"/>
  <c r="AA277" i="16"/>
  <c r="AF277" i="16" s="1"/>
  <c r="AG277" i="16" s="1"/>
  <c r="AB277" i="16"/>
  <c r="AC277" i="16"/>
  <c r="AE277" i="16"/>
  <c r="AH277" i="16"/>
  <c r="AA278" i="16"/>
  <c r="AB278" i="16"/>
  <c r="AC278" i="16"/>
  <c r="AE278" i="16"/>
  <c r="AD278" i="16" s="1"/>
  <c r="AA279" i="16"/>
  <c r="AF279" i="16" s="1"/>
  <c r="AG279" i="16" s="1"/>
  <c r="AB279" i="16"/>
  <c r="AC279" i="16"/>
  <c r="AD279" i="16"/>
  <c r="AE279" i="16"/>
  <c r="AI279" i="16" s="1"/>
  <c r="AA280" i="16"/>
  <c r="AF280" i="16" s="1"/>
  <c r="AG280" i="16" s="1"/>
  <c r="AB280" i="16"/>
  <c r="AC280" i="16"/>
  <c r="AE280" i="16"/>
  <c r="AA281" i="16"/>
  <c r="AB281" i="16"/>
  <c r="AC281" i="16"/>
  <c r="AE281" i="16"/>
  <c r="AD281" i="16" s="1"/>
  <c r="AA282" i="16"/>
  <c r="AF282" i="16" s="1"/>
  <c r="AG282" i="16" s="1"/>
  <c r="AB282" i="16"/>
  <c r="AC282" i="16"/>
  <c r="AE282" i="16"/>
  <c r="AD282" i="16" s="1"/>
  <c r="AA283" i="16"/>
  <c r="AF283" i="16" s="1"/>
  <c r="AG283" i="16" s="1"/>
  <c r="AB283" i="16"/>
  <c r="AC283" i="16"/>
  <c r="AE283" i="16"/>
  <c r="AI283" i="16" s="1"/>
  <c r="AM283" i="16" s="1"/>
  <c r="AH283" i="16"/>
  <c r="AA284" i="16"/>
  <c r="AB284" i="16"/>
  <c r="AC284" i="16"/>
  <c r="AE284" i="16"/>
  <c r="AD284" i="16" s="1"/>
  <c r="AA285" i="16"/>
  <c r="AH285" i="16" s="1"/>
  <c r="AB285" i="16"/>
  <c r="AC285" i="16"/>
  <c r="AE285" i="16"/>
  <c r="AD285" i="16" s="1"/>
  <c r="AF285" i="16"/>
  <c r="AG285" i="16" s="1"/>
  <c r="AA286" i="16"/>
  <c r="AH286" i="16" s="1"/>
  <c r="AB286" i="16"/>
  <c r="AC286" i="16"/>
  <c r="AE286" i="16"/>
  <c r="AI286" i="16" s="1"/>
  <c r="AF286" i="16"/>
  <c r="AG286" i="16" s="1"/>
  <c r="AA287" i="16"/>
  <c r="AH287" i="16" s="1"/>
  <c r="AB287" i="16"/>
  <c r="AC287" i="16"/>
  <c r="AE287" i="16"/>
  <c r="AI287" i="16" s="1"/>
  <c r="AJ287" i="16" s="1"/>
  <c r="AF287" i="16"/>
  <c r="AG287" i="16" s="1"/>
  <c r="AA288" i="16"/>
  <c r="AH288" i="16" s="1"/>
  <c r="AB288" i="16"/>
  <c r="AC288" i="16"/>
  <c r="AE288" i="16"/>
  <c r="AI288" i="16" s="1"/>
  <c r="AA289" i="16"/>
  <c r="AF289" i="16" s="1"/>
  <c r="AG289" i="16" s="1"/>
  <c r="AB289" i="16"/>
  <c r="AC289" i="16"/>
  <c r="AE289" i="16"/>
  <c r="AH289" i="16"/>
  <c r="AA290" i="16"/>
  <c r="AF290" i="16" s="1"/>
  <c r="AG290" i="16" s="1"/>
  <c r="AB290" i="16"/>
  <c r="AC290" i="16"/>
  <c r="AE290" i="16"/>
  <c r="AI290" i="16" s="1"/>
  <c r="AH290" i="16"/>
  <c r="AA291" i="16"/>
  <c r="AF291" i="16" s="1"/>
  <c r="AG291" i="16" s="1"/>
  <c r="AB291" i="16"/>
  <c r="AC291" i="16"/>
  <c r="AE291" i="16"/>
  <c r="AI291" i="16" s="1"/>
  <c r="AA292" i="16"/>
  <c r="AH292" i="16" s="1"/>
  <c r="AB292" i="16"/>
  <c r="AC292" i="16"/>
  <c r="AE292" i="16"/>
  <c r="AF292" i="16"/>
  <c r="AG292" i="16" s="1"/>
  <c r="AA293" i="16"/>
  <c r="AB293" i="16"/>
  <c r="AC293" i="16"/>
  <c r="AD293" i="16"/>
  <c r="AE293" i="16"/>
  <c r="AI293" i="16" s="1"/>
  <c r="AK293" i="16" s="1"/>
  <c r="AA294" i="16"/>
  <c r="AH294" i="16" s="1"/>
  <c r="AB294" i="16"/>
  <c r="AC294" i="16"/>
  <c r="AD294" i="16"/>
  <c r="AE294" i="16"/>
  <c r="AI294" i="16" s="1"/>
  <c r="AA295" i="16"/>
  <c r="AH295" i="16" s="1"/>
  <c r="AB295" i="16"/>
  <c r="AC295" i="16"/>
  <c r="AE295" i="16"/>
  <c r="AD295" i="16" s="1"/>
  <c r="AF295" i="16"/>
  <c r="AG295" i="16" s="1"/>
  <c r="AA296" i="16"/>
  <c r="AF296" i="16" s="1"/>
  <c r="AG296" i="16" s="1"/>
  <c r="AB296" i="16"/>
  <c r="AC296" i="16"/>
  <c r="AE296" i="16"/>
  <c r="AH296" i="16"/>
  <c r="AA297" i="16"/>
  <c r="AF297" i="16" s="1"/>
  <c r="AG297" i="16" s="1"/>
  <c r="AB297" i="16"/>
  <c r="AC297" i="16"/>
  <c r="AE297" i="16"/>
  <c r="AA298" i="16"/>
  <c r="AH298" i="16" s="1"/>
  <c r="AB298" i="16"/>
  <c r="AC298" i="16"/>
  <c r="AE298" i="16"/>
  <c r="AD298" i="16" s="1"/>
  <c r="AF298" i="16"/>
  <c r="AG298" i="16" s="1"/>
  <c r="AI298" i="16"/>
  <c r="AJ298" i="16" s="1"/>
  <c r="AA299" i="16"/>
  <c r="AF299" i="16" s="1"/>
  <c r="AG299" i="16" s="1"/>
  <c r="AB299" i="16"/>
  <c r="AC299" i="16"/>
  <c r="AE299" i="16"/>
  <c r="AI299" i="16" s="1"/>
  <c r="AA300" i="16"/>
  <c r="AB300" i="16"/>
  <c r="AC300" i="16"/>
  <c r="AE300" i="16"/>
  <c r="AD300" i="16" s="1"/>
  <c r="AA301" i="16"/>
  <c r="AB301" i="16"/>
  <c r="AC301" i="16"/>
  <c r="AE301" i="16"/>
  <c r="AI301" i="16" s="1"/>
  <c r="AL301" i="16" s="1"/>
  <c r="AA302" i="16"/>
  <c r="AH302" i="16" s="1"/>
  <c r="AB302" i="16"/>
  <c r="AC302" i="16"/>
  <c r="AE302" i="16"/>
  <c r="AD302" i="16" s="1"/>
  <c r="AA303" i="16"/>
  <c r="AF303" i="16" s="1"/>
  <c r="AG303" i="16" s="1"/>
  <c r="AB303" i="16"/>
  <c r="AC303" i="16"/>
  <c r="AE303" i="16"/>
  <c r="AD303" i="16" s="1"/>
  <c r="AA304" i="16"/>
  <c r="AF304" i="16" s="1"/>
  <c r="AG304" i="16" s="1"/>
  <c r="AB304" i="16"/>
  <c r="AC304" i="16"/>
  <c r="AD304" i="16"/>
  <c r="AE304" i="16"/>
  <c r="AI304" i="16" s="1"/>
  <c r="AA305" i="16"/>
  <c r="AF305" i="16" s="1"/>
  <c r="AG305" i="16" s="1"/>
  <c r="AB305" i="16"/>
  <c r="AC305" i="16"/>
  <c r="AE305" i="16"/>
  <c r="AI305" i="16" s="1"/>
  <c r="AA306" i="16"/>
  <c r="AF306" i="16" s="1"/>
  <c r="AG306" i="16" s="1"/>
  <c r="AB306" i="16"/>
  <c r="AC306" i="16"/>
  <c r="AE306" i="16"/>
  <c r="AD306" i="16" s="1"/>
  <c r="AA307" i="16"/>
  <c r="AH307" i="16" s="1"/>
  <c r="AB307" i="16"/>
  <c r="AC307" i="16"/>
  <c r="AE307" i="16" s="1"/>
  <c r="AA308" i="16"/>
  <c r="AF308" i="16" s="1"/>
  <c r="AG308" i="16" s="1"/>
  <c r="AB308" i="16"/>
  <c r="AC308" i="16"/>
  <c r="AE308" i="16"/>
  <c r="AA309" i="16"/>
  <c r="AB309" i="16"/>
  <c r="AC309" i="16"/>
  <c r="AE309" i="16"/>
  <c r="AI309" i="16" s="1"/>
  <c r="AA310" i="16"/>
  <c r="AH310" i="16" s="1"/>
  <c r="AB310" i="16"/>
  <c r="AC310" i="16"/>
  <c r="AE310" i="16"/>
  <c r="AF310" i="16"/>
  <c r="AG310" i="16" s="1"/>
  <c r="AA311" i="16"/>
  <c r="AH311" i="16" s="1"/>
  <c r="AB311" i="16"/>
  <c r="AC311" i="16"/>
  <c r="AE311" i="16"/>
  <c r="AF311" i="16"/>
  <c r="AG311" i="16" s="1"/>
  <c r="AA312" i="16"/>
  <c r="AB312" i="16"/>
  <c r="AC312" i="16"/>
  <c r="AE312" i="16"/>
  <c r="AI312" i="16" s="1"/>
  <c r="AA313" i="16"/>
  <c r="AH313" i="16" s="1"/>
  <c r="AB313" i="16"/>
  <c r="AC313" i="16"/>
  <c r="AD313" i="16"/>
  <c r="AE313" i="16"/>
  <c r="AI313" i="16" s="1"/>
  <c r="AF313" i="16"/>
  <c r="AG313" i="16" s="1"/>
  <c r="AL313" i="16"/>
  <c r="AA314" i="16"/>
  <c r="AH314" i="16" s="1"/>
  <c r="AB314" i="16"/>
  <c r="AC314" i="16"/>
  <c r="AE314" i="16"/>
  <c r="AD314" i="16" s="1"/>
  <c r="AA315" i="16"/>
  <c r="AB315" i="16"/>
  <c r="AC315" i="16"/>
  <c r="AE315" i="16"/>
  <c r="AI315" i="16" s="1"/>
  <c r="AJ315" i="16" s="1"/>
  <c r="AA316" i="16"/>
  <c r="AF316" i="16" s="1"/>
  <c r="AG316" i="16" s="1"/>
  <c r="AB316" i="16"/>
  <c r="AC316" i="16"/>
  <c r="AE316" i="16"/>
  <c r="AI316" i="16" s="1"/>
  <c r="AL316" i="16" s="1"/>
  <c r="AA317" i="16"/>
  <c r="AF317" i="16" s="1"/>
  <c r="AG317" i="16" s="1"/>
  <c r="AB317" i="16"/>
  <c r="AC317" i="16"/>
  <c r="AE317" i="16"/>
  <c r="AD317" i="16" s="1"/>
  <c r="AA318" i="16"/>
  <c r="AF318" i="16" s="1"/>
  <c r="AG318" i="16" s="1"/>
  <c r="AB318" i="16"/>
  <c r="AC318" i="16"/>
  <c r="AE318" i="16"/>
  <c r="AD318" i="16" s="1"/>
  <c r="AA319" i="16"/>
  <c r="AH319" i="16" s="1"/>
  <c r="AB319" i="16"/>
  <c r="AC319" i="16"/>
  <c r="AE319" i="16"/>
  <c r="AA320" i="16"/>
  <c r="AF320" i="16" s="1"/>
  <c r="AG320" i="16" s="1"/>
  <c r="AB320" i="16"/>
  <c r="AC320" i="16"/>
  <c r="AE320" i="16"/>
  <c r="AH320" i="16"/>
  <c r="AA321" i="16"/>
  <c r="AF321" i="16" s="1"/>
  <c r="AG321" i="16" s="1"/>
  <c r="AB321" i="16"/>
  <c r="AC321" i="16"/>
  <c r="AE321" i="16"/>
  <c r="AI321" i="16" s="1"/>
  <c r="AA322" i="16"/>
  <c r="AH322" i="16" s="1"/>
  <c r="AB322" i="16"/>
  <c r="AC322" i="16"/>
  <c r="AE322" i="16"/>
  <c r="AD322" i="16" s="1"/>
  <c r="AF322" i="16"/>
  <c r="AG322" i="16" s="1"/>
  <c r="AA323" i="16"/>
  <c r="AB323" i="16"/>
  <c r="AC323" i="16"/>
  <c r="AE323" i="16"/>
  <c r="AA324" i="16"/>
  <c r="AB324" i="16"/>
  <c r="AC324" i="16"/>
  <c r="AE324" i="16"/>
  <c r="AI324" i="16" s="1"/>
  <c r="AJ324" i="16" s="1"/>
  <c r="AA325" i="16"/>
  <c r="AB325" i="16"/>
  <c r="AC325" i="16"/>
  <c r="AE325" i="16"/>
  <c r="AI325" i="16" s="1"/>
  <c r="AL325" i="16" s="1"/>
  <c r="AA326" i="16"/>
  <c r="AH326" i="16" s="1"/>
  <c r="AB326" i="16"/>
  <c r="AC326" i="16"/>
  <c r="AE326" i="16"/>
  <c r="AD326" i="16" s="1"/>
  <c r="AA327" i="16"/>
  <c r="AB327" i="16"/>
  <c r="AC327" i="16"/>
  <c r="AE327" i="16"/>
  <c r="AI327" i="16" s="1"/>
  <c r="AJ327" i="16" s="1"/>
  <c r="AA328" i="16"/>
  <c r="AF328" i="16" s="1"/>
  <c r="AG328" i="16" s="1"/>
  <c r="AB328" i="16"/>
  <c r="AC328" i="16"/>
  <c r="AE328" i="16"/>
  <c r="AD328" i="16" s="1"/>
  <c r="AA329" i="16"/>
  <c r="AF329" i="16" s="1"/>
  <c r="AG329" i="16" s="1"/>
  <c r="AB329" i="16"/>
  <c r="AC329" i="16"/>
  <c r="AE329" i="16"/>
  <c r="AI329" i="16" s="1"/>
  <c r="AA330" i="16"/>
  <c r="AF330" i="16" s="1"/>
  <c r="AB330" i="16"/>
  <c r="AC330" i="16"/>
  <c r="AE330" i="16"/>
  <c r="AD330" i="16" s="1"/>
  <c r="AG330" i="16"/>
  <c r="AI330" i="16"/>
  <c r="AA331" i="16"/>
  <c r="AH331" i="16" s="1"/>
  <c r="AB331" i="16"/>
  <c r="AC331" i="16"/>
  <c r="AD331" i="16"/>
  <c r="AE331" i="16"/>
  <c r="AI331" i="16" s="1"/>
  <c r="AA332" i="16"/>
  <c r="AF332" i="16" s="1"/>
  <c r="AG332" i="16" s="1"/>
  <c r="AB332" i="16"/>
  <c r="AC332" i="16"/>
  <c r="AE332" i="16"/>
  <c r="AA333" i="16"/>
  <c r="AH333" i="16" s="1"/>
  <c r="AB333" i="16"/>
  <c r="AC333" i="16"/>
  <c r="AE333" i="16"/>
  <c r="AI333" i="16" s="1"/>
  <c r="AA334" i="16"/>
  <c r="AB334" i="16"/>
  <c r="AC334" i="16"/>
  <c r="AE334" i="16"/>
  <c r="AD334" i="16" s="1"/>
  <c r="AA335" i="16"/>
  <c r="AF335" i="16" s="1"/>
  <c r="AG335" i="16" s="1"/>
  <c r="AB335" i="16"/>
  <c r="AC335" i="16"/>
  <c r="AE335" i="16"/>
  <c r="AH335" i="16"/>
  <c r="AA336" i="16"/>
  <c r="AB336" i="16"/>
  <c r="AC336" i="16"/>
  <c r="AD336" i="16"/>
  <c r="AE336" i="16"/>
  <c r="AI336" i="16" s="1"/>
  <c r="AA337" i="16"/>
  <c r="AH337" i="16" s="1"/>
  <c r="AB337" i="16"/>
  <c r="AC337" i="16"/>
  <c r="AE337" i="16" s="1"/>
  <c r="AF337" i="16"/>
  <c r="AG337" i="16" s="1"/>
  <c r="AA338" i="16"/>
  <c r="AB338" i="16"/>
  <c r="AC338" i="16"/>
  <c r="AE338" i="16"/>
  <c r="AD338" i="16" s="1"/>
  <c r="AA339" i="16"/>
  <c r="AB339" i="16"/>
  <c r="AC339" i="16"/>
  <c r="AE339" i="16"/>
  <c r="AI339" i="16" s="1"/>
  <c r="AJ339" i="16" s="1"/>
  <c r="AA340" i="16"/>
  <c r="AF340" i="16" s="1"/>
  <c r="AG340" i="16" s="1"/>
  <c r="AB340" i="16"/>
  <c r="AC340" i="16"/>
  <c r="AE340" i="16"/>
  <c r="AD340" i="16" s="1"/>
  <c r="AA341" i="16"/>
  <c r="AF341" i="16" s="1"/>
  <c r="AG341" i="16" s="1"/>
  <c r="AB341" i="16"/>
  <c r="AC341" i="16"/>
  <c r="AE341" i="16"/>
  <c r="AD341" i="16" s="1"/>
  <c r="AA342" i="16"/>
  <c r="AF342" i="16" s="1"/>
  <c r="AG342" i="16" s="1"/>
  <c r="AB342" i="16"/>
  <c r="AC342" i="16"/>
  <c r="AE342" i="16"/>
  <c r="AD342" i="16" s="1"/>
  <c r="AI342" i="16"/>
  <c r="AK342" i="16" s="1"/>
  <c r="AA343" i="16"/>
  <c r="AH343" i="16" s="1"/>
  <c r="AB343" i="16"/>
  <c r="AC343" i="16"/>
  <c r="AD343" i="16"/>
  <c r="AE343" i="16"/>
  <c r="AI343" i="16"/>
  <c r="AA344" i="16"/>
  <c r="AF344" i="16" s="1"/>
  <c r="AG344" i="16" s="1"/>
  <c r="AB344" i="16"/>
  <c r="AC344" i="16"/>
  <c r="AE344" i="16"/>
  <c r="AH344" i="16"/>
  <c r="AA345" i="16"/>
  <c r="AF345" i="16" s="1"/>
  <c r="AG345" i="16" s="1"/>
  <c r="AB345" i="16"/>
  <c r="AC345" i="16"/>
  <c r="AE345" i="16"/>
  <c r="AI345" i="16" s="1"/>
  <c r="AA346" i="16"/>
  <c r="AH346" i="16" s="1"/>
  <c r="AB346" i="16"/>
  <c r="AC346" i="16"/>
  <c r="AE346" i="16"/>
  <c r="AD346" i="16" s="1"/>
  <c r="AF346" i="16"/>
  <c r="AG346" i="16" s="1"/>
  <c r="AI346" i="16"/>
  <c r="AJ346" i="16" s="1"/>
  <c r="AA347" i="16"/>
  <c r="AB347" i="16"/>
  <c r="AC347" i="16"/>
  <c r="AE347" i="16"/>
  <c r="AA348" i="16"/>
  <c r="AB348" i="16"/>
  <c r="AC348" i="16"/>
  <c r="AE348" i="16"/>
  <c r="AD348" i="16" s="1"/>
  <c r="AI348" i="16"/>
  <c r="AJ348" i="16" s="1"/>
  <c r="AA349" i="16"/>
  <c r="AH349" i="16" s="1"/>
  <c r="AB349" i="16"/>
  <c r="AC349" i="16"/>
  <c r="AD349" i="16"/>
  <c r="AE349" i="16"/>
  <c r="AI349" i="16" s="1"/>
  <c r="AL349" i="16"/>
  <c r="AA350" i="16"/>
  <c r="AH350" i="16" s="1"/>
  <c r="AB350" i="16"/>
  <c r="AC350" i="16"/>
  <c r="AE350" i="16"/>
  <c r="AD350" i="16" s="1"/>
  <c r="AF350" i="16"/>
  <c r="AG350" i="16" s="1"/>
  <c r="AA351" i="16"/>
  <c r="AB351" i="16"/>
  <c r="AC351" i="16"/>
  <c r="AD351" i="16"/>
  <c r="AE351" i="16"/>
  <c r="AI351" i="16" s="1"/>
  <c r="AJ351" i="16" s="1"/>
  <c r="AM351" i="16"/>
  <c r="AA352" i="16"/>
  <c r="AF352" i="16" s="1"/>
  <c r="AG352" i="16" s="1"/>
  <c r="AB352" i="16"/>
  <c r="AC352" i="16"/>
  <c r="AE352" i="16"/>
  <c r="AA353" i="16"/>
  <c r="AF353" i="16" s="1"/>
  <c r="AG353" i="16" s="1"/>
  <c r="AB353" i="16"/>
  <c r="AC353" i="16"/>
  <c r="AE353" i="16"/>
  <c r="AD353" i="16" s="1"/>
  <c r="AA354" i="16"/>
  <c r="AF354" i="16" s="1"/>
  <c r="AG354" i="16" s="1"/>
  <c r="AB354" i="16"/>
  <c r="AC354" i="16"/>
  <c r="AE354" i="16"/>
  <c r="AD354" i="16" s="1"/>
  <c r="AA355" i="16"/>
  <c r="AH355" i="16" s="1"/>
  <c r="AB355" i="16"/>
  <c r="AC355" i="16"/>
  <c r="AE355" i="16"/>
  <c r="AD355" i="16" s="1"/>
  <c r="AF355" i="16"/>
  <c r="AG355" i="16" s="1"/>
  <c r="AA356" i="16"/>
  <c r="AF356" i="16" s="1"/>
  <c r="AG356" i="16" s="1"/>
  <c r="AB356" i="16"/>
  <c r="AC356" i="16"/>
  <c r="AE356" i="16"/>
  <c r="AA357" i="16"/>
  <c r="AH357" i="16" s="1"/>
  <c r="AB357" i="16"/>
  <c r="AC357" i="16"/>
  <c r="AE357" i="16"/>
  <c r="AI357" i="16" s="1"/>
  <c r="AA358" i="16"/>
  <c r="AH358" i="16" s="1"/>
  <c r="AB358" i="16"/>
  <c r="AC358" i="16"/>
  <c r="AE358" i="16"/>
  <c r="AD358" i="16" s="1"/>
  <c r="AA359" i="16"/>
  <c r="AF359" i="16" s="1"/>
  <c r="AG359" i="16" s="1"/>
  <c r="AB359" i="16"/>
  <c r="AC359" i="16"/>
  <c r="AE359" i="16"/>
  <c r="AA360" i="16"/>
  <c r="AB360" i="16"/>
  <c r="AC360" i="16"/>
  <c r="AE360" i="16"/>
  <c r="AD360" i="16" s="1"/>
  <c r="AA361" i="16"/>
  <c r="AH361" i="16" s="1"/>
  <c r="AB361" i="16"/>
  <c r="AC361" i="16"/>
  <c r="AE361" i="16"/>
  <c r="AI361" i="16" s="1"/>
  <c r="AL361" i="16" s="1"/>
  <c r="AA362" i="16"/>
  <c r="AH362" i="16" s="1"/>
  <c r="AB362" i="16"/>
  <c r="AC362" i="16"/>
  <c r="AE362" i="16"/>
  <c r="AD362" i="16" s="1"/>
  <c r="AF362" i="16"/>
  <c r="AG362" i="16" s="1"/>
  <c r="AA363" i="16"/>
  <c r="AB363" i="16"/>
  <c r="AC363" i="16"/>
  <c r="AD363" i="16"/>
  <c r="AE363" i="16"/>
  <c r="AI363" i="16" s="1"/>
  <c r="AM363" i="16" s="1"/>
  <c r="AJ363" i="16"/>
  <c r="AA364" i="16"/>
  <c r="AF364" i="16" s="1"/>
  <c r="AG364" i="16" s="1"/>
  <c r="AB364" i="16"/>
  <c r="AC364" i="16"/>
  <c r="AE364" i="16"/>
  <c r="AD364" i="16" s="1"/>
  <c r="AA365" i="16"/>
  <c r="AF365" i="16" s="1"/>
  <c r="AG365" i="16" s="1"/>
  <c r="AB365" i="16"/>
  <c r="AC365" i="16"/>
  <c r="AD365" i="16"/>
  <c r="AE365" i="16"/>
  <c r="AI365" i="16" s="1"/>
  <c r="AA366" i="16"/>
  <c r="AB366" i="16"/>
  <c r="AC366" i="16"/>
  <c r="AE366" i="16"/>
  <c r="AD366" i="16" s="1"/>
  <c r="AI366" i="16"/>
  <c r="AJ366" i="16" s="1"/>
  <c r="AA367" i="16"/>
  <c r="AH367" i="16" s="1"/>
  <c r="AB367" i="16"/>
  <c r="AC367" i="16"/>
  <c r="AE367" i="16"/>
  <c r="AD367" i="16" s="1"/>
  <c r="AF367" i="16"/>
  <c r="AG367" i="16" s="1"/>
  <c r="AA368" i="16"/>
  <c r="AF368" i="16" s="1"/>
  <c r="AG368" i="16" s="1"/>
  <c r="AB368" i="16"/>
  <c r="AC368" i="16"/>
  <c r="AE368" i="16" s="1"/>
  <c r="AA369" i="16"/>
  <c r="AB369" i="16"/>
  <c r="AC369" i="16"/>
  <c r="AE369" i="16"/>
  <c r="AI369" i="16" s="1"/>
  <c r="AJ369" i="16" s="1"/>
  <c r="AF369" i="16"/>
  <c r="AG369" i="16" s="1"/>
  <c r="AH369" i="16"/>
  <c r="AA370" i="16"/>
  <c r="AB370" i="16"/>
  <c r="AC370" i="16"/>
  <c r="AE370" i="16"/>
  <c r="AD370" i="16" s="1"/>
  <c r="AA371" i="16"/>
  <c r="AB371" i="16"/>
  <c r="AC371" i="16"/>
  <c r="AE371" i="16"/>
  <c r="AF371" i="16"/>
  <c r="AG371" i="16" s="1"/>
  <c r="AH371" i="16"/>
  <c r="AA372" i="16"/>
  <c r="AB372" i="16"/>
  <c r="AC372" i="16"/>
  <c r="AE372" i="16"/>
  <c r="AD372" i="16" s="1"/>
  <c r="AA373" i="16"/>
  <c r="AH373" i="16" s="1"/>
  <c r="AB373" i="16"/>
  <c r="AC373" i="16"/>
  <c r="AE373" i="16"/>
  <c r="AI373" i="16" s="1"/>
  <c r="AL373" i="16" s="1"/>
  <c r="AA374" i="16"/>
  <c r="AH374" i="16" s="1"/>
  <c r="AB374" i="16"/>
  <c r="AC374" i="16"/>
  <c r="AE374" i="16"/>
  <c r="AA375" i="16"/>
  <c r="AB375" i="16"/>
  <c r="AC375" i="16"/>
  <c r="AE375" i="16"/>
  <c r="AA376" i="16"/>
  <c r="AF376" i="16" s="1"/>
  <c r="AG376" i="16" s="1"/>
  <c r="AB376" i="16"/>
  <c r="AC376" i="16"/>
  <c r="AD376" i="16"/>
  <c r="AE376" i="16"/>
  <c r="AI376" i="16" s="1"/>
  <c r="AL376" i="16" s="1"/>
  <c r="AA377" i="16"/>
  <c r="AF377" i="16" s="1"/>
  <c r="AG377" i="16" s="1"/>
  <c r="AB377" i="16"/>
  <c r="AC377" i="16"/>
  <c r="AE377" i="16"/>
  <c r="AI377" i="16" s="1"/>
  <c r="AA378" i="16"/>
  <c r="AF378" i="16" s="1"/>
  <c r="AG378" i="16" s="1"/>
  <c r="AB378" i="16"/>
  <c r="AC378" i="16"/>
  <c r="AE378" i="16"/>
  <c r="AD378" i="16" s="1"/>
  <c r="AA379" i="16"/>
  <c r="AB379" i="16"/>
  <c r="AC379" i="16"/>
  <c r="AE379" i="16"/>
  <c r="AD379" i="16" s="1"/>
  <c r="AI379" i="16"/>
  <c r="AL379" i="16" s="1"/>
  <c r="AA380" i="16"/>
  <c r="AF380" i="16" s="1"/>
  <c r="AG380" i="16" s="1"/>
  <c r="AB380" i="16"/>
  <c r="AC380" i="16"/>
  <c r="AE380" i="16"/>
  <c r="AA381" i="16"/>
  <c r="AB381" i="16"/>
  <c r="AC381" i="16"/>
  <c r="AE381" i="16"/>
  <c r="AA382" i="16"/>
  <c r="AH382" i="16" s="1"/>
  <c r="AB382" i="16"/>
  <c r="AC382" i="16"/>
  <c r="AE382" i="16"/>
  <c r="AD382" i="16" s="1"/>
  <c r="AA383" i="16"/>
  <c r="AB383" i="16"/>
  <c r="AC383" i="16"/>
  <c r="AE383" i="16"/>
  <c r="AD383" i="16" s="1"/>
  <c r="AF383" i="16"/>
  <c r="AG383" i="16" s="1"/>
  <c r="AH383" i="16"/>
  <c r="AA384" i="16"/>
  <c r="AB384" i="16"/>
  <c r="AC384" i="16"/>
  <c r="AD384" i="16"/>
  <c r="AE384" i="16"/>
  <c r="AI384" i="16" s="1"/>
  <c r="AM384" i="16" s="1"/>
  <c r="AA385" i="16"/>
  <c r="AB385" i="16"/>
  <c r="AC385" i="16"/>
  <c r="AE385" i="16"/>
  <c r="AI385" i="16" s="1"/>
  <c r="AF385" i="16"/>
  <c r="AG385" i="16"/>
  <c r="AH385" i="16"/>
  <c r="AA386" i="16"/>
  <c r="AH386" i="16" s="1"/>
  <c r="AB386" i="16"/>
  <c r="AC386" i="16"/>
  <c r="AE386" i="16"/>
  <c r="AA387" i="16"/>
  <c r="AH387" i="16" s="1"/>
  <c r="AB387" i="16"/>
  <c r="AC387" i="16"/>
  <c r="AE387" i="16"/>
  <c r="AI387" i="16" s="1"/>
  <c r="AJ387" i="16" s="1"/>
  <c r="AA388" i="16"/>
  <c r="AF388" i="16" s="1"/>
  <c r="AG388" i="16" s="1"/>
  <c r="AB388" i="16"/>
  <c r="AC388" i="16"/>
  <c r="AE388" i="16"/>
  <c r="AD388" i="16" s="1"/>
  <c r="AA389" i="16"/>
  <c r="AF389" i="16" s="1"/>
  <c r="AG389" i="16" s="1"/>
  <c r="AB389" i="16"/>
  <c r="AC389" i="16"/>
  <c r="AE389" i="16"/>
  <c r="AD389" i="16" s="1"/>
  <c r="AH389" i="16"/>
  <c r="AA390" i="16"/>
  <c r="AB390" i="16"/>
  <c r="AC390" i="16"/>
  <c r="AE390" i="16"/>
  <c r="AD390" i="16" s="1"/>
  <c r="AI390" i="16"/>
  <c r="AJ390" i="16" s="1"/>
  <c r="AA391" i="16"/>
  <c r="AH391" i="16" s="1"/>
  <c r="AB391" i="16"/>
  <c r="AC391" i="16"/>
  <c r="AE391" i="16"/>
  <c r="AA392" i="16"/>
  <c r="AF392" i="16" s="1"/>
  <c r="AG392" i="16" s="1"/>
  <c r="AB392" i="16"/>
  <c r="AC392" i="16"/>
  <c r="AE392" i="16"/>
  <c r="AA393" i="16"/>
  <c r="AB393" i="16"/>
  <c r="AC393" i="16"/>
  <c r="AE393" i="16"/>
  <c r="AI393" i="16" s="1"/>
  <c r="AM393" i="16" s="1"/>
  <c r="AA394" i="16"/>
  <c r="AH394" i="16" s="1"/>
  <c r="AB394" i="16"/>
  <c r="AC394" i="16"/>
  <c r="AE394" i="16"/>
  <c r="AD394" i="16" s="1"/>
  <c r="AA395" i="16"/>
  <c r="AH395" i="16" s="1"/>
  <c r="AB395" i="16"/>
  <c r="AC395" i="16"/>
  <c r="AE395" i="16"/>
  <c r="AI395" i="16" s="1"/>
  <c r="AF395" i="16"/>
  <c r="AG395" i="16" s="1"/>
  <c r="AA396" i="16"/>
  <c r="AF396" i="16" s="1"/>
  <c r="AG396" i="16" s="1"/>
  <c r="AB396" i="16"/>
  <c r="AC396" i="16"/>
  <c r="AD396" i="16"/>
  <c r="AE396" i="16"/>
  <c r="AI396" i="16" s="1"/>
  <c r="AM396" i="16" s="1"/>
  <c r="AA397" i="16"/>
  <c r="AF397" i="16" s="1"/>
  <c r="AG397" i="16" s="1"/>
  <c r="AB397" i="16"/>
  <c r="AC397" i="16"/>
  <c r="AE397" i="16"/>
  <c r="AI397" i="16" s="1"/>
  <c r="AL397" i="16" s="1"/>
  <c r="AH397" i="16"/>
  <c r="AA398" i="16"/>
  <c r="AH398" i="16" s="1"/>
  <c r="AB398" i="16"/>
  <c r="AC398" i="16"/>
  <c r="AE398" i="16" s="1"/>
  <c r="AA399" i="16"/>
  <c r="AB399" i="16"/>
  <c r="AC399" i="16"/>
  <c r="AD399" i="16"/>
  <c r="AE399" i="16"/>
  <c r="AI399" i="16" s="1"/>
  <c r="AK399" i="16" s="1"/>
  <c r="AJ399" i="16"/>
  <c r="AA400" i="16"/>
  <c r="AF400" i="16" s="1"/>
  <c r="AG400" i="16" s="1"/>
  <c r="AB400" i="16"/>
  <c r="AC400" i="16"/>
  <c r="AE400" i="16"/>
  <c r="AD400" i="16" s="1"/>
  <c r="AA401" i="16"/>
  <c r="AB401" i="16"/>
  <c r="AC401" i="16"/>
  <c r="AD401" i="16"/>
  <c r="AE401" i="16"/>
  <c r="AF401" i="16"/>
  <c r="AG401" i="16" s="1"/>
  <c r="AH401" i="16"/>
  <c r="AI401" i="16"/>
  <c r="AM401" i="16" s="1"/>
  <c r="AA402" i="16"/>
  <c r="AF402" i="16" s="1"/>
  <c r="AG402" i="16" s="1"/>
  <c r="AB402" i="16"/>
  <c r="AC402" i="16"/>
  <c r="AE402" i="16"/>
  <c r="AD402" i="16" s="1"/>
  <c r="AH402" i="16"/>
  <c r="AA403" i="16"/>
  <c r="AF403" i="16" s="1"/>
  <c r="AG403" i="16" s="1"/>
  <c r="AB403" i="16"/>
  <c r="AC403" i="16"/>
  <c r="AD403" i="16"/>
  <c r="AE403" i="16"/>
  <c r="AI403" i="16" s="1"/>
  <c r="AK403" i="16" s="1"/>
  <c r="AA404" i="16"/>
  <c r="AF404" i="16" s="1"/>
  <c r="AG404" i="16" s="1"/>
  <c r="AB404" i="16"/>
  <c r="AC404" i="16"/>
  <c r="AE404" i="16"/>
  <c r="AD404" i="16" s="1"/>
  <c r="AH404" i="16"/>
  <c r="AA405" i="16"/>
  <c r="AB405" i="16"/>
  <c r="AC405" i="16"/>
  <c r="AE405" i="16"/>
  <c r="AI405" i="16" s="1"/>
  <c r="AM405" i="16" s="1"/>
  <c r="AJ405" i="16"/>
  <c r="AA406" i="16"/>
  <c r="AH406" i="16" s="1"/>
  <c r="AB406" i="16"/>
  <c r="AC406" i="16"/>
  <c r="AD406" i="16"/>
  <c r="AE406" i="16"/>
  <c r="AI406" i="16" s="1"/>
  <c r="AK406" i="16" s="1"/>
  <c r="AA407" i="16"/>
  <c r="AB407" i="16"/>
  <c r="AC407" i="16"/>
  <c r="AE407" i="16"/>
  <c r="AD407" i="16" s="1"/>
  <c r="AF407" i="16"/>
  <c r="AG407" i="16" s="1"/>
  <c r="AH407" i="16"/>
  <c r="AA408" i="16"/>
  <c r="AB408" i="16"/>
  <c r="AC408" i="16"/>
  <c r="AE408" i="16"/>
  <c r="AA409" i="16"/>
  <c r="AF409" i="16" s="1"/>
  <c r="AG409" i="16" s="1"/>
  <c r="AB409" i="16"/>
  <c r="AC409" i="16"/>
  <c r="AE409" i="16"/>
  <c r="AI409" i="16" s="1"/>
  <c r="AK409" i="16" s="1"/>
  <c r="AJ409" i="16"/>
  <c r="AL409" i="16"/>
  <c r="AM409" i="16"/>
  <c r="AA410" i="16"/>
  <c r="AB410" i="16"/>
  <c r="AC410" i="16"/>
  <c r="AE410" i="16"/>
  <c r="AA411" i="16"/>
  <c r="AB411" i="16"/>
  <c r="AC411" i="16"/>
  <c r="AE411" i="16"/>
  <c r="AI411" i="16" s="1"/>
  <c r="AK411" i="16" s="1"/>
  <c r="AF411" i="16"/>
  <c r="AG411" i="16" s="1"/>
  <c r="AH411" i="16"/>
  <c r="AA412" i="16"/>
  <c r="AB412" i="16"/>
  <c r="AC412" i="16"/>
  <c r="AE412" i="16"/>
  <c r="AD412" i="16" s="1"/>
  <c r="AI412" i="16"/>
  <c r="AA413" i="16"/>
  <c r="AB413" i="16"/>
  <c r="AC413" i="16"/>
  <c r="AE413" i="16"/>
  <c r="AD413" i="16" s="1"/>
  <c r="AF413" i="16"/>
  <c r="AG413" i="16" s="1"/>
  <c r="AH413" i="16"/>
  <c r="AI413" i="16"/>
  <c r="AA414" i="16"/>
  <c r="AF414" i="16" s="1"/>
  <c r="AG414" i="16" s="1"/>
  <c r="AB414" i="16"/>
  <c r="AC414" i="16"/>
  <c r="AE414" i="16"/>
  <c r="AD414" i="16" s="1"/>
  <c r="AA415" i="16"/>
  <c r="AH415" i="16" s="1"/>
  <c r="AB415" i="16"/>
  <c r="AC415" i="16"/>
  <c r="AE415" i="16"/>
  <c r="AD415" i="16" s="1"/>
  <c r="AA416" i="16"/>
  <c r="AF416" i="16" s="1"/>
  <c r="AG416" i="16" s="1"/>
  <c r="AB416" i="16"/>
  <c r="AC416" i="16"/>
  <c r="AE416" i="16"/>
  <c r="AD416" i="16" s="1"/>
  <c r="AA417" i="16"/>
  <c r="AF417" i="16" s="1"/>
  <c r="AG417" i="16" s="1"/>
  <c r="AB417" i="16"/>
  <c r="AC417" i="16"/>
  <c r="AE417" i="16"/>
  <c r="AI417" i="16" s="1"/>
  <c r="AA418" i="16"/>
  <c r="AB418" i="16"/>
  <c r="AC418" i="16"/>
  <c r="AE418" i="16"/>
  <c r="AD418" i="16" s="1"/>
  <c r="AA419" i="16"/>
  <c r="AF419" i="16" s="1"/>
  <c r="AG419" i="16" s="1"/>
  <c r="AB419" i="16"/>
  <c r="AC419" i="16"/>
  <c r="AE419" i="16"/>
  <c r="AI419" i="16" s="1"/>
  <c r="AA420" i="16"/>
  <c r="AF420" i="16" s="1"/>
  <c r="AB420" i="16"/>
  <c r="AC420" i="16"/>
  <c r="AE420" i="16"/>
  <c r="AI420" i="16" s="1"/>
  <c r="AG420" i="16"/>
  <c r="AH420" i="16"/>
  <c r="AA421" i="16"/>
  <c r="AB421" i="16"/>
  <c r="AC421" i="16"/>
  <c r="AE421" i="16"/>
  <c r="AI421" i="16" s="1"/>
  <c r="AK421" i="16" s="1"/>
  <c r="AA422" i="16"/>
  <c r="AH422" i="16" s="1"/>
  <c r="AB422" i="16"/>
  <c r="AC422" i="16"/>
  <c r="AE422" i="16"/>
  <c r="AD422" i="16" s="1"/>
  <c r="AI422" i="16"/>
  <c r="AJ422" i="16" s="1"/>
  <c r="AA423" i="16"/>
  <c r="AF423" i="16" s="1"/>
  <c r="AG423" i="16" s="1"/>
  <c r="AB423" i="16"/>
  <c r="AC423" i="16"/>
  <c r="AE423" i="16"/>
  <c r="AD423" i="16" s="1"/>
  <c r="AA424" i="16"/>
  <c r="AF424" i="16" s="1"/>
  <c r="AG424" i="16" s="1"/>
  <c r="AB424" i="16"/>
  <c r="AC424" i="16"/>
  <c r="AE424" i="16"/>
  <c r="AA425" i="16"/>
  <c r="AH425" i="16" s="1"/>
  <c r="AB425" i="16"/>
  <c r="AC425" i="16"/>
  <c r="AE425" i="16"/>
  <c r="AI425" i="16" s="1"/>
  <c r="AA426" i="16"/>
  <c r="AF426" i="16" s="1"/>
  <c r="AG426" i="16" s="1"/>
  <c r="AB426" i="16"/>
  <c r="AC426" i="16"/>
  <c r="AE426" i="16"/>
  <c r="AH426" i="16"/>
  <c r="AA427" i="16"/>
  <c r="AF427" i="16" s="1"/>
  <c r="AG427" i="16" s="1"/>
  <c r="AB427" i="16"/>
  <c r="AC427" i="16"/>
  <c r="AE427" i="16"/>
  <c r="AI427" i="16" s="1"/>
  <c r="AA428" i="16"/>
  <c r="AF428" i="16" s="1"/>
  <c r="AG428" i="16" s="1"/>
  <c r="AB428" i="16"/>
  <c r="AC428" i="16"/>
  <c r="AE428" i="16"/>
  <c r="AD428" i="16" s="1"/>
  <c r="AH428" i="16"/>
  <c r="AI428" i="16"/>
  <c r="AJ428" i="16" s="1"/>
  <c r="AA429" i="16"/>
  <c r="AF429" i="16" s="1"/>
  <c r="AG429" i="16" s="1"/>
  <c r="AB429" i="16"/>
  <c r="AC429" i="16"/>
  <c r="AE429" i="16"/>
  <c r="AA430" i="16"/>
  <c r="AB430" i="16"/>
  <c r="AC430" i="16"/>
  <c r="AE430" i="16"/>
  <c r="AI430" i="16" s="1"/>
  <c r="AM430" i="16" s="1"/>
  <c r="AA431" i="16"/>
  <c r="AF431" i="16" s="1"/>
  <c r="AG431" i="16" s="1"/>
  <c r="AB431" i="16"/>
  <c r="AC431" i="16"/>
  <c r="AD431" i="16"/>
  <c r="AE431" i="16"/>
  <c r="AI431" i="16" s="1"/>
  <c r="AA432" i="16"/>
  <c r="AH432" i="16" s="1"/>
  <c r="AB432" i="16"/>
  <c r="AC432" i="16"/>
  <c r="AE432" i="16"/>
  <c r="AD432" i="16" s="1"/>
  <c r="AA433" i="16"/>
  <c r="AF433" i="16" s="1"/>
  <c r="AG433" i="16" s="1"/>
  <c r="AB433" i="16"/>
  <c r="AC433" i="16"/>
  <c r="AE433" i="16"/>
  <c r="AI433" i="16" s="1"/>
  <c r="AA434" i="16"/>
  <c r="AF434" i="16" s="1"/>
  <c r="AG434" i="16" s="1"/>
  <c r="AB434" i="16"/>
  <c r="AC434" i="16"/>
  <c r="AD434" i="16"/>
  <c r="AE434" i="16"/>
  <c r="AI434" i="16"/>
  <c r="AA435" i="16"/>
  <c r="AF435" i="16" s="1"/>
  <c r="AG435" i="16" s="1"/>
  <c r="AB435" i="16"/>
  <c r="AC435" i="16"/>
  <c r="AD435" i="16"/>
  <c r="AE435" i="16"/>
  <c r="AI435" i="16" s="1"/>
  <c r="AA436" i="16"/>
  <c r="AH436" i="16" s="1"/>
  <c r="AB436" i="16"/>
  <c r="AC436" i="16"/>
  <c r="AE436" i="16"/>
  <c r="AI436" i="16" s="1"/>
  <c r="AA437" i="16"/>
  <c r="AH437" i="16" s="1"/>
  <c r="AB437" i="16"/>
  <c r="AC437" i="16"/>
  <c r="AE437" i="16"/>
  <c r="AI437" i="16" s="1"/>
  <c r="AA438" i="16"/>
  <c r="AB438" i="16"/>
  <c r="AC438" i="16"/>
  <c r="AE438" i="16"/>
  <c r="AA439" i="16"/>
  <c r="AH439" i="16" s="1"/>
  <c r="AB439" i="16"/>
  <c r="AC439" i="16"/>
  <c r="AE439" i="16"/>
  <c r="AI439" i="16" s="1"/>
  <c r="AF439" i="16"/>
  <c r="AG439" i="16" s="1"/>
  <c r="AA440" i="16"/>
  <c r="AH440" i="16" s="1"/>
  <c r="AB440" i="16"/>
  <c r="AC440" i="16"/>
  <c r="AE440" i="16"/>
  <c r="AD440" i="16" s="1"/>
  <c r="AI440" i="16"/>
  <c r="AJ440" i="16" s="1"/>
  <c r="AA441" i="16"/>
  <c r="AF441" i="16" s="1"/>
  <c r="AG441" i="16" s="1"/>
  <c r="AB441" i="16"/>
  <c r="AC441" i="16"/>
  <c r="AE441" i="16"/>
  <c r="AI441" i="16" s="1"/>
  <c r="AA442" i="16"/>
  <c r="AB442" i="16"/>
  <c r="AC442" i="16"/>
  <c r="AE442" i="16"/>
  <c r="AI442" i="16" s="1"/>
  <c r="AM442" i="16" s="1"/>
  <c r="AA443" i="16"/>
  <c r="AF443" i="16" s="1"/>
  <c r="AG443" i="16" s="1"/>
  <c r="AB443" i="16"/>
  <c r="AC443" i="16"/>
  <c r="AE443" i="16"/>
  <c r="AA444" i="16"/>
  <c r="AH444" i="16" s="1"/>
  <c r="AB444" i="16"/>
  <c r="AC444" i="16"/>
  <c r="AE444" i="16"/>
  <c r="AD444" i="16" s="1"/>
  <c r="AA445" i="16"/>
  <c r="AF445" i="16" s="1"/>
  <c r="AG445" i="16" s="1"/>
  <c r="AB445" i="16"/>
  <c r="AC445" i="16"/>
  <c r="AE445" i="16"/>
  <c r="AD445" i="16" s="1"/>
  <c r="AI445" i="16"/>
  <c r="AA446" i="16"/>
  <c r="AF446" i="16" s="1"/>
  <c r="AG446" i="16" s="1"/>
  <c r="AB446" i="16"/>
  <c r="AC446" i="16"/>
  <c r="AE446" i="16"/>
  <c r="AD446" i="16" s="1"/>
  <c r="AA447" i="16"/>
  <c r="AF447" i="16" s="1"/>
  <c r="AG447" i="16" s="1"/>
  <c r="AB447" i="16"/>
  <c r="AC447" i="16"/>
  <c r="AE447" i="16"/>
  <c r="AA448" i="16"/>
  <c r="AH448" i="16" s="1"/>
  <c r="AB448" i="16"/>
  <c r="AC448" i="16"/>
  <c r="AE448" i="16"/>
  <c r="AD448" i="16" s="1"/>
  <c r="AF448" i="16"/>
  <c r="AG448" i="16" s="1"/>
  <c r="AI448" i="16"/>
  <c r="AJ448" i="16" s="1"/>
  <c r="AA449" i="16"/>
  <c r="AH449" i="16" s="1"/>
  <c r="AB449" i="16"/>
  <c r="AC449" i="16"/>
  <c r="AE449" i="16"/>
  <c r="AI449" i="16" s="1"/>
  <c r="AA450" i="16"/>
  <c r="AF450" i="16" s="1"/>
  <c r="AG450" i="16" s="1"/>
  <c r="AB450" i="16"/>
  <c r="AC450" i="16"/>
  <c r="AE450" i="16"/>
  <c r="AA451" i="16"/>
  <c r="AH451" i="16" s="1"/>
  <c r="AB451" i="16"/>
  <c r="AC451" i="16"/>
  <c r="AE451" i="16"/>
  <c r="AI451" i="16" s="1"/>
  <c r="AF451" i="16"/>
  <c r="AG451" i="16" s="1"/>
  <c r="AA452" i="16"/>
  <c r="AB452" i="16"/>
  <c r="AC452" i="16"/>
  <c r="AE452" i="16"/>
  <c r="AD452" i="16" s="1"/>
  <c r="AI452" i="16"/>
  <c r="AJ452" i="16" s="1"/>
  <c r="AA453" i="16"/>
  <c r="AF453" i="16" s="1"/>
  <c r="AG453" i="16" s="1"/>
  <c r="AB453" i="16"/>
  <c r="AC453" i="16"/>
  <c r="AE453" i="16"/>
  <c r="AI453" i="16" s="1"/>
  <c r="AA454" i="16"/>
  <c r="AB454" i="16"/>
  <c r="AC454" i="16"/>
  <c r="AE454" i="16"/>
  <c r="AI454" i="16" s="1"/>
  <c r="AM454" i="16" s="1"/>
  <c r="AA455" i="16"/>
  <c r="AH455" i="16" s="1"/>
  <c r="AB455" i="16"/>
  <c r="AC455" i="16"/>
  <c r="AE455" i="16"/>
  <c r="AI455" i="16" s="1"/>
  <c r="AL455" i="16" s="1"/>
  <c r="AF455" i="16"/>
  <c r="AG455" i="16" s="1"/>
  <c r="AA456" i="16"/>
  <c r="AB456" i="16"/>
  <c r="AC456" i="16"/>
  <c r="AE456" i="16"/>
  <c r="AD456" i="16" s="1"/>
  <c r="AA457" i="16"/>
  <c r="AF457" i="16" s="1"/>
  <c r="AG457" i="16" s="1"/>
  <c r="AB457" i="16"/>
  <c r="AC457" i="16"/>
  <c r="AE457" i="16"/>
  <c r="AD457" i="16" s="1"/>
  <c r="AA458" i="16"/>
  <c r="AB458" i="16"/>
  <c r="AC458" i="16"/>
  <c r="AE458" i="16"/>
  <c r="AD458" i="16" s="1"/>
  <c r="AI458" i="16"/>
  <c r="AA459" i="16"/>
  <c r="AF459" i="16" s="1"/>
  <c r="AG459" i="16" s="1"/>
  <c r="AB459" i="16"/>
  <c r="AC459" i="16"/>
  <c r="AE459" i="16"/>
  <c r="AA460" i="16"/>
  <c r="AH460" i="16" s="1"/>
  <c r="AB460" i="16"/>
  <c r="AC460" i="16"/>
  <c r="AE460" i="16" s="1"/>
  <c r="AF460" i="16"/>
  <c r="AG460" i="16" s="1"/>
  <c r="AA461" i="16"/>
  <c r="AH461" i="16" s="1"/>
  <c r="AB461" i="16"/>
  <c r="AC461" i="16"/>
  <c r="AE461" i="16"/>
  <c r="AA462" i="16"/>
  <c r="AH462" i="16" s="1"/>
  <c r="AB462" i="16"/>
  <c r="AC462" i="16"/>
  <c r="AE462" i="16"/>
  <c r="AA463" i="16"/>
  <c r="AF463" i="16" s="1"/>
  <c r="AG463" i="16" s="1"/>
  <c r="AB463" i="16"/>
  <c r="AC463" i="16"/>
  <c r="AD463" i="16"/>
  <c r="AE463" i="16"/>
  <c r="AI463" i="16" s="1"/>
  <c r="AA464" i="16"/>
  <c r="AH464" i="16" s="1"/>
  <c r="AB464" i="16"/>
  <c r="AC464" i="16"/>
  <c r="AE464" i="16"/>
  <c r="AD464" i="16" s="1"/>
  <c r="AF464" i="16"/>
  <c r="AG464" i="16" s="1"/>
  <c r="AA465" i="16"/>
  <c r="AF465" i="16" s="1"/>
  <c r="AG465" i="16" s="1"/>
  <c r="AB465" i="16"/>
  <c r="AC465" i="16"/>
  <c r="AE465" i="16"/>
  <c r="AI465" i="16" s="1"/>
  <c r="AA466" i="16"/>
  <c r="AB466" i="16"/>
  <c r="AC466" i="16"/>
  <c r="AE466" i="16"/>
  <c r="AI466" i="16" s="1"/>
  <c r="AM466" i="16" s="1"/>
  <c r="AA467" i="16"/>
  <c r="AH467" i="16" s="1"/>
  <c r="AB467" i="16"/>
  <c r="AC467" i="16"/>
  <c r="AE467" i="16"/>
  <c r="AI467" i="16" s="1"/>
  <c r="AL467" i="16"/>
  <c r="AA468" i="16"/>
  <c r="AH468" i="16" s="1"/>
  <c r="AB468" i="16"/>
  <c r="AC468" i="16"/>
  <c r="AE468" i="16"/>
  <c r="AD468" i="16" s="1"/>
  <c r="AA469" i="16"/>
  <c r="AF469" i="16" s="1"/>
  <c r="AG469" i="16" s="1"/>
  <c r="AB469" i="16"/>
  <c r="AC469" i="16"/>
  <c r="AE469" i="16"/>
  <c r="AD469" i="16" s="1"/>
  <c r="AI469" i="16"/>
  <c r="AK469" i="16" s="1"/>
  <c r="AA470" i="16"/>
  <c r="AF470" i="16" s="1"/>
  <c r="AG470" i="16" s="1"/>
  <c r="AB470" i="16"/>
  <c r="AC470" i="16"/>
  <c r="AD470" i="16"/>
  <c r="AE470" i="16"/>
  <c r="AH470" i="16"/>
  <c r="AI470" i="16"/>
  <c r="AA471" i="16"/>
  <c r="AF471" i="16" s="1"/>
  <c r="AG471" i="16" s="1"/>
  <c r="AB471" i="16"/>
  <c r="AC471" i="16"/>
  <c r="AE471" i="16"/>
  <c r="AD471" i="16" s="1"/>
  <c r="AH471" i="16"/>
  <c r="AA472" i="16"/>
  <c r="AH472" i="16" s="1"/>
  <c r="AB472" i="16"/>
  <c r="AC472" i="16"/>
  <c r="AD472" i="16"/>
  <c r="AE472" i="16"/>
  <c r="AI472" i="16" s="1"/>
  <c r="AA473" i="16"/>
  <c r="AH473" i="16" s="1"/>
  <c r="AB473" i="16"/>
  <c r="AC473" i="16"/>
  <c r="AE473" i="16"/>
  <c r="AA474" i="16"/>
  <c r="AF474" i="16" s="1"/>
  <c r="AG474" i="16" s="1"/>
  <c r="AB474" i="16"/>
  <c r="AC474" i="16"/>
  <c r="AE474" i="16"/>
  <c r="AA475" i="16"/>
  <c r="AF475" i="16" s="1"/>
  <c r="AG475" i="16" s="1"/>
  <c r="AB475" i="16"/>
  <c r="AC475" i="16"/>
  <c r="AD475" i="16"/>
  <c r="AE475" i="16"/>
  <c r="AI475" i="16" s="1"/>
  <c r="AA476" i="16"/>
  <c r="AH476" i="16" s="1"/>
  <c r="AB476" i="16"/>
  <c r="AC476" i="16"/>
  <c r="AE476" i="16"/>
  <c r="AD476" i="16" s="1"/>
  <c r="AF476" i="16"/>
  <c r="AG476" i="16" s="1"/>
  <c r="AA477" i="16"/>
  <c r="AF477" i="16" s="1"/>
  <c r="AG477" i="16" s="1"/>
  <c r="AB477" i="16"/>
  <c r="AC477" i="16"/>
  <c r="AE477" i="16"/>
  <c r="AA478" i="16"/>
  <c r="AB478" i="16"/>
  <c r="AC478" i="16"/>
  <c r="AE478" i="16"/>
  <c r="AI478" i="16" s="1"/>
  <c r="AM478" i="16" s="1"/>
  <c r="AA479" i="16"/>
  <c r="AB479" i="16"/>
  <c r="AC479" i="16"/>
  <c r="AE479" i="16"/>
  <c r="AI479" i="16" s="1"/>
  <c r="AL479" i="16" s="1"/>
  <c r="AA480" i="16"/>
  <c r="AH480" i="16" s="1"/>
  <c r="AB480" i="16"/>
  <c r="AC480" i="16"/>
  <c r="AE480" i="16"/>
  <c r="AD480" i="16" s="1"/>
  <c r="AA481" i="16"/>
  <c r="AB481" i="16"/>
  <c r="AC481" i="16"/>
  <c r="AE481" i="16"/>
  <c r="AD481" i="16" s="1"/>
  <c r="AA482" i="16"/>
  <c r="AF482" i="16" s="1"/>
  <c r="AG482" i="16" s="1"/>
  <c r="AB482" i="16"/>
  <c r="AC482" i="16"/>
  <c r="AE482" i="16"/>
  <c r="AA483" i="16"/>
  <c r="AF483" i="16" s="1"/>
  <c r="AG483" i="16" s="1"/>
  <c r="AB483" i="16"/>
  <c r="AC483" i="16"/>
  <c r="AD483" i="16"/>
  <c r="AE483" i="16"/>
  <c r="AI483" i="16" s="1"/>
  <c r="AL483" i="16" s="1"/>
  <c r="AA484" i="16"/>
  <c r="AB484" i="16"/>
  <c r="AC484" i="16"/>
  <c r="AE484" i="16"/>
  <c r="AD484" i="16" s="1"/>
  <c r="AA485" i="16"/>
  <c r="AH485" i="16" s="1"/>
  <c r="AB485" i="16"/>
  <c r="AC485" i="16"/>
  <c r="AE485" i="16"/>
  <c r="AD485" i="16" s="1"/>
  <c r="AI485" i="16"/>
  <c r="AA486" i="16"/>
  <c r="AF486" i="16" s="1"/>
  <c r="AG486" i="16" s="1"/>
  <c r="AB486" i="16"/>
  <c r="AC486" i="16"/>
  <c r="AE486" i="16"/>
  <c r="AA487" i="16"/>
  <c r="AB487" i="16"/>
  <c r="AC487" i="16"/>
  <c r="AE487" i="16"/>
  <c r="AI487" i="16" s="1"/>
  <c r="AA488" i="16"/>
  <c r="AF488" i="16" s="1"/>
  <c r="AG488" i="16" s="1"/>
  <c r="AB488" i="16"/>
  <c r="AC488" i="16"/>
  <c r="AE488" i="16" s="1"/>
  <c r="AA489" i="16"/>
  <c r="AB489" i="16"/>
  <c r="AC489" i="16"/>
  <c r="AE489" i="16"/>
  <c r="AA490" i="16"/>
  <c r="AB490" i="16"/>
  <c r="AC490" i="16"/>
  <c r="AE490" i="16"/>
  <c r="AA491" i="16"/>
  <c r="AH491" i="16" s="1"/>
  <c r="AB491" i="16"/>
  <c r="AC491" i="16"/>
  <c r="AE491" i="16"/>
  <c r="AI491" i="16" s="1"/>
  <c r="AK491" i="16" s="1"/>
  <c r="AA492" i="16"/>
  <c r="AH492" i="16" s="1"/>
  <c r="AB492" i="16"/>
  <c r="AC492" i="16"/>
  <c r="AE492" i="16"/>
  <c r="AD492" i="16" s="1"/>
  <c r="AF492" i="16"/>
  <c r="AG492" i="16" s="1"/>
  <c r="AA493" i="16"/>
  <c r="AB493" i="16"/>
  <c r="AC493" i="16"/>
  <c r="AE493" i="16"/>
  <c r="AI493" i="16" s="1"/>
  <c r="AA494" i="16"/>
  <c r="AF494" i="16" s="1"/>
  <c r="AG494" i="16" s="1"/>
  <c r="AB494" i="16"/>
  <c r="AC494" i="16"/>
  <c r="AE494" i="16"/>
  <c r="AD494" i="16" s="1"/>
  <c r="AI494" i="16"/>
  <c r="AL494" i="16" s="1"/>
  <c r="AA495" i="16"/>
  <c r="AB495" i="16"/>
  <c r="AC495" i="16"/>
  <c r="AE495" i="16"/>
  <c r="AD495" i="16" s="1"/>
  <c r="AI495" i="16"/>
  <c r="AA496" i="16"/>
  <c r="AH496" i="16" s="1"/>
  <c r="AB496" i="16"/>
  <c r="AC496" i="16"/>
  <c r="AE496" i="16"/>
  <c r="AA497" i="16"/>
  <c r="AH497" i="16" s="1"/>
  <c r="AB497" i="16"/>
  <c r="AC497" i="16"/>
  <c r="AE497" i="16"/>
  <c r="AD497" i="16" s="1"/>
  <c r="AA498" i="16"/>
  <c r="AH498" i="16" s="1"/>
  <c r="AB498" i="16"/>
  <c r="AC498" i="16"/>
  <c r="AE498" i="16"/>
  <c r="AI498" i="16" s="1"/>
  <c r="AA499" i="16"/>
  <c r="AB499" i="16"/>
  <c r="AC499" i="16"/>
  <c r="AD499" i="16"/>
  <c r="AE499" i="16"/>
  <c r="AI499" i="16" s="1"/>
  <c r="AA500" i="16"/>
  <c r="AB500" i="16"/>
  <c r="AC500" i="16"/>
  <c r="AE500" i="16"/>
  <c r="AD500" i="16" s="1"/>
  <c r="AF500" i="16"/>
  <c r="AG500" i="16" s="1"/>
  <c r="AH500" i="16"/>
  <c r="AA501" i="16"/>
  <c r="AB501" i="16"/>
  <c r="AC501" i="16"/>
  <c r="AE501" i="16"/>
  <c r="AA502" i="16"/>
  <c r="AB502" i="16"/>
  <c r="AC502" i="16"/>
  <c r="AE502" i="16"/>
  <c r="AA503" i="16"/>
  <c r="AH503" i="16" s="1"/>
  <c r="AB503" i="16"/>
  <c r="AC503" i="16"/>
  <c r="AE503" i="16"/>
  <c r="AI503" i="16" s="1"/>
  <c r="AK503" i="16" s="1"/>
  <c r="AF503" i="16"/>
  <c r="AG503" i="16" s="1"/>
  <c r="AA504" i="16"/>
  <c r="AB504" i="16"/>
  <c r="AC504" i="16"/>
  <c r="AE504" i="16"/>
  <c r="AD504" i="16" s="1"/>
  <c r="AA505" i="16"/>
  <c r="AB505" i="16"/>
  <c r="AC505" i="16"/>
  <c r="AE505" i="16"/>
  <c r="AD505" i="16" s="1"/>
  <c r="AA506" i="16"/>
  <c r="AF506" i="16" s="1"/>
  <c r="AG506" i="16" s="1"/>
  <c r="AB506" i="16"/>
  <c r="AC506" i="16"/>
  <c r="AD506" i="16"/>
  <c r="AE506" i="16"/>
  <c r="AI506" i="16" s="1"/>
  <c r="AL506" i="16" s="1"/>
  <c r="AA507" i="16"/>
  <c r="AF507" i="16" s="1"/>
  <c r="AG507" i="16" s="1"/>
  <c r="AB507" i="16"/>
  <c r="AC507" i="16"/>
  <c r="AE507" i="16"/>
  <c r="AD507" i="16" s="1"/>
  <c r="AH507" i="16"/>
  <c r="AA508" i="16"/>
  <c r="AH508" i="16" s="1"/>
  <c r="AB508" i="16"/>
  <c r="AC508" i="16"/>
  <c r="AD508" i="16"/>
  <c r="AE508" i="16"/>
  <c r="AI508" i="16" s="1"/>
  <c r="AA509" i="16"/>
  <c r="AH509" i="16" s="1"/>
  <c r="AB509" i="16"/>
  <c r="AC509" i="16"/>
  <c r="AE509" i="16"/>
  <c r="AD509" i="16" s="1"/>
  <c r="AA510" i="16"/>
  <c r="AH510" i="16" s="1"/>
  <c r="AB510" i="16"/>
  <c r="AC510" i="16"/>
  <c r="AE510" i="16"/>
  <c r="AI510" i="16" s="1"/>
  <c r="AA511" i="16"/>
  <c r="AB511" i="16"/>
  <c r="AC511" i="16"/>
  <c r="AE511" i="16"/>
  <c r="AI511" i="16" s="1"/>
  <c r="AA512" i="16"/>
  <c r="AF512" i="16" s="1"/>
  <c r="AG512" i="16" s="1"/>
  <c r="AB512" i="16"/>
  <c r="AC512" i="16"/>
  <c r="AE512" i="16"/>
  <c r="AD512" i="16" s="1"/>
  <c r="AA513" i="16"/>
  <c r="AB513" i="16"/>
  <c r="AC513" i="16"/>
  <c r="AE513" i="16"/>
  <c r="AA514" i="16"/>
  <c r="AB514" i="16"/>
  <c r="AC514" i="16"/>
  <c r="AE514" i="16"/>
  <c r="AA515" i="16"/>
  <c r="AH515" i="16" s="1"/>
  <c r="AB515" i="16"/>
  <c r="AC515" i="16"/>
  <c r="AE515" i="16"/>
  <c r="AI515" i="16" s="1"/>
  <c r="AA516" i="16"/>
  <c r="AH516" i="16" s="1"/>
  <c r="AB516" i="16"/>
  <c r="AC516" i="16"/>
  <c r="AE516" i="16"/>
  <c r="AD516" i="16" s="1"/>
  <c r="AF516" i="16"/>
  <c r="AG516" i="16" s="1"/>
  <c r="AA517" i="16"/>
  <c r="AB517" i="16"/>
  <c r="AC517" i="16"/>
  <c r="AE517" i="16"/>
  <c r="AI517" i="16" s="1"/>
  <c r="AA518" i="16"/>
  <c r="AF518" i="16" s="1"/>
  <c r="AG518" i="16" s="1"/>
  <c r="AB518" i="16"/>
  <c r="AC518" i="16"/>
  <c r="AE518" i="16"/>
  <c r="AD518" i="16" s="1"/>
  <c r="AI518" i="16"/>
  <c r="AL518" i="16" s="1"/>
  <c r="AA519" i="16"/>
  <c r="AB519" i="16"/>
  <c r="AC519" i="16"/>
  <c r="AE519" i="16" s="1"/>
  <c r="AA520" i="16"/>
  <c r="AH520" i="16" s="1"/>
  <c r="AB520" i="16"/>
  <c r="AC520" i="16"/>
  <c r="AE520" i="16"/>
  <c r="AF520" i="16"/>
  <c r="AG520" i="16" s="1"/>
  <c r="AA521" i="16"/>
  <c r="AH521" i="16" s="1"/>
  <c r="AB521" i="16"/>
  <c r="AC521" i="16"/>
  <c r="AE521" i="16"/>
  <c r="AA522" i="16"/>
  <c r="AB522" i="16"/>
  <c r="AC522" i="16"/>
  <c r="AE522" i="16"/>
  <c r="AI522" i="16" s="1"/>
  <c r="AA523" i="16"/>
  <c r="AF523" i="16" s="1"/>
  <c r="AG523" i="16" s="1"/>
  <c r="AB523" i="16"/>
  <c r="AC523" i="16"/>
  <c r="AE523" i="16"/>
  <c r="AA524" i="16"/>
  <c r="AF524" i="16" s="1"/>
  <c r="AG524" i="16" s="1"/>
  <c r="AB524" i="16"/>
  <c r="AC524" i="16"/>
  <c r="AD524" i="16"/>
  <c r="AE524" i="16"/>
  <c r="AI524" i="16" s="1"/>
  <c r="AJ524" i="16" s="1"/>
  <c r="AA525" i="16"/>
  <c r="AB525" i="16"/>
  <c r="AC525" i="16"/>
  <c r="AE525" i="16"/>
  <c r="AA526" i="16"/>
  <c r="AB526" i="16"/>
  <c r="AC526" i="16"/>
  <c r="AE526" i="16"/>
  <c r="AI526" i="16" s="1"/>
  <c r="AM526" i="16" s="1"/>
  <c r="AA527" i="16"/>
  <c r="AH527" i="16" s="1"/>
  <c r="AB527" i="16"/>
  <c r="AC527" i="16"/>
  <c r="AD527" i="16"/>
  <c r="AE527" i="16"/>
  <c r="AI527" i="16" s="1"/>
  <c r="AL527" i="16" s="1"/>
  <c r="AA528" i="16"/>
  <c r="AH528" i="16" s="1"/>
  <c r="AB528" i="16"/>
  <c r="AC528" i="16"/>
  <c r="AE528" i="16"/>
  <c r="AD528" i="16" s="1"/>
  <c r="AA529" i="16"/>
  <c r="AB529" i="16"/>
  <c r="AC529" i="16"/>
  <c r="AE529" i="16"/>
  <c r="AD529" i="16" s="1"/>
  <c r="AI529" i="16"/>
  <c r="AM529" i="16" s="1"/>
  <c r="AA530" i="16"/>
  <c r="AF530" i="16" s="1"/>
  <c r="AG530" i="16" s="1"/>
  <c r="AB530" i="16"/>
  <c r="AC530" i="16"/>
  <c r="AE530" i="16"/>
  <c r="AD530" i="16" s="1"/>
  <c r="AH530" i="16"/>
  <c r="AA531" i="16"/>
  <c r="AF531" i="16" s="1"/>
  <c r="AG531" i="16" s="1"/>
  <c r="AB531" i="16"/>
  <c r="AC531" i="16"/>
  <c r="AD531" i="16"/>
  <c r="AE531" i="16"/>
  <c r="AI531" i="16"/>
  <c r="AM531" i="16" s="1"/>
  <c r="AA532" i="16"/>
  <c r="AH532" i="16" s="1"/>
  <c r="AB532" i="16"/>
  <c r="AC532" i="16"/>
  <c r="AE532" i="16"/>
  <c r="AF532" i="16"/>
  <c r="AG532" i="16" s="1"/>
  <c r="AA533" i="16"/>
  <c r="AH533" i="16" s="1"/>
  <c r="AB533" i="16"/>
  <c r="AC533" i="16"/>
  <c r="AE533" i="16"/>
  <c r="AD533" i="16" s="1"/>
  <c r="AI533" i="16"/>
  <c r="AA534" i="16"/>
  <c r="AB534" i="16"/>
  <c r="AC534" i="16"/>
  <c r="AE534" i="16"/>
  <c r="AI534" i="16" s="1"/>
  <c r="AA535" i="16"/>
  <c r="AH535" i="16" s="1"/>
  <c r="AB535" i="16"/>
  <c r="AC535" i="16"/>
  <c r="AD535" i="16"/>
  <c r="AE535" i="16"/>
  <c r="AI535" i="16" s="1"/>
  <c r="AA536" i="16"/>
  <c r="AB536" i="16"/>
  <c r="AC536" i="16"/>
  <c r="AE536" i="16"/>
  <c r="AD536" i="16" s="1"/>
  <c r="AF536" i="16"/>
  <c r="AG536" i="16" s="1"/>
  <c r="AH536" i="16"/>
  <c r="AI536" i="16"/>
  <c r="AJ536" i="16" s="1"/>
  <c r="AA537" i="16"/>
  <c r="AB537" i="16"/>
  <c r="AC537" i="16"/>
  <c r="AE537" i="16"/>
  <c r="AA538" i="16"/>
  <c r="AB538" i="16"/>
  <c r="AC538" i="16"/>
  <c r="AE538" i="16"/>
  <c r="AA539" i="16"/>
  <c r="AH539" i="16" s="1"/>
  <c r="AB539" i="16"/>
  <c r="AC539" i="16"/>
  <c r="AE539" i="16"/>
  <c r="AI539" i="16" s="1"/>
  <c r="AL539" i="16" s="1"/>
  <c r="AF539" i="16"/>
  <c r="AG539" i="16" s="1"/>
  <c r="AA540" i="16"/>
  <c r="AB540" i="16"/>
  <c r="AC540" i="16"/>
  <c r="AE540" i="16"/>
  <c r="AD540" i="16" s="1"/>
  <c r="AA541" i="16"/>
  <c r="AB541" i="16"/>
  <c r="AC541" i="16"/>
  <c r="AE541" i="16"/>
  <c r="AI541" i="16" s="1"/>
  <c r="AA542" i="16"/>
  <c r="AF542" i="16" s="1"/>
  <c r="AG542" i="16" s="1"/>
  <c r="AB542" i="16"/>
  <c r="AC542" i="16"/>
  <c r="AD542" i="16"/>
  <c r="AE542" i="16"/>
  <c r="AI542" i="16" s="1"/>
  <c r="AL542" i="16" s="1"/>
  <c r="AA543" i="16"/>
  <c r="AF543" i="16" s="1"/>
  <c r="AG543" i="16" s="1"/>
  <c r="AB543" i="16"/>
  <c r="AC543" i="16"/>
  <c r="AE543" i="16"/>
  <c r="AI543" i="16" s="1"/>
  <c r="AM543" i="16" s="1"/>
  <c r="AA544" i="16"/>
  <c r="AB544" i="16"/>
  <c r="AC544" i="16"/>
  <c r="AE544" i="16"/>
  <c r="AD544" i="16" s="1"/>
  <c r="AA545" i="16"/>
  <c r="AH545" i="16" s="1"/>
  <c r="AB545" i="16"/>
  <c r="AC545" i="16"/>
  <c r="AE545" i="16"/>
  <c r="AD545" i="16" s="1"/>
  <c r="AF545" i="16"/>
  <c r="AG545" i="16" s="1"/>
  <c r="AA546" i="16"/>
  <c r="AH546" i="16" s="1"/>
  <c r="AB546" i="16"/>
  <c r="AC546" i="16"/>
  <c r="AE546" i="16"/>
  <c r="AF546" i="16"/>
  <c r="AG546" i="16" s="1"/>
  <c r="AA547" i="16"/>
  <c r="AH547" i="16" s="1"/>
  <c r="AB547" i="16"/>
  <c r="AC547" i="16"/>
  <c r="AE547" i="16"/>
  <c r="AI547" i="16" s="1"/>
  <c r="AJ547" i="16" s="1"/>
  <c r="AF547" i="16"/>
  <c r="AG547" i="16" s="1"/>
  <c r="AA548" i="16"/>
  <c r="AH548" i="16" s="1"/>
  <c r="AB548" i="16"/>
  <c r="AC548" i="16"/>
  <c r="AE548" i="16"/>
  <c r="AD548" i="16" s="1"/>
  <c r="AI548" i="16"/>
  <c r="AA549" i="16"/>
  <c r="AF549" i="16" s="1"/>
  <c r="AG549" i="16" s="1"/>
  <c r="AB549" i="16"/>
  <c r="AC549" i="16"/>
  <c r="AE549" i="16"/>
  <c r="AA550" i="16"/>
  <c r="AB550" i="16"/>
  <c r="AC550" i="16"/>
  <c r="AD550" i="16"/>
  <c r="AE550" i="16"/>
  <c r="AI550" i="16" s="1"/>
  <c r="AL550" i="16" s="1"/>
  <c r="AA551" i="16"/>
  <c r="AB551" i="16"/>
  <c r="AC551" i="16"/>
  <c r="AE551" i="16"/>
  <c r="AI551" i="16" s="1"/>
  <c r="AL551" i="16" s="1"/>
  <c r="AA552" i="16"/>
  <c r="AH552" i="16" s="1"/>
  <c r="AB552" i="16"/>
  <c r="AC552" i="16"/>
  <c r="AE552" i="16"/>
  <c r="AF552" i="16"/>
  <c r="AG552" i="16" s="1"/>
  <c r="AA553" i="16"/>
  <c r="AB553" i="16"/>
  <c r="AC553" i="16"/>
  <c r="AE553" i="16"/>
  <c r="AD553" i="16" s="1"/>
  <c r="AA554" i="16"/>
  <c r="AF554" i="16" s="1"/>
  <c r="AG554" i="16" s="1"/>
  <c r="AB554" i="16"/>
  <c r="AC554" i="16"/>
  <c r="AD554" i="16"/>
  <c r="AE554" i="16"/>
  <c r="AH554" i="16"/>
  <c r="AI554" i="16"/>
  <c r="AM554" i="16" s="1"/>
  <c r="AA555" i="16"/>
  <c r="AF555" i="16" s="1"/>
  <c r="AB555" i="16"/>
  <c r="AC555" i="16"/>
  <c r="AD555" i="16"/>
  <c r="AE555" i="16"/>
  <c r="AI555" i="16" s="1"/>
  <c r="AK555" i="16" s="1"/>
  <c r="AG555" i="16"/>
  <c r="AA556" i="16"/>
  <c r="AB556" i="16"/>
  <c r="AC556" i="16"/>
  <c r="AE556" i="16"/>
  <c r="AD556" i="16" s="1"/>
  <c r="AA557" i="16"/>
  <c r="AH557" i="16" s="1"/>
  <c r="AB557" i="16"/>
  <c r="AC557" i="16"/>
  <c r="AE557" i="16"/>
  <c r="AD557" i="16" s="1"/>
  <c r="AA558" i="16"/>
  <c r="AB558" i="16"/>
  <c r="AC558" i="16"/>
  <c r="AE558" i="16"/>
  <c r="AD558" i="16" s="1"/>
  <c r="AF558" i="16"/>
  <c r="AG558" i="16" s="1"/>
  <c r="AH558" i="16"/>
  <c r="AA559" i="16"/>
  <c r="AB559" i="16"/>
  <c r="AC559" i="16"/>
  <c r="AE559" i="16"/>
  <c r="AI559" i="16" s="1"/>
  <c r="AJ559" i="16" s="1"/>
  <c r="AA560" i="16"/>
  <c r="AH560" i="16" s="1"/>
  <c r="AB560" i="16"/>
  <c r="AC560" i="16"/>
  <c r="AD560" i="16"/>
  <c r="AE560" i="16"/>
  <c r="AI560" i="16"/>
  <c r="AA561" i="16"/>
  <c r="AH561" i="16" s="1"/>
  <c r="AB561" i="16"/>
  <c r="AC561" i="16"/>
  <c r="AE561" i="16"/>
  <c r="AA562" i="16"/>
  <c r="AB562" i="16"/>
  <c r="AC562" i="16"/>
  <c r="AE562" i="16"/>
  <c r="AI562" i="16" s="1"/>
  <c r="AM562" i="16" s="1"/>
  <c r="AL562" i="16"/>
  <c r="AA563" i="16"/>
  <c r="AH563" i="16" s="1"/>
  <c r="AB563" i="16"/>
  <c r="AC563" i="16"/>
  <c r="AE563" i="16"/>
  <c r="AI563" i="16" s="1"/>
  <c r="AJ563" i="16" s="1"/>
  <c r="AA564" i="16"/>
  <c r="AB564" i="16"/>
  <c r="AC564" i="16"/>
  <c r="AE564" i="16"/>
  <c r="AA565" i="16"/>
  <c r="AB565" i="16"/>
  <c r="AC565" i="16"/>
  <c r="AD565" i="16"/>
  <c r="AE565" i="16"/>
  <c r="AI565" i="16"/>
  <c r="AA566" i="16"/>
  <c r="AF566" i="16" s="1"/>
  <c r="AG566" i="16" s="1"/>
  <c r="AB566" i="16"/>
  <c r="AC566" i="16"/>
  <c r="AE566" i="16"/>
  <c r="AD566" i="16" s="1"/>
  <c r="AA567" i="16"/>
  <c r="AF567" i="16" s="1"/>
  <c r="AG567" i="16" s="1"/>
  <c r="AB567" i="16"/>
  <c r="AC567" i="16"/>
  <c r="AE567" i="16"/>
  <c r="AH567" i="16"/>
  <c r="AA568" i="16"/>
  <c r="AF568" i="16" s="1"/>
  <c r="AG568" i="16" s="1"/>
  <c r="AB568" i="16"/>
  <c r="AC568" i="16"/>
  <c r="AE568" i="16"/>
  <c r="AD568" i="16" s="1"/>
  <c r="AA569" i="16"/>
  <c r="AH569" i="16" s="1"/>
  <c r="AB569" i="16"/>
  <c r="AC569" i="16"/>
  <c r="AE569" i="16"/>
  <c r="AD569" i="16" s="1"/>
  <c r="AA570" i="16"/>
  <c r="AF570" i="16" s="1"/>
  <c r="AG570" i="16" s="1"/>
  <c r="AB570" i="16"/>
  <c r="AC570" i="16"/>
  <c r="AE570" i="16"/>
  <c r="AA571" i="16"/>
  <c r="AF571" i="16" s="1"/>
  <c r="AG571" i="16" s="1"/>
  <c r="AB571" i="16"/>
  <c r="AC571" i="16"/>
  <c r="AE571" i="16"/>
  <c r="AD571" i="16" s="1"/>
  <c r="AH571" i="16"/>
  <c r="AA572" i="16"/>
  <c r="AB572" i="16"/>
  <c r="AC572" i="16"/>
  <c r="AE572" i="16"/>
  <c r="AD572" i="16" s="1"/>
  <c r="AA573" i="16"/>
  <c r="AH573" i="16" s="1"/>
  <c r="AB573" i="16"/>
  <c r="AC573" i="16"/>
  <c r="AE573" i="16"/>
  <c r="AF573" i="16"/>
  <c r="AG573" i="16" s="1"/>
  <c r="AA574" i="16"/>
  <c r="AH574" i="16" s="1"/>
  <c r="AB574" i="16"/>
  <c r="AC574" i="16"/>
  <c r="AE574" i="16"/>
  <c r="AI574" i="16" s="1"/>
  <c r="AL574" i="16" s="1"/>
  <c r="AF574" i="16"/>
  <c r="AG574" i="16" s="1"/>
  <c r="AA575" i="16"/>
  <c r="AB575" i="16"/>
  <c r="AC575" i="16"/>
  <c r="AE575" i="16"/>
  <c r="AI575" i="16" s="1"/>
  <c r="AJ575" i="16" s="1"/>
  <c r="AA576" i="16"/>
  <c r="AH576" i="16" s="1"/>
  <c r="AB576" i="16"/>
  <c r="AC576" i="16"/>
  <c r="AD576" i="16"/>
  <c r="AE576" i="16"/>
  <c r="AI576" i="16" s="1"/>
  <c r="AM576" i="16" s="1"/>
  <c r="AA577" i="16"/>
  <c r="AB577" i="16"/>
  <c r="AC577" i="16"/>
  <c r="AD577" i="16"/>
  <c r="AE577" i="16"/>
  <c r="AI577" i="16"/>
  <c r="AA578" i="16"/>
  <c r="AF578" i="16" s="1"/>
  <c r="AG578" i="16" s="1"/>
  <c r="AB578" i="16"/>
  <c r="AC578" i="16"/>
  <c r="AE578" i="16"/>
  <c r="AD578" i="16" s="1"/>
  <c r="AI578" i="16"/>
  <c r="AA579" i="16"/>
  <c r="AF579" i="16" s="1"/>
  <c r="AG579" i="16" s="1"/>
  <c r="AB579" i="16"/>
  <c r="AC579" i="16"/>
  <c r="AD579" i="16"/>
  <c r="AE579" i="16"/>
  <c r="AH579" i="16"/>
  <c r="AI579" i="16"/>
  <c r="AJ579" i="16" s="1"/>
  <c r="AA580" i="16"/>
  <c r="AF580" i="16" s="1"/>
  <c r="AG580" i="16" s="1"/>
  <c r="AB580" i="16"/>
  <c r="AC580" i="16"/>
  <c r="AE580" i="16" s="1"/>
  <c r="AA581" i="16"/>
  <c r="AH581" i="16" s="1"/>
  <c r="AB581" i="16"/>
  <c r="AC581" i="16"/>
  <c r="AE581" i="16"/>
  <c r="AD581" i="16" s="1"/>
  <c r="AA582" i="16"/>
  <c r="AB582" i="16"/>
  <c r="AC582" i="16"/>
  <c r="AE582" i="16"/>
  <c r="AD582" i="16" s="1"/>
  <c r="AA583" i="16"/>
  <c r="AH583" i="16" s="1"/>
  <c r="AB583" i="16"/>
  <c r="AC583" i="16"/>
  <c r="AD583" i="16"/>
  <c r="AE583" i="16"/>
  <c r="AI583" i="16" s="1"/>
  <c r="AF583" i="16"/>
  <c r="AG583" i="16" s="1"/>
  <c r="AA584" i="16"/>
  <c r="AF584" i="16" s="1"/>
  <c r="AG584" i="16" s="1"/>
  <c r="AB584" i="16"/>
  <c r="AC584" i="16"/>
  <c r="AD584" i="16"/>
  <c r="AE584" i="16"/>
  <c r="AI584" i="16" s="1"/>
  <c r="AJ584" i="16" s="1"/>
  <c r="AA585" i="16"/>
  <c r="AF585" i="16" s="1"/>
  <c r="AG585" i="16" s="1"/>
  <c r="AB585" i="16"/>
  <c r="AC585" i="16"/>
  <c r="AE585" i="16"/>
  <c r="AD585" i="16" s="1"/>
  <c r="AA586" i="16"/>
  <c r="AF586" i="16" s="1"/>
  <c r="AG586" i="16" s="1"/>
  <c r="AB586" i="16"/>
  <c r="AC586" i="16"/>
  <c r="AE586" i="16"/>
  <c r="AI586" i="16" s="1"/>
  <c r="AA587" i="16"/>
  <c r="AH587" i="16" s="1"/>
  <c r="AB587" i="16"/>
  <c r="AC587" i="16"/>
  <c r="AE587" i="16"/>
  <c r="AI587" i="16" s="1"/>
  <c r="AJ587" i="16" s="1"/>
  <c r="AA588" i="16"/>
  <c r="AH588" i="16" s="1"/>
  <c r="AB588" i="16"/>
  <c r="AC588" i="16"/>
  <c r="AE588" i="16"/>
  <c r="AI588" i="16" s="1"/>
  <c r="AM588" i="16" s="1"/>
  <c r="AK588" i="16"/>
  <c r="AA589" i="16"/>
  <c r="AH589" i="16" s="1"/>
  <c r="AB589" i="16"/>
  <c r="AC589" i="16"/>
  <c r="AE589" i="16"/>
  <c r="AA590" i="16"/>
  <c r="AF590" i="16" s="1"/>
  <c r="AG590" i="16" s="1"/>
  <c r="AB590" i="16"/>
  <c r="AC590" i="16"/>
  <c r="AD590" i="16"/>
  <c r="AE590" i="16"/>
  <c r="AI590" i="16" s="1"/>
  <c r="AK590" i="16" s="1"/>
  <c r="AA591" i="16"/>
  <c r="AF591" i="16" s="1"/>
  <c r="AG591" i="16" s="1"/>
  <c r="AB591" i="16"/>
  <c r="AC591" i="16"/>
  <c r="AE591" i="16"/>
  <c r="AA592" i="16"/>
  <c r="AH592" i="16" s="1"/>
  <c r="AB592" i="16"/>
  <c r="AC592" i="16"/>
  <c r="AE592" i="16"/>
  <c r="AD592" i="16" s="1"/>
  <c r="AF592" i="16"/>
  <c r="AG592" i="16" s="1"/>
  <c r="AA593" i="16"/>
  <c r="AF593" i="16" s="1"/>
  <c r="AG593" i="16" s="1"/>
  <c r="AB593" i="16"/>
  <c r="AC593" i="16"/>
  <c r="AE593" i="16"/>
  <c r="AD593" i="16" s="1"/>
  <c r="AH593" i="16"/>
  <c r="AA594" i="16"/>
  <c r="AF594" i="16" s="1"/>
  <c r="AG594" i="16" s="1"/>
  <c r="AB594" i="16"/>
  <c r="AC594" i="16"/>
  <c r="AE594" i="16"/>
  <c r="AD594" i="16" s="1"/>
  <c r="AI594" i="16"/>
  <c r="AA595" i="16"/>
  <c r="AB595" i="16"/>
  <c r="AC595" i="16"/>
  <c r="AE595" i="16"/>
  <c r="AD595" i="16" s="1"/>
  <c r="AF595" i="16"/>
  <c r="AG595" i="16" s="1"/>
  <c r="AH595" i="16"/>
  <c r="AI595" i="16"/>
  <c r="AM595" i="16" s="1"/>
  <c r="AA596" i="16"/>
  <c r="AF596" i="16" s="1"/>
  <c r="AG596" i="16" s="1"/>
  <c r="AB596" i="16"/>
  <c r="AC596" i="16"/>
  <c r="AD596" i="16"/>
  <c r="AE596" i="16"/>
  <c r="AI596" i="16" s="1"/>
  <c r="AJ596" i="16" s="1"/>
  <c r="AA597" i="16"/>
  <c r="AH597" i="16" s="1"/>
  <c r="AB597" i="16"/>
  <c r="AC597" i="16"/>
  <c r="AD597" i="16"/>
  <c r="AE597" i="16"/>
  <c r="AI597" i="16" s="1"/>
  <c r="AA598" i="16"/>
  <c r="AF598" i="16" s="1"/>
  <c r="AG598" i="16" s="1"/>
  <c r="AB598" i="16"/>
  <c r="AC598" i="16"/>
  <c r="AE598" i="16"/>
  <c r="AD598" i="16" s="1"/>
  <c r="AA599" i="16"/>
  <c r="AH599" i="16" s="1"/>
  <c r="AB599" i="16"/>
  <c r="AC599" i="16"/>
  <c r="AD599" i="16"/>
  <c r="AE599" i="16"/>
  <c r="AI599" i="16" s="1"/>
  <c r="AJ599" i="16" s="1"/>
  <c r="AA600" i="16"/>
  <c r="AH600" i="16" s="1"/>
  <c r="AB600" i="16"/>
  <c r="AC600" i="16"/>
  <c r="AE600" i="16"/>
  <c r="AI600" i="16" s="1"/>
  <c r="AJ600" i="16" s="1"/>
  <c r="AA601" i="16"/>
  <c r="AB601" i="16"/>
  <c r="AC601" i="16"/>
  <c r="AE601" i="16"/>
  <c r="AD601" i="16" s="1"/>
  <c r="AA602" i="16"/>
  <c r="AF602" i="16" s="1"/>
  <c r="AG602" i="16" s="1"/>
  <c r="AB602" i="16"/>
  <c r="AC602" i="16"/>
  <c r="AE602" i="16"/>
  <c r="AD602" i="16" s="1"/>
  <c r="AH602" i="16"/>
  <c r="AA603" i="16"/>
  <c r="AB603" i="16"/>
  <c r="AC603" i="16"/>
  <c r="AE603" i="16"/>
  <c r="AD603" i="16" s="1"/>
  <c r="AI603" i="16"/>
  <c r="AJ603" i="16" s="1"/>
  <c r="AA604" i="16"/>
  <c r="AB604" i="16"/>
  <c r="AC604" i="16"/>
  <c r="AE604" i="16"/>
  <c r="AA605" i="16"/>
  <c r="AB605" i="16"/>
  <c r="AC605" i="16"/>
  <c r="AE605" i="16"/>
  <c r="AD605" i="16" s="1"/>
  <c r="AI605" i="16"/>
  <c r="AJ605" i="16" s="1"/>
  <c r="AA606" i="16"/>
  <c r="AB606" i="16"/>
  <c r="AC606" i="16"/>
  <c r="AD606" i="16"/>
  <c r="AE606" i="16"/>
  <c r="AI606" i="16"/>
  <c r="AK606" i="16" s="1"/>
  <c r="AM606" i="16"/>
  <c r="AA607" i="16"/>
  <c r="AF607" i="16" s="1"/>
  <c r="AB607" i="16"/>
  <c r="AC607" i="16"/>
  <c r="AE607" i="16"/>
  <c r="AD607" i="16" s="1"/>
  <c r="AG607" i="16"/>
  <c r="AH607" i="16"/>
  <c r="AI607" i="16"/>
  <c r="AA608" i="16"/>
  <c r="AH608" i="16" s="1"/>
  <c r="AB608" i="16"/>
  <c r="AC608" i="16"/>
  <c r="AE608" i="16"/>
  <c r="AD608" i="16" s="1"/>
  <c r="AF608" i="16"/>
  <c r="AG608" i="16" s="1"/>
  <c r="AA609" i="16"/>
  <c r="AB609" i="16"/>
  <c r="AC609" i="16"/>
  <c r="AE609" i="16"/>
  <c r="AD609" i="16" s="1"/>
  <c r="AA610" i="16"/>
  <c r="AF610" i="16" s="1"/>
  <c r="AG610" i="16" s="1"/>
  <c r="AB610" i="16"/>
  <c r="AC610" i="16"/>
  <c r="AE610" i="16" s="1"/>
  <c r="AD610" i="16" s="1"/>
  <c r="AH610" i="16"/>
  <c r="AA611" i="16"/>
  <c r="AF611" i="16" s="1"/>
  <c r="AG611" i="16" s="1"/>
  <c r="AB611" i="16"/>
  <c r="AC611" i="16"/>
  <c r="AE611" i="16"/>
  <c r="AA612" i="16"/>
  <c r="AH612" i="16" s="1"/>
  <c r="AB612" i="16"/>
  <c r="AC612" i="16"/>
  <c r="AD612" i="16"/>
  <c r="AE612" i="16"/>
  <c r="AI612" i="16" s="1"/>
  <c r="AJ612" i="16" s="1"/>
  <c r="AK612" i="16"/>
  <c r="AA613" i="16"/>
  <c r="AH613" i="16" s="1"/>
  <c r="AB613" i="16"/>
  <c r="AC613" i="16"/>
  <c r="AE613" i="16"/>
  <c r="AA614" i="16"/>
  <c r="AF614" i="16" s="1"/>
  <c r="AG614" i="16" s="1"/>
  <c r="AB614" i="16"/>
  <c r="AC614" i="16"/>
  <c r="AE614" i="16"/>
  <c r="AD614" i="16" s="1"/>
  <c r="AH614" i="16"/>
  <c r="AI614" i="16"/>
  <c r="AA615" i="16"/>
  <c r="AF615" i="16" s="1"/>
  <c r="AG615" i="16" s="1"/>
  <c r="AB615" i="16"/>
  <c r="AC615" i="16"/>
  <c r="AD615" i="16"/>
  <c r="AE615" i="16"/>
  <c r="AI615" i="16" s="1"/>
  <c r="AK615" i="16" s="1"/>
  <c r="AA616" i="16"/>
  <c r="AF616" i="16" s="1"/>
  <c r="AG616" i="16" s="1"/>
  <c r="AB616" i="16"/>
  <c r="AC616" i="16"/>
  <c r="AE616" i="16"/>
  <c r="AD616" i="16" s="1"/>
  <c r="AA617" i="16"/>
  <c r="AF617" i="16" s="1"/>
  <c r="AG617" i="16" s="1"/>
  <c r="AB617" i="16"/>
  <c r="AC617" i="16"/>
  <c r="AE617" i="16"/>
  <c r="AH617" i="16"/>
  <c r="AA618" i="16"/>
  <c r="AF618" i="16" s="1"/>
  <c r="AG618" i="16" s="1"/>
  <c r="AB618" i="16"/>
  <c r="AC618" i="16"/>
  <c r="AE618" i="16"/>
  <c r="AA619" i="16"/>
  <c r="AB619" i="16"/>
  <c r="AC619" i="16"/>
  <c r="AE619" i="16"/>
  <c r="AD619" i="16" s="1"/>
  <c r="AA620" i="16"/>
  <c r="AH620" i="16" s="1"/>
  <c r="AB620" i="16"/>
  <c r="AC620" i="16"/>
  <c r="AE620" i="16"/>
  <c r="AF620" i="16"/>
  <c r="AG620" i="16" s="1"/>
  <c r="AA621" i="16"/>
  <c r="AF621" i="16" s="1"/>
  <c r="AG621" i="16" s="1"/>
  <c r="AB621" i="16"/>
  <c r="AC621" i="16"/>
  <c r="AE621" i="16"/>
  <c r="AD621" i="16" s="1"/>
  <c r="AH621" i="16"/>
  <c r="AA622" i="16"/>
  <c r="AB622" i="16"/>
  <c r="AC622" i="16"/>
  <c r="AE622" i="16"/>
  <c r="AI622" i="16" s="1"/>
  <c r="AA623" i="16"/>
  <c r="AF623" i="16" s="1"/>
  <c r="AG623" i="16" s="1"/>
  <c r="AB623" i="16"/>
  <c r="AC623" i="16"/>
  <c r="AE623" i="16"/>
  <c r="AD623" i="16" s="1"/>
  <c r="AA624" i="16"/>
  <c r="AB624" i="16"/>
  <c r="AC624" i="16"/>
  <c r="AE624" i="16"/>
  <c r="AD624" i="16" s="1"/>
  <c r="AA625" i="16"/>
  <c r="AF625" i="16" s="1"/>
  <c r="AG625" i="16" s="1"/>
  <c r="AB625" i="16"/>
  <c r="AC625" i="16"/>
  <c r="AE625" i="16"/>
  <c r="AD625" i="16" s="1"/>
  <c r="AA626" i="16"/>
  <c r="AB626" i="16"/>
  <c r="AC626" i="16"/>
  <c r="AE626" i="16"/>
  <c r="AD626" i="16" s="1"/>
  <c r="AI626" i="16"/>
  <c r="AK626" i="16" s="1"/>
  <c r="AA627" i="16"/>
  <c r="AF627" i="16" s="1"/>
  <c r="AG627" i="16" s="1"/>
  <c r="AB627" i="16"/>
  <c r="AC627" i="16"/>
  <c r="AE627" i="16"/>
  <c r="AD627" i="16" s="1"/>
  <c r="AH627" i="16"/>
  <c r="AA628" i="16"/>
  <c r="AF628" i="16" s="1"/>
  <c r="AG628" i="16" s="1"/>
  <c r="AB628" i="16"/>
  <c r="AC628" i="16"/>
  <c r="AE628" i="16"/>
  <c r="AD628" i="16" s="1"/>
  <c r="AA629" i="16"/>
  <c r="AF629" i="16" s="1"/>
  <c r="AG629" i="16" s="1"/>
  <c r="AB629" i="16"/>
  <c r="AC629" i="16"/>
  <c r="AE629" i="16"/>
  <c r="AI629" i="16" s="1"/>
  <c r="AH629" i="16"/>
  <c r="AA630" i="16"/>
  <c r="AF630" i="16" s="1"/>
  <c r="AG630" i="16" s="1"/>
  <c r="AB630" i="16"/>
  <c r="AC630" i="16"/>
  <c r="AE630" i="16"/>
  <c r="AA631" i="16"/>
  <c r="AB631" i="16"/>
  <c r="AC631" i="16"/>
  <c r="AD631" i="16"/>
  <c r="AE631" i="16"/>
  <c r="AI631" i="16"/>
  <c r="AJ631" i="16" s="1"/>
  <c r="AL631" i="16"/>
  <c r="AA632" i="16"/>
  <c r="AH632" i="16" s="1"/>
  <c r="AB632" i="16"/>
  <c r="AC632" i="16"/>
  <c r="AE632" i="16"/>
  <c r="AA633" i="16"/>
  <c r="AF633" i="16" s="1"/>
  <c r="AG633" i="16" s="1"/>
  <c r="AB633" i="16"/>
  <c r="AC633" i="16"/>
  <c r="AE633" i="16"/>
  <c r="AD633" i="16" s="1"/>
  <c r="AH633" i="16"/>
  <c r="AA634" i="16"/>
  <c r="AB634" i="16"/>
  <c r="AC634" i="16"/>
  <c r="AE634" i="16"/>
  <c r="AD634" i="16" s="1"/>
  <c r="AA635" i="16"/>
  <c r="AF635" i="16" s="1"/>
  <c r="AG635" i="16" s="1"/>
  <c r="AB635" i="16"/>
  <c r="AC635" i="16"/>
  <c r="AE635" i="16"/>
  <c r="AD635" i="16" s="1"/>
  <c r="AI635" i="16"/>
  <c r="AJ635" i="16" s="1"/>
  <c r="AA636" i="16"/>
  <c r="AB636" i="16"/>
  <c r="AC636" i="16"/>
  <c r="AE636" i="16"/>
  <c r="AD636" i="16" s="1"/>
  <c r="AA637" i="16"/>
  <c r="AF637" i="16" s="1"/>
  <c r="AG637" i="16" s="1"/>
  <c r="AB637" i="16"/>
  <c r="AC637" i="16"/>
  <c r="AE637" i="16"/>
  <c r="AD637" i="16" s="1"/>
  <c r="AA638" i="16"/>
  <c r="AH638" i="16" s="1"/>
  <c r="AB638" i="16"/>
  <c r="AC638" i="16"/>
  <c r="AE638" i="16"/>
  <c r="AI638" i="16" s="1"/>
  <c r="AF638" i="16"/>
  <c r="AG638" i="16" s="1"/>
  <c r="AA639" i="16"/>
  <c r="AF639" i="16" s="1"/>
  <c r="AG639" i="16" s="1"/>
  <c r="AB639" i="16"/>
  <c r="AC639" i="16"/>
  <c r="AE639" i="16"/>
  <c r="AD639" i="16" s="1"/>
  <c r="AA640" i="16"/>
  <c r="AF640" i="16" s="1"/>
  <c r="AB640" i="16"/>
  <c r="AC640" i="16"/>
  <c r="AE640" i="16"/>
  <c r="AD640" i="16" s="1"/>
  <c r="AG640" i="16"/>
  <c r="AA641" i="16"/>
  <c r="AB641" i="16"/>
  <c r="AC641" i="16"/>
  <c r="AE641" i="16" s="1"/>
  <c r="AA642" i="16"/>
  <c r="AF642" i="16" s="1"/>
  <c r="AB642" i="16"/>
  <c r="AC642" i="16"/>
  <c r="AE642" i="16"/>
  <c r="AG642" i="16"/>
  <c r="AH642" i="16"/>
  <c r="AA643" i="16"/>
  <c r="AH643" i="16" s="1"/>
  <c r="AB643" i="16"/>
  <c r="AC643" i="16"/>
  <c r="AE643" i="16"/>
  <c r="AI643" i="16" s="1"/>
  <c r="AF643" i="16"/>
  <c r="AG643" i="16" s="1"/>
  <c r="AA644" i="16"/>
  <c r="AH644" i="16" s="1"/>
  <c r="AB644" i="16"/>
  <c r="AC644" i="16"/>
  <c r="AE644" i="16"/>
  <c r="AF644" i="16"/>
  <c r="AG644" i="16" s="1"/>
  <c r="AA645" i="16"/>
  <c r="AB645" i="16"/>
  <c r="AC645" i="16"/>
  <c r="AE645" i="16"/>
  <c r="AD645" i="16" s="1"/>
  <c r="AA646" i="16"/>
  <c r="AB646" i="16"/>
  <c r="AC646" i="16"/>
  <c r="AD646" i="16"/>
  <c r="AE646" i="16"/>
  <c r="AI646" i="16" s="1"/>
  <c r="AA647" i="16"/>
  <c r="AF647" i="16" s="1"/>
  <c r="AG647" i="16" s="1"/>
  <c r="AB647" i="16"/>
  <c r="AC647" i="16"/>
  <c r="AE647" i="16"/>
  <c r="AD647" i="16" s="1"/>
  <c r="AA648" i="16"/>
  <c r="AB648" i="16"/>
  <c r="AC648" i="16"/>
  <c r="AD648" i="16"/>
  <c r="AE648" i="16"/>
  <c r="AI648" i="16"/>
  <c r="AJ648" i="16" s="1"/>
  <c r="AM648" i="16"/>
  <c r="AA649" i="16"/>
  <c r="AF649" i="16" s="1"/>
  <c r="AG649" i="16" s="1"/>
  <c r="AB649" i="16"/>
  <c r="AC649" i="16"/>
  <c r="AE649" i="16"/>
  <c r="AD649" i="16" s="1"/>
  <c r="AA650" i="16"/>
  <c r="AB650" i="16"/>
  <c r="AC650" i="16"/>
  <c r="AD650" i="16"/>
  <c r="AE650" i="16"/>
  <c r="AI650" i="16" s="1"/>
  <c r="AA651" i="16"/>
  <c r="AB651" i="16"/>
  <c r="AC651" i="16"/>
  <c r="AE651" i="16"/>
  <c r="AF651" i="16"/>
  <c r="AG651" i="16" s="1"/>
  <c r="AH651" i="16"/>
  <c r="AA652" i="16"/>
  <c r="AF652" i="16" s="1"/>
  <c r="AG652" i="16" s="1"/>
  <c r="AB652" i="16"/>
  <c r="AC652" i="16"/>
  <c r="AD652" i="16"/>
  <c r="AE652" i="16"/>
  <c r="AI652" i="16" s="1"/>
  <c r="AA653" i="16"/>
  <c r="AH653" i="16" s="1"/>
  <c r="AB653" i="16"/>
  <c r="AC653" i="16"/>
  <c r="AE653" i="16"/>
  <c r="AI653" i="16" s="1"/>
  <c r="AF653" i="16"/>
  <c r="AG653" i="16" s="1"/>
  <c r="AA654" i="16"/>
  <c r="AF654" i="16" s="1"/>
  <c r="AG654" i="16" s="1"/>
  <c r="AB654" i="16"/>
  <c r="AC654" i="16"/>
  <c r="AE654" i="16"/>
  <c r="AA655" i="16"/>
  <c r="AH655" i="16" s="1"/>
  <c r="AB655" i="16"/>
  <c r="AC655" i="16"/>
  <c r="AE655" i="16"/>
  <c r="AI655" i="16" s="1"/>
  <c r="AA656" i="16"/>
  <c r="AF656" i="16" s="1"/>
  <c r="AG656" i="16" s="1"/>
  <c r="AB656" i="16"/>
  <c r="AC656" i="16"/>
  <c r="AE656" i="16"/>
  <c r="AA657" i="16"/>
  <c r="AB657" i="16"/>
  <c r="AC657" i="16"/>
  <c r="AD657" i="16"/>
  <c r="AE657" i="16"/>
  <c r="AI657" i="16"/>
  <c r="AJ657" i="16" s="1"/>
  <c r="AA658" i="16"/>
  <c r="AB658" i="16"/>
  <c r="AC658" i="16"/>
  <c r="AE658" i="16"/>
  <c r="AD658" i="16" s="1"/>
  <c r="AI658" i="16"/>
  <c r="AA659" i="16"/>
  <c r="AF659" i="16" s="1"/>
  <c r="AG659" i="16" s="1"/>
  <c r="AB659" i="16"/>
  <c r="AC659" i="16"/>
  <c r="AE659" i="16"/>
  <c r="AD659" i="16" s="1"/>
  <c r="AA660" i="16"/>
  <c r="AB660" i="16"/>
  <c r="AC660" i="16"/>
  <c r="AE660" i="16"/>
  <c r="AI660" i="16" s="1"/>
  <c r="AJ660" i="16" s="1"/>
  <c r="AA661" i="16"/>
  <c r="AF661" i="16" s="1"/>
  <c r="AG661" i="16" s="1"/>
  <c r="AB661" i="16"/>
  <c r="AC661" i="16"/>
  <c r="AE661" i="16"/>
  <c r="AD661" i="16" s="1"/>
  <c r="AA662" i="16"/>
  <c r="AB662" i="16"/>
  <c r="AC662" i="16"/>
  <c r="AE662" i="16"/>
  <c r="AD662" i="16" s="1"/>
  <c r="AI662" i="16"/>
  <c r="AK662" i="16" s="1"/>
  <c r="AA663" i="16"/>
  <c r="AF663" i="16" s="1"/>
  <c r="AG663" i="16" s="1"/>
  <c r="AB663" i="16"/>
  <c r="AC663" i="16"/>
  <c r="AE663" i="16"/>
  <c r="AA664" i="16"/>
  <c r="AF664" i="16" s="1"/>
  <c r="AG664" i="16" s="1"/>
  <c r="AB664" i="16"/>
  <c r="AC664" i="16"/>
  <c r="AE664" i="16"/>
  <c r="AD664" i="16" s="1"/>
  <c r="AA665" i="16"/>
  <c r="AB665" i="16"/>
  <c r="AC665" i="16"/>
  <c r="AE665" i="16"/>
  <c r="AD665" i="16" s="1"/>
  <c r="AA666" i="16"/>
  <c r="AF666" i="16" s="1"/>
  <c r="AG666" i="16" s="1"/>
  <c r="AB666" i="16"/>
  <c r="AC666" i="16"/>
  <c r="AE666" i="16"/>
  <c r="AA667" i="16"/>
  <c r="AB667" i="16"/>
  <c r="AC667" i="16"/>
  <c r="AE667" i="16"/>
  <c r="AD667" i="16" s="1"/>
  <c r="AA668" i="16"/>
  <c r="AF668" i="16" s="1"/>
  <c r="AG668" i="16" s="1"/>
  <c r="AB668" i="16"/>
  <c r="AC668" i="16"/>
  <c r="AE668" i="16"/>
  <c r="AA669" i="16"/>
  <c r="AF669" i="16" s="1"/>
  <c r="AG669" i="16" s="1"/>
  <c r="AB669" i="16"/>
  <c r="AC669" i="16"/>
  <c r="AE669" i="16"/>
  <c r="AD669" i="16" s="1"/>
  <c r="AH669" i="16"/>
  <c r="AA670" i="16"/>
  <c r="AB670" i="16"/>
  <c r="AC670" i="16"/>
  <c r="AE670" i="16"/>
  <c r="AD670" i="16" s="1"/>
  <c r="AA671" i="16"/>
  <c r="AF671" i="16" s="1"/>
  <c r="AG671" i="16" s="1"/>
  <c r="AB671" i="16"/>
  <c r="AC671" i="16"/>
  <c r="AE671" i="16"/>
  <c r="AD671" i="16" s="1"/>
  <c r="AH671" i="16"/>
  <c r="AI671" i="16"/>
  <c r="AL671" i="16" s="1"/>
  <c r="AA672" i="16"/>
  <c r="AF672" i="16" s="1"/>
  <c r="AG672" i="16" s="1"/>
  <c r="AB672" i="16"/>
  <c r="AC672" i="16"/>
  <c r="AE672" i="16" s="1"/>
  <c r="AH672" i="16"/>
  <c r="AA673" i="16"/>
  <c r="AF673" i="16" s="1"/>
  <c r="AB673" i="16"/>
  <c r="AC673" i="16"/>
  <c r="AE673" i="16"/>
  <c r="AD673" i="16" s="1"/>
  <c r="AG673" i="16"/>
  <c r="AA674" i="16"/>
  <c r="AH674" i="16" s="1"/>
  <c r="AB674" i="16"/>
  <c r="AC674" i="16"/>
  <c r="AE674" i="16"/>
  <c r="AD674" i="16" s="1"/>
  <c r="AA675" i="16"/>
  <c r="AF675" i="16" s="1"/>
  <c r="AG675" i="16" s="1"/>
  <c r="AB675" i="16"/>
  <c r="AC675" i="16"/>
  <c r="AE675" i="16"/>
  <c r="AA676" i="16"/>
  <c r="AF676" i="16" s="1"/>
  <c r="AG676" i="16" s="1"/>
  <c r="AB676" i="16"/>
  <c r="AC676" i="16"/>
  <c r="AE676" i="16"/>
  <c r="AD676" i="16" s="1"/>
  <c r="AA677" i="16"/>
  <c r="AF677" i="16" s="1"/>
  <c r="AG677" i="16" s="1"/>
  <c r="AB677" i="16"/>
  <c r="AC677" i="16"/>
  <c r="AE677" i="16"/>
  <c r="AD677" i="16" s="1"/>
  <c r="AH677" i="16"/>
  <c r="AA678" i="16"/>
  <c r="AF678" i="16" s="1"/>
  <c r="AB678" i="16"/>
  <c r="AC678" i="16"/>
  <c r="AE678" i="16"/>
  <c r="AG678" i="16"/>
  <c r="AH678" i="16"/>
  <c r="AA679" i="16"/>
  <c r="AH679" i="16" s="1"/>
  <c r="AB679" i="16"/>
  <c r="AC679" i="16"/>
  <c r="AE679" i="16"/>
  <c r="AD679" i="16" s="1"/>
  <c r="AA680" i="16"/>
  <c r="AB680" i="16"/>
  <c r="AC680" i="16"/>
  <c r="AE680" i="16"/>
  <c r="AA681" i="16"/>
  <c r="AF681" i="16" s="1"/>
  <c r="AG681" i="16" s="1"/>
  <c r="AB681" i="16"/>
  <c r="AC681" i="16"/>
  <c r="AD681" i="16"/>
  <c r="AE681" i="16"/>
  <c r="AI681" i="16"/>
  <c r="AJ681" i="16" s="1"/>
  <c r="AA682" i="16"/>
  <c r="AB682" i="16"/>
  <c r="AC682" i="16"/>
  <c r="AE682" i="16"/>
  <c r="AD682" i="16" s="1"/>
  <c r="AA683" i="16"/>
  <c r="AF683" i="16" s="1"/>
  <c r="AG683" i="16" s="1"/>
  <c r="AB683" i="16"/>
  <c r="AC683" i="16"/>
  <c r="AE683" i="16"/>
  <c r="AD683" i="16" s="1"/>
  <c r="AH683" i="16"/>
  <c r="AA684" i="16"/>
  <c r="AF684" i="16" s="1"/>
  <c r="AG684" i="16" s="1"/>
  <c r="AB684" i="16"/>
  <c r="AC684" i="16"/>
  <c r="AE684" i="16"/>
  <c r="AD684" i="16" s="1"/>
  <c r="AH684" i="16"/>
  <c r="AA685" i="16"/>
  <c r="AF685" i="16" s="1"/>
  <c r="AG685" i="16" s="1"/>
  <c r="AB685" i="16"/>
  <c r="AC685" i="16"/>
  <c r="AE685" i="16"/>
  <c r="AD685" i="16" s="1"/>
  <c r="AH685" i="16"/>
  <c r="AA686" i="16"/>
  <c r="AH686" i="16" s="1"/>
  <c r="AB686" i="16"/>
  <c r="AC686" i="16"/>
  <c r="AE686" i="16"/>
  <c r="AD686" i="16" s="1"/>
  <c r="AF686" i="16"/>
  <c r="AG686" i="16" s="1"/>
  <c r="AA687" i="16"/>
  <c r="AB687" i="16"/>
  <c r="AC687" i="16"/>
  <c r="AE687" i="16"/>
  <c r="AF687" i="16"/>
  <c r="AG687" i="16" s="1"/>
  <c r="AH687" i="16"/>
  <c r="AA688" i="16"/>
  <c r="AF688" i="16" s="1"/>
  <c r="AG688" i="16" s="1"/>
  <c r="AB688" i="16"/>
  <c r="AC688" i="16"/>
  <c r="AE688" i="16"/>
  <c r="AD688" i="16" s="1"/>
  <c r="AA689" i="16"/>
  <c r="AB689" i="16"/>
  <c r="AC689" i="16"/>
  <c r="AE689" i="16"/>
  <c r="AI689" i="16" s="1"/>
  <c r="AF689" i="16"/>
  <c r="AG689" i="16" s="1"/>
  <c r="AH689" i="16"/>
  <c r="AA690" i="16"/>
  <c r="AF690" i="16" s="1"/>
  <c r="AG690" i="16" s="1"/>
  <c r="AB690" i="16"/>
  <c r="AC690" i="16"/>
  <c r="AE690" i="16"/>
  <c r="AH690" i="16"/>
  <c r="AA691" i="16"/>
  <c r="AB691" i="16"/>
  <c r="AC691" i="16"/>
  <c r="AD691" i="16"/>
  <c r="AE691" i="16"/>
  <c r="AI691" i="16"/>
  <c r="AJ691" i="16" s="1"/>
  <c r="AK691" i="16"/>
  <c r="AA692" i="16"/>
  <c r="AB692" i="16"/>
  <c r="AC692" i="16"/>
  <c r="AE692" i="16"/>
  <c r="AA693" i="16"/>
  <c r="AF693" i="16" s="1"/>
  <c r="AG693" i="16" s="1"/>
  <c r="AB693" i="16"/>
  <c r="AC693" i="16"/>
  <c r="AD693" i="16"/>
  <c r="AE693" i="16"/>
  <c r="AI693" i="16"/>
  <c r="AJ693" i="16" s="1"/>
  <c r="AA694" i="16"/>
  <c r="AB694" i="16"/>
  <c r="AC694" i="16"/>
  <c r="AE694" i="16"/>
  <c r="AI694" i="16" s="1"/>
  <c r="AA695" i="16"/>
  <c r="AF695" i="16" s="1"/>
  <c r="AG695" i="16" s="1"/>
  <c r="AB695" i="16"/>
  <c r="AC695" i="16"/>
  <c r="AE695" i="16"/>
  <c r="AD695" i="16" s="1"/>
  <c r="AA696" i="16"/>
  <c r="AF696" i="16" s="1"/>
  <c r="AG696" i="16" s="1"/>
  <c r="AB696" i="16"/>
  <c r="AC696" i="16"/>
  <c r="AE696" i="16"/>
  <c r="AD696" i="16" s="1"/>
  <c r="AI696" i="16"/>
  <c r="AK696" i="16" s="1"/>
  <c r="AA697" i="16"/>
  <c r="AF697" i="16" s="1"/>
  <c r="AB697" i="16"/>
  <c r="AC697" i="16"/>
  <c r="AE697" i="16"/>
  <c r="AD697" i="16" s="1"/>
  <c r="AG697" i="16"/>
  <c r="AH697" i="16"/>
  <c r="AA698" i="16"/>
  <c r="AH698" i="16" s="1"/>
  <c r="AB698" i="16"/>
  <c r="AC698" i="16"/>
  <c r="AE698" i="16"/>
  <c r="AD698" i="16" s="1"/>
  <c r="AF698" i="16"/>
  <c r="AG698" i="16" s="1"/>
  <c r="AI698" i="16"/>
  <c r="AK698" i="16" s="1"/>
  <c r="AA699" i="16"/>
  <c r="AB699" i="16"/>
  <c r="AC699" i="16"/>
  <c r="AE699" i="16"/>
  <c r="AA700" i="16"/>
  <c r="AF700" i="16" s="1"/>
  <c r="AB700" i="16"/>
  <c r="AC700" i="16"/>
  <c r="AE700" i="16"/>
  <c r="AD700" i="16" s="1"/>
  <c r="AG700" i="16"/>
  <c r="AA701" i="16"/>
  <c r="AB701" i="16"/>
  <c r="AC701" i="16"/>
  <c r="AE701" i="16"/>
  <c r="AD701" i="16" s="1"/>
  <c r="AA702" i="16"/>
  <c r="AF702" i="16" s="1"/>
  <c r="AG702" i="16" s="1"/>
  <c r="AB702" i="16"/>
  <c r="AC702" i="16"/>
  <c r="AE702" i="16" s="1"/>
  <c r="AH702" i="16"/>
  <c r="AA703" i="16"/>
  <c r="AH703" i="16" s="1"/>
  <c r="AB703" i="16"/>
  <c r="AC703" i="16"/>
  <c r="AE703" i="16"/>
  <c r="AD703" i="16" s="1"/>
  <c r="AA704" i="16"/>
  <c r="AB704" i="16"/>
  <c r="AC704" i="16"/>
  <c r="AE704" i="16"/>
  <c r="AA705" i="16"/>
  <c r="AF705" i="16" s="1"/>
  <c r="AG705" i="16" s="1"/>
  <c r="AB705" i="16"/>
  <c r="AC705" i="16"/>
  <c r="AE705" i="16"/>
  <c r="AD705" i="16" s="1"/>
  <c r="AA706" i="16"/>
  <c r="AB706" i="16"/>
  <c r="AC706" i="16"/>
  <c r="AD706" i="16"/>
  <c r="AE706" i="16"/>
  <c r="AI706" i="16" s="1"/>
  <c r="AA707" i="16"/>
  <c r="AF707" i="16" s="1"/>
  <c r="AG707" i="16" s="1"/>
  <c r="AB707" i="16"/>
  <c r="AC707" i="16"/>
  <c r="AE707" i="16"/>
  <c r="AH707" i="16"/>
  <c r="AA708" i="16"/>
  <c r="AF708" i="16" s="1"/>
  <c r="AG708" i="16" s="1"/>
  <c r="AB708" i="16"/>
  <c r="AC708" i="16"/>
  <c r="AE708" i="16"/>
  <c r="AA709" i="16"/>
  <c r="AB709" i="16"/>
  <c r="AC709" i="16"/>
  <c r="AE709" i="16"/>
  <c r="AD709" i="16" s="1"/>
  <c r="AA710" i="16"/>
  <c r="AF710" i="16" s="1"/>
  <c r="AG710" i="16" s="1"/>
  <c r="AB710" i="16"/>
  <c r="AC710" i="16"/>
  <c r="AE710" i="16"/>
  <c r="AD710" i="16" s="1"/>
  <c r="AA711" i="16"/>
  <c r="AF711" i="16" s="1"/>
  <c r="AG711" i="16" s="1"/>
  <c r="AB711" i="16"/>
  <c r="AC711" i="16"/>
  <c r="AE711" i="16"/>
  <c r="AH711" i="16"/>
  <c r="AA712" i="16"/>
  <c r="AF712" i="16" s="1"/>
  <c r="AG712" i="16" s="1"/>
  <c r="AB712" i="16"/>
  <c r="AC712" i="16"/>
  <c r="AE712" i="16"/>
  <c r="AA713" i="16"/>
  <c r="AF713" i="16" s="1"/>
  <c r="AG713" i="16" s="1"/>
  <c r="AB713" i="16"/>
  <c r="AC713" i="16"/>
  <c r="AE713" i="16"/>
  <c r="AI713" i="16" s="1"/>
  <c r="AA714" i="16"/>
  <c r="AB714" i="16"/>
  <c r="AC714" i="16"/>
  <c r="AE714" i="16"/>
  <c r="AA715" i="16"/>
  <c r="AH715" i="16" s="1"/>
  <c r="AB715" i="16"/>
  <c r="AC715" i="16"/>
  <c r="AE715" i="16"/>
  <c r="AA716" i="16"/>
  <c r="AB716" i="16"/>
  <c r="AC716" i="16"/>
  <c r="AE716" i="16"/>
  <c r="AA717" i="16"/>
  <c r="AF717" i="16" s="1"/>
  <c r="AG717" i="16" s="1"/>
  <c r="AB717" i="16"/>
  <c r="AC717" i="16"/>
  <c r="AD717" i="16"/>
  <c r="AE717" i="16"/>
  <c r="AI717" i="16"/>
  <c r="AL717" i="16" s="1"/>
  <c r="AA718" i="16"/>
  <c r="AF718" i="16" s="1"/>
  <c r="AG718" i="16" s="1"/>
  <c r="AB718" i="16"/>
  <c r="AC718" i="16"/>
  <c r="AE718" i="16"/>
  <c r="AI718" i="16" s="1"/>
  <c r="AM718" i="16" s="1"/>
  <c r="AH718" i="16"/>
  <c r="AA719" i="16"/>
  <c r="AB719" i="16"/>
  <c r="AC719" i="16"/>
  <c r="AE719" i="16"/>
  <c r="AD719" i="16" s="1"/>
  <c r="AA720" i="16"/>
  <c r="AF720" i="16" s="1"/>
  <c r="AG720" i="16" s="1"/>
  <c r="AB720" i="16"/>
  <c r="AC720" i="16"/>
  <c r="AE720" i="16"/>
  <c r="AD720" i="16" s="1"/>
  <c r="AI720" i="16"/>
  <c r="AM720" i="16" s="1"/>
  <c r="AA721" i="16"/>
  <c r="AF721" i="16" s="1"/>
  <c r="AG721" i="16" s="1"/>
  <c r="AB721" i="16"/>
  <c r="AC721" i="16"/>
  <c r="AE721" i="16"/>
  <c r="AA722" i="16"/>
  <c r="AH722" i="16" s="1"/>
  <c r="AB722" i="16"/>
  <c r="AC722" i="16"/>
  <c r="AE722" i="16"/>
  <c r="AI722" i="16" s="1"/>
  <c r="AK722" i="16" s="1"/>
  <c r="AA723" i="16"/>
  <c r="AF723" i="16" s="1"/>
  <c r="AG723" i="16" s="1"/>
  <c r="AB723" i="16"/>
  <c r="AC723" i="16"/>
  <c r="AE723" i="16"/>
  <c r="AA724" i="16"/>
  <c r="AF724" i="16" s="1"/>
  <c r="AG724" i="16" s="1"/>
  <c r="AB724" i="16"/>
  <c r="AC724" i="16"/>
  <c r="AD724" i="16"/>
  <c r="AE724" i="16"/>
  <c r="AI724" i="16" s="1"/>
  <c r="AA725" i="16"/>
  <c r="AH725" i="16" s="1"/>
  <c r="AB725" i="16"/>
  <c r="AC725" i="16"/>
  <c r="AE725" i="16"/>
  <c r="AD725" i="16" s="1"/>
  <c r="AF725" i="16"/>
  <c r="AG725" i="16" s="1"/>
  <c r="AA726" i="16"/>
  <c r="AB726" i="16"/>
  <c r="AC726" i="16"/>
  <c r="AE726" i="16"/>
  <c r="AA727" i="16"/>
  <c r="AB727" i="16"/>
  <c r="AC727" i="16"/>
  <c r="AE727" i="16"/>
  <c r="AI727" i="16" s="1"/>
  <c r="AJ727" i="16" s="1"/>
  <c r="AA728" i="16"/>
  <c r="AB728" i="16"/>
  <c r="AC728" i="16"/>
  <c r="AE728" i="16"/>
  <c r="AA729" i="16"/>
  <c r="AF729" i="16" s="1"/>
  <c r="AG729" i="16" s="1"/>
  <c r="AB729" i="16"/>
  <c r="AC729" i="16"/>
  <c r="AD729" i="16"/>
  <c r="AE729" i="16"/>
  <c r="AH729" i="16"/>
  <c r="AI729" i="16"/>
  <c r="AL729" i="16" s="1"/>
  <c r="AA730" i="16"/>
  <c r="AB730" i="16"/>
  <c r="AC730" i="16"/>
  <c r="AE730" i="16"/>
  <c r="AD730" i="16" s="1"/>
  <c r="AI730" i="16"/>
  <c r="AM730" i="16" s="1"/>
  <c r="AA731" i="16"/>
  <c r="AB731" i="16"/>
  <c r="AC731" i="16"/>
  <c r="AE731" i="16"/>
  <c r="AD731" i="16" s="1"/>
  <c r="AI731" i="16"/>
  <c r="AJ731" i="16" s="1"/>
  <c r="AL731" i="16"/>
  <c r="AA732" i="16"/>
  <c r="AH732" i="16" s="1"/>
  <c r="AB732" i="16"/>
  <c r="AC732" i="16"/>
  <c r="AE732" i="16"/>
  <c r="AI732" i="16" s="1"/>
  <c r="AK732" i="16" s="1"/>
  <c r="AF732" i="16"/>
  <c r="AG732" i="16" s="1"/>
  <c r="AA733" i="16"/>
  <c r="AF733" i="16" s="1"/>
  <c r="AG733" i="16" s="1"/>
  <c r="AB733" i="16"/>
  <c r="AC733" i="16"/>
  <c r="AE733" i="16" s="1"/>
  <c r="AA734" i="16"/>
  <c r="AH734" i="16" s="1"/>
  <c r="AB734" i="16"/>
  <c r="AC734" i="16"/>
  <c r="AE734" i="16"/>
  <c r="AI734" i="16" s="1"/>
  <c r="AK734" i="16" s="1"/>
  <c r="AA735" i="16"/>
  <c r="AF735" i="16" s="1"/>
  <c r="AG735" i="16" s="1"/>
  <c r="AB735" i="16"/>
  <c r="AC735" i="16"/>
  <c r="AE735" i="16"/>
  <c r="AA736" i="16"/>
  <c r="AF736" i="16" s="1"/>
  <c r="AG736" i="16" s="1"/>
  <c r="AB736" i="16"/>
  <c r="AC736" i="16"/>
  <c r="AE736" i="16"/>
  <c r="AD736" i="16" s="1"/>
  <c r="AA737" i="16"/>
  <c r="AB737" i="16"/>
  <c r="AC737" i="16"/>
  <c r="AD737" i="16"/>
  <c r="AE737" i="16"/>
  <c r="AI737" i="16" s="1"/>
  <c r="AJ737" i="16" s="1"/>
  <c r="AA738" i="16"/>
  <c r="AB738" i="16"/>
  <c r="AC738" i="16"/>
  <c r="AE738" i="16"/>
  <c r="AA739" i="16"/>
  <c r="AH739" i="16" s="1"/>
  <c r="AB739" i="16"/>
  <c r="AC739" i="16"/>
  <c r="AD739" i="16"/>
  <c r="AE739" i="16"/>
  <c r="AI739" i="16"/>
  <c r="AK739" i="16" s="1"/>
  <c r="AA740" i="16"/>
  <c r="AB740" i="16"/>
  <c r="AC740" i="16"/>
  <c r="AE740" i="16"/>
  <c r="AA741" i="16"/>
  <c r="AF741" i="16" s="1"/>
  <c r="AG741" i="16" s="1"/>
  <c r="AB741" i="16"/>
  <c r="AC741" i="16"/>
  <c r="AE741" i="16"/>
  <c r="AD741" i="16" s="1"/>
  <c r="AA742" i="16"/>
  <c r="AF742" i="16" s="1"/>
  <c r="AG742" i="16" s="1"/>
  <c r="AB742" i="16"/>
  <c r="AC742" i="16"/>
  <c r="AD742" i="16"/>
  <c r="AE742" i="16"/>
  <c r="AI742" i="16"/>
  <c r="AL742" i="16" s="1"/>
  <c r="AJ742" i="16"/>
  <c r="AA743" i="16"/>
  <c r="AB743" i="16"/>
  <c r="AC743" i="16"/>
  <c r="AE743" i="16"/>
  <c r="AD743" i="16" s="1"/>
  <c r="AA744" i="16"/>
  <c r="AB744" i="16"/>
  <c r="AC744" i="16"/>
  <c r="AE744" i="16"/>
  <c r="AD744" i="16" s="1"/>
  <c r="AI744" i="16"/>
  <c r="AM744" i="16" s="1"/>
  <c r="AA745" i="16"/>
  <c r="AF745" i="16" s="1"/>
  <c r="AG745" i="16" s="1"/>
  <c r="AB745" i="16"/>
  <c r="AC745" i="16"/>
  <c r="AE745" i="16"/>
  <c r="AH745" i="16"/>
  <c r="AA746" i="16"/>
  <c r="AH746" i="16" s="1"/>
  <c r="AB746" i="16"/>
  <c r="AC746" i="16"/>
  <c r="AE746" i="16"/>
  <c r="AI746" i="16" s="1"/>
  <c r="AK746" i="16" s="1"/>
  <c r="AF746" i="16"/>
  <c r="AG746" i="16" s="1"/>
  <c r="AA747" i="16"/>
  <c r="AF747" i="16" s="1"/>
  <c r="AG747" i="16" s="1"/>
  <c r="AB747" i="16"/>
  <c r="AC747" i="16"/>
  <c r="AE747" i="16"/>
  <c r="AH747" i="16"/>
  <c r="AA748" i="16"/>
  <c r="AF748" i="16" s="1"/>
  <c r="AG748" i="16" s="1"/>
  <c r="AB748" i="16"/>
  <c r="AC748" i="16"/>
  <c r="AD748" i="16"/>
  <c r="AE748" i="16"/>
  <c r="AI748" i="16" s="1"/>
  <c r="AA749" i="16"/>
  <c r="AF749" i="16" s="1"/>
  <c r="AG749" i="16" s="1"/>
  <c r="AB749" i="16"/>
  <c r="AC749" i="16"/>
  <c r="AE749" i="16"/>
  <c r="AD749" i="16" s="1"/>
  <c r="AH749" i="16"/>
  <c r="AA750" i="16"/>
  <c r="AB750" i="16"/>
  <c r="AC750" i="16"/>
  <c r="AE750" i="16"/>
  <c r="AA751" i="16"/>
  <c r="AH751" i="16" s="1"/>
  <c r="AB751" i="16"/>
  <c r="AC751" i="16"/>
  <c r="AE751" i="16"/>
  <c r="AA752" i="16"/>
  <c r="AB752" i="16"/>
  <c r="AC752" i="16"/>
  <c r="AE752" i="16"/>
  <c r="AA753" i="16"/>
  <c r="AF753" i="16" s="1"/>
  <c r="AG753" i="16" s="1"/>
  <c r="AB753" i="16"/>
  <c r="AC753" i="16"/>
  <c r="AE753" i="16"/>
  <c r="AH753" i="16"/>
  <c r="AA754" i="16"/>
  <c r="AF754" i="16" s="1"/>
  <c r="AG754" i="16" s="1"/>
  <c r="AB754" i="16"/>
  <c r="AC754" i="16"/>
  <c r="AE754" i="16"/>
  <c r="AD754" i="16" s="1"/>
  <c r="AA755" i="16"/>
  <c r="AF755" i="16" s="1"/>
  <c r="AB755" i="16"/>
  <c r="AC755" i="16"/>
  <c r="AE755" i="16"/>
  <c r="AG755" i="16"/>
  <c r="AH755" i="16"/>
  <c r="AA756" i="16"/>
  <c r="AF756" i="16" s="1"/>
  <c r="AG756" i="16" s="1"/>
  <c r="AB756" i="16"/>
  <c r="AC756" i="16"/>
  <c r="AD756" i="16"/>
  <c r="AE756" i="16"/>
  <c r="AI756" i="16"/>
  <c r="AA757" i="16"/>
  <c r="AF757" i="16" s="1"/>
  <c r="AG757" i="16" s="1"/>
  <c r="AB757" i="16"/>
  <c r="AC757" i="16"/>
  <c r="AE757" i="16"/>
  <c r="AA758" i="16"/>
  <c r="AH758" i="16" s="1"/>
  <c r="AB758" i="16"/>
  <c r="AC758" i="16"/>
  <c r="AE758" i="16"/>
  <c r="AF758" i="16"/>
  <c r="AG758" i="16" s="1"/>
  <c r="AA759" i="16"/>
  <c r="AH759" i="16" s="1"/>
  <c r="AB759" i="16"/>
  <c r="AC759" i="16"/>
  <c r="AE759" i="16"/>
  <c r="AA760" i="16"/>
  <c r="AF760" i="16" s="1"/>
  <c r="AG760" i="16" s="1"/>
  <c r="AB760" i="16"/>
  <c r="AC760" i="16"/>
  <c r="AE760" i="16"/>
  <c r="AA761" i="16"/>
  <c r="AF761" i="16" s="1"/>
  <c r="AG761" i="16" s="1"/>
  <c r="AB761" i="16"/>
  <c r="AC761" i="16"/>
  <c r="AD761" i="16"/>
  <c r="AE761" i="16"/>
  <c r="AI761" i="16"/>
  <c r="AK761" i="16" s="1"/>
  <c r="AA762" i="16"/>
  <c r="AF762" i="16" s="1"/>
  <c r="AG762" i="16" s="1"/>
  <c r="AB762" i="16"/>
  <c r="AC762" i="16"/>
  <c r="AE762" i="16"/>
  <c r="AA763" i="16"/>
  <c r="AH763" i="16" s="1"/>
  <c r="AB763" i="16"/>
  <c r="AC763" i="16"/>
  <c r="AE763" i="16" s="1"/>
  <c r="AA764" i="16"/>
  <c r="AF764" i="16" s="1"/>
  <c r="AG764" i="16" s="1"/>
  <c r="AB764" i="16"/>
  <c r="AC764" i="16"/>
  <c r="AE764" i="16"/>
  <c r="AA765" i="16"/>
  <c r="AF765" i="16" s="1"/>
  <c r="AG765" i="16" s="1"/>
  <c r="AB765" i="16"/>
  <c r="AC765" i="16"/>
  <c r="AE765" i="16"/>
  <c r="AH765" i="16"/>
  <c r="AA766" i="16"/>
  <c r="AF766" i="16" s="1"/>
  <c r="AG766" i="16" s="1"/>
  <c r="AB766" i="16"/>
  <c r="AC766" i="16"/>
  <c r="AE766" i="16"/>
  <c r="AD766" i="16" s="1"/>
  <c r="AH766" i="16"/>
  <c r="AA767" i="16"/>
  <c r="AB767" i="16"/>
  <c r="AC767" i="16"/>
  <c r="AE767" i="16"/>
  <c r="AD767" i="16" s="1"/>
  <c r="AA768" i="16"/>
  <c r="AB768" i="16"/>
  <c r="AC768" i="16"/>
  <c r="AE768" i="16"/>
  <c r="AD768" i="16" s="1"/>
  <c r="AI768" i="16"/>
  <c r="AK768" i="16" s="1"/>
  <c r="AA769" i="16"/>
  <c r="AH769" i="16" s="1"/>
  <c r="AB769" i="16"/>
  <c r="AC769" i="16"/>
  <c r="AE769" i="16"/>
  <c r="AA770" i="16"/>
  <c r="AH770" i="16" s="1"/>
  <c r="AB770" i="16"/>
  <c r="AC770" i="16"/>
  <c r="AE770" i="16"/>
  <c r="AI770" i="16" s="1"/>
  <c r="AA771" i="16"/>
  <c r="AB771" i="16"/>
  <c r="AC771" i="16"/>
  <c r="AE771" i="16"/>
  <c r="AI771" i="16" s="1"/>
  <c r="AL771" i="16" s="1"/>
  <c r="AA772" i="16"/>
  <c r="AF772" i="16" s="1"/>
  <c r="AG772" i="16" s="1"/>
  <c r="AB772" i="16"/>
  <c r="AC772" i="16"/>
  <c r="AE772" i="16"/>
  <c r="AD772" i="16" s="1"/>
  <c r="AI772" i="16"/>
  <c r="AL772" i="16" s="1"/>
  <c r="AJ772" i="16"/>
  <c r="AA773" i="16"/>
  <c r="AF773" i="16" s="1"/>
  <c r="AG773" i="16" s="1"/>
  <c r="AB773" i="16"/>
  <c r="AC773" i="16"/>
  <c r="AE773" i="16"/>
  <c r="AD773" i="16" s="1"/>
  <c r="AA774" i="16"/>
  <c r="AB774" i="16"/>
  <c r="AC774" i="16"/>
  <c r="AE774" i="16"/>
  <c r="AA775" i="16"/>
  <c r="AH775" i="16" s="1"/>
  <c r="AB775" i="16"/>
  <c r="AC775" i="16"/>
  <c r="AE775" i="16"/>
  <c r="AD775" i="16" s="1"/>
  <c r="AF775" i="16"/>
  <c r="AG775" i="16" s="1"/>
  <c r="AI775" i="16"/>
  <c r="AA776" i="16"/>
  <c r="AH776" i="16" s="1"/>
  <c r="AB776" i="16"/>
  <c r="AC776" i="16"/>
  <c r="AE776" i="16"/>
  <c r="AF776" i="16"/>
  <c r="AG776" i="16" s="1"/>
  <c r="AA777" i="16"/>
  <c r="AF777" i="16" s="1"/>
  <c r="AG777" i="16" s="1"/>
  <c r="AB777" i="16"/>
  <c r="AC777" i="16"/>
  <c r="AE777" i="16"/>
  <c r="AD777" i="16" s="1"/>
  <c r="AI777" i="16"/>
  <c r="AJ777" i="16" s="1"/>
  <c r="AA778" i="16"/>
  <c r="AF778" i="16" s="1"/>
  <c r="AG778" i="16" s="1"/>
  <c r="AB778" i="16"/>
  <c r="AC778" i="16"/>
  <c r="AE778" i="16"/>
  <c r="AI778" i="16" s="1"/>
  <c r="AJ778" i="16" s="1"/>
  <c r="AH778" i="16"/>
  <c r="AA779" i="16"/>
  <c r="AF779" i="16" s="1"/>
  <c r="AG779" i="16" s="1"/>
  <c r="AB779" i="16"/>
  <c r="AC779" i="16"/>
  <c r="AE779" i="16"/>
  <c r="AD779" i="16" s="1"/>
  <c r="AA780" i="16"/>
  <c r="AB780" i="16"/>
  <c r="AC780" i="16"/>
  <c r="AE780" i="16"/>
  <c r="AA781" i="16"/>
  <c r="AH781" i="16" s="1"/>
  <c r="AB781" i="16"/>
  <c r="AC781" i="16"/>
  <c r="AE781" i="16"/>
  <c r="AA782" i="16"/>
  <c r="AH782" i="16" s="1"/>
  <c r="AB782" i="16"/>
  <c r="AC782" i="16"/>
  <c r="AE782" i="16"/>
  <c r="AA783" i="16"/>
  <c r="AF783" i="16" s="1"/>
  <c r="AG783" i="16" s="1"/>
  <c r="AB783" i="16"/>
  <c r="AC783" i="16"/>
  <c r="AE783" i="16"/>
  <c r="AI783" i="16" s="1"/>
  <c r="AL783" i="16" s="1"/>
  <c r="AA784" i="16"/>
  <c r="AF784" i="16" s="1"/>
  <c r="AG784" i="16" s="1"/>
  <c r="AB784" i="16"/>
  <c r="AC784" i="16"/>
  <c r="AE784" i="16"/>
  <c r="AD784" i="16" s="1"/>
  <c r="AA785" i="16"/>
  <c r="AF785" i="16" s="1"/>
  <c r="AG785" i="16" s="1"/>
  <c r="AB785" i="16"/>
  <c r="AC785" i="16"/>
  <c r="AE785" i="16"/>
  <c r="AD785" i="16" s="1"/>
  <c r="AA786" i="16"/>
  <c r="AB786" i="16"/>
  <c r="AC786" i="16"/>
  <c r="AE786" i="16"/>
  <c r="AA787" i="16"/>
  <c r="AH787" i="16" s="1"/>
  <c r="AB787" i="16"/>
  <c r="AC787" i="16"/>
  <c r="AE787" i="16"/>
  <c r="AD787" i="16" s="1"/>
  <c r="AA788" i="16"/>
  <c r="AB788" i="16"/>
  <c r="AC788" i="16"/>
  <c r="AE788" i="16"/>
  <c r="AA789" i="16"/>
  <c r="AF789" i="16" s="1"/>
  <c r="AG789" i="16" s="1"/>
  <c r="AB789" i="16"/>
  <c r="AC789" i="16"/>
  <c r="AE789" i="16"/>
  <c r="AD789" i="16" s="1"/>
  <c r="AA790" i="16"/>
  <c r="AB790" i="16"/>
  <c r="AC790" i="16"/>
  <c r="AE790" i="16"/>
  <c r="AD790" i="16" s="1"/>
  <c r="AA791" i="16"/>
  <c r="AF791" i="16" s="1"/>
  <c r="AG791" i="16" s="1"/>
  <c r="AB791" i="16"/>
  <c r="AC791" i="16"/>
  <c r="AE791" i="16"/>
  <c r="AD791" i="16" s="1"/>
  <c r="AH791" i="16"/>
  <c r="AA792" i="16"/>
  <c r="AB792" i="16"/>
  <c r="AC792" i="16"/>
  <c r="AE792" i="16"/>
  <c r="AD792" i="16" s="1"/>
  <c r="AI792" i="16"/>
  <c r="AM792" i="16" s="1"/>
  <c r="AK792" i="16"/>
  <c r="AA793" i="16"/>
  <c r="AH793" i="16" s="1"/>
  <c r="AB793" i="16"/>
  <c r="AC793" i="16"/>
  <c r="AE793" i="16"/>
  <c r="AA794" i="16"/>
  <c r="AH794" i="16" s="1"/>
  <c r="AB794" i="16"/>
  <c r="AC794" i="16"/>
  <c r="AE794" i="16"/>
  <c r="AF794" i="16"/>
  <c r="AG794" i="16" s="1"/>
  <c r="AA3" i="15"/>
  <c r="AH3" i="15" s="1"/>
  <c r="AB3" i="15"/>
  <c r="AC3" i="15"/>
  <c r="AE3" i="15" s="1"/>
  <c r="AF3" i="15"/>
  <c r="AG3" i="15" s="1"/>
  <c r="AA4" i="15"/>
  <c r="AH4" i="15" s="1"/>
  <c r="AB4" i="15"/>
  <c r="AC4" i="15"/>
  <c r="AE4" i="15"/>
  <c r="AD4" i="15" s="1"/>
  <c r="AF4" i="15"/>
  <c r="AG4" i="15" s="1"/>
  <c r="AA5" i="15"/>
  <c r="AH5" i="15" s="1"/>
  <c r="AB5" i="15"/>
  <c r="AC5" i="15"/>
  <c r="AE5" i="15"/>
  <c r="AD5" i="15" s="1"/>
  <c r="AF5" i="15"/>
  <c r="AG5" i="15" s="1"/>
  <c r="AA6" i="15"/>
  <c r="AH6" i="15" s="1"/>
  <c r="AB6" i="15"/>
  <c r="AC6" i="15"/>
  <c r="AE6" i="15"/>
  <c r="AD6" i="15" s="1"/>
  <c r="AF6" i="15"/>
  <c r="AG6" i="15" s="1"/>
  <c r="AA7" i="15"/>
  <c r="AH7" i="15" s="1"/>
  <c r="AB7" i="15"/>
  <c r="AC7" i="15"/>
  <c r="AE7" i="15"/>
  <c r="AD7" i="15" s="1"/>
  <c r="AF7" i="15"/>
  <c r="AG7" i="15" s="1"/>
  <c r="AA8" i="15"/>
  <c r="AH8" i="15" s="1"/>
  <c r="AB8" i="15"/>
  <c r="AC8" i="15"/>
  <c r="AE8" i="15"/>
  <c r="AD8" i="15" s="1"/>
  <c r="AF8" i="15"/>
  <c r="AG8" i="15" s="1"/>
  <c r="AA9" i="15"/>
  <c r="AH9" i="15" s="1"/>
  <c r="AB9" i="15"/>
  <c r="AC9" i="15"/>
  <c r="AD9" i="15"/>
  <c r="AE9" i="15"/>
  <c r="AI9" i="15" s="1"/>
  <c r="AK9" i="15" s="1"/>
  <c r="AF9" i="15"/>
  <c r="AG9" i="15" s="1"/>
  <c r="AA10" i="15"/>
  <c r="AH10" i="15" s="1"/>
  <c r="AB10" i="15"/>
  <c r="AC10" i="15"/>
  <c r="AE10" i="15"/>
  <c r="AF10" i="15"/>
  <c r="AG10" i="15" s="1"/>
  <c r="AA11" i="15"/>
  <c r="AH11" i="15" s="1"/>
  <c r="AB11" i="15"/>
  <c r="AC11" i="15"/>
  <c r="AE11" i="15"/>
  <c r="AI11" i="15" s="1"/>
  <c r="AL11" i="15" s="1"/>
  <c r="AF11" i="15"/>
  <c r="AG11" i="15" s="1"/>
  <c r="AA12" i="15"/>
  <c r="AH12" i="15" s="1"/>
  <c r="AB12" i="15"/>
  <c r="AC12" i="15"/>
  <c r="AD12" i="15"/>
  <c r="AE12" i="15"/>
  <c r="AI12" i="15" s="1"/>
  <c r="AF12" i="15"/>
  <c r="AG12" i="15" s="1"/>
  <c r="AK12" i="15"/>
  <c r="AA13" i="15"/>
  <c r="AH13" i="15" s="1"/>
  <c r="AB13" i="15"/>
  <c r="AC13" i="15"/>
  <c r="AE13" i="15"/>
  <c r="AF13" i="15"/>
  <c r="AG13" i="15" s="1"/>
  <c r="AA14" i="15"/>
  <c r="AH14" i="15" s="1"/>
  <c r="AB14" i="15"/>
  <c r="AC14" i="15"/>
  <c r="AE14" i="15"/>
  <c r="AD14" i="15" s="1"/>
  <c r="AF14" i="15"/>
  <c r="AG14" i="15" s="1"/>
  <c r="AA15" i="15"/>
  <c r="AH15" i="15" s="1"/>
  <c r="AB15" i="15"/>
  <c r="AC15" i="15"/>
  <c r="AE15" i="15"/>
  <c r="AF15" i="15"/>
  <c r="AG15" i="15" s="1"/>
  <c r="AA16" i="15"/>
  <c r="AH16" i="15" s="1"/>
  <c r="AB16" i="15"/>
  <c r="AC16" i="15"/>
  <c r="AD16" i="15"/>
  <c r="AE16" i="15"/>
  <c r="AF16" i="15"/>
  <c r="AG16" i="15" s="1"/>
  <c r="AI16" i="15"/>
  <c r="AA17" i="15"/>
  <c r="AH17" i="15" s="1"/>
  <c r="AB17" i="15"/>
  <c r="AC17" i="15"/>
  <c r="AE17" i="15"/>
  <c r="AD17" i="15" s="1"/>
  <c r="AF17" i="15"/>
  <c r="AG17" i="15" s="1"/>
  <c r="AA18" i="15"/>
  <c r="AH18" i="15" s="1"/>
  <c r="AB18" i="15"/>
  <c r="AC18" i="15"/>
  <c r="AE18" i="15"/>
  <c r="AD18" i="15" s="1"/>
  <c r="AF18" i="15"/>
  <c r="AG18" i="15" s="1"/>
  <c r="AI18" i="15"/>
  <c r="AJ18" i="15" s="1"/>
  <c r="AA19" i="15"/>
  <c r="AH19" i="15" s="1"/>
  <c r="AB19" i="15"/>
  <c r="AC19" i="15"/>
  <c r="AE19" i="15"/>
  <c r="AI19" i="15" s="1"/>
  <c r="AF19" i="15"/>
  <c r="AG19" i="15" s="1"/>
  <c r="AA20" i="15"/>
  <c r="AB20" i="15"/>
  <c r="AC20" i="15"/>
  <c r="AE20" i="15"/>
  <c r="AD20" i="15" s="1"/>
  <c r="AF20" i="15"/>
  <c r="AG20" i="15" s="1"/>
  <c r="AH20" i="15"/>
  <c r="AA21" i="15"/>
  <c r="AB21" i="15"/>
  <c r="AC21" i="15"/>
  <c r="AE21" i="15"/>
  <c r="AI21" i="15" s="1"/>
  <c r="AK21" i="15" s="1"/>
  <c r="AF21" i="15"/>
  <c r="AG21" i="15" s="1"/>
  <c r="AH21" i="15"/>
  <c r="AA22" i="15"/>
  <c r="AH22" i="15" s="1"/>
  <c r="AB22" i="15"/>
  <c r="AC22" i="15"/>
  <c r="AE22" i="15"/>
  <c r="AF22" i="15"/>
  <c r="AG22" i="15" s="1"/>
  <c r="AA23" i="15"/>
  <c r="AH23" i="15" s="1"/>
  <c r="AB23" i="15"/>
  <c r="AC23" i="15"/>
  <c r="AE23" i="15"/>
  <c r="AI23" i="15" s="1"/>
  <c r="AL23" i="15" s="1"/>
  <c r="AF23" i="15"/>
  <c r="AG23" i="15" s="1"/>
  <c r="AA24" i="15"/>
  <c r="AH24" i="15" s="1"/>
  <c r="AB24" i="15"/>
  <c r="AC24" i="15"/>
  <c r="AE24" i="15"/>
  <c r="AI24" i="15" s="1"/>
  <c r="AK24" i="15" s="1"/>
  <c r="AF24" i="15"/>
  <c r="AG24" i="15" s="1"/>
  <c r="AA25" i="15"/>
  <c r="AH25" i="15" s="1"/>
  <c r="AB25" i="15"/>
  <c r="AC25" i="15"/>
  <c r="AD25" i="15"/>
  <c r="AE25" i="15"/>
  <c r="AI25" i="15" s="1"/>
  <c r="AJ25" i="15" s="1"/>
  <c r="AF25" i="15"/>
  <c r="AG25" i="15" s="1"/>
  <c r="AA26" i="15"/>
  <c r="AH26" i="15" s="1"/>
  <c r="AB26" i="15"/>
  <c r="AC26" i="15"/>
  <c r="AE26" i="15"/>
  <c r="AD26" i="15" s="1"/>
  <c r="AF26" i="15"/>
  <c r="AG26" i="15" s="1"/>
  <c r="AA27" i="15"/>
  <c r="AH27" i="15" s="1"/>
  <c r="AB27" i="15"/>
  <c r="AC27" i="15"/>
  <c r="AE27" i="15"/>
  <c r="AF27" i="15"/>
  <c r="AG27" i="15" s="1"/>
  <c r="AA28" i="15"/>
  <c r="AH28" i="15" s="1"/>
  <c r="AB28" i="15"/>
  <c r="AC28" i="15"/>
  <c r="AE28" i="15"/>
  <c r="AI28" i="15" s="1"/>
  <c r="AF28" i="15"/>
  <c r="AG28" i="15" s="1"/>
  <c r="AA29" i="15"/>
  <c r="AH29" i="15" s="1"/>
  <c r="AB29" i="15"/>
  <c r="AC29" i="15"/>
  <c r="AD29" i="15"/>
  <c r="AE29" i="15"/>
  <c r="AI29" i="15" s="1"/>
  <c r="AF29" i="15"/>
  <c r="AG29" i="15" s="1"/>
  <c r="AA30" i="15"/>
  <c r="AH30" i="15" s="1"/>
  <c r="AB30" i="15"/>
  <c r="AC30" i="15"/>
  <c r="AE30" i="15"/>
  <c r="AD30" i="15" s="1"/>
  <c r="AF30" i="15"/>
  <c r="AG30" i="15" s="1"/>
  <c r="AI30" i="15"/>
  <c r="AJ30" i="15" s="1"/>
  <c r="AA31" i="15"/>
  <c r="AH31" i="15" s="1"/>
  <c r="AB31" i="15"/>
  <c r="AC31" i="15"/>
  <c r="AE31" i="15"/>
  <c r="AD31" i="15" s="1"/>
  <c r="AF31" i="15"/>
  <c r="AG31" i="15" s="1"/>
  <c r="AA32" i="15"/>
  <c r="AH32" i="15" s="1"/>
  <c r="AB32" i="15"/>
  <c r="AC32" i="15"/>
  <c r="AE32" i="15"/>
  <c r="AF32" i="15"/>
  <c r="AG32" i="15" s="1"/>
  <c r="AA33" i="15"/>
  <c r="AH33" i="15" s="1"/>
  <c r="AB33" i="15"/>
  <c r="AC33" i="15"/>
  <c r="AE33" i="15" s="1"/>
  <c r="AF33" i="15"/>
  <c r="AG33" i="15" s="1"/>
  <c r="AA34" i="15"/>
  <c r="AH34" i="15" s="1"/>
  <c r="AB34" i="15"/>
  <c r="AC34" i="15"/>
  <c r="AE34" i="15"/>
  <c r="AF34" i="15"/>
  <c r="AG34" i="15" s="1"/>
  <c r="AA35" i="15"/>
  <c r="AH35" i="15" s="1"/>
  <c r="AB35" i="15"/>
  <c r="AC35" i="15"/>
  <c r="AE35" i="15"/>
  <c r="AD35" i="15" s="1"/>
  <c r="AF35" i="15"/>
  <c r="AG35" i="15" s="1"/>
  <c r="AA36" i="15"/>
  <c r="AH36" i="15" s="1"/>
  <c r="AB36" i="15"/>
  <c r="AC36" i="15"/>
  <c r="AE36" i="15"/>
  <c r="AI36" i="15" s="1"/>
  <c r="AF36" i="15"/>
  <c r="AG36" i="15" s="1"/>
  <c r="AK36" i="15"/>
  <c r="AA37" i="15"/>
  <c r="AH37" i="15" s="1"/>
  <c r="AB37" i="15"/>
  <c r="AC37" i="15"/>
  <c r="AE37" i="15"/>
  <c r="AI37" i="15" s="1"/>
  <c r="AF37" i="15"/>
  <c r="AG37" i="15" s="1"/>
  <c r="AA38" i="15"/>
  <c r="AH38" i="15" s="1"/>
  <c r="AB38" i="15"/>
  <c r="AC38" i="15"/>
  <c r="AE38" i="15"/>
  <c r="AD38" i="15" s="1"/>
  <c r="AF38" i="15"/>
  <c r="AG38" i="15" s="1"/>
  <c r="AI38" i="15"/>
  <c r="AM38" i="15" s="1"/>
  <c r="AA39" i="15"/>
  <c r="AH39" i="15" s="1"/>
  <c r="AB39" i="15"/>
  <c r="AC39" i="15"/>
  <c r="AE39" i="15"/>
  <c r="AF39" i="15"/>
  <c r="AG39" i="15" s="1"/>
  <c r="AA40" i="15"/>
  <c r="AH40" i="15" s="1"/>
  <c r="AB40" i="15"/>
  <c r="AC40" i="15"/>
  <c r="AE40" i="15"/>
  <c r="AD40" i="15" s="1"/>
  <c r="AF40" i="15"/>
  <c r="AG40" i="15" s="1"/>
  <c r="AI40" i="15"/>
  <c r="AA41" i="15"/>
  <c r="AB41" i="15"/>
  <c r="AC41" i="15"/>
  <c r="AE41" i="15"/>
  <c r="AD41" i="15" s="1"/>
  <c r="AF41" i="15"/>
  <c r="AG41" i="15" s="1"/>
  <c r="AH41" i="15"/>
  <c r="AA42" i="15"/>
  <c r="AH42" i="15" s="1"/>
  <c r="AB42" i="15"/>
  <c r="AC42" i="15"/>
  <c r="AE42" i="15"/>
  <c r="AD42" i="15" s="1"/>
  <c r="AF42" i="15"/>
  <c r="AG42" i="15" s="1"/>
  <c r="AI42" i="15"/>
  <c r="AK42" i="15" s="1"/>
  <c r="AA43" i="15"/>
  <c r="AH43" i="15" s="1"/>
  <c r="AB43" i="15"/>
  <c r="AC43" i="15"/>
  <c r="AE43" i="15"/>
  <c r="AD43" i="15" s="1"/>
  <c r="AF43" i="15"/>
  <c r="AG43" i="15" s="1"/>
  <c r="AA44" i="15"/>
  <c r="AH44" i="15" s="1"/>
  <c r="AB44" i="15"/>
  <c r="AC44" i="15"/>
  <c r="AE44" i="15"/>
  <c r="AI44" i="15" s="1"/>
  <c r="AL44" i="15" s="1"/>
  <c r="AF44" i="15"/>
  <c r="AG44" i="15" s="1"/>
  <c r="AA45" i="15"/>
  <c r="AH45" i="15" s="1"/>
  <c r="AB45" i="15"/>
  <c r="AC45" i="15"/>
  <c r="AE45" i="15"/>
  <c r="AI45" i="15" s="1"/>
  <c r="AK45" i="15" s="1"/>
  <c r="AF45" i="15"/>
  <c r="AG45" i="15" s="1"/>
  <c r="AA46" i="15"/>
  <c r="AH46" i="15" s="1"/>
  <c r="AB46" i="15"/>
  <c r="AC46" i="15"/>
  <c r="AE46" i="15"/>
  <c r="AF46" i="15"/>
  <c r="AG46" i="15" s="1"/>
  <c r="AA47" i="15"/>
  <c r="AH47" i="15" s="1"/>
  <c r="AB47" i="15"/>
  <c r="AC47" i="15"/>
  <c r="AE47" i="15"/>
  <c r="AD47" i="15" s="1"/>
  <c r="AF47" i="15"/>
  <c r="AG47" i="15" s="1"/>
  <c r="AA48" i="15"/>
  <c r="AH48" i="15" s="1"/>
  <c r="AB48" i="15"/>
  <c r="AC48" i="15"/>
  <c r="AE48" i="15"/>
  <c r="AI48" i="15" s="1"/>
  <c r="AK48" i="15" s="1"/>
  <c r="AF48" i="15"/>
  <c r="AG48" i="15" s="1"/>
  <c r="AA49" i="15"/>
  <c r="AH49" i="15" s="1"/>
  <c r="AB49" i="15"/>
  <c r="AC49" i="15"/>
  <c r="AD49" i="15"/>
  <c r="AE49" i="15"/>
  <c r="AI49" i="15" s="1"/>
  <c r="AF49" i="15"/>
  <c r="AG49" i="15" s="1"/>
  <c r="AA50" i="15"/>
  <c r="AH50" i="15" s="1"/>
  <c r="AB50" i="15"/>
  <c r="AC50" i="15"/>
  <c r="AE50" i="15"/>
  <c r="AD50" i="15" s="1"/>
  <c r="AF50" i="15"/>
  <c r="AG50" i="15" s="1"/>
  <c r="AA51" i="15"/>
  <c r="AH51" i="15" s="1"/>
  <c r="AB51" i="15"/>
  <c r="AC51" i="15"/>
  <c r="AE51" i="15"/>
  <c r="AF51" i="15"/>
  <c r="AG51" i="15" s="1"/>
  <c r="AA52" i="15"/>
  <c r="AH52" i="15" s="1"/>
  <c r="AB52" i="15"/>
  <c r="AC52" i="15"/>
  <c r="AE52" i="15"/>
  <c r="AI52" i="15" s="1"/>
  <c r="AJ52" i="15" s="1"/>
  <c r="AF52" i="15"/>
  <c r="AG52" i="15" s="1"/>
  <c r="AA53" i="15"/>
  <c r="AH53" i="15" s="1"/>
  <c r="AB53" i="15"/>
  <c r="AC53" i="15"/>
  <c r="AE53" i="15"/>
  <c r="AD53" i="15" s="1"/>
  <c r="AF53" i="15"/>
  <c r="AG53" i="15" s="1"/>
  <c r="AA54" i="15"/>
  <c r="AH54" i="15" s="1"/>
  <c r="AB54" i="15"/>
  <c r="AC54" i="15"/>
  <c r="AE54" i="15"/>
  <c r="AD54" i="15" s="1"/>
  <c r="AF54" i="15"/>
  <c r="AG54" i="15" s="1"/>
  <c r="AA55" i="15"/>
  <c r="AH55" i="15" s="1"/>
  <c r="AB55" i="15"/>
  <c r="AC55" i="15"/>
  <c r="AD55" i="15"/>
  <c r="AE55" i="15"/>
  <c r="AF55" i="15"/>
  <c r="AG55" i="15" s="1"/>
  <c r="AI55" i="15"/>
  <c r="AA56" i="15"/>
  <c r="AH56" i="15" s="1"/>
  <c r="AB56" i="15"/>
  <c r="AC56" i="15"/>
  <c r="AE56" i="15"/>
  <c r="AD56" i="15" s="1"/>
  <c r="AF56" i="15"/>
  <c r="AG56" i="15" s="1"/>
  <c r="AA57" i="15"/>
  <c r="AH57" i="15" s="1"/>
  <c r="AB57" i="15"/>
  <c r="AC57" i="15"/>
  <c r="AE57" i="15"/>
  <c r="AI57" i="15" s="1"/>
  <c r="AF57" i="15"/>
  <c r="AG57" i="15" s="1"/>
  <c r="AA58" i="15"/>
  <c r="AH58" i="15" s="1"/>
  <c r="AB58" i="15"/>
  <c r="AC58" i="15"/>
  <c r="AE58" i="15"/>
  <c r="AF58" i="15"/>
  <c r="AG58" i="15" s="1"/>
  <c r="AA59" i="15"/>
  <c r="AH59" i="15" s="1"/>
  <c r="AB59" i="15"/>
  <c r="AC59" i="15"/>
  <c r="AE59" i="15"/>
  <c r="AD59" i="15" s="1"/>
  <c r="AF59" i="15"/>
  <c r="AG59" i="15" s="1"/>
  <c r="AA60" i="15"/>
  <c r="AB60" i="15"/>
  <c r="AC60" i="15"/>
  <c r="AE60" i="15"/>
  <c r="AI60" i="15" s="1"/>
  <c r="AK60" i="15" s="1"/>
  <c r="AF60" i="15"/>
  <c r="AG60" i="15" s="1"/>
  <c r="AH60" i="15"/>
  <c r="AA61" i="15"/>
  <c r="AH61" i="15" s="1"/>
  <c r="AB61" i="15"/>
  <c r="AC61" i="15"/>
  <c r="AD61" i="15"/>
  <c r="AE61" i="15"/>
  <c r="AI61" i="15" s="1"/>
  <c r="AF61" i="15"/>
  <c r="AG61" i="15" s="1"/>
  <c r="AA62" i="15"/>
  <c r="AH62" i="15" s="1"/>
  <c r="AB62" i="15"/>
  <c r="AC62" i="15"/>
  <c r="AE62" i="15"/>
  <c r="AD62" i="15" s="1"/>
  <c r="AF62" i="15"/>
  <c r="AG62" i="15" s="1"/>
  <c r="AA63" i="15"/>
  <c r="AH63" i="15" s="1"/>
  <c r="AB63" i="15"/>
  <c r="AC63" i="15"/>
  <c r="AE63" i="15"/>
  <c r="AF63" i="15"/>
  <c r="AG63" i="15" s="1"/>
  <c r="AA64" i="15"/>
  <c r="AH64" i="15" s="1"/>
  <c r="AB64" i="15"/>
  <c r="AC64" i="15"/>
  <c r="AE64" i="15" s="1"/>
  <c r="AD64" i="15" s="1"/>
  <c r="AF64" i="15"/>
  <c r="AG64" i="15" s="1"/>
  <c r="AA65" i="15"/>
  <c r="AH65" i="15" s="1"/>
  <c r="AB65" i="15"/>
  <c r="AC65" i="15"/>
  <c r="AE65" i="15"/>
  <c r="AD65" i="15" s="1"/>
  <c r="AF65" i="15"/>
  <c r="AG65" i="15" s="1"/>
  <c r="AA66" i="15"/>
  <c r="AH66" i="15" s="1"/>
  <c r="AB66" i="15"/>
  <c r="AC66" i="15"/>
  <c r="AE66" i="15"/>
  <c r="AD66" i="15" s="1"/>
  <c r="AF66" i="15"/>
  <c r="AG66" i="15" s="1"/>
  <c r="AA67" i="15"/>
  <c r="AH67" i="15" s="1"/>
  <c r="AB67" i="15"/>
  <c r="AC67" i="15"/>
  <c r="AE67" i="15"/>
  <c r="AI67" i="15" s="1"/>
  <c r="AJ67" i="15" s="1"/>
  <c r="AF67" i="15"/>
  <c r="AG67" i="15" s="1"/>
  <c r="AA68" i="15"/>
  <c r="AH68" i="15" s="1"/>
  <c r="AB68" i="15"/>
  <c r="AC68" i="15"/>
  <c r="AE68" i="15"/>
  <c r="AI68" i="15" s="1"/>
  <c r="AL68" i="15" s="1"/>
  <c r="AF68" i="15"/>
  <c r="AG68" i="15"/>
  <c r="AA69" i="15"/>
  <c r="AB69" i="15"/>
  <c r="AC69" i="15"/>
  <c r="AE69" i="15"/>
  <c r="AI69" i="15" s="1"/>
  <c r="AF69" i="15"/>
  <c r="AG69" i="15" s="1"/>
  <c r="AH69" i="15"/>
  <c r="AA70" i="15"/>
  <c r="AH70" i="15" s="1"/>
  <c r="AB70" i="15"/>
  <c r="AC70" i="15"/>
  <c r="AE70" i="15"/>
  <c r="AF70" i="15"/>
  <c r="AG70" i="15" s="1"/>
  <c r="AA71" i="15"/>
  <c r="AH71" i="15" s="1"/>
  <c r="AB71" i="15"/>
  <c r="AC71" i="15"/>
  <c r="AE71" i="15"/>
  <c r="AI71" i="15" s="1"/>
  <c r="AL71" i="15" s="1"/>
  <c r="AF71" i="15"/>
  <c r="AG71" i="15" s="1"/>
  <c r="AA72" i="15"/>
  <c r="AH72" i="15" s="1"/>
  <c r="AB72" i="15"/>
  <c r="AC72" i="15"/>
  <c r="AE72" i="15"/>
  <c r="AF72" i="15"/>
  <c r="AG72" i="15" s="1"/>
  <c r="AA73" i="15"/>
  <c r="AH73" i="15" s="1"/>
  <c r="AB73" i="15"/>
  <c r="AC73" i="15"/>
  <c r="AE73" i="15"/>
  <c r="AI73" i="15" s="1"/>
  <c r="AJ73" i="15" s="1"/>
  <c r="AF73" i="15"/>
  <c r="AG73" i="15" s="1"/>
  <c r="AA74" i="15"/>
  <c r="AH74" i="15" s="1"/>
  <c r="AB74" i="15"/>
  <c r="AC74" i="15"/>
  <c r="AE74" i="15"/>
  <c r="AD74" i="15" s="1"/>
  <c r="AF74" i="15"/>
  <c r="AG74" i="15" s="1"/>
  <c r="AA75" i="15"/>
  <c r="AH75" i="15" s="1"/>
  <c r="AB75" i="15"/>
  <c r="AC75" i="15"/>
  <c r="AE75" i="15"/>
  <c r="AD75" i="15" s="1"/>
  <c r="AF75" i="15"/>
  <c r="AG75" i="15" s="1"/>
  <c r="AI75" i="15"/>
  <c r="AL75" i="15" s="1"/>
  <c r="AA76" i="15"/>
  <c r="AH76" i="15" s="1"/>
  <c r="AB76" i="15"/>
  <c r="AC76" i="15"/>
  <c r="AE76" i="15"/>
  <c r="AI76" i="15" s="1"/>
  <c r="AF76" i="15"/>
  <c r="AG76" i="15" s="1"/>
  <c r="AA77" i="15"/>
  <c r="AH77" i="15" s="1"/>
  <c r="AB77" i="15"/>
  <c r="AC77" i="15"/>
  <c r="AE77" i="15"/>
  <c r="AD77" i="15" s="1"/>
  <c r="AF77" i="15"/>
  <c r="AG77" i="15" s="1"/>
  <c r="AI77" i="15"/>
  <c r="AA78" i="15"/>
  <c r="AH78" i="15" s="1"/>
  <c r="AB78" i="15"/>
  <c r="AC78" i="15"/>
  <c r="AE78" i="15"/>
  <c r="AD78" i="15" s="1"/>
  <c r="AF78" i="15"/>
  <c r="AG78" i="15" s="1"/>
  <c r="AA79" i="15"/>
  <c r="AH79" i="15" s="1"/>
  <c r="AB79" i="15"/>
  <c r="AC79" i="15"/>
  <c r="AE79" i="15"/>
  <c r="AF79" i="15"/>
  <c r="AG79" i="15" s="1"/>
  <c r="AA80" i="15"/>
  <c r="AB80" i="15"/>
  <c r="AC80" i="15"/>
  <c r="AE80" i="15"/>
  <c r="AI80" i="15" s="1"/>
  <c r="AL80" i="15" s="1"/>
  <c r="AF80" i="15"/>
  <c r="AG80" i="15" s="1"/>
  <c r="AH80" i="15"/>
  <c r="AA81" i="15"/>
  <c r="AH81" i="15" s="1"/>
  <c r="AB81" i="15"/>
  <c r="AC81" i="15"/>
  <c r="AE81" i="15"/>
  <c r="AI81" i="15" s="1"/>
  <c r="AF81" i="15"/>
  <c r="AG81" i="15" s="1"/>
  <c r="AK81" i="15"/>
  <c r="AA82" i="15"/>
  <c r="AH82" i="15" s="1"/>
  <c r="AB82" i="15"/>
  <c r="AC82" i="15"/>
  <c r="AE82" i="15"/>
  <c r="AF82" i="15"/>
  <c r="AG82" i="15" s="1"/>
  <c r="AA83" i="15"/>
  <c r="AH83" i="15" s="1"/>
  <c r="AB83" i="15"/>
  <c r="AC83" i="15"/>
  <c r="AE83" i="15"/>
  <c r="AD83" i="15" s="1"/>
  <c r="AF83" i="15"/>
  <c r="AG83" i="15" s="1"/>
  <c r="AA84" i="15"/>
  <c r="AH84" i="15" s="1"/>
  <c r="AB84" i="15"/>
  <c r="AC84" i="15"/>
  <c r="AE84" i="15"/>
  <c r="AI84" i="15" s="1"/>
  <c r="AK84" i="15" s="1"/>
  <c r="AF84" i="15"/>
  <c r="AG84" i="15" s="1"/>
  <c r="AA85" i="15"/>
  <c r="AB85" i="15"/>
  <c r="AC85" i="15"/>
  <c r="AE85" i="15"/>
  <c r="AI85" i="15" s="1"/>
  <c r="AJ85" i="15" s="1"/>
  <c r="AF85" i="15"/>
  <c r="AG85" i="15"/>
  <c r="AH85" i="15"/>
  <c r="AK85" i="15"/>
  <c r="AA86" i="15"/>
  <c r="AH86" i="15" s="1"/>
  <c r="AB86" i="15"/>
  <c r="AC86" i="15"/>
  <c r="AE86" i="15"/>
  <c r="AD86" i="15" s="1"/>
  <c r="AF86" i="15"/>
  <c r="AG86" i="15" s="1"/>
  <c r="AA87" i="15"/>
  <c r="AB87" i="15"/>
  <c r="AC87" i="15"/>
  <c r="AE87" i="15"/>
  <c r="AD87" i="15" s="1"/>
  <c r="AF87" i="15"/>
  <c r="AG87" i="15" s="1"/>
  <c r="AH87" i="15"/>
  <c r="AA88" i="15"/>
  <c r="AH88" i="15" s="1"/>
  <c r="AB88" i="15"/>
  <c r="AC88" i="15"/>
  <c r="AE88" i="15"/>
  <c r="AF88" i="15"/>
  <c r="AG88" i="15" s="1"/>
  <c r="AA89" i="15"/>
  <c r="AH89" i="15" s="1"/>
  <c r="AB89" i="15"/>
  <c r="AC89" i="15"/>
  <c r="AE89" i="15"/>
  <c r="AF89" i="15"/>
  <c r="AG89" i="15"/>
  <c r="AA90" i="15"/>
  <c r="AH90" i="15" s="1"/>
  <c r="AB90" i="15"/>
  <c r="AC90" i="15"/>
  <c r="AE90" i="15"/>
  <c r="AD90" i="15" s="1"/>
  <c r="AF90" i="15"/>
  <c r="AG90" i="15" s="1"/>
  <c r="AA91" i="15"/>
  <c r="AH91" i="15" s="1"/>
  <c r="AB91" i="15"/>
  <c r="AC91" i="15"/>
  <c r="AE91" i="15"/>
  <c r="AD91" i="15" s="1"/>
  <c r="AF91" i="15"/>
  <c r="AG91" i="15" s="1"/>
  <c r="AA92" i="15"/>
  <c r="AH92" i="15" s="1"/>
  <c r="AB92" i="15"/>
  <c r="AC92" i="15"/>
  <c r="AD92" i="15"/>
  <c r="AE92" i="15"/>
  <c r="AI92" i="15" s="1"/>
  <c r="AL92" i="15" s="1"/>
  <c r="AF92" i="15"/>
  <c r="AG92" i="15" s="1"/>
  <c r="AA93" i="15"/>
  <c r="AH93" i="15" s="1"/>
  <c r="AB93" i="15"/>
  <c r="AC93" i="15"/>
  <c r="AE93" i="15"/>
  <c r="AI93" i="15" s="1"/>
  <c r="AF93" i="15"/>
  <c r="AG93" i="15" s="1"/>
  <c r="AA94" i="15"/>
  <c r="AH94" i="15" s="1"/>
  <c r="AB94" i="15"/>
  <c r="AC94" i="15"/>
  <c r="AE94" i="15"/>
  <c r="AF94" i="15"/>
  <c r="AG94" i="15" s="1"/>
  <c r="AA95" i="15"/>
  <c r="AH95" i="15" s="1"/>
  <c r="AB95" i="15"/>
  <c r="AC95" i="15"/>
  <c r="AE95" i="15"/>
  <c r="AF95" i="15"/>
  <c r="AG95" i="15" s="1"/>
  <c r="AA96" i="15"/>
  <c r="AH96" i="15" s="1"/>
  <c r="AB96" i="15"/>
  <c r="AC96" i="15"/>
  <c r="AE96" i="15"/>
  <c r="AF96" i="15"/>
  <c r="AG96" i="15" s="1"/>
  <c r="AA97" i="15"/>
  <c r="AH97" i="15" s="1"/>
  <c r="AB97" i="15"/>
  <c r="AC97" i="15"/>
  <c r="AE97" i="15"/>
  <c r="AI97" i="15" s="1"/>
  <c r="AM97" i="15" s="1"/>
  <c r="AF97" i="15"/>
  <c r="AG97" i="15" s="1"/>
  <c r="AL97" i="15"/>
  <c r="AA98" i="15"/>
  <c r="AH98" i="15" s="1"/>
  <c r="AB98" i="15"/>
  <c r="AC98" i="15"/>
  <c r="AE98" i="15"/>
  <c r="AF98" i="15"/>
  <c r="AG98" i="15" s="1"/>
  <c r="AA99" i="15"/>
  <c r="AB99" i="15"/>
  <c r="AC99" i="15"/>
  <c r="AE99" i="15"/>
  <c r="AD99" i="15" s="1"/>
  <c r="AF99" i="15"/>
  <c r="AG99" i="15" s="1"/>
  <c r="AH99" i="15"/>
  <c r="AI99" i="15"/>
  <c r="AA100" i="15"/>
  <c r="AH100" i="15" s="1"/>
  <c r="AB100" i="15"/>
  <c r="AC100" i="15"/>
  <c r="AE100" i="15"/>
  <c r="AD100" i="15" s="1"/>
  <c r="AF100" i="15"/>
  <c r="AG100" i="15" s="1"/>
  <c r="AI100" i="15"/>
  <c r="AJ100" i="15" s="1"/>
  <c r="AA101" i="15"/>
  <c r="AB101" i="15"/>
  <c r="AC101" i="15"/>
  <c r="AE101" i="15"/>
  <c r="AD101" i="15" s="1"/>
  <c r="AF101" i="15"/>
  <c r="AG101" i="15"/>
  <c r="AH101" i="15"/>
  <c r="AA102" i="15"/>
  <c r="AH102" i="15" s="1"/>
  <c r="AB102" i="15"/>
  <c r="AC102" i="15"/>
  <c r="AE102" i="15"/>
  <c r="AD102" i="15" s="1"/>
  <c r="AF102" i="15"/>
  <c r="AG102" i="15"/>
  <c r="AA103" i="15"/>
  <c r="AH103" i="15" s="1"/>
  <c r="AB103" i="15"/>
  <c r="AC103" i="15"/>
  <c r="AE103" i="15"/>
  <c r="AF103" i="15"/>
  <c r="AG103" i="15" s="1"/>
  <c r="AA104" i="15"/>
  <c r="AB104" i="15"/>
  <c r="AC104" i="15"/>
  <c r="AE104" i="15"/>
  <c r="AF104" i="15"/>
  <c r="AG104" i="15"/>
  <c r="AH104" i="15"/>
  <c r="AA105" i="15"/>
  <c r="AH105" i="15" s="1"/>
  <c r="AB105" i="15"/>
  <c r="AC105" i="15"/>
  <c r="AE105" i="15"/>
  <c r="AI105" i="15" s="1"/>
  <c r="AF105" i="15"/>
  <c r="AG105" i="15" s="1"/>
  <c r="AA106" i="15"/>
  <c r="AH106" i="15" s="1"/>
  <c r="AB106" i="15"/>
  <c r="AC106" i="15"/>
  <c r="AE106" i="15"/>
  <c r="AF106" i="15"/>
  <c r="AG106" i="15" s="1"/>
  <c r="AA107" i="15"/>
  <c r="AH107" i="15" s="1"/>
  <c r="AB107" i="15"/>
  <c r="AC107" i="15"/>
  <c r="AD107" i="15"/>
  <c r="AE107" i="15"/>
  <c r="AF107" i="15"/>
  <c r="AG107" i="15" s="1"/>
  <c r="AI107" i="15"/>
  <c r="AL107" i="15" s="1"/>
  <c r="AA108" i="15"/>
  <c r="AH108" i="15" s="1"/>
  <c r="AB108" i="15"/>
  <c r="AC108" i="15"/>
  <c r="AE108" i="15"/>
  <c r="AF108" i="15"/>
  <c r="AG108" i="15" s="1"/>
  <c r="AA109" i="15"/>
  <c r="AH109" i="15" s="1"/>
  <c r="AB109" i="15"/>
  <c r="AC109" i="15"/>
  <c r="AD109" i="15"/>
  <c r="AE109" i="15"/>
  <c r="AI109" i="15" s="1"/>
  <c r="AM109" i="15" s="1"/>
  <c r="AF109" i="15"/>
  <c r="AG109" i="15" s="1"/>
  <c r="AA110" i="15"/>
  <c r="AH110" i="15" s="1"/>
  <c r="AB110" i="15"/>
  <c r="AC110" i="15"/>
  <c r="AE110" i="15"/>
  <c r="AD110" i="15" s="1"/>
  <c r="AF110" i="15"/>
  <c r="AG110" i="15" s="1"/>
  <c r="AA111" i="15"/>
  <c r="AH111" i="15" s="1"/>
  <c r="AB111" i="15"/>
  <c r="AC111" i="15"/>
  <c r="AE111" i="15"/>
  <c r="AD111" i="15" s="1"/>
  <c r="AF111" i="15"/>
  <c r="AG111" i="15" s="1"/>
  <c r="AI111" i="15"/>
  <c r="AK111" i="15" s="1"/>
  <c r="AA112" i="15"/>
  <c r="AH112" i="15" s="1"/>
  <c r="AB112" i="15"/>
  <c r="AC112" i="15"/>
  <c r="AE112" i="15"/>
  <c r="AD112" i="15" s="1"/>
  <c r="AF112" i="15"/>
  <c r="AG112" i="15" s="1"/>
  <c r="AA113" i="15"/>
  <c r="AH113" i="15" s="1"/>
  <c r="AB113" i="15"/>
  <c r="AC113" i="15"/>
  <c r="AE113" i="15"/>
  <c r="AI113" i="15" s="1"/>
  <c r="AF113" i="15"/>
  <c r="AG113" i="15" s="1"/>
  <c r="AA114" i="15"/>
  <c r="AH114" i="15" s="1"/>
  <c r="AB114" i="15"/>
  <c r="AC114" i="15"/>
  <c r="AE114" i="15"/>
  <c r="AD114" i="15" s="1"/>
  <c r="AF114" i="15"/>
  <c r="AG114" i="15"/>
  <c r="AA115" i="15"/>
  <c r="AH115" i="15" s="1"/>
  <c r="AB115" i="15"/>
  <c r="AC115" i="15"/>
  <c r="AE115" i="15"/>
  <c r="AD115" i="15" s="1"/>
  <c r="AF115" i="15"/>
  <c r="AG115" i="15" s="1"/>
  <c r="AA116" i="15"/>
  <c r="AH116" i="15" s="1"/>
  <c r="AB116" i="15"/>
  <c r="AC116" i="15"/>
  <c r="AE116" i="15"/>
  <c r="AF116" i="15"/>
  <c r="AG116" i="15" s="1"/>
  <c r="AA117" i="15"/>
  <c r="AH117" i="15" s="1"/>
  <c r="AB117" i="15"/>
  <c r="AC117" i="15"/>
  <c r="AE117" i="15"/>
  <c r="AI117" i="15" s="1"/>
  <c r="AF117" i="15"/>
  <c r="AG117" i="15" s="1"/>
  <c r="AA118" i="15"/>
  <c r="AH118" i="15" s="1"/>
  <c r="AB118" i="15"/>
  <c r="AC118" i="15"/>
  <c r="AE118" i="15"/>
  <c r="AF118" i="15"/>
  <c r="AG118" i="15"/>
  <c r="AA119" i="15"/>
  <c r="AH119" i="15" s="1"/>
  <c r="AB119" i="15"/>
  <c r="AC119" i="15"/>
  <c r="AE119" i="15"/>
  <c r="AF119" i="15"/>
  <c r="AG119" i="15" s="1"/>
  <c r="AA120" i="15"/>
  <c r="AH120" i="15" s="1"/>
  <c r="AB120" i="15"/>
  <c r="AC120" i="15"/>
  <c r="AE120" i="15"/>
  <c r="AF120" i="15"/>
  <c r="AG120" i="15" s="1"/>
  <c r="AA121" i="15"/>
  <c r="AH121" i="15" s="1"/>
  <c r="AB121" i="15"/>
  <c r="AC121" i="15"/>
  <c r="AE121" i="15"/>
  <c r="AI121" i="15" s="1"/>
  <c r="AM121" i="15" s="1"/>
  <c r="AF121" i="15"/>
  <c r="AG121" i="15" s="1"/>
  <c r="AK121" i="15"/>
  <c r="AA122" i="15"/>
  <c r="AH122" i="15" s="1"/>
  <c r="AB122" i="15"/>
  <c r="AC122" i="15"/>
  <c r="AE122" i="15"/>
  <c r="AD122" i="15" s="1"/>
  <c r="AF122" i="15"/>
  <c r="AG122" i="15" s="1"/>
  <c r="AA123" i="15"/>
  <c r="AH123" i="15" s="1"/>
  <c r="AB123" i="15"/>
  <c r="AC123" i="15"/>
  <c r="AE123" i="15" s="1"/>
  <c r="AF123" i="15"/>
  <c r="AG123" i="15" s="1"/>
  <c r="AA124" i="15"/>
  <c r="AH124" i="15" s="1"/>
  <c r="AB124" i="15"/>
  <c r="AC124" i="15"/>
  <c r="AD124" i="15"/>
  <c r="AE124" i="15"/>
  <c r="AI124" i="15" s="1"/>
  <c r="AJ124" i="15" s="1"/>
  <c r="AF124" i="15"/>
  <c r="AG124" i="15" s="1"/>
  <c r="AA125" i="15"/>
  <c r="AH125" i="15" s="1"/>
  <c r="AB125" i="15"/>
  <c r="AC125" i="15"/>
  <c r="AE125" i="15"/>
  <c r="AD125" i="15" s="1"/>
  <c r="AF125" i="15"/>
  <c r="AG125" i="15" s="1"/>
  <c r="AA126" i="15"/>
  <c r="AH126" i="15" s="1"/>
  <c r="AB126" i="15"/>
  <c r="AC126" i="15"/>
  <c r="AE126" i="15"/>
  <c r="AD126" i="15" s="1"/>
  <c r="AF126" i="15"/>
  <c r="AG126" i="15" s="1"/>
  <c r="AA127" i="15"/>
  <c r="AH127" i="15" s="1"/>
  <c r="AB127" i="15"/>
  <c r="AC127" i="15"/>
  <c r="AE127" i="15"/>
  <c r="AI127" i="15" s="1"/>
  <c r="AF127" i="15"/>
  <c r="AG127" i="15" s="1"/>
  <c r="AA128" i="15"/>
  <c r="AH128" i="15" s="1"/>
  <c r="AB128" i="15"/>
  <c r="AC128" i="15"/>
  <c r="AE128" i="15"/>
  <c r="AF128" i="15"/>
  <c r="AG128" i="15" s="1"/>
  <c r="AA129" i="15"/>
  <c r="AB129" i="15"/>
  <c r="AC129" i="15"/>
  <c r="AE129" i="15"/>
  <c r="AI129" i="15" s="1"/>
  <c r="AF129" i="15"/>
  <c r="AG129" i="15" s="1"/>
  <c r="AH129" i="15"/>
  <c r="AA130" i="15"/>
  <c r="AH130" i="15" s="1"/>
  <c r="AB130" i="15"/>
  <c r="AC130" i="15"/>
  <c r="AE130" i="15"/>
  <c r="AF130" i="15"/>
  <c r="AG130" i="15"/>
  <c r="AA131" i="15"/>
  <c r="AH131" i="15" s="1"/>
  <c r="AB131" i="15"/>
  <c r="AC131" i="15"/>
  <c r="AE131" i="15"/>
  <c r="AD131" i="15" s="1"/>
  <c r="AF131" i="15"/>
  <c r="AG131" i="15" s="1"/>
  <c r="AA132" i="15"/>
  <c r="AH132" i="15" s="1"/>
  <c r="AB132" i="15"/>
  <c r="AC132" i="15"/>
  <c r="AE132" i="15"/>
  <c r="AF132" i="15"/>
  <c r="AG132" i="15" s="1"/>
  <c r="AA133" i="15"/>
  <c r="AH133" i="15" s="1"/>
  <c r="AB133" i="15"/>
  <c r="AC133" i="15"/>
  <c r="AE133" i="15"/>
  <c r="AI133" i="15" s="1"/>
  <c r="AM133" i="15" s="1"/>
  <c r="AF133" i="15"/>
  <c r="AG133" i="15" s="1"/>
  <c r="AK133" i="15"/>
  <c r="AA134" i="15"/>
  <c r="AH134" i="15" s="1"/>
  <c r="AB134" i="15"/>
  <c r="AC134" i="15"/>
  <c r="AE134" i="15"/>
  <c r="AD134" i="15" s="1"/>
  <c r="AF134" i="15"/>
  <c r="AG134" i="15" s="1"/>
  <c r="AA135" i="15"/>
  <c r="AH135" i="15" s="1"/>
  <c r="AB135" i="15"/>
  <c r="AC135" i="15"/>
  <c r="AE135" i="15"/>
  <c r="AD135" i="15" s="1"/>
  <c r="AF135" i="15"/>
  <c r="AG135" i="15" s="1"/>
  <c r="AI135" i="15"/>
  <c r="AK135" i="15" s="1"/>
  <c r="AA136" i="15"/>
  <c r="AB136" i="15"/>
  <c r="AC136" i="15"/>
  <c r="AD136" i="15"/>
  <c r="AE136" i="15"/>
  <c r="AI136" i="15" s="1"/>
  <c r="AF136" i="15"/>
  <c r="AG136" i="15" s="1"/>
  <c r="AH136" i="15"/>
  <c r="AA137" i="15"/>
  <c r="AH137" i="15" s="1"/>
  <c r="AB137" i="15"/>
  <c r="AC137" i="15"/>
  <c r="AD137" i="15"/>
  <c r="AE137" i="15"/>
  <c r="AI137" i="15" s="1"/>
  <c r="AM137" i="15" s="1"/>
  <c r="AF137" i="15"/>
  <c r="AG137" i="15" s="1"/>
  <c r="AA138" i="15"/>
  <c r="AH138" i="15" s="1"/>
  <c r="AB138" i="15"/>
  <c r="AC138" i="15"/>
  <c r="AE138" i="15"/>
  <c r="AD138" i="15" s="1"/>
  <c r="AF138" i="15"/>
  <c r="AG138" i="15" s="1"/>
  <c r="AA139" i="15"/>
  <c r="AH139" i="15" s="1"/>
  <c r="AB139" i="15"/>
  <c r="AC139" i="15"/>
  <c r="AE139" i="15"/>
  <c r="AI139" i="15" s="1"/>
  <c r="AF139" i="15"/>
  <c r="AG139" i="15" s="1"/>
  <c r="AA140" i="15"/>
  <c r="AH140" i="15" s="1"/>
  <c r="AB140" i="15"/>
  <c r="AC140" i="15"/>
  <c r="AE140" i="15"/>
  <c r="AF140" i="15"/>
  <c r="AG140" i="15" s="1"/>
  <c r="AA141" i="15"/>
  <c r="AH141" i="15" s="1"/>
  <c r="AB141" i="15"/>
  <c r="AC141" i="15"/>
  <c r="AE141" i="15"/>
  <c r="AI141" i="15" s="1"/>
  <c r="AF141" i="15"/>
  <c r="AG141" i="15" s="1"/>
  <c r="AA142" i="15"/>
  <c r="AH142" i="15" s="1"/>
  <c r="AB142" i="15"/>
  <c r="AC142" i="15"/>
  <c r="AE142" i="15"/>
  <c r="AF142" i="15"/>
  <c r="AG142" i="15"/>
  <c r="AA143" i="15"/>
  <c r="AH143" i="15" s="1"/>
  <c r="AB143" i="15"/>
  <c r="AC143" i="15"/>
  <c r="AE143" i="15"/>
  <c r="AD143" i="15" s="1"/>
  <c r="AF143" i="15"/>
  <c r="AG143" i="15" s="1"/>
  <c r="AA144" i="15"/>
  <c r="AH144" i="15" s="1"/>
  <c r="AB144" i="15"/>
  <c r="AC144" i="15"/>
  <c r="AE144" i="15"/>
  <c r="AF144" i="15"/>
  <c r="AG144" i="15" s="1"/>
  <c r="AA145" i="15"/>
  <c r="AH145" i="15" s="1"/>
  <c r="AB145" i="15"/>
  <c r="AC145" i="15"/>
  <c r="AE145" i="15"/>
  <c r="AF145" i="15"/>
  <c r="AG145" i="15"/>
  <c r="AA146" i="15"/>
  <c r="AH146" i="15" s="1"/>
  <c r="AB146" i="15"/>
  <c r="AC146" i="15"/>
  <c r="AE146" i="15"/>
  <c r="AD146" i="15" s="1"/>
  <c r="AF146" i="15"/>
  <c r="AG146" i="15" s="1"/>
  <c r="AA147" i="15"/>
  <c r="AB147" i="15"/>
  <c r="AC147" i="15"/>
  <c r="AE147" i="15"/>
  <c r="AD147" i="15" s="1"/>
  <c r="AF147" i="15"/>
  <c r="AG147" i="15" s="1"/>
  <c r="AH147" i="15"/>
  <c r="AI147" i="15"/>
  <c r="AK147" i="15" s="1"/>
  <c r="AA148" i="15"/>
  <c r="AH148" i="15" s="1"/>
  <c r="AB148" i="15"/>
  <c r="AC148" i="15"/>
  <c r="AE148" i="15"/>
  <c r="AD148" i="15" s="1"/>
  <c r="AF148" i="15"/>
  <c r="AG148" i="15" s="1"/>
  <c r="AA149" i="15"/>
  <c r="AH149" i="15" s="1"/>
  <c r="AB149" i="15"/>
  <c r="AC149" i="15"/>
  <c r="AE149" i="15"/>
  <c r="AD149" i="15" s="1"/>
  <c r="AF149" i="15"/>
  <c r="AG149" i="15" s="1"/>
  <c r="AA150" i="15"/>
  <c r="AH150" i="15" s="1"/>
  <c r="AB150" i="15"/>
  <c r="AC150" i="15"/>
  <c r="AE150" i="15"/>
  <c r="AD150" i="15" s="1"/>
  <c r="AF150" i="15"/>
  <c r="AG150" i="15" s="1"/>
  <c r="AA151" i="15"/>
  <c r="AH151" i="15" s="1"/>
  <c r="AB151" i="15"/>
  <c r="AC151" i="15"/>
  <c r="AE151" i="15"/>
  <c r="AI151" i="15" s="1"/>
  <c r="AF151" i="15"/>
  <c r="AG151" i="15" s="1"/>
  <c r="AA152" i="15"/>
  <c r="AH152" i="15" s="1"/>
  <c r="AB152" i="15"/>
  <c r="AC152" i="15"/>
  <c r="AE152" i="15"/>
  <c r="AF152" i="15"/>
  <c r="AG152" i="15"/>
  <c r="AA153" i="15"/>
  <c r="AB153" i="15"/>
  <c r="AC153" i="15"/>
  <c r="AD153" i="15"/>
  <c r="AE153" i="15"/>
  <c r="AI153" i="15" s="1"/>
  <c r="AF153" i="15"/>
  <c r="AG153" i="15" s="1"/>
  <c r="AH153" i="15"/>
  <c r="AA154" i="15"/>
  <c r="AH154" i="15" s="1"/>
  <c r="AB154" i="15"/>
  <c r="AC154" i="15"/>
  <c r="AE154" i="15" s="1"/>
  <c r="AF154" i="15"/>
  <c r="AG154" i="15" s="1"/>
  <c r="AA155" i="15"/>
  <c r="AH155" i="15" s="1"/>
  <c r="AB155" i="15"/>
  <c r="AC155" i="15"/>
  <c r="AE155" i="15"/>
  <c r="AD155" i="15" s="1"/>
  <c r="AF155" i="15"/>
  <c r="AG155" i="15" s="1"/>
  <c r="AA156" i="15"/>
  <c r="AH156" i="15" s="1"/>
  <c r="AB156" i="15"/>
  <c r="AC156" i="15"/>
  <c r="AE156" i="15"/>
  <c r="AF156" i="15"/>
  <c r="AG156" i="15" s="1"/>
  <c r="AA157" i="15"/>
  <c r="AB157" i="15"/>
  <c r="AC157" i="15"/>
  <c r="AE157" i="15"/>
  <c r="AI157" i="15" s="1"/>
  <c r="AM157" i="15" s="1"/>
  <c r="AF157" i="15"/>
  <c r="AG157" i="15" s="1"/>
  <c r="AH157" i="15"/>
  <c r="AA158" i="15"/>
  <c r="AH158" i="15" s="1"/>
  <c r="AB158" i="15"/>
  <c r="AC158" i="15"/>
  <c r="AE158" i="15"/>
  <c r="AD158" i="15" s="1"/>
  <c r="AF158" i="15"/>
  <c r="AG158" i="15" s="1"/>
  <c r="AA159" i="15"/>
  <c r="AH159" i="15" s="1"/>
  <c r="AB159" i="15"/>
  <c r="AC159" i="15"/>
  <c r="AE159" i="15"/>
  <c r="AD159" i="15" s="1"/>
  <c r="AF159" i="15"/>
  <c r="AG159" i="15" s="1"/>
  <c r="AA160" i="15"/>
  <c r="AB160" i="15"/>
  <c r="AC160" i="15"/>
  <c r="AE160" i="15"/>
  <c r="AD160" i="15" s="1"/>
  <c r="AF160" i="15"/>
  <c r="AG160" i="15" s="1"/>
  <c r="AH160" i="15"/>
  <c r="AA161" i="15"/>
  <c r="AH161" i="15" s="1"/>
  <c r="AB161" i="15"/>
  <c r="AC161" i="15"/>
  <c r="AE161" i="15"/>
  <c r="AF161" i="15"/>
  <c r="AG161" i="15" s="1"/>
  <c r="AA162" i="15"/>
  <c r="AH162" i="15" s="1"/>
  <c r="AB162" i="15"/>
  <c r="AC162" i="15"/>
  <c r="AE162" i="15"/>
  <c r="AD162" i="15" s="1"/>
  <c r="AF162" i="15"/>
  <c r="AG162" i="15" s="1"/>
  <c r="AA163" i="15"/>
  <c r="AH163" i="15" s="1"/>
  <c r="AB163" i="15"/>
  <c r="AC163" i="15"/>
  <c r="AE163" i="15"/>
  <c r="AI163" i="15" s="1"/>
  <c r="AF163" i="15"/>
  <c r="AG163" i="15" s="1"/>
  <c r="AA164" i="15"/>
  <c r="AH164" i="15" s="1"/>
  <c r="AB164" i="15"/>
  <c r="AC164" i="15"/>
  <c r="AE164" i="15"/>
  <c r="AF164" i="15"/>
  <c r="AG164" i="15" s="1"/>
  <c r="AA165" i="15"/>
  <c r="AB165" i="15"/>
  <c r="AC165" i="15"/>
  <c r="AE165" i="15"/>
  <c r="AI165" i="15" s="1"/>
  <c r="AF165" i="15"/>
  <c r="AG165" i="15" s="1"/>
  <c r="AH165" i="15"/>
  <c r="AA166" i="15"/>
  <c r="AH166" i="15" s="1"/>
  <c r="AB166" i="15"/>
  <c r="AC166" i="15"/>
  <c r="AE166" i="15"/>
  <c r="AF166" i="15"/>
  <c r="AG166" i="15" s="1"/>
  <c r="AA167" i="15"/>
  <c r="AH167" i="15" s="1"/>
  <c r="AB167" i="15"/>
  <c r="AC167" i="15"/>
  <c r="AE167" i="15"/>
  <c r="AD167" i="15" s="1"/>
  <c r="AF167" i="15"/>
  <c r="AG167" i="15" s="1"/>
  <c r="AA168" i="15"/>
  <c r="AH168" i="15" s="1"/>
  <c r="AB168" i="15"/>
  <c r="AC168" i="15"/>
  <c r="AE168" i="15"/>
  <c r="AF168" i="15"/>
  <c r="AG168" i="15"/>
  <c r="AA169" i="15"/>
  <c r="AH169" i="15" s="1"/>
  <c r="AB169" i="15"/>
  <c r="AC169" i="15"/>
  <c r="AE169" i="15"/>
  <c r="AI169" i="15" s="1"/>
  <c r="AM169" i="15" s="1"/>
  <c r="AF169" i="15"/>
  <c r="AG169" i="15"/>
  <c r="AJ169" i="15"/>
  <c r="AA170" i="15"/>
  <c r="AH170" i="15" s="1"/>
  <c r="AB170" i="15"/>
  <c r="AC170" i="15"/>
  <c r="AE170" i="15"/>
  <c r="AD170" i="15" s="1"/>
  <c r="AF170" i="15"/>
  <c r="AG170" i="15" s="1"/>
  <c r="AI170" i="15"/>
  <c r="AL170" i="15" s="1"/>
  <c r="AA171" i="15"/>
  <c r="AH171" i="15" s="1"/>
  <c r="AB171" i="15"/>
  <c r="AC171" i="15"/>
  <c r="AE171" i="15"/>
  <c r="AD171" i="15" s="1"/>
  <c r="AF171" i="15"/>
  <c r="AG171" i="15" s="1"/>
  <c r="AI171" i="15"/>
  <c r="AK171" i="15" s="1"/>
  <c r="AA172" i="15"/>
  <c r="AH172" i="15" s="1"/>
  <c r="AB172" i="15"/>
  <c r="AC172" i="15"/>
  <c r="AE172" i="15"/>
  <c r="AD172" i="15" s="1"/>
  <c r="AF172" i="15"/>
  <c r="AG172" i="15" s="1"/>
  <c r="AA173" i="15"/>
  <c r="AH173" i="15" s="1"/>
  <c r="AB173" i="15"/>
  <c r="AC173" i="15"/>
  <c r="AE173" i="15"/>
  <c r="AI173" i="15" s="1"/>
  <c r="AF173" i="15"/>
  <c r="AG173" i="15" s="1"/>
  <c r="AA174" i="15"/>
  <c r="AH174" i="15" s="1"/>
  <c r="AB174" i="15"/>
  <c r="AC174" i="15"/>
  <c r="AE174" i="15"/>
  <c r="AF174" i="15"/>
  <c r="AG174" i="15" s="1"/>
  <c r="AA175" i="15"/>
  <c r="AH175" i="15" s="1"/>
  <c r="AB175" i="15"/>
  <c r="AC175" i="15"/>
  <c r="AE175" i="15"/>
  <c r="AD175" i="15" s="1"/>
  <c r="AF175" i="15"/>
  <c r="AG175" i="15" s="1"/>
  <c r="AA176" i="15"/>
  <c r="AB176" i="15"/>
  <c r="AC176" i="15"/>
  <c r="AD176" i="15"/>
  <c r="AE176" i="15"/>
  <c r="AI176" i="15" s="1"/>
  <c r="AF176" i="15"/>
  <c r="AG176" i="15" s="1"/>
  <c r="AH176" i="15"/>
  <c r="AA177" i="15"/>
  <c r="AH177" i="15" s="1"/>
  <c r="AB177" i="15"/>
  <c r="AC177" i="15"/>
  <c r="AE177" i="15"/>
  <c r="AI177" i="15" s="1"/>
  <c r="AM177" i="15" s="1"/>
  <c r="AF177" i="15"/>
  <c r="AG177" i="15"/>
  <c r="AA178" i="15"/>
  <c r="AH178" i="15" s="1"/>
  <c r="AB178" i="15"/>
  <c r="AC178" i="15"/>
  <c r="AE178" i="15"/>
  <c r="AF178" i="15"/>
  <c r="AG178" i="15" s="1"/>
  <c r="AA179" i="15"/>
  <c r="AH179" i="15" s="1"/>
  <c r="AB179" i="15"/>
  <c r="AC179" i="15"/>
  <c r="AD179" i="15"/>
  <c r="AE179" i="15"/>
  <c r="AI179" i="15" s="1"/>
  <c r="AL179" i="15" s="1"/>
  <c r="AF179" i="15"/>
  <c r="AG179" i="15" s="1"/>
  <c r="AA180" i="15"/>
  <c r="AH180" i="15" s="1"/>
  <c r="AB180" i="15"/>
  <c r="AC180" i="15"/>
  <c r="AE180" i="15"/>
  <c r="AF180" i="15"/>
  <c r="AG180" i="15" s="1"/>
  <c r="AA181" i="15"/>
  <c r="AH181" i="15" s="1"/>
  <c r="AB181" i="15"/>
  <c r="AC181" i="15"/>
  <c r="AD181" i="15"/>
  <c r="AE181" i="15"/>
  <c r="AI181" i="15" s="1"/>
  <c r="AF181" i="15"/>
  <c r="AG181" i="15" s="1"/>
  <c r="AL181" i="15"/>
  <c r="AA182" i="15"/>
  <c r="AH182" i="15" s="1"/>
  <c r="AB182" i="15"/>
  <c r="AC182" i="15"/>
  <c r="AE182" i="15"/>
  <c r="AF182" i="15"/>
  <c r="AG182" i="15" s="1"/>
  <c r="AA183" i="15"/>
  <c r="AH183" i="15" s="1"/>
  <c r="AB183" i="15"/>
  <c r="AC183" i="15"/>
  <c r="AE183" i="15"/>
  <c r="AD183" i="15" s="1"/>
  <c r="AF183" i="15"/>
  <c r="AG183" i="15" s="1"/>
  <c r="AA184" i="15"/>
  <c r="AH184" i="15" s="1"/>
  <c r="AB184" i="15"/>
  <c r="AC184" i="15"/>
  <c r="AE184" i="15" s="1"/>
  <c r="AD184" i="15" s="1"/>
  <c r="AF184" i="15"/>
  <c r="AG184" i="15" s="1"/>
  <c r="AA185" i="15"/>
  <c r="AH185" i="15" s="1"/>
  <c r="AB185" i="15"/>
  <c r="AC185" i="15"/>
  <c r="AE185" i="15"/>
  <c r="AF185" i="15"/>
  <c r="AG185" i="15" s="1"/>
  <c r="AA186" i="15"/>
  <c r="AB186" i="15"/>
  <c r="AC186" i="15"/>
  <c r="AE186" i="15"/>
  <c r="AD186" i="15" s="1"/>
  <c r="AF186" i="15"/>
  <c r="AG186" i="15" s="1"/>
  <c r="AH186" i="15"/>
  <c r="AA187" i="15"/>
  <c r="AH187" i="15" s="1"/>
  <c r="AB187" i="15"/>
  <c r="AC187" i="15"/>
  <c r="AD187" i="15"/>
  <c r="AE187" i="15"/>
  <c r="AI187" i="15" s="1"/>
  <c r="AF187" i="15"/>
  <c r="AG187" i="15" s="1"/>
  <c r="AA188" i="15"/>
  <c r="AH188" i="15" s="1"/>
  <c r="AB188" i="15"/>
  <c r="AC188" i="15"/>
  <c r="AE188" i="15"/>
  <c r="AF188" i="15"/>
  <c r="AG188" i="15" s="1"/>
  <c r="AA189" i="15"/>
  <c r="AB189" i="15"/>
  <c r="AC189" i="15"/>
  <c r="AE189" i="15"/>
  <c r="AI189" i="15" s="1"/>
  <c r="AM189" i="15" s="1"/>
  <c r="AF189" i="15"/>
  <c r="AG189" i="15" s="1"/>
  <c r="AH189" i="15"/>
  <c r="AA190" i="15"/>
  <c r="AH190" i="15" s="1"/>
  <c r="AB190" i="15"/>
  <c r="AC190" i="15"/>
  <c r="AE190" i="15"/>
  <c r="AF190" i="15"/>
  <c r="AG190" i="15" s="1"/>
  <c r="AA191" i="15"/>
  <c r="AB191" i="15"/>
  <c r="AC191" i="15"/>
  <c r="AE191" i="15"/>
  <c r="AD191" i="15" s="1"/>
  <c r="AF191" i="15"/>
  <c r="AG191" i="15" s="1"/>
  <c r="AH191" i="15"/>
  <c r="AA192" i="15"/>
  <c r="AH192" i="15" s="1"/>
  <c r="AB192" i="15"/>
  <c r="AC192" i="15"/>
  <c r="AE192" i="15"/>
  <c r="AD192" i="15" s="1"/>
  <c r="AF192" i="15"/>
  <c r="AG192" i="15" s="1"/>
  <c r="AA193" i="15"/>
  <c r="AH193" i="15" s="1"/>
  <c r="AB193" i="15"/>
  <c r="AC193" i="15"/>
  <c r="AD193" i="15"/>
  <c r="AE193" i="15"/>
  <c r="AI193" i="15" s="1"/>
  <c r="AM193" i="15" s="1"/>
  <c r="AF193" i="15"/>
  <c r="AG193" i="15" s="1"/>
  <c r="AA194" i="15"/>
  <c r="AH194" i="15" s="1"/>
  <c r="AB194" i="15"/>
  <c r="AC194" i="15"/>
  <c r="AE194" i="15"/>
  <c r="AD194" i="15" s="1"/>
  <c r="AF194" i="15"/>
  <c r="AG194" i="15" s="1"/>
  <c r="AA195" i="15"/>
  <c r="AB195" i="15"/>
  <c r="AC195" i="15"/>
  <c r="AE195" i="15"/>
  <c r="AD195" i="15" s="1"/>
  <c r="AF195" i="15"/>
  <c r="AG195" i="15" s="1"/>
  <c r="AH195" i="15"/>
  <c r="AA196" i="15"/>
  <c r="AH196" i="15" s="1"/>
  <c r="AB196" i="15"/>
  <c r="AC196" i="15"/>
  <c r="AD196" i="15"/>
  <c r="AE196" i="15"/>
  <c r="AF196" i="15"/>
  <c r="AG196" i="15" s="1"/>
  <c r="AI196" i="15"/>
  <c r="AM196" i="15" s="1"/>
  <c r="AA197" i="15"/>
  <c r="AH197" i="15" s="1"/>
  <c r="AB197" i="15"/>
  <c r="AC197" i="15"/>
  <c r="AE197" i="15"/>
  <c r="AD197" i="15" s="1"/>
  <c r="AF197" i="15"/>
  <c r="AG197" i="15" s="1"/>
  <c r="AA198" i="15"/>
  <c r="AH198" i="15" s="1"/>
  <c r="AB198" i="15"/>
  <c r="AC198" i="15"/>
  <c r="AE198" i="15"/>
  <c r="AD198" i="15" s="1"/>
  <c r="AF198" i="15"/>
  <c r="AG198" i="15" s="1"/>
  <c r="AA199" i="15"/>
  <c r="AH199" i="15" s="1"/>
  <c r="AB199" i="15"/>
  <c r="AC199" i="15"/>
  <c r="AE199" i="15"/>
  <c r="AI199" i="15" s="1"/>
  <c r="AF199" i="15"/>
  <c r="AG199" i="15"/>
  <c r="AA200" i="15"/>
  <c r="AB200" i="15"/>
  <c r="AC200" i="15"/>
  <c r="AD200" i="15"/>
  <c r="AE200" i="15"/>
  <c r="AF200" i="15"/>
  <c r="AG200" i="15" s="1"/>
  <c r="AH200" i="15"/>
  <c r="AI200" i="15"/>
  <c r="AJ200" i="15" s="1"/>
  <c r="AA201" i="15"/>
  <c r="AB201" i="15"/>
  <c r="AC201" i="15"/>
  <c r="AE201" i="15"/>
  <c r="AI201" i="15" s="1"/>
  <c r="AM201" i="15" s="1"/>
  <c r="AF201" i="15"/>
  <c r="AG201" i="15"/>
  <c r="AH201" i="15"/>
  <c r="AA202" i="15"/>
  <c r="AH202" i="15" s="1"/>
  <c r="AB202" i="15"/>
  <c r="AC202" i="15"/>
  <c r="AE202" i="15"/>
  <c r="AD202" i="15" s="1"/>
  <c r="AF202" i="15"/>
  <c r="AG202" i="15"/>
  <c r="AA203" i="15"/>
  <c r="AH203" i="15" s="1"/>
  <c r="AB203" i="15"/>
  <c r="AC203" i="15"/>
  <c r="AE203" i="15"/>
  <c r="AF203" i="15"/>
  <c r="AG203" i="15" s="1"/>
  <c r="AA204" i="15"/>
  <c r="AB204" i="15"/>
  <c r="AC204" i="15"/>
  <c r="AE204" i="15"/>
  <c r="AD204" i="15" s="1"/>
  <c r="AF204" i="15"/>
  <c r="AG204" i="15" s="1"/>
  <c r="AH204" i="15"/>
  <c r="AA205" i="15"/>
  <c r="AH205" i="15" s="1"/>
  <c r="AB205" i="15"/>
  <c r="AC205" i="15"/>
  <c r="AE205" i="15"/>
  <c r="AD205" i="15" s="1"/>
  <c r="AF205" i="15"/>
  <c r="AG205" i="15"/>
  <c r="AI205" i="15"/>
  <c r="AK205" i="15" s="1"/>
  <c r="AA206" i="15"/>
  <c r="AH206" i="15" s="1"/>
  <c r="AB206" i="15"/>
  <c r="AC206" i="15"/>
  <c r="AE206" i="15"/>
  <c r="AD206" i="15" s="1"/>
  <c r="AF206" i="15"/>
  <c r="AG206" i="15" s="1"/>
  <c r="AA207" i="15"/>
  <c r="AH207" i="15" s="1"/>
  <c r="AB207" i="15"/>
  <c r="AC207" i="15"/>
  <c r="AE207" i="15"/>
  <c r="AD207" i="15" s="1"/>
  <c r="AF207" i="15"/>
  <c r="AG207" i="15" s="1"/>
  <c r="AI207" i="15"/>
  <c r="AA208" i="15"/>
  <c r="AH208" i="15" s="1"/>
  <c r="AB208" i="15"/>
  <c r="AC208" i="15"/>
  <c r="AE208" i="15"/>
  <c r="AI208" i="15" s="1"/>
  <c r="AF208" i="15"/>
  <c r="AG208" i="15" s="1"/>
  <c r="AA209" i="15"/>
  <c r="AH209" i="15" s="1"/>
  <c r="AB209" i="15"/>
  <c r="AC209" i="15"/>
  <c r="AE209" i="15"/>
  <c r="AF209" i="15"/>
  <c r="AG209" i="15" s="1"/>
  <c r="AA210" i="15"/>
  <c r="AH210" i="15" s="1"/>
  <c r="AB210" i="15"/>
  <c r="AC210" i="15"/>
  <c r="AE210" i="15"/>
  <c r="AD210" i="15" s="1"/>
  <c r="AF210" i="15"/>
  <c r="AG210" i="15" s="1"/>
  <c r="AI210" i="15"/>
  <c r="AK210" i="15" s="1"/>
  <c r="AA211" i="15"/>
  <c r="AH211" i="15" s="1"/>
  <c r="AB211" i="15"/>
  <c r="AC211" i="15"/>
  <c r="AE211" i="15"/>
  <c r="AF211" i="15"/>
  <c r="AG211" i="15" s="1"/>
  <c r="AA212" i="15"/>
  <c r="AH212" i="15" s="1"/>
  <c r="AB212" i="15"/>
  <c r="AC212" i="15"/>
  <c r="AE212" i="15"/>
  <c r="AI212" i="15" s="1"/>
  <c r="AL212" i="15" s="1"/>
  <c r="AF212" i="15"/>
  <c r="AG212" i="15" s="1"/>
  <c r="AA213" i="15"/>
  <c r="AH213" i="15" s="1"/>
  <c r="AB213" i="15"/>
  <c r="AC213" i="15"/>
  <c r="AE213" i="15"/>
  <c r="AI213" i="15" s="1"/>
  <c r="AL213" i="15" s="1"/>
  <c r="AF213" i="15"/>
  <c r="AG213" i="15" s="1"/>
  <c r="AA214" i="15"/>
  <c r="AH214" i="15" s="1"/>
  <c r="AB214" i="15"/>
  <c r="AC214" i="15"/>
  <c r="AE214" i="15"/>
  <c r="AD214" i="15" s="1"/>
  <c r="AF214" i="15"/>
  <c r="AG214" i="15" s="1"/>
  <c r="AI214" i="15"/>
  <c r="AM214" i="15" s="1"/>
  <c r="AA215" i="15"/>
  <c r="AH215" i="15" s="1"/>
  <c r="AB215" i="15"/>
  <c r="AC215" i="15"/>
  <c r="AE215" i="15"/>
  <c r="AD215" i="15" s="1"/>
  <c r="AF215" i="15"/>
  <c r="AG215" i="15" s="1"/>
  <c r="AA216" i="15"/>
  <c r="AH216" i="15" s="1"/>
  <c r="AB216" i="15"/>
  <c r="AC216" i="15"/>
  <c r="AE216" i="15"/>
  <c r="AI216" i="15" s="1"/>
  <c r="AF216" i="15"/>
  <c r="AG216" i="15" s="1"/>
  <c r="AA217" i="15"/>
  <c r="AH217" i="15" s="1"/>
  <c r="AB217" i="15"/>
  <c r="AC217" i="15"/>
  <c r="AE217" i="15"/>
  <c r="AD217" i="15" s="1"/>
  <c r="AF217" i="15"/>
  <c r="AG217" i="15" s="1"/>
  <c r="AA218" i="15"/>
  <c r="AH218" i="15" s="1"/>
  <c r="AB218" i="15"/>
  <c r="AC218" i="15"/>
  <c r="AE218" i="15"/>
  <c r="AD218" i="15" s="1"/>
  <c r="AF218" i="15"/>
  <c r="AG218" i="15" s="1"/>
  <c r="AA219" i="15"/>
  <c r="AH219" i="15" s="1"/>
  <c r="AB219" i="15"/>
  <c r="AC219" i="15"/>
  <c r="AE219" i="15"/>
  <c r="AD219" i="15" s="1"/>
  <c r="AF219" i="15"/>
  <c r="AG219" i="15" s="1"/>
  <c r="AA220" i="15"/>
  <c r="AB220" i="15"/>
  <c r="AC220" i="15"/>
  <c r="AE220" i="15"/>
  <c r="AF220" i="15"/>
  <c r="AG220" i="15" s="1"/>
  <c r="AH220" i="15"/>
  <c r="AA221" i="15"/>
  <c r="AH221" i="15" s="1"/>
  <c r="AB221" i="15"/>
  <c r="AC221" i="15"/>
  <c r="AE221" i="15"/>
  <c r="AF221" i="15"/>
  <c r="AG221" i="15" s="1"/>
  <c r="AA222" i="15"/>
  <c r="AH222" i="15" s="1"/>
  <c r="AB222" i="15"/>
  <c r="AC222" i="15"/>
  <c r="AE222" i="15"/>
  <c r="AD222" i="15" s="1"/>
  <c r="AF222" i="15"/>
  <c r="AG222" i="15" s="1"/>
  <c r="AI222" i="15"/>
  <c r="AK222" i="15" s="1"/>
  <c r="AA223" i="15"/>
  <c r="AH223" i="15" s="1"/>
  <c r="AB223" i="15"/>
  <c r="AC223" i="15"/>
  <c r="AE223" i="15"/>
  <c r="AD223" i="15" s="1"/>
  <c r="AF223" i="15"/>
  <c r="AG223" i="15" s="1"/>
  <c r="AA224" i="15"/>
  <c r="AH224" i="15" s="1"/>
  <c r="AB224" i="15"/>
  <c r="AC224" i="15"/>
  <c r="AE224" i="15"/>
  <c r="AF224" i="15"/>
  <c r="AG224" i="15" s="1"/>
  <c r="AA225" i="15"/>
  <c r="AH225" i="15" s="1"/>
  <c r="AB225" i="15"/>
  <c r="AC225" i="15"/>
  <c r="AE225" i="15"/>
  <c r="AF225" i="15"/>
  <c r="AG225" i="15" s="1"/>
  <c r="AA226" i="15"/>
  <c r="AH226" i="15" s="1"/>
  <c r="AB226" i="15"/>
  <c r="AC226" i="15"/>
  <c r="AE226" i="15"/>
  <c r="AD226" i="15" s="1"/>
  <c r="AF226" i="15"/>
  <c r="AG226" i="15" s="1"/>
  <c r="AA227" i="15"/>
  <c r="AH227" i="15" s="1"/>
  <c r="AB227" i="15"/>
  <c r="AC227" i="15"/>
  <c r="AE227" i="15"/>
  <c r="AD227" i="15" s="1"/>
  <c r="AF227" i="15"/>
  <c r="AG227" i="15" s="1"/>
  <c r="AI227" i="15"/>
  <c r="AA228" i="15"/>
  <c r="AB228" i="15"/>
  <c r="AC228" i="15"/>
  <c r="AE228" i="15"/>
  <c r="AD228" i="15" s="1"/>
  <c r="AF228" i="15"/>
  <c r="AG228" i="15"/>
  <c r="AH228" i="15"/>
  <c r="AA229" i="15"/>
  <c r="AH229" i="15" s="1"/>
  <c r="AB229" i="15"/>
  <c r="AC229" i="15"/>
  <c r="AE229" i="15"/>
  <c r="AD229" i="15" s="1"/>
  <c r="AF229" i="15"/>
  <c r="AG229" i="15" s="1"/>
  <c r="AA230" i="15"/>
  <c r="AH230" i="15" s="1"/>
  <c r="AB230" i="15"/>
  <c r="AC230" i="15"/>
  <c r="AE230" i="15"/>
  <c r="AD230" i="15" s="1"/>
  <c r="AF230" i="15"/>
  <c r="AG230" i="15" s="1"/>
  <c r="AA231" i="15"/>
  <c r="AH231" i="15" s="1"/>
  <c r="AB231" i="15"/>
  <c r="AC231" i="15"/>
  <c r="AE231" i="15"/>
  <c r="AD231" i="15" s="1"/>
  <c r="AF231" i="15"/>
  <c r="AG231" i="15"/>
  <c r="AA232" i="15"/>
  <c r="AH232" i="15" s="1"/>
  <c r="AB232" i="15"/>
  <c r="AC232" i="15"/>
  <c r="AE232" i="15"/>
  <c r="AF232" i="15"/>
  <c r="AG232" i="15" s="1"/>
  <c r="AA233" i="15"/>
  <c r="AH233" i="15" s="1"/>
  <c r="AB233" i="15"/>
  <c r="AC233" i="15"/>
  <c r="AE233" i="15"/>
  <c r="AF233" i="15"/>
  <c r="AG233" i="15" s="1"/>
  <c r="AA234" i="15"/>
  <c r="AH234" i="15" s="1"/>
  <c r="AB234" i="15"/>
  <c r="AC234" i="15"/>
  <c r="AD234" i="15"/>
  <c r="AE234" i="15"/>
  <c r="AF234" i="15"/>
  <c r="AG234" i="15" s="1"/>
  <c r="AI234" i="15"/>
  <c r="AK234" i="15" s="1"/>
  <c r="AA235" i="15"/>
  <c r="AH235" i="15" s="1"/>
  <c r="AB235" i="15"/>
  <c r="AC235" i="15"/>
  <c r="AE235" i="15"/>
  <c r="AD235" i="15" s="1"/>
  <c r="AF235" i="15"/>
  <c r="AG235" i="15" s="1"/>
  <c r="AA236" i="15"/>
  <c r="AB236" i="15"/>
  <c r="AC236" i="15"/>
  <c r="AE236" i="15"/>
  <c r="AI236" i="15" s="1"/>
  <c r="AF236" i="15"/>
  <c r="AG236" i="15" s="1"/>
  <c r="AH236" i="15"/>
  <c r="AA237" i="15"/>
  <c r="AH237" i="15" s="1"/>
  <c r="AB237" i="15"/>
  <c r="AC237" i="15"/>
  <c r="AE237" i="15"/>
  <c r="AD237" i="15" s="1"/>
  <c r="AF237" i="15"/>
  <c r="AG237" i="15" s="1"/>
  <c r="AI237" i="15"/>
  <c r="AJ237" i="15" s="1"/>
  <c r="AA238" i="15"/>
  <c r="AH238" i="15" s="1"/>
  <c r="AB238" i="15"/>
  <c r="AC238" i="15"/>
  <c r="AE238" i="15"/>
  <c r="AD238" i="15" s="1"/>
  <c r="AF238" i="15"/>
  <c r="AG238" i="15" s="1"/>
  <c r="AA239" i="15"/>
  <c r="AH239" i="15" s="1"/>
  <c r="AB239" i="15"/>
  <c r="AC239" i="15"/>
  <c r="AE239" i="15"/>
  <c r="AF239" i="15"/>
  <c r="AG239" i="15" s="1"/>
  <c r="AA240" i="15"/>
  <c r="AH240" i="15" s="1"/>
  <c r="AB240" i="15"/>
  <c r="AC240" i="15"/>
  <c r="AE240" i="15"/>
  <c r="AD240" i="15" s="1"/>
  <c r="AF240" i="15"/>
  <c r="AG240" i="15"/>
  <c r="AA241" i="15"/>
  <c r="AH241" i="15" s="1"/>
  <c r="AB241" i="15"/>
  <c r="AC241" i="15"/>
  <c r="AE241" i="15"/>
  <c r="AD241" i="15" s="1"/>
  <c r="AF241" i="15"/>
  <c r="AG241" i="15" s="1"/>
  <c r="AI241" i="15"/>
  <c r="AA242" i="15"/>
  <c r="AB242" i="15"/>
  <c r="AC242" i="15"/>
  <c r="AE242" i="15"/>
  <c r="AD242" i="15" s="1"/>
  <c r="AF242" i="15"/>
  <c r="AG242" i="15" s="1"/>
  <c r="AH242" i="15"/>
  <c r="AA243" i="15"/>
  <c r="AH243" i="15" s="1"/>
  <c r="AB243" i="15"/>
  <c r="AC243" i="15"/>
  <c r="AE243" i="15"/>
  <c r="AF243" i="15"/>
  <c r="AG243" i="15"/>
  <c r="AA244" i="15"/>
  <c r="AH244" i="15" s="1"/>
  <c r="AB244" i="15"/>
  <c r="AC244" i="15"/>
  <c r="AD244" i="15"/>
  <c r="AE244" i="15"/>
  <c r="AI244" i="15" s="1"/>
  <c r="AF244" i="15"/>
  <c r="AG244" i="15" s="1"/>
  <c r="AL244" i="15"/>
  <c r="AA245" i="15"/>
  <c r="AH245" i="15" s="1"/>
  <c r="AB245" i="15"/>
  <c r="AC245" i="15"/>
  <c r="AE245" i="15"/>
  <c r="AF245" i="15"/>
  <c r="AG245" i="15"/>
  <c r="AA246" i="15"/>
  <c r="AH246" i="15" s="1"/>
  <c r="AB246" i="15"/>
  <c r="AC246" i="15"/>
  <c r="AE246" i="15"/>
  <c r="AF246" i="15"/>
  <c r="AG246" i="15" s="1"/>
  <c r="AA247" i="15"/>
  <c r="AH247" i="15" s="1"/>
  <c r="AB247" i="15"/>
  <c r="AC247" i="15"/>
  <c r="AE247" i="15"/>
  <c r="AD247" i="15" s="1"/>
  <c r="AF247" i="15"/>
  <c r="AG247" i="15" s="1"/>
  <c r="AA248" i="15"/>
  <c r="AH248" i="15" s="1"/>
  <c r="AB248" i="15"/>
  <c r="AC248" i="15"/>
  <c r="AD248" i="15"/>
  <c r="AE248" i="15"/>
  <c r="AI248" i="15" s="1"/>
  <c r="AF248" i="15"/>
  <c r="AG248" i="15" s="1"/>
  <c r="AA249" i="15"/>
  <c r="AH249" i="15" s="1"/>
  <c r="AB249" i="15"/>
  <c r="AC249" i="15"/>
  <c r="AE249" i="15"/>
  <c r="AD249" i="15" s="1"/>
  <c r="AF249" i="15"/>
  <c r="AG249" i="15" s="1"/>
  <c r="AI249" i="15"/>
  <c r="AJ249" i="15" s="1"/>
  <c r="AA250" i="15"/>
  <c r="AH250" i="15" s="1"/>
  <c r="AB250" i="15"/>
  <c r="AC250" i="15"/>
  <c r="AE250" i="15"/>
  <c r="AD250" i="15" s="1"/>
  <c r="AF250" i="15"/>
  <c r="AG250" i="15" s="1"/>
  <c r="AI250" i="15"/>
  <c r="AJ250" i="15" s="1"/>
  <c r="AA251" i="15"/>
  <c r="AH251" i="15" s="1"/>
  <c r="AB251" i="15"/>
  <c r="AC251" i="15"/>
  <c r="AE251" i="15"/>
  <c r="AD251" i="15" s="1"/>
  <c r="AF251" i="15"/>
  <c r="AG251" i="15" s="1"/>
  <c r="AA252" i="15"/>
  <c r="AH252" i="15" s="1"/>
  <c r="AB252" i="15"/>
  <c r="AC252" i="15"/>
  <c r="AD252" i="15"/>
  <c r="AE252" i="15"/>
  <c r="AI252" i="15" s="1"/>
  <c r="AF252" i="15"/>
  <c r="AG252" i="15" s="1"/>
  <c r="AA253" i="15"/>
  <c r="AH253" i="15" s="1"/>
  <c r="AB253" i="15"/>
  <c r="AC253" i="15"/>
  <c r="AE253" i="15"/>
  <c r="AD253" i="15" s="1"/>
  <c r="AF253" i="15"/>
  <c r="AG253" i="15" s="1"/>
  <c r="AA254" i="15"/>
  <c r="AH254" i="15" s="1"/>
  <c r="AB254" i="15"/>
  <c r="AC254" i="15"/>
  <c r="AE254" i="15"/>
  <c r="AD254" i="15" s="1"/>
  <c r="AF254" i="15"/>
  <c r="AG254" i="15" s="1"/>
  <c r="AA255" i="15"/>
  <c r="AH255" i="15" s="1"/>
  <c r="AB255" i="15"/>
  <c r="AC255" i="15"/>
  <c r="AE255" i="15"/>
  <c r="AD255" i="15" s="1"/>
  <c r="AF255" i="15"/>
  <c r="AG255" i="15" s="1"/>
  <c r="AA256" i="15"/>
  <c r="AB256" i="15"/>
  <c r="AC256" i="15"/>
  <c r="AD256" i="15"/>
  <c r="AE256" i="15"/>
  <c r="AI256" i="15" s="1"/>
  <c r="AL256" i="15" s="1"/>
  <c r="AF256" i="15"/>
  <c r="AG256" i="15" s="1"/>
  <c r="AH256" i="15"/>
  <c r="AA257" i="15"/>
  <c r="AH257" i="15" s="1"/>
  <c r="AB257" i="15"/>
  <c r="AC257" i="15"/>
  <c r="AE257" i="15"/>
  <c r="AF257" i="15"/>
  <c r="AG257" i="15"/>
  <c r="AA258" i="15"/>
  <c r="AH258" i="15" s="1"/>
  <c r="AB258" i="15"/>
  <c r="AC258" i="15"/>
  <c r="AD258" i="15"/>
  <c r="AE258" i="15"/>
  <c r="AF258" i="15"/>
  <c r="AG258" i="15" s="1"/>
  <c r="AI258" i="15"/>
  <c r="AL258" i="15"/>
  <c r="AA259" i="15"/>
  <c r="AH259" i="15" s="1"/>
  <c r="AB259" i="15"/>
  <c r="AC259" i="15"/>
  <c r="AE259" i="15"/>
  <c r="AD259" i="15" s="1"/>
  <c r="AF259" i="15"/>
  <c r="AG259" i="15" s="1"/>
  <c r="AA260" i="15"/>
  <c r="AB260" i="15"/>
  <c r="AC260" i="15"/>
  <c r="AD260" i="15"/>
  <c r="AE260" i="15"/>
  <c r="AI260" i="15" s="1"/>
  <c r="AF260" i="15"/>
  <c r="AG260" i="15" s="1"/>
  <c r="AH260" i="15"/>
  <c r="AA261" i="15"/>
  <c r="AH261" i="15" s="1"/>
  <c r="AB261" i="15"/>
  <c r="AC261" i="15"/>
  <c r="AE261" i="15"/>
  <c r="AD261" i="15" s="1"/>
  <c r="AF261" i="15"/>
  <c r="AG261" i="15"/>
  <c r="AA262" i="15"/>
  <c r="AH262" i="15" s="1"/>
  <c r="AB262" i="15"/>
  <c r="AC262" i="15"/>
  <c r="AE262" i="15"/>
  <c r="AD262" i="15" s="1"/>
  <c r="AF262" i="15"/>
  <c r="AG262" i="15" s="1"/>
  <c r="AA263" i="15"/>
  <c r="AH263" i="15" s="1"/>
  <c r="AB263" i="15"/>
  <c r="AC263" i="15"/>
  <c r="AE263" i="15"/>
  <c r="AD263" i="15" s="1"/>
  <c r="AF263" i="15"/>
  <c r="AG263" i="15" s="1"/>
  <c r="AI263" i="15"/>
  <c r="AK263" i="15" s="1"/>
  <c r="AA264" i="15"/>
  <c r="AB264" i="15"/>
  <c r="AC264" i="15"/>
  <c r="AE264" i="15"/>
  <c r="AD264" i="15" s="1"/>
  <c r="AF264" i="15"/>
  <c r="AG264" i="15"/>
  <c r="AH264" i="15"/>
  <c r="AI264" i="15"/>
  <c r="AM264" i="15" s="1"/>
  <c r="AA265" i="15"/>
  <c r="AH265" i="15" s="1"/>
  <c r="AB265" i="15"/>
  <c r="AC265" i="15"/>
  <c r="AE265" i="15"/>
  <c r="AD265" i="15" s="1"/>
  <c r="AF265" i="15"/>
  <c r="AG265" i="15" s="1"/>
  <c r="AA266" i="15"/>
  <c r="AH266" i="15" s="1"/>
  <c r="AB266" i="15"/>
  <c r="AC266" i="15"/>
  <c r="AE266" i="15"/>
  <c r="AD266" i="15" s="1"/>
  <c r="AF266" i="15"/>
  <c r="AG266" i="15" s="1"/>
  <c r="AA267" i="15"/>
  <c r="AH267" i="15" s="1"/>
  <c r="AB267" i="15"/>
  <c r="AC267" i="15"/>
  <c r="AE267" i="15"/>
  <c r="AF267" i="15"/>
  <c r="AG267" i="15" s="1"/>
  <c r="AA268" i="15"/>
  <c r="AB268" i="15"/>
  <c r="AC268" i="15"/>
  <c r="AE268" i="15"/>
  <c r="AI268" i="15" s="1"/>
  <c r="AL268" i="15" s="1"/>
  <c r="AF268" i="15"/>
  <c r="AG268" i="15" s="1"/>
  <c r="AH268" i="15"/>
  <c r="AA269" i="15"/>
  <c r="AH269" i="15" s="1"/>
  <c r="AB269" i="15"/>
  <c r="AC269" i="15"/>
  <c r="AE269" i="15"/>
  <c r="AF269" i="15"/>
  <c r="AG269" i="15" s="1"/>
  <c r="AA270" i="15"/>
  <c r="AH270" i="15" s="1"/>
  <c r="AB270" i="15"/>
  <c r="AC270" i="15"/>
  <c r="AE270" i="15"/>
  <c r="AD270" i="15" s="1"/>
  <c r="AF270" i="15"/>
  <c r="AG270" i="15" s="1"/>
  <c r="AA271" i="15"/>
  <c r="AH271" i="15" s="1"/>
  <c r="AB271" i="15"/>
  <c r="AC271" i="15"/>
  <c r="AE271" i="15"/>
  <c r="AD271" i="15" s="1"/>
  <c r="AF271" i="15"/>
  <c r="AG271" i="15" s="1"/>
  <c r="AA272" i="15"/>
  <c r="AH272" i="15" s="1"/>
  <c r="AB272" i="15"/>
  <c r="AC272" i="15"/>
  <c r="AE272" i="15"/>
  <c r="AF272" i="15"/>
  <c r="AG272" i="15" s="1"/>
  <c r="AA273" i="15"/>
  <c r="AH273" i="15" s="1"/>
  <c r="AB273" i="15"/>
  <c r="AC273" i="15"/>
  <c r="AE273" i="15"/>
  <c r="AD273" i="15" s="1"/>
  <c r="AF273" i="15"/>
  <c r="AG273" i="15" s="1"/>
  <c r="AA274" i="15"/>
  <c r="AH274" i="15" s="1"/>
  <c r="AB274" i="15"/>
  <c r="AC274" i="15"/>
  <c r="AE274" i="15"/>
  <c r="AD274" i="15" s="1"/>
  <c r="AF274" i="15"/>
  <c r="AG274" i="15" s="1"/>
  <c r="AA275" i="15"/>
  <c r="AH275" i="15" s="1"/>
  <c r="AB275" i="15"/>
  <c r="AC275" i="15"/>
  <c r="AE275" i="15"/>
  <c r="AD275" i="15" s="1"/>
  <c r="AF275" i="15"/>
  <c r="AG275" i="15" s="1"/>
  <c r="AA276" i="15"/>
  <c r="AH276" i="15" s="1"/>
  <c r="AB276" i="15"/>
  <c r="AC276" i="15"/>
  <c r="AE276" i="15" s="1"/>
  <c r="AD276" i="15" s="1"/>
  <c r="AF276" i="15"/>
  <c r="AG276" i="15" s="1"/>
  <c r="AA277" i="15"/>
  <c r="AH277" i="15" s="1"/>
  <c r="AB277" i="15"/>
  <c r="AC277" i="15"/>
  <c r="AE277" i="15"/>
  <c r="AD277" i="15" s="1"/>
  <c r="AF277" i="15"/>
  <c r="AG277" i="15" s="1"/>
  <c r="AA278" i="15"/>
  <c r="AH278" i="15" s="1"/>
  <c r="AB278" i="15"/>
  <c r="AC278" i="15"/>
  <c r="AE278" i="15"/>
  <c r="AD278" i="15" s="1"/>
  <c r="AF278" i="15"/>
  <c r="AG278" i="15" s="1"/>
  <c r="AA279" i="15"/>
  <c r="AH279" i="15" s="1"/>
  <c r="AB279" i="15"/>
  <c r="AC279" i="15"/>
  <c r="AE279" i="15"/>
  <c r="AD279" i="15" s="1"/>
  <c r="AF279" i="15"/>
  <c r="AG279" i="15" s="1"/>
  <c r="AA280" i="15"/>
  <c r="AH280" i="15" s="1"/>
  <c r="AB280" i="15"/>
  <c r="AC280" i="15"/>
  <c r="AD280" i="15"/>
  <c r="AE280" i="15"/>
  <c r="AI280" i="15" s="1"/>
  <c r="AL280" i="15" s="1"/>
  <c r="AF280" i="15"/>
  <c r="AG280" i="15" s="1"/>
  <c r="AA281" i="15"/>
  <c r="AH281" i="15" s="1"/>
  <c r="AB281" i="15"/>
  <c r="AC281" i="15"/>
  <c r="AE281" i="15"/>
  <c r="AF281" i="15"/>
  <c r="AG281" i="15" s="1"/>
  <c r="AA282" i="15"/>
  <c r="AH282" i="15" s="1"/>
  <c r="AB282" i="15"/>
  <c r="AC282" i="15"/>
  <c r="AD282" i="15"/>
  <c r="AE282" i="15"/>
  <c r="AI282" i="15" s="1"/>
  <c r="AF282" i="15"/>
  <c r="AG282" i="15" s="1"/>
  <c r="AA283" i="15"/>
  <c r="AH283" i="15" s="1"/>
  <c r="AB283" i="15"/>
  <c r="AC283" i="15"/>
  <c r="AE283" i="15"/>
  <c r="AD283" i="15" s="1"/>
  <c r="AF283" i="15"/>
  <c r="AG283" i="15" s="1"/>
  <c r="AI283" i="15"/>
  <c r="AA284" i="15"/>
  <c r="AH284" i="15" s="1"/>
  <c r="AB284" i="15"/>
  <c r="AC284" i="15"/>
  <c r="AE284" i="15"/>
  <c r="AI284" i="15" s="1"/>
  <c r="AF284" i="15"/>
  <c r="AG284" i="15"/>
  <c r="AA285" i="15"/>
  <c r="AH285" i="15" s="1"/>
  <c r="AB285" i="15"/>
  <c r="AC285" i="15"/>
  <c r="AE285" i="15"/>
  <c r="AI285" i="15" s="1"/>
  <c r="AL285" i="15" s="1"/>
  <c r="AF285" i="15"/>
  <c r="AG285" i="15" s="1"/>
  <c r="AA286" i="15"/>
  <c r="AB286" i="15"/>
  <c r="AC286" i="15"/>
  <c r="AE286" i="15"/>
  <c r="AD286" i="15" s="1"/>
  <c r="AF286" i="15"/>
  <c r="AG286" i="15" s="1"/>
  <c r="AH286" i="15"/>
  <c r="AA287" i="15"/>
  <c r="AH287" i="15" s="1"/>
  <c r="AB287" i="15"/>
  <c r="AC287" i="15"/>
  <c r="AE287" i="15"/>
  <c r="AF287" i="15"/>
  <c r="AG287" i="15" s="1"/>
  <c r="AA288" i="15"/>
  <c r="AB288" i="15"/>
  <c r="AC288" i="15"/>
  <c r="AE288" i="15"/>
  <c r="AI288" i="15" s="1"/>
  <c r="AF288" i="15"/>
  <c r="AG288" i="15" s="1"/>
  <c r="AH288" i="15"/>
  <c r="AA289" i="15"/>
  <c r="AH289" i="15" s="1"/>
  <c r="AB289" i="15"/>
  <c r="AC289" i="15"/>
  <c r="AE289" i="15"/>
  <c r="AD289" i="15" s="1"/>
  <c r="AF289" i="15"/>
  <c r="AG289" i="15" s="1"/>
  <c r="AA290" i="15"/>
  <c r="AH290" i="15" s="1"/>
  <c r="AB290" i="15"/>
  <c r="AC290" i="15"/>
  <c r="AE290" i="15"/>
  <c r="AD290" i="15" s="1"/>
  <c r="AF290" i="15"/>
  <c r="AG290" i="15" s="1"/>
  <c r="AA291" i="15"/>
  <c r="AH291" i="15" s="1"/>
  <c r="AB291" i="15"/>
  <c r="AC291" i="15"/>
  <c r="AE291" i="15"/>
  <c r="AF291" i="15"/>
  <c r="AG291" i="15" s="1"/>
  <c r="AA292" i="15"/>
  <c r="AB292" i="15"/>
  <c r="AC292" i="15"/>
  <c r="AE292" i="15"/>
  <c r="AI292" i="15" s="1"/>
  <c r="AL292" i="15" s="1"/>
  <c r="AF292" i="15"/>
  <c r="AG292" i="15" s="1"/>
  <c r="AH292" i="15"/>
  <c r="AA293" i="15"/>
  <c r="AH293" i="15" s="1"/>
  <c r="AB293" i="15"/>
  <c r="AC293" i="15"/>
  <c r="AE293" i="15"/>
  <c r="AF293" i="15"/>
  <c r="AG293" i="15" s="1"/>
  <c r="AA294" i="15"/>
  <c r="AH294" i="15" s="1"/>
  <c r="AB294" i="15"/>
  <c r="AC294" i="15"/>
  <c r="AE294" i="15"/>
  <c r="AD294" i="15" s="1"/>
  <c r="AF294" i="15"/>
  <c r="AG294" i="15" s="1"/>
  <c r="AA295" i="15"/>
  <c r="AH295" i="15" s="1"/>
  <c r="AB295" i="15"/>
  <c r="AC295" i="15"/>
  <c r="AE295" i="15"/>
  <c r="AD295" i="15" s="1"/>
  <c r="AF295" i="15"/>
  <c r="AG295" i="15" s="1"/>
  <c r="AI295" i="15"/>
  <c r="AM295" i="15" s="1"/>
  <c r="AA296" i="15"/>
  <c r="AB296" i="15"/>
  <c r="AC296" i="15"/>
  <c r="AE296" i="15"/>
  <c r="AF296" i="15"/>
  <c r="AG296" i="15" s="1"/>
  <c r="AH296" i="15"/>
  <c r="AA297" i="15"/>
  <c r="AH297" i="15" s="1"/>
  <c r="AB297" i="15"/>
  <c r="AC297" i="15"/>
  <c r="AE297" i="15"/>
  <c r="AI297" i="15" s="1"/>
  <c r="AF297" i="15"/>
  <c r="AG297" i="15" s="1"/>
  <c r="AA298" i="15"/>
  <c r="AH298" i="15" s="1"/>
  <c r="AB298" i="15"/>
  <c r="AC298" i="15"/>
  <c r="AE298" i="15"/>
  <c r="AD298" i="15" s="1"/>
  <c r="AF298" i="15"/>
  <c r="AG298" i="15" s="1"/>
  <c r="AA299" i="15"/>
  <c r="AH299" i="15" s="1"/>
  <c r="AB299" i="15"/>
  <c r="AC299" i="15"/>
  <c r="AE299" i="15"/>
  <c r="AF299" i="15"/>
  <c r="AG299" i="15" s="1"/>
  <c r="AA300" i="15"/>
  <c r="AH300" i="15" s="1"/>
  <c r="AB300" i="15"/>
  <c r="AC300" i="15"/>
  <c r="AE300" i="15"/>
  <c r="AF300" i="15"/>
  <c r="AG300" i="15" s="1"/>
  <c r="AA301" i="15"/>
  <c r="AH301" i="15" s="1"/>
  <c r="AB301" i="15"/>
  <c r="AC301" i="15"/>
  <c r="AE301" i="15"/>
  <c r="AD301" i="15" s="1"/>
  <c r="AF301" i="15"/>
  <c r="AG301" i="15" s="1"/>
  <c r="AA302" i="15"/>
  <c r="AH302" i="15" s="1"/>
  <c r="AB302" i="15"/>
  <c r="AC302" i="15"/>
  <c r="AE302" i="15"/>
  <c r="AD302" i="15" s="1"/>
  <c r="AF302" i="15"/>
  <c r="AG302" i="15" s="1"/>
  <c r="AA303" i="15"/>
  <c r="AH303" i="15" s="1"/>
  <c r="AB303" i="15"/>
  <c r="AC303" i="15"/>
  <c r="AE303" i="15"/>
  <c r="AF303" i="15"/>
  <c r="AG303" i="15" s="1"/>
  <c r="AA304" i="15"/>
  <c r="AH304" i="15" s="1"/>
  <c r="AB304" i="15"/>
  <c r="AC304" i="15"/>
  <c r="AE304" i="15"/>
  <c r="AI304" i="15" s="1"/>
  <c r="AL304" i="15" s="1"/>
  <c r="AF304" i="15"/>
  <c r="AG304" i="15" s="1"/>
  <c r="AA305" i="15"/>
  <c r="AH305" i="15" s="1"/>
  <c r="AB305" i="15"/>
  <c r="AC305" i="15"/>
  <c r="AE305" i="15"/>
  <c r="AF305" i="15"/>
  <c r="AG305" i="15" s="1"/>
  <c r="AA306" i="15"/>
  <c r="AH306" i="15" s="1"/>
  <c r="AB306" i="15"/>
  <c r="AC306" i="15"/>
  <c r="AE306" i="15"/>
  <c r="AD306" i="15" s="1"/>
  <c r="AF306" i="15"/>
  <c r="AG306" i="15" s="1"/>
  <c r="AA307" i="15"/>
  <c r="AH307" i="15" s="1"/>
  <c r="AB307" i="15"/>
  <c r="AC307" i="15"/>
  <c r="AE307" i="15" s="1"/>
  <c r="AD307" i="15" s="1"/>
  <c r="AF307" i="15"/>
  <c r="AG307" i="15" s="1"/>
  <c r="AA308" i="15"/>
  <c r="AH308" i="15" s="1"/>
  <c r="AB308" i="15"/>
  <c r="AC308" i="15"/>
  <c r="AE308" i="15"/>
  <c r="AF308" i="15"/>
  <c r="AG308" i="15" s="1"/>
  <c r="AA309" i="15"/>
  <c r="AH309" i="15" s="1"/>
  <c r="AB309" i="15"/>
  <c r="AC309" i="15"/>
  <c r="AE309" i="15"/>
  <c r="AD309" i="15" s="1"/>
  <c r="AF309" i="15"/>
  <c r="AG309" i="15" s="1"/>
  <c r="AA310" i="15"/>
  <c r="AH310" i="15" s="1"/>
  <c r="AB310" i="15"/>
  <c r="AC310" i="15"/>
  <c r="AE310" i="15"/>
  <c r="AD310" i="15" s="1"/>
  <c r="AF310" i="15"/>
  <c r="AG310" i="15" s="1"/>
  <c r="AA311" i="15"/>
  <c r="AH311" i="15" s="1"/>
  <c r="AB311" i="15"/>
  <c r="AC311" i="15"/>
  <c r="AE311" i="15"/>
  <c r="AD311" i="15" s="1"/>
  <c r="AF311" i="15"/>
  <c r="AG311" i="15" s="1"/>
  <c r="AA312" i="15"/>
  <c r="AB312" i="15"/>
  <c r="AC312" i="15"/>
  <c r="AD312" i="15"/>
  <c r="AE312" i="15"/>
  <c r="AF312" i="15"/>
  <c r="AG312" i="15" s="1"/>
  <c r="AH312" i="15"/>
  <c r="AI312" i="15"/>
  <c r="AM312" i="15" s="1"/>
  <c r="AA313" i="15"/>
  <c r="AH313" i="15" s="1"/>
  <c r="AB313" i="15"/>
  <c r="AC313" i="15"/>
  <c r="AE313" i="15"/>
  <c r="AD313" i="15" s="1"/>
  <c r="AF313" i="15"/>
  <c r="AG313" i="15" s="1"/>
  <c r="AI313" i="15"/>
  <c r="AK313" i="15" s="1"/>
  <c r="AA314" i="15"/>
  <c r="AH314" i="15" s="1"/>
  <c r="AB314" i="15"/>
  <c r="AC314" i="15"/>
  <c r="AE314" i="15"/>
  <c r="AD314" i="15" s="1"/>
  <c r="AF314" i="15"/>
  <c r="AG314" i="15" s="1"/>
  <c r="AA315" i="15"/>
  <c r="AH315" i="15" s="1"/>
  <c r="AB315" i="15"/>
  <c r="AC315" i="15"/>
  <c r="AE315" i="15"/>
  <c r="AD315" i="15" s="1"/>
  <c r="AF315" i="15"/>
  <c r="AG315" i="15" s="1"/>
  <c r="AA316" i="15"/>
  <c r="AH316" i="15" s="1"/>
  <c r="AB316" i="15"/>
  <c r="AC316" i="15"/>
  <c r="AE316" i="15"/>
  <c r="AI316" i="15" s="1"/>
  <c r="AF316" i="15"/>
  <c r="AG316" i="15" s="1"/>
  <c r="AL316" i="15"/>
  <c r="AA317" i="15"/>
  <c r="AH317" i="15" s="1"/>
  <c r="AB317" i="15"/>
  <c r="AC317" i="15"/>
  <c r="AE317" i="15"/>
  <c r="AF317" i="15"/>
  <c r="AG317" i="15" s="1"/>
  <c r="AA318" i="15"/>
  <c r="AH318" i="15" s="1"/>
  <c r="AB318" i="15"/>
  <c r="AC318" i="15"/>
  <c r="AD318" i="15"/>
  <c r="AE318" i="15"/>
  <c r="AF318" i="15"/>
  <c r="AG318" i="15" s="1"/>
  <c r="AI318" i="15"/>
  <c r="AK318" i="15" s="1"/>
  <c r="AA319" i="15"/>
  <c r="AH319" i="15" s="1"/>
  <c r="AB319" i="15"/>
  <c r="AC319" i="15"/>
  <c r="AE319" i="15"/>
  <c r="AD319" i="15" s="1"/>
  <c r="AF319" i="15"/>
  <c r="AG319" i="15" s="1"/>
  <c r="AA320" i="15"/>
  <c r="AH320" i="15" s="1"/>
  <c r="AB320" i="15"/>
  <c r="AC320" i="15"/>
  <c r="AD320" i="15"/>
  <c r="AE320" i="15"/>
  <c r="AI320" i="15" s="1"/>
  <c r="AL320" i="15" s="1"/>
  <c r="AF320" i="15"/>
  <c r="AG320" i="15" s="1"/>
  <c r="AA321" i="15"/>
  <c r="AH321" i="15" s="1"/>
  <c r="AB321" i="15"/>
  <c r="AC321" i="15"/>
  <c r="AE321" i="15"/>
  <c r="AI321" i="15" s="1"/>
  <c r="AF321" i="15"/>
  <c r="AG321" i="15" s="1"/>
  <c r="AA322" i="15"/>
  <c r="AH322" i="15" s="1"/>
  <c r="AB322" i="15"/>
  <c r="AC322" i="15"/>
  <c r="AE322" i="15"/>
  <c r="AD322" i="15" s="1"/>
  <c r="AF322" i="15"/>
  <c r="AG322" i="15" s="1"/>
  <c r="AA323" i="15"/>
  <c r="AH323" i="15" s="1"/>
  <c r="AB323" i="15"/>
  <c r="AC323" i="15"/>
  <c r="AE323" i="15"/>
  <c r="AD323" i="15" s="1"/>
  <c r="AF323" i="15"/>
  <c r="AG323" i="15" s="1"/>
  <c r="AA324" i="15"/>
  <c r="AB324" i="15"/>
  <c r="AC324" i="15"/>
  <c r="AE324" i="15"/>
  <c r="AD324" i="15" s="1"/>
  <c r="AF324" i="15"/>
  <c r="AG324" i="15" s="1"/>
  <c r="AH324" i="15"/>
  <c r="AI324" i="15"/>
  <c r="AM324" i="15" s="1"/>
  <c r="AA325" i="15"/>
  <c r="AH325" i="15" s="1"/>
  <c r="AB325" i="15"/>
  <c r="AC325" i="15"/>
  <c r="AE325" i="15"/>
  <c r="AD325" i="15" s="1"/>
  <c r="AF325" i="15"/>
  <c r="AG325" i="15"/>
  <c r="AI325" i="15"/>
  <c r="AK325" i="15" s="1"/>
  <c r="AA326" i="15"/>
  <c r="AB326" i="15"/>
  <c r="AC326" i="15"/>
  <c r="AE326" i="15"/>
  <c r="AD326" i="15" s="1"/>
  <c r="AF326" i="15"/>
  <c r="AG326" i="15" s="1"/>
  <c r="AH326" i="15"/>
  <c r="AA327" i="15"/>
  <c r="AH327" i="15" s="1"/>
  <c r="AB327" i="15"/>
  <c r="AC327" i="15"/>
  <c r="AE327" i="15"/>
  <c r="AD327" i="15" s="1"/>
  <c r="AF327" i="15"/>
  <c r="AG327" i="15" s="1"/>
  <c r="AI327" i="15"/>
  <c r="AA328" i="15"/>
  <c r="AH328" i="15" s="1"/>
  <c r="AB328" i="15"/>
  <c r="AC328" i="15"/>
  <c r="AE328" i="15"/>
  <c r="AF328" i="15"/>
  <c r="AG328" i="15" s="1"/>
  <c r="AA329" i="15"/>
  <c r="AH329" i="15" s="1"/>
  <c r="AB329" i="15"/>
  <c r="AC329" i="15"/>
  <c r="AE329" i="15"/>
  <c r="AF329" i="15"/>
  <c r="AG329" i="15" s="1"/>
  <c r="AA330" i="15"/>
  <c r="AH330" i="15" s="1"/>
  <c r="AB330" i="15"/>
  <c r="AC330" i="15"/>
  <c r="AD330" i="15"/>
  <c r="AE330" i="15"/>
  <c r="AI330" i="15" s="1"/>
  <c r="AF330" i="15"/>
  <c r="AG330" i="15" s="1"/>
  <c r="AA331" i="15"/>
  <c r="AH331" i="15" s="1"/>
  <c r="AB331" i="15"/>
  <c r="AC331" i="15"/>
  <c r="AE331" i="15"/>
  <c r="AF331" i="15"/>
  <c r="AG331" i="15" s="1"/>
  <c r="AA332" i="15"/>
  <c r="AH332" i="15" s="1"/>
  <c r="AB332" i="15"/>
  <c r="AC332" i="15"/>
  <c r="AE332" i="15"/>
  <c r="AI332" i="15" s="1"/>
  <c r="AL332" i="15" s="1"/>
  <c r="AF332" i="15"/>
  <c r="AG332" i="15" s="1"/>
  <c r="AA333" i="15"/>
  <c r="AH333" i="15" s="1"/>
  <c r="AB333" i="15"/>
  <c r="AC333" i="15"/>
  <c r="AE333" i="15"/>
  <c r="AI333" i="15" s="1"/>
  <c r="AF333" i="15"/>
  <c r="AG333" i="15" s="1"/>
  <c r="AA334" i="15"/>
  <c r="AH334" i="15" s="1"/>
  <c r="AB334" i="15"/>
  <c r="AC334" i="15"/>
  <c r="AE334" i="15"/>
  <c r="AF334" i="15"/>
  <c r="AG334" i="15" s="1"/>
  <c r="AA335" i="15"/>
  <c r="AH335" i="15" s="1"/>
  <c r="AB335" i="15"/>
  <c r="AC335" i="15"/>
  <c r="AE335" i="15"/>
  <c r="AD335" i="15" s="1"/>
  <c r="AF335" i="15"/>
  <c r="AG335" i="15" s="1"/>
  <c r="AA336" i="15"/>
  <c r="AB336" i="15"/>
  <c r="AC336" i="15"/>
  <c r="AE336" i="15"/>
  <c r="AD336" i="15" s="1"/>
  <c r="AF336" i="15"/>
  <c r="AG336" i="15" s="1"/>
  <c r="AH336" i="15"/>
  <c r="AA337" i="15"/>
  <c r="AH337" i="15" s="1"/>
  <c r="AB337" i="15"/>
  <c r="AC337" i="15"/>
  <c r="AE337" i="15" s="1"/>
  <c r="AF337" i="15"/>
  <c r="AG337" i="15"/>
  <c r="AA338" i="15"/>
  <c r="AB338" i="15"/>
  <c r="AC338" i="15"/>
  <c r="AE338" i="15"/>
  <c r="AF338" i="15"/>
  <c r="AG338" i="15" s="1"/>
  <c r="AH338" i="15"/>
  <c r="AA339" i="15"/>
  <c r="AH339" i="15" s="1"/>
  <c r="AB339" i="15"/>
  <c r="AC339" i="15"/>
  <c r="AE339" i="15"/>
  <c r="AD339" i="15" s="1"/>
  <c r="AF339" i="15"/>
  <c r="AG339" i="15"/>
  <c r="AA340" i="15"/>
  <c r="AH340" i="15" s="1"/>
  <c r="AB340" i="15"/>
  <c r="AC340" i="15"/>
  <c r="AE340" i="15"/>
  <c r="AF340" i="15"/>
  <c r="AG340" i="15" s="1"/>
  <c r="AA341" i="15"/>
  <c r="AH341" i="15" s="1"/>
  <c r="AB341" i="15"/>
  <c r="AC341" i="15"/>
  <c r="AE341" i="15"/>
  <c r="AI341" i="15" s="1"/>
  <c r="AK341" i="15" s="1"/>
  <c r="AF341" i="15"/>
  <c r="AG341" i="15" s="1"/>
  <c r="AA342" i="15"/>
  <c r="AH342" i="15" s="1"/>
  <c r="AB342" i="15"/>
  <c r="AC342" i="15"/>
  <c r="AE342" i="15"/>
  <c r="AD342" i="15" s="1"/>
  <c r="AF342" i="15"/>
  <c r="AG342" i="15" s="1"/>
  <c r="AA343" i="15"/>
  <c r="AH343" i="15" s="1"/>
  <c r="AB343" i="15"/>
  <c r="AC343" i="15"/>
  <c r="AE343" i="15"/>
  <c r="AD343" i="15" s="1"/>
  <c r="AF343" i="15"/>
  <c r="AG343" i="15" s="1"/>
  <c r="AA344" i="15"/>
  <c r="AH344" i="15" s="1"/>
  <c r="AB344" i="15"/>
  <c r="AC344" i="15"/>
  <c r="AD344" i="15"/>
  <c r="AE344" i="15"/>
  <c r="AI344" i="15" s="1"/>
  <c r="AJ344" i="15" s="1"/>
  <c r="AF344" i="15"/>
  <c r="AG344" i="15" s="1"/>
  <c r="AK344" i="15"/>
  <c r="AL344" i="15"/>
  <c r="AA345" i="15"/>
  <c r="AH345" i="15" s="1"/>
  <c r="AB345" i="15"/>
  <c r="AC345" i="15"/>
  <c r="AE345" i="15"/>
  <c r="AD345" i="15" s="1"/>
  <c r="AF345" i="15"/>
  <c r="AG345" i="15" s="1"/>
  <c r="AA346" i="15"/>
  <c r="AH346" i="15" s="1"/>
  <c r="AB346" i="15"/>
  <c r="AC346" i="15"/>
  <c r="AE346" i="15"/>
  <c r="AD346" i="15" s="1"/>
  <c r="AF346" i="15"/>
  <c r="AG346" i="15" s="1"/>
  <c r="AA347" i="15"/>
  <c r="AB347" i="15"/>
  <c r="AC347" i="15"/>
  <c r="AE347" i="15"/>
  <c r="AF347" i="15"/>
  <c r="AG347" i="15" s="1"/>
  <c r="AH347" i="15"/>
  <c r="AA348" i="15"/>
  <c r="AB348" i="15"/>
  <c r="AC348" i="15"/>
  <c r="AE348" i="15"/>
  <c r="AD348" i="15" s="1"/>
  <c r="AF348" i="15"/>
  <c r="AG348" i="15" s="1"/>
  <c r="AH348" i="15"/>
  <c r="AA349" i="15"/>
  <c r="AH349" i="15" s="1"/>
  <c r="AB349" i="15"/>
  <c r="AC349" i="15"/>
  <c r="AE349" i="15"/>
  <c r="AD349" i="15" s="1"/>
  <c r="AF349" i="15"/>
  <c r="AG349" i="15" s="1"/>
  <c r="AA350" i="15"/>
  <c r="AH350" i="15" s="1"/>
  <c r="AB350" i="15"/>
  <c r="AC350" i="15"/>
  <c r="AE350" i="15"/>
  <c r="AF350" i="15"/>
  <c r="AG350" i="15" s="1"/>
  <c r="AA351" i="15"/>
  <c r="AH351" i="15" s="1"/>
  <c r="AB351" i="15"/>
  <c r="AC351" i="15"/>
  <c r="AE351" i="15"/>
  <c r="AD351" i="15" s="1"/>
  <c r="AF351" i="15"/>
  <c r="AG351" i="15" s="1"/>
  <c r="AI351" i="15"/>
  <c r="AM351" i="15" s="1"/>
  <c r="AA352" i="15"/>
  <c r="AH352" i="15" s="1"/>
  <c r="AB352" i="15"/>
  <c r="AC352" i="15"/>
  <c r="AD352" i="15"/>
  <c r="AE352" i="15"/>
  <c r="AI352" i="15" s="1"/>
  <c r="AL352" i="15" s="1"/>
  <c r="AF352" i="15"/>
  <c r="AG352" i="15" s="1"/>
  <c r="AA353" i="15"/>
  <c r="AH353" i="15" s="1"/>
  <c r="AB353" i="15"/>
  <c r="AC353" i="15"/>
  <c r="AD353" i="15"/>
  <c r="AE353" i="15"/>
  <c r="AI353" i="15" s="1"/>
  <c r="AK353" i="15" s="1"/>
  <c r="AF353" i="15"/>
  <c r="AG353" i="15" s="1"/>
  <c r="AA354" i="15"/>
  <c r="AH354" i="15" s="1"/>
  <c r="AB354" i="15"/>
  <c r="AC354" i="15"/>
  <c r="AE354" i="15"/>
  <c r="AD354" i="15" s="1"/>
  <c r="AF354" i="15"/>
  <c r="AG354" i="15" s="1"/>
  <c r="AA355" i="15"/>
  <c r="AH355" i="15" s="1"/>
  <c r="AB355" i="15"/>
  <c r="AC355" i="15"/>
  <c r="AE355" i="15"/>
  <c r="AD355" i="15" s="1"/>
  <c r="AF355" i="15"/>
  <c r="AG355" i="15" s="1"/>
  <c r="AA356" i="15"/>
  <c r="AH356" i="15" s="1"/>
  <c r="AB356" i="15"/>
  <c r="AC356" i="15"/>
  <c r="AE356" i="15"/>
  <c r="AI356" i="15" s="1"/>
  <c r="AF356" i="15"/>
  <c r="AG356" i="15"/>
  <c r="AA357" i="15"/>
  <c r="AH357" i="15" s="1"/>
  <c r="AB357" i="15"/>
  <c r="AC357" i="15"/>
  <c r="AE357" i="15"/>
  <c r="AD357" i="15" s="1"/>
  <c r="AF357" i="15"/>
  <c r="AG357" i="15" s="1"/>
  <c r="AA358" i="15"/>
  <c r="AH358" i="15" s="1"/>
  <c r="AB358" i="15"/>
  <c r="AC358" i="15"/>
  <c r="AE358" i="15"/>
  <c r="AD358" i="15" s="1"/>
  <c r="AF358" i="15"/>
  <c r="AG358" i="15" s="1"/>
  <c r="AI358" i="15"/>
  <c r="AA359" i="15"/>
  <c r="AB359" i="15"/>
  <c r="AC359" i="15"/>
  <c r="AE359" i="15"/>
  <c r="AD359" i="15" s="1"/>
  <c r="AF359" i="15"/>
  <c r="AG359" i="15" s="1"/>
  <c r="AH359" i="15"/>
  <c r="AA360" i="15"/>
  <c r="AH360" i="15" s="1"/>
  <c r="AB360" i="15"/>
  <c r="AC360" i="15"/>
  <c r="AE360" i="15"/>
  <c r="AI360" i="15" s="1"/>
  <c r="AJ360" i="15" s="1"/>
  <c r="AF360" i="15"/>
  <c r="AG360" i="15"/>
  <c r="AA361" i="15"/>
  <c r="AH361" i="15" s="1"/>
  <c r="AB361" i="15"/>
  <c r="AC361" i="15"/>
  <c r="AE361" i="15"/>
  <c r="AD361" i="15" s="1"/>
  <c r="AF361" i="15"/>
  <c r="AG361" i="15" s="1"/>
  <c r="AI361" i="15"/>
  <c r="AK361" i="15" s="1"/>
  <c r="AA362" i="15"/>
  <c r="AH362" i="15" s="1"/>
  <c r="AB362" i="15"/>
  <c r="AC362" i="15"/>
  <c r="AE362" i="15"/>
  <c r="AF362" i="15"/>
  <c r="AG362" i="15" s="1"/>
  <c r="AA363" i="15"/>
  <c r="AH363" i="15" s="1"/>
  <c r="AB363" i="15"/>
  <c r="AC363" i="15"/>
  <c r="AE363" i="15"/>
  <c r="AF363" i="15"/>
  <c r="AG363" i="15" s="1"/>
  <c r="AA364" i="15"/>
  <c r="AH364" i="15" s="1"/>
  <c r="AB364" i="15"/>
  <c r="AC364" i="15"/>
  <c r="AE364" i="15"/>
  <c r="AF364" i="15"/>
  <c r="AG364" i="15" s="1"/>
  <c r="AA365" i="15"/>
  <c r="AH365" i="15" s="1"/>
  <c r="AB365" i="15"/>
  <c r="AC365" i="15"/>
  <c r="AD365" i="15"/>
  <c r="AE365" i="15"/>
  <c r="AI365" i="15" s="1"/>
  <c r="AK365" i="15" s="1"/>
  <c r="AF365" i="15"/>
  <c r="AG365" i="15"/>
  <c r="AA366" i="15"/>
  <c r="AH366" i="15" s="1"/>
  <c r="AB366" i="15"/>
  <c r="AC366" i="15"/>
  <c r="AE366" i="15"/>
  <c r="AI366" i="15" s="1"/>
  <c r="AF366" i="15"/>
  <c r="AG366" i="15" s="1"/>
  <c r="AA367" i="15"/>
  <c r="AH367" i="15" s="1"/>
  <c r="AB367" i="15"/>
  <c r="AC367" i="15"/>
  <c r="AE367" i="15"/>
  <c r="AD367" i="15" s="1"/>
  <c r="AF367" i="15"/>
  <c r="AG367" i="15" s="1"/>
  <c r="AA368" i="15"/>
  <c r="AH368" i="15" s="1"/>
  <c r="AB368" i="15"/>
  <c r="AC368" i="15"/>
  <c r="AE368" i="15" s="1"/>
  <c r="AF368" i="15"/>
  <c r="AG368" i="15" s="1"/>
  <c r="AA369" i="15"/>
  <c r="AH369" i="15" s="1"/>
  <c r="AB369" i="15"/>
  <c r="AC369" i="15"/>
  <c r="AE369" i="15"/>
  <c r="AD369" i="15" s="1"/>
  <c r="AF369" i="15"/>
  <c r="AG369" i="15" s="1"/>
  <c r="AA370" i="15"/>
  <c r="AH370" i="15" s="1"/>
  <c r="AB370" i="15"/>
  <c r="AC370" i="15"/>
  <c r="AE370" i="15"/>
  <c r="AD370" i="15" s="1"/>
  <c r="AF370" i="15"/>
  <c r="AG370" i="15" s="1"/>
  <c r="AI370" i="15"/>
  <c r="AM370" i="15" s="1"/>
  <c r="AA371" i="15"/>
  <c r="AH371" i="15" s="1"/>
  <c r="AB371" i="15"/>
  <c r="AC371" i="15"/>
  <c r="AE371" i="15"/>
  <c r="AD371" i="15" s="1"/>
  <c r="AF371" i="15"/>
  <c r="AG371" i="15"/>
  <c r="AA372" i="15"/>
  <c r="AB372" i="15"/>
  <c r="AC372" i="15"/>
  <c r="AD372" i="15"/>
  <c r="AE372" i="15"/>
  <c r="AI372" i="15" s="1"/>
  <c r="AF372" i="15"/>
  <c r="AG372" i="15" s="1"/>
  <c r="AH372" i="15"/>
  <c r="AA373" i="15"/>
  <c r="AH373" i="15" s="1"/>
  <c r="AB373" i="15"/>
  <c r="AC373" i="15"/>
  <c r="AE373" i="15"/>
  <c r="AD373" i="15" s="1"/>
  <c r="AF373" i="15"/>
  <c r="AG373" i="15" s="1"/>
  <c r="AA374" i="15"/>
  <c r="AH374" i="15" s="1"/>
  <c r="AB374" i="15"/>
  <c r="AC374" i="15"/>
  <c r="AE374" i="15"/>
  <c r="AF374" i="15"/>
  <c r="AG374" i="15"/>
  <c r="AA375" i="15"/>
  <c r="AH375" i="15" s="1"/>
  <c r="AB375" i="15"/>
  <c r="AC375" i="15"/>
  <c r="AE375" i="15"/>
  <c r="AF375" i="15"/>
  <c r="AG375" i="15" s="1"/>
  <c r="AA376" i="15"/>
  <c r="AH376" i="15" s="1"/>
  <c r="AB376" i="15"/>
  <c r="AC376" i="15"/>
  <c r="AE376" i="15"/>
  <c r="AI376" i="15" s="1"/>
  <c r="AL376" i="15" s="1"/>
  <c r="AF376" i="15"/>
  <c r="AG376" i="15" s="1"/>
  <c r="AA377" i="15"/>
  <c r="AH377" i="15" s="1"/>
  <c r="AB377" i="15"/>
  <c r="AC377" i="15"/>
  <c r="AE377" i="15"/>
  <c r="AF377" i="15"/>
  <c r="AG377" i="15" s="1"/>
  <c r="AA378" i="15"/>
  <c r="AH378" i="15" s="1"/>
  <c r="AB378" i="15"/>
  <c r="AC378" i="15"/>
  <c r="AE378" i="15"/>
  <c r="AF378" i="15"/>
  <c r="AG378" i="15" s="1"/>
  <c r="AA379" i="15"/>
  <c r="AH379" i="15" s="1"/>
  <c r="AB379" i="15"/>
  <c r="AC379" i="15"/>
  <c r="AE379" i="15"/>
  <c r="AD379" i="15" s="1"/>
  <c r="AF379" i="15"/>
  <c r="AG379" i="15" s="1"/>
  <c r="AA380" i="15"/>
  <c r="AH380" i="15" s="1"/>
  <c r="AB380" i="15"/>
  <c r="AC380" i="15"/>
  <c r="AD380" i="15"/>
  <c r="AE380" i="15"/>
  <c r="AI380" i="15" s="1"/>
  <c r="AJ380" i="15" s="1"/>
  <c r="AF380" i="15"/>
  <c r="AG380" i="15" s="1"/>
  <c r="AL380" i="15"/>
  <c r="AA381" i="15"/>
  <c r="AH381" i="15" s="1"/>
  <c r="AB381" i="15"/>
  <c r="AC381" i="15"/>
  <c r="AE381" i="15"/>
  <c r="AF381" i="15"/>
  <c r="AG381" i="15" s="1"/>
  <c r="AA382" i="15"/>
  <c r="AB382" i="15"/>
  <c r="AC382" i="15"/>
  <c r="AE382" i="15"/>
  <c r="AD382" i="15" s="1"/>
  <c r="AF382" i="15"/>
  <c r="AG382" i="15" s="1"/>
  <c r="AH382" i="15"/>
  <c r="AA383" i="15"/>
  <c r="AH383" i="15" s="1"/>
  <c r="AB383" i="15"/>
  <c r="AC383" i="15"/>
  <c r="AE383" i="15"/>
  <c r="AD383" i="15" s="1"/>
  <c r="AF383" i="15"/>
  <c r="AG383" i="15"/>
  <c r="AA384" i="15"/>
  <c r="AH384" i="15" s="1"/>
  <c r="AB384" i="15"/>
  <c r="AC384" i="15"/>
  <c r="AE384" i="15"/>
  <c r="AD384" i="15" s="1"/>
  <c r="AF384" i="15"/>
  <c r="AG384" i="15" s="1"/>
  <c r="AA385" i="15"/>
  <c r="AH385" i="15" s="1"/>
  <c r="AB385" i="15"/>
  <c r="AC385" i="15"/>
  <c r="AE385" i="15"/>
  <c r="AD385" i="15" s="1"/>
  <c r="AF385" i="15"/>
  <c r="AG385" i="15" s="1"/>
  <c r="AA386" i="15"/>
  <c r="AB386" i="15"/>
  <c r="AC386" i="15"/>
  <c r="AE386" i="15"/>
  <c r="AF386" i="15"/>
  <c r="AG386" i="15" s="1"/>
  <c r="AH386" i="15"/>
  <c r="AA387" i="15"/>
  <c r="AH387" i="15" s="1"/>
  <c r="AB387" i="15"/>
  <c r="AC387" i="15"/>
  <c r="AE387" i="15"/>
  <c r="AI387" i="15" s="1"/>
  <c r="AF387" i="15"/>
  <c r="AG387" i="15"/>
  <c r="AA388" i="15"/>
  <c r="AB388" i="15"/>
  <c r="AC388" i="15"/>
  <c r="AE388" i="15"/>
  <c r="AI388" i="15" s="1"/>
  <c r="AF388" i="15"/>
  <c r="AG388" i="15" s="1"/>
  <c r="AH388" i="15"/>
  <c r="AA389" i="15"/>
  <c r="AH389" i="15" s="1"/>
  <c r="AB389" i="15"/>
  <c r="AC389" i="15"/>
  <c r="AE389" i="15"/>
  <c r="AF389" i="15"/>
  <c r="AG389" i="15"/>
  <c r="AA390" i="15"/>
  <c r="AH390" i="15" s="1"/>
  <c r="AB390" i="15"/>
  <c r="AC390" i="15"/>
  <c r="AE390" i="15"/>
  <c r="AF390" i="15"/>
  <c r="AG390" i="15" s="1"/>
  <c r="AA391" i="15"/>
  <c r="AH391" i="15" s="1"/>
  <c r="AB391" i="15"/>
  <c r="AC391" i="15"/>
  <c r="AE391" i="15"/>
  <c r="AF391" i="15"/>
  <c r="AG391" i="15" s="1"/>
  <c r="AA392" i="15"/>
  <c r="AB392" i="15"/>
  <c r="AC392" i="15"/>
  <c r="AE392" i="15"/>
  <c r="AI392" i="15" s="1"/>
  <c r="AJ392" i="15" s="1"/>
  <c r="AF392" i="15"/>
  <c r="AG392" i="15"/>
  <c r="AH392" i="15"/>
  <c r="AA393" i="15"/>
  <c r="AH393" i="15" s="1"/>
  <c r="AB393" i="15"/>
  <c r="AC393" i="15"/>
  <c r="AD393" i="15"/>
  <c r="AE393" i="15"/>
  <c r="AI393" i="15" s="1"/>
  <c r="AF393" i="15"/>
  <c r="AG393" i="15" s="1"/>
  <c r="AA394" i="15"/>
  <c r="AH394" i="15" s="1"/>
  <c r="AB394" i="15"/>
  <c r="AC394" i="15"/>
  <c r="AE394" i="15"/>
  <c r="AF394" i="15"/>
  <c r="AG394" i="15" s="1"/>
  <c r="AA395" i="15"/>
  <c r="AH395" i="15" s="1"/>
  <c r="AB395" i="15"/>
  <c r="AC395" i="15"/>
  <c r="AE395" i="15"/>
  <c r="AD395" i="15" s="1"/>
  <c r="AF395" i="15"/>
  <c r="AG395" i="15"/>
  <c r="AA396" i="15"/>
  <c r="AH396" i="15" s="1"/>
  <c r="AB396" i="15"/>
  <c r="AC396" i="15"/>
  <c r="AD396" i="15"/>
  <c r="AE396" i="15"/>
  <c r="AI396" i="15" s="1"/>
  <c r="AF396" i="15"/>
  <c r="AG396" i="15" s="1"/>
  <c r="AA397" i="15"/>
  <c r="AH397" i="15" s="1"/>
  <c r="AB397" i="15"/>
  <c r="AC397" i="15"/>
  <c r="AE397" i="15"/>
  <c r="AD397" i="15" s="1"/>
  <c r="AF397" i="15"/>
  <c r="AG397" i="15" s="1"/>
  <c r="AA398" i="15"/>
  <c r="AH398" i="15" s="1"/>
  <c r="AB398" i="15"/>
  <c r="AC398" i="15"/>
  <c r="AE398" i="15"/>
  <c r="AF398" i="15"/>
  <c r="AG398" i="15" s="1"/>
  <c r="AA399" i="15"/>
  <c r="AH399" i="15" s="1"/>
  <c r="AB399" i="15"/>
  <c r="AC399" i="15"/>
  <c r="AE399" i="15"/>
  <c r="AD399" i="15" s="1"/>
  <c r="AF399" i="15"/>
  <c r="AG399" i="15" s="1"/>
  <c r="AA400" i="15"/>
  <c r="AB400" i="15"/>
  <c r="AC400" i="15"/>
  <c r="AE400" i="15"/>
  <c r="AI400" i="15" s="1"/>
  <c r="AL400" i="15" s="1"/>
  <c r="AF400" i="15"/>
  <c r="AG400" i="15" s="1"/>
  <c r="AH400" i="15"/>
  <c r="AA401" i="15"/>
  <c r="AH401" i="15" s="1"/>
  <c r="AB401" i="15"/>
  <c r="AC401" i="15"/>
  <c r="AE401" i="15"/>
  <c r="AI401" i="15" s="1"/>
  <c r="AK401" i="15" s="1"/>
  <c r="AF401" i="15"/>
  <c r="AG401" i="15" s="1"/>
  <c r="AA402" i="15"/>
  <c r="AH402" i="15" s="1"/>
  <c r="AB402" i="15"/>
  <c r="AC402" i="15"/>
  <c r="AE402" i="15"/>
  <c r="AD402" i="15" s="1"/>
  <c r="AF402" i="15"/>
  <c r="AG402" i="15" s="1"/>
  <c r="AA403" i="15"/>
  <c r="AH403" i="15" s="1"/>
  <c r="AB403" i="15"/>
  <c r="AC403" i="15"/>
  <c r="AE403" i="15"/>
  <c r="AD403" i="15" s="1"/>
  <c r="AF403" i="15"/>
  <c r="AG403" i="15" s="1"/>
  <c r="AA404" i="15"/>
  <c r="AH404" i="15" s="1"/>
  <c r="AB404" i="15"/>
  <c r="AC404" i="15"/>
  <c r="AE404" i="15"/>
  <c r="AI404" i="15" s="1"/>
  <c r="AJ404" i="15" s="1"/>
  <c r="AF404" i="15"/>
  <c r="AG404" i="15"/>
  <c r="AA405" i="15"/>
  <c r="AH405" i="15" s="1"/>
  <c r="AB405" i="15"/>
  <c r="AC405" i="15"/>
  <c r="AD405" i="15"/>
  <c r="AE405" i="15"/>
  <c r="AI405" i="15" s="1"/>
  <c r="AF405" i="15"/>
  <c r="AG405" i="15" s="1"/>
  <c r="AA406" i="15"/>
  <c r="AH406" i="15" s="1"/>
  <c r="AB406" i="15"/>
  <c r="AC406" i="15"/>
  <c r="AE406" i="15"/>
  <c r="AD406" i="15" s="1"/>
  <c r="AF406" i="15"/>
  <c r="AG406" i="15" s="1"/>
  <c r="AI406" i="15"/>
  <c r="AM406" i="15" s="1"/>
  <c r="AA407" i="15"/>
  <c r="AH407" i="15" s="1"/>
  <c r="AB407" i="15"/>
  <c r="AC407" i="15"/>
  <c r="AE407" i="15"/>
  <c r="AD407" i="15" s="1"/>
  <c r="AF407" i="15"/>
  <c r="AG407" i="15"/>
  <c r="AA408" i="15"/>
  <c r="AH408" i="15" s="1"/>
  <c r="AB408" i="15"/>
  <c r="AC408" i="15"/>
  <c r="AE408" i="15"/>
  <c r="AD408" i="15" s="1"/>
  <c r="AF408" i="15"/>
  <c r="AG408" i="15" s="1"/>
  <c r="AI408" i="15"/>
  <c r="AA409" i="15"/>
  <c r="AH409" i="15" s="1"/>
  <c r="AB409" i="15"/>
  <c r="AC409" i="15"/>
  <c r="AE409" i="15"/>
  <c r="AF409" i="15"/>
  <c r="AG409" i="15" s="1"/>
  <c r="AA410" i="15"/>
  <c r="AH410" i="15" s="1"/>
  <c r="AB410" i="15"/>
  <c r="AC410" i="15"/>
  <c r="AE410" i="15"/>
  <c r="AI410" i="15" s="1"/>
  <c r="AF410" i="15"/>
  <c r="AG410" i="15" s="1"/>
  <c r="AA411" i="15"/>
  <c r="AH411" i="15" s="1"/>
  <c r="AB411" i="15"/>
  <c r="AC411" i="15"/>
  <c r="AE411" i="15"/>
  <c r="AI411" i="15" s="1"/>
  <c r="AM411" i="15" s="1"/>
  <c r="AF411" i="15"/>
  <c r="AG411" i="15" s="1"/>
  <c r="AA412" i="15"/>
  <c r="AH412" i="15" s="1"/>
  <c r="AB412" i="15"/>
  <c r="AC412" i="15"/>
  <c r="AD412" i="15"/>
  <c r="AE412" i="15"/>
  <c r="AI412" i="15" s="1"/>
  <c r="AF412" i="15"/>
  <c r="AG412" i="15" s="1"/>
  <c r="AL412" i="15"/>
  <c r="AA413" i="15"/>
  <c r="AH413" i="15" s="1"/>
  <c r="AB413" i="15"/>
  <c r="AC413" i="15"/>
  <c r="AE413" i="15"/>
  <c r="AI413" i="15" s="1"/>
  <c r="AF413" i="15"/>
  <c r="AG413" i="15"/>
  <c r="AA414" i="15"/>
  <c r="AH414" i="15" s="1"/>
  <c r="AB414" i="15"/>
  <c r="AC414" i="15"/>
  <c r="AE414" i="15"/>
  <c r="AD414" i="15" s="1"/>
  <c r="AF414" i="15"/>
  <c r="AG414" i="15" s="1"/>
  <c r="AA415" i="15"/>
  <c r="AH415" i="15" s="1"/>
  <c r="AB415" i="15"/>
  <c r="AC415" i="15"/>
  <c r="AE415" i="15"/>
  <c r="AF415" i="15"/>
  <c r="AG415" i="15" s="1"/>
  <c r="AA416" i="15"/>
  <c r="AH416" i="15" s="1"/>
  <c r="AB416" i="15"/>
  <c r="AC416" i="15"/>
  <c r="AD416" i="15"/>
  <c r="AE416" i="15"/>
  <c r="AI416" i="15" s="1"/>
  <c r="AK416" i="15" s="1"/>
  <c r="AF416" i="15"/>
  <c r="AG416" i="15"/>
  <c r="AJ416" i="15"/>
  <c r="AL416" i="15"/>
  <c r="AA417" i="15"/>
  <c r="AH417" i="15" s="1"/>
  <c r="AB417" i="15"/>
  <c r="AC417" i="15"/>
  <c r="AE417" i="15"/>
  <c r="AD417" i="15" s="1"/>
  <c r="AF417" i="15"/>
  <c r="AG417" i="15" s="1"/>
  <c r="AA418" i="15"/>
  <c r="AH418" i="15" s="1"/>
  <c r="AB418" i="15"/>
  <c r="AC418" i="15"/>
  <c r="AE418" i="15"/>
  <c r="AD418" i="15" s="1"/>
  <c r="AF418" i="15"/>
  <c r="AG418" i="15" s="1"/>
  <c r="AI418" i="15"/>
  <c r="AA419" i="15"/>
  <c r="AH419" i="15" s="1"/>
  <c r="AB419" i="15"/>
  <c r="AC419" i="15"/>
  <c r="AE419" i="15"/>
  <c r="AD419" i="15" s="1"/>
  <c r="AF419" i="15"/>
  <c r="AG419" i="15" s="1"/>
  <c r="AA420" i="15"/>
  <c r="AH420" i="15" s="1"/>
  <c r="AB420" i="15"/>
  <c r="AC420" i="15"/>
  <c r="AD420" i="15"/>
  <c r="AE420" i="15"/>
  <c r="AF420" i="15"/>
  <c r="AG420" i="15" s="1"/>
  <c r="AI420" i="15"/>
  <c r="AJ420" i="15" s="1"/>
  <c r="AA421" i="15"/>
  <c r="AH421" i="15" s="1"/>
  <c r="AB421" i="15"/>
  <c r="AC421" i="15"/>
  <c r="AE421" i="15"/>
  <c r="AF421" i="15"/>
  <c r="AG421" i="15" s="1"/>
  <c r="AA422" i="15"/>
  <c r="AH422" i="15" s="1"/>
  <c r="AB422" i="15"/>
  <c r="AC422" i="15"/>
  <c r="AE422" i="15"/>
  <c r="AI422" i="15" s="1"/>
  <c r="AF422" i="15"/>
  <c r="AG422" i="15" s="1"/>
  <c r="AJ422" i="15"/>
  <c r="AA423" i="15"/>
  <c r="AH423" i="15" s="1"/>
  <c r="AB423" i="15"/>
  <c r="AC423" i="15"/>
  <c r="AE423" i="15"/>
  <c r="AF423" i="15"/>
  <c r="AG423" i="15" s="1"/>
  <c r="AA424" i="15"/>
  <c r="AB424" i="15"/>
  <c r="AC424" i="15"/>
  <c r="AE424" i="15"/>
  <c r="AI424" i="15" s="1"/>
  <c r="AL424" i="15" s="1"/>
  <c r="AF424" i="15"/>
  <c r="AG424" i="15" s="1"/>
  <c r="AH424" i="15"/>
  <c r="AA425" i="15"/>
  <c r="AH425" i="15" s="1"/>
  <c r="AB425" i="15"/>
  <c r="AC425" i="15"/>
  <c r="AE425" i="15"/>
  <c r="AF425" i="15"/>
  <c r="AG425" i="15" s="1"/>
  <c r="AA426" i="15"/>
  <c r="AH426" i="15" s="1"/>
  <c r="AB426" i="15"/>
  <c r="AC426" i="15"/>
  <c r="AD426" i="15"/>
  <c r="AE426" i="15"/>
  <c r="AF426" i="15"/>
  <c r="AG426" i="15" s="1"/>
  <c r="AI426" i="15"/>
  <c r="AK426" i="15" s="1"/>
  <c r="AJ426" i="15"/>
  <c r="AM426" i="15"/>
  <c r="AA427" i="15"/>
  <c r="AH427" i="15" s="1"/>
  <c r="AB427" i="15"/>
  <c r="AC427" i="15"/>
  <c r="AE427" i="15"/>
  <c r="AD427" i="15" s="1"/>
  <c r="AF427" i="15"/>
  <c r="AG427" i="15" s="1"/>
  <c r="AI427" i="15"/>
  <c r="AJ427" i="15" s="1"/>
  <c r="AA428" i="15"/>
  <c r="AH428" i="15" s="1"/>
  <c r="AB428" i="15"/>
  <c r="AC428" i="15"/>
  <c r="AE428" i="15"/>
  <c r="AI428" i="15" s="1"/>
  <c r="AJ428" i="15" s="1"/>
  <c r="AF428" i="15"/>
  <c r="AG428" i="15" s="1"/>
  <c r="AM428" i="15"/>
  <c r="AA429" i="15"/>
  <c r="AH429" i="15" s="1"/>
  <c r="AB429" i="15"/>
  <c r="AC429" i="15"/>
  <c r="AE429" i="15" s="1"/>
  <c r="AF429" i="15"/>
  <c r="AG429" i="15" s="1"/>
  <c r="AA430" i="15"/>
  <c r="AH430" i="15" s="1"/>
  <c r="AB430" i="15"/>
  <c r="AC430" i="15"/>
  <c r="AE430" i="15"/>
  <c r="AD430" i="15" s="1"/>
  <c r="AF430" i="15"/>
  <c r="AG430" i="15" s="1"/>
  <c r="AA431" i="15"/>
  <c r="AH431" i="15" s="1"/>
  <c r="AB431" i="15"/>
  <c r="AC431" i="15"/>
  <c r="AE431" i="15"/>
  <c r="AD431" i="15" s="1"/>
  <c r="AF431" i="15"/>
  <c r="AG431" i="15" s="1"/>
  <c r="AA432" i="15"/>
  <c r="AB432" i="15"/>
  <c r="AC432" i="15"/>
  <c r="AE432" i="15"/>
  <c r="AI432" i="15" s="1"/>
  <c r="AF432" i="15"/>
  <c r="AG432" i="15" s="1"/>
  <c r="AH432" i="15"/>
  <c r="AA433" i="15"/>
  <c r="AH433" i="15" s="1"/>
  <c r="AB433" i="15"/>
  <c r="AC433" i="15"/>
  <c r="AE433" i="15"/>
  <c r="AD433" i="15" s="1"/>
  <c r="AF433" i="15"/>
  <c r="AG433" i="15" s="1"/>
  <c r="AA434" i="15"/>
  <c r="AH434" i="15" s="1"/>
  <c r="AB434" i="15"/>
  <c r="AC434" i="15"/>
  <c r="AE434" i="15"/>
  <c r="AF434" i="15"/>
  <c r="AG434" i="15" s="1"/>
  <c r="AA435" i="15"/>
  <c r="AH435" i="15" s="1"/>
  <c r="AB435" i="15"/>
  <c r="AC435" i="15"/>
  <c r="AE435" i="15"/>
  <c r="AD435" i="15" s="1"/>
  <c r="AF435" i="15"/>
  <c r="AG435" i="15" s="1"/>
  <c r="AI435" i="15"/>
  <c r="AA436" i="15"/>
  <c r="AH436" i="15" s="1"/>
  <c r="AB436" i="15"/>
  <c r="AC436" i="15"/>
  <c r="AE436" i="15"/>
  <c r="AI436" i="15" s="1"/>
  <c r="AF436" i="15"/>
  <c r="AG436" i="15" s="1"/>
  <c r="AA437" i="15"/>
  <c r="AH437" i="15" s="1"/>
  <c r="AB437" i="15"/>
  <c r="AC437" i="15"/>
  <c r="AE437" i="15"/>
  <c r="AF437" i="15"/>
  <c r="AG437" i="15" s="1"/>
  <c r="AA438" i="15"/>
  <c r="AH438" i="15" s="1"/>
  <c r="AB438" i="15"/>
  <c r="AC438" i="15"/>
  <c r="AD438" i="15"/>
  <c r="AE438" i="15"/>
  <c r="AI438" i="15" s="1"/>
  <c r="AJ438" i="15" s="1"/>
  <c r="AF438" i="15"/>
  <c r="AG438" i="15" s="1"/>
  <c r="AA439" i="15"/>
  <c r="AH439" i="15" s="1"/>
  <c r="AB439" i="15"/>
  <c r="AC439" i="15"/>
  <c r="AE439" i="15"/>
  <c r="AD439" i="15" s="1"/>
  <c r="AF439" i="15"/>
  <c r="AG439" i="15" s="1"/>
  <c r="AA440" i="15"/>
  <c r="AH440" i="15" s="1"/>
  <c r="AB440" i="15"/>
  <c r="AC440" i="15"/>
  <c r="AE440" i="15"/>
  <c r="AI440" i="15" s="1"/>
  <c r="AF440" i="15"/>
  <c r="AG440" i="15" s="1"/>
  <c r="AA441" i="15"/>
  <c r="AH441" i="15" s="1"/>
  <c r="AB441" i="15"/>
  <c r="AC441" i="15"/>
  <c r="AE441" i="15"/>
  <c r="AF441" i="15"/>
  <c r="AG441" i="15" s="1"/>
  <c r="AA442" i="15"/>
  <c r="AB442" i="15"/>
  <c r="AC442" i="15"/>
  <c r="AE442" i="15"/>
  <c r="AD442" i="15" s="1"/>
  <c r="AF442" i="15"/>
  <c r="AG442" i="15" s="1"/>
  <c r="AH442" i="15"/>
  <c r="AA443" i="15"/>
  <c r="AH443" i="15" s="1"/>
  <c r="AB443" i="15"/>
  <c r="AC443" i="15"/>
  <c r="AE443" i="15"/>
  <c r="AD443" i="15" s="1"/>
  <c r="AF443" i="15"/>
  <c r="AG443" i="15" s="1"/>
  <c r="AA444" i="15"/>
  <c r="AB444" i="15"/>
  <c r="AC444" i="15"/>
  <c r="AE444" i="15"/>
  <c r="AI444" i="15" s="1"/>
  <c r="AJ444" i="15" s="1"/>
  <c r="AF444" i="15"/>
  <c r="AG444" i="15" s="1"/>
  <c r="AH444" i="15"/>
  <c r="AA445" i="15"/>
  <c r="AH445" i="15" s="1"/>
  <c r="AB445" i="15"/>
  <c r="AC445" i="15"/>
  <c r="AE445" i="15"/>
  <c r="AD445" i="15" s="1"/>
  <c r="AF445" i="15"/>
  <c r="AG445" i="15" s="1"/>
  <c r="AA446" i="15"/>
  <c r="AH446" i="15" s="1"/>
  <c r="AB446" i="15"/>
  <c r="AC446" i="15"/>
  <c r="AE446" i="15"/>
  <c r="AI446" i="15" s="1"/>
  <c r="AJ446" i="15" s="1"/>
  <c r="AF446" i="15"/>
  <c r="AG446" i="15" s="1"/>
  <c r="AA447" i="15"/>
  <c r="AH447" i="15" s="1"/>
  <c r="AB447" i="15"/>
  <c r="AC447" i="15"/>
  <c r="AE447" i="15"/>
  <c r="AF447" i="15"/>
  <c r="AG447" i="15" s="1"/>
  <c r="AA448" i="15"/>
  <c r="AH448" i="15" s="1"/>
  <c r="AB448" i="15"/>
  <c r="AC448" i="15"/>
  <c r="AE448" i="15"/>
  <c r="AF448" i="15"/>
  <c r="AG448" i="15" s="1"/>
  <c r="AA449" i="15"/>
  <c r="AH449" i="15" s="1"/>
  <c r="AB449" i="15"/>
  <c r="AC449" i="15"/>
  <c r="AD449" i="15"/>
  <c r="AE449" i="15"/>
  <c r="AI449" i="15" s="1"/>
  <c r="AM449" i="15" s="1"/>
  <c r="AF449" i="15"/>
  <c r="AG449" i="15" s="1"/>
  <c r="AK449" i="15"/>
  <c r="AA450" i="15"/>
  <c r="AH450" i="15" s="1"/>
  <c r="AB450" i="15"/>
  <c r="AC450" i="15"/>
  <c r="AE450" i="15"/>
  <c r="AI450" i="15" s="1"/>
  <c r="AK450" i="15" s="1"/>
  <c r="AF450" i="15"/>
  <c r="AG450" i="15" s="1"/>
  <c r="AA451" i="15"/>
  <c r="AH451" i="15" s="1"/>
  <c r="AB451" i="15"/>
  <c r="AC451" i="15"/>
  <c r="AE451" i="15"/>
  <c r="AD451" i="15" s="1"/>
  <c r="AF451" i="15"/>
  <c r="AG451" i="15" s="1"/>
  <c r="AA452" i="15"/>
  <c r="AH452" i="15" s="1"/>
  <c r="AB452" i="15"/>
  <c r="AC452" i="15"/>
  <c r="AE452" i="15"/>
  <c r="AI452" i="15" s="1"/>
  <c r="AM452" i="15" s="1"/>
  <c r="AF452" i="15"/>
  <c r="AG452" i="15" s="1"/>
  <c r="AA453" i="15"/>
  <c r="AH453" i="15" s="1"/>
  <c r="AB453" i="15"/>
  <c r="AC453" i="15"/>
  <c r="AE453" i="15"/>
  <c r="AD453" i="15" s="1"/>
  <c r="AF453" i="15"/>
  <c r="AG453" i="15" s="1"/>
  <c r="AA454" i="15"/>
  <c r="AH454" i="15" s="1"/>
  <c r="AB454" i="15"/>
  <c r="AC454" i="15"/>
  <c r="AE454" i="15"/>
  <c r="AD454" i="15" s="1"/>
  <c r="AF454" i="15"/>
  <c r="AG454" i="15" s="1"/>
  <c r="AA455" i="15"/>
  <c r="AH455" i="15" s="1"/>
  <c r="AB455" i="15"/>
  <c r="AC455" i="15"/>
  <c r="AE455" i="15"/>
  <c r="AD455" i="15" s="1"/>
  <c r="AF455" i="15"/>
  <c r="AG455" i="15" s="1"/>
  <c r="AA456" i="15"/>
  <c r="AH456" i="15" s="1"/>
  <c r="AB456" i="15"/>
  <c r="AC456" i="15"/>
  <c r="AD456" i="15"/>
  <c r="AE456" i="15"/>
  <c r="AI456" i="15" s="1"/>
  <c r="AF456" i="15"/>
  <c r="AG456" i="15" s="1"/>
  <c r="AA457" i="15"/>
  <c r="AH457" i="15" s="1"/>
  <c r="AB457" i="15"/>
  <c r="AC457" i="15"/>
  <c r="AE457" i="15"/>
  <c r="AF457" i="15"/>
  <c r="AG457" i="15" s="1"/>
  <c r="AA458" i="15"/>
  <c r="AH458" i="15" s="1"/>
  <c r="AB458" i="15"/>
  <c r="AC458" i="15"/>
  <c r="AD458" i="15"/>
  <c r="AE458" i="15"/>
  <c r="AI458" i="15" s="1"/>
  <c r="AJ458" i="15" s="1"/>
  <c r="AF458" i="15"/>
  <c r="AG458" i="15" s="1"/>
  <c r="AA459" i="15"/>
  <c r="AH459" i="15" s="1"/>
  <c r="AB459" i="15"/>
  <c r="AC459" i="15"/>
  <c r="AE459" i="15"/>
  <c r="AI459" i="15" s="1"/>
  <c r="AF459" i="15"/>
  <c r="AG459" i="15" s="1"/>
  <c r="AA460" i="15"/>
  <c r="AH460" i="15" s="1"/>
  <c r="AB460" i="15"/>
  <c r="AC460" i="15"/>
  <c r="AE460" i="15" s="1"/>
  <c r="AF460" i="15"/>
  <c r="AG460" i="15" s="1"/>
  <c r="AA461" i="15"/>
  <c r="AH461" i="15" s="1"/>
  <c r="AB461" i="15"/>
  <c r="AC461" i="15"/>
  <c r="AE461" i="15"/>
  <c r="AF461" i="15"/>
  <c r="AG461" i="15" s="1"/>
  <c r="AA462" i="15"/>
  <c r="AH462" i="15" s="1"/>
  <c r="AB462" i="15"/>
  <c r="AC462" i="15"/>
  <c r="AD462" i="15"/>
  <c r="AE462" i="15"/>
  <c r="AI462" i="15" s="1"/>
  <c r="AF462" i="15"/>
  <c r="AG462" i="15" s="1"/>
  <c r="AA463" i="15"/>
  <c r="AH463" i="15" s="1"/>
  <c r="AB463" i="15"/>
  <c r="AC463" i="15"/>
  <c r="AE463" i="15"/>
  <c r="AD463" i="15" s="1"/>
  <c r="AF463" i="15"/>
  <c r="AG463" i="15" s="1"/>
  <c r="AA464" i="15"/>
  <c r="AH464" i="15" s="1"/>
  <c r="AB464" i="15"/>
  <c r="AC464" i="15"/>
  <c r="AD464" i="15"/>
  <c r="AE464" i="15"/>
  <c r="AI464" i="15" s="1"/>
  <c r="AF464" i="15"/>
  <c r="AG464" i="15" s="1"/>
  <c r="AA465" i="15"/>
  <c r="AH465" i="15" s="1"/>
  <c r="AB465" i="15"/>
  <c r="AC465" i="15"/>
  <c r="AD465" i="15"/>
  <c r="AE465" i="15"/>
  <c r="AF465" i="15"/>
  <c r="AG465" i="15" s="1"/>
  <c r="AI465" i="15"/>
  <c r="AJ465" i="15" s="1"/>
  <c r="AL465" i="15"/>
  <c r="AA466" i="15"/>
  <c r="AH466" i="15" s="1"/>
  <c r="AB466" i="15"/>
  <c r="AC466" i="15"/>
  <c r="AE466" i="15"/>
  <c r="AF466" i="15"/>
  <c r="AG466" i="15" s="1"/>
  <c r="AA467" i="15"/>
  <c r="AH467" i="15" s="1"/>
  <c r="AB467" i="15"/>
  <c r="AC467" i="15"/>
  <c r="AE467" i="15"/>
  <c r="AI467" i="15" s="1"/>
  <c r="AF467" i="15"/>
  <c r="AG467" i="15"/>
  <c r="AA468" i="15"/>
  <c r="AH468" i="15" s="1"/>
  <c r="AB468" i="15"/>
  <c r="AC468" i="15"/>
  <c r="AE468" i="15"/>
  <c r="AI468" i="15" s="1"/>
  <c r="AF468" i="15"/>
  <c r="AG468" i="15" s="1"/>
  <c r="AA469" i="15"/>
  <c r="AH469" i="15" s="1"/>
  <c r="AB469" i="15"/>
  <c r="AC469" i="15"/>
  <c r="AE469" i="15"/>
  <c r="AD469" i="15" s="1"/>
  <c r="AF469" i="15"/>
  <c r="AG469" i="15" s="1"/>
  <c r="AI469" i="15"/>
  <c r="AA470" i="15"/>
  <c r="AH470" i="15" s="1"/>
  <c r="AB470" i="15"/>
  <c r="AC470" i="15"/>
  <c r="AE470" i="15"/>
  <c r="AF470" i="15"/>
  <c r="AG470" i="15" s="1"/>
  <c r="AA471" i="15"/>
  <c r="AH471" i="15" s="1"/>
  <c r="AB471" i="15"/>
  <c r="AC471" i="15"/>
  <c r="AD471" i="15"/>
  <c r="AE471" i="15"/>
  <c r="AF471" i="15"/>
  <c r="AG471" i="15" s="1"/>
  <c r="AI471" i="15"/>
  <c r="AA472" i="15"/>
  <c r="AH472" i="15" s="1"/>
  <c r="AB472" i="15"/>
  <c r="AC472" i="15"/>
  <c r="AE472" i="15"/>
  <c r="AI472" i="15" s="1"/>
  <c r="AK472" i="15" s="1"/>
  <c r="AF472" i="15"/>
  <c r="AG472" i="15" s="1"/>
  <c r="AA473" i="15"/>
  <c r="AH473" i="15" s="1"/>
  <c r="AB473" i="15"/>
  <c r="AC473" i="15"/>
  <c r="AE473" i="15"/>
  <c r="AF473" i="15"/>
  <c r="AG473" i="15" s="1"/>
  <c r="AA474" i="15"/>
  <c r="AH474" i="15" s="1"/>
  <c r="AB474" i="15"/>
  <c r="AC474" i="15"/>
  <c r="AE474" i="15"/>
  <c r="AD474" i="15" s="1"/>
  <c r="AF474" i="15"/>
  <c r="AG474" i="15" s="1"/>
  <c r="AA475" i="15"/>
  <c r="AH475" i="15" s="1"/>
  <c r="AB475" i="15"/>
  <c r="AC475" i="15"/>
  <c r="AE475" i="15"/>
  <c r="AF475" i="15"/>
  <c r="AG475" i="15" s="1"/>
  <c r="AA476" i="15"/>
  <c r="AH476" i="15" s="1"/>
  <c r="AB476" i="15"/>
  <c r="AC476" i="15"/>
  <c r="AE476" i="15"/>
  <c r="AI476" i="15" s="1"/>
  <c r="AJ476" i="15" s="1"/>
  <c r="AF476" i="15"/>
  <c r="AG476" i="15" s="1"/>
  <c r="AK476" i="15"/>
  <c r="AA477" i="15"/>
  <c r="AH477" i="15" s="1"/>
  <c r="AB477" i="15"/>
  <c r="AC477" i="15"/>
  <c r="AE477" i="15"/>
  <c r="AD477" i="15" s="1"/>
  <c r="AF477" i="15"/>
  <c r="AG477" i="15" s="1"/>
  <c r="AA478" i="15"/>
  <c r="AB478" i="15"/>
  <c r="AC478" i="15"/>
  <c r="AE478" i="15"/>
  <c r="AD478" i="15" s="1"/>
  <c r="AF478" i="15"/>
  <c r="AG478" i="15" s="1"/>
  <c r="AH478" i="15"/>
  <c r="AA479" i="15"/>
  <c r="AH479" i="15" s="1"/>
  <c r="AB479" i="15"/>
  <c r="AC479" i="15"/>
  <c r="AE479" i="15"/>
  <c r="AF479" i="15"/>
  <c r="AG479" i="15" s="1"/>
  <c r="AA480" i="15"/>
  <c r="AH480" i="15" s="1"/>
  <c r="AB480" i="15"/>
  <c r="AC480" i="15"/>
  <c r="AE480" i="15"/>
  <c r="AI480" i="15" s="1"/>
  <c r="AF480" i="15"/>
  <c r="AG480" i="15"/>
  <c r="AA481" i="15"/>
  <c r="AB481" i="15"/>
  <c r="AC481" i="15"/>
  <c r="AE481" i="15"/>
  <c r="AD481" i="15" s="1"/>
  <c r="AF481" i="15"/>
  <c r="AG481" i="15" s="1"/>
  <c r="AH481" i="15"/>
  <c r="AA482" i="15"/>
  <c r="AH482" i="15" s="1"/>
  <c r="AB482" i="15"/>
  <c r="AC482" i="15"/>
  <c r="AE482" i="15"/>
  <c r="AF482" i="15"/>
  <c r="AG482" i="15" s="1"/>
  <c r="AA483" i="15"/>
  <c r="AH483" i="15" s="1"/>
  <c r="AB483" i="15"/>
  <c r="AC483" i="15"/>
  <c r="AE483" i="15"/>
  <c r="AI483" i="15" s="1"/>
  <c r="AF483" i="15"/>
  <c r="AG483" i="15"/>
  <c r="AA484" i="15"/>
  <c r="AH484" i="15" s="1"/>
  <c r="AB484" i="15"/>
  <c r="AC484" i="15"/>
  <c r="AE484" i="15"/>
  <c r="AF484" i="15"/>
  <c r="AG484" i="15" s="1"/>
  <c r="AA485" i="15"/>
  <c r="AH485" i="15" s="1"/>
  <c r="AB485" i="15"/>
  <c r="AC485" i="15"/>
  <c r="AD485" i="15"/>
  <c r="AE485" i="15"/>
  <c r="AI485" i="15" s="1"/>
  <c r="AL485" i="15" s="1"/>
  <c r="AF485" i="15"/>
  <c r="AG485" i="15"/>
  <c r="AJ485" i="15"/>
  <c r="AA486" i="15"/>
  <c r="AH486" i="15" s="1"/>
  <c r="AB486" i="15"/>
  <c r="AC486" i="15"/>
  <c r="AE486" i="15"/>
  <c r="AD486" i="15" s="1"/>
  <c r="AF486" i="15"/>
  <c r="AG486" i="15" s="1"/>
  <c r="AA487" i="15"/>
  <c r="AH487" i="15" s="1"/>
  <c r="AB487" i="15"/>
  <c r="AC487" i="15"/>
  <c r="AE487" i="15"/>
  <c r="AD487" i="15" s="1"/>
  <c r="AF487" i="15"/>
  <c r="AG487" i="15" s="1"/>
  <c r="AI487" i="15"/>
  <c r="AJ487" i="15" s="1"/>
  <c r="AA488" i="15"/>
  <c r="AH488" i="15" s="1"/>
  <c r="AB488" i="15"/>
  <c r="AC488" i="15"/>
  <c r="AE488" i="15"/>
  <c r="AF488" i="15"/>
  <c r="AG488" i="15" s="1"/>
  <c r="AA489" i="15"/>
  <c r="AH489" i="15" s="1"/>
  <c r="AB489" i="15"/>
  <c r="AC489" i="15"/>
  <c r="AE489" i="15"/>
  <c r="AD489" i="15" s="1"/>
  <c r="AF489" i="15"/>
  <c r="AG489" i="15" s="1"/>
  <c r="AI489" i="15"/>
  <c r="AA490" i="15"/>
  <c r="AH490" i="15" s="1"/>
  <c r="AB490" i="15"/>
  <c r="AC490" i="15"/>
  <c r="AE490" i="15"/>
  <c r="AD490" i="15" s="1"/>
  <c r="AF490" i="15"/>
  <c r="AG490" i="15" s="1"/>
  <c r="AA491" i="15"/>
  <c r="AB491" i="15"/>
  <c r="AC491" i="15"/>
  <c r="AE491" i="15"/>
  <c r="AI491" i="15" s="1"/>
  <c r="AF491" i="15"/>
  <c r="AG491" i="15" s="1"/>
  <c r="AH491" i="15"/>
  <c r="AA492" i="15"/>
  <c r="AB492" i="15"/>
  <c r="AC492" i="15"/>
  <c r="AE492" i="15"/>
  <c r="AD492" i="15" s="1"/>
  <c r="AF492" i="15"/>
  <c r="AG492" i="15" s="1"/>
  <c r="AH492" i="15"/>
  <c r="AA493" i="15"/>
  <c r="AH493" i="15" s="1"/>
  <c r="AB493" i="15"/>
  <c r="AC493" i="15"/>
  <c r="AE493" i="15"/>
  <c r="AF493" i="15"/>
  <c r="AG493" i="15"/>
  <c r="AA494" i="15"/>
  <c r="AH494" i="15" s="1"/>
  <c r="AB494" i="15"/>
  <c r="AC494" i="15"/>
  <c r="AE494" i="15"/>
  <c r="AF494" i="15"/>
  <c r="AG494" i="15" s="1"/>
  <c r="AA495" i="15"/>
  <c r="AH495" i="15" s="1"/>
  <c r="AB495" i="15"/>
  <c r="AC495" i="15"/>
  <c r="AE495" i="15"/>
  <c r="AI495" i="15" s="1"/>
  <c r="AF495" i="15"/>
  <c r="AG495" i="15" s="1"/>
  <c r="AA496" i="15"/>
  <c r="AH496" i="15" s="1"/>
  <c r="AB496" i="15"/>
  <c r="AC496" i="15"/>
  <c r="AE496" i="15"/>
  <c r="AD496" i="15" s="1"/>
  <c r="AF496" i="15"/>
  <c r="AG496" i="15" s="1"/>
  <c r="AA497" i="15"/>
  <c r="AH497" i="15" s="1"/>
  <c r="AB497" i="15"/>
  <c r="AC497" i="15"/>
  <c r="AE497" i="15"/>
  <c r="AI497" i="15" s="1"/>
  <c r="AL497" i="15" s="1"/>
  <c r="AF497" i="15"/>
  <c r="AG497" i="15"/>
  <c r="AA498" i="15"/>
  <c r="AH498" i="15" s="1"/>
  <c r="AB498" i="15"/>
  <c r="AC498" i="15"/>
  <c r="AD498" i="15"/>
  <c r="AE498" i="15"/>
  <c r="AF498" i="15"/>
  <c r="AG498" i="15" s="1"/>
  <c r="AI498" i="15"/>
  <c r="AK498" i="15" s="1"/>
  <c r="AA499" i="15"/>
  <c r="AH499" i="15" s="1"/>
  <c r="AB499" i="15"/>
  <c r="AC499" i="15"/>
  <c r="AE499" i="15"/>
  <c r="AD499" i="15" s="1"/>
  <c r="AF499" i="15"/>
  <c r="AG499" i="15" s="1"/>
  <c r="AA500" i="15"/>
  <c r="AH500" i="15" s="1"/>
  <c r="AB500" i="15"/>
  <c r="AC500" i="15"/>
  <c r="AE500" i="15"/>
  <c r="AI500" i="15" s="1"/>
  <c r="AK500" i="15" s="1"/>
  <c r="AF500" i="15"/>
  <c r="AG500" i="15" s="1"/>
  <c r="AA501" i="15"/>
  <c r="AH501" i="15" s="1"/>
  <c r="AB501" i="15"/>
  <c r="AC501" i="15"/>
  <c r="AE501" i="15"/>
  <c r="AD501" i="15" s="1"/>
  <c r="AF501" i="15"/>
  <c r="AG501" i="15" s="1"/>
  <c r="AA502" i="15"/>
  <c r="AH502" i="15" s="1"/>
  <c r="AB502" i="15"/>
  <c r="AC502" i="15"/>
  <c r="AE502" i="15"/>
  <c r="AD502" i="15" s="1"/>
  <c r="AF502" i="15"/>
  <c r="AG502" i="15" s="1"/>
  <c r="AA503" i="15"/>
  <c r="AH503" i="15" s="1"/>
  <c r="AB503" i="15"/>
  <c r="AC503" i="15"/>
  <c r="AE503" i="15"/>
  <c r="AF503" i="15"/>
  <c r="AG503" i="15"/>
  <c r="AA504" i="15"/>
  <c r="AH504" i="15" s="1"/>
  <c r="AB504" i="15"/>
  <c r="AC504" i="15"/>
  <c r="AE504" i="15"/>
  <c r="AD504" i="15" s="1"/>
  <c r="AF504" i="15"/>
  <c r="AG504" i="15" s="1"/>
  <c r="AA505" i="15"/>
  <c r="AH505" i="15" s="1"/>
  <c r="AB505" i="15"/>
  <c r="AC505" i="15"/>
  <c r="AE505" i="15"/>
  <c r="AF505" i="15"/>
  <c r="AG505" i="15" s="1"/>
  <c r="AA506" i="15"/>
  <c r="AH506" i="15" s="1"/>
  <c r="AB506" i="15"/>
  <c r="AC506" i="15"/>
  <c r="AE506" i="15"/>
  <c r="AD506" i="15" s="1"/>
  <c r="AF506" i="15"/>
  <c r="AG506" i="15" s="1"/>
  <c r="AA507" i="15"/>
  <c r="AH507" i="15" s="1"/>
  <c r="AB507" i="15"/>
  <c r="AC507" i="15"/>
  <c r="AD507" i="15"/>
  <c r="AE507" i="15"/>
  <c r="AF507" i="15"/>
  <c r="AG507" i="15" s="1"/>
  <c r="AI507" i="15"/>
  <c r="AA508" i="15"/>
  <c r="AH508" i="15" s="1"/>
  <c r="AB508" i="15"/>
  <c r="AC508" i="15"/>
  <c r="AD508" i="15"/>
  <c r="AE508" i="15"/>
  <c r="AF508" i="15"/>
  <c r="AG508" i="15" s="1"/>
  <c r="AI508" i="15"/>
  <c r="AA509" i="15"/>
  <c r="AH509" i="15" s="1"/>
  <c r="AB509" i="15"/>
  <c r="AC509" i="15"/>
  <c r="AE509" i="15"/>
  <c r="AI509" i="15" s="1"/>
  <c r="AF509" i="15"/>
  <c r="AG509" i="15" s="1"/>
  <c r="AA510" i="15"/>
  <c r="AH510" i="15" s="1"/>
  <c r="AB510" i="15"/>
  <c r="AC510" i="15"/>
  <c r="AE510" i="15"/>
  <c r="AF510" i="15"/>
  <c r="AG510" i="15" s="1"/>
  <c r="AA511" i="15"/>
  <c r="AH511" i="15" s="1"/>
  <c r="AB511" i="15"/>
  <c r="AC511" i="15"/>
  <c r="AE511" i="15"/>
  <c r="AI511" i="15" s="1"/>
  <c r="AK511" i="15" s="1"/>
  <c r="AF511" i="15"/>
  <c r="AG511" i="15" s="1"/>
  <c r="AA512" i="15"/>
  <c r="AB512" i="15"/>
  <c r="AC512" i="15"/>
  <c r="AD512" i="15"/>
  <c r="AE512" i="15"/>
  <c r="AI512" i="15" s="1"/>
  <c r="AF512" i="15"/>
  <c r="AG512" i="15" s="1"/>
  <c r="AH512" i="15"/>
  <c r="AA513" i="15"/>
  <c r="AH513" i="15" s="1"/>
  <c r="AB513" i="15"/>
  <c r="AC513" i="15"/>
  <c r="AE513" i="15"/>
  <c r="AD513" i="15" s="1"/>
  <c r="AF513" i="15"/>
  <c r="AG513" i="15" s="1"/>
  <c r="AA514" i="15"/>
  <c r="AH514" i="15" s="1"/>
  <c r="AB514" i="15"/>
  <c r="AC514" i="15"/>
  <c r="AD514" i="15"/>
  <c r="AE514" i="15"/>
  <c r="AI514" i="15" s="1"/>
  <c r="AF514" i="15"/>
  <c r="AG514" i="15" s="1"/>
  <c r="AM514" i="15"/>
  <c r="AA515" i="15"/>
  <c r="AH515" i="15" s="1"/>
  <c r="AB515" i="15"/>
  <c r="AC515" i="15"/>
  <c r="AE515" i="15"/>
  <c r="AF515" i="15"/>
  <c r="AG515" i="15"/>
  <c r="AA516" i="15"/>
  <c r="AH516" i="15" s="1"/>
  <c r="AB516" i="15"/>
  <c r="AC516" i="15"/>
  <c r="AE516" i="15"/>
  <c r="AD516" i="15" s="1"/>
  <c r="AF516" i="15"/>
  <c r="AG516" i="15" s="1"/>
  <c r="AA517" i="15"/>
  <c r="AH517" i="15" s="1"/>
  <c r="AB517" i="15"/>
  <c r="AC517" i="15"/>
  <c r="AE517" i="15"/>
  <c r="AF517" i="15"/>
  <c r="AG517" i="15" s="1"/>
  <c r="AA518" i="15"/>
  <c r="AH518" i="15" s="1"/>
  <c r="AB518" i="15"/>
  <c r="AC518" i="15"/>
  <c r="AE518" i="15"/>
  <c r="AD518" i="15" s="1"/>
  <c r="AF518" i="15"/>
  <c r="AG518" i="15" s="1"/>
  <c r="AI518" i="15"/>
  <c r="AJ518" i="15" s="1"/>
  <c r="AA519" i="15"/>
  <c r="AH519" i="15" s="1"/>
  <c r="AB519" i="15"/>
  <c r="AC519" i="15"/>
  <c r="AE519" i="15" s="1"/>
  <c r="AF519" i="15"/>
  <c r="AG519" i="15" s="1"/>
  <c r="AA520" i="15"/>
  <c r="AB520" i="15"/>
  <c r="AC520" i="15"/>
  <c r="AE520" i="15"/>
  <c r="AF520" i="15"/>
  <c r="AG520" i="15" s="1"/>
  <c r="AH520" i="15"/>
  <c r="AA521" i="15"/>
  <c r="AH521" i="15" s="1"/>
  <c r="AB521" i="15"/>
  <c r="AC521" i="15"/>
  <c r="AE521" i="15"/>
  <c r="AI521" i="15" s="1"/>
  <c r="AF521" i="15"/>
  <c r="AG521" i="15" s="1"/>
  <c r="AA522" i="15"/>
  <c r="AH522" i="15" s="1"/>
  <c r="AB522" i="15"/>
  <c r="AC522" i="15"/>
  <c r="AE522" i="15"/>
  <c r="AF522" i="15"/>
  <c r="AG522" i="15" s="1"/>
  <c r="AA523" i="15"/>
  <c r="AB523" i="15"/>
  <c r="AC523" i="15"/>
  <c r="AE523" i="15"/>
  <c r="AI523" i="15" s="1"/>
  <c r="AK523" i="15" s="1"/>
  <c r="AF523" i="15"/>
  <c r="AG523" i="15" s="1"/>
  <c r="AH523" i="15"/>
  <c r="AA524" i="15"/>
  <c r="AH524" i="15" s="1"/>
  <c r="AB524" i="15"/>
  <c r="AC524" i="15"/>
  <c r="AE524" i="15"/>
  <c r="AI524" i="15" s="1"/>
  <c r="AF524" i="15"/>
  <c r="AG524" i="15" s="1"/>
  <c r="AA525" i="15"/>
  <c r="AH525" i="15" s="1"/>
  <c r="AB525" i="15"/>
  <c r="AC525" i="15"/>
  <c r="AE525" i="15"/>
  <c r="AD525" i="15" s="1"/>
  <c r="AF525" i="15"/>
  <c r="AG525" i="15" s="1"/>
  <c r="AA526" i="15"/>
  <c r="AH526" i="15" s="1"/>
  <c r="AB526" i="15"/>
  <c r="AC526" i="15"/>
  <c r="AE526" i="15"/>
  <c r="AF526" i="15"/>
  <c r="AG526" i="15"/>
  <c r="AA527" i="15"/>
  <c r="AH527" i="15" s="1"/>
  <c r="AB527" i="15"/>
  <c r="AC527" i="15"/>
  <c r="AE527" i="15"/>
  <c r="AD527" i="15" s="1"/>
  <c r="AF527" i="15"/>
  <c r="AG527" i="15" s="1"/>
  <c r="AA528" i="15"/>
  <c r="AH528" i="15" s="1"/>
  <c r="AB528" i="15"/>
  <c r="AC528" i="15"/>
  <c r="AE528" i="15"/>
  <c r="AD528" i="15" s="1"/>
  <c r="AF528" i="15"/>
  <c r="AG528" i="15" s="1"/>
  <c r="AA529" i="15"/>
  <c r="AH529" i="15" s="1"/>
  <c r="AB529" i="15"/>
  <c r="AC529" i="15"/>
  <c r="AE529" i="15"/>
  <c r="AF529" i="15"/>
  <c r="AG529" i="15" s="1"/>
  <c r="AA530" i="15"/>
  <c r="AB530" i="15"/>
  <c r="AC530" i="15"/>
  <c r="AE530" i="15"/>
  <c r="AD530" i="15" s="1"/>
  <c r="AF530" i="15"/>
  <c r="AG530" i="15" s="1"/>
  <c r="AH530" i="15"/>
  <c r="AI530" i="15"/>
  <c r="AJ530" i="15" s="1"/>
  <c r="AA531" i="15"/>
  <c r="AH531" i="15" s="1"/>
  <c r="AB531" i="15"/>
  <c r="AC531" i="15"/>
  <c r="AE531" i="15"/>
  <c r="AD531" i="15" s="1"/>
  <c r="AF531" i="15"/>
  <c r="AG531" i="15" s="1"/>
  <c r="AI531" i="15"/>
  <c r="AA532" i="15"/>
  <c r="AH532" i="15" s="1"/>
  <c r="AB532" i="15"/>
  <c r="AC532" i="15"/>
  <c r="AE532" i="15"/>
  <c r="AF532" i="15"/>
  <c r="AG532" i="15"/>
  <c r="AA533" i="15"/>
  <c r="AH533" i="15" s="1"/>
  <c r="AB533" i="15"/>
  <c r="AC533" i="15"/>
  <c r="AE533" i="15"/>
  <c r="AI533" i="15" s="1"/>
  <c r="AF533" i="15"/>
  <c r="AG533" i="15" s="1"/>
  <c r="AM533" i="15"/>
  <c r="AA534" i="15"/>
  <c r="AH534" i="15" s="1"/>
  <c r="AB534" i="15"/>
  <c r="AC534" i="15"/>
  <c r="AE534" i="15"/>
  <c r="AF534" i="15"/>
  <c r="AG534" i="15" s="1"/>
  <c r="AA535" i="15"/>
  <c r="AH535" i="15" s="1"/>
  <c r="AB535" i="15"/>
  <c r="AC535" i="15"/>
  <c r="AE535" i="15"/>
  <c r="AI535" i="15" s="1"/>
  <c r="AK535" i="15" s="1"/>
  <c r="AF535" i="15"/>
  <c r="AG535" i="15" s="1"/>
  <c r="AA536" i="15"/>
  <c r="AH536" i="15" s="1"/>
  <c r="AB536" i="15"/>
  <c r="AC536" i="15"/>
  <c r="AE536" i="15"/>
  <c r="AI536" i="15" s="1"/>
  <c r="AF536" i="15"/>
  <c r="AG536" i="15" s="1"/>
  <c r="AJ536" i="15"/>
  <c r="AA537" i="15"/>
  <c r="AH537" i="15" s="1"/>
  <c r="AB537" i="15"/>
  <c r="AC537" i="15"/>
  <c r="AE537" i="15"/>
  <c r="AD537" i="15" s="1"/>
  <c r="AF537" i="15"/>
  <c r="AG537" i="15" s="1"/>
  <c r="AI537" i="15"/>
  <c r="AA538" i="15"/>
  <c r="AH538" i="15" s="1"/>
  <c r="AB538" i="15"/>
  <c r="AC538" i="15"/>
  <c r="AD538" i="15"/>
  <c r="AE538" i="15"/>
  <c r="AI538" i="15" s="1"/>
  <c r="AF538" i="15"/>
  <c r="AG538" i="15" s="1"/>
  <c r="AM538" i="15"/>
  <c r="AA539" i="15"/>
  <c r="AH539" i="15" s="1"/>
  <c r="AB539" i="15"/>
  <c r="AC539" i="15"/>
  <c r="AE539" i="15"/>
  <c r="AD539" i="15" s="1"/>
  <c r="AF539" i="15"/>
  <c r="AG539" i="15" s="1"/>
  <c r="AA540" i="15"/>
  <c r="AH540" i="15" s="1"/>
  <c r="AB540" i="15"/>
  <c r="AC540" i="15"/>
  <c r="AE540" i="15"/>
  <c r="AD540" i="15" s="1"/>
  <c r="AF540" i="15"/>
  <c r="AG540" i="15" s="1"/>
  <c r="AA541" i="15"/>
  <c r="AH541" i="15" s="1"/>
  <c r="AB541" i="15"/>
  <c r="AC541" i="15"/>
  <c r="AE541" i="15"/>
  <c r="AF541" i="15"/>
  <c r="AG541" i="15"/>
  <c r="AA542" i="15"/>
  <c r="AH542" i="15" s="1"/>
  <c r="AB542" i="15"/>
  <c r="AC542" i="15"/>
  <c r="AE542" i="15"/>
  <c r="AI542" i="15" s="1"/>
  <c r="AJ542" i="15" s="1"/>
  <c r="AF542" i="15"/>
  <c r="AG542" i="15" s="1"/>
  <c r="AA543" i="15"/>
  <c r="AH543" i="15" s="1"/>
  <c r="AB543" i="15"/>
  <c r="AC543" i="15"/>
  <c r="AE543" i="15"/>
  <c r="AD543" i="15" s="1"/>
  <c r="AF543" i="15"/>
  <c r="AG543" i="15"/>
  <c r="AA544" i="15"/>
  <c r="AH544" i="15" s="1"/>
  <c r="AB544" i="15"/>
  <c r="AC544" i="15"/>
  <c r="AE544" i="15"/>
  <c r="AF544" i="15"/>
  <c r="AG544" i="15" s="1"/>
  <c r="AA545" i="15"/>
  <c r="AH545" i="15" s="1"/>
  <c r="AB545" i="15"/>
  <c r="AC545" i="15"/>
  <c r="AE545" i="15"/>
  <c r="AI545" i="15" s="1"/>
  <c r="AM545" i="15" s="1"/>
  <c r="AF545" i="15"/>
  <c r="AG545" i="15" s="1"/>
  <c r="AA546" i="15"/>
  <c r="AH546" i="15" s="1"/>
  <c r="AB546" i="15"/>
  <c r="AC546" i="15"/>
  <c r="AE546" i="15"/>
  <c r="AF546" i="15"/>
  <c r="AG546" i="15" s="1"/>
  <c r="AA547" i="15"/>
  <c r="AB547" i="15"/>
  <c r="AC547" i="15"/>
  <c r="AE547" i="15"/>
  <c r="AI547" i="15" s="1"/>
  <c r="AF547" i="15"/>
  <c r="AG547" i="15" s="1"/>
  <c r="AH547" i="15"/>
  <c r="AA548" i="15"/>
  <c r="AH548" i="15" s="1"/>
  <c r="AB548" i="15"/>
  <c r="AC548" i="15"/>
  <c r="AE548" i="15"/>
  <c r="AF548" i="15"/>
  <c r="AG548" i="15" s="1"/>
  <c r="AA549" i="15"/>
  <c r="AH549" i="15" s="1"/>
  <c r="AB549" i="15"/>
  <c r="AC549" i="15"/>
  <c r="AE549" i="15" s="1"/>
  <c r="AF549" i="15"/>
  <c r="AG549" i="15" s="1"/>
  <c r="AA550" i="15"/>
  <c r="AH550" i="15" s="1"/>
  <c r="AB550" i="15"/>
  <c r="AC550" i="15"/>
  <c r="AE550" i="15"/>
  <c r="AF550" i="15"/>
  <c r="AG550" i="15"/>
  <c r="AA551" i="15"/>
  <c r="AH551" i="15" s="1"/>
  <c r="AB551" i="15"/>
  <c r="AC551" i="15"/>
  <c r="AE551" i="15"/>
  <c r="AI551" i="15" s="1"/>
  <c r="AM551" i="15" s="1"/>
  <c r="AF551" i="15"/>
  <c r="AG551" i="15" s="1"/>
  <c r="AA552" i="15"/>
  <c r="AH552" i="15" s="1"/>
  <c r="AB552" i="15"/>
  <c r="AC552" i="15"/>
  <c r="AE552" i="15"/>
  <c r="AD552" i="15" s="1"/>
  <c r="AF552" i="15"/>
  <c r="AG552" i="15" s="1"/>
  <c r="AA553" i="15"/>
  <c r="AH553" i="15" s="1"/>
  <c r="AB553" i="15"/>
  <c r="AC553" i="15"/>
  <c r="AE553" i="15"/>
  <c r="AF553" i="15"/>
  <c r="AG553" i="15" s="1"/>
  <c r="AA554" i="15"/>
  <c r="AB554" i="15"/>
  <c r="AC554" i="15"/>
  <c r="AE554" i="15"/>
  <c r="AI554" i="15" s="1"/>
  <c r="AJ554" i="15" s="1"/>
  <c r="AF554" i="15"/>
  <c r="AG554" i="15" s="1"/>
  <c r="AH554" i="15"/>
  <c r="AA555" i="15"/>
  <c r="AH555" i="15" s="1"/>
  <c r="AB555" i="15"/>
  <c r="AC555" i="15"/>
  <c r="AE555" i="15"/>
  <c r="AD555" i="15" s="1"/>
  <c r="AF555" i="15"/>
  <c r="AG555" i="15" s="1"/>
  <c r="AA556" i="15"/>
  <c r="AB556" i="15"/>
  <c r="AC556" i="15"/>
  <c r="AE556" i="15"/>
  <c r="AD556" i="15" s="1"/>
  <c r="AF556" i="15"/>
  <c r="AG556" i="15" s="1"/>
  <c r="AH556" i="15"/>
  <c r="AI556" i="15"/>
  <c r="AK556" i="15" s="1"/>
  <c r="AA557" i="15"/>
  <c r="AH557" i="15" s="1"/>
  <c r="AB557" i="15"/>
  <c r="AC557" i="15"/>
  <c r="AE557" i="15"/>
  <c r="AD557" i="15" s="1"/>
  <c r="AF557" i="15"/>
  <c r="AG557" i="15" s="1"/>
  <c r="AI557" i="15"/>
  <c r="AJ557" i="15" s="1"/>
  <c r="AM557" i="15"/>
  <c r="AA558" i="15"/>
  <c r="AH558" i="15" s="1"/>
  <c r="AB558" i="15"/>
  <c r="AC558" i="15"/>
  <c r="AE558" i="15"/>
  <c r="AF558" i="15"/>
  <c r="AG558" i="15" s="1"/>
  <c r="AA559" i="15"/>
  <c r="AH559" i="15" s="1"/>
  <c r="AB559" i="15"/>
  <c r="AC559" i="15"/>
  <c r="AE559" i="15"/>
  <c r="AI559" i="15" s="1"/>
  <c r="AF559" i="15"/>
  <c r="AG559" i="15"/>
  <c r="AA560" i="15"/>
  <c r="AH560" i="15" s="1"/>
  <c r="AB560" i="15"/>
  <c r="AC560" i="15"/>
  <c r="AD560" i="15"/>
  <c r="AE560" i="15"/>
  <c r="AI560" i="15" s="1"/>
  <c r="AJ560" i="15" s="1"/>
  <c r="AF560" i="15"/>
  <c r="AG560" i="15" s="1"/>
  <c r="AA561" i="15"/>
  <c r="AH561" i="15" s="1"/>
  <c r="AB561" i="15"/>
  <c r="AC561" i="15"/>
  <c r="AE561" i="15"/>
  <c r="AD561" i="15" s="1"/>
  <c r="AF561" i="15"/>
  <c r="AG561" i="15" s="1"/>
  <c r="AA562" i="15"/>
  <c r="AH562" i="15" s="1"/>
  <c r="AB562" i="15"/>
  <c r="AC562" i="15"/>
  <c r="AE562" i="15"/>
  <c r="AI562" i="15" s="1"/>
  <c r="AF562" i="15"/>
  <c r="AG562" i="15" s="1"/>
  <c r="AA563" i="15"/>
  <c r="AH563" i="15" s="1"/>
  <c r="AB563" i="15"/>
  <c r="AC563" i="15"/>
  <c r="AE563" i="15"/>
  <c r="AI563" i="15" s="1"/>
  <c r="AF563" i="15"/>
  <c r="AG563" i="15"/>
  <c r="AA564" i="15"/>
  <c r="AH564" i="15" s="1"/>
  <c r="AB564" i="15"/>
  <c r="AC564" i="15"/>
  <c r="AE564" i="15"/>
  <c r="AD564" i="15" s="1"/>
  <c r="AF564" i="15"/>
  <c r="AG564" i="15" s="1"/>
  <c r="AA565" i="15"/>
  <c r="AH565" i="15" s="1"/>
  <c r="AB565" i="15"/>
  <c r="AC565" i="15"/>
  <c r="AE565" i="15"/>
  <c r="AD565" i="15" s="1"/>
  <c r="AF565" i="15"/>
  <c r="AG565" i="15"/>
  <c r="AI565" i="15"/>
  <c r="AL565" i="15" s="1"/>
  <c r="AA566" i="15"/>
  <c r="AH566" i="15" s="1"/>
  <c r="AB566" i="15"/>
  <c r="AC566" i="15"/>
  <c r="AE566" i="15"/>
  <c r="AF566" i="15"/>
  <c r="AG566" i="15" s="1"/>
  <c r="AA567" i="15"/>
  <c r="AB567" i="15"/>
  <c r="AC567" i="15"/>
  <c r="AE567" i="15"/>
  <c r="AD567" i="15" s="1"/>
  <c r="AF567" i="15"/>
  <c r="AG567" i="15" s="1"/>
  <c r="AH567" i="15"/>
  <c r="AI567" i="15"/>
  <c r="AK567" i="15" s="1"/>
  <c r="AA568" i="15"/>
  <c r="AH568" i="15" s="1"/>
  <c r="AB568" i="15"/>
  <c r="AC568" i="15"/>
  <c r="AD568" i="15"/>
  <c r="AE568" i="15"/>
  <c r="AI568" i="15" s="1"/>
  <c r="AF568" i="15"/>
  <c r="AG568" i="15" s="1"/>
  <c r="AA569" i="15"/>
  <c r="AH569" i="15" s="1"/>
  <c r="AB569" i="15"/>
  <c r="AC569" i="15"/>
  <c r="AE569" i="15"/>
  <c r="AD569" i="15" s="1"/>
  <c r="AF569" i="15"/>
  <c r="AG569" i="15" s="1"/>
  <c r="AA570" i="15"/>
  <c r="AH570" i="15" s="1"/>
  <c r="AB570" i="15"/>
  <c r="AC570" i="15"/>
  <c r="AE570" i="15"/>
  <c r="AI570" i="15" s="1"/>
  <c r="AL570" i="15" s="1"/>
  <c r="AF570" i="15"/>
  <c r="AG570" i="15" s="1"/>
  <c r="AA571" i="15"/>
  <c r="AH571" i="15" s="1"/>
  <c r="AB571" i="15"/>
  <c r="AC571" i="15"/>
  <c r="AE571" i="15"/>
  <c r="AI571" i="15" s="1"/>
  <c r="AK571" i="15" s="1"/>
  <c r="AF571" i="15"/>
  <c r="AG571" i="15" s="1"/>
  <c r="AA572" i="15"/>
  <c r="AB572" i="15"/>
  <c r="AC572" i="15"/>
  <c r="AE572" i="15"/>
  <c r="AI572" i="15" s="1"/>
  <c r="AJ572" i="15" s="1"/>
  <c r="AF572" i="15"/>
  <c r="AG572" i="15" s="1"/>
  <c r="AH572" i="15"/>
  <c r="AA573" i="15"/>
  <c r="AH573" i="15" s="1"/>
  <c r="AB573" i="15"/>
  <c r="AC573" i="15"/>
  <c r="AE573" i="15"/>
  <c r="AD573" i="15" s="1"/>
  <c r="AF573" i="15"/>
  <c r="AG573" i="15" s="1"/>
  <c r="AA574" i="15"/>
  <c r="AH574" i="15" s="1"/>
  <c r="AB574" i="15"/>
  <c r="AC574" i="15"/>
  <c r="AE574" i="15"/>
  <c r="AI574" i="15" s="1"/>
  <c r="AF574" i="15"/>
  <c r="AG574" i="15" s="1"/>
  <c r="AA575" i="15"/>
  <c r="AH575" i="15" s="1"/>
  <c r="AB575" i="15"/>
  <c r="AC575" i="15"/>
  <c r="AD575" i="15"/>
  <c r="AE575" i="15"/>
  <c r="AI575" i="15" s="1"/>
  <c r="AF575" i="15"/>
  <c r="AG575" i="15" s="1"/>
  <c r="AA576" i="15"/>
  <c r="AH576" i="15" s="1"/>
  <c r="AB576" i="15"/>
  <c r="AC576" i="15"/>
  <c r="AE576" i="15"/>
  <c r="AD576" i="15" s="1"/>
  <c r="AF576" i="15"/>
  <c r="AG576" i="15" s="1"/>
  <c r="AA577" i="15"/>
  <c r="AH577" i="15" s="1"/>
  <c r="AB577" i="15"/>
  <c r="AC577" i="15"/>
  <c r="AE577" i="15"/>
  <c r="AD577" i="15" s="1"/>
  <c r="AF577" i="15"/>
  <c r="AG577" i="15" s="1"/>
  <c r="AA578" i="15"/>
  <c r="AH578" i="15" s="1"/>
  <c r="AB578" i="15"/>
  <c r="AC578" i="15"/>
  <c r="AE578" i="15"/>
  <c r="AD578" i="15" s="1"/>
  <c r="AF578" i="15"/>
  <c r="AG578" i="15" s="1"/>
  <c r="AI578" i="15"/>
  <c r="AA579" i="15"/>
  <c r="AH579" i="15" s="1"/>
  <c r="AB579" i="15"/>
  <c r="AC579" i="15"/>
  <c r="AE579" i="15"/>
  <c r="AD579" i="15" s="1"/>
  <c r="AF579" i="15"/>
  <c r="AG579" i="15"/>
  <c r="AA580" i="15"/>
  <c r="AH580" i="15" s="1"/>
  <c r="AB580" i="15"/>
  <c r="AC580" i="15"/>
  <c r="AE580" i="15" s="1"/>
  <c r="AF580" i="15"/>
  <c r="AG580" i="15" s="1"/>
  <c r="AA581" i="15"/>
  <c r="AH581" i="15" s="1"/>
  <c r="AB581" i="15"/>
  <c r="AC581" i="15"/>
  <c r="AE581" i="15"/>
  <c r="AD581" i="15" s="1"/>
  <c r="AF581" i="15"/>
  <c r="AG581" i="15" s="1"/>
  <c r="AA582" i="15"/>
  <c r="AB582" i="15"/>
  <c r="AC582" i="15"/>
  <c r="AD582" i="15"/>
  <c r="AE582" i="15"/>
  <c r="AI582" i="15" s="1"/>
  <c r="AL582" i="15" s="1"/>
  <c r="AF582" i="15"/>
  <c r="AG582" i="15" s="1"/>
  <c r="AH582" i="15"/>
  <c r="AA583" i="15"/>
  <c r="AH583" i="15" s="1"/>
  <c r="AB583" i="15"/>
  <c r="AC583" i="15"/>
  <c r="AE583" i="15"/>
  <c r="AI583" i="15" s="1"/>
  <c r="AK583" i="15" s="1"/>
  <c r="AF583" i="15"/>
  <c r="AG583" i="15" s="1"/>
  <c r="AA584" i="15"/>
  <c r="AH584" i="15" s="1"/>
  <c r="AB584" i="15"/>
  <c r="AC584" i="15"/>
  <c r="AE584" i="15"/>
  <c r="AI584" i="15" s="1"/>
  <c r="AJ584" i="15" s="1"/>
  <c r="AF584" i="15"/>
  <c r="AG584" i="15" s="1"/>
  <c r="AA585" i="15"/>
  <c r="AH585" i="15" s="1"/>
  <c r="AB585" i="15"/>
  <c r="AC585" i="15"/>
  <c r="AE585" i="15"/>
  <c r="AD585" i="15" s="1"/>
  <c r="AF585" i="15"/>
  <c r="AG585" i="15" s="1"/>
  <c r="AA586" i="15"/>
  <c r="AH586" i="15" s="1"/>
  <c r="AB586" i="15"/>
  <c r="AC586" i="15"/>
  <c r="AD586" i="15"/>
  <c r="AE586" i="15"/>
  <c r="AI586" i="15" s="1"/>
  <c r="AM586" i="15" s="1"/>
  <c r="AF586" i="15"/>
  <c r="AG586" i="15" s="1"/>
  <c r="AL586" i="15"/>
  <c r="AA587" i="15"/>
  <c r="AH587" i="15" s="1"/>
  <c r="AB587" i="15"/>
  <c r="AC587" i="15"/>
  <c r="AE587" i="15"/>
  <c r="AD587" i="15" s="1"/>
  <c r="AF587" i="15"/>
  <c r="AG587" i="15" s="1"/>
  <c r="AA588" i="15"/>
  <c r="AH588" i="15" s="1"/>
  <c r="AB588" i="15"/>
  <c r="AC588" i="15"/>
  <c r="AE588" i="15"/>
  <c r="AD588" i="15" s="1"/>
  <c r="AF588" i="15"/>
  <c r="AG588" i="15" s="1"/>
  <c r="AA589" i="15"/>
  <c r="AH589" i="15" s="1"/>
  <c r="AB589" i="15"/>
  <c r="AC589" i="15"/>
  <c r="AE589" i="15"/>
  <c r="AD589" i="15" s="1"/>
  <c r="AF589" i="15"/>
  <c r="AG589" i="15" s="1"/>
  <c r="AA590" i="15"/>
  <c r="AH590" i="15" s="1"/>
  <c r="AB590" i="15"/>
  <c r="AC590" i="15"/>
  <c r="AD590" i="15"/>
  <c r="AE590" i="15"/>
  <c r="AI590" i="15" s="1"/>
  <c r="AJ590" i="15" s="1"/>
  <c r="AF590" i="15"/>
  <c r="AG590" i="15" s="1"/>
  <c r="AA591" i="15"/>
  <c r="AH591" i="15" s="1"/>
  <c r="AB591" i="15"/>
  <c r="AC591" i="15"/>
  <c r="AE591" i="15"/>
  <c r="AD591" i="15" s="1"/>
  <c r="AF591" i="15"/>
  <c r="AG591" i="15" s="1"/>
  <c r="AA592" i="15"/>
  <c r="AH592" i="15" s="1"/>
  <c r="AB592" i="15"/>
  <c r="AC592" i="15"/>
  <c r="AE592" i="15"/>
  <c r="AD592" i="15" s="1"/>
  <c r="AF592" i="15"/>
  <c r="AG592" i="15"/>
  <c r="AA593" i="15"/>
  <c r="AH593" i="15" s="1"/>
  <c r="AB593" i="15"/>
  <c r="AC593" i="15"/>
  <c r="AE593" i="15"/>
  <c r="AF593" i="15"/>
  <c r="AG593" i="15" s="1"/>
  <c r="AA594" i="15"/>
  <c r="AB594" i="15"/>
  <c r="AC594" i="15"/>
  <c r="AE594" i="15"/>
  <c r="AI594" i="15" s="1"/>
  <c r="AL594" i="15" s="1"/>
  <c r="AF594" i="15"/>
  <c r="AG594" i="15" s="1"/>
  <c r="AH594" i="15"/>
  <c r="AA595" i="15"/>
  <c r="AH595" i="15" s="1"/>
  <c r="AB595" i="15"/>
  <c r="AC595" i="15"/>
  <c r="AE595" i="15"/>
  <c r="AI595" i="15" s="1"/>
  <c r="AK595" i="15" s="1"/>
  <c r="AF595" i="15"/>
  <c r="AG595" i="15" s="1"/>
  <c r="AA596" i="15"/>
  <c r="AH596" i="15" s="1"/>
  <c r="AB596" i="15"/>
  <c r="AC596" i="15"/>
  <c r="AD596" i="15"/>
  <c r="AE596" i="15"/>
  <c r="AI596" i="15" s="1"/>
  <c r="AJ596" i="15" s="1"/>
  <c r="AF596" i="15"/>
  <c r="AG596" i="15" s="1"/>
  <c r="AA597" i="15"/>
  <c r="AH597" i="15" s="1"/>
  <c r="AB597" i="15"/>
  <c r="AC597" i="15"/>
  <c r="AE597" i="15"/>
  <c r="AD597" i="15" s="1"/>
  <c r="AF597" i="15"/>
  <c r="AG597" i="15" s="1"/>
  <c r="AA598" i="15"/>
  <c r="AH598" i="15" s="1"/>
  <c r="AB598" i="15"/>
  <c r="AC598" i="15"/>
  <c r="AD598" i="15"/>
  <c r="AE598" i="15"/>
  <c r="AI598" i="15" s="1"/>
  <c r="AL598" i="15" s="1"/>
  <c r="AF598" i="15"/>
  <c r="AG598" i="15" s="1"/>
  <c r="AA599" i="15"/>
  <c r="AH599" i="15" s="1"/>
  <c r="AB599" i="15"/>
  <c r="AC599" i="15"/>
  <c r="AE599" i="15"/>
  <c r="AI599" i="15" s="1"/>
  <c r="AF599" i="15"/>
  <c r="AG599" i="15"/>
  <c r="AA600" i="15"/>
  <c r="AH600" i="15" s="1"/>
  <c r="AB600" i="15"/>
  <c r="AC600" i="15"/>
  <c r="AE600" i="15"/>
  <c r="AD600" i="15" s="1"/>
  <c r="AF600" i="15"/>
  <c r="AG600" i="15" s="1"/>
  <c r="AA601" i="15"/>
  <c r="AH601" i="15" s="1"/>
  <c r="AB601" i="15"/>
  <c r="AC601" i="15"/>
  <c r="AE601" i="15"/>
  <c r="AD601" i="15" s="1"/>
  <c r="AF601" i="15"/>
  <c r="AG601" i="15" s="1"/>
  <c r="AA602" i="15"/>
  <c r="AB602" i="15"/>
  <c r="AC602" i="15"/>
  <c r="AE602" i="15"/>
  <c r="AI602" i="15" s="1"/>
  <c r="AF602" i="15"/>
  <c r="AG602" i="15" s="1"/>
  <c r="AH602" i="15"/>
  <c r="AA603" i="15"/>
  <c r="AB603" i="15"/>
  <c r="AC603" i="15"/>
  <c r="AE603" i="15"/>
  <c r="AD603" i="15" s="1"/>
  <c r="AF603" i="15"/>
  <c r="AG603" i="15" s="1"/>
  <c r="AH603" i="15"/>
  <c r="AA604" i="15"/>
  <c r="AH604" i="15" s="1"/>
  <c r="AB604" i="15"/>
  <c r="AC604" i="15"/>
  <c r="AE604" i="15"/>
  <c r="AI604" i="15" s="1"/>
  <c r="AF604" i="15"/>
  <c r="AG604" i="15" s="1"/>
  <c r="AA605" i="15"/>
  <c r="AH605" i="15" s="1"/>
  <c r="AB605" i="15"/>
  <c r="AC605" i="15"/>
  <c r="AE605" i="15"/>
  <c r="AF605" i="15"/>
  <c r="AG605" i="15" s="1"/>
  <c r="AA606" i="15"/>
  <c r="AH606" i="15" s="1"/>
  <c r="AB606" i="15"/>
  <c r="AC606" i="15"/>
  <c r="AE606" i="15"/>
  <c r="AI606" i="15" s="1"/>
  <c r="AL606" i="15" s="1"/>
  <c r="AF606" i="15"/>
  <c r="AG606" i="15" s="1"/>
  <c r="AA607" i="15"/>
  <c r="AH607" i="15" s="1"/>
  <c r="AB607" i="15"/>
  <c r="AC607" i="15"/>
  <c r="AE607" i="15"/>
  <c r="AI607" i="15" s="1"/>
  <c r="AK607" i="15" s="1"/>
  <c r="AF607" i="15"/>
  <c r="AG607" i="15" s="1"/>
  <c r="AA608" i="15"/>
  <c r="AH608" i="15" s="1"/>
  <c r="AB608" i="15"/>
  <c r="AC608" i="15"/>
  <c r="AE608" i="15"/>
  <c r="AI608" i="15" s="1"/>
  <c r="AF608" i="15"/>
  <c r="AG608" i="15" s="1"/>
  <c r="AA609" i="15"/>
  <c r="AH609" i="15" s="1"/>
  <c r="AB609" i="15"/>
  <c r="AC609" i="15"/>
  <c r="AE609" i="15"/>
  <c r="AD609" i="15" s="1"/>
  <c r="AF609" i="15"/>
  <c r="AG609" i="15" s="1"/>
  <c r="AI609" i="15"/>
  <c r="AM609" i="15" s="1"/>
  <c r="AA610" i="15"/>
  <c r="AH610" i="15" s="1"/>
  <c r="AB610" i="15"/>
  <c r="AC610" i="15"/>
  <c r="AE610" i="15" s="1"/>
  <c r="AD610" i="15" s="1"/>
  <c r="AF610" i="15"/>
  <c r="AG610" i="15"/>
  <c r="AA611" i="15"/>
  <c r="AH611" i="15" s="1"/>
  <c r="AB611" i="15"/>
  <c r="AC611" i="15"/>
  <c r="AD611" i="15"/>
  <c r="AE611" i="15"/>
  <c r="AI611" i="15" s="1"/>
  <c r="AF611" i="15"/>
  <c r="AG611" i="15" s="1"/>
  <c r="AA612" i="15"/>
  <c r="AH612" i="15" s="1"/>
  <c r="AB612" i="15"/>
  <c r="AC612" i="15"/>
  <c r="AE612" i="15"/>
  <c r="AD612" i="15" s="1"/>
  <c r="AF612" i="15"/>
  <c r="AG612" i="15" s="1"/>
  <c r="AA613" i="15"/>
  <c r="AH613" i="15" s="1"/>
  <c r="AB613" i="15"/>
  <c r="AC613" i="15"/>
  <c r="AE613" i="15"/>
  <c r="AD613" i="15" s="1"/>
  <c r="AF613" i="15"/>
  <c r="AG613" i="15"/>
  <c r="AA614" i="15"/>
  <c r="AH614" i="15" s="1"/>
  <c r="AB614" i="15"/>
  <c r="AC614" i="15"/>
  <c r="AD614" i="15"/>
  <c r="AE614" i="15"/>
  <c r="AF614" i="15"/>
  <c r="AG614" i="15" s="1"/>
  <c r="AI614" i="15"/>
  <c r="AL614" i="15" s="1"/>
  <c r="AJ614" i="15"/>
  <c r="AA615" i="15"/>
  <c r="AH615" i="15" s="1"/>
  <c r="AB615" i="15"/>
  <c r="AC615" i="15"/>
  <c r="AE615" i="15"/>
  <c r="AD615" i="15" s="1"/>
  <c r="AF615" i="15"/>
  <c r="AG615" i="15" s="1"/>
  <c r="AA616" i="15"/>
  <c r="AH616" i="15" s="1"/>
  <c r="AB616" i="15"/>
  <c r="AC616" i="15"/>
  <c r="AD616" i="15"/>
  <c r="AE616" i="15"/>
  <c r="AF616" i="15"/>
  <c r="AG616" i="15" s="1"/>
  <c r="AI616" i="15"/>
  <c r="AK616" i="15" s="1"/>
  <c r="AJ616" i="15"/>
  <c r="AA617" i="15"/>
  <c r="AH617" i="15" s="1"/>
  <c r="AB617" i="15"/>
  <c r="AC617" i="15"/>
  <c r="AE617" i="15"/>
  <c r="AD617" i="15" s="1"/>
  <c r="AF617" i="15"/>
  <c r="AG617" i="15"/>
  <c r="AA618" i="15"/>
  <c r="AB618" i="15"/>
  <c r="AC618" i="15"/>
  <c r="AE618" i="15"/>
  <c r="AI618" i="15" s="1"/>
  <c r="AL618" i="15" s="1"/>
  <c r="AF618" i="15"/>
  <c r="AG618" i="15" s="1"/>
  <c r="AH618" i="15"/>
  <c r="AA619" i="15"/>
  <c r="AH619" i="15" s="1"/>
  <c r="AB619" i="15"/>
  <c r="AC619" i="15"/>
  <c r="AE619" i="15"/>
  <c r="AI619" i="15" s="1"/>
  <c r="AK619" i="15" s="1"/>
  <c r="AF619" i="15"/>
  <c r="AG619" i="15"/>
  <c r="AA620" i="15"/>
  <c r="AH620" i="15" s="1"/>
  <c r="AB620" i="15"/>
  <c r="AC620" i="15"/>
  <c r="AD620" i="15"/>
  <c r="AE620" i="15"/>
  <c r="AI620" i="15" s="1"/>
  <c r="AJ620" i="15" s="1"/>
  <c r="AF620" i="15"/>
  <c r="AG620" i="15" s="1"/>
  <c r="AA621" i="15"/>
  <c r="AH621" i="15" s="1"/>
  <c r="AB621" i="15"/>
  <c r="AC621" i="15"/>
  <c r="AE621" i="15"/>
  <c r="AD621" i="15" s="1"/>
  <c r="AF621" i="15"/>
  <c r="AG621" i="15" s="1"/>
  <c r="AA622" i="15"/>
  <c r="AH622" i="15" s="1"/>
  <c r="AB622" i="15"/>
  <c r="AC622" i="15"/>
  <c r="AE622" i="15"/>
  <c r="AI622" i="15" s="1"/>
  <c r="AL622" i="15" s="1"/>
  <c r="AF622" i="15"/>
  <c r="AG622" i="15"/>
  <c r="AA623" i="15"/>
  <c r="AH623" i="15" s="1"/>
  <c r="AB623" i="15"/>
  <c r="AC623" i="15"/>
  <c r="AE623" i="15"/>
  <c r="AI623" i="15" s="1"/>
  <c r="AF623" i="15"/>
  <c r="AG623" i="15"/>
  <c r="AA624" i="15"/>
  <c r="AH624" i="15" s="1"/>
  <c r="AB624" i="15"/>
  <c r="AC624" i="15"/>
  <c r="AE624" i="15"/>
  <c r="AD624" i="15" s="1"/>
  <c r="AF624" i="15"/>
  <c r="AG624" i="15" s="1"/>
  <c r="AA625" i="15"/>
  <c r="AH625" i="15" s="1"/>
  <c r="AB625" i="15"/>
  <c r="AC625" i="15"/>
  <c r="AE625" i="15"/>
  <c r="AD625" i="15" s="1"/>
  <c r="AF625" i="15"/>
  <c r="AG625" i="15" s="1"/>
  <c r="AI625" i="15"/>
  <c r="AA626" i="15"/>
  <c r="AH626" i="15" s="1"/>
  <c r="AB626" i="15"/>
  <c r="AC626" i="15"/>
  <c r="AE626" i="15"/>
  <c r="AD626" i="15" s="1"/>
  <c r="AF626" i="15"/>
  <c r="AG626" i="15" s="1"/>
  <c r="AA627" i="15"/>
  <c r="AH627" i="15" s="1"/>
  <c r="AB627" i="15"/>
  <c r="AC627" i="15"/>
  <c r="AE627" i="15"/>
  <c r="AD627" i="15" s="1"/>
  <c r="AF627" i="15"/>
  <c r="AG627" i="15" s="1"/>
  <c r="AI627" i="15"/>
  <c r="AK627" i="15" s="1"/>
  <c r="AA628" i="15"/>
  <c r="AB628" i="15"/>
  <c r="AC628" i="15"/>
  <c r="AE628" i="15"/>
  <c r="AF628" i="15"/>
  <c r="AG628" i="15" s="1"/>
  <c r="AH628" i="15"/>
  <c r="AA629" i="15"/>
  <c r="AH629" i="15" s="1"/>
  <c r="AB629" i="15"/>
  <c r="AC629" i="15"/>
  <c r="AE629" i="15"/>
  <c r="AD629" i="15" s="1"/>
  <c r="AF629" i="15"/>
  <c r="AG629" i="15"/>
  <c r="AA630" i="15"/>
  <c r="AH630" i="15" s="1"/>
  <c r="AB630" i="15"/>
  <c r="AC630" i="15"/>
  <c r="AD630" i="15"/>
  <c r="AE630" i="15"/>
  <c r="AI630" i="15" s="1"/>
  <c r="AL630" i="15" s="1"/>
  <c r="AF630" i="15"/>
  <c r="AG630" i="15" s="1"/>
  <c r="AA631" i="15"/>
  <c r="AH631" i="15" s="1"/>
  <c r="AB631" i="15"/>
  <c r="AC631" i="15"/>
  <c r="AD631" i="15"/>
  <c r="AE631" i="15"/>
  <c r="AI631" i="15" s="1"/>
  <c r="AK631" i="15" s="1"/>
  <c r="AF631" i="15"/>
  <c r="AG631" i="15" s="1"/>
  <c r="AA632" i="15"/>
  <c r="AH632" i="15" s="1"/>
  <c r="AB632" i="15"/>
  <c r="AC632" i="15"/>
  <c r="AE632" i="15"/>
  <c r="AI632" i="15" s="1"/>
  <c r="AJ632" i="15" s="1"/>
  <c r="AF632" i="15"/>
  <c r="AG632" i="15" s="1"/>
  <c r="AA633" i="15"/>
  <c r="AH633" i="15" s="1"/>
  <c r="AB633" i="15"/>
  <c r="AC633" i="15"/>
  <c r="AE633" i="15"/>
  <c r="AD633" i="15" s="1"/>
  <c r="AF633" i="15"/>
  <c r="AG633" i="15" s="1"/>
  <c r="AA634" i="15"/>
  <c r="AH634" i="15" s="1"/>
  <c r="AB634" i="15"/>
  <c r="AC634" i="15"/>
  <c r="AE634" i="15"/>
  <c r="AI634" i="15" s="1"/>
  <c r="AK634" i="15" s="1"/>
  <c r="AF634" i="15"/>
  <c r="AG634" i="15" s="1"/>
  <c r="AA635" i="15"/>
  <c r="AH635" i="15" s="1"/>
  <c r="AB635" i="15"/>
  <c r="AC635" i="15"/>
  <c r="AE635" i="15"/>
  <c r="AD635" i="15" s="1"/>
  <c r="AF635" i="15"/>
  <c r="AG635" i="15" s="1"/>
  <c r="AI635" i="15"/>
  <c r="AA636" i="15"/>
  <c r="AH636" i="15" s="1"/>
  <c r="AB636" i="15"/>
  <c r="AC636" i="15"/>
  <c r="AE636" i="15"/>
  <c r="AF636" i="15"/>
  <c r="AG636" i="15" s="1"/>
  <c r="AA637" i="15"/>
  <c r="AH637" i="15" s="1"/>
  <c r="AB637" i="15"/>
  <c r="AC637" i="15"/>
  <c r="AD637" i="15"/>
  <c r="AE637" i="15"/>
  <c r="AI637" i="15" s="1"/>
  <c r="AF637" i="15"/>
  <c r="AG637" i="15" s="1"/>
  <c r="AA638" i="15"/>
  <c r="AH638" i="15" s="1"/>
  <c r="AB638" i="15"/>
  <c r="AC638" i="15"/>
  <c r="AE638" i="15"/>
  <c r="AD638" i="15" s="1"/>
  <c r="AF638" i="15"/>
  <c r="AG638" i="15" s="1"/>
  <c r="AA639" i="15"/>
  <c r="AH639" i="15" s="1"/>
  <c r="AB639" i="15"/>
  <c r="AC639" i="15"/>
  <c r="AE639" i="15"/>
  <c r="AD639" i="15" s="1"/>
  <c r="AF639" i="15"/>
  <c r="AG639" i="15" s="1"/>
  <c r="AI639" i="15"/>
  <c r="AM639" i="15" s="1"/>
  <c r="AA640" i="15"/>
  <c r="AH640" i="15" s="1"/>
  <c r="AB640" i="15"/>
  <c r="AC640" i="15"/>
  <c r="AE640" i="15"/>
  <c r="AD640" i="15" s="1"/>
  <c r="AF640" i="15"/>
  <c r="AG640" i="15" s="1"/>
  <c r="AA641" i="15"/>
  <c r="AH641" i="15" s="1"/>
  <c r="AB641" i="15"/>
  <c r="AC641" i="15"/>
  <c r="AE641" i="15" s="1"/>
  <c r="AF641" i="15"/>
  <c r="AG641" i="15" s="1"/>
  <c r="AA642" i="15"/>
  <c r="AH642" i="15" s="1"/>
  <c r="AB642" i="15"/>
  <c r="AC642" i="15"/>
  <c r="AD642" i="15"/>
  <c r="AE642" i="15"/>
  <c r="AI642" i="15" s="1"/>
  <c r="AF642" i="15"/>
  <c r="AG642" i="15" s="1"/>
  <c r="AA643" i="15"/>
  <c r="AH643" i="15" s="1"/>
  <c r="AB643" i="15"/>
  <c r="AC643" i="15"/>
  <c r="AE643" i="15"/>
  <c r="AI643" i="15" s="1"/>
  <c r="AF643" i="15"/>
  <c r="AG643" i="15" s="1"/>
  <c r="AA644" i="15"/>
  <c r="AH644" i="15" s="1"/>
  <c r="AB644" i="15"/>
  <c r="AC644" i="15"/>
  <c r="AE644" i="15"/>
  <c r="AF644" i="15"/>
  <c r="AG644" i="15" s="1"/>
  <c r="AA645" i="15"/>
  <c r="AH645" i="15" s="1"/>
  <c r="AB645" i="15"/>
  <c r="AC645" i="15"/>
  <c r="AE645" i="15"/>
  <c r="AD645" i="15" s="1"/>
  <c r="AF645" i="15"/>
  <c r="AG645" i="15" s="1"/>
  <c r="AA646" i="15"/>
  <c r="AH646" i="15" s="1"/>
  <c r="AB646" i="15"/>
  <c r="AC646" i="15"/>
  <c r="AE646" i="15"/>
  <c r="AI646" i="15" s="1"/>
  <c r="AK646" i="15" s="1"/>
  <c r="AF646" i="15"/>
  <c r="AG646" i="15" s="1"/>
  <c r="AA647" i="15"/>
  <c r="AH647" i="15" s="1"/>
  <c r="AB647" i="15"/>
  <c r="AC647" i="15"/>
  <c r="AD647" i="15"/>
  <c r="AE647" i="15"/>
  <c r="AF647" i="15"/>
  <c r="AG647" i="15" s="1"/>
  <c r="AI647" i="15"/>
  <c r="AJ647" i="15" s="1"/>
  <c r="AK647" i="15"/>
  <c r="AL647" i="15"/>
  <c r="AA648" i="15"/>
  <c r="AH648" i="15" s="1"/>
  <c r="AB648" i="15"/>
  <c r="AC648" i="15"/>
  <c r="AE648" i="15"/>
  <c r="AF648" i="15"/>
  <c r="AG648" i="15" s="1"/>
  <c r="AA649" i="15"/>
  <c r="AH649" i="15" s="1"/>
  <c r="AB649" i="15"/>
  <c r="AC649" i="15"/>
  <c r="AE649" i="15"/>
  <c r="AI649" i="15" s="1"/>
  <c r="AF649" i="15"/>
  <c r="AG649" i="15"/>
  <c r="AA650" i="15"/>
  <c r="AH650" i="15" s="1"/>
  <c r="AB650" i="15"/>
  <c r="AC650" i="15"/>
  <c r="AE650" i="15"/>
  <c r="AF650" i="15"/>
  <c r="AG650" i="15" s="1"/>
  <c r="AA651" i="15"/>
  <c r="AH651" i="15" s="1"/>
  <c r="AB651" i="15"/>
  <c r="AC651" i="15"/>
  <c r="AE651" i="15"/>
  <c r="AD651" i="15" s="1"/>
  <c r="AF651" i="15"/>
  <c r="AG651" i="15" s="1"/>
  <c r="AI651" i="15"/>
  <c r="AA652" i="15"/>
  <c r="AH652" i="15" s="1"/>
  <c r="AB652" i="15"/>
  <c r="AC652" i="15"/>
  <c r="AE652" i="15"/>
  <c r="AI652" i="15" s="1"/>
  <c r="AF652" i="15"/>
  <c r="AG652" i="15"/>
  <c r="AA653" i="15"/>
  <c r="AH653" i="15" s="1"/>
  <c r="AB653" i="15"/>
  <c r="AC653" i="15"/>
  <c r="AE653" i="15"/>
  <c r="AD653" i="15" s="1"/>
  <c r="AF653" i="15"/>
  <c r="AG653" i="15" s="1"/>
  <c r="AA654" i="15"/>
  <c r="AB654" i="15"/>
  <c r="AC654" i="15"/>
  <c r="AE654" i="15"/>
  <c r="AD654" i="15" s="1"/>
  <c r="AF654" i="15"/>
  <c r="AG654" i="15" s="1"/>
  <c r="AH654" i="15"/>
  <c r="AA655" i="15"/>
  <c r="AH655" i="15" s="1"/>
  <c r="AB655" i="15"/>
  <c r="AC655" i="15"/>
  <c r="AE655" i="15"/>
  <c r="AD655" i="15" s="1"/>
  <c r="AF655" i="15"/>
  <c r="AG655" i="15" s="1"/>
  <c r="AA656" i="15"/>
  <c r="AH656" i="15" s="1"/>
  <c r="AB656" i="15"/>
  <c r="AC656" i="15"/>
  <c r="AE656" i="15"/>
  <c r="AI656" i="15" s="1"/>
  <c r="AJ656" i="15" s="1"/>
  <c r="AF656" i="15"/>
  <c r="AG656" i="15" s="1"/>
  <c r="AA657" i="15"/>
  <c r="AH657" i="15" s="1"/>
  <c r="AB657" i="15"/>
  <c r="AC657" i="15"/>
  <c r="AE657" i="15"/>
  <c r="AD657" i="15" s="1"/>
  <c r="AF657" i="15"/>
  <c r="AG657" i="15" s="1"/>
  <c r="AA658" i="15"/>
  <c r="AH658" i="15" s="1"/>
  <c r="AB658" i="15"/>
  <c r="AC658" i="15"/>
  <c r="AE658" i="15"/>
  <c r="AI658" i="15" s="1"/>
  <c r="AF658" i="15"/>
  <c r="AG658" i="15"/>
  <c r="AA659" i="15"/>
  <c r="AH659" i="15" s="1"/>
  <c r="AB659" i="15"/>
  <c r="AC659" i="15"/>
  <c r="AE659" i="15"/>
  <c r="AD659" i="15" s="1"/>
  <c r="AF659" i="15"/>
  <c r="AG659" i="15" s="1"/>
  <c r="AA660" i="15"/>
  <c r="AH660" i="15" s="1"/>
  <c r="AB660" i="15"/>
  <c r="AC660" i="15"/>
  <c r="AE660" i="15"/>
  <c r="AF660" i="15"/>
  <c r="AG660" i="15" s="1"/>
  <c r="AA661" i="15"/>
  <c r="AH661" i="15" s="1"/>
  <c r="AB661" i="15"/>
  <c r="AC661" i="15"/>
  <c r="AE661" i="15"/>
  <c r="AF661" i="15"/>
  <c r="AG661" i="15" s="1"/>
  <c r="AA662" i="15"/>
  <c r="AH662" i="15" s="1"/>
  <c r="AB662" i="15"/>
  <c r="AC662" i="15"/>
  <c r="AE662" i="15"/>
  <c r="AD662" i="15" s="1"/>
  <c r="AF662" i="15"/>
  <c r="AG662" i="15" s="1"/>
  <c r="AA663" i="15"/>
  <c r="AH663" i="15" s="1"/>
  <c r="AB663" i="15"/>
  <c r="AC663" i="15"/>
  <c r="AE663" i="15"/>
  <c r="AD663" i="15" s="1"/>
  <c r="AF663" i="15"/>
  <c r="AG663" i="15" s="1"/>
  <c r="AI663" i="15"/>
  <c r="AJ663" i="15" s="1"/>
  <c r="AA664" i="15"/>
  <c r="AH664" i="15" s="1"/>
  <c r="AB664" i="15"/>
  <c r="AC664" i="15"/>
  <c r="AE664" i="15"/>
  <c r="AI664" i="15" s="1"/>
  <c r="AF664" i="15"/>
  <c r="AG664" i="15" s="1"/>
  <c r="AA665" i="15"/>
  <c r="AH665" i="15" s="1"/>
  <c r="AB665" i="15"/>
  <c r="AC665" i="15"/>
  <c r="AE665" i="15"/>
  <c r="AI665" i="15" s="1"/>
  <c r="AF665" i="15"/>
  <c r="AG665" i="15"/>
  <c r="AA666" i="15"/>
  <c r="AB666" i="15"/>
  <c r="AC666" i="15"/>
  <c r="AE666" i="15"/>
  <c r="AD666" i="15" s="1"/>
  <c r="AF666" i="15"/>
  <c r="AG666" i="15" s="1"/>
  <c r="AH666" i="15"/>
  <c r="AA667" i="15"/>
  <c r="AH667" i="15" s="1"/>
  <c r="AB667" i="15"/>
  <c r="AC667" i="15"/>
  <c r="AE667" i="15"/>
  <c r="AD667" i="15" s="1"/>
  <c r="AF667" i="15"/>
  <c r="AG667" i="15"/>
  <c r="AA668" i="15"/>
  <c r="AH668" i="15" s="1"/>
  <c r="AB668" i="15"/>
  <c r="AC668" i="15"/>
  <c r="AE668" i="15"/>
  <c r="AD668" i="15" s="1"/>
  <c r="AF668" i="15"/>
  <c r="AG668" i="15" s="1"/>
  <c r="AA669" i="15"/>
  <c r="AB669" i="15"/>
  <c r="AC669" i="15"/>
  <c r="AE669" i="15"/>
  <c r="AD669" i="15" s="1"/>
  <c r="AF669" i="15"/>
  <c r="AG669" i="15" s="1"/>
  <c r="AH669" i="15"/>
  <c r="AA670" i="15"/>
  <c r="AB670" i="15"/>
  <c r="AC670" i="15"/>
  <c r="AE670" i="15"/>
  <c r="AF670" i="15"/>
  <c r="AG670" i="15"/>
  <c r="AH670" i="15"/>
  <c r="AA671" i="15"/>
  <c r="AH671" i="15" s="1"/>
  <c r="AB671" i="15"/>
  <c r="AC671" i="15"/>
  <c r="AE671" i="15"/>
  <c r="AI671" i="15" s="1"/>
  <c r="AF671" i="15"/>
  <c r="AG671" i="15"/>
  <c r="AA672" i="15"/>
  <c r="AH672" i="15" s="1"/>
  <c r="AB672" i="15"/>
  <c r="AC672" i="15"/>
  <c r="AE672" i="15"/>
  <c r="AF672" i="15"/>
  <c r="AG672" i="15" s="1"/>
  <c r="AA673" i="15"/>
  <c r="AH673" i="15" s="1"/>
  <c r="AB673" i="15"/>
  <c r="AC673" i="15"/>
  <c r="AE673" i="15"/>
  <c r="AI673" i="15" s="1"/>
  <c r="AK673" i="15" s="1"/>
  <c r="AF673" i="15"/>
  <c r="AG673" i="15" s="1"/>
  <c r="AA674" i="15"/>
  <c r="AH674" i="15" s="1"/>
  <c r="AB674" i="15"/>
  <c r="AC674" i="15"/>
  <c r="AE674" i="15"/>
  <c r="AD674" i="15" s="1"/>
  <c r="AF674" i="15"/>
  <c r="AG674" i="15" s="1"/>
  <c r="AI674" i="15"/>
  <c r="AA675" i="15"/>
  <c r="AB675" i="15"/>
  <c r="AC675" i="15"/>
  <c r="AE675" i="15"/>
  <c r="AD675" i="15" s="1"/>
  <c r="AF675" i="15"/>
  <c r="AG675" i="15" s="1"/>
  <c r="AH675" i="15"/>
  <c r="AA676" i="15"/>
  <c r="AH676" i="15" s="1"/>
  <c r="AB676" i="15"/>
  <c r="AC676" i="15"/>
  <c r="AD676" i="15"/>
  <c r="AE676" i="15"/>
  <c r="AF676" i="15"/>
  <c r="AG676" i="15" s="1"/>
  <c r="AI676" i="15"/>
  <c r="AL676" i="15" s="1"/>
  <c r="AK676" i="15"/>
  <c r="AA677" i="15"/>
  <c r="AH677" i="15" s="1"/>
  <c r="AB677" i="15"/>
  <c r="AC677" i="15"/>
  <c r="AE677" i="15"/>
  <c r="AD677" i="15" s="1"/>
  <c r="AF677" i="15"/>
  <c r="AG677" i="15" s="1"/>
  <c r="AA678" i="15"/>
  <c r="AH678" i="15" s="1"/>
  <c r="AB678" i="15"/>
  <c r="AC678" i="15"/>
  <c r="AE678" i="15"/>
  <c r="AD678" i="15" s="1"/>
  <c r="AF678" i="15"/>
  <c r="AG678" i="15" s="1"/>
  <c r="AI678" i="15"/>
  <c r="AK678" i="15" s="1"/>
  <c r="AL678" i="15"/>
  <c r="AA679" i="15"/>
  <c r="AH679" i="15" s="1"/>
  <c r="AB679" i="15"/>
  <c r="AC679" i="15"/>
  <c r="AE679" i="15"/>
  <c r="AF679" i="15"/>
  <c r="AG679" i="15" s="1"/>
  <c r="AA680" i="15"/>
  <c r="AH680" i="15" s="1"/>
  <c r="AB680" i="15"/>
  <c r="AC680" i="15"/>
  <c r="AE680" i="15"/>
  <c r="AD680" i="15" s="1"/>
  <c r="AF680" i="15"/>
  <c r="AG680" i="15" s="1"/>
  <c r="AA681" i="15"/>
  <c r="AH681" i="15" s="1"/>
  <c r="AB681" i="15"/>
  <c r="AC681" i="15"/>
  <c r="AE681" i="15"/>
  <c r="AD681" i="15" s="1"/>
  <c r="AF681" i="15"/>
  <c r="AG681" i="15" s="1"/>
  <c r="AA682" i="15"/>
  <c r="AH682" i="15" s="1"/>
  <c r="AB682" i="15"/>
  <c r="AC682" i="15"/>
  <c r="AE682" i="15"/>
  <c r="AF682" i="15"/>
  <c r="AG682" i="15"/>
  <c r="AA683" i="15"/>
  <c r="AH683" i="15" s="1"/>
  <c r="AB683" i="15"/>
  <c r="AC683" i="15"/>
  <c r="AE683" i="15"/>
  <c r="AD683" i="15" s="1"/>
  <c r="AF683" i="15"/>
  <c r="AG683" i="15" s="1"/>
  <c r="AA684" i="15"/>
  <c r="AH684" i="15" s="1"/>
  <c r="AB684" i="15"/>
  <c r="AC684" i="15"/>
  <c r="AE684" i="15"/>
  <c r="AF684" i="15"/>
  <c r="AG684" i="15" s="1"/>
  <c r="AA685" i="15"/>
  <c r="AH685" i="15" s="1"/>
  <c r="AB685" i="15"/>
  <c r="AC685" i="15"/>
  <c r="AE685" i="15"/>
  <c r="AI685" i="15" s="1"/>
  <c r="AF685" i="15"/>
  <c r="AG685" i="15" s="1"/>
  <c r="AA686" i="15"/>
  <c r="AH686" i="15" s="1"/>
  <c r="AB686" i="15"/>
  <c r="AC686" i="15"/>
  <c r="AD686" i="15"/>
  <c r="AE686" i="15"/>
  <c r="AI686" i="15" s="1"/>
  <c r="AF686" i="15"/>
  <c r="AG686" i="15" s="1"/>
  <c r="AA687" i="15"/>
  <c r="AH687" i="15" s="1"/>
  <c r="AB687" i="15"/>
  <c r="AC687" i="15"/>
  <c r="AE687" i="15"/>
  <c r="AF687" i="15"/>
  <c r="AG687" i="15" s="1"/>
  <c r="AA688" i="15"/>
  <c r="AH688" i="15" s="1"/>
  <c r="AB688" i="15"/>
  <c r="AC688" i="15"/>
  <c r="AE688" i="15"/>
  <c r="AD688" i="15" s="1"/>
  <c r="AF688" i="15"/>
  <c r="AG688" i="15"/>
  <c r="AA689" i="15"/>
  <c r="AH689" i="15" s="1"/>
  <c r="AB689" i="15"/>
  <c r="AC689" i="15"/>
  <c r="AE689" i="15"/>
  <c r="AD689" i="15" s="1"/>
  <c r="AF689" i="15"/>
  <c r="AG689" i="15" s="1"/>
  <c r="AA690" i="15"/>
  <c r="AH690" i="15" s="1"/>
  <c r="AB690" i="15"/>
  <c r="AC690" i="15"/>
  <c r="AE690" i="15"/>
  <c r="AD690" i="15" s="1"/>
  <c r="AF690" i="15"/>
  <c r="AG690" i="15" s="1"/>
  <c r="AA691" i="15"/>
  <c r="AH691" i="15" s="1"/>
  <c r="AB691" i="15"/>
  <c r="AC691" i="15"/>
  <c r="AE691" i="15"/>
  <c r="AF691" i="15"/>
  <c r="AG691" i="15" s="1"/>
  <c r="AA692" i="15"/>
  <c r="AH692" i="15" s="1"/>
  <c r="AB692" i="15"/>
  <c r="AC692" i="15"/>
  <c r="AE692" i="15"/>
  <c r="AD692" i="15" s="1"/>
  <c r="AF692" i="15"/>
  <c r="AG692" i="15" s="1"/>
  <c r="AA693" i="15"/>
  <c r="AH693" i="15" s="1"/>
  <c r="AB693" i="15"/>
  <c r="AC693" i="15"/>
  <c r="AE693" i="15"/>
  <c r="AD693" i="15" s="1"/>
  <c r="AF693" i="15"/>
  <c r="AG693" i="15" s="1"/>
  <c r="AA694" i="15"/>
  <c r="AH694" i="15" s="1"/>
  <c r="AB694" i="15"/>
  <c r="AC694" i="15"/>
  <c r="AE694" i="15"/>
  <c r="AF694" i="15"/>
  <c r="AG694" i="15" s="1"/>
  <c r="AA695" i="15"/>
  <c r="AH695" i="15" s="1"/>
  <c r="AB695" i="15"/>
  <c r="AC695" i="15"/>
  <c r="AE695" i="15"/>
  <c r="AD695" i="15" s="1"/>
  <c r="AF695" i="15"/>
  <c r="AG695" i="15" s="1"/>
  <c r="AA696" i="15"/>
  <c r="AH696" i="15" s="1"/>
  <c r="AB696" i="15"/>
  <c r="AC696" i="15"/>
  <c r="AE696" i="15"/>
  <c r="AF696" i="15"/>
  <c r="AG696" i="15" s="1"/>
  <c r="AA697" i="15"/>
  <c r="AH697" i="15" s="1"/>
  <c r="AB697" i="15"/>
  <c r="AC697" i="15"/>
  <c r="AE697" i="15"/>
  <c r="AI697" i="15" s="1"/>
  <c r="AF697" i="15"/>
  <c r="AG697" i="15" s="1"/>
  <c r="AA698" i="15"/>
  <c r="AH698" i="15" s="1"/>
  <c r="AB698" i="15"/>
  <c r="AC698" i="15"/>
  <c r="AD698" i="15"/>
  <c r="AE698" i="15"/>
  <c r="AI698" i="15" s="1"/>
  <c r="AF698" i="15"/>
  <c r="AG698" i="15" s="1"/>
  <c r="AA699" i="15"/>
  <c r="AH699" i="15" s="1"/>
  <c r="AB699" i="15"/>
  <c r="AC699" i="15"/>
  <c r="AE699" i="15"/>
  <c r="AD699" i="15" s="1"/>
  <c r="AF699" i="15"/>
  <c r="AG699" i="15" s="1"/>
  <c r="AI699" i="15"/>
  <c r="AL699" i="15" s="1"/>
  <c r="AA700" i="15"/>
  <c r="AH700" i="15" s="1"/>
  <c r="AB700" i="15"/>
  <c r="AC700" i="15"/>
  <c r="AE700" i="15"/>
  <c r="AI700" i="15" s="1"/>
  <c r="AF700" i="15"/>
  <c r="AG700" i="15"/>
  <c r="AA701" i="15"/>
  <c r="AH701" i="15" s="1"/>
  <c r="AB701" i="15"/>
  <c r="AC701" i="15"/>
  <c r="AE701" i="15"/>
  <c r="AD701" i="15" s="1"/>
  <c r="AF701" i="15"/>
  <c r="AG701" i="15" s="1"/>
  <c r="AA702" i="15"/>
  <c r="AH702" i="15" s="1"/>
  <c r="AB702" i="15"/>
  <c r="AC702" i="15"/>
  <c r="AE702" i="15" s="1"/>
  <c r="AD702" i="15" s="1"/>
  <c r="AF702" i="15"/>
  <c r="AG702" i="15" s="1"/>
  <c r="AA703" i="15"/>
  <c r="AH703" i="15" s="1"/>
  <c r="AB703" i="15"/>
  <c r="AC703" i="15"/>
  <c r="AE703" i="15"/>
  <c r="AF703" i="15"/>
  <c r="AG703" i="15" s="1"/>
  <c r="AA704" i="15"/>
  <c r="AH704" i="15" s="1"/>
  <c r="AB704" i="15"/>
  <c r="AC704" i="15"/>
  <c r="AE704" i="15"/>
  <c r="AD704" i="15" s="1"/>
  <c r="AF704" i="15"/>
  <c r="AG704" i="15" s="1"/>
  <c r="AA705" i="15"/>
  <c r="AH705" i="15" s="1"/>
  <c r="AB705" i="15"/>
  <c r="AC705" i="15"/>
  <c r="AE705" i="15"/>
  <c r="AD705" i="15" s="1"/>
  <c r="AF705" i="15"/>
  <c r="AG705" i="15" s="1"/>
  <c r="AA706" i="15"/>
  <c r="AH706" i="15" s="1"/>
  <c r="AB706" i="15"/>
  <c r="AC706" i="15"/>
  <c r="AE706" i="15"/>
  <c r="AF706" i="15"/>
  <c r="AG706" i="15" s="1"/>
  <c r="AA707" i="15"/>
  <c r="AH707" i="15" s="1"/>
  <c r="AB707" i="15"/>
  <c r="AC707" i="15"/>
  <c r="AE707" i="15"/>
  <c r="AD707" i="15" s="1"/>
  <c r="AF707" i="15"/>
  <c r="AG707" i="15"/>
  <c r="AA708" i="15"/>
  <c r="AH708" i="15" s="1"/>
  <c r="AB708" i="15"/>
  <c r="AC708" i="15"/>
  <c r="AE708" i="15"/>
  <c r="AF708" i="15"/>
  <c r="AG708" i="15" s="1"/>
  <c r="AA709" i="15"/>
  <c r="AH709" i="15" s="1"/>
  <c r="AB709" i="15"/>
  <c r="AC709" i="15"/>
  <c r="AD709" i="15"/>
  <c r="AE709" i="15"/>
  <c r="AI709" i="15" s="1"/>
  <c r="AK709" i="15" s="1"/>
  <c r="AF709" i="15"/>
  <c r="AG709" i="15" s="1"/>
  <c r="AA710" i="15"/>
  <c r="AH710" i="15" s="1"/>
  <c r="AB710" i="15"/>
  <c r="AC710" i="15"/>
  <c r="AE710" i="15"/>
  <c r="AD710" i="15" s="1"/>
  <c r="AF710" i="15"/>
  <c r="AG710" i="15" s="1"/>
  <c r="AA711" i="15"/>
  <c r="AH711" i="15" s="1"/>
  <c r="AB711" i="15"/>
  <c r="AC711" i="15"/>
  <c r="AE711" i="15"/>
  <c r="AD711" i="15" s="1"/>
  <c r="AF711" i="15"/>
  <c r="AG711" i="15" s="1"/>
  <c r="AA712" i="15"/>
  <c r="AH712" i="15" s="1"/>
  <c r="AB712" i="15"/>
  <c r="AC712" i="15"/>
  <c r="AE712" i="15"/>
  <c r="AD712" i="15" s="1"/>
  <c r="AF712" i="15"/>
  <c r="AG712" i="15" s="1"/>
  <c r="AI712" i="15"/>
  <c r="AL712" i="15" s="1"/>
  <c r="AA713" i="15"/>
  <c r="AH713" i="15" s="1"/>
  <c r="AB713" i="15"/>
  <c r="AC713" i="15"/>
  <c r="AD713" i="15"/>
  <c r="AE713" i="15"/>
  <c r="AI713" i="15" s="1"/>
  <c r="AF713" i="15"/>
  <c r="AG713" i="15" s="1"/>
  <c r="AA714" i="15"/>
  <c r="AH714" i="15" s="1"/>
  <c r="AB714" i="15"/>
  <c r="AC714" i="15"/>
  <c r="AE714" i="15"/>
  <c r="AD714" i="15" s="1"/>
  <c r="AF714" i="15"/>
  <c r="AG714" i="15" s="1"/>
  <c r="AA715" i="15"/>
  <c r="AH715" i="15" s="1"/>
  <c r="AB715" i="15"/>
  <c r="AC715" i="15"/>
  <c r="AE715" i="15"/>
  <c r="AF715" i="15"/>
  <c r="AG715" i="15" s="1"/>
  <c r="AA716" i="15"/>
  <c r="AH716" i="15" s="1"/>
  <c r="AB716" i="15"/>
  <c r="AC716" i="15"/>
  <c r="AE716" i="15"/>
  <c r="AD716" i="15" s="1"/>
  <c r="AF716" i="15"/>
  <c r="AG716" i="15"/>
  <c r="AA717" i="15"/>
  <c r="AH717" i="15" s="1"/>
  <c r="AB717" i="15"/>
  <c r="AC717" i="15"/>
  <c r="AE717" i="15"/>
  <c r="AD717" i="15" s="1"/>
  <c r="AF717" i="15"/>
  <c r="AG717" i="15" s="1"/>
  <c r="AA718" i="15"/>
  <c r="AH718" i="15" s="1"/>
  <c r="AB718" i="15"/>
  <c r="AC718" i="15"/>
  <c r="AE718" i="15"/>
  <c r="AI718" i="15" s="1"/>
  <c r="AF718" i="15"/>
  <c r="AG718" i="15" s="1"/>
  <c r="AA719" i="15"/>
  <c r="AH719" i="15" s="1"/>
  <c r="AB719" i="15"/>
  <c r="AC719" i="15"/>
  <c r="AE719" i="15"/>
  <c r="AD719" i="15" s="1"/>
  <c r="AF719" i="15"/>
  <c r="AG719" i="15"/>
  <c r="AA720" i="15"/>
  <c r="AH720" i="15" s="1"/>
  <c r="AB720" i="15"/>
  <c r="AC720" i="15"/>
  <c r="AE720" i="15"/>
  <c r="AF720" i="15"/>
  <c r="AG720" i="15" s="1"/>
  <c r="AA721" i="15"/>
  <c r="AH721" i="15" s="1"/>
  <c r="AB721" i="15"/>
  <c r="AC721" i="15"/>
  <c r="AE721" i="15"/>
  <c r="AI721" i="15" s="1"/>
  <c r="AK721" i="15" s="1"/>
  <c r="AF721" i="15"/>
  <c r="AG721" i="15" s="1"/>
  <c r="AA722" i="15"/>
  <c r="AH722" i="15" s="1"/>
  <c r="AB722" i="15"/>
  <c r="AC722" i="15"/>
  <c r="AD722" i="15"/>
  <c r="AE722" i="15"/>
  <c r="AF722" i="15"/>
  <c r="AG722" i="15" s="1"/>
  <c r="AI722" i="15"/>
  <c r="AM722" i="15" s="1"/>
  <c r="AJ722" i="15"/>
  <c r="AA723" i="15"/>
  <c r="AH723" i="15" s="1"/>
  <c r="AB723" i="15"/>
  <c r="AC723" i="15"/>
  <c r="AE723" i="15"/>
  <c r="AF723" i="15"/>
  <c r="AG723" i="15" s="1"/>
  <c r="AA724" i="15"/>
  <c r="AH724" i="15" s="1"/>
  <c r="AB724" i="15"/>
  <c r="AC724" i="15"/>
  <c r="AE724" i="15"/>
  <c r="AD724" i="15" s="1"/>
  <c r="AF724" i="15"/>
  <c r="AG724" i="15"/>
  <c r="AA725" i="15"/>
  <c r="AH725" i="15" s="1"/>
  <c r="AB725" i="15"/>
  <c r="AC725" i="15"/>
  <c r="AE725" i="15"/>
  <c r="AD725" i="15" s="1"/>
  <c r="AF725" i="15"/>
  <c r="AG725" i="15" s="1"/>
  <c r="AA726" i="15"/>
  <c r="AH726" i="15" s="1"/>
  <c r="AB726" i="15"/>
  <c r="AC726" i="15"/>
  <c r="AE726" i="15"/>
  <c r="AD726" i="15" s="1"/>
  <c r="AF726" i="15"/>
  <c r="AG726" i="15" s="1"/>
  <c r="AI726" i="15"/>
  <c r="AK726" i="15" s="1"/>
  <c r="AA727" i="15"/>
  <c r="AH727" i="15" s="1"/>
  <c r="AB727" i="15"/>
  <c r="AC727" i="15"/>
  <c r="AE727" i="15"/>
  <c r="AF727" i="15"/>
  <c r="AG727" i="15" s="1"/>
  <c r="AA728" i="15"/>
  <c r="AH728" i="15" s="1"/>
  <c r="AB728" i="15"/>
  <c r="AC728" i="15"/>
  <c r="AE728" i="15"/>
  <c r="AD728" i="15" s="1"/>
  <c r="AF728" i="15"/>
  <c r="AG728" i="15" s="1"/>
  <c r="AI728" i="15"/>
  <c r="AJ728" i="15" s="1"/>
  <c r="AA729" i="15"/>
  <c r="AH729" i="15" s="1"/>
  <c r="AB729" i="15"/>
  <c r="AC729" i="15"/>
  <c r="AE729" i="15"/>
  <c r="AD729" i="15" s="1"/>
  <c r="AF729" i="15"/>
  <c r="AG729" i="15" s="1"/>
  <c r="AA730" i="15"/>
  <c r="AH730" i="15" s="1"/>
  <c r="AB730" i="15"/>
  <c r="AC730" i="15"/>
  <c r="AE730" i="15"/>
  <c r="AI730" i="15" s="1"/>
  <c r="AF730" i="15"/>
  <c r="AG730" i="15" s="1"/>
  <c r="AA731" i="15"/>
  <c r="AH731" i="15" s="1"/>
  <c r="AB731" i="15"/>
  <c r="AC731" i="15"/>
  <c r="AE731" i="15"/>
  <c r="AD731" i="15" s="1"/>
  <c r="AF731" i="15"/>
  <c r="AG731" i="15" s="1"/>
  <c r="AI731" i="15"/>
  <c r="AJ731" i="15" s="1"/>
  <c r="AA732" i="15"/>
  <c r="AH732" i="15" s="1"/>
  <c r="AB732" i="15"/>
  <c r="AC732" i="15"/>
  <c r="AE732" i="15"/>
  <c r="AF732" i="15"/>
  <c r="AG732" i="15" s="1"/>
  <c r="AA733" i="15"/>
  <c r="AH733" i="15" s="1"/>
  <c r="AB733" i="15"/>
  <c r="AC733" i="15"/>
  <c r="AE733" i="15"/>
  <c r="AF733" i="15"/>
  <c r="AG733" i="15" s="1"/>
  <c r="AA734" i="15"/>
  <c r="AH734" i="15" s="1"/>
  <c r="AB734" i="15"/>
  <c r="AC734" i="15"/>
  <c r="AE734" i="15"/>
  <c r="AD734" i="15" s="1"/>
  <c r="AF734" i="15"/>
  <c r="AG734" i="15" s="1"/>
  <c r="AI734" i="15"/>
  <c r="AJ734" i="15" s="1"/>
  <c r="AA735" i="15"/>
  <c r="AH735" i="15" s="1"/>
  <c r="AB735" i="15"/>
  <c r="AC735" i="15"/>
  <c r="AE735" i="15"/>
  <c r="AD735" i="15" s="1"/>
  <c r="AF735" i="15"/>
  <c r="AG735" i="15" s="1"/>
  <c r="AI735" i="15"/>
  <c r="AM735" i="15" s="1"/>
  <c r="AA736" i="15"/>
  <c r="AH736" i="15" s="1"/>
  <c r="AB736" i="15"/>
  <c r="AC736" i="15"/>
  <c r="AE736" i="15"/>
  <c r="AI736" i="15" s="1"/>
  <c r="AF736" i="15"/>
  <c r="AG736" i="15" s="1"/>
  <c r="AA737" i="15"/>
  <c r="AH737" i="15" s="1"/>
  <c r="AB737" i="15"/>
  <c r="AC737" i="15"/>
  <c r="AE737" i="15"/>
  <c r="AI737" i="15" s="1"/>
  <c r="AF737" i="15"/>
  <c r="AG737" i="15"/>
  <c r="AA738" i="15"/>
  <c r="AH738" i="15" s="1"/>
  <c r="AB738" i="15"/>
  <c r="AC738" i="15"/>
  <c r="AE738" i="15"/>
  <c r="AD738" i="15" s="1"/>
  <c r="AF738" i="15"/>
  <c r="AG738" i="15" s="1"/>
  <c r="AI738" i="15"/>
  <c r="AA739" i="15"/>
  <c r="AH739" i="15" s="1"/>
  <c r="AB739" i="15"/>
  <c r="AC739" i="15"/>
  <c r="AE739" i="15"/>
  <c r="AF739" i="15"/>
  <c r="AG739" i="15" s="1"/>
  <c r="AA740" i="15"/>
  <c r="AH740" i="15" s="1"/>
  <c r="AB740" i="15"/>
  <c r="AC740" i="15"/>
  <c r="AE740" i="15"/>
  <c r="AI740" i="15" s="1"/>
  <c r="AF740" i="15"/>
  <c r="AG740" i="15" s="1"/>
  <c r="AA741" i="15"/>
  <c r="AH741" i="15" s="1"/>
  <c r="AB741" i="15"/>
  <c r="AC741" i="15"/>
  <c r="AE741" i="15"/>
  <c r="AD741" i="15" s="1"/>
  <c r="AF741" i="15"/>
  <c r="AG741" i="15" s="1"/>
  <c r="AA742" i="15"/>
  <c r="AH742" i="15" s="1"/>
  <c r="AB742" i="15"/>
  <c r="AC742" i="15"/>
  <c r="AE742" i="15"/>
  <c r="AI742" i="15" s="1"/>
  <c r="AF742" i="15"/>
  <c r="AG742" i="15" s="1"/>
  <c r="AA743" i="15"/>
  <c r="AH743" i="15" s="1"/>
  <c r="AB743" i="15"/>
  <c r="AC743" i="15"/>
  <c r="AE743" i="15"/>
  <c r="AD743" i="15" s="1"/>
  <c r="AF743" i="15"/>
  <c r="AG743" i="15" s="1"/>
  <c r="AA744" i="15"/>
  <c r="AH744" i="15" s="1"/>
  <c r="AB744" i="15"/>
  <c r="AC744" i="15"/>
  <c r="AE744" i="15"/>
  <c r="AF744" i="15"/>
  <c r="AG744" i="15" s="1"/>
  <c r="AA745" i="15"/>
  <c r="AH745" i="15" s="1"/>
  <c r="AB745" i="15"/>
  <c r="AC745" i="15"/>
  <c r="AE745" i="15"/>
  <c r="AI745" i="15" s="1"/>
  <c r="AJ745" i="15" s="1"/>
  <c r="AF745" i="15"/>
  <c r="AG745" i="15" s="1"/>
  <c r="AA746" i="15"/>
  <c r="AH746" i="15" s="1"/>
  <c r="AB746" i="15"/>
  <c r="AC746" i="15"/>
  <c r="AE746" i="15"/>
  <c r="AD746" i="15" s="1"/>
  <c r="AF746" i="15"/>
  <c r="AG746" i="15" s="1"/>
  <c r="AA747" i="15"/>
  <c r="AH747" i="15" s="1"/>
  <c r="AB747" i="15"/>
  <c r="AC747" i="15"/>
  <c r="AE747" i="15"/>
  <c r="AD747" i="15" s="1"/>
  <c r="AF747" i="15"/>
  <c r="AG747" i="15" s="1"/>
  <c r="AA748" i="15"/>
  <c r="AH748" i="15" s="1"/>
  <c r="AB748" i="15"/>
  <c r="AC748" i="15"/>
  <c r="AE748" i="15"/>
  <c r="AD748" i="15" s="1"/>
  <c r="AF748" i="15"/>
  <c r="AG748" i="15" s="1"/>
  <c r="AA749" i="15"/>
  <c r="AH749" i="15" s="1"/>
  <c r="AB749" i="15"/>
  <c r="AC749" i="15"/>
  <c r="AE749" i="15"/>
  <c r="AD749" i="15" s="1"/>
  <c r="AF749" i="15"/>
  <c r="AG749" i="15" s="1"/>
  <c r="AA750" i="15"/>
  <c r="AH750" i="15" s="1"/>
  <c r="AB750" i="15"/>
  <c r="AC750" i="15"/>
  <c r="AE750" i="15"/>
  <c r="AF750" i="15"/>
  <c r="AG750" i="15" s="1"/>
  <c r="AA751" i="15"/>
  <c r="AH751" i="15" s="1"/>
  <c r="AB751" i="15"/>
  <c r="AC751" i="15"/>
  <c r="AE751" i="15"/>
  <c r="AF751" i="15"/>
  <c r="AG751" i="15" s="1"/>
  <c r="AA752" i="15"/>
  <c r="AH752" i="15" s="1"/>
  <c r="AB752" i="15"/>
  <c r="AC752" i="15"/>
  <c r="AE752" i="15"/>
  <c r="AD752" i="15" s="1"/>
  <c r="AF752" i="15"/>
  <c r="AG752" i="15" s="1"/>
  <c r="AA753" i="15"/>
  <c r="AB753" i="15"/>
  <c r="AC753" i="15"/>
  <c r="AE753" i="15"/>
  <c r="AD753" i="15" s="1"/>
  <c r="AF753" i="15"/>
  <c r="AG753" i="15" s="1"/>
  <c r="AH753" i="15"/>
  <c r="AA754" i="15"/>
  <c r="AH754" i="15" s="1"/>
  <c r="AB754" i="15"/>
  <c r="AC754" i="15"/>
  <c r="AE754" i="15"/>
  <c r="AI754" i="15" s="1"/>
  <c r="AF754" i="15"/>
  <c r="AG754" i="15" s="1"/>
  <c r="AA755" i="15"/>
  <c r="AH755" i="15" s="1"/>
  <c r="AB755" i="15"/>
  <c r="AC755" i="15"/>
  <c r="AE755" i="15"/>
  <c r="AD755" i="15" s="1"/>
  <c r="AF755" i="15"/>
  <c r="AG755" i="15" s="1"/>
  <c r="AA756" i="15"/>
  <c r="AH756" i="15" s="1"/>
  <c r="AB756" i="15"/>
  <c r="AC756" i="15"/>
  <c r="AE756" i="15"/>
  <c r="AF756" i="15"/>
  <c r="AG756" i="15" s="1"/>
  <c r="AA757" i="15"/>
  <c r="AH757" i="15" s="1"/>
  <c r="AB757" i="15"/>
  <c r="AC757" i="15"/>
  <c r="AE757" i="15"/>
  <c r="AI757" i="15" s="1"/>
  <c r="AJ757" i="15" s="1"/>
  <c r="AF757" i="15"/>
  <c r="AG757" i="15" s="1"/>
  <c r="AA758" i="15"/>
  <c r="AH758" i="15" s="1"/>
  <c r="AB758" i="15"/>
  <c r="AC758" i="15"/>
  <c r="AE758" i="15"/>
  <c r="AD758" i="15" s="1"/>
  <c r="AF758" i="15"/>
  <c r="AG758" i="15" s="1"/>
  <c r="AA759" i="15"/>
  <c r="AB759" i="15"/>
  <c r="AC759" i="15"/>
  <c r="AE759" i="15"/>
  <c r="AD759" i="15" s="1"/>
  <c r="AF759" i="15"/>
  <c r="AG759" i="15" s="1"/>
  <c r="AH759" i="15"/>
  <c r="AA760" i="15"/>
  <c r="AH760" i="15" s="1"/>
  <c r="AB760" i="15"/>
  <c r="AC760" i="15"/>
  <c r="AE760" i="15"/>
  <c r="AF760" i="15"/>
  <c r="AG760" i="15" s="1"/>
  <c r="AA761" i="15"/>
  <c r="AH761" i="15" s="1"/>
  <c r="AB761" i="15"/>
  <c r="AC761" i="15"/>
  <c r="AE761" i="15"/>
  <c r="AD761" i="15" s="1"/>
  <c r="AF761" i="15"/>
  <c r="AG761" i="15" s="1"/>
  <c r="AA762" i="15"/>
  <c r="AB762" i="15"/>
  <c r="AC762" i="15"/>
  <c r="AE762" i="15"/>
  <c r="AD762" i="15" s="1"/>
  <c r="AF762" i="15"/>
  <c r="AG762" i="15" s="1"/>
  <c r="AH762" i="15"/>
  <c r="AA763" i="15"/>
  <c r="AH763" i="15" s="1"/>
  <c r="AB763" i="15"/>
  <c r="AC763" i="15"/>
  <c r="AE763" i="15" s="1"/>
  <c r="AF763" i="15"/>
  <c r="AG763" i="15" s="1"/>
  <c r="AA764" i="15"/>
  <c r="AH764" i="15" s="1"/>
  <c r="AB764" i="15"/>
  <c r="AC764" i="15"/>
  <c r="AE764" i="15"/>
  <c r="AF764" i="15"/>
  <c r="AG764" i="15" s="1"/>
  <c r="AA765" i="15"/>
  <c r="AH765" i="15" s="1"/>
  <c r="AB765" i="15"/>
  <c r="AC765" i="15"/>
  <c r="AE765" i="15"/>
  <c r="AI765" i="15" s="1"/>
  <c r="AF765" i="15"/>
  <c r="AG765" i="15" s="1"/>
  <c r="AA766" i="15"/>
  <c r="AH766" i="15" s="1"/>
  <c r="AB766" i="15"/>
  <c r="AC766" i="15"/>
  <c r="AE766" i="15"/>
  <c r="AI766" i="15" s="1"/>
  <c r="AF766" i="15"/>
  <c r="AG766" i="15" s="1"/>
  <c r="AA767" i="15"/>
  <c r="AH767" i="15" s="1"/>
  <c r="AB767" i="15"/>
  <c r="AC767" i="15"/>
  <c r="AE767" i="15"/>
  <c r="AI767" i="15" s="1"/>
  <c r="AF767" i="15"/>
  <c r="AG767" i="15" s="1"/>
  <c r="AA768" i="15"/>
  <c r="AH768" i="15" s="1"/>
  <c r="AB768" i="15"/>
  <c r="AC768" i="15"/>
  <c r="AE768" i="15"/>
  <c r="AF768" i="15"/>
  <c r="AG768" i="15" s="1"/>
  <c r="AA769" i="15"/>
  <c r="AH769" i="15" s="1"/>
  <c r="AB769" i="15"/>
  <c r="AC769" i="15"/>
  <c r="AE769" i="15"/>
  <c r="AI769" i="15" s="1"/>
  <c r="AJ769" i="15" s="1"/>
  <c r="AF769" i="15"/>
  <c r="AG769" i="15" s="1"/>
  <c r="AA770" i="15"/>
  <c r="AH770" i="15" s="1"/>
  <c r="AB770" i="15"/>
  <c r="AC770" i="15"/>
  <c r="AE770" i="15"/>
  <c r="AF770" i="15"/>
  <c r="AG770" i="15" s="1"/>
  <c r="AA771" i="15"/>
  <c r="AB771" i="15"/>
  <c r="AC771" i="15"/>
  <c r="AE771" i="15"/>
  <c r="AD771" i="15" s="1"/>
  <c r="AF771" i="15"/>
  <c r="AG771" i="15" s="1"/>
  <c r="AH771" i="15"/>
  <c r="AA772" i="15"/>
  <c r="AH772" i="15" s="1"/>
  <c r="AB772" i="15"/>
  <c r="AC772" i="15"/>
  <c r="AD772" i="15"/>
  <c r="AE772" i="15"/>
  <c r="AI772" i="15" s="1"/>
  <c r="AF772" i="15"/>
  <c r="AG772" i="15" s="1"/>
  <c r="AA773" i="15"/>
  <c r="AB773" i="15"/>
  <c r="AC773" i="15"/>
  <c r="AD773" i="15"/>
  <c r="AE773" i="15"/>
  <c r="AI773" i="15" s="1"/>
  <c r="AF773" i="15"/>
  <c r="AG773" i="15" s="1"/>
  <c r="AH773" i="15"/>
  <c r="AA774" i="15"/>
  <c r="AH774" i="15" s="1"/>
  <c r="AB774" i="15"/>
  <c r="AC774" i="15"/>
  <c r="AE774" i="15"/>
  <c r="AD774" i="15" s="1"/>
  <c r="AF774" i="15"/>
  <c r="AG774" i="15" s="1"/>
  <c r="AA775" i="15"/>
  <c r="AH775" i="15" s="1"/>
  <c r="AB775" i="15"/>
  <c r="AC775" i="15"/>
  <c r="AE775" i="15"/>
  <c r="AF775" i="15"/>
  <c r="AG775" i="15" s="1"/>
  <c r="AA776" i="15"/>
  <c r="AH776" i="15" s="1"/>
  <c r="AB776" i="15"/>
  <c r="AC776" i="15"/>
  <c r="AE776" i="15"/>
  <c r="AI776" i="15" s="1"/>
  <c r="AF776" i="15"/>
  <c r="AG776" i="15" s="1"/>
  <c r="AA777" i="15"/>
  <c r="AH777" i="15" s="1"/>
  <c r="AB777" i="15"/>
  <c r="AC777" i="15"/>
  <c r="AE777" i="15"/>
  <c r="AI777" i="15" s="1"/>
  <c r="AF777" i="15"/>
  <c r="AG777" i="15" s="1"/>
  <c r="AA778" i="15"/>
  <c r="AH778" i="15" s="1"/>
  <c r="AB778" i="15"/>
  <c r="AC778" i="15"/>
  <c r="AE778" i="15"/>
  <c r="AI778" i="15" s="1"/>
  <c r="AM778" i="15" s="1"/>
  <c r="AF778" i="15"/>
  <c r="AG778" i="15" s="1"/>
  <c r="AA779" i="15"/>
  <c r="AH779" i="15" s="1"/>
  <c r="AB779" i="15"/>
  <c r="AC779" i="15"/>
  <c r="AE779" i="15"/>
  <c r="AD779" i="15" s="1"/>
  <c r="AF779" i="15"/>
  <c r="AG779" i="15" s="1"/>
  <c r="AA780" i="15"/>
  <c r="AH780" i="15" s="1"/>
  <c r="AB780" i="15"/>
  <c r="AC780" i="15"/>
  <c r="AE780" i="15"/>
  <c r="AF780" i="15"/>
  <c r="AG780" i="15" s="1"/>
  <c r="AA781" i="15"/>
  <c r="AH781" i="15" s="1"/>
  <c r="AB781" i="15"/>
  <c r="AC781" i="15"/>
  <c r="AE781" i="15"/>
  <c r="AI781" i="15" s="1"/>
  <c r="AK781" i="15" s="1"/>
  <c r="AF781" i="15"/>
  <c r="AG781" i="15" s="1"/>
  <c r="AJ781" i="15"/>
  <c r="AA782" i="15"/>
  <c r="AH782" i="15" s="1"/>
  <c r="AB782" i="15"/>
  <c r="AC782" i="15"/>
  <c r="AE782" i="15"/>
  <c r="AD782" i="15" s="1"/>
  <c r="AF782" i="15"/>
  <c r="AG782" i="15" s="1"/>
  <c r="AA783" i="15"/>
  <c r="AB783" i="15"/>
  <c r="AC783" i="15"/>
  <c r="AE783" i="15"/>
  <c r="AD783" i="15" s="1"/>
  <c r="AF783" i="15"/>
  <c r="AG783" i="15" s="1"/>
  <c r="AH783" i="15"/>
  <c r="AA784" i="15"/>
  <c r="AH784" i="15" s="1"/>
  <c r="AB784" i="15"/>
  <c r="AC784" i="15"/>
  <c r="AE784" i="15"/>
  <c r="AI784" i="15" s="1"/>
  <c r="AF784" i="15"/>
  <c r="AG784" i="15"/>
  <c r="AK784" i="15"/>
  <c r="AA785" i="15"/>
  <c r="AB785" i="15"/>
  <c r="AC785" i="15"/>
  <c r="AD785" i="15"/>
  <c r="AE785" i="15"/>
  <c r="AI785" i="15" s="1"/>
  <c r="AL785" i="15" s="1"/>
  <c r="AF785" i="15"/>
  <c r="AG785" i="15" s="1"/>
  <c r="AH785" i="15"/>
  <c r="AA786" i="15"/>
  <c r="AH786" i="15" s="1"/>
  <c r="AB786" i="15"/>
  <c r="AC786" i="15"/>
  <c r="AE786" i="15"/>
  <c r="AF786" i="15"/>
  <c r="AG786" i="15" s="1"/>
  <c r="AA787" i="15"/>
  <c r="AH787" i="15" s="1"/>
  <c r="AB787" i="15"/>
  <c r="AC787" i="15"/>
  <c r="AE787" i="15"/>
  <c r="AI787" i="15" s="1"/>
  <c r="AF787" i="15"/>
  <c r="AG787" i="15" s="1"/>
  <c r="AJ787" i="15"/>
  <c r="AK787" i="15"/>
  <c r="AA788" i="15"/>
  <c r="AH788" i="15" s="1"/>
  <c r="AB788" i="15"/>
  <c r="AC788" i="15"/>
  <c r="AE788" i="15"/>
  <c r="AF788" i="15"/>
  <c r="AG788" i="15" s="1"/>
  <c r="AA789" i="15"/>
  <c r="AB789" i="15"/>
  <c r="AC789" i="15"/>
  <c r="AE789" i="15"/>
  <c r="AI789" i="15" s="1"/>
  <c r="AF789" i="15"/>
  <c r="AG789" i="15" s="1"/>
  <c r="AH789" i="15"/>
  <c r="AA790" i="15"/>
  <c r="AH790" i="15" s="1"/>
  <c r="AB790" i="15"/>
  <c r="AC790" i="15"/>
  <c r="AE790" i="15"/>
  <c r="AF790" i="15"/>
  <c r="AG790" i="15"/>
  <c r="AA791" i="15"/>
  <c r="AH791" i="15" s="1"/>
  <c r="AB791" i="15"/>
  <c r="AC791" i="15"/>
  <c r="AE791" i="15"/>
  <c r="AD791" i="15" s="1"/>
  <c r="AF791" i="15"/>
  <c r="AG791" i="15" s="1"/>
  <c r="AA792" i="15"/>
  <c r="AH792" i="15" s="1"/>
  <c r="AB792" i="15"/>
  <c r="AC792" i="15"/>
  <c r="AE792" i="15"/>
  <c r="AF792" i="15"/>
  <c r="AG792" i="15" s="1"/>
  <c r="AA793" i="15"/>
  <c r="AH793" i="15" s="1"/>
  <c r="AB793" i="15"/>
  <c r="AC793" i="15"/>
  <c r="AE793" i="15"/>
  <c r="AI793" i="15" s="1"/>
  <c r="AJ793" i="15" s="1"/>
  <c r="AF793" i="15"/>
  <c r="AG793" i="15" s="1"/>
  <c r="AA794" i="15"/>
  <c r="AH794" i="15" s="1"/>
  <c r="AB794" i="15"/>
  <c r="AC794" i="15"/>
  <c r="AE794" i="15" s="1"/>
  <c r="AF794" i="15"/>
  <c r="AG794" i="15" s="1"/>
  <c r="AI55" i="17" l="1"/>
  <c r="AK55" i="17" s="1"/>
  <c r="AD74" i="17"/>
  <c r="AD18" i="17"/>
  <c r="AD569" i="17"/>
  <c r="AD741" i="17"/>
  <c r="AD538" i="17"/>
  <c r="AD669" i="17"/>
  <c r="AD527" i="17"/>
  <c r="AD510" i="17"/>
  <c r="AD177" i="17"/>
  <c r="AD771" i="17"/>
  <c r="AI699" i="17"/>
  <c r="AJ699" i="17" s="1"/>
  <c r="AD641" i="17"/>
  <c r="AD432" i="17"/>
  <c r="AD115" i="17"/>
  <c r="AD87" i="17"/>
  <c r="AD753" i="17"/>
  <c r="AD651" i="17"/>
  <c r="AD24" i="17"/>
  <c r="AD708" i="17"/>
  <c r="AD516" i="17"/>
  <c r="AD591" i="17"/>
  <c r="D37" i="18"/>
  <c r="F37" i="18" s="1"/>
  <c r="D36" i="18"/>
  <c r="F36" i="18" s="1"/>
  <c r="D35" i="18"/>
  <c r="F35" i="18" s="1"/>
  <c r="D41" i="18"/>
  <c r="F41" i="18" s="1"/>
  <c r="D39" i="18"/>
  <c r="F39" i="18" s="1"/>
  <c r="D43" i="18"/>
  <c r="F43" i="18" s="1"/>
  <c r="D42" i="18"/>
  <c r="F42" i="18" s="1"/>
  <c r="D34" i="18"/>
  <c r="F34" i="18" s="1"/>
  <c r="D40" i="18"/>
  <c r="F40" i="18" s="1"/>
  <c r="D33" i="18"/>
  <c r="F33" i="18" s="1"/>
  <c r="D38" i="18"/>
  <c r="F38" i="18" s="1"/>
  <c r="AD729" i="17"/>
  <c r="AD476" i="17"/>
  <c r="AD484" i="17"/>
  <c r="AD387" i="17"/>
  <c r="AD109" i="17"/>
  <c r="AI693" i="17"/>
  <c r="AM693" i="17" s="1"/>
  <c r="AI640" i="17"/>
  <c r="AJ640" i="17" s="1"/>
  <c r="AI618" i="17"/>
  <c r="AD11" i="17"/>
  <c r="AD503" i="17"/>
  <c r="AD698" i="17"/>
  <c r="AD615" i="17"/>
  <c r="AD167" i="17"/>
  <c r="AD634" i="17"/>
  <c r="AD564" i="17"/>
  <c r="AD147" i="17"/>
  <c r="AD116" i="17"/>
  <c r="AD108" i="17"/>
  <c r="AD444" i="17"/>
  <c r="AD60" i="17"/>
  <c r="AD451" i="17"/>
  <c r="AD359" i="17"/>
  <c r="AD185" i="17"/>
  <c r="AD171" i="17"/>
  <c r="AD157" i="17"/>
  <c r="AD342" i="17"/>
  <c r="AD751" i="17"/>
  <c r="AD596" i="17"/>
  <c r="AI679" i="17"/>
  <c r="AI559" i="17"/>
  <c r="AD215" i="17"/>
  <c r="AD145" i="17"/>
  <c r="AI30" i="17"/>
  <c r="AJ30" i="17" s="1"/>
  <c r="AK657" i="16"/>
  <c r="AL5" i="16"/>
  <c r="AK576" i="16"/>
  <c r="AJ576" i="16"/>
  <c r="AL543" i="16"/>
  <c r="AL576" i="16"/>
  <c r="AK543" i="16"/>
  <c r="AL503" i="16"/>
  <c r="AJ771" i="16"/>
  <c r="AM387" i="16"/>
  <c r="AL254" i="16"/>
  <c r="AM348" i="16"/>
  <c r="AJ168" i="16"/>
  <c r="AL109" i="15"/>
  <c r="AM200" i="15"/>
  <c r="AM135" i="15"/>
  <c r="AL420" i="15"/>
  <c r="AK392" i="15"/>
  <c r="AK24" i="17"/>
  <c r="AL24" i="17"/>
  <c r="AD210" i="17"/>
  <c r="AD175" i="17"/>
  <c r="AI161" i="17"/>
  <c r="AI158" i="17"/>
  <c r="AD592" i="17"/>
  <c r="AD550" i="17"/>
  <c r="AD291" i="17"/>
  <c r="AD281" i="17"/>
  <c r="AD217" i="17"/>
  <c r="AD199" i="17"/>
  <c r="AD189" i="17"/>
  <c r="AD44" i="17"/>
  <c r="AI682" i="17"/>
  <c r="AJ682" i="17" s="1"/>
  <c r="AI675" i="17"/>
  <c r="AM675" i="17" s="1"/>
  <c r="AI588" i="17"/>
  <c r="AI581" i="17"/>
  <c r="AD560" i="17"/>
  <c r="AI539" i="17"/>
  <c r="AD530" i="17"/>
  <c r="AI515" i="17"/>
  <c r="AI494" i="17"/>
  <c r="AI480" i="17"/>
  <c r="AL480" i="17" s="1"/>
  <c r="AI458" i="17"/>
  <c r="AI422" i="17"/>
  <c r="AI365" i="17"/>
  <c r="AD355" i="17"/>
  <c r="AI322" i="17"/>
  <c r="AJ322" i="17" s="1"/>
  <c r="AD315" i="17"/>
  <c r="AI273" i="17"/>
  <c r="AJ273" i="17" s="1"/>
  <c r="AI248" i="17"/>
  <c r="AL248" i="17" s="1"/>
  <c r="AI241" i="17"/>
  <c r="AI219" i="17"/>
  <c r="AJ219" i="17" s="1"/>
  <c r="AI164" i="17"/>
  <c r="AD105" i="17"/>
  <c r="AD6" i="17"/>
  <c r="AD789" i="17"/>
  <c r="AI778" i="17"/>
  <c r="AD772" i="17"/>
  <c r="AD769" i="17"/>
  <c r="AI657" i="17"/>
  <c r="AL657" i="17" s="1"/>
  <c r="AI654" i="17"/>
  <c r="AI619" i="17"/>
  <c r="AJ619" i="17" s="1"/>
  <c r="AD570" i="17"/>
  <c r="AD563" i="17"/>
  <c r="AI552" i="17"/>
  <c r="AK552" i="17" s="1"/>
  <c r="AD522" i="17"/>
  <c r="AI403" i="17"/>
  <c r="AJ403" i="17" s="1"/>
  <c r="AD368" i="17"/>
  <c r="AD358" i="17"/>
  <c r="AD351" i="17"/>
  <c r="AI293" i="17"/>
  <c r="AI283" i="17"/>
  <c r="AM283" i="17" s="1"/>
  <c r="AI254" i="17"/>
  <c r="AK254" i="17" s="1"/>
  <c r="AI198" i="17"/>
  <c r="AK198" i="17" s="1"/>
  <c r="AI160" i="17"/>
  <c r="AJ160" i="17" s="1"/>
  <c r="AI121" i="17"/>
  <c r="AD118" i="17"/>
  <c r="AI78" i="17"/>
  <c r="AJ78" i="17" s="1"/>
  <c r="AI49" i="17"/>
  <c r="AK49" i="17" s="1"/>
  <c r="AI36" i="17"/>
  <c r="AD9" i="17"/>
  <c r="AD454" i="17"/>
  <c r="AD436" i="17"/>
  <c r="AI100" i="17"/>
  <c r="AD12" i="17"/>
  <c r="AD757" i="17"/>
  <c r="AI747" i="17"/>
  <c r="AK747" i="17" s="1"/>
  <c r="AI737" i="17"/>
  <c r="AJ737" i="17" s="1"/>
  <c r="AI670" i="17"/>
  <c r="AJ670" i="17" s="1"/>
  <c r="AI667" i="17"/>
  <c r="AJ667" i="17" s="1"/>
  <c r="AD660" i="17"/>
  <c r="AI622" i="17"/>
  <c r="AJ622" i="17" s="1"/>
  <c r="AI597" i="17"/>
  <c r="AJ597" i="17" s="1"/>
  <c r="AI587" i="17"/>
  <c r="AM587" i="17" s="1"/>
  <c r="AI576" i="17"/>
  <c r="AI555" i="17"/>
  <c r="AM555" i="17" s="1"/>
  <c r="AI541" i="17"/>
  <c r="AJ541" i="17" s="1"/>
  <c r="AD500" i="17"/>
  <c r="AI413" i="17"/>
  <c r="AK413" i="17" s="1"/>
  <c r="AD395" i="17"/>
  <c r="AI367" i="17"/>
  <c r="AK367" i="17" s="1"/>
  <c r="AM328" i="17"/>
  <c r="AI218" i="17"/>
  <c r="AD201" i="17"/>
  <c r="AI194" i="17"/>
  <c r="AK194" i="17" s="1"/>
  <c r="AD191" i="17"/>
  <c r="AI176" i="17"/>
  <c r="AM176" i="17" s="1"/>
  <c r="AI170" i="17"/>
  <c r="AJ170" i="17" s="1"/>
  <c r="AD153" i="17"/>
  <c r="AI149" i="17"/>
  <c r="AM149" i="17" s="1"/>
  <c r="AI146" i="17"/>
  <c r="AL146" i="17" s="1"/>
  <c r="AI39" i="17"/>
  <c r="AM39" i="17" s="1"/>
  <c r="AI788" i="17"/>
  <c r="AL788" i="17" s="1"/>
  <c r="AI572" i="17"/>
  <c r="AL572" i="17" s="1"/>
  <c r="AI544" i="17"/>
  <c r="AI534" i="17"/>
  <c r="AM534" i="17" s="1"/>
  <c r="AI521" i="17"/>
  <c r="AM521" i="17" s="1"/>
  <c r="AI489" i="17"/>
  <c r="AI485" i="17"/>
  <c r="AL485" i="17" s="1"/>
  <c r="AI446" i="17"/>
  <c r="AI275" i="17"/>
  <c r="AJ275" i="17" s="1"/>
  <c r="AI8" i="17"/>
  <c r="AK8" i="17" s="1"/>
  <c r="AI740" i="17"/>
  <c r="AI691" i="17"/>
  <c r="AK691" i="17" s="1"/>
  <c r="AI653" i="17"/>
  <c r="AJ653" i="17" s="1"/>
  <c r="AD374" i="17"/>
  <c r="AI370" i="17"/>
  <c r="AJ370" i="17" s="1"/>
  <c r="AI353" i="17"/>
  <c r="AL353" i="17" s="1"/>
  <c r="AI306" i="17"/>
  <c r="AJ306" i="17" s="1"/>
  <c r="AD299" i="17"/>
  <c r="AD279" i="17"/>
  <c r="AI253" i="17"/>
  <c r="AJ253" i="17" s="1"/>
  <c r="AI142" i="17"/>
  <c r="AJ142" i="17" s="1"/>
  <c r="AD139" i="17"/>
  <c r="AI48" i="17"/>
  <c r="AJ48" i="17" s="1"/>
  <c r="AI611" i="17"/>
  <c r="AD604" i="17"/>
  <c r="AI456" i="17"/>
  <c r="AJ456" i="17" s="1"/>
  <c r="AD435" i="17"/>
  <c r="AD331" i="17"/>
  <c r="AI228" i="17"/>
  <c r="AJ228" i="17" s="1"/>
  <c r="AD159" i="17"/>
  <c r="AD62" i="17"/>
  <c r="AI759" i="17"/>
  <c r="AI736" i="17"/>
  <c r="AJ736" i="17" s="1"/>
  <c r="AI722" i="17"/>
  <c r="AJ722" i="17" s="1"/>
  <c r="AI676" i="17"/>
  <c r="AJ676" i="17" s="1"/>
  <c r="AI642" i="17"/>
  <c r="AK642" i="17" s="1"/>
  <c r="AD624" i="17"/>
  <c r="AI607" i="17"/>
  <c r="AJ607" i="17" s="1"/>
  <c r="AI582" i="17"/>
  <c r="AM582" i="17" s="1"/>
  <c r="AI540" i="17"/>
  <c r="AM540" i="17" s="1"/>
  <c r="AI495" i="17"/>
  <c r="AM495" i="17" s="1"/>
  <c r="AD478" i="17"/>
  <c r="AI423" i="17"/>
  <c r="AI412" i="17"/>
  <c r="AJ412" i="17" s="1"/>
  <c r="AI366" i="17"/>
  <c r="AL366" i="17" s="1"/>
  <c r="AD363" i="17"/>
  <c r="AI345" i="17"/>
  <c r="AM345" i="17" s="1"/>
  <c r="AD302" i="17"/>
  <c r="AD246" i="17"/>
  <c r="AI193" i="17"/>
  <c r="AM193" i="17" s="1"/>
  <c r="AI186" i="17"/>
  <c r="AI148" i="17"/>
  <c r="AD106" i="17"/>
  <c r="AD80" i="17"/>
  <c r="AI790" i="17"/>
  <c r="AJ790" i="17" s="1"/>
  <c r="AI773" i="17"/>
  <c r="AK773" i="17" s="1"/>
  <c r="AD763" i="17"/>
  <c r="AI749" i="17"/>
  <c r="AM749" i="17" s="1"/>
  <c r="AI746" i="17"/>
  <c r="AL746" i="17" s="1"/>
  <c r="AI700" i="17"/>
  <c r="AJ700" i="17" s="1"/>
  <c r="AI645" i="17"/>
  <c r="AJ645" i="17" s="1"/>
  <c r="AI571" i="17"/>
  <c r="AJ571" i="17" s="1"/>
  <c r="AI509" i="17"/>
  <c r="AJ509" i="17" s="1"/>
  <c r="AI312" i="17"/>
  <c r="AM312" i="17" s="1"/>
  <c r="AI298" i="17"/>
  <c r="AI231" i="17"/>
  <c r="AI58" i="17"/>
  <c r="AI27" i="17"/>
  <c r="AJ27" i="17" s="1"/>
  <c r="AJ508" i="16"/>
  <c r="AL508" i="16"/>
  <c r="AL435" i="16"/>
  <c r="AK435" i="16"/>
  <c r="AK622" i="16"/>
  <c r="AM622" i="16"/>
  <c r="AJ472" i="16"/>
  <c r="AM472" i="16"/>
  <c r="AK472" i="16"/>
  <c r="AL151" i="16"/>
  <c r="AM151" i="16"/>
  <c r="AL706" i="16"/>
  <c r="AM706" i="16"/>
  <c r="AK67" i="16"/>
  <c r="AJ67" i="16"/>
  <c r="AM155" i="16"/>
  <c r="AK155" i="16"/>
  <c r="AI602" i="16"/>
  <c r="AL602" i="16" s="1"/>
  <c r="AL600" i="16"/>
  <c r="AH596" i="16"/>
  <c r="AH584" i="16"/>
  <c r="AD543" i="16"/>
  <c r="AD467" i="16"/>
  <c r="AI464" i="16"/>
  <c r="AL464" i="16" s="1"/>
  <c r="AF462" i="16"/>
  <c r="AG462" i="16" s="1"/>
  <c r="AH434" i="16"/>
  <c r="AF422" i="16"/>
  <c r="AG422" i="16" s="1"/>
  <c r="AI402" i="16"/>
  <c r="AI389" i="16"/>
  <c r="AJ389" i="16" s="1"/>
  <c r="AI372" i="16"/>
  <c r="AJ372" i="16" s="1"/>
  <c r="AI370" i="16"/>
  <c r="AI354" i="16"/>
  <c r="AK354" i="16" s="1"/>
  <c r="AI341" i="16"/>
  <c r="AJ341" i="16" s="1"/>
  <c r="AI317" i="16"/>
  <c r="AJ317" i="16" s="1"/>
  <c r="AD305" i="16"/>
  <c r="AI295" i="16"/>
  <c r="AM233" i="16"/>
  <c r="AF226" i="16"/>
  <c r="AG226" i="16" s="1"/>
  <c r="AF204" i="16"/>
  <c r="AG204" i="16" s="1"/>
  <c r="AD192" i="16"/>
  <c r="AD183" i="16"/>
  <c r="AF178" i="16"/>
  <c r="AG178" i="16" s="1"/>
  <c r="AI176" i="16"/>
  <c r="AM176" i="16" s="1"/>
  <c r="AD155" i="16"/>
  <c r="AD151" i="16"/>
  <c r="AH143" i="16"/>
  <c r="AD98" i="16"/>
  <c r="AI85" i="16"/>
  <c r="AJ85" i="16" s="1"/>
  <c r="AI37" i="16"/>
  <c r="AL29" i="16"/>
  <c r="AD727" i="16"/>
  <c r="AH713" i="16"/>
  <c r="AH693" i="16"/>
  <c r="AI674" i="16"/>
  <c r="AK674" i="16" s="1"/>
  <c r="AD660" i="16"/>
  <c r="AD629" i="16"/>
  <c r="AD622" i="16"/>
  <c r="AH590" i="16"/>
  <c r="AM579" i="16"/>
  <c r="AK551" i="16"/>
  <c r="AD541" i="16"/>
  <c r="AK527" i="16"/>
  <c r="AD498" i="16"/>
  <c r="AH486" i="16"/>
  <c r="AI476" i="16"/>
  <c r="AJ476" i="16" s="1"/>
  <c r="AF449" i="16"/>
  <c r="AG449" i="16" s="1"/>
  <c r="AH424" i="16"/>
  <c r="AD417" i="16"/>
  <c r="AI382" i="16"/>
  <c r="AH341" i="16"/>
  <c r="AF331" i="16"/>
  <c r="AG331" i="16" s="1"/>
  <c r="AH329" i="16"/>
  <c r="AH317" i="16"/>
  <c r="AH297" i="16"/>
  <c r="AH180" i="16"/>
  <c r="AL166" i="16"/>
  <c r="AF148" i="16"/>
  <c r="AG148" i="16" s="1"/>
  <c r="AI133" i="16"/>
  <c r="AL133" i="16" s="1"/>
  <c r="AL205" i="17"/>
  <c r="AI773" i="16"/>
  <c r="AH764" i="16"/>
  <c r="AK744" i="16"/>
  <c r="AD722" i="16"/>
  <c r="AD718" i="16"/>
  <c r="AH695" i="16"/>
  <c r="AF674" i="16"/>
  <c r="AG674" i="16" s="1"/>
  <c r="AF655" i="16"/>
  <c r="AG655" i="16" s="1"/>
  <c r="AH639" i="16"/>
  <c r="AI557" i="16"/>
  <c r="AL557" i="16" s="1"/>
  <c r="AI553" i="16"/>
  <c r="AJ553" i="16" s="1"/>
  <c r="AI544" i="16"/>
  <c r="AJ544" i="16" s="1"/>
  <c r="AK531" i="16"/>
  <c r="AF515" i="16"/>
  <c r="AG515" i="16" s="1"/>
  <c r="AF510" i="16"/>
  <c r="AG510" i="16" s="1"/>
  <c r="AL491" i="16"/>
  <c r="AH474" i="16"/>
  <c r="AH459" i="16"/>
  <c r="AI400" i="16"/>
  <c r="AF391" i="16"/>
  <c r="AG391" i="16" s="1"/>
  <c r="AF382" i="16"/>
  <c r="AG382" i="16" s="1"/>
  <c r="AF374" i="16"/>
  <c r="AG374" i="16" s="1"/>
  <c r="AD361" i="16"/>
  <c r="AF333" i="16"/>
  <c r="AG333" i="16" s="1"/>
  <c r="AD324" i="16"/>
  <c r="AF319" i="16"/>
  <c r="AG319" i="16" s="1"/>
  <c r="AD315" i="16"/>
  <c r="AF288" i="16"/>
  <c r="AG288" i="16" s="1"/>
  <c r="AI278" i="16"/>
  <c r="AK278" i="16" s="1"/>
  <c r="AF252" i="16"/>
  <c r="AG252" i="16" s="1"/>
  <c r="AH250" i="16"/>
  <c r="AI248" i="16"/>
  <c r="AM248" i="16" s="1"/>
  <c r="AF228" i="16"/>
  <c r="AG228" i="16" s="1"/>
  <c r="AH213" i="16"/>
  <c r="AK166" i="16"/>
  <c r="AH152" i="16"/>
  <c r="AD143" i="16"/>
  <c r="AH133" i="16"/>
  <c r="AF123" i="16"/>
  <c r="AG123" i="16" s="1"/>
  <c r="AH115" i="16"/>
  <c r="AF82" i="16"/>
  <c r="AG82" i="16" s="1"/>
  <c r="AD61" i="16"/>
  <c r="AD42" i="16"/>
  <c r="AH31" i="16"/>
  <c r="AK11" i="16"/>
  <c r="AH6" i="16"/>
  <c r="AH761" i="16"/>
  <c r="AH735" i="16"/>
  <c r="AH635" i="16"/>
  <c r="AH419" i="16"/>
  <c r="AI784" i="16"/>
  <c r="AM784" i="16" s="1"/>
  <c r="AF782" i="16"/>
  <c r="AG782" i="16" s="1"/>
  <c r="AM768" i="16"/>
  <c r="AD713" i="16"/>
  <c r="AD655" i="16"/>
  <c r="AI585" i="16"/>
  <c r="AJ585" i="16" s="1"/>
  <c r="AF548" i="16"/>
  <c r="AG548" i="16" s="1"/>
  <c r="AF533" i="16"/>
  <c r="AG533" i="16" s="1"/>
  <c r="AH524" i="16"/>
  <c r="AD515" i="16"/>
  <c r="AH512" i="16"/>
  <c r="AD510" i="16"/>
  <c r="AD491" i="16"/>
  <c r="AH488" i="16"/>
  <c r="AF468" i="16"/>
  <c r="AG468" i="16" s="1"/>
  <c r="AL393" i="16"/>
  <c r="AI367" i="16"/>
  <c r="AL367" i="16" s="1"/>
  <c r="AF358" i="16"/>
  <c r="AG358" i="16" s="1"/>
  <c r="AF349" i="16"/>
  <c r="AG349" i="16" s="1"/>
  <c r="AD345" i="16"/>
  <c r="AD333" i="16"/>
  <c r="AD329" i="16"/>
  <c r="AD321" i="16"/>
  <c r="AH268" i="16"/>
  <c r="AH263" i="16"/>
  <c r="AD250" i="16"/>
  <c r="AH239" i="16"/>
  <c r="AI223" i="16"/>
  <c r="AL223" i="16" s="1"/>
  <c r="AF215" i="16"/>
  <c r="AG215" i="16" s="1"/>
  <c r="AD206" i="16"/>
  <c r="AD180" i="16"/>
  <c r="AD154" i="16"/>
  <c r="AL137" i="16"/>
  <c r="AI43" i="16"/>
  <c r="AL43" i="16" s="1"/>
  <c r="AD31" i="16"/>
  <c r="AM737" i="16"/>
  <c r="AI719" i="16"/>
  <c r="AJ719" i="16" s="1"/>
  <c r="AI686" i="16"/>
  <c r="AK686" i="16" s="1"/>
  <c r="AI684" i="16"/>
  <c r="AH666" i="16"/>
  <c r="AF632" i="16"/>
  <c r="AG632" i="16" s="1"/>
  <c r="AI628" i="16"/>
  <c r="AK628" i="16" s="1"/>
  <c r="AI623" i="16"/>
  <c r="AK623" i="16" s="1"/>
  <c r="AI621" i="16"/>
  <c r="AL621" i="16" s="1"/>
  <c r="AM612" i="16"/>
  <c r="AF599" i="16"/>
  <c r="AG599" i="16" s="1"/>
  <c r="AF597" i="16"/>
  <c r="AG597" i="16" s="1"/>
  <c r="AM587" i="16"/>
  <c r="AH585" i="16"/>
  <c r="AF581" i="16"/>
  <c r="AG581" i="16" s="1"/>
  <c r="AH570" i="16"/>
  <c r="AI568" i="16"/>
  <c r="AK568" i="16" s="1"/>
  <c r="AM563" i="16"/>
  <c r="AH542" i="16"/>
  <c r="AF535" i="16"/>
  <c r="AG535" i="16" s="1"/>
  <c r="AD522" i="16"/>
  <c r="AD517" i="16"/>
  <c r="AH506" i="16"/>
  <c r="AI497" i="16"/>
  <c r="AJ497" i="16" s="1"/>
  <c r="AD493" i="16"/>
  <c r="AH483" i="16"/>
  <c r="AD478" i="16"/>
  <c r="AF461" i="16"/>
  <c r="AG461" i="16" s="1"/>
  <c r="AD451" i="16"/>
  <c r="AI446" i="16"/>
  <c r="AH435" i="16"/>
  <c r="AH416" i="16"/>
  <c r="AM397" i="16"/>
  <c r="AJ393" i="16"/>
  <c r="AH353" i="16"/>
  <c r="AD254" i="16"/>
  <c r="AD230" i="16"/>
  <c r="AF203" i="16"/>
  <c r="AG203" i="16" s="1"/>
  <c r="AD182" i="16"/>
  <c r="AI177" i="16"/>
  <c r="AL177" i="16" s="1"/>
  <c r="AD166" i="16"/>
  <c r="AJ137" i="16"/>
  <c r="AH79" i="16"/>
  <c r="AH55" i="16"/>
  <c r="AL23" i="16"/>
  <c r="AH18" i="16"/>
  <c r="AD11" i="16"/>
  <c r="AI8" i="16"/>
  <c r="AM8" i="16" s="1"/>
  <c r="AH721" i="16"/>
  <c r="AK717" i="16"/>
  <c r="AI701" i="16"/>
  <c r="AJ701" i="16" s="1"/>
  <c r="AI688" i="16"/>
  <c r="AI677" i="16"/>
  <c r="AK677" i="16" s="1"/>
  <c r="AH630" i="16"/>
  <c r="AI619" i="16"/>
  <c r="AL619" i="16" s="1"/>
  <c r="AL612" i="16"/>
  <c r="AI601" i="16"/>
  <c r="AK563" i="16"/>
  <c r="AL554" i="16"/>
  <c r="AF497" i="16"/>
  <c r="AG497" i="16" s="1"/>
  <c r="AH446" i="16"/>
  <c r="AH423" i="16"/>
  <c r="AI360" i="16"/>
  <c r="AJ360" i="16" s="1"/>
  <c r="AI355" i="16"/>
  <c r="AF137" i="16"/>
  <c r="AG137" i="16" s="1"/>
  <c r="AI74" i="16"/>
  <c r="AJ41" i="16"/>
  <c r="AF23" i="16"/>
  <c r="AG23" i="16" s="1"/>
  <c r="AI741" i="16"/>
  <c r="AM741" i="16" s="1"/>
  <c r="AF739" i="16"/>
  <c r="AG739" i="16" s="1"/>
  <c r="AH723" i="16"/>
  <c r="AI710" i="16"/>
  <c r="AK710" i="16" s="1"/>
  <c r="AI703" i="16"/>
  <c r="AL703" i="16" s="1"/>
  <c r="AH675" i="16"/>
  <c r="AH663" i="16"/>
  <c r="AI790" i="16"/>
  <c r="AI785" i="16"/>
  <c r="AM785" i="16" s="1"/>
  <c r="AH741" i="16"/>
  <c r="AF734" i="16"/>
  <c r="AG734" i="16" s="1"/>
  <c r="AD732" i="16"/>
  <c r="AH710" i="16"/>
  <c r="AF703" i="16"/>
  <c r="AG703" i="16" s="1"/>
  <c r="AD694" i="16"/>
  <c r="AH673" i="16"/>
  <c r="AI645" i="16"/>
  <c r="AL645" i="16" s="1"/>
  <c r="AD643" i="16"/>
  <c r="AI636" i="16"/>
  <c r="AM636" i="16" s="1"/>
  <c r="AI616" i="16"/>
  <c r="AF612" i="16"/>
  <c r="AG612" i="16" s="1"/>
  <c r="AD563" i="16"/>
  <c r="AD526" i="16"/>
  <c r="AI507" i="16"/>
  <c r="AM507" i="16" s="1"/>
  <c r="AI471" i="16"/>
  <c r="AM471" i="16" s="1"/>
  <c r="AD439" i="16"/>
  <c r="AD397" i="16"/>
  <c r="AD373" i="16"/>
  <c r="AD137" i="16"/>
  <c r="AI124" i="16"/>
  <c r="AL124" i="16" s="1"/>
  <c r="AH114" i="16"/>
  <c r="AH57" i="16"/>
  <c r="AH50" i="16"/>
  <c r="AH543" i="16"/>
  <c r="AF436" i="16"/>
  <c r="AG436" i="16" s="1"/>
  <c r="AD369" i="16"/>
  <c r="AF357" i="16"/>
  <c r="AG357" i="16" s="1"/>
  <c r="AD325" i="16"/>
  <c r="AD316" i="16"/>
  <c r="AD272" i="16"/>
  <c r="AF267" i="16"/>
  <c r="AG267" i="16" s="1"/>
  <c r="AF260" i="16"/>
  <c r="AG260" i="16" s="1"/>
  <c r="AI238" i="16"/>
  <c r="AH229" i="16"/>
  <c r="AD212" i="16"/>
  <c r="AI209" i="16"/>
  <c r="AL209" i="16" s="1"/>
  <c r="AI197" i="16"/>
  <c r="AK197" i="16" s="1"/>
  <c r="AJ188" i="16"/>
  <c r="AH151" i="16"/>
  <c r="AF124" i="16"/>
  <c r="AG124" i="16" s="1"/>
  <c r="AD96" i="16"/>
  <c r="AK71" i="16"/>
  <c r="AI69" i="16"/>
  <c r="AI787" i="16"/>
  <c r="AK787" i="16" s="1"/>
  <c r="AJ783" i="16"/>
  <c r="AD734" i="16"/>
  <c r="AH681" i="16"/>
  <c r="AH586" i="16"/>
  <c r="AF560" i="16"/>
  <c r="AG560" i="16" s="1"/>
  <c r="AH523" i="16"/>
  <c r="AH518" i="16"/>
  <c r="AH494" i="16"/>
  <c r="AF467" i="16"/>
  <c r="AG467" i="16" s="1"/>
  <c r="AH409" i="16"/>
  <c r="AF155" i="16"/>
  <c r="AG155" i="16" s="1"/>
  <c r="AI121" i="16"/>
  <c r="AJ121" i="16" s="1"/>
  <c r="AH69" i="16"/>
  <c r="AF787" i="16"/>
  <c r="AG787" i="16" s="1"/>
  <c r="AH783" i="16"/>
  <c r="AD778" i="16"/>
  <c r="AK729" i="16"/>
  <c r="AK720" i="16"/>
  <c r="AI700" i="16"/>
  <c r="AL691" i="16"/>
  <c r="AD638" i="16"/>
  <c r="AK631" i="16"/>
  <c r="AH598" i="16"/>
  <c r="AL588" i="16"/>
  <c r="AF569" i="16"/>
  <c r="AG569" i="16" s="1"/>
  <c r="AD547" i="16"/>
  <c r="AD503" i="16"/>
  <c r="AI500" i="16"/>
  <c r="AF498" i="16"/>
  <c r="AG498" i="16" s="1"/>
  <c r="AH482" i="16"/>
  <c r="AF440" i="16"/>
  <c r="AG440" i="16" s="1"/>
  <c r="AD436" i="16"/>
  <c r="AD427" i="16"/>
  <c r="AF415" i="16"/>
  <c r="AG415" i="16" s="1"/>
  <c r="AF394" i="16"/>
  <c r="AG394" i="16" s="1"/>
  <c r="AD291" i="16"/>
  <c r="AD274" i="16"/>
  <c r="AF269" i="16"/>
  <c r="AG269" i="16" s="1"/>
  <c r="AF264" i="16"/>
  <c r="AG264" i="16" s="1"/>
  <c r="AH246" i="16"/>
  <c r="AF231" i="16"/>
  <c r="AG231" i="16" s="1"/>
  <c r="AI226" i="16"/>
  <c r="AF216" i="16"/>
  <c r="AG216" i="16" s="1"/>
  <c r="AH162" i="16"/>
  <c r="AF118" i="16"/>
  <c r="AG118" i="16" s="1"/>
  <c r="AH78" i="16"/>
  <c r="AH54" i="16"/>
  <c r="AH27" i="16"/>
  <c r="AJ508" i="17"/>
  <c r="AM127" i="15"/>
  <c r="AJ127" i="15"/>
  <c r="AL432" i="15"/>
  <c r="AJ432" i="15"/>
  <c r="AM113" i="15"/>
  <c r="AL113" i="15"/>
  <c r="AK113" i="15"/>
  <c r="AJ686" i="15"/>
  <c r="AL686" i="15"/>
  <c r="AL664" i="15"/>
  <c r="AJ664" i="15"/>
  <c r="AK664" i="15"/>
  <c r="AM664" i="15"/>
  <c r="AJ575" i="15"/>
  <c r="AK575" i="15"/>
  <c r="AL575" i="15"/>
  <c r="AM575" i="15"/>
  <c r="AK568" i="15"/>
  <c r="AJ568" i="15"/>
  <c r="AL297" i="15"/>
  <c r="AM297" i="15"/>
  <c r="AJ297" i="15"/>
  <c r="AK297" i="15"/>
  <c r="AJ176" i="15"/>
  <c r="AL176" i="15"/>
  <c r="AM176" i="15"/>
  <c r="AK652" i="15"/>
  <c r="AJ652" i="15"/>
  <c r="AL652" i="15"/>
  <c r="AI762" i="15"/>
  <c r="AL762" i="15" s="1"/>
  <c r="AM734" i="15"/>
  <c r="AJ676" i="15"/>
  <c r="AD671" i="15"/>
  <c r="AD664" i="15"/>
  <c r="AD623" i="15"/>
  <c r="AI621" i="15"/>
  <c r="AM621" i="15" s="1"/>
  <c r="AD608" i="15"/>
  <c r="AD584" i="15"/>
  <c r="AM565" i="15"/>
  <c r="AI561" i="15"/>
  <c r="AI506" i="15"/>
  <c r="AJ506" i="15" s="1"/>
  <c r="AI502" i="15"/>
  <c r="AM502" i="15" s="1"/>
  <c r="AK497" i="15"/>
  <c r="AK485" i="15"/>
  <c r="AD480" i="15"/>
  <c r="AD452" i="15"/>
  <c r="AD450" i="15"/>
  <c r="AI430" i="15"/>
  <c r="AM430" i="15" s="1"/>
  <c r="AL426" i="15"/>
  <c r="AD366" i="15"/>
  <c r="AD333" i="15"/>
  <c r="AI309" i="15"/>
  <c r="AK309" i="15" s="1"/>
  <c r="AD297" i="15"/>
  <c r="AD285" i="15"/>
  <c r="AI261" i="15"/>
  <c r="AK261" i="15" s="1"/>
  <c r="AL237" i="15"/>
  <c r="AD236" i="15"/>
  <c r="AI226" i="15"/>
  <c r="AD163" i="15"/>
  <c r="AD127" i="15"/>
  <c r="AD113" i="15"/>
  <c r="AD52" i="15"/>
  <c r="AD44" i="15"/>
  <c r="AD28" i="15"/>
  <c r="AD24" i="15"/>
  <c r="AI8" i="15"/>
  <c r="AM745" i="15"/>
  <c r="AM500" i="15"/>
  <c r="AI101" i="15"/>
  <c r="AJ101" i="15" s="1"/>
  <c r="AL84" i="15"/>
  <c r="AI59" i="15"/>
  <c r="AL59" i="15" s="1"/>
  <c r="AM615" i="17"/>
  <c r="AD781" i="15"/>
  <c r="AM757" i="15"/>
  <c r="AI753" i="15"/>
  <c r="AJ753" i="15" s="1"/>
  <c r="AL745" i="15"/>
  <c r="AL735" i="15"/>
  <c r="AI724" i="15"/>
  <c r="AI704" i="15"/>
  <c r="AJ704" i="15" s="1"/>
  <c r="AI692" i="15"/>
  <c r="AJ692" i="15" s="1"/>
  <c r="AI677" i="15"/>
  <c r="AK677" i="15" s="1"/>
  <c r="AD665" i="15"/>
  <c r="AI653" i="15"/>
  <c r="AJ653" i="15" s="1"/>
  <c r="AD652" i="15"/>
  <c r="AD554" i="15"/>
  <c r="AI539" i="15"/>
  <c r="AL539" i="15" s="1"/>
  <c r="AD536" i="15"/>
  <c r="AL500" i="15"/>
  <c r="AI455" i="15"/>
  <c r="AM455" i="15" s="1"/>
  <c r="AD440" i="15"/>
  <c r="AD432" i="15"/>
  <c r="AD404" i="15"/>
  <c r="AI373" i="15"/>
  <c r="AK373" i="15" s="1"/>
  <c r="AD360" i="15"/>
  <c r="AI336" i="15"/>
  <c r="AK336" i="15" s="1"/>
  <c r="AI204" i="15"/>
  <c r="AL193" i="15"/>
  <c r="AI183" i="15"/>
  <c r="AM183" i="15" s="1"/>
  <c r="AL177" i="15"/>
  <c r="AI146" i="15"/>
  <c r="AM146" i="15" s="1"/>
  <c r="AI122" i="15"/>
  <c r="AL122" i="15" s="1"/>
  <c r="AD105" i="15"/>
  <c r="AD80" i="15"/>
  <c r="AI53" i="15"/>
  <c r="AL53" i="15" s="1"/>
  <c r="AI47" i="15"/>
  <c r="AL47" i="15" s="1"/>
  <c r="AM437" i="17"/>
  <c r="AK745" i="15"/>
  <c r="AK735" i="15"/>
  <c r="AL722" i="15"/>
  <c r="AI690" i="15"/>
  <c r="AM690" i="15" s="1"/>
  <c r="AI659" i="15"/>
  <c r="AJ659" i="15" s="1"/>
  <c r="AJ646" i="15"/>
  <c r="AI589" i="15"/>
  <c r="AL589" i="15" s="1"/>
  <c r="AI585" i="15"/>
  <c r="AM585" i="15" s="1"/>
  <c r="AD572" i="15"/>
  <c r="AD524" i="15"/>
  <c r="AJ500" i="15"/>
  <c r="AD459" i="15"/>
  <c r="AI453" i="15"/>
  <c r="AK453" i="15" s="1"/>
  <c r="AD444" i="15"/>
  <c r="AI342" i="15"/>
  <c r="AI274" i="15"/>
  <c r="AL274" i="15" s="1"/>
  <c r="AL264" i="15"/>
  <c r="AI240" i="15"/>
  <c r="AL240" i="15" s="1"/>
  <c r="AI229" i="15"/>
  <c r="AK229" i="15" s="1"/>
  <c r="AJ177" i="15"/>
  <c r="AI172" i="15"/>
  <c r="AJ172" i="15" s="1"/>
  <c r="AD784" i="15"/>
  <c r="AD766" i="15"/>
  <c r="AJ735" i="15"/>
  <c r="AK722" i="15"/>
  <c r="AL663" i="15"/>
  <c r="AI638" i="15"/>
  <c r="AM638" i="15" s="1"/>
  <c r="AM622" i="15"/>
  <c r="AI579" i="15"/>
  <c r="AK579" i="15" s="1"/>
  <c r="AI555" i="15"/>
  <c r="AJ555" i="15" s="1"/>
  <c r="AJ498" i="15"/>
  <c r="AD491" i="15"/>
  <c r="AI445" i="15"/>
  <c r="AK445" i="15" s="1"/>
  <c r="AD422" i="15"/>
  <c r="AM416" i="15"/>
  <c r="AD411" i="15"/>
  <c r="AI383" i="15"/>
  <c r="AL383" i="15" s="1"/>
  <c r="AI322" i="15"/>
  <c r="AI270" i="15"/>
  <c r="AJ264" i="15"/>
  <c r="AL249" i="15"/>
  <c r="AI217" i="15"/>
  <c r="AK217" i="15" s="1"/>
  <c r="AD212" i="15"/>
  <c r="AD208" i="15"/>
  <c r="AJ170" i="15"/>
  <c r="AI160" i="15"/>
  <c r="AL160" i="15" s="1"/>
  <c r="AI65" i="15"/>
  <c r="AM65" i="15" s="1"/>
  <c r="AI43" i="15"/>
  <c r="AJ43" i="15" s="1"/>
  <c r="AJ376" i="17"/>
  <c r="AK120" i="17"/>
  <c r="AJ62" i="17"/>
  <c r="AL496" i="17"/>
  <c r="AD745" i="15"/>
  <c r="AI716" i="15"/>
  <c r="AJ716" i="15" s="1"/>
  <c r="AI707" i="15"/>
  <c r="AI688" i="15"/>
  <c r="AI573" i="15"/>
  <c r="AM573" i="15" s="1"/>
  <c r="AI527" i="15"/>
  <c r="AL527" i="15" s="1"/>
  <c r="AI501" i="15"/>
  <c r="AD500" i="15"/>
  <c r="AI359" i="15"/>
  <c r="AJ359" i="15" s="1"/>
  <c r="AI345" i="15"/>
  <c r="AJ345" i="15" s="1"/>
  <c r="AD332" i="15"/>
  <c r="AI310" i="15"/>
  <c r="AL310" i="15" s="1"/>
  <c r="AD268" i="15"/>
  <c r="AI238" i="15"/>
  <c r="AL238" i="15" s="1"/>
  <c r="AD23" i="15"/>
  <c r="AI761" i="15"/>
  <c r="AK761" i="15" s="1"/>
  <c r="AI758" i="15"/>
  <c r="AI701" i="15"/>
  <c r="AI695" i="15"/>
  <c r="AL695" i="15" s="1"/>
  <c r="AD634" i="15"/>
  <c r="AD551" i="15"/>
  <c r="AI525" i="15"/>
  <c r="AL525" i="15" s="1"/>
  <c r="AI496" i="15"/>
  <c r="AK496" i="15" s="1"/>
  <c r="AD67" i="15"/>
  <c r="AD649" i="15"/>
  <c r="AL639" i="15"/>
  <c r="AD622" i="15"/>
  <c r="AM404" i="15"/>
  <c r="AI289" i="15"/>
  <c r="AI265" i="15"/>
  <c r="AK265" i="15" s="1"/>
  <c r="AD177" i="15"/>
  <c r="AD73" i="15"/>
  <c r="AD71" i="15"/>
  <c r="AD37" i="15"/>
  <c r="AD19" i="15"/>
  <c r="AD733" i="15"/>
  <c r="AK712" i="15"/>
  <c r="AI569" i="15"/>
  <c r="AM569" i="15" s="1"/>
  <c r="AI454" i="15"/>
  <c r="AM454" i="15" s="1"/>
  <c r="AI417" i="15"/>
  <c r="AK417" i="15" s="1"/>
  <c r="AL404" i="15"/>
  <c r="AI273" i="15"/>
  <c r="AJ273" i="15" s="1"/>
  <c r="AJ234" i="15"/>
  <c r="AD213" i="15"/>
  <c r="AJ201" i="15"/>
  <c r="AI198" i="15"/>
  <c r="AL198" i="15" s="1"/>
  <c r="AI192" i="15"/>
  <c r="AL192" i="15" s="1"/>
  <c r="AD141" i="15"/>
  <c r="AD129" i="15"/>
  <c r="AD117" i="15"/>
  <c r="AI86" i="15"/>
  <c r="AJ86" i="15" s="1"/>
  <c r="AD85" i="15"/>
  <c r="AI50" i="15"/>
  <c r="AM50" i="15" s="1"/>
  <c r="AI7" i="15"/>
  <c r="AJ7" i="15" s="1"/>
  <c r="AI783" i="15"/>
  <c r="AL783" i="15" s="1"/>
  <c r="AL781" i="15"/>
  <c r="AI759" i="15"/>
  <c r="AL759" i="15" s="1"/>
  <c r="AJ712" i="15"/>
  <c r="AM676" i="15"/>
  <c r="AI675" i="15"/>
  <c r="AL675" i="15" s="1"/>
  <c r="AD604" i="15"/>
  <c r="AD571" i="15"/>
  <c r="AD542" i="15"/>
  <c r="AI478" i="15"/>
  <c r="AM478" i="15" s="1"/>
  <c r="AM476" i="15"/>
  <c r="AK404" i="15"/>
  <c r="AD337" i="15"/>
  <c r="AJ222" i="15"/>
  <c r="AJ111" i="15"/>
  <c r="AK100" i="15"/>
  <c r="AI20" i="15"/>
  <c r="AJ20" i="15" s="1"/>
  <c r="AJ639" i="17"/>
  <c r="AM47" i="17"/>
  <c r="AM773" i="17"/>
  <c r="AI504" i="17"/>
  <c r="AM504" i="17" s="1"/>
  <c r="AD504" i="17"/>
  <c r="AD441" i="17"/>
  <c r="AI441" i="17"/>
  <c r="AK441" i="17" s="1"/>
  <c r="AM320" i="17"/>
  <c r="AJ320" i="17"/>
  <c r="AL320" i="17"/>
  <c r="AI183" i="17"/>
  <c r="AJ183" i="17" s="1"/>
  <c r="AD183" i="17"/>
  <c r="AI85" i="17"/>
  <c r="AM85" i="17" s="1"/>
  <c r="AD85" i="17"/>
  <c r="AI71" i="17"/>
  <c r="AL71" i="17" s="1"/>
  <c r="AD71" i="17"/>
  <c r="AD43" i="17"/>
  <c r="AI43" i="17"/>
  <c r="AL9" i="17"/>
  <c r="AM9" i="17"/>
  <c r="AI776" i="17"/>
  <c r="AJ776" i="17" s="1"/>
  <c r="AD702" i="17"/>
  <c r="AA689" i="17"/>
  <c r="AD686" i="17"/>
  <c r="AI652" i="17"/>
  <c r="AD599" i="17"/>
  <c r="AK12" i="17"/>
  <c r="AL12" i="17"/>
  <c r="AM444" i="17"/>
  <c r="AJ444" i="17"/>
  <c r="AK444" i="17"/>
  <c r="AL444" i="17"/>
  <c r="AD309" i="17"/>
  <c r="AI309" i="17"/>
  <c r="AJ309" i="17" s="1"/>
  <c r="AI224" i="17"/>
  <c r="AJ224" i="17" s="1"/>
  <c r="AD224" i="17"/>
  <c r="AI169" i="17"/>
  <c r="AL169" i="17" s="1"/>
  <c r="AD169" i="17"/>
  <c r="AD782" i="17"/>
  <c r="AD528" i="17"/>
  <c r="AJ503" i="17"/>
  <c r="AK503" i="17"/>
  <c r="AI127" i="17"/>
  <c r="AD127" i="17"/>
  <c r="AL80" i="17"/>
  <c r="AM80" i="17"/>
  <c r="AI739" i="17"/>
  <c r="AD739" i="17"/>
  <c r="AD664" i="17"/>
  <c r="AI664" i="17"/>
  <c r="AD631" i="17"/>
  <c r="AI631" i="17"/>
  <c r="AL631" i="17" s="1"/>
  <c r="AD554" i="17"/>
  <c r="AK199" i="17"/>
  <c r="AJ199" i="17"/>
  <c r="AL199" i="17"/>
  <c r="AI151" i="17"/>
  <c r="AK151" i="17" s="1"/>
  <c r="AD151" i="17"/>
  <c r="AM109" i="17"/>
  <c r="AK109" i="17"/>
  <c r="AI91" i="17"/>
  <c r="AD91" i="17"/>
  <c r="AD704" i="17"/>
  <c r="AD605" i="17"/>
  <c r="AD574" i="17"/>
  <c r="AI574" i="17"/>
  <c r="AD557" i="17"/>
  <c r="AI557" i="17"/>
  <c r="AK516" i="17"/>
  <c r="AJ516" i="17"/>
  <c r="AM516" i="17"/>
  <c r="AI468" i="17"/>
  <c r="AM468" i="17" s="1"/>
  <c r="AD468" i="17"/>
  <c r="AD425" i="17"/>
  <c r="AI425" i="17"/>
  <c r="AJ425" i="17" s="1"/>
  <c r="AI379" i="17"/>
  <c r="AL379" i="17" s="1"/>
  <c r="AD379" i="17"/>
  <c r="AJ365" i="17"/>
  <c r="AM365" i="17"/>
  <c r="AD333" i="17"/>
  <c r="AI333" i="17"/>
  <c r="AJ333" i="17" s="1"/>
  <c r="AI130" i="17"/>
  <c r="AM130" i="17" s="1"/>
  <c r="AD130" i="17"/>
  <c r="AI51" i="17"/>
  <c r="AJ51" i="17" s="1"/>
  <c r="AD51" i="17"/>
  <c r="AD765" i="17"/>
  <c r="AD748" i="17"/>
  <c r="AI745" i="17"/>
  <c r="AM745" i="17" s="1"/>
  <c r="AD745" i="17"/>
  <c r="AD725" i="17"/>
  <c r="AI725" i="17"/>
  <c r="AJ725" i="17" s="1"/>
  <c r="AI230" i="17"/>
  <c r="AL230" i="17" s="1"/>
  <c r="AD230" i="17"/>
  <c r="AI65" i="17"/>
  <c r="AL65" i="17" s="1"/>
  <c r="AD65" i="17"/>
  <c r="AI347" i="17"/>
  <c r="AM347" i="17" s="1"/>
  <c r="AD347" i="17"/>
  <c r="AD318" i="17"/>
  <c r="AI318" i="17"/>
  <c r="AL318" i="17" s="1"/>
  <c r="AD300" i="17"/>
  <c r="AI300" i="17"/>
  <c r="AJ300" i="17" s="1"/>
  <c r="AI195" i="17"/>
  <c r="AM195" i="17" s="1"/>
  <c r="AD195" i="17"/>
  <c r="AI94" i="17"/>
  <c r="AL94" i="17" s="1"/>
  <c r="AD94" i="17"/>
  <c r="AI382" i="17"/>
  <c r="AL382" i="17" s="1"/>
  <c r="AD382" i="17"/>
  <c r="AI133" i="17"/>
  <c r="AJ133" i="17" s="1"/>
  <c r="AD133" i="17"/>
  <c r="AI54" i="17"/>
  <c r="AD54" i="17"/>
  <c r="AI787" i="17"/>
  <c r="AK787" i="17" s="1"/>
  <c r="AD787" i="17"/>
  <c r="AD449" i="17"/>
  <c r="AI449" i="17"/>
  <c r="AJ449" i="17" s="1"/>
  <c r="AI303" i="17"/>
  <c r="AD303" i="17"/>
  <c r="AI82" i="17"/>
  <c r="AL82" i="17" s="1"/>
  <c r="AD82" i="17"/>
  <c r="AI68" i="17"/>
  <c r="AL68" i="17" s="1"/>
  <c r="AD68" i="17"/>
  <c r="AD734" i="17"/>
  <c r="AI716" i="17"/>
  <c r="AM716" i="17" s="1"/>
  <c r="AI646" i="17"/>
  <c r="AJ646" i="17" s="1"/>
  <c r="AD625" i="17"/>
  <c r="AI625" i="17"/>
  <c r="AK625" i="17" s="1"/>
  <c r="AI593" i="17"/>
  <c r="AI163" i="17"/>
  <c r="AM163" i="17" s="1"/>
  <c r="AD163" i="17"/>
  <c r="AI97" i="17"/>
  <c r="AK97" i="17" s="1"/>
  <c r="AD97" i="17"/>
  <c r="AI793" i="17"/>
  <c r="AD793" i="17"/>
  <c r="AI518" i="17"/>
  <c r="AL518" i="17" s="1"/>
  <c r="AD518" i="17"/>
  <c r="AI452" i="17"/>
  <c r="AD452" i="17"/>
  <c r="AI20" i="17"/>
  <c r="AD20" i="17"/>
  <c r="AI208" i="17"/>
  <c r="AL208" i="17" s="1"/>
  <c r="AI197" i="17"/>
  <c r="AK197" i="17" s="1"/>
  <c r="AI135" i="17"/>
  <c r="AJ135" i="17" s="1"/>
  <c r="AI111" i="17"/>
  <c r="AI99" i="17"/>
  <c r="AI56" i="17"/>
  <c r="AM45" i="17"/>
  <c r="AD428" i="17"/>
  <c r="AD416" i="17"/>
  <c r="AD350" i="17"/>
  <c r="AI770" i="17"/>
  <c r="AJ770" i="17" s="1"/>
  <c r="AI761" i="17"/>
  <c r="AL761" i="17" s="1"/>
  <c r="AI724" i="17"/>
  <c r="AJ724" i="17" s="1"/>
  <c r="AI718" i="17"/>
  <c r="AJ718" i="17" s="1"/>
  <c r="AI706" i="17"/>
  <c r="AJ706" i="17" s="1"/>
  <c r="AI688" i="17"/>
  <c r="AK688" i="17" s="1"/>
  <c r="AI666" i="17"/>
  <c r="AI663" i="17"/>
  <c r="AK663" i="17" s="1"/>
  <c r="AI630" i="17"/>
  <c r="AL630" i="17" s="1"/>
  <c r="AI562" i="17"/>
  <c r="AI556" i="17"/>
  <c r="AL556" i="17" s="1"/>
  <c r="AM410" i="17"/>
  <c r="AD408" i="17"/>
  <c r="AD399" i="17"/>
  <c r="AD335" i="17"/>
  <c r="AI317" i="17"/>
  <c r="AI308" i="17"/>
  <c r="AJ308" i="17" s="1"/>
  <c r="AI288" i="17"/>
  <c r="AJ288" i="17" s="1"/>
  <c r="AD270" i="17"/>
  <c r="AK205" i="17"/>
  <c r="AI202" i="17"/>
  <c r="AM202" i="17" s="1"/>
  <c r="AI188" i="17"/>
  <c r="AK188" i="17" s="1"/>
  <c r="AD165" i="17"/>
  <c r="AI73" i="17"/>
  <c r="AK73" i="17" s="1"/>
  <c r="AI598" i="17"/>
  <c r="AI595" i="17"/>
  <c r="AK595" i="17" s="1"/>
  <c r="AI584" i="17"/>
  <c r="AD579" i="17"/>
  <c r="AI573" i="17"/>
  <c r="AJ573" i="17" s="1"/>
  <c r="AD568" i="17"/>
  <c r="AI473" i="17"/>
  <c r="AD464" i="17"/>
  <c r="AD448" i="17"/>
  <c r="AD440" i="17"/>
  <c r="AD424" i="17"/>
  <c r="AI418" i="17"/>
  <c r="AJ418" i="17" s="1"/>
  <c r="AM412" i="17"/>
  <c r="AK410" i="17"/>
  <c r="AI401" i="17"/>
  <c r="AI392" i="17"/>
  <c r="AM392" i="17" s="1"/>
  <c r="AI381" i="17"/>
  <c r="AJ381" i="17" s="1"/>
  <c r="AI378" i="17"/>
  <c r="AJ378" i="17" s="1"/>
  <c r="AI364" i="17"/>
  <c r="AL364" i="17" s="1"/>
  <c r="AI352" i="17"/>
  <c r="AL352" i="17" s="1"/>
  <c r="AI346" i="17"/>
  <c r="AM346" i="17" s="1"/>
  <c r="AI341" i="17"/>
  <c r="AL341" i="17" s="1"/>
  <c r="AI338" i="17"/>
  <c r="AK338" i="17" s="1"/>
  <c r="AI332" i="17"/>
  <c r="AK332" i="17" s="1"/>
  <c r="AI330" i="17"/>
  <c r="AD314" i="17"/>
  <c r="AI305" i="17"/>
  <c r="AL305" i="17" s="1"/>
  <c r="AI296" i="17"/>
  <c r="AJ296" i="17" s="1"/>
  <c r="AI294" i="17"/>
  <c r="AK294" i="17" s="1"/>
  <c r="AI285" i="17"/>
  <c r="AJ285" i="17" s="1"/>
  <c r="AI266" i="17"/>
  <c r="AM266" i="17" s="1"/>
  <c r="AI229" i="17"/>
  <c r="AK229" i="17" s="1"/>
  <c r="AI182" i="17"/>
  <c r="AD179" i="17"/>
  <c r="AI173" i="17"/>
  <c r="AK173" i="17" s="1"/>
  <c r="AI162" i="17"/>
  <c r="AK162" i="17" s="1"/>
  <c r="AI150" i="17"/>
  <c r="AD120" i="17"/>
  <c r="AD117" i="17"/>
  <c r="AK53" i="17"/>
  <c r="AM50" i="17"/>
  <c r="AI19" i="17"/>
  <c r="AJ19" i="17" s="1"/>
  <c r="AD781" i="17"/>
  <c r="AD775" i="17"/>
  <c r="AD727" i="17"/>
  <c r="AD633" i="17"/>
  <c r="AD610" i="17"/>
  <c r="AI586" i="17"/>
  <c r="AL586" i="17" s="1"/>
  <c r="AD506" i="17"/>
  <c r="AI324" i="17"/>
  <c r="AK324" i="17" s="1"/>
  <c r="AI213" i="17"/>
  <c r="AJ213" i="17" s="1"/>
  <c r="AI207" i="17"/>
  <c r="AD132" i="17"/>
  <c r="AD129" i="17"/>
  <c r="AD96" i="17"/>
  <c r="AD93" i="17"/>
  <c r="AD84" i="17"/>
  <c r="AD81" i="17"/>
  <c r="AM75" i="17"/>
  <c r="AI783" i="17"/>
  <c r="AJ783" i="17" s="1"/>
  <c r="AI766" i="17"/>
  <c r="AI758" i="17"/>
  <c r="AM758" i="17" s="1"/>
  <c r="AI735" i="17"/>
  <c r="AK735" i="17" s="1"/>
  <c r="AI715" i="17"/>
  <c r="AI681" i="17"/>
  <c r="AJ681" i="17" s="1"/>
  <c r="AI678" i="17"/>
  <c r="AJ678" i="17" s="1"/>
  <c r="AD648" i="17"/>
  <c r="AD636" i="17"/>
  <c r="AI606" i="17"/>
  <c r="AM606" i="17" s="1"/>
  <c r="AI600" i="17"/>
  <c r="AI575" i="17"/>
  <c r="AI558" i="17"/>
  <c r="AI546" i="17"/>
  <c r="AJ546" i="17" s="1"/>
  <c r="AI532" i="17"/>
  <c r="AL532" i="17" s="1"/>
  <c r="AI520" i="17"/>
  <c r="AL520" i="17" s="1"/>
  <c r="AK508" i="17"/>
  <c r="AI492" i="17"/>
  <c r="AI442" i="17"/>
  <c r="AJ442" i="17" s="1"/>
  <c r="AI430" i="17"/>
  <c r="AJ430" i="17" s="1"/>
  <c r="AD415" i="17"/>
  <c r="AI407" i="17"/>
  <c r="AI383" i="17"/>
  <c r="AJ383" i="17" s="1"/>
  <c r="AI334" i="17"/>
  <c r="AJ334" i="17" s="1"/>
  <c r="AI321" i="17"/>
  <c r="AL321" i="17" s="1"/>
  <c r="AI319" i="17"/>
  <c r="AI282" i="17"/>
  <c r="AI272" i="17"/>
  <c r="AI247" i="17"/>
  <c r="AJ247" i="17" s="1"/>
  <c r="AI216" i="17"/>
  <c r="AL216" i="17" s="1"/>
  <c r="AI187" i="17"/>
  <c r="AM170" i="17"/>
  <c r="AI152" i="17"/>
  <c r="AJ152" i="17" s="1"/>
  <c r="AI86" i="17"/>
  <c r="AJ86" i="17" s="1"/>
  <c r="AI72" i="17"/>
  <c r="AJ72" i="17" s="1"/>
  <c r="AI69" i="17"/>
  <c r="AK69" i="17" s="1"/>
  <c r="AI66" i="17"/>
  <c r="AK66" i="17" s="1"/>
  <c r="AI63" i="17"/>
  <c r="AM63" i="17" s="1"/>
  <c r="AD47" i="17"/>
  <c r="AI15" i="17"/>
  <c r="AI760" i="17"/>
  <c r="AK760" i="17" s="1"/>
  <c r="AI723" i="17"/>
  <c r="AK723" i="17" s="1"/>
  <c r="AI717" i="17"/>
  <c r="AL717" i="17" s="1"/>
  <c r="AD684" i="17"/>
  <c r="AD567" i="17"/>
  <c r="AI420" i="17"/>
  <c r="AJ420" i="17" s="1"/>
  <c r="AD375" i="17"/>
  <c r="AI357" i="17"/>
  <c r="AI354" i="17"/>
  <c r="AI255" i="17"/>
  <c r="AJ255" i="17" s="1"/>
  <c r="AD222" i="17"/>
  <c r="AM35" i="17"/>
  <c r="AI629" i="17"/>
  <c r="AK629" i="17" s="1"/>
  <c r="AD603" i="17"/>
  <c r="AI585" i="17"/>
  <c r="AM585" i="17" s="1"/>
  <c r="AD549" i="17"/>
  <c r="AI537" i="17"/>
  <c r="AM537" i="17" s="1"/>
  <c r="AD514" i="17"/>
  <c r="AD472" i="17"/>
  <c r="AI417" i="17"/>
  <c r="AI400" i="17"/>
  <c r="AM400" i="17" s="1"/>
  <c r="AM388" i="17"/>
  <c r="AD386" i="17"/>
  <c r="AI377" i="17"/>
  <c r="AK377" i="17" s="1"/>
  <c r="AI371" i="17"/>
  <c r="AJ371" i="17" s="1"/>
  <c r="AI329" i="17"/>
  <c r="AI323" i="17"/>
  <c r="AI295" i="17"/>
  <c r="AD290" i="17"/>
  <c r="AI249" i="17"/>
  <c r="AK249" i="17" s="1"/>
  <c r="AD181" i="17"/>
  <c r="AD155" i="17"/>
  <c r="AD143" i="17"/>
  <c r="AD104" i="17"/>
  <c r="AD92" i="17"/>
  <c r="AI57" i="17"/>
  <c r="AM57" i="17" s="1"/>
  <c r="AD23" i="17"/>
  <c r="AI583" i="17"/>
  <c r="AM542" i="17"/>
  <c r="AD496" i="17"/>
  <c r="AI261" i="17"/>
  <c r="AK246" i="17"/>
  <c r="AI243" i="17"/>
  <c r="AL243" i="17" s="1"/>
  <c r="AD234" i="17"/>
  <c r="AD209" i="17"/>
  <c r="AI206" i="17"/>
  <c r="AM206" i="17" s="1"/>
  <c r="AI172" i="17"/>
  <c r="AL172" i="17" s="1"/>
  <c r="AI124" i="17"/>
  <c r="AJ124" i="17" s="1"/>
  <c r="AI88" i="17"/>
  <c r="AL88" i="17" s="1"/>
  <c r="AI37" i="17"/>
  <c r="AJ37" i="17" s="1"/>
  <c r="AD35" i="17"/>
  <c r="AL28" i="17"/>
  <c r="AI25" i="17"/>
  <c r="AD714" i="17"/>
  <c r="AD696" i="17"/>
  <c r="AD674" i="17"/>
  <c r="AD650" i="17"/>
  <c r="AD638" i="17"/>
  <c r="AD488" i="17"/>
  <c r="AD409" i="17"/>
  <c r="AD326" i="17"/>
  <c r="AD278" i="17"/>
  <c r="AD780" i="16"/>
  <c r="AI780" i="16"/>
  <c r="AJ775" i="16"/>
  <c r="AL775" i="16"/>
  <c r="AD746" i="16"/>
  <c r="AF731" i="16"/>
  <c r="AG731" i="16" s="1"/>
  <c r="AH731" i="16"/>
  <c r="AF722" i="16"/>
  <c r="AG722" i="16" s="1"/>
  <c r="AD653" i="16"/>
  <c r="AF645" i="16"/>
  <c r="AG645" i="16" s="1"/>
  <c r="AH645" i="16"/>
  <c r="AI591" i="16"/>
  <c r="AJ591" i="16" s="1"/>
  <c r="AD591" i="16"/>
  <c r="AJ583" i="16"/>
  <c r="AK583" i="16"/>
  <c r="AD570" i="16"/>
  <c r="AI570" i="16"/>
  <c r="AK570" i="16" s="1"/>
  <c r="AL565" i="16"/>
  <c r="AK565" i="16"/>
  <c r="AF559" i="16"/>
  <c r="AG559" i="16" s="1"/>
  <c r="AH559" i="16"/>
  <c r="AH544" i="16"/>
  <c r="AF544" i="16"/>
  <c r="AG544" i="16" s="1"/>
  <c r="AF719" i="16"/>
  <c r="AG719" i="16" s="1"/>
  <c r="AH719" i="16"/>
  <c r="AD221" i="16"/>
  <c r="AI221" i="16"/>
  <c r="AH551" i="16"/>
  <c r="AF551" i="16"/>
  <c r="AG551" i="16" s="1"/>
  <c r="AF224" i="16"/>
  <c r="AG224" i="16" s="1"/>
  <c r="AH224" i="16"/>
  <c r="AH779" i="16"/>
  <c r="AF767" i="16"/>
  <c r="AG767" i="16" s="1"/>
  <c r="AH767" i="16"/>
  <c r="AD755" i="16"/>
  <c r="AI755" i="16"/>
  <c r="AK755" i="16" s="1"/>
  <c r="AD753" i="16"/>
  <c r="AI753" i="16"/>
  <c r="AJ739" i="16"/>
  <c r="AM739" i="16"/>
  <c r="AF699" i="16"/>
  <c r="AG699" i="16" s="1"/>
  <c r="AH699" i="16"/>
  <c r="AH691" i="16"/>
  <c r="AF691" i="16"/>
  <c r="AG691" i="16" s="1"/>
  <c r="AH667" i="16"/>
  <c r="AF667" i="16"/>
  <c r="AG667" i="16" s="1"/>
  <c r="AJ655" i="16"/>
  <c r="AK655" i="16"/>
  <c r="AL655" i="16"/>
  <c r="AM655" i="16"/>
  <c r="AJ629" i="16"/>
  <c r="AM629" i="16"/>
  <c r="AH575" i="16"/>
  <c r="AF575" i="16"/>
  <c r="AG575" i="16" s="1"/>
  <c r="AH410" i="16"/>
  <c r="AF410" i="16"/>
  <c r="AG410" i="16" s="1"/>
  <c r="AD261" i="16"/>
  <c r="AI261" i="16"/>
  <c r="AJ261" i="16" s="1"/>
  <c r="AF650" i="16"/>
  <c r="AG650" i="16" s="1"/>
  <c r="AH650" i="16"/>
  <c r="AI486" i="16"/>
  <c r="AJ486" i="16" s="1"/>
  <c r="AD486" i="16"/>
  <c r="AJ653" i="16"/>
  <c r="AM653" i="16"/>
  <c r="AF788" i="16"/>
  <c r="AG788" i="16" s="1"/>
  <c r="AH788" i="16"/>
  <c r="AL730" i="16"/>
  <c r="AJ730" i="16"/>
  <c r="AK730" i="16"/>
  <c r="AL694" i="16"/>
  <c r="AJ694" i="16"/>
  <c r="AK694" i="16"/>
  <c r="AM694" i="16"/>
  <c r="AF662" i="16"/>
  <c r="AG662" i="16" s="1"/>
  <c r="AH662" i="16"/>
  <c r="AK646" i="16"/>
  <c r="AJ646" i="16"/>
  <c r="AM646" i="16"/>
  <c r="AL635" i="16"/>
  <c r="AH540" i="16"/>
  <c r="AF540" i="16"/>
  <c r="AG540" i="16" s="1"/>
  <c r="AI514" i="16"/>
  <c r="AD514" i="16"/>
  <c r="AK294" i="16"/>
  <c r="AJ294" i="16"/>
  <c r="AM294" i="16"/>
  <c r="AI275" i="16"/>
  <c r="AD275" i="16"/>
  <c r="AH564" i="16"/>
  <c r="AF564" i="16"/>
  <c r="AG564" i="16" s="1"/>
  <c r="AD751" i="16"/>
  <c r="AI751" i="16"/>
  <c r="AM607" i="16"/>
  <c r="AL607" i="16"/>
  <c r="AJ787" i="16"/>
  <c r="AL787" i="16"/>
  <c r="AF714" i="16"/>
  <c r="AG714" i="16" s="1"/>
  <c r="AH714" i="16"/>
  <c r="AD707" i="16"/>
  <c r="AI707" i="16"/>
  <c r="AK707" i="16" s="1"/>
  <c r="AF701" i="16"/>
  <c r="AG701" i="16" s="1"/>
  <c r="AH701" i="16"/>
  <c r="AL615" i="16"/>
  <c r="AM615" i="16"/>
  <c r="AJ615" i="16"/>
  <c r="AF572" i="16"/>
  <c r="AG572" i="16" s="1"/>
  <c r="AH572" i="16"/>
  <c r="AD521" i="16"/>
  <c r="AI521" i="16"/>
  <c r="AH421" i="16"/>
  <c r="AF421" i="16"/>
  <c r="AG421" i="16" s="1"/>
  <c r="AD758" i="16"/>
  <c r="AI758" i="16"/>
  <c r="AM758" i="16" s="1"/>
  <c r="AJ689" i="16"/>
  <c r="AM689" i="16"/>
  <c r="AL614" i="16"/>
  <c r="AJ614" i="16"/>
  <c r="AK614" i="16"/>
  <c r="AM614" i="16"/>
  <c r="AF738" i="16"/>
  <c r="AG738" i="16" s="1"/>
  <c r="AH738" i="16"/>
  <c r="AL718" i="16"/>
  <c r="AJ718" i="16"/>
  <c r="AK718" i="16"/>
  <c r="AI589" i="16"/>
  <c r="AK589" i="16" s="1"/>
  <c r="AD589" i="16"/>
  <c r="AL586" i="16"/>
  <c r="AM586" i="16"/>
  <c r="AI567" i="16"/>
  <c r="AJ567" i="16" s="1"/>
  <c r="AD567" i="16"/>
  <c r="AH556" i="16"/>
  <c r="AF556" i="16"/>
  <c r="AG556" i="16" s="1"/>
  <c r="AF323" i="16"/>
  <c r="AG323" i="16" s="1"/>
  <c r="AH323" i="16"/>
  <c r="AI502" i="16"/>
  <c r="AJ502" i="16" s="1"/>
  <c r="AD502" i="16"/>
  <c r="AD708" i="16"/>
  <c r="AI708" i="16"/>
  <c r="AD689" i="16"/>
  <c r="AF665" i="16"/>
  <c r="AG665" i="16" s="1"/>
  <c r="AH665" i="16"/>
  <c r="AF790" i="16"/>
  <c r="AG790" i="16" s="1"/>
  <c r="AH790" i="16"/>
  <c r="AF771" i="16"/>
  <c r="AG771" i="16" s="1"/>
  <c r="AH771" i="16"/>
  <c r="AF750" i="16"/>
  <c r="AG750" i="16" s="1"/>
  <c r="AH750" i="16"/>
  <c r="AI617" i="16"/>
  <c r="AD617" i="16"/>
  <c r="AD604" i="16"/>
  <c r="AI604" i="16"/>
  <c r="AL604" i="16" s="1"/>
  <c r="AM445" i="16"/>
  <c r="AJ445" i="16"/>
  <c r="AJ436" i="16"/>
  <c r="AK436" i="16"/>
  <c r="AL436" i="16"/>
  <c r="AM436" i="16"/>
  <c r="AF709" i="16"/>
  <c r="AG709" i="16" s="1"/>
  <c r="AH709" i="16"/>
  <c r="AI408" i="16"/>
  <c r="AJ408" i="16" s="1"/>
  <c r="AD408" i="16"/>
  <c r="AI789" i="16"/>
  <c r="AF743" i="16"/>
  <c r="AG743" i="16" s="1"/>
  <c r="AH743" i="16"/>
  <c r="AF726" i="16"/>
  <c r="AG726" i="16" s="1"/>
  <c r="AH726" i="16"/>
  <c r="AJ713" i="16"/>
  <c r="AM713" i="16"/>
  <c r="AH631" i="16"/>
  <c r="AF631" i="16"/>
  <c r="AG631" i="16" s="1"/>
  <c r="AI523" i="16"/>
  <c r="AJ523" i="16" s="1"/>
  <c r="AD523" i="16"/>
  <c r="AI482" i="16"/>
  <c r="AL482" i="16" s="1"/>
  <c r="AD482" i="16"/>
  <c r="AF458" i="16"/>
  <c r="AG458" i="16" s="1"/>
  <c r="AH458" i="16"/>
  <c r="AI352" i="16"/>
  <c r="AD352" i="16"/>
  <c r="AD765" i="16"/>
  <c r="AI765" i="16"/>
  <c r="AM765" i="16" s="1"/>
  <c r="AI391" i="16"/>
  <c r="AD391" i="16"/>
  <c r="AH619" i="16"/>
  <c r="AF619" i="16"/>
  <c r="AG619" i="16" s="1"/>
  <c r="AM727" i="16"/>
  <c r="AL658" i="16"/>
  <c r="AJ658" i="16"/>
  <c r="AK658" i="16"/>
  <c r="AM658" i="16"/>
  <c r="AF657" i="16"/>
  <c r="AG657" i="16" s="1"/>
  <c r="AH657" i="16"/>
  <c r="AJ643" i="16"/>
  <c r="AK643" i="16"/>
  <c r="AL643" i="16"/>
  <c r="AM643" i="16"/>
  <c r="AM555" i="16"/>
  <c r="AL555" i="16"/>
  <c r="AI447" i="16"/>
  <c r="AM447" i="16" s="1"/>
  <c r="AD447" i="16"/>
  <c r="AJ336" i="16"/>
  <c r="AM336" i="16"/>
  <c r="AH325" i="16"/>
  <c r="AF325" i="16"/>
  <c r="AG325" i="16" s="1"/>
  <c r="AL495" i="16"/>
  <c r="AK495" i="16"/>
  <c r="AL778" i="16"/>
  <c r="AK778" i="16"/>
  <c r="AM778" i="16"/>
  <c r="AK727" i="16"/>
  <c r="AD715" i="16"/>
  <c r="AI715" i="16"/>
  <c r="AI695" i="16"/>
  <c r="AM695" i="16" s="1"/>
  <c r="AI683" i="16"/>
  <c r="AJ683" i="16" s="1"/>
  <c r="AF641" i="16"/>
  <c r="AG641" i="16" s="1"/>
  <c r="AH641" i="16"/>
  <c r="AF626" i="16"/>
  <c r="AG626" i="16" s="1"/>
  <c r="AH626" i="16"/>
  <c r="AF582" i="16"/>
  <c r="AG582" i="16" s="1"/>
  <c r="AH582" i="16"/>
  <c r="AF519" i="16"/>
  <c r="AG519" i="16" s="1"/>
  <c r="AH519" i="16"/>
  <c r="AI443" i="16"/>
  <c r="AD443" i="16"/>
  <c r="AF770" i="16"/>
  <c r="AG770" i="16" s="1"/>
  <c r="AH762" i="16"/>
  <c r="AH756" i="16"/>
  <c r="AM742" i="16"/>
  <c r="AI725" i="16"/>
  <c r="AL725" i="16" s="1"/>
  <c r="AH717" i="16"/>
  <c r="AL693" i="16"/>
  <c r="AL681" i="16"/>
  <c r="AI664" i="16"/>
  <c r="AK664" i="16" s="1"/>
  <c r="AI659" i="16"/>
  <c r="AL659" i="16" s="1"/>
  <c r="AI647" i="16"/>
  <c r="AK647" i="16" s="1"/>
  <c r="AI640" i="16"/>
  <c r="AJ640" i="16" s="1"/>
  <c r="AH623" i="16"/>
  <c r="AH618" i="16"/>
  <c r="AH615" i="16"/>
  <c r="AI608" i="16"/>
  <c r="AI592" i="16"/>
  <c r="AK579" i="16"/>
  <c r="AF576" i="16"/>
  <c r="AG576" i="16" s="1"/>
  <c r="AM574" i="16"/>
  <c r="AF563" i="16"/>
  <c r="AG563" i="16" s="1"/>
  <c r="AF561" i="16"/>
  <c r="AG561" i="16" s="1"/>
  <c r="AM550" i="16"/>
  <c r="AK539" i="16"/>
  <c r="AJ529" i="16"/>
  <c r="AF527" i="16"/>
  <c r="AG527" i="16" s="1"/>
  <c r="AH504" i="16"/>
  <c r="AF504" i="16"/>
  <c r="AG504" i="16" s="1"/>
  <c r="AJ493" i="16"/>
  <c r="AM493" i="16"/>
  <c r="AH484" i="16"/>
  <c r="AF484" i="16"/>
  <c r="AG484" i="16" s="1"/>
  <c r="AH479" i="16"/>
  <c r="AF479" i="16"/>
  <c r="AG479" i="16" s="1"/>
  <c r="AI459" i="16"/>
  <c r="AD459" i="16"/>
  <c r="AF452" i="16"/>
  <c r="AG452" i="16" s="1"/>
  <c r="AH452" i="16"/>
  <c r="AH334" i="16"/>
  <c r="AF334" i="16"/>
  <c r="AG334" i="16" s="1"/>
  <c r="AM324" i="16"/>
  <c r="AF309" i="16"/>
  <c r="AG309" i="16" s="1"/>
  <c r="AH309" i="16"/>
  <c r="AH301" i="16"/>
  <c r="AF301" i="16"/>
  <c r="AG301" i="16" s="1"/>
  <c r="AL272" i="16"/>
  <c r="AJ272" i="16"/>
  <c r="AK272" i="16"/>
  <c r="AM272" i="16"/>
  <c r="AI766" i="16"/>
  <c r="AI749" i="16"/>
  <c r="AK749" i="16" s="1"/>
  <c r="AK742" i="16"/>
  <c r="AH733" i="16"/>
  <c r="AI705" i="16"/>
  <c r="AM705" i="16" s="1"/>
  <c r="AM696" i="16"/>
  <c r="AK693" i="16"/>
  <c r="AM691" i="16"/>
  <c r="AK681" i="16"/>
  <c r="AI676" i="16"/>
  <c r="AI669" i="16"/>
  <c r="AH659" i="16"/>
  <c r="AH654" i="16"/>
  <c r="AH647" i="16"/>
  <c r="AI633" i="16"/>
  <c r="AM633" i="16" s="1"/>
  <c r="AM631" i="16"/>
  <c r="AK605" i="16"/>
  <c r="AK603" i="16"/>
  <c r="AF600" i="16"/>
  <c r="AG600" i="16" s="1"/>
  <c r="AF587" i="16"/>
  <c r="AG587" i="16" s="1"/>
  <c r="AI581" i="16"/>
  <c r="AL581" i="16" s="1"/>
  <c r="AI572" i="16"/>
  <c r="AH555" i="16"/>
  <c r="AF509" i="16"/>
  <c r="AG509" i="16" s="1"/>
  <c r="AL422" i="16"/>
  <c r="AH379" i="16"/>
  <c r="AF379" i="16"/>
  <c r="AG379" i="16" s="1"/>
  <c r="AH370" i="16"/>
  <c r="AF370" i="16"/>
  <c r="AG370" i="16" s="1"/>
  <c r="AL365" i="16"/>
  <c r="AK365" i="16"/>
  <c r="AJ291" i="16"/>
  <c r="AL291" i="16"/>
  <c r="AM291" i="16"/>
  <c r="AI289" i="16"/>
  <c r="AD289" i="16"/>
  <c r="AI277" i="16"/>
  <c r="AK277" i="16" s="1"/>
  <c r="AD277" i="16"/>
  <c r="AF63" i="16"/>
  <c r="AG63" i="16" s="1"/>
  <c r="AH63" i="16"/>
  <c r="AM541" i="16"/>
  <c r="AJ541" i="16"/>
  <c r="AL329" i="16"/>
  <c r="AK329" i="16"/>
  <c r="AL305" i="16"/>
  <c r="AK305" i="16"/>
  <c r="AK706" i="16"/>
  <c r="AI667" i="16"/>
  <c r="AM660" i="16"/>
  <c r="AI556" i="16"/>
  <c r="AD539" i="16"/>
  <c r="AD511" i="16"/>
  <c r="AD461" i="16"/>
  <c r="AI461" i="16"/>
  <c r="AJ461" i="16" s="1"/>
  <c r="AM417" i="16"/>
  <c r="AL417" i="16"/>
  <c r="AF393" i="16"/>
  <c r="AG393" i="16" s="1"/>
  <c r="AH393" i="16"/>
  <c r="AI319" i="16"/>
  <c r="AJ319" i="16" s="1"/>
  <c r="AD319" i="16"/>
  <c r="AK262" i="16"/>
  <c r="AM262" i="16"/>
  <c r="AL236" i="16"/>
  <c r="AJ236" i="16"/>
  <c r="AK236" i="16"/>
  <c r="AM236" i="16"/>
  <c r="AI754" i="16"/>
  <c r="AJ706" i="16"/>
  <c r="AI679" i="16"/>
  <c r="AI665" i="16"/>
  <c r="AK660" i="16"/>
  <c r="AK648" i="16"/>
  <c r="AI624" i="16"/>
  <c r="AJ588" i="16"/>
  <c r="AI582" i="16"/>
  <c r="AJ582" i="16" s="1"/>
  <c r="AD574" i="16"/>
  <c r="AI566" i="16"/>
  <c r="AD520" i="16"/>
  <c r="AI520" i="16"/>
  <c r="AF499" i="16"/>
  <c r="AG499" i="16" s="1"/>
  <c r="AH499" i="16"/>
  <c r="AF495" i="16"/>
  <c r="AG495" i="16" s="1"/>
  <c r="AH495" i="16"/>
  <c r="AI490" i="16"/>
  <c r="AD490" i="16"/>
  <c r="AD473" i="16"/>
  <c r="AI473" i="16"/>
  <c r="AJ473" i="16" s="1"/>
  <c r="AF438" i="16"/>
  <c r="AG438" i="16" s="1"/>
  <c r="AH438" i="16"/>
  <c r="AD424" i="16"/>
  <c r="AI424" i="16"/>
  <c r="AF381" i="16"/>
  <c r="AG381" i="16" s="1"/>
  <c r="AH381" i="16"/>
  <c r="AH255" i="16"/>
  <c r="AF255" i="16"/>
  <c r="AG255" i="16" s="1"/>
  <c r="AI229" i="16"/>
  <c r="AJ229" i="16" s="1"/>
  <c r="AD229" i="16"/>
  <c r="AD134" i="16"/>
  <c r="AI134" i="16"/>
  <c r="AH611" i="16"/>
  <c r="AD532" i="16"/>
  <c r="AI532" i="16"/>
  <c r="AK448" i="16"/>
  <c r="AL448" i="16"/>
  <c r="AM448" i="16"/>
  <c r="AF405" i="16"/>
  <c r="AG405" i="16" s="1"/>
  <c r="AH405" i="16"/>
  <c r="AF390" i="16"/>
  <c r="AG390" i="16" s="1"/>
  <c r="AH390" i="16"/>
  <c r="AJ312" i="16"/>
  <c r="AM312" i="16"/>
  <c r="AI310" i="16"/>
  <c r="AD310" i="16"/>
  <c r="AK231" i="16"/>
  <c r="AM231" i="16"/>
  <c r="AD219" i="16"/>
  <c r="AI219" i="16"/>
  <c r="AL219" i="16" s="1"/>
  <c r="AI214" i="16"/>
  <c r="AM214" i="16" s="1"/>
  <c r="AD214" i="16"/>
  <c r="AI743" i="16"/>
  <c r="AK743" i="16" s="1"/>
  <c r="AI736" i="16"/>
  <c r="AJ736" i="16" s="1"/>
  <c r="AI682" i="16"/>
  <c r="AD672" i="16"/>
  <c r="AI670" i="16"/>
  <c r="AI634" i="16"/>
  <c r="AJ622" i="16"/>
  <c r="AI609" i="16"/>
  <c r="AL609" i="16" s="1"/>
  <c r="AJ606" i="16"/>
  <c r="AM599" i="16"/>
  <c r="AF588" i="16"/>
  <c r="AG588" i="16" s="1"/>
  <c r="AK575" i="16"/>
  <c r="AD559" i="16"/>
  <c r="AF557" i="16"/>
  <c r="AG557" i="16" s="1"/>
  <c r="AH549" i="16"/>
  <c r="AI530" i="16"/>
  <c r="AL530" i="16" s="1"/>
  <c r="AJ517" i="16"/>
  <c r="AM517" i="16"/>
  <c r="AF511" i="16"/>
  <c r="AG511" i="16" s="1"/>
  <c r="AH511" i="16"/>
  <c r="AF496" i="16"/>
  <c r="AG496" i="16" s="1"/>
  <c r="AH456" i="16"/>
  <c r="AF456" i="16"/>
  <c r="AG456" i="16" s="1"/>
  <c r="AF347" i="16"/>
  <c r="AG347" i="16" s="1"/>
  <c r="AH347" i="16"/>
  <c r="AH338" i="16"/>
  <c r="AF338" i="16"/>
  <c r="AG338" i="16" s="1"/>
  <c r="AK330" i="16"/>
  <c r="AJ330" i="16"/>
  <c r="AM330" i="16"/>
  <c r="AD312" i="16"/>
  <c r="AI297" i="16"/>
  <c r="AD297" i="16"/>
  <c r="AF274" i="16"/>
  <c r="AG274" i="16" s="1"/>
  <c r="AH274" i="16"/>
  <c r="AD231" i="16"/>
  <c r="AK599" i="16"/>
  <c r="AH580" i="16"/>
  <c r="AI538" i="16"/>
  <c r="AM538" i="16" s="1"/>
  <c r="AD538" i="16"/>
  <c r="AF522" i="16"/>
  <c r="AG522" i="16" s="1"/>
  <c r="AH522" i="16"/>
  <c r="AI512" i="16"/>
  <c r="AJ512" i="16" s="1"/>
  <c r="AD496" i="16"/>
  <c r="AI496" i="16"/>
  <c r="AM433" i="16"/>
  <c r="AJ433" i="16"/>
  <c r="AJ382" i="16"/>
  <c r="AK382" i="16"/>
  <c r="AL377" i="16"/>
  <c r="AK377" i="16"/>
  <c r="AI375" i="16"/>
  <c r="AD375" i="16"/>
  <c r="AH293" i="16"/>
  <c r="AF293" i="16"/>
  <c r="AG293" i="16" s="1"/>
  <c r="AH281" i="16"/>
  <c r="AF281" i="16"/>
  <c r="AG281" i="16" s="1"/>
  <c r="AF238" i="16"/>
  <c r="AG238" i="16" s="1"/>
  <c r="AH238" i="16"/>
  <c r="AF167" i="16"/>
  <c r="AG167" i="16" s="1"/>
  <c r="AH167" i="16"/>
  <c r="AD551" i="16"/>
  <c r="AI545" i="16"/>
  <c r="AF534" i="16"/>
  <c r="AG534" i="16" s="1"/>
  <c r="AH534" i="16"/>
  <c r="AF487" i="16"/>
  <c r="AG487" i="16" s="1"/>
  <c r="AH487" i="16"/>
  <c r="AD433" i="16"/>
  <c r="AD377" i="16"/>
  <c r="AK366" i="16"/>
  <c r="AM366" i="16"/>
  <c r="AJ178" i="16"/>
  <c r="AK178" i="16"/>
  <c r="AK483" i="16"/>
  <c r="AF480" i="16"/>
  <c r="AG480" i="16" s="1"/>
  <c r="AF437" i="16"/>
  <c r="AG437" i="16" s="1"/>
  <c r="AI415" i="16"/>
  <c r="AI404" i="16"/>
  <c r="AK404" i="16" s="1"/>
  <c r="AH392" i="16"/>
  <c r="AL387" i="16"/>
  <c r="AM339" i="16"/>
  <c r="AF326" i="16"/>
  <c r="AG326" i="16" s="1"/>
  <c r="AI322" i="16"/>
  <c r="AJ322" i="16" s="1"/>
  <c r="AH308" i="16"/>
  <c r="AI306" i="16"/>
  <c r="AF302" i="16"/>
  <c r="AG302" i="16" s="1"/>
  <c r="AD164" i="16"/>
  <c r="AI164" i="16"/>
  <c r="AL164" i="16" s="1"/>
  <c r="AF157" i="16"/>
  <c r="AG157" i="16" s="1"/>
  <c r="AH157" i="16"/>
  <c r="AD146" i="16"/>
  <c r="AI146" i="16"/>
  <c r="AD141" i="16"/>
  <c r="AI141" i="16"/>
  <c r="AK141" i="16" s="1"/>
  <c r="AK86" i="16"/>
  <c r="AM86" i="16"/>
  <c r="AK31" i="16"/>
  <c r="AJ31" i="16"/>
  <c r="AK710" i="17"/>
  <c r="AJ710" i="17"/>
  <c r="AI457" i="16"/>
  <c r="AL457" i="16" s="1"/>
  <c r="AI418" i="16"/>
  <c r="AL418" i="16" s="1"/>
  <c r="AK387" i="16"/>
  <c r="AI378" i="16"/>
  <c r="AL378" i="16" s="1"/>
  <c r="AI364" i="16"/>
  <c r="AD357" i="16"/>
  <c r="AI353" i="16"/>
  <c r="AJ353" i="16" s="1"/>
  <c r="AI328" i="16"/>
  <c r="AL328" i="16" s="1"/>
  <c r="AI300" i="16"/>
  <c r="AL300" i="16" s="1"/>
  <c r="AD283" i="16"/>
  <c r="AL278" i="16"/>
  <c r="AD262" i="16"/>
  <c r="AI243" i="16"/>
  <c r="AJ243" i="16" s="1"/>
  <c r="AD236" i="16"/>
  <c r="AH232" i="16"/>
  <c r="AD173" i="16"/>
  <c r="AI173" i="16"/>
  <c r="AJ173" i="16" s="1"/>
  <c r="AJ170" i="16"/>
  <c r="AL170" i="16"/>
  <c r="AD81" i="16"/>
  <c r="AI81" i="16"/>
  <c r="AK81" i="16" s="1"/>
  <c r="AD26" i="16"/>
  <c r="AI26" i="16"/>
  <c r="AJ26" i="16" s="1"/>
  <c r="AA491" i="17"/>
  <c r="AA208" i="17"/>
  <c r="AI358" i="16"/>
  <c r="AJ358" i="16" s="1"/>
  <c r="AM342" i="16"/>
  <c r="AM293" i="16"/>
  <c r="AI269" i="16"/>
  <c r="AI267" i="16"/>
  <c r="AJ267" i="16" s="1"/>
  <c r="AK265" i="16"/>
  <c r="AI260" i="16"/>
  <c r="AI218" i="16"/>
  <c r="AD218" i="16"/>
  <c r="AI202" i="16"/>
  <c r="AJ195" i="16"/>
  <c r="AK195" i="16"/>
  <c r="AM195" i="16"/>
  <c r="AF129" i="16"/>
  <c r="AG129" i="16" s="1"/>
  <c r="AH129" i="16"/>
  <c r="AD93" i="16"/>
  <c r="AI93" i="16"/>
  <c r="AA213" i="17"/>
  <c r="AL531" i="16"/>
  <c r="AF521" i="16"/>
  <c r="AG521" i="16" s="1"/>
  <c r="AM508" i="16"/>
  <c r="AL472" i="16"/>
  <c r="AD466" i="16"/>
  <c r="AD455" i="16"/>
  <c r="AF432" i="16"/>
  <c r="AG432" i="16" s="1"/>
  <c r="AD430" i="16"/>
  <c r="AI423" i="16"/>
  <c r="AM423" i="16" s="1"/>
  <c r="AD420" i="16"/>
  <c r="AK405" i="16"/>
  <c r="AK393" i="16"/>
  <c r="AD387" i="16"/>
  <c r="AJ342" i="16"/>
  <c r="AD339" i="16"/>
  <c r="AJ293" i="16"/>
  <c r="AI284" i="16"/>
  <c r="AJ265" i="16"/>
  <c r="AI252" i="16"/>
  <c r="AJ252" i="16" s="1"/>
  <c r="AI211" i="16"/>
  <c r="AF198" i="16"/>
  <c r="AG198" i="16" s="1"/>
  <c r="AH198" i="16"/>
  <c r="AH154" i="16"/>
  <c r="AJ224" i="16"/>
  <c r="AM224" i="16"/>
  <c r="AJ190" i="16"/>
  <c r="AK190" i="16"/>
  <c r="AD175" i="16"/>
  <c r="AI175" i="16"/>
  <c r="AK175" i="16" s="1"/>
  <c r="AJ158" i="16"/>
  <c r="AK158" i="16"/>
  <c r="AH150" i="16"/>
  <c r="AD76" i="16"/>
  <c r="AI76" i="16"/>
  <c r="AL76" i="16" s="1"/>
  <c r="AA506" i="17"/>
  <c r="AL196" i="17"/>
  <c r="AJ196" i="17"/>
  <c r="AF528" i="16"/>
  <c r="AG528" i="16" s="1"/>
  <c r="AK508" i="16"/>
  <c r="AI484" i="16"/>
  <c r="AM469" i="16"/>
  <c r="AF444" i="16"/>
  <c r="AG444" i="16" s="1"/>
  <c r="AD385" i="16"/>
  <c r="AH356" i="16"/>
  <c r="AI334" i="16"/>
  <c r="AJ334" i="16" s="1"/>
  <c r="AF307" i="16"/>
  <c r="AG307" i="16" s="1"/>
  <c r="AD290" i="16"/>
  <c r="AI281" i="16"/>
  <c r="AD271" i="16"/>
  <c r="AD265" i="16"/>
  <c r="AI255" i="16"/>
  <c r="AJ255" i="16" s="1"/>
  <c r="AH247" i="16"/>
  <c r="AF240" i="16"/>
  <c r="AG240" i="16" s="1"/>
  <c r="AH235" i="16"/>
  <c r="AL233" i="16"/>
  <c r="AF222" i="16"/>
  <c r="AG222" i="16" s="1"/>
  <c r="AI204" i="16"/>
  <c r="AJ204" i="16" s="1"/>
  <c r="AD204" i="16"/>
  <c r="AF187" i="16"/>
  <c r="AG187" i="16" s="1"/>
  <c r="AH187" i="16"/>
  <c r="AH531" i="16"/>
  <c r="AI505" i="16"/>
  <c r="AJ505" i="16" s="1"/>
  <c r="AI481" i="16"/>
  <c r="AH475" i="16"/>
  <c r="AJ469" i="16"/>
  <c r="AD442" i="16"/>
  <c r="AD409" i="16"/>
  <c r="AL403" i="16"/>
  <c r="AH365" i="16"/>
  <c r="AJ354" i="16"/>
  <c r="AH345" i="16"/>
  <c r="AI340" i="16"/>
  <c r="AL340" i="16" s="1"/>
  <c r="AI318" i="16"/>
  <c r="AL318" i="16" s="1"/>
  <c r="AI282" i="16"/>
  <c r="AL282" i="16" s="1"/>
  <c r="AH279" i="16"/>
  <c r="AK233" i="16"/>
  <c r="AL163" i="16"/>
  <c r="AK163" i="16"/>
  <c r="AM163" i="16"/>
  <c r="AF161" i="16"/>
  <c r="AG161" i="16" s="1"/>
  <c r="AH161" i="16"/>
  <c r="AK110" i="16"/>
  <c r="AJ25" i="16"/>
  <c r="AL25" i="16"/>
  <c r="AK284" i="17"/>
  <c r="AM284" i="17"/>
  <c r="AJ284" i="17"/>
  <c r="AL284" i="17"/>
  <c r="AH463" i="16"/>
  <c r="AH427" i="16"/>
  <c r="AF361" i="16"/>
  <c r="AG361" i="16" s="1"/>
  <c r="AH321" i="16"/>
  <c r="AH305" i="16"/>
  <c r="AH299" i="16"/>
  <c r="AH291" i="16"/>
  <c r="AH282" i="16"/>
  <c r="AF211" i="16"/>
  <c r="AG211" i="16" s="1"/>
  <c r="AH211" i="16"/>
  <c r="AI199" i="16"/>
  <c r="AK199" i="16" s="1"/>
  <c r="AJ183" i="16"/>
  <c r="AM183" i="16"/>
  <c r="AJ127" i="16"/>
  <c r="AF103" i="16"/>
  <c r="AG103" i="16" s="1"/>
  <c r="AH103" i="16"/>
  <c r="AL61" i="16"/>
  <c r="AJ61" i="16"/>
  <c r="AF41" i="16"/>
  <c r="AG41" i="16" s="1"/>
  <c r="AH41" i="16"/>
  <c r="AI7" i="16"/>
  <c r="AL7" i="16" s="1"/>
  <c r="AD7" i="16"/>
  <c r="AA190" i="17"/>
  <c r="AF508" i="16"/>
  <c r="AG508" i="16" s="1"/>
  <c r="AF491" i="16"/>
  <c r="AG491" i="16" s="1"/>
  <c r="AD487" i="16"/>
  <c r="AF485" i="16"/>
  <c r="AG485" i="16" s="1"/>
  <c r="AD479" i="16"/>
  <c r="AF472" i="16"/>
  <c r="AG472" i="16" s="1"/>
  <c r="AD454" i="16"/>
  <c r="AH450" i="16"/>
  <c r="AD421" i="16"/>
  <c r="AH417" i="16"/>
  <c r="AD405" i="16"/>
  <c r="AH403" i="16"/>
  <c r="AD393" i="16"/>
  <c r="AF386" i="16"/>
  <c r="AG386" i="16" s="1"/>
  <c r="AH377" i="16"/>
  <c r="AH368" i="16"/>
  <c r="AH359" i="16"/>
  <c r="AF343" i="16"/>
  <c r="AG343" i="16" s="1"/>
  <c r="AH332" i="16"/>
  <c r="AD327" i="16"/>
  <c r="AF314" i="16"/>
  <c r="AG314" i="16" s="1"/>
  <c r="AD309" i="16"/>
  <c r="AD307" i="16"/>
  <c r="AD301" i="16"/>
  <c r="AF294" i="16"/>
  <c r="AG294" i="16" s="1"/>
  <c r="AM253" i="16"/>
  <c r="AH210" i="16"/>
  <c r="AD165" i="16"/>
  <c r="AI165" i="16"/>
  <c r="AL165" i="16" s="1"/>
  <c r="AI139" i="16"/>
  <c r="AK139" i="16" s="1"/>
  <c r="AD139" i="16"/>
  <c r="AD132" i="16"/>
  <c r="AI132" i="16"/>
  <c r="AM117" i="16"/>
  <c r="AL117" i="16"/>
  <c r="AF90" i="16"/>
  <c r="AG90" i="16" s="1"/>
  <c r="AH90" i="16"/>
  <c r="AF67" i="16"/>
  <c r="AG67" i="16" s="1"/>
  <c r="AH67" i="16"/>
  <c r="AF30" i="16"/>
  <c r="AG30" i="16" s="1"/>
  <c r="AH30" i="16"/>
  <c r="AI17" i="16"/>
  <c r="AD17" i="16"/>
  <c r="AF473" i="16"/>
  <c r="AG473" i="16" s="1"/>
  <c r="AH447" i="16"/>
  <c r="AF425" i="16"/>
  <c r="AG425" i="16" s="1"/>
  <c r="AF373" i="16"/>
  <c r="AG373" i="16" s="1"/>
  <c r="AH259" i="16"/>
  <c r="AI225" i="16"/>
  <c r="AL225" i="16" s="1"/>
  <c r="AF186" i="16"/>
  <c r="AG186" i="16" s="1"/>
  <c r="AH186" i="16"/>
  <c r="AD171" i="16"/>
  <c r="AI171" i="16"/>
  <c r="AL171" i="16" s="1"/>
  <c r="AJ153" i="16"/>
  <c r="AL153" i="16"/>
  <c r="AF113" i="16"/>
  <c r="AG113" i="16" s="1"/>
  <c r="AH113" i="16"/>
  <c r="AD97" i="16"/>
  <c r="AI97" i="16"/>
  <c r="AM97" i="16" s="1"/>
  <c r="AJ37" i="16"/>
  <c r="AL37" i="16"/>
  <c r="AK19" i="16"/>
  <c r="AJ19" i="16"/>
  <c r="AJ230" i="17"/>
  <c r="AF192" i="16"/>
  <c r="AG192" i="16" s="1"/>
  <c r="AH175" i="16"/>
  <c r="AH139" i="16"/>
  <c r="AF130" i="16"/>
  <c r="AG130" i="16" s="1"/>
  <c r="AF106" i="16"/>
  <c r="AG106" i="16" s="1"/>
  <c r="AF95" i="16"/>
  <c r="AG95" i="16" s="1"/>
  <c r="AH85" i="16"/>
  <c r="AD78" i="16"/>
  <c r="AD65" i="16"/>
  <c r="AL59" i="16"/>
  <c r="AF52" i="16"/>
  <c r="AG52" i="16" s="1"/>
  <c r="AH49" i="16"/>
  <c r="AL47" i="16"/>
  <c r="AD25" i="16"/>
  <c r="AD23" i="16"/>
  <c r="AF19" i="16"/>
  <c r="AG19" i="16" s="1"/>
  <c r="AH17" i="16"/>
  <c r="AH7" i="16"/>
  <c r="AA725" i="17"/>
  <c r="AM528" i="17"/>
  <c r="AA225" i="17"/>
  <c r="AF225" i="17" s="1"/>
  <c r="AG225" i="17" s="1"/>
  <c r="AA192" i="17"/>
  <c r="AF192" i="17" s="1"/>
  <c r="AG192" i="17" s="1"/>
  <c r="AA11" i="17"/>
  <c r="AH201" i="16"/>
  <c r="AD200" i="16"/>
  <c r="AD178" i="16"/>
  <c r="AD163" i="16"/>
  <c r="AI152" i="16"/>
  <c r="AM152" i="16" s="1"/>
  <c r="AH145" i="16"/>
  <c r="AM137" i="16"/>
  <c r="AF136" i="16"/>
  <c r="AG136" i="16" s="1"/>
  <c r="AD127" i="16"/>
  <c r="AK125" i="16"/>
  <c r="AI104" i="16"/>
  <c r="AD101" i="16"/>
  <c r="AH97" i="16"/>
  <c r="AH93" i="16"/>
  <c r="AF83" i="16"/>
  <c r="AG83" i="16" s="1"/>
  <c r="AK59" i="16"/>
  <c r="AI50" i="16"/>
  <c r="AK47" i="16"/>
  <c r="AH33" i="16"/>
  <c r="AD21" i="16"/>
  <c r="AF15" i="16"/>
  <c r="AG15" i="16" s="1"/>
  <c r="AD9" i="16"/>
  <c r="AA553" i="17"/>
  <c r="AK320" i="17"/>
  <c r="AI187" i="16"/>
  <c r="AK187" i="16" s="1"/>
  <c r="AF179" i="16"/>
  <c r="AG179" i="16" s="1"/>
  <c r="AI156" i="16"/>
  <c r="AH121" i="16"/>
  <c r="AF119" i="16"/>
  <c r="AG119" i="16" s="1"/>
  <c r="AI112" i="16"/>
  <c r="AJ112" i="16" s="1"/>
  <c r="AH102" i="16"/>
  <c r="AL89" i="16"/>
  <c r="AH86" i="16"/>
  <c r="AH66" i="16"/>
  <c r="AI62" i="16"/>
  <c r="AJ62" i="16" s="1"/>
  <c r="AF59" i="16"/>
  <c r="AG59" i="16" s="1"/>
  <c r="AI57" i="16"/>
  <c r="AK57" i="16" s="1"/>
  <c r="AI55" i="16"/>
  <c r="AM55" i="16" s="1"/>
  <c r="AF47" i="16"/>
  <c r="AG47" i="16" s="1"/>
  <c r="AI45" i="16"/>
  <c r="AK45" i="16" s="1"/>
  <c r="AI40" i="16"/>
  <c r="AM40" i="16" s="1"/>
  <c r="AH37" i="16"/>
  <c r="AF35" i="16"/>
  <c r="AG35" i="16" s="1"/>
  <c r="AH13" i="16"/>
  <c r="AH3" i="16"/>
  <c r="AA736" i="17"/>
  <c r="AK617" i="17"/>
  <c r="AM569" i="17"/>
  <c r="AJ552" i="17"/>
  <c r="AA130" i="17"/>
  <c r="AA106" i="17"/>
  <c r="AF112" i="16"/>
  <c r="AG112" i="16" s="1"/>
  <c r="AK89" i="16"/>
  <c r="AF40" i="16"/>
  <c r="AG40" i="16" s="1"/>
  <c r="AJ617" i="17"/>
  <c r="AL569" i="17"/>
  <c r="AL129" i="16"/>
  <c r="AI126" i="16"/>
  <c r="AI115" i="16"/>
  <c r="AM115" i="16" s="1"/>
  <c r="AJ89" i="16"/>
  <c r="AD47" i="16"/>
  <c r="AK569" i="17"/>
  <c r="AM403" i="17"/>
  <c r="AM390" i="17"/>
  <c r="AL281" i="17"/>
  <c r="AL185" i="17"/>
  <c r="AM171" i="17"/>
  <c r="AA158" i="17"/>
  <c r="AH199" i="16"/>
  <c r="AH107" i="16"/>
  <c r="AD102" i="16"/>
  <c r="AI73" i="16"/>
  <c r="AF71" i="16"/>
  <c r="AG71" i="16" s="1"/>
  <c r="AI38" i="16"/>
  <c r="AJ771" i="17"/>
  <c r="AK527" i="17"/>
  <c r="AL390" i="17"/>
  <c r="AL309" i="17"/>
  <c r="AK281" i="17"/>
  <c r="AJ185" i="17"/>
  <c r="AL171" i="17"/>
  <c r="AF191" i="16"/>
  <c r="AG191" i="16" s="1"/>
  <c r="AH138" i="16"/>
  <c r="AF131" i="16"/>
  <c r="AG131" i="16" s="1"/>
  <c r="AI122" i="16"/>
  <c r="AI105" i="16"/>
  <c r="AK105" i="16" s="1"/>
  <c r="AI100" i="16"/>
  <c r="AI84" i="16"/>
  <c r="AD77" i="16"/>
  <c r="AI48" i="16"/>
  <c r="AJ48" i="16" s="1"/>
  <c r="AI32" i="16"/>
  <c r="AM32" i="16" s="1"/>
  <c r="AI14" i="16"/>
  <c r="AD5" i="16"/>
  <c r="AM454" i="17"/>
  <c r="AL331" i="17"/>
  <c r="AJ311" i="17"/>
  <c r="AK171" i="17"/>
  <c r="AM160" i="17"/>
  <c r="AM44" i="17"/>
  <c r="AM293" i="17"/>
  <c r="AK160" i="17"/>
  <c r="AL96" i="17"/>
  <c r="AK44" i="17"/>
  <c r="AM14" i="17"/>
  <c r="AK151" i="16"/>
  <c r="AI120" i="16"/>
  <c r="AK120" i="16" s="1"/>
  <c r="AK113" i="16"/>
  <c r="AF111" i="16"/>
  <c r="AG111" i="16" s="1"/>
  <c r="AI90" i="16"/>
  <c r="AD89" i="16"/>
  <c r="AH65" i="16"/>
  <c r="AL49" i="16"/>
  <c r="AH39" i="16"/>
  <c r="AI30" i="16"/>
  <c r="AK23" i="16"/>
  <c r="AJ687" i="17"/>
  <c r="AL666" i="17"/>
  <c r="AJ581" i="17"/>
  <c r="AM570" i="17"/>
  <c r="AJ287" i="17"/>
  <c r="AA82" i="17"/>
  <c r="AK32" i="17"/>
  <c r="AM207" i="16"/>
  <c r="AJ151" i="16"/>
  <c r="AL85" i="16"/>
  <c r="AM52" i="16"/>
  <c r="AI44" i="16"/>
  <c r="AM44" i="16" s="1"/>
  <c r="AI36" i="16"/>
  <c r="AH21" i="16"/>
  <c r="AD6" i="16"/>
  <c r="AA618" i="17"/>
  <c r="AF618" i="17" s="1"/>
  <c r="AG618" i="17" s="1"/>
  <c r="AL616" i="17"/>
  <c r="AA409" i="17"/>
  <c r="AH409" i="17" s="1"/>
  <c r="AM225" i="17"/>
  <c r="AL109" i="17"/>
  <c r="AL84" i="17"/>
  <c r="AJ32" i="17"/>
  <c r="AM21" i="17"/>
  <c r="AA14" i="17"/>
  <c r="AH14" i="17" s="1"/>
  <c r="AA9" i="17"/>
  <c r="AF28" i="16"/>
  <c r="AG28" i="16" s="1"/>
  <c r="AA773" i="17"/>
  <c r="AA570" i="17"/>
  <c r="AM442" i="17"/>
  <c r="AA403" i="17"/>
  <c r="AJ391" i="17"/>
  <c r="AA365" i="17"/>
  <c r="AF365" i="17" s="1"/>
  <c r="AG365" i="17" s="1"/>
  <c r="AL267" i="17"/>
  <c r="AA207" i="17"/>
  <c r="AA71" i="17"/>
  <c r="AI790" i="15"/>
  <c r="AM790" i="15" s="1"/>
  <c r="AD790" i="15"/>
  <c r="AK665" i="15"/>
  <c r="AJ665" i="15"/>
  <c r="AL665" i="15"/>
  <c r="AM665" i="15"/>
  <c r="AJ637" i="15"/>
  <c r="AL637" i="15"/>
  <c r="AK508" i="15"/>
  <c r="AJ508" i="15"/>
  <c r="AD786" i="15"/>
  <c r="AI786" i="15"/>
  <c r="AI775" i="15"/>
  <c r="AD775" i="15"/>
  <c r="AK713" i="15"/>
  <c r="AJ713" i="15"/>
  <c r="AL713" i="15"/>
  <c r="AM713" i="15"/>
  <c r="AL700" i="15"/>
  <c r="AJ700" i="15"/>
  <c r="AK700" i="15"/>
  <c r="AM700" i="15"/>
  <c r="AJ698" i="15"/>
  <c r="AK698" i="15"/>
  <c r="AL698" i="15"/>
  <c r="AM698" i="15"/>
  <c r="AI650" i="15"/>
  <c r="AD650" i="15"/>
  <c r="AJ602" i="15"/>
  <c r="AL602" i="15"/>
  <c r="AD770" i="15"/>
  <c r="AI770" i="15"/>
  <c r="AK773" i="15"/>
  <c r="AJ773" i="15"/>
  <c r="AL773" i="15"/>
  <c r="AM773" i="15"/>
  <c r="AK738" i="15"/>
  <c r="AL738" i="15"/>
  <c r="AD687" i="15"/>
  <c r="AI687" i="15"/>
  <c r="AL687" i="15" s="1"/>
  <c r="AJ578" i="15"/>
  <c r="AL578" i="15"/>
  <c r="AJ767" i="15"/>
  <c r="AL767" i="15"/>
  <c r="AM767" i="15"/>
  <c r="AD750" i="15"/>
  <c r="AI750" i="15"/>
  <c r="AM750" i="15" s="1"/>
  <c r="AI788" i="15"/>
  <c r="AK788" i="15" s="1"/>
  <c r="AD788" i="15"/>
  <c r="AI566" i="15"/>
  <c r="AD566" i="15"/>
  <c r="AJ674" i="15"/>
  <c r="AK674" i="15"/>
  <c r="AL674" i="15"/>
  <c r="AM674" i="15"/>
  <c r="AK642" i="15"/>
  <c r="AL642" i="15"/>
  <c r="AJ321" i="15"/>
  <c r="AK321" i="15"/>
  <c r="AL321" i="15"/>
  <c r="AM321" i="15"/>
  <c r="AJ309" i="15"/>
  <c r="AK701" i="15"/>
  <c r="AJ701" i="15"/>
  <c r="AL701" i="15"/>
  <c r="AM701" i="15"/>
  <c r="AJ623" i="15"/>
  <c r="AK623" i="15"/>
  <c r="AL623" i="15"/>
  <c r="AM623" i="15"/>
  <c r="AL784" i="15"/>
  <c r="AJ784" i="15"/>
  <c r="AM784" i="15"/>
  <c r="AL736" i="15"/>
  <c r="AJ736" i="15"/>
  <c r="AK736" i="15"/>
  <c r="AM736" i="15"/>
  <c r="AI661" i="15"/>
  <c r="AJ661" i="15" s="1"/>
  <c r="AD661" i="15"/>
  <c r="AL651" i="15"/>
  <c r="AJ651" i="15"/>
  <c r="AK651" i="15"/>
  <c r="AM651" i="15"/>
  <c r="AJ599" i="15"/>
  <c r="AK599" i="15"/>
  <c r="AL599" i="15"/>
  <c r="AM599" i="15"/>
  <c r="AJ563" i="15"/>
  <c r="AK563" i="15"/>
  <c r="AL563" i="15"/>
  <c r="AM563" i="15"/>
  <c r="AI764" i="15"/>
  <c r="AJ764" i="15" s="1"/>
  <c r="AD764" i="15"/>
  <c r="AL649" i="15"/>
  <c r="AJ649" i="15"/>
  <c r="AK649" i="15"/>
  <c r="AM649" i="15"/>
  <c r="AI628" i="15"/>
  <c r="AM628" i="15" s="1"/>
  <c r="AD628" i="15"/>
  <c r="AJ611" i="15"/>
  <c r="AK611" i="15"/>
  <c r="AL611" i="15"/>
  <c r="AM611" i="15"/>
  <c r="AJ405" i="15"/>
  <c r="AK405" i="15"/>
  <c r="AL405" i="15"/>
  <c r="AM405" i="15"/>
  <c r="AK737" i="15"/>
  <c r="AJ737" i="15"/>
  <c r="AL737" i="15"/>
  <c r="AM737" i="15"/>
  <c r="AD723" i="15"/>
  <c r="AI723" i="15"/>
  <c r="AK723" i="15" s="1"/>
  <c r="AK785" i="15"/>
  <c r="AJ785" i="15"/>
  <c r="AM785" i="15"/>
  <c r="AI760" i="15"/>
  <c r="AM760" i="15" s="1"/>
  <c r="AD760" i="15"/>
  <c r="AL772" i="15"/>
  <c r="AJ772" i="15"/>
  <c r="AK772" i="15"/>
  <c r="AM772" i="15"/>
  <c r="AJ671" i="15"/>
  <c r="AL671" i="15"/>
  <c r="AM671" i="15"/>
  <c r="AJ635" i="15"/>
  <c r="AL635" i="15"/>
  <c r="AM635" i="15"/>
  <c r="AL625" i="15"/>
  <c r="AK625" i="15"/>
  <c r="AM625" i="15"/>
  <c r="AK604" i="15"/>
  <c r="AJ604" i="15"/>
  <c r="AI479" i="15"/>
  <c r="AL479" i="15" s="1"/>
  <c r="AD479" i="15"/>
  <c r="AI447" i="15"/>
  <c r="AM447" i="15" s="1"/>
  <c r="AD447" i="15"/>
  <c r="AD794" i="15"/>
  <c r="AI746" i="15"/>
  <c r="AI743" i="15"/>
  <c r="AI613" i="15"/>
  <c r="AI603" i="15"/>
  <c r="AK603" i="15" s="1"/>
  <c r="AI592" i="15"/>
  <c r="AL592" i="15" s="1"/>
  <c r="AJ551" i="15"/>
  <c r="AL551" i="15"/>
  <c r="AJ539" i="15"/>
  <c r="AK539" i="15"/>
  <c r="AM539" i="15"/>
  <c r="AI747" i="15"/>
  <c r="AI725" i="15"/>
  <c r="AJ725" i="15" s="1"/>
  <c r="AI689" i="15"/>
  <c r="AI680" i="15"/>
  <c r="AJ680" i="15" s="1"/>
  <c r="AM677" i="15"/>
  <c r="AI626" i="15"/>
  <c r="AI617" i="15"/>
  <c r="AD532" i="15"/>
  <c r="AI532" i="15"/>
  <c r="AL480" i="15"/>
  <c r="AJ480" i="15"/>
  <c r="AI437" i="15"/>
  <c r="AJ437" i="15" s="1"/>
  <c r="AD437" i="15"/>
  <c r="AM252" i="15"/>
  <c r="AJ252" i="15"/>
  <c r="AL252" i="15"/>
  <c r="AI779" i="15"/>
  <c r="AD778" i="15"/>
  <c r="AD776" i="15"/>
  <c r="AD767" i="15"/>
  <c r="AI755" i="15"/>
  <c r="AK755" i="15" s="1"/>
  <c r="AD754" i="15"/>
  <c r="AI752" i="15"/>
  <c r="AJ752" i="15" s="1"/>
  <c r="AI741" i="15"/>
  <c r="AJ741" i="15" s="1"/>
  <c r="AD737" i="15"/>
  <c r="AD736" i="15"/>
  <c r="AM731" i="15"/>
  <c r="AI710" i="15"/>
  <c r="AD700" i="15"/>
  <c r="AI662" i="15"/>
  <c r="AI657" i="15"/>
  <c r="AJ657" i="15" s="1"/>
  <c r="AD656" i="15"/>
  <c r="AD632" i="15"/>
  <c r="AD619" i="15"/>
  <c r="AD602" i="15"/>
  <c r="AD599" i="15"/>
  <c r="AD563" i="15"/>
  <c r="AI441" i="15"/>
  <c r="AD441" i="15"/>
  <c r="AJ393" i="15"/>
  <c r="AK393" i="15"/>
  <c r="AL393" i="15"/>
  <c r="AM393" i="15"/>
  <c r="AI381" i="15"/>
  <c r="AD381" i="15"/>
  <c r="AI328" i="15"/>
  <c r="AK328" i="15" s="1"/>
  <c r="AD328" i="15"/>
  <c r="AI300" i="15"/>
  <c r="AK300" i="15" s="1"/>
  <c r="AD300" i="15"/>
  <c r="AM285" i="15"/>
  <c r="AJ285" i="15"/>
  <c r="AK285" i="15"/>
  <c r="AD267" i="15"/>
  <c r="AI267" i="15"/>
  <c r="AM267" i="15" s="1"/>
  <c r="AD787" i="15"/>
  <c r="AI782" i="15"/>
  <c r="AM782" i="15" s="1"/>
  <c r="AI771" i="15"/>
  <c r="AI748" i="15"/>
  <c r="AL731" i="15"/>
  <c r="AL726" i="15"/>
  <c r="AM712" i="15"/>
  <c r="AI711" i="15"/>
  <c r="AL711" i="15" s="1"/>
  <c r="AI705" i="15"/>
  <c r="AJ705" i="15" s="1"/>
  <c r="AI693" i="15"/>
  <c r="AM686" i="15"/>
  <c r="AI683" i="15"/>
  <c r="AI654" i="15"/>
  <c r="AI633" i="15"/>
  <c r="AJ633" i="15" s="1"/>
  <c r="AI520" i="15"/>
  <c r="AD520" i="15"/>
  <c r="AJ502" i="15"/>
  <c r="AL502" i="15"/>
  <c r="AI484" i="15"/>
  <c r="AD484" i="15"/>
  <c r="AL468" i="15"/>
  <c r="AJ468" i="15"/>
  <c r="AK330" i="15"/>
  <c r="AJ330" i="15"/>
  <c r="AL330" i="15"/>
  <c r="AM330" i="15"/>
  <c r="AM322" i="15"/>
  <c r="AJ322" i="15"/>
  <c r="AK322" i="15"/>
  <c r="AL322" i="15"/>
  <c r="AI526" i="15"/>
  <c r="AM526" i="15" s="1"/>
  <c r="AD526" i="15"/>
  <c r="AD334" i="15"/>
  <c r="AI334" i="15"/>
  <c r="AI791" i="15"/>
  <c r="AK791" i="15" s="1"/>
  <c r="AI774" i="15"/>
  <c r="AM774" i="15" s="1"/>
  <c r="AD765" i="15"/>
  <c r="AI749" i="15"/>
  <c r="AJ749" i="15" s="1"/>
  <c r="AL734" i="15"/>
  <c r="AI719" i="15"/>
  <c r="AD718" i="15"/>
  <c r="AK686" i="15"/>
  <c r="AI681" i="15"/>
  <c r="AI668" i="15"/>
  <c r="AJ668" i="15" s="1"/>
  <c r="AI645" i="15"/>
  <c r="AI640" i="15"/>
  <c r="AJ640" i="15" s="1"/>
  <c r="AI615" i="15"/>
  <c r="AK615" i="15" s="1"/>
  <c r="AD606" i="15"/>
  <c r="AI587" i="15"/>
  <c r="AK565" i="15"/>
  <c r="AI548" i="15"/>
  <c r="AJ548" i="15" s="1"/>
  <c r="AD548" i="15"/>
  <c r="AJ396" i="15"/>
  <c r="AL396" i="15"/>
  <c r="AL761" i="15"/>
  <c r="AK734" i="15"/>
  <c r="AD721" i="15"/>
  <c r="AL634" i="15"/>
  <c r="AM631" i="15"/>
  <c r="AM598" i="15"/>
  <c r="AJ565" i="15"/>
  <c r="AI544" i="15"/>
  <c r="AL544" i="15" s="1"/>
  <c r="AD544" i="15"/>
  <c r="AI515" i="15"/>
  <c r="AD515" i="15"/>
  <c r="AJ136" i="15"/>
  <c r="AK136" i="15"/>
  <c r="AM136" i="15"/>
  <c r="AJ761" i="15"/>
  <c r="AJ634" i="15"/>
  <c r="AI601" i="15"/>
  <c r="AJ601" i="15" s="1"/>
  <c r="AI550" i="15"/>
  <c r="AM550" i="15" s="1"/>
  <c r="AD550" i="15"/>
  <c r="AJ527" i="15"/>
  <c r="AK527" i="15"/>
  <c r="AM527" i="15"/>
  <c r="AM471" i="15"/>
  <c r="AL471" i="15"/>
  <c r="AK438" i="15"/>
  <c r="AL438" i="15"/>
  <c r="AM438" i="15"/>
  <c r="AI378" i="15"/>
  <c r="AD378" i="15"/>
  <c r="AK366" i="15"/>
  <c r="AJ366" i="15"/>
  <c r="AL366" i="15"/>
  <c r="AM366" i="15"/>
  <c r="AI308" i="15"/>
  <c r="AL308" i="15" s="1"/>
  <c r="AD308" i="15"/>
  <c r="AI296" i="15"/>
  <c r="AL296" i="15" s="1"/>
  <c r="AD296" i="15"/>
  <c r="AL453" i="15"/>
  <c r="AM453" i="15"/>
  <c r="AD394" i="15"/>
  <c r="AI394" i="15"/>
  <c r="AM288" i="15"/>
  <c r="AJ288" i="15"/>
  <c r="AL288" i="15"/>
  <c r="AI272" i="15"/>
  <c r="AL272" i="15" s="1"/>
  <c r="AD272" i="15"/>
  <c r="AM724" i="15"/>
  <c r="AI717" i="15"/>
  <c r="AJ717" i="15" s="1"/>
  <c r="AI714" i="15"/>
  <c r="AJ714" i="15" s="1"/>
  <c r="AM688" i="15"/>
  <c r="AI666" i="15"/>
  <c r="AM666" i="15" s="1"/>
  <c r="AM652" i="15"/>
  <c r="AM647" i="15"/>
  <c r="AD607" i="15"/>
  <c r="AI591" i="15"/>
  <c r="AK591" i="15" s="1"/>
  <c r="AD574" i="15"/>
  <c r="AD562" i="15"/>
  <c r="AJ556" i="15"/>
  <c r="AK551" i="15"/>
  <c r="AJ501" i="15"/>
  <c r="AL501" i="15"/>
  <c r="AM501" i="15"/>
  <c r="AI390" i="15"/>
  <c r="AD390" i="15"/>
  <c r="AK282" i="15"/>
  <c r="AJ282" i="15"/>
  <c r="AL282" i="15"/>
  <c r="AM282" i="15"/>
  <c r="AK227" i="15"/>
  <c r="AM227" i="15"/>
  <c r="AI669" i="15"/>
  <c r="AJ669" i="15" s="1"/>
  <c r="AL632" i="15"/>
  <c r="AI543" i="15"/>
  <c r="AD503" i="15"/>
  <c r="AI503" i="15"/>
  <c r="AI364" i="15"/>
  <c r="AL364" i="15" s="1"/>
  <c r="AD364" i="15"/>
  <c r="AJ333" i="15"/>
  <c r="AK333" i="15"/>
  <c r="AL333" i="15"/>
  <c r="AM333" i="15"/>
  <c r="AM497" i="15"/>
  <c r="AL476" i="15"/>
  <c r="AI442" i="15"/>
  <c r="AI433" i="15"/>
  <c r="AM433" i="15" s="1"/>
  <c r="AI379" i="15"/>
  <c r="AJ379" i="15" s="1"/>
  <c r="AI348" i="15"/>
  <c r="AM348" i="15" s="1"/>
  <c r="AM345" i="15"/>
  <c r="AM344" i="15"/>
  <c r="AI306" i="15"/>
  <c r="AI277" i="15"/>
  <c r="AK277" i="15" s="1"/>
  <c r="AI103" i="15"/>
  <c r="AD103" i="15"/>
  <c r="AD98" i="15"/>
  <c r="AI98" i="15"/>
  <c r="AJ55" i="15"/>
  <c r="AM55" i="15"/>
  <c r="AJ40" i="15"/>
  <c r="AK40" i="15"/>
  <c r="AL40" i="15"/>
  <c r="AM40" i="15"/>
  <c r="AI32" i="15"/>
  <c r="AD32" i="15"/>
  <c r="AJ28" i="15"/>
  <c r="AK28" i="15"/>
  <c r="AL28" i="15"/>
  <c r="AM28" i="15"/>
  <c r="AJ772" i="17"/>
  <c r="AM772" i="17"/>
  <c r="AA748" i="17"/>
  <c r="AA687" i="17"/>
  <c r="AF687" i="17" s="1"/>
  <c r="AG687" i="17" s="1"/>
  <c r="AA533" i="17"/>
  <c r="AF533" i="17" s="1"/>
  <c r="AG533" i="17" s="1"/>
  <c r="AD488" i="15"/>
  <c r="AI702" i="15"/>
  <c r="AI323" i="15"/>
  <c r="AI298" i="15"/>
  <c r="AI262" i="15"/>
  <c r="AM250" i="15"/>
  <c r="AK250" i="15"/>
  <c r="AL250" i="15"/>
  <c r="AK199" i="15"/>
  <c r="AJ199" i="15"/>
  <c r="AM199" i="15"/>
  <c r="AI185" i="15"/>
  <c r="AL185" i="15" s="1"/>
  <c r="AD185" i="15"/>
  <c r="AJ76" i="15"/>
  <c r="AK76" i="15"/>
  <c r="AL76" i="15"/>
  <c r="AM76" i="15"/>
  <c r="AJ16" i="15"/>
  <c r="AK16" i="15"/>
  <c r="AL16" i="15"/>
  <c r="AM16" i="15"/>
  <c r="AA749" i="17"/>
  <c r="AH749" i="17" s="1"/>
  <c r="AA675" i="17"/>
  <c r="AF675" i="17" s="1"/>
  <c r="AG675" i="17" s="1"/>
  <c r="AI513" i="15"/>
  <c r="AJ513" i="15" s="1"/>
  <c r="AM498" i="15"/>
  <c r="AJ497" i="15"/>
  <c r="AI486" i="15"/>
  <c r="AI474" i="15"/>
  <c r="AJ474" i="15" s="1"/>
  <c r="AD468" i="15"/>
  <c r="AD413" i="15"/>
  <c r="AL406" i="15"/>
  <c r="AD401" i="15"/>
  <c r="AI399" i="15"/>
  <c r="AM399" i="15" s="1"/>
  <c r="AI384" i="15"/>
  <c r="AJ384" i="15" s="1"/>
  <c r="AD356" i="15"/>
  <c r="AI354" i="15"/>
  <c r="AK345" i="15"/>
  <c r="AL324" i="15"/>
  <c r="AD321" i="15"/>
  <c r="AI294" i="15"/>
  <c r="AD288" i="15"/>
  <c r="AD284" i="15"/>
  <c r="AI275" i="15"/>
  <c r="AL498" i="15"/>
  <c r="AI492" i="15"/>
  <c r="AM487" i="15"/>
  <c r="AL472" i="15"/>
  <c r="AI443" i="15"/>
  <c r="AL443" i="15" s="1"/>
  <c r="AI439" i="15"/>
  <c r="AJ406" i="15"/>
  <c r="AI397" i="15"/>
  <c r="AL392" i="15"/>
  <c r="AI357" i="15"/>
  <c r="AI349" i="15"/>
  <c r="AK349" i="15" s="1"/>
  <c r="AM342" i="15"/>
  <c r="AI339" i="15"/>
  <c r="AJ339" i="15" s="1"/>
  <c r="AJ324" i="15"/>
  <c r="AD316" i="15"/>
  <c r="AI286" i="15"/>
  <c r="AI253" i="15"/>
  <c r="AK253" i="15" s="1"/>
  <c r="AD225" i="15"/>
  <c r="AI225" i="15"/>
  <c r="AM29" i="15"/>
  <c r="AJ29" i="15"/>
  <c r="AK29" i="15"/>
  <c r="AL29" i="15"/>
  <c r="AL478" i="15"/>
  <c r="AI477" i="15"/>
  <c r="AI414" i="15"/>
  <c r="AI402" i="15"/>
  <c r="AL312" i="15"/>
  <c r="AI232" i="15"/>
  <c r="AL232" i="15" s="1"/>
  <c r="AD232" i="15"/>
  <c r="AM213" i="15"/>
  <c r="AJ213" i="15"/>
  <c r="AK213" i="15"/>
  <c r="AK99" i="15"/>
  <c r="AJ99" i="15"/>
  <c r="AM99" i="15"/>
  <c r="AI89" i="15"/>
  <c r="AD89" i="15"/>
  <c r="AM77" i="15"/>
  <c r="AJ77" i="15"/>
  <c r="AK77" i="15"/>
  <c r="AL77" i="15"/>
  <c r="AA784" i="17"/>
  <c r="AA663" i="17"/>
  <c r="AF663" i="17" s="1"/>
  <c r="AG663" i="17" s="1"/>
  <c r="AD476" i="15"/>
  <c r="AD428" i="15"/>
  <c r="AL370" i="15"/>
  <c r="AI369" i="15"/>
  <c r="AD368" i="15"/>
  <c r="AI346" i="15"/>
  <c r="AK346" i="15" s="1"/>
  <c r="AJ342" i="15"/>
  <c r="AD341" i="15"/>
  <c r="AJ312" i="15"/>
  <c r="AD304" i="15"/>
  <c r="AD246" i="15"/>
  <c r="AI246" i="15"/>
  <c r="AD182" i="15"/>
  <c r="AI182" i="15"/>
  <c r="AM182" i="15" s="1"/>
  <c r="AD119" i="15"/>
  <c r="AI119" i="15"/>
  <c r="AJ119" i="15" s="1"/>
  <c r="AI499" i="15"/>
  <c r="AD497" i="15"/>
  <c r="AM450" i="15"/>
  <c r="AD436" i="15"/>
  <c r="AI407" i="15"/>
  <c r="AK407" i="15" s="1"/>
  <c r="AD387" i="15"/>
  <c r="AI385" i="15"/>
  <c r="AK385" i="15" s="1"/>
  <c r="AM318" i="15"/>
  <c r="AD292" i="15"/>
  <c r="AK258" i="15"/>
  <c r="AJ258" i="15"/>
  <c r="AM258" i="15"/>
  <c r="AD203" i="15"/>
  <c r="AI203" i="15"/>
  <c r="AI188" i="15"/>
  <c r="AM188" i="15" s="1"/>
  <c r="AD188" i="15"/>
  <c r="AI145" i="15"/>
  <c r="AD145" i="15"/>
  <c r="AD79" i="15"/>
  <c r="AI79" i="15"/>
  <c r="AM79" i="15" s="1"/>
  <c r="AA760" i="17"/>
  <c r="AA713" i="17"/>
  <c r="AL450" i="15"/>
  <c r="AI367" i="15"/>
  <c r="AL367" i="15" s="1"/>
  <c r="AL318" i="15"/>
  <c r="AM240" i="15"/>
  <c r="AJ240" i="15"/>
  <c r="AI224" i="15"/>
  <c r="AL224" i="15" s="1"/>
  <c r="AD224" i="15"/>
  <c r="AI220" i="15"/>
  <c r="AL220" i="15" s="1"/>
  <c r="AD220" i="15"/>
  <c r="AM173" i="15"/>
  <c r="AJ173" i="15"/>
  <c r="AK173" i="15"/>
  <c r="AL173" i="15"/>
  <c r="AI161" i="15"/>
  <c r="AD161" i="15"/>
  <c r="AJ19" i="15"/>
  <c r="AM19" i="15"/>
  <c r="AI215" i="15"/>
  <c r="AJ215" i="15" s="1"/>
  <c r="AD519" i="15"/>
  <c r="AM485" i="15"/>
  <c r="AJ450" i="15"/>
  <c r="AM427" i="15"/>
  <c r="AD392" i="15"/>
  <c r="AI382" i="15"/>
  <c r="AK382" i="15" s="1"/>
  <c r="AJ318" i="15"/>
  <c r="AI301" i="15"/>
  <c r="AL301" i="15" s="1"/>
  <c r="AM270" i="15"/>
  <c r="AM216" i="15"/>
  <c r="AJ216" i="15"/>
  <c r="AL216" i="15"/>
  <c r="AI13" i="15"/>
  <c r="AJ13" i="15" s="1"/>
  <c r="AD13" i="15"/>
  <c r="AD429" i="15"/>
  <c r="AI395" i="15"/>
  <c r="AI371" i="15"/>
  <c r="AI335" i="15"/>
  <c r="AK335" i="15" s="1"/>
  <c r="AM204" i="15"/>
  <c r="AJ204" i="15"/>
  <c r="AL204" i="15"/>
  <c r="AI88" i="15"/>
  <c r="AD88" i="15"/>
  <c r="AA765" i="17"/>
  <c r="AH765" i="17" s="1"/>
  <c r="AJ742" i="17"/>
  <c r="AM742" i="17"/>
  <c r="AJ226" i="15"/>
  <c r="AL214" i="15"/>
  <c r="AM210" i="15"/>
  <c r="AI195" i="15"/>
  <c r="AK195" i="15" s="1"/>
  <c r="AI191" i="15"/>
  <c r="AL191" i="15" s="1"/>
  <c r="AL137" i="15"/>
  <c r="AJ135" i="15"/>
  <c r="AI56" i="15"/>
  <c r="AL56" i="15" s="1"/>
  <c r="AM52" i="15"/>
  <c r="AI41" i="15"/>
  <c r="AI26" i="15"/>
  <c r="AJ26" i="15" s="1"/>
  <c r="AI17" i="15"/>
  <c r="AA785" i="17"/>
  <c r="AF785" i="17" s="1"/>
  <c r="AG785" i="17" s="1"/>
  <c r="AM784" i="17"/>
  <c r="AM754" i="17"/>
  <c r="AA717" i="17"/>
  <c r="AA716" i="17"/>
  <c r="AH716" i="17" s="1"/>
  <c r="AA701" i="17"/>
  <c r="AF701" i="17" s="1"/>
  <c r="AG701" i="17" s="1"/>
  <c r="AA669" i="17"/>
  <c r="AH669" i="17" s="1"/>
  <c r="AA656" i="17"/>
  <c r="AH656" i="17" s="1"/>
  <c r="AA652" i="17"/>
  <c r="AF652" i="17" s="1"/>
  <c r="AG652" i="17" s="1"/>
  <c r="AA389" i="17"/>
  <c r="AA378" i="17"/>
  <c r="AK214" i="15"/>
  <c r="AL210" i="15"/>
  <c r="AL196" i="15"/>
  <c r="AM147" i="15"/>
  <c r="AK137" i="15"/>
  <c r="AM124" i="15"/>
  <c r="AM107" i="15"/>
  <c r="AI91" i="15"/>
  <c r="AK91" i="15" s="1"/>
  <c r="AL52" i="15"/>
  <c r="AI35" i="15"/>
  <c r="AL35" i="15" s="1"/>
  <c r="AI14" i="15"/>
  <c r="AI4" i="15"/>
  <c r="AA777" i="17"/>
  <c r="AH777" i="17" s="1"/>
  <c r="AA752" i="17"/>
  <c r="AA739" i="17"/>
  <c r="AF739" i="17" s="1"/>
  <c r="AG739" i="17" s="1"/>
  <c r="AM724" i="17"/>
  <c r="AF717" i="17"/>
  <c r="AG717" i="17" s="1"/>
  <c r="AA683" i="17"/>
  <c r="AA606" i="17"/>
  <c r="AF606" i="17" s="1"/>
  <c r="AG606" i="17" s="1"/>
  <c r="AA505" i="17"/>
  <c r="AF505" i="17" s="1"/>
  <c r="AG505" i="17" s="1"/>
  <c r="AA390" i="17"/>
  <c r="AJ355" i="17"/>
  <c r="AK355" i="17"/>
  <c r="AL355" i="17"/>
  <c r="AM355" i="17"/>
  <c r="AA172" i="17"/>
  <c r="AF172" i="17" s="1"/>
  <c r="AG172" i="17" s="1"/>
  <c r="AA59" i="17"/>
  <c r="AM249" i="15"/>
  <c r="AM237" i="15"/>
  <c r="AD216" i="15"/>
  <c r="AJ214" i="15"/>
  <c r="AJ210" i="15"/>
  <c r="AD199" i="15"/>
  <c r="AJ196" i="15"/>
  <c r="AD173" i="15"/>
  <c r="AK170" i="15"/>
  <c r="AI158" i="15"/>
  <c r="AM158" i="15" s="1"/>
  <c r="AD157" i="15"/>
  <c r="AJ147" i="15"/>
  <c r="AD139" i="15"/>
  <c r="AJ137" i="15"/>
  <c r="AK124" i="15"/>
  <c r="AL121" i="15"/>
  <c r="AI115" i="15"/>
  <c r="AM111" i="15"/>
  <c r="AI110" i="15"/>
  <c r="AI83" i="15"/>
  <c r="AM83" i="15" s="1"/>
  <c r="AD76" i="15"/>
  <c r="AI74" i="15"/>
  <c r="AK74" i="15" s="1"/>
  <c r="AD68" i="15"/>
  <c r="AK52" i="15"/>
  <c r="AI5" i="15"/>
  <c r="AA772" i="17"/>
  <c r="AA711" i="17"/>
  <c r="AA694" i="17"/>
  <c r="AF694" i="17" s="1"/>
  <c r="AG694" i="17" s="1"/>
  <c r="AM653" i="17"/>
  <c r="AA637" i="17"/>
  <c r="AH637" i="17" s="1"/>
  <c r="AA51" i="17"/>
  <c r="AL773" i="17"/>
  <c r="AA757" i="17"/>
  <c r="AK751" i="17"/>
  <c r="AA737" i="17"/>
  <c r="AF737" i="17" s="1"/>
  <c r="AG737" i="17" s="1"/>
  <c r="AM718" i="17"/>
  <c r="AA691" i="17"/>
  <c r="AK651" i="17"/>
  <c r="AJ651" i="17"/>
  <c r="AL651" i="17"/>
  <c r="AA615" i="17"/>
  <c r="AF615" i="17" s="1"/>
  <c r="AG615" i="17" s="1"/>
  <c r="AA431" i="17"/>
  <c r="AF431" i="17" s="1"/>
  <c r="AG431" i="17" s="1"/>
  <c r="AJ343" i="17"/>
  <c r="AK343" i="17"/>
  <c r="AL343" i="17"/>
  <c r="AM343" i="17"/>
  <c r="AL296" i="17"/>
  <c r="AM296" i="17"/>
  <c r="AA218" i="17"/>
  <c r="AH218" i="17" s="1"/>
  <c r="AA95" i="17"/>
  <c r="AK249" i="15"/>
  <c r="AK237" i="15"/>
  <c r="AM234" i="15"/>
  <c r="AI228" i="15"/>
  <c r="AK228" i="15" s="1"/>
  <c r="AD201" i="15"/>
  <c r="AI197" i="15"/>
  <c r="AK197" i="15" s="1"/>
  <c r="AD189" i="15"/>
  <c r="AD169" i="15"/>
  <c r="AD151" i="15"/>
  <c r="AI148" i="15"/>
  <c r="AL148" i="15" s="1"/>
  <c r="AI125" i="15"/>
  <c r="AJ121" i="15"/>
  <c r="AK97" i="15"/>
  <c r="AD69" i="15"/>
  <c r="AD45" i="15"/>
  <c r="AD21" i="15"/>
  <c r="AD11" i="15"/>
  <c r="AA769" i="17"/>
  <c r="AA729" i="17"/>
  <c r="AA707" i="17"/>
  <c r="AA661" i="17"/>
  <c r="AF661" i="17" s="1"/>
  <c r="AG661" i="17" s="1"/>
  <c r="AA658" i="17"/>
  <c r="AF658" i="17" s="1"/>
  <c r="AG658" i="17" s="1"/>
  <c r="AA594" i="17"/>
  <c r="AM432" i="17"/>
  <c r="AJ432" i="17"/>
  <c r="AK432" i="17"/>
  <c r="AL432" i="17"/>
  <c r="AA138" i="17"/>
  <c r="AA97" i="17"/>
  <c r="AA56" i="17"/>
  <c r="AL234" i="15"/>
  <c r="AI231" i="15"/>
  <c r="AM231" i="15" s="1"/>
  <c r="AJ193" i="15"/>
  <c r="AK177" i="15"/>
  <c r="AK176" i="15"/>
  <c r="AM171" i="15"/>
  <c r="AD165" i="15"/>
  <c r="AI159" i="15"/>
  <c r="AI149" i="15"/>
  <c r="AJ133" i="15"/>
  <c r="AJ113" i="15"/>
  <c r="AI112" i="15"/>
  <c r="AL112" i="15" s="1"/>
  <c r="AD81" i="15"/>
  <c r="AI62" i="15"/>
  <c r="AM62" i="15" s="1"/>
  <c r="AI6" i="15"/>
  <c r="AJ6" i="15" s="1"/>
  <c r="AA776" i="17"/>
  <c r="AF776" i="17" s="1"/>
  <c r="AG776" i="17" s="1"/>
  <c r="AA724" i="17"/>
  <c r="AM687" i="17"/>
  <c r="AA682" i="17"/>
  <c r="AF682" i="17" s="1"/>
  <c r="AG682" i="17" s="1"/>
  <c r="AL676" i="17"/>
  <c r="AA639" i="17"/>
  <c r="AA296" i="17"/>
  <c r="AM198" i="15"/>
  <c r="AI175" i="15"/>
  <c r="AM172" i="15"/>
  <c r="AJ171" i="15"/>
  <c r="AM43" i="15"/>
  <c r="AI31" i="15"/>
  <c r="AK31" i="15" s="1"/>
  <c r="AM785" i="17"/>
  <c r="AH769" i="17"/>
  <c r="AA651" i="17"/>
  <c r="AA619" i="17"/>
  <c r="AA377" i="17"/>
  <c r="AA305" i="17"/>
  <c r="AA232" i="17"/>
  <c r="AJ198" i="15"/>
  <c r="AK172" i="15"/>
  <c r="AJ122" i="15"/>
  <c r="AK65" i="15"/>
  <c r="AD57" i="15"/>
  <c r="AI54" i="15"/>
  <c r="AM7" i="15"/>
  <c r="AA790" i="17"/>
  <c r="AH790" i="17" s="1"/>
  <c r="AL785" i="17"/>
  <c r="AA775" i="17"/>
  <c r="AH775" i="17" s="1"/>
  <c r="AM748" i="17"/>
  <c r="AM730" i="17"/>
  <c r="AA699" i="17"/>
  <c r="AA545" i="17"/>
  <c r="AF545" i="17" s="1"/>
  <c r="AG545" i="17" s="1"/>
  <c r="AA521" i="17"/>
  <c r="AA443" i="17"/>
  <c r="AK409" i="17"/>
  <c r="AJ409" i="17"/>
  <c r="AL409" i="17"/>
  <c r="AM409" i="17"/>
  <c r="AA94" i="17"/>
  <c r="AA83" i="17"/>
  <c r="AA63" i="17"/>
  <c r="AA15" i="17"/>
  <c r="AK157" i="15"/>
  <c r="AD36" i="15"/>
  <c r="AA728" i="17"/>
  <c r="AH728" i="17" s="1"/>
  <c r="AA657" i="17"/>
  <c r="AH657" i="17" s="1"/>
  <c r="AA647" i="17"/>
  <c r="AF647" i="17" s="1"/>
  <c r="AG647" i="17" s="1"/>
  <c r="AA626" i="17"/>
  <c r="AA582" i="17"/>
  <c r="AA529" i="17"/>
  <c r="AA486" i="17"/>
  <c r="AA482" i="17"/>
  <c r="AA366" i="17"/>
  <c r="AA263" i="17"/>
  <c r="AM222" i="15"/>
  <c r="AI219" i="15"/>
  <c r="AM219" i="15" s="1"/>
  <c r="AL201" i="15"/>
  <c r="AK200" i="15"/>
  <c r="AI194" i="15"/>
  <c r="AJ194" i="15" s="1"/>
  <c r="AJ157" i="15"/>
  <c r="AD121" i="15"/>
  <c r="AK109" i="15"/>
  <c r="AD97" i="15"/>
  <c r="AD84" i="15"/>
  <c r="AA455" i="17"/>
  <c r="AI235" i="15"/>
  <c r="AK235" i="15" s="1"/>
  <c r="AL226" i="15"/>
  <c r="AL222" i="15"/>
  <c r="AK201" i="15"/>
  <c r="AK169" i="15"/>
  <c r="AI134" i="15"/>
  <c r="AM134" i="15" s="1"/>
  <c r="AD133" i="15"/>
  <c r="AJ109" i="15"/>
  <c r="AL101" i="15"/>
  <c r="AM100" i="15"/>
  <c r="AD93" i="15"/>
  <c r="AI90" i="15"/>
  <c r="AL90" i="15" s="1"/>
  <c r="AD60" i="15"/>
  <c r="AD48" i="15"/>
  <c r="AA733" i="17"/>
  <c r="AA727" i="17"/>
  <c r="AH727" i="17" s="1"/>
  <c r="AA692" i="17"/>
  <c r="AH692" i="17" s="1"/>
  <c r="AA549" i="17"/>
  <c r="AH549" i="17" s="1"/>
  <c r="AM339" i="17"/>
  <c r="AK339" i="17"/>
  <c r="AL339" i="17"/>
  <c r="AA294" i="17"/>
  <c r="AF294" i="17" s="1"/>
  <c r="AG294" i="17" s="1"/>
  <c r="AJ237" i="17"/>
  <c r="AL237" i="17"/>
  <c r="AM237" i="17"/>
  <c r="AA165" i="17"/>
  <c r="AH165" i="17" s="1"/>
  <c r="AA60" i="17"/>
  <c r="AA633" i="17"/>
  <c r="AA614" i="17"/>
  <c r="AM518" i="17"/>
  <c r="AA402" i="17"/>
  <c r="AF402" i="17" s="1"/>
  <c r="AG402" i="17" s="1"/>
  <c r="AA351" i="17"/>
  <c r="AA339" i="17"/>
  <c r="AH339" i="17" s="1"/>
  <c r="AK331" i="17"/>
  <c r="AA330" i="17"/>
  <c r="AF330" i="17" s="1"/>
  <c r="AG330" i="17" s="1"/>
  <c r="AL328" i="17"/>
  <c r="AA298" i="17"/>
  <c r="AH298" i="17" s="1"/>
  <c r="AM281" i="17"/>
  <c r="AK267" i="17"/>
  <c r="AJ242" i="17"/>
  <c r="AL225" i="17"/>
  <c r="AM212" i="17"/>
  <c r="AM205" i="17"/>
  <c r="AJ109" i="17"/>
  <c r="AA78" i="17"/>
  <c r="AA76" i="17"/>
  <c r="AF76" i="17" s="1"/>
  <c r="AG76" i="17" s="1"/>
  <c r="AL48" i="17"/>
  <c r="AJ21" i="17"/>
  <c r="AJ12" i="17"/>
  <c r="AA631" i="17"/>
  <c r="AL628" i="17"/>
  <c r="AA523" i="17"/>
  <c r="AA508" i="17"/>
  <c r="AA353" i="17"/>
  <c r="AF353" i="17" s="1"/>
  <c r="AG353" i="17" s="1"/>
  <c r="AJ331" i="17"/>
  <c r="AA320" i="17"/>
  <c r="AA250" i="17"/>
  <c r="AF250" i="17" s="1"/>
  <c r="AG250" i="17" s="1"/>
  <c r="AA240" i="17"/>
  <c r="AL141" i="17"/>
  <c r="AA131" i="17"/>
  <c r="AA114" i="17"/>
  <c r="AF114" i="17" s="1"/>
  <c r="AG114" i="17" s="1"/>
  <c r="AJ59" i="17"/>
  <c r="AM53" i="17"/>
  <c r="AA598" i="17"/>
  <c r="AF598" i="17" s="1"/>
  <c r="AG598" i="17" s="1"/>
  <c r="AL528" i="17"/>
  <c r="AA510" i="17"/>
  <c r="AH510" i="17" s="1"/>
  <c r="AA470" i="17"/>
  <c r="AF470" i="17" s="1"/>
  <c r="AG470" i="17" s="1"/>
  <c r="AA457" i="17"/>
  <c r="AA456" i="17"/>
  <c r="AA433" i="17"/>
  <c r="AA432" i="17"/>
  <c r="AH432" i="17" s="1"/>
  <c r="AA418" i="17"/>
  <c r="AF418" i="17" s="1"/>
  <c r="AG418" i="17" s="1"/>
  <c r="AA381" i="17"/>
  <c r="AF381" i="17" s="1"/>
  <c r="AG381" i="17" s="1"/>
  <c r="AA300" i="17"/>
  <c r="AF300" i="17" s="1"/>
  <c r="AG300" i="17" s="1"/>
  <c r="AA152" i="17"/>
  <c r="AA141" i="17"/>
  <c r="AF141" i="17" s="1"/>
  <c r="AG141" i="17" s="1"/>
  <c r="AA88" i="17"/>
  <c r="AF88" i="17" s="1"/>
  <c r="AG88" i="17" s="1"/>
  <c r="AA33" i="17"/>
  <c r="AA26" i="17"/>
  <c r="AH26" i="17" s="1"/>
  <c r="AM605" i="17"/>
  <c r="AA577" i="17"/>
  <c r="AF577" i="17" s="1"/>
  <c r="AG577" i="17" s="1"/>
  <c r="AA537" i="17"/>
  <c r="AF537" i="17" s="1"/>
  <c r="AG537" i="17" s="1"/>
  <c r="AJ528" i="17"/>
  <c r="AA479" i="17"/>
  <c r="AA458" i="17"/>
  <c r="AA434" i="17"/>
  <c r="AA397" i="17"/>
  <c r="AH397" i="17" s="1"/>
  <c r="AK388" i="17"/>
  <c r="AK352" i="17"/>
  <c r="AA335" i="17"/>
  <c r="AL332" i="17"/>
  <c r="AA293" i="17"/>
  <c r="AA287" i="17"/>
  <c r="AH287" i="17" s="1"/>
  <c r="AA261" i="17"/>
  <c r="AA244" i="17"/>
  <c r="AF244" i="17" s="1"/>
  <c r="AG244" i="17" s="1"/>
  <c r="AA237" i="17"/>
  <c r="AA228" i="17"/>
  <c r="AF228" i="17" s="1"/>
  <c r="AG228" i="17" s="1"/>
  <c r="AA182" i="17"/>
  <c r="AF182" i="17" s="1"/>
  <c r="AG182" i="17" s="1"/>
  <c r="AA146" i="17"/>
  <c r="AL85" i="17"/>
  <c r="AM77" i="17"/>
  <c r="AL63" i="17"/>
  <c r="AJ53" i="17"/>
  <c r="AM23" i="17"/>
  <c r="AA16" i="17"/>
  <c r="AH16" i="17" s="1"/>
  <c r="AJ9" i="17"/>
  <c r="AA5" i="17"/>
  <c r="AF5" i="17" s="1"/>
  <c r="AG5" i="17" s="1"/>
  <c r="AA649" i="17"/>
  <c r="AF649" i="17" s="1"/>
  <c r="AG649" i="17" s="1"/>
  <c r="AA630" i="17"/>
  <c r="AA611" i="17"/>
  <c r="AK605" i="17"/>
  <c r="AK593" i="17"/>
  <c r="AJ560" i="17"/>
  <c r="AA490" i="17"/>
  <c r="AJ417" i="17"/>
  <c r="AM408" i="17"/>
  <c r="AM391" i="17"/>
  <c r="AJ388" i="17"/>
  <c r="AA359" i="17"/>
  <c r="AH359" i="17" s="1"/>
  <c r="AJ352" i="17"/>
  <c r="AM342" i="17"/>
  <c r="AA342" i="17"/>
  <c r="AA328" i="17"/>
  <c r="AM327" i="17"/>
  <c r="AJ299" i="17"/>
  <c r="AJ252" i="17"/>
  <c r="AL249" i="17"/>
  <c r="AA242" i="17"/>
  <c r="AH242" i="17" s="1"/>
  <c r="AL175" i="17"/>
  <c r="AL173" i="17"/>
  <c r="AA170" i="17"/>
  <c r="AM159" i="17"/>
  <c r="AM147" i="17"/>
  <c r="AK85" i="17"/>
  <c r="AL77" i="17"/>
  <c r="AA48" i="17"/>
  <c r="AF48" i="17" s="1"/>
  <c r="AG48" i="17" s="1"/>
  <c r="AA47" i="17"/>
  <c r="AA45" i="17"/>
  <c r="AF45" i="17" s="1"/>
  <c r="AG45" i="17" s="1"/>
  <c r="AL40" i="17"/>
  <c r="AM30" i="17"/>
  <c r="AM642" i="17"/>
  <c r="AM627" i="17"/>
  <c r="AA623" i="17"/>
  <c r="AF623" i="17" s="1"/>
  <c r="AG623" i="17" s="1"/>
  <c r="AJ605" i="17"/>
  <c r="AA580" i="17"/>
  <c r="AH580" i="17" s="1"/>
  <c r="AM551" i="17"/>
  <c r="AA542" i="17"/>
  <c r="AK532" i="17"/>
  <c r="AA530" i="17"/>
  <c r="AH530" i="17" s="1"/>
  <c r="AH523" i="17"/>
  <c r="AA518" i="17"/>
  <c r="AF518" i="17" s="1"/>
  <c r="AG518" i="17" s="1"/>
  <c r="AL399" i="17"/>
  <c r="AL391" i="17"/>
  <c r="AM376" i="17"/>
  <c r="AK364" i="17"/>
  <c r="AA356" i="17"/>
  <c r="AH356" i="17" s="1"/>
  <c r="AA344" i="17"/>
  <c r="AL342" i="17"/>
  <c r="AA338" i="17"/>
  <c r="AH338" i="17" s="1"/>
  <c r="AM318" i="17"/>
  <c r="AA308" i="17"/>
  <c r="AL257" i="17"/>
  <c r="AA202" i="17"/>
  <c r="AF202" i="17" s="1"/>
  <c r="AG202" i="17" s="1"/>
  <c r="AA184" i="17"/>
  <c r="AJ175" i="17"/>
  <c r="AA160" i="17"/>
  <c r="AL159" i="17"/>
  <c r="AA148" i="17"/>
  <c r="AF148" i="17" s="1"/>
  <c r="AG148" i="17" s="1"/>
  <c r="AL147" i="17"/>
  <c r="AA132" i="17"/>
  <c r="AF132" i="17" s="1"/>
  <c r="AG132" i="17" s="1"/>
  <c r="AJ85" i="17"/>
  <c r="AK77" i="17"/>
  <c r="AA74" i="17"/>
  <c r="AH74" i="17" s="1"/>
  <c r="AM65" i="17"/>
  <c r="AM32" i="17"/>
  <c r="AA602" i="17"/>
  <c r="AH602" i="17" s="1"/>
  <c r="AA590" i="17"/>
  <c r="AA557" i="17"/>
  <c r="AA517" i="17"/>
  <c r="AF517" i="17" s="1"/>
  <c r="AG517" i="17" s="1"/>
  <c r="AA485" i="17"/>
  <c r="AF485" i="17" s="1"/>
  <c r="AG485" i="17" s="1"/>
  <c r="AA467" i="17"/>
  <c r="AA460" i="17"/>
  <c r="AF460" i="17" s="1"/>
  <c r="AG460" i="17" s="1"/>
  <c r="AA442" i="17"/>
  <c r="AF442" i="17" s="1"/>
  <c r="AG442" i="17" s="1"/>
  <c r="AA436" i="17"/>
  <c r="AF436" i="17" s="1"/>
  <c r="AG436" i="17" s="1"/>
  <c r="AA422" i="17"/>
  <c r="AK376" i="17"/>
  <c r="AJ364" i="17"/>
  <c r="AA327" i="17"/>
  <c r="AA319" i="17"/>
  <c r="AH319" i="17" s="1"/>
  <c r="AA317" i="17"/>
  <c r="AF317" i="17" s="1"/>
  <c r="AG317" i="17" s="1"/>
  <c r="AJ274" i="17"/>
  <c r="AA236" i="17"/>
  <c r="AF236" i="17" s="1"/>
  <c r="AG236" i="17" s="1"/>
  <c r="AJ208" i="17"/>
  <c r="AA196" i="17"/>
  <c r="AK159" i="17"/>
  <c r="AK147" i="17"/>
  <c r="AL108" i="17"/>
  <c r="AA50" i="17"/>
  <c r="AA640" i="17"/>
  <c r="AA627" i="17"/>
  <c r="AF627" i="17" s="1"/>
  <c r="AG627" i="17" s="1"/>
  <c r="AA563" i="17"/>
  <c r="AF563" i="17" s="1"/>
  <c r="AG563" i="17" s="1"/>
  <c r="AA478" i="17"/>
  <c r="AF478" i="17" s="1"/>
  <c r="AG478" i="17" s="1"/>
  <c r="AA474" i="17"/>
  <c r="AF474" i="17" s="1"/>
  <c r="AG474" i="17" s="1"/>
  <c r="AA449" i="17"/>
  <c r="AF449" i="17" s="1"/>
  <c r="AG449" i="17" s="1"/>
  <c r="AA401" i="17"/>
  <c r="AF401" i="17" s="1"/>
  <c r="AG401" i="17" s="1"/>
  <c r="AA340" i="17"/>
  <c r="AH340" i="17" s="1"/>
  <c r="AA281" i="17"/>
  <c r="AF281" i="17" s="1"/>
  <c r="AG281" i="17" s="1"/>
  <c r="AA251" i="17"/>
  <c r="AF251" i="17" s="1"/>
  <c r="AG251" i="17" s="1"/>
  <c r="AA249" i="17"/>
  <c r="AH249" i="17" s="1"/>
  <c r="AA238" i="17"/>
  <c r="AA205" i="17"/>
  <c r="AF205" i="17" s="1"/>
  <c r="AG205" i="17" s="1"/>
  <c r="AA204" i="17"/>
  <c r="AM132" i="17"/>
  <c r="AA126" i="17"/>
  <c r="AH126" i="17" s="1"/>
  <c r="AA102" i="17"/>
  <c r="AF102" i="17" s="1"/>
  <c r="AG102" i="17" s="1"/>
  <c r="AA68" i="17"/>
  <c r="AH68" i="17" s="1"/>
  <c r="AA576" i="17"/>
  <c r="AA573" i="17"/>
  <c r="AA571" i="17"/>
  <c r="AH571" i="17" s="1"/>
  <c r="AA560" i="17"/>
  <c r="AH560" i="17" s="1"/>
  <c r="AA534" i="17"/>
  <c r="AH534" i="17" s="1"/>
  <c r="AA444" i="17"/>
  <c r="AF444" i="17" s="1"/>
  <c r="AG444" i="17" s="1"/>
  <c r="AA408" i="17"/>
  <c r="AF408" i="17" s="1"/>
  <c r="AG408" i="17" s="1"/>
  <c r="AA346" i="17"/>
  <c r="AH346" i="17" s="1"/>
  <c r="AA274" i="17"/>
  <c r="AH274" i="17" s="1"/>
  <c r="AA268" i="17"/>
  <c r="AF268" i="17" s="1"/>
  <c r="AG268" i="17" s="1"/>
  <c r="AA266" i="17"/>
  <c r="AA260" i="17"/>
  <c r="AA256" i="17"/>
  <c r="AF256" i="17" s="1"/>
  <c r="AG256" i="17" s="1"/>
  <c r="AA215" i="17"/>
  <c r="AH215" i="17" s="1"/>
  <c r="AA199" i="17"/>
  <c r="AF199" i="17" s="1"/>
  <c r="AG199" i="17" s="1"/>
  <c r="AA161" i="17"/>
  <c r="AA65" i="17"/>
  <c r="AA35" i="17"/>
  <c r="AF35" i="17" s="1"/>
  <c r="AG35" i="17" s="1"/>
  <c r="AM639" i="17"/>
  <c r="AA565" i="17"/>
  <c r="AF565" i="17" s="1"/>
  <c r="AG565" i="17" s="1"/>
  <c r="AA552" i="17"/>
  <c r="AF552" i="17" s="1"/>
  <c r="AG552" i="17" s="1"/>
  <c r="AA498" i="17"/>
  <c r="AF498" i="17" s="1"/>
  <c r="AG498" i="17" s="1"/>
  <c r="AA493" i="17"/>
  <c r="AF493" i="17" s="1"/>
  <c r="AG493" i="17" s="1"/>
  <c r="AA462" i="17"/>
  <c r="AF462" i="17" s="1"/>
  <c r="AG462" i="17" s="1"/>
  <c r="AA446" i="17"/>
  <c r="AA379" i="17"/>
  <c r="AH379" i="17" s="1"/>
  <c r="AL319" i="17"/>
  <c r="AL293" i="17"/>
  <c r="AA277" i="17"/>
  <c r="AH277" i="17" s="1"/>
  <c r="AA262" i="17"/>
  <c r="AF262" i="17" s="1"/>
  <c r="AG262" i="17" s="1"/>
  <c r="AA220" i="17"/>
  <c r="AF220" i="17" s="1"/>
  <c r="AG220" i="17" s="1"/>
  <c r="AA216" i="17"/>
  <c r="AA175" i="17"/>
  <c r="AH175" i="17" s="1"/>
  <c r="AJ80" i="17"/>
  <c r="AJ44" i="17"/>
  <c r="AA27" i="17"/>
  <c r="AJ24" i="17"/>
  <c r="AL639" i="17"/>
  <c r="AH611" i="17"/>
  <c r="AA568" i="17"/>
  <c r="AA562" i="17"/>
  <c r="AF562" i="17" s="1"/>
  <c r="AG562" i="17" s="1"/>
  <c r="AL552" i="17"/>
  <c r="AA466" i="17"/>
  <c r="AH466" i="17" s="1"/>
  <c r="AK400" i="17"/>
  <c r="AA354" i="17"/>
  <c r="AF354" i="17" s="1"/>
  <c r="AG354" i="17" s="1"/>
  <c r="AM267" i="17"/>
  <c r="AA248" i="17"/>
  <c r="AA206" i="17"/>
  <c r="AA99" i="17"/>
  <c r="AF99" i="17" s="1"/>
  <c r="AG99" i="17" s="1"/>
  <c r="AA69" i="17"/>
  <c r="AJ777" i="15"/>
  <c r="AK777" i="15"/>
  <c r="AL777" i="15"/>
  <c r="AM777" i="15"/>
  <c r="AJ702" i="15"/>
  <c r="AL702" i="15" s="1"/>
  <c r="AJ789" i="15"/>
  <c r="AK789" i="15"/>
  <c r="AL789" i="15"/>
  <c r="AM789" i="15"/>
  <c r="AK740" i="15"/>
  <c r="AL740" i="15"/>
  <c r="AM740" i="15"/>
  <c r="AJ740" i="15"/>
  <c r="AK776" i="15"/>
  <c r="AL776" i="15"/>
  <c r="AM776" i="15"/>
  <c r="AJ776" i="15"/>
  <c r="AM788" i="15"/>
  <c r="AJ788" i="15"/>
  <c r="AJ765" i="15"/>
  <c r="AK765" i="15"/>
  <c r="AL765" i="15"/>
  <c r="AM765" i="15"/>
  <c r="AD751" i="15"/>
  <c r="AI751" i="15"/>
  <c r="AI744" i="15"/>
  <c r="AD744" i="15"/>
  <c r="AD730" i="15"/>
  <c r="AK728" i="15"/>
  <c r="AL728" i="15"/>
  <c r="AM728" i="15"/>
  <c r="AJ697" i="15"/>
  <c r="AL697" i="15"/>
  <c r="AM697" i="15"/>
  <c r="AI694" i="15"/>
  <c r="AD694" i="15"/>
  <c r="AM692" i="15"/>
  <c r="AD685" i="15"/>
  <c r="AD679" i="15"/>
  <c r="AI679" i="15"/>
  <c r="AD605" i="15"/>
  <c r="AI605" i="15"/>
  <c r="AJ562" i="15"/>
  <c r="AK562" i="15"/>
  <c r="AL562" i="15"/>
  <c r="AM562" i="15"/>
  <c r="AK524" i="15"/>
  <c r="AL524" i="15"/>
  <c r="AM524" i="15"/>
  <c r="AJ524" i="15"/>
  <c r="AJ509" i="15"/>
  <c r="AK509" i="15"/>
  <c r="AL509" i="15"/>
  <c r="AM509" i="15"/>
  <c r="AI733" i="15"/>
  <c r="AI682" i="15"/>
  <c r="AD682" i="15"/>
  <c r="AI794" i="15"/>
  <c r="AD793" i="15"/>
  <c r="AD789" i="15"/>
  <c r="AD777" i="15"/>
  <c r="AD769" i="15"/>
  <c r="AJ766" i="15"/>
  <c r="AK766" i="15"/>
  <c r="AL766" i="15"/>
  <c r="AM766" i="15"/>
  <c r="AD727" i="15"/>
  <c r="AI727" i="15"/>
  <c r="AL723" i="15"/>
  <c r="AJ721" i="15"/>
  <c r="AL721" i="15"/>
  <c r="AJ718" i="15"/>
  <c r="AK718" i="15"/>
  <c r="AL718" i="15"/>
  <c r="AM718" i="15"/>
  <c r="AJ709" i="15"/>
  <c r="AL709" i="15"/>
  <c r="AM709" i="15"/>
  <c r="AI706" i="15"/>
  <c r="AD706" i="15"/>
  <c r="AD697" i="15"/>
  <c r="AD691" i="15"/>
  <c r="AI691" i="15"/>
  <c r="AM675" i="15"/>
  <c r="AI660" i="15"/>
  <c r="AD660" i="15"/>
  <c r="AD641" i="15"/>
  <c r="AI641" i="15"/>
  <c r="AI104" i="15"/>
  <c r="AD104" i="15"/>
  <c r="AI96" i="15"/>
  <c r="AD96" i="15"/>
  <c r="AM786" i="15"/>
  <c r="AJ786" i="15"/>
  <c r="AM738" i="15"/>
  <c r="AJ738" i="15"/>
  <c r="AD703" i="15"/>
  <c r="AI703" i="15"/>
  <c r="AL669" i="15"/>
  <c r="AI644" i="15"/>
  <c r="AD644" i="15"/>
  <c r="AJ617" i="15"/>
  <c r="AK617" i="15"/>
  <c r="AL617" i="15"/>
  <c r="AM617" i="15"/>
  <c r="AK608" i="15"/>
  <c r="AL608" i="15"/>
  <c r="AM608" i="15"/>
  <c r="AJ608" i="15"/>
  <c r="AJ585" i="15"/>
  <c r="AK585" i="15"/>
  <c r="AL585" i="15"/>
  <c r="AD549" i="15"/>
  <c r="AI549" i="15"/>
  <c r="AJ440" i="15"/>
  <c r="AK440" i="15"/>
  <c r="AM440" i="15"/>
  <c r="AL440" i="15"/>
  <c r="AI792" i="15"/>
  <c r="AD792" i="15"/>
  <c r="AD593" i="15"/>
  <c r="AI593" i="15"/>
  <c r="AD303" i="15"/>
  <c r="AI303" i="15"/>
  <c r="AD559" i="15"/>
  <c r="AK764" i="15"/>
  <c r="AL764" i="15"/>
  <c r="AM764" i="15"/>
  <c r="AJ723" i="15"/>
  <c r="AD715" i="15"/>
  <c r="AI715" i="15"/>
  <c r="AJ699" i="15"/>
  <c r="AK699" i="15"/>
  <c r="AM699" i="15"/>
  <c r="AJ681" i="15"/>
  <c r="AK681" i="15"/>
  <c r="AL681" i="15"/>
  <c r="AM681" i="15"/>
  <c r="AI434" i="15"/>
  <c r="AD434" i="15"/>
  <c r="AJ730" i="15"/>
  <c r="AK730" i="15"/>
  <c r="AL730" i="15"/>
  <c r="AM730" i="15"/>
  <c r="AL790" i="15"/>
  <c r="AJ778" i="15"/>
  <c r="AK778" i="15"/>
  <c r="AL778" i="15"/>
  <c r="AD763" i="15"/>
  <c r="AI763" i="15"/>
  <c r="AL757" i="15"/>
  <c r="AI756" i="15"/>
  <c r="AD756" i="15"/>
  <c r="AJ748" i="15"/>
  <c r="AI729" i="15"/>
  <c r="AJ693" i="15"/>
  <c r="AK693" i="15"/>
  <c r="AL693" i="15"/>
  <c r="AM693" i="15"/>
  <c r="AK512" i="15"/>
  <c r="AL512" i="15"/>
  <c r="AM512" i="15"/>
  <c r="AJ512" i="15"/>
  <c r="AD423" i="15"/>
  <c r="AI423" i="15"/>
  <c r="AD331" i="15"/>
  <c r="AI331" i="15"/>
  <c r="AK757" i="15"/>
  <c r="AJ742" i="15"/>
  <c r="AK742" i="15"/>
  <c r="AL742" i="15"/>
  <c r="AM742" i="15"/>
  <c r="AI672" i="15"/>
  <c r="AD672" i="15"/>
  <c r="AL359" i="15"/>
  <c r="AK359" i="15"/>
  <c r="AM359" i="15"/>
  <c r="AJ559" i="15"/>
  <c r="AL559" i="15"/>
  <c r="AM559" i="15"/>
  <c r="AK559" i="15"/>
  <c r="AJ685" i="15"/>
  <c r="AL685" i="15"/>
  <c r="AM685" i="15"/>
  <c r="AD673" i="15"/>
  <c r="AI425" i="15"/>
  <c r="AD425" i="15"/>
  <c r="AM793" i="15"/>
  <c r="AM761" i="15"/>
  <c r="AD742" i="15"/>
  <c r="AI732" i="15"/>
  <c r="AD732" i="15"/>
  <c r="AI684" i="15"/>
  <c r="AD684" i="15"/>
  <c r="AM678" i="15"/>
  <c r="AJ678" i="15"/>
  <c r="AJ658" i="15"/>
  <c r="AK658" i="15"/>
  <c r="AL658" i="15"/>
  <c r="AM658" i="15"/>
  <c r="AK656" i="15"/>
  <c r="AL656" i="15"/>
  <c r="AM656" i="15"/>
  <c r="AJ537" i="15"/>
  <c r="AK537" i="15"/>
  <c r="AL537" i="15"/>
  <c r="AM537" i="15"/>
  <c r="AK752" i="15"/>
  <c r="AD740" i="15"/>
  <c r="AL793" i="15"/>
  <c r="AL787" i="15"/>
  <c r="AM787" i="15"/>
  <c r="AM781" i="15"/>
  <c r="AL775" i="15"/>
  <c r="AM775" i="15"/>
  <c r="AM769" i="15"/>
  <c r="AM726" i="15"/>
  <c r="AJ726" i="15"/>
  <c r="AI696" i="15"/>
  <c r="AD696" i="15"/>
  <c r="AI461" i="15"/>
  <c r="AD461" i="15"/>
  <c r="AJ459" i="15"/>
  <c r="AK459" i="15"/>
  <c r="AL459" i="15"/>
  <c r="AM459" i="15"/>
  <c r="AI780" i="15"/>
  <c r="AD780" i="15"/>
  <c r="AM762" i="15"/>
  <c r="AJ762" i="15"/>
  <c r="AJ673" i="15"/>
  <c r="AL673" i="15"/>
  <c r="AM673" i="15"/>
  <c r="AJ323" i="15"/>
  <c r="AL323" i="15"/>
  <c r="AK323" i="15"/>
  <c r="AM323" i="15"/>
  <c r="AK793" i="15"/>
  <c r="AL769" i="15"/>
  <c r="AI768" i="15"/>
  <c r="AD768" i="15"/>
  <c r="AD739" i="15"/>
  <c r="AI739" i="15"/>
  <c r="AI720" i="15"/>
  <c r="AD720" i="15"/>
  <c r="AI708" i="15"/>
  <c r="AD708" i="15"/>
  <c r="AK685" i="15"/>
  <c r="AL643" i="15"/>
  <c r="AJ643" i="15"/>
  <c r="AK643" i="15"/>
  <c r="AM643" i="15"/>
  <c r="AM372" i="15"/>
  <c r="AK372" i="15"/>
  <c r="AJ372" i="15"/>
  <c r="AL372" i="15"/>
  <c r="AM301" i="15"/>
  <c r="AJ301" i="15"/>
  <c r="AK301" i="15"/>
  <c r="AI670" i="15"/>
  <c r="AD670" i="15"/>
  <c r="AM418" i="15"/>
  <c r="AJ418" i="15"/>
  <c r="AK418" i="15"/>
  <c r="AL418" i="15"/>
  <c r="AK769" i="15"/>
  <c r="AD757" i="15"/>
  <c r="AJ754" i="15"/>
  <c r="AK754" i="15"/>
  <c r="AL754" i="15"/>
  <c r="AM754" i="15"/>
  <c r="AM721" i="15"/>
  <c r="AM714" i="15"/>
  <c r="AK697" i="15"/>
  <c r="AD643" i="15"/>
  <c r="AL601" i="15"/>
  <c r="AK601" i="15"/>
  <c r="AM601" i="15"/>
  <c r="AK590" i="15"/>
  <c r="AM590" i="15"/>
  <c r="AL590" i="15"/>
  <c r="AJ521" i="15"/>
  <c r="AK521" i="15"/>
  <c r="AL521" i="15"/>
  <c r="AM521" i="15"/>
  <c r="AD505" i="15"/>
  <c r="AI505" i="15"/>
  <c r="AI667" i="15"/>
  <c r="AM663" i="15"/>
  <c r="AI655" i="15"/>
  <c r="AJ654" i="15"/>
  <c r="AM637" i="15"/>
  <c r="AK635" i="15"/>
  <c r="AJ625" i="15"/>
  <c r="AK620" i="15"/>
  <c r="AL620" i="15"/>
  <c r="AM620" i="15"/>
  <c r="AJ613" i="15"/>
  <c r="AK602" i="15"/>
  <c r="AM602" i="15"/>
  <c r="AI597" i="15"/>
  <c r="AJ582" i="15"/>
  <c r="AK582" i="15"/>
  <c r="AM582" i="15"/>
  <c r="AJ571" i="15"/>
  <c r="AL571" i="15"/>
  <c r="AM571" i="15"/>
  <c r="AI534" i="15"/>
  <c r="AD534" i="15"/>
  <c r="AI519" i="15"/>
  <c r="AI494" i="15"/>
  <c r="AD494" i="15"/>
  <c r="AK462" i="15"/>
  <c r="AJ462" i="15"/>
  <c r="AL462" i="15"/>
  <c r="AM462" i="15"/>
  <c r="AL445" i="15"/>
  <c r="AM445" i="15"/>
  <c r="AJ445" i="15"/>
  <c r="AJ399" i="15"/>
  <c r="AD391" i="15"/>
  <c r="AI391" i="15"/>
  <c r="AL289" i="15"/>
  <c r="AM289" i="15"/>
  <c r="AJ289" i="15"/>
  <c r="AK289" i="15"/>
  <c r="AJ208" i="15"/>
  <c r="AK208" i="15"/>
  <c r="AM208" i="15"/>
  <c r="AL208" i="15"/>
  <c r="AK187" i="15"/>
  <c r="AJ187" i="15"/>
  <c r="AL187" i="15"/>
  <c r="AM187" i="15"/>
  <c r="AJ609" i="15"/>
  <c r="AK609" i="15"/>
  <c r="AL609" i="15"/>
  <c r="AJ594" i="15"/>
  <c r="AK594" i="15"/>
  <c r="AM594" i="15"/>
  <c r="AJ591" i="15"/>
  <c r="AL591" i="15"/>
  <c r="AM591" i="15"/>
  <c r="AJ574" i="15"/>
  <c r="AK574" i="15"/>
  <c r="AK560" i="15"/>
  <c r="AL560" i="15"/>
  <c r="AM560" i="15"/>
  <c r="AK554" i="15"/>
  <c r="AL554" i="15"/>
  <c r="AM554" i="15"/>
  <c r="AD553" i="15"/>
  <c r="AI553" i="15"/>
  <c r="AJ547" i="15"/>
  <c r="AL547" i="15"/>
  <c r="AM547" i="15"/>
  <c r="AJ525" i="15"/>
  <c r="AK525" i="15"/>
  <c r="AJ507" i="15"/>
  <c r="AK507" i="15"/>
  <c r="AL507" i="15"/>
  <c r="AM507" i="15"/>
  <c r="AL491" i="15"/>
  <c r="AK491" i="15"/>
  <c r="AM491" i="15"/>
  <c r="AJ489" i="15"/>
  <c r="AK489" i="15"/>
  <c r="AL489" i="15"/>
  <c r="AM489" i="15"/>
  <c r="AI482" i="15"/>
  <c r="AD482" i="15"/>
  <c r="AJ479" i="15"/>
  <c r="AK479" i="15"/>
  <c r="AM479" i="15"/>
  <c r="AJ464" i="15"/>
  <c r="AK464" i="15"/>
  <c r="AM464" i="15"/>
  <c r="AD421" i="15"/>
  <c r="AI421" i="15"/>
  <c r="AL397" i="15"/>
  <c r="AM397" i="15"/>
  <c r="AJ397" i="15"/>
  <c r="AK397" i="15"/>
  <c r="AM360" i="15"/>
  <c r="AK360" i="15"/>
  <c r="AL360" i="15"/>
  <c r="AJ327" i="15"/>
  <c r="AK327" i="15"/>
  <c r="AL327" i="15"/>
  <c r="AM327" i="15"/>
  <c r="AI276" i="15"/>
  <c r="AI221" i="15"/>
  <c r="AD221" i="15"/>
  <c r="AJ219" i="15"/>
  <c r="AK219" i="15"/>
  <c r="AK663" i="15"/>
  <c r="AD658" i="15"/>
  <c r="AK639" i="15"/>
  <c r="AK637" i="15"/>
  <c r="AK626" i="15"/>
  <c r="AM626" i="15"/>
  <c r="AK614" i="15"/>
  <c r="AM614" i="15"/>
  <c r="AJ606" i="15"/>
  <c r="AK606" i="15"/>
  <c r="AM606" i="15"/>
  <c r="AL603" i="15"/>
  <c r="AM603" i="15"/>
  <c r="AD594" i="15"/>
  <c r="AJ569" i="15"/>
  <c r="AK569" i="15"/>
  <c r="AL569" i="15"/>
  <c r="AD547" i="15"/>
  <c r="AD475" i="15"/>
  <c r="AI475" i="15"/>
  <c r="AJ435" i="15"/>
  <c r="AK435" i="15"/>
  <c r="AL435" i="15"/>
  <c r="AM435" i="15"/>
  <c r="AD291" i="15"/>
  <c r="AI291" i="15"/>
  <c r="AJ284" i="15"/>
  <c r="AK284" i="15"/>
  <c r="AM284" i="15"/>
  <c r="AL284" i="15"/>
  <c r="AD211" i="15"/>
  <c r="AI211" i="15"/>
  <c r="AJ203" i="15"/>
  <c r="AL203" i="15"/>
  <c r="AK203" i="15"/>
  <c r="AM203" i="15"/>
  <c r="AD646" i="15"/>
  <c r="AJ639" i="15"/>
  <c r="AJ630" i="15"/>
  <c r="AK630" i="15"/>
  <c r="AM630" i="15"/>
  <c r="AJ621" i="15"/>
  <c r="AK621" i="15"/>
  <c r="AL621" i="15"/>
  <c r="AL550" i="15"/>
  <c r="AK542" i="15"/>
  <c r="AL542" i="15"/>
  <c r="AM542" i="15"/>
  <c r="AD541" i="15"/>
  <c r="AI541" i="15"/>
  <c r="AI522" i="15"/>
  <c r="AD522" i="15"/>
  <c r="AI470" i="15"/>
  <c r="AD470" i="15"/>
  <c r="AL467" i="15"/>
  <c r="AJ467" i="15"/>
  <c r="AK467" i="15"/>
  <c r="AM467" i="15"/>
  <c r="AD457" i="15"/>
  <c r="AI457" i="15"/>
  <c r="AL433" i="15"/>
  <c r="AD409" i="15"/>
  <c r="AI409" i="15"/>
  <c r="AL407" i="15"/>
  <c r="AJ407" i="15"/>
  <c r="AI368" i="15"/>
  <c r="AJ182" i="15"/>
  <c r="AK182" i="15"/>
  <c r="AJ627" i="15"/>
  <c r="AL627" i="15"/>
  <c r="AM627" i="15"/>
  <c r="AJ618" i="15"/>
  <c r="AK618" i="15"/>
  <c r="AM618" i="15"/>
  <c r="AL615" i="15"/>
  <c r="AJ583" i="15"/>
  <c r="AL583" i="15"/>
  <c r="AM583" i="15"/>
  <c r="AK572" i="15"/>
  <c r="AL572" i="15"/>
  <c r="AM572" i="15"/>
  <c r="AJ561" i="15"/>
  <c r="AK561" i="15"/>
  <c r="AL561" i="15"/>
  <c r="AM561" i="15"/>
  <c r="AK555" i="15"/>
  <c r="AL555" i="15"/>
  <c r="AM555" i="15"/>
  <c r="AK548" i="15"/>
  <c r="AL548" i="15"/>
  <c r="AM548" i="15"/>
  <c r="AJ545" i="15"/>
  <c r="AK545" i="15"/>
  <c r="AL545" i="15"/>
  <c r="AJ535" i="15"/>
  <c r="AL535" i="15"/>
  <c r="AM535" i="15"/>
  <c r="AI510" i="15"/>
  <c r="AD510" i="15"/>
  <c r="AI473" i="15"/>
  <c r="AD473" i="15"/>
  <c r="AL455" i="15"/>
  <c r="AJ455" i="15"/>
  <c r="AK455" i="15"/>
  <c r="AI389" i="15"/>
  <c r="AD389" i="15"/>
  <c r="AJ387" i="15"/>
  <c r="AK387" i="15"/>
  <c r="AL387" i="15"/>
  <c r="AM387" i="15"/>
  <c r="AI377" i="15"/>
  <c r="AD377" i="15"/>
  <c r="AD375" i="15"/>
  <c r="AI375" i="15"/>
  <c r="AJ356" i="15"/>
  <c r="AK356" i="15"/>
  <c r="AL356" i="15"/>
  <c r="AM356" i="15"/>
  <c r="AJ275" i="15"/>
  <c r="AL275" i="15"/>
  <c r="AK275" i="15"/>
  <c r="AM275" i="15"/>
  <c r="AD239" i="15"/>
  <c r="AI239" i="15"/>
  <c r="AI307" i="15"/>
  <c r="AD648" i="15"/>
  <c r="AI648" i="15"/>
  <c r="AJ642" i="15"/>
  <c r="AM642" i="15"/>
  <c r="AD618" i="15"/>
  <c r="AJ595" i="15"/>
  <c r="AL595" i="15"/>
  <c r="AM595" i="15"/>
  <c r="AJ586" i="15"/>
  <c r="AK586" i="15"/>
  <c r="AD583" i="15"/>
  <c r="AI580" i="15"/>
  <c r="AD580" i="15"/>
  <c r="AJ538" i="15"/>
  <c r="AK538" i="15"/>
  <c r="AL538" i="15"/>
  <c r="AD535" i="15"/>
  <c r="AI448" i="15"/>
  <c r="AD448" i="15"/>
  <c r="AD415" i="15"/>
  <c r="AI415" i="15"/>
  <c r="AM385" i="15"/>
  <c r="AJ385" i="15"/>
  <c r="AI363" i="15"/>
  <c r="AD363" i="15"/>
  <c r="AJ207" i="15"/>
  <c r="AK207" i="15"/>
  <c r="AL207" i="15"/>
  <c r="AM207" i="15"/>
  <c r="AI108" i="15"/>
  <c r="AD108" i="15"/>
  <c r="AJ32" i="15"/>
  <c r="AK32" i="15"/>
  <c r="AM32" i="15"/>
  <c r="AL32" i="15"/>
  <c r="AI22" i="15"/>
  <c r="AD22" i="15"/>
  <c r="AK779" i="15"/>
  <c r="AK767" i="15"/>
  <c r="AK743" i="15"/>
  <c r="AK731" i="15"/>
  <c r="AK719" i="15"/>
  <c r="AK707" i="15"/>
  <c r="AK695" i="15"/>
  <c r="AK683" i="15"/>
  <c r="AK671" i="15"/>
  <c r="AD636" i="15"/>
  <c r="AI636" i="15"/>
  <c r="AJ631" i="15"/>
  <c r="AL631" i="15"/>
  <c r="AJ607" i="15"/>
  <c r="AL607" i="15"/>
  <c r="AM607" i="15"/>
  <c r="AJ598" i="15"/>
  <c r="AK598" i="15"/>
  <c r="AD595" i="15"/>
  <c r="AI581" i="15"/>
  <c r="AI577" i="15"/>
  <c r="AI558" i="15"/>
  <c r="AD558" i="15"/>
  <c r="AJ543" i="15"/>
  <c r="AK543" i="15"/>
  <c r="AL543" i="15"/>
  <c r="AM543" i="15"/>
  <c r="AK530" i="15"/>
  <c r="AL530" i="15"/>
  <c r="AM530" i="15"/>
  <c r="AD529" i="15"/>
  <c r="AI529" i="15"/>
  <c r="AK495" i="15"/>
  <c r="AJ495" i="15"/>
  <c r="AL495" i="15"/>
  <c r="AM495" i="15"/>
  <c r="AJ295" i="15"/>
  <c r="AK295" i="15"/>
  <c r="AL295" i="15"/>
  <c r="AL241" i="15"/>
  <c r="AM241" i="15"/>
  <c r="AJ241" i="15"/>
  <c r="AK241" i="15"/>
  <c r="AD178" i="15"/>
  <c r="AI178" i="15"/>
  <c r="AK578" i="15"/>
  <c r="AM578" i="15"/>
  <c r="AK536" i="15"/>
  <c r="AL536" i="15"/>
  <c r="AM536" i="15"/>
  <c r="AJ533" i="15"/>
  <c r="AK533" i="15"/>
  <c r="AL533" i="15"/>
  <c r="AJ523" i="15"/>
  <c r="AL523" i="15"/>
  <c r="AM523" i="15"/>
  <c r="AD517" i="15"/>
  <c r="AI517" i="15"/>
  <c r="AK483" i="15"/>
  <c r="AJ483" i="15"/>
  <c r="AL483" i="15"/>
  <c r="AM483" i="15"/>
  <c r="AK474" i="15"/>
  <c r="AL474" i="15"/>
  <c r="AL469" i="15"/>
  <c r="AM469" i="15"/>
  <c r="AJ469" i="15"/>
  <c r="AK469" i="15"/>
  <c r="AM456" i="15"/>
  <c r="AK456" i="15"/>
  <c r="AJ456" i="15"/>
  <c r="AL456" i="15"/>
  <c r="AM408" i="15"/>
  <c r="AK408" i="15"/>
  <c r="AJ408" i="15"/>
  <c r="AL408" i="15"/>
  <c r="AM358" i="15"/>
  <c r="AJ358" i="15"/>
  <c r="AK358" i="15"/>
  <c r="AL358" i="15"/>
  <c r="AD347" i="15"/>
  <c r="AI347" i="15"/>
  <c r="AI340" i="15"/>
  <c r="AD340" i="15"/>
  <c r="AD299" i="15"/>
  <c r="AI299" i="15"/>
  <c r="AJ283" i="15"/>
  <c r="AK283" i="15"/>
  <c r="AL283" i="15"/>
  <c r="AM283" i="15"/>
  <c r="AJ248" i="15"/>
  <c r="AK248" i="15"/>
  <c r="AM248" i="15"/>
  <c r="AL248" i="15"/>
  <c r="AM646" i="15"/>
  <c r="AJ619" i="15"/>
  <c r="AL619" i="15"/>
  <c r="AM619" i="15"/>
  <c r="AK584" i="15"/>
  <c r="AL584" i="15"/>
  <c r="AM584" i="15"/>
  <c r="AM574" i="15"/>
  <c r="AJ570" i="15"/>
  <c r="AK570" i="15"/>
  <c r="AM570" i="15"/>
  <c r="AJ567" i="15"/>
  <c r="AL567" i="15"/>
  <c r="AM567" i="15"/>
  <c r="AJ526" i="15"/>
  <c r="AK526" i="15"/>
  <c r="AD523" i="15"/>
  <c r="AK518" i="15"/>
  <c r="AL518" i="15"/>
  <c r="AM518" i="15"/>
  <c r="AJ511" i="15"/>
  <c r="AL511" i="15"/>
  <c r="AM511" i="15"/>
  <c r="AJ496" i="15"/>
  <c r="AM496" i="15"/>
  <c r="AD493" i="15"/>
  <c r="AI493" i="15"/>
  <c r="AL371" i="15"/>
  <c r="AJ371" i="15"/>
  <c r="AK371" i="15"/>
  <c r="AM371" i="15"/>
  <c r="AJ367" i="15"/>
  <c r="AK367" i="15"/>
  <c r="AJ328" i="15"/>
  <c r="AM328" i="15"/>
  <c r="AD243" i="15"/>
  <c r="AI243" i="15"/>
  <c r="AI233" i="15"/>
  <c r="AD233" i="15"/>
  <c r="AL646" i="15"/>
  <c r="AJ645" i="15"/>
  <c r="AL645" i="15"/>
  <c r="AM634" i="15"/>
  <c r="AK632" i="15"/>
  <c r="AM632" i="15"/>
  <c r="AI629" i="15"/>
  <c r="AJ622" i="15"/>
  <c r="AK622" i="15"/>
  <c r="AI610" i="15"/>
  <c r="AK596" i="15"/>
  <c r="AL596" i="15"/>
  <c r="AM596" i="15"/>
  <c r="AJ579" i="15"/>
  <c r="AL579" i="15"/>
  <c r="AM579" i="15"/>
  <c r="AL574" i="15"/>
  <c r="AD570" i="15"/>
  <c r="AK547" i="15"/>
  <c r="AI546" i="15"/>
  <c r="AD546" i="15"/>
  <c r="AJ531" i="15"/>
  <c r="AK531" i="15"/>
  <c r="AL531" i="15"/>
  <c r="AM531" i="15"/>
  <c r="AJ514" i="15"/>
  <c r="AK514" i="15"/>
  <c r="AL514" i="15"/>
  <c r="AD511" i="15"/>
  <c r="AJ491" i="15"/>
  <c r="AJ484" i="15"/>
  <c r="AM484" i="15"/>
  <c r="AK484" i="15"/>
  <c r="AL484" i="15"/>
  <c r="AD466" i="15"/>
  <c r="AI466" i="15"/>
  <c r="AL464" i="15"/>
  <c r="AJ452" i="15"/>
  <c r="AK452" i="15"/>
  <c r="AL452" i="15"/>
  <c r="AJ436" i="15"/>
  <c r="AK436" i="15"/>
  <c r="AM436" i="15"/>
  <c r="AL436" i="15"/>
  <c r="AJ413" i="15"/>
  <c r="AL413" i="15"/>
  <c r="AK413" i="15"/>
  <c r="AM413" i="15"/>
  <c r="AD398" i="15"/>
  <c r="AI398" i="15"/>
  <c r="AD338" i="15"/>
  <c r="AI338" i="15"/>
  <c r="AD287" i="15"/>
  <c r="AI287" i="15"/>
  <c r="AJ236" i="15"/>
  <c r="AK236" i="15"/>
  <c r="AM236" i="15"/>
  <c r="AL236" i="15"/>
  <c r="AJ192" i="15"/>
  <c r="AM192" i="15"/>
  <c r="AK192" i="15"/>
  <c r="AI460" i="15"/>
  <c r="AJ411" i="15"/>
  <c r="AK411" i="15"/>
  <c r="AL411" i="15"/>
  <c r="AK410" i="15"/>
  <c r="AL410" i="15"/>
  <c r="AM410" i="15"/>
  <c r="AJ388" i="15"/>
  <c r="AK388" i="15"/>
  <c r="AM388" i="15"/>
  <c r="AL313" i="15"/>
  <c r="AM313" i="15"/>
  <c r="AJ313" i="15"/>
  <c r="AJ280" i="15"/>
  <c r="AK280" i="15"/>
  <c r="AM280" i="15"/>
  <c r="AJ260" i="15"/>
  <c r="AK260" i="15"/>
  <c r="AM260" i="15"/>
  <c r="AI245" i="15"/>
  <c r="AD245" i="15"/>
  <c r="AJ231" i="15"/>
  <c r="AJ227" i="15"/>
  <c r="AL227" i="15"/>
  <c r="AJ165" i="15"/>
  <c r="AL165" i="15"/>
  <c r="AM165" i="15"/>
  <c r="AK165" i="15"/>
  <c r="AJ153" i="15"/>
  <c r="AL153" i="15"/>
  <c r="AM153" i="15"/>
  <c r="AK153" i="15"/>
  <c r="AJ141" i="15"/>
  <c r="AL141" i="15"/>
  <c r="AM141" i="15"/>
  <c r="AK141" i="15"/>
  <c r="AJ129" i="15"/>
  <c r="AL129" i="15"/>
  <c r="AM129" i="15"/>
  <c r="AK129" i="15"/>
  <c r="AD63" i="15"/>
  <c r="AI63" i="15"/>
  <c r="AI34" i="15"/>
  <c r="AD34" i="15"/>
  <c r="AI624" i="15"/>
  <c r="AI612" i="15"/>
  <c r="AI600" i="15"/>
  <c r="AI588" i="15"/>
  <c r="AI576" i="15"/>
  <c r="AI564" i="15"/>
  <c r="AI552" i="15"/>
  <c r="AD545" i="15"/>
  <c r="AI540" i="15"/>
  <c r="AD533" i="15"/>
  <c r="AI528" i="15"/>
  <c r="AD521" i="15"/>
  <c r="AI516" i="15"/>
  <c r="AD509" i="15"/>
  <c r="AI504" i="15"/>
  <c r="AK502" i="15"/>
  <c r="AK501" i="15"/>
  <c r="AK499" i="15"/>
  <c r="AD495" i="15"/>
  <c r="AL487" i="15"/>
  <c r="AD483" i="15"/>
  <c r="AK478" i="15"/>
  <c r="AD467" i="15"/>
  <c r="AD460" i="15"/>
  <c r="AL428" i="15"/>
  <c r="AL427" i="15"/>
  <c r="AK422" i="15"/>
  <c r="AL422" i="15"/>
  <c r="AM422" i="15"/>
  <c r="AD410" i="15"/>
  <c r="AK406" i="15"/>
  <c r="AI403" i="15"/>
  <c r="AJ395" i="15"/>
  <c r="AD388" i="15"/>
  <c r="AD374" i="15"/>
  <c r="AI374" i="15"/>
  <c r="AK370" i="15"/>
  <c r="AL361" i="15"/>
  <c r="AM361" i="15"/>
  <c r="AJ361" i="15"/>
  <c r="AJ353" i="15"/>
  <c r="AL353" i="15"/>
  <c r="AM353" i="15"/>
  <c r="AI343" i="15"/>
  <c r="AL325" i="15"/>
  <c r="AM325" i="15"/>
  <c r="AJ325" i="15"/>
  <c r="AI319" i="15"/>
  <c r="AJ292" i="15"/>
  <c r="AK292" i="15"/>
  <c r="AM292" i="15"/>
  <c r="AK272" i="15"/>
  <c r="AM272" i="15"/>
  <c r="AM263" i="15"/>
  <c r="AI257" i="15"/>
  <c r="AD257" i="15"/>
  <c r="AL205" i="15"/>
  <c r="AM205" i="15"/>
  <c r="AJ205" i="15"/>
  <c r="AJ183" i="15"/>
  <c r="AK183" i="15"/>
  <c r="AL183" i="15"/>
  <c r="AK163" i="15"/>
  <c r="AL163" i="15"/>
  <c r="AJ163" i="15"/>
  <c r="AM163" i="15"/>
  <c r="AK151" i="15"/>
  <c r="AL151" i="15"/>
  <c r="AJ151" i="15"/>
  <c r="AM151" i="15"/>
  <c r="AK139" i="15"/>
  <c r="AL139" i="15"/>
  <c r="AJ139" i="15"/>
  <c r="AM139" i="15"/>
  <c r="AI78" i="15"/>
  <c r="AK61" i="15"/>
  <c r="AL61" i="15"/>
  <c r="AM61" i="15"/>
  <c r="AJ61" i="15"/>
  <c r="AK37" i="15"/>
  <c r="AL37" i="15"/>
  <c r="AM37" i="15"/>
  <c r="AJ37" i="15"/>
  <c r="AI10" i="15"/>
  <c r="AD10" i="15"/>
  <c r="AM492" i="15"/>
  <c r="AK487" i="15"/>
  <c r="AK428" i="15"/>
  <c r="AK427" i="15"/>
  <c r="AM396" i="15"/>
  <c r="AK396" i="15"/>
  <c r="AJ370" i="15"/>
  <c r="AJ364" i="15"/>
  <c r="AK364" i="15"/>
  <c r="AM364" i="15"/>
  <c r="AJ304" i="15"/>
  <c r="AK304" i="15"/>
  <c r="AM304" i="15"/>
  <c r="AI269" i="15"/>
  <c r="AD269" i="15"/>
  <c r="AI255" i="15"/>
  <c r="AI251" i="15"/>
  <c r="AL217" i="15"/>
  <c r="AM217" i="15"/>
  <c r="AI116" i="15"/>
  <c r="AD116" i="15"/>
  <c r="AJ8" i="15"/>
  <c r="AK8" i="15"/>
  <c r="AM8" i="15"/>
  <c r="AL8" i="15"/>
  <c r="AD760" i="16"/>
  <c r="AI760" i="16"/>
  <c r="AL492" i="15"/>
  <c r="AM480" i="15"/>
  <c r="AK480" i="15"/>
  <c r="AJ471" i="15"/>
  <c r="AK471" i="15"/>
  <c r="AM465" i="15"/>
  <c r="AJ449" i="15"/>
  <c r="AL449" i="15"/>
  <c r="AM441" i="15"/>
  <c r="AM380" i="15"/>
  <c r="AJ351" i="15"/>
  <c r="AK351" i="15"/>
  <c r="AL351" i="15"/>
  <c r="AD350" i="15"/>
  <c r="AI350" i="15"/>
  <c r="AI337" i="15"/>
  <c r="AJ316" i="15"/>
  <c r="AK316" i="15"/>
  <c r="AM316" i="15"/>
  <c r="AJ267" i="15"/>
  <c r="AJ263" i="15"/>
  <c r="AL263" i="15"/>
  <c r="AL229" i="15"/>
  <c r="AM229" i="15"/>
  <c r="AJ229" i="15"/>
  <c r="AI223" i="15"/>
  <c r="AI180" i="15"/>
  <c r="AD180" i="15"/>
  <c r="AJ105" i="15"/>
  <c r="AL105" i="15"/>
  <c r="AM105" i="15"/>
  <c r="AK105" i="15"/>
  <c r="AM26" i="15"/>
  <c r="AM616" i="15"/>
  <c r="AM604" i="15"/>
  <c r="AM568" i="15"/>
  <c r="AL557" i="15"/>
  <c r="AM556" i="15"/>
  <c r="AM544" i="15"/>
  <c r="AM532" i="15"/>
  <c r="AM520" i="15"/>
  <c r="AM508" i="15"/>
  <c r="AI490" i="15"/>
  <c r="AI481" i="15"/>
  <c r="AK465" i="15"/>
  <c r="AK446" i="15"/>
  <c r="AL446" i="15"/>
  <c r="AM446" i="15"/>
  <c r="AK441" i="15"/>
  <c r="AK430" i="15"/>
  <c r="AM420" i="15"/>
  <c r="AK420" i="15"/>
  <c r="AI419" i="15"/>
  <c r="AM401" i="15"/>
  <c r="AJ400" i="15"/>
  <c r="AK400" i="15"/>
  <c r="AM400" i="15"/>
  <c r="AK380" i="15"/>
  <c r="AJ296" i="15"/>
  <c r="AK296" i="15"/>
  <c r="AM296" i="15"/>
  <c r="AI281" i="15"/>
  <c r="AD281" i="15"/>
  <c r="AL253" i="15"/>
  <c r="AM253" i="15"/>
  <c r="AJ253" i="15"/>
  <c r="AI247" i="15"/>
  <c r="AJ220" i="15"/>
  <c r="AK220" i="15"/>
  <c r="AM220" i="15"/>
  <c r="AI168" i="15"/>
  <c r="AD168" i="15"/>
  <c r="AI156" i="15"/>
  <c r="AD156" i="15"/>
  <c r="AI144" i="15"/>
  <c r="AD144" i="15"/>
  <c r="AI132" i="15"/>
  <c r="AD132" i="15"/>
  <c r="AJ23" i="15"/>
  <c r="AK23" i="15"/>
  <c r="AM23" i="15"/>
  <c r="AJ14" i="15"/>
  <c r="AK14" i="15"/>
  <c r="AL14" i="15"/>
  <c r="AM14" i="15"/>
  <c r="AL616" i="15"/>
  <c r="AL604" i="15"/>
  <c r="AL568" i="15"/>
  <c r="AK557" i="15"/>
  <c r="AL556" i="15"/>
  <c r="AL532" i="15"/>
  <c r="AL520" i="15"/>
  <c r="AL508" i="15"/>
  <c r="AI463" i="15"/>
  <c r="AK458" i="15"/>
  <c r="AL458" i="15"/>
  <c r="AM458" i="15"/>
  <c r="AD446" i="15"/>
  <c r="AK442" i="15"/>
  <c r="AJ430" i="15"/>
  <c r="AI429" i="15"/>
  <c r="AJ412" i="15"/>
  <c r="AK412" i="15"/>
  <c r="AM412" i="15"/>
  <c r="AD400" i="15"/>
  <c r="AD386" i="15"/>
  <c r="AI386" i="15"/>
  <c r="AJ373" i="15"/>
  <c r="AJ365" i="15"/>
  <c r="AL365" i="15"/>
  <c r="AM365" i="15"/>
  <c r="AI355" i="15"/>
  <c r="AI293" i="15"/>
  <c r="AD293" i="15"/>
  <c r="AI279" i="15"/>
  <c r="AI259" i="15"/>
  <c r="AJ232" i="15"/>
  <c r="AK232" i="15"/>
  <c r="AM232" i="15"/>
  <c r="AI202" i="15"/>
  <c r="AD190" i="15"/>
  <c r="AI190" i="15"/>
  <c r="AJ117" i="15"/>
  <c r="AL117" i="15"/>
  <c r="AM117" i="15"/>
  <c r="AK117" i="15"/>
  <c r="AD95" i="15"/>
  <c r="AI95" i="15"/>
  <c r="AJ93" i="15"/>
  <c r="AL93" i="15"/>
  <c r="AM93" i="15"/>
  <c r="AK93" i="15"/>
  <c r="AL42" i="15"/>
  <c r="AM42" i="15"/>
  <c r="AJ42" i="15"/>
  <c r="AI488" i="15"/>
  <c r="AK454" i="15"/>
  <c r="AI451" i="15"/>
  <c r="AL444" i="15"/>
  <c r="AJ424" i="15"/>
  <c r="AK424" i="15"/>
  <c r="AM424" i="15"/>
  <c r="AJ376" i="15"/>
  <c r="AK376" i="15"/>
  <c r="AM376" i="15"/>
  <c r="AJ320" i="15"/>
  <c r="AK320" i="15"/>
  <c r="AM320" i="15"/>
  <c r="AI305" i="15"/>
  <c r="AD305" i="15"/>
  <c r="AI271" i="15"/>
  <c r="AJ244" i="15"/>
  <c r="AK244" i="15"/>
  <c r="AM244" i="15"/>
  <c r="AL195" i="15"/>
  <c r="AI184" i="15"/>
  <c r="AJ181" i="15"/>
  <c r="AK181" i="15"/>
  <c r="AM181" i="15"/>
  <c r="AI72" i="15"/>
  <c r="AD72" i="15"/>
  <c r="AJ57" i="15"/>
  <c r="AL57" i="15"/>
  <c r="AM57" i="15"/>
  <c r="AK57" i="15"/>
  <c r="AJ11" i="15"/>
  <c r="AK11" i="15"/>
  <c r="AM11" i="15"/>
  <c r="AJ472" i="15"/>
  <c r="AM472" i="15"/>
  <c r="AM468" i="15"/>
  <c r="AK468" i="15"/>
  <c r="AJ454" i="15"/>
  <c r="AM432" i="15"/>
  <c r="AK432" i="15"/>
  <c r="AI431" i="15"/>
  <c r="AD424" i="15"/>
  <c r="AJ410" i="15"/>
  <c r="AM392" i="15"/>
  <c r="AD376" i="15"/>
  <c r="AD362" i="15"/>
  <c r="AI362" i="15"/>
  <c r="AL349" i="15"/>
  <c r="AM349" i="15"/>
  <c r="AJ349" i="15"/>
  <c r="AJ341" i="15"/>
  <c r="AL341" i="15"/>
  <c r="AM341" i="15"/>
  <c r="AJ332" i="15"/>
  <c r="AK332" i="15"/>
  <c r="AM332" i="15"/>
  <c r="AI317" i="15"/>
  <c r="AD317" i="15"/>
  <c r="AL260" i="15"/>
  <c r="AJ256" i="15"/>
  <c r="AK256" i="15"/>
  <c r="AM256" i="15"/>
  <c r="AJ212" i="15"/>
  <c r="AK212" i="15"/>
  <c r="AM212" i="15"/>
  <c r="AJ188" i="15"/>
  <c r="AK188" i="15"/>
  <c r="AL188" i="15"/>
  <c r="AD174" i="15"/>
  <c r="AI174" i="15"/>
  <c r="AI164" i="15"/>
  <c r="AD164" i="15"/>
  <c r="AI152" i="15"/>
  <c r="AD152" i="15"/>
  <c r="AI140" i="15"/>
  <c r="AD140" i="15"/>
  <c r="AI128" i="15"/>
  <c r="AD128" i="15"/>
  <c r="AI120" i="15"/>
  <c r="AD120" i="15"/>
  <c r="AD472" i="15"/>
  <c r="AM444" i="15"/>
  <c r="AK444" i="15"/>
  <c r="AJ401" i="15"/>
  <c r="AL401" i="15"/>
  <c r="AL388" i="15"/>
  <c r="AM384" i="15"/>
  <c r="AK384" i="15"/>
  <c r="AJ352" i="15"/>
  <c r="AK352" i="15"/>
  <c r="AM352" i="15"/>
  <c r="AI329" i="15"/>
  <c r="AD329" i="15"/>
  <c r="AI315" i="15"/>
  <c r="AI311" i="15"/>
  <c r="AL277" i="15"/>
  <c r="AM277" i="15"/>
  <c r="AJ277" i="15"/>
  <c r="AJ268" i="15"/>
  <c r="AK268" i="15"/>
  <c r="AM268" i="15"/>
  <c r="AJ224" i="15"/>
  <c r="AK224" i="15"/>
  <c r="AM224" i="15"/>
  <c r="AI209" i="15"/>
  <c r="AD209" i="15"/>
  <c r="AM197" i="15"/>
  <c r="AL197" i="15"/>
  <c r="AK179" i="15"/>
  <c r="AJ179" i="15"/>
  <c r="AM179" i="15"/>
  <c r="AI123" i="15"/>
  <c r="AI326" i="15"/>
  <c r="AK324" i="15"/>
  <c r="AI314" i="15"/>
  <c r="AK312" i="15"/>
  <c r="AI302" i="15"/>
  <c r="AI290" i="15"/>
  <c r="AK288" i="15"/>
  <c r="AI278" i="15"/>
  <c r="AI266" i="15"/>
  <c r="AK264" i="15"/>
  <c r="AI254" i="15"/>
  <c r="AK252" i="15"/>
  <c r="AI242" i="15"/>
  <c r="AK240" i="15"/>
  <c r="AI230" i="15"/>
  <c r="AI218" i="15"/>
  <c r="AK216" i="15"/>
  <c r="AI206" i="15"/>
  <c r="AK204" i="15"/>
  <c r="AL200" i="15"/>
  <c r="AL199" i="15"/>
  <c r="AK198" i="15"/>
  <c r="AK196" i="15"/>
  <c r="AK193" i="15"/>
  <c r="AL171" i="15"/>
  <c r="AL159" i="15"/>
  <c r="AL147" i="15"/>
  <c r="AL136" i="15"/>
  <c r="AL135" i="15"/>
  <c r="AL124" i="15"/>
  <c r="AL111" i="15"/>
  <c r="AL100" i="15"/>
  <c r="AL99" i="15"/>
  <c r="AI87" i="15"/>
  <c r="AI82" i="15"/>
  <c r="AD82" i="15"/>
  <c r="AK49" i="15"/>
  <c r="AL49" i="15"/>
  <c r="AM49" i="15"/>
  <c r="AK19" i="15"/>
  <c r="AL19" i="15"/>
  <c r="AK7" i="15"/>
  <c r="AL7" i="15"/>
  <c r="AJ80" i="15"/>
  <c r="AK80" i="15"/>
  <c r="AM80" i="15"/>
  <c r="AJ69" i="15"/>
  <c r="AL69" i="15"/>
  <c r="AM69" i="15"/>
  <c r="AL54" i="15"/>
  <c r="AM54" i="15"/>
  <c r="AI46" i="15"/>
  <c r="AD46" i="15"/>
  <c r="AJ38" i="15"/>
  <c r="AK38" i="15"/>
  <c r="AL38" i="15"/>
  <c r="AJ35" i="15"/>
  <c r="AL638" i="16"/>
  <c r="AM638" i="16"/>
  <c r="AJ638" i="16"/>
  <c r="AK638" i="16"/>
  <c r="AL73" i="15"/>
  <c r="AM73" i="15"/>
  <c r="AI58" i="15"/>
  <c r="AD58" i="15"/>
  <c r="AK43" i="15"/>
  <c r="AL43" i="15"/>
  <c r="AF768" i="16"/>
  <c r="AG768" i="16" s="1"/>
  <c r="AH768" i="16"/>
  <c r="AI764" i="16"/>
  <c r="AD764" i="16"/>
  <c r="AL662" i="16"/>
  <c r="AM662" i="16"/>
  <c r="AJ662" i="16"/>
  <c r="AI162" i="15"/>
  <c r="AI150" i="15"/>
  <c r="AI138" i="15"/>
  <c r="AI126" i="15"/>
  <c r="AI114" i="15"/>
  <c r="AI102" i="15"/>
  <c r="AL74" i="15"/>
  <c r="AI64" i="15"/>
  <c r="AJ62" i="15"/>
  <c r="AK62" i="15"/>
  <c r="AL62" i="15"/>
  <c r="AJ59" i="15"/>
  <c r="AK55" i="15"/>
  <c r="AL55" i="15"/>
  <c r="AJ44" i="15"/>
  <c r="AK44" i="15"/>
  <c r="AM44" i="15"/>
  <c r="AF786" i="16"/>
  <c r="AG786" i="16" s="1"/>
  <c r="AH786" i="16"/>
  <c r="AI166" i="15"/>
  <c r="AD166" i="15"/>
  <c r="AI154" i="15"/>
  <c r="AD154" i="15"/>
  <c r="AI142" i="15"/>
  <c r="AD142" i="15"/>
  <c r="AI130" i="15"/>
  <c r="AD130" i="15"/>
  <c r="AD123" i="15"/>
  <c r="AI118" i="15"/>
  <c r="AD118" i="15"/>
  <c r="AI106" i="15"/>
  <c r="AD106" i="15"/>
  <c r="AI94" i="15"/>
  <c r="AD94" i="15"/>
  <c r="AM75" i="15"/>
  <c r="AM67" i="15"/>
  <c r="AI66" i="15"/>
  <c r="AJ56" i="15"/>
  <c r="AK56" i="15"/>
  <c r="AM56" i="15"/>
  <c r="AI782" i="16"/>
  <c r="AD782" i="16"/>
  <c r="AL169" i="15"/>
  <c r="AI167" i="15"/>
  <c r="AL157" i="15"/>
  <c r="AI155" i="15"/>
  <c r="AL145" i="15"/>
  <c r="AI143" i="15"/>
  <c r="AL133" i="15"/>
  <c r="AI131" i="15"/>
  <c r="AK127" i="15"/>
  <c r="AL127" i="15"/>
  <c r="AK115" i="15"/>
  <c r="AL115" i="15"/>
  <c r="AJ107" i="15"/>
  <c r="AK107" i="15"/>
  <c r="AJ84" i="15"/>
  <c r="AM84" i="15"/>
  <c r="AI70" i="15"/>
  <c r="AD70" i="15"/>
  <c r="AD27" i="15"/>
  <c r="AI27" i="15"/>
  <c r="AJ24" i="15"/>
  <c r="AL24" i="15"/>
  <c r="AM24" i="15"/>
  <c r="AD15" i="15"/>
  <c r="AI15" i="15"/>
  <c r="AJ12" i="15"/>
  <c r="AL12" i="15"/>
  <c r="AM12" i="15"/>
  <c r="AD3" i="15"/>
  <c r="AJ92" i="15"/>
  <c r="AK92" i="15"/>
  <c r="AM92" i="15"/>
  <c r="AJ75" i="15"/>
  <c r="AK75" i="15"/>
  <c r="AJ71" i="15"/>
  <c r="AK71" i="15"/>
  <c r="AM71" i="15"/>
  <c r="AK67" i="15"/>
  <c r="AL67" i="15"/>
  <c r="AJ21" i="15"/>
  <c r="AL21" i="15"/>
  <c r="AM21" i="15"/>
  <c r="AJ9" i="15"/>
  <c r="AL9" i="15"/>
  <c r="AM9" i="15"/>
  <c r="AI3" i="15"/>
  <c r="AL189" i="15"/>
  <c r="AJ97" i="15"/>
  <c r="AL85" i="15"/>
  <c r="AM85" i="15"/>
  <c r="AJ81" i="15"/>
  <c r="AL81" i="15"/>
  <c r="AM81" i="15"/>
  <c r="AJ68" i="15"/>
  <c r="AK68" i="15"/>
  <c r="AM68" i="15"/>
  <c r="AJ36" i="15"/>
  <c r="AL36" i="15"/>
  <c r="AM36" i="15"/>
  <c r="AK30" i="15"/>
  <c r="AK18" i="15"/>
  <c r="AK189" i="15"/>
  <c r="AM170" i="15"/>
  <c r="AJ49" i="15"/>
  <c r="AJ48" i="15"/>
  <c r="AL48" i="15"/>
  <c r="AM48" i="15"/>
  <c r="AD39" i="15"/>
  <c r="AI39" i="15"/>
  <c r="AI33" i="15"/>
  <c r="AD33" i="15"/>
  <c r="AK25" i="15"/>
  <c r="AL25" i="15"/>
  <c r="AM25" i="15"/>
  <c r="AL13" i="15"/>
  <c r="AJ189" i="15"/>
  <c r="AI186" i="15"/>
  <c r="AK73" i="15"/>
  <c r="AK69" i="15"/>
  <c r="AJ60" i="15"/>
  <c r="AL60" i="15"/>
  <c r="AM60" i="15"/>
  <c r="AD51" i="15"/>
  <c r="AI51" i="15"/>
  <c r="AJ45" i="15"/>
  <c r="AL45" i="15"/>
  <c r="AM45" i="15"/>
  <c r="AL30" i="15"/>
  <c r="AM30" i="15"/>
  <c r="AL18" i="15"/>
  <c r="AM18" i="15"/>
  <c r="AI642" i="16"/>
  <c r="AD642" i="16"/>
  <c r="AJ490" i="16"/>
  <c r="AK490" i="16"/>
  <c r="AL490" i="16"/>
  <c r="AM490" i="16"/>
  <c r="AJ761" i="16"/>
  <c r="AL761" i="16"/>
  <c r="AM761" i="16"/>
  <c r="AD712" i="16"/>
  <c r="AI712" i="16"/>
  <c r="AF744" i="16"/>
  <c r="AG744" i="16" s="1"/>
  <c r="AH744" i="16"/>
  <c r="AD702" i="16"/>
  <c r="AJ700" i="16"/>
  <c r="AK700" i="16"/>
  <c r="AL700" i="16"/>
  <c r="AM700" i="16"/>
  <c r="AD613" i="16"/>
  <c r="AI613" i="16"/>
  <c r="AF780" i="16"/>
  <c r="AG780" i="16" s="1"/>
  <c r="AH780" i="16"/>
  <c r="AJ765" i="16"/>
  <c r="AD794" i="16"/>
  <c r="AF737" i="16"/>
  <c r="AG737" i="16" s="1"/>
  <c r="AH737" i="16"/>
  <c r="AD675" i="16"/>
  <c r="AI675" i="16"/>
  <c r="AJ526" i="16"/>
  <c r="AK526" i="16"/>
  <c r="AL526" i="16"/>
  <c r="AD763" i="16"/>
  <c r="AI546" i="16"/>
  <c r="AD546" i="16"/>
  <c r="AF774" i="16"/>
  <c r="AG774" i="16" s="1"/>
  <c r="AH774" i="16"/>
  <c r="AI738" i="16"/>
  <c r="AD738" i="16"/>
  <c r="AH727" i="16"/>
  <c r="AF727" i="16"/>
  <c r="AG727" i="16" s="1"/>
  <c r="AI690" i="16"/>
  <c r="AD690" i="16"/>
  <c r="AF660" i="16"/>
  <c r="AG660" i="16" s="1"/>
  <c r="AH660" i="16"/>
  <c r="AF792" i="16"/>
  <c r="AG792" i="16" s="1"/>
  <c r="AH792" i="16"/>
  <c r="AM770" i="16"/>
  <c r="AJ770" i="16"/>
  <c r="AK770" i="16"/>
  <c r="AL770" i="16"/>
  <c r="AJ748" i="16"/>
  <c r="AK748" i="16"/>
  <c r="AL748" i="16"/>
  <c r="AM748" i="16"/>
  <c r="AI728" i="16"/>
  <c r="AD728" i="16"/>
  <c r="AF680" i="16"/>
  <c r="AG680" i="16" s="1"/>
  <c r="AH680" i="16"/>
  <c r="AI678" i="16"/>
  <c r="AD678" i="16"/>
  <c r="AM777" i="16"/>
  <c r="AK777" i="16"/>
  <c r="AL777" i="16"/>
  <c r="AD770" i="16"/>
  <c r="AJ756" i="16"/>
  <c r="AL756" i="16"/>
  <c r="AK756" i="16"/>
  <c r="AM756" i="16"/>
  <c r="AF730" i="16"/>
  <c r="AG730" i="16" s="1"/>
  <c r="AH730" i="16"/>
  <c r="AK719" i="16"/>
  <c r="AM719" i="16"/>
  <c r="AL719" i="16"/>
  <c r="AF634" i="16"/>
  <c r="AG634" i="16" s="1"/>
  <c r="AH634" i="16"/>
  <c r="AF793" i="16"/>
  <c r="AG793" i="16" s="1"/>
  <c r="AI786" i="16"/>
  <c r="AD786" i="16"/>
  <c r="AK783" i="16"/>
  <c r="AF781" i="16"/>
  <c r="AG781" i="16" s="1"/>
  <c r="AI774" i="16"/>
  <c r="AD774" i="16"/>
  <c r="AK771" i="16"/>
  <c r="AF769" i="16"/>
  <c r="AG769" i="16" s="1"/>
  <c r="AF759" i="16"/>
  <c r="AG759" i="16" s="1"/>
  <c r="AF751" i="16"/>
  <c r="AG751" i="16" s="1"/>
  <c r="AJ732" i="16"/>
  <c r="AL732" i="16"/>
  <c r="AI714" i="16"/>
  <c r="AD714" i="16"/>
  <c r="AH708" i="16"/>
  <c r="AF704" i="16"/>
  <c r="AG704" i="16" s="1"/>
  <c r="AH704" i="16"/>
  <c r="AD699" i="16"/>
  <c r="AI699" i="16"/>
  <c r="AH696" i="16"/>
  <c r="AJ684" i="16"/>
  <c r="AL684" i="16"/>
  <c r="AL650" i="16"/>
  <c r="AM650" i="16"/>
  <c r="AJ650" i="16"/>
  <c r="AF646" i="16"/>
  <c r="AG646" i="16" s="1"/>
  <c r="AH646" i="16"/>
  <c r="AI632" i="16"/>
  <c r="AD632" i="16"/>
  <c r="AK578" i="16"/>
  <c r="AM578" i="16"/>
  <c r="AJ578" i="16"/>
  <c r="AD793" i="16"/>
  <c r="AI793" i="16"/>
  <c r="AD781" i="16"/>
  <c r="AI781" i="16"/>
  <c r="AD769" i="16"/>
  <c r="AI769" i="16"/>
  <c r="AD759" i="16"/>
  <c r="AI759" i="16"/>
  <c r="AL746" i="16"/>
  <c r="AM746" i="16"/>
  <c r="AJ746" i="16"/>
  <c r="AD745" i="16"/>
  <c r="AI745" i="16"/>
  <c r="AF740" i="16"/>
  <c r="AG740" i="16" s="1"/>
  <c r="AH740" i="16"/>
  <c r="AD735" i="16"/>
  <c r="AI735" i="16"/>
  <c r="AF692" i="16"/>
  <c r="AG692" i="16" s="1"/>
  <c r="AH692" i="16"/>
  <c r="AD687" i="16"/>
  <c r="AI687" i="16"/>
  <c r="AK557" i="16"/>
  <c r="AM557" i="16"/>
  <c r="AJ557" i="16"/>
  <c r="AD488" i="16"/>
  <c r="AI788" i="16"/>
  <c r="AD788" i="16"/>
  <c r="AK784" i="16"/>
  <c r="AI776" i="16"/>
  <c r="AD776" i="16"/>
  <c r="AK772" i="16"/>
  <c r="AM772" i="16"/>
  <c r="AH742" i="16"/>
  <c r="AF715" i="16"/>
  <c r="AG715" i="16" s="1"/>
  <c r="AJ676" i="16"/>
  <c r="AK676" i="16"/>
  <c r="AL676" i="16"/>
  <c r="AM676" i="16"/>
  <c r="AI656" i="16"/>
  <c r="AD656" i="16"/>
  <c r="AI630" i="16"/>
  <c r="AD630" i="16"/>
  <c r="AF624" i="16"/>
  <c r="AG624" i="16" s="1"/>
  <c r="AH624" i="16"/>
  <c r="AF605" i="16"/>
  <c r="AG605" i="16" s="1"/>
  <c r="AH605" i="16"/>
  <c r="AD549" i="16"/>
  <c r="AF366" i="16"/>
  <c r="AG366" i="16" s="1"/>
  <c r="AH366" i="16"/>
  <c r="AD783" i="16"/>
  <c r="AD771" i="16"/>
  <c r="AI752" i="16"/>
  <c r="AD752" i="16"/>
  <c r="AJ729" i="16"/>
  <c r="AM729" i="16"/>
  <c r="AJ720" i="16"/>
  <c r="AL720" i="16"/>
  <c r="AL698" i="16"/>
  <c r="AM698" i="16"/>
  <c r="AJ698" i="16"/>
  <c r="AI620" i="16"/>
  <c r="AD620" i="16"/>
  <c r="AI611" i="16"/>
  <c r="AD611" i="16"/>
  <c r="AF603" i="16"/>
  <c r="AG603" i="16" s="1"/>
  <c r="AH603" i="16"/>
  <c r="AI791" i="16"/>
  <c r="AI779" i="16"/>
  <c r="AI767" i="16"/>
  <c r="AH757" i="16"/>
  <c r="AL734" i="16"/>
  <c r="AM734" i="16"/>
  <c r="AJ734" i="16"/>
  <c r="AD733" i="16"/>
  <c r="AF728" i="16"/>
  <c r="AG728" i="16" s="1"/>
  <c r="AH728" i="16"/>
  <c r="AD723" i="16"/>
  <c r="AI723" i="16"/>
  <c r="AH720" i="16"/>
  <c r="AF658" i="16"/>
  <c r="AG658" i="16" s="1"/>
  <c r="AH658" i="16"/>
  <c r="AL577" i="16"/>
  <c r="AJ577" i="16"/>
  <c r="AK577" i="16"/>
  <c r="AM577" i="16"/>
  <c r="AJ515" i="16"/>
  <c r="AM515" i="16"/>
  <c r="AK515" i="16"/>
  <c r="AL515" i="16"/>
  <c r="AF430" i="16"/>
  <c r="AG430" i="16" s="1"/>
  <c r="AH430" i="16"/>
  <c r="AH418" i="16"/>
  <c r="AF418" i="16"/>
  <c r="AG418" i="16" s="1"/>
  <c r="AJ792" i="16"/>
  <c r="AL792" i="16"/>
  <c r="AH785" i="16"/>
  <c r="AH773" i="16"/>
  <c r="AJ768" i="16"/>
  <c r="AL768" i="16"/>
  <c r="AJ753" i="16"/>
  <c r="AJ744" i="16"/>
  <c r="AL744" i="16"/>
  <c r="AI726" i="16"/>
  <c r="AD726" i="16"/>
  <c r="AF679" i="16"/>
  <c r="AG679" i="16" s="1"/>
  <c r="AJ674" i="16"/>
  <c r="AJ671" i="16"/>
  <c r="AK671" i="16"/>
  <c r="AM671" i="16"/>
  <c r="AI668" i="16"/>
  <c r="AD668" i="16"/>
  <c r="AD651" i="16"/>
  <c r="AI651" i="16"/>
  <c r="AL626" i="16"/>
  <c r="AM626" i="16"/>
  <c r="AJ626" i="16"/>
  <c r="AF622" i="16"/>
  <c r="AG622" i="16" s="1"/>
  <c r="AH622" i="16"/>
  <c r="AM787" i="16"/>
  <c r="AM775" i="16"/>
  <c r="AD757" i="16"/>
  <c r="AI757" i="16"/>
  <c r="AF752" i="16"/>
  <c r="AG752" i="16" s="1"/>
  <c r="AH752" i="16"/>
  <c r="AD747" i="16"/>
  <c r="AI747" i="16"/>
  <c r="AJ724" i="16"/>
  <c r="AK724" i="16"/>
  <c r="AL724" i="16"/>
  <c r="AM724" i="16"/>
  <c r="AI716" i="16"/>
  <c r="AD716" i="16"/>
  <c r="AI654" i="16"/>
  <c r="AD654" i="16"/>
  <c r="AD641" i="16"/>
  <c r="AH601" i="16"/>
  <c r="AF601" i="16"/>
  <c r="AG601" i="16" s="1"/>
  <c r="AK597" i="16"/>
  <c r="AL597" i="16"/>
  <c r="AJ597" i="16"/>
  <c r="AM597" i="16"/>
  <c r="AJ594" i="16"/>
  <c r="AK594" i="16"/>
  <c r="AL594" i="16"/>
  <c r="AM594" i="16"/>
  <c r="AJ533" i="16"/>
  <c r="AK533" i="16"/>
  <c r="AL533" i="16"/>
  <c r="AM533" i="16"/>
  <c r="AI438" i="16"/>
  <c r="AD438" i="16"/>
  <c r="AJ431" i="16"/>
  <c r="AK431" i="16"/>
  <c r="AM431" i="16"/>
  <c r="AL431" i="16"/>
  <c r="AI762" i="16"/>
  <c r="AD762" i="16"/>
  <c r="AI750" i="16"/>
  <c r="AD750" i="16"/>
  <c r="AI704" i="16"/>
  <c r="AD704" i="16"/>
  <c r="AF670" i="16"/>
  <c r="AG670" i="16" s="1"/>
  <c r="AH670" i="16"/>
  <c r="AJ652" i="16"/>
  <c r="AK652" i="16"/>
  <c r="AL652" i="16"/>
  <c r="AM652" i="16"/>
  <c r="AF648" i="16"/>
  <c r="AG648" i="16" s="1"/>
  <c r="AH648" i="16"/>
  <c r="AI618" i="16"/>
  <c r="AD618" i="16"/>
  <c r="AF609" i="16"/>
  <c r="AG609" i="16" s="1"/>
  <c r="AH609" i="16"/>
  <c r="AD552" i="16"/>
  <c r="AI552" i="16"/>
  <c r="AF537" i="16"/>
  <c r="AG537" i="16" s="1"/>
  <c r="AH537" i="16"/>
  <c r="AJ535" i="16"/>
  <c r="AK535" i="16"/>
  <c r="AL535" i="16"/>
  <c r="AM535" i="16"/>
  <c r="AK775" i="16"/>
  <c r="AI740" i="16"/>
  <c r="AD740" i="16"/>
  <c r="AM732" i="16"/>
  <c r="AK731" i="16"/>
  <c r="AM731" i="16"/>
  <c r="AJ717" i="16"/>
  <c r="AM717" i="16"/>
  <c r="AF706" i="16"/>
  <c r="AG706" i="16" s="1"/>
  <c r="AH706" i="16"/>
  <c r="AF694" i="16"/>
  <c r="AG694" i="16" s="1"/>
  <c r="AH694" i="16"/>
  <c r="AI692" i="16"/>
  <c r="AD692" i="16"/>
  <c r="AM684" i="16"/>
  <c r="AD663" i="16"/>
  <c r="AI663" i="16"/>
  <c r="AI644" i="16"/>
  <c r="AD644" i="16"/>
  <c r="AJ616" i="16"/>
  <c r="AF606" i="16"/>
  <c r="AG606" i="16" s="1"/>
  <c r="AH606" i="16"/>
  <c r="AF604" i="16"/>
  <c r="AG604" i="16" s="1"/>
  <c r="AH604" i="16"/>
  <c r="AM589" i="16"/>
  <c r="AL570" i="16"/>
  <c r="AM570" i="16"/>
  <c r="AJ570" i="16"/>
  <c r="AF565" i="16"/>
  <c r="AG565" i="16" s="1"/>
  <c r="AH565" i="16"/>
  <c r="AJ441" i="16"/>
  <c r="AK441" i="16"/>
  <c r="AL441" i="16"/>
  <c r="AM441" i="16"/>
  <c r="AM783" i="16"/>
  <c r="AM771" i="16"/>
  <c r="AF763" i="16"/>
  <c r="AG763" i="16" s="1"/>
  <c r="AH754" i="16"/>
  <c r="AL722" i="16"/>
  <c r="AM722" i="16"/>
  <c r="AJ722" i="16"/>
  <c r="AD721" i="16"/>
  <c r="AI721" i="16"/>
  <c r="AF716" i="16"/>
  <c r="AG716" i="16" s="1"/>
  <c r="AH716" i="16"/>
  <c r="AD711" i="16"/>
  <c r="AI711" i="16"/>
  <c r="AJ708" i="16"/>
  <c r="AL708" i="16"/>
  <c r="AJ696" i="16"/>
  <c r="AL696" i="16"/>
  <c r="AK684" i="16"/>
  <c r="AF682" i="16"/>
  <c r="AG682" i="16" s="1"/>
  <c r="AH682" i="16"/>
  <c r="AI680" i="16"/>
  <c r="AD680" i="16"/>
  <c r="AI666" i="16"/>
  <c r="AD666" i="16"/>
  <c r="AK650" i="16"/>
  <c r="AF636" i="16"/>
  <c r="AG636" i="16" s="1"/>
  <c r="AH636" i="16"/>
  <c r="AL578" i="16"/>
  <c r="AF454" i="16"/>
  <c r="AG454" i="16" s="1"/>
  <c r="AH454" i="16"/>
  <c r="AH784" i="16"/>
  <c r="AH772" i="16"/>
  <c r="AH760" i="16"/>
  <c r="AH748" i="16"/>
  <c r="AH736" i="16"/>
  <c r="AH724" i="16"/>
  <c r="AH712" i="16"/>
  <c r="AH700" i="16"/>
  <c r="AH688" i="16"/>
  <c r="AH676" i="16"/>
  <c r="AH664" i="16"/>
  <c r="AL660" i="16"/>
  <c r="AH652" i="16"/>
  <c r="AL648" i="16"/>
  <c r="AH640" i="16"/>
  <c r="AI639" i="16"/>
  <c r="AL636" i="16"/>
  <c r="AM635" i="16"/>
  <c r="AH628" i="16"/>
  <c r="AI627" i="16"/>
  <c r="AL624" i="16"/>
  <c r="AH616" i="16"/>
  <c r="AF613" i="16"/>
  <c r="AG613" i="16" s="1"/>
  <c r="AM600" i="16"/>
  <c r="AL599" i="16"/>
  <c r="AI598" i="16"/>
  <c r="AH594" i="16"/>
  <c r="AI593" i="16"/>
  <c r="AH591" i="16"/>
  <c r="AL579" i="16"/>
  <c r="AI573" i="16"/>
  <c r="AD573" i="16"/>
  <c r="AI569" i="16"/>
  <c r="AH568" i="16"/>
  <c r="AF562" i="16"/>
  <c r="AG562" i="16" s="1"/>
  <c r="AH562" i="16"/>
  <c r="AF517" i="16"/>
  <c r="AG517" i="16" s="1"/>
  <c r="AH517" i="16"/>
  <c r="AI513" i="16"/>
  <c r="AD513" i="16"/>
  <c r="AF501" i="16"/>
  <c r="AG501" i="16" s="1"/>
  <c r="AH501" i="16"/>
  <c r="AJ499" i="16"/>
  <c r="AK499" i="16"/>
  <c r="AL499" i="16"/>
  <c r="AM499" i="16"/>
  <c r="AL497" i="16"/>
  <c r="AM497" i="16"/>
  <c r="AK493" i="16"/>
  <c r="AL493" i="16"/>
  <c r="AJ478" i="16"/>
  <c r="AK478" i="16"/>
  <c r="AL478" i="16"/>
  <c r="AI450" i="16"/>
  <c r="AD450" i="16"/>
  <c r="AF442" i="16"/>
  <c r="AG442" i="16" s="1"/>
  <c r="AH442" i="16"/>
  <c r="AK395" i="16"/>
  <c r="AL395" i="16"/>
  <c r="AM395" i="16"/>
  <c r="AJ395" i="16"/>
  <c r="AI709" i="16"/>
  <c r="AI697" i="16"/>
  <c r="AM693" i="16"/>
  <c r="AI685" i="16"/>
  <c r="AM681" i="16"/>
  <c r="AI673" i="16"/>
  <c r="AM669" i="16"/>
  <c r="AI661" i="16"/>
  <c r="AM657" i="16"/>
  <c r="AI649" i="16"/>
  <c r="AL646" i="16"/>
  <c r="AM645" i="16"/>
  <c r="AI637" i="16"/>
  <c r="AK635" i="16"/>
  <c r="AL634" i="16"/>
  <c r="AI625" i="16"/>
  <c r="AL622" i="16"/>
  <c r="AK607" i="16"/>
  <c r="AL606" i="16"/>
  <c r="AM605" i="16"/>
  <c r="AM603" i="16"/>
  <c r="AL601" i="16"/>
  <c r="AK600" i="16"/>
  <c r="AL587" i="16"/>
  <c r="AH578" i="16"/>
  <c r="AM575" i="16"/>
  <c r="AI571" i="16"/>
  <c r="AM553" i="16"/>
  <c r="AK529" i="16"/>
  <c r="AL529" i="16"/>
  <c r="AM505" i="16"/>
  <c r="AJ466" i="16"/>
  <c r="AK466" i="16"/>
  <c r="AL466" i="16"/>
  <c r="AJ453" i="16"/>
  <c r="AK453" i="16"/>
  <c r="AL453" i="16"/>
  <c r="AM453" i="16"/>
  <c r="AK443" i="16"/>
  <c r="AM443" i="16"/>
  <c r="AK419" i="16"/>
  <c r="AM419" i="16"/>
  <c r="AJ419" i="16"/>
  <c r="AL419" i="16"/>
  <c r="AL412" i="16"/>
  <c r="AM412" i="16"/>
  <c r="AJ412" i="16"/>
  <c r="AK412" i="16"/>
  <c r="AH399" i="16"/>
  <c r="AF399" i="16"/>
  <c r="AG399" i="16" s="1"/>
  <c r="AL669" i="16"/>
  <c r="AH661" i="16"/>
  <c r="AL657" i="16"/>
  <c r="AH649" i="16"/>
  <c r="AH637" i="16"/>
  <c r="AH625" i="16"/>
  <c r="AJ607" i="16"/>
  <c r="AL605" i="16"/>
  <c r="AL603" i="16"/>
  <c r="AK587" i="16"/>
  <c r="AL575" i="16"/>
  <c r="AJ574" i="16"/>
  <c r="AK574" i="16"/>
  <c r="AM565" i="16"/>
  <c r="AI558" i="16"/>
  <c r="AJ548" i="16"/>
  <c r="AK548" i="16"/>
  <c r="AL548" i="16"/>
  <c r="AM548" i="16"/>
  <c r="AK547" i="16"/>
  <c r="AL547" i="16"/>
  <c r="AM547" i="16"/>
  <c r="AF513" i="16"/>
  <c r="AG513" i="16" s="1"/>
  <c r="AH513" i="16"/>
  <c r="AJ511" i="16"/>
  <c r="AK511" i="16"/>
  <c r="AL511" i="16"/>
  <c r="AM511" i="16"/>
  <c r="AI509" i="16"/>
  <c r="AM494" i="16"/>
  <c r="AJ494" i="16"/>
  <c r="AK494" i="16"/>
  <c r="AF490" i="16"/>
  <c r="AG490" i="16" s="1"/>
  <c r="AH490" i="16"/>
  <c r="AI474" i="16"/>
  <c r="AD474" i="16"/>
  <c r="AJ455" i="16"/>
  <c r="AK455" i="16"/>
  <c r="AM455" i="16"/>
  <c r="AJ427" i="16"/>
  <c r="AK427" i="16"/>
  <c r="AL427" i="16"/>
  <c r="AM427" i="16"/>
  <c r="AJ425" i="16"/>
  <c r="AK425" i="16"/>
  <c r="AL425" i="16"/>
  <c r="AM425" i="16"/>
  <c r="AD410" i="16"/>
  <c r="AI410" i="16"/>
  <c r="AJ586" i="16"/>
  <c r="AK586" i="16"/>
  <c r="AF577" i="16"/>
  <c r="AG577" i="16" s="1"/>
  <c r="AH577" i="16"/>
  <c r="AD564" i="16"/>
  <c r="AI564" i="16"/>
  <c r="AI561" i="16"/>
  <c r="AD561" i="16"/>
  <c r="AK553" i="16"/>
  <c r="AL553" i="16"/>
  <c r="AJ550" i="16"/>
  <c r="AK550" i="16"/>
  <c r="AJ545" i="16"/>
  <c r="AK545" i="16"/>
  <c r="AJ491" i="16"/>
  <c r="AM491" i="16"/>
  <c r="AF478" i="16"/>
  <c r="AG478" i="16" s="1"/>
  <c r="AH478" i="16"/>
  <c r="AL458" i="16"/>
  <c r="AM458" i="16"/>
  <c r="AJ458" i="16"/>
  <c r="AK458" i="16"/>
  <c r="AJ439" i="16"/>
  <c r="AK439" i="16"/>
  <c r="AL439" i="16"/>
  <c r="AM439" i="16"/>
  <c r="AJ437" i="16"/>
  <c r="AK437" i="16"/>
  <c r="AL437" i="16"/>
  <c r="AM437" i="16"/>
  <c r="AL434" i="16"/>
  <c r="AM434" i="16"/>
  <c r="AJ434" i="16"/>
  <c r="AK434" i="16"/>
  <c r="AI381" i="16"/>
  <c r="AD381" i="16"/>
  <c r="AM288" i="16"/>
  <c r="AJ288" i="16"/>
  <c r="AK288" i="16"/>
  <c r="AL288" i="16"/>
  <c r="AJ286" i="16"/>
  <c r="AK286" i="16"/>
  <c r="AL286" i="16"/>
  <c r="AM286" i="16"/>
  <c r="AL751" i="16"/>
  <c r="AL739" i="16"/>
  <c r="AL727" i="16"/>
  <c r="AK609" i="16"/>
  <c r="AD586" i="16"/>
  <c r="AJ565" i="16"/>
  <c r="AK541" i="16"/>
  <c r="AL541" i="16"/>
  <c r="AF526" i="16"/>
  <c r="AG526" i="16" s="1"/>
  <c r="AH526" i="16"/>
  <c r="AJ522" i="16"/>
  <c r="AK522" i="16"/>
  <c r="AL522" i="16"/>
  <c r="AM522" i="16"/>
  <c r="AF493" i="16"/>
  <c r="AG493" i="16" s="1"/>
  <c r="AH493" i="16"/>
  <c r="AI489" i="16"/>
  <c r="AD489" i="16"/>
  <c r="AJ487" i="16"/>
  <c r="AK487" i="16"/>
  <c r="AL487" i="16"/>
  <c r="AM487" i="16"/>
  <c r="AJ485" i="16"/>
  <c r="AK485" i="16"/>
  <c r="AL485" i="16"/>
  <c r="AM485" i="16"/>
  <c r="AI477" i="16"/>
  <c r="AD477" i="16"/>
  <c r="AI462" i="16"/>
  <c r="AD462" i="16"/>
  <c r="AD460" i="16"/>
  <c r="AJ451" i="16"/>
  <c r="AK451" i="16"/>
  <c r="AL451" i="16"/>
  <c r="AM451" i="16"/>
  <c r="AJ449" i="16"/>
  <c r="AK449" i="16"/>
  <c r="AL449" i="16"/>
  <c r="AM449" i="16"/>
  <c r="AL408" i="16"/>
  <c r="AK408" i="16"/>
  <c r="AM408" i="16"/>
  <c r="AL406" i="16"/>
  <c r="AJ406" i="16"/>
  <c r="AM406" i="16"/>
  <c r="AL583" i="16"/>
  <c r="AM583" i="16"/>
  <c r="AJ527" i="16"/>
  <c r="AM527" i="16"/>
  <c r="AD519" i="16"/>
  <c r="AJ479" i="16"/>
  <c r="AK479" i="16"/>
  <c r="AM479" i="16"/>
  <c r="AF466" i="16"/>
  <c r="AG466" i="16" s="1"/>
  <c r="AH466" i="16"/>
  <c r="AM413" i="16"/>
  <c r="AL413" i="16"/>
  <c r="AJ413" i="16"/>
  <c r="AK413" i="16"/>
  <c r="AH789" i="16"/>
  <c r="AH777" i="16"/>
  <c r="AL749" i="16"/>
  <c r="AL737" i="16"/>
  <c r="AL713" i="16"/>
  <c r="AH705" i="16"/>
  <c r="AL689" i="16"/>
  <c r="AL665" i="16"/>
  <c r="AL653" i="16"/>
  <c r="AL629" i="16"/>
  <c r="AD600" i="16"/>
  <c r="AL595" i="16"/>
  <c r="AM590" i="16"/>
  <c r="AD587" i="16"/>
  <c r="AK584" i="16"/>
  <c r="AL584" i="16"/>
  <c r="AM584" i="16"/>
  <c r="AD575" i="16"/>
  <c r="AJ566" i="16"/>
  <c r="AJ554" i="16"/>
  <c r="AK554" i="16"/>
  <c r="AF529" i="16"/>
  <c r="AG529" i="16" s="1"/>
  <c r="AH529" i="16"/>
  <c r="AI525" i="16"/>
  <c r="AD525" i="16"/>
  <c r="AK517" i="16"/>
  <c r="AL517" i="16"/>
  <c r="AM506" i="16"/>
  <c r="AJ506" i="16"/>
  <c r="AK506" i="16"/>
  <c r="AF502" i="16"/>
  <c r="AG502" i="16" s="1"/>
  <c r="AH502" i="16"/>
  <c r="AJ498" i="16"/>
  <c r="AK498" i="16"/>
  <c r="AL498" i="16"/>
  <c r="AM498" i="16"/>
  <c r="AJ482" i="16"/>
  <c r="AK482" i="16"/>
  <c r="AJ465" i="16"/>
  <c r="AK465" i="16"/>
  <c r="AL465" i="16"/>
  <c r="AM465" i="16"/>
  <c r="AJ430" i="16"/>
  <c r="AK430" i="16"/>
  <c r="AL430" i="16"/>
  <c r="AJ420" i="16"/>
  <c r="AL420" i="16"/>
  <c r="AK420" i="16"/>
  <c r="AM420" i="16"/>
  <c r="AJ345" i="16"/>
  <c r="AK345" i="16"/>
  <c r="AL345" i="16"/>
  <c r="AM345" i="16"/>
  <c r="AK737" i="16"/>
  <c r="AK725" i="16"/>
  <c r="AK713" i="16"/>
  <c r="AK701" i="16"/>
  <c r="AK689" i="16"/>
  <c r="AH668" i="16"/>
  <c r="AK665" i="16"/>
  <c r="AH656" i="16"/>
  <c r="AK653" i="16"/>
  <c r="AK629" i="16"/>
  <c r="AK596" i="16"/>
  <c r="AK595" i="16"/>
  <c r="AL590" i="16"/>
  <c r="AD580" i="16"/>
  <c r="AJ562" i="16"/>
  <c r="AK562" i="16"/>
  <c r="AJ560" i="16"/>
  <c r="AK560" i="16"/>
  <c r="AL560" i="16"/>
  <c r="AM560" i="16"/>
  <c r="AJ551" i="16"/>
  <c r="AM551" i="16"/>
  <c r="AF550" i="16"/>
  <c r="AG550" i="16" s="1"/>
  <c r="AH550" i="16"/>
  <c r="AM542" i="16"/>
  <c r="AJ542" i="16"/>
  <c r="AK542" i="16"/>
  <c r="AF538" i="16"/>
  <c r="AG538" i="16" s="1"/>
  <c r="AH538" i="16"/>
  <c r="AJ534" i="16"/>
  <c r="AK534" i="16"/>
  <c r="AL534" i="16"/>
  <c r="AM534" i="16"/>
  <c r="AJ503" i="16"/>
  <c r="AM503" i="16"/>
  <c r="AF489" i="16"/>
  <c r="AG489" i="16" s="1"/>
  <c r="AH489" i="16"/>
  <c r="AJ475" i="16"/>
  <c r="AK475" i="16"/>
  <c r="AL475" i="16"/>
  <c r="AM475" i="16"/>
  <c r="AJ467" i="16"/>
  <c r="AK467" i="16"/>
  <c r="AM467" i="16"/>
  <c r="AJ442" i="16"/>
  <c r="AK442" i="16"/>
  <c r="AL442" i="16"/>
  <c r="AJ595" i="16"/>
  <c r="AJ590" i="16"/>
  <c r="AF589" i="16"/>
  <c r="AG589" i="16" s="1"/>
  <c r="AD588" i="16"/>
  <c r="AH566" i="16"/>
  <c r="AL563" i="16"/>
  <c r="AD562" i="16"/>
  <c r="AK559" i="16"/>
  <c r="AL559" i="16"/>
  <c r="AM559" i="16"/>
  <c r="AF553" i="16"/>
  <c r="AG553" i="16" s="1"/>
  <c r="AH553" i="16"/>
  <c r="AJ539" i="16"/>
  <c r="AM539" i="16"/>
  <c r="AD534" i="16"/>
  <c r="AF505" i="16"/>
  <c r="AG505" i="16" s="1"/>
  <c r="AH505" i="16"/>
  <c r="AI501" i="16"/>
  <c r="AD501" i="16"/>
  <c r="AF481" i="16"/>
  <c r="AG481" i="16" s="1"/>
  <c r="AH481" i="16"/>
  <c r="AL470" i="16"/>
  <c r="AM470" i="16"/>
  <c r="AJ470" i="16"/>
  <c r="AK470" i="16"/>
  <c r="AJ454" i="16"/>
  <c r="AK454" i="16"/>
  <c r="AL454" i="16"/>
  <c r="AF408" i="16"/>
  <c r="AG408" i="16" s="1"/>
  <c r="AH408" i="16"/>
  <c r="AJ357" i="16"/>
  <c r="AK357" i="16"/>
  <c r="AL357" i="16"/>
  <c r="AM357" i="16"/>
  <c r="AL596" i="16"/>
  <c r="AM596" i="16"/>
  <c r="AF541" i="16"/>
  <c r="AG541" i="16" s="1"/>
  <c r="AH541" i="16"/>
  <c r="AI537" i="16"/>
  <c r="AD537" i="16"/>
  <c r="AF525" i="16"/>
  <c r="AG525" i="16" s="1"/>
  <c r="AH525" i="16"/>
  <c r="AJ521" i="16"/>
  <c r="AK521" i="16"/>
  <c r="AL521" i="16"/>
  <c r="AM521" i="16"/>
  <c r="AM518" i="16"/>
  <c r="AJ518" i="16"/>
  <c r="AK518" i="16"/>
  <c r="AF514" i="16"/>
  <c r="AG514" i="16" s="1"/>
  <c r="AH514" i="16"/>
  <c r="AJ510" i="16"/>
  <c r="AK510" i="16"/>
  <c r="AL510" i="16"/>
  <c r="AM510" i="16"/>
  <c r="AJ463" i="16"/>
  <c r="AK463" i="16"/>
  <c r="AL463" i="16"/>
  <c r="AM463" i="16"/>
  <c r="AI426" i="16"/>
  <c r="AD426" i="16"/>
  <c r="AF384" i="16"/>
  <c r="AG384" i="16" s="1"/>
  <c r="AH384" i="16"/>
  <c r="AJ555" i="16"/>
  <c r="AJ543" i="16"/>
  <c r="AJ531" i="16"/>
  <c r="AJ495" i="16"/>
  <c r="AJ483" i="16"/>
  <c r="AL481" i="16"/>
  <c r="AJ471" i="16"/>
  <c r="AL469" i="16"/>
  <c r="AD465" i="16"/>
  <c r="AD453" i="16"/>
  <c r="AL445" i="16"/>
  <c r="AD441" i="16"/>
  <c r="AJ435" i="16"/>
  <c r="AL433" i="16"/>
  <c r="AD429" i="16"/>
  <c r="AK422" i="16"/>
  <c r="AD419" i="16"/>
  <c r="AJ411" i="16"/>
  <c r="AL405" i="16"/>
  <c r="AJ403" i="16"/>
  <c r="AJ402" i="16"/>
  <c r="AH396" i="16"/>
  <c r="AD395" i="16"/>
  <c r="AJ391" i="16"/>
  <c r="AK391" i="16"/>
  <c r="AI380" i="16"/>
  <c r="AD380" i="16"/>
  <c r="AD374" i="16"/>
  <c r="AI374" i="16"/>
  <c r="AK369" i="16"/>
  <c r="AL369" i="16"/>
  <c r="AM369" i="16"/>
  <c r="AI359" i="16"/>
  <c r="AD359" i="16"/>
  <c r="AJ355" i="16"/>
  <c r="AK355" i="16"/>
  <c r="AL355" i="16"/>
  <c r="AM355" i="16"/>
  <c r="AI347" i="16"/>
  <c r="AD347" i="16"/>
  <c r="AJ343" i="16"/>
  <c r="AK343" i="16"/>
  <c r="AL343" i="16"/>
  <c r="AM343" i="16"/>
  <c r="AJ333" i="16"/>
  <c r="AK333" i="16"/>
  <c r="AL333" i="16"/>
  <c r="AM333" i="16"/>
  <c r="AJ321" i="16"/>
  <c r="AK321" i="16"/>
  <c r="AL321" i="16"/>
  <c r="AM321" i="16"/>
  <c r="AM316" i="16"/>
  <c r="AJ316" i="16"/>
  <c r="AK316" i="16"/>
  <c r="AF315" i="16"/>
  <c r="AG315" i="16" s="1"/>
  <c r="AH315" i="16"/>
  <c r="AI242" i="16"/>
  <c r="AD242" i="16"/>
  <c r="AK445" i="16"/>
  <c r="AK433" i="16"/>
  <c r="AJ385" i="16"/>
  <c r="AK385" i="16"/>
  <c r="AL382" i="16"/>
  <c r="AM382" i="16"/>
  <c r="AK364" i="16"/>
  <c r="AF363" i="16"/>
  <c r="AG363" i="16" s="1"/>
  <c r="AH363" i="16"/>
  <c r="AF351" i="16"/>
  <c r="AG351" i="16" s="1"/>
  <c r="AH351" i="16"/>
  <c r="AF339" i="16"/>
  <c r="AG339" i="16" s="1"/>
  <c r="AH339" i="16"/>
  <c r="AJ309" i="16"/>
  <c r="AK309" i="16"/>
  <c r="AL309" i="16"/>
  <c r="AM309" i="16"/>
  <c r="AK290" i="16"/>
  <c r="AJ290" i="16"/>
  <c r="AL290" i="16"/>
  <c r="AM290" i="16"/>
  <c r="AF275" i="16"/>
  <c r="AG275" i="16" s="1"/>
  <c r="AH275" i="16"/>
  <c r="AF81" i="16"/>
  <c r="AG81" i="16" s="1"/>
  <c r="AH81" i="16"/>
  <c r="AF300" i="16"/>
  <c r="AG300" i="16" s="1"/>
  <c r="AH300" i="16"/>
  <c r="AI296" i="16"/>
  <c r="AD296" i="16"/>
  <c r="AJ279" i="16"/>
  <c r="AM279" i="16"/>
  <c r="AK279" i="16"/>
  <c r="AL279" i="16"/>
  <c r="AL269" i="16"/>
  <c r="AM269" i="16"/>
  <c r="AJ269" i="16"/>
  <c r="AK269" i="16"/>
  <c r="AI540" i="16"/>
  <c r="AM536" i="16"/>
  <c r="AI528" i="16"/>
  <c r="AM524" i="16"/>
  <c r="AI516" i="16"/>
  <c r="AM512" i="16"/>
  <c r="AI504" i="16"/>
  <c r="AI492" i="16"/>
  <c r="AI480" i="16"/>
  <c r="AM476" i="16"/>
  <c r="AH469" i="16"/>
  <c r="AI468" i="16"/>
  <c r="AH457" i="16"/>
  <c r="AI456" i="16"/>
  <c r="AM452" i="16"/>
  <c r="AD449" i="16"/>
  <c r="AH445" i="16"/>
  <c r="AI444" i="16"/>
  <c r="AM440" i="16"/>
  <c r="AD437" i="16"/>
  <c r="AH433" i="16"/>
  <c r="AI432" i="16"/>
  <c r="AM428" i="16"/>
  <c r="AD425" i="16"/>
  <c r="AK417" i="16"/>
  <c r="AI414" i="16"/>
  <c r="AD411" i="16"/>
  <c r="AD386" i="16"/>
  <c r="AI386" i="16"/>
  <c r="AI383" i="16"/>
  <c r="AM379" i="16"/>
  <c r="AJ301" i="16"/>
  <c r="AK301" i="16"/>
  <c r="AM301" i="16"/>
  <c r="AM271" i="16"/>
  <c r="AK271" i="16"/>
  <c r="AL271" i="16"/>
  <c r="AM167" i="16"/>
  <c r="AJ167" i="16"/>
  <c r="AL167" i="16"/>
  <c r="AK167" i="16"/>
  <c r="AF165" i="16"/>
  <c r="AG165" i="16" s="1"/>
  <c r="AH165" i="16"/>
  <c r="AL536" i="16"/>
  <c r="AL524" i="16"/>
  <c r="AL512" i="16"/>
  <c r="AL476" i="16"/>
  <c r="AL452" i="16"/>
  <c r="AL440" i="16"/>
  <c r="AL428" i="16"/>
  <c r="AJ417" i="16"/>
  <c r="AI416" i="16"/>
  <c r="AH414" i="16"/>
  <c r="AI407" i="16"/>
  <c r="AM399" i="16"/>
  <c r="AJ397" i="16"/>
  <c r="AK397" i="16"/>
  <c r="AF387" i="16"/>
  <c r="AG387" i="16" s="1"/>
  <c r="AH378" i="16"/>
  <c r="AK375" i="16"/>
  <c r="AL375" i="16"/>
  <c r="AM327" i="16"/>
  <c r="AF284" i="16"/>
  <c r="AG284" i="16" s="1"/>
  <c r="AH284" i="16"/>
  <c r="AJ274" i="16"/>
  <c r="AL274" i="16"/>
  <c r="AK274" i="16"/>
  <c r="AM274" i="16"/>
  <c r="AK536" i="16"/>
  <c r="AK524" i="16"/>
  <c r="AK512" i="16"/>
  <c r="AK452" i="16"/>
  <c r="AH443" i="16"/>
  <c r="AK440" i="16"/>
  <c r="AH431" i="16"/>
  <c r="AK428" i="16"/>
  <c r="AF406" i="16"/>
  <c r="AG406" i="16" s="1"/>
  <c r="AL399" i="16"/>
  <c r="AI394" i="16"/>
  <c r="AI392" i="16"/>
  <c r="AD392" i="16"/>
  <c r="AK389" i="16"/>
  <c r="AJ379" i="16"/>
  <c r="AK379" i="16"/>
  <c r="AJ373" i="16"/>
  <c r="AK373" i="16"/>
  <c r="AM373" i="16"/>
  <c r="AF372" i="16"/>
  <c r="AG372" i="16" s="1"/>
  <c r="AH372" i="16"/>
  <c r="AI332" i="16"/>
  <c r="AD332" i="16"/>
  <c r="AM315" i="16"/>
  <c r="AJ299" i="16"/>
  <c r="AK299" i="16"/>
  <c r="AL299" i="16"/>
  <c r="AM299" i="16"/>
  <c r="AF105" i="16"/>
  <c r="AG105" i="16" s="1"/>
  <c r="AH105" i="16"/>
  <c r="AL400" i="16"/>
  <c r="AF398" i="16"/>
  <c r="AG398" i="16" s="1"/>
  <c r="AI388" i="16"/>
  <c r="AJ384" i="16"/>
  <c r="AK384" i="16"/>
  <c r="AL384" i="16"/>
  <c r="AD368" i="16"/>
  <c r="AF336" i="16"/>
  <c r="AG336" i="16" s="1"/>
  <c r="AH336" i="16"/>
  <c r="AK327" i="16"/>
  <c r="AL327" i="16"/>
  <c r="AF324" i="16"/>
  <c r="AG324" i="16" s="1"/>
  <c r="AH324" i="16"/>
  <c r="AI320" i="16"/>
  <c r="AD320" i="16"/>
  <c r="AI308" i="16"/>
  <c r="AD308" i="16"/>
  <c r="AD237" i="16"/>
  <c r="AI237" i="16"/>
  <c r="AF220" i="16"/>
  <c r="AG220" i="16" s="1"/>
  <c r="AH220" i="16"/>
  <c r="AH477" i="16"/>
  <c r="AH465" i="16"/>
  <c r="AH453" i="16"/>
  <c r="AH441" i="16"/>
  <c r="AH429" i="16"/>
  <c r="AF412" i="16"/>
  <c r="AG412" i="16" s="1"/>
  <c r="AH412" i="16"/>
  <c r="AL401" i="16"/>
  <c r="AD398" i="16"/>
  <c r="AL389" i="16"/>
  <c r="AM389" i="16"/>
  <c r="AM385" i="16"/>
  <c r="AI356" i="16"/>
  <c r="AD356" i="16"/>
  <c r="AI344" i="16"/>
  <c r="AD344" i="16"/>
  <c r="AJ325" i="16"/>
  <c r="AK325" i="16"/>
  <c r="AM325" i="16"/>
  <c r="AK315" i="16"/>
  <c r="AL315" i="16"/>
  <c r="AF312" i="16"/>
  <c r="AG312" i="16" s="1"/>
  <c r="AH312" i="16"/>
  <c r="AJ297" i="16"/>
  <c r="AF258" i="16"/>
  <c r="AG258" i="16" s="1"/>
  <c r="AH258" i="16"/>
  <c r="AM495" i="16"/>
  <c r="AM483" i="16"/>
  <c r="AK461" i="16"/>
  <c r="AM435" i="16"/>
  <c r="AM421" i="16"/>
  <c r="AM411" i="16"/>
  <c r="AK401" i="16"/>
  <c r="AM390" i="16"/>
  <c r="AL385" i="16"/>
  <c r="AM376" i="16"/>
  <c r="AJ376" i="16"/>
  <c r="AK376" i="16"/>
  <c r="AF375" i="16"/>
  <c r="AG375" i="16" s="1"/>
  <c r="AH375" i="16"/>
  <c r="AI371" i="16"/>
  <c r="AD371" i="16"/>
  <c r="AK363" i="16"/>
  <c r="AL363" i="16"/>
  <c r="AF360" i="16"/>
  <c r="AG360" i="16" s="1"/>
  <c r="AH360" i="16"/>
  <c r="AK351" i="16"/>
  <c r="AL351" i="16"/>
  <c r="AF348" i="16"/>
  <c r="AG348" i="16" s="1"/>
  <c r="AH348" i="16"/>
  <c r="AK339" i="16"/>
  <c r="AL339" i="16"/>
  <c r="AJ313" i="16"/>
  <c r="AK313" i="16"/>
  <c r="AM313" i="16"/>
  <c r="AL304" i="16"/>
  <c r="AM304" i="16"/>
  <c r="AJ304" i="16"/>
  <c r="AK304" i="16"/>
  <c r="AF265" i="16"/>
  <c r="AG265" i="16" s="1"/>
  <c r="AH265" i="16"/>
  <c r="AD215" i="16"/>
  <c r="AM422" i="16"/>
  <c r="AL421" i="16"/>
  <c r="AL411" i="16"/>
  <c r="AM403" i="16"/>
  <c r="AM402" i="16"/>
  <c r="AJ401" i="16"/>
  <c r="AH380" i="16"/>
  <c r="AJ361" i="16"/>
  <c r="AK361" i="16"/>
  <c r="AM361" i="16"/>
  <c r="AJ349" i="16"/>
  <c r="AK349" i="16"/>
  <c r="AM349" i="16"/>
  <c r="AD337" i="16"/>
  <c r="AI335" i="16"/>
  <c r="AD335" i="16"/>
  <c r="AJ331" i="16"/>
  <c r="AK331" i="16"/>
  <c r="AL331" i="16"/>
  <c r="AM331" i="16"/>
  <c r="AI323" i="16"/>
  <c r="AD323" i="16"/>
  <c r="AK266" i="16"/>
  <c r="AJ266" i="16"/>
  <c r="AL266" i="16"/>
  <c r="AM266" i="16"/>
  <c r="AJ228" i="16"/>
  <c r="AK228" i="16"/>
  <c r="AM228" i="16"/>
  <c r="AL228" i="16"/>
  <c r="AJ421" i="16"/>
  <c r="AJ396" i="16"/>
  <c r="AK396" i="16"/>
  <c r="AL396" i="16"/>
  <c r="AK390" i="16"/>
  <c r="AL390" i="16"/>
  <c r="AF327" i="16"/>
  <c r="AG327" i="16" s="1"/>
  <c r="AH327" i="16"/>
  <c r="AI311" i="16"/>
  <c r="AD311" i="16"/>
  <c r="AJ377" i="16"/>
  <c r="AJ365" i="16"/>
  <c r="AJ329" i="16"/>
  <c r="AJ305" i="16"/>
  <c r="AD299" i="16"/>
  <c r="AD288" i="16"/>
  <c r="AD287" i="16"/>
  <c r="AD286" i="16"/>
  <c r="AJ278" i="16"/>
  <c r="AD276" i="16"/>
  <c r="AK261" i="16"/>
  <c r="AM261" i="16"/>
  <c r="AF257" i="16"/>
  <c r="AG257" i="16" s="1"/>
  <c r="AH257" i="16"/>
  <c r="AD241" i="16"/>
  <c r="AD228" i="16"/>
  <c r="AJ216" i="16"/>
  <c r="AK216" i="16"/>
  <c r="AL216" i="16"/>
  <c r="AM216" i="16"/>
  <c r="AJ194" i="16"/>
  <c r="AK194" i="16"/>
  <c r="AM194" i="16"/>
  <c r="AF181" i="16"/>
  <c r="AG181" i="16" s="1"/>
  <c r="AH181" i="16"/>
  <c r="AF170" i="16"/>
  <c r="AG170" i="16" s="1"/>
  <c r="AH170" i="16"/>
  <c r="AF168" i="16"/>
  <c r="AG168" i="16" s="1"/>
  <c r="AH168" i="16"/>
  <c r="AD157" i="16"/>
  <c r="AI157" i="16"/>
  <c r="AH354" i="16"/>
  <c r="AH342" i="16"/>
  <c r="AH330" i="16"/>
  <c r="AH318" i="16"/>
  <c r="AH306" i="16"/>
  <c r="AJ262" i="16"/>
  <c r="AL262" i="16"/>
  <c r="AI251" i="16"/>
  <c r="AD251" i="16"/>
  <c r="AD216" i="16"/>
  <c r="AF183" i="16"/>
  <c r="AG183" i="16" s="1"/>
  <c r="AH183" i="16"/>
  <c r="AI142" i="16"/>
  <c r="AD142" i="16"/>
  <c r="AF116" i="16"/>
  <c r="AG116" i="16" s="1"/>
  <c r="AH116" i="16"/>
  <c r="AM114" i="16"/>
  <c r="AL114" i="16"/>
  <c r="AJ114" i="16"/>
  <c r="AF72" i="16"/>
  <c r="AG72" i="16" s="1"/>
  <c r="AH72" i="16"/>
  <c r="AI54" i="16"/>
  <c r="AD54" i="16"/>
  <c r="AF20" i="16"/>
  <c r="AG20" i="16" s="1"/>
  <c r="AH20" i="16"/>
  <c r="AH400" i="16"/>
  <c r="AH388" i="16"/>
  <c r="AH376" i="16"/>
  <c r="AL372" i="16"/>
  <c r="AH364" i="16"/>
  <c r="AH352" i="16"/>
  <c r="AL348" i="16"/>
  <c r="AH340" i="16"/>
  <c r="AL336" i="16"/>
  <c r="AH328" i="16"/>
  <c r="AL324" i="16"/>
  <c r="AH316" i="16"/>
  <c r="AL312" i="16"/>
  <c r="AH304" i="16"/>
  <c r="AI303" i="16"/>
  <c r="AD292" i="16"/>
  <c r="AI292" i="16"/>
  <c r="AL283" i="16"/>
  <c r="AI270" i="16"/>
  <c r="AM257" i="16"/>
  <c r="AI247" i="16"/>
  <c r="AD232" i="16"/>
  <c r="AI232" i="16"/>
  <c r="AI205" i="16"/>
  <c r="AD205" i="16"/>
  <c r="AI203" i="16"/>
  <c r="AD203" i="16"/>
  <c r="AJ182" i="16"/>
  <c r="AK182" i="16"/>
  <c r="AM182" i="16"/>
  <c r="AJ180" i="16"/>
  <c r="AK180" i="16"/>
  <c r="AL180" i="16"/>
  <c r="AM180" i="16"/>
  <c r="AF173" i="16"/>
  <c r="AG173" i="16" s="1"/>
  <c r="AH173" i="16"/>
  <c r="AI119" i="16"/>
  <c r="AD119" i="16"/>
  <c r="AI106" i="16"/>
  <c r="AD106" i="16"/>
  <c r="AJ97" i="16"/>
  <c r="AL97" i="16"/>
  <c r="AI82" i="16"/>
  <c r="AD82" i="16"/>
  <c r="AK73" i="16"/>
  <c r="AK62" i="16"/>
  <c r="AM62" i="16"/>
  <c r="AI362" i="16"/>
  <c r="AI350" i="16"/>
  <c r="AK348" i="16"/>
  <c r="AM346" i="16"/>
  <c r="AI338" i="16"/>
  <c r="AK336" i="16"/>
  <c r="AI326" i="16"/>
  <c r="AK324" i="16"/>
  <c r="AM322" i="16"/>
  <c r="AI314" i="16"/>
  <c r="AK312" i="16"/>
  <c r="AH303" i="16"/>
  <c r="AI302" i="16"/>
  <c r="AM298" i="16"/>
  <c r="AM287" i="16"/>
  <c r="AK283" i="16"/>
  <c r="AK282" i="16"/>
  <c r="AI273" i="16"/>
  <c r="AH272" i="16"/>
  <c r="AD268" i="16"/>
  <c r="AI268" i="16"/>
  <c r="AF266" i="16"/>
  <c r="AG266" i="16" s="1"/>
  <c r="AH266" i="16"/>
  <c r="AL257" i="16"/>
  <c r="AH256" i="16"/>
  <c r="AH253" i="16"/>
  <c r="AL230" i="16"/>
  <c r="AF209" i="16"/>
  <c r="AG209" i="16" s="1"/>
  <c r="AH209" i="16"/>
  <c r="AI201" i="16"/>
  <c r="AM185" i="16"/>
  <c r="AL156" i="16"/>
  <c r="AJ156" i="16"/>
  <c r="AK156" i="16"/>
  <c r="AM156" i="16"/>
  <c r="AI149" i="16"/>
  <c r="AD149" i="16"/>
  <c r="AI145" i="16"/>
  <c r="AF128" i="16"/>
  <c r="AG128" i="16" s="1"/>
  <c r="AH128" i="16"/>
  <c r="AF68" i="16"/>
  <c r="AG68" i="16" s="1"/>
  <c r="AH68" i="16"/>
  <c r="AI66" i="16"/>
  <c r="AD66" i="16"/>
  <c r="AD28" i="16"/>
  <c r="AI28" i="16"/>
  <c r="AH16" i="16"/>
  <c r="AF16" i="16"/>
  <c r="AG16" i="16" s="1"/>
  <c r="AL6" i="16"/>
  <c r="AM6" i="16"/>
  <c r="AJ6" i="16"/>
  <c r="AK6" i="16"/>
  <c r="AL358" i="16"/>
  <c r="AL346" i="16"/>
  <c r="AL322" i="16"/>
  <c r="AL310" i="16"/>
  <c r="AL298" i="16"/>
  <c r="AL287" i="16"/>
  <c r="AJ283" i="16"/>
  <c r="AH280" i="16"/>
  <c r="AM265" i="16"/>
  <c r="AI264" i="16"/>
  <c r="AK257" i="16"/>
  <c r="AD256" i="16"/>
  <c r="AI256" i="16"/>
  <c r="AI249" i="16"/>
  <c r="AH248" i="16"/>
  <c r="AF245" i="16"/>
  <c r="AG245" i="16" s="1"/>
  <c r="AH245" i="16"/>
  <c r="AF243" i="16"/>
  <c r="AG243" i="16" s="1"/>
  <c r="AI240" i="16"/>
  <c r="AL175" i="16"/>
  <c r="AM175" i="16"/>
  <c r="AJ175" i="16"/>
  <c r="AF171" i="16"/>
  <c r="AG171" i="16" s="1"/>
  <c r="AH171" i="16"/>
  <c r="AD138" i="16"/>
  <c r="AI138" i="16"/>
  <c r="AK346" i="16"/>
  <c r="AK334" i="16"/>
  <c r="AK322" i="16"/>
  <c r="AK310" i="16"/>
  <c r="AK298" i="16"/>
  <c r="AK287" i="16"/>
  <c r="AJ253" i="16"/>
  <c r="AL253" i="16"/>
  <c r="AJ250" i="16"/>
  <c r="AL250" i="16"/>
  <c r="AM250" i="16"/>
  <c r="AI239" i="16"/>
  <c r="AD239" i="16"/>
  <c r="AJ217" i="16"/>
  <c r="AK217" i="16"/>
  <c r="AL217" i="16"/>
  <c r="AK212" i="16"/>
  <c r="AL212" i="16"/>
  <c r="AM212" i="16"/>
  <c r="AF205" i="16"/>
  <c r="AG205" i="16" s="1"/>
  <c r="AH205" i="16"/>
  <c r="AI193" i="16"/>
  <c r="AD193" i="16"/>
  <c r="AI191" i="16"/>
  <c r="AD191" i="16"/>
  <c r="AJ185" i="16"/>
  <c r="AL185" i="16"/>
  <c r="AM139" i="16"/>
  <c r="AJ139" i="16"/>
  <c r="AI131" i="16"/>
  <c r="AD131" i="16"/>
  <c r="AH64" i="16"/>
  <c r="AF64" i="16"/>
  <c r="AG64" i="16" s="1"/>
  <c r="AF12" i="16"/>
  <c r="AG12" i="16" s="1"/>
  <c r="AH12" i="16"/>
  <c r="AI285" i="16"/>
  <c r="AD280" i="16"/>
  <c r="AI280" i="16"/>
  <c r="AF278" i="16"/>
  <c r="AG278" i="16" s="1"/>
  <c r="AH278" i="16"/>
  <c r="AI263" i="16"/>
  <c r="AD263" i="16"/>
  <c r="AM241" i="16"/>
  <c r="AK230" i="16"/>
  <c r="AM230" i="16"/>
  <c r="AF227" i="16"/>
  <c r="AG227" i="16" s="1"/>
  <c r="AF221" i="16"/>
  <c r="AG221" i="16" s="1"/>
  <c r="AH221" i="16"/>
  <c r="AF207" i="16"/>
  <c r="AG207" i="16" s="1"/>
  <c r="AH207" i="16"/>
  <c r="AJ189" i="16"/>
  <c r="AK189" i="16"/>
  <c r="AL189" i="16"/>
  <c r="AM189" i="16"/>
  <c r="AF166" i="16"/>
  <c r="AG166" i="16" s="1"/>
  <c r="AH166" i="16"/>
  <c r="AF149" i="16"/>
  <c r="AG149" i="16" s="1"/>
  <c r="AH149" i="16"/>
  <c r="AL102" i="16"/>
  <c r="AM102" i="16"/>
  <c r="AJ102" i="16"/>
  <c r="AK102" i="16"/>
  <c r="AL78" i="16"/>
  <c r="AM78" i="16"/>
  <c r="AJ78" i="16"/>
  <c r="AK78" i="16"/>
  <c r="AI235" i="16"/>
  <c r="AI227" i="16"/>
  <c r="AD227" i="16"/>
  <c r="AF197" i="16"/>
  <c r="AG197" i="16" s="1"/>
  <c r="AH197" i="16"/>
  <c r="AL168" i="16"/>
  <c r="AK168" i="16"/>
  <c r="AL120" i="16"/>
  <c r="AM120" i="16"/>
  <c r="AF110" i="16"/>
  <c r="AG110" i="16" s="1"/>
  <c r="AH110" i="16"/>
  <c r="AJ98" i="16"/>
  <c r="AL98" i="16"/>
  <c r="AK98" i="16"/>
  <c r="AL74" i="16"/>
  <c r="AM377" i="16"/>
  <c r="AL366" i="16"/>
  <c r="AM365" i="16"/>
  <c r="AL342" i="16"/>
  <c r="AM341" i="16"/>
  <c r="AL330" i="16"/>
  <c r="AM329" i="16"/>
  <c r="AM317" i="16"/>
  <c r="AL306" i="16"/>
  <c r="AM305" i="16"/>
  <c r="AL294" i="16"/>
  <c r="AL293" i="16"/>
  <c r="AK291" i="16"/>
  <c r="AK254" i="16"/>
  <c r="AM254" i="16"/>
  <c r="AH244" i="16"/>
  <c r="AJ231" i="16"/>
  <c r="AL231" i="16"/>
  <c r="AK224" i="16"/>
  <c r="AL224" i="16"/>
  <c r="AI213" i="16"/>
  <c r="AJ206" i="16"/>
  <c r="AK206" i="16"/>
  <c r="AM206" i="16"/>
  <c r="AF193" i="16"/>
  <c r="AG193" i="16" s="1"/>
  <c r="AH193" i="16"/>
  <c r="AI181" i="16"/>
  <c r="AD181" i="16"/>
  <c r="AJ165" i="16"/>
  <c r="AK165" i="16"/>
  <c r="AK103" i="16"/>
  <c r="AL103" i="16"/>
  <c r="AM103" i="16"/>
  <c r="AJ103" i="16"/>
  <c r="AK79" i="16"/>
  <c r="AL79" i="16"/>
  <c r="AM79" i="16"/>
  <c r="AJ79" i="16"/>
  <c r="AD24" i="16"/>
  <c r="AI24" i="16"/>
  <c r="AM278" i="16"/>
  <c r="AK267" i="16"/>
  <c r="AL261" i="16"/>
  <c r="AJ260" i="16"/>
  <c r="AI259" i="16"/>
  <c r="AD244" i="16"/>
  <c r="AI244" i="16"/>
  <c r="AF233" i="16"/>
  <c r="AG233" i="16" s="1"/>
  <c r="AH233" i="16"/>
  <c r="AF219" i="16"/>
  <c r="AG219" i="16" s="1"/>
  <c r="AH219" i="16"/>
  <c r="AF217" i="16"/>
  <c r="AG217" i="16" s="1"/>
  <c r="AH217" i="16"/>
  <c r="AL199" i="16"/>
  <c r="AM199" i="16"/>
  <c r="AF195" i="16"/>
  <c r="AG195" i="16" s="1"/>
  <c r="AH195" i="16"/>
  <c r="AI179" i="16"/>
  <c r="AD179" i="16"/>
  <c r="AJ148" i="16"/>
  <c r="AK148" i="16"/>
  <c r="AL148" i="16"/>
  <c r="AM148" i="16"/>
  <c r="AI144" i="16"/>
  <c r="AD136" i="16"/>
  <c r="AI136" i="16"/>
  <c r="AI107" i="16"/>
  <c r="AD107" i="16"/>
  <c r="AL96" i="16"/>
  <c r="AJ96" i="16"/>
  <c r="AK96" i="16"/>
  <c r="AM96" i="16"/>
  <c r="AI83" i="16"/>
  <c r="AD83" i="16"/>
  <c r="AI58" i="16"/>
  <c r="AD58" i="16"/>
  <c r="AF26" i="16"/>
  <c r="AG26" i="16" s="1"/>
  <c r="AH26" i="16"/>
  <c r="AL255" i="16"/>
  <c r="AJ241" i="16"/>
  <c r="AL241" i="16"/>
  <c r="AF208" i="16"/>
  <c r="AG208" i="16" s="1"/>
  <c r="AH208" i="16"/>
  <c r="AJ192" i="16"/>
  <c r="AK192" i="16"/>
  <c r="AL192" i="16"/>
  <c r="AM192" i="16"/>
  <c r="AF185" i="16"/>
  <c r="AG185" i="16" s="1"/>
  <c r="AH185" i="16"/>
  <c r="AJ177" i="16"/>
  <c r="AK177" i="16"/>
  <c r="AM150" i="16"/>
  <c r="AJ150" i="16"/>
  <c r="AK150" i="16"/>
  <c r="AL150" i="16"/>
  <c r="AF141" i="16"/>
  <c r="AG141" i="16" s="1"/>
  <c r="AH141" i="16"/>
  <c r="AF60" i="16"/>
  <c r="AG60" i="16" s="1"/>
  <c r="AH60" i="16"/>
  <c r="AI46" i="16"/>
  <c r="AD46" i="16"/>
  <c r="AL32" i="16"/>
  <c r="AK13" i="16"/>
  <c r="AM13" i="16"/>
  <c r="AJ9" i="16"/>
  <c r="AK9" i="16"/>
  <c r="AI130" i="16"/>
  <c r="AD130" i="16"/>
  <c r="AJ125" i="16"/>
  <c r="AD123" i="16"/>
  <c r="AI118" i="16"/>
  <c r="AD118" i="16"/>
  <c r="AJ113" i="16"/>
  <c r="AI88" i="16"/>
  <c r="AH34" i="16"/>
  <c r="AF34" i="16"/>
  <c r="AG34" i="16" s="1"/>
  <c r="AI18" i="16"/>
  <c r="AI258" i="16"/>
  <c r="AI246" i="16"/>
  <c r="AI234" i="16"/>
  <c r="AI222" i="16"/>
  <c r="AI210" i="16"/>
  <c r="AL207" i="16"/>
  <c r="AI198" i="16"/>
  <c r="AL195" i="16"/>
  <c r="AI186" i="16"/>
  <c r="AL183" i="16"/>
  <c r="AI174" i="16"/>
  <c r="AM170" i="16"/>
  <c r="AI162" i="16"/>
  <c r="AI161" i="16"/>
  <c r="AI160" i="16"/>
  <c r="AH159" i="16"/>
  <c r="AF132" i="16"/>
  <c r="AG132" i="16" s="1"/>
  <c r="AL127" i="16"/>
  <c r="AM127" i="16"/>
  <c r="AF120" i="16"/>
  <c r="AG120" i="16" s="1"/>
  <c r="AL115" i="16"/>
  <c r="AI108" i="16"/>
  <c r="AH98" i="16"/>
  <c r="AF96" i="16"/>
  <c r="AG96" i="16" s="1"/>
  <c r="AH96" i="16"/>
  <c r="AF88" i="16"/>
  <c r="AG88" i="16" s="1"/>
  <c r="AH74" i="16"/>
  <c r="AL71" i="16"/>
  <c r="AH46" i="16"/>
  <c r="AF46" i="16"/>
  <c r="AG46" i="16" s="1"/>
  <c r="AJ44" i="16"/>
  <c r="AK44" i="16"/>
  <c r="AK25" i="16"/>
  <c r="AM25" i="16"/>
  <c r="AJ21" i="16"/>
  <c r="AK21" i="16"/>
  <c r="AH14" i="16"/>
  <c r="AL11" i="16"/>
  <c r="AL90" i="16"/>
  <c r="AM90" i="16"/>
  <c r="AJ80" i="16"/>
  <c r="AK80" i="16"/>
  <c r="AL80" i="16"/>
  <c r="AI70" i="16"/>
  <c r="AD70" i="16"/>
  <c r="AJ52" i="16"/>
  <c r="AL52" i="16"/>
  <c r="AM29" i="16"/>
  <c r="AK29" i="16"/>
  <c r="AI10" i="16"/>
  <c r="AD10" i="16"/>
  <c r="AI220" i="16"/>
  <c r="AI208" i="16"/>
  <c r="AI196" i="16"/>
  <c r="AI172" i="16"/>
  <c r="AK170" i="16"/>
  <c r="AH164" i="16"/>
  <c r="AF160" i="16"/>
  <c r="AG160" i="16" s="1"/>
  <c r="AH146" i="16"/>
  <c r="AI140" i="16"/>
  <c r="AD125" i="16"/>
  <c r="AD113" i="16"/>
  <c r="AI109" i="16"/>
  <c r="AH104" i="16"/>
  <c r="AL100" i="16"/>
  <c r="AH99" i="16"/>
  <c r="AF94" i="16"/>
  <c r="AG94" i="16" s="1"/>
  <c r="AH80" i="16"/>
  <c r="AH75" i="16"/>
  <c r="AJ71" i="16"/>
  <c r="AH58" i="16"/>
  <c r="AF58" i="16"/>
  <c r="AG58" i="16" s="1"/>
  <c r="AI56" i="16"/>
  <c r="AL53" i="16"/>
  <c r="AF32" i="16"/>
  <c r="AG32" i="16" s="1"/>
  <c r="AH32" i="16"/>
  <c r="AD29" i="16"/>
  <c r="AL26" i="16"/>
  <c r="AF24" i="16"/>
  <c r="AG24" i="16" s="1"/>
  <c r="AH24" i="16"/>
  <c r="AJ11" i="16"/>
  <c r="AI4" i="16"/>
  <c r="AD3" i="16"/>
  <c r="AH196" i="16"/>
  <c r="AH184" i="16"/>
  <c r="AH172" i="16"/>
  <c r="AI169" i="16"/>
  <c r="AD159" i="16"/>
  <c r="AI159" i="16"/>
  <c r="AJ141" i="16"/>
  <c r="AH140" i="16"/>
  <c r="AI128" i="16"/>
  <c r="AI116" i="16"/>
  <c r="AL101" i="16"/>
  <c r="AI94" i="16"/>
  <c r="AD94" i="16"/>
  <c r="AK91" i="16"/>
  <c r="AL91" i="16"/>
  <c r="AM91" i="16"/>
  <c r="AK85" i="16"/>
  <c r="AM85" i="16"/>
  <c r="AL77" i="16"/>
  <c r="AK37" i="16"/>
  <c r="AM37" i="16"/>
  <c r="AJ743" i="17"/>
  <c r="AK743" i="17"/>
  <c r="AL743" i="17"/>
  <c r="AM743" i="17"/>
  <c r="AM190" i="16"/>
  <c r="AM178" i="16"/>
  <c r="AH169" i="16"/>
  <c r="AH147" i="16"/>
  <c r="AL143" i="16"/>
  <c r="AH134" i="16"/>
  <c r="AJ129" i="16"/>
  <c r="AK129" i="16"/>
  <c r="AH122" i="16"/>
  <c r="AJ117" i="16"/>
  <c r="AK117" i="16"/>
  <c r="AJ110" i="16"/>
  <c r="AL110" i="16"/>
  <c r="AK101" i="16"/>
  <c r="AK77" i="16"/>
  <c r="AH70" i="16"/>
  <c r="AF70" i="16"/>
  <c r="AG70" i="16" s="1"/>
  <c r="AI68" i="16"/>
  <c r="AL65" i="16"/>
  <c r="AH45" i="16"/>
  <c r="AL42" i="16"/>
  <c r="AM42" i="16"/>
  <c r="AJ42" i="16"/>
  <c r="AM41" i="16"/>
  <c r="AK41" i="16"/>
  <c r="AI22" i="16"/>
  <c r="AD22" i="16"/>
  <c r="AH10" i="16"/>
  <c r="AF10" i="16"/>
  <c r="AG10" i="16" s="1"/>
  <c r="AF4" i="16"/>
  <c r="AG4" i="16" s="1"/>
  <c r="AA761" i="17"/>
  <c r="AF761" i="17" s="1"/>
  <c r="AG761" i="17" s="1"/>
  <c r="AH254" i="16"/>
  <c r="AH242" i="16"/>
  <c r="AH230" i="16"/>
  <c r="AH218" i="16"/>
  <c r="AH206" i="16"/>
  <c r="AH194" i="16"/>
  <c r="AL190" i="16"/>
  <c r="AH182" i="16"/>
  <c r="AL178" i="16"/>
  <c r="AL155" i="16"/>
  <c r="AM153" i="16"/>
  <c r="AK143" i="16"/>
  <c r="AF108" i="16"/>
  <c r="AG108" i="16" s="1"/>
  <c r="AH108" i="16"/>
  <c r="AJ101" i="16"/>
  <c r="AJ86" i="16"/>
  <c r="AL86" i="16"/>
  <c r="AJ77" i="16"/>
  <c r="AI60" i="16"/>
  <c r="AK49" i="16"/>
  <c r="AM49" i="16"/>
  <c r="AF44" i="16"/>
  <c r="AG44" i="16" s="1"/>
  <c r="AH44" i="16"/>
  <c r="AD41" i="16"/>
  <c r="AF36" i="16"/>
  <c r="AG36" i="16" s="1"/>
  <c r="AH36" i="16"/>
  <c r="AJ23" i="16"/>
  <c r="AI16" i="16"/>
  <c r="AM9" i="16"/>
  <c r="AM200" i="16"/>
  <c r="AM188" i="16"/>
  <c r="AJ143" i="16"/>
  <c r="AF100" i="16"/>
  <c r="AG100" i="16" s="1"/>
  <c r="AF84" i="16"/>
  <c r="AG84" i="16" s="1"/>
  <c r="AH84" i="16"/>
  <c r="AF76" i="16"/>
  <c r="AG76" i="16" s="1"/>
  <c r="AM53" i="16"/>
  <c r="AK53" i="16"/>
  <c r="AL35" i="16"/>
  <c r="AI20" i="16"/>
  <c r="AL9" i="16"/>
  <c r="AL787" i="17"/>
  <c r="AA787" i="17"/>
  <c r="AF787" i="17" s="1"/>
  <c r="AG787" i="17" s="1"/>
  <c r="AL200" i="16"/>
  <c r="AL188" i="16"/>
  <c r="AL176" i="16"/>
  <c r="AM158" i="16"/>
  <c r="AJ155" i="16"/>
  <c r="AK153" i="16"/>
  <c r="AM125" i="16"/>
  <c r="AM113" i="16"/>
  <c r="AI92" i="16"/>
  <c r="AI72" i="16"/>
  <c r="AK61" i="16"/>
  <c r="AM61" i="16"/>
  <c r="AF56" i="16"/>
  <c r="AG56" i="16" s="1"/>
  <c r="AH56" i="16"/>
  <c r="AD53" i="16"/>
  <c r="AF48" i="16"/>
  <c r="AG48" i="16" s="1"/>
  <c r="AH48" i="16"/>
  <c r="AK35" i="16"/>
  <c r="AI34" i="16"/>
  <c r="AD34" i="16"/>
  <c r="AH22" i="16"/>
  <c r="AF22" i="16"/>
  <c r="AG22" i="16" s="1"/>
  <c r="AL13" i="16"/>
  <c r="AI12" i="16"/>
  <c r="AH9" i="16"/>
  <c r="AM5" i="16"/>
  <c r="AK5" i="16"/>
  <c r="AL158" i="16"/>
  <c r="AH92" i="16"/>
  <c r="AM65" i="16"/>
  <c r="AK65" i="16"/>
  <c r="AJ35" i="16"/>
  <c r="AJ13" i="16"/>
  <c r="AF8" i="16"/>
  <c r="AG8" i="16" s="1"/>
  <c r="AH8" i="16"/>
  <c r="AJ741" i="17"/>
  <c r="AK741" i="17"/>
  <c r="AL741" i="17"/>
  <c r="AM741" i="17"/>
  <c r="AD672" i="17"/>
  <c r="AJ789" i="17"/>
  <c r="AK789" i="17"/>
  <c r="AL789" i="17"/>
  <c r="AM789" i="17"/>
  <c r="AI147" i="16"/>
  <c r="AI135" i="16"/>
  <c r="AI111" i="16"/>
  <c r="AI99" i="16"/>
  <c r="AI87" i="16"/>
  <c r="AI75" i="16"/>
  <c r="AI63" i="16"/>
  <c r="AI51" i="16"/>
  <c r="AI39" i="16"/>
  <c r="AI27" i="16"/>
  <c r="AI15" i="16"/>
  <c r="AI3" i="16"/>
  <c r="AJ791" i="17"/>
  <c r="AK791" i="17"/>
  <c r="AM791" i="17"/>
  <c r="AL791" i="17"/>
  <c r="AF713" i="17"/>
  <c r="AG713" i="17" s="1"/>
  <c r="AH713" i="17"/>
  <c r="AF736" i="17"/>
  <c r="AG736" i="17" s="1"/>
  <c r="AH736" i="17"/>
  <c r="AF733" i="17"/>
  <c r="AG733" i="17" s="1"/>
  <c r="AK93" i="16"/>
  <c r="AK69" i="16"/>
  <c r="AM67" i="16"/>
  <c r="AM31" i="16"/>
  <c r="AM19" i="16"/>
  <c r="AM7" i="16"/>
  <c r="AK764" i="17"/>
  <c r="AL764" i="17"/>
  <c r="AM764" i="17"/>
  <c r="AH729" i="17"/>
  <c r="AJ720" i="17"/>
  <c r="AK720" i="17"/>
  <c r="AL720" i="17"/>
  <c r="AM720" i="17"/>
  <c r="AL67" i="16"/>
  <c r="AL55" i="16"/>
  <c r="AL31" i="16"/>
  <c r="AL19" i="16"/>
  <c r="AF784" i="17"/>
  <c r="AG784" i="17" s="1"/>
  <c r="AH784" i="17"/>
  <c r="AJ781" i="17"/>
  <c r="AK781" i="17"/>
  <c r="AL781" i="17"/>
  <c r="AM781" i="17"/>
  <c r="AA781" i="17"/>
  <c r="AH781" i="17" s="1"/>
  <c r="AA768" i="17"/>
  <c r="AF768" i="17" s="1"/>
  <c r="AG768" i="17" s="1"/>
  <c r="AK793" i="17"/>
  <c r="AL793" i="17"/>
  <c r="AM793" i="17"/>
  <c r="AJ793" i="17"/>
  <c r="AA793" i="17"/>
  <c r="AH793" i="17" s="1"/>
  <c r="AA778" i="17"/>
  <c r="AH778" i="17" s="1"/>
  <c r="AF777" i="17"/>
  <c r="AG777" i="17" s="1"/>
  <c r="AA774" i="17"/>
  <c r="AF774" i="17" s="1"/>
  <c r="AG774" i="17" s="1"/>
  <c r="AF773" i="17"/>
  <c r="AG773" i="17" s="1"/>
  <c r="AH773" i="17"/>
  <c r="AA771" i="17"/>
  <c r="AF771" i="17" s="1"/>
  <c r="AG771" i="17" s="1"/>
  <c r="AI768" i="17"/>
  <c r="AD768" i="17"/>
  <c r="AA730" i="17"/>
  <c r="AH730" i="17" s="1"/>
  <c r="AF729" i="17"/>
  <c r="AG729" i="17" s="1"/>
  <c r="AA726" i="17"/>
  <c r="AF726" i="17" s="1"/>
  <c r="AG726" i="17" s="1"/>
  <c r="AF725" i="17"/>
  <c r="AG725" i="17" s="1"/>
  <c r="AH725" i="17"/>
  <c r="AA780" i="17"/>
  <c r="AF780" i="17" s="1"/>
  <c r="AG780" i="17" s="1"/>
  <c r="AA764" i="17"/>
  <c r="AH764" i="17" s="1"/>
  <c r="AJ753" i="17"/>
  <c r="AK753" i="17"/>
  <c r="AL753" i="17"/>
  <c r="AM753" i="17"/>
  <c r="AF748" i="17"/>
  <c r="AG748" i="17" s="1"/>
  <c r="AH748" i="17"/>
  <c r="AH733" i="17"/>
  <c r="AA732" i="17"/>
  <c r="AF732" i="17" s="1"/>
  <c r="AG732" i="17" s="1"/>
  <c r="AL679" i="17"/>
  <c r="AM679" i="17"/>
  <c r="AJ679" i="17"/>
  <c r="AK679" i="17"/>
  <c r="AH626" i="17"/>
  <c r="AF626" i="17"/>
  <c r="AG626" i="17" s="1"/>
  <c r="AA792" i="17"/>
  <c r="AF792" i="17" s="1"/>
  <c r="AG792" i="17" s="1"/>
  <c r="AA789" i="17"/>
  <c r="AH789" i="17" s="1"/>
  <c r="AJ755" i="17"/>
  <c r="AK755" i="17"/>
  <c r="AL755" i="17"/>
  <c r="AM755" i="17"/>
  <c r="AL751" i="17"/>
  <c r="AM751" i="17"/>
  <c r="AA751" i="17"/>
  <c r="AH751" i="17" s="1"/>
  <c r="AA745" i="17"/>
  <c r="AH745" i="17" s="1"/>
  <c r="AA741" i="17"/>
  <c r="AH741" i="17" s="1"/>
  <c r="AH739" i="17"/>
  <c r="AK728" i="17"/>
  <c r="AL728" i="17"/>
  <c r="AM728" i="17"/>
  <c r="AA642" i="17"/>
  <c r="AF642" i="17" s="1"/>
  <c r="AA786" i="17"/>
  <c r="AF786" i="17" s="1"/>
  <c r="AG786" i="17" s="1"/>
  <c r="AH785" i="17"/>
  <c r="AA783" i="17"/>
  <c r="AF783" i="17" s="1"/>
  <c r="AG783" i="17" s="1"/>
  <c r="AI780" i="17"/>
  <c r="AD780" i="17"/>
  <c r="AA742" i="17"/>
  <c r="AH742" i="17" s="1"/>
  <c r="AA738" i="17"/>
  <c r="AF738" i="17" s="1"/>
  <c r="AG738" i="17" s="1"/>
  <c r="AA735" i="17"/>
  <c r="AF735" i="17" s="1"/>
  <c r="AG735" i="17" s="1"/>
  <c r="AI732" i="17"/>
  <c r="AD732" i="17"/>
  <c r="AJ719" i="17"/>
  <c r="AK719" i="17"/>
  <c r="AL719" i="17"/>
  <c r="AM719" i="17"/>
  <c r="AI792" i="17"/>
  <c r="AD792" i="17"/>
  <c r="AJ765" i="17"/>
  <c r="AK765" i="17"/>
  <c r="AL765" i="17"/>
  <c r="AM765" i="17"/>
  <c r="AF760" i="17"/>
  <c r="AG760" i="17" s="1"/>
  <c r="AH760" i="17"/>
  <c r="AJ757" i="17"/>
  <c r="AK757" i="17"/>
  <c r="AL757" i="17"/>
  <c r="AM757" i="17"/>
  <c r="AF757" i="17"/>
  <c r="AG757" i="17" s="1"/>
  <c r="AA744" i="17"/>
  <c r="AF744" i="17" s="1"/>
  <c r="AG744" i="17" s="1"/>
  <c r="AJ714" i="17"/>
  <c r="AK714" i="17"/>
  <c r="AL714" i="17"/>
  <c r="AM714" i="17"/>
  <c r="AD786" i="17"/>
  <c r="AI786" i="17"/>
  <c r="AJ767" i="17"/>
  <c r="AK767" i="17"/>
  <c r="AL767" i="17"/>
  <c r="AM767" i="17"/>
  <c r="AA763" i="17"/>
  <c r="AF763" i="17" s="1"/>
  <c r="AG763" i="17" s="1"/>
  <c r="AA753" i="17"/>
  <c r="AH753" i="17" s="1"/>
  <c r="AJ648" i="17"/>
  <c r="AK648" i="17"/>
  <c r="AL648" i="17"/>
  <c r="AM648" i="17"/>
  <c r="AA648" i="17"/>
  <c r="AF648" i="17" s="1"/>
  <c r="AG648" i="17" s="1"/>
  <c r="AK775" i="17"/>
  <c r="AA754" i="17"/>
  <c r="AF754" i="17" s="1"/>
  <c r="AG754" i="17" s="1"/>
  <c r="AA750" i="17"/>
  <c r="AF750" i="17" s="1"/>
  <c r="AG750" i="17" s="1"/>
  <c r="AA747" i="17"/>
  <c r="AF747" i="17" s="1"/>
  <c r="AG747" i="17" s="1"/>
  <c r="AI744" i="17"/>
  <c r="AD744" i="17"/>
  <c r="AK727" i="17"/>
  <c r="AA718" i="17"/>
  <c r="AF718" i="17" s="1"/>
  <c r="AG718" i="17" s="1"/>
  <c r="AA788" i="17"/>
  <c r="AF788" i="17" s="1"/>
  <c r="AG788" i="17" s="1"/>
  <c r="AJ777" i="17"/>
  <c r="AK777" i="17"/>
  <c r="AL777" i="17"/>
  <c r="AM777" i="17"/>
  <c r="AF772" i="17"/>
  <c r="AG772" i="17" s="1"/>
  <c r="AH772" i="17"/>
  <c r="AJ769" i="17"/>
  <c r="AK769" i="17"/>
  <c r="AL769" i="17"/>
  <c r="AM769" i="17"/>
  <c r="AF769" i="17"/>
  <c r="AG769" i="17" s="1"/>
  <c r="AH757" i="17"/>
  <c r="AA756" i="17"/>
  <c r="AF756" i="17" s="1"/>
  <c r="AG756" i="17" s="1"/>
  <c r="AA740" i="17"/>
  <c r="AF740" i="17" s="1"/>
  <c r="AG740" i="17" s="1"/>
  <c r="AJ729" i="17"/>
  <c r="AK729" i="17"/>
  <c r="AL729" i="17"/>
  <c r="AM729" i="17"/>
  <c r="AF724" i="17"/>
  <c r="AG724" i="17" s="1"/>
  <c r="AH724" i="17"/>
  <c r="AI721" i="17"/>
  <c r="AD721" i="17"/>
  <c r="AA721" i="17"/>
  <c r="AF721" i="17" s="1"/>
  <c r="AG721" i="17" s="1"/>
  <c r="AJ779" i="17"/>
  <c r="AK779" i="17"/>
  <c r="AL779" i="17"/>
  <c r="AM779" i="17"/>
  <c r="AL775" i="17"/>
  <c r="AM775" i="17"/>
  <c r="AK752" i="17"/>
  <c r="AL752" i="17"/>
  <c r="AM752" i="17"/>
  <c r="AJ731" i="17"/>
  <c r="AK731" i="17"/>
  <c r="AL731" i="17"/>
  <c r="AM731" i="17"/>
  <c r="AL727" i="17"/>
  <c r="AM727" i="17"/>
  <c r="AJ705" i="17"/>
  <c r="AK705" i="17"/>
  <c r="AL705" i="17"/>
  <c r="AM705" i="17"/>
  <c r="AA766" i="17"/>
  <c r="AH766" i="17" s="1"/>
  <c r="AF765" i="17"/>
  <c r="AG765" i="17" s="1"/>
  <c r="AA762" i="17"/>
  <c r="AF762" i="17" s="1"/>
  <c r="AG762" i="17" s="1"/>
  <c r="AA759" i="17"/>
  <c r="AF759" i="17" s="1"/>
  <c r="AG759" i="17" s="1"/>
  <c r="AI756" i="17"/>
  <c r="AD756" i="17"/>
  <c r="AF752" i="17"/>
  <c r="AG752" i="17" s="1"/>
  <c r="AA720" i="17"/>
  <c r="AF720" i="17" s="1"/>
  <c r="AG720" i="17" s="1"/>
  <c r="AH717" i="17"/>
  <c r="AL703" i="17"/>
  <c r="AM703" i="17"/>
  <c r="AJ703" i="17"/>
  <c r="AJ696" i="17"/>
  <c r="AK696" i="17"/>
  <c r="AL696" i="17"/>
  <c r="AM696" i="17"/>
  <c r="AA696" i="17"/>
  <c r="AF696" i="17" s="1"/>
  <c r="AG696" i="17" s="1"/>
  <c r="AF692" i="17"/>
  <c r="AG692" i="17" s="1"/>
  <c r="AA678" i="17"/>
  <c r="AH678" i="17" s="1"/>
  <c r="AA665" i="17"/>
  <c r="AH665" i="17" s="1"/>
  <c r="AI659" i="17"/>
  <c r="AD659" i="17"/>
  <c r="AA595" i="17"/>
  <c r="AH595" i="17" s="1"/>
  <c r="AK785" i="17"/>
  <c r="AL784" i="17"/>
  <c r="AL772" i="17"/>
  <c r="AM771" i="17"/>
  <c r="AL760" i="17"/>
  <c r="AH752" i="17"/>
  <c r="AL748" i="17"/>
  <c r="AL736" i="17"/>
  <c r="AL724" i="17"/>
  <c r="AA723" i="17"/>
  <c r="AH723" i="17" s="1"/>
  <c r="AD720" i="17"/>
  <c r="AJ712" i="17"/>
  <c r="AK712" i="17"/>
  <c r="AM712" i="17"/>
  <c r="AI707" i="17"/>
  <c r="AD707" i="17"/>
  <c r="AA690" i="17"/>
  <c r="AF690" i="17" s="1"/>
  <c r="AG690" i="17" s="1"/>
  <c r="AJ684" i="17"/>
  <c r="AK684" i="17"/>
  <c r="AL684" i="17"/>
  <c r="AM684" i="17"/>
  <c r="AA684" i="17"/>
  <c r="AF684" i="17" s="1"/>
  <c r="AG684" i="17" s="1"/>
  <c r="AA679" i="17"/>
  <c r="AF679" i="17" s="1"/>
  <c r="AG679" i="17" s="1"/>
  <c r="AI671" i="17"/>
  <c r="AD671" i="17"/>
  <c r="AJ662" i="17"/>
  <c r="AK662" i="17"/>
  <c r="AL662" i="17"/>
  <c r="AM662" i="17"/>
  <c r="AA659" i="17"/>
  <c r="AF659" i="17" s="1"/>
  <c r="AG659" i="17" s="1"/>
  <c r="AF443" i="17"/>
  <c r="AG443" i="17" s="1"/>
  <c r="AH443" i="17"/>
  <c r="AJ440" i="17"/>
  <c r="AK440" i="17"/>
  <c r="AL440" i="17"/>
  <c r="AM440" i="17"/>
  <c r="AA794" i="17"/>
  <c r="AF794" i="17" s="1"/>
  <c r="AG794" i="17" s="1"/>
  <c r="AD791" i="17"/>
  <c r="AK784" i="17"/>
  <c r="AL783" i="17"/>
  <c r="AM782" i="17"/>
  <c r="AA782" i="17"/>
  <c r="AH782" i="17" s="1"/>
  <c r="AD779" i="17"/>
  <c r="AI774" i="17"/>
  <c r="AK772" i="17"/>
  <c r="AL771" i="17"/>
  <c r="AM770" i="17"/>
  <c r="AA770" i="17"/>
  <c r="AF770" i="17" s="1"/>
  <c r="AG770" i="17" s="1"/>
  <c r="AD767" i="17"/>
  <c r="AI762" i="17"/>
  <c r="AA758" i="17"/>
  <c r="AF758" i="17" s="1"/>
  <c r="AG758" i="17" s="1"/>
  <c r="AD755" i="17"/>
  <c r="AI750" i="17"/>
  <c r="AK748" i="17"/>
  <c r="AA746" i="17"/>
  <c r="AF746" i="17" s="1"/>
  <c r="AG746" i="17" s="1"/>
  <c r="AD743" i="17"/>
  <c r="AI738" i="17"/>
  <c r="AK736" i="17"/>
  <c r="AM734" i="17"/>
  <c r="AA734" i="17"/>
  <c r="AF734" i="17" s="1"/>
  <c r="AG734" i="17" s="1"/>
  <c r="AD731" i="17"/>
  <c r="AI726" i="17"/>
  <c r="AK724" i="17"/>
  <c r="AL723" i="17"/>
  <c r="AA722" i="17"/>
  <c r="AF722" i="17" s="1"/>
  <c r="AG722" i="17" s="1"/>
  <c r="AD719" i="17"/>
  <c r="AI709" i="17"/>
  <c r="AD709" i="17"/>
  <c r="AA705" i="17"/>
  <c r="AH705" i="17" s="1"/>
  <c r="AA703" i="17"/>
  <c r="AF703" i="17" s="1"/>
  <c r="AH691" i="17"/>
  <c r="AA671" i="17"/>
  <c r="AH671" i="17" s="1"/>
  <c r="AH658" i="17"/>
  <c r="AF656" i="17"/>
  <c r="AG656" i="17" s="1"/>
  <c r="AA645" i="17"/>
  <c r="AH645" i="17" s="1"/>
  <c r="AA641" i="17"/>
  <c r="AH641" i="17" s="1"/>
  <c r="AF639" i="17"/>
  <c r="AG639" i="17" s="1"/>
  <c r="AH639" i="17"/>
  <c r="AI635" i="17"/>
  <c r="AD635" i="17"/>
  <c r="AA632" i="17"/>
  <c r="AH632" i="17" s="1"/>
  <c r="AA581" i="17"/>
  <c r="AF581" i="17" s="1"/>
  <c r="AL782" i="17"/>
  <c r="AH738" i="17"/>
  <c r="AL734" i="17"/>
  <c r="AA715" i="17"/>
  <c r="AF715" i="17" s="1"/>
  <c r="AG715" i="17" s="1"/>
  <c r="AA714" i="17"/>
  <c r="AH714" i="17" s="1"/>
  <c r="AF711" i="17"/>
  <c r="AG711" i="17" s="1"/>
  <c r="AH711" i="17"/>
  <c r="AA709" i="17"/>
  <c r="AF709" i="17" s="1"/>
  <c r="AG709" i="17" s="1"/>
  <c r="AF699" i="17"/>
  <c r="AG699" i="17" s="1"/>
  <c r="AH699" i="17"/>
  <c r="AA695" i="17"/>
  <c r="AH695" i="17" s="1"/>
  <c r="AH683" i="17"/>
  <c r="AA677" i="17"/>
  <c r="AF677" i="17" s="1"/>
  <c r="AG677" i="17" s="1"/>
  <c r="AJ674" i="17"/>
  <c r="AK674" i="17"/>
  <c r="AL674" i="17"/>
  <c r="AM674" i="17"/>
  <c r="AA662" i="17"/>
  <c r="AH662" i="17" s="1"/>
  <c r="AA653" i="17"/>
  <c r="AH653" i="17" s="1"/>
  <c r="AF651" i="17"/>
  <c r="AG651" i="17" s="1"/>
  <c r="AH651" i="17"/>
  <c r="AI647" i="17"/>
  <c r="AD647" i="17"/>
  <c r="AJ638" i="17"/>
  <c r="AK638" i="17"/>
  <c r="AL638" i="17"/>
  <c r="AM638" i="17"/>
  <c r="AA635" i="17"/>
  <c r="AH635" i="17" s="1"/>
  <c r="AH619" i="17"/>
  <c r="AK782" i="17"/>
  <c r="AF775" i="17"/>
  <c r="AG775" i="17" s="1"/>
  <c r="AK770" i="17"/>
  <c r="AF751" i="17"/>
  <c r="AG751" i="17" s="1"/>
  <c r="AK734" i="17"/>
  <c r="AH707" i="17"/>
  <c r="AF707" i="17"/>
  <c r="AG707" i="17" s="1"/>
  <c r="AA702" i="17"/>
  <c r="AF702" i="17" s="1"/>
  <c r="AG702" i="17" s="1"/>
  <c r="AJ698" i="17"/>
  <c r="AK698" i="17"/>
  <c r="AL698" i="17"/>
  <c r="AM698" i="17"/>
  <c r="AF689" i="17"/>
  <c r="AG689" i="17" s="1"/>
  <c r="AH689" i="17"/>
  <c r="AA681" i="17"/>
  <c r="AH681" i="17" s="1"/>
  <c r="AJ650" i="17"/>
  <c r="AK650" i="17"/>
  <c r="AL650" i="17"/>
  <c r="AM650" i="17"/>
  <c r="AA585" i="17"/>
  <c r="AH585" i="17" s="1"/>
  <c r="AA791" i="17"/>
  <c r="AH791" i="17" s="1"/>
  <c r="AA779" i="17"/>
  <c r="AF779" i="17" s="1"/>
  <c r="AG779" i="17" s="1"/>
  <c r="AA767" i="17"/>
  <c r="AF767" i="17" s="1"/>
  <c r="AG767" i="17" s="1"/>
  <c r="AA755" i="17"/>
  <c r="AH755" i="17" s="1"/>
  <c r="AA743" i="17"/>
  <c r="AF743" i="17" s="1"/>
  <c r="AG743" i="17" s="1"/>
  <c r="AA731" i="17"/>
  <c r="AH731" i="17" s="1"/>
  <c r="AA719" i="17"/>
  <c r="AF719" i="17" s="1"/>
  <c r="AG719" i="17" s="1"/>
  <c r="AA712" i="17"/>
  <c r="AF712" i="17" s="1"/>
  <c r="AG712" i="17" s="1"/>
  <c r="AI695" i="17"/>
  <c r="AD695" i="17"/>
  <c r="AA693" i="17"/>
  <c r="AF693" i="17" s="1"/>
  <c r="AG693" i="17" s="1"/>
  <c r="AI683" i="17"/>
  <c r="AD683" i="17"/>
  <c r="AA674" i="17"/>
  <c r="AH674" i="17" s="1"/>
  <c r="AA668" i="17"/>
  <c r="AH668" i="17" s="1"/>
  <c r="AJ661" i="17"/>
  <c r="AK661" i="17"/>
  <c r="AL661" i="17"/>
  <c r="AM661" i="17"/>
  <c r="AF640" i="17"/>
  <c r="AG640" i="17" s="1"/>
  <c r="AA638" i="17"/>
  <c r="AF638" i="17" s="1"/>
  <c r="AG638" i="17" s="1"/>
  <c r="AM634" i="17"/>
  <c r="AJ634" i="17"/>
  <c r="AK634" i="17"/>
  <c r="AL634" i="17"/>
  <c r="AA620" i="17"/>
  <c r="AH620" i="17" s="1"/>
  <c r="AA698" i="17"/>
  <c r="AH698" i="17" s="1"/>
  <c r="AJ686" i="17"/>
  <c r="AK686" i="17"/>
  <c r="AL686" i="17"/>
  <c r="AM686" i="17"/>
  <c r="AL655" i="17"/>
  <c r="AM655" i="17"/>
  <c r="AJ655" i="17"/>
  <c r="AK655" i="17"/>
  <c r="AA650" i="17"/>
  <c r="AH650" i="17" s="1"/>
  <c r="AL790" i="17"/>
  <c r="AL754" i="17"/>
  <c r="AL742" i="17"/>
  <c r="AH734" i="17"/>
  <c r="AL730" i="17"/>
  <c r="AL718" i="17"/>
  <c r="AL715" i="17"/>
  <c r="AM711" i="17"/>
  <c r="AL710" i="17"/>
  <c r="AM710" i="17"/>
  <c r="AJ708" i="17"/>
  <c r="AK708" i="17"/>
  <c r="AM708" i="17"/>
  <c r="AA708" i="17"/>
  <c r="AH708" i="17" s="1"/>
  <c r="AK704" i="17"/>
  <c r="AL704" i="17"/>
  <c r="AM704" i="17"/>
  <c r="AA700" i="17"/>
  <c r="AF700" i="17" s="1"/>
  <c r="AG700" i="17" s="1"/>
  <c r="AF683" i="17"/>
  <c r="AG683" i="17" s="1"/>
  <c r="AH682" i="17"/>
  <c r="AA680" i="17"/>
  <c r="AH680" i="17" s="1"/>
  <c r="AJ673" i="17"/>
  <c r="AK673" i="17"/>
  <c r="AL673" i="17"/>
  <c r="AM673" i="17"/>
  <c r="AA670" i="17"/>
  <c r="AF670" i="17" s="1"/>
  <c r="AG670" i="17" s="1"/>
  <c r="AL667" i="17"/>
  <c r="AM667" i="17"/>
  <c r="AA655" i="17"/>
  <c r="AH655" i="17" s="1"/>
  <c r="AA644" i="17"/>
  <c r="AH644" i="17" s="1"/>
  <c r="AJ637" i="17"/>
  <c r="AK637" i="17"/>
  <c r="AL637" i="17"/>
  <c r="AM637" i="17"/>
  <c r="AF637" i="17"/>
  <c r="AG637" i="17" s="1"/>
  <c r="AH630" i="17"/>
  <c r="AK754" i="17"/>
  <c r="AK742" i="17"/>
  <c r="AK730" i="17"/>
  <c r="AK718" i="17"/>
  <c r="AK715" i="17"/>
  <c r="AD713" i="17"/>
  <c r="AI713" i="17"/>
  <c r="AD710" i="17"/>
  <c r="AI697" i="17"/>
  <c r="AD697" i="17"/>
  <c r="AA688" i="17"/>
  <c r="AF688" i="17" s="1"/>
  <c r="AG688" i="17" s="1"/>
  <c r="AA686" i="17"/>
  <c r="AF686" i="17" s="1"/>
  <c r="AG686" i="17" s="1"/>
  <c r="AA667" i="17"/>
  <c r="AH667" i="17" s="1"/>
  <c r="AJ660" i="17"/>
  <c r="AK660" i="17"/>
  <c r="AL660" i="17"/>
  <c r="AM660" i="17"/>
  <c r="AA660" i="17"/>
  <c r="AF660" i="17" s="1"/>
  <c r="AG660" i="17" s="1"/>
  <c r="AA654" i="17"/>
  <c r="AH654" i="17" s="1"/>
  <c r="AJ649" i="17"/>
  <c r="AK649" i="17"/>
  <c r="AL649" i="17"/>
  <c r="AM649" i="17"/>
  <c r="AK711" i="17"/>
  <c r="AL711" i="17"/>
  <c r="AA710" i="17"/>
  <c r="AH710" i="17" s="1"/>
  <c r="AA706" i="17"/>
  <c r="AH706" i="17" s="1"/>
  <c r="AA704" i="17"/>
  <c r="AH704" i="17" s="1"/>
  <c r="AA697" i="17"/>
  <c r="AF697" i="17" s="1"/>
  <c r="AG697" i="17" s="1"/>
  <c r="AH694" i="17"/>
  <c r="AF691" i="17"/>
  <c r="AG691" i="17" s="1"/>
  <c r="AA672" i="17"/>
  <c r="AH672" i="17" s="1"/>
  <c r="AA666" i="17"/>
  <c r="AF666" i="17" s="1"/>
  <c r="AG666" i="17" s="1"/>
  <c r="AA646" i="17"/>
  <c r="AF646" i="17" s="1"/>
  <c r="AG646" i="17" s="1"/>
  <c r="AL643" i="17"/>
  <c r="AM643" i="17"/>
  <c r="AJ643" i="17"/>
  <c r="AK643" i="17"/>
  <c r="AF631" i="17"/>
  <c r="AG631" i="17" s="1"/>
  <c r="AF614" i="17"/>
  <c r="AG614" i="17" s="1"/>
  <c r="AI685" i="17"/>
  <c r="AD685" i="17"/>
  <c r="AA643" i="17"/>
  <c r="AH643" i="17" s="1"/>
  <c r="AJ636" i="17"/>
  <c r="AK636" i="17"/>
  <c r="AL636" i="17"/>
  <c r="AM636" i="17"/>
  <c r="AA636" i="17"/>
  <c r="AF636" i="17" s="1"/>
  <c r="AG636" i="17" s="1"/>
  <c r="AK630" i="17"/>
  <c r="AJ592" i="17"/>
  <c r="AL592" i="17"/>
  <c r="AM592" i="17"/>
  <c r="AK592" i="17"/>
  <c r="AF570" i="17"/>
  <c r="AG570" i="17" s="1"/>
  <c r="AH570" i="17"/>
  <c r="AJ624" i="17"/>
  <c r="AK624" i="17"/>
  <c r="AL624" i="17"/>
  <c r="AM624" i="17"/>
  <c r="AK618" i="17"/>
  <c r="AL618" i="17"/>
  <c r="AA613" i="17"/>
  <c r="AH613" i="17" s="1"/>
  <c r="AA605" i="17"/>
  <c r="AF605" i="17" s="1"/>
  <c r="AG605" i="17" s="1"/>
  <c r="AA600" i="17"/>
  <c r="AH600" i="17" s="1"/>
  <c r="AI590" i="17"/>
  <c r="AD590" i="17"/>
  <c r="AI578" i="17"/>
  <c r="AD578" i="17"/>
  <c r="AJ568" i="17"/>
  <c r="AK568" i="17"/>
  <c r="AL568" i="17"/>
  <c r="AM568" i="17"/>
  <c r="AJ565" i="17"/>
  <c r="AK565" i="17"/>
  <c r="AL565" i="17"/>
  <c r="AM565" i="17"/>
  <c r="AA540" i="17"/>
  <c r="AF540" i="17" s="1"/>
  <c r="AG540" i="17" s="1"/>
  <c r="AI692" i="17"/>
  <c r="AM688" i="17"/>
  <c r="AI680" i="17"/>
  <c r="AM676" i="17"/>
  <c r="AA676" i="17"/>
  <c r="AF676" i="17" s="1"/>
  <c r="AG676" i="17" s="1"/>
  <c r="AD673" i="17"/>
  <c r="AI668" i="17"/>
  <c r="AA664" i="17"/>
  <c r="AH664" i="17" s="1"/>
  <c r="AD661" i="17"/>
  <c r="AI656" i="17"/>
  <c r="AD649" i="17"/>
  <c r="AI644" i="17"/>
  <c r="AD637" i="17"/>
  <c r="AA621" i="17"/>
  <c r="AH621" i="17" s="1"/>
  <c r="AF611" i="17"/>
  <c r="AG611" i="17" s="1"/>
  <c r="AI602" i="17"/>
  <c r="AD602" i="17"/>
  <c r="AA430" i="17"/>
  <c r="AF430" i="17" s="1"/>
  <c r="AG430" i="17" s="1"/>
  <c r="AI690" i="17"/>
  <c r="AL687" i="17"/>
  <c r="AA634" i="17"/>
  <c r="AF634" i="17" s="1"/>
  <c r="AG634" i="17" s="1"/>
  <c r="AH633" i="17"/>
  <c r="AJ627" i="17"/>
  <c r="AK627" i="17"/>
  <c r="AJ616" i="17"/>
  <c r="AM616" i="17"/>
  <c r="AA607" i="17"/>
  <c r="AF607" i="17" s="1"/>
  <c r="AG607" i="17" s="1"/>
  <c r="AJ604" i="17"/>
  <c r="AL604" i="17"/>
  <c r="AM604" i="17"/>
  <c r="AF594" i="17"/>
  <c r="AG594" i="17" s="1"/>
  <c r="AH594" i="17"/>
  <c r="AH590" i="17"/>
  <c r="AF590" i="17"/>
  <c r="AG590" i="17" s="1"/>
  <c r="AF568" i="17"/>
  <c r="AG568" i="17" s="1"/>
  <c r="AI701" i="17"/>
  <c r="AI689" i="17"/>
  <c r="AA685" i="17"/>
  <c r="AH685" i="17" s="1"/>
  <c r="AI677" i="17"/>
  <c r="AA673" i="17"/>
  <c r="AH673" i="17" s="1"/>
  <c r="AI665" i="17"/>
  <c r="AA629" i="17"/>
  <c r="AH629" i="17" s="1"/>
  <c r="AD627" i="17"/>
  <c r="AA624" i="17"/>
  <c r="AH624" i="17" s="1"/>
  <c r="AD616" i="17"/>
  <c r="AA610" i="17"/>
  <c r="AF610" i="17" s="1"/>
  <c r="AG610" i="17" s="1"/>
  <c r="AA592" i="17"/>
  <c r="AH592" i="17" s="1"/>
  <c r="AA587" i="17"/>
  <c r="AH587" i="17" s="1"/>
  <c r="AA583" i="17"/>
  <c r="AF583" i="17" s="1"/>
  <c r="AG583" i="17" s="1"/>
  <c r="AJ577" i="17"/>
  <c r="AK577" i="17"/>
  <c r="AL577" i="17"/>
  <c r="AM577" i="17"/>
  <c r="AJ567" i="17"/>
  <c r="AK567" i="17"/>
  <c r="AL567" i="17"/>
  <c r="AM567" i="17"/>
  <c r="AA567" i="17"/>
  <c r="AH567" i="17" s="1"/>
  <c r="AF553" i="17"/>
  <c r="AG553" i="17" s="1"/>
  <c r="AH553" i="17"/>
  <c r="AA541" i="17"/>
  <c r="AF541" i="17" s="1"/>
  <c r="AG541" i="17" s="1"/>
  <c r="AJ464" i="17"/>
  <c r="AL464" i="17"/>
  <c r="AM464" i="17"/>
  <c r="AK464" i="17"/>
  <c r="AM633" i="17"/>
  <c r="AH631" i="17"/>
  <c r="AH618" i="17"/>
  <c r="AI614" i="17"/>
  <c r="AD614" i="17"/>
  <c r="AA612" i="17"/>
  <c r="AH612" i="17" s="1"/>
  <c r="AA599" i="17"/>
  <c r="AH599" i="17" s="1"/>
  <c r="AJ589" i="17"/>
  <c r="AK589" i="17"/>
  <c r="AL589" i="17"/>
  <c r="AM589" i="17"/>
  <c r="AD580" i="17"/>
  <c r="AA575" i="17"/>
  <c r="AH575" i="17" s="1"/>
  <c r="AA543" i="17"/>
  <c r="AF543" i="17" s="1"/>
  <c r="AG543" i="17" s="1"/>
  <c r="AH652" i="17"/>
  <c r="AH640" i="17"/>
  <c r="AL633" i="17"/>
  <c r="AJ601" i="17"/>
  <c r="AK601" i="17"/>
  <c r="AL601" i="17"/>
  <c r="AM601" i="17"/>
  <c r="AA597" i="17"/>
  <c r="AF597" i="17" s="1"/>
  <c r="AG597" i="17" s="1"/>
  <c r="AA589" i="17"/>
  <c r="AH589" i="17" s="1"/>
  <c r="AF582" i="17"/>
  <c r="AG582" i="17" s="1"/>
  <c r="AH582" i="17"/>
  <c r="AA566" i="17"/>
  <c r="AF566" i="17" s="1"/>
  <c r="AG566" i="17" s="1"/>
  <c r="AM706" i="17"/>
  <c r="AM694" i="17"/>
  <c r="AM658" i="17"/>
  <c r="AK633" i="17"/>
  <c r="AA622" i="17"/>
  <c r="AH622" i="17" s="1"/>
  <c r="AA609" i="17"/>
  <c r="AF609" i="17" s="1"/>
  <c r="AG609" i="17" s="1"/>
  <c r="AA601" i="17"/>
  <c r="AF601" i="17" s="1"/>
  <c r="AG601" i="17" s="1"/>
  <c r="AJ591" i="17"/>
  <c r="AK591" i="17"/>
  <c r="AM591" i="17"/>
  <c r="AA591" i="17"/>
  <c r="AH591" i="17" s="1"/>
  <c r="AA564" i="17"/>
  <c r="AF564" i="17" s="1"/>
  <c r="AG564" i="17" s="1"/>
  <c r="AL706" i="17"/>
  <c r="AL694" i="17"/>
  <c r="AM669" i="17"/>
  <c r="AL658" i="17"/>
  <c r="AJ628" i="17"/>
  <c r="AM628" i="17"/>
  <c r="AK623" i="17"/>
  <c r="AL623" i="17"/>
  <c r="AM623" i="17"/>
  <c r="AH614" i="17"/>
  <c r="AJ603" i="17"/>
  <c r="AK603" i="17"/>
  <c r="AM603" i="17"/>
  <c r="AA603" i="17"/>
  <c r="AH603" i="17" s="1"/>
  <c r="AA596" i="17"/>
  <c r="AH596" i="17" s="1"/>
  <c r="AA586" i="17"/>
  <c r="AF586" i="17" s="1"/>
  <c r="AG586" i="17" s="1"/>
  <c r="AH583" i="17"/>
  <c r="AJ579" i="17"/>
  <c r="AK579" i="17"/>
  <c r="AM579" i="17"/>
  <c r="AA579" i="17"/>
  <c r="AH579" i="17" s="1"/>
  <c r="AA574" i="17"/>
  <c r="AF574" i="17" s="1"/>
  <c r="AG574" i="17" s="1"/>
  <c r="AF573" i="17"/>
  <c r="AG573" i="17" s="1"/>
  <c r="AI566" i="17"/>
  <c r="AD566" i="17"/>
  <c r="AA561" i="17"/>
  <c r="AF561" i="17" s="1"/>
  <c r="AG561" i="17" s="1"/>
  <c r="AA559" i="17"/>
  <c r="AH559" i="17" s="1"/>
  <c r="AA519" i="17"/>
  <c r="AF519" i="17" s="1"/>
  <c r="AG519" i="17" s="1"/>
  <c r="AK694" i="17"/>
  <c r="AL669" i="17"/>
  <c r="AK658" i="17"/>
  <c r="AF630" i="17"/>
  <c r="AG630" i="17" s="1"/>
  <c r="AD628" i="17"/>
  <c r="AF619" i="17"/>
  <c r="AG619" i="17" s="1"/>
  <c r="AA608" i="17"/>
  <c r="AH608" i="17" s="1"/>
  <c r="AA554" i="17"/>
  <c r="AH554" i="17" s="1"/>
  <c r="AK669" i="17"/>
  <c r="AF633" i="17"/>
  <c r="AG633" i="17" s="1"/>
  <c r="AD632" i="17"/>
  <c r="AI632" i="17"/>
  <c r="AA628" i="17"/>
  <c r="AF628" i="17" s="1"/>
  <c r="AG628" i="17" s="1"/>
  <c r="AA625" i="17"/>
  <c r="AH625" i="17" s="1"/>
  <c r="AM618" i="17"/>
  <c r="AJ615" i="17"/>
  <c r="AK615" i="17"/>
  <c r="AA584" i="17"/>
  <c r="AH584" i="17" s="1"/>
  <c r="AA578" i="17"/>
  <c r="AH578" i="17" s="1"/>
  <c r="AF576" i="17"/>
  <c r="AG576" i="17" s="1"/>
  <c r="AA569" i="17"/>
  <c r="AH569" i="17" s="1"/>
  <c r="AI626" i="17"/>
  <c r="AD626" i="17"/>
  <c r="AJ618" i="17"/>
  <c r="AA617" i="17"/>
  <c r="AF617" i="17" s="1"/>
  <c r="AG617" i="17" s="1"/>
  <c r="AJ613" i="17"/>
  <c r="AK613" i="17"/>
  <c r="AL613" i="17"/>
  <c r="AM613" i="17"/>
  <c r="AJ596" i="17"/>
  <c r="AL596" i="17"/>
  <c r="AM596" i="17"/>
  <c r="AJ594" i="17"/>
  <c r="AK594" i="17"/>
  <c r="AL594" i="17"/>
  <c r="AA593" i="17"/>
  <c r="AF593" i="17" s="1"/>
  <c r="AG593" i="17" s="1"/>
  <c r="AA588" i="17"/>
  <c r="AH588" i="17" s="1"/>
  <c r="AA509" i="17"/>
  <c r="AH509" i="17" s="1"/>
  <c r="AJ611" i="17"/>
  <c r="AJ599" i="17"/>
  <c r="AH577" i="17"/>
  <c r="AA572" i="17"/>
  <c r="AF572" i="17" s="1"/>
  <c r="AG572" i="17" s="1"/>
  <c r="AH565" i="17"/>
  <c r="AJ563" i="17"/>
  <c r="AL560" i="17"/>
  <c r="AJ559" i="17"/>
  <c r="AL559" i="17"/>
  <c r="AF542" i="17"/>
  <c r="AG542" i="17" s="1"/>
  <c r="AJ510" i="17"/>
  <c r="AK510" i="17"/>
  <c r="AL510" i="17"/>
  <c r="AM510" i="17"/>
  <c r="AJ502" i="17"/>
  <c r="AK502" i="17"/>
  <c r="AL502" i="17"/>
  <c r="AM502" i="17"/>
  <c r="AJ472" i="17"/>
  <c r="AK472" i="17"/>
  <c r="AL472" i="17"/>
  <c r="AM472" i="17"/>
  <c r="AA454" i="17"/>
  <c r="AF454" i="17" s="1"/>
  <c r="AG454" i="17" s="1"/>
  <c r="AA426" i="17"/>
  <c r="AF426" i="17" s="1"/>
  <c r="AG426" i="17" s="1"/>
  <c r="AH576" i="17"/>
  <c r="AH564" i="17"/>
  <c r="AF557" i="17"/>
  <c r="AG557" i="17" s="1"/>
  <c r="AK550" i="17"/>
  <c r="AM550" i="17"/>
  <c r="AJ538" i="17"/>
  <c r="AK538" i="17"/>
  <c r="AM538" i="17"/>
  <c r="AF529" i="17"/>
  <c r="AG529" i="17" s="1"/>
  <c r="AH529" i="17"/>
  <c r="AJ523" i="17"/>
  <c r="AL523" i="17"/>
  <c r="AM523" i="17"/>
  <c r="AD517" i="17"/>
  <c r="AI517" i="17"/>
  <c r="AJ506" i="17"/>
  <c r="AK506" i="17"/>
  <c r="AD502" i="17"/>
  <c r="AF486" i="17"/>
  <c r="AG486" i="17" s="1"/>
  <c r="AH486" i="17"/>
  <c r="AI621" i="17"/>
  <c r="AM617" i="17"/>
  <c r="AI609" i="17"/>
  <c r="AK583" i="17"/>
  <c r="AL570" i="17"/>
  <c r="AH562" i="17"/>
  <c r="AI561" i="17"/>
  <c r="AA558" i="17"/>
  <c r="AF558" i="17" s="1"/>
  <c r="AG558" i="17" s="1"/>
  <c r="AK536" i="17"/>
  <c r="AL536" i="17"/>
  <c r="AM536" i="17"/>
  <c r="AD519" i="17"/>
  <c r="AA501" i="17"/>
  <c r="AF501" i="17" s="1"/>
  <c r="AG501" i="17" s="1"/>
  <c r="AA499" i="17"/>
  <c r="AH499" i="17" s="1"/>
  <c r="AF491" i="17"/>
  <c r="AG491" i="17" s="1"/>
  <c r="AH491" i="17"/>
  <c r="AF467" i="17"/>
  <c r="AG467" i="17" s="1"/>
  <c r="AH467" i="17"/>
  <c r="AJ416" i="17"/>
  <c r="AK416" i="17"/>
  <c r="AL416" i="17"/>
  <c r="AM416" i="17"/>
  <c r="AI620" i="17"/>
  <c r="AA616" i="17"/>
  <c r="AH616" i="17" s="1"/>
  <c r="AD613" i="17"/>
  <c r="AI608" i="17"/>
  <c r="AA604" i="17"/>
  <c r="AH604" i="17" s="1"/>
  <c r="AD601" i="17"/>
  <c r="AD589" i="17"/>
  <c r="AD577" i="17"/>
  <c r="AH573" i="17"/>
  <c r="AK570" i="17"/>
  <c r="AD565" i="17"/>
  <c r="AA555" i="17"/>
  <c r="AF555" i="17" s="1"/>
  <c r="AG555" i="17" s="1"/>
  <c r="AJ551" i="17"/>
  <c r="AL551" i="17"/>
  <c r="AK548" i="17"/>
  <c r="AL548" i="17"/>
  <c r="AM548" i="17"/>
  <c r="AA536" i="17"/>
  <c r="AF536" i="17" s="1"/>
  <c r="AG536" i="17" s="1"/>
  <c r="AJ530" i="17"/>
  <c r="AK530" i="17"/>
  <c r="AA527" i="17"/>
  <c r="AF527" i="17" s="1"/>
  <c r="AG527" i="17" s="1"/>
  <c r="AA515" i="17"/>
  <c r="AF515" i="17" s="1"/>
  <c r="AG515" i="17" s="1"/>
  <c r="AJ512" i="17"/>
  <c r="AK512" i="17"/>
  <c r="AL512" i="17"/>
  <c r="AM512" i="17"/>
  <c r="AA504" i="17"/>
  <c r="AH504" i="17" s="1"/>
  <c r="AD482" i="17"/>
  <c r="AI482" i="17"/>
  <c r="AA419" i="17"/>
  <c r="AF419" i="17" s="1"/>
  <c r="AG419" i="17" s="1"/>
  <c r="AA548" i="17"/>
  <c r="AH548" i="17" s="1"/>
  <c r="AJ522" i="17"/>
  <c r="AK522" i="17"/>
  <c r="AM522" i="17"/>
  <c r="AF521" i="17"/>
  <c r="AG521" i="17" s="1"/>
  <c r="AH521" i="17"/>
  <c r="AA512" i="17"/>
  <c r="AF512" i="17" s="1"/>
  <c r="AG512" i="17" s="1"/>
  <c r="AF506" i="17"/>
  <c r="AG506" i="17" s="1"/>
  <c r="AH506" i="17"/>
  <c r="AI501" i="17"/>
  <c r="AD501" i="17"/>
  <c r="AI474" i="17"/>
  <c r="AD474" i="17"/>
  <c r="AD460" i="17"/>
  <c r="AA546" i="17"/>
  <c r="AH546" i="17" s="1"/>
  <c r="AJ514" i="17"/>
  <c r="AK514" i="17"/>
  <c r="AL514" i="17"/>
  <c r="AM514" i="17"/>
  <c r="AF390" i="17"/>
  <c r="AG390" i="17" s="1"/>
  <c r="AH390" i="17"/>
  <c r="AM554" i="17"/>
  <c r="AH552" i="17"/>
  <c r="AH542" i="17"/>
  <c r="AA532" i="17"/>
  <c r="AF532" i="17" s="1"/>
  <c r="AG532" i="17" s="1"/>
  <c r="AJ526" i="17"/>
  <c r="AK526" i="17"/>
  <c r="AL526" i="17"/>
  <c r="AM526" i="17"/>
  <c r="AK524" i="17"/>
  <c r="AL524" i="17"/>
  <c r="AM524" i="17"/>
  <c r="AK509" i="17"/>
  <c r="AL509" i="17"/>
  <c r="AM509" i="17"/>
  <c r="AA500" i="17"/>
  <c r="AH500" i="17" s="1"/>
  <c r="AJ484" i="17"/>
  <c r="AK484" i="17"/>
  <c r="AL484" i="17"/>
  <c r="AM484" i="17"/>
  <c r="AA388" i="17"/>
  <c r="AH388" i="17" s="1"/>
  <c r="AM612" i="17"/>
  <c r="AM564" i="17"/>
  <c r="AH557" i="17"/>
  <c r="AL554" i="17"/>
  <c r="AA551" i="17"/>
  <c r="AH551" i="17" s="1"/>
  <c r="AJ542" i="17"/>
  <c r="AK542" i="17"/>
  <c r="AF530" i="17"/>
  <c r="AG530" i="17" s="1"/>
  <c r="AD526" i="17"/>
  <c r="AA524" i="17"/>
  <c r="AF524" i="17" s="1"/>
  <c r="AG524" i="17" s="1"/>
  <c r="AA507" i="17"/>
  <c r="AH507" i="17" s="1"/>
  <c r="AL612" i="17"/>
  <c r="AM599" i="17"/>
  <c r="AL576" i="17"/>
  <c r="AH568" i="17"/>
  <c r="AL564" i="17"/>
  <c r="AM563" i="17"/>
  <c r="AA556" i="17"/>
  <c r="AF556" i="17" s="1"/>
  <c r="AG556" i="17" s="1"/>
  <c r="AK554" i="17"/>
  <c r="AI553" i="17"/>
  <c r="AA544" i="17"/>
  <c r="AH544" i="17" s="1"/>
  <c r="AA539" i="17"/>
  <c r="AF539" i="17" s="1"/>
  <c r="AG539" i="17" s="1"/>
  <c r="AJ535" i="17"/>
  <c r="AL535" i="17"/>
  <c r="AM535" i="17"/>
  <c r="AA535" i="17"/>
  <c r="AF535" i="17" s="1"/>
  <c r="AG535" i="17" s="1"/>
  <c r="AK533" i="17"/>
  <c r="AL533" i="17"/>
  <c r="AA528" i="17"/>
  <c r="AF528" i="17" s="1"/>
  <c r="AG528" i="17" s="1"/>
  <c r="AA522" i="17"/>
  <c r="AH522" i="17" s="1"/>
  <c r="AA513" i="17"/>
  <c r="AH513" i="17" s="1"/>
  <c r="AJ511" i="17"/>
  <c r="AK511" i="17"/>
  <c r="AL511" i="17"/>
  <c r="AM511" i="17"/>
  <c r="AA511" i="17"/>
  <c r="AF511" i="17" s="1"/>
  <c r="AG511" i="17" s="1"/>
  <c r="AJ500" i="17"/>
  <c r="AK500" i="17"/>
  <c r="AL500" i="17"/>
  <c r="AM500" i="17"/>
  <c r="AH490" i="17"/>
  <c r="AJ476" i="17"/>
  <c r="AL476" i="17"/>
  <c r="AM476" i="17"/>
  <c r="AD470" i="17"/>
  <c r="AI470" i="17"/>
  <c r="AD398" i="17"/>
  <c r="AK612" i="17"/>
  <c r="AL599" i="17"/>
  <c r="AK564" i="17"/>
  <c r="AL563" i="17"/>
  <c r="AM559" i="17"/>
  <c r="AL550" i="17"/>
  <c r="AJ547" i="17"/>
  <c r="AL547" i="17"/>
  <c r="AM547" i="17"/>
  <c r="AA547" i="17"/>
  <c r="AF547" i="17" s="1"/>
  <c r="AG547" i="17" s="1"/>
  <c r="AI545" i="17"/>
  <c r="AD529" i="17"/>
  <c r="AI529" i="17"/>
  <c r="AK523" i="17"/>
  <c r="AA516" i="17"/>
  <c r="AH516" i="17" s="1"/>
  <c r="AA503" i="17"/>
  <c r="AH503" i="17" s="1"/>
  <c r="AF479" i="17"/>
  <c r="AG479" i="17" s="1"/>
  <c r="AH479" i="17"/>
  <c r="AI462" i="17"/>
  <c r="AD462" i="17"/>
  <c r="AM560" i="17"/>
  <c r="AK559" i="17"/>
  <c r="AJ550" i="17"/>
  <c r="AL538" i="17"/>
  <c r="AA531" i="17"/>
  <c r="AH531" i="17" s="1"/>
  <c r="AI525" i="17"/>
  <c r="AA525" i="17"/>
  <c r="AF525" i="17" s="1"/>
  <c r="AG525" i="17" s="1"/>
  <c r="AA520" i="17"/>
  <c r="AF520" i="17" s="1"/>
  <c r="AI513" i="17"/>
  <c r="AD513" i="17"/>
  <c r="AM506" i="17"/>
  <c r="AF503" i="17"/>
  <c r="AG503" i="17" s="1"/>
  <c r="AA497" i="17"/>
  <c r="AH497" i="17" s="1"/>
  <c r="AA450" i="17"/>
  <c r="AH450" i="17" s="1"/>
  <c r="AA400" i="17"/>
  <c r="AF400" i="17" s="1"/>
  <c r="AG400" i="17" s="1"/>
  <c r="AF523" i="17"/>
  <c r="AG523" i="17" s="1"/>
  <c r="AJ487" i="17"/>
  <c r="AM487" i="17"/>
  <c r="AA487" i="17"/>
  <c r="AH487" i="17" s="1"/>
  <c r="AA484" i="17"/>
  <c r="AH484" i="17" s="1"/>
  <c r="AJ478" i="17"/>
  <c r="AK478" i="17"/>
  <c r="AL478" i="17"/>
  <c r="AA472" i="17"/>
  <c r="AH472" i="17" s="1"/>
  <c r="AJ466" i="17"/>
  <c r="AK466" i="17"/>
  <c r="AL466" i="17"/>
  <c r="AJ459" i="17"/>
  <c r="AK459" i="17"/>
  <c r="AL459" i="17"/>
  <c r="AM459" i="17"/>
  <c r="AJ435" i="17"/>
  <c r="AK435" i="17"/>
  <c r="AL435" i="17"/>
  <c r="AM435" i="17"/>
  <c r="AI426" i="17"/>
  <c r="AD426" i="17"/>
  <c r="AJ424" i="17"/>
  <c r="AK424" i="17"/>
  <c r="AL424" i="17"/>
  <c r="AM424" i="17"/>
  <c r="AA416" i="17"/>
  <c r="AH416" i="17" s="1"/>
  <c r="AK406" i="17"/>
  <c r="AL406" i="17"/>
  <c r="AJ406" i="17"/>
  <c r="AM406" i="17"/>
  <c r="AD548" i="17"/>
  <c r="AI543" i="17"/>
  <c r="AD536" i="17"/>
  <c r="AF534" i="17"/>
  <c r="AG534" i="17" s="1"/>
  <c r="AI531" i="17"/>
  <c r="AM527" i="17"/>
  <c r="AD524" i="17"/>
  <c r="AL516" i="17"/>
  <c r="AD512" i="17"/>
  <c r="AF510" i="17"/>
  <c r="AG510" i="17" s="1"/>
  <c r="AH508" i="17"/>
  <c r="AI507" i="17"/>
  <c r="AM503" i="17"/>
  <c r="AJ490" i="17"/>
  <c r="AK490" i="17"/>
  <c r="AL490" i="17"/>
  <c r="AA489" i="17"/>
  <c r="AH489" i="17" s="1"/>
  <c r="AD487" i="17"/>
  <c r="AA481" i="17"/>
  <c r="AF481" i="17" s="1"/>
  <c r="AG481" i="17" s="1"/>
  <c r="AA476" i="17"/>
  <c r="AF476" i="17" s="1"/>
  <c r="AG476" i="17" s="1"/>
  <c r="AH474" i="17"/>
  <c r="AA469" i="17"/>
  <c r="AF469" i="17" s="1"/>
  <c r="AG469" i="17" s="1"/>
  <c r="AA464" i="17"/>
  <c r="AF464" i="17" s="1"/>
  <c r="AG464" i="17" s="1"/>
  <c r="AH462" i="17"/>
  <c r="AI450" i="17"/>
  <c r="AD450" i="17"/>
  <c r="AJ448" i="17"/>
  <c r="AK448" i="17"/>
  <c r="AL448" i="17"/>
  <c r="AM448" i="17"/>
  <c r="AA440" i="17"/>
  <c r="AH440" i="17" s="1"/>
  <c r="AD429" i="17"/>
  <c r="AA429" i="17"/>
  <c r="AH429" i="17" s="1"/>
  <c r="AA410" i="17"/>
  <c r="AF410" i="17" s="1"/>
  <c r="AG410" i="17" s="1"/>
  <c r="AA373" i="17"/>
  <c r="AF373" i="17" s="1"/>
  <c r="AG373" i="17" s="1"/>
  <c r="AA550" i="17"/>
  <c r="AH550" i="17" s="1"/>
  <c r="AD547" i="17"/>
  <c r="AA538" i="17"/>
  <c r="AF538" i="17" s="1"/>
  <c r="AG538" i="17" s="1"/>
  <c r="AD535" i="17"/>
  <c r="AL527" i="17"/>
  <c r="AA526" i="17"/>
  <c r="AH526" i="17" s="1"/>
  <c r="AD523" i="17"/>
  <c r="AA514" i="17"/>
  <c r="AH514" i="17" s="1"/>
  <c r="AD511" i="17"/>
  <c r="AL503" i="17"/>
  <c r="AA502" i="17"/>
  <c r="AF502" i="17" s="1"/>
  <c r="AG502" i="17" s="1"/>
  <c r="AM498" i="17"/>
  <c r="AI497" i="17"/>
  <c r="AK496" i="17"/>
  <c r="AM496" i="17"/>
  <c r="AA495" i="17"/>
  <c r="AH495" i="17" s="1"/>
  <c r="AD493" i="17"/>
  <c r="AI493" i="17"/>
  <c r="AA492" i="17"/>
  <c r="AH492" i="17" s="1"/>
  <c r="AJ483" i="17"/>
  <c r="AK483" i="17"/>
  <c r="AL483" i="17"/>
  <c r="AM483" i="17"/>
  <c r="AA480" i="17"/>
  <c r="AH480" i="17" s="1"/>
  <c r="AJ471" i="17"/>
  <c r="AK471" i="17"/>
  <c r="AL471" i="17"/>
  <c r="AM471" i="17"/>
  <c r="AA468" i="17"/>
  <c r="AF468" i="17" s="1"/>
  <c r="AG468" i="17" s="1"/>
  <c r="AA453" i="17"/>
  <c r="AH453" i="17" s="1"/>
  <c r="AH426" i="17"/>
  <c r="AA424" i="17"/>
  <c r="AH424" i="17" s="1"/>
  <c r="AA421" i="17"/>
  <c r="AF421" i="17" s="1"/>
  <c r="AG421" i="17" s="1"/>
  <c r="AA420" i="17"/>
  <c r="AF420" i="17" s="1"/>
  <c r="AG420" i="17" s="1"/>
  <c r="AJ415" i="17"/>
  <c r="AK415" i="17"/>
  <c r="AL415" i="17"/>
  <c r="AM415" i="17"/>
  <c r="AA415" i="17"/>
  <c r="AH415" i="17" s="1"/>
  <c r="AA412" i="17"/>
  <c r="AF412" i="17" s="1"/>
  <c r="AG412" i="17" s="1"/>
  <c r="AJ394" i="17"/>
  <c r="AK394" i="17"/>
  <c r="AL394" i="17"/>
  <c r="AM394" i="17"/>
  <c r="AF508" i="17"/>
  <c r="AG508" i="17" s="1"/>
  <c r="AI505" i="17"/>
  <c r="AL498" i="17"/>
  <c r="AF490" i="17"/>
  <c r="AG490" i="17" s="1"/>
  <c r="AA459" i="17"/>
  <c r="AF459" i="17" s="1"/>
  <c r="AG459" i="17" s="1"/>
  <c r="AH457" i="17"/>
  <c r="AA448" i="17"/>
  <c r="AH448" i="17" s="1"/>
  <c r="AA445" i="17"/>
  <c r="AH445" i="17" s="1"/>
  <c r="AJ439" i="17"/>
  <c r="AK439" i="17"/>
  <c r="AL439" i="17"/>
  <c r="AM439" i="17"/>
  <c r="AA439" i="17"/>
  <c r="AF439" i="17" s="1"/>
  <c r="AG439" i="17" s="1"/>
  <c r="AA435" i="17"/>
  <c r="AF435" i="17" s="1"/>
  <c r="AG435" i="17" s="1"/>
  <c r="AH433" i="17"/>
  <c r="AJ428" i="17"/>
  <c r="AK428" i="17"/>
  <c r="AL428" i="17"/>
  <c r="AM428" i="17"/>
  <c r="AA413" i="17"/>
  <c r="AF413" i="17" s="1"/>
  <c r="AG413" i="17" s="1"/>
  <c r="AA411" i="17"/>
  <c r="AH411" i="17" s="1"/>
  <c r="AL405" i="17"/>
  <c r="AM405" i="17"/>
  <c r="AJ405" i="17"/>
  <c r="AK405" i="17"/>
  <c r="AM499" i="17"/>
  <c r="AJ498" i="17"/>
  <c r="AA496" i="17"/>
  <c r="AH496" i="17" s="1"/>
  <c r="AJ475" i="17"/>
  <c r="AK475" i="17"/>
  <c r="AM475" i="17"/>
  <c r="AA475" i="17"/>
  <c r="AH475" i="17" s="1"/>
  <c r="AJ463" i="17"/>
  <c r="AK463" i="17"/>
  <c r="AM463" i="17"/>
  <c r="AA463" i="17"/>
  <c r="AF463" i="17" s="1"/>
  <c r="AD439" i="17"/>
  <c r="AA437" i="17"/>
  <c r="AF437" i="17" s="1"/>
  <c r="AG437" i="17" s="1"/>
  <c r="AD405" i="17"/>
  <c r="AL499" i="17"/>
  <c r="AA483" i="17"/>
  <c r="AH483" i="17" s="1"/>
  <c r="AD475" i="17"/>
  <c r="AA471" i="17"/>
  <c r="AH471" i="17" s="1"/>
  <c r="AF466" i="17"/>
  <c r="AG466" i="17" s="1"/>
  <c r="AD463" i="17"/>
  <c r="AF455" i="17"/>
  <c r="AG455" i="17" s="1"/>
  <c r="AH455" i="17"/>
  <c r="AJ447" i="17"/>
  <c r="AK447" i="17"/>
  <c r="AL447" i="17"/>
  <c r="AM447" i="17"/>
  <c r="AA428" i="17"/>
  <c r="AF428" i="17" s="1"/>
  <c r="AG428" i="17" s="1"/>
  <c r="AA414" i="17"/>
  <c r="AH414" i="17" s="1"/>
  <c r="AI411" i="17"/>
  <c r="AD411" i="17"/>
  <c r="AH515" i="17"/>
  <c r="AK499" i="17"/>
  <c r="AA473" i="17"/>
  <c r="AF473" i="17" s="1"/>
  <c r="AG473" i="17" s="1"/>
  <c r="AA461" i="17"/>
  <c r="AF461" i="17" s="1"/>
  <c r="AG461" i="17" s="1"/>
  <c r="AF457" i="17"/>
  <c r="AG457" i="17" s="1"/>
  <c r="AA452" i="17"/>
  <c r="AF452" i="17" s="1"/>
  <c r="AG452" i="17" s="1"/>
  <c r="AA438" i="17"/>
  <c r="AH438" i="17" s="1"/>
  <c r="AF433" i="17"/>
  <c r="AG433" i="17" s="1"/>
  <c r="AJ407" i="17"/>
  <c r="AK407" i="17"/>
  <c r="AF366" i="17"/>
  <c r="AG366" i="17" s="1"/>
  <c r="AH366" i="17"/>
  <c r="AA364" i="17"/>
  <c r="AF364" i="17" s="1"/>
  <c r="AG364" i="17" s="1"/>
  <c r="AI313" i="17"/>
  <c r="AD313" i="17"/>
  <c r="AA488" i="17"/>
  <c r="AF488" i="17" s="1"/>
  <c r="AG488" i="17" s="1"/>
  <c r="AH485" i="17"/>
  <c r="AH461" i="17"/>
  <c r="AK434" i="17"/>
  <c r="AL434" i="17"/>
  <c r="AM434" i="17"/>
  <c r="AJ427" i="17"/>
  <c r="AK427" i="17"/>
  <c r="AL427" i="17"/>
  <c r="AM427" i="17"/>
  <c r="AA427" i="17"/>
  <c r="AF427" i="17" s="1"/>
  <c r="AG427" i="17" s="1"/>
  <c r="AA423" i="17"/>
  <c r="AH423" i="17" s="1"/>
  <c r="AI414" i="17"/>
  <c r="AD414" i="17"/>
  <c r="AF403" i="17"/>
  <c r="AG403" i="17" s="1"/>
  <c r="AH403" i="17"/>
  <c r="AJ348" i="17"/>
  <c r="AK348" i="17"/>
  <c r="AL348" i="17"/>
  <c r="AM348" i="17"/>
  <c r="AM508" i="17"/>
  <c r="AD498" i="17"/>
  <c r="AA494" i="17"/>
  <c r="AF494" i="17" s="1"/>
  <c r="AG494" i="17" s="1"/>
  <c r="AD491" i="17"/>
  <c r="AI491" i="17"/>
  <c r="AI486" i="17"/>
  <c r="AD486" i="17"/>
  <c r="AA477" i="17"/>
  <c r="AF477" i="17" s="1"/>
  <c r="AG477" i="17" s="1"/>
  <c r="AA465" i="17"/>
  <c r="AF465" i="17" s="1"/>
  <c r="AG465" i="17" s="1"/>
  <c r="AJ451" i="17"/>
  <c r="AK451" i="17"/>
  <c r="AL451" i="17"/>
  <c r="AM451" i="17"/>
  <c r="AA451" i="17"/>
  <c r="AH451" i="17" s="1"/>
  <c r="AA447" i="17"/>
  <c r="AH447" i="17" s="1"/>
  <c r="AI438" i="17"/>
  <c r="AD438" i="17"/>
  <c r="AJ436" i="17"/>
  <c r="AK436" i="17"/>
  <c r="AL436" i="17"/>
  <c r="AM436" i="17"/>
  <c r="AD427" i="17"/>
  <c r="AA425" i="17"/>
  <c r="AF425" i="17" s="1"/>
  <c r="AG425" i="17" s="1"/>
  <c r="AA417" i="17"/>
  <c r="AF417" i="17" s="1"/>
  <c r="AG417" i="17" s="1"/>
  <c r="AA406" i="17"/>
  <c r="AH406" i="17" s="1"/>
  <c r="AA398" i="17"/>
  <c r="AF398" i="17" s="1"/>
  <c r="AG398" i="17" s="1"/>
  <c r="AA385" i="17"/>
  <c r="AH385" i="17" s="1"/>
  <c r="AK369" i="17"/>
  <c r="AL369" i="17"/>
  <c r="AM369" i="17"/>
  <c r="AJ369" i="17"/>
  <c r="AL487" i="17"/>
  <c r="AA441" i="17"/>
  <c r="AH441" i="17" s="1"/>
  <c r="AH482" i="17"/>
  <c r="AI481" i="17"/>
  <c r="AI469" i="17"/>
  <c r="AH458" i="17"/>
  <c r="AI457" i="17"/>
  <c r="AL454" i="17"/>
  <c r="AH446" i="17"/>
  <c r="AI445" i="17"/>
  <c r="AH434" i="17"/>
  <c r="AI433" i="17"/>
  <c r="AL430" i="17"/>
  <c r="AH422" i="17"/>
  <c r="AI421" i="17"/>
  <c r="AA405" i="17"/>
  <c r="AF405" i="17" s="1"/>
  <c r="AG405" i="17" s="1"/>
  <c r="AM402" i="17"/>
  <c r="AJ396" i="17"/>
  <c r="AK396" i="17"/>
  <c r="AL396" i="17"/>
  <c r="AM396" i="17"/>
  <c r="AJ389" i="17"/>
  <c r="AK389" i="17"/>
  <c r="AL389" i="17"/>
  <c r="AK381" i="17"/>
  <c r="AF378" i="17"/>
  <c r="AG378" i="17" s="1"/>
  <c r="AH378" i="17"/>
  <c r="AI373" i="17"/>
  <c r="AD373" i="17"/>
  <c r="AA369" i="17"/>
  <c r="AH369" i="17" s="1"/>
  <c r="AJ363" i="17"/>
  <c r="AK363" i="17"/>
  <c r="AL363" i="17"/>
  <c r="AM363" i="17"/>
  <c r="AJ358" i="17"/>
  <c r="AK358" i="17"/>
  <c r="AL358" i="17"/>
  <c r="AM358" i="17"/>
  <c r="AF351" i="17"/>
  <c r="AG351" i="17" s="1"/>
  <c r="AK335" i="17"/>
  <c r="AL335" i="17"/>
  <c r="AM335" i="17"/>
  <c r="AJ335" i="17"/>
  <c r="AI258" i="17"/>
  <c r="AD258" i="17"/>
  <c r="AK454" i="17"/>
  <c r="AL417" i="17"/>
  <c r="AD406" i="17"/>
  <c r="AL402" i="17"/>
  <c r="AA396" i="17"/>
  <c r="AF396" i="17" s="1"/>
  <c r="AG396" i="17" s="1"/>
  <c r="AA394" i="17"/>
  <c r="AH394" i="17" s="1"/>
  <c r="AI385" i="17"/>
  <c r="AD385" i="17"/>
  <c r="AA376" i="17"/>
  <c r="AH376" i="17" s="1"/>
  <c r="AA371" i="17"/>
  <c r="AF371" i="17" s="1"/>
  <c r="AG371" i="17" s="1"/>
  <c r="AJ350" i="17"/>
  <c r="AK350" i="17"/>
  <c r="AL350" i="17"/>
  <c r="AM350" i="17"/>
  <c r="AA350" i="17"/>
  <c r="AF350" i="17" s="1"/>
  <c r="AG350" i="17" s="1"/>
  <c r="AF335" i="17"/>
  <c r="AG335" i="17" s="1"/>
  <c r="AH335" i="17"/>
  <c r="AA318" i="17"/>
  <c r="AH318" i="17" s="1"/>
  <c r="AA267" i="17"/>
  <c r="AH267" i="17" s="1"/>
  <c r="AF482" i="17"/>
  <c r="AG482" i="17" s="1"/>
  <c r="AI479" i="17"/>
  <c r="AI467" i="17"/>
  <c r="AF458" i="17"/>
  <c r="AG458" i="17" s="1"/>
  <c r="AH456" i="17"/>
  <c r="AI455" i="17"/>
  <c r="AF446" i="17"/>
  <c r="AG446" i="17" s="1"/>
  <c r="AI443" i="17"/>
  <c r="AF434" i="17"/>
  <c r="AG434" i="17" s="1"/>
  <c r="AI431" i="17"/>
  <c r="AF422" i="17"/>
  <c r="AG422" i="17" s="1"/>
  <c r="AI419" i="17"/>
  <c r="AH408" i="17"/>
  <c r="AK402" i="17"/>
  <c r="AJ387" i="17"/>
  <c r="AL387" i="17"/>
  <c r="AM387" i="17"/>
  <c r="AF376" i="17"/>
  <c r="AG376" i="17" s="1"/>
  <c r="AA363" i="17"/>
  <c r="AF363" i="17" s="1"/>
  <c r="AG363" i="17" s="1"/>
  <c r="AJ360" i="17"/>
  <c r="AK360" i="17"/>
  <c r="AL360" i="17"/>
  <c r="AM360" i="17"/>
  <c r="AJ291" i="17"/>
  <c r="AK291" i="17"/>
  <c r="AL291" i="17"/>
  <c r="AM291" i="17"/>
  <c r="AJ269" i="17"/>
  <c r="AK269" i="17"/>
  <c r="AL269" i="17"/>
  <c r="AM269" i="17"/>
  <c r="AA269" i="17"/>
  <c r="AH269" i="17" s="1"/>
  <c r="AF267" i="17"/>
  <c r="AG267" i="17" s="1"/>
  <c r="AA392" i="17"/>
  <c r="AF392" i="17" s="1"/>
  <c r="AG392" i="17" s="1"/>
  <c r="AA383" i="17"/>
  <c r="AF383" i="17" s="1"/>
  <c r="AG383" i="17" s="1"/>
  <c r="AJ375" i="17"/>
  <c r="AK375" i="17"/>
  <c r="AL375" i="17"/>
  <c r="AM375" i="17"/>
  <c r="AA358" i="17"/>
  <c r="AF358" i="17" s="1"/>
  <c r="AG358" i="17" s="1"/>
  <c r="AF344" i="17"/>
  <c r="AG344" i="17" s="1"/>
  <c r="AA343" i="17"/>
  <c r="AF343" i="17" s="1"/>
  <c r="AG343" i="17" s="1"/>
  <c r="AA332" i="17"/>
  <c r="AF332" i="17" s="1"/>
  <c r="AG332" i="17" s="1"/>
  <c r="AF328" i="17"/>
  <c r="AG328" i="17" s="1"/>
  <c r="AH328" i="17"/>
  <c r="AA306" i="17"/>
  <c r="AF306" i="17" s="1"/>
  <c r="AG306" i="17" s="1"/>
  <c r="AF305" i="17"/>
  <c r="AG305" i="17" s="1"/>
  <c r="AH305" i="17"/>
  <c r="AI477" i="17"/>
  <c r="AI465" i="17"/>
  <c r="AM461" i="17"/>
  <c r="AF456" i="17"/>
  <c r="AG456" i="17" s="1"/>
  <c r="AI453" i="17"/>
  <c r="AF389" i="17"/>
  <c r="AG389" i="17" s="1"/>
  <c r="AH389" i="17"/>
  <c r="AJ362" i="17"/>
  <c r="AK362" i="17"/>
  <c r="AL362" i="17"/>
  <c r="AM362" i="17"/>
  <c r="AA362" i="17"/>
  <c r="AF362" i="17" s="1"/>
  <c r="AG362" i="17" s="1"/>
  <c r="AA349" i="17"/>
  <c r="AH349" i="17" s="1"/>
  <c r="AA331" i="17"/>
  <c r="AF331" i="17" s="1"/>
  <c r="AG331" i="17" s="1"/>
  <c r="AI304" i="17"/>
  <c r="AD304" i="17"/>
  <c r="AH477" i="17"/>
  <c r="AL461" i="17"/>
  <c r="AL437" i="17"/>
  <c r="AL410" i="17"/>
  <c r="AJ408" i="17"/>
  <c r="AL408" i="17"/>
  <c r="AA407" i="17"/>
  <c r="AF407" i="17" s="1"/>
  <c r="AG407" i="17" s="1"/>
  <c r="AI404" i="17"/>
  <c r="AJ399" i="17"/>
  <c r="AM399" i="17"/>
  <c r="AI393" i="17"/>
  <c r="AF379" i="17"/>
  <c r="AG379" i="17" s="1"/>
  <c r="AJ372" i="17"/>
  <c r="AK372" i="17"/>
  <c r="AL372" i="17"/>
  <c r="AM372" i="17"/>
  <c r="AA368" i="17"/>
  <c r="AH368" i="17" s="1"/>
  <c r="AD362" i="17"/>
  <c r="AA295" i="17"/>
  <c r="AF295" i="17" s="1"/>
  <c r="AG295" i="17" s="1"/>
  <c r="AK461" i="17"/>
  <c r="AK437" i="17"/>
  <c r="AI397" i="17"/>
  <c r="AD397" i="17"/>
  <c r="AF377" i="17"/>
  <c r="AG377" i="17" s="1"/>
  <c r="AH377" i="17"/>
  <c r="AA370" i="17"/>
  <c r="AH370" i="17" s="1"/>
  <c r="AF356" i="17"/>
  <c r="AG356" i="17" s="1"/>
  <c r="AA355" i="17"/>
  <c r="AH355" i="17" s="1"/>
  <c r="AI349" i="17"/>
  <c r="AD349" i="17"/>
  <c r="AA345" i="17"/>
  <c r="AH345" i="17" s="1"/>
  <c r="AH342" i="17"/>
  <c r="AA341" i="17"/>
  <c r="AF341" i="17" s="1"/>
  <c r="AG341" i="17" s="1"/>
  <c r="AD337" i="17"/>
  <c r="AA337" i="17"/>
  <c r="AH337" i="17" s="1"/>
  <c r="AA329" i="17"/>
  <c r="AF329" i="17" s="1"/>
  <c r="AG329" i="17" s="1"/>
  <c r="AA393" i="17"/>
  <c r="AF393" i="17" s="1"/>
  <c r="AG393" i="17" s="1"/>
  <c r="AJ386" i="17"/>
  <c r="AK386" i="17"/>
  <c r="AM386" i="17"/>
  <c r="AA386" i="17"/>
  <c r="AF386" i="17" s="1"/>
  <c r="AG386" i="17" s="1"/>
  <c r="AJ384" i="17"/>
  <c r="AK384" i="17"/>
  <c r="AL384" i="17"/>
  <c r="AM384" i="17"/>
  <c r="AA380" i="17"/>
  <c r="AF380" i="17" s="1"/>
  <c r="AG380" i="17" s="1"/>
  <c r="AJ374" i="17"/>
  <c r="AK374" i="17"/>
  <c r="AL374" i="17"/>
  <c r="AM374" i="17"/>
  <c r="AA374" i="17"/>
  <c r="AF374" i="17" s="1"/>
  <c r="AG374" i="17" s="1"/>
  <c r="AA361" i="17"/>
  <c r="AF361" i="17" s="1"/>
  <c r="AG361" i="17" s="1"/>
  <c r="AA352" i="17"/>
  <c r="AH352" i="17" s="1"/>
  <c r="AA347" i="17"/>
  <c r="AH347" i="17" s="1"/>
  <c r="AA336" i="17"/>
  <c r="AF336" i="17" s="1"/>
  <c r="AG336" i="17" s="1"/>
  <c r="AA282" i="17"/>
  <c r="AF282" i="17" s="1"/>
  <c r="AG282" i="17" s="1"/>
  <c r="AJ279" i="17"/>
  <c r="AK279" i="17"/>
  <c r="AL279" i="17"/>
  <c r="AM279" i="17"/>
  <c r="AA395" i="17"/>
  <c r="AH395" i="17" s="1"/>
  <c r="AA391" i="17"/>
  <c r="AH391" i="17" s="1"/>
  <c r="AA384" i="17"/>
  <c r="AH384" i="17" s="1"/>
  <c r="AA382" i="17"/>
  <c r="AH382" i="17" s="1"/>
  <c r="AH344" i="17"/>
  <c r="AA404" i="17"/>
  <c r="AH404" i="17" s="1"/>
  <c r="AA367" i="17"/>
  <c r="AH367" i="17" s="1"/>
  <c r="AI361" i="17"/>
  <c r="AD361" i="17"/>
  <c r="AA357" i="17"/>
  <c r="AF357" i="17" s="1"/>
  <c r="AG357" i="17" s="1"/>
  <c r="AJ351" i="17"/>
  <c r="AK351" i="17"/>
  <c r="AL351" i="17"/>
  <c r="AM351" i="17"/>
  <c r="AI336" i="17"/>
  <c r="AD336" i="17"/>
  <c r="AJ326" i="17"/>
  <c r="AK326" i="17"/>
  <c r="AL326" i="17"/>
  <c r="AM326" i="17"/>
  <c r="AA326" i="17"/>
  <c r="AH326" i="17" s="1"/>
  <c r="AK390" i="17"/>
  <c r="AH381" i="17"/>
  <c r="AI380" i="17"/>
  <c r="AK378" i="17"/>
  <c r="AL377" i="17"/>
  <c r="AL365" i="17"/>
  <c r="AM364" i="17"/>
  <c r="AI356" i="17"/>
  <c r="AF347" i="17"/>
  <c r="AG347" i="17" s="1"/>
  <c r="AI344" i="17"/>
  <c r="AK342" i="17"/>
  <c r="AJ339" i="17"/>
  <c r="AA323" i="17"/>
  <c r="AF323" i="17" s="1"/>
  <c r="AG323" i="17" s="1"/>
  <c r="AJ315" i="17"/>
  <c r="AK315" i="17"/>
  <c r="AL315" i="17"/>
  <c r="AM315" i="17"/>
  <c r="AA313" i="17"/>
  <c r="AF308" i="17"/>
  <c r="AG308" i="17" s="1"/>
  <c r="AH308" i="17"/>
  <c r="AA304" i="17"/>
  <c r="AF304" i="17" s="1"/>
  <c r="AG304" i="17" s="1"/>
  <c r="AA291" i="17"/>
  <c r="AF291" i="17" s="1"/>
  <c r="AG291" i="17" s="1"/>
  <c r="AL286" i="17"/>
  <c r="AM286" i="17"/>
  <c r="AJ286" i="17"/>
  <c r="AK286" i="17"/>
  <c r="AA399" i="17"/>
  <c r="AH399" i="17" s="1"/>
  <c r="AD396" i="17"/>
  <c r="AA387" i="17"/>
  <c r="AH387" i="17" s="1"/>
  <c r="AD384" i="17"/>
  <c r="AA375" i="17"/>
  <c r="AF375" i="17" s="1"/>
  <c r="AG375" i="17" s="1"/>
  <c r="AD372" i="17"/>
  <c r="AK365" i="17"/>
  <c r="AD360" i="17"/>
  <c r="AD348" i="17"/>
  <c r="AF338" i="17"/>
  <c r="AG338" i="17" s="1"/>
  <c r="AF327" i="17"/>
  <c r="AG327" i="17" s="1"/>
  <c r="AL297" i="17"/>
  <c r="AA279" i="17"/>
  <c r="AF279" i="17" s="1"/>
  <c r="AG279" i="17" s="1"/>
  <c r="AD276" i="17"/>
  <c r="AA276" i="17"/>
  <c r="AF276" i="17" s="1"/>
  <c r="AG276" i="17" s="1"/>
  <c r="AA255" i="17"/>
  <c r="AF255" i="17" s="1"/>
  <c r="AG255" i="17" s="1"/>
  <c r="AJ167" i="17"/>
  <c r="AK167" i="17"/>
  <c r="AL167" i="17"/>
  <c r="AM167" i="17"/>
  <c r="AI340" i="17"/>
  <c r="AJ327" i="17"/>
  <c r="AK327" i="17"/>
  <c r="AF319" i="17"/>
  <c r="AG319" i="17" s="1"/>
  <c r="AA315" i="17"/>
  <c r="AH315" i="17" s="1"/>
  <c r="AJ312" i="17"/>
  <c r="AK312" i="17"/>
  <c r="AL312" i="17"/>
  <c r="AA311" i="17"/>
  <c r="AH311" i="17" s="1"/>
  <c r="AA309" i="17"/>
  <c r="AH309" i="17" s="1"/>
  <c r="AI301" i="17"/>
  <c r="AD301" i="17"/>
  <c r="AJ290" i="17"/>
  <c r="AK290" i="17"/>
  <c r="AL290" i="17"/>
  <c r="AM290" i="17"/>
  <c r="AA290" i="17"/>
  <c r="AF290" i="17" s="1"/>
  <c r="AG290" i="17" s="1"/>
  <c r="AA288" i="17"/>
  <c r="AH288" i="17" s="1"/>
  <c r="AA286" i="17"/>
  <c r="AH286" i="17" s="1"/>
  <c r="AA272" i="17"/>
  <c r="AF272" i="17" s="1"/>
  <c r="AG272" i="17" s="1"/>
  <c r="AJ236" i="17"/>
  <c r="AK236" i="17"/>
  <c r="AL236" i="17"/>
  <c r="AM236" i="17"/>
  <c r="AL334" i="17"/>
  <c r="AM334" i="17"/>
  <c r="AA324" i="17"/>
  <c r="AH324" i="17" s="1"/>
  <c r="AF320" i="17"/>
  <c r="AG320" i="17" s="1"/>
  <c r="AH320" i="17"/>
  <c r="AA301" i="17"/>
  <c r="AF301" i="17" s="1"/>
  <c r="AG301" i="17" s="1"/>
  <c r="AM297" i="17"/>
  <c r="AK297" i="17"/>
  <c r="AF296" i="17"/>
  <c r="AG296" i="17" s="1"/>
  <c r="AH296" i="17"/>
  <c r="AJ278" i="17"/>
  <c r="AK278" i="17"/>
  <c r="AL278" i="17"/>
  <c r="AM278" i="17"/>
  <c r="AA278" i="17"/>
  <c r="AF278" i="17" s="1"/>
  <c r="AG278" i="17" s="1"/>
  <c r="AA271" i="17"/>
  <c r="AH271" i="17" s="1"/>
  <c r="AH263" i="17"/>
  <c r="AF263" i="17"/>
  <c r="AG263" i="17" s="1"/>
  <c r="AA194" i="17"/>
  <c r="AF194" i="17" s="1"/>
  <c r="AG194" i="17" s="1"/>
  <c r="AA372" i="17"/>
  <c r="AF372" i="17" s="1"/>
  <c r="AG372" i="17" s="1"/>
  <c r="AA360" i="17"/>
  <c r="AF360" i="17" s="1"/>
  <c r="AG360" i="17" s="1"/>
  <c r="AA348" i="17"/>
  <c r="AF348" i="17" s="1"/>
  <c r="AG348" i="17" s="1"/>
  <c r="AD339" i="17"/>
  <c r="AA321" i="17"/>
  <c r="AH321" i="17" s="1"/>
  <c r="AA307" i="17"/>
  <c r="AH307" i="17" s="1"/>
  <c r="AI271" i="17"/>
  <c r="AD271" i="17"/>
  <c r="AM395" i="17"/>
  <c r="AM359" i="17"/>
  <c r="AK328" i="17"/>
  <c r="AJ314" i="17"/>
  <c r="AK314" i="17"/>
  <c r="AL314" i="17"/>
  <c r="AM314" i="17"/>
  <c r="AA314" i="17"/>
  <c r="AF314" i="17" s="1"/>
  <c r="AG314" i="17" s="1"/>
  <c r="AL310" i="17"/>
  <c r="AM310" i="17"/>
  <c r="AJ310" i="17"/>
  <c r="AD307" i="17"/>
  <c r="AA303" i="17"/>
  <c r="AH303" i="17" s="1"/>
  <c r="AH300" i="17"/>
  <c r="AA299" i="17"/>
  <c r="AF299" i="17" s="1"/>
  <c r="AG299" i="17" s="1"/>
  <c r="AA297" i="17"/>
  <c r="AF297" i="17" s="1"/>
  <c r="AG297" i="17" s="1"/>
  <c r="AF293" i="17"/>
  <c r="AG293" i="17" s="1"/>
  <c r="AH293" i="17"/>
  <c r="AL395" i="17"/>
  <c r="AL359" i="17"/>
  <c r="AH351" i="17"/>
  <c r="AH327" i="17"/>
  <c r="AJ325" i="17"/>
  <c r="AK325" i="17"/>
  <c r="AL325" i="17"/>
  <c r="AM325" i="17"/>
  <c r="AM323" i="17"/>
  <c r="AA312" i="17"/>
  <c r="AH312" i="17" s="1"/>
  <c r="AI292" i="17"/>
  <c r="AD292" i="17"/>
  <c r="AA273" i="17"/>
  <c r="AF273" i="17" s="1"/>
  <c r="AG273" i="17" s="1"/>
  <c r="AH261" i="17"/>
  <c r="AK395" i="17"/>
  <c r="AK359" i="17"/>
  <c r="AA333" i="17"/>
  <c r="AH333" i="17" s="1"/>
  <c r="AD328" i="17"/>
  <c r="AD325" i="17"/>
  <c r="AA322" i="17"/>
  <c r="AH322" i="17" s="1"/>
  <c r="AA310" i="17"/>
  <c r="AH310" i="17" s="1"/>
  <c r="AA292" i="17"/>
  <c r="AH292" i="17" s="1"/>
  <c r="AI289" i="17"/>
  <c r="AD289" i="17"/>
  <c r="AA275" i="17"/>
  <c r="AF275" i="17" s="1"/>
  <c r="AG275" i="17" s="1"/>
  <c r="AM270" i="17"/>
  <c r="AJ270" i="17"/>
  <c r="AK270" i="17"/>
  <c r="AL270" i="17"/>
  <c r="AA254" i="17"/>
  <c r="AH254" i="17" s="1"/>
  <c r="AF340" i="17"/>
  <c r="AG340" i="17" s="1"/>
  <c r="AA334" i="17"/>
  <c r="AH334" i="17" s="1"/>
  <c r="AA325" i="17"/>
  <c r="AF325" i="17" s="1"/>
  <c r="AG325" i="17" s="1"/>
  <c r="AI316" i="17"/>
  <c r="AD316" i="17"/>
  <c r="AJ302" i="17"/>
  <c r="AK302" i="17"/>
  <c r="AL302" i="17"/>
  <c r="AM302" i="17"/>
  <c r="AA302" i="17"/>
  <c r="AH302" i="17" s="1"/>
  <c r="AF298" i="17"/>
  <c r="AG298" i="17" s="1"/>
  <c r="AA289" i="17"/>
  <c r="AF289" i="17" s="1"/>
  <c r="AG289" i="17" s="1"/>
  <c r="AA285" i="17"/>
  <c r="AF285" i="17" s="1"/>
  <c r="AG285" i="17" s="1"/>
  <c r="AA284" i="17"/>
  <c r="AH284" i="17" s="1"/>
  <c r="AJ280" i="17"/>
  <c r="AK280" i="17"/>
  <c r="AL280" i="17"/>
  <c r="AM280" i="17"/>
  <c r="AI277" i="17"/>
  <c r="AD277" i="17"/>
  <c r="AF342" i="17"/>
  <c r="AG342" i="17" s="1"/>
  <c r="AA316" i="17"/>
  <c r="AH316" i="17" s="1"/>
  <c r="AA280" i="17"/>
  <c r="AF280" i="17" s="1"/>
  <c r="AG280" i="17" s="1"/>
  <c r="AD264" i="17"/>
  <c r="AI264" i="17"/>
  <c r="AA224" i="17"/>
  <c r="AF224" i="17" s="1"/>
  <c r="AG224" i="17" s="1"/>
  <c r="AL252" i="17"/>
  <c r="AA245" i="17"/>
  <c r="AH245" i="17" s="1"/>
  <c r="AI240" i="17"/>
  <c r="AF237" i="17"/>
  <c r="AG237" i="17" s="1"/>
  <c r="AI232" i="17"/>
  <c r="AD232" i="17"/>
  <c r="AF227" i="17"/>
  <c r="AG227" i="17" s="1"/>
  <c r="AA198" i="17"/>
  <c r="AH198" i="17" s="1"/>
  <c r="AA147" i="17"/>
  <c r="AH147" i="17" s="1"/>
  <c r="AA283" i="17"/>
  <c r="AH283" i="17" s="1"/>
  <c r="AD280" i="17"/>
  <c r="AD269" i="17"/>
  <c r="AD268" i="17"/>
  <c r="AF266" i="17"/>
  <c r="AG266" i="17" s="1"/>
  <c r="AK252" i="17"/>
  <c r="AD251" i="17"/>
  <c r="AI251" i="17"/>
  <c r="AH248" i="17"/>
  <c r="AF240" i="17"/>
  <c r="AG240" i="17" s="1"/>
  <c r="AJ234" i="17"/>
  <c r="AL234" i="17"/>
  <c r="AM234" i="17"/>
  <c r="AA226" i="17"/>
  <c r="AH226" i="17" s="1"/>
  <c r="AF216" i="17"/>
  <c r="AG216" i="17" s="1"/>
  <c r="AF207" i="17"/>
  <c r="AG207" i="17" s="1"/>
  <c r="AH207" i="17"/>
  <c r="AL150" i="17"/>
  <c r="AM150" i="17"/>
  <c r="AJ150" i="17"/>
  <c r="AK150" i="17"/>
  <c r="AA270" i="17"/>
  <c r="AF270" i="17" s="1"/>
  <c r="AG270" i="17" s="1"/>
  <c r="AH232" i="17"/>
  <c r="AJ220" i="17"/>
  <c r="AK220" i="17"/>
  <c r="AL220" i="17"/>
  <c r="AM220" i="17"/>
  <c r="AI265" i="17"/>
  <c r="AA264" i="17"/>
  <c r="AH264" i="17" s="1"/>
  <c r="AF260" i="17"/>
  <c r="AG260" i="17" s="1"/>
  <c r="AA258" i="17"/>
  <c r="AH258" i="17" s="1"/>
  <c r="AL246" i="17"/>
  <c r="AM246" i="17"/>
  <c r="AF238" i="17"/>
  <c r="AG238" i="17" s="1"/>
  <c r="AA230" i="17"/>
  <c r="AF230" i="17" s="1"/>
  <c r="AG230" i="17" s="1"/>
  <c r="AA227" i="17"/>
  <c r="AH227" i="17" s="1"/>
  <c r="AJ210" i="17"/>
  <c r="AK210" i="17"/>
  <c r="AL210" i="17"/>
  <c r="AM210" i="17"/>
  <c r="AD274" i="17"/>
  <c r="AM268" i="17"/>
  <c r="AH244" i="17"/>
  <c r="AA243" i="17"/>
  <c r="AA239" i="17"/>
  <c r="AF239" i="17" s="1"/>
  <c r="AG239" i="17" s="1"/>
  <c r="AH220" i="17"/>
  <c r="AF218" i="17"/>
  <c r="AG218" i="17" s="1"/>
  <c r="AL268" i="17"/>
  <c r="AK259" i="17"/>
  <c r="AL259" i="17"/>
  <c r="AM259" i="17"/>
  <c r="AA252" i="17"/>
  <c r="AH252" i="17" s="1"/>
  <c r="AF248" i="17"/>
  <c r="AG248" i="17" s="1"/>
  <c r="AA246" i="17"/>
  <c r="AH246" i="17" s="1"/>
  <c r="AJ233" i="17"/>
  <c r="AK233" i="17"/>
  <c r="AM233" i="17"/>
  <c r="AA233" i="17"/>
  <c r="AH233" i="17" s="1"/>
  <c r="AJ217" i="17"/>
  <c r="AK217" i="17"/>
  <c r="AL217" i="17"/>
  <c r="AM217" i="17"/>
  <c r="AF213" i="17"/>
  <c r="AG213" i="17" s="1"/>
  <c r="AH213" i="17"/>
  <c r="AK268" i="17"/>
  <c r="AH266" i="17"/>
  <c r="AI256" i="17"/>
  <c r="AD256" i="17"/>
  <c r="AD233" i="17"/>
  <c r="AJ222" i="17"/>
  <c r="AK222" i="17"/>
  <c r="AL222" i="17"/>
  <c r="AM222" i="17"/>
  <c r="AJ157" i="17"/>
  <c r="AK157" i="17"/>
  <c r="AL157" i="17"/>
  <c r="AM157" i="17"/>
  <c r="AA265" i="17"/>
  <c r="AH265" i="17" s="1"/>
  <c r="AF261" i="17"/>
  <c r="AG261" i="17" s="1"/>
  <c r="AI244" i="17"/>
  <c r="AD244" i="17"/>
  <c r="AA241" i="17"/>
  <c r="AF241" i="17" s="1"/>
  <c r="AG241" i="17" s="1"/>
  <c r="AH237" i="17"/>
  <c r="AA231" i="17"/>
  <c r="AF231" i="17" s="1"/>
  <c r="AG231" i="17" s="1"/>
  <c r="AM209" i="17"/>
  <c r="AJ209" i="17"/>
  <c r="AK209" i="17"/>
  <c r="AL209" i="17"/>
  <c r="AM311" i="17"/>
  <c r="AM299" i="17"/>
  <c r="AM287" i="17"/>
  <c r="AH280" i="17"/>
  <c r="AM274" i="17"/>
  <c r="AH268" i="17"/>
  <c r="AA259" i="17"/>
  <c r="AF259" i="17" s="1"/>
  <c r="AG259" i="17" s="1"/>
  <c r="AA217" i="17"/>
  <c r="AF217" i="17" s="1"/>
  <c r="AG217" i="17" s="1"/>
  <c r="AA203" i="17"/>
  <c r="AF203" i="17" s="1"/>
  <c r="AG203" i="17" s="1"/>
  <c r="AI180" i="17"/>
  <c r="AD180" i="17"/>
  <c r="AA180" i="17"/>
  <c r="AF180" i="17" s="1"/>
  <c r="AG180" i="17" s="1"/>
  <c r="AL311" i="17"/>
  <c r="AL299" i="17"/>
  <c r="AL287" i="17"/>
  <c r="AL274" i="17"/>
  <c r="AJ260" i="17"/>
  <c r="AK260" i="17"/>
  <c r="AL260" i="17"/>
  <c r="AJ257" i="17"/>
  <c r="AM257" i="17"/>
  <c r="AA257" i="17"/>
  <c r="AF257" i="17" s="1"/>
  <c r="AG257" i="17" s="1"/>
  <c r="AA253" i="17"/>
  <c r="AF253" i="17" s="1"/>
  <c r="AG253" i="17" s="1"/>
  <c r="AF249" i="17"/>
  <c r="AG249" i="17" s="1"/>
  <c r="AA235" i="17"/>
  <c r="AH235" i="17" s="1"/>
  <c r="AA229" i="17"/>
  <c r="AH229" i="17" s="1"/>
  <c r="AA214" i="17"/>
  <c r="AF214" i="17" s="1"/>
  <c r="AG214" i="17" s="1"/>
  <c r="AA183" i="17"/>
  <c r="AF183" i="17" s="1"/>
  <c r="AG183" i="17" s="1"/>
  <c r="AD263" i="17"/>
  <c r="AI263" i="17"/>
  <c r="AH262" i="17"/>
  <c r="AH260" i="17"/>
  <c r="AD257" i="17"/>
  <c r="AA247" i="17"/>
  <c r="AH247" i="17" s="1"/>
  <c r="AF245" i="17"/>
  <c r="AG245" i="17" s="1"/>
  <c r="AF232" i="17"/>
  <c r="AG232" i="17" s="1"/>
  <c r="AI221" i="17"/>
  <c r="AD221" i="17"/>
  <c r="AA212" i="17"/>
  <c r="AF212" i="17" s="1"/>
  <c r="AG212" i="17" s="1"/>
  <c r="AI144" i="17"/>
  <c r="AD144" i="17"/>
  <c r="AA144" i="17"/>
  <c r="AH144" i="17" s="1"/>
  <c r="AA209" i="17"/>
  <c r="AH209" i="17" s="1"/>
  <c r="AF208" i="17"/>
  <c r="AG208" i="17" s="1"/>
  <c r="AA200" i="17"/>
  <c r="AF200" i="17" s="1"/>
  <c r="AG200" i="17" s="1"/>
  <c r="AA195" i="17"/>
  <c r="AH195" i="17" s="1"/>
  <c r="AH190" i="17"/>
  <c r="AF190" i="17"/>
  <c r="AG190" i="17" s="1"/>
  <c r="AD184" i="17"/>
  <c r="AA163" i="17"/>
  <c r="AH163" i="17" s="1"/>
  <c r="AD154" i="17"/>
  <c r="AA142" i="17"/>
  <c r="AF142" i="17" s="1"/>
  <c r="AG142" i="17" s="1"/>
  <c r="AL134" i="17"/>
  <c r="AM134" i="17"/>
  <c r="AJ134" i="17"/>
  <c r="AK134" i="17"/>
  <c r="AA117" i="17"/>
  <c r="AH117" i="17" s="1"/>
  <c r="AH240" i="17"/>
  <c r="AI239" i="17"/>
  <c r="AK237" i="17"/>
  <c r="AH228" i="17"/>
  <c r="AI227" i="17"/>
  <c r="AK225" i="17"/>
  <c r="AA223" i="17"/>
  <c r="AF223" i="17" s="1"/>
  <c r="AG223" i="17" s="1"/>
  <c r="AD220" i="17"/>
  <c r="AH216" i="17"/>
  <c r="AL212" i="17"/>
  <c r="AA211" i="17"/>
  <c r="AH211" i="17" s="1"/>
  <c r="AD204" i="17"/>
  <c r="AJ177" i="17"/>
  <c r="AK177" i="17"/>
  <c r="AL177" i="17"/>
  <c r="AM177" i="17"/>
  <c r="AA157" i="17"/>
  <c r="AF157" i="17" s="1"/>
  <c r="AG157" i="17" s="1"/>
  <c r="AI262" i="17"/>
  <c r="AI250" i="17"/>
  <c r="AI238" i="17"/>
  <c r="AA234" i="17"/>
  <c r="AH234" i="17" s="1"/>
  <c r="AI226" i="17"/>
  <c r="AA222" i="17"/>
  <c r="AF222" i="17" s="1"/>
  <c r="AG222" i="17" s="1"/>
  <c r="AI214" i="17"/>
  <c r="AK212" i="17"/>
  <c r="AA210" i="17"/>
  <c r="AH210" i="17" s="1"/>
  <c r="AF184" i="17"/>
  <c r="AG184" i="17" s="1"/>
  <c r="AH184" i="17"/>
  <c r="AF170" i="17"/>
  <c r="AG170" i="17" s="1"/>
  <c r="AH170" i="17"/>
  <c r="AA166" i="17"/>
  <c r="AH166" i="17" s="1"/>
  <c r="AA162" i="17"/>
  <c r="AH162" i="17" s="1"/>
  <c r="AA119" i="17"/>
  <c r="AH119" i="17" s="1"/>
  <c r="AH238" i="17"/>
  <c r="AA221" i="17"/>
  <c r="AH221" i="17" s="1"/>
  <c r="AJ202" i="17"/>
  <c r="AK202" i="17"/>
  <c r="AL202" i="17"/>
  <c r="AK201" i="17"/>
  <c r="AL201" i="17"/>
  <c r="AM201" i="17"/>
  <c r="AF196" i="17"/>
  <c r="AG196" i="17" s="1"/>
  <c r="AH196" i="17"/>
  <c r="AJ191" i="17"/>
  <c r="AK191" i="17"/>
  <c r="AM191" i="17"/>
  <c r="AJ189" i="17"/>
  <c r="AK189" i="17"/>
  <c r="AL189" i="17"/>
  <c r="AM189" i="17"/>
  <c r="AJ179" i="17"/>
  <c r="AK179" i="17"/>
  <c r="AL179" i="17"/>
  <c r="AM179" i="17"/>
  <c r="AA177" i="17"/>
  <c r="AF177" i="17" s="1"/>
  <c r="AG177" i="17" s="1"/>
  <c r="AA173" i="17"/>
  <c r="AH173" i="17" s="1"/>
  <c r="AJ169" i="17"/>
  <c r="AK169" i="17"/>
  <c r="AA164" i="17"/>
  <c r="AF164" i="17" s="1"/>
  <c r="AG164" i="17" s="1"/>
  <c r="AF161" i="17"/>
  <c r="AG161" i="17" s="1"/>
  <c r="AA159" i="17"/>
  <c r="AH159" i="17" s="1"/>
  <c r="AI156" i="17"/>
  <c r="AD156" i="17"/>
  <c r="AA156" i="17"/>
  <c r="AH156" i="17" s="1"/>
  <c r="AJ143" i="17"/>
  <c r="AK143" i="17"/>
  <c r="AL143" i="17"/>
  <c r="AM143" i="17"/>
  <c r="AF130" i="17"/>
  <c r="AG130" i="17" s="1"/>
  <c r="AH130" i="17"/>
  <c r="AA90" i="17"/>
  <c r="AF90" i="17" s="1"/>
  <c r="AG90" i="17" s="1"/>
  <c r="AH51" i="17"/>
  <c r="AF51" i="17"/>
  <c r="AG51" i="17" s="1"/>
  <c r="AF204" i="17"/>
  <c r="AG204" i="17" s="1"/>
  <c r="AH204" i="17"/>
  <c r="AI166" i="17"/>
  <c r="AD166" i="17"/>
  <c r="AA113" i="17"/>
  <c r="AH113" i="17" s="1"/>
  <c r="AA107" i="17"/>
  <c r="AF107" i="17" s="1"/>
  <c r="AG107" i="17" s="1"/>
  <c r="AF94" i="17"/>
  <c r="AG94" i="17" s="1"/>
  <c r="AH94" i="17"/>
  <c r="AI235" i="17"/>
  <c r="AM231" i="17"/>
  <c r="AI223" i="17"/>
  <c r="AA219" i="17"/>
  <c r="AH219" i="17" s="1"/>
  <c r="AI211" i="17"/>
  <c r="AM203" i="17"/>
  <c r="AA201" i="17"/>
  <c r="AF201" i="17" s="1"/>
  <c r="AG201" i="17" s="1"/>
  <c r="AA197" i="17"/>
  <c r="AF197" i="17" s="1"/>
  <c r="AG197" i="17" s="1"/>
  <c r="AA193" i="17"/>
  <c r="AH193" i="17" s="1"/>
  <c r="AA191" i="17"/>
  <c r="AF191" i="17" s="1"/>
  <c r="AG191" i="17" s="1"/>
  <c r="AA189" i="17"/>
  <c r="AF189" i="17" s="1"/>
  <c r="AG189" i="17" s="1"/>
  <c r="AL176" i="17"/>
  <c r="AA169" i="17"/>
  <c r="AH169" i="17" s="1"/>
  <c r="AJ153" i="17"/>
  <c r="AK153" i="17"/>
  <c r="AL153" i="17"/>
  <c r="AM153" i="17"/>
  <c r="AF59" i="17"/>
  <c r="AG59" i="17" s="1"/>
  <c r="AH59" i="17"/>
  <c r="AM242" i="17"/>
  <c r="AL231" i="17"/>
  <c r="AM230" i="17"/>
  <c r="AH199" i="17"/>
  <c r="AA187" i="17"/>
  <c r="AF187" i="17" s="1"/>
  <c r="AG187" i="17" s="1"/>
  <c r="AA178" i="17"/>
  <c r="AH178" i="17" s="1"/>
  <c r="AA174" i="17"/>
  <c r="AF174" i="17" s="1"/>
  <c r="AG174" i="17" s="1"/>
  <c r="AF146" i="17"/>
  <c r="AG146" i="17" s="1"/>
  <c r="AH146" i="17"/>
  <c r="AA120" i="17"/>
  <c r="AH120" i="17" s="1"/>
  <c r="AA62" i="17"/>
  <c r="AH62" i="17" s="1"/>
  <c r="AL242" i="17"/>
  <c r="AH208" i="17"/>
  <c r="AH205" i="17"/>
  <c r="AM196" i="17"/>
  <c r="AJ188" i="17"/>
  <c r="AM188" i="17"/>
  <c r="AA185" i="17"/>
  <c r="AH185" i="17" s="1"/>
  <c r="AJ181" i="17"/>
  <c r="AK181" i="17"/>
  <c r="AL181" i="17"/>
  <c r="AM181" i="17"/>
  <c r="AA176" i="17"/>
  <c r="AH176" i="17" s="1"/>
  <c r="AL174" i="17"/>
  <c r="AM174" i="17"/>
  <c r="AJ174" i="17"/>
  <c r="AA171" i="17"/>
  <c r="AF171" i="17" s="1"/>
  <c r="AG171" i="17" s="1"/>
  <c r="AI168" i="17"/>
  <c r="AD168" i="17"/>
  <c r="AA168" i="17"/>
  <c r="AH168" i="17" s="1"/>
  <c r="AH161" i="17"/>
  <c r="AF160" i="17"/>
  <c r="AG160" i="17" s="1"/>
  <c r="AH160" i="17"/>
  <c r="AJ155" i="17"/>
  <c r="AK155" i="17"/>
  <c r="AL155" i="17"/>
  <c r="AM155" i="17"/>
  <c r="AA153" i="17"/>
  <c r="AA149" i="17"/>
  <c r="AF149" i="17" s="1"/>
  <c r="AG149" i="17" s="1"/>
  <c r="AJ145" i="17"/>
  <c r="AK145" i="17"/>
  <c r="AL145" i="17"/>
  <c r="AM145" i="17"/>
  <c r="AF206" i="17"/>
  <c r="AG206" i="17" s="1"/>
  <c r="AH206" i="17"/>
  <c r="AM204" i="17"/>
  <c r="AI200" i="17"/>
  <c r="AK196" i="17"/>
  <c r="AA186" i="17"/>
  <c r="AF186" i="17" s="1"/>
  <c r="AG186" i="17" s="1"/>
  <c r="AI178" i="17"/>
  <c r="AD178" i="17"/>
  <c r="AA151" i="17"/>
  <c r="AH151" i="17" s="1"/>
  <c r="AA118" i="17"/>
  <c r="AF118" i="17" s="1"/>
  <c r="AG118" i="17" s="1"/>
  <c r="AL204" i="17"/>
  <c r="AJ203" i="17"/>
  <c r="AK203" i="17"/>
  <c r="AI192" i="17"/>
  <c r="AD192" i="17"/>
  <c r="AI190" i="17"/>
  <c r="AD190" i="17"/>
  <c r="AA188" i="17"/>
  <c r="AH188" i="17" s="1"/>
  <c r="AA181" i="17"/>
  <c r="AF181" i="17" s="1"/>
  <c r="AG181" i="17" s="1"/>
  <c r="AF168" i="17"/>
  <c r="AG168" i="17" s="1"/>
  <c r="AJ165" i="17"/>
  <c r="AK165" i="17"/>
  <c r="AL165" i="17"/>
  <c r="AM165" i="17"/>
  <c r="AA145" i="17"/>
  <c r="AF145" i="17" s="1"/>
  <c r="AG145" i="17" s="1"/>
  <c r="AH138" i="17"/>
  <c r="AF138" i="17"/>
  <c r="AG138" i="17" s="1"/>
  <c r="AA38" i="17"/>
  <c r="AH38" i="17" s="1"/>
  <c r="AK204" i="17"/>
  <c r="AD203" i="17"/>
  <c r="AH202" i="17"/>
  <c r="AF163" i="17"/>
  <c r="AG163" i="17" s="1"/>
  <c r="AF158" i="17"/>
  <c r="AG158" i="17" s="1"/>
  <c r="AH158" i="17"/>
  <c r="AA154" i="17"/>
  <c r="AH154" i="17" s="1"/>
  <c r="AA150" i="17"/>
  <c r="AF150" i="17" s="1"/>
  <c r="AG150" i="17" s="1"/>
  <c r="AK185" i="17"/>
  <c r="AL160" i="17"/>
  <c r="AH152" i="17"/>
  <c r="AJ139" i="17"/>
  <c r="AK139" i="17"/>
  <c r="AM139" i="17"/>
  <c r="AH131" i="17"/>
  <c r="AJ93" i="17"/>
  <c r="AK93" i="17"/>
  <c r="AL93" i="17"/>
  <c r="AM93" i="17"/>
  <c r="AA86" i="17"/>
  <c r="AF86" i="17" s="1"/>
  <c r="AG86" i="17" s="1"/>
  <c r="AM84" i="17"/>
  <c r="AJ84" i="17"/>
  <c r="AI76" i="17"/>
  <c r="AD76" i="17"/>
  <c r="AK129" i="17"/>
  <c r="AL129" i="17"/>
  <c r="AM129" i="17"/>
  <c r="AJ112" i="17"/>
  <c r="AK112" i="17"/>
  <c r="AL112" i="17"/>
  <c r="AM112" i="17"/>
  <c r="AF106" i="17"/>
  <c r="AG106" i="17" s="1"/>
  <c r="AH106" i="17"/>
  <c r="AJ103" i="17"/>
  <c r="AK103" i="17"/>
  <c r="AM103" i="17"/>
  <c r="AJ101" i="17"/>
  <c r="AK101" i="17"/>
  <c r="AL101" i="17"/>
  <c r="AM101" i="17"/>
  <c r="AI90" i="17"/>
  <c r="AD90" i="17"/>
  <c r="AL170" i="17"/>
  <c r="AF152" i="17"/>
  <c r="AG152" i="17" s="1"/>
  <c r="AA134" i="17"/>
  <c r="AF134" i="17" s="1"/>
  <c r="AG134" i="17" s="1"/>
  <c r="AL132" i="17"/>
  <c r="AJ125" i="17"/>
  <c r="AK125" i="17"/>
  <c r="AL125" i="17"/>
  <c r="AM125" i="17"/>
  <c r="AA123" i="17"/>
  <c r="AH123" i="17" s="1"/>
  <c r="AJ118" i="17"/>
  <c r="AK118" i="17"/>
  <c r="AL118" i="17"/>
  <c r="AJ116" i="17"/>
  <c r="AL116" i="17"/>
  <c r="AM116" i="17"/>
  <c r="AA109" i="17"/>
  <c r="AF109" i="17" s="1"/>
  <c r="AG109" i="17" s="1"/>
  <c r="AD103" i="17"/>
  <c r="AA93" i="17"/>
  <c r="AF93" i="17" s="1"/>
  <c r="AG93" i="17" s="1"/>
  <c r="AA80" i="17"/>
  <c r="AH80" i="17" s="1"/>
  <c r="AJ73" i="17"/>
  <c r="AL73" i="17"/>
  <c r="AM73" i="17"/>
  <c r="AA67" i="17"/>
  <c r="AF67" i="17" s="1"/>
  <c r="AH63" i="17"/>
  <c r="AF63" i="17"/>
  <c r="AG63" i="17" s="1"/>
  <c r="AA44" i="17"/>
  <c r="AH44" i="17" s="1"/>
  <c r="AA39" i="17"/>
  <c r="AF39" i="17" s="1"/>
  <c r="AG39" i="17" s="1"/>
  <c r="AH35" i="17"/>
  <c r="AA23" i="17"/>
  <c r="AF23" i="17" s="1"/>
  <c r="AG23" i="17" s="1"/>
  <c r="AI137" i="17"/>
  <c r="AD137" i="17"/>
  <c r="AK132" i="17"/>
  <c r="AA129" i="17"/>
  <c r="AH129" i="17" s="1"/>
  <c r="AA125" i="17"/>
  <c r="AF125" i="17" s="1"/>
  <c r="AG125" i="17" s="1"/>
  <c r="AI114" i="17"/>
  <c r="AD114" i="17"/>
  <c r="AK105" i="17"/>
  <c r="AL105" i="17"/>
  <c r="AM105" i="17"/>
  <c r="AJ87" i="17"/>
  <c r="AK87" i="17"/>
  <c r="AL87" i="17"/>
  <c r="AM87" i="17"/>
  <c r="AI52" i="17"/>
  <c r="AD52" i="17"/>
  <c r="AD34" i="17"/>
  <c r="AI34" i="17"/>
  <c r="AD7" i="17"/>
  <c r="AI7" i="17"/>
  <c r="AA179" i="17"/>
  <c r="AF179" i="17" s="1"/>
  <c r="AG179" i="17" s="1"/>
  <c r="AA167" i="17"/>
  <c r="AH167" i="17" s="1"/>
  <c r="AA155" i="17"/>
  <c r="AF155" i="17" s="1"/>
  <c r="AA143" i="17"/>
  <c r="AF143" i="17" s="1"/>
  <c r="AG143" i="17" s="1"/>
  <c r="AM141" i="17"/>
  <c r="AA137" i="17"/>
  <c r="AF137" i="17" s="1"/>
  <c r="AG137" i="17" s="1"/>
  <c r="AF131" i="17"/>
  <c r="AG131" i="17" s="1"/>
  <c r="AA112" i="17"/>
  <c r="AF112" i="17" s="1"/>
  <c r="AG112" i="17" s="1"/>
  <c r="AI110" i="17"/>
  <c r="AH97" i="17"/>
  <c r="AA96" i="17"/>
  <c r="AH96" i="17" s="1"/>
  <c r="AF95" i="17"/>
  <c r="AG95" i="17" s="1"/>
  <c r="AH95" i="17"/>
  <c r="AJ92" i="17"/>
  <c r="AK92" i="17"/>
  <c r="AL92" i="17"/>
  <c r="AM92" i="17"/>
  <c r="AF82" i="17"/>
  <c r="AG82" i="17" s="1"/>
  <c r="AH82" i="17"/>
  <c r="AA77" i="17"/>
  <c r="AF77" i="17" s="1"/>
  <c r="AG77" i="17" s="1"/>
  <c r="AF60" i="17"/>
  <c r="AG60" i="17" s="1"/>
  <c r="AA52" i="17"/>
  <c r="AH52" i="17" s="1"/>
  <c r="AA34" i="17"/>
  <c r="AH34" i="17" s="1"/>
  <c r="AJ140" i="17"/>
  <c r="AL140" i="17"/>
  <c r="AM140" i="17"/>
  <c r="AA135" i="17"/>
  <c r="AH135" i="17" s="1"/>
  <c r="AK124" i="17"/>
  <c r="AL124" i="17"/>
  <c r="AM124" i="17"/>
  <c r="AA108" i="17"/>
  <c r="AF108" i="17" s="1"/>
  <c r="AG108" i="17" s="1"/>
  <c r="AA105" i="17"/>
  <c r="AF105" i="17" s="1"/>
  <c r="AG105" i="17" s="1"/>
  <c r="AK98" i="17"/>
  <c r="AL98" i="17"/>
  <c r="AM98" i="17"/>
  <c r="AA87" i="17"/>
  <c r="AH87" i="17" s="1"/>
  <c r="AJ81" i="17"/>
  <c r="AK81" i="17"/>
  <c r="AL81" i="17"/>
  <c r="AM81" i="17"/>
  <c r="AD64" i="17"/>
  <c r="AJ141" i="17"/>
  <c r="AD140" i="17"/>
  <c r="AJ136" i="17"/>
  <c r="AK136" i="17"/>
  <c r="AL136" i="17"/>
  <c r="AM136" i="17"/>
  <c r="AK130" i="17"/>
  <c r="AL130" i="17"/>
  <c r="AJ128" i="17"/>
  <c r="AL128" i="17"/>
  <c r="AM128" i="17"/>
  <c r="AA121" i="17"/>
  <c r="AH121" i="17" s="1"/>
  <c r="AH114" i="17"/>
  <c r="AA110" i="17"/>
  <c r="AF110" i="17" s="1"/>
  <c r="AG110" i="17" s="1"/>
  <c r="AJ89" i="17"/>
  <c r="AK89" i="17"/>
  <c r="AL89" i="17"/>
  <c r="AM89" i="17"/>
  <c r="AA81" i="17"/>
  <c r="AH81" i="17" s="1"/>
  <c r="AF71" i="17"/>
  <c r="AG71" i="17" s="1"/>
  <c r="AH71" i="17"/>
  <c r="AA54" i="17"/>
  <c r="AF54" i="17" s="1"/>
  <c r="AG54" i="17" s="1"/>
  <c r="AI26" i="17"/>
  <c r="AD26" i="17"/>
  <c r="AF11" i="17"/>
  <c r="AG11" i="17" s="1"/>
  <c r="AH11" i="17"/>
  <c r="AH9" i="17"/>
  <c r="AF9" i="17"/>
  <c r="AG9" i="17" s="1"/>
  <c r="AA140" i="17"/>
  <c r="AF140" i="17" s="1"/>
  <c r="AG140" i="17" s="1"/>
  <c r="AJ138" i="17"/>
  <c r="AK138" i="17"/>
  <c r="AL138" i="17"/>
  <c r="AA133" i="17"/>
  <c r="AH133" i="17" s="1"/>
  <c r="AD128" i="17"/>
  <c r="AI126" i="17"/>
  <c r="AD126" i="17"/>
  <c r="AI102" i="17"/>
  <c r="AD102" i="17"/>
  <c r="AA100" i="17"/>
  <c r="AH100" i="17" s="1"/>
  <c r="AA98" i="17"/>
  <c r="AF98" i="17" s="1"/>
  <c r="AG98" i="17" s="1"/>
  <c r="AF97" i="17"/>
  <c r="AG97" i="17" s="1"/>
  <c r="AM96" i="17"/>
  <c r="AJ96" i="17"/>
  <c r="AA85" i="17"/>
  <c r="AF85" i="17" s="1"/>
  <c r="AG85" i="17" s="1"/>
  <c r="AA75" i="17"/>
  <c r="AM199" i="17"/>
  <c r="AM175" i="17"/>
  <c r="AD138" i="17"/>
  <c r="AA124" i="17"/>
  <c r="AH124" i="17" s="1"/>
  <c r="AI122" i="17"/>
  <c r="AJ115" i="17"/>
  <c r="AK115" i="17"/>
  <c r="AM115" i="17"/>
  <c r="AM108" i="17"/>
  <c r="AJ108" i="17"/>
  <c r="AJ106" i="17"/>
  <c r="AK106" i="17"/>
  <c r="AL106" i="17"/>
  <c r="AJ104" i="17"/>
  <c r="AL104" i="17"/>
  <c r="AM104" i="17"/>
  <c r="AL91" i="17"/>
  <c r="AM91" i="17"/>
  <c r="AA57" i="17"/>
  <c r="AF57" i="17" s="1"/>
  <c r="AG57" i="17" s="1"/>
  <c r="AA53" i="17"/>
  <c r="AF53" i="17" s="1"/>
  <c r="AG53" i="17" s="1"/>
  <c r="AA30" i="17"/>
  <c r="AF30" i="17" s="1"/>
  <c r="AG30" i="17" s="1"/>
  <c r="AM120" i="17"/>
  <c r="AK117" i="17"/>
  <c r="AL117" i="17"/>
  <c r="AM117" i="17"/>
  <c r="AH85" i="17"/>
  <c r="AA84" i="17"/>
  <c r="AH84" i="17" s="1"/>
  <c r="AF83" i="17"/>
  <c r="AG83" i="17" s="1"/>
  <c r="AH83" i="17"/>
  <c r="AA66" i="17"/>
  <c r="AF66" i="17" s="1"/>
  <c r="AG66" i="17" s="1"/>
  <c r="AJ61" i="17"/>
  <c r="AL61" i="17"/>
  <c r="AM61" i="17"/>
  <c r="AK61" i="17"/>
  <c r="AA42" i="17"/>
  <c r="AF42" i="17" s="1"/>
  <c r="AG42" i="17" s="1"/>
  <c r="AK37" i="17"/>
  <c r="AK19" i="17"/>
  <c r="AD141" i="17"/>
  <c r="AA136" i="17"/>
  <c r="AH136" i="17" s="1"/>
  <c r="AA122" i="17"/>
  <c r="AF122" i="17" s="1"/>
  <c r="AG122" i="17" s="1"/>
  <c r="AL120" i="17"/>
  <c r="AJ113" i="17"/>
  <c r="AK113" i="17"/>
  <c r="AL113" i="17"/>
  <c r="AM113" i="17"/>
  <c r="AA111" i="17"/>
  <c r="AH111" i="17" s="1"/>
  <c r="AH76" i="17"/>
  <c r="AH47" i="17"/>
  <c r="AA21" i="17"/>
  <c r="AH21" i="17" s="1"/>
  <c r="AH75" i="17"/>
  <c r="AA72" i="17"/>
  <c r="AH72" i="17" s="1"/>
  <c r="AA64" i="17"/>
  <c r="AH64" i="17" s="1"/>
  <c r="AI46" i="17"/>
  <c r="AD29" i="17"/>
  <c r="AI29" i="17"/>
  <c r="AA24" i="17"/>
  <c r="AF24" i="17" s="1"/>
  <c r="AG24" i="17" s="1"/>
  <c r="AD22" i="17"/>
  <c r="AI22" i="17"/>
  <c r="AK14" i="17"/>
  <c r="AL14" i="17"/>
  <c r="AD10" i="17"/>
  <c r="AI10" i="17"/>
  <c r="AA128" i="17"/>
  <c r="AF128" i="17" s="1"/>
  <c r="AG128" i="17" s="1"/>
  <c r="AD125" i="17"/>
  <c r="AA116" i="17"/>
  <c r="AF116" i="17" s="1"/>
  <c r="AG116" i="17" s="1"/>
  <c r="AD113" i="17"/>
  <c r="AA104" i="17"/>
  <c r="AF104" i="17" s="1"/>
  <c r="AG104" i="17" s="1"/>
  <c r="AD101" i="17"/>
  <c r="AA92" i="17"/>
  <c r="AF92" i="17" s="1"/>
  <c r="AG92" i="17" s="1"/>
  <c r="AD89" i="17"/>
  <c r="AM74" i="17"/>
  <c r="AF69" i="17"/>
  <c r="AG69" i="17" s="1"/>
  <c r="AM59" i="17"/>
  <c r="AH50" i="17"/>
  <c r="AA49" i="17"/>
  <c r="AH49" i="17" s="1"/>
  <c r="AK47" i="17"/>
  <c r="AA37" i="17"/>
  <c r="AF37" i="17" s="1"/>
  <c r="AG37" i="17" s="1"/>
  <c r="AA29" i="17"/>
  <c r="AH29" i="17" s="1"/>
  <c r="AF26" i="17"/>
  <c r="AG26" i="17" s="1"/>
  <c r="AA22" i="17"/>
  <c r="AF22" i="17" s="1"/>
  <c r="AG22" i="17" s="1"/>
  <c r="AA12" i="17"/>
  <c r="AH12" i="17" s="1"/>
  <c r="AA10" i="17"/>
  <c r="AF10" i="17" s="1"/>
  <c r="AG10" i="17" s="1"/>
  <c r="AJ6" i="17"/>
  <c r="AK6" i="17"/>
  <c r="AL6" i="17"/>
  <c r="AM6" i="17"/>
  <c r="AA139" i="17"/>
  <c r="AF139" i="17" s="1"/>
  <c r="AG139" i="17" s="1"/>
  <c r="AI131" i="17"/>
  <c r="AA127" i="17"/>
  <c r="AF127" i="17" s="1"/>
  <c r="AG127" i="17" s="1"/>
  <c r="AI119" i="17"/>
  <c r="AA115" i="17"/>
  <c r="AF115" i="17" s="1"/>
  <c r="AG115" i="17" s="1"/>
  <c r="AI107" i="17"/>
  <c r="AA103" i="17"/>
  <c r="AF103" i="17" s="1"/>
  <c r="AG103" i="17" s="1"/>
  <c r="AA91" i="17"/>
  <c r="AH91" i="17" s="1"/>
  <c r="AI83" i="17"/>
  <c r="AK80" i="17"/>
  <c r="AF78" i="17"/>
  <c r="AG78" i="17" s="1"/>
  <c r="AD77" i="17"/>
  <c r="AI70" i="17"/>
  <c r="AA61" i="17"/>
  <c r="AF61" i="17" s="1"/>
  <c r="AG61" i="17" s="1"/>
  <c r="AK59" i="17"/>
  <c r="AD53" i="17"/>
  <c r="AJ47" i="17"/>
  <c r="AH45" i="17"/>
  <c r="AJ40" i="17"/>
  <c r="AM40" i="17"/>
  <c r="AJ35" i="17"/>
  <c r="AL35" i="17"/>
  <c r="AK30" i="17"/>
  <c r="AD17" i="17"/>
  <c r="AI17" i="17"/>
  <c r="AJ15" i="17"/>
  <c r="AK15" i="17"/>
  <c r="AA73" i="17"/>
  <c r="AH73" i="17" s="1"/>
  <c r="AF56" i="17"/>
  <c r="AG56" i="17" s="1"/>
  <c r="AK50" i="17"/>
  <c r="AL50" i="17"/>
  <c r="AA40" i="17"/>
  <c r="AH40" i="17" s="1"/>
  <c r="AA17" i="17"/>
  <c r="AH17" i="17" s="1"/>
  <c r="AF14" i="17"/>
  <c r="AG14" i="17" s="1"/>
  <c r="AA6" i="17"/>
  <c r="AH6" i="17" s="1"/>
  <c r="AJ4" i="17"/>
  <c r="AL4" i="17"/>
  <c r="AM4" i="17"/>
  <c r="AA3" i="17"/>
  <c r="AH3" i="17" s="1"/>
  <c r="AA101" i="17"/>
  <c r="AF101" i="17" s="1"/>
  <c r="AG101" i="17" s="1"/>
  <c r="AA89" i="17"/>
  <c r="AF89" i="17" s="1"/>
  <c r="AG89" i="17" s="1"/>
  <c r="AI79" i="17"/>
  <c r="AK62" i="17"/>
  <c r="AL62" i="17"/>
  <c r="AL60" i="17"/>
  <c r="AL55" i="17"/>
  <c r="AD50" i="17"/>
  <c r="AA46" i="17"/>
  <c r="AH46" i="17" s="1"/>
  <c r="AF33" i="17"/>
  <c r="AG33" i="17" s="1"/>
  <c r="AA32" i="17"/>
  <c r="AH32" i="17" s="1"/>
  <c r="AM11" i="17"/>
  <c r="AA4" i="17"/>
  <c r="AF4" i="17" s="1"/>
  <c r="AH93" i="17"/>
  <c r="AJ75" i="17"/>
  <c r="AK75" i="17"/>
  <c r="AK74" i="17"/>
  <c r="AL74" i="17"/>
  <c r="AH69" i="17"/>
  <c r="AA58" i="17"/>
  <c r="AH58" i="17" s="1"/>
  <c r="AI38" i="17"/>
  <c r="AD38" i="17"/>
  <c r="AD33" i="17"/>
  <c r="AJ23" i="17"/>
  <c r="AL23" i="17"/>
  <c r="AK18" i="17"/>
  <c r="AL18" i="17"/>
  <c r="AM18" i="17"/>
  <c r="AL16" i="17"/>
  <c r="AJ13" i="17"/>
  <c r="AL13" i="17"/>
  <c r="AM13" i="17"/>
  <c r="AA70" i="17"/>
  <c r="AF70" i="17" s="1"/>
  <c r="AG70" i="17" s="1"/>
  <c r="AF65" i="17"/>
  <c r="AG65" i="17" s="1"/>
  <c r="AH65" i="17"/>
  <c r="AK60" i="17"/>
  <c r="AM60" i="17"/>
  <c r="AJ55" i="17"/>
  <c r="AM55" i="17"/>
  <c r="AF27" i="17"/>
  <c r="AG27" i="17" s="1"/>
  <c r="AH27" i="17"/>
  <c r="AA25" i="17"/>
  <c r="AF25" i="17" s="1"/>
  <c r="AG25" i="17" s="1"/>
  <c r="AJ11" i="17"/>
  <c r="AL11" i="17"/>
  <c r="AA79" i="17"/>
  <c r="AF79" i="17" s="1"/>
  <c r="AG79" i="17" s="1"/>
  <c r="AH78" i="17"/>
  <c r="AF75" i="17"/>
  <c r="AG75" i="17" s="1"/>
  <c r="AK72" i="17"/>
  <c r="AM72" i="17"/>
  <c r="AI67" i="17"/>
  <c r="AD59" i="17"/>
  <c r="AF50" i="17"/>
  <c r="AG50" i="17" s="1"/>
  <c r="AM42" i="17"/>
  <c r="AD41" i="17"/>
  <c r="AI41" i="17"/>
  <c r="AH33" i="17"/>
  <c r="AI31" i="17"/>
  <c r="AJ28" i="17"/>
  <c r="AM28" i="17"/>
  <c r="AF21" i="17"/>
  <c r="AG21" i="17" s="1"/>
  <c r="AA18" i="17"/>
  <c r="AF18" i="17" s="1"/>
  <c r="AG18" i="17" s="1"/>
  <c r="AA13" i="17"/>
  <c r="AF13" i="17" s="1"/>
  <c r="AG13" i="17" s="1"/>
  <c r="AA8" i="17"/>
  <c r="AH8" i="17" s="1"/>
  <c r="AL45" i="17"/>
  <c r="AK45" i="17"/>
  <c r="AA41" i="17"/>
  <c r="AF41" i="17" s="1"/>
  <c r="AG41" i="17" s="1"/>
  <c r="AA28" i="17"/>
  <c r="AF28" i="17" s="1"/>
  <c r="AG28" i="17" s="1"/>
  <c r="AF15" i="17"/>
  <c r="AG15" i="17" s="1"/>
  <c r="AH15" i="17"/>
  <c r="AD3" i="17"/>
  <c r="AF74" i="17"/>
  <c r="AG74" i="17" s="1"/>
  <c r="AH56" i="17"/>
  <c r="AA55" i="17"/>
  <c r="AH55" i="17" s="1"/>
  <c r="AF47" i="17"/>
  <c r="AG47" i="17" s="1"/>
  <c r="AK42" i="17"/>
  <c r="AL42" i="17"/>
  <c r="AA36" i="17"/>
  <c r="AF36" i="17" s="1"/>
  <c r="AG36" i="17" s="1"/>
  <c r="AA20" i="17"/>
  <c r="AF20" i="17" s="1"/>
  <c r="AG20" i="17" s="1"/>
  <c r="AJ16" i="17"/>
  <c r="AM16" i="17"/>
  <c r="AD5" i="17"/>
  <c r="AI5" i="17"/>
  <c r="AH60" i="17"/>
  <c r="AH48" i="17"/>
  <c r="AA43" i="17"/>
  <c r="AF43" i="17" s="1"/>
  <c r="AG43" i="17" s="1"/>
  <c r="AD40" i="17"/>
  <c r="AA31" i="17"/>
  <c r="AH31" i="17" s="1"/>
  <c r="AD28" i="17"/>
  <c r="AK21" i="17"/>
  <c r="AA19" i="17"/>
  <c r="AF19" i="17" s="1"/>
  <c r="AG19" i="17" s="1"/>
  <c r="AD16" i="17"/>
  <c r="AK9" i="17"/>
  <c r="AA7" i="17"/>
  <c r="AH7" i="17" s="1"/>
  <c r="AD4" i="17"/>
  <c r="AD14" i="17"/>
  <c r="AM24" i="17"/>
  <c r="AM12" i="17"/>
  <c r="AM66" i="17" l="1"/>
  <c r="AL57" i="17"/>
  <c r="AJ69" i="17"/>
  <c r="AK597" i="17"/>
  <c r="AL678" i="17"/>
  <c r="AJ57" i="17"/>
  <c r="AM69" i="17"/>
  <c r="AJ773" i="17"/>
  <c r="AK57" i="17"/>
  <c r="AL69" i="17"/>
  <c r="AK176" i="17"/>
  <c r="AK71" i="17"/>
  <c r="AJ176" i="17"/>
  <c r="AM747" i="17"/>
  <c r="AK65" i="17"/>
  <c r="AL425" i="17"/>
  <c r="AK296" i="17"/>
  <c r="AK334" i="17"/>
  <c r="AK309" i="17"/>
  <c r="AK699" i="17"/>
  <c r="AL699" i="17"/>
  <c r="AL72" i="17"/>
  <c r="AK392" i="17"/>
  <c r="AL392" i="17"/>
  <c r="AM322" i="17"/>
  <c r="AM309" i="17"/>
  <c r="AL735" i="17"/>
  <c r="AL449" i="17"/>
  <c r="AL504" i="17"/>
  <c r="AM135" i="17"/>
  <c r="AL322" i="17"/>
  <c r="AM670" i="17"/>
  <c r="AM787" i="17"/>
  <c r="AM353" i="17"/>
  <c r="AK520" i="17"/>
  <c r="AM86" i="17"/>
  <c r="AK133" i="17"/>
  <c r="AK39" i="17"/>
  <c r="AL86" i="17"/>
  <c r="AK676" i="17"/>
  <c r="AL642" i="17"/>
  <c r="AJ39" i="17"/>
  <c r="AK86" i="17"/>
  <c r="AM273" i="17"/>
  <c r="AM228" i="17"/>
  <c r="AM224" i="17"/>
  <c r="AJ747" i="17"/>
  <c r="AJ66" i="17"/>
  <c r="AL135" i="17"/>
  <c r="AK300" i="17"/>
  <c r="AK353" i="17"/>
  <c r="AM520" i="17"/>
  <c r="AJ353" i="17"/>
  <c r="AM645" i="17"/>
  <c r="AK253" i="17"/>
  <c r="AK322" i="17"/>
  <c r="AK646" i="17"/>
  <c r="AK790" i="17"/>
  <c r="AK403" i="17"/>
  <c r="AL403" i="17"/>
  <c r="AM198" i="17"/>
  <c r="AL693" i="17"/>
  <c r="AL188" i="17"/>
  <c r="AM219" i="17"/>
  <c r="AK266" i="17"/>
  <c r="AM243" i="17"/>
  <c r="AK318" i="17"/>
  <c r="AK586" i="17"/>
  <c r="AL722" i="17"/>
  <c r="AK693" i="17"/>
  <c r="AL747" i="17"/>
  <c r="AM552" i="17"/>
  <c r="AM737" i="17"/>
  <c r="AL540" i="17"/>
  <c r="AM71" i="17"/>
  <c r="AK243" i="17"/>
  <c r="AL371" i="17"/>
  <c r="AJ318" i="17"/>
  <c r="AK333" i="17"/>
  <c r="AM622" i="17"/>
  <c r="AJ693" i="17"/>
  <c r="AJ65" i="17"/>
  <c r="AM142" i="17"/>
  <c r="AM379" i="17"/>
  <c r="AL737" i="17"/>
  <c r="AM699" i="17"/>
  <c r="AL195" i="17"/>
  <c r="AJ495" i="17"/>
  <c r="AL338" i="17"/>
  <c r="AK682" i="17"/>
  <c r="AL770" i="17"/>
  <c r="AM717" i="17"/>
  <c r="AJ149" i="17"/>
  <c r="AJ194" i="17"/>
  <c r="AJ642" i="17"/>
  <c r="AK468" i="17"/>
  <c r="AJ761" i="17"/>
  <c r="AK63" i="17"/>
  <c r="AL194" i="17"/>
  <c r="AM371" i="17"/>
  <c r="AL370" i="17"/>
  <c r="AK442" i="17"/>
  <c r="AJ338" i="17"/>
  <c r="AL537" i="17"/>
  <c r="AL142" i="17"/>
  <c r="AM146" i="17"/>
  <c r="AK653" i="17"/>
  <c r="AM736" i="17"/>
  <c r="AJ468" i="17"/>
  <c r="AL776" i="17"/>
  <c r="AK420" i="17"/>
  <c r="AL39" i="17"/>
  <c r="AL219" i="17"/>
  <c r="AL273" i="17"/>
  <c r="AL645" i="17"/>
  <c r="AL682" i="17"/>
  <c r="AL582" i="17"/>
  <c r="AJ675" i="17"/>
  <c r="AK170" i="17"/>
  <c r="AJ243" i="17"/>
  <c r="AL383" i="17"/>
  <c r="AM556" i="17"/>
  <c r="AK670" i="17"/>
  <c r="AL622" i="17"/>
  <c r="AL653" i="17"/>
  <c r="AK737" i="17"/>
  <c r="AM790" i="17"/>
  <c r="AM194" i="17"/>
  <c r="AK213" i="17"/>
  <c r="AM338" i="17"/>
  <c r="AL681" i="17"/>
  <c r="AM640" i="17"/>
  <c r="AK230" i="17"/>
  <c r="AK273" i="17"/>
  <c r="AK306" i="17"/>
  <c r="AM370" i="17"/>
  <c r="AL442" i="17"/>
  <c r="AK370" i="17"/>
  <c r="AK518" i="17"/>
  <c r="AK537" i="17"/>
  <c r="AK631" i="17"/>
  <c r="AM630" i="17"/>
  <c r="AM788" i="17"/>
  <c r="AK142" i="17"/>
  <c r="AL468" i="17"/>
  <c r="AM253" i="17"/>
  <c r="AK700" i="17"/>
  <c r="AM306" i="17"/>
  <c r="AL306" i="17"/>
  <c r="AL253" i="17"/>
  <c r="AL670" i="17"/>
  <c r="AM700" i="17"/>
  <c r="AK219" i="17"/>
  <c r="AJ162" i="17"/>
  <c r="AJ71" i="17"/>
  <c r="AM151" i="17"/>
  <c r="AK149" i="17"/>
  <c r="AM162" i="17"/>
  <c r="AL224" i="17"/>
  <c r="AL254" i="17"/>
  <c r="AM381" i="17"/>
  <c r="AJ518" i="17"/>
  <c r="AJ537" i="17"/>
  <c r="AJ631" i="17"/>
  <c r="AJ630" i="17"/>
  <c r="AK667" i="17"/>
  <c r="AM723" i="17"/>
  <c r="AJ787" i="17"/>
  <c r="AM183" i="17"/>
  <c r="AL595" i="17"/>
  <c r="AK640" i="17"/>
  <c r="AL571" i="17"/>
  <c r="AM682" i="17"/>
  <c r="AL213" i="17"/>
  <c r="AM213" i="17"/>
  <c r="AL640" i="17"/>
  <c r="AM37" i="17"/>
  <c r="AK135" i="17"/>
  <c r="AJ606" i="17"/>
  <c r="AL700" i="17"/>
  <c r="AK622" i="17"/>
  <c r="AM88" i="17"/>
  <c r="AL37" i="17"/>
  <c r="AJ130" i="17"/>
  <c r="AK571" i="17"/>
  <c r="K43" i="18"/>
  <c r="K35" i="18"/>
  <c r="J35" i="18"/>
  <c r="J34" i="18"/>
  <c r="K40" i="18"/>
  <c r="K33" i="18"/>
  <c r="J33" i="18"/>
  <c r="J43" i="18"/>
  <c r="K36" i="18"/>
  <c r="J41" i="18"/>
  <c r="K39" i="18"/>
  <c r="J39" i="18"/>
  <c r="K38" i="18"/>
  <c r="K44" i="18"/>
  <c r="J44" i="18"/>
  <c r="K37" i="18"/>
  <c r="J36" i="18"/>
  <c r="K42" i="18"/>
  <c r="J42" i="18"/>
  <c r="K41" i="18"/>
  <c r="K34" i="18"/>
  <c r="J40" i="18"/>
  <c r="J38" i="18"/>
  <c r="J37" i="18"/>
  <c r="AM776" i="17"/>
  <c r="AJ63" i="17"/>
  <c r="AM247" i="17"/>
  <c r="AK383" i="17"/>
  <c r="AM383" i="17"/>
  <c r="AK706" i="17"/>
  <c r="AL30" i="17"/>
  <c r="AL66" i="17"/>
  <c r="AL162" i="17"/>
  <c r="AK224" i="17"/>
  <c r="AL381" i="17"/>
  <c r="AM532" i="17"/>
  <c r="AK722" i="17"/>
  <c r="AM722" i="17"/>
  <c r="AJ745" i="17"/>
  <c r="AK183" i="17"/>
  <c r="AJ532" i="17"/>
  <c r="AL183" i="17"/>
  <c r="AM631" i="17"/>
  <c r="AK97" i="16"/>
  <c r="AL360" i="16"/>
  <c r="AM523" i="16"/>
  <c r="AM710" i="16"/>
  <c r="AJ741" i="16"/>
  <c r="AK619" i="16"/>
  <c r="AL354" i="16"/>
  <c r="AL139" i="16"/>
  <c r="AJ187" i="16"/>
  <c r="AK473" i="16"/>
  <c r="AL243" i="16"/>
  <c r="AM187" i="16"/>
  <c r="AJ340" i="16"/>
  <c r="AM367" i="16"/>
  <c r="AJ423" i="16"/>
  <c r="AK523" i="16"/>
  <c r="AJ404" i="16"/>
  <c r="AL486" i="16"/>
  <c r="AM177" i="16"/>
  <c r="AL187" i="16"/>
  <c r="AK418" i="16"/>
  <c r="AM340" i="16"/>
  <c r="AK367" i="16"/>
  <c r="AM567" i="16"/>
  <c r="AK502" i="16"/>
  <c r="AK486" i="16"/>
  <c r="AL229" i="16"/>
  <c r="AK476" i="16"/>
  <c r="AK340" i="16"/>
  <c r="AL523" i="16"/>
  <c r="AM404" i="16"/>
  <c r="AM486" i="16"/>
  <c r="AL710" i="16"/>
  <c r="AJ152" i="16"/>
  <c r="AL44" i="16"/>
  <c r="AJ199" i="16"/>
  <c r="AJ367" i="16"/>
  <c r="AL582" i="16"/>
  <c r="AM581" i="16"/>
  <c r="AM354" i="16"/>
  <c r="AL173" i="16"/>
  <c r="AK360" i="16"/>
  <c r="AL473" i="16"/>
  <c r="AM418" i="16"/>
  <c r="AM707" i="16"/>
  <c r="AJ628" i="16"/>
  <c r="AL197" i="16"/>
  <c r="AJ197" i="16"/>
  <c r="AJ418" i="16"/>
  <c r="AM736" i="16"/>
  <c r="AM482" i="16"/>
  <c r="AL736" i="16"/>
  <c r="AK736" i="16"/>
  <c r="AL755" i="16"/>
  <c r="AM743" i="16"/>
  <c r="AJ277" i="16"/>
  <c r="AJ710" i="16"/>
  <c r="AJ758" i="16"/>
  <c r="AK530" i="16"/>
  <c r="AK319" i="16"/>
  <c r="AL701" i="16"/>
  <c r="AJ530" i="16"/>
  <c r="AL505" i="16"/>
  <c r="AJ686" i="16"/>
  <c r="AK341" i="16"/>
  <c r="AL461" i="16"/>
  <c r="AM530" i="16"/>
  <c r="AK505" i="16"/>
  <c r="AM686" i="16"/>
  <c r="AL341" i="16"/>
  <c r="AK358" i="16"/>
  <c r="AM358" i="16"/>
  <c r="AM604" i="16"/>
  <c r="AL686" i="16"/>
  <c r="AL8" i="16"/>
  <c r="AM165" i="16"/>
  <c r="AJ120" i="16"/>
  <c r="AJ158" i="17"/>
  <c r="AK158" i="17"/>
  <c r="AL158" i="17"/>
  <c r="AJ100" i="17"/>
  <c r="AM100" i="17"/>
  <c r="AK100" i="17"/>
  <c r="AK654" i="17"/>
  <c r="AL654" i="17"/>
  <c r="AJ654" i="17"/>
  <c r="AJ515" i="17"/>
  <c r="AL515" i="17"/>
  <c r="AM515" i="17"/>
  <c r="AJ778" i="17"/>
  <c r="AK778" i="17"/>
  <c r="AL581" i="17"/>
  <c r="AM581" i="17"/>
  <c r="AK152" i="17"/>
  <c r="AL546" i="17"/>
  <c r="AM541" i="17"/>
  <c r="AM778" i="17"/>
  <c r="AK785" i="16"/>
  <c r="AJ221" i="16"/>
  <c r="AM221" i="16"/>
  <c r="AK221" i="16"/>
  <c r="AL221" i="16"/>
  <c r="AJ88" i="17"/>
  <c r="AK88" i="17"/>
  <c r="AJ354" i="17"/>
  <c r="AK354" i="17"/>
  <c r="AM354" i="17"/>
  <c r="AL412" i="17"/>
  <c r="AJ111" i="17"/>
  <c r="AK111" i="17"/>
  <c r="AM111" i="17"/>
  <c r="AJ94" i="17"/>
  <c r="AM94" i="17"/>
  <c r="AK94" i="17"/>
  <c r="AL51" i="17"/>
  <c r="AM51" i="17"/>
  <c r="AK504" i="17"/>
  <c r="AJ504" i="17"/>
  <c r="AM585" i="16"/>
  <c r="AK585" i="16"/>
  <c r="AL585" i="16"/>
  <c r="AJ423" i="17"/>
  <c r="AK423" i="17"/>
  <c r="AL423" i="17"/>
  <c r="AM423" i="17"/>
  <c r="AL544" i="17"/>
  <c r="AJ544" i="17"/>
  <c r="AM544" i="17"/>
  <c r="AJ576" i="17"/>
  <c r="AK576" i="17"/>
  <c r="AM576" i="17"/>
  <c r="AJ588" i="17"/>
  <c r="AL588" i="17"/>
  <c r="AK588" i="17"/>
  <c r="AM588" i="17"/>
  <c r="AM546" i="17"/>
  <c r="AL541" i="17"/>
  <c r="AJ507" i="16"/>
  <c r="AL17" i="16"/>
  <c r="AM17" i="16"/>
  <c r="AK17" i="16"/>
  <c r="AJ789" i="16"/>
  <c r="AL789" i="16"/>
  <c r="AM789" i="16"/>
  <c r="AK789" i="16"/>
  <c r="AJ357" i="17"/>
  <c r="AL357" i="17"/>
  <c r="AM357" i="17"/>
  <c r="AK357" i="17"/>
  <c r="AK272" i="17"/>
  <c r="AL272" i="17"/>
  <c r="AL716" i="17"/>
  <c r="AK716" i="17"/>
  <c r="AJ716" i="17"/>
  <c r="AJ127" i="17"/>
  <c r="AM127" i="17"/>
  <c r="AK127" i="17"/>
  <c r="AL127" i="17"/>
  <c r="AK741" i="16"/>
  <c r="AL741" i="16"/>
  <c r="AL446" i="16"/>
  <c r="AM446" i="16"/>
  <c r="AJ446" i="16"/>
  <c r="AK446" i="16"/>
  <c r="AK619" i="17"/>
  <c r="AK546" i="17"/>
  <c r="AL606" i="17"/>
  <c r="AK541" i="17"/>
  <c r="AM308" i="17"/>
  <c r="AJ367" i="17"/>
  <c r="AK30" i="16"/>
  <c r="AL30" i="16"/>
  <c r="AM30" i="16"/>
  <c r="AJ30" i="16"/>
  <c r="AM8" i="17"/>
  <c r="AJ608" i="16"/>
  <c r="AL608" i="16"/>
  <c r="AK608" i="16"/>
  <c r="AM608" i="16"/>
  <c r="AJ323" i="17"/>
  <c r="AK323" i="17"/>
  <c r="AL323" i="17"/>
  <c r="AM282" i="17"/>
  <c r="AK282" i="17"/>
  <c r="AM586" i="17"/>
  <c r="AJ586" i="17"/>
  <c r="AJ197" i="17"/>
  <c r="AM197" i="17"/>
  <c r="AL197" i="17"/>
  <c r="AK581" i="17"/>
  <c r="AK51" i="17"/>
  <c r="AK371" i="17"/>
  <c r="AK606" i="17"/>
  <c r="AL308" i="17"/>
  <c r="AK703" i="16"/>
  <c r="AJ206" i="17"/>
  <c r="AK206" i="17"/>
  <c r="AL206" i="17"/>
  <c r="AK329" i="17"/>
  <c r="AL329" i="17"/>
  <c r="AK678" i="17"/>
  <c r="AM678" i="17"/>
  <c r="AJ473" i="17"/>
  <c r="AM473" i="17"/>
  <c r="AL473" i="17"/>
  <c r="AK473" i="17"/>
  <c r="AJ556" i="17"/>
  <c r="AK556" i="17"/>
  <c r="AM480" i="17"/>
  <c r="AK480" i="17"/>
  <c r="AK36" i="17"/>
  <c r="AM36" i="17"/>
  <c r="AL36" i="17"/>
  <c r="AL646" i="17"/>
  <c r="AL778" i="17"/>
  <c r="AM209" i="16"/>
  <c r="AK252" i="16"/>
  <c r="AL640" i="16"/>
  <c r="AL589" i="16"/>
  <c r="AK515" i="17"/>
  <c r="AL248" i="16"/>
  <c r="AM544" i="16"/>
  <c r="AL261" i="17"/>
  <c r="AK261" i="17"/>
  <c r="AK412" i="17"/>
  <c r="AJ458" i="17"/>
  <c r="AM458" i="17"/>
  <c r="AK458" i="17"/>
  <c r="AL458" i="17"/>
  <c r="AL619" i="17"/>
  <c r="AM619" i="17"/>
  <c r="AL494" i="17"/>
  <c r="AJ494" i="17"/>
  <c r="AM494" i="17"/>
  <c r="AJ657" i="17"/>
  <c r="AK657" i="17"/>
  <c r="AJ539" i="17"/>
  <c r="AM539" i="17"/>
  <c r="AL539" i="17"/>
  <c r="AK539" i="17"/>
  <c r="AK241" i="17"/>
  <c r="AJ241" i="17"/>
  <c r="AL241" i="17"/>
  <c r="AM241" i="17"/>
  <c r="AJ589" i="16"/>
  <c r="AK544" i="17"/>
  <c r="AL260" i="16"/>
  <c r="AM260" i="16"/>
  <c r="AK260" i="16"/>
  <c r="AL538" i="16"/>
  <c r="AJ538" i="16"/>
  <c r="AK538" i="16"/>
  <c r="AJ758" i="17"/>
  <c r="AL758" i="17"/>
  <c r="AK758" i="17"/>
  <c r="AK285" i="17"/>
  <c r="AK382" i="17"/>
  <c r="AJ49" i="17"/>
  <c r="AJ382" i="17"/>
  <c r="AM629" i="17"/>
  <c r="AM657" i="17"/>
  <c r="AL745" i="17"/>
  <c r="AK640" i="16"/>
  <c r="AM78" i="17"/>
  <c r="AL319" i="16"/>
  <c r="AM319" i="16"/>
  <c r="AJ50" i="16"/>
  <c r="AL50" i="16"/>
  <c r="AJ464" i="16"/>
  <c r="AK464" i="16"/>
  <c r="AJ148" i="17"/>
  <c r="AK148" i="17"/>
  <c r="AM148" i="17"/>
  <c r="AK759" i="17"/>
  <c r="AL759" i="17"/>
  <c r="AJ422" i="17"/>
  <c r="AK422" i="17"/>
  <c r="AL422" i="17"/>
  <c r="AM759" i="17"/>
  <c r="AM124" i="16"/>
  <c r="AJ124" i="16"/>
  <c r="AK124" i="16"/>
  <c r="AK43" i="16"/>
  <c r="AJ43" i="16"/>
  <c r="AM43" i="16"/>
  <c r="AK176" i="16"/>
  <c r="AJ176" i="16"/>
  <c r="AK186" i="17"/>
  <c r="AM186" i="17"/>
  <c r="AJ186" i="17"/>
  <c r="AL186" i="17"/>
  <c r="AJ740" i="17"/>
  <c r="AK740" i="17"/>
  <c r="AL740" i="17"/>
  <c r="AK218" i="17"/>
  <c r="AJ218" i="17"/>
  <c r="AL218" i="17"/>
  <c r="AM161" i="17"/>
  <c r="AJ161" i="17"/>
  <c r="AL161" i="17"/>
  <c r="AJ73" i="16"/>
  <c r="AL73" i="16"/>
  <c r="AM73" i="16"/>
  <c r="AJ289" i="16"/>
  <c r="AL289" i="16"/>
  <c r="AJ193" i="17"/>
  <c r="AK193" i="17"/>
  <c r="AL8" i="17"/>
  <c r="AJ8" i="17"/>
  <c r="AL100" i="17"/>
  <c r="AL148" i="17"/>
  <c r="AJ691" i="17"/>
  <c r="AM54" i="17"/>
  <c r="AJ54" i="17"/>
  <c r="AJ664" i="17"/>
  <c r="AK664" i="17"/>
  <c r="AL664" i="17"/>
  <c r="AM654" i="17"/>
  <c r="AK601" i="16"/>
  <c r="AM601" i="16"/>
  <c r="AJ601" i="16"/>
  <c r="AK275" i="17"/>
  <c r="AL275" i="17"/>
  <c r="AM275" i="17"/>
  <c r="AL228" i="17"/>
  <c r="AM691" i="17"/>
  <c r="AL367" i="17"/>
  <c r="AM173" i="17"/>
  <c r="AJ173" i="17"/>
  <c r="AK401" i="17"/>
  <c r="AM401" i="17"/>
  <c r="AJ401" i="17"/>
  <c r="AL401" i="17"/>
  <c r="AJ773" i="16"/>
  <c r="AL773" i="16"/>
  <c r="AL27" i="17"/>
  <c r="AK27" i="17"/>
  <c r="AJ446" i="17"/>
  <c r="AK446" i="17"/>
  <c r="AL446" i="17"/>
  <c r="AM446" i="17"/>
  <c r="AK228" i="17"/>
  <c r="AL691" i="17"/>
  <c r="AL785" i="16"/>
  <c r="AL193" i="17"/>
  <c r="AL122" i="16"/>
  <c r="AJ122" i="16"/>
  <c r="AL211" i="16"/>
  <c r="AM211" i="16"/>
  <c r="AK25" i="17"/>
  <c r="AL25" i="17"/>
  <c r="AM25" i="17"/>
  <c r="AJ25" i="17"/>
  <c r="AJ557" i="17"/>
  <c r="AM557" i="17"/>
  <c r="AK557" i="17"/>
  <c r="AL557" i="17"/>
  <c r="AL121" i="16"/>
  <c r="AK121" i="16"/>
  <c r="AM121" i="16"/>
  <c r="AJ209" i="16"/>
  <c r="AK209" i="16"/>
  <c r="AK58" i="17"/>
  <c r="AM58" i="17"/>
  <c r="AJ58" i="17"/>
  <c r="AL58" i="17"/>
  <c r="AJ345" i="17"/>
  <c r="AL345" i="17"/>
  <c r="AK345" i="17"/>
  <c r="AJ485" i="17"/>
  <c r="AM485" i="17"/>
  <c r="AJ413" i="17"/>
  <c r="AL413" i="17"/>
  <c r="AM413" i="17"/>
  <c r="AK485" i="17"/>
  <c r="AM422" i="17"/>
  <c r="AJ785" i="16"/>
  <c r="AM158" i="17"/>
  <c r="AM27" i="17"/>
  <c r="AM104" i="16"/>
  <c r="AL104" i="16"/>
  <c r="AL252" i="16"/>
  <c r="AM252" i="16"/>
  <c r="AL558" i="17"/>
  <c r="AM558" i="17"/>
  <c r="AJ558" i="17"/>
  <c r="AK558" i="17"/>
  <c r="AK207" i="17"/>
  <c r="AM207" i="17"/>
  <c r="AL207" i="17"/>
  <c r="AJ207" i="17"/>
  <c r="AM182" i="17"/>
  <c r="AL182" i="17"/>
  <c r="AJ182" i="17"/>
  <c r="AK182" i="17"/>
  <c r="AJ593" i="17"/>
  <c r="AL593" i="17"/>
  <c r="AM739" i="17"/>
  <c r="AK739" i="17"/>
  <c r="AJ739" i="17"/>
  <c r="AL739" i="17"/>
  <c r="AM400" i="16"/>
  <c r="AJ400" i="16"/>
  <c r="AK400" i="16"/>
  <c r="AJ602" i="16"/>
  <c r="AM602" i="16"/>
  <c r="AK602" i="16"/>
  <c r="AJ231" i="17"/>
  <c r="AK231" i="17"/>
  <c r="AJ489" i="17"/>
  <c r="AK489" i="17"/>
  <c r="AL489" i="17"/>
  <c r="AM489" i="17"/>
  <c r="AK161" i="17"/>
  <c r="AM152" i="17"/>
  <c r="AM664" i="17"/>
  <c r="AM740" i="17"/>
  <c r="AM367" i="17"/>
  <c r="AL617" i="16"/>
  <c r="AK617" i="16"/>
  <c r="AK187" i="17"/>
  <c r="AM187" i="17"/>
  <c r="AK575" i="17"/>
  <c r="AL575" i="17"/>
  <c r="AJ575" i="17"/>
  <c r="AM575" i="17"/>
  <c r="AJ229" i="17"/>
  <c r="AL229" i="17"/>
  <c r="AM229" i="17"/>
  <c r="AL418" i="17"/>
  <c r="AK418" i="17"/>
  <c r="AK317" i="17"/>
  <c r="AM317" i="17"/>
  <c r="AL317" i="17"/>
  <c r="AJ56" i="17"/>
  <c r="AL56" i="17"/>
  <c r="AM56" i="17"/>
  <c r="AK56" i="17"/>
  <c r="AJ625" i="17"/>
  <c r="AM625" i="17"/>
  <c r="AL625" i="17"/>
  <c r="AL574" i="17"/>
  <c r="AJ574" i="17"/>
  <c r="AK574" i="17"/>
  <c r="AM574" i="17"/>
  <c r="AJ677" i="16"/>
  <c r="AM677" i="16"/>
  <c r="AL677" i="16"/>
  <c r="AJ223" i="16"/>
  <c r="AM223" i="16"/>
  <c r="AK298" i="17"/>
  <c r="AJ298" i="17"/>
  <c r="AL298" i="17"/>
  <c r="AM298" i="17"/>
  <c r="AJ366" i="17"/>
  <c r="AK366" i="17"/>
  <c r="AM366" i="17"/>
  <c r="AJ521" i="17"/>
  <c r="AK521" i="17"/>
  <c r="AL521" i="17"/>
  <c r="AL152" i="17"/>
  <c r="AL443" i="16"/>
  <c r="AJ443" i="16"/>
  <c r="AK216" i="17"/>
  <c r="AM216" i="17"/>
  <c r="AJ216" i="17"/>
  <c r="AJ600" i="17"/>
  <c r="AK600" i="17"/>
  <c r="AL600" i="17"/>
  <c r="AJ266" i="17"/>
  <c r="AL266" i="17"/>
  <c r="AL99" i="17"/>
  <c r="AM99" i="17"/>
  <c r="AJ652" i="17"/>
  <c r="AK652" i="17"/>
  <c r="AL652" i="17"/>
  <c r="AM652" i="17"/>
  <c r="AJ500" i="16"/>
  <c r="AK500" i="16"/>
  <c r="AM500" i="16"/>
  <c r="AK238" i="16"/>
  <c r="AJ238" i="16"/>
  <c r="AL238" i="16"/>
  <c r="AM238" i="16"/>
  <c r="AK688" i="16"/>
  <c r="AJ688" i="16"/>
  <c r="AM688" i="16"/>
  <c r="AJ295" i="16"/>
  <c r="AK295" i="16"/>
  <c r="AL295" i="16"/>
  <c r="AK611" i="17"/>
  <c r="AM611" i="17"/>
  <c r="AL611" i="17"/>
  <c r="AL534" i="17"/>
  <c r="AJ534" i="17"/>
  <c r="AK534" i="17"/>
  <c r="AM121" i="17"/>
  <c r="AK121" i="17"/>
  <c r="AK555" i="17"/>
  <c r="AK104" i="16"/>
  <c r="AM295" i="16"/>
  <c r="AJ133" i="16"/>
  <c r="AK308" i="17"/>
  <c r="AJ317" i="17"/>
  <c r="AJ568" i="16"/>
  <c r="AJ514" i="16"/>
  <c r="AK514" i="16"/>
  <c r="AM321" i="17"/>
  <c r="AJ321" i="17"/>
  <c r="AK321" i="17"/>
  <c r="AK248" i="16"/>
  <c r="AJ248" i="16"/>
  <c r="AJ370" i="16"/>
  <c r="AK370" i="16"/>
  <c r="AL370" i="16"/>
  <c r="AM370" i="16"/>
  <c r="AJ746" i="17"/>
  <c r="AK746" i="17"/>
  <c r="AM746" i="17"/>
  <c r="AJ146" i="17"/>
  <c r="AK146" i="17"/>
  <c r="AK293" i="17"/>
  <c r="AJ293" i="17"/>
  <c r="AK99" i="17"/>
  <c r="AK681" i="17"/>
  <c r="AM646" i="17"/>
  <c r="AJ555" i="17"/>
  <c r="AK582" i="17"/>
  <c r="AJ104" i="16"/>
  <c r="AM133" i="16"/>
  <c r="AM289" i="16"/>
  <c r="AJ121" i="17"/>
  <c r="AL354" i="17"/>
  <c r="AM456" i="17"/>
  <c r="AJ759" i="17"/>
  <c r="AM36" i="16"/>
  <c r="AJ36" i="16"/>
  <c r="AM568" i="16"/>
  <c r="AJ226" i="16"/>
  <c r="AM226" i="16"/>
  <c r="AK226" i="16"/>
  <c r="AL226" i="16"/>
  <c r="AM74" i="16"/>
  <c r="AK74" i="16"/>
  <c r="AJ74" i="16"/>
  <c r="AJ99" i="17"/>
  <c r="AM382" i="17"/>
  <c r="AJ324" i="17"/>
  <c r="AK494" i="17"/>
  <c r="AM600" i="17"/>
  <c r="AL555" i="17"/>
  <c r="AJ582" i="17"/>
  <c r="AK133" i="16"/>
  <c r="AK289" i="16"/>
  <c r="AM464" i="16"/>
  <c r="AL218" i="16"/>
  <c r="AJ218" i="16"/>
  <c r="AJ134" i="16"/>
  <c r="AL134" i="16"/>
  <c r="AK572" i="16"/>
  <c r="AM572" i="16"/>
  <c r="AJ572" i="16"/>
  <c r="AL572" i="16"/>
  <c r="AL352" i="16"/>
  <c r="AM352" i="16"/>
  <c r="AJ352" i="16"/>
  <c r="AL568" i="16"/>
  <c r="AM663" i="17"/>
  <c r="AJ663" i="17"/>
  <c r="AL663" i="17"/>
  <c r="AJ82" i="17"/>
  <c r="AM82" i="17"/>
  <c r="AK82" i="17"/>
  <c r="AL43" i="17"/>
  <c r="AJ43" i="17"/>
  <c r="AK43" i="17"/>
  <c r="AM43" i="17"/>
  <c r="AM49" i="17"/>
  <c r="AM48" i="17"/>
  <c r="AL111" i="17"/>
  <c r="AM640" i="16"/>
  <c r="AL688" i="16"/>
  <c r="AL49" i="17"/>
  <c r="AK48" i="17"/>
  <c r="AM218" i="17"/>
  <c r="AK745" i="17"/>
  <c r="AJ17" i="16"/>
  <c r="AM353" i="16"/>
  <c r="AK223" i="16"/>
  <c r="AL500" i="16"/>
  <c r="AK352" i="16"/>
  <c r="AJ480" i="17"/>
  <c r="AL121" i="17"/>
  <c r="AJ36" i="17"/>
  <c r="AM418" i="17"/>
  <c r="AJ272" i="17"/>
  <c r="AL97" i="17"/>
  <c r="AK132" i="16"/>
  <c r="AL132" i="16"/>
  <c r="AM132" i="16"/>
  <c r="AJ132" i="16"/>
  <c r="AM197" i="16"/>
  <c r="AM146" i="16"/>
  <c r="AJ146" i="16"/>
  <c r="AM715" i="17"/>
  <c r="AJ715" i="17"/>
  <c r="AM562" i="17"/>
  <c r="AJ562" i="17"/>
  <c r="AK562" i="17"/>
  <c r="AJ91" i="17"/>
  <c r="AK91" i="17"/>
  <c r="AL616" i="16"/>
  <c r="AM616" i="16"/>
  <c r="AJ621" i="16"/>
  <c r="AM621" i="16"/>
  <c r="AJ572" i="17"/>
  <c r="AM572" i="17"/>
  <c r="AK587" i="17"/>
  <c r="AL587" i="17"/>
  <c r="AJ587" i="17"/>
  <c r="AK675" i="17"/>
  <c r="AL675" i="17"/>
  <c r="AM300" i="17"/>
  <c r="AK341" i="17"/>
  <c r="AK776" i="17"/>
  <c r="AM461" i="16"/>
  <c r="AL151" i="17"/>
  <c r="AK749" i="17"/>
  <c r="AJ310" i="16"/>
  <c r="AM310" i="16"/>
  <c r="AJ664" i="16"/>
  <c r="AL664" i="16"/>
  <c r="AM664" i="16"/>
  <c r="AK717" i="17"/>
  <c r="AJ717" i="17"/>
  <c r="AJ788" i="17"/>
  <c r="AK788" i="17"/>
  <c r="AM597" i="17"/>
  <c r="AL597" i="17"/>
  <c r="AJ254" i="17"/>
  <c r="AM254" i="17"/>
  <c r="AJ164" i="17"/>
  <c r="AK164" i="17"/>
  <c r="AM164" i="17"/>
  <c r="AL164" i="17"/>
  <c r="AL300" i="17"/>
  <c r="AK430" i="17"/>
  <c r="AL495" i="17"/>
  <c r="AM473" i="16"/>
  <c r="AL633" i="16"/>
  <c r="AK616" i="16"/>
  <c r="AM571" i="17"/>
  <c r="AL573" i="17"/>
  <c r="AL284" i="16"/>
  <c r="AM284" i="16"/>
  <c r="AJ284" i="16"/>
  <c r="AK297" i="16"/>
  <c r="AL297" i="16"/>
  <c r="AM297" i="16"/>
  <c r="AK621" i="16"/>
  <c r="AL407" i="17"/>
  <c r="AM407" i="17"/>
  <c r="AL628" i="16"/>
  <c r="AM628" i="16"/>
  <c r="AK540" i="17"/>
  <c r="AJ540" i="17"/>
  <c r="AL283" i="17"/>
  <c r="AK283" i="17"/>
  <c r="AJ283" i="17"/>
  <c r="AL364" i="16"/>
  <c r="AM364" i="16"/>
  <c r="AK783" i="17"/>
  <c r="AM783" i="17"/>
  <c r="AL598" i="17"/>
  <c r="AM598" i="17"/>
  <c r="AJ598" i="17"/>
  <c r="AK598" i="17"/>
  <c r="AL303" i="17"/>
  <c r="AJ303" i="17"/>
  <c r="AK303" i="17"/>
  <c r="AK379" i="17"/>
  <c r="AJ379" i="17"/>
  <c r="AK248" i="17"/>
  <c r="AM303" i="17"/>
  <c r="AJ8" i="16"/>
  <c r="AM164" i="16"/>
  <c r="AL149" i="17"/>
  <c r="AM169" i="17"/>
  <c r="AJ198" i="17"/>
  <c r="AM208" i="17"/>
  <c r="AM248" i="17"/>
  <c r="AJ248" i="17"/>
  <c r="AK645" i="17"/>
  <c r="AJ164" i="16"/>
  <c r="AK284" i="16"/>
  <c r="AJ68" i="17"/>
  <c r="AJ735" i="17"/>
  <c r="AK495" i="17"/>
  <c r="AJ84" i="16"/>
  <c r="AM84" i="16"/>
  <c r="AJ38" i="16"/>
  <c r="AL38" i="16"/>
  <c r="AM674" i="16"/>
  <c r="AM14" i="16"/>
  <c r="AK14" i="16"/>
  <c r="AK417" i="17"/>
  <c r="AM417" i="17"/>
  <c r="AL15" i="17"/>
  <c r="AM15" i="17"/>
  <c r="AJ766" i="17"/>
  <c r="AL766" i="17"/>
  <c r="AK766" i="17"/>
  <c r="AJ595" i="17"/>
  <c r="AM595" i="17"/>
  <c r="AM452" i="17"/>
  <c r="AJ452" i="17"/>
  <c r="AK452" i="17"/>
  <c r="AL452" i="17"/>
  <c r="AJ749" i="17"/>
  <c r="AL749" i="17"/>
  <c r="AL674" i="16"/>
  <c r="AJ346" i="17"/>
  <c r="AK346" i="17"/>
  <c r="AL346" i="17"/>
  <c r="AJ688" i="17"/>
  <c r="AL688" i="17"/>
  <c r="AJ347" i="17"/>
  <c r="AK347" i="17"/>
  <c r="AL347" i="17"/>
  <c r="AK607" i="17"/>
  <c r="AM735" i="17"/>
  <c r="AK8" i="16"/>
  <c r="AK32" i="16"/>
  <c r="AK372" i="16"/>
  <c r="AJ364" i="16"/>
  <c r="AK126" i="16"/>
  <c r="AM126" i="16"/>
  <c r="AL126" i="16"/>
  <c r="AJ126" i="16"/>
  <c r="AK255" i="16"/>
  <c r="AM255" i="16"/>
  <c r="AM372" i="16"/>
  <c r="AL198" i="17"/>
  <c r="AL562" i="17"/>
  <c r="AK164" i="16"/>
  <c r="AM623" i="16"/>
  <c r="AK208" i="17"/>
  <c r="AL545" i="16"/>
  <c r="AM545" i="16"/>
  <c r="AL62" i="16"/>
  <c r="AK497" i="16"/>
  <c r="AM755" i="16"/>
  <c r="AM425" i="17"/>
  <c r="AJ755" i="16"/>
  <c r="AK449" i="17"/>
  <c r="AM352" i="17"/>
  <c r="AK425" i="17"/>
  <c r="AL267" i="16"/>
  <c r="AM267" i="16"/>
  <c r="AM615" i="15"/>
  <c r="AM669" i="15"/>
  <c r="AJ615" i="15"/>
  <c r="AK669" i="15"/>
  <c r="AM261" i="15"/>
  <c r="AJ443" i="15"/>
  <c r="AM373" i="15"/>
  <c r="AM741" i="15"/>
  <c r="AM339" i="15"/>
  <c r="AM47" i="15"/>
  <c r="AL373" i="15"/>
  <c r="AM680" i="15"/>
  <c r="AM661" i="15"/>
  <c r="AL741" i="15"/>
  <c r="AM589" i="15"/>
  <c r="AL339" i="15"/>
  <c r="AL261" i="15"/>
  <c r="AM6" i="15"/>
  <c r="AK47" i="15"/>
  <c r="AK638" i="15"/>
  <c r="AL680" i="15"/>
  <c r="AL661" i="15"/>
  <c r="AK741" i="15"/>
  <c r="AJ750" i="15"/>
  <c r="AK589" i="15"/>
  <c r="AM668" i="15"/>
  <c r="AK339" i="15"/>
  <c r="AJ261" i="15"/>
  <c r="AM273" i="15"/>
  <c r="AL638" i="15"/>
  <c r="AJ47" i="15"/>
  <c r="AM383" i="15"/>
  <c r="AL385" i="15"/>
  <c r="AK680" i="15"/>
  <c r="AK661" i="15"/>
  <c r="AJ589" i="15"/>
  <c r="AL668" i="15"/>
  <c r="AM716" i="15"/>
  <c r="AM506" i="15"/>
  <c r="AK238" i="15"/>
  <c r="AL417" i="15"/>
  <c r="AL273" i="15"/>
  <c r="AJ638" i="15"/>
  <c r="AM90" i="15"/>
  <c r="AL50" i="15"/>
  <c r="AJ79" i="15"/>
  <c r="AJ265" i="15"/>
  <c r="AM513" i="15"/>
  <c r="AK762" i="15"/>
  <c r="AK668" i="15"/>
  <c r="AL716" i="15"/>
  <c r="AL506" i="15"/>
  <c r="AL692" i="15"/>
  <c r="AK215" i="15"/>
  <c r="AK146" i="15"/>
  <c r="AK273" i="15"/>
  <c r="AK50" i="15"/>
  <c r="AL79" i="15"/>
  <c r="AM265" i="15"/>
  <c r="AL194" i="15"/>
  <c r="AM592" i="15"/>
  <c r="AL267" i="15"/>
  <c r="AK513" i="15"/>
  <c r="AM525" i="15"/>
  <c r="AL399" i="15"/>
  <c r="AJ690" i="15"/>
  <c r="AJ666" i="15"/>
  <c r="AK716" i="15"/>
  <c r="AK506" i="15"/>
  <c r="AK692" i="15"/>
  <c r="AL788" i="15"/>
  <c r="AJ478" i="15"/>
  <c r="AL91" i="15"/>
  <c r="AJ50" i="15"/>
  <c r="AJ197" i="15"/>
  <c r="AK79" i="15"/>
  <c r="AL265" i="15"/>
  <c r="AK267" i="15"/>
  <c r="AL346" i="15"/>
  <c r="AL20" i="15"/>
  <c r="AM367" i="15"/>
  <c r="AL526" i="15"/>
  <c r="AL182" i="15"/>
  <c r="AL219" i="15"/>
  <c r="AK399" i="15"/>
  <c r="AM723" i="15"/>
  <c r="AM86" i="15"/>
  <c r="E29" i="18"/>
  <c r="AM20" i="15"/>
  <c r="AM753" i="15"/>
  <c r="AL628" i="15"/>
  <c r="AK20" i="15"/>
  <c r="AM705" i="15"/>
  <c r="AJ790" i="15"/>
  <c r="AK675" i="15"/>
  <c r="AL26" i="15"/>
  <c r="AK753" i="15"/>
  <c r="AK308" i="15"/>
  <c r="AK26" i="15"/>
  <c r="AK86" i="15"/>
  <c r="AJ774" i="15"/>
  <c r="AJ453" i="15"/>
  <c r="AL677" i="15"/>
  <c r="AJ603" i="15"/>
  <c r="AK379" i="15"/>
  <c r="AM711" i="15"/>
  <c r="AJ65" i="15"/>
  <c r="AJ447" i="15"/>
  <c r="AL335" i="15"/>
  <c r="AL573" i="15"/>
  <c r="AK433" i="15"/>
  <c r="AK711" i="15"/>
  <c r="AM704" i="15"/>
  <c r="AM659" i="15"/>
  <c r="AM59" i="15"/>
  <c r="AM35" i="15"/>
  <c r="AL31" i="15"/>
  <c r="AL172" i="15"/>
  <c r="AL454" i="15"/>
  <c r="AL437" i="15"/>
  <c r="AK83" i="15"/>
  <c r="AL231" i="15"/>
  <c r="AL496" i="15"/>
  <c r="AJ335" i="15"/>
  <c r="AK573" i="15"/>
  <c r="AK659" i="15"/>
  <c r="AJ433" i="15"/>
  <c r="AJ550" i="15"/>
  <c r="AJ711" i="15"/>
  <c r="AL704" i="15"/>
  <c r="AL65" i="15"/>
  <c r="AL309" i="15"/>
  <c r="AL659" i="15"/>
  <c r="AK790" i="15"/>
  <c r="AL753" i="15"/>
  <c r="AJ191" i="15"/>
  <c r="AM308" i="15"/>
  <c r="AL705" i="15"/>
  <c r="AJ675" i="15"/>
  <c r="AL86" i="15"/>
  <c r="AM191" i="15"/>
  <c r="AJ235" i="15"/>
  <c r="AM379" i="15"/>
  <c r="AK705" i="15"/>
  <c r="AK119" i="15"/>
  <c r="AK383" i="15"/>
  <c r="AJ308" i="15"/>
  <c r="AL447" i="15"/>
  <c r="AL379" i="15"/>
  <c r="AM122" i="15"/>
  <c r="AJ383" i="15"/>
  <c r="AL384" i="15"/>
  <c r="AK348" i="15"/>
  <c r="AM443" i="15"/>
  <c r="AK447" i="15"/>
  <c r="AJ272" i="15"/>
  <c r="AM335" i="15"/>
  <c r="AJ677" i="15"/>
  <c r="AL83" i="15"/>
  <c r="AK550" i="15"/>
  <c r="AL345" i="15"/>
  <c r="AM309" i="15"/>
  <c r="AK59" i="15"/>
  <c r="AK35" i="15"/>
  <c r="AJ217" i="15"/>
  <c r="AJ83" i="15"/>
  <c r="AK231" i="15"/>
  <c r="AM474" i="15"/>
  <c r="AJ573" i="15"/>
  <c r="AK633" i="15"/>
  <c r="AK704" i="15"/>
  <c r="AK122" i="15"/>
  <c r="AJ585" i="17"/>
  <c r="AF309" i="17"/>
  <c r="AG309" i="17" s="1"/>
  <c r="AH597" i="17"/>
  <c r="AM430" i="17"/>
  <c r="AF3" i="17"/>
  <c r="AG3" i="17" s="1"/>
  <c r="AF569" i="17"/>
  <c r="AG569" i="17" s="1"/>
  <c r="AL607" i="17"/>
  <c r="AJ187" i="17"/>
  <c r="AF233" i="17"/>
  <c r="AG233" i="17" s="1"/>
  <c r="AM607" i="17"/>
  <c r="AL456" i="17"/>
  <c r="AL187" i="17"/>
  <c r="AL585" i="17"/>
  <c r="AK456" i="17"/>
  <c r="AK572" i="17"/>
  <c r="AL78" i="17"/>
  <c r="AH86" i="17"/>
  <c r="AK78" i="17"/>
  <c r="AK585" i="17"/>
  <c r="AJ69" i="16"/>
  <c r="AL69" i="16"/>
  <c r="AM69" i="16"/>
  <c r="AJ645" i="16"/>
  <c r="AK645" i="16"/>
  <c r="AH54" i="17"/>
  <c r="AH157" i="17"/>
  <c r="AH142" i="17"/>
  <c r="AF368" i="17"/>
  <c r="AG368" i="17" s="1"/>
  <c r="AJ703" i="16"/>
  <c r="AM703" i="16"/>
  <c r="AJ784" i="16"/>
  <c r="AL784" i="16"/>
  <c r="AM701" i="16"/>
  <c r="AL317" i="16"/>
  <c r="AK317" i="16"/>
  <c r="AF29" i="17"/>
  <c r="AG29" i="17" s="1"/>
  <c r="AF221" i="17"/>
  <c r="AG221" i="17" s="1"/>
  <c r="AF355" i="17"/>
  <c r="AG355" i="17" s="1"/>
  <c r="AM360" i="16"/>
  <c r="AH107" i="17"/>
  <c r="AH357" i="17"/>
  <c r="AH561" i="17"/>
  <c r="AF624" i="17"/>
  <c r="AG624" i="17" s="1"/>
  <c r="AL471" i="16"/>
  <c r="AK471" i="16"/>
  <c r="AM773" i="16"/>
  <c r="AK773" i="16"/>
  <c r="AL507" i="16"/>
  <c r="AK507" i="16"/>
  <c r="AK544" i="16"/>
  <c r="AL544" i="16"/>
  <c r="AF522" i="17"/>
  <c r="AG522" i="17" s="1"/>
  <c r="AH679" i="17"/>
  <c r="AF793" i="17"/>
  <c r="AG793" i="17" s="1"/>
  <c r="AH343" i="17"/>
  <c r="AF680" i="17"/>
  <c r="AG680" i="17" s="1"/>
  <c r="AJ623" i="16"/>
  <c r="AL623" i="16"/>
  <c r="AJ619" i="16"/>
  <c r="AM619" i="16"/>
  <c r="AL402" i="16"/>
  <c r="AK402" i="16"/>
  <c r="AL790" i="16"/>
  <c r="AJ790" i="16"/>
  <c r="AK790" i="16"/>
  <c r="AM790" i="16"/>
  <c r="AJ723" i="17"/>
  <c r="AJ636" i="16"/>
  <c r="AK636" i="16"/>
  <c r="AF144" i="17"/>
  <c r="AG144" i="17" s="1"/>
  <c r="AJ151" i="17"/>
  <c r="AK758" i="15"/>
  <c r="AJ758" i="15"/>
  <c r="AM758" i="15"/>
  <c r="AJ160" i="15"/>
  <c r="AM160" i="15"/>
  <c r="AM336" i="15"/>
  <c r="AL336" i="15"/>
  <c r="AK653" i="15"/>
  <c r="AL653" i="15"/>
  <c r="AL688" i="15"/>
  <c r="AJ688" i="15"/>
  <c r="AK688" i="15"/>
  <c r="AH41" i="17"/>
  <c r="AF32" i="17"/>
  <c r="AG32" i="17" s="1"/>
  <c r="AF52" i="17"/>
  <c r="AG52" i="17" s="1"/>
  <c r="AF269" i="17"/>
  <c r="AG269" i="17" s="1"/>
  <c r="AH677" i="17"/>
  <c r="AK191" i="15"/>
  <c r="AM195" i="15"/>
  <c r="AL328" i="15"/>
  <c r="AL513" i="15"/>
  <c r="AM633" i="15"/>
  <c r="AJ707" i="15"/>
  <c r="AL707" i="15"/>
  <c r="AM707" i="15"/>
  <c r="AM226" i="15"/>
  <c r="AK226" i="15"/>
  <c r="AL430" i="15"/>
  <c r="AL758" i="15"/>
  <c r="AM238" i="15"/>
  <c r="AJ238" i="15"/>
  <c r="AM53" i="15"/>
  <c r="AJ53" i="15"/>
  <c r="AK53" i="15"/>
  <c r="AM101" i="15"/>
  <c r="AK101" i="15"/>
  <c r="AF166" i="17"/>
  <c r="AG166" i="17" s="1"/>
  <c r="AF318" i="17"/>
  <c r="AG318" i="17" s="1"/>
  <c r="AH770" i="17"/>
  <c r="AH763" i="17"/>
  <c r="AF753" i="17"/>
  <c r="AG753" i="17" s="1"/>
  <c r="AL6" i="15"/>
  <c r="AK6" i="15"/>
  <c r="AK443" i="15"/>
  <c r="AL633" i="15"/>
  <c r="AH449" i="17"/>
  <c r="AM759" i="15"/>
  <c r="AJ759" i="15"/>
  <c r="AK759" i="15"/>
  <c r="AH750" i="17"/>
  <c r="AK761" i="17"/>
  <c r="AM310" i="15"/>
  <c r="AJ310" i="15"/>
  <c r="AK310" i="15"/>
  <c r="AL724" i="15"/>
  <c r="AJ724" i="15"/>
  <c r="AK724" i="15"/>
  <c r="AM702" i="15"/>
  <c r="AM653" i="15"/>
  <c r="AM783" i="15"/>
  <c r="AJ783" i="15"/>
  <c r="AK783" i="15"/>
  <c r="AM274" i="15"/>
  <c r="AJ274" i="15"/>
  <c r="AK274" i="15"/>
  <c r="AK690" i="15"/>
  <c r="AL690" i="15"/>
  <c r="AH145" i="17"/>
  <c r="AH194" i="17"/>
  <c r="AH363" i="17"/>
  <c r="AH295" i="17"/>
  <c r="AM766" i="17"/>
  <c r="AM449" i="17"/>
  <c r="AK270" i="15"/>
  <c r="AJ270" i="15"/>
  <c r="AL270" i="15"/>
  <c r="AK342" i="15"/>
  <c r="AL342" i="15"/>
  <c r="AL146" i="15"/>
  <c r="AJ146" i="15"/>
  <c r="AJ392" i="17"/>
  <c r="AF635" i="17"/>
  <c r="AG635" i="17" s="1"/>
  <c r="AM235" i="15"/>
  <c r="AK160" i="15"/>
  <c r="AJ336" i="15"/>
  <c r="AH105" i="17"/>
  <c r="AF17" i="17"/>
  <c r="AG17" i="17" s="1"/>
  <c r="AF44" i="17"/>
  <c r="AG44" i="17" s="1"/>
  <c r="AH214" i="17"/>
  <c r="AH581" i="17"/>
  <c r="AJ195" i="15"/>
  <c r="AM407" i="15"/>
  <c r="AL235" i="15"/>
  <c r="AM752" i="15"/>
  <c r="AH649" i="17"/>
  <c r="AM761" i="17"/>
  <c r="AJ695" i="15"/>
  <c r="AM695" i="15"/>
  <c r="AH200" i="17"/>
  <c r="AF226" i="17"/>
  <c r="AG226" i="17" s="1"/>
  <c r="AH374" i="17"/>
  <c r="AH291" i="17"/>
  <c r="AF429" i="17"/>
  <c r="AG429" i="17" s="1"/>
  <c r="AF730" i="17"/>
  <c r="AG730" i="17" s="1"/>
  <c r="AL752" i="15"/>
  <c r="AJ520" i="17"/>
  <c r="AJ417" i="15"/>
  <c r="AM417" i="15"/>
  <c r="AK295" i="17"/>
  <c r="AJ295" i="17"/>
  <c r="AM492" i="17"/>
  <c r="AK492" i="17"/>
  <c r="AL492" i="17"/>
  <c r="AK666" i="17"/>
  <c r="AM666" i="17"/>
  <c r="AK163" i="17"/>
  <c r="AJ163" i="17"/>
  <c r="AF175" i="17"/>
  <c r="AG175" i="17" s="1"/>
  <c r="AH314" i="17"/>
  <c r="AF277" i="17"/>
  <c r="AG277" i="17" s="1"/>
  <c r="AM285" i="17"/>
  <c r="AH299" i="17"/>
  <c r="AF495" i="17"/>
  <c r="AG495" i="17" s="1"/>
  <c r="AF579" i="17"/>
  <c r="AG579" i="17" s="1"/>
  <c r="AH566" i="17"/>
  <c r="AF667" i="17"/>
  <c r="AG667" i="17" s="1"/>
  <c r="AH636" i="17"/>
  <c r="AH88" i="17"/>
  <c r="AJ294" i="17"/>
  <c r="AL294" i="17"/>
  <c r="AM294" i="17"/>
  <c r="AM573" i="17"/>
  <c r="AK573" i="17"/>
  <c r="AK195" i="17"/>
  <c r="AJ195" i="17"/>
  <c r="AH148" i="17"/>
  <c r="AF64" i="17"/>
  <c r="AG64" i="17" s="1"/>
  <c r="AH192" i="17"/>
  <c r="AF287" i="17"/>
  <c r="AG287" i="17" s="1"/>
  <c r="AH332" i="17"/>
  <c r="AF303" i="17"/>
  <c r="AG303" i="17" s="1"/>
  <c r="AH401" i="17"/>
  <c r="AH465" i="17"/>
  <c r="AH430" i="17"/>
  <c r="AH498" i="17"/>
  <c r="AH726" i="17"/>
  <c r="AH647" i="17"/>
  <c r="AF790" i="17"/>
  <c r="AG790" i="17" s="1"/>
  <c r="AH754" i="17"/>
  <c r="AH615" i="17"/>
  <c r="AJ583" i="17"/>
  <c r="AL583" i="17"/>
  <c r="AM583" i="17"/>
  <c r="AJ329" i="17"/>
  <c r="AM329" i="17"/>
  <c r="AJ282" i="17"/>
  <c r="AL282" i="17"/>
  <c r="AK54" i="17"/>
  <c r="AL54" i="17"/>
  <c r="AH66" i="17"/>
  <c r="AM19" i="17"/>
  <c r="AH164" i="17"/>
  <c r="AM681" i="17"/>
  <c r="AF165" i="17"/>
  <c r="AG165" i="17" s="1"/>
  <c r="AL629" i="17"/>
  <c r="AJ629" i="17"/>
  <c r="AK319" i="17"/>
  <c r="AJ319" i="17"/>
  <c r="AM319" i="17"/>
  <c r="AJ305" i="17"/>
  <c r="AK305" i="17"/>
  <c r="AM305" i="17"/>
  <c r="AM584" i="17"/>
  <c r="AJ584" i="17"/>
  <c r="AK584" i="17"/>
  <c r="AL584" i="17"/>
  <c r="AL19" i="17"/>
  <c r="AF188" i="17"/>
  <c r="AG188" i="17" s="1"/>
  <c r="AF126" i="17"/>
  <c r="AG126" i="17" s="1"/>
  <c r="AL288" i="17"/>
  <c r="AH444" i="17"/>
  <c r="AH396" i="17"/>
  <c r="AF423" i="17"/>
  <c r="AG423" i="17" s="1"/>
  <c r="AF475" i="17"/>
  <c r="AG475" i="17" s="1"/>
  <c r="AJ377" i="17"/>
  <c r="AM377" i="17"/>
  <c r="AM420" i="17"/>
  <c r="AL420" i="17"/>
  <c r="AM133" i="17"/>
  <c r="AL133" i="17"/>
  <c r="AL295" i="17"/>
  <c r="AL378" i="17"/>
  <c r="AJ172" i="17"/>
  <c r="AK172" i="17"/>
  <c r="AM172" i="17"/>
  <c r="AM330" i="17"/>
  <c r="AJ330" i="17"/>
  <c r="AK330" i="17"/>
  <c r="AL330" i="17"/>
  <c r="AM333" i="17"/>
  <c r="AL333" i="17"/>
  <c r="AH140" i="17"/>
  <c r="AH150" i="17"/>
  <c r="AH155" i="17"/>
  <c r="AH304" i="17"/>
  <c r="AL247" i="17"/>
  <c r="AH330" i="17"/>
  <c r="AM441" i="17"/>
  <c r="AF513" i="17"/>
  <c r="AG513" i="17" s="1"/>
  <c r="AF580" i="17"/>
  <c r="AG580" i="17" s="1"/>
  <c r="AF608" i="17"/>
  <c r="AG608" i="17" s="1"/>
  <c r="AF681" i="17"/>
  <c r="AG681" i="17" s="1"/>
  <c r="AL163" i="17"/>
  <c r="AJ332" i="17"/>
  <c r="AM332" i="17"/>
  <c r="AF178" i="17"/>
  <c r="AG178" i="17" s="1"/>
  <c r="AM255" i="17"/>
  <c r="AK247" i="17"/>
  <c r="AL255" i="17"/>
  <c r="AH317" i="17"/>
  <c r="AH410" i="17"/>
  <c r="AH476" i="17"/>
  <c r="AF500" i="17"/>
  <c r="AG500" i="17" s="1"/>
  <c r="AH502" i="17"/>
  <c r="AF588" i="17"/>
  <c r="AG588" i="17" s="1"/>
  <c r="AH545" i="17"/>
  <c r="AF643" i="17"/>
  <c r="AG643" i="17" s="1"/>
  <c r="AH744" i="17"/>
  <c r="AL400" i="17"/>
  <c r="AJ400" i="17"/>
  <c r="AH108" i="17"/>
  <c r="AK288" i="17"/>
  <c r="AF265" i="17"/>
  <c r="AG265" i="17" s="1"/>
  <c r="AF211" i="17"/>
  <c r="AG211" i="17" s="1"/>
  <c r="AK255" i="17"/>
  <c r="AH348" i="17"/>
  <c r="AH418" i="17"/>
  <c r="AF509" i="17"/>
  <c r="AG509" i="17" s="1"/>
  <c r="AF571" i="17"/>
  <c r="AG571" i="17" s="1"/>
  <c r="AH627" i="17"/>
  <c r="AH762" i="17"/>
  <c r="AF745" i="17"/>
  <c r="AG745" i="17" s="1"/>
  <c r="AM68" i="17"/>
  <c r="AM272" i="17"/>
  <c r="AJ341" i="17"/>
  <c r="AM341" i="17"/>
  <c r="AH30" i="17"/>
  <c r="AM324" i="17"/>
  <c r="AF499" i="17"/>
  <c r="AG499" i="17" s="1"/>
  <c r="AH666" i="17"/>
  <c r="AM378" i="17"/>
  <c r="AJ441" i="17"/>
  <c r="AJ760" i="17"/>
  <c r="AM760" i="17"/>
  <c r="AL20" i="17"/>
  <c r="AJ20" i="17"/>
  <c r="AK20" i="17"/>
  <c r="AM20" i="17"/>
  <c r="AF111" i="17"/>
  <c r="AG111" i="17" s="1"/>
  <c r="AM288" i="17"/>
  <c r="AH256" i="17"/>
  <c r="AH278" i="17"/>
  <c r="AL324" i="17"/>
  <c r="AH468" i="17"/>
  <c r="AF668" i="17"/>
  <c r="AG668" i="17" s="1"/>
  <c r="AF632" i="17"/>
  <c r="AG632" i="17" s="1"/>
  <c r="AH670" i="17"/>
  <c r="AM295" i="17"/>
  <c r="AK725" i="17"/>
  <c r="AJ666" i="17"/>
  <c r="AM593" i="17"/>
  <c r="AK68" i="17"/>
  <c r="AJ492" i="17"/>
  <c r="AJ249" i="17"/>
  <c r="AM249" i="17"/>
  <c r="AM97" i="17"/>
  <c r="AJ97" i="17"/>
  <c r="AH109" i="17"/>
  <c r="AF113" i="17"/>
  <c r="AG113" i="17" s="1"/>
  <c r="AL285" i="17"/>
  <c r="AL441" i="17"/>
  <c r="AF727" i="17"/>
  <c r="AG727" i="17" s="1"/>
  <c r="AL725" i="17"/>
  <c r="AM725" i="17"/>
  <c r="AJ261" i="17"/>
  <c r="AM261" i="17"/>
  <c r="AK275" i="16"/>
  <c r="AJ275" i="16"/>
  <c r="AF96" i="17"/>
  <c r="AG96" i="17" s="1"/>
  <c r="AH776" i="17"/>
  <c r="AJ715" i="16"/>
  <c r="AK715" i="16"/>
  <c r="AL715" i="16"/>
  <c r="AM715" i="16"/>
  <c r="AF38" i="17"/>
  <c r="AG38" i="17" s="1"/>
  <c r="AH53" i="17"/>
  <c r="AF81" i="17"/>
  <c r="AG81" i="17" s="1"/>
  <c r="AF40" i="17"/>
  <c r="AG40" i="17" s="1"/>
  <c r="AH98" i="17"/>
  <c r="AH236" i="17"/>
  <c r="AH427" i="17"/>
  <c r="AF432" i="17"/>
  <c r="AG432" i="17" s="1"/>
  <c r="AH421" i="17"/>
  <c r="AF409" i="17"/>
  <c r="AG409" i="17" s="1"/>
  <c r="AH533" i="17"/>
  <c r="AF602" i="17"/>
  <c r="AG602" i="17" s="1"/>
  <c r="AH701" i="17"/>
  <c r="AF622" i="17"/>
  <c r="AG622" i="17" s="1"/>
  <c r="AF749" i="17"/>
  <c r="AG749" i="17" s="1"/>
  <c r="AF728" i="17"/>
  <c r="AG728" i="17" s="1"/>
  <c r="AL214" i="16"/>
  <c r="AM204" i="16"/>
  <c r="AM591" i="16"/>
  <c r="AM659" i="16"/>
  <c r="AJ76" i="16"/>
  <c r="AM76" i="16"/>
  <c r="AK76" i="16"/>
  <c r="AK173" i="16"/>
  <c r="AM173" i="16"/>
  <c r="AK415" i="16"/>
  <c r="AM415" i="16"/>
  <c r="AJ415" i="16"/>
  <c r="AL415" i="16"/>
  <c r="AJ496" i="16"/>
  <c r="AK496" i="16"/>
  <c r="AL496" i="16"/>
  <c r="AM496" i="16"/>
  <c r="AK758" i="16"/>
  <c r="AL758" i="16"/>
  <c r="AJ647" i="16"/>
  <c r="AL647" i="16"/>
  <c r="AK780" i="16"/>
  <c r="AM780" i="16"/>
  <c r="AH259" i="17"/>
  <c r="AF264" i="17"/>
  <c r="AG264" i="17" s="1"/>
  <c r="AJ32" i="16"/>
  <c r="AH110" i="17"/>
  <c r="AH70" i="17"/>
  <c r="AH463" i="17"/>
  <c r="AF489" i="17"/>
  <c r="AG489" i="17" s="1"/>
  <c r="AF440" i="17"/>
  <c r="AG440" i="17" s="1"/>
  <c r="AH574" i="17"/>
  <c r="AH686" i="17"/>
  <c r="AF629" i="17"/>
  <c r="AG629" i="17" s="1"/>
  <c r="AH702" i="17"/>
  <c r="AF653" i="17"/>
  <c r="AG653" i="17" s="1"/>
  <c r="AH771" i="17"/>
  <c r="AM225" i="16"/>
  <c r="AL204" i="16"/>
  <c r="AM334" i="16"/>
  <c r="AL591" i="16"/>
  <c r="AK659" i="16"/>
  <c r="AJ90" i="16"/>
  <c r="AK90" i="16"/>
  <c r="AL84" i="16"/>
  <c r="AK84" i="16"/>
  <c r="AK55" i="16"/>
  <c r="AJ55" i="16"/>
  <c r="AM609" i="16"/>
  <c r="AJ609" i="16"/>
  <c r="AJ424" i="16"/>
  <c r="AK424" i="16"/>
  <c r="AL424" i="16"/>
  <c r="AM424" i="16"/>
  <c r="AL520" i="16"/>
  <c r="AM520" i="16"/>
  <c r="AJ520" i="16"/>
  <c r="AK520" i="16"/>
  <c r="AJ633" i="16"/>
  <c r="AK633" i="16"/>
  <c r="AJ617" i="16"/>
  <c r="AM617" i="16"/>
  <c r="AJ707" i="16"/>
  <c r="AL707" i="16"/>
  <c r="AL459" i="16"/>
  <c r="AK459" i="16"/>
  <c r="AH28" i="17"/>
  <c r="AJ219" i="16"/>
  <c r="AK219" i="16"/>
  <c r="AM219" i="16"/>
  <c r="AJ556" i="16"/>
  <c r="AK556" i="16"/>
  <c r="AL556" i="16"/>
  <c r="AM556" i="16"/>
  <c r="AH354" i="17"/>
  <c r="AF315" i="17"/>
  <c r="AG315" i="17" s="1"/>
  <c r="AH541" i="17"/>
  <c r="AF578" i="17"/>
  <c r="AG578" i="17" s="1"/>
  <c r="AK225" i="16"/>
  <c r="AK204" i="16"/>
  <c r="AJ459" i="16"/>
  <c r="AK591" i="16"/>
  <c r="AJ659" i="16"/>
  <c r="AJ100" i="16"/>
  <c r="AK100" i="16"/>
  <c r="AM100" i="16"/>
  <c r="AJ115" i="16"/>
  <c r="AK115" i="16"/>
  <c r="AJ57" i="16"/>
  <c r="AM57" i="16"/>
  <c r="AL57" i="16"/>
  <c r="AM50" i="16"/>
  <c r="AK50" i="16"/>
  <c r="AK152" i="16"/>
  <c r="AL152" i="16"/>
  <c r="AJ93" i="16"/>
  <c r="AL93" i="16"/>
  <c r="AM93" i="16"/>
  <c r="AJ532" i="16"/>
  <c r="AL532" i="16"/>
  <c r="AM532" i="16"/>
  <c r="AK532" i="16"/>
  <c r="AJ665" i="16"/>
  <c r="AM665" i="16"/>
  <c r="AL277" i="16"/>
  <c r="AM277" i="16"/>
  <c r="AJ705" i="16"/>
  <c r="AK705" i="16"/>
  <c r="AL705" i="16"/>
  <c r="AK708" i="16"/>
  <c r="AM708" i="16"/>
  <c r="AJ751" i="16"/>
  <c r="AK751" i="16"/>
  <c r="AM751" i="16"/>
  <c r="AL514" i="16"/>
  <c r="AM514" i="16"/>
  <c r="AF404" i="17"/>
  <c r="AG404" i="17" s="1"/>
  <c r="AJ202" i="16"/>
  <c r="AK202" i="16"/>
  <c r="AH787" i="17"/>
  <c r="AJ447" i="16"/>
  <c r="AJ624" i="16"/>
  <c r="AK624" i="16"/>
  <c r="AM624" i="16"/>
  <c r="AF55" i="17"/>
  <c r="AG55" i="17" s="1"/>
  <c r="AF100" i="17"/>
  <c r="AG100" i="17" s="1"/>
  <c r="AH225" i="17"/>
  <c r="AF310" i="17"/>
  <c r="AG310" i="17" s="1"/>
  <c r="AF339" i="17"/>
  <c r="AG339" i="17" s="1"/>
  <c r="AF387" i="17"/>
  <c r="AG387" i="17" s="1"/>
  <c r="AF345" i="17"/>
  <c r="AG345" i="17" s="1"/>
  <c r="AH442" i="17"/>
  <c r="AH607" i="17"/>
  <c r="AH700" i="17"/>
  <c r="AJ225" i="16"/>
  <c r="AL683" i="16"/>
  <c r="AL780" i="16"/>
  <c r="AH436" i="17"/>
  <c r="AJ105" i="16"/>
  <c r="AL105" i="16"/>
  <c r="AM105" i="16"/>
  <c r="AK378" i="16"/>
  <c r="AJ378" i="16"/>
  <c r="AM378" i="16"/>
  <c r="AK634" i="16"/>
  <c r="AJ634" i="16"/>
  <c r="AM634" i="16"/>
  <c r="AJ667" i="16"/>
  <c r="AK667" i="16"/>
  <c r="AL667" i="16"/>
  <c r="AM667" i="16"/>
  <c r="AL592" i="16"/>
  <c r="AK592" i="16"/>
  <c r="AJ592" i="16"/>
  <c r="AM592" i="16"/>
  <c r="AJ300" i="16"/>
  <c r="AM300" i="16"/>
  <c r="AF669" i="17"/>
  <c r="AG669" i="17" s="1"/>
  <c r="AF346" i="17"/>
  <c r="AG346" i="17" s="1"/>
  <c r="AH393" i="17"/>
  <c r="AF705" i="17"/>
  <c r="AG705" i="17" s="1"/>
  <c r="AF781" i="17"/>
  <c r="AG781" i="17" s="1"/>
  <c r="AM459" i="16"/>
  <c r="AL48" i="16"/>
  <c r="AK48" i="16"/>
  <c r="AH102" i="17"/>
  <c r="AF121" i="17"/>
  <c r="AG121" i="17" s="1"/>
  <c r="AH251" i="17"/>
  <c r="AH250" i="17"/>
  <c r="AH273" i="17"/>
  <c r="AF324" i="17"/>
  <c r="AG324" i="17" s="1"/>
  <c r="AF388" i="17"/>
  <c r="AG388" i="17" s="1"/>
  <c r="AF453" i="17"/>
  <c r="AG453" i="17" s="1"/>
  <c r="AH524" i="17"/>
  <c r="AH598" i="17"/>
  <c r="AF592" i="17"/>
  <c r="AG592" i="17" s="1"/>
  <c r="AH737" i="17"/>
  <c r="AL334" i="16"/>
  <c r="AK300" i="16"/>
  <c r="AK328" i="16"/>
  <c r="AI460" i="16"/>
  <c r="AJ460" i="16" s="1"/>
  <c r="AL460" i="16" s="1"/>
  <c r="AM683" i="16"/>
  <c r="AJ780" i="16"/>
  <c r="AK122" i="16"/>
  <c r="AM122" i="16"/>
  <c r="AJ282" i="16"/>
  <c r="AM282" i="16"/>
  <c r="AK481" i="16"/>
  <c r="AJ481" i="16"/>
  <c r="AM481" i="16"/>
  <c r="AJ484" i="16"/>
  <c r="AK484" i="16"/>
  <c r="AM484" i="16"/>
  <c r="AL484" i="16"/>
  <c r="AJ211" i="16"/>
  <c r="AK211" i="16"/>
  <c r="AL423" i="16"/>
  <c r="AK423" i="16"/>
  <c r="AM26" i="16"/>
  <c r="AK26" i="16"/>
  <c r="AK306" i="16"/>
  <c r="AM306" i="16"/>
  <c r="AJ306" i="16"/>
  <c r="AL670" i="16"/>
  <c r="AJ670" i="16"/>
  <c r="AK670" i="16"/>
  <c r="AM670" i="16"/>
  <c r="AJ679" i="16"/>
  <c r="AK679" i="16"/>
  <c r="AL679" i="16"/>
  <c r="AM679" i="16"/>
  <c r="AJ725" i="16"/>
  <c r="AM725" i="16"/>
  <c r="AK567" i="16"/>
  <c r="AL567" i="16"/>
  <c r="AH747" i="17"/>
  <c r="AH222" i="17"/>
  <c r="AF16" i="17"/>
  <c r="AG16" i="17" s="1"/>
  <c r="AH22" i="17"/>
  <c r="AH132" i="17"/>
  <c r="AH239" i="17"/>
  <c r="AH217" i="17"/>
  <c r="AF292" i="17"/>
  <c r="AG292" i="17" s="1"/>
  <c r="AH281" i="17"/>
  <c r="AH306" i="17"/>
  <c r="AF397" i="17"/>
  <c r="AG397" i="17" s="1"/>
  <c r="AH454" i="17"/>
  <c r="AH435" i="17"/>
  <c r="AH460" i="17"/>
  <c r="AH687" i="17"/>
  <c r="AH788" i="17"/>
  <c r="AF714" i="17"/>
  <c r="AG714" i="17" s="1"/>
  <c r="AM112" i="16"/>
  <c r="AJ328" i="16"/>
  <c r="AK683" i="16"/>
  <c r="AF242" i="17"/>
  <c r="AG242" i="17" s="1"/>
  <c r="AK7" i="16"/>
  <c r="AJ7" i="16"/>
  <c r="AK318" i="16"/>
  <c r="AJ318" i="16"/>
  <c r="AM318" i="16"/>
  <c r="AK243" i="16"/>
  <c r="AM243" i="16"/>
  <c r="AJ375" i="16"/>
  <c r="AM375" i="16"/>
  <c r="AK134" i="16"/>
  <c r="AM134" i="16"/>
  <c r="AK566" i="16"/>
  <c r="AL566" i="16"/>
  <c r="AM566" i="16"/>
  <c r="AJ749" i="16"/>
  <c r="AM749" i="16"/>
  <c r="AL447" i="16"/>
  <c r="AK447" i="16"/>
  <c r="AJ695" i="16"/>
  <c r="AL695" i="16"/>
  <c r="AF312" i="17"/>
  <c r="AG312" i="17" s="1"/>
  <c r="AL353" i="16"/>
  <c r="AK353" i="16"/>
  <c r="AK753" i="16"/>
  <c r="AL753" i="16"/>
  <c r="AF58" i="17"/>
  <c r="AG58" i="17" s="1"/>
  <c r="AF274" i="17"/>
  <c r="AG274" i="17" s="1"/>
  <c r="AF424" i="17"/>
  <c r="AG424" i="17" s="1"/>
  <c r="AH512" i="17"/>
  <c r="AF591" i="17"/>
  <c r="AG591" i="17" s="1"/>
  <c r="AF603" i="17"/>
  <c r="AG603" i="17" s="1"/>
  <c r="AH606" i="17"/>
  <c r="AM202" i="16"/>
  <c r="AK40" i="16"/>
  <c r="AL112" i="16"/>
  <c r="AM328" i="16"/>
  <c r="AM647" i="16"/>
  <c r="AK695" i="16"/>
  <c r="AL765" i="16"/>
  <c r="AH563" i="17"/>
  <c r="AL36" i="16"/>
  <c r="AK36" i="16"/>
  <c r="AK38" i="16"/>
  <c r="AM38" i="16"/>
  <c r="AJ171" i="16"/>
  <c r="AM171" i="16"/>
  <c r="AK171" i="16"/>
  <c r="AJ81" i="16"/>
  <c r="AM81" i="16"/>
  <c r="AL81" i="16"/>
  <c r="AK457" i="16"/>
  <c r="AJ457" i="16"/>
  <c r="AM457" i="16"/>
  <c r="AL682" i="16"/>
  <c r="AJ682" i="16"/>
  <c r="AK682" i="16"/>
  <c r="AM682" i="16"/>
  <c r="AL754" i="16"/>
  <c r="AJ754" i="16"/>
  <c r="AM754" i="16"/>
  <c r="AK754" i="16"/>
  <c r="AJ581" i="16"/>
  <c r="AK581" i="16"/>
  <c r="AJ669" i="16"/>
  <c r="AK669" i="16"/>
  <c r="AL766" i="16"/>
  <c r="AJ766" i="16"/>
  <c r="AK766" i="16"/>
  <c r="AM766" i="16"/>
  <c r="AL202" i="16"/>
  <c r="AM275" i="16"/>
  <c r="AL14" i="16"/>
  <c r="AJ604" i="16"/>
  <c r="AK604" i="16"/>
  <c r="AJ45" i="16"/>
  <c r="AM45" i="16"/>
  <c r="AL45" i="16"/>
  <c r="AF68" i="17"/>
  <c r="AG68" i="17" s="1"/>
  <c r="AH118" i="17"/>
  <c r="AF359" i="17"/>
  <c r="AG359" i="17" s="1"/>
  <c r="AH5" i="17"/>
  <c r="AH365" i="17"/>
  <c r="AH505" i="17"/>
  <c r="AH746" i="17"/>
  <c r="AH663" i="17"/>
  <c r="AK146" i="16"/>
  <c r="AL40" i="16"/>
  <c r="AK112" i="16"/>
  <c r="AM218" i="16"/>
  <c r="AL404" i="16"/>
  <c r="AK765" i="16"/>
  <c r="AJ281" i="16"/>
  <c r="AK281" i="16"/>
  <c r="AL281" i="16"/>
  <c r="AM281" i="16"/>
  <c r="AL141" i="16"/>
  <c r="AM141" i="16"/>
  <c r="AM582" i="16"/>
  <c r="AK582" i="16"/>
  <c r="AH230" i="17"/>
  <c r="AJ214" i="16"/>
  <c r="AK214" i="16"/>
  <c r="AH425" i="17"/>
  <c r="AJ14" i="16"/>
  <c r="AH104" i="17"/>
  <c r="AH57" i="17"/>
  <c r="AF124" i="17"/>
  <c r="AG124" i="17" s="1"/>
  <c r="AF193" i="17"/>
  <c r="AG193" i="17" s="1"/>
  <c r="AH257" i="17"/>
  <c r="AF384" i="17"/>
  <c r="AG384" i="17" s="1"/>
  <c r="AH501" i="17"/>
  <c r="AF559" i="17"/>
  <c r="AG559" i="17" s="1"/>
  <c r="AF657" i="17"/>
  <c r="AG657" i="17" s="1"/>
  <c r="AH648" i="17"/>
  <c r="AM48" i="16"/>
  <c r="AL146" i="16"/>
  <c r="AJ40" i="16"/>
  <c r="AL275" i="16"/>
  <c r="AK218" i="16"/>
  <c r="AM753" i="16"/>
  <c r="AJ743" i="16"/>
  <c r="AL743" i="16"/>
  <c r="AK229" i="16"/>
  <c r="AM229" i="16"/>
  <c r="AL391" i="16"/>
  <c r="AM391" i="16"/>
  <c r="AL502" i="16"/>
  <c r="AM502" i="16"/>
  <c r="AL215" i="15"/>
  <c r="L13" i="18" s="1"/>
  <c r="E13" i="18"/>
  <c r="AH623" i="17"/>
  <c r="AM149" i="15"/>
  <c r="AJ149" i="15"/>
  <c r="AK149" i="15"/>
  <c r="AL149" i="15"/>
  <c r="AK402" i="15"/>
  <c r="AJ402" i="15"/>
  <c r="AL402" i="15"/>
  <c r="AM402" i="15"/>
  <c r="AJ103" i="15"/>
  <c r="AM103" i="15"/>
  <c r="AL640" i="15"/>
  <c r="AM640" i="15"/>
  <c r="AM747" i="15"/>
  <c r="AK747" i="15"/>
  <c r="AL747" i="15"/>
  <c r="AL650" i="15"/>
  <c r="AJ650" i="15"/>
  <c r="AK650" i="15"/>
  <c r="AM650" i="15"/>
  <c r="AH39" i="17"/>
  <c r="AH112" i="17"/>
  <c r="AF229" i="17"/>
  <c r="AG229" i="17" s="1"/>
  <c r="AH270" i="17"/>
  <c r="AF246" i="17"/>
  <c r="AG246" i="17" s="1"/>
  <c r="AF322" i="17"/>
  <c r="AG322" i="17" s="1"/>
  <c r="AH279" i="17"/>
  <c r="AH353" i="17"/>
  <c r="AH470" i="17"/>
  <c r="AH481" i="17"/>
  <c r="AH431" i="17"/>
  <c r="AH413" i="17"/>
  <c r="AF507" i="17"/>
  <c r="AG507" i="17" s="1"/>
  <c r="AH537" i="17"/>
  <c r="AH532" i="17"/>
  <c r="AF438" i="17"/>
  <c r="AG438" i="17" s="1"/>
  <c r="AH555" i="17"/>
  <c r="AF504" i="17"/>
  <c r="AG504" i="17" s="1"/>
  <c r="AH540" i="17"/>
  <c r="AH659" i="17"/>
  <c r="AH661" i="17"/>
  <c r="AF662" i="17"/>
  <c r="AG662" i="17" s="1"/>
  <c r="AH703" i="17"/>
  <c r="AK13" i="15"/>
  <c r="AM687" i="15"/>
  <c r="AL134" i="15"/>
  <c r="AJ134" i="15"/>
  <c r="AK134" i="15"/>
  <c r="AJ31" i="15"/>
  <c r="AM31" i="15"/>
  <c r="AK159" i="15"/>
  <c r="AJ159" i="15"/>
  <c r="AM159" i="15"/>
  <c r="AM125" i="15"/>
  <c r="AJ125" i="15"/>
  <c r="AK125" i="15"/>
  <c r="AL125" i="15"/>
  <c r="AJ74" i="15"/>
  <c r="AM74" i="15"/>
  <c r="AL158" i="15"/>
  <c r="AJ158" i="15"/>
  <c r="AK158" i="15"/>
  <c r="AJ4" i="15"/>
  <c r="AM4" i="15"/>
  <c r="AK4" i="15"/>
  <c r="AL4" i="15"/>
  <c r="AK246" i="15"/>
  <c r="AJ246" i="15"/>
  <c r="AL246" i="15"/>
  <c r="AM246" i="15"/>
  <c r="AK414" i="15"/>
  <c r="AJ414" i="15"/>
  <c r="AL414" i="15"/>
  <c r="AM414" i="15"/>
  <c r="AM185" i="15"/>
  <c r="AJ185" i="15"/>
  <c r="AK185" i="15"/>
  <c r="AM645" i="15"/>
  <c r="AK645" i="15"/>
  <c r="AM662" i="15"/>
  <c r="AJ662" i="15"/>
  <c r="AK662" i="15"/>
  <c r="AL662" i="15"/>
  <c r="AK437" i="15"/>
  <c r="AM437" i="15"/>
  <c r="AM161" i="15"/>
  <c r="AJ161" i="15"/>
  <c r="AK161" i="15"/>
  <c r="AL161" i="15"/>
  <c r="AM286" i="15"/>
  <c r="AJ286" i="15"/>
  <c r="AK286" i="15"/>
  <c r="AL286" i="15"/>
  <c r="AM334" i="15"/>
  <c r="AJ334" i="15"/>
  <c r="AK334" i="15"/>
  <c r="AL334" i="15"/>
  <c r="AL613" i="15"/>
  <c r="AM613" i="15"/>
  <c r="AK613" i="15"/>
  <c r="AJ566" i="15"/>
  <c r="AL566" i="15"/>
  <c r="AH36" i="17"/>
  <c r="AH13" i="17"/>
  <c r="AH180" i="17"/>
  <c r="AF129" i="17"/>
  <c r="AG129" i="17" s="1"/>
  <c r="AH61" i="17"/>
  <c r="AH18" i="17"/>
  <c r="AF7" i="17"/>
  <c r="AG7" i="17" s="1"/>
  <c r="AH174" i="17"/>
  <c r="AH203" i="17"/>
  <c r="AF159" i="17"/>
  <c r="AG159" i="17" s="1"/>
  <c r="AF195" i="17"/>
  <c r="AG195" i="17" s="1"/>
  <c r="AF219" i="17"/>
  <c r="AG219" i="17" s="1"/>
  <c r="AF302" i="17"/>
  <c r="AG302" i="17" s="1"/>
  <c r="AH350" i="17"/>
  <c r="AF367" i="17"/>
  <c r="AG367" i="17" s="1"/>
  <c r="AH297" i="17"/>
  <c r="AF333" i="17"/>
  <c r="AG333" i="17" s="1"/>
  <c r="AH272" i="17"/>
  <c r="AF472" i="17"/>
  <c r="AG472" i="17" s="1"/>
  <c r="AH488" i="17"/>
  <c r="AF382" i="17"/>
  <c r="AG382" i="17" s="1"/>
  <c r="AF551" i="17"/>
  <c r="AG551" i="17" s="1"/>
  <c r="AF447" i="17"/>
  <c r="AG447" i="17" s="1"/>
  <c r="AF445" i="17"/>
  <c r="AG445" i="17" s="1"/>
  <c r="AF550" i="17"/>
  <c r="AG550" i="17" s="1"/>
  <c r="AF567" i="17"/>
  <c r="AG567" i="17" s="1"/>
  <c r="AF548" i="17"/>
  <c r="AG548" i="17" s="1"/>
  <c r="AH690" i="17"/>
  <c r="AF620" i="17"/>
  <c r="AG620" i="17" s="1"/>
  <c r="AF665" i="17"/>
  <c r="AG665" i="17" s="1"/>
  <c r="AF698" i="17"/>
  <c r="AG698" i="17" s="1"/>
  <c r="AF716" i="17"/>
  <c r="AG716" i="17" s="1"/>
  <c r="AF671" i="17"/>
  <c r="AG671" i="17" s="1"/>
  <c r="AH660" i="17"/>
  <c r="AH767" i="17"/>
  <c r="AF708" i="17"/>
  <c r="AG708" i="17" s="1"/>
  <c r="AK640" i="15"/>
  <c r="AK687" i="15"/>
  <c r="AJ148" i="15"/>
  <c r="AK148" i="15"/>
  <c r="AM148" i="15"/>
  <c r="AM89" i="15"/>
  <c r="AJ89" i="15"/>
  <c r="AK89" i="15"/>
  <c r="AL89" i="15"/>
  <c r="AJ477" i="15"/>
  <c r="AK477" i="15"/>
  <c r="AL477" i="15"/>
  <c r="AM477" i="15"/>
  <c r="AK492" i="15"/>
  <c r="AJ492" i="15"/>
  <c r="AK306" i="15"/>
  <c r="AL306" i="15"/>
  <c r="AM306" i="15"/>
  <c r="AJ306" i="15"/>
  <c r="AJ775" i="15"/>
  <c r="AK775" i="15"/>
  <c r="AH127" i="17"/>
  <c r="AF169" i="17"/>
  <c r="AG169" i="17" s="1"/>
  <c r="AH183" i="17"/>
  <c r="AH275" i="17"/>
  <c r="AH201" i="17"/>
  <c r="AH276" i="17"/>
  <c r="AH294" i="17"/>
  <c r="AH437" i="17"/>
  <c r="AF546" i="17"/>
  <c r="AG546" i="17" s="1"/>
  <c r="AH518" i="17"/>
  <c r="AF451" i="17"/>
  <c r="AG451" i="17" s="1"/>
  <c r="AF613" i="17"/>
  <c r="AG613" i="17" s="1"/>
  <c r="AF599" i="17"/>
  <c r="AG599" i="17" s="1"/>
  <c r="AF587" i="17"/>
  <c r="AG587" i="17" s="1"/>
  <c r="AH794" i="17"/>
  <c r="AF654" i="17"/>
  <c r="AG654" i="17" s="1"/>
  <c r="AH761" i="17"/>
  <c r="AF782" i="17"/>
  <c r="AG782" i="17" s="1"/>
  <c r="AH719" i="17"/>
  <c r="AM566" i="15"/>
  <c r="AM717" i="15"/>
  <c r="AJ687" i="15"/>
  <c r="AF560" i="17"/>
  <c r="AG560" i="17" s="1"/>
  <c r="AJ743" i="15"/>
  <c r="AM743" i="15"/>
  <c r="AL743" i="15"/>
  <c r="AK786" i="15"/>
  <c r="AL786" i="15"/>
  <c r="AH224" i="17"/>
  <c r="AH362" i="17"/>
  <c r="AF185" i="17"/>
  <c r="AG185" i="17" s="1"/>
  <c r="AF370" i="17"/>
  <c r="AG370" i="17" s="1"/>
  <c r="AF391" i="17"/>
  <c r="AG391" i="17" s="1"/>
  <c r="AF641" i="17"/>
  <c r="AG641" i="17" s="1"/>
  <c r="AL103" i="15"/>
  <c r="AK566" i="15"/>
  <c r="AM657" i="15"/>
  <c r="AL717" i="15"/>
  <c r="AK702" i="15"/>
  <c r="AL110" i="15"/>
  <c r="AJ110" i="15"/>
  <c r="AK110" i="15"/>
  <c r="AM110" i="15"/>
  <c r="AM145" i="15"/>
  <c r="AJ145" i="15"/>
  <c r="AK145" i="15"/>
  <c r="AM710" i="15"/>
  <c r="AJ710" i="15"/>
  <c r="AK710" i="15"/>
  <c r="AL710" i="15"/>
  <c r="AJ779" i="15"/>
  <c r="AL779" i="15"/>
  <c r="AM779" i="15"/>
  <c r="AK532" i="15"/>
  <c r="AJ532" i="15"/>
  <c r="AK746" i="15"/>
  <c r="AL746" i="15"/>
  <c r="AM746" i="15"/>
  <c r="AJ746" i="15"/>
  <c r="AH231" i="17"/>
  <c r="AH364" i="17"/>
  <c r="AH398" i="17"/>
  <c r="AH392" i="17"/>
  <c r="AH407" i="17"/>
  <c r="AF484" i="17"/>
  <c r="AG484" i="17" s="1"/>
  <c r="AH371" i="17"/>
  <c r="AF471" i="17"/>
  <c r="AG471" i="17" s="1"/>
  <c r="AH478" i="17"/>
  <c r="AH520" i="17"/>
  <c r="AF549" i="17"/>
  <c r="AG549" i="17" s="1"/>
  <c r="AH556" i="17"/>
  <c r="AH572" i="17"/>
  <c r="AF600" i="17"/>
  <c r="AG600" i="17" s="1"/>
  <c r="AF678" i="17"/>
  <c r="AG678" i="17" s="1"/>
  <c r="AH722" i="17"/>
  <c r="AF585" i="17"/>
  <c r="AG585" i="17" s="1"/>
  <c r="AH774" i="17"/>
  <c r="AH675" i="17"/>
  <c r="AH709" i="17"/>
  <c r="AF723" i="17"/>
  <c r="AG723" i="17" s="1"/>
  <c r="AF731" i="17"/>
  <c r="AG731" i="17" s="1"/>
  <c r="AK103" i="15"/>
  <c r="AL657" i="15"/>
  <c r="AK717" i="15"/>
  <c r="AM17" i="15"/>
  <c r="AK17" i="15"/>
  <c r="AL17" i="15"/>
  <c r="AJ17" i="15"/>
  <c r="AJ515" i="15"/>
  <c r="AK515" i="15"/>
  <c r="AL515" i="15"/>
  <c r="AM515" i="15"/>
  <c r="AJ441" i="15"/>
  <c r="AL441" i="15"/>
  <c r="AH128" i="17"/>
  <c r="AH24" i="17"/>
  <c r="AF46" i="17"/>
  <c r="AG46" i="17" s="1"/>
  <c r="AF120" i="17"/>
  <c r="AG120" i="17" s="1"/>
  <c r="AH141" i="17"/>
  <c r="AH42" i="17"/>
  <c r="AF12" i="17"/>
  <c r="AG12" i="17" s="1"/>
  <c r="AH186" i="17"/>
  <c r="AH182" i="17"/>
  <c r="AH143" i="17"/>
  <c r="AF215" i="17"/>
  <c r="AG215" i="17" s="1"/>
  <c r="AH375" i="17"/>
  <c r="AF480" i="17"/>
  <c r="AG480" i="17" s="1"/>
  <c r="AH341" i="17"/>
  <c r="AH419" i="17"/>
  <c r="AF414" i="17"/>
  <c r="AG414" i="17" s="1"/>
  <c r="AF441" i="17"/>
  <c r="AG441" i="17" s="1"/>
  <c r="AF596" i="17"/>
  <c r="AG596" i="17" s="1"/>
  <c r="AH732" i="17"/>
  <c r="AK657" i="15"/>
  <c r="AJ115" i="15"/>
  <c r="AM115" i="15"/>
  <c r="AJ91" i="15"/>
  <c r="AM91" i="15"/>
  <c r="AJ357" i="15"/>
  <c r="AK357" i="15"/>
  <c r="AL357" i="15"/>
  <c r="AM357" i="15"/>
  <c r="AL348" i="15"/>
  <c r="AJ348" i="15"/>
  <c r="AJ719" i="15"/>
  <c r="AL719" i="15"/>
  <c r="AM719" i="15"/>
  <c r="AK750" i="15"/>
  <c r="AL750" i="15"/>
  <c r="AF135" i="17"/>
  <c r="AG135" i="17" s="1"/>
  <c r="AH90" i="17"/>
  <c r="AH67" i="17"/>
  <c r="AH187" i="17"/>
  <c r="AF254" i="17"/>
  <c r="AG254" i="17" s="1"/>
  <c r="AF411" i="17"/>
  <c r="AG411" i="17" s="1"/>
  <c r="AF448" i="17"/>
  <c r="AG448" i="17" s="1"/>
  <c r="AH402" i="17"/>
  <c r="AF450" i="17"/>
  <c r="AG450" i="17" s="1"/>
  <c r="AF416" i="17"/>
  <c r="AG416" i="17" s="1"/>
  <c r="AH517" i="17"/>
  <c r="AF554" i="17"/>
  <c r="AG554" i="17" s="1"/>
  <c r="AH786" i="17"/>
  <c r="AJ747" i="15"/>
  <c r="AH99" i="17"/>
  <c r="AJ90" i="15"/>
  <c r="AK90" i="15"/>
  <c r="AK175" i="15"/>
  <c r="AJ175" i="15"/>
  <c r="AL175" i="15"/>
  <c r="AM175" i="15"/>
  <c r="AM41" i="15"/>
  <c r="AK41" i="15"/>
  <c r="AL41" i="15"/>
  <c r="AJ41" i="15"/>
  <c r="AL395" i="15"/>
  <c r="AK395" i="15"/>
  <c r="AM395" i="15"/>
  <c r="AK294" i="15"/>
  <c r="AJ294" i="15"/>
  <c r="AL294" i="15"/>
  <c r="AM294" i="15"/>
  <c r="AM394" i="15"/>
  <c r="AJ394" i="15"/>
  <c r="AK394" i="15"/>
  <c r="AL394" i="15"/>
  <c r="AK544" i="15"/>
  <c r="AJ544" i="15"/>
  <c r="AK520" i="15"/>
  <c r="AJ520" i="15"/>
  <c r="AL748" i="15"/>
  <c r="AK748" i="15"/>
  <c r="AM748" i="15"/>
  <c r="AM300" i="15"/>
  <c r="AJ300" i="15"/>
  <c r="AL300" i="15"/>
  <c r="AL626" i="15"/>
  <c r="AJ626" i="15"/>
  <c r="AK628" i="15"/>
  <c r="AJ628" i="15"/>
  <c r="AM770" i="15"/>
  <c r="AJ770" i="15"/>
  <c r="AK770" i="15"/>
  <c r="AL770" i="15"/>
  <c r="AH197" i="17"/>
  <c r="AH172" i="17"/>
  <c r="AH493" i="17"/>
  <c r="AF755" i="17"/>
  <c r="AG755" i="17" s="1"/>
  <c r="AM228" i="15"/>
  <c r="AL228" i="15"/>
  <c r="AJ228" i="15"/>
  <c r="AJ499" i="15"/>
  <c r="AM499" i="15"/>
  <c r="AL499" i="15"/>
  <c r="AM346" i="15"/>
  <c r="AJ346" i="15"/>
  <c r="AK486" i="15"/>
  <c r="AJ486" i="15"/>
  <c r="AL486" i="15"/>
  <c r="AM486" i="15"/>
  <c r="AM262" i="15"/>
  <c r="AK262" i="15"/>
  <c r="AJ262" i="15"/>
  <c r="AL262" i="15"/>
  <c r="AJ503" i="15"/>
  <c r="AK503" i="15"/>
  <c r="AM503" i="15"/>
  <c r="AL503" i="15"/>
  <c r="AK749" i="15"/>
  <c r="AL749" i="15"/>
  <c r="AM749" i="15"/>
  <c r="AM771" i="15"/>
  <c r="AJ771" i="15"/>
  <c r="AK771" i="15"/>
  <c r="AL771" i="15"/>
  <c r="AH79" i="17"/>
  <c r="AH525" i="17"/>
  <c r="AK54" i="15"/>
  <c r="AJ54" i="15"/>
  <c r="AJ112" i="15"/>
  <c r="AK112" i="15"/>
  <c r="AM112" i="15"/>
  <c r="AM382" i="15"/>
  <c r="AJ382" i="15"/>
  <c r="AL382" i="15"/>
  <c r="AL119" i="15"/>
  <c r="AM119" i="15"/>
  <c r="AK225" i="15"/>
  <c r="AL225" i="15"/>
  <c r="AM225" i="15"/>
  <c r="AJ225" i="15"/>
  <c r="AM298" i="15"/>
  <c r="AL298" i="15"/>
  <c r="AJ298" i="15"/>
  <c r="AK298" i="15"/>
  <c r="AL98" i="15"/>
  <c r="AJ98" i="15"/>
  <c r="AK98" i="15"/>
  <c r="AM98" i="15"/>
  <c r="AK390" i="15"/>
  <c r="AJ390" i="15"/>
  <c r="AL390" i="15"/>
  <c r="AM390" i="15"/>
  <c r="AK666" i="15"/>
  <c r="AL666" i="15"/>
  <c r="AJ587" i="15"/>
  <c r="AK587" i="15"/>
  <c r="AL587" i="15"/>
  <c r="AM587" i="15"/>
  <c r="AM654" i="15"/>
  <c r="AK654" i="15"/>
  <c r="AL654" i="15"/>
  <c r="AL782" i="15"/>
  <c r="AJ782" i="15"/>
  <c r="AK782" i="15"/>
  <c r="AH464" i="17"/>
  <c r="AH696" i="17"/>
  <c r="AM5" i="15"/>
  <c r="AJ5" i="15"/>
  <c r="AK5" i="15"/>
  <c r="AL5" i="15"/>
  <c r="AJ369" i="15"/>
  <c r="AK369" i="15"/>
  <c r="AL369" i="15"/>
  <c r="AM369" i="15"/>
  <c r="AJ439" i="15"/>
  <c r="AK439" i="15"/>
  <c r="AL439" i="15"/>
  <c r="AM439" i="15"/>
  <c r="AK378" i="15"/>
  <c r="AJ378" i="15"/>
  <c r="AL378" i="15"/>
  <c r="AM378" i="15"/>
  <c r="AK774" i="15"/>
  <c r="AL774" i="15"/>
  <c r="AK689" i="15"/>
  <c r="AM689" i="15"/>
  <c r="AJ689" i="15"/>
  <c r="AL689" i="15"/>
  <c r="AK592" i="15"/>
  <c r="AJ592" i="15"/>
  <c r="AL760" i="15"/>
  <c r="AJ760" i="15"/>
  <c r="AK760" i="15"/>
  <c r="AF156" i="17"/>
  <c r="AG156" i="17" s="1"/>
  <c r="AH255" i="17"/>
  <c r="AH329" i="17"/>
  <c r="AF349" i="17"/>
  <c r="AG349" i="17" s="1"/>
  <c r="AF415" i="17"/>
  <c r="AG415" i="17" s="1"/>
  <c r="AF531" i="17"/>
  <c r="AG531" i="17" s="1"/>
  <c r="AF650" i="17"/>
  <c r="AG650" i="17" s="1"/>
  <c r="AF791" i="17"/>
  <c r="AG791" i="17" s="1"/>
  <c r="AM13" i="15"/>
  <c r="AM194" i="15"/>
  <c r="AK194" i="15"/>
  <c r="AJ88" i="15"/>
  <c r="AK88" i="15"/>
  <c r="AL88" i="15"/>
  <c r="AM88" i="15"/>
  <c r="AK354" i="15"/>
  <c r="AJ354" i="15"/>
  <c r="AL354" i="15"/>
  <c r="AM354" i="15"/>
  <c r="AM442" i="15"/>
  <c r="AL442" i="15"/>
  <c r="AJ442" i="15"/>
  <c r="AK714" i="15"/>
  <c r="AL714" i="15"/>
  <c r="AJ791" i="15"/>
  <c r="AM791" i="15"/>
  <c r="AL791" i="15"/>
  <c r="AJ683" i="15"/>
  <c r="AL683" i="15"/>
  <c r="AM683" i="15"/>
  <c r="AJ381" i="15"/>
  <c r="AK381" i="15"/>
  <c r="AL381" i="15"/>
  <c r="AM381" i="15"/>
  <c r="AJ755" i="15"/>
  <c r="AL755" i="15"/>
  <c r="AM755" i="15"/>
  <c r="AK725" i="15"/>
  <c r="AL725" i="15"/>
  <c r="AM725" i="15"/>
  <c r="AG4" i="17"/>
  <c r="AG463" i="17"/>
  <c r="AG703" i="17"/>
  <c r="AG155" i="17"/>
  <c r="AG642" i="17"/>
  <c r="AG67" i="17"/>
  <c r="AJ292" i="17"/>
  <c r="AK292" i="17"/>
  <c r="AL292" i="17"/>
  <c r="AM292" i="17"/>
  <c r="AL41" i="17"/>
  <c r="AM41" i="17"/>
  <c r="AJ41" i="17"/>
  <c r="AK41" i="17"/>
  <c r="AF136" i="17"/>
  <c r="AG136" i="17" s="1"/>
  <c r="AH125" i="17"/>
  <c r="AH313" i="17"/>
  <c r="AF313" i="17"/>
  <c r="AG313" i="17" s="1"/>
  <c r="AH331" i="17"/>
  <c r="AF395" i="17"/>
  <c r="AG395" i="17" s="1"/>
  <c r="AH372" i="17"/>
  <c r="AF321" i="17"/>
  <c r="AG321" i="17" s="1"/>
  <c r="AH420" i="17"/>
  <c r="AJ385" i="17"/>
  <c r="AK385" i="17"/>
  <c r="AL385" i="17"/>
  <c r="AM385" i="17"/>
  <c r="AH452" i="17"/>
  <c r="AH383" i="17"/>
  <c r="AJ525" i="17"/>
  <c r="AK525" i="17"/>
  <c r="AL525" i="17"/>
  <c r="AM525" i="17"/>
  <c r="AJ462" i="17"/>
  <c r="AK462" i="17"/>
  <c r="AL462" i="17"/>
  <c r="AM462" i="17"/>
  <c r="AM621" i="17"/>
  <c r="AJ621" i="17"/>
  <c r="AK621" i="17"/>
  <c r="AL621" i="17"/>
  <c r="AF595" i="17"/>
  <c r="AG595" i="17" s="1"/>
  <c r="AH538" i="17"/>
  <c r="AF584" i="17"/>
  <c r="AG584" i="17" s="1"/>
  <c r="AH634" i="17"/>
  <c r="AJ756" i="17"/>
  <c r="AK756" i="17"/>
  <c r="AL756" i="17"/>
  <c r="AM756" i="17"/>
  <c r="AJ792" i="17"/>
  <c r="AL792" i="17"/>
  <c r="AM792" i="17"/>
  <c r="AK792" i="17"/>
  <c r="AK111" i="16"/>
  <c r="AJ111" i="16"/>
  <c r="AL111" i="16"/>
  <c r="AM111" i="16"/>
  <c r="AJ34" i="16"/>
  <c r="AK34" i="16"/>
  <c r="AL34" i="16"/>
  <c r="AM34" i="16"/>
  <c r="AJ92" i="16"/>
  <c r="AK92" i="16"/>
  <c r="AL92" i="16"/>
  <c r="AM92" i="16"/>
  <c r="AK116" i="16"/>
  <c r="AL116" i="16"/>
  <c r="AJ116" i="16"/>
  <c r="AM116" i="16"/>
  <c r="AM174" i="16"/>
  <c r="AK174" i="16"/>
  <c r="AJ174" i="16"/>
  <c r="AL174" i="16"/>
  <c r="AM83" i="16"/>
  <c r="AK83" i="16"/>
  <c r="AL83" i="16"/>
  <c r="AJ83" i="16"/>
  <c r="AK285" i="16"/>
  <c r="AJ285" i="16"/>
  <c r="AL285" i="16"/>
  <c r="AM285" i="16"/>
  <c r="AJ191" i="16"/>
  <c r="AK191" i="16"/>
  <c r="AL191" i="16"/>
  <c r="AM191" i="16"/>
  <c r="AK239" i="16"/>
  <c r="AL239" i="16"/>
  <c r="AM239" i="16"/>
  <c r="AJ239" i="16"/>
  <c r="AJ149" i="16"/>
  <c r="AK149" i="16"/>
  <c r="AL149" i="16"/>
  <c r="AM149" i="16"/>
  <c r="AJ320" i="16"/>
  <c r="AK320" i="16"/>
  <c r="AL320" i="16"/>
  <c r="AM320" i="16"/>
  <c r="AM388" i="16"/>
  <c r="AJ388" i="16"/>
  <c r="AK388" i="16"/>
  <c r="AL388" i="16"/>
  <c r="AL394" i="16"/>
  <c r="AM394" i="16"/>
  <c r="AJ394" i="16"/>
  <c r="AK394" i="16"/>
  <c r="AJ462" i="16"/>
  <c r="AK462" i="16"/>
  <c r="AL462" i="16"/>
  <c r="AM462" i="16"/>
  <c r="AJ489" i="16"/>
  <c r="AK489" i="16"/>
  <c r="AL489" i="16"/>
  <c r="AM489" i="16"/>
  <c r="AM685" i="16"/>
  <c r="AK685" i="16"/>
  <c r="AJ685" i="16"/>
  <c r="AL685" i="16"/>
  <c r="AJ654" i="16"/>
  <c r="AK654" i="16"/>
  <c r="AL654" i="16"/>
  <c r="AM654" i="16"/>
  <c r="AK651" i="16"/>
  <c r="AL651" i="16"/>
  <c r="AM651" i="16"/>
  <c r="AJ651" i="16"/>
  <c r="AJ678" i="16"/>
  <c r="AK678" i="16"/>
  <c r="AL678" i="16"/>
  <c r="AM678" i="16"/>
  <c r="AI702" i="16"/>
  <c r="AJ33" i="15"/>
  <c r="E7" i="18" s="1"/>
  <c r="AK33" i="15"/>
  <c r="AJ155" i="15"/>
  <c r="AK155" i="15"/>
  <c r="AL155" i="15"/>
  <c r="AM155" i="15"/>
  <c r="AK166" i="15"/>
  <c r="AL166" i="15"/>
  <c r="AJ166" i="15"/>
  <c r="AM166" i="15"/>
  <c r="AJ64" i="15"/>
  <c r="E8" i="18" s="1"/>
  <c r="AK64" i="15"/>
  <c r="AK314" i="15"/>
  <c r="AL314" i="15"/>
  <c r="AM314" i="15"/>
  <c r="AJ314" i="15"/>
  <c r="AJ152" i="15"/>
  <c r="AK152" i="15"/>
  <c r="AM152" i="15"/>
  <c r="AL152" i="15"/>
  <c r="AL431" i="15"/>
  <c r="AJ431" i="15"/>
  <c r="AK431" i="15"/>
  <c r="AM431" i="15"/>
  <c r="AL202" i="15"/>
  <c r="AJ202" i="15"/>
  <c r="AM202" i="15"/>
  <c r="AK202" i="15"/>
  <c r="AK760" i="16"/>
  <c r="AM760" i="16"/>
  <c r="AL760" i="16"/>
  <c r="AJ760" i="16"/>
  <c r="AJ546" i="15"/>
  <c r="AK546" i="15"/>
  <c r="AM546" i="15"/>
  <c r="AL546" i="15"/>
  <c r="AJ558" i="15"/>
  <c r="AK558" i="15"/>
  <c r="AM558" i="15"/>
  <c r="AL558" i="15"/>
  <c r="AJ475" i="15"/>
  <c r="AK475" i="15"/>
  <c r="AL475" i="15"/>
  <c r="AM475" i="15"/>
  <c r="AJ534" i="15"/>
  <c r="AK534" i="15"/>
  <c r="AM534" i="15"/>
  <c r="AL534" i="15"/>
  <c r="AJ684" i="15"/>
  <c r="AK684" i="15"/>
  <c r="AM684" i="15"/>
  <c r="AL684" i="15"/>
  <c r="AJ672" i="15"/>
  <c r="E28" i="18" s="1"/>
  <c r="AK672" i="15"/>
  <c r="AL727" i="15"/>
  <c r="AM727" i="15"/>
  <c r="AJ727" i="15"/>
  <c r="AK727" i="15"/>
  <c r="AJ682" i="15"/>
  <c r="AK682" i="15"/>
  <c r="AL682" i="15"/>
  <c r="AM682" i="15"/>
  <c r="AL751" i="15"/>
  <c r="AM751" i="15"/>
  <c r="AJ751" i="15"/>
  <c r="AK751" i="15"/>
  <c r="AJ156" i="17"/>
  <c r="AK156" i="17"/>
  <c r="AL156" i="17"/>
  <c r="AM156" i="17"/>
  <c r="AH23" i="17"/>
  <c r="AL29" i="17"/>
  <c r="AM29" i="17"/>
  <c r="AK29" i="17"/>
  <c r="AJ29" i="17"/>
  <c r="AM226" i="17"/>
  <c r="AJ226" i="17"/>
  <c r="AK226" i="17"/>
  <c r="AL226" i="17"/>
  <c r="AL344" i="17"/>
  <c r="AM344" i="17"/>
  <c r="AJ344" i="17"/>
  <c r="AK344" i="17"/>
  <c r="AK5" i="17"/>
  <c r="AL5" i="17"/>
  <c r="AM5" i="17"/>
  <c r="AJ5" i="17"/>
  <c r="AF176" i="17"/>
  <c r="AG176" i="17" s="1"/>
  <c r="AF117" i="17"/>
  <c r="AG117" i="17" s="1"/>
  <c r="AF153" i="17"/>
  <c r="AG153" i="17" s="1"/>
  <c r="AH153" i="17"/>
  <c r="AJ211" i="17"/>
  <c r="AK211" i="17"/>
  <c r="AL211" i="17"/>
  <c r="AM211" i="17"/>
  <c r="AJ221" i="17"/>
  <c r="AK221" i="17"/>
  <c r="AL221" i="17"/>
  <c r="AM221" i="17"/>
  <c r="AF252" i="17"/>
  <c r="AG252" i="17" s="1"/>
  <c r="AF283" i="17"/>
  <c r="AG283" i="17" s="1"/>
  <c r="AJ361" i="17"/>
  <c r="AK361" i="17"/>
  <c r="AL361" i="17"/>
  <c r="AM361" i="17"/>
  <c r="AF399" i="17"/>
  <c r="AM404" i="17"/>
  <c r="AJ404" i="17"/>
  <c r="AK404" i="17"/>
  <c r="AL404" i="17"/>
  <c r="AF258" i="17"/>
  <c r="AG258" i="17" s="1"/>
  <c r="AL433" i="17"/>
  <c r="AM433" i="17"/>
  <c r="AJ433" i="17"/>
  <c r="AK433" i="17"/>
  <c r="AL469" i="17"/>
  <c r="AM469" i="17"/>
  <c r="AJ469" i="17"/>
  <c r="AK469" i="17"/>
  <c r="AJ486" i="17"/>
  <c r="AK486" i="17"/>
  <c r="AL486" i="17"/>
  <c r="AM486" i="17"/>
  <c r="AF483" i="17"/>
  <c r="AG483" i="17" s="1"/>
  <c r="AL493" i="17"/>
  <c r="AJ493" i="17"/>
  <c r="AK493" i="17"/>
  <c r="AM493" i="17"/>
  <c r="AH459" i="17"/>
  <c r="AJ608" i="17"/>
  <c r="AL608" i="17"/>
  <c r="AM608" i="17"/>
  <c r="AK608" i="17"/>
  <c r="AH638" i="17"/>
  <c r="AF612" i="17"/>
  <c r="AG612" i="17" s="1"/>
  <c r="AH547" i="17"/>
  <c r="AJ677" i="17"/>
  <c r="AL677" i="17"/>
  <c r="AM677" i="17"/>
  <c r="AK677" i="17"/>
  <c r="AK692" i="17"/>
  <c r="AL692" i="17"/>
  <c r="AM692" i="17"/>
  <c r="AJ692" i="17"/>
  <c r="AF685" i="17"/>
  <c r="AG685" i="17" s="1"/>
  <c r="AH688" i="17"/>
  <c r="AF589" i="17"/>
  <c r="AG589" i="17" s="1"/>
  <c r="AF664" i="17"/>
  <c r="AG664" i="17" s="1"/>
  <c r="AJ635" i="17"/>
  <c r="AK635" i="17"/>
  <c r="AL635" i="17"/>
  <c r="AM635" i="17"/>
  <c r="AH740" i="17"/>
  <c r="AJ659" i="17"/>
  <c r="AK659" i="17"/>
  <c r="AL659" i="17"/>
  <c r="AM659" i="17"/>
  <c r="AH735" i="17"/>
  <c r="AH783" i="17"/>
  <c r="AK135" i="16"/>
  <c r="AJ135" i="16"/>
  <c r="AL135" i="16"/>
  <c r="AM135" i="16"/>
  <c r="AI95" i="16"/>
  <c r="AJ22" i="16"/>
  <c r="AK22" i="16"/>
  <c r="AL22" i="16"/>
  <c r="AM22" i="16"/>
  <c r="AJ10" i="16"/>
  <c r="AL10" i="16"/>
  <c r="AM10" i="16"/>
  <c r="AK10" i="16"/>
  <c r="AJ88" i="16"/>
  <c r="AL88" i="16"/>
  <c r="AM88" i="16"/>
  <c r="AK88" i="16"/>
  <c r="AK227" i="16"/>
  <c r="AL227" i="16"/>
  <c r="AJ227" i="16"/>
  <c r="AM227" i="16"/>
  <c r="AK273" i="16"/>
  <c r="AM273" i="16"/>
  <c r="AJ273" i="16"/>
  <c r="AL273" i="16"/>
  <c r="AJ314" i="16"/>
  <c r="AL314" i="16"/>
  <c r="AM314" i="16"/>
  <c r="AK314" i="16"/>
  <c r="AJ362" i="16"/>
  <c r="AL362" i="16"/>
  <c r="AM362" i="16"/>
  <c r="AK362" i="16"/>
  <c r="AM270" i="16"/>
  <c r="AK270" i="16"/>
  <c r="AL270" i="16"/>
  <c r="AJ270" i="16"/>
  <c r="AJ356" i="16"/>
  <c r="AK356" i="16"/>
  <c r="AL356" i="16"/>
  <c r="AM356" i="16"/>
  <c r="AJ332" i="16"/>
  <c r="AK332" i="16"/>
  <c r="AL332" i="16"/>
  <c r="AM332" i="16"/>
  <c r="AL414" i="16"/>
  <c r="AJ414" i="16"/>
  <c r="AM414" i="16"/>
  <c r="AK414" i="16"/>
  <c r="AL516" i="16"/>
  <c r="AM516" i="16"/>
  <c r="AJ516" i="16"/>
  <c r="AK516" i="16"/>
  <c r="AI580" i="16"/>
  <c r="AJ450" i="16"/>
  <c r="AK450" i="16"/>
  <c r="AL450" i="16"/>
  <c r="AM450" i="16"/>
  <c r="AK711" i="16"/>
  <c r="AL711" i="16"/>
  <c r="AM711" i="16"/>
  <c r="AJ711" i="16"/>
  <c r="AJ726" i="16"/>
  <c r="AK726" i="16"/>
  <c r="AM726" i="16"/>
  <c r="AL726" i="16"/>
  <c r="AI549" i="16"/>
  <c r="AL776" i="16"/>
  <c r="AM776" i="16"/>
  <c r="AJ776" i="16"/>
  <c r="AK776" i="16"/>
  <c r="AI610" i="16"/>
  <c r="AJ712" i="16"/>
  <c r="AK712" i="16"/>
  <c r="AL712" i="16"/>
  <c r="AM712" i="16"/>
  <c r="AJ51" i="15"/>
  <c r="AK51" i="15"/>
  <c r="AL51" i="15"/>
  <c r="AM51" i="15"/>
  <c r="AJ39" i="15"/>
  <c r="AK39" i="15"/>
  <c r="AL39" i="15"/>
  <c r="AM39" i="15"/>
  <c r="AK106" i="15"/>
  <c r="AL106" i="15"/>
  <c r="AJ106" i="15"/>
  <c r="AM106" i="15"/>
  <c r="AK242" i="15"/>
  <c r="AL242" i="15"/>
  <c r="AM242" i="15"/>
  <c r="AJ242" i="15"/>
  <c r="AJ72" i="15"/>
  <c r="AM72" i="15"/>
  <c r="AK72" i="15"/>
  <c r="AL72" i="15"/>
  <c r="AJ305" i="15"/>
  <c r="AL305" i="15"/>
  <c r="AM305" i="15"/>
  <c r="AK305" i="15"/>
  <c r="AK386" i="15"/>
  <c r="AL386" i="15"/>
  <c r="AM386" i="15"/>
  <c r="AJ386" i="15"/>
  <c r="AJ251" i="15"/>
  <c r="AL251" i="15"/>
  <c r="AK251" i="15"/>
  <c r="AM251" i="15"/>
  <c r="AM528" i="15"/>
  <c r="AJ528" i="15"/>
  <c r="AK528" i="15"/>
  <c r="AL528" i="15"/>
  <c r="AJ629" i="15"/>
  <c r="AK629" i="15"/>
  <c r="AL629" i="15"/>
  <c r="AM629" i="15"/>
  <c r="AJ299" i="15"/>
  <c r="AL299" i="15"/>
  <c r="AK299" i="15"/>
  <c r="AM299" i="15"/>
  <c r="AL178" i="15"/>
  <c r="AK178" i="15"/>
  <c r="AM178" i="15"/>
  <c r="AJ178" i="15"/>
  <c r="AJ636" i="15"/>
  <c r="AK636" i="15"/>
  <c r="AL636" i="15"/>
  <c r="AM636" i="15"/>
  <c r="AJ389" i="15"/>
  <c r="AL389" i="15"/>
  <c r="AM389" i="15"/>
  <c r="AK389" i="15"/>
  <c r="AL553" i="15"/>
  <c r="AM553" i="15"/>
  <c r="AK553" i="15"/>
  <c r="AJ553" i="15"/>
  <c r="AJ708" i="15"/>
  <c r="AK708" i="15"/>
  <c r="AM708" i="15"/>
  <c r="AL708" i="15"/>
  <c r="AJ706" i="15"/>
  <c r="AK706" i="15"/>
  <c r="AL706" i="15"/>
  <c r="AM706" i="15"/>
  <c r="AJ733" i="15"/>
  <c r="E30" i="18" s="1"/>
  <c r="AK733" i="15"/>
  <c r="AJ114" i="17"/>
  <c r="AK114" i="17"/>
  <c r="AL114" i="17"/>
  <c r="AM114" i="17"/>
  <c r="AJ223" i="17"/>
  <c r="AK223" i="17"/>
  <c r="AL223" i="17"/>
  <c r="AM223" i="17"/>
  <c r="AH189" i="17"/>
  <c r="AJ232" i="17"/>
  <c r="AK232" i="17"/>
  <c r="AL232" i="17"/>
  <c r="AM232" i="17"/>
  <c r="AJ180" i="17"/>
  <c r="AK180" i="17"/>
  <c r="AL180" i="17"/>
  <c r="AM180" i="17"/>
  <c r="AH115" i="17"/>
  <c r="AF87" i="17"/>
  <c r="AG87" i="17" s="1"/>
  <c r="AF31" i="17"/>
  <c r="AG31" i="17" s="1"/>
  <c r="AH171" i="17"/>
  <c r="AJ31" i="17"/>
  <c r="AK31" i="17"/>
  <c r="AM31" i="17"/>
  <c r="AL31" i="17"/>
  <c r="AH19" i="17"/>
  <c r="AF91" i="17"/>
  <c r="AG91" i="17" s="1"/>
  <c r="AJ52" i="17"/>
  <c r="AM52" i="17"/>
  <c r="AK52" i="17"/>
  <c r="AL52" i="17"/>
  <c r="AH43" i="17"/>
  <c r="AF119" i="17"/>
  <c r="AG119" i="17" s="1"/>
  <c r="AF154" i="17"/>
  <c r="AG154" i="17" s="1"/>
  <c r="AF198" i="17"/>
  <c r="AG198" i="17" s="1"/>
  <c r="AF49" i="17"/>
  <c r="AG49" i="17" s="1"/>
  <c r="AF173" i="17"/>
  <c r="AG173" i="17" s="1"/>
  <c r="AH212" i="17"/>
  <c r="AH149" i="17"/>
  <c r="AM238" i="17"/>
  <c r="AJ238" i="17"/>
  <c r="AL238" i="17"/>
  <c r="AK238" i="17"/>
  <c r="AJ263" i="17"/>
  <c r="AK263" i="17"/>
  <c r="AL263" i="17"/>
  <c r="AM263" i="17"/>
  <c r="AF247" i="17"/>
  <c r="AF284" i="17"/>
  <c r="AG284" i="17" s="1"/>
  <c r="AL380" i="17"/>
  <c r="AM380" i="17"/>
  <c r="AJ380" i="17"/>
  <c r="AK380" i="17"/>
  <c r="AJ336" i="17"/>
  <c r="AK336" i="17"/>
  <c r="AL336" i="17"/>
  <c r="AM336" i="17"/>
  <c r="AF406" i="17"/>
  <c r="AG406" i="17" s="1"/>
  <c r="AH360" i="17"/>
  <c r="AF394" i="17"/>
  <c r="AG394" i="17" s="1"/>
  <c r="AJ431" i="17"/>
  <c r="AK431" i="17"/>
  <c r="AL431" i="17"/>
  <c r="AM431" i="17"/>
  <c r="AJ479" i="17"/>
  <c r="AK479" i="17"/>
  <c r="AL479" i="17"/>
  <c r="AM479" i="17"/>
  <c r="AJ373" i="17"/>
  <c r="AK373" i="17"/>
  <c r="AL373" i="17"/>
  <c r="AM373" i="17"/>
  <c r="AJ438" i="17"/>
  <c r="AK438" i="17"/>
  <c r="AL438" i="17"/>
  <c r="AM438" i="17"/>
  <c r="AJ491" i="17"/>
  <c r="AK491" i="17"/>
  <c r="AL491" i="17"/>
  <c r="AM491" i="17"/>
  <c r="AH428" i="17"/>
  <c r="AH405" i="17"/>
  <c r="AF487" i="17"/>
  <c r="AG487" i="17" s="1"/>
  <c r="AJ450" i="17"/>
  <c r="AK450" i="17"/>
  <c r="AL450" i="17"/>
  <c r="AM450" i="17"/>
  <c r="AF516" i="17"/>
  <c r="AG516" i="17" s="1"/>
  <c r="AF526" i="17"/>
  <c r="AG526" i="17" s="1"/>
  <c r="AJ553" i="17"/>
  <c r="AK553" i="17"/>
  <c r="AL553" i="17"/>
  <c r="AM553" i="17"/>
  <c r="AF514" i="17"/>
  <c r="AG514" i="17" s="1"/>
  <c r="AK482" i="17"/>
  <c r="AL482" i="17"/>
  <c r="AM482" i="17"/>
  <c r="AJ482" i="17"/>
  <c r="AH519" i="17"/>
  <c r="AM561" i="17"/>
  <c r="AK561" i="17"/>
  <c r="AL561" i="17"/>
  <c r="AJ561" i="17"/>
  <c r="AF234" i="17"/>
  <c r="AG234" i="17" s="1"/>
  <c r="AJ517" i="17"/>
  <c r="AK517" i="17"/>
  <c r="AL517" i="17"/>
  <c r="AM517" i="17"/>
  <c r="AH617" i="17"/>
  <c r="AF604" i="17"/>
  <c r="AG604" i="17" s="1"/>
  <c r="AF575" i="17"/>
  <c r="AG575" i="17" s="1"/>
  <c r="AH693" i="17"/>
  <c r="AJ695" i="17"/>
  <c r="AK695" i="17"/>
  <c r="AL695" i="17"/>
  <c r="AM695" i="17"/>
  <c r="AH684" i="17"/>
  <c r="AJ709" i="17"/>
  <c r="AM709" i="17"/>
  <c r="AK709" i="17"/>
  <c r="AL709" i="17"/>
  <c r="AJ671" i="17"/>
  <c r="AK671" i="17"/>
  <c r="AL671" i="17"/>
  <c r="AM671" i="17"/>
  <c r="AJ707" i="17"/>
  <c r="AK707" i="17"/>
  <c r="AL707" i="17"/>
  <c r="AM707" i="17"/>
  <c r="AH759" i="17"/>
  <c r="AF778" i="17"/>
  <c r="AG778" i="17" s="1"/>
  <c r="AH743" i="17"/>
  <c r="AK147" i="16"/>
  <c r="AJ147" i="16"/>
  <c r="AL147" i="16"/>
  <c r="AM147" i="16"/>
  <c r="AI64" i="16"/>
  <c r="AK172" i="16"/>
  <c r="AM172" i="16"/>
  <c r="AJ172" i="16"/>
  <c r="AL172" i="16"/>
  <c r="AM186" i="16"/>
  <c r="AK186" i="16"/>
  <c r="AJ186" i="16"/>
  <c r="AL186" i="16"/>
  <c r="AM235" i="16"/>
  <c r="AJ235" i="16"/>
  <c r="AK235" i="16"/>
  <c r="AL235" i="16"/>
  <c r="AJ193" i="16"/>
  <c r="AK193" i="16"/>
  <c r="AL193" i="16"/>
  <c r="AM193" i="16"/>
  <c r="AJ82" i="16"/>
  <c r="AK82" i="16"/>
  <c r="AL82" i="16"/>
  <c r="AM82" i="16"/>
  <c r="AM119" i="16"/>
  <c r="AJ119" i="16"/>
  <c r="AK119" i="16"/>
  <c r="AL119" i="16"/>
  <c r="AK251" i="16"/>
  <c r="AL251" i="16"/>
  <c r="AJ251" i="16"/>
  <c r="AM251" i="16"/>
  <c r="AJ456" i="16"/>
  <c r="AL456" i="16"/>
  <c r="AM456" i="16"/>
  <c r="AK456" i="16"/>
  <c r="AJ477" i="16"/>
  <c r="AK477" i="16"/>
  <c r="AL477" i="16"/>
  <c r="AM477" i="16"/>
  <c r="AM637" i="16"/>
  <c r="AK637" i="16"/>
  <c r="AJ637" i="16"/>
  <c r="AL637" i="16"/>
  <c r="AM697" i="16"/>
  <c r="AK697" i="16"/>
  <c r="AL697" i="16"/>
  <c r="AJ697" i="16"/>
  <c r="AI672" i="16"/>
  <c r="AJ618" i="16"/>
  <c r="AK618" i="16"/>
  <c r="AL618" i="16"/>
  <c r="AM618" i="16"/>
  <c r="AJ704" i="16"/>
  <c r="AK704" i="16"/>
  <c r="AL704" i="16"/>
  <c r="AM704" i="16"/>
  <c r="AJ438" i="16"/>
  <c r="AK438" i="16"/>
  <c r="AL438" i="16"/>
  <c r="AM438" i="16"/>
  <c r="AI733" i="16"/>
  <c r="AK791" i="16"/>
  <c r="AM791" i="16"/>
  <c r="AJ791" i="16"/>
  <c r="AL791" i="16"/>
  <c r="AK752" i="16"/>
  <c r="AJ752" i="16"/>
  <c r="AL752" i="16"/>
  <c r="AM752" i="16"/>
  <c r="AK687" i="16"/>
  <c r="AL687" i="16"/>
  <c r="AM687" i="16"/>
  <c r="AJ687" i="16"/>
  <c r="AK786" i="16"/>
  <c r="AJ786" i="16"/>
  <c r="AL786" i="16"/>
  <c r="AM786" i="16"/>
  <c r="AJ27" i="15"/>
  <c r="AK27" i="15"/>
  <c r="AL27" i="15"/>
  <c r="AM27" i="15"/>
  <c r="AJ167" i="15"/>
  <c r="AK167" i="15"/>
  <c r="AL167" i="15"/>
  <c r="AM167" i="15"/>
  <c r="AK326" i="15"/>
  <c r="AL326" i="15"/>
  <c r="AM326" i="15"/>
  <c r="AJ326" i="15"/>
  <c r="AJ311" i="15"/>
  <c r="AL311" i="15"/>
  <c r="AK311" i="15"/>
  <c r="AM311" i="15"/>
  <c r="AJ164" i="15"/>
  <c r="AK164" i="15"/>
  <c r="AM164" i="15"/>
  <c r="AL164" i="15"/>
  <c r="AJ132" i="15"/>
  <c r="AK132" i="15"/>
  <c r="AL132" i="15"/>
  <c r="AM132" i="15"/>
  <c r="AJ255" i="15"/>
  <c r="AK255" i="15"/>
  <c r="AL255" i="15"/>
  <c r="AM255" i="15"/>
  <c r="AJ287" i="15"/>
  <c r="AL287" i="15"/>
  <c r="AK287" i="15"/>
  <c r="AM287" i="15"/>
  <c r="AL529" i="15"/>
  <c r="AM529" i="15"/>
  <c r="AJ529" i="15"/>
  <c r="AK529" i="15"/>
  <c r="AL703" i="15"/>
  <c r="AM703" i="15"/>
  <c r="AK703" i="15"/>
  <c r="AJ703" i="15"/>
  <c r="AJ660" i="15"/>
  <c r="AK660" i="15"/>
  <c r="AL660" i="15"/>
  <c r="AM660" i="15"/>
  <c r="AK794" i="15"/>
  <c r="AJ794" i="15"/>
  <c r="E32" i="18" s="1"/>
  <c r="AJ694" i="15"/>
  <c r="AK694" i="15"/>
  <c r="AL694" i="15"/>
  <c r="AM694" i="15"/>
  <c r="AH20" i="17"/>
  <c r="AJ397" i="17"/>
  <c r="AK397" i="17"/>
  <c r="AL397" i="17"/>
  <c r="AM397" i="17"/>
  <c r="AL122" i="17"/>
  <c r="AM122" i="17"/>
  <c r="AJ122" i="17"/>
  <c r="AK122" i="17"/>
  <c r="AH25" i="17"/>
  <c r="AH37" i="17"/>
  <c r="AF62" i="17"/>
  <c r="AG62" i="17" s="1"/>
  <c r="AM46" i="17"/>
  <c r="AJ46" i="17"/>
  <c r="AK46" i="17"/>
  <c r="AL46" i="17"/>
  <c r="AM264" i="17"/>
  <c r="AK264" i="17"/>
  <c r="AL264" i="17"/>
  <c r="AJ264" i="17"/>
  <c r="AJ316" i="17"/>
  <c r="AK316" i="17"/>
  <c r="AL316" i="17"/>
  <c r="AM316" i="17"/>
  <c r="AF307" i="17"/>
  <c r="AG307" i="17" s="1"/>
  <c r="AH412" i="17"/>
  <c r="AL258" i="17"/>
  <c r="AM258" i="17"/>
  <c r="AK258" i="17"/>
  <c r="AJ258" i="17"/>
  <c r="AF385" i="17"/>
  <c r="AG385" i="17" s="1"/>
  <c r="AM531" i="17"/>
  <c r="AJ531" i="17"/>
  <c r="AK531" i="17"/>
  <c r="AL531" i="17"/>
  <c r="AJ513" i="17"/>
  <c r="AK513" i="17"/>
  <c r="AL513" i="17"/>
  <c r="AM513" i="17"/>
  <c r="AH558" i="17"/>
  <c r="AJ474" i="17"/>
  <c r="AK474" i="17"/>
  <c r="AL474" i="17"/>
  <c r="AM474" i="17"/>
  <c r="AH336" i="17"/>
  <c r="AH586" i="17"/>
  <c r="AG581" i="17"/>
  <c r="AJ685" i="17"/>
  <c r="AK685" i="17"/>
  <c r="AL685" i="17"/>
  <c r="AM685" i="17"/>
  <c r="AH697" i="17"/>
  <c r="AH712" i="17"/>
  <c r="AM738" i="17"/>
  <c r="AJ738" i="17"/>
  <c r="AK738" i="17"/>
  <c r="AL738" i="17"/>
  <c r="AM762" i="17"/>
  <c r="AJ762" i="17"/>
  <c r="AL762" i="17"/>
  <c r="AK762" i="17"/>
  <c r="AH715" i="17"/>
  <c r="AK3" i="16"/>
  <c r="AJ3" i="16"/>
  <c r="AM3" i="16" s="1"/>
  <c r="AH718" i="17"/>
  <c r="AJ20" i="16"/>
  <c r="AK20" i="16"/>
  <c r="AL20" i="16"/>
  <c r="AM20" i="16"/>
  <c r="AK128" i="16"/>
  <c r="AL128" i="16"/>
  <c r="AJ128" i="16"/>
  <c r="AM128" i="16"/>
  <c r="AI184" i="16"/>
  <c r="AL24" i="16"/>
  <c r="AK24" i="16"/>
  <c r="AM24" i="16"/>
  <c r="AJ24" i="16"/>
  <c r="AJ213" i="16"/>
  <c r="AK213" i="16"/>
  <c r="AL213" i="16"/>
  <c r="AM213" i="16"/>
  <c r="AM138" i="16"/>
  <c r="AK138" i="16"/>
  <c r="AL138" i="16"/>
  <c r="AJ138" i="16"/>
  <c r="AJ203" i="16"/>
  <c r="AK203" i="16"/>
  <c r="AL203" i="16"/>
  <c r="AM203" i="16"/>
  <c r="AJ335" i="16"/>
  <c r="AK335" i="16"/>
  <c r="AL335" i="16"/>
  <c r="AM335" i="16"/>
  <c r="AL528" i="16"/>
  <c r="AM528" i="16"/>
  <c r="AJ528" i="16"/>
  <c r="AK528" i="16"/>
  <c r="AJ666" i="16"/>
  <c r="AK666" i="16"/>
  <c r="AL666" i="16"/>
  <c r="AM666" i="16"/>
  <c r="AJ644" i="16"/>
  <c r="AK644" i="16"/>
  <c r="AL644" i="16"/>
  <c r="AM644" i="16"/>
  <c r="AK757" i="16"/>
  <c r="AJ757" i="16"/>
  <c r="AL757" i="16"/>
  <c r="AM757" i="16"/>
  <c r="AJ668" i="16"/>
  <c r="AK668" i="16"/>
  <c r="AM668" i="16"/>
  <c r="AL668" i="16"/>
  <c r="AL759" i="16"/>
  <c r="AJ759" i="16"/>
  <c r="AK759" i="16"/>
  <c r="AM759" i="16"/>
  <c r="AJ632" i="16"/>
  <c r="AK632" i="16"/>
  <c r="AL632" i="16"/>
  <c r="AM632" i="16"/>
  <c r="AJ690" i="16"/>
  <c r="AK690" i="16"/>
  <c r="AL690" i="16"/>
  <c r="AM690" i="16"/>
  <c r="AK118" i="15"/>
  <c r="AL118" i="15"/>
  <c r="AJ118" i="15"/>
  <c r="AM118" i="15"/>
  <c r="AK764" i="16"/>
  <c r="AL764" i="16"/>
  <c r="AM764" i="16"/>
  <c r="AJ764" i="16"/>
  <c r="AK254" i="15"/>
  <c r="AL254" i="15"/>
  <c r="AM254" i="15"/>
  <c r="AJ254" i="15"/>
  <c r="AJ315" i="15"/>
  <c r="AK315" i="15"/>
  <c r="AL315" i="15"/>
  <c r="AM315" i="15"/>
  <c r="AL174" i="15"/>
  <c r="AK174" i="15"/>
  <c r="AJ174" i="15"/>
  <c r="AM174" i="15"/>
  <c r="AJ451" i="15"/>
  <c r="AK451" i="15"/>
  <c r="AL451" i="15"/>
  <c r="AM451" i="15"/>
  <c r="AJ247" i="15"/>
  <c r="AK247" i="15"/>
  <c r="AL247" i="15"/>
  <c r="AM247" i="15"/>
  <c r="AJ257" i="15"/>
  <c r="AL257" i="15"/>
  <c r="AM257" i="15"/>
  <c r="AK257" i="15"/>
  <c r="AJ343" i="15"/>
  <c r="AK343" i="15"/>
  <c r="AL343" i="15"/>
  <c r="AM343" i="15"/>
  <c r="AJ403" i="15"/>
  <c r="AK403" i="15"/>
  <c r="AL403" i="15"/>
  <c r="AM403" i="15"/>
  <c r="AM540" i="15"/>
  <c r="AJ540" i="15"/>
  <c r="AK540" i="15"/>
  <c r="AL540" i="15"/>
  <c r="AL577" i="15"/>
  <c r="AJ577" i="15"/>
  <c r="AK577" i="15"/>
  <c r="AM577" i="15"/>
  <c r="AJ648" i="15"/>
  <c r="AK648" i="15"/>
  <c r="AL648" i="15"/>
  <c r="AM648" i="15"/>
  <c r="AL409" i="15"/>
  <c r="AM409" i="15"/>
  <c r="AJ409" i="15"/>
  <c r="AK409" i="15"/>
  <c r="AJ720" i="15"/>
  <c r="AK720" i="15"/>
  <c r="AM720" i="15"/>
  <c r="AL720" i="15"/>
  <c r="AJ696" i="15"/>
  <c r="AK696" i="15"/>
  <c r="AM696" i="15"/>
  <c r="AL696" i="15"/>
  <c r="AM215" i="15"/>
  <c r="M13" i="18" s="1"/>
  <c r="AH301" i="17"/>
  <c r="AK39" i="16"/>
  <c r="AM39" i="16"/>
  <c r="AJ39" i="16"/>
  <c r="AL39" i="16"/>
  <c r="AF162" i="17"/>
  <c r="AG162" i="17" s="1"/>
  <c r="AF147" i="17"/>
  <c r="AG147" i="17" s="1"/>
  <c r="AH92" i="17"/>
  <c r="AK10" i="17"/>
  <c r="AM10" i="17"/>
  <c r="AJ10" i="17"/>
  <c r="AL10" i="17"/>
  <c r="AH10" i="17"/>
  <c r="AK26" i="17"/>
  <c r="AL26" i="17"/>
  <c r="AJ26" i="17"/>
  <c r="AM26" i="17"/>
  <c r="AF80" i="17"/>
  <c r="AG80" i="17" s="1"/>
  <c r="AJ250" i="17"/>
  <c r="AK250" i="17"/>
  <c r="AL250" i="17"/>
  <c r="AM250" i="17"/>
  <c r="AH134" i="17"/>
  <c r="AF271" i="17"/>
  <c r="AG271" i="17" s="1"/>
  <c r="AH289" i="17"/>
  <c r="AF8" i="17"/>
  <c r="AG8" i="17" s="1"/>
  <c r="AH116" i="17"/>
  <c r="AJ107" i="17"/>
  <c r="AK107" i="17"/>
  <c r="AL107" i="17"/>
  <c r="AM107" i="17"/>
  <c r="AF133" i="17"/>
  <c r="AG133" i="17" s="1"/>
  <c r="AF6" i="17"/>
  <c r="AG6" i="17" s="1"/>
  <c r="AJ102" i="17"/>
  <c r="AK102" i="17"/>
  <c r="AL102" i="17"/>
  <c r="AM102" i="17"/>
  <c r="AF73" i="17"/>
  <c r="AG73" i="17" s="1"/>
  <c r="AF84" i="17"/>
  <c r="AG84" i="17" s="1"/>
  <c r="AH139" i="17"/>
  <c r="AJ76" i="17"/>
  <c r="AK76" i="17"/>
  <c r="AL76" i="17"/>
  <c r="AM76" i="17"/>
  <c r="AH179" i="17"/>
  <c r="AJ262" i="17"/>
  <c r="AK262" i="17"/>
  <c r="AL262" i="17"/>
  <c r="AM262" i="17"/>
  <c r="AF235" i="17"/>
  <c r="AG235" i="17" s="1"/>
  <c r="AF210" i="17"/>
  <c r="AG210" i="17" s="1"/>
  <c r="AL265" i="17"/>
  <c r="AM265" i="17"/>
  <c r="AJ265" i="17"/>
  <c r="AK265" i="17"/>
  <c r="AH386" i="17"/>
  <c r="AH290" i="17"/>
  <c r="AJ340" i="17"/>
  <c r="AK340" i="17"/>
  <c r="AL340" i="17"/>
  <c r="AM340" i="17"/>
  <c r="AF369" i="17"/>
  <c r="AH439" i="17"/>
  <c r="AH380" i="17"/>
  <c r="AF288" i="17"/>
  <c r="AG288" i="17" s="1"/>
  <c r="AL481" i="17"/>
  <c r="AM481" i="17"/>
  <c r="AJ481" i="17"/>
  <c r="AK481" i="17"/>
  <c r="AH494" i="17"/>
  <c r="AH527" i="17"/>
  <c r="AH528" i="17"/>
  <c r="AJ620" i="17"/>
  <c r="AK620" i="17"/>
  <c r="AL620" i="17"/>
  <c r="AM620" i="17"/>
  <c r="AH609" i="17"/>
  <c r="AJ689" i="17"/>
  <c r="AL689" i="17"/>
  <c r="AK689" i="17"/>
  <c r="AM689" i="17"/>
  <c r="AM690" i="17"/>
  <c r="AK690" i="17"/>
  <c r="AJ690" i="17"/>
  <c r="AL690" i="17"/>
  <c r="AF672" i="17"/>
  <c r="AG672" i="17" s="1"/>
  <c r="AH758" i="17"/>
  <c r="AF645" i="17"/>
  <c r="AG645" i="17" s="1"/>
  <c r="AJ721" i="17"/>
  <c r="AK721" i="17"/>
  <c r="AL721" i="17"/>
  <c r="AM721" i="17"/>
  <c r="AJ744" i="17"/>
  <c r="AK744" i="17"/>
  <c r="AL744" i="17"/>
  <c r="AM744" i="17"/>
  <c r="AH780" i="17"/>
  <c r="AF789" i="17"/>
  <c r="AG789" i="17" s="1"/>
  <c r="AF706" i="17"/>
  <c r="AG706" i="17" s="1"/>
  <c r="AF764" i="17"/>
  <c r="AK15" i="16"/>
  <c r="AM15" i="16"/>
  <c r="AJ15" i="16"/>
  <c r="AL15" i="16"/>
  <c r="AI33" i="16"/>
  <c r="AK196" i="16"/>
  <c r="AM196" i="16"/>
  <c r="AJ196" i="16"/>
  <c r="AL196" i="16"/>
  <c r="AM198" i="16"/>
  <c r="AK198" i="16"/>
  <c r="AJ198" i="16"/>
  <c r="AL198" i="16"/>
  <c r="AJ118" i="16"/>
  <c r="AK118" i="16"/>
  <c r="AL118" i="16"/>
  <c r="AM118" i="16"/>
  <c r="AK249" i="16"/>
  <c r="AM249" i="16"/>
  <c r="AJ249" i="16"/>
  <c r="AL249" i="16"/>
  <c r="AJ326" i="16"/>
  <c r="AL326" i="16"/>
  <c r="AM326" i="16"/>
  <c r="AK326" i="16"/>
  <c r="AJ311" i="16"/>
  <c r="AK311" i="16"/>
  <c r="AL311" i="16"/>
  <c r="AM311" i="16"/>
  <c r="AI337" i="16"/>
  <c r="AI276" i="16"/>
  <c r="AJ509" i="16"/>
  <c r="AK509" i="16"/>
  <c r="AL509" i="16"/>
  <c r="AM509" i="16"/>
  <c r="AM709" i="16"/>
  <c r="AK709" i="16"/>
  <c r="AL709" i="16"/>
  <c r="AJ709" i="16"/>
  <c r="AM569" i="16"/>
  <c r="AK569" i="16"/>
  <c r="AL569" i="16"/>
  <c r="AJ569" i="16"/>
  <c r="AK663" i="16"/>
  <c r="AL663" i="16"/>
  <c r="AM663" i="16"/>
  <c r="AJ663" i="16"/>
  <c r="AJ750" i="16"/>
  <c r="AK750" i="16"/>
  <c r="AM750" i="16"/>
  <c r="AL750" i="16"/>
  <c r="AK699" i="16"/>
  <c r="AL699" i="16"/>
  <c r="AM699" i="16"/>
  <c r="AJ699" i="16"/>
  <c r="AJ546" i="16"/>
  <c r="AL546" i="16"/>
  <c r="AM546" i="16"/>
  <c r="AK546" i="16"/>
  <c r="AJ209" i="15"/>
  <c r="AL209" i="15"/>
  <c r="AM209" i="15"/>
  <c r="AK209" i="15"/>
  <c r="AJ95" i="15"/>
  <c r="E9" i="18" s="1"/>
  <c r="AK95" i="15"/>
  <c r="AL95" i="15"/>
  <c r="L9" i="18" s="1"/>
  <c r="AJ259" i="15"/>
  <c r="AK259" i="15"/>
  <c r="AL259" i="15"/>
  <c r="AM259" i="15"/>
  <c r="AJ355" i="15"/>
  <c r="AK355" i="15"/>
  <c r="AL355" i="15"/>
  <c r="AM355" i="15"/>
  <c r="AJ463" i="15"/>
  <c r="AK463" i="15"/>
  <c r="AM463" i="15"/>
  <c r="AL463" i="15"/>
  <c r="AJ144" i="15"/>
  <c r="AK144" i="15"/>
  <c r="AL144" i="15"/>
  <c r="AM144" i="15"/>
  <c r="AJ269" i="15"/>
  <c r="AL269" i="15"/>
  <c r="AM269" i="15"/>
  <c r="AK269" i="15"/>
  <c r="AK338" i="15"/>
  <c r="AL338" i="15"/>
  <c r="AM338" i="15"/>
  <c r="AJ338" i="15"/>
  <c r="AJ581" i="15"/>
  <c r="AK581" i="15"/>
  <c r="AL581" i="15"/>
  <c r="AM581" i="15"/>
  <c r="AK22" i="15"/>
  <c r="AL22" i="15"/>
  <c r="AJ22" i="15"/>
  <c r="AM22" i="15"/>
  <c r="AJ363" i="15"/>
  <c r="AK363" i="15"/>
  <c r="AL363" i="15"/>
  <c r="AM363" i="15"/>
  <c r="AJ375" i="15"/>
  <c r="AK375" i="15"/>
  <c r="AL375" i="15"/>
  <c r="AM375" i="15"/>
  <c r="AK470" i="15"/>
  <c r="AL470" i="15"/>
  <c r="AJ470" i="15"/>
  <c r="AM470" i="15"/>
  <c r="AL739" i="15"/>
  <c r="AM739" i="15"/>
  <c r="AJ739" i="15"/>
  <c r="AK739" i="15"/>
  <c r="AJ425" i="15"/>
  <c r="AL425" i="15"/>
  <c r="AK425" i="15"/>
  <c r="AM425" i="15"/>
  <c r="AJ729" i="15"/>
  <c r="AK729" i="15"/>
  <c r="AL729" i="15"/>
  <c r="AM729" i="15"/>
  <c r="AJ549" i="15"/>
  <c r="E24" i="18" s="1"/>
  <c r="AK549" i="15"/>
  <c r="AJ96" i="15"/>
  <c r="AK96" i="15"/>
  <c r="AL96" i="15"/>
  <c r="AM96" i="15"/>
  <c r="AL356" i="17"/>
  <c r="AM356" i="17"/>
  <c r="AJ356" i="17"/>
  <c r="AK356" i="17"/>
  <c r="AF352" i="17"/>
  <c r="AG352" i="17" s="1"/>
  <c r="AJ453" i="17"/>
  <c r="AK453" i="17"/>
  <c r="AL453" i="17"/>
  <c r="AM453" i="17"/>
  <c r="AJ443" i="17"/>
  <c r="AK443" i="17"/>
  <c r="AL443" i="17"/>
  <c r="AM443" i="17"/>
  <c r="AH323" i="17"/>
  <c r="AH539" i="17"/>
  <c r="AJ505" i="17"/>
  <c r="AK505" i="17"/>
  <c r="AL505" i="17"/>
  <c r="AM505" i="17"/>
  <c r="AJ529" i="17"/>
  <c r="AK529" i="17"/>
  <c r="AL529" i="17"/>
  <c r="AM529" i="17"/>
  <c r="AH593" i="17"/>
  <c r="AJ501" i="17"/>
  <c r="AK501" i="17"/>
  <c r="AL501" i="17"/>
  <c r="AM501" i="17"/>
  <c r="AH536" i="17"/>
  <c r="AF544" i="17"/>
  <c r="AG544" i="17" s="1"/>
  <c r="AJ626" i="17"/>
  <c r="AK626" i="17"/>
  <c r="AL626" i="17"/>
  <c r="AM626" i="17"/>
  <c r="AH535" i="17"/>
  <c r="AK668" i="17"/>
  <c r="AL668" i="17"/>
  <c r="AM668" i="17"/>
  <c r="AJ668" i="17"/>
  <c r="AF704" i="17"/>
  <c r="AG704" i="17" s="1"/>
  <c r="AF695" i="17"/>
  <c r="AG695" i="17" s="1"/>
  <c r="AH610" i="17"/>
  <c r="AH792" i="17"/>
  <c r="AM786" i="17"/>
  <c r="AJ786" i="17"/>
  <c r="AK786" i="17"/>
  <c r="AL786" i="17"/>
  <c r="AF741" i="17"/>
  <c r="AG741" i="17" s="1"/>
  <c r="AK27" i="16"/>
  <c r="AM27" i="16"/>
  <c r="AJ27" i="16"/>
  <c r="AL27" i="16"/>
  <c r="AK208" i="16"/>
  <c r="AJ208" i="16"/>
  <c r="AL208" i="16"/>
  <c r="AM208" i="16"/>
  <c r="AI154" i="16"/>
  <c r="AI123" i="16"/>
  <c r="AJ179" i="16"/>
  <c r="AK179" i="16"/>
  <c r="AL179" i="16"/>
  <c r="AM179" i="16"/>
  <c r="AM131" i="16"/>
  <c r="AJ131" i="16"/>
  <c r="AK131" i="16"/>
  <c r="AL131" i="16"/>
  <c r="AK256" i="16"/>
  <c r="AJ256" i="16"/>
  <c r="AM256" i="16"/>
  <c r="AL256" i="16"/>
  <c r="AJ205" i="16"/>
  <c r="AK205" i="16"/>
  <c r="AL205" i="16"/>
  <c r="AM205" i="16"/>
  <c r="AJ292" i="16"/>
  <c r="AK292" i="16"/>
  <c r="AL292" i="16"/>
  <c r="AM292" i="16"/>
  <c r="AI398" i="16"/>
  <c r="AK407" i="16"/>
  <c r="AM407" i="16"/>
  <c r="AJ407" i="16"/>
  <c r="AL407" i="16"/>
  <c r="AJ468" i="16"/>
  <c r="AL468" i="16"/>
  <c r="AM468" i="16"/>
  <c r="AK468" i="16"/>
  <c r="AL540" i="16"/>
  <c r="AM540" i="16"/>
  <c r="AJ540" i="16"/>
  <c r="AK540" i="16"/>
  <c r="AJ296" i="16"/>
  <c r="AK296" i="16"/>
  <c r="AL296" i="16"/>
  <c r="AM296" i="16"/>
  <c r="AJ347" i="16"/>
  <c r="AK347" i="16"/>
  <c r="AL347" i="16"/>
  <c r="AM347" i="16"/>
  <c r="AJ525" i="16"/>
  <c r="AK525" i="16"/>
  <c r="AL525" i="16"/>
  <c r="AM525" i="16"/>
  <c r="AJ561" i="16"/>
  <c r="AK561" i="16"/>
  <c r="AL561" i="16"/>
  <c r="AM561" i="16"/>
  <c r="AK571" i="16"/>
  <c r="AL571" i="16"/>
  <c r="AM571" i="16"/>
  <c r="AJ571" i="16"/>
  <c r="AJ680" i="16"/>
  <c r="AK680" i="16"/>
  <c r="AL680" i="16"/>
  <c r="AM680" i="16"/>
  <c r="AM721" i="16"/>
  <c r="AK721" i="16"/>
  <c r="AJ721" i="16"/>
  <c r="AL721" i="16"/>
  <c r="AL788" i="16"/>
  <c r="AM788" i="16"/>
  <c r="AJ788" i="16"/>
  <c r="AK788" i="16"/>
  <c r="AK769" i="16"/>
  <c r="AJ769" i="16"/>
  <c r="AL769" i="16"/>
  <c r="AM769" i="16"/>
  <c r="AK675" i="16"/>
  <c r="AL675" i="16"/>
  <c r="AM675" i="16"/>
  <c r="AJ675" i="16"/>
  <c r="AJ613" i="16"/>
  <c r="AK613" i="16"/>
  <c r="AL613" i="16"/>
  <c r="AM613" i="16"/>
  <c r="L29" i="18"/>
  <c r="M29" i="18"/>
  <c r="AK70" i="15"/>
  <c r="AL70" i="15"/>
  <c r="AJ70" i="15"/>
  <c r="AM70" i="15"/>
  <c r="AL102" i="15"/>
  <c r="AM102" i="15"/>
  <c r="AJ102" i="15"/>
  <c r="AK102" i="15"/>
  <c r="AK266" i="15"/>
  <c r="AL266" i="15"/>
  <c r="AM266" i="15"/>
  <c r="AJ266" i="15"/>
  <c r="AJ329" i="15"/>
  <c r="AL329" i="15"/>
  <c r="AM329" i="15"/>
  <c r="AK329" i="15"/>
  <c r="AK362" i="15"/>
  <c r="AL362" i="15"/>
  <c r="AM362" i="15"/>
  <c r="AJ362" i="15"/>
  <c r="AJ184" i="15"/>
  <c r="E12" i="18" s="1"/>
  <c r="AK184" i="15"/>
  <c r="AJ488" i="15"/>
  <c r="E22" i="18" s="1"/>
  <c r="AK488" i="15"/>
  <c r="AL488" i="15"/>
  <c r="L22" i="18" s="1"/>
  <c r="AL419" i="15"/>
  <c r="AK419" i="15"/>
  <c r="AM419" i="15"/>
  <c r="AJ419" i="15"/>
  <c r="AL481" i="15"/>
  <c r="AM481" i="15"/>
  <c r="AJ481" i="15"/>
  <c r="AK481" i="15"/>
  <c r="AM552" i="15"/>
  <c r="AJ552" i="15"/>
  <c r="AK552" i="15"/>
  <c r="AL552" i="15"/>
  <c r="AK580" i="15"/>
  <c r="AJ580" i="15"/>
  <c r="E25" i="18" s="1"/>
  <c r="AJ307" i="15"/>
  <c r="E16" i="18" s="1"/>
  <c r="AK307" i="15"/>
  <c r="AJ331" i="15"/>
  <c r="AK331" i="15"/>
  <c r="AL331" i="15"/>
  <c r="AM331" i="15"/>
  <c r="AJ605" i="15"/>
  <c r="AK605" i="15"/>
  <c r="AL605" i="15"/>
  <c r="AM605" i="15"/>
  <c r="AK22" i="17"/>
  <c r="AM22" i="17"/>
  <c r="AJ22" i="17"/>
  <c r="AL22" i="17"/>
  <c r="AJ90" i="17"/>
  <c r="AK90" i="17"/>
  <c r="AL90" i="17"/>
  <c r="AM90" i="17"/>
  <c r="AJ768" i="17"/>
  <c r="AK768" i="17"/>
  <c r="AL768" i="17"/>
  <c r="AM768" i="17"/>
  <c r="AK220" i="16"/>
  <c r="AJ220" i="16"/>
  <c r="AL220" i="16"/>
  <c r="AM220" i="16"/>
  <c r="AK244" i="16"/>
  <c r="AJ244" i="16"/>
  <c r="AL244" i="16"/>
  <c r="AM244" i="16"/>
  <c r="AJ432" i="16"/>
  <c r="AL432" i="16"/>
  <c r="AM432" i="16"/>
  <c r="AK432" i="16"/>
  <c r="AM564" i="16"/>
  <c r="AJ564" i="16"/>
  <c r="AL564" i="16"/>
  <c r="AK564" i="16"/>
  <c r="AJ410" i="16"/>
  <c r="AK410" i="16"/>
  <c r="AL410" i="16"/>
  <c r="AM410" i="16"/>
  <c r="AJ558" i="16"/>
  <c r="AL558" i="16"/>
  <c r="AM558" i="16"/>
  <c r="AK558" i="16"/>
  <c r="AM649" i="16"/>
  <c r="AK649" i="16"/>
  <c r="AJ649" i="16"/>
  <c r="AL649" i="16"/>
  <c r="AJ573" i="16"/>
  <c r="AK573" i="16"/>
  <c r="AL573" i="16"/>
  <c r="AM573" i="16"/>
  <c r="AK627" i="16"/>
  <c r="AL627" i="16"/>
  <c r="AM627" i="16"/>
  <c r="AJ627" i="16"/>
  <c r="AK762" i="16"/>
  <c r="AM762" i="16"/>
  <c r="AJ762" i="16"/>
  <c r="AL762" i="16"/>
  <c r="AK716" i="16"/>
  <c r="AJ716" i="16"/>
  <c r="AL716" i="16"/>
  <c r="AM716" i="16"/>
  <c r="AK735" i="16"/>
  <c r="AL735" i="16"/>
  <c r="AM735" i="16"/>
  <c r="AJ735" i="16"/>
  <c r="AJ642" i="16"/>
  <c r="AK642" i="16"/>
  <c r="AL642" i="16"/>
  <c r="AM642" i="16"/>
  <c r="AM782" i="16"/>
  <c r="AJ782" i="16"/>
  <c r="AK782" i="16"/>
  <c r="AL782" i="16"/>
  <c r="AK130" i="15"/>
  <c r="AL130" i="15"/>
  <c r="AJ130" i="15"/>
  <c r="AM130" i="15"/>
  <c r="AL114" i="15"/>
  <c r="AM114" i="15"/>
  <c r="AK114" i="15"/>
  <c r="AJ114" i="15"/>
  <c r="AK278" i="15"/>
  <c r="AL278" i="15"/>
  <c r="AM278" i="15"/>
  <c r="AJ278" i="15"/>
  <c r="AJ120" i="15"/>
  <c r="AK120" i="15"/>
  <c r="AL120" i="15"/>
  <c r="AM120" i="15"/>
  <c r="AJ156" i="15"/>
  <c r="AK156" i="15"/>
  <c r="AL156" i="15"/>
  <c r="AM156" i="15"/>
  <c r="AM490" i="15"/>
  <c r="AK490" i="15"/>
  <c r="AL490" i="15"/>
  <c r="AJ490" i="15"/>
  <c r="AJ180" i="15"/>
  <c r="AK180" i="15"/>
  <c r="AM180" i="15"/>
  <c r="AL180" i="15"/>
  <c r="AM564" i="15"/>
  <c r="AJ564" i="15"/>
  <c r="AK564" i="15"/>
  <c r="AL564" i="15"/>
  <c r="AJ460" i="15"/>
  <c r="E21" i="18" s="1"/>
  <c r="AK460" i="15"/>
  <c r="AK398" i="15"/>
  <c r="AJ398" i="15"/>
  <c r="E19" i="18" s="1"/>
  <c r="AJ239" i="15"/>
  <c r="AL239" i="15"/>
  <c r="AK239" i="15"/>
  <c r="AM239" i="15"/>
  <c r="AJ522" i="15"/>
  <c r="AK522" i="15"/>
  <c r="AM522" i="15"/>
  <c r="AL522" i="15"/>
  <c r="AJ291" i="15"/>
  <c r="AK291" i="15"/>
  <c r="AL291" i="15"/>
  <c r="AM291" i="15"/>
  <c r="AL482" i="15"/>
  <c r="AJ482" i="15"/>
  <c r="AK482" i="15"/>
  <c r="AM482" i="15"/>
  <c r="AJ732" i="15"/>
  <c r="AK732" i="15"/>
  <c r="AM732" i="15"/>
  <c r="AL732" i="15"/>
  <c r="AJ303" i="15"/>
  <c r="AK303" i="15"/>
  <c r="AL303" i="15"/>
  <c r="AM303" i="15"/>
  <c r="AK644" i="15"/>
  <c r="AM644" i="15"/>
  <c r="AJ644" i="15"/>
  <c r="AL644" i="15"/>
  <c r="AJ104" i="15"/>
  <c r="AK104" i="15"/>
  <c r="AM104" i="15"/>
  <c r="AL104" i="15"/>
  <c r="AL691" i="15"/>
  <c r="AM691" i="15"/>
  <c r="AJ691" i="15"/>
  <c r="AK691" i="15"/>
  <c r="AM70" i="17"/>
  <c r="AJ70" i="17"/>
  <c r="AK70" i="17"/>
  <c r="AL70" i="17"/>
  <c r="AM507" i="17"/>
  <c r="AJ507" i="17"/>
  <c r="AK507" i="17"/>
  <c r="AL507" i="17"/>
  <c r="AM210" i="16"/>
  <c r="AL210" i="16"/>
  <c r="AJ210" i="16"/>
  <c r="AK210" i="16"/>
  <c r="AM107" i="16"/>
  <c r="AJ107" i="16"/>
  <c r="AK107" i="16"/>
  <c r="AL107" i="16"/>
  <c r="AJ374" i="16"/>
  <c r="AL374" i="16"/>
  <c r="AM374" i="16"/>
  <c r="AK374" i="16"/>
  <c r="AK38" i="17"/>
  <c r="AL38" i="17"/>
  <c r="AJ38" i="17"/>
  <c r="AM38" i="17"/>
  <c r="AH77" i="17"/>
  <c r="AJ119" i="17"/>
  <c r="AK119" i="17"/>
  <c r="AL119" i="17"/>
  <c r="AM119" i="17"/>
  <c r="AF72" i="17"/>
  <c r="AG72" i="17" s="1"/>
  <c r="AL110" i="17"/>
  <c r="AM110" i="17"/>
  <c r="AJ110" i="17"/>
  <c r="AK110" i="17"/>
  <c r="AF209" i="17"/>
  <c r="AG209" i="17" s="1"/>
  <c r="AH191" i="17"/>
  <c r="AJ166" i="17"/>
  <c r="AK166" i="17"/>
  <c r="AL166" i="17"/>
  <c r="AM166" i="17"/>
  <c r="AJ244" i="17"/>
  <c r="AK244" i="17"/>
  <c r="AL244" i="17"/>
  <c r="AM244" i="17"/>
  <c r="AJ256" i="17"/>
  <c r="AK256" i="17"/>
  <c r="AL256" i="17"/>
  <c r="AM256" i="17"/>
  <c r="AH223" i="17"/>
  <c r="AK240" i="17"/>
  <c r="AM240" i="17"/>
  <c r="AJ240" i="17"/>
  <c r="AL240" i="17"/>
  <c r="AF326" i="17"/>
  <c r="AG326" i="17" s="1"/>
  <c r="AJ349" i="17"/>
  <c r="AK349" i="17"/>
  <c r="AL349" i="17"/>
  <c r="AM349" i="17"/>
  <c r="AK393" i="17"/>
  <c r="AL393" i="17"/>
  <c r="AM393" i="17"/>
  <c r="AJ393" i="17"/>
  <c r="AH417" i="17"/>
  <c r="AH400" i="17"/>
  <c r="AF316" i="17"/>
  <c r="AG316" i="17" s="1"/>
  <c r="AH325" i="17"/>
  <c r="AH361" i="17"/>
  <c r="AF497" i="17"/>
  <c r="AG497" i="17" s="1"/>
  <c r="AJ497" i="17"/>
  <c r="AL497" i="17"/>
  <c r="AK497" i="17"/>
  <c r="AM497" i="17"/>
  <c r="AM543" i="17"/>
  <c r="AJ543" i="17"/>
  <c r="AL543" i="17"/>
  <c r="AK543" i="17"/>
  <c r="AH605" i="17"/>
  <c r="AH543" i="17"/>
  <c r="AH628" i="17"/>
  <c r="AI580" i="17"/>
  <c r="AF616" i="17"/>
  <c r="AG616" i="17" s="1"/>
  <c r="AH642" i="17"/>
  <c r="AJ701" i="17"/>
  <c r="AL701" i="17"/>
  <c r="AM701" i="17"/>
  <c r="AK701" i="17"/>
  <c r="AJ578" i="17"/>
  <c r="AK578" i="17"/>
  <c r="AL578" i="17"/>
  <c r="AM578" i="17"/>
  <c r="AF710" i="17"/>
  <c r="AG710" i="17" s="1"/>
  <c r="AF621" i="17"/>
  <c r="AG621" i="17" s="1"/>
  <c r="AH676" i="17"/>
  <c r="AF655" i="17"/>
  <c r="AG655" i="17" s="1"/>
  <c r="AH721" i="17"/>
  <c r="AK51" i="16"/>
  <c r="AM51" i="16"/>
  <c r="AL51" i="16"/>
  <c r="AJ51" i="16"/>
  <c r="AJ56" i="16"/>
  <c r="AK56" i="16"/>
  <c r="AL56" i="16"/>
  <c r="AM56" i="16"/>
  <c r="AM160" i="16"/>
  <c r="AK160" i="16"/>
  <c r="AJ160" i="16"/>
  <c r="AL160" i="16"/>
  <c r="AJ46" i="16"/>
  <c r="AK46" i="16"/>
  <c r="AL46" i="16"/>
  <c r="AM46" i="16"/>
  <c r="AJ136" i="16"/>
  <c r="AK136" i="16"/>
  <c r="AL136" i="16"/>
  <c r="AM136" i="16"/>
  <c r="AK263" i="16"/>
  <c r="AJ263" i="16"/>
  <c r="AM263" i="16"/>
  <c r="AL263" i="16"/>
  <c r="AJ338" i="16"/>
  <c r="AL338" i="16"/>
  <c r="AM338" i="16"/>
  <c r="AK338" i="16"/>
  <c r="AI307" i="16"/>
  <c r="AJ371" i="16"/>
  <c r="AK371" i="16"/>
  <c r="AL371" i="16"/>
  <c r="AM371" i="16"/>
  <c r="AK237" i="16"/>
  <c r="AM237" i="16"/>
  <c r="AJ237" i="16"/>
  <c r="AL237" i="16"/>
  <c r="AJ416" i="16"/>
  <c r="AK416" i="16"/>
  <c r="AL416" i="16"/>
  <c r="AM416" i="16"/>
  <c r="AJ426" i="16"/>
  <c r="AK426" i="16"/>
  <c r="AL426" i="16"/>
  <c r="AM426" i="16"/>
  <c r="AM381" i="16"/>
  <c r="AJ381" i="16"/>
  <c r="AK381" i="16"/>
  <c r="AL381" i="16"/>
  <c r="AK740" i="16"/>
  <c r="AJ740" i="16"/>
  <c r="AL740" i="16"/>
  <c r="AM740" i="16"/>
  <c r="AJ630" i="16"/>
  <c r="AK630" i="16"/>
  <c r="AL630" i="16"/>
  <c r="AM630" i="16"/>
  <c r="AK781" i="16"/>
  <c r="AJ781" i="16"/>
  <c r="AL781" i="16"/>
  <c r="AM781" i="16"/>
  <c r="AJ738" i="16"/>
  <c r="AK738" i="16"/>
  <c r="AM738" i="16"/>
  <c r="AL738" i="16"/>
  <c r="AJ3" i="15"/>
  <c r="E6" i="18" s="1"/>
  <c r="AK3" i="15"/>
  <c r="AL66" i="15"/>
  <c r="AM66" i="15"/>
  <c r="AJ66" i="15"/>
  <c r="AK66" i="15"/>
  <c r="AL126" i="15"/>
  <c r="AM126" i="15"/>
  <c r="AK126" i="15"/>
  <c r="AJ126" i="15"/>
  <c r="AK58" i="15"/>
  <c r="AL58" i="15"/>
  <c r="AJ58" i="15"/>
  <c r="AM58" i="15"/>
  <c r="AK46" i="15"/>
  <c r="AL46" i="15"/>
  <c r="AM46" i="15"/>
  <c r="AJ46" i="15"/>
  <c r="AK206" i="15"/>
  <c r="AL206" i="15"/>
  <c r="AM206" i="15"/>
  <c r="AJ206" i="15"/>
  <c r="AJ317" i="15"/>
  <c r="AL317" i="15"/>
  <c r="AM317" i="15"/>
  <c r="AK317" i="15"/>
  <c r="AJ429" i="15"/>
  <c r="E20" i="18" s="1"/>
  <c r="AK429" i="15"/>
  <c r="AJ223" i="15"/>
  <c r="AK223" i="15"/>
  <c r="AL223" i="15"/>
  <c r="AM223" i="15"/>
  <c r="AJ337" i="15"/>
  <c r="E17" i="18" s="1"/>
  <c r="AK337" i="15"/>
  <c r="AL78" i="15"/>
  <c r="AM78" i="15"/>
  <c r="AJ78" i="15"/>
  <c r="AK78" i="15"/>
  <c r="AM576" i="15"/>
  <c r="AJ576" i="15"/>
  <c r="AK576" i="15"/>
  <c r="AL576" i="15"/>
  <c r="AK34" i="15"/>
  <c r="AL34" i="15"/>
  <c r="AJ34" i="15"/>
  <c r="AM34" i="15"/>
  <c r="AJ340" i="15"/>
  <c r="AK340" i="15"/>
  <c r="AM340" i="15"/>
  <c r="AL340" i="15"/>
  <c r="AJ377" i="15"/>
  <c r="AL377" i="15"/>
  <c r="AM377" i="15"/>
  <c r="AK377" i="15"/>
  <c r="AL473" i="15"/>
  <c r="AJ473" i="15"/>
  <c r="AK473" i="15"/>
  <c r="AM473" i="15"/>
  <c r="AL541" i="15"/>
  <c r="AM541" i="15"/>
  <c r="AJ541" i="15"/>
  <c r="AK541" i="15"/>
  <c r="AJ221" i="15"/>
  <c r="AL221" i="15"/>
  <c r="AM221" i="15"/>
  <c r="AK221" i="15"/>
  <c r="AJ597" i="15"/>
  <c r="AK597" i="15"/>
  <c r="AL597" i="15"/>
  <c r="AM597" i="15"/>
  <c r="AL655" i="15"/>
  <c r="AM655" i="15"/>
  <c r="AJ655" i="15"/>
  <c r="AK655" i="15"/>
  <c r="AL461" i="15"/>
  <c r="AJ461" i="15"/>
  <c r="AK461" i="15"/>
  <c r="AM461" i="15"/>
  <c r="AJ423" i="15"/>
  <c r="AK423" i="15"/>
  <c r="AL423" i="15"/>
  <c r="AM423" i="15"/>
  <c r="AK434" i="15"/>
  <c r="AL434" i="15"/>
  <c r="AM434" i="15"/>
  <c r="AJ434" i="15"/>
  <c r="AL715" i="15"/>
  <c r="AM715" i="15"/>
  <c r="AK715" i="15"/>
  <c r="AJ715" i="15"/>
  <c r="AL679" i="15"/>
  <c r="AM679" i="15"/>
  <c r="AJ679" i="15"/>
  <c r="AK679" i="15"/>
  <c r="AJ178" i="17"/>
  <c r="AK178" i="17"/>
  <c r="AL178" i="17"/>
  <c r="AM178" i="17"/>
  <c r="AJ277" i="17"/>
  <c r="AK277" i="17"/>
  <c r="AL277" i="17"/>
  <c r="AM277" i="17"/>
  <c r="AK470" i="17"/>
  <c r="AL470" i="17"/>
  <c r="AM470" i="17"/>
  <c r="AJ470" i="17"/>
  <c r="AH101" i="17"/>
  <c r="AJ190" i="17"/>
  <c r="AK190" i="17"/>
  <c r="AL190" i="17"/>
  <c r="AM190" i="17"/>
  <c r="AK235" i="17"/>
  <c r="AL235" i="17"/>
  <c r="AM235" i="17"/>
  <c r="AJ235" i="17"/>
  <c r="AL227" i="17"/>
  <c r="AM227" i="17"/>
  <c r="AJ227" i="17"/>
  <c r="AK227" i="17"/>
  <c r="AJ144" i="17"/>
  <c r="AK144" i="17"/>
  <c r="AL144" i="17"/>
  <c r="AM144" i="17"/>
  <c r="AH177" i="17"/>
  <c r="AH282" i="17"/>
  <c r="AH241" i="17"/>
  <c r="AJ289" i="17"/>
  <c r="AK289" i="17"/>
  <c r="AL289" i="17"/>
  <c r="AM289" i="17"/>
  <c r="AH253" i="17"/>
  <c r="AL271" i="17"/>
  <c r="AJ271" i="17"/>
  <c r="AK271" i="17"/>
  <c r="AM271" i="17"/>
  <c r="AF337" i="17"/>
  <c r="AG337" i="17" s="1"/>
  <c r="AK465" i="17"/>
  <c r="AL465" i="17"/>
  <c r="AM465" i="17"/>
  <c r="AJ465" i="17"/>
  <c r="AJ455" i="17"/>
  <c r="AK455" i="17"/>
  <c r="AL455" i="17"/>
  <c r="AM455" i="17"/>
  <c r="AG520" i="17"/>
  <c r="AK545" i="17"/>
  <c r="AL545" i="17"/>
  <c r="AJ545" i="17"/>
  <c r="AM545" i="17"/>
  <c r="AF496" i="17"/>
  <c r="AG496" i="17" s="1"/>
  <c r="AH358" i="17"/>
  <c r="AJ614" i="17"/>
  <c r="AK614" i="17"/>
  <c r="AL614" i="17"/>
  <c r="AM614" i="17"/>
  <c r="AH511" i="17"/>
  <c r="AJ602" i="17"/>
  <c r="AK602" i="17"/>
  <c r="AL602" i="17"/>
  <c r="AM602" i="17"/>
  <c r="AJ713" i="17"/>
  <c r="AL713" i="17"/>
  <c r="AK713" i="17"/>
  <c r="AM713" i="17"/>
  <c r="AF673" i="17"/>
  <c r="AF674" i="17"/>
  <c r="AG674" i="17" s="1"/>
  <c r="AF644" i="17"/>
  <c r="AG644" i="17" s="1"/>
  <c r="AJ647" i="17"/>
  <c r="AK647" i="17"/>
  <c r="AL647" i="17"/>
  <c r="AM647" i="17"/>
  <c r="AF492" i="17"/>
  <c r="AG492" i="17" s="1"/>
  <c r="AF625" i="17"/>
  <c r="AG625" i="17" s="1"/>
  <c r="AH779" i="17"/>
  <c r="AF766" i="17"/>
  <c r="AG766" i="17" s="1"/>
  <c r="AH768" i="17"/>
  <c r="AK63" i="16"/>
  <c r="AM63" i="16"/>
  <c r="AL63" i="16"/>
  <c r="AJ63" i="16"/>
  <c r="AJ4" i="16"/>
  <c r="AL4" i="16"/>
  <c r="AK4" i="16"/>
  <c r="AM4" i="16"/>
  <c r="AM161" i="16"/>
  <c r="AK161" i="16"/>
  <c r="AJ161" i="16"/>
  <c r="AL161" i="16"/>
  <c r="AM222" i="16"/>
  <c r="AJ222" i="16"/>
  <c r="AK222" i="16"/>
  <c r="AL222" i="16"/>
  <c r="AL18" i="16"/>
  <c r="AM18" i="16"/>
  <c r="AJ18" i="16"/>
  <c r="AK18" i="16"/>
  <c r="AM259" i="16"/>
  <c r="AJ259" i="16"/>
  <c r="AK259" i="16"/>
  <c r="AL259" i="16"/>
  <c r="AJ181" i="16"/>
  <c r="AK181" i="16"/>
  <c r="AL181" i="16"/>
  <c r="AM181" i="16"/>
  <c r="AJ264" i="16"/>
  <c r="AM264" i="16"/>
  <c r="AK264" i="16"/>
  <c r="AL264" i="16"/>
  <c r="AJ28" i="16"/>
  <c r="AL28" i="16"/>
  <c r="AK28" i="16"/>
  <c r="AM28" i="16"/>
  <c r="AJ106" i="16"/>
  <c r="AK106" i="16"/>
  <c r="AL106" i="16"/>
  <c r="AM106" i="16"/>
  <c r="AK232" i="16"/>
  <c r="AM232" i="16"/>
  <c r="AJ232" i="16"/>
  <c r="AL232" i="16"/>
  <c r="AM303" i="16"/>
  <c r="AK303" i="16"/>
  <c r="AL303" i="16"/>
  <c r="AJ303" i="16"/>
  <c r="AI245" i="16"/>
  <c r="AI368" i="16"/>
  <c r="AJ480" i="16"/>
  <c r="AL480" i="16"/>
  <c r="AM480" i="16"/>
  <c r="AK480" i="16"/>
  <c r="AJ537" i="16"/>
  <c r="AK537" i="16"/>
  <c r="AL537" i="16"/>
  <c r="AM537" i="16"/>
  <c r="AJ501" i="16"/>
  <c r="AK501" i="16"/>
  <c r="AL501" i="16"/>
  <c r="AM501" i="16"/>
  <c r="AI519" i="16"/>
  <c r="AJ474" i="16"/>
  <c r="AK474" i="16"/>
  <c r="AL474" i="16"/>
  <c r="AM474" i="16"/>
  <c r="AM661" i="16"/>
  <c r="AK661" i="16"/>
  <c r="AL661" i="16"/>
  <c r="AJ661" i="16"/>
  <c r="AJ692" i="16"/>
  <c r="AK692" i="16"/>
  <c r="AL692" i="16"/>
  <c r="AM692" i="16"/>
  <c r="AK767" i="16"/>
  <c r="AM767" i="16"/>
  <c r="AJ767" i="16"/>
  <c r="AL767" i="16"/>
  <c r="AK728" i="16"/>
  <c r="AL728" i="16"/>
  <c r="AM728" i="16"/>
  <c r="AJ728" i="16"/>
  <c r="AL186" i="15"/>
  <c r="AJ186" i="15"/>
  <c r="AK186" i="15"/>
  <c r="AM186" i="15"/>
  <c r="AJ131" i="15"/>
  <c r="AK131" i="15"/>
  <c r="AL131" i="15"/>
  <c r="AM131" i="15"/>
  <c r="AK142" i="15"/>
  <c r="AL142" i="15"/>
  <c r="AJ142" i="15"/>
  <c r="AM142" i="15"/>
  <c r="AL138" i="15"/>
  <c r="AM138" i="15"/>
  <c r="AK138" i="15"/>
  <c r="AJ138" i="15"/>
  <c r="AK290" i="15"/>
  <c r="AL290" i="15"/>
  <c r="AM290" i="15"/>
  <c r="AJ290" i="15"/>
  <c r="AK123" i="15"/>
  <c r="AJ123" i="15"/>
  <c r="E10" i="18" s="1"/>
  <c r="AJ128" i="15"/>
  <c r="AK128" i="15"/>
  <c r="AM128" i="15"/>
  <c r="AL128" i="15"/>
  <c r="AJ279" i="15"/>
  <c r="AK279" i="15"/>
  <c r="AL279" i="15"/>
  <c r="AM279" i="15"/>
  <c r="AJ168" i="15"/>
  <c r="AL168" i="15"/>
  <c r="AM168" i="15"/>
  <c r="AK168" i="15"/>
  <c r="AJ281" i="15"/>
  <c r="AL281" i="15"/>
  <c r="AM281" i="15"/>
  <c r="AK281" i="15"/>
  <c r="AM588" i="15"/>
  <c r="AJ588" i="15"/>
  <c r="AK588" i="15"/>
  <c r="AL588" i="15"/>
  <c r="AJ63" i="15"/>
  <c r="AK63" i="15"/>
  <c r="AL63" i="15"/>
  <c r="AM63" i="15"/>
  <c r="AM466" i="15"/>
  <c r="AJ466" i="15"/>
  <c r="AK466" i="15"/>
  <c r="AL466" i="15"/>
  <c r="AL347" i="15"/>
  <c r="AJ347" i="15"/>
  <c r="AM347" i="15"/>
  <c r="AK347" i="15"/>
  <c r="AJ415" i="15"/>
  <c r="AK415" i="15"/>
  <c r="AL415" i="15"/>
  <c r="AM415" i="15"/>
  <c r="AJ211" i="15"/>
  <c r="AK211" i="15"/>
  <c r="AL211" i="15"/>
  <c r="AM211" i="15"/>
  <c r="AK276" i="15"/>
  <c r="AJ276" i="15"/>
  <c r="E15" i="18" s="1"/>
  <c r="AL421" i="15"/>
  <c r="AM421" i="15"/>
  <c r="AJ421" i="15"/>
  <c r="AK421" i="15"/>
  <c r="AJ391" i="15"/>
  <c r="AK391" i="15"/>
  <c r="AL391" i="15"/>
  <c r="AM391" i="15"/>
  <c r="AJ768" i="15"/>
  <c r="AK768" i="15"/>
  <c r="AL768" i="15"/>
  <c r="AM768" i="15"/>
  <c r="AJ593" i="15"/>
  <c r="AK593" i="15"/>
  <c r="AL593" i="15"/>
  <c r="AM593" i="15"/>
  <c r="AL445" i="17"/>
  <c r="AM445" i="17"/>
  <c r="AJ445" i="17"/>
  <c r="AK445" i="17"/>
  <c r="AJ313" i="17"/>
  <c r="AK313" i="17"/>
  <c r="AL313" i="17"/>
  <c r="AM313" i="17"/>
  <c r="AL12" i="16"/>
  <c r="AJ12" i="16"/>
  <c r="AK12" i="16"/>
  <c r="AM12" i="16"/>
  <c r="AK109" i="16"/>
  <c r="AM109" i="16"/>
  <c r="AJ109" i="16"/>
  <c r="AL109" i="16"/>
  <c r="AH122" i="17"/>
  <c r="AH181" i="17"/>
  <c r="AF123" i="17"/>
  <c r="AG123" i="17" s="1"/>
  <c r="AF34" i="17"/>
  <c r="AM79" i="17"/>
  <c r="AJ79" i="17"/>
  <c r="AK79" i="17"/>
  <c r="AL79" i="17"/>
  <c r="AL17" i="17"/>
  <c r="AM17" i="17"/>
  <c r="AJ17" i="17"/>
  <c r="AK17" i="17"/>
  <c r="AJ131" i="17"/>
  <c r="AK131" i="17"/>
  <c r="AM131" i="17"/>
  <c r="AL131" i="17"/>
  <c r="AH4" i="17"/>
  <c r="AH89" i="17"/>
  <c r="AJ7" i="17"/>
  <c r="AK7" i="17"/>
  <c r="AL7" i="17"/>
  <c r="AM7" i="17"/>
  <c r="AH137" i="17"/>
  <c r="AJ200" i="17"/>
  <c r="AL200" i="17"/>
  <c r="AM200" i="17"/>
  <c r="AK200" i="17"/>
  <c r="AM214" i="17"/>
  <c r="AJ214" i="17"/>
  <c r="AK214" i="17"/>
  <c r="AL214" i="17"/>
  <c r="AJ251" i="17"/>
  <c r="AK251" i="17"/>
  <c r="AL251" i="17"/>
  <c r="AM251" i="17"/>
  <c r="AH285" i="17"/>
  <c r="AF286" i="17"/>
  <c r="AG286" i="17" s="1"/>
  <c r="AF334" i="17"/>
  <c r="AG334" i="17" s="1"/>
  <c r="AL421" i="17"/>
  <c r="AM421" i="17"/>
  <c r="AJ421" i="17"/>
  <c r="AK421" i="17"/>
  <c r="AH469" i="17"/>
  <c r="AH601" i="17"/>
  <c r="AJ665" i="17"/>
  <c r="AL665" i="17"/>
  <c r="AM665" i="17"/>
  <c r="AK665" i="17"/>
  <c r="AJ590" i="17"/>
  <c r="AK590" i="17"/>
  <c r="AL590" i="17"/>
  <c r="AM590" i="17"/>
  <c r="AH646" i="17"/>
  <c r="AJ683" i="17"/>
  <c r="AK683" i="17"/>
  <c r="AL683" i="17"/>
  <c r="AM683" i="17"/>
  <c r="AM726" i="17"/>
  <c r="AJ726" i="17"/>
  <c r="AK726" i="17"/>
  <c r="AL726" i="17"/>
  <c r="AM750" i="17"/>
  <c r="AJ750" i="17"/>
  <c r="AK750" i="17"/>
  <c r="AL750" i="17"/>
  <c r="AM774" i="17"/>
  <c r="AJ774" i="17"/>
  <c r="AK774" i="17"/>
  <c r="AL774" i="17"/>
  <c r="AF742" i="17"/>
  <c r="AG742" i="17" s="1"/>
  <c r="AK75" i="16"/>
  <c r="AJ75" i="16"/>
  <c r="AL75" i="16"/>
  <c r="AM75" i="16"/>
  <c r="AL60" i="16"/>
  <c r="AJ60" i="16"/>
  <c r="AK60" i="16"/>
  <c r="AM60" i="16"/>
  <c r="AH756" i="17"/>
  <c r="AJ68" i="16"/>
  <c r="AK68" i="16"/>
  <c r="AL68" i="16"/>
  <c r="AM68" i="16"/>
  <c r="AM159" i="16"/>
  <c r="AK159" i="16"/>
  <c r="AJ159" i="16"/>
  <c r="AL159" i="16"/>
  <c r="AK140" i="16"/>
  <c r="AL140" i="16"/>
  <c r="AM140" i="16"/>
  <c r="AJ140" i="16"/>
  <c r="AM162" i="16"/>
  <c r="AK162" i="16"/>
  <c r="AJ162" i="16"/>
  <c r="AL162" i="16"/>
  <c r="AJ234" i="16"/>
  <c r="AK234" i="16"/>
  <c r="AL234" i="16"/>
  <c r="AM234" i="16"/>
  <c r="AJ130" i="16"/>
  <c r="AK130" i="16"/>
  <c r="AL130" i="16"/>
  <c r="AM130" i="16"/>
  <c r="AL144" i="16"/>
  <c r="AJ144" i="16"/>
  <c r="AK144" i="16"/>
  <c r="AM144" i="16"/>
  <c r="AJ201" i="16"/>
  <c r="AK201" i="16"/>
  <c r="AL201" i="16"/>
  <c r="AM201" i="16"/>
  <c r="AJ302" i="16"/>
  <c r="AL302" i="16"/>
  <c r="AM302" i="16"/>
  <c r="AK302" i="16"/>
  <c r="AL54" i="16"/>
  <c r="AM54" i="16"/>
  <c r="AJ54" i="16"/>
  <c r="AK54" i="16"/>
  <c r="AJ323" i="16"/>
  <c r="AK323" i="16"/>
  <c r="AL323" i="16"/>
  <c r="AM323" i="16"/>
  <c r="AK383" i="16"/>
  <c r="AL383" i="16"/>
  <c r="AM383" i="16"/>
  <c r="AJ383" i="16"/>
  <c r="AL492" i="16"/>
  <c r="AM492" i="16"/>
  <c r="AJ492" i="16"/>
  <c r="AK492" i="16"/>
  <c r="AJ380" i="16"/>
  <c r="AK380" i="16"/>
  <c r="AL380" i="16"/>
  <c r="AM380" i="16"/>
  <c r="AI429" i="16"/>
  <c r="AK593" i="16"/>
  <c r="AL593" i="16"/>
  <c r="AM593" i="16"/>
  <c r="AJ593" i="16"/>
  <c r="AL552" i="16"/>
  <c r="AM552" i="16"/>
  <c r="AK552" i="16"/>
  <c r="AJ552" i="16"/>
  <c r="AJ611" i="16"/>
  <c r="AK611" i="16"/>
  <c r="AL611" i="16"/>
  <c r="AM611" i="16"/>
  <c r="AJ656" i="16"/>
  <c r="AK656" i="16"/>
  <c r="AM656" i="16"/>
  <c r="AL656" i="16"/>
  <c r="AI488" i="16"/>
  <c r="AK793" i="16"/>
  <c r="AJ793" i="16"/>
  <c r="AL793" i="16"/>
  <c r="AM793" i="16"/>
  <c r="AI794" i="16"/>
  <c r="AJ15" i="15"/>
  <c r="AK15" i="15"/>
  <c r="AL15" i="15"/>
  <c r="AM15" i="15"/>
  <c r="AL150" i="15"/>
  <c r="AM150" i="15"/>
  <c r="AK150" i="15"/>
  <c r="AJ150" i="15"/>
  <c r="AK218" i="15"/>
  <c r="AL218" i="15"/>
  <c r="AM218" i="15"/>
  <c r="AJ218" i="15"/>
  <c r="AK350" i="15"/>
  <c r="AL350" i="15"/>
  <c r="AM350" i="15"/>
  <c r="AJ350" i="15"/>
  <c r="AJ116" i="15"/>
  <c r="AK116" i="15"/>
  <c r="AM116" i="15"/>
  <c r="AL116" i="15"/>
  <c r="AM504" i="15"/>
  <c r="AJ504" i="15"/>
  <c r="AK504" i="15"/>
  <c r="AL504" i="15"/>
  <c r="AM600" i="15"/>
  <c r="AJ600" i="15"/>
  <c r="AK600" i="15"/>
  <c r="AL600" i="15"/>
  <c r="AJ233" i="15"/>
  <c r="AL233" i="15"/>
  <c r="AM233" i="15"/>
  <c r="AK233" i="15"/>
  <c r="AL517" i="15"/>
  <c r="AM517" i="15"/>
  <c r="AJ517" i="15"/>
  <c r="AK517" i="15"/>
  <c r="AJ510" i="15"/>
  <c r="AK510" i="15"/>
  <c r="AM510" i="15"/>
  <c r="AL510" i="15"/>
  <c r="AL457" i="15"/>
  <c r="AM457" i="15"/>
  <c r="AJ457" i="15"/>
  <c r="AK457" i="15"/>
  <c r="AL494" i="15"/>
  <c r="AJ494" i="15"/>
  <c r="AK494" i="15"/>
  <c r="AM494" i="15"/>
  <c r="AL667" i="15"/>
  <c r="AM667" i="15"/>
  <c r="AJ667" i="15"/>
  <c r="AK667" i="15"/>
  <c r="AJ780" i="15"/>
  <c r="AK780" i="15"/>
  <c r="AL780" i="15"/>
  <c r="AM780" i="15"/>
  <c r="AJ756" i="15"/>
  <c r="AK756" i="15"/>
  <c r="AL756" i="15"/>
  <c r="AM756" i="15"/>
  <c r="AJ414" i="17"/>
  <c r="AK414" i="17"/>
  <c r="AL414" i="17"/>
  <c r="AM414" i="17"/>
  <c r="AJ697" i="17"/>
  <c r="AK697" i="17"/>
  <c r="AL697" i="17"/>
  <c r="AM697" i="17"/>
  <c r="AJ142" i="16"/>
  <c r="AK142" i="16"/>
  <c r="AL142" i="16"/>
  <c r="AM142" i="16"/>
  <c r="AJ83" i="17"/>
  <c r="AK83" i="17"/>
  <c r="AL83" i="17"/>
  <c r="AM83" i="17"/>
  <c r="AJ126" i="17"/>
  <c r="AK126" i="17"/>
  <c r="AL126" i="17"/>
  <c r="AM126" i="17"/>
  <c r="AJ192" i="17"/>
  <c r="AL192" i="17"/>
  <c r="AK192" i="17"/>
  <c r="AM192" i="17"/>
  <c r="AF243" i="17"/>
  <c r="AG243" i="17" s="1"/>
  <c r="AH243" i="17"/>
  <c r="AF167" i="17"/>
  <c r="AG167" i="17" s="1"/>
  <c r="AL457" i="17"/>
  <c r="AM457" i="17"/>
  <c r="AJ457" i="17"/>
  <c r="AK457" i="17"/>
  <c r="AJ411" i="17"/>
  <c r="AK411" i="17"/>
  <c r="AL411" i="17"/>
  <c r="AM411" i="17"/>
  <c r="AM609" i="17"/>
  <c r="AK609" i="17"/>
  <c r="AL609" i="17"/>
  <c r="AJ609" i="17"/>
  <c r="AK680" i="17"/>
  <c r="AL680" i="17"/>
  <c r="AM680" i="17"/>
  <c r="AJ680" i="17"/>
  <c r="AH720" i="17"/>
  <c r="AK87" i="16"/>
  <c r="AJ87" i="16"/>
  <c r="AL87" i="16"/>
  <c r="AM87" i="16"/>
  <c r="AJ16" i="16"/>
  <c r="AL16" i="16"/>
  <c r="AK16" i="16"/>
  <c r="AM16" i="16"/>
  <c r="AJ94" i="16"/>
  <c r="AK94" i="16"/>
  <c r="AM94" i="16"/>
  <c r="AL94" i="16"/>
  <c r="AJ70" i="16"/>
  <c r="AL70" i="16"/>
  <c r="AK70" i="16"/>
  <c r="AM70" i="16"/>
  <c r="AL108" i="16"/>
  <c r="AK108" i="16"/>
  <c r="AJ108" i="16"/>
  <c r="AM108" i="16"/>
  <c r="AL246" i="16"/>
  <c r="AM246" i="16"/>
  <c r="AJ246" i="16"/>
  <c r="AK246" i="16"/>
  <c r="AJ58" i="16"/>
  <c r="AL58" i="16"/>
  <c r="AM58" i="16"/>
  <c r="AK58" i="16"/>
  <c r="AJ280" i="16"/>
  <c r="AK280" i="16"/>
  <c r="AM280" i="16"/>
  <c r="AL280" i="16"/>
  <c r="AK145" i="16"/>
  <c r="AM145" i="16"/>
  <c r="AJ145" i="16"/>
  <c r="AL145" i="16"/>
  <c r="AL268" i="16"/>
  <c r="AM268" i="16"/>
  <c r="AJ268" i="16"/>
  <c r="AK268" i="16"/>
  <c r="AJ350" i="16"/>
  <c r="AL350" i="16"/>
  <c r="AM350" i="16"/>
  <c r="AK350" i="16"/>
  <c r="AM247" i="16"/>
  <c r="AK247" i="16"/>
  <c r="AL247" i="16"/>
  <c r="AJ247" i="16"/>
  <c r="AI215" i="16"/>
  <c r="AJ308" i="16"/>
  <c r="AK308" i="16"/>
  <c r="AL308" i="16"/>
  <c r="AM308" i="16"/>
  <c r="AJ386" i="16"/>
  <c r="AM386" i="16"/>
  <c r="AK386" i="16"/>
  <c r="AL386" i="16"/>
  <c r="AJ444" i="16"/>
  <c r="AL444" i="16"/>
  <c r="AM444" i="16"/>
  <c r="AK444" i="16"/>
  <c r="AK242" i="16"/>
  <c r="AM242" i="16"/>
  <c r="AL242" i="16"/>
  <c r="AJ242" i="16"/>
  <c r="AM625" i="16"/>
  <c r="AK625" i="16"/>
  <c r="AJ625" i="16"/>
  <c r="AL625" i="16"/>
  <c r="AM673" i="16"/>
  <c r="AK673" i="16"/>
  <c r="AJ673" i="16"/>
  <c r="AL673" i="16"/>
  <c r="AJ513" i="16"/>
  <c r="AK513" i="16"/>
  <c r="AL513" i="16"/>
  <c r="AM513" i="16"/>
  <c r="AK639" i="16"/>
  <c r="AL639" i="16"/>
  <c r="AM639" i="16"/>
  <c r="AJ639" i="16"/>
  <c r="AI641" i="16"/>
  <c r="AK723" i="16"/>
  <c r="AL723" i="16"/>
  <c r="AM723" i="16"/>
  <c r="AJ723" i="16"/>
  <c r="AM745" i="16"/>
  <c r="AK745" i="16"/>
  <c r="AJ745" i="16"/>
  <c r="AL745" i="16"/>
  <c r="AJ714" i="16"/>
  <c r="AK714" i="16"/>
  <c r="AL714" i="16"/>
  <c r="AM714" i="16"/>
  <c r="AK774" i="16"/>
  <c r="AJ774" i="16"/>
  <c r="AL774" i="16"/>
  <c r="AM774" i="16"/>
  <c r="AI763" i="16"/>
  <c r="AJ143" i="15"/>
  <c r="AK143" i="15"/>
  <c r="AL143" i="15"/>
  <c r="AM143" i="15"/>
  <c r="AK154" i="15"/>
  <c r="AJ154" i="15"/>
  <c r="E11" i="18" s="1"/>
  <c r="AL162" i="15"/>
  <c r="AM162" i="15"/>
  <c r="AK162" i="15"/>
  <c r="AJ162" i="15"/>
  <c r="AK82" i="15"/>
  <c r="AL82" i="15"/>
  <c r="AJ82" i="15"/>
  <c r="AM82" i="15"/>
  <c r="AK302" i="15"/>
  <c r="AL302" i="15"/>
  <c r="AM302" i="15"/>
  <c r="AJ302" i="15"/>
  <c r="AJ140" i="15"/>
  <c r="AK140" i="15"/>
  <c r="AM140" i="15"/>
  <c r="AL140" i="15"/>
  <c r="AL190" i="15"/>
  <c r="AK190" i="15"/>
  <c r="AM190" i="15"/>
  <c r="AJ190" i="15"/>
  <c r="AJ293" i="15"/>
  <c r="AL293" i="15"/>
  <c r="AM293" i="15"/>
  <c r="AK293" i="15"/>
  <c r="AK10" i="15"/>
  <c r="AL10" i="15"/>
  <c r="AJ10" i="15"/>
  <c r="AM10" i="15"/>
  <c r="AM612" i="15"/>
  <c r="AK612" i="15"/>
  <c r="AL612" i="15"/>
  <c r="AJ612" i="15"/>
  <c r="AJ610" i="15"/>
  <c r="E26" i="18" s="1"/>
  <c r="AK610" i="15"/>
  <c r="AJ243" i="15"/>
  <c r="AK243" i="15"/>
  <c r="AL243" i="15"/>
  <c r="AM243" i="15"/>
  <c r="AJ108" i="15"/>
  <c r="AK108" i="15"/>
  <c r="AL108" i="15"/>
  <c r="AM108" i="15"/>
  <c r="AJ368" i="15"/>
  <c r="E18" i="18" s="1"/>
  <c r="AK368" i="15"/>
  <c r="AJ519" i="15"/>
  <c r="E23" i="18" s="1"/>
  <c r="AK519" i="15"/>
  <c r="AL505" i="15"/>
  <c r="AM505" i="15"/>
  <c r="AJ505" i="15"/>
  <c r="AK505" i="15"/>
  <c r="AJ670" i="15"/>
  <c r="AK670" i="15"/>
  <c r="AL670" i="15"/>
  <c r="AM670" i="15"/>
  <c r="AJ566" i="17"/>
  <c r="AK566" i="17"/>
  <c r="AL566" i="17"/>
  <c r="AM566" i="17"/>
  <c r="AK644" i="17"/>
  <c r="AL644" i="17"/>
  <c r="AM644" i="17"/>
  <c r="AJ644" i="17"/>
  <c r="AJ67" i="17"/>
  <c r="AM67" i="17"/>
  <c r="AK67" i="17"/>
  <c r="AL67" i="17"/>
  <c r="AI3" i="17"/>
  <c r="AK34" i="17"/>
  <c r="AM34" i="17"/>
  <c r="AJ34" i="17"/>
  <c r="AL34" i="17"/>
  <c r="AH103" i="17"/>
  <c r="AJ137" i="17"/>
  <c r="AK137" i="17"/>
  <c r="AL137" i="17"/>
  <c r="AM137" i="17"/>
  <c r="AJ168" i="17"/>
  <c r="AK168" i="17"/>
  <c r="AL168" i="17"/>
  <c r="AM168" i="17"/>
  <c r="AF151" i="17"/>
  <c r="AG151" i="17" s="1"/>
  <c r="AL239" i="17"/>
  <c r="AJ239" i="17"/>
  <c r="AK239" i="17"/>
  <c r="AM239" i="17"/>
  <c r="AJ301" i="17"/>
  <c r="AK301" i="17"/>
  <c r="AL301" i="17"/>
  <c r="AM301" i="17"/>
  <c r="AF311" i="17"/>
  <c r="AG311" i="17" s="1"/>
  <c r="AJ304" i="17"/>
  <c r="AK304" i="17"/>
  <c r="AL304" i="17"/>
  <c r="AM304" i="17"/>
  <c r="AK477" i="17"/>
  <c r="AL477" i="17"/>
  <c r="AM477" i="17"/>
  <c r="AJ477" i="17"/>
  <c r="AH373" i="17"/>
  <c r="AJ419" i="17"/>
  <c r="AK419" i="17"/>
  <c r="AL419" i="17"/>
  <c r="AM419" i="17"/>
  <c r="AJ467" i="17"/>
  <c r="AK467" i="17"/>
  <c r="AL467" i="17"/>
  <c r="AM467" i="17"/>
  <c r="AH473" i="17"/>
  <c r="AJ426" i="17"/>
  <c r="AK426" i="17"/>
  <c r="AL426" i="17"/>
  <c r="AM426" i="17"/>
  <c r="AJ632" i="17"/>
  <c r="AK632" i="17"/>
  <c r="AL632" i="17"/>
  <c r="AM632" i="17"/>
  <c r="AK656" i="17"/>
  <c r="AL656" i="17"/>
  <c r="AM656" i="17"/>
  <c r="AJ656" i="17"/>
  <c r="AJ732" i="17"/>
  <c r="AK732" i="17"/>
  <c r="AL732" i="17"/>
  <c r="AM732" i="17"/>
  <c r="AJ780" i="17"/>
  <c r="AK780" i="17"/>
  <c r="AL780" i="17"/>
  <c r="AM780" i="17"/>
  <c r="AK99" i="16"/>
  <c r="AJ99" i="16"/>
  <c r="AL99" i="16"/>
  <c r="AM99" i="16"/>
  <c r="AL72" i="16"/>
  <c r="AJ72" i="16"/>
  <c r="AK72" i="16"/>
  <c r="AM72" i="16"/>
  <c r="AK169" i="16"/>
  <c r="AJ169" i="16"/>
  <c r="AM169" i="16"/>
  <c r="AL169" i="16"/>
  <c r="AJ258" i="16"/>
  <c r="AK258" i="16"/>
  <c r="AL258" i="16"/>
  <c r="AM258" i="16"/>
  <c r="AJ240" i="16"/>
  <c r="AK240" i="16"/>
  <c r="AM240" i="16"/>
  <c r="AL240" i="16"/>
  <c r="AL66" i="16"/>
  <c r="AM66" i="16"/>
  <c r="AJ66" i="16"/>
  <c r="AK66" i="16"/>
  <c r="AK157" i="16"/>
  <c r="AL157" i="16"/>
  <c r="AM157" i="16"/>
  <c r="AJ157" i="16"/>
  <c r="AJ344" i="16"/>
  <c r="AK344" i="16"/>
  <c r="AL344" i="16"/>
  <c r="AM344" i="16"/>
  <c r="AJ392" i="16"/>
  <c r="AL392" i="16"/>
  <c r="AM392" i="16"/>
  <c r="AK392" i="16"/>
  <c r="AL504" i="16"/>
  <c r="AM504" i="16"/>
  <c r="AK504" i="16"/>
  <c r="AJ504" i="16"/>
  <c r="AJ359" i="16"/>
  <c r="AK359" i="16"/>
  <c r="AL359" i="16"/>
  <c r="AM359" i="16"/>
  <c r="AJ598" i="16"/>
  <c r="AK598" i="16"/>
  <c r="AM598" i="16"/>
  <c r="AL598" i="16"/>
  <c r="AK747" i="16"/>
  <c r="AL747" i="16"/>
  <c r="AM747" i="16"/>
  <c r="AJ747" i="16"/>
  <c r="AK779" i="16"/>
  <c r="AM779" i="16"/>
  <c r="AJ779" i="16"/>
  <c r="AL779" i="16"/>
  <c r="AJ620" i="16"/>
  <c r="AK620" i="16"/>
  <c r="AL620" i="16"/>
  <c r="AM620" i="16"/>
  <c r="AK94" i="15"/>
  <c r="AL94" i="15"/>
  <c r="AJ94" i="15"/>
  <c r="AM94" i="15"/>
  <c r="AJ87" i="15"/>
  <c r="AK87" i="15"/>
  <c r="AM87" i="15"/>
  <c r="AL87" i="15"/>
  <c r="AK230" i="15"/>
  <c r="AL230" i="15"/>
  <c r="AM230" i="15"/>
  <c r="AJ230" i="15"/>
  <c r="AJ271" i="15"/>
  <c r="AK271" i="15"/>
  <c r="AL271" i="15"/>
  <c r="AM271" i="15"/>
  <c r="AJ319" i="15"/>
  <c r="AK319" i="15"/>
  <c r="AL319" i="15"/>
  <c r="AM319" i="15"/>
  <c r="AK374" i="15"/>
  <c r="AL374" i="15"/>
  <c r="AM374" i="15"/>
  <c r="AJ374" i="15"/>
  <c r="AM516" i="15"/>
  <c r="AJ516" i="15"/>
  <c r="AK516" i="15"/>
  <c r="AL516" i="15"/>
  <c r="AM624" i="15"/>
  <c r="AK624" i="15"/>
  <c r="AL624" i="15"/>
  <c r="AJ624" i="15"/>
  <c r="AJ245" i="15"/>
  <c r="E14" i="18" s="1"/>
  <c r="AK245" i="15"/>
  <c r="AM493" i="15"/>
  <c r="AJ493" i="15"/>
  <c r="AK493" i="15"/>
  <c r="AL493" i="15"/>
  <c r="AJ448" i="15"/>
  <c r="AK448" i="15"/>
  <c r="AM448" i="15"/>
  <c r="AL448" i="15"/>
  <c r="AK763" i="15"/>
  <c r="AJ763" i="15"/>
  <c r="E31" i="18" s="1"/>
  <c r="AJ792" i="15"/>
  <c r="AK792" i="15"/>
  <c r="AL792" i="15"/>
  <c r="AM792" i="15"/>
  <c r="AK641" i="15"/>
  <c r="AJ641" i="15"/>
  <c r="E27" i="18" s="1"/>
  <c r="AJ744" i="15"/>
  <c r="AK744" i="15"/>
  <c r="AM744" i="15"/>
  <c r="AL744" i="15"/>
  <c r="AK460" i="16" l="1"/>
  <c r="AM276" i="15"/>
  <c r="M15" i="18" s="1"/>
  <c r="AM95" i="15"/>
  <c r="M9" i="18" s="1"/>
  <c r="AL460" i="15"/>
  <c r="L21" i="18" s="1"/>
  <c r="AL33" i="15"/>
  <c r="L7" i="18" s="1"/>
  <c r="AM337" i="15"/>
  <c r="M17" i="18" s="1"/>
  <c r="AM154" i="15"/>
  <c r="M11" i="18" s="1"/>
  <c r="AL337" i="15"/>
  <c r="L17" i="18" s="1"/>
  <c r="AI368" i="17"/>
  <c r="AJ368" i="17" s="1"/>
  <c r="D18" i="18" s="1"/>
  <c r="F18" i="18" s="1"/>
  <c r="AI549" i="17"/>
  <c r="AJ549" i="17" s="1"/>
  <c r="D24" i="18" s="1"/>
  <c r="F24" i="18" s="1"/>
  <c r="AI460" i="17"/>
  <c r="AK460" i="17" s="1"/>
  <c r="AM460" i="16"/>
  <c r="AI488" i="17"/>
  <c r="AJ488" i="17" s="1"/>
  <c r="D22" i="18" s="1"/>
  <c r="F22" i="18" s="1"/>
  <c r="AL733" i="15"/>
  <c r="L30" i="18" s="1"/>
  <c r="AI307" i="17"/>
  <c r="AJ307" i="17" s="1"/>
  <c r="D16" i="18" s="1"/>
  <c r="F16" i="18" s="1"/>
  <c r="AI123" i="17"/>
  <c r="AJ123" i="17" s="1"/>
  <c r="D10" i="18" s="1"/>
  <c r="F10" i="18" s="1"/>
  <c r="AM368" i="15"/>
  <c r="M18" i="18" s="1"/>
  <c r="AM610" i="15"/>
  <c r="M26" i="18" s="1"/>
  <c r="AI763" i="17"/>
  <c r="AK763" i="17" s="1"/>
  <c r="AM460" i="15"/>
  <c r="M21" i="18" s="1"/>
  <c r="AL64" i="15"/>
  <c r="L8" i="18" s="1"/>
  <c r="AM641" i="15"/>
  <c r="M27" i="18" s="1"/>
  <c r="AL641" i="15"/>
  <c r="L27" i="18" s="1"/>
  <c r="AL368" i="15"/>
  <c r="L18" i="18" s="1"/>
  <c r="AL610" i="15"/>
  <c r="L26" i="18" s="1"/>
  <c r="AM488" i="15"/>
  <c r="M22" i="18" s="1"/>
  <c r="AM794" i="15"/>
  <c r="M32" i="18" s="1"/>
  <c r="AM245" i="15"/>
  <c r="M14" i="18" s="1"/>
  <c r="AL245" i="15"/>
  <c r="L14" i="18" s="1"/>
  <c r="AL429" i="15"/>
  <c r="L20" i="18" s="1"/>
  <c r="AJ763" i="16"/>
  <c r="AL763" i="16" s="1"/>
  <c r="AK763" i="16"/>
  <c r="AJ488" i="16"/>
  <c r="AL488" i="16" s="1"/>
  <c r="AK488" i="16"/>
  <c r="AM519" i="15"/>
  <c r="M23" i="18" s="1"/>
  <c r="AM398" i="15"/>
  <c r="M19" i="18" s="1"/>
  <c r="AL3" i="16"/>
  <c r="AL672" i="15"/>
  <c r="L28" i="18" s="1"/>
  <c r="AM763" i="15"/>
  <c r="M31" i="18" s="1"/>
  <c r="AI641" i="17"/>
  <c r="AL519" i="15"/>
  <c r="L23" i="18" s="1"/>
  <c r="AL276" i="15"/>
  <c r="L15" i="18" s="1"/>
  <c r="AL398" i="15"/>
  <c r="L19" i="18" s="1"/>
  <c r="AM307" i="15"/>
  <c r="M16" i="18" s="1"/>
  <c r="AL184" i="15"/>
  <c r="L12" i="18" s="1"/>
  <c r="AG764" i="17"/>
  <c r="AI794" i="17"/>
  <c r="AI519" i="17"/>
  <c r="AM672" i="15"/>
  <c r="M28" i="18" s="1"/>
  <c r="AL763" i="15"/>
  <c r="L31" i="18" s="1"/>
  <c r="AJ215" i="16"/>
  <c r="AL215" i="16" s="1"/>
  <c r="AK215" i="16"/>
  <c r="AL307" i="15"/>
  <c r="L16" i="18" s="1"/>
  <c r="AM184" i="15"/>
  <c r="M12" i="18" s="1"/>
  <c r="AK184" i="16"/>
  <c r="AJ184" i="16"/>
  <c r="AL184" i="16" s="1"/>
  <c r="AI337" i="17"/>
  <c r="AI733" i="17"/>
  <c r="AM429" i="15"/>
  <c r="M20" i="18" s="1"/>
  <c r="AJ549" i="16"/>
  <c r="AM549" i="16" s="1"/>
  <c r="AK549" i="16"/>
  <c r="AG399" i="17"/>
  <c r="AI429" i="17"/>
  <c r="AG34" i="17"/>
  <c r="AI64" i="17"/>
  <c r="AJ64" i="16"/>
  <c r="AM64" i="16" s="1"/>
  <c r="AL64" i="16"/>
  <c r="AK64" i="16"/>
  <c r="AM33" i="15"/>
  <c r="M7" i="18" s="1"/>
  <c r="AJ794" i="16"/>
  <c r="AM794" i="16" s="1"/>
  <c r="AK794" i="16"/>
  <c r="AJ519" i="16"/>
  <c r="AL519" i="16" s="1"/>
  <c r="AK519" i="16"/>
  <c r="AG673" i="17"/>
  <c r="AI702" i="17"/>
  <c r="AM3" i="15"/>
  <c r="M6" i="18" s="1"/>
  <c r="AJ307" i="16"/>
  <c r="AM307" i="16" s="1"/>
  <c r="AK307" i="16"/>
  <c r="AM580" i="15"/>
  <c r="M25" i="18" s="1"/>
  <c r="AM549" i="15"/>
  <c r="M24" i="18" s="1"/>
  <c r="AK733" i="16"/>
  <c r="AJ733" i="16"/>
  <c r="AM733" i="16" s="1"/>
  <c r="AM733" i="15"/>
  <c r="M30" i="18" s="1"/>
  <c r="AM64" i="15"/>
  <c r="M8" i="18" s="1"/>
  <c r="AI95" i="17"/>
  <c r="AJ580" i="16"/>
  <c r="AL580" i="16" s="1"/>
  <c r="AK580" i="16"/>
  <c r="AJ3" i="17"/>
  <c r="D6" i="18" s="1"/>
  <c r="F6" i="18" s="1"/>
  <c r="AK3" i="17"/>
  <c r="AJ368" i="16"/>
  <c r="AL368" i="16" s="1"/>
  <c r="AK368" i="16"/>
  <c r="AL3" i="15"/>
  <c r="L6" i="18" s="1"/>
  <c r="AL580" i="15"/>
  <c r="L25" i="18" s="1"/>
  <c r="AJ398" i="16"/>
  <c r="AM398" i="16" s="1"/>
  <c r="AK398" i="16"/>
  <c r="AL549" i="15"/>
  <c r="L24" i="18" s="1"/>
  <c r="AJ276" i="16"/>
  <c r="AM276" i="16" s="1"/>
  <c r="AK276" i="16"/>
  <c r="AJ672" i="16"/>
  <c r="AM672" i="16" s="1"/>
  <c r="AK672" i="16"/>
  <c r="AJ95" i="16"/>
  <c r="AL95" i="16" s="1"/>
  <c r="AK95" i="16"/>
  <c r="AL154" i="15"/>
  <c r="L11" i="18" s="1"/>
  <c r="AJ429" i="16"/>
  <c r="AM429" i="16" s="1"/>
  <c r="AK429" i="16"/>
  <c r="AJ245" i="16"/>
  <c r="AM245" i="16" s="1"/>
  <c r="AK245" i="16"/>
  <c r="AK123" i="16"/>
  <c r="AJ123" i="16"/>
  <c r="AL123" i="16" s="1"/>
  <c r="AJ337" i="16"/>
  <c r="AL337" i="16" s="1"/>
  <c r="AK337" i="16"/>
  <c r="AJ702" i="16"/>
  <c r="AL702" i="16" s="1"/>
  <c r="AK702" i="16"/>
  <c r="AI672" i="17"/>
  <c r="AK488" i="17"/>
  <c r="AJ154" i="16"/>
  <c r="AM154" i="16" s="1"/>
  <c r="AK154" i="16"/>
  <c r="AJ33" i="16"/>
  <c r="AL33" i="16" s="1"/>
  <c r="AK33" i="16"/>
  <c r="AI610" i="17"/>
  <c r="AL794" i="15"/>
  <c r="L32" i="18" s="1"/>
  <c r="AI154" i="17"/>
  <c r="AI245" i="17"/>
  <c r="AG247" i="17"/>
  <c r="AI276" i="17"/>
  <c r="AJ641" i="16"/>
  <c r="AM641" i="16" s="1"/>
  <c r="AK641" i="16"/>
  <c r="AM123" i="15"/>
  <c r="M10" i="18" s="1"/>
  <c r="AI215" i="17"/>
  <c r="AJ610" i="16"/>
  <c r="AM610" i="16" s="1"/>
  <c r="AK610" i="16"/>
  <c r="AL610" i="16"/>
  <c r="AI184" i="17"/>
  <c r="AI33" i="17"/>
  <c r="AL123" i="15"/>
  <c r="L10" i="18" s="1"/>
  <c r="AJ580" i="17"/>
  <c r="D25" i="18" s="1"/>
  <c r="F25" i="18" s="1"/>
  <c r="AK580" i="17"/>
  <c r="AG369" i="17"/>
  <c r="AI398" i="17"/>
  <c r="AK368" i="17" l="1"/>
  <c r="AL672" i="16"/>
  <c r="AM519" i="16"/>
  <c r="AL641" i="16"/>
  <c r="AM368" i="16"/>
  <c r="AK123" i="17"/>
  <c r="AK307" i="17"/>
  <c r="AJ460" i="17"/>
  <c r="D21" i="18" s="1"/>
  <c r="F21" i="18" s="1"/>
  <c r="AL549" i="16"/>
  <c r="AM488" i="16"/>
  <c r="AK549" i="17"/>
  <c r="AJ763" i="17"/>
  <c r="D31" i="18" s="1"/>
  <c r="F31" i="18" s="1"/>
  <c r="AL307" i="16"/>
  <c r="AL245" i="16"/>
  <c r="AL276" i="16"/>
  <c r="AM33" i="16"/>
  <c r="AM337" i="16"/>
  <c r="AL429" i="16"/>
  <c r="AM184" i="16"/>
  <c r="AL307" i="17"/>
  <c r="J16" i="18" s="1"/>
  <c r="AL580" i="17"/>
  <c r="J25" i="18" s="1"/>
  <c r="AM549" i="17"/>
  <c r="K24" i="18" s="1"/>
  <c r="AM123" i="17"/>
  <c r="K10" i="18" s="1"/>
  <c r="AJ215" i="17"/>
  <c r="D13" i="18" s="1"/>
  <c r="F13" i="18" s="1"/>
  <c r="AK215" i="17"/>
  <c r="AL398" i="16"/>
  <c r="AL794" i="16"/>
  <c r="AM215" i="16"/>
  <c r="AJ154" i="17"/>
  <c r="D11" i="18" s="1"/>
  <c r="F11" i="18" s="1"/>
  <c r="AK154" i="17"/>
  <c r="AL154" i="16"/>
  <c r="AM580" i="17"/>
  <c r="K25" i="18" s="1"/>
  <c r="AM95" i="16"/>
  <c r="AJ64" i="17"/>
  <c r="D8" i="18" s="1"/>
  <c r="F8" i="18" s="1"/>
  <c r="AK64" i="17"/>
  <c r="AJ641" i="17"/>
  <c r="D27" i="18" s="1"/>
  <c r="F27" i="18" s="1"/>
  <c r="AK641" i="17"/>
  <c r="AK33" i="17"/>
  <c r="AJ33" i="17"/>
  <c r="D7" i="18" s="1"/>
  <c r="F7" i="18" s="1"/>
  <c r="AM488" i="17"/>
  <c r="K22" i="18" s="1"/>
  <c r="AM123" i="16"/>
  <c r="AL733" i="16"/>
  <c r="AL123" i="17"/>
  <c r="J10" i="18" s="1"/>
  <c r="AM368" i="17"/>
  <c r="K18" i="18" s="1"/>
  <c r="AJ184" i="17"/>
  <c r="D12" i="18" s="1"/>
  <c r="F12" i="18" s="1"/>
  <c r="AK184" i="17"/>
  <c r="AL488" i="17"/>
  <c r="J22" i="18" s="1"/>
  <c r="AK702" i="17"/>
  <c r="AJ702" i="17"/>
  <c r="D29" i="18" s="1"/>
  <c r="F29" i="18" s="1"/>
  <c r="AJ733" i="17"/>
  <c r="D30" i="18" s="1"/>
  <c r="F30" i="18" s="1"/>
  <c r="AK733" i="17"/>
  <c r="AJ519" i="17"/>
  <c r="D23" i="18" s="1"/>
  <c r="F23" i="18" s="1"/>
  <c r="AK519" i="17"/>
  <c r="AJ610" i="17"/>
  <c r="D26" i="18" s="1"/>
  <c r="F26" i="18" s="1"/>
  <c r="AK610" i="17"/>
  <c r="AJ672" i="17"/>
  <c r="D28" i="18" s="1"/>
  <c r="F28" i="18" s="1"/>
  <c r="AK672" i="17"/>
  <c r="AK337" i="17"/>
  <c r="AJ337" i="17"/>
  <c r="D17" i="18" s="1"/>
  <c r="F17" i="18" s="1"/>
  <c r="AL549" i="17"/>
  <c r="J24" i="18" s="1"/>
  <c r="AJ794" i="17"/>
  <c r="D32" i="18" s="1"/>
  <c r="F32" i="18" s="1"/>
  <c r="AK794" i="17"/>
  <c r="AM763" i="16"/>
  <c r="AJ276" i="17"/>
  <c r="D15" i="18" s="1"/>
  <c r="F15" i="18" s="1"/>
  <c r="AK276" i="17"/>
  <c r="AM702" i="16"/>
  <c r="AL3" i="17"/>
  <c r="J6" i="18" s="1"/>
  <c r="AM580" i="16"/>
  <c r="AM307" i="17"/>
  <c r="K16" i="18" s="1"/>
  <c r="AJ95" i="17"/>
  <c r="D9" i="18" s="1"/>
  <c r="F9" i="18" s="1"/>
  <c r="AK95" i="17"/>
  <c r="AL368" i="17"/>
  <c r="J18" i="18" s="1"/>
  <c r="AJ398" i="17"/>
  <c r="D19" i="18" s="1"/>
  <c r="F19" i="18" s="1"/>
  <c r="AK398" i="17"/>
  <c r="AM3" i="17"/>
  <c r="K6" i="18" s="1"/>
  <c r="AJ245" i="17"/>
  <c r="D14" i="18" s="1"/>
  <c r="F14" i="18" s="1"/>
  <c r="AK245" i="17"/>
  <c r="AJ429" i="17"/>
  <c r="D20" i="18" s="1"/>
  <c r="F20" i="18" s="1"/>
  <c r="AK429" i="17"/>
  <c r="D47" i="18" l="1"/>
  <c r="AM460" i="17"/>
  <c r="K21" i="18" s="1"/>
  <c r="D49" i="18"/>
  <c r="AL460" i="17"/>
  <c r="J21" i="18" s="1"/>
  <c r="AL763" i="17"/>
  <c r="J31" i="18" s="1"/>
  <c r="AM429" i="17"/>
  <c r="K20" i="18" s="1"/>
  <c r="AL429" i="17"/>
  <c r="J20" i="18" s="1"/>
  <c r="D48" i="18"/>
  <c r="AM763" i="17"/>
  <c r="K31" i="18" s="1"/>
  <c r="AM154" i="17"/>
  <c r="K11" i="18" s="1"/>
  <c r="AL64" i="17"/>
  <c r="J8" i="18" s="1"/>
  <c r="AM337" i="17"/>
  <c r="K17" i="18" s="1"/>
  <c r="AL519" i="17"/>
  <c r="J23" i="18" s="1"/>
  <c r="AM702" i="17"/>
  <c r="K29" i="18" s="1"/>
  <c r="AL702" i="17"/>
  <c r="J29" i="18" s="1"/>
  <c r="AL245" i="17"/>
  <c r="J14" i="18" s="1"/>
  <c r="AM398" i="17"/>
  <c r="K19" i="18" s="1"/>
  <c r="AM672" i="17"/>
  <c r="K28" i="18" s="1"/>
  <c r="AM64" i="17"/>
  <c r="K8" i="18" s="1"/>
  <c r="AL672" i="17"/>
  <c r="J28" i="18" s="1"/>
  <c r="AL215" i="17"/>
  <c r="J13" i="18" s="1"/>
  <c r="AM245" i="17"/>
  <c r="K14" i="18" s="1"/>
  <c r="AM95" i="17"/>
  <c r="K9" i="18" s="1"/>
  <c r="AL95" i="17"/>
  <c r="J9" i="18" s="1"/>
  <c r="AL610" i="17"/>
  <c r="J26" i="18" s="1"/>
  <c r="AM33" i="17"/>
  <c r="K7" i="18" s="1"/>
  <c r="AM794" i="17"/>
  <c r="K32" i="18" s="1"/>
  <c r="AM184" i="17"/>
  <c r="K12" i="18" s="1"/>
  <c r="AL794" i="17"/>
  <c r="J32" i="18" s="1"/>
  <c r="AM519" i="17"/>
  <c r="K23" i="18" s="1"/>
  <c r="AL33" i="17"/>
  <c r="J7" i="18" s="1"/>
  <c r="AM733" i="17"/>
  <c r="K30" i="18" s="1"/>
  <c r="AL184" i="17"/>
  <c r="J12" i="18" s="1"/>
  <c r="AL733" i="17"/>
  <c r="J30" i="18" s="1"/>
  <c r="AM641" i="17"/>
  <c r="K27" i="18" s="1"/>
  <c r="AL398" i="17"/>
  <c r="J19" i="18" s="1"/>
  <c r="AL641" i="17"/>
  <c r="J27" i="18" s="1"/>
  <c r="AM276" i="17"/>
  <c r="K15" i="18" s="1"/>
  <c r="AL337" i="17"/>
  <c r="J17" i="18" s="1"/>
  <c r="AM215" i="17"/>
  <c r="K13" i="18" s="1"/>
  <c r="AL276" i="17"/>
  <c r="J15" i="18" s="1"/>
  <c r="AM610" i="17"/>
  <c r="K26" i="18" s="1"/>
  <c r="AL154" i="17"/>
  <c r="J11" i="18" s="1"/>
  <c r="C22" i="4" l="1"/>
  <c r="L737" i="10"/>
  <c r="L738" i="10"/>
  <c r="L739" i="10"/>
  <c r="L740" i="10"/>
  <c r="L741" i="10"/>
  <c r="L742" i="10"/>
  <c r="L743" i="10"/>
  <c r="L744" i="10"/>
  <c r="L747" i="10"/>
  <c r="L748" i="10"/>
  <c r="L749" i="10"/>
  <c r="L750" i="10"/>
  <c r="L751" i="10"/>
  <c r="L752" i="10"/>
  <c r="L753" i="10"/>
  <c r="L754" i="10"/>
  <c r="L757" i="10"/>
  <c r="L758" i="10"/>
  <c r="L760" i="10"/>
  <c r="L761" i="10"/>
  <c r="L762" i="10"/>
  <c r="L763" i="10"/>
  <c r="L764" i="10"/>
  <c r="L765" i="10"/>
  <c r="L766" i="10"/>
  <c r="L767" i="10"/>
  <c r="L768" i="10"/>
  <c r="L769" i="10"/>
  <c r="L770" i="10"/>
  <c r="L771" i="10"/>
  <c r="L772" i="10"/>
  <c r="L774" i="10"/>
  <c r="L775" i="10"/>
  <c r="L776" i="10"/>
  <c r="L777" i="10"/>
  <c r="L778" i="10"/>
  <c r="L779" i="10"/>
  <c r="L780" i="10"/>
  <c r="L781" i="10"/>
  <c r="L782" i="10"/>
  <c r="L783" i="10"/>
  <c r="L784" i="10"/>
  <c r="L785" i="10"/>
  <c r="L786" i="10"/>
  <c r="L787" i="10"/>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L376" i="9"/>
  <c r="AM376" i="9"/>
  <c r="AL377" i="9"/>
  <c r="AM377" i="9"/>
  <c r="AL378" i="9"/>
  <c r="AM378" i="9"/>
  <c r="AL379" i="9"/>
  <c r="AM379" i="9"/>
  <c r="AL380" i="9"/>
  <c r="AM380" i="9"/>
  <c r="AL381" i="9"/>
  <c r="AM381" i="9"/>
  <c r="AL382" i="9"/>
  <c r="AM382" i="9"/>
  <c r="AL383" i="9"/>
  <c r="AM383" i="9"/>
  <c r="AL384" i="9"/>
  <c r="AM384" i="9"/>
  <c r="AL385" i="9"/>
  <c r="AM385" i="9"/>
  <c r="AL386" i="9"/>
  <c r="AM386" i="9"/>
  <c r="AL387" i="9"/>
  <c r="AM387" i="9"/>
  <c r="AL388" i="9"/>
  <c r="AM388" i="9"/>
  <c r="AL389" i="9"/>
  <c r="AM389" i="9"/>
  <c r="AL390" i="9"/>
  <c r="AM390" i="9"/>
  <c r="AL391" i="9"/>
  <c r="AM391" i="9"/>
  <c r="AL392" i="9"/>
  <c r="AM392" i="9"/>
  <c r="AL393" i="9"/>
  <c r="AM393" i="9"/>
  <c r="AL394" i="9"/>
  <c r="AM394" i="9"/>
  <c r="AL395" i="9"/>
  <c r="AM395" i="9"/>
  <c r="AL396" i="9"/>
  <c r="AM396" i="9"/>
  <c r="AL397" i="9"/>
  <c r="AM397" i="9"/>
  <c r="AL398" i="9"/>
  <c r="AM398" i="9"/>
  <c r="AL399" i="9"/>
  <c r="AM399" i="9"/>
  <c r="AL400" i="9"/>
  <c r="AM400" i="9"/>
  <c r="AL401" i="9"/>
  <c r="AM401" i="9"/>
  <c r="AL402" i="9"/>
  <c r="AM402" i="9"/>
  <c r="AL403" i="9"/>
  <c r="AM403" i="9"/>
  <c r="AL404" i="9"/>
  <c r="AM404" i="9"/>
  <c r="AL405" i="9"/>
  <c r="AM405" i="9"/>
  <c r="AL406" i="9"/>
  <c r="AM406" i="9"/>
  <c r="AL407" i="9"/>
  <c r="AM407" i="9"/>
  <c r="AL408" i="9"/>
  <c r="AM408" i="9"/>
  <c r="AL409" i="9"/>
  <c r="AM409" i="9"/>
  <c r="AL410" i="9"/>
  <c r="AM410" i="9"/>
  <c r="AL411" i="9"/>
  <c r="AM411" i="9"/>
  <c r="AL412" i="9"/>
  <c r="AM412" i="9"/>
  <c r="AL413" i="9"/>
  <c r="AM413" i="9"/>
  <c r="AL414" i="9"/>
  <c r="AM414" i="9"/>
  <c r="AL415" i="9"/>
  <c r="AM415" i="9"/>
  <c r="AL416" i="9"/>
  <c r="AM416" i="9"/>
  <c r="AL417" i="9"/>
  <c r="AM417" i="9"/>
  <c r="AL418" i="9"/>
  <c r="AM418" i="9"/>
  <c r="AL419" i="9"/>
  <c r="AM419" i="9"/>
  <c r="AL420" i="9"/>
  <c r="AM420" i="9"/>
  <c r="AL421" i="9"/>
  <c r="AM421" i="9"/>
  <c r="AL422" i="9"/>
  <c r="AM422" i="9"/>
  <c r="AL423" i="9"/>
  <c r="AM423" i="9"/>
  <c r="AL424" i="9"/>
  <c r="AM424" i="9"/>
  <c r="AL425" i="9"/>
  <c r="AM425" i="9"/>
  <c r="AL426" i="9"/>
  <c r="AM426" i="9"/>
  <c r="AL427" i="9"/>
  <c r="AM427" i="9"/>
  <c r="AL428" i="9"/>
  <c r="AM428" i="9"/>
  <c r="AL429" i="9"/>
  <c r="AM429" i="9"/>
  <c r="AL430" i="9"/>
  <c r="AM430" i="9"/>
  <c r="AL431" i="9"/>
  <c r="AM431" i="9"/>
  <c r="AL432" i="9"/>
  <c r="AM432" i="9"/>
  <c r="AL433" i="9"/>
  <c r="AM433" i="9"/>
  <c r="AL434" i="9"/>
  <c r="AM434" i="9"/>
  <c r="AL435" i="9"/>
  <c r="AM435" i="9"/>
  <c r="AL436" i="9"/>
  <c r="AM436" i="9"/>
  <c r="AL437" i="9"/>
  <c r="AM437" i="9"/>
  <c r="AL438" i="9"/>
  <c r="AM438" i="9"/>
  <c r="AL439" i="9"/>
  <c r="AM439" i="9"/>
  <c r="AL440" i="9"/>
  <c r="AM440" i="9"/>
  <c r="AL441" i="9"/>
  <c r="AM441" i="9"/>
  <c r="AL442" i="9"/>
  <c r="AM442" i="9"/>
  <c r="AL443" i="9"/>
  <c r="AM443" i="9"/>
  <c r="AL444" i="9"/>
  <c r="AM444" i="9"/>
  <c r="AL445" i="9"/>
  <c r="AM445" i="9"/>
  <c r="AL446" i="9"/>
  <c r="AM446" i="9"/>
  <c r="AL447" i="9"/>
  <c r="AM447" i="9"/>
  <c r="AL448" i="9"/>
  <c r="AM448" i="9"/>
  <c r="AL449" i="9"/>
  <c r="AM449" i="9"/>
  <c r="AL450" i="9"/>
  <c r="AM450" i="9"/>
  <c r="AL451" i="9"/>
  <c r="AM451" i="9"/>
  <c r="AL452" i="9"/>
  <c r="AM452" i="9"/>
  <c r="AL453" i="9"/>
  <c r="AM453" i="9"/>
  <c r="AL454" i="9"/>
  <c r="AM454" i="9"/>
  <c r="AL455" i="9"/>
  <c r="AM455" i="9"/>
  <c r="AL456" i="9"/>
  <c r="AM456" i="9"/>
  <c r="AL457" i="9"/>
  <c r="AM457" i="9"/>
  <c r="AL458" i="9"/>
  <c r="AM458" i="9"/>
  <c r="AL459" i="9"/>
  <c r="AM459" i="9"/>
  <c r="AL460" i="9"/>
  <c r="AM460" i="9"/>
  <c r="AL461" i="9"/>
  <c r="AM461" i="9"/>
  <c r="AL462" i="9"/>
  <c r="AM462" i="9"/>
  <c r="AL463" i="9"/>
  <c r="AM463" i="9"/>
  <c r="AL464" i="9"/>
  <c r="AM464" i="9"/>
  <c r="AL465" i="9"/>
  <c r="AM465" i="9"/>
  <c r="AL466" i="9"/>
  <c r="AM466" i="9"/>
  <c r="AL467" i="9"/>
  <c r="AM467" i="9"/>
  <c r="AL468" i="9"/>
  <c r="AM468" i="9"/>
  <c r="AL469" i="9"/>
  <c r="AM469" i="9"/>
  <c r="AL470" i="9"/>
  <c r="AM470" i="9"/>
  <c r="AL471" i="9"/>
  <c r="AM471" i="9"/>
  <c r="AL472" i="9"/>
  <c r="AM472" i="9"/>
  <c r="AL473" i="9"/>
  <c r="AM473" i="9"/>
  <c r="AL474" i="9"/>
  <c r="AM474" i="9"/>
  <c r="AL475" i="9"/>
  <c r="AM475" i="9"/>
  <c r="AL476" i="9"/>
  <c r="AM476" i="9"/>
  <c r="AL477" i="9"/>
  <c r="AM477" i="9"/>
  <c r="AL478" i="9"/>
  <c r="AM478" i="9"/>
  <c r="AL479" i="9"/>
  <c r="AM479" i="9"/>
  <c r="AL480" i="9"/>
  <c r="AM480" i="9"/>
  <c r="AL481" i="9"/>
  <c r="AM481" i="9"/>
  <c r="AL482" i="9"/>
  <c r="AM482" i="9"/>
  <c r="AL483" i="9"/>
  <c r="AM483" i="9"/>
  <c r="AL484" i="9"/>
  <c r="AM484" i="9"/>
  <c r="AL485" i="9"/>
  <c r="AM485" i="9"/>
  <c r="AL486" i="9"/>
  <c r="AM486" i="9"/>
  <c r="AL487" i="9"/>
  <c r="AM487" i="9"/>
  <c r="AL488" i="9"/>
  <c r="AM488" i="9"/>
  <c r="AL489" i="9"/>
  <c r="AM489" i="9"/>
  <c r="AL490" i="9"/>
  <c r="AM490" i="9"/>
  <c r="AL491" i="9"/>
  <c r="AM491" i="9"/>
  <c r="AL492" i="9"/>
  <c r="AM492" i="9"/>
  <c r="AL493" i="9"/>
  <c r="AM493" i="9"/>
  <c r="AL494" i="9"/>
  <c r="AM494" i="9"/>
  <c r="AL495" i="9"/>
  <c r="AM495" i="9"/>
  <c r="AL496" i="9"/>
  <c r="AM496" i="9"/>
  <c r="AL497" i="9"/>
  <c r="AM497" i="9"/>
  <c r="AL498" i="9"/>
  <c r="AM498" i="9"/>
  <c r="AL499" i="9"/>
  <c r="AM499" i="9"/>
  <c r="AL500" i="9"/>
  <c r="AM500" i="9"/>
  <c r="AL501" i="9"/>
  <c r="AM501" i="9"/>
  <c r="AL502" i="9"/>
  <c r="AM502" i="9"/>
  <c r="AL503" i="9"/>
  <c r="AM503" i="9"/>
  <c r="AL504" i="9"/>
  <c r="AM504" i="9"/>
  <c r="AL505" i="9"/>
  <c r="AM505" i="9"/>
  <c r="AL506" i="9"/>
  <c r="AM506" i="9"/>
  <c r="AL507" i="9"/>
  <c r="AM507" i="9"/>
  <c r="AL508" i="9"/>
  <c r="AM508" i="9"/>
  <c r="AL509" i="9"/>
  <c r="AM509" i="9"/>
  <c r="AL510" i="9"/>
  <c r="AM510" i="9"/>
  <c r="AL511" i="9"/>
  <c r="AM511" i="9"/>
  <c r="AL512" i="9"/>
  <c r="AM512" i="9"/>
  <c r="AL513" i="9"/>
  <c r="AM513" i="9"/>
  <c r="AL514" i="9"/>
  <c r="AM514" i="9"/>
  <c r="AL515" i="9"/>
  <c r="AM515" i="9"/>
  <c r="AL516" i="9"/>
  <c r="AM516" i="9"/>
  <c r="AL517" i="9"/>
  <c r="AM517" i="9"/>
  <c r="AL518" i="9"/>
  <c r="AM518" i="9"/>
  <c r="AL519" i="9"/>
  <c r="AM519" i="9"/>
  <c r="AL520" i="9"/>
  <c r="AM520" i="9"/>
  <c r="AL521" i="9"/>
  <c r="AM521" i="9"/>
  <c r="AL522" i="9"/>
  <c r="AM522" i="9"/>
  <c r="AL523" i="9"/>
  <c r="AM523" i="9"/>
  <c r="AL524" i="9"/>
  <c r="AM524" i="9"/>
  <c r="AL525" i="9"/>
  <c r="AM525" i="9"/>
  <c r="AL526" i="9"/>
  <c r="AM526" i="9"/>
  <c r="AL527" i="9"/>
  <c r="AM527" i="9"/>
  <c r="AL528" i="9"/>
  <c r="AM528" i="9"/>
  <c r="AL529" i="9"/>
  <c r="AM529" i="9"/>
  <c r="AL530" i="9"/>
  <c r="AM530" i="9"/>
  <c r="AL531" i="9"/>
  <c r="AM531" i="9"/>
  <c r="AL532" i="9"/>
  <c r="AM532" i="9"/>
  <c r="AL533" i="9"/>
  <c r="AM533" i="9"/>
  <c r="AL534" i="9"/>
  <c r="AM534" i="9"/>
  <c r="AL535" i="9"/>
  <c r="AM535" i="9"/>
  <c r="AL536" i="9"/>
  <c r="AM536" i="9"/>
  <c r="AL537" i="9"/>
  <c r="AM537" i="9"/>
  <c r="AL538" i="9"/>
  <c r="AM538" i="9"/>
  <c r="AL539" i="9"/>
  <c r="AM539" i="9"/>
  <c r="AL540" i="9"/>
  <c r="AM540" i="9"/>
  <c r="AL541" i="9"/>
  <c r="AM541" i="9"/>
  <c r="AL542" i="9"/>
  <c r="AM542" i="9"/>
  <c r="AL543" i="9"/>
  <c r="AM543" i="9"/>
  <c r="AL544" i="9"/>
  <c r="AM544" i="9"/>
  <c r="AL545" i="9"/>
  <c r="AM545" i="9"/>
  <c r="AL546" i="9"/>
  <c r="AM546" i="9"/>
  <c r="AL547" i="9"/>
  <c r="AM547" i="9"/>
  <c r="AL548" i="9"/>
  <c r="AM548" i="9"/>
  <c r="AL549" i="9"/>
  <c r="AM549" i="9"/>
  <c r="AL550" i="9"/>
  <c r="AM550" i="9"/>
  <c r="AL551" i="9"/>
  <c r="AM551" i="9"/>
  <c r="AL552" i="9"/>
  <c r="AM552" i="9"/>
  <c r="AL553" i="9"/>
  <c r="AM553" i="9"/>
  <c r="AL554" i="9"/>
  <c r="AM554" i="9"/>
  <c r="AL555" i="9"/>
  <c r="AM555" i="9"/>
  <c r="AL556" i="9"/>
  <c r="AM556" i="9"/>
  <c r="AL557" i="9"/>
  <c r="AM557" i="9"/>
  <c r="AL558" i="9"/>
  <c r="AM558" i="9"/>
  <c r="AL559" i="9"/>
  <c r="AM559" i="9"/>
  <c r="AL560" i="9"/>
  <c r="AM560" i="9"/>
  <c r="AL561" i="9"/>
  <c r="AM561" i="9"/>
  <c r="AL562" i="9"/>
  <c r="AM562" i="9"/>
  <c r="AL563" i="9"/>
  <c r="AM563" i="9"/>
  <c r="AL564" i="9"/>
  <c r="AM564" i="9"/>
  <c r="AL565" i="9"/>
  <c r="AM565" i="9"/>
  <c r="AL566" i="9"/>
  <c r="AM566" i="9"/>
  <c r="AL567" i="9"/>
  <c r="AM567" i="9"/>
  <c r="AL568" i="9"/>
  <c r="AM568" i="9"/>
  <c r="AL569" i="9"/>
  <c r="AM569" i="9"/>
  <c r="AL570" i="9"/>
  <c r="AM570" i="9"/>
  <c r="AL571" i="9"/>
  <c r="AM571" i="9"/>
  <c r="AL572" i="9"/>
  <c r="AM572" i="9"/>
  <c r="AL573" i="9"/>
  <c r="AM573" i="9"/>
  <c r="AL574" i="9"/>
  <c r="AM574" i="9"/>
  <c r="AL575" i="9"/>
  <c r="AM575" i="9"/>
  <c r="AL576" i="9"/>
  <c r="AM576" i="9"/>
  <c r="AL577" i="9"/>
  <c r="AM577" i="9"/>
  <c r="AL578" i="9"/>
  <c r="AM578" i="9"/>
  <c r="AL579" i="9"/>
  <c r="AM579" i="9"/>
  <c r="AL580" i="9"/>
  <c r="AM580" i="9"/>
  <c r="AL581" i="9"/>
  <c r="AM581" i="9"/>
  <c r="AL582" i="9"/>
  <c r="AM582" i="9"/>
  <c r="AL583" i="9"/>
  <c r="AM583" i="9"/>
  <c r="AL584" i="9"/>
  <c r="AM584" i="9"/>
  <c r="AL585" i="9"/>
  <c r="AM585" i="9"/>
  <c r="AL586" i="9"/>
  <c r="AM586" i="9"/>
  <c r="AL587" i="9"/>
  <c r="AM587" i="9"/>
  <c r="AL588" i="9"/>
  <c r="AM588" i="9"/>
  <c r="AL589" i="9"/>
  <c r="AM589" i="9"/>
  <c r="AL590" i="9"/>
  <c r="AM590" i="9"/>
  <c r="AL591" i="9"/>
  <c r="AM591" i="9"/>
  <c r="AL592" i="9"/>
  <c r="AM592" i="9"/>
  <c r="AL593" i="9"/>
  <c r="AM593" i="9"/>
  <c r="AL594" i="9"/>
  <c r="AM594" i="9"/>
  <c r="AL595" i="9"/>
  <c r="AM595" i="9"/>
  <c r="AL596" i="9"/>
  <c r="AM596" i="9"/>
  <c r="AL597" i="9"/>
  <c r="AM597" i="9"/>
  <c r="AL598" i="9"/>
  <c r="AM598" i="9"/>
  <c r="AL599" i="9"/>
  <c r="AM599" i="9"/>
  <c r="AL600" i="9"/>
  <c r="AM600" i="9"/>
  <c r="AL601" i="9"/>
  <c r="AM601" i="9"/>
  <c r="AL602" i="9"/>
  <c r="AM602" i="9"/>
  <c r="AL603" i="9"/>
  <c r="AM603" i="9"/>
  <c r="AL604" i="9"/>
  <c r="AM604" i="9"/>
  <c r="AL605" i="9"/>
  <c r="AM605" i="9"/>
  <c r="AL606" i="9"/>
  <c r="AM606" i="9"/>
  <c r="AL607" i="9"/>
  <c r="AM607" i="9"/>
  <c r="AL608" i="9"/>
  <c r="AM608" i="9"/>
  <c r="AL609" i="9"/>
  <c r="AM609" i="9"/>
  <c r="AL610" i="9"/>
  <c r="AM610" i="9"/>
  <c r="AL611" i="9"/>
  <c r="AM611" i="9"/>
  <c r="AL612" i="9"/>
  <c r="AM612" i="9"/>
  <c r="AL613" i="9"/>
  <c r="AM613" i="9"/>
  <c r="AL614" i="9"/>
  <c r="AM614" i="9"/>
  <c r="AL615" i="9"/>
  <c r="AM615" i="9"/>
  <c r="AL616" i="9"/>
  <c r="AM616" i="9"/>
  <c r="AL617" i="9"/>
  <c r="AM617" i="9"/>
  <c r="AL618" i="9"/>
  <c r="AM618" i="9"/>
  <c r="AL619" i="9"/>
  <c r="AM619" i="9"/>
  <c r="AL620" i="9"/>
  <c r="AM620" i="9"/>
  <c r="AL621" i="9"/>
  <c r="AM621" i="9"/>
  <c r="AL622" i="9"/>
  <c r="AM622" i="9"/>
  <c r="AL623" i="9"/>
  <c r="AM623" i="9"/>
  <c r="AL624" i="9"/>
  <c r="AM624" i="9"/>
  <c r="AL625" i="9"/>
  <c r="AM625" i="9"/>
  <c r="AL626" i="9"/>
  <c r="AM626" i="9"/>
  <c r="AL627" i="9"/>
  <c r="AM627" i="9"/>
  <c r="AL628" i="9"/>
  <c r="AM628" i="9"/>
  <c r="AL629" i="9"/>
  <c r="AM629" i="9"/>
  <c r="AL630" i="9"/>
  <c r="AM630" i="9"/>
  <c r="AL631" i="9"/>
  <c r="AM631" i="9"/>
  <c r="AL632" i="9"/>
  <c r="AM632" i="9"/>
  <c r="AL633" i="9"/>
  <c r="AM633" i="9"/>
  <c r="AL634" i="9"/>
  <c r="AM634" i="9"/>
  <c r="AL635" i="9"/>
  <c r="AM635" i="9"/>
  <c r="AL636" i="9"/>
  <c r="AM636" i="9"/>
  <c r="AL637" i="9"/>
  <c r="AM637" i="9"/>
  <c r="AL638" i="9"/>
  <c r="AM638" i="9"/>
  <c r="AL639" i="9"/>
  <c r="AM639" i="9"/>
  <c r="AL640" i="9"/>
  <c r="AM640" i="9"/>
  <c r="AL641" i="9"/>
  <c r="AM641" i="9"/>
  <c r="AL642" i="9"/>
  <c r="AM642" i="9"/>
  <c r="AL643" i="9"/>
  <c r="AM643" i="9"/>
  <c r="AL644" i="9"/>
  <c r="AM644" i="9"/>
  <c r="AL645" i="9"/>
  <c r="AM645" i="9"/>
  <c r="AL646" i="9"/>
  <c r="AM646" i="9"/>
  <c r="AM11" i="9"/>
  <c r="AL11" i="9"/>
  <c r="AM647" i="9" l="1"/>
  <c r="AL647" i="9"/>
  <c r="AM648" i="9" l="1"/>
  <c r="G8" i="9" s="1"/>
  <c r="K119" i="10" l="1"/>
  <c r="K131" i="10"/>
  <c r="L131" i="10" s="1"/>
  <c r="P131" i="10" s="1"/>
  <c r="K155" i="10"/>
  <c r="L155" i="10" s="1"/>
  <c r="P155" i="10" s="1"/>
  <c r="K167" i="10"/>
  <c r="L167" i="10" s="1"/>
  <c r="P167" i="10" s="1"/>
  <c r="K179" i="10"/>
  <c r="L179" i="10" s="1"/>
  <c r="P179" i="10" s="1"/>
  <c r="K203" i="10"/>
  <c r="L203" i="10" s="1"/>
  <c r="P203" i="10" s="1"/>
  <c r="K239" i="10"/>
  <c r="L239" i="10" s="1"/>
  <c r="P239" i="10" s="1"/>
  <c r="K251" i="10"/>
  <c r="K263" i="10"/>
  <c r="K275" i="10"/>
  <c r="L275" i="10" s="1"/>
  <c r="P275" i="10" s="1"/>
  <c r="K287" i="10"/>
  <c r="L287" i="10" s="1"/>
  <c r="P287" i="10" s="1"/>
  <c r="K299" i="10"/>
  <c r="L299" i="10" s="1"/>
  <c r="P299" i="10" s="1"/>
  <c r="K347" i="10"/>
  <c r="L347" i="10" s="1"/>
  <c r="P347" i="10" s="1"/>
  <c r="K371" i="10"/>
  <c r="L371" i="10" s="1"/>
  <c r="P371" i="10" s="1"/>
  <c r="K419" i="10"/>
  <c r="L419" i="10" s="1"/>
  <c r="P419" i="10" s="1"/>
  <c r="K551" i="10"/>
  <c r="L551" i="10" s="1"/>
  <c r="P551" i="10" s="1"/>
  <c r="K635" i="10"/>
  <c r="L635" i="10" s="1"/>
  <c r="P635" i="10" s="1"/>
  <c r="K647" i="10"/>
  <c r="L647" i="10" s="1"/>
  <c r="P647" i="10" s="1"/>
  <c r="K683" i="10"/>
  <c r="L683" i="10" s="1"/>
  <c r="P683" i="10" s="1"/>
  <c r="K695" i="10"/>
  <c r="L695" i="10" s="1"/>
  <c r="P695" i="10" s="1"/>
  <c r="K707" i="10"/>
  <c r="K320" i="10"/>
  <c r="L320" i="10" s="1"/>
  <c r="P320" i="10" s="1"/>
  <c r="K120" i="10"/>
  <c r="L120" i="10" s="1"/>
  <c r="P120" i="10" s="1"/>
  <c r="K132" i="10"/>
  <c r="K156" i="10"/>
  <c r="L156" i="10" s="1"/>
  <c r="P156" i="10" s="1"/>
  <c r="K168" i="10"/>
  <c r="L168" i="10" s="1"/>
  <c r="P168" i="10" s="1"/>
  <c r="K180" i="10"/>
  <c r="L180" i="10" s="1"/>
  <c r="P180" i="10" s="1"/>
  <c r="K216" i="10"/>
  <c r="L216" i="10" s="1"/>
  <c r="P216" i="10" s="1"/>
  <c r="K300" i="10"/>
  <c r="L300" i="10" s="1"/>
  <c r="P300" i="10" s="1"/>
  <c r="K312" i="10"/>
  <c r="L312" i="10" s="1"/>
  <c r="P312" i="10" s="1"/>
  <c r="K420" i="10"/>
  <c r="L420" i="10" s="1"/>
  <c r="P420" i="10" s="1"/>
  <c r="K392" i="10"/>
  <c r="L392" i="10" s="1"/>
  <c r="P392" i="10" s="1"/>
  <c r="K121" i="10"/>
  <c r="L121" i="10" s="1"/>
  <c r="P121" i="10" s="1"/>
  <c r="K181" i="10"/>
  <c r="L181" i="10" s="1"/>
  <c r="P181" i="10" s="1"/>
  <c r="K205" i="10"/>
  <c r="L205" i="10" s="1"/>
  <c r="P205" i="10" s="1"/>
  <c r="K217" i="10"/>
  <c r="L217" i="10" s="1"/>
  <c r="P217" i="10" s="1"/>
  <c r="K229" i="10"/>
  <c r="L229" i="10" s="1"/>
  <c r="P229" i="10" s="1"/>
  <c r="K241" i="10"/>
  <c r="L241" i="10" s="1"/>
  <c r="P241" i="10" s="1"/>
  <c r="K253" i="10"/>
  <c r="L253" i="10" s="1"/>
  <c r="P253" i="10" s="1"/>
  <c r="K265" i="10"/>
  <c r="L265" i="10" s="1"/>
  <c r="P265" i="10" s="1"/>
  <c r="K277" i="10"/>
  <c r="L277" i="10" s="1"/>
  <c r="P277" i="10" s="1"/>
  <c r="K301" i="10"/>
  <c r="K325" i="10"/>
  <c r="K361" i="10"/>
  <c r="L361" i="10" s="1"/>
  <c r="P361" i="10" s="1"/>
  <c r="K373" i="10"/>
  <c r="L373" i="10" s="1"/>
  <c r="P373" i="10" s="1"/>
  <c r="K385" i="10"/>
  <c r="L385" i="10" s="1"/>
  <c r="P385" i="10" s="1"/>
  <c r="K457" i="10"/>
  <c r="L457" i="10" s="1"/>
  <c r="P457" i="10" s="1"/>
  <c r="K469" i="10"/>
  <c r="K625" i="10"/>
  <c r="L625" i="10" s="1"/>
  <c r="P625" i="10" s="1"/>
  <c r="K721" i="10"/>
  <c r="L721" i="10" s="1"/>
  <c r="P721" i="10" s="1"/>
  <c r="K404" i="10"/>
  <c r="L404" i="10" s="1"/>
  <c r="P404" i="10" s="1"/>
  <c r="K110" i="10"/>
  <c r="L110" i="10" s="1"/>
  <c r="P110" i="10" s="1"/>
  <c r="K122" i="10"/>
  <c r="L122" i="10" s="1"/>
  <c r="P122" i="10" s="1"/>
  <c r="K170" i="10"/>
  <c r="L170" i="10" s="1"/>
  <c r="P170" i="10" s="1"/>
  <c r="K182" i="10"/>
  <c r="L182" i="10" s="1"/>
  <c r="P182" i="10" s="1"/>
  <c r="K194" i="10"/>
  <c r="L194" i="10" s="1"/>
  <c r="P194" i="10" s="1"/>
  <c r="K206" i="10"/>
  <c r="L206" i="10" s="1"/>
  <c r="P206" i="10" s="1"/>
  <c r="K230" i="10"/>
  <c r="L230" i="10" s="1"/>
  <c r="P230" i="10" s="1"/>
  <c r="K254" i="10"/>
  <c r="L254" i="10" s="1"/>
  <c r="P254" i="10" s="1"/>
  <c r="K290" i="10"/>
  <c r="L290" i="10" s="1"/>
  <c r="P290" i="10" s="1"/>
  <c r="K302" i="10"/>
  <c r="K314" i="10"/>
  <c r="K458" i="10"/>
  <c r="L458" i="10" s="1"/>
  <c r="P458" i="10" s="1"/>
  <c r="K542" i="10"/>
  <c r="K734" i="10"/>
  <c r="L734" i="10" s="1"/>
  <c r="P734" i="10" s="1"/>
  <c r="K224" i="10"/>
  <c r="L224" i="10" s="1"/>
  <c r="P224" i="10" s="1"/>
  <c r="K344" i="10"/>
  <c r="L344" i="10" s="1"/>
  <c r="P344" i="10" s="1"/>
  <c r="K440" i="10"/>
  <c r="L440" i="10" s="1"/>
  <c r="P440" i="10" s="1"/>
  <c r="K680" i="10"/>
  <c r="L680" i="10" s="1"/>
  <c r="P680" i="10" s="1"/>
  <c r="K111" i="10"/>
  <c r="L111" i="10" s="1"/>
  <c r="P111" i="10" s="1"/>
  <c r="K123" i="10"/>
  <c r="L123" i="10" s="1"/>
  <c r="P123" i="10" s="1"/>
  <c r="K135" i="10"/>
  <c r="L135" i="10" s="1"/>
  <c r="P135" i="10" s="1"/>
  <c r="K147" i="10"/>
  <c r="L147" i="10" s="1"/>
  <c r="P147" i="10" s="1"/>
  <c r="K159" i="10"/>
  <c r="L159" i="10" s="1"/>
  <c r="P159" i="10" s="1"/>
  <c r="K171" i="10"/>
  <c r="L171" i="10" s="1"/>
  <c r="P171" i="10" s="1"/>
  <c r="K183" i="10"/>
  <c r="L183" i="10" s="1"/>
  <c r="P183" i="10" s="1"/>
  <c r="K195" i="10"/>
  <c r="L195" i="10" s="1"/>
  <c r="P195" i="10" s="1"/>
  <c r="K207" i="10"/>
  <c r="L207" i="10" s="1"/>
  <c r="P207" i="10" s="1"/>
  <c r="K219" i="10"/>
  <c r="L219" i="10" s="1"/>
  <c r="P219" i="10" s="1"/>
  <c r="K231" i="10"/>
  <c r="L231" i="10" s="1"/>
  <c r="P231" i="10" s="1"/>
  <c r="K255" i="10"/>
  <c r="K279" i="10"/>
  <c r="K291" i="10"/>
  <c r="L291" i="10" s="1"/>
  <c r="P291" i="10" s="1"/>
  <c r="K303" i="10"/>
  <c r="K327" i="10"/>
  <c r="K339" i="10"/>
  <c r="L339" i="10" s="1"/>
  <c r="P339" i="10" s="1"/>
  <c r="K423" i="10"/>
  <c r="L423" i="10" s="1"/>
  <c r="P423" i="10" s="1"/>
  <c r="K459" i="10"/>
  <c r="L459" i="10" s="1"/>
  <c r="P459" i="10" s="1"/>
  <c r="K483" i="10"/>
  <c r="L483" i="10" s="1"/>
  <c r="P483" i="10" s="1"/>
  <c r="K164" i="10"/>
  <c r="L164" i="10" s="1"/>
  <c r="P164" i="10" s="1"/>
  <c r="K236" i="10"/>
  <c r="L236" i="10" s="1"/>
  <c r="P236" i="10" s="1"/>
  <c r="K112" i="10"/>
  <c r="L112" i="10" s="1"/>
  <c r="P112" i="10" s="1"/>
  <c r="K124" i="10"/>
  <c r="L124" i="10" s="1"/>
  <c r="P124" i="10" s="1"/>
  <c r="K136" i="10"/>
  <c r="L136" i="10" s="1"/>
  <c r="P136" i="10" s="1"/>
  <c r="K172" i="10"/>
  <c r="L172" i="10" s="1"/>
  <c r="P172" i="10" s="1"/>
  <c r="K184" i="10"/>
  <c r="L184" i="10" s="1"/>
  <c r="P184" i="10" s="1"/>
  <c r="K196" i="10"/>
  <c r="L196" i="10" s="1"/>
  <c r="P196" i="10" s="1"/>
  <c r="K220" i="10"/>
  <c r="L220" i="10" s="1"/>
  <c r="P220" i="10" s="1"/>
  <c r="K232" i="10"/>
  <c r="L232" i="10" s="1"/>
  <c r="P232" i="10" s="1"/>
  <c r="K244" i="10"/>
  <c r="L244" i="10" s="1"/>
  <c r="P244" i="10" s="1"/>
  <c r="K256" i="10"/>
  <c r="K280" i="10"/>
  <c r="K304" i="10"/>
  <c r="L304" i="10" s="1"/>
  <c r="P304" i="10" s="1"/>
  <c r="K352" i="10"/>
  <c r="K364" i="10"/>
  <c r="L364" i="10" s="1"/>
  <c r="P364" i="10" s="1"/>
  <c r="K412" i="10"/>
  <c r="L412" i="10" s="1"/>
  <c r="P412" i="10" s="1"/>
  <c r="K448" i="10"/>
  <c r="L448" i="10" s="1"/>
  <c r="P448" i="10" s="1"/>
  <c r="K460" i="10"/>
  <c r="L460" i="10" s="1"/>
  <c r="P460" i="10" s="1"/>
  <c r="K484" i="10"/>
  <c r="L484" i="10" s="1"/>
  <c r="P484" i="10" s="1"/>
  <c r="K556" i="10"/>
  <c r="L556" i="10" s="1"/>
  <c r="P556" i="10" s="1"/>
  <c r="K580" i="10"/>
  <c r="L580" i="10" s="1"/>
  <c r="P580" i="10" s="1"/>
  <c r="K140" i="10"/>
  <c r="L140" i="10" s="1"/>
  <c r="P140" i="10" s="1"/>
  <c r="K212" i="10"/>
  <c r="L212" i="10" s="1"/>
  <c r="P212" i="10" s="1"/>
  <c r="K332" i="10"/>
  <c r="L332" i="10" s="1"/>
  <c r="P332" i="10" s="1"/>
  <c r="K656" i="10"/>
  <c r="L656" i="10" s="1"/>
  <c r="P656" i="10" s="1"/>
  <c r="K113" i="10"/>
  <c r="L113" i="10" s="1"/>
  <c r="P113" i="10" s="1"/>
  <c r="K125" i="10"/>
  <c r="L125" i="10" s="1"/>
  <c r="P125" i="10" s="1"/>
  <c r="K149" i="10"/>
  <c r="L149" i="10" s="1"/>
  <c r="P149" i="10" s="1"/>
  <c r="K161" i="10"/>
  <c r="L161" i="10" s="1"/>
  <c r="P161" i="10" s="1"/>
  <c r="K173" i="10"/>
  <c r="L173" i="10" s="1"/>
  <c r="P173" i="10" s="1"/>
  <c r="K185" i="10"/>
  <c r="L185" i="10" s="1"/>
  <c r="P185" i="10" s="1"/>
  <c r="K245" i="10"/>
  <c r="L245" i="10" s="1"/>
  <c r="P245" i="10" s="1"/>
  <c r="K257" i="10"/>
  <c r="L257" i="10" s="1"/>
  <c r="P257" i="10" s="1"/>
  <c r="K305" i="10"/>
  <c r="L305" i="10" s="1"/>
  <c r="P305" i="10" s="1"/>
  <c r="K317" i="10"/>
  <c r="L317" i="10" s="1"/>
  <c r="P317" i="10" s="1"/>
  <c r="K413" i="10"/>
  <c r="L413" i="10" s="1"/>
  <c r="P413" i="10" s="1"/>
  <c r="K569" i="10"/>
  <c r="L569" i="10" s="1"/>
  <c r="P569" i="10" s="1"/>
  <c r="K581" i="10"/>
  <c r="K653" i="10"/>
  <c r="K260" i="10"/>
  <c r="L260" i="10" s="1"/>
  <c r="P260" i="10" s="1"/>
  <c r="K548" i="10"/>
  <c r="K114" i="10"/>
  <c r="L114" i="10" s="1"/>
  <c r="P114" i="10" s="1"/>
  <c r="K126" i="10"/>
  <c r="L126" i="10" s="1"/>
  <c r="P126" i="10" s="1"/>
  <c r="K138" i="10"/>
  <c r="L138" i="10" s="1"/>
  <c r="P138" i="10" s="1"/>
  <c r="K150" i="10"/>
  <c r="K162" i="10"/>
  <c r="K186" i="10"/>
  <c r="L186" i="10" s="1"/>
  <c r="P186" i="10" s="1"/>
  <c r="K198" i="10"/>
  <c r="L198" i="10" s="1"/>
  <c r="P198" i="10" s="1"/>
  <c r="K222" i="10"/>
  <c r="L222" i="10" s="1"/>
  <c r="P222" i="10" s="1"/>
  <c r="K246" i="10"/>
  <c r="L246" i="10" s="1"/>
  <c r="P246" i="10" s="1"/>
  <c r="K270" i="10"/>
  <c r="L270" i="10" s="1"/>
  <c r="P270" i="10" s="1"/>
  <c r="K342" i="10"/>
  <c r="K354" i="10"/>
  <c r="L354" i="10" s="1"/>
  <c r="P354" i="10" s="1"/>
  <c r="K366" i="10"/>
  <c r="L366" i="10" s="1"/>
  <c r="P366" i="10" s="1"/>
  <c r="K414" i="10"/>
  <c r="L414" i="10" s="1"/>
  <c r="P414" i="10" s="1"/>
  <c r="K546" i="10"/>
  <c r="L546" i="10" s="1"/>
  <c r="P546" i="10" s="1"/>
  <c r="K630" i="10"/>
  <c r="L630" i="10" s="1"/>
  <c r="P630" i="10" s="1"/>
  <c r="K116" i="10"/>
  <c r="L116" i="10" s="1"/>
  <c r="P116" i="10" s="1"/>
  <c r="K248" i="10"/>
  <c r="L248" i="10" s="1"/>
  <c r="P248" i="10" s="1"/>
  <c r="K704" i="10"/>
  <c r="L704" i="10" s="1"/>
  <c r="P704" i="10" s="1"/>
  <c r="K127" i="10"/>
  <c r="L127" i="10" s="1"/>
  <c r="P127" i="10" s="1"/>
  <c r="K151" i="10"/>
  <c r="L151" i="10" s="1"/>
  <c r="P151" i="10" s="1"/>
  <c r="K163" i="10"/>
  <c r="L163" i="10" s="1"/>
  <c r="P163" i="10" s="1"/>
  <c r="K175" i="10"/>
  <c r="L175" i="10" s="1"/>
  <c r="P175" i="10" s="1"/>
  <c r="K199" i="10"/>
  <c r="L199" i="10" s="1"/>
  <c r="P199" i="10" s="1"/>
  <c r="K211" i="10"/>
  <c r="L211" i="10" s="1"/>
  <c r="P211" i="10" s="1"/>
  <c r="K283" i="10"/>
  <c r="L283" i="10" s="1"/>
  <c r="P283" i="10" s="1"/>
  <c r="K295" i="10"/>
  <c r="L295" i="10" s="1"/>
  <c r="P295" i="10" s="1"/>
  <c r="K307" i="10"/>
  <c r="L307" i="10" s="1"/>
  <c r="P307" i="10" s="1"/>
  <c r="K343" i="10"/>
  <c r="L343" i="10" s="1"/>
  <c r="P343" i="10" s="1"/>
  <c r="K355" i="10"/>
  <c r="L355" i="10" s="1"/>
  <c r="P355" i="10" s="1"/>
  <c r="K379" i="10"/>
  <c r="L379" i="10" s="1"/>
  <c r="P379" i="10" s="1"/>
  <c r="K415" i="10"/>
  <c r="L415" i="10" s="1"/>
  <c r="P415" i="10" s="1"/>
  <c r="K631" i="10"/>
  <c r="L631" i="10" s="1"/>
  <c r="P631" i="10" s="1"/>
  <c r="K679" i="10"/>
  <c r="L679" i="10" s="1"/>
  <c r="P679" i="10" s="1"/>
  <c r="K691" i="10"/>
  <c r="L691" i="10" s="1"/>
  <c r="P691" i="10" s="1"/>
  <c r="K703" i="10"/>
  <c r="L703" i="10" s="1"/>
  <c r="P703" i="10" s="1"/>
  <c r="K715" i="10"/>
  <c r="L715" i="10" s="1"/>
  <c r="P715" i="10" s="1"/>
  <c r="K128" i="10"/>
  <c r="L128" i="10" s="1"/>
  <c r="P128" i="10" s="1"/>
  <c r="K452" i="10"/>
  <c r="L452" i="10" s="1"/>
  <c r="P452" i="10" s="1"/>
  <c r="K692" i="10"/>
  <c r="L692" i="10" s="1"/>
  <c r="P692" i="10" s="1"/>
  <c r="K129" i="10"/>
  <c r="L129" i="10" s="1"/>
  <c r="P129" i="10" s="1"/>
  <c r="K141" i="10"/>
  <c r="L141" i="10" s="1"/>
  <c r="P141" i="10" s="1"/>
  <c r="K165" i="10"/>
  <c r="L165" i="10" s="1"/>
  <c r="P165" i="10" s="1"/>
  <c r="K201" i="10"/>
  <c r="L201" i="10" s="1"/>
  <c r="P201" i="10" s="1"/>
  <c r="K213" i="10"/>
  <c r="L213" i="10" s="1"/>
  <c r="P213" i="10" s="1"/>
  <c r="K261" i="10"/>
  <c r="L261" i="10" s="1"/>
  <c r="P261" i="10" s="1"/>
  <c r="K285" i="10"/>
  <c r="L285" i="10" s="1"/>
  <c r="P285" i="10" s="1"/>
  <c r="K345" i="10"/>
  <c r="L345" i="10" s="1"/>
  <c r="P345" i="10" s="1"/>
  <c r="K453" i="10"/>
  <c r="L453" i="10" s="1"/>
  <c r="P453" i="10" s="1"/>
  <c r="K489" i="10"/>
  <c r="L489" i="10" s="1"/>
  <c r="P489" i="10" s="1"/>
  <c r="K645" i="10"/>
  <c r="L645" i="10" s="1"/>
  <c r="P645" i="10" s="1"/>
  <c r="K657" i="10"/>
  <c r="L657" i="10" s="1"/>
  <c r="P657" i="10" s="1"/>
  <c r="K693" i="10"/>
  <c r="L693" i="10" s="1"/>
  <c r="P693" i="10" s="1"/>
  <c r="K717" i="10"/>
  <c r="L717" i="10" s="1"/>
  <c r="P717" i="10" s="1"/>
  <c r="K118" i="10"/>
  <c r="L118" i="10" s="1"/>
  <c r="P118" i="10" s="1"/>
  <c r="K130" i="10"/>
  <c r="L130" i="10" s="1"/>
  <c r="P130" i="10" s="1"/>
  <c r="K154" i="10"/>
  <c r="L154" i="10" s="1"/>
  <c r="P154" i="10" s="1"/>
  <c r="K166" i="10"/>
  <c r="L166" i="10" s="1"/>
  <c r="P166" i="10" s="1"/>
  <c r="K190" i="10"/>
  <c r="L190" i="10" s="1"/>
  <c r="P190" i="10" s="1"/>
  <c r="K202" i="10"/>
  <c r="L202" i="10" s="1"/>
  <c r="P202" i="10" s="1"/>
  <c r="K214" i="10"/>
  <c r="L214" i="10" s="1"/>
  <c r="P214" i="10" s="1"/>
  <c r="K226" i="10"/>
  <c r="L226" i="10" s="1"/>
  <c r="P226" i="10" s="1"/>
  <c r="K250" i="10"/>
  <c r="L250" i="10" s="1"/>
  <c r="P250" i="10" s="1"/>
  <c r="K274" i="10"/>
  <c r="L274" i="10" s="1"/>
  <c r="P274" i="10" s="1"/>
  <c r="K286" i="10"/>
  <c r="L286" i="10" s="1"/>
  <c r="P286" i="10" s="1"/>
  <c r="K298" i="10"/>
  <c r="L298" i="10" s="1"/>
  <c r="P298" i="10" s="1"/>
  <c r="K322" i="10"/>
  <c r="L322" i="10" s="1"/>
  <c r="P322" i="10" s="1"/>
  <c r="K358" i="10"/>
  <c r="L358" i="10" s="1"/>
  <c r="P358" i="10" s="1"/>
  <c r="K418" i="10"/>
  <c r="L418" i="10" s="1"/>
  <c r="P418" i="10" s="1"/>
  <c r="K478" i="10"/>
  <c r="L478" i="10" s="1"/>
  <c r="P478" i="10" s="1"/>
  <c r="K550" i="10"/>
  <c r="L550" i="10" s="1"/>
  <c r="P550" i="10" s="1"/>
  <c r="K646" i="10"/>
  <c r="L646" i="10" s="1"/>
  <c r="P646" i="10" s="1"/>
  <c r="K661" i="10"/>
  <c r="L661" i="10" s="1"/>
  <c r="P661" i="10" s="1"/>
  <c r="K572" i="10"/>
  <c r="L572" i="10" s="1"/>
  <c r="P572" i="10" s="1"/>
  <c r="L119" i="10"/>
  <c r="P119" i="10" s="1"/>
  <c r="L251" i="10"/>
  <c r="P251" i="10" s="1"/>
  <c r="L263" i="10"/>
  <c r="P263" i="10" s="1"/>
  <c r="L301" i="10"/>
  <c r="P301" i="10" s="1"/>
  <c r="L325" i="10"/>
  <c r="P325" i="10" s="1"/>
  <c r="L255" i="10"/>
  <c r="P255" i="10" s="1"/>
  <c r="L279" i="10"/>
  <c r="P279" i="10" s="1"/>
  <c r="L303" i="10"/>
  <c r="P303" i="10" s="1"/>
  <c r="L327" i="10"/>
  <c r="P327" i="10" s="1"/>
  <c r="L256" i="10"/>
  <c r="P256" i="10" s="1"/>
  <c r="L280" i="10"/>
  <c r="P280" i="10" s="1"/>
  <c r="L150" i="10"/>
  <c r="P150" i="10" s="1"/>
  <c r="L162" i="10"/>
  <c r="P162" i="10" s="1"/>
  <c r="L342" i="10"/>
  <c r="P342" i="10" s="1"/>
  <c r="L581" i="10"/>
  <c r="P581" i="10" s="1"/>
  <c r="L653" i="10"/>
  <c r="P653" i="10" s="1"/>
  <c r="L707" i="10"/>
  <c r="P707" i="10" s="1"/>
  <c r="L132" i="10"/>
  <c r="P132" i="10" s="1"/>
  <c r="L469" i="10"/>
  <c r="P469" i="10" s="1"/>
  <c r="L548" i="10"/>
  <c r="P548" i="10" s="1"/>
  <c r="L314" i="10"/>
  <c r="P314" i="10" s="1"/>
  <c r="L302" i="10"/>
  <c r="P302" i="10" s="1"/>
  <c r="L542" i="10"/>
  <c r="P542" i="10" s="1"/>
  <c r="L352" i="10"/>
  <c r="P352" i="10" s="1"/>
  <c r="G15" i="9"/>
  <c r="G12" i="9"/>
  <c r="M787" i="10" l="1"/>
  <c r="M786" i="10"/>
  <c r="M785" i="10"/>
  <c r="M784" i="10"/>
  <c r="M783" i="10"/>
  <c r="M782" i="10"/>
  <c r="M781" i="10"/>
  <c r="M780" i="10"/>
  <c r="M779" i="10"/>
  <c r="M778" i="10"/>
  <c r="M777" i="10"/>
  <c r="M776" i="10"/>
  <c r="M775" i="10"/>
  <c r="M774" i="10"/>
  <c r="M773" i="10"/>
  <c r="K773" i="10" s="1"/>
  <c r="M772" i="10"/>
  <c r="M771" i="10"/>
  <c r="M770" i="10"/>
  <c r="M769" i="10"/>
  <c r="M768" i="10"/>
  <c r="M767" i="10"/>
  <c r="M766" i="10"/>
  <c r="M765" i="10"/>
  <c r="M764" i="10"/>
  <c r="M763" i="10"/>
  <c r="M762" i="10"/>
  <c r="M761" i="10"/>
  <c r="M760" i="10"/>
  <c r="M759" i="10"/>
  <c r="K759" i="10" s="1"/>
  <c r="M758" i="10"/>
  <c r="M757" i="10"/>
  <c r="M756" i="10"/>
  <c r="K756" i="10" s="1"/>
  <c r="M755" i="10"/>
  <c r="K755" i="10" s="1"/>
  <c r="M754" i="10"/>
  <c r="M753" i="10"/>
  <c r="M752" i="10"/>
  <c r="M751" i="10"/>
  <c r="M750" i="10"/>
  <c r="M749" i="10"/>
  <c r="M748" i="10"/>
  <c r="M747" i="10"/>
  <c r="M746" i="10"/>
  <c r="K746" i="10" s="1"/>
  <c r="M745" i="10"/>
  <c r="K745" i="10" s="1"/>
  <c r="M744" i="10"/>
  <c r="M743" i="10"/>
  <c r="M742" i="10"/>
  <c r="M741" i="10"/>
  <c r="M740" i="10"/>
  <c r="M739" i="10"/>
  <c r="M738" i="10"/>
  <c r="M737" i="10"/>
  <c r="M736" i="10"/>
  <c r="L745" i="10" l="1"/>
  <c r="L756" i="10"/>
  <c r="L755" i="10"/>
  <c r="L746" i="10"/>
  <c r="L759" i="10"/>
  <c r="L773" i="10"/>
  <c r="U3" i="12"/>
  <c r="F3" i="12"/>
  <c r="G3" i="12" s="1"/>
  <c r="H3" i="12" s="1"/>
  <c r="I3" i="12" s="1"/>
  <c r="J3" i="12" s="1"/>
  <c r="K3" i="12" s="1"/>
  <c r="L3" i="12" s="1"/>
  <c r="M3" i="12" s="1"/>
  <c r="N3" i="12" s="1"/>
  <c r="O3" i="12" s="1"/>
  <c r="P3" i="12" s="1"/>
  <c r="Q3" i="12" s="1"/>
  <c r="AG3" i="12" l="1"/>
  <c r="R3" i="12"/>
  <c r="S3" i="12" s="1"/>
  <c r="X3" i="12"/>
  <c r="AA3" i="12"/>
  <c r="AF3" i="12"/>
  <c r="AE3" i="12"/>
  <c r="AD3" i="12"/>
  <c r="W3" i="12"/>
  <c r="AC3" i="12"/>
  <c r="AB3" i="12"/>
  <c r="Z3" i="12"/>
  <c r="Y3" i="12"/>
  <c r="V3" i="12"/>
  <c r="C6" i="13" l="1"/>
  <c r="D7" i="13" s="1"/>
  <c r="F7" i="13" s="1"/>
  <c r="F8" i="13" s="1"/>
  <c r="H22" i="4" l="1"/>
  <c r="G22" i="4"/>
  <c r="A5" i="9"/>
  <c r="A6" i="9"/>
  <c r="A7" i="9"/>
  <c r="A8" i="9"/>
  <c r="A9" i="9"/>
  <c r="A10" i="9"/>
  <c r="A11" i="9"/>
  <c r="A12" i="9"/>
  <c r="A13" i="9"/>
  <c r="A14" i="9"/>
  <c r="F22" i="4" l="1"/>
  <c r="E22" i="4"/>
  <c r="A4" i="9"/>
  <c r="A15" i="9"/>
  <c r="A16" i="9"/>
  <c r="A3" i="9"/>
  <c r="E15" i="9"/>
  <c r="E16" i="9"/>
  <c r="D16" i="9"/>
  <c r="D15" i="9"/>
  <c r="Q745" i="10" l="1"/>
  <c r="Q757" i="10"/>
  <c r="Q746" i="10"/>
  <c r="Q747" i="10"/>
  <c r="Q736" i="10"/>
  <c r="Q737" i="10"/>
  <c r="Q761" i="10"/>
  <c r="Q773" i="10"/>
  <c r="Q785" i="10"/>
  <c r="Q738" i="10"/>
  <c r="Q762" i="10"/>
  <c r="Q774" i="10"/>
  <c r="Q739" i="10"/>
  <c r="Q763" i="10"/>
  <c r="Q775" i="10"/>
  <c r="Q787" i="10"/>
  <c r="Q740" i="10"/>
  <c r="Q764" i="10"/>
  <c r="Q776" i="10"/>
  <c r="Q741" i="10"/>
  <c r="Q765" i="10"/>
  <c r="Q777" i="10"/>
  <c r="Q756" i="10"/>
  <c r="P736" i="10"/>
  <c r="P748" i="10"/>
  <c r="P772" i="10"/>
  <c r="P737" i="10"/>
  <c r="P773" i="10"/>
  <c r="Q766" i="10"/>
  <c r="P738" i="10"/>
  <c r="P750" i="10"/>
  <c r="P762" i="10"/>
  <c r="P764" i="10"/>
  <c r="Q768" i="10"/>
  <c r="P739" i="10"/>
  <c r="P787" i="10"/>
  <c r="P752" i="10"/>
  <c r="Q778" i="10"/>
  <c r="P740" i="10"/>
  <c r="Q779" i="10"/>
  <c r="P741" i="10"/>
  <c r="P753" i="10"/>
  <c r="P765" i="10"/>
  <c r="P777" i="10"/>
  <c r="Q780" i="10"/>
  <c r="P742" i="10"/>
  <c r="P754" i="10"/>
  <c r="P743" i="10"/>
  <c r="P755" i="10"/>
  <c r="Q744" i="10"/>
  <c r="P744" i="10"/>
  <c r="Q754" i="10"/>
  <c r="P747" i="10"/>
  <c r="P758" i="10"/>
  <c r="Q755" i="10"/>
  <c r="P746" i="10"/>
  <c r="P780" i="10"/>
  <c r="P781" i="10"/>
  <c r="P759" i="10"/>
  <c r="P768" i="10"/>
  <c r="P757" i="10"/>
  <c r="P782" i="10"/>
  <c r="Q742" i="10"/>
  <c r="P783" i="10"/>
  <c r="Q786" i="10"/>
  <c r="F47" i="18"/>
  <c r="E48" i="18"/>
  <c r="Q751" i="10"/>
  <c r="Q749" i="10"/>
  <c r="Q748" i="10"/>
  <c r="Q760" i="10"/>
  <c r="Q759" i="10"/>
  <c r="Q784" i="10"/>
  <c r="Q772" i="10"/>
  <c r="Q743" i="10"/>
  <c r="Q783" i="10"/>
  <c r="Q771" i="10"/>
  <c r="Q782" i="10"/>
  <c r="Q781" i="10"/>
  <c r="Q767" i="10"/>
  <c r="Q753" i="10"/>
  <c r="Q750" i="10"/>
  <c r="P766" i="10"/>
  <c r="P778" i="10"/>
  <c r="P767" i="10"/>
  <c r="P779" i="10"/>
  <c r="P745" i="10"/>
  <c r="P756" i="10"/>
  <c r="P769" i="10"/>
  <c r="P770" i="10"/>
  <c r="P760" i="10"/>
  <c r="P749" i="10"/>
  <c r="P761" i="10"/>
  <c r="P785" i="10"/>
  <c r="P774" i="10"/>
  <c r="P786" i="10"/>
  <c r="P751" i="10"/>
  <c r="P763" i="10"/>
  <c r="Q769" i="10"/>
  <c r="Q758" i="10"/>
  <c r="Q770" i="10"/>
  <c r="Q752" i="10"/>
  <c r="P776" i="10" l="1"/>
  <c r="P775" i="10"/>
  <c r="P784" i="10"/>
  <c r="P771" i="10"/>
  <c r="F48" i="18"/>
  <c r="E49" i="18"/>
  <c r="F49" i="18" s="1"/>
  <c r="F9" i="13" l="1"/>
  <c r="F10" i="13" s="1"/>
  <c r="F11" i="13" s="1"/>
  <c r="F12" i="13" s="1"/>
  <c r="F13" i="13" s="1"/>
  <c r="D22" i="4" l="1"/>
</calcChain>
</file>

<file path=xl/sharedStrings.xml><?xml version="1.0" encoding="utf-8"?>
<sst xmlns="http://schemas.openxmlformats.org/spreadsheetml/2006/main" count="7732" uniqueCount="1905">
  <si>
    <t>LDC Application ID</t>
  </si>
  <si>
    <t>Lead LDC</t>
  </si>
  <si>
    <t>Program Name</t>
  </si>
  <si>
    <t>IESO Reporting Period</t>
  </si>
  <si>
    <t>Total Incentive ($)</t>
  </si>
  <si>
    <t>Total Demand Savings (kW)</t>
  </si>
  <si>
    <t>Total Energy Savings (kWh)</t>
  </si>
  <si>
    <t>Payment Status</t>
  </si>
  <si>
    <t>ENERGY + INC.</t>
  </si>
  <si>
    <t>SWIMMING POOL EFFICIENCY LOCAL PROGRAM</t>
  </si>
  <si>
    <t>March 2019</t>
  </si>
  <si>
    <t>1.25 kW</t>
  </si>
  <si>
    <t>Paid</t>
  </si>
  <si>
    <t>0.92 kW</t>
  </si>
  <si>
    <t>4,028 kWh</t>
  </si>
  <si>
    <t>0 kWh</t>
  </si>
  <si>
    <t>3,923 kWh</t>
  </si>
  <si>
    <t>0.00 kW</t>
  </si>
  <si>
    <t>SAVE ON ENERGY ENERGY MANAGER PROGRAM</t>
  </si>
  <si>
    <t>1006346</t>
  </si>
  <si>
    <t>SAVE ON ENERGY HEATING AND COOLING PROGRAM</t>
  </si>
  <si>
    <t>October 2019</t>
  </si>
  <si>
    <t>0.80 kW</t>
  </si>
  <si>
    <t>1,310 kWh</t>
  </si>
  <si>
    <t>1006357</t>
  </si>
  <si>
    <t>September 2019</t>
  </si>
  <si>
    <t>1008051</t>
  </si>
  <si>
    <t>August 2019</t>
  </si>
  <si>
    <t>1.00 kW</t>
  </si>
  <si>
    <t>1,475 kWh</t>
  </si>
  <si>
    <t>1009162</t>
  </si>
  <si>
    <t>0.75 kW</t>
  </si>
  <si>
    <t>1011434</t>
  </si>
  <si>
    <t>1011494</t>
  </si>
  <si>
    <t>1013622</t>
  </si>
  <si>
    <t>1040680</t>
  </si>
  <si>
    <t>1043796</t>
  </si>
  <si>
    <t>1044298</t>
  </si>
  <si>
    <t>1047285</t>
  </si>
  <si>
    <t>November 2019</t>
  </si>
  <si>
    <t>1062024</t>
  </si>
  <si>
    <t>0.32 kW</t>
  </si>
  <si>
    <t>5,477 kWh</t>
  </si>
  <si>
    <t>1066893</t>
  </si>
  <si>
    <t>1076254</t>
  </si>
  <si>
    <t>1076263</t>
  </si>
  <si>
    <t>1088183</t>
  </si>
  <si>
    <t>1090310</t>
  </si>
  <si>
    <t>1091782</t>
  </si>
  <si>
    <t>February 2020</t>
  </si>
  <si>
    <t>1095260</t>
  </si>
  <si>
    <t>1097341</t>
  </si>
  <si>
    <t>1098616</t>
  </si>
  <si>
    <t>1098718</t>
  </si>
  <si>
    <t>1100622</t>
  </si>
  <si>
    <t>SAVE ON ENERGY RETROFIT PROGRAM</t>
  </si>
  <si>
    <t>1131132</t>
  </si>
  <si>
    <t>1132378</t>
  </si>
  <si>
    <t>1155231</t>
  </si>
  <si>
    <t>1159586</t>
  </si>
  <si>
    <t>1165370</t>
  </si>
  <si>
    <t>1166606</t>
  </si>
  <si>
    <t>1166631</t>
  </si>
  <si>
    <t>1166832</t>
  </si>
  <si>
    <t>1166876</t>
  </si>
  <si>
    <t>1166898</t>
  </si>
  <si>
    <t>1167677</t>
  </si>
  <si>
    <t>1168589</t>
  </si>
  <si>
    <t>1168598</t>
  </si>
  <si>
    <t>January 2020</t>
  </si>
  <si>
    <t>1168610</t>
  </si>
  <si>
    <t>1168913</t>
  </si>
  <si>
    <t>0.41 kW</t>
  </si>
  <si>
    <t>732 kWh</t>
  </si>
  <si>
    <t>1172174</t>
  </si>
  <si>
    <t>1172972</t>
  </si>
  <si>
    <t>December 2019</t>
  </si>
  <si>
    <t>1174651</t>
  </si>
  <si>
    <t>0.45 kW</t>
  </si>
  <si>
    <t>4,832 kWh</t>
  </si>
  <si>
    <t>1174655</t>
  </si>
  <si>
    <t>1174682</t>
  </si>
  <si>
    <t>1174714</t>
  </si>
  <si>
    <t>1174735</t>
  </si>
  <si>
    <t>1174742</t>
  </si>
  <si>
    <t>1174773</t>
  </si>
  <si>
    <t>1174779</t>
  </si>
  <si>
    <t>1174786</t>
  </si>
  <si>
    <t>1174822</t>
  </si>
  <si>
    <t>1174842</t>
  </si>
  <si>
    <t>1174843</t>
  </si>
  <si>
    <t>1174852</t>
  </si>
  <si>
    <t>1174855</t>
  </si>
  <si>
    <t>1174856</t>
  </si>
  <si>
    <t>1174861</t>
  </si>
  <si>
    <t>1175010</t>
  </si>
  <si>
    <t>1175015</t>
  </si>
  <si>
    <t>1175021</t>
  </si>
  <si>
    <t>1175034</t>
  </si>
  <si>
    <t>1175042</t>
  </si>
  <si>
    <t>1175085</t>
  </si>
  <si>
    <t>1175090</t>
  </si>
  <si>
    <t>1175094</t>
  </si>
  <si>
    <t>1175098</t>
  </si>
  <si>
    <t>1175377</t>
  </si>
  <si>
    <t>1175861</t>
  </si>
  <si>
    <t>1175923</t>
  </si>
  <si>
    <t>1175930</t>
  </si>
  <si>
    <t>1176595</t>
  </si>
  <si>
    <t>1177099</t>
  </si>
  <si>
    <t>1177112</t>
  </si>
  <si>
    <t>1177115</t>
  </si>
  <si>
    <t>1177305</t>
  </si>
  <si>
    <t>0.59 kW</t>
  </si>
  <si>
    <t>864 kWh</t>
  </si>
  <si>
    <t>1179857</t>
  </si>
  <si>
    <t>1180590</t>
  </si>
  <si>
    <t>1181291</t>
  </si>
  <si>
    <t>1181407</t>
  </si>
  <si>
    <t>1181532</t>
  </si>
  <si>
    <t>1182602</t>
  </si>
  <si>
    <t>1183557</t>
  </si>
  <si>
    <t>1183895</t>
  </si>
  <si>
    <t>1183902</t>
  </si>
  <si>
    <t>1183918</t>
  </si>
  <si>
    <t>1183986</t>
  </si>
  <si>
    <t>1184176</t>
  </si>
  <si>
    <t>1184195</t>
  </si>
  <si>
    <t>1184235</t>
  </si>
  <si>
    <t>1184542</t>
  </si>
  <si>
    <t>1185205</t>
  </si>
  <si>
    <t>1185255</t>
  </si>
  <si>
    <t>1186226</t>
  </si>
  <si>
    <t>1186287</t>
  </si>
  <si>
    <t>1186907</t>
  </si>
  <si>
    <t>March 2020</t>
  </si>
  <si>
    <t>1187815</t>
  </si>
  <si>
    <t>1188331</t>
  </si>
  <si>
    <t>1188855</t>
  </si>
  <si>
    <t>1188955</t>
  </si>
  <si>
    <t>1192211</t>
  </si>
  <si>
    <t>1193170</t>
  </si>
  <si>
    <t>1197338</t>
  </si>
  <si>
    <t>1197344</t>
  </si>
  <si>
    <t>1197391</t>
  </si>
  <si>
    <t>1198145</t>
  </si>
  <si>
    <t>1199246</t>
  </si>
  <si>
    <t>1199904</t>
  </si>
  <si>
    <t>1200258</t>
  </si>
  <si>
    <t>1200266</t>
  </si>
  <si>
    <t>0.90 kW</t>
  </si>
  <si>
    <t>9.50 kW</t>
  </si>
  <si>
    <t>1.62 kW</t>
  </si>
  <si>
    <t>10.10 kW</t>
  </si>
  <si>
    <t>1.60 kW</t>
  </si>
  <si>
    <t>8.20 kW</t>
  </si>
  <si>
    <t>2.72 kW</t>
  </si>
  <si>
    <t>5.52 kW</t>
  </si>
  <si>
    <t>1.80 kW</t>
  </si>
  <si>
    <t>5.04 kW</t>
  </si>
  <si>
    <t>20,142 kWh</t>
  </si>
  <si>
    <t>1.30 kW</t>
  </si>
  <si>
    <t>0.70 kW</t>
  </si>
  <si>
    <t>13.02 kW</t>
  </si>
  <si>
    <t>0.31 kW</t>
  </si>
  <si>
    <t>4.00 kW</t>
  </si>
  <si>
    <t>0.40 kW</t>
  </si>
  <si>
    <t>11.20 kW</t>
  </si>
  <si>
    <t>545 kWh</t>
  </si>
  <si>
    <t>139298</t>
  </si>
  <si>
    <t>47,082 kWh</t>
  </si>
  <si>
    <t>0.23 kW</t>
  </si>
  <si>
    <t>5.59 kW</t>
  </si>
  <si>
    <t>1.70 kW</t>
  </si>
  <si>
    <t>12.40 kW</t>
  </si>
  <si>
    <t>2.10 kW</t>
  </si>
  <si>
    <t>2.30 kW</t>
  </si>
  <si>
    <t>2.20 kW</t>
  </si>
  <si>
    <t>0.30 kW</t>
  </si>
  <si>
    <t>11.91 kW</t>
  </si>
  <si>
    <t>0.20 kW</t>
  </si>
  <si>
    <t>6.10 kW</t>
  </si>
  <si>
    <t>5,880 kWh</t>
  </si>
  <si>
    <t>0.64 kW</t>
  </si>
  <si>
    <t>4,594 kWh</t>
  </si>
  <si>
    <t>1.90 kW</t>
  </si>
  <si>
    <t>8.56 kW</t>
  </si>
  <si>
    <t>7.50 kW</t>
  </si>
  <si>
    <t>1.96 kW</t>
  </si>
  <si>
    <t>49,216 kWh</t>
  </si>
  <si>
    <t>0.50 kW</t>
  </si>
  <si>
    <t>6,720 kWh</t>
  </si>
  <si>
    <t>7.96 kW</t>
  </si>
  <si>
    <t>146121</t>
  </si>
  <si>
    <t>8.00 kW</t>
  </si>
  <si>
    <t>2.60 kW</t>
  </si>
  <si>
    <t>4.10 kW</t>
  </si>
  <si>
    <t>2.82 kW</t>
  </si>
  <si>
    <t>3.20 kW</t>
  </si>
  <si>
    <t>7.20 kW</t>
  </si>
  <si>
    <t>1.50 kW</t>
  </si>
  <si>
    <t>1.10 kW</t>
  </si>
  <si>
    <t>2.01 kW</t>
  </si>
  <si>
    <t>151151</t>
  </si>
  <si>
    <t>2.44 kW</t>
  </si>
  <si>
    <t>1.39 kW</t>
  </si>
  <si>
    <t>152738</t>
  </si>
  <si>
    <t>June 2021</t>
  </si>
  <si>
    <t>9,344 kWh</t>
  </si>
  <si>
    <t>3.10 kW</t>
  </si>
  <si>
    <t>3.40 kW</t>
  </si>
  <si>
    <t>2.75 kW</t>
  </si>
  <si>
    <t>0.97 kW</t>
  </si>
  <si>
    <t>2,521 kWh</t>
  </si>
  <si>
    <t>4,200 kWh</t>
  </si>
  <si>
    <t>2.28 kW</t>
  </si>
  <si>
    <t>3.30 kW</t>
  </si>
  <si>
    <t>2.70 kW</t>
  </si>
  <si>
    <t>0.60 kW</t>
  </si>
  <si>
    <t>4,872 kWh</t>
  </si>
  <si>
    <t>0.49 kW</t>
  </si>
  <si>
    <t>0.91 kW</t>
  </si>
  <si>
    <t>1.71 kW</t>
  </si>
  <si>
    <t>1.72 kW</t>
  </si>
  <si>
    <t>5.90 kW</t>
  </si>
  <si>
    <t>157809</t>
  </si>
  <si>
    <t>5.60 kW</t>
  </si>
  <si>
    <t>157818</t>
  </si>
  <si>
    <t>27.21 kW</t>
  </si>
  <si>
    <t>112,784 kWh</t>
  </si>
  <si>
    <t>9.70 kW</t>
  </si>
  <si>
    <t>2.86 kW</t>
  </si>
  <si>
    <t>158133</t>
  </si>
  <si>
    <t>23,520 kWh</t>
  </si>
  <si>
    <t>2.16 kW</t>
  </si>
  <si>
    <t>8,349 kWh</t>
  </si>
  <si>
    <t>17,052 kWh</t>
  </si>
  <si>
    <t>0.95 kW</t>
  </si>
  <si>
    <t>20.50 kW</t>
  </si>
  <si>
    <t>2.83 kW</t>
  </si>
  <si>
    <t>4.30 kW</t>
  </si>
  <si>
    <t>160594</t>
  </si>
  <si>
    <t>September 2021</t>
  </si>
  <si>
    <t>58.00 kW</t>
  </si>
  <si>
    <t>513,953 kWh</t>
  </si>
  <si>
    <t>36,792 kWh</t>
  </si>
  <si>
    <t>5.41 kW</t>
  </si>
  <si>
    <t>161860</t>
  </si>
  <si>
    <t>162095</t>
  </si>
  <si>
    <t>81,294 kWh</t>
  </si>
  <si>
    <t>1.20 kW</t>
  </si>
  <si>
    <t>162583</t>
  </si>
  <si>
    <t>162654</t>
  </si>
  <si>
    <t>7,599 kWh</t>
  </si>
  <si>
    <t>4.70 kW</t>
  </si>
  <si>
    <t>163317</t>
  </si>
  <si>
    <t>163320</t>
  </si>
  <si>
    <t>163322</t>
  </si>
  <si>
    <t>163324</t>
  </si>
  <si>
    <t>163410</t>
  </si>
  <si>
    <t>14,277 kWh</t>
  </si>
  <si>
    <t>163496</t>
  </si>
  <si>
    <t>45.70 kW</t>
  </si>
  <si>
    <t>219,014 kWh</t>
  </si>
  <si>
    <t>5.63 kW</t>
  </si>
  <si>
    <t>4,529 kWh</t>
  </si>
  <si>
    <t>0.48 kW</t>
  </si>
  <si>
    <t>0.94 kW</t>
  </si>
  <si>
    <t>4,299 kWh</t>
  </si>
  <si>
    <t>164014</t>
  </si>
  <si>
    <t>22.92 kW</t>
  </si>
  <si>
    <t>169,680 kWh</t>
  </si>
  <si>
    <t>164266</t>
  </si>
  <si>
    <t>10,102 kWh</t>
  </si>
  <si>
    <t>164267</t>
  </si>
  <si>
    <t>16,137 kWh</t>
  </si>
  <si>
    <t>164355</t>
  </si>
  <si>
    <t>August 2021</t>
  </si>
  <si>
    <t>4.90 kW</t>
  </si>
  <si>
    <t>22,510 kWh</t>
  </si>
  <si>
    <t>164465</t>
  </si>
  <si>
    <t>0.34 kW</t>
  </si>
  <si>
    <t>1,576 kWh</t>
  </si>
  <si>
    <t>43.10 kW</t>
  </si>
  <si>
    <t>2.26 kW</t>
  </si>
  <si>
    <t>6.50 kW</t>
  </si>
  <si>
    <t>29,861 kWh</t>
  </si>
  <si>
    <t>165545</t>
  </si>
  <si>
    <t>1.31 kW</t>
  </si>
  <si>
    <t>5,709 kWh</t>
  </si>
  <si>
    <t>12.30 kW</t>
  </si>
  <si>
    <t>0.68 kW</t>
  </si>
  <si>
    <t>1.49 kW</t>
  </si>
  <si>
    <t>166323</t>
  </si>
  <si>
    <t>166600</t>
  </si>
  <si>
    <t>March 2021</t>
  </si>
  <si>
    <t>64.40 kW</t>
  </si>
  <si>
    <t>492,568 kWh</t>
  </si>
  <si>
    <t>166863</t>
  </si>
  <si>
    <t>26.20 kW</t>
  </si>
  <si>
    <t>229,250 kWh</t>
  </si>
  <si>
    <t>166967</t>
  </si>
  <si>
    <t>22.89 kW</t>
  </si>
  <si>
    <t>114,106 kWh</t>
  </si>
  <si>
    <t>167103</t>
  </si>
  <si>
    <t>42.28 kW</t>
  </si>
  <si>
    <t>346,827 kWh</t>
  </si>
  <si>
    <t>168070</t>
  </si>
  <si>
    <t>9,732 kWh</t>
  </si>
  <si>
    <t>168744</t>
  </si>
  <si>
    <t>5,717 kWh</t>
  </si>
  <si>
    <t>2,335 kWh</t>
  </si>
  <si>
    <t>6.00 kW</t>
  </si>
  <si>
    <t>8.67 kW</t>
  </si>
  <si>
    <t>169340</t>
  </si>
  <si>
    <t>4.57 kW</t>
  </si>
  <si>
    <t>169500</t>
  </si>
  <si>
    <t>0.16 kW</t>
  </si>
  <si>
    <t>5,838 kWh</t>
  </si>
  <si>
    <t>10.90 kW</t>
  </si>
  <si>
    <t>3.14 kW</t>
  </si>
  <si>
    <t>170628</t>
  </si>
  <si>
    <t>6,402 kWh</t>
  </si>
  <si>
    <t>170820</t>
  </si>
  <si>
    <t>3.66 kW</t>
  </si>
  <si>
    <t>32,093 kWh</t>
  </si>
  <si>
    <t>170941</t>
  </si>
  <si>
    <t>3.94 kW</t>
  </si>
  <si>
    <t>171286</t>
  </si>
  <si>
    <t>7.23 kW</t>
  </si>
  <si>
    <t>27,243 kWh</t>
  </si>
  <si>
    <t>171783</t>
  </si>
  <si>
    <t>35.70 kW</t>
  </si>
  <si>
    <t>239,133 kWh</t>
  </si>
  <si>
    <t>171904</t>
  </si>
  <si>
    <t>172244</t>
  </si>
  <si>
    <t>29,406 kWh</t>
  </si>
  <si>
    <t>172833</t>
  </si>
  <si>
    <t>172898</t>
  </si>
  <si>
    <t>10.00 kW</t>
  </si>
  <si>
    <t>33.00 kW</t>
  </si>
  <si>
    <t>173134</t>
  </si>
  <si>
    <t>9,126 kWh</t>
  </si>
  <si>
    <t>173648</t>
  </si>
  <si>
    <t>2.15 kW</t>
  </si>
  <si>
    <t>8,341 kWh</t>
  </si>
  <si>
    <t>173667</t>
  </si>
  <si>
    <t>1,167 kWh</t>
  </si>
  <si>
    <t>173945</t>
  </si>
  <si>
    <t>174309</t>
  </si>
  <si>
    <t>68,905 kWh</t>
  </si>
  <si>
    <t>175102</t>
  </si>
  <si>
    <t>175113</t>
  </si>
  <si>
    <t>203,721 kWh</t>
  </si>
  <si>
    <t>10.20 kW</t>
  </si>
  <si>
    <t>175394</t>
  </si>
  <si>
    <t>175522</t>
  </si>
  <si>
    <t>14,295 kWh</t>
  </si>
  <si>
    <t>175526</t>
  </si>
  <si>
    <t>3.16 kW</t>
  </si>
  <si>
    <t>16,243 kWh</t>
  </si>
  <si>
    <t>175766</t>
  </si>
  <si>
    <t>14.00 kW</t>
  </si>
  <si>
    <t>96,233 kWh</t>
  </si>
  <si>
    <t>175914</t>
  </si>
  <si>
    <t>175915</t>
  </si>
  <si>
    <t>175916</t>
  </si>
  <si>
    <t>175917</t>
  </si>
  <si>
    <t>175918</t>
  </si>
  <si>
    <t>175919</t>
  </si>
  <si>
    <t>175920</t>
  </si>
  <si>
    <t>1.34 kW</t>
  </si>
  <si>
    <t>175933</t>
  </si>
  <si>
    <t>7,453 kWh</t>
  </si>
  <si>
    <t>176835</t>
  </si>
  <si>
    <t>1.89 kW</t>
  </si>
  <si>
    <t>8,683 kWh</t>
  </si>
  <si>
    <t>0.88 kW</t>
  </si>
  <si>
    <t>177031</t>
  </si>
  <si>
    <t>1.93 kW</t>
  </si>
  <si>
    <t>8,887 kWh</t>
  </si>
  <si>
    <t>177035</t>
  </si>
  <si>
    <t>51,432 kWh</t>
  </si>
  <si>
    <t>177091</t>
  </si>
  <si>
    <t>11,580 kWh</t>
  </si>
  <si>
    <t>9.47 kW</t>
  </si>
  <si>
    <t>0.37 kW</t>
  </si>
  <si>
    <t>177154</t>
  </si>
  <si>
    <t>68,119 kWh</t>
  </si>
  <si>
    <t>177186</t>
  </si>
  <si>
    <t>47.18 kW</t>
  </si>
  <si>
    <t>286,568 kWh</t>
  </si>
  <si>
    <t>177266</t>
  </si>
  <si>
    <t>177389</t>
  </si>
  <si>
    <t>177392</t>
  </si>
  <si>
    <t>177467</t>
  </si>
  <si>
    <t>33,796 kWh</t>
  </si>
  <si>
    <t>177697</t>
  </si>
  <si>
    <t>153,169 kWh</t>
  </si>
  <si>
    <t>177733</t>
  </si>
  <si>
    <t>178332</t>
  </si>
  <si>
    <t>12.80 kW</t>
  </si>
  <si>
    <t>41,682 kWh</t>
  </si>
  <si>
    <t>0.25 kW</t>
  </si>
  <si>
    <t>178852</t>
  </si>
  <si>
    <t>10,374 kWh</t>
  </si>
  <si>
    <t>179017</t>
  </si>
  <si>
    <t>83,607 kWh</t>
  </si>
  <si>
    <t>179289</t>
  </si>
  <si>
    <t>179360</t>
  </si>
  <si>
    <t>179415</t>
  </si>
  <si>
    <t>10,221 kWh</t>
  </si>
  <si>
    <t>179739</t>
  </si>
  <si>
    <t>5.16 kW</t>
  </si>
  <si>
    <t>34,875 kWh</t>
  </si>
  <si>
    <t>179755</t>
  </si>
  <si>
    <t>6.90 kW</t>
  </si>
  <si>
    <t>59,723 kWh</t>
  </si>
  <si>
    <t>179800</t>
  </si>
  <si>
    <t>179971</t>
  </si>
  <si>
    <t>4,927 kWh</t>
  </si>
  <si>
    <t>1.08 kW</t>
  </si>
  <si>
    <t>180001</t>
  </si>
  <si>
    <t>180033</t>
  </si>
  <si>
    <t>38.80 kW</t>
  </si>
  <si>
    <t>146,270 kWh</t>
  </si>
  <si>
    <t>180123</t>
  </si>
  <si>
    <t>148,736 kWh</t>
  </si>
  <si>
    <t>180406</t>
  </si>
  <si>
    <t>180684</t>
  </si>
  <si>
    <t>12.12 kW</t>
  </si>
  <si>
    <t>78,757 kWh</t>
  </si>
  <si>
    <t>180702</t>
  </si>
  <si>
    <t>180793</t>
  </si>
  <si>
    <t>0.47 kW</t>
  </si>
  <si>
    <t>181115</t>
  </si>
  <si>
    <t>22.79 kW</t>
  </si>
  <si>
    <t>176,139 kWh</t>
  </si>
  <si>
    <t>181128</t>
  </si>
  <si>
    <t>181182</t>
  </si>
  <si>
    <t>8,838 kWh</t>
  </si>
  <si>
    <t>181436</t>
  </si>
  <si>
    <t>4,973 kWh</t>
  </si>
  <si>
    <t>181446</t>
  </si>
  <si>
    <t>8.32 kW</t>
  </si>
  <si>
    <t>28,600 kWh</t>
  </si>
  <si>
    <t>181450</t>
  </si>
  <si>
    <t>181533</t>
  </si>
  <si>
    <t>4.52 kW</t>
  </si>
  <si>
    <t>17,027 kWh</t>
  </si>
  <si>
    <t>181610</t>
  </si>
  <si>
    <t>51.10 kW</t>
  </si>
  <si>
    <t>196,689 kWh</t>
  </si>
  <si>
    <t>181634</t>
  </si>
  <si>
    <t>27,056 kWh</t>
  </si>
  <si>
    <t>181693</t>
  </si>
  <si>
    <t>181754</t>
  </si>
  <si>
    <t>13.27 kW</t>
  </si>
  <si>
    <t>109,161 kWh</t>
  </si>
  <si>
    <t>181765</t>
  </si>
  <si>
    <t>6.33 kW</t>
  </si>
  <si>
    <t>29,072 kWh</t>
  </si>
  <si>
    <t>181933</t>
  </si>
  <si>
    <t>February 2021</t>
  </si>
  <si>
    <t>9,428 kWh</t>
  </si>
  <si>
    <t>182034</t>
  </si>
  <si>
    <t>182055</t>
  </si>
  <si>
    <t>8.37 kW</t>
  </si>
  <si>
    <t>66,414 kWh</t>
  </si>
  <si>
    <t>182108</t>
  </si>
  <si>
    <t>9.32 kW</t>
  </si>
  <si>
    <t>35,112 kWh</t>
  </si>
  <si>
    <t>182272</t>
  </si>
  <si>
    <t>12.35 kW</t>
  </si>
  <si>
    <t>103,969 kWh</t>
  </si>
  <si>
    <t>182280</t>
  </si>
  <si>
    <t>7,997 kWh</t>
  </si>
  <si>
    <t>182284</t>
  </si>
  <si>
    <t>0.10 kW</t>
  </si>
  <si>
    <t>11,260 kWh</t>
  </si>
  <si>
    <t>182285</t>
  </si>
  <si>
    <t>6,053 kWh</t>
  </si>
  <si>
    <t>182392</t>
  </si>
  <si>
    <t>40,123 kWh</t>
  </si>
  <si>
    <t>182405</t>
  </si>
  <si>
    <t>14,974 kWh</t>
  </si>
  <si>
    <t>182413</t>
  </si>
  <si>
    <t>5,673 kWh</t>
  </si>
  <si>
    <t>182427</t>
  </si>
  <si>
    <t>31.40 kW</t>
  </si>
  <si>
    <t>82,201 kWh</t>
  </si>
  <si>
    <t>182467</t>
  </si>
  <si>
    <t>182700</t>
  </si>
  <si>
    <t>1.79 kW</t>
  </si>
  <si>
    <t>8,238 kWh</t>
  </si>
  <si>
    <t>182748</t>
  </si>
  <si>
    <t>182912</t>
  </si>
  <si>
    <t>182916</t>
  </si>
  <si>
    <t>182917</t>
  </si>
  <si>
    <t>182971</t>
  </si>
  <si>
    <t>37,659 kWh</t>
  </si>
  <si>
    <t>182979</t>
  </si>
  <si>
    <t>170.70 kW</t>
  </si>
  <si>
    <t>1,750,585 kWh</t>
  </si>
  <si>
    <t>183016</t>
  </si>
  <si>
    <t>30,620 kWh</t>
  </si>
  <si>
    <t>183086</t>
  </si>
  <si>
    <t>183098</t>
  </si>
  <si>
    <t>4.15 kW</t>
  </si>
  <si>
    <t>183189</t>
  </si>
  <si>
    <t>21.60 kW</t>
  </si>
  <si>
    <t>262,261 kWh</t>
  </si>
  <si>
    <t>183199</t>
  </si>
  <si>
    <t>67,116 kWh</t>
  </si>
  <si>
    <t>183210</t>
  </si>
  <si>
    <t>7,125 kWh</t>
  </si>
  <si>
    <t>183542</t>
  </si>
  <si>
    <t>11,462 kWh</t>
  </si>
  <si>
    <t>183761</t>
  </si>
  <si>
    <t>266,906 kWh</t>
  </si>
  <si>
    <t>183831</t>
  </si>
  <si>
    <t>7,134 kWh</t>
  </si>
  <si>
    <t>183993</t>
  </si>
  <si>
    <t>1.06 kW</t>
  </si>
  <si>
    <t>4,624 kWh</t>
  </si>
  <si>
    <t>184159</t>
  </si>
  <si>
    <t>26.03 kW</t>
  </si>
  <si>
    <t>174,477 kWh</t>
  </si>
  <si>
    <t>184161</t>
  </si>
  <si>
    <t>184169</t>
  </si>
  <si>
    <t>28,392 kWh</t>
  </si>
  <si>
    <t>184171</t>
  </si>
  <si>
    <t>19.60 kW</t>
  </si>
  <si>
    <t>90,042 kWh</t>
  </si>
  <si>
    <t>184198</t>
  </si>
  <si>
    <t>29,347 kWh</t>
  </si>
  <si>
    <t>184333</t>
  </si>
  <si>
    <t>184336</t>
  </si>
  <si>
    <t>184356</t>
  </si>
  <si>
    <t>21.70 kW</t>
  </si>
  <si>
    <t>16,197 kWh</t>
  </si>
  <si>
    <t>184494</t>
  </si>
  <si>
    <t>2.14 kW</t>
  </si>
  <si>
    <t>18,730 kWh</t>
  </si>
  <si>
    <t>184505</t>
  </si>
  <si>
    <t>184506</t>
  </si>
  <si>
    <t>3,654 kWh</t>
  </si>
  <si>
    <t>184630</t>
  </si>
  <si>
    <t>0.35 kW</t>
  </si>
  <si>
    <t>1,612 kWh</t>
  </si>
  <si>
    <t>184687</t>
  </si>
  <si>
    <t>2.49 kW</t>
  </si>
  <si>
    <t>12,405 kWh</t>
  </si>
  <si>
    <t>184722</t>
  </si>
  <si>
    <t>184962</t>
  </si>
  <si>
    <t>0.72 kW</t>
  </si>
  <si>
    <t>3,308 kWh</t>
  </si>
  <si>
    <t>184984</t>
  </si>
  <si>
    <t>12,180 kWh</t>
  </si>
  <si>
    <t>184990</t>
  </si>
  <si>
    <t>185027</t>
  </si>
  <si>
    <t>185046</t>
  </si>
  <si>
    <t>1.67 kW</t>
  </si>
  <si>
    <t>26,772 kWh</t>
  </si>
  <si>
    <t>185075</t>
  </si>
  <si>
    <t>1,720 kWh</t>
  </si>
  <si>
    <t>185265</t>
  </si>
  <si>
    <t>185335</t>
  </si>
  <si>
    <t>20.15 kW</t>
  </si>
  <si>
    <t>77,892 kWh</t>
  </si>
  <si>
    <t>185348</t>
  </si>
  <si>
    <t>16,150 kWh</t>
  </si>
  <si>
    <t>185477</t>
  </si>
  <si>
    <t>7.30 kW</t>
  </si>
  <si>
    <t>65,276 kWh</t>
  </si>
  <si>
    <t>185603</t>
  </si>
  <si>
    <t>28,568 kWh</t>
  </si>
  <si>
    <t>185646</t>
  </si>
  <si>
    <t>11,492 kWh</t>
  </si>
  <si>
    <t>185715</t>
  </si>
  <si>
    <t>185717</t>
  </si>
  <si>
    <t>185867</t>
  </si>
  <si>
    <t>185969</t>
  </si>
  <si>
    <t>14,175 kWh</t>
  </si>
  <si>
    <t>186028</t>
  </si>
  <si>
    <t>106,243 kWh</t>
  </si>
  <si>
    <t>186164</t>
  </si>
  <si>
    <t>8.49 kW</t>
  </si>
  <si>
    <t>35,485 kWh</t>
  </si>
  <si>
    <t>186196</t>
  </si>
  <si>
    <t>1,433 kWh</t>
  </si>
  <si>
    <t>186222</t>
  </si>
  <si>
    <t>2.85 kW</t>
  </si>
  <si>
    <t>11,433 kWh</t>
  </si>
  <si>
    <t>186276</t>
  </si>
  <si>
    <t>22.26 kW</t>
  </si>
  <si>
    <t>111,339 kWh</t>
  </si>
  <si>
    <t>186281</t>
  </si>
  <si>
    <t>9,571 kWh</t>
  </si>
  <si>
    <t>186305</t>
  </si>
  <si>
    <t>2,293 kWh</t>
  </si>
  <si>
    <t>186313</t>
  </si>
  <si>
    <t>186336</t>
  </si>
  <si>
    <t>2.80 kW</t>
  </si>
  <si>
    <t>2,053 kWh</t>
  </si>
  <si>
    <t>186426</t>
  </si>
  <si>
    <t>186488</t>
  </si>
  <si>
    <t>33,907 kWh</t>
  </si>
  <si>
    <t>186500</t>
  </si>
  <si>
    <t>8,117 kWh</t>
  </si>
  <si>
    <t>186528</t>
  </si>
  <si>
    <t>186836</t>
  </si>
  <si>
    <t>3,440 kWh</t>
  </si>
  <si>
    <t>187052</t>
  </si>
  <si>
    <t>5.36 kW</t>
  </si>
  <si>
    <t>20,072 kWh</t>
  </si>
  <si>
    <t>187212</t>
  </si>
  <si>
    <t>187253</t>
  </si>
  <si>
    <t>5,561 kWh</t>
  </si>
  <si>
    <t>187304</t>
  </si>
  <si>
    <t>5.30 kW</t>
  </si>
  <si>
    <t>26,243 kWh</t>
  </si>
  <si>
    <t>187307</t>
  </si>
  <si>
    <t>187379</t>
  </si>
  <si>
    <t>10,878 kWh</t>
  </si>
  <si>
    <t>187383</t>
  </si>
  <si>
    <t>11.41 kW</t>
  </si>
  <si>
    <t>54,836 kWh</t>
  </si>
  <si>
    <t>187410</t>
  </si>
  <si>
    <t>187467</t>
  </si>
  <si>
    <t>18,376 kWh</t>
  </si>
  <si>
    <t>187526</t>
  </si>
  <si>
    <t>4,082 kWh</t>
  </si>
  <si>
    <t>187774</t>
  </si>
  <si>
    <t>45,571 kWh</t>
  </si>
  <si>
    <t>187781</t>
  </si>
  <si>
    <t>16,962 kWh</t>
  </si>
  <si>
    <t>187919</t>
  </si>
  <si>
    <t>187926</t>
  </si>
  <si>
    <t>6.08 kW</t>
  </si>
  <si>
    <t>22,918 kWh</t>
  </si>
  <si>
    <t>187950</t>
  </si>
  <si>
    <t>2.51 kW</t>
  </si>
  <si>
    <t>8,140 kWh</t>
  </si>
  <si>
    <t>188021</t>
  </si>
  <si>
    <t>70.20 kW</t>
  </si>
  <si>
    <t>349,775 kWh</t>
  </si>
  <si>
    <t>188150</t>
  </si>
  <si>
    <t>43.00 kW</t>
  </si>
  <si>
    <t>369,301 kWh</t>
  </si>
  <si>
    <t>188181</t>
  </si>
  <si>
    <t>15.28 kW</t>
  </si>
  <si>
    <t>130,553 kWh</t>
  </si>
  <si>
    <t>188185</t>
  </si>
  <si>
    <t>2.95 kW</t>
  </si>
  <si>
    <t>14,664 kWh</t>
  </si>
  <si>
    <t>188401</t>
  </si>
  <si>
    <t>2.71 kW</t>
  </si>
  <si>
    <t>11,695 kWh</t>
  </si>
  <si>
    <t>188406</t>
  </si>
  <si>
    <t>15.30 kW</t>
  </si>
  <si>
    <t>56,321 kWh</t>
  </si>
  <si>
    <t>188440</t>
  </si>
  <si>
    <t>188469</t>
  </si>
  <si>
    <t>71,462 kWh</t>
  </si>
  <si>
    <t>188837</t>
  </si>
  <si>
    <t>23.49 kW</t>
  </si>
  <si>
    <t>112,216 kWh</t>
  </si>
  <si>
    <t>188923</t>
  </si>
  <si>
    <t>27.25 kW</t>
  </si>
  <si>
    <t>111,261 kWh</t>
  </si>
  <si>
    <t>189037</t>
  </si>
  <si>
    <t>1,999 kWh</t>
  </si>
  <si>
    <t>189112</t>
  </si>
  <si>
    <t>20.20 kW</t>
  </si>
  <si>
    <t>156,025 kWh</t>
  </si>
  <si>
    <t>189215</t>
  </si>
  <si>
    <t>22,378 kWh</t>
  </si>
  <si>
    <t>189368</t>
  </si>
  <si>
    <t>3,503 kWh</t>
  </si>
  <si>
    <t>189438</t>
  </si>
  <si>
    <t>4,513 kWh</t>
  </si>
  <si>
    <t>189521</t>
  </si>
  <si>
    <t>53,466 kWh</t>
  </si>
  <si>
    <t>189558</t>
  </si>
  <si>
    <t>35,322 kWh</t>
  </si>
  <si>
    <t>189642</t>
  </si>
  <si>
    <t>713 kWh</t>
  </si>
  <si>
    <t>189647</t>
  </si>
  <si>
    <t>0.29 kW</t>
  </si>
  <si>
    <t>2,442 kWh</t>
  </si>
  <si>
    <t>189668</t>
  </si>
  <si>
    <t>168,264 kWh</t>
  </si>
  <si>
    <t>189671</t>
  </si>
  <si>
    <t>4,043 kWh</t>
  </si>
  <si>
    <t>189725</t>
  </si>
  <si>
    <t>July 2019</t>
  </si>
  <si>
    <t>1,393 kWh</t>
  </si>
  <si>
    <t>189752</t>
  </si>
  <si>
    <t>17,527 kWh</t>
  </si>
  <si>
    <t>189776</t>
  </si>
  <si>
    <t>1,489 kWh</t>
  </si>
  <si>
    <t>189867</t>
  </si>
  <si>
    <t>7,486 kWh</t>
  </si>
  <si>
    <t>189960</t>
  </si>
  <si>
    <t>15,788 kWh</t>
  </si>
  <si>
    <t>190034</t>
  </si>
  <si>
    <t>18.45 kW</t>
  </si>
  <si>
    <t>78,095 kWh</t>
  </si>
  <si>
    <t>190080</t>
  </si>
  <si>
    <t>3.32 kW</t>
  </si>
  <si>
    <t>12,085 kWh</t>
  </si>
  <si>
    <t>190123</t>
  </si>
  <si>
    <t>1.56 kW</t>
  </si>
  <si>
    <t>7,167 kWh</t>
  </si>
  <si>
    <t>190276</t>
  </si>
  <si>
    <t>313 kWh</t>
  </si>
  <si>
    <t>190282</t>
  </si>
  <si>
    <t>5,879 kWh</t>
  </si>
  <si>
    <t>190472</t>
  </si>
  <si>
    <t>1.13 kW</t>
  </si>
  <si>
    <t>4,415 kWh</t>
  </si>
  <si>
    <t>190520</t>
  </si>
  <si>
    <t>32,676 kWh</t>
  </si>
  <si>
    <t>190626</t>
  </si>
  <si>
    <t>1.28 kW</t>
  </si>
  <si>
    <t>190994</t>
  </si>
  <si>
    <t>6.92 kW</t>
  </si>
  <si>
    <t>27,123 kWh</t>
  </si>
  <si>
    <t>191040</t>
  </si>
  <si>
    <t>22,511 kWh</t>
  </si>
  <si>
    <t>191043</t>
  </si>
  <si>
    <t>56,278 kWh</t>
  </si>
  <si>
    <t>191075</t>
  </si>
  <si>
    <t>3,446 kWh</t>
  </si>
  <si>
    <t>191210</t>
  </si>
  <si>
    <t>2.78 kW</t>
  </si>
  <si>
    <t>12,476 kWh</t>
  </si>
  <si>
    <t>191227</t>
  </si>
  <si>
    <t>2.43 kW</t>
  </si>
  <si>
    <t>10,639 kWh</t>
  </si>
  <si>
    <t>191232</t>
  </si>
  <si>
    <t>0.57 kW</t>
  </si>
  <si>
    <t>2,619 kWh</t>
  </si>
  <si>
    <t>191313</t>
  </si>
  <si>
    <t>3.43 kW</t>
  </si>
  <si>
    <t>12,928 kWh</t>
  </si>
  <si>
    <t>191327</t>
  </si>
  <si>
    <t>105.66 kW</t>
  </si>
  <si>
    <t>1,031,312 kWh</t>
  </si>
  <si>
    <t>191337</t>
  </si>
  <si>
    <t>110,376 kWh</t>
  </si>
  <si>
    <t>191393</t>
  </si>
  <si>
    <t>8,269 kWh</t>
  </si>
  <si>
    <t>191531</t>
  </si>
  <si>
    <t>56,653 kWh</t>
  </si>
  <si>
    <t>191596</t>
  </si>
  <si>
    <t>4,526 kWh</t>
  </si>
  <si>
    <t>191623</t>
  </si>
  <si>
    <t>64,316 kWh</t>
  </si>
  <si>
    <t>191642</t>
  </si>
  <si>
    <t>11,714 kWh</t>
  </si>
  <si>
    <t>191662</t>
  </si>
  <si>
    <t>5,989 kWh</t>
  </si>
  <si>
    <t>191674</t>
  </si>
  <si>
    <t>10.47 kW</t>
  </si>
  <si>
    <t>39,444 kWh</t>
  </si>
  <si>
    <t>191713</t>
  </si>
  <si>
    <t>49,039 kWh</t>
  </si>
  <si>
    <t>191727</t>
  </si>
  <si>
    <t>0.69 kW</t>
  </si>
  <si>
    <t>3,304 kWh</t>
  </si>
  <si>
    <t>191880</t>
  </si>
  <si>
    <t>15,512 kWh</t>
  </si>
  <si>
    <t>191900</t>
  </si>
  <si>
    <t>6,156 kWh</t>
  </si>
  <si>
    <t>192114</t>
  </si>
  <si>
    <t>2,642 kWh</t>
  </si>
  <si>
    <t>192212</t>
  </si>
  <si>
    <t>58.82 kW</t>
  </si>
  <si>
    <t>519,195 kWh</t>
  </si>
  <si>
    <t>192252</t>
  </si>
  <si>
    <t>6.17 kW</t>
  </si>
  <si>
    <t>28,176 kWh</t>
  </si>
  <si>
    <t>192269</t>
  </si>
  <si>
    <t>34.72 kW</t>
  </si>
  <si>
    <t>159,504 kWh</t>
  </si>
  <si>
    <t>192369</t>
  </si>
  <si>
    <t>24,714 kWh</t>
  </si>
  <si>
    <t>192446</t>
  </si>
  <si>
    <t>19.19 kW</t>
  </si>
  <si>
    <t>70,109 kWh</t>
  </si>
  <si>
    <t>192479</t>
  </si>
  <si>
    <t>3,104 kWh</t>
  </si>
  <si>
    <t>192547</t>
  </si>
  <si>
    <t>3,974 kWh</t>
  </si>
  <si>
    <t>192690</t>
  </si>
  <si>
    <t>85,187 kWh</t>
  </si>
  <si>
    <t>192767</t>
  </si>
  <si>
    <t>1.77 kW</t>
  </si>
  <si>
    <t>8,123 kWh</t>
  </si>
  <si>
    <t>192769</t>
  </si>
  <si>
    <t>39,324 kWh</t>
  </si>
  <si>
    <t>192838</t>
  </si>
  <si>
    <t>1.02 kW</t>
  </si>
  <si>
    <t>3,687 kWh</t>
  </si>
  <si>
    <t>192973</t>
  </si>
  <si>
    <t>7.07 kW</t>
  </si>
  <si>
    <t>34,921 kWh</t>
  </si>
  <si>
    <t>193022</t>
  </si>
  <si>
    <t>39.17 kW</t>
  </si>
  <si>
    <t>248,165 kWh</t>
  </si>
  <si>
    <t>193116</t>
  </si>
  <si>
    <t>4,595 kWh</t>
  </si>
  <si>
    <t>193118</t>
  </si>
  <si>
    <t>14,427 kWh</t>
  </si>
  <si>
    <t>193119</t>
  </si>
  <si>
    <t>10,912 kWh</t>
  </si>
  <si>
    <t>193160</t>
  </si>
  <si>
    <t>193183</t>
  </si>
  <si>
    <t>12,496 kWh</t>
  </si>
  <si>
    <t>193482</t>
  </si>
  <si>
    <t>1.88 kW</t>
  </si>
  <si>
    <t>9,400 kWh</t>
  </si>
  <si>
    <t>193509</t>
  </si>
  <si>
    <t>94,668 kWh</t>
  </si>
  <si>
    <t>193510</t>
  </si>
  <si>
    <t>193511</t>
  </si>
  <si>
    <t>193563</t>
  </si>
  <si>
    <t>14.30 kW</t>
  </si>
  <si>
    <t>169,186 kWh</t>
  </si>
  <si>
    <t>193587</t>
  </si>
  <si>
    <t>11.39 kW</t>
  </si>
  <si>
    <t>51,025 kWh</t>
  </si>
  <si>
    <t>193699</t>
  </si>
  <si>
    <t>6,279 kWh</t>
  </si>
  <si>
    <t>193700</t>
  </si>
  <si>
    <t>6,464 kWh</t>
  </si>
  <si>
    <t>193719</t>
  </si>
  <si>
    <t>12,947 kWh</t>
  </si>
  <si>
    <t>193877</t>
  </si>
  <si>
    <t>0.36 kW</t>
  </si>
  <si>
    <t>1,654 kWh</t>
  </si>
  <si>
    <t>193932</t>
  </si>
  <si>
    <t>20.00 kW</t>
  </si>
  <si>
    <t>118,742 kWh</t>
  </si>
  <si>
    <t>193945</t>
  </si>
  <si>
    <t>33.90 kW</t>
  </si>
  <si>
    <t>163,471 kWh</t>
  </si>
  <si>
    <t>194040</t>
  </si>
  <si>
    <t>830 kWh</t>
  </si>
  <si>
    <t>194054</t>
  </si>
  <si>
    <t>132,729 kWh</t>
  </si>
  <si>
    <t>194056</t>
  </si>
  <si>
    <t>3,599 kWh</t>
  </si>
  <si>
    <t>194069</t>
  </si>
  <si>
    <t>4,730 kWh</t>
  </si>
  <si>
    <t>194076</t>
  </si>
  <si>
    <t>61,969 kWh</t>
  </si>
  <si>
    <t>194077</t>
  </si>
  <si>
    <t>1.99 kW</t>
  </si>
  <si>
    <t>194103</t>
  </si>
  <si>
    <t>4.56 kW</t>
  </si>
  <si>
    <t>17,927 kWh</t>
  </si>
  <si>
    <t>194322</t>
  </si>
  <si>
    <t>4,007 kWh</t>
  </si>
  <si>
    <t>194372</t>
  </si>
  <si>
    <t>1.29 kW</t>
  </si>
  <si>
    <t>14,825 kWh</t>
  </si>
  <si>
    <t>194486</t>
  </si>
  <si>
    <t>81,679 kWh</t>
  </si>
  <si>
    <t>194616</t>
  </si>
  <si>
    <t>0.09 kW</t>
  </si>
  <si>
    <t>54 kWh</t>
  </si>
  <si>
    <t>194651</t>
  </si>
  <si>
    <t>14.44 kW</t>
  </si>
  <si>
    <t>66,397 kWh</t>
  </si>
  <si>
    <t>194829</t>
  </si>
  <si>
    <t>12.90 kW</t>
  </si>
  <si>
    <t>122,391 kWh</t>
  </si>
  <si>
    <t>194926</t>
  </si>
  <si>
    <t>6.20 kW</t>
  </si>
  <si>
    <t>28,646 kWh</t>
  </si>
  <si>
    <t>194954</t>
  </si>
  <si>
    <t>2,985 kWh</t>
  </si>
  <si>
    <t>195173</t>
  </si>
  <si>
    <t>1.68 kW</t>
  </si>
  <si>
    <t>7,718 kWh</t>
  </si>
  <si>
    <t>195212</t>
  </si>
  <si>
    <t>10,962 kWh</t>
  </si>
  <si>
    <t>195275</t>
  </si>
  <si>
    <t>3.80 kW</t>
  </si>
  <si>
    <t>16,563 kWh</t>
  </si>
  <si>
    <t>195340</t>
  </si>
  <si>
    <t>10,858 kWh</t>
  </si>
  <si>
    <t>195381</t>
  </si>
  <si>
    <t>39,810 kWh</t>
  </si>
  <si>
    <t>195382</t>
  </si>
  <si>
    <t>43,798 kWh</t>
  </si>
  <si>
    <t>195480</t>
  </si>
  <si>
    <t>195512</t>
  </si>
  <si>
    <t>8.40 kW</t>
  </si>
  <si>
    <t>41,170 kWh</t>
  </si>
  <si>
    <t>195544</t>
  </si>
  <si>
    <t>21,444 kWh</t>
  </si>
  <si>
    <t>195675</t>
  </si>
  <si>
    <t>196022</t>
  </si>
  <si>
    <t>45,106 kWh</t>
  </si>
  <si>
    <t>196050</t>
  </si>
  <si>
    <t>3,129 kWh</t>
  </si>
  <si>
    <t>196225</t>
  </si>
  <si>
    <t>22,249 kWh</t>
  </si>
  <si>
    <t>196243</t>
  </si>
  <si>
    <t>5.23 kW</t>
  </si>
  <si>
    <t>34,544 kWh</t>
  </si>
  <si>
    <t>196635</t>
  </si>
  <si>
    <t>23,743 kWh</t>
  </si>
  <si>
    <t>196715</t>
  </si>
  <si>
    <t>1,385 kWh</t>
  </si>
  <si>
    <t>196953</t>
  </si>
  <si>
    <t>3,216 kWh</t>
  </si>
  <si>
    <t>197021</t>
  </si>
  <si>
    <t>13.23 kW</t>
  </si>
  <si>
    <t>40,773 kWh</t>
  </si>
  <si>
    <t>197096</t>
  </si>
  <si>
    <t>20,448 kWh</t>
  </si>
  <si>
    <t>197246</t>
  </si>
  <si>
    <t>197261</t>
  </si>
  <si>
    <t>25,924 kWh</t>
  </si>
  <si>
    <t>197293</t>
  </si>
  <si>
    <t>15.04 kW</t>
  </si>
  <si>
    <t>63,484 kWh</t>
  </si>
  <si>
    <t>197358</t>
  </si>
  <si>
    <t>679 kWh</t>
  </si>
  <si>
    <t>197816</t>
  </si>
  <si>
    <t>0.58 kW</t>
  </si>
  <si>
    <t>2,673 kWh</t>
  </si>
  <si>
    <t>198128</t>
  </si>
  <si>
    <t>6.40 kW</t>
  </si>
  <si>
    <t>21,371 kWh</t>
  </si>
  <si>
    <t>198129</t>
  </si>
  <si>
    <t>12,400 kWh</t>
  </si>
  <si>
    <t>198203</t>
  </si>
  <si>
    <t>6,706 kWh</t>
  </si>
  <si>
    <t>198517</t>
  </si>
  <si>
    <t>847,987 kWh</t>
  </si>
  <si>
    <t>198529</t>
  </si>
  <si>
    <t>4.50 kW</t>
  </si>
  <si>
    <t>16,992 kWh</t>
  </si>
  <si>
    <t>198626</t>
  </si>
  <si>
    <t>2.54 kW</t>
  </si>
  <si>
    <t>28,007 kWh</t>
  </si>
  <si>
    <t>198656</t>
  </si>
  <si>
    <t>198859</t>
  </si>
  <si>
    <t>13,974 kWh</t>
  </si>
  <si>
    <t>199071</t>
  </si>
  <si>
    <t>199135</t>
  </si>
  <si>
    <t>6,476 kWh</t>
  </si>
  <si>
    <t>August 2020</t>
  </si>
  <si>
    <t>1.64 kW</t>
  </si>
  <si>
    <t>199369</t>
  </si>
  <si>
    <t>21.83 kW</t>
  </si>
  <si>
    <t>135,347 kWh</t>
  </si>
  <si>
    <t>199820</t>
  </si>
  <si>
    <t>199926</t>
  </si>
  <si>
    <t>9,419 kWh</t>
  </si>
  <si>
    <t>1.12 kW</t>
  </si>
  <si>
    <t>200243</t>
  </si>
  <si>
    <t>10,354 kWh</t>
  </si>
  <si>
    <t>200270</t>
  </si>
  <si>
    <t>200331</t>
  </si>
  <si>
    <t>4.20 kW</t>
  </si>
  <si>
    <t>15,075 kWh</t>
  </si>
  <si>
    <t>200484</t>
  </si>
  <si>
    <t>1,147 kWh</t>
  </si>
  <si>
    <t>200544</t>
  </si>
  <si>
    <t>15.50 kW</t>
  </si>
  <si>
    <t>71,207 kWh</t>
  </si>
  <si>
    <t>200701</t>
  </si>
  <si>
    <t>200702</t>
  </si>
  <si>
    <t>2,269 kWh</t>
  </si>
  <si>
    <t>200951</t>
  </si>
  <si>
    <t>10.40 kW</t>
  </si>
  <si>
    <t>54,122 kWh</t>
  </si>
  <si>
    <t>200988</t>
  </si>
  <si>
    <t>0.52 kW</t>
  </si>
  <si>
    <t>2,389 kWh</t>
  </si>
  <si>
    <t>2018000000000000000000000000000000000000000000000000000000000000000000000000000000000000000000000000</t>
  </si>
  <si>
    <t>1.04 kW</t>
  </si>
  <si>
    <t>4,565 kWh</t>
  </si>
  <si>
    <t>201802</t>
  </si>
  <si>
    <t>2.74 kW</t>
  </si>
  <si>
    <t>10,543 kWh</t>
  </si>
  <si>
    <t>201805000000000</t>
  </si>
  <si>
    <t>4,381 kWh</t>
  </si>
  <si>
    <t>201812</t>
  </si>
  <si>
    <t>3.89 kW</t>
  </si>
  <si>
    <t>24,234 kWh</t>
  </si>
  <si>
    <t>0.84 kW</t>
  </si>
  <si>
    <t>2018300000000000000000000</t>
  </si>
  <si>
    <t>6,695 kWh</t>
  </si>
  <si>
    <t>0.89 kW</t>
  </si>
  <si>
    <t>1.03 kW</t>
  </si>
  <si>
    <t>20185200000000</t>
  </si>
  <si>
    <t>1.46 kW</t>
  </si>
  <si>
    <t>6,398 kWh</t>
  </si>
  <si>
    <t>2018600000000000000000000000000000000000000000000</t>
  </si>
  <si>
    <t>3,958 kWh</t>
  </si>
  <si>
    <t>1.33 kW</t>
  </si>
  <si>
    <t>5,856 kWh</t>
  </si>
  <si>
    <t>201899000000</t>
  </si>
  <si>
    <t>4,113 kWh</t>
  </si>
  <si>
    <t>201902E+124</t>
  </si>
  <si>
    <t>SAVE ON ENERGY SMALL BUSINESS LIGHTING PROGRAM</t>
  </si>
  <si>
    <t>June 2019</t>
  </si>
  <si>
    <t>1.75 kW</t>
  </si>
  <si>
    <t>4,374 kWh</t>
  </si>
  <si>
    <t>201902E+272</t>
  </si>
  <si>
    <t>0.42 kW</t>
  </si>
  <si>
    <t>742 kWh</t>
  </si>
  <si>
    <t>201902E+59F</t>
  </si>
  <si>
    <t>9,050 kWh</t>
  </si>
  <si>
    <t>201902E+91D</t>
  </si>
  <si>
    <t>3,114 kWh</t>
  </si>
  <si>
    <t>201902E+B1B</t>
  </si>
  <si>
    <t>3,207 kWh</t>
  </si>
  <si>
    <t>201902E+CB0</t>
  </si>
  <si>
    <t>786 kWh</t>
  </si>
  <si>
    <t>201902E+D10</t>
  </si>
  <si>
    <t>1.55 kW</t>
  </si>
  <si>
    <t>4,184 kWh</t>
  </si>
  <si>
    <t>201902E+E53</t>
  </si>
  <si>
    <t>201902E+F19</t>
  </si>
  <si>
    <t>1.23 kW</t>
  </si>
  <si>
    <t>201902E+F7E</t>
  </si>
  <si>
    <t>2,763 kWh</t>
  </si>
  <si>
    <t>201902E+FD1</t>
  </si>
  <si>
    <t>1,681 kWh</t>
  </si>
  <si>
    <t>201903E+07F</t>
  </si>
  <si>
    <t>2,956 kWh</t>
  </si>
  <si>
    <t>201903E+2BB</t>
  </si>
  <si>
    <t>0.12 kW</t>
  </si>
  <si>
    <t>201903E+313</t>
  </si>
  <si>
    <t>1.24 kW</t>
  </si>
  <si>
    <t>3,046 kWh</t>
  </si>
  <si>
    <t>201903E+31E</t>
  </si>
  <si>
    <t>10,893 kWh</t>
  </si>
  <si>
    <t>201903E+3F1</t>
  </si>
  <si>
    <t>1,294 kWh</t>
  </si>
  <si>
    <t>201903E+4EE</t>
  </si>
  <si>
    <t>2,829 kWh</t>
  </si>
  <si>
    <t>201903E+649</t>
  </si>
  <si>
    <t>0.27 kW</t>
  </si>
  <si>
    <t>824 kWh</t>
  </si>
  <si>
    <t>201903E+6D8</t>
  </si>
  <si>
    <t>371 kWh</t>
  </si>
  <si>
    <t>201903E+6EF</t>
  </si>
  <si>
    <t>0.62 kW</t>
  </si>
  <si>
    <t>1,852 kWh</t>
  </si>
  <si>
    <t>201903E+A6B</t>
  </si>
  <si>
    <t>7.67 kW</t>
  </si>
  <si>
    <t>19,601 kWh</t>
  </si>
  <si>
    <t>201903E+BFC</t>
  </si>
  <si>
    <t>2.23 kW</t>
  </si>
  <si>
    <t>4,065 kWh</t>
  </si>
  <si>
    <t>201903E+C86</t>
  </si>
  <si>
    <t>3,899 kWh</t>
  </si>
  <si>
    <t>201903E+CF6</t>
  </si>
  <si>
    <t>1.21 kW</t>
  </si>
  <si>
    <t>3,615 kWh</t>
  </si>
  <si>
    <t>201903E+D15</t>
  </si>
  <si>
    <t>3,837 kWh</t>
  </si>
  <si>
    <t>201903E+D50</t>
  </si>
  <si>
    <t>3,669 kWh</t>
  </si>
  <si>
    <t>201903E+E76</t>
  </si>
  <si>
    <t>10,413 kWh</t>
  </si>
  <si>
    <t>201903E+F02</t>
  </si>
  <si>
    <t>310 kWh</t>
  </si>
  <si>
    <t>201903E+F74</t>
  </si>
  <si>
    <t>3,358 kWh</t>
  </si>
  <si>
    <t>20192FA8</t>
  </si>
  <si>
    <t>8,055 kWh</t>
  </si>
  <si>
    <t>201987</t>
  </si>
  <si>
    <t>17,225 kWh</t>
  </si>
  <si>
    <t>2019A580</t>
  </si>
  <si>
    <t>3,356 kWh</t>
  </si>
  <si>
    <t>2019D283</t>
  </si>
  <si>
    <t>202048</t>
  </si>
  <si>
    <t>12.22 kW</t>
  </si>
  <si>
    <t>41,888 kWh</t>
  </si>
  <si>
    <t>202192</t>
  </si>
  <si>
    <t>15,330 kWh</t>
  </si>
  <si>
    <t>202282</t>
  </si>
  <si>
    <t>9,006 kWh</t>
  </si>
  <si>
    <t>202475</t>
  </si>
  <si>
    <t>3,943 kWh</t>
  </si>
  <si>
    <t>202585</t>
  </si>
  <si>
    <t>19,854 kWh</t>
  </si>
  <si>
    <t>202649</t>
  </si>
  <si>
    <t>7,976 kWh</t>
  </si>
  <si>
    <t>202759</t>
  </si>
  <si>
    <t>4,642 kWh</t>
  </si>
  <si>
    <t>202806</t>
  </si>
  <si>
    <t>203011</t>
  </si>
  <si>
    <t>3,153 kWh</t>
  </si>
  <si>
    <t>203012</t>
  </si>
  <si>
    <t>6,132 kWh</t>
  </si>
  <si>
    <t>203684</t>
  </si>
  <si>
    <t>203709</t>
  </si>
  <si>
    <t>2,149 kWh</t>
  </si>
  <si>
    <t>203941</t>
  </si>
  <si>
    <t>1.38 kW</t>
  </si>
  <si>
    <t>5,386 kWh</t>
  </si>
  <si>
    <t>204763</t>
  </si>
  <si>
    <t>206274</t>
  </si>
  <si>
    <t>22.48 kW</t>
  </si>
  <si>
    <t>114,388 kWh</t>
  </si>
  <si>
    <t>206372</t>
  </si>
  <si>
    <t>April 2020</t>
  </si>
  <si>
    <t>22.73 kW</t>
  </si>
  <si>
    <t>95,896 kWh</t>
  </si>
  <si>
    <t>206425</t>
  </si>
  <si>
    <t>November 2020</t>
  </si>
  <si>
    <t>46,100 kWh</t>
  </si>
  <si>
    <t>206477</t>
  </si>
  <si>
    <t>83.80 kW</t>
  </si>
  <si>
    <t>727,128 kWh</t>
  </si>
  <si>
    <t>206512</t>
  </si>
  <si>
    <t>10,064 kWh</t>
  </si>
  <si>
    <t>206592</t>
  </si>
  <si>
    <t>7.10 kW</t>
  </si>
  <si>
    <t>60,500 kWh</t>
  </si>
  <si>
    <t>206783</t>
  </si>
  <si>
    <t>3.51 kW</t>
  </si>
  <si>
    <t>14,750 kWh</t>
  </si>
  <si>
    <t>206788</t>
  </si>
  <si>
    <t>5.27 kW</t>
  </si>
  <si>
    <t>22,125 kWh</t>
  </si>
  <si>
    <t>206821</t>
  </si>
  <si>
    <t>32.50 kW</t>
  </si>
  <si>
    <t>206842</t>
  </si>
  <si>
    <t>98,688 kWh</t>
  </si>
  <si>
    <t>206856</t>
  </si>
  <si>
    <t>275,095 kWh</t>
  </si>
  <si>
    <t>207012</t>
  </si>
  <si>
    <t>339,901 kWh</t>
  </si>
  <si>
    <t>207024</t>
  </si>
  <si>
    <t>6.60 kW</t>
  </si>
  <si>
    <t>56,134 kWh</t>
  </si>
  <si>
    <t>207206</t>
  </si>
  <si>
    <t>97,339 kWh</t>
  </si>
  <si>
    <t>207211</t>
  </si>
  <si>
    <t>207314</t>
  </si>
  <si>
    <t>38.85 kW</t>
  </si>
  <si>
    <t>134,250 kWh</t>
  </si>
  <si>
    <t>207418</t>
  </si>
  <si>
    <t>0.74 kW</t>
  </si>
  <si>
    <t>9,903 kWh</t>
  </si>
  <si>
    <t>207425</t>
  </si>
  <si>
    <t>17,141 kWh</t>
  </si>
  <si>
    <t>207435</t>
  </si>
  <si>
    <t>18.65 kW</t>
  </si>
  <si>
    <t>163,400 kWh</t>
  </si>
  <si>
    <t>207442</t>
  </si>
  <si>
    <t>May 2020</t>
  </si>
  <si>
    <t>16.80 kW</t>
  </si>
  <si>
    <t>95,736 kWh</t>
  </si>
  <si>
    <t>207449</t>
  </si>
  <si>
    <t>6,438 kWh</t>
  </si>
  <si>
    <t>207453</t>
  </si>
  <si>
    <t>207478</t>
  </si>
  <si>
    <t>46.50 kW</t>
  </si>
  <si>
    <t>199,005 kWh</t>
  </si>
  <si>
    <t>0.53 kW</t>
  </si>
  <si>
    <t>0.54 kW</t>
  </si>
  <si>
    <t>SAVE ON ENERGY PROCESS AND SYSTEMS UPGRADES PROGRAM</t>
  </si>
  <si>
    <t>1,460.00 kW</t>
  </si>
  <si>
    <t>11,188,000 kWh</t>
  </si>
  <si>
    <t>70654001</t>
  </si>
  <si>
    <t>73109000</t>
  </si>
  <si>
    <t>73738000</t>
  </si>
  <si>
    <t>74708000</t>
  </si>
  <si>
    <t>1,282 kWh</t>
  </si>
  <si>
    <t>2.47 kW</t>
  </si>
  <si>
    <t>0.56 kW</t>
  </si>
  <si>
    <t>990 kWh</t>
  </si>
  <si>
    <t>2.04 kW</t>
  </si>
  <si>
    <t>750071-013</t>
  </si>
  <si>
    <t>1.84 kW</t>
  </si>
  <si>
    <t>1.76 kW</t>
  </si>
  <si>
    <t>750088-211</t>
  </si>
  <si>
    <t>1,530 kWh</t>
  </si>
  <si>
    <t>1.47 kW</t>
  </si>
  <si>
    <t>750101-027</t>
  </si>
  <si>
    <t>1,575 kWh</t>
  </si>
  <si>
    <t>750101-051</t>
  </si>
  <si>
    <t>750101-087</t>
  </si>
  <si>
    <t>2,231 kWh</t>
  </si>
  <si>
    <t>750101-088</t>
  </si>
  <si>
    <t>2,114 kWh</t>
  </si>
  <si>
    <t>750101-090</t>
  </si>
  <si>
    <t>1,175 kWh</t>
  </si>
  <si>
    <t>750101-092</t>
  </si>
  <si>
    <t>3,712 kWh</t>
  </si>
  <si>
    <t>750101-093</t>
  </si>
  <si>
    <t>1,544 kWh</t>
  </si>
  <si>
    <t>750101-094</t>
  </si>
  <si>
    <t>1,965 kWh</t>
  </si>
  <si>
    <t>750101-096</t>
  </si>
  <si>
    <t>635 kWh</t>
  </si>
  <si>
    <t>969656</t>
  </si>
  <si>
    <t>977727</t>
  </si>
  <si>
    <t>980030</t>
  </si>
  <si>
    <t>983410</t>
  </si>
  <si>
    <t>985845</t>
  </si>
  <si>
    <t>AF-2018-02</t>
  </si>
  <si>
    <t>SAVE ON ENERGY AUDIT FUNDING PROGRAM</t>
  </si>
  <si>
    <t>15.40 kW</t>
  </si>
  <si>
    <t>104,113 kWh</t>
  </si>
  <si>
    <t>AF-2018-03</t>
  </si>
  <si>
    <t>19,903 kWh</t>
  </si>
  <si>
    <t>AF-2018-04</t>
  </si>
  <si>
    <t>AF-2018-05</t>
  </si>
  <si>
    <t>359,215 kWh</t>
  </si>
  <si>
    <t>AF-2018-06</t>
  </si>
  <si>
    <t>AF-2018-07</t>
  </si>
  <si>
    <t>1,642 kWh</t>
  </si>
  <si>
    <t>AF-2018-08</t>
  </si>
  <si>
    <t>9,358 kWh</t>
  </si>
  <si>
    <t>AF-2018-09</t>
  </si>
  <si>
    <t>AF-Energy+-2018-01</t>
  </si>
  <si>
    <t>SAVE ON ENERGY BUSINESS REFRIGERATION INCENTIVE PROGRAM</t>
  </si>
  <si>
    <t>700 kWh</t>
  </si>
  <si>
    <t>SAVE ON ENERGY HOME ASSISTANCE PROGRAM</t>
  </si>
  <si>
    <t>EEM-0272</t>
  </si>
  <si>
    <t>EM-0272</t>
  </si>
  <si>
    <t>3,045,000 kWh</t>
  </si>
  <si>
    <t>HPNC-2018-03</t>
  </si>
  <si>
    <t>SAVE ON ENERGY HIGH PERFORMANCE NEW CONSTRUCTION PROGRAM</t>
  </si>
  <si>
    <t>16.12 kW</t>
  </si>
  <si>
    <t>47,196 kWh</t>
  </si>
  <si>
    <t>I-ENG-C8-00027</t>
  </si>
  <si>
    <t>911 kWh</t>
  </si>
  <si>
    <t>I-ENG-C8-00087</t>
  </si>
  <si>
    <t>M156161</t>
  </si>
  <si>
    <t>152.00 kW</t>
  </si>
  <si>
    <t>359,646 kWh</t>
  </si>
  <si>
    <t>M172429</t>
  </si>
  <si>
    <t>9.52 kW</t>
  </si>
  <si>
    <t>33,274 kWh</t>
  </si>
  <si>
    <t>M175224</t>
  </si>
  <si>
    <t>18.00 kW</t>
  </si>
  <si>
    <t>57,629 kWh</t>
  </si>
  <si>
    <t>M175862</t>
  </si>
  <si>
    <t>5.26 kW</t>
  </si>
  <si>
    <t>24,175 kWh</t>
  </si>
  <si>
    <t>M176346</t>
  </si>
  <si>
    <t>89.27 kW</t>
  </si>
  <si>
    <t>597,336 kWh</t>
  </si>
  <si>
    <t>M176610</t>
  </si>
  <si>
    <t>12,513 kWh</t>
  </si>
  <si>
    <t>M177558</t>
  </si>
  <si>
    <t>130,648 kWh</t>
  </si>
  <si>
    <t>M181527</t>
  </si>
  <si>
    <t>277,907 kWh</t>
  </si>
  <si>
    <t>M182171</t>
  </si>
  <si>
    <t>43.72 kW</t>
  </si>
  <si>
    <t>243,518 kWh</t>
  </si>
  <si>
    <t>M183051</t>
  </si>
  <si>
    <t>7,122 kWh</t>
  </si>
  <si>
    <t>M183705</t>
  </si>
  <si>
    <t>38.00 kW</t>
  </si>
  <si>
    <t>163,911 kWh</t>
  </si>
  <si>
    <t>M184411</t>
  </si>
  <si>
    <t>M185194</t>
  </si>
  <si>
    <t>270,154 kWh</t>
  </si>
  <si>
    <t>M185427</t>
  </si>
  <si>
    <t>37,363 kWh</t>
  </si>
  <si>
    <t>M186137</t>
  </si>
  <si>
    <t>132,303 kWh</t>
  </si>
  <si>
    <t>M187416</t>
  </si>
  <si>
    <t>17.00 kW</t>
  </si>
  <si>
    <t>125,804 kWh</t>
  </si>
  <si>
    <t>M187892</t>
  </si>
  <si>
    <t>59.69 kW</t>
  </si>
  <si>
    <t>364,783 kWh</t>
  </si>
  <si>
    <t>M187902</t>
  </si>
  <si>
    <t>100,163 kWh</t>
  </si>
  <si>
    <t>M188727</t>
  </si>
  <si>
    <t>23.95 kW</t>
  </si>
  <si>
    <t>151,647 kWh</t>
  </si>
  <si>
    <t>M189080</t>
  </si>
  <si>
    <t>December 2020</t>
  </si>
  <si>
    <t>6.45 kW</t>
  </si>
  <si>
    <t>28,299 kWh</t>
  </si>
  <si>
    <t>M190121</t>
  </si>
  <si>
    <t>21,482 kWh</t>
  </si>
  <si>
    <t>M190315</t>
  </si>
  <si>
    <t>27.80 kW</t>
  </si>
  <si>
    <t>238,223 kWh</t>
  </si>
  <si>
    <t>M190664</t>
  </si>
  <si>
    <t>49,749 kWh</t>
  </si>
  <si>
    <t>M191315</t>
  </si>
  <si>
    <t>24,320 kWh</t>
  </si>
  <si>
    <t>M193010</t>
  </si>
  <si>
    <t>M193112</t>
  </si>
  <si>
    <t>40,989 kWh</t>
  </si>
  <si>
    <t>M193206</t>
  </si>
  <si>
    <t>8,743 kWh</t>
  </si>
  <si>
    <t>M193512</t>
  </si>
  <si>
    <t>M193513</t>
  </si>
  <si>
    <t>M193566</t>
  </si>
  <si>
    <t>92,429 kWh</t>
  </si>
  <si>
    <t>M193851</t>
  </si>
  <si>
    <t>5.68 kW</t>
  </si>
  <si>
    <t>34,050 kWh</t>
  </si>
  <si>
    <t>M194439</t>
  </si>
  <si>
    <t>9.48 kW</t>
  </si>
  <si>
    <t>49,170 kWh</t>
  </si>
  <si>
    <t>M194456</t>
  </si>
  <si>
    <t>37.20 kW</t>
  </si>
  <si>
    <t>308,078 kWh</t>
  </si>
  <si>
    <t>M194459</t>
  </si>
  <si>
    <t>M194561</t>
  </si>
  <si>
    <t>12.58 kW</t>
  </si>
  <si>
    <t>57,430 kWh</t>
  </si>
  <si>
    <t>M194958</t>
  </si>
  <si>
    <t>8,173 kWh</t>
  </si>
  <si>
    <t>M195267</t>
  </si>
  <si>
    <t>60.90 kW</t>
  </si>
  <si>
    <t>571,876 kWh</t>
  </si>
  <si>
    <t>M195392</t>
  </si>
  <si>
    <t>14,987 kWh</t>
  </si>
  <si>
    <t>M195396</t>
  </si>
  <si>
    <t>M196472</t>
  </si>
  <si>
    <t>79,296 kWh</t>
  </si>
  <si>
    <t>M196808</t>
  </si>
  <si>
    <t>10,851 kWh</t>
  </si>
  <si>
    <t>M197452</t>
  </si>
  <si>
    <t>10,052 kWh</t>
  </si>
  <si>
    <t>M197510</t>
  </si>
  <si>
    <t>2,480 kWh</t>
  </si>
  <si>
    <t>M197577</t>
  </si>
  <si>
    <t>M197594</t>
  </si>
  <si>
    <t>24.07 kW</t>
  </si>
  <si>
    <t>204,512 kWh</t>
  </si>
  <si>
    <t>M197611</t>
  </si>
  <si>
    <t>5.81 kW</t>
  </si>
  <si>
    <t>26,707 kWh</t>
  </si>
  <si>
    <t>M198016</t>
  </si>
  <si>
    <t>3.91 kW</t>
  </si>
  <si>
    <t>69,628 kWh</t>
  </si>
  <si>
    <t>M198407</t>
  </si>
  <si>
    <t>17.16 kW</t>
  </si>
  <si>
    <t>73,374 kWh</t>
  </si>
  <si>
    <t>M198514</t>
  </si>
  <si>
    <t>4.58 kW</t>
  </si>
  <si>
    <t>62,480 kWh</t>
  </si>
  <si>
    <t>M198518</t>
  </si>
  <si>
    <t>18.10 kW</t>
  </si>
  <si>
    <t>125,237 kWh</t>
  </si>
  <si>
    <t>M198648</t>
  </si>
  <si>
    <t>12.08 kW</t>
  </si>
  <si>
    <t>44,963 kWh</t>
  </si>
  <si>
    <t>M198650</t>
  </si>
  <si>
    <t>6.28 kW</t>
  </si>
  <si>
    <t>32,347 kWh</t>
  </si>
  <si>
    <t>M198692</t>
  </si>
  <si>
    <t>8,456 kWh</t>
  </si>
  <si>
    <t>M198752</t>
  </si>
  <si>
    <t>14.12 kW</t>
  </si>
  <si>
    <t>64,867 kWh</t>
  </si>
  <si>
    <t>M199144</t>
  </si>
  <si>
    <t>10.35 kW</t>
  </si>
  <si>
    <t>40,509 kWh</t>
  </si>
  <si>
    <t>M199175</t>
  </si>
  <si>
    <t>20.56 kW</t>
  </si>
  <si>
    <t>181,162 kWh</t>
  </si>
  <si>
    <t>M199181</t>
  </si>
  <si>
    <t>58,036 kWh</t>
  </si>
  <si>
    <t>M199688</t>
  </si>
  <si>
    <t>8,754 kWh</t>
  </si>
  <si>
    <t>M199841</t>
  </si>
  <si>
    <t>28.70 kW</t>
  </si>
  <si>
    <t>123,032 kWh</t>
  </si>
  <si>
    <t>M199877</t>
  </si>
  <si>
    <t>55.80 kW</t>
  </si>
  <si>
    <t>612,179 kWh</t>
  </si>
  <si>
    <t>M200007</t>
  </si>
  <si>
    <t>26.00 kW</t>
  </si>
  <si>
    <t>323,595 kWh</t>
  </si>
  <si>
    <t>M200036</t>
  </si>
  <si>
    <t>14,923 kWh</t>
  </si>
  <si>
    <t>M200213</t>
  </si>
  <si>
    <t>22,932 kWh</t>
  </si>
  <si>
    <t>M200463</t>
  </si>
  <si>
    <t>12.49 kW</t>
  </si>
  <si>
    <t>81,467 kWh</t>
  </si>
  <si>
    <t>M200645</t>
  </si>
  <si>
    <t>9.34 kW</t>
  </si>
  <si>
    <t>50,367 kWh</t>
  </si>
  <si>
    <t>M200698</t>
  </si>
  <si>
    <t>30,823 kWh</t>
  </si>
  <si>
    <t>M200726</t>
  </si>
  <si>
    <t>M200984</t>
  </si>
  <si>
    <t>5.38 kW</t>
  </si>
  <si>
    <t>36,598 kWh</t>
  </si>
  <si>
    <t>M201037</t>
  </si>
  <si>
    <t>6,771 kWh</t>
  </si>
  <si>
    <t>M201188</t>
  </si>
  <si>
    <t>5,733 kWh</t>
  </si>
  <si>
    <t>M201309</t>
  </si>
  <si>
    <t>76,938 kWh</t>
  </si>
  <si>
    <t>M201497</t>
  </si>
  <si>
    <t>2,616 kWh</t>
  </si>
  <si>
    <t>M201824</t>
  </si>
  <si>
    <t>47.81 kW</t>
  </si>
  <si>
    <t>198,897 kWh</t>
  </si>
  <si>
    <t>M201935</t>
  </si>
  <si>
    <t>6,673 kWh</t>
  </si>
  <si>
    <t>M201937</t>
  </si>
  <si>
    <t>M201958</t>
  </si>
  <si>
    <t>10,327 kWh</t>
  </si>
  <si>
    <t>M202056</t>
  </si>
  <si>
    <t>40.96 kW</t>
  </si>
  <si>
    <t>175,895 kWh</t>
  </si>
  <si>
    <t>M202065</t>
  </si>
  <si>
    <t>M202117</t>
  </si>
  <si>
    <t>46.56 kW</t>
  </si>
  <si>
    <t>225,496 kWh</t>
  </si>
  <si>
    <t>M202136</t>
  </si>
  <si>
    <t>537 kWh</t>
  </si>
  <si>
    <t>M202150</t>
  </si>
  <si>
    <t>26.16 kW</t>
  </si>
  <si>
    <t>120,179 kWh</t>
  </si>
  <si>
    <t>M202406</t>
  </si>
  <si>
    <t>191,984 kWh</t>
  </si>
  <si>
    <t>M202427</t>
  </si>
  <si>
    <t>20.14 kW</t>
  </si>
  <si>
    <t>176,543 kWh</t>
  </si>
  <si>
    <t>M202519</t>
  </si>
  <si>
    <t>48.10 kW</t>
  </si>
  <si>
    <t>322,517 kWh</t>
  </si>
  <si>
    <t>M202717</t>
  </si>
  <si>
    <t>2,423 kWh</t>
  </si>
  <si>
    <t>M202718</t>
  </si>
  <si>
    <t>8,757 kWh</t>
  </si>
  <si>
    <t>M202777</t>
  </si>
  <si>
    <t>8,526 kWh</t>
  </si>
  <si>
    <t>M202919</t>
  </si>
  <si>
    <t>11.90 kW</t>
  </si>
  <si>
    <t>76,775 kWh</t>
  </si>
  <si>
    <t>M203057</t>
  </si>
  <si>
    <t>1,573 kWh</t>
  </si>
  <si>
    <t>M203077</t>
  </si>
  <si>
    <t>22,003 kWh</t>
  </si>
  <si>
    <t>M203151</t>
  </si>
  <si>
    <t>M203286</t>
  </si>
  <si>
    <t>3,845 kWh</t>
  </si>
  <si>
    <t>M203319</t>
  </si>
  <si>
    <t>9.20 kW</t>
  </si>
  <si>
    <t>43,637 kWh</t>
  </si>
  <si>
    <t>M203380</t>
  </si>
  <si>
    <t>67,575 kWh</t>
  </si>
  <si>
    <t>M203525</t>
  </si>
  <si>
    <t>19,754 kWh</t>
  </si>
  <si>
    <t>M203545</t>
  </si>
  <si>
    <t>9.30 kW</t>
  </si>
  <si>
    <t>34,109 kWh</t>
  </si>
  <si>
    <t>M203626</t>
  </si>
  <si>
    <t>85.50 kW</t>
  </si>
  <si>
    <t>749,120 kWh</t>
  </si>
  <si>
    <t>M203703</t>
  </si>
  <si>
    <t>63,112 kWh</t>
  </si>
  <si>
    <t>M203752</t>
  </si>
  <si>
    <t>3,798 kWh</t>
  </si>
  <si>
    <t>M203850</t>
  </si>
  <si>
    <t>145,250 kWh</t>
  </si>
  <si>
    <t>M203889</t>
  </si>
  <si>
    <t>6.85 kW</t>
  </si>
  <si>
    <t>25,872 kWh</t>
  </si>
  <si>
    <t>M203943</t>
  </si>
  <si>
    <t>10,740 kWh</t>
  </si>
  <si>
    <t>M203944</t>
  </si>
  <si>
    <t>1,586 kWh</t>
  </si>
  <si>
    <t>M204137</t>
  </si>
  <si>
    <t>M204142</t>
  </si>
  <si>
    <t>M204214</t>
  </si>
  <si>
    <t>31.74 kW</t>
  </si>
  <si>
    <t>237,114 kWh</t>
  </si>
  <si>
    <t>M204343</t>
  </si>
  <si>
    <t>M204412</t>
  </si>
  <si>
    <t>14.43 kW</t>
  </si>
  <si>
    <t>54,369 kWh</t>
  </si>
  <si>
    <t>M204546</t>
  </si>
  <si>
    <t>6,859 kWh</t>
  </si>
  <si>
    <t>M204655</t>
  </si>
  <si>
    <t>14.55 kW</t>
  </si>
  <si>
    <t>55,390 kWh</t>
  </si>
  <si>
    <t>M204790</t>
  </si>
  <si>
    <t>18.22 kW</t>
  </si>
  <si>
    <t>103,946 kWh</t>
  </si>
  <si>
    <t>M204937</t>
  </si>
  <si>
    <t>1.40 kW</t>
  </si>
  <si>
    <t>5,597 kWh</t>
  </si>
  <si>
    <t>M205061</t>
  </si>
  <si>
    <t>129,786 kWh</t>
  </si>
  <si>
    <t>M205237</t>
  </si>
  <si>
    <t>111,904 kWh</t>
  </si>
  <si>
    <t>M205559</t>
  </si>
  <si>
    <t>11,636 kWh</t>
  </si>
  <si>
    <t>M205683</t>
  </si>
  <si>
    <t>26,638 kWh</t>
  </si>
  <si>
    <t>M205778</t>
  </si>
  <si>
    <t>131,851 kWh</t>
  </si>
  <si>
    <t>M206096</t>
  </si>
  <si>
    <t>1,142 kWh</t>
  </si>
  <si>
    <t>PI-601496</t>
  </si>
  <si>
    <t>T100894</t>
  </si>
  <si>
    <t>2.87 kW</t>
  </si>
  <si>
    <t>14,194 kWh</t>
  </si>
  <si>
    <t>T100903</t>
  </si>
  <si>
    <t>40,478 kWh</t>
  </si>
  <si>
    <t>T100989</t>
  </si>
  <si>
    <t>12,384 kWh</t>
  </si>
  <si>
    <t>T101104</t>
  </si>
  <si>
    <t>9,093 kWh</t>
  </si>
  <si>
    <t>T101160</t>
  </si>
  <si>
    <t>21,003 kWh</t>
  </si>
  <si>
    <t>T101169</t>
  </si>
  <si>
    <t>27.32 kW</t>
  </si>
  <si>
    <t>151,042 kWh</t>
  </si>
  <si>
    <t>T101178</t>
  </si>
  <si>
    <t>9,240 kWh</t>
  </si>
  <si>
    <t>T101579</t>
  </si>
  <si>
    <t>12,264 kWh</t>
  </si>
  <si>
    <t>T102351</t>
  </si>
  <si>
    <t>T102509</t>
  </si>
  <si>
    <t>30,050 kWh</t>
  </si>
  <si>
    <t>T102518</t>
  </si>
  <si>
    <t>7,815 kWh</t>
  </si>
  <si>
    <t>T102521</t>
  </si>
  <si>
    <t>7.28 kW</t>
  </si>
  <si>
    <t>37,908 kWh</t>
  </si>
  <si>
    <t>T102612</t>
  </si>
  <si>
    <t>37.30 kW</t>
  </si>
  <si>
    <t>226,783 kWh</t>
  </si>
  <si>
    <t>T102614</t>
  </si>
  <si>
    <t>18,623 kWh</t>
  </si>
  <si>
    <t>T102617</t>
  </si>
  <si>
    <t>10.30 kW</t>
  </si>
  <si>
    <t>47,299 kWh</t>
  </si>
  <si>
    <t>T102630</t>
  </si>
  <si>
    <t>18.77 kW</t>
  </si>
  <si>
    <t>81,025 kWh</t>
  </si>
  <si>
    <t>T102657</t>
  </si>
  <si>
    <t>40,152 kWh</t>
  </si>
  <si>
    <t>T102711</t>
  </si>
  <si>
    <t>T102745</t>
  </si>
  <si>
    <t>18,821 kWh</t>
  </si>
  <si>
    <t>T102752</t>
  </si>
  <si>
    <t>12.67 kW</t>
  </si>
  <si>
    <t>107,391 kWh</t>
  </si>
  <si>
    <t>T102761</t>
  </si>
  <si>
    <t>37,486 kWh</t>
  </si>
  <si>
    <t>T102762</t>
  </si>
  <si>
    <t>88.70 kW</t>
  </si>
  <si>
    <t>505,520 kWh</t>
  </si>
  <si>
    <t>T102770</t>
  </si>
  <si>
    <t>16.30 kW</t>
  </si>
  <si>
    <t>48,950 kWh</t>
  </si>
  <si>
    <t>T102772</t>
  </si>
  <si>
    <t>4,472 kWh</t>
  </si>
  <si>
    <t>T102784</t>
  </si>
  <si>
    <t>13.84 kW</t>
  </si>
  <si>
    <t>56,400 kWh</t>
  </si>
  <si>
    <t>T102949</t>
  </si>
  <si>
    <t>15,732 kWh</t>
  </si>
  <si>
    <t>T102962</t>
  </si>
  <si>
    <t>39.96 kW</t>
  </si>
  <si>
    <t>204,131 kWh</t>
  </si>
  <si>
    <t>T103142</t>
  </si>
  <si>
    <t>11,305 kWh</t>
  </si>
  <si>
    <t>T103211</t>
  </si>
  <si>
    <t>4,235 kWh</t>
  </si>
  <si>
    <t>T103229</t>
  </si>
  <si>
    <t>12,046 kWh</t>
  </si>
  <si>
    <t>T103251</t>
  </si>
  <si>
    <t>99.40 kW</t>
  </si>
  <si>
    <t>566,182 kWh</t>
  </si>
  <si>
    <t>T103263</t>
  </si>
  <si>
    <t>11,350 kWh</t>
  </si>
  <si>
    <t>T103268</t>
  </si>
  <si>
    <t>1,469 kWh</t>
  </si>
  <si>
    <t>T103420</t>
  </si>
  <si>
    <t>9,106 kWh</t>
  </si>
  <si>
    <t>T103439</t>
  </si>
  <si>
    <t>9,316 kWh</t>
  </si>
  <si>
    <t>T103445</t>
  </si>
  <si>
    <t>12.10 kW</t>
  </si>
  <si>
    <t>39,389 kWh</t>
  </si>
  <si>
    <t>T103578</t>
  </si>
  <si>
    <t>13,117 kWh</t>
  </si>
  <si>
    <t>T103583</t>
  </si>
  <si>
    <t>40.01 kW</t>
  </si>
  <si>
    <t>164,907 kWh</t>
  </si>
  <si>
    <t>T103586</t>
  </si>
  <si>
    <t>11.14 kW</t>
  </si>
  <si>
    <t>57,819 kWh</t>
  </si>
  <si>
    <t>T103632</t>
  </si>
  <si>
    <t>71.62 kW</t>
  </si>
  <si>
    <t>671,707 kWh</t>
  </si>
  <si>
    <t>T103643</t>
  </si>
  <si>
    <t>2,627 kWh</t>
  </si>
  <si>
    <t>T103669</t>
  </si>
  <si>
    <t>16.86 kW</t>
  </si>
  <si>
    <t>83,004 kWh</t>
  </si>
  <si>
    <t>T103756</t>
  </si>
  <si>
    <t>39,166 kWh</t>
  </si>
  <si>
    <t>T104136</t>
  </si>
  <si>
    <t>8,026 kWh</t>
  </si>
  <si>
    <t>T104145</t>
  </si>
  <si>
    <t>28.80 kW</t>
  </si>
  <si>
    <t>173,292 kWh</t>
  </si>
  <si>
    <t>T104150</t>
  </si>
  <si>
    <t>6.44 kW</t>
  </si>
  <si>
    <t>25,108 kWh</t>
  </si>
  <si>
    <t>T104153</t>
  </si>
  <si>
    <t>42,999 kWh</t>
  </si>
  <si>
    <t>T104158</t>
  </si>
  <si>
    <t>22,507 kWh</t>
  </si>
  <si>
    <t>T104162</t>
  </si>
  <si>
    <t>167,751 kWh</t>
  </si>
  <si>
    <t>SAVE ON ENERGY RETROFIT PROGRAM (STREETLIGHTING)</t>
  </si>
  <si>
    <t>Year</t>
  </si>
  <si>
    <t>Grand Total</t>
  </si>
  <si>
    <t>Demand Savings</t>
  </si>
  <si>
    <t>Energy Savings</t>
  </si>
  <si>
    <t>Reporting Year</t>
  </si>
  <si>
    <t>Residential</t>
  </si>
  <si>
    <t>Rate Class</t>
  </si>
  <si>
    <t>Program</t>
  </si>
  <si>
    <t>Source</t>
  </si>
  <si>
    <t>Verified</t>
  </si>
  <si>
    <t>Save on Energy Coupon Program</t>
  </si>
  <si>
    <t>Save on Energy Heating and Cooling Program</t>
  </si>
  <si>
    <t>Save on Energy Home Assistance Program</t>
  </si>
  <si>
    <t>Save on Energy Retrofit Program</t>
  </si>
  <si>
    <t>Save on Energy Small Business Lighting Program</t>
  </si>
  <si>
    <t>Save on Energy High Performance New Construction Program</t>
  </si>
  <si>
    <t>Save on Energy Energy Manager Program</t>
  </si>
  <si>
    <t>Table 5-c.  2017 Lost Revenues Work Form</t>
  </si>
  <si>
    <t>Save on Energy Instant Discount Program</t>
  </si>
  <si>
    <t>Save on Energy Process &amp; Systems Upgrades Program</t>
  </si>
  <si>
    <t>Whole Home Pilot Program</t>
  </si>
  <si>
    <t>Table 5-d.  2018 Lost Revenues Work Form</t>
  </si>
  <si>
    <t>Save on Energy Smart Thermostat Program</t>
  </si>
  <si>
    <t>Table 5-e.  2019 Lost Revenues Work Form</t>
  </si>
  <si>
    <t>Table 5-f.  2020 Lost Revenues Work Form</t>
  </si>
  <si>
    <t>Table 5-g.  2021 Lost Revenues Work Form</t>
  </si>
  <si>
    <t>https://www.ieso.ca/en/Sector-Participants/Energy-Efficiency/Evaluation-Measurement-and-Verification</t>
  </si>
  <si>
    <t>GS &lt; 50 kW</t>
  </si>
  <si>
    <t>GS &gt; 50 to 999 kW</t>
  </si>
  <si>
    <t>GS &gt; 1000 to 4999 kW</t>
  </si>
  <si>
    <t>ENERGY + INC. Total</t>
  </si>
  <si>
    <t>Values</t>
  </si>
  <si>
    <t>Gross Demand Savings</t>
  </si>
  <si>
    <t>Gross Energy Savings</t>
  </si>
  <si>
    <t>NTG</t>
  </si>
  <si>
    <t>2020 References</t>
  </si>
  <si>
    <t>Residential Programs</t>
  </si>
  <si>
    <t>https://www.ieso.ca/-/media/Files/IESO/Document-Library/conservation/EMV/2020/PY2020CFF-Residential-Evaluation-Report.ashx</t>
  </si>
  <si>
    <t>Business Programs</t>
  </si>
  <si>
    <t>https://www.ieso.ca/-/media/Files/IESO/Document-Library/conservation/EMV/2020/PY2020CFF-Business-Evaluation-Report.ashx</t>
  </si>
  <si>
    <t>2019 References</t>
  </si>
  <si>
    <t>https://www.ieso.ca/-/media/Files/IESO/Document-Library/conservation/EMV/2019/PY19-CFF-Business-Evaluation-Report.ashx</t>
  </si>
  <si>
    <t>Net Demand Savings</t>
  </si>
  <si>
    <t>Net Energy Savings</t>
  </si>
  <si>
    <t>Sum of Net Demand Savings</t>
  </si>
  <si>
    <t>Sum of Net Energy Savings</t>
  </si>
  <si>
    <t>Industrial Programs and Energy Performance Programs</t>
  </si>
  <si>
    <t>https://www.ieso.ca/-/media/Files/IESO/Document-Library/conservation/EMV/2019/PY19-CFF-Industrial--EPP-Evaluation-Report.ashx</t>
  </si>
  <si>
    <t>Rate Class Allocation</t>
  </si>
  <si>
    <t>LRAMVA Model Table</t>
  </si>
  <si>
    <t>True-up</t>
  </si>
  <si>
    <t>Business Refrigeration Local Program</t>
  </si>
  <si>
    <t>Small &amp; Medium Business Energy Management System LDC Innovation Fund Pilot Program</t>
  </si>
  <si>
    <t>Save on Energy Energy Performance Program for Multi-Site Customers</t>
  </si>
  <si>
    <t xml:space="preserve">Large User </t>
  </si>
  <si>
    <t xml:space="preserve">Street Lights </t>
  </si>
  <si>
    <t>Smart Thermostat Program</t>
  </si>
  <si>
    <t>Swimming Pool Efficiency Program</t>
  </si>
  <si>
    <t>Unverified</t>
  </si>
  <si>
    <t>Actual lost revenue based on kW billing</t>
  </si>
  <si>
    <t>Month</t>
  </si>
  <si>
    <t>Billed amount (kW)</t>
  </si>
  <si>
    <t>Gross kW reduction</t>
  </si>
  <si>
    <t>Net to Gross Ratio</t>
  </si>
  <si>
    <t>Net kW reduction</t>
  </si>
  <si>
    <t>Fixture type</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</si>
  <si>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</si>
  <si>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</si>
  <si>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</si>
  <si>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</si>
  <si>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</si>
  <si>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</si>
  <si>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</si>
  <si>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</si>
  <si>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</si>
  <si>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</si>
  <si>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100W INC</t>
  </si>
  <si>
    <t>300W INC</t>
  </si>
  <si>
    <t>125W MV</t>
  </si>
  <si>
    <t>175W MV</t>
  </si>
  <si>
    <t>200W MV</t>
  </si>
  <si>
    <t>400W MV</t>
  </si>
  <si>
    <t>70W HPS</t>
  </si>
  <si>
    <t>100W HPS</t>
  </si>
  <si>
    <t>150W HPS</t>
  </si>
  <si>
    <t>200W HPS</t>
  </si>
  <si>
    <t>250W HPS</t>
  </si>
  <si>
    <t>400W HPS</t>
  </si>
  <si>
    <t>100W MH</t>
  </si>
  <si>
    <t>Total</t>
  </si>
  <si>
    <t>82W LED</t>
  </si>
  <si>
    <t>Persistence in 2018</t>
  </si>
  <si>
    <t>70W PED</t>
  </si>
  <si>
    <t>Persistence in 2019</t>
  </si>
  <si>
    <t>100W LED</t>
  </si>
  <si>
    <t>Persistence in 2020</t>
  </si>
  <si>
    <t>60W LED</t>
  </si>
  <si>
    <t>Persistence in 2021</t>
  </si>
  <si>
    <t>40W LED</t>
  </si>
  <si>
    <t>Persistence in 2022</t>
  </si>
  <si>
    <t>38W LED</t>
  </si>
  <si>
    <t>35W LED</t>
  </si>
  <si>
    <t>28W LED</t>
  </si>
  <si>
    <t>134W LED</t>
  </si>
  <si>
    <t>78W LED</t>
  </si>
  <si>
    <t>68W LED</t>
  </si>
  <si>
    <t>53W LED</t>
  </si>
  <si>
    <t>46W LED</t>
  </si>
  <si>
    <t>34W LED</t>
  </si>
  <si>
    <t>54W LED</t>
  </si>
  <si>
    <t>120W LED</t>
  </si>
  <si>
    <t>72W LED</t>
  </si>
  <si>
    <t>108W LED</t>
  </si>
  <si>
    <t>160W LED</t>
  </si>
  <si>
    <t>30W LED</t>
  </si>
  <si>
    <t>Demand to Energy Ratio</t>
  </si>
  <si>
    <t>Notes &amp; Assumptions</t>
  </si>
  <si>
    <t>162028</t>
  </si>
  <si>
    <t>162366</t>
  </si>
  <si>
    <t>162804</t>
  </si>
  <si>
    <t>162835</t>
  </si>
  <si>
    <t>162840</t>
  </si>
  <si>
    <t>166255</t>
  </si>
  <si>
    <t>170502</t>
  </si>
  <si>
    <t>171262</t>
  </si>
  <si>
    <t>171267</t>
  </si>
  <si>
    <t>172275</t>
  </si>
  <si>
    <t>172772</t>
  </si>
  <si>
    <t>172810</t>
  </si>
  <si>
    <t>173094</t>
  </si>
  <si>
    <t>178368</t>
  </si>
  <si>
    <t>178473</t>
  </si>
  <si>
    <t>179142</t>
  </si>
  <si>
    <t>182346</t>
  </si>
  <si>
    <t>182628</t>
  </si>
  <si>
    <t>184381</t>
  </si>
  <si>
    <t>185528</t>
  </si>
  <si>
    <t>185661</t>
  </si>
  <si>
    <t>188199</t>
  </si>
  <si>
    <t>188547</t>
  </si>
  <si>
    <t>188807</t>
  </si>
  <si>
    <t>190288</t>
  </si>
  <si>
    <t>191183</t>
  </si>
  <si>
    <t>191609</t>
  </si>
  <si>
    <t>194070</t>
  </si>
  <si>
    <t>194768</t>
  </si>
  <si>
    <t>195383</t>
  </si>
  <si>
    <t>195434</t>
  </si>
  <si>
    <t>195549</t>
  </si>
  <si>
    <t>197598</t>
  </si>
  <si>
    <t>198843</t>
  </si>
  <si>
    <t>199252</t>
  </si>
  <si>
    <t>199327</t>
  </si>
  <si>
    <t>205264</t>
  </si>
  <si>
    <t>205276</t>
  </si>
  <si>
    <t>206012</t>
  </si>
  <si>
    <t>206682</t>
  </si>
  <si>
    <t>207284</t>
  </si>
  <si>
    <t>September 2020</t>
  </si>
  <si>
    <t>9,506 kWh</t>
  </si>
  <si>
    <t>12,172 kWh</t>
  </si>
  <si>
    <t>18,200 kWh</t>
  </si>
  <si>
    <t>1.82 kW</t>
  </si>
  <si>
    <t>1,090 kWh</t>
  </si>
  <si>
    <t>1.63 kW</t>
  </si>
  <si>
    <t>6,960 kWh</t>
  </si>
  <si>
    <t>17,127 kWh</t>
  </si>
  <si>
    <t>33.17 kW</t>
  </si>
  <si>
    <t>152,382 kWh</t>
  </si>
  <si>
    <t>8.74 kW</t>
  </si>
  <si>
    <t>5,596 kWh</t>
  </si>
  <si>
    <t>9.83 kW</t>
  </si>
  <si>
    <t>68,970 kWh</t>
  </si>
  <si>
    <t>3.38 kW</t>
  </si>
  <si>
    <t>15,527 kWh</t>
  </si>
  <si>
    <t>7,534 kWh</t>
  </si>
  <si>
    <t>40.40 kW</t>
  </si>
  <si>
    <t>356,307 kWh</t>
  </si>
  <si>
    <t>2,919 kWh</t>
  </si>
  <si>
    <t>2,629 kWh</t>
  </si>
  <si>
    <t>38,881 kWh</t>
  </si>
  <si>
    <t>31,037 kWh</t>
  </si>
  <si>
    <t>118,732 kWh</t>
  </si>
  <si>
    <t>(All)</t>
  </si>
  <si>
    <t>Estimate for Unreported Demand</t>
  </si>
  <si>
    <t>Max Hour Date</t>
  </si>
  <si>
    <t>Max Day in Month (kW)</t>
  </si>
  <si>
    <t>Max Hour in Month (kW)</t>
  </si>
  <si>
    <t>Monthly kWh</t>
  </si>
  <si>
    <t>Daily kW</t>
  </si>
  <si>
    <t>Hour in Day</t>
  </si>
  <si>
    <t>Max Hour in Day (kW)</t>
  </si>
  <si>
    <t>End of Month</t>
  </si>
  <si>
    <t>Year-Month</t>
  </si>
  <si>
    <t>Daily Peak</t>
  </si>
  <si>
    <t>24:00</t>
  </si>
  <si>
    <t>23:00</t>
  </si>
  <si>
    <t>22:00</t>
  </si>
  <si>
    <t>21:00</t>
  </si>
  <si>
    <t>20:00</t>
  </si>
  <si>
    <t>19:00</t>
  </si>
  <si>
    <t>18:00</t>
  </si>
  <si>
    <t>17:00</t>
  </si>
  <si>
    <t>16:00</t>
  </si>
  <si>
    <t>15:00</t>
  </si>
  <si>
    <t>14:00</t>
  </si>
  <si>
    <t>13:00</t>
  </si>
  <si>
    <t>12:00</t>
  </si>
  <si>
    <t>11:00</t>
  </si>
  <si>
    <t>10:00</t>
  </si>
  <si>
    <t>9:00</t>
  </si>
  <si>
    <t>8:00</t>
  </si>
  <si>
    <t>7:00</t>
  </si>
  <si>
    <t>6:00</t>
  </si>
  <si>
    <t>5:00</t>
  </si>
  <si>
    <t>4:00</t>
  </si>
  <si>
    <t>3:00</t>
  </si>
  <si>
    <t>2:00</t>
  </si>
  <si>
    <t>1:00</t>
  </si>
  <si>
    <t>READDATE</t>
  </si>
  <si>
    <t>Peak Hour (Net Load)</t>
  </si>
  <si>
    <t>Peak Hour (Gross Load)</t>
  </si>
  <si>
    <t>Difference for LRAMVA (kW)</t>
  </si>
  <si>
    <t>Monthly hourly peak demand from grid (kW)</t>
  </si>
  <si>
    <t>Monthly hourly peak demand at facility (kW)</t>
  </si>
  <si>
    <t>Impact of cogeneration facility on revenues</t>
  </si>
  <si>
    <t>2020 Total</t>
  </si>
  <si>
    <t>2021 Total</t>
  </si>
  <si>
    <t>2022 Total</t>
  </si>
  <si>
    <t>Net Total</t>
  </si>
  <si>
    <t>Gross Total</t>
  </si>
  <si>
    <t>Large Users</t>
  </si>
  <si>
    <t>NTG Factor Demand</t>
  </si>
  <si>
    <t>NTG Factor Energy</t>
  </si>
  <si>
    <t>Energy Net-to-Gross</t>
  </si>
  <si>
    <t>Demand Net-to-Gross</t>
  </si>
  <si>
    <t>https://www.ieso.ca/-/media/Files/IESO/Document-Library/conservation/EMV/2020/PY2020CFF-Industrial-and-EPP-Report.ashx</t>
  </si>
  <si>
    <t>2019 EM&amp;V Industrial Programs Table 1.2</t>
  </si>
  <si>
    <t>2019 EM&amp;V Business Programs Table 3.1 &amp; 3.2</t>
  </si>
  <si>
    <t>2020 EM&amp;V Industrial Programs Table 2</t>
  </si>
  <si>
    <t>2019 EM&amp;V Residential Programs Table 2</t>
  </si>
  <si>
    <t>2020 EM&amp;V Residential Programs Table 2</t>
  </si>
  <si>
    <t>2020 EM&amp;V Business Programs Table 2-26 &amp; 2-27</t>
  </si>
  <si>
    <t>Check</t>
  </si>
  <si>
    <t>City of Cambridge</t>
  </si>
  <si>
    <t>Consolidated Totals</t>
  </si>
  <si>
    <t>No. of Lights</t>
  </si>
  <si>
    <t>Actual Luminaire Wattage</t>
  </si>
  <si>
    <t>Billed KW</t>
  </si>
  <si>
    <t>Region of Waterloo</t>
  </si>
  <si>
    <t>d * e / 1000</t>
  </si>
  <si>
    <t>Township of North Dumfries</t>
  </si>
  <si>
    <t>Pre-conversion billing demand (December 2016)</t>
  </si>
  <si>
    <t>Monthly Total</t>
  </si>
  <si>
    <t>Post-conversion billing demand (December 2017)</t>
  </si>
  <si>
    <t>d 1</t>
  </si>
  <si>
    <t>e 1</t>
  </si>
  <si>
    <t>d 1 * e 1 / 1000</t>
  </si>
  <si>
    <t>Actual Demand</t>
  </si>
  <si>
    <t>Table 5-i.  2023 Lost Revenues Work Form</t>
  </si>
  <si>
    <t>Approved in EB-2018-0028: EnergyPlus_2017 Final Verified Annual LDC CDM Program Results_20180629_20180914. Values in the highlighted cells have been extrapolated based on the yr./yr. changes for the respective programs.</t>
  </si>
  <si>
    <t>Approved in EB-2018-0028: EnergyPlus_2017 Final Verified Annual LDC CDM Program Results_20180629_20180914 . Rate Class Allocation percentages grossed up as the totals did not add to 100%.  Values in the highlighted cells have been extrapolated based on the yr./yr. changes for the respective programs.</t>
  </si>
  <si>
    <t>Approved in EB-2019-0031: EnergyPlus_2020_LRAMVA_Participation_and Cost_Report_2019_04.   Values in the highlighted cells have been extrapolated based on the yr./yr. changes  for the respective programs.</t>
  </si>
  <si>
    <t>IESO Reported Results + NTG Adjustments.  Persistence based on 2018 results for same program. Values in the highlighted cells have been extrapolated based on the yr./yr. changes  for the respective programs.</t>
  </si>
  <si>
    <t xml:space="preserve">IESO Reported Results + NTG Adjustments.  Persistence based on 2018 results for same program. Values in the highlighted cells have been extrapolated based on the yr./yr. </t>
  </si>
  <si>
    <t>IESO Reported Results + NTG Adjustments.  Persistence based on 2017 results for same program. Values in the highlighted cells have been extrapolated based on the yr./yr. changes  for the respective programs.</t>
  </si>
  <si>
    <t>IESO Reported Results + NTG Adjustments.  Persistence based on 2017 results for same program. No demand savings reported to IESO.  Estimates based on demand to energy savings ratio in IESO published report. Values in the highlighted cells have been extrapolated based on the yr./yr. changes  for the respective programs.</t>
  </si>
  <si>
    <t>Demand savings based on actual billing demand reductions. See E+ Streetlighting tab.  Streetlighting projects removed from Retrofit projects in IESO Reported Results.  Values in the highlighted cells have been extrapolated based on the yr./yr. changes  for the respective programs.</t>
  </si>
  <si>
    <t>IESO Reported Results + NTG Adjustments - Demand savings based on difference between gross load and gross load including generation.  See 2019 PSUI tabs.Values in the highlighted cells have been extrapolated based on the yr./yr. changes  for the respective programs.</t>
  </si>
  <si>
    <t>IESO Reported Results + NTG Adjustments.  Persistence references not available, full persistence included beyond 2019. Values in the highlighted cells have been extrapolated based on the yr./yr. changes  for the respective programs.</t>
  </si>
  <si>
    <t>Measurement and Verification Report - 1st Annual Reporting Period.  Persistence based on 2018 results for same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</si>
</sst>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5">
    <numFmt numFmtId="44" formatCode="_(&quot;$&quot;* #,##0.00_);_(&quot;$&quot;* \(#,##0.00\);_(&quot;$&quot;* &quot;-&quot;??_);_(@_)"/>
    <numFmt numFmtId="43" formatCode="_(* #,##0.00_);_(* \(#,##0.00\);_(* &quot;-&quot;??_);_(@_)"/>
    <numFmt numFmtId="164" formatCode="_(* #,##0_);_(* \(#,##0\);_(* &quot;-&quot;??_);_(@_)"/>
    <numFmt numFmtId="165" formatCode="_-* #,##0.00_-;\-* #,##0.00_-;_-* &quot;-&quot;??_-;_-@_-"/>
    <numFmt numFmtId="166" formatCode="_(* #,##0.0_);_(* \(#,##0.0\);_(* &quot;-&quot;??_);_(@_)"/>
    <numFmt numFmtId="167" formatCode="0.0%"/>
    <numFmt numFmtId="168" formatCode="&quot;$&quot;#,##0"/>
    <numFmt numFmtId="169" formatCode="0.000%"/>
    <numFmt numFmtId="170" formatCode="_(&quot;$&quot;* #,##0.0_);_(&quot;$&quot;* \(#,##0.0\);_(&quot;$&quot;* &quot;-&quot;??_);_(@_)"/>
    <numFmt numFmtId="171" formatCode="[$-409]d\-mmm;@"/>
    <numFmt numFmtId="172" formatCode="ddd\,\ dd\-mmm\-yyyy"/>
    <numFmt numFmtId="173" formatCode="#0.#####"/>
    <numFmt numFmtId="174" formatCode="&quot;$&quot;#,##0;\-&quot;$&quot;#,##0"/>
    <numFmt numFmtId="175" formatCode="&quot;$&quot;#,##0;[Red]\-&quot;$&quot;#,##0"/>
    <numFmt numFmtId="176" formatCode="&quot;$&quot;#,##0.00;[Red]\-&quot;$&quot;#,##0.00"/>
    <numFmt numFmtId="177" formatCode="_-&quot;$&quot;* #,##0_-;\-&quot;$&quot;* #,##0_-;_-&quot;$&quot;* &quot;-&quot;_-;_-@_-"/>
    <numFmt numFmtId="178" formatCode="_-* #,##0_-;\-* #,##0_-;_-* &quot;-&quot;_-;_-@_-"/>
    <numFmt numFmtId="179" formatCode="_-&quot;$&quot;* #,##0.00_-;\-&quot;$&quot;* #,##0.00_-;_-&quot;$&quot;* &quot;-&quot;??_-;_-@_-"/>
    <numFmt numFmtId="180" formatCode="0.0"/>
    <numFmt numFmtId="181" formatCode="&quot;$&quot;#,##0.00"/>
    <numFmt numFmtId="182" formatCode="0.0000"/>
    <numFmt numFmtId="183" formatCode="#,##0.0_);\(#,##0.0\)"/>
    <numFmt numFmtId="184" formatCode="&quot;$&quot;_(#,##0.00_);&quot;$&quot;\(#,##0.00\)"/>
    <numFmt numFmtId="185" formatCode="_(&quot;$&quot;* #,##0.00000000000000000_);_(&quot;$&quot;* \(#,##0.00000000000000000\);_(&quot;$&quot;* &quot;-&quot;??_);_(@_)"/>
    <numFmt numFmtId="186" formatCode="_-&quot;£&quot;* #,##0.00_-;\-&quot;£&quot;* #,##0.00_-;_-&quot;£&quot;* &quot;-&quot;??_-;_-@_-"/>
    <numFmt numFmtId="187" formatCode="#,##0.0_)\x;\(#,##0.0\)\x"/>
    <numFmt numFmtId="188" formatCode="_(&quot;$&quot;* #,##0.00000000_);_(&quot;$&quot;* \(#,##0.00000000\);_(&quot;$&quot;* &quot;-&quot;??_);_(@_)"/>
    <numFmt numFmtId="189" formatCode="_(&quot;$&quot;* #,##0.00000000000_);_(&quot;$&quot;* \(#,##0.00000000000\);_(&quot;$&quot;* &quot;-&quot;??_);_(@_)"/>
    <numFmt numFmtId="190" formatCode="_(&quot;$&quot;* #,##0.000000000000_);_(&quot;$&quot;* \(#,##0.000000000000\);_(&quot;$&quot;* &quot;-&quot;??_);_(@_)"/>
    <numFmt numFmtId="191" formatCode="_-&quot;£&quot;* #,##0_-;\-&quot;£&quot;* #,##0_-;_-&quot;£&quot;* &quot;-&quot;_-;_-@_-"/>
    <numFmt numFmtId="192" formatCode="#,##0.0_)_x;\(#,##0.0\)_x"/>
    <numFmt numFmtId="193" formatCode="_(* #,##0.0_);_(* \(#,##0.0\);_(* &quot;-&quot;?_);_(@_)"/>
    <numFmt numFmtId="194" formatCode="#,##0.0_)_x;\(#,##0.0\)_x;0.0_)_x;@_)_x"/>
    <numFmt numFmtId="195" formatCode="_(&quot;$&quot;* #,##0.00000000000000_);_(&quot;$&quot;* \(#,##0.00000000000000\);_(&quot;$&quot;* &quot;-&quot;??_);_(@_)"/>
    <numFmt numFmtId="196" formatCode="0.0_)\%;\(0.0\)\%"/>
    <numFmt numFmtId="197" formatCode="_(&quot;$&quot;* #,##0.000000000000000_);_(&quot;$&quot;* \(#,##0.000000000000000\);_(&quot;$&quot;* &quot;-&quot;??_);_(@_)"/>
    <numFmt numFmtId="198" formatCode="#,##0.0_)_%;\(#,##0.0\)_%"/>
    <numFmt numFmtId="199" formatCode="_(* #,##0.000_);_(* \(#,##0.000\);_(* &quot;-&quot;??_);_(@_)"/>
    <numFmt numFmtId="200" formatCode="#,##0.0_);\(#,##0.0\);0_._0_)"/>
    <numFmt numFmtId="201" formatCode="0.000000"/>
    <numFmt numFmtId="202" formatCode="\¥\ #,##0_);[Red]\(\¥\ #,##0\)"/>
    <numFmt numFmtId="203" formatCode="[&gt;1]&quot;10Q: &quot;0&quot; qtrs&quot;;&quot;10Q: &quot;0&quot; qtr&quot;"/>
    <numFmt numFmtId="204" formatCode="0.0%;[Red]\(0.0%\)"/>
    <numFmt numFmtId="205" formatCode="#,##0.0\ \ \ _);\(#,##0.0\)\ \ "/>
    <numFmt numFmtId="206" formatCode="_-* #,##0.00\ _F_-;\-* #,##0.00\ _F_-;_-* &quot;-&quot;??\ _F_-;_-@_-"/>
    <numFmt numFmtId="207" formatCode="m\-d\-yy"/>
    <numFmt numFmtId="208" formatCode="&quot;£&quot;#,##0.00_);[Red]\(&quot;£&quot;#,##0.00\)"/>
    <numFmt numFmtId="209" formatCode="0.0_)"/>
    <numFmt numFmtId="210" formatCode="m/yy"/>
    <numFmt numFmtId="211" formatCode="#,###.0#"/>
    <numFmt numFmtId="212" formatCode="#,###.#"/>
    <numFmt numFmtId="213" formatCode="0000\ \-\ 0000"/>
    <numFmt numFmtId="214" formatCode="[Red][&gt;0.0000001]\+#,##0.?#;[Red][&lt;-0.0000001]\-#,##0.?#;[Green]&quot;=  &quot;"/>
    <numFmt numFmtId="215" formatCode="#.#######\x"/>
    <numFmt numFmtId="216" formatCode="0.00000E+00"/>
    <numFmt numFmtId="217" formatCode="_(* #,##0.0_);_(* \(#,##0.0\);_(* &quot;-&quot;_);_(@_)"/>
    <numFmt numFmtId="218" formatCode="_-* #,##0.00\ _D_M_-;\-* #,##0.00\ _D_M_-;_-* &quot;-&quot;??\ _D_M_-;_-@_-"/>
    <numFmt numFmtId="219" formatCode="#,##0.00_%_);\(#,##0.00\)_%;**;@_%_)"/>
    <numFmt numFmtId="220" formatCode="0.000\x"/>
    <numFmt numFmtId="221" formatCode="_(&quot;$&quot;* #,##0.0_);_(&quot;$&quot;* \(#,##0.0\);_(&quot;$&quot;* &quot;-&quot;_);_(@_)"/>
    <numFmt numFmtId="222" formatCode="_(&quot;$&quot;* #,##0_);_(&quot;$&quot;* \(#,##0\);_(&quot;$&quot;* &quot;-&quot;??_);_(@_)"/>
    <numFmt numFmtId="223" formatCode="&quot;$&quot;#,##0.00_%_);\(&quot;$&quot;#,##0.00\)_%;**;@_%_)"/>
    <numFmt numFmtId="224" formatCode="&quot;$&quot;#,##0.00_%_);\(&quot;$&quot;#,##0.00\)_%;&quot;$&quot;###0.00_%_);@_%_)"/>
    <numFmt numFmtId="225" formatCode="&quot;$&quot;#,##0.00_);[Red]\(&quot;$&quot;#,##0.00\);&quot;--  &quot;;_(@_)"/>
    <numFmt numFmtId="226" formatCode="_(\§\ #,##0_)\ ;[Red]\(\§\ #,##0\)\ ;&quot; - &quot;;_(@\ _)"/>
    <numFmt numFmtId="227" formatCode="_(\§\ #,##0.00_);[Red]\(\§\ #,##0.00\);&quot; - &quot;_0_0;_(@_)"/>
    <numFmt numFmtId="228" formatCode="###0.00_)"/>
    <numFmt numFmtId="229" formatCode="m/d/yy_%_)"/>
    <numFmt numFmtId="230" formatCode="mmm\-d\-yyyy"/>
    <numFmt numFmtId="231" formatCode="mmm\-dd\-yyyy"/>
    <numFmt numFmtId="232" formatCode="mmm\-yyyy"/>
    <numFmt numFmtId="233" formatCode="m/d/yy_%_);;**"/>
    <numFmt numFmtId="234" formatCode="#,##0.0_);[Red]\(#,##0.0\)"/>
    <numFmt numFmtId="235" formatCode="_([$€-2]* #,##0.00_);_([$€-2]* \(#,##0.00\);_([$€-2]* &quot;-&quot;??_)"/>
    <numFmt numFmtId="236" formatCode="&quot;$&quot;#,##0.000_);[Red]\(&quot;$&quot;#,##0.000\)"/>
    <numFmt numFmtId="237" formatCode="0.00000000000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0"/>
  </numFmts>
  <fonts count="199">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u/>
      <sz val="11"/>
      <color theme="10"/>
      <name val="Calibri"/>
      <family val="2"/>
      <scheme val="minor"/>
    </font>
    <font>
      <b/>
      <sz val="11"/>
      <color theme="0"/>
      <name val="Calibri"/>
      <family val="2"/>
      <scheme val="minor"/>
    </font>
    <font>
      <sz val="10"/>
      <name val="Arial"/>
      <family val="2"/>
    </font>
    <font>
      <b/>
      <sz val="16"/>
      <color indexed="8"/>
      <name val="Calibri"/>
      <family val="2"/>
      <scheme val="minor"/>
    </font>
    <font>
      <b/>
      <sz val="10"/>
      <name val="Arial"/>
      <family val="2"/>
    </font>
    <font>
      <sz val="10"/>
      <color indexed="8"/>
      <name val="Arial"/>
      <family val="2"/>
    </font>
    <font>
      <b/>
      <sz val="10"/>
      <color theme="1"/>
      <name val="Arial"/>
      <family val="2"/>
    </font>
    <font>
      <sz val="10"/>
      <color theme="0"/>
      <name val="Arial"/>
      <family val="2"/>
    </font>
    <font>
      <b/>
      <sz val="10"/>
      <color indexed="8"/>
      <name val="Arial"/>
      <family val="2"/>
    </font>
    <font>
      <u/>
      <sz val="10"/>
      <color theme="10"/>
      <name val="Arial"/>
      <family val="2"/>
    </font>
    <font>
      <b/>
      <sz val="12"/>
      <color theme="1"/>
      <name val="Arial"/>
      <family val="2"/>
    </font>
    <font>
      <sz val="12"/>
      <color theme="1"/>
      <name val="Calibri"/>
      <family val="2"/>
      <scheme val="minor"/>
    </font>
    <font>
      <b/>
      <sz val="10"/>
      <color indexed="8"/>
      <name val="Calibri"/>
      <family val="2"/>
      <scheme val="minor"/>
    </font>
    <font>
      <b/>
      <vertAlign val="subscript"/>
      <sz val="11"/>
      <color theme="0"/>
      <name val="Calibri"/>
      <family val="2"/>
      <scheme val="minor"/>
    </font>
    <font>
      <sz val="10"/>
      <name val="Calibri"/>
      <family val="2"/>
      <scheme val="minor"/>
    </font>
    <font>
      <sz val="10"/>
      <color theme="5"/>
      <name val="Calibri"/>
      <family val="2"/>
      <scheme val="minor"/>
    </font>
    <font>
      <b/>
      <sz val="11"/>
      <name val="Calibri"/>
      <family val="2"/>
      <scheme val="minor"/>
    </font>
    <font>
      <sz val="10"/>
      <color theme="1"/>
      <name val="Tahoma"/>
      <family val="2"/>
    </font>
    <font>
      <sz val="10"/>
      <color theme="1"/>
      <name val="Arial"/>
      <family val="2"/>
    </font>
    <font>
      <sz val="8"/>
      <color theme="1"/>
      <name val="Tahoma"/>
      <family val="2"/>
    </font>
    <font>
      <b/>
      <sz val="10"/>
      <color theme="0"/>
      <name val="Arial"/>
      <family val="2"/>
    </font>
    <font>
      <sz val="14"/>
      <color theme="1"/>
      <name val="Arial"/>
      <family val="2"/>
    </font>
    <font>
      <sz val="11"/>
      <color rgb="FF000000"/>
      <name val="Calibri"/>
      <family val="2"/>
    </font>
    <font>
      <sz val="12"/>
      <name val="SWISS"/>
    </font>
    <font>
      <b/>
      <sz val="10"/>
      <color theme="5"/>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Arial"/>
      <family val="2"/>
    </font>
    <font>
      <sz val="11"/>
      <color theme="1"/>
      <name val="Arial"/>
      <family val="2"/>
    </font>
    <font>
      <b/>
      <sz val="11"/>
      <color theme="1"/>
      <name val="Arial"/>
      <family val="2"/>
    </font>
    <font>
      <sz val="11"/>
      <name val="Arial"/>
      <family val="2"/>
    </font>
    <font>
      <b/>
      <sz val="12"/>
      <name val="Arial"/>
      <family val="2"/>
    </font>
    <font>
      <b/>
      <sz val="11"/>
      <color theme="0"/>
      <name val="Arial"/>
      <family val="2"/>
    </font>
    <font>
      <sz val="11"/>
      <color theme="0"/>
      <name val="Arial"/>
      <family val="2"/>
    </font>
    <font>
      <sz val="11"/>
      <color rgb="FFFF0000"/>
      <name val="Arial"/>
      <family val="2"/>
    </font>
    <font>
      <sz val="11"/>
      <color rgb="FF9C6500"/>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s>
  <fills count="94">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BFD2E2"/>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CCCCC"/>
      </left>
      <right style="medium">
        <color rgb="FFCCCCCC"/>
      </right>
      <top/>
      <bottom style="medium">
        <color rgb="FFCCCCCC"/>
      </bottom>
      <diagonal/>
    </border>
  </borders>
  <cellStyleXfs count="4694">
    <xf numFmtId="0" fontId="0" fillId="0" borderId="0"/>
    <xf numFmtId="0" fontId="3" fillId="0" borderId="0"/>
    <xf numFmtId="43"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0" fontId="7" fillId="0" borderId="0"/>
    <xf numFmtId="0" fontId="7" fillId="0" borderId="0"/>
    <xf numFmtId="165" fontId="2" fillId="0" borderId="0" applyFont="0" applyFill="0" applyBorder="0" applyAlignment="0" applyProtection="0"/>
    <xf numFmtId="165" fontId="2" fillId="0" borderId="0" applyFont="0" applyFill="0" applyBorder="0" applyAlignment="0" applyProtection="0"/>
    <xf numFmtId="0" fontId="16" fillId="0" borderId="0"/>
    <xf numFmtId="43" fontId="2" fillId="0" borderId="0" applyFont="0" applyFill="0" applyBorder="0" applyAlignment="0" applyProtection="0"/>
    <xf numFmtId="0" fontId="22" fillId="0" borderId="0"/>
    <xf numFmtId="43" fontId="23" fillId="0" borderId="0" applyFont="0" applyFill="0" applyBorder="0" applyAlignment="0" applyProtection="0"/>
    <xf numFmtId="0" fontId="23" fillId="0" borderId="0"/>
    <xf numFmtId="0" fontId="22" fillId="0" borderId="0"/>
    <xf numFmtId="0" fontId="27" fillId="0" borderId="0" applyAlignment="0"/>
    <xf numFmtId="0" fontId="28" fillId="0" borderId="0"/>
    <xf numFmtId="0" fontId="1"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16" fillId="0" borderId="0"/>
    <xf numFmtId="0" fontId="7" fillId="0" borderId="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5" fillId="53"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45" fillId="59"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60" borderId="0" applyNumberFormat="0" applyBorder="0" applyAlignment="0" applyProtection="0"/>
    <xf numFmtId="0" fontId="46" fillId="44" borderId="0" applyNumberFormat="0" applyBorder="0" applyAlignment="0" applyProtection="0"/>
    <xf numFmtId="0" fontId="47" fillId="61" borderId="19" applyNumberFormat="0" applyAlignment="0" applyProtection="0"/>
    <xf numFmtId="0" fontId="48" fillId="62" borderId="2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0" fontId="49" fillId="0" borderId="0" applyNumberFormat="0" applyFill="0" applyBorder="0" applyAlignment="0" applyProtection="0"/>
    <xf numFmtId="0" fontId="50" fillId="45" borderId="0" applyNumberFormat="0" applyBorder="0" applyAlignment="0" applyProtection="0"/>
    <xf numFmtId="0" fontId="51" fillId="0" borderId="21" applyNumberFormat="0" applyFill="0" applyAlignment="0" applyProtection="0"/>
    <xf numFmtId="0" fontId="52" fillId="0" borderId="22" applyNumberFormat="0" applyFill="0" applyAlignment="0" applyProtection="0"/>
    <xf numFmtId="0" fontId="53" fillId="0" borderId="23" applyNumberFormat="0" applyFill="0" applyAlignment="0" applyProtection="0"/>
    <xf numFmtId="0" fontId="53" fillId="0" borderId="0" applyNumberFormat="0" applyFill="0" applyBorder="0" applyAlignment="0" applyProtection="0"/>
    <xf numFmtId="0" fontId="54" fillId="48" borderId="19" applyNumberFormat="0" applyAlignment="0" applyProtection="0"/>
    <xf numFmtId="0" fontId="55" fillId="0" borderId="24" applyNumberFormat="0" applyFill="0" applyAlignment="0" applyProtection="0"/>
    <xf numFmtId="0" fontId="56" fillId="63" borderId="0" applyNumberFormat="0" applyBorder="0" applyAlignment="0" applyProtection="0"/>
    <xf numFmtId="0" fontId="10" fillId="0" borderId="0"/>
    <xf numFmtId="0" fontId="10" fillId="0" borderId="0"/>
    <xf numFmtId="0" fontId="1" fillId="0" borderId="0"/>
    <xf numFmtId="0" fontId="7" fillId="0" borderId="0"/>
    <xf numFmtId="0" fontId="1" fillId="0" borderId="0"/>
    <xf numFmtId="0" fontId="7" fillId="64" borderId="25" applyNumberFormat="0" applyFont="0" applyAlignment="0" applyProtection="0"/>
    <xf numFmtId="0" fontId="7" fillId="64" borderId="25" applyNumberFormat="0" applyFont="0" applyAlignment="0" applyProtection="0"/>
    <xf numFmtId="0" fontId="57" fillId="61" borderId="26" applyNumberFormat="0" applyAlignment="0" applyProtection="0"/>
    <xf numFmtId="9" fontId="1" fillId="0" borderId="0" applyFont="0" applyFill="0" applyBorder="0" applyAlignment="0" applyProtection="0"/>
    <xf numFmtId="0" fontId="7" fillId="65" borderId="1" applyNumberFormat="0" applyProtection="0">
      <alignment horizontal="left" vertical="center"/>
    </xf>
    <xf numFmtId="0" fontId="7" fillId="65" borderId="1" applyNumberFormat="0" applyProtection="0">
      <alignment horizontal="left" vertical="center"/>
    </xf>
    <xf numFmtId="0" fontId="58" fillId="0" borderId="0" applyNumberFormat="0" applyFill="0" applyBorder="0" applyAlignment="0" applyProtection="0"/>
    <xf numFmtId="0" fontId="59" fillId="0" borderId="27" applyNumberFormat="0" applyFill="0" applyAlignment="0" applyProtection="0"/>
    <xf numFmtId="0" fontId="60" fillId="0" borderId="0" applyNumberFormat="0" applyFill="0" applyBorder="0" applyAlignment="0" applyProtection="0"/>
    <xf numFmtId="0" fontId="47" fillId="61" borderId="19" applyNumberFormat="0" applyAlignment="0" applyProtection="0"/>
    <xf numFmtId="0" fontId="54" fillId="48" borderId="19" applyNumberFormat="0" applyAlignment="0" applyProtection="0"/>
    <xf numFmtId="0" fontId="7" fillId="64" borderId="25" applyNumberFormat="0" applyFont="0" applyAlignment="0" applyProtection="0"/>
    <xf numFmtId="0" fontId="7" fillId="64" borderId="25" applyNumberFormat="0" applyFont="0" applyAlignment="0" applyProtection="0"/>
    <xf numFmtId="0" fontId="57" fillId="61" borderId="26" applyNumberFormat="0" applyAlignment="0" applyProtection="0"/>
    <xf numFmtId="0" fontId="59" fillId="0" borderId="27" applyNumberFormat="0" applyFill="0" applyAlignment="0" applyProtection="0"/>
    <xf numFmtId="17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7" fillId="65" borderId="1" applyNumberFormat="0" applyProtection="0">
      <alignment horizontal="left" vertical="center"/>
    </xf>
    <xf numFmtId="0" fontId="7" fillId="65" borderId="1" applyNumberFormat="0" applyProtection="0">
      <alignment horizontal="left" vertical="center"/>
    </xf>
    <xf numFmtId="0" fontId="47" fillId="61" borderId="19" applyNumberFormat="0" applyAlignment="0" applyProtection="0"/>
    <xf numFmtId="0" fontId="54" fillId="48" borderId="19" applyNumberFormat="0" applyAlignment="0" applyProtection="0"/>
    <xf numFmtId="0" fontId="7" fillId="64" borderId="25" applyNumberFormat="0" applyFont="0" applyAlignment="0" applyProtection="0"/>
    <xf numFmtId="0" fontId="7" fillId="64" borderId="25" applyNumberFormat="0" applyFont="0" applyAlignment="0" applyProtection="0"/>
    <xf numFmtId="0" fontId="57" fillId="61" borderId="26" applyNumberFormat="0" applyAlignment="0" applyProtection="0"/>
    <xf numFmtId="0" fontId="59" fillId="0" borderId="27" applyNumberFormat="0" applyFill="0" applyAlignment="0" applyProtection="0"/>
    <xf numFmtId="0" fontId="47" fillId="61" borderId="19" applyNumberFormat="0" applyAlignment="0" applyProtection="0"/>
    <xf numFmtId="0" fontId="54" fillId="48" borderId="19" applyNumberFormat="0" applyAlignment="0" applyProtection="0"/>
    <xf numFmtId="0" fontId="7" fillId="64" borderId="25" applyNumberFormat="0" applyFont="0" applyAlignment="0" applyProtection="0"/>
    <xf numFmtId="0" fontId="7" fillId="64" borderId="25" applyNumberFormat="0" applyFont="0" applyAlignment="0" applyProtection="0"/>
    <xf numFmtId="0" fontId="57" fillId="61" borderId="26" applyNumberFormat="0" applyAlignment="0" applyProtection="0"/>
    <xf numFmtId="0" fontId="59" fillId="0" borderId="27"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7" fillId="65" borderId="1" applyNumberFormat="0" applyProtection="0">
      <alignment horizontal="left" vertical="center"/>
    </xf>
    <xf numFmtId="0" fontId="7" fillId="65" borderId="1" applyNumberFormat="0" applyProtection="0">
      <alignment horizontal="left" vertical="center"/>
    </xf>
    <xf numFmtId="43" fontId="1" fillId="0" borderId="0" applyFont="0" applyFill="0" applyBorder="0" applyAlignment="0" applyProtection="0"/>
    <xf numFmtId="180" fontId="78" fillId="0" borderId="73"/>
    <xf numFmtId="175" fontId="185" fillId="0" borderId="68" applyFill="0" applyAlignment="0" applyProtection="0"/>
    <xf numFmtId="39" fontId="7" fillId="0" borderId="68">
      <protection locked="0"/>
    </xf>
    <xf numFmtId="241" fontId="186" fillId="92" borderId="72" applyNumberFormat="0" applyBorder="0" applyAlignment="0" applyProtection="0">
      <alignment vertical="center"/>
    </xf>
    <xf numFmtId="0" fontId="9" fillId="66" borderId="60" applyNumberFormat="0" applyProtection="0">
      <alignment horizontal="left" vertical="center" wrapText="1"/>
    </xf>
    <xf numFmtId="0" fontId="7" fillId="65" borderId="60" applyNumberFormat="0" applyProtection="0">
      <alignment horizontal="left" vertical="center" wrapText="1"/>
    </xf>
    <xf numFmtId="257" fontId="9" fillId="88" borderId="60" applyNumberFormat="0" applyProtection="0">
      <alignment horizontal="center" vertical="center" wrapText="1"/>
    </xf>
    <xf numFmtId="0" fontId="9" fillId="66" borderId="60" applyNumberFormat="0" applyProtection="0">
      <alignment horizontal="left" vertical="center" wrapText="1"/>
    </xf>
    <xf numFmtId="0" fontId="9" fillId="87" borderId="60" applyNumberFormat="0" applyProtection="0">
      <alignment horizontal="center" vertical="center" wrapText="1"/>
    </xf>
    <xf numFmtId="0" fontId="9" fillId="87" borderId="60" applyNumberFormat="0" applyProtection="0">
      <alignment horizontal="center" vertical="center"/>
    </xf>
    <xf numFmtId="0" fontId="9" fillId="87" borderId="60" applyNumberFormat="0" applyProtection="0">
      <alignment horizontal="center" vertical="center" wrapText="1"/>
    </xf>
    <xf numFmtId="0" fontId="176" fillId="87" borderId="60" applyNumberFormat="0" applyProtection="0">
      <alignment horizontal="center" vertical="center"/>
    </xf>
    <xf numFmtId="0" fontId="170" fillId="73" borderId="60">
      <alignment horizontal="center" vertical="center" wrapText="1"/>
      <protection hidden="1"/>
    </xf>
    <xf numFmtId="0" fontId="70" fillId="0" borderId="0"/>
    <xf numFmtId="0" fontId="16" fillId="0" borderId="0"/>
    <xf numFmtId="43" fontId="70" fillId="0" borderId="0" applyFont="0" applyFill="0" applyBorder="0" applyAlignment="0" applyProtection="0"/>
    <xf numFmtId="0" fontId="16" fillId="0" borderId="0"/>
    <xf numFmtId="264" fontId="165" fillId="71" borderId="60" applyFill="0" applyBorder="0" applyAlignment="0" applyProtection="0">
      <alignment horizontal="right"/>
      <protection locked="0"/>
    </xf>
    <xf numFmtId="0" fontId="1" fillId="0" borderId="0"/>
    <xf numFmtId="0" fontId="7" fillId="0" borderId="0"/>
    <xf numFmtId="0" fontId="7" fillId="0" borderId="0" applyFont="0" applyFill="0" applyBorder="0" applyAlignment="0" applyProtection="0"/>
    <xf numFmtId="183" fontId="7" fillId="0" borderId="0" applyFont="0" applyFill="0" applyBorder="0" applyAlignment="0" applyProtection="0"/>
    <xf numFmtId="0" fontId="71" fillId="0" borderId="0"/>
    <xf numFmtId="0" fontId="72" fillId="0" borderId="0" applyFont="0" applyFill="0" applyBorder="0" applyAlignment="0" applyProtection="0"/>
    <xf numFmtId="184" fontId="7" fillId="0" borderId="0" applyFont="0" applyFill="0" applyBorder="0" applyAlignment="0" applyProtection="0"/>
    <xf numFmtId="166" fontId="7" fillId="0" borderId="0" applyFont="0" applyFill="0" applyBorder="0" applyAlignment="0" applyProtection="0"/>
    <xf numFmtId="185" fontId="73" fillId="0" borderId="0" applyFont="0" applyFill="0" applyBorder="0" applyAlignment="0" applyProtection="0"/>
    <xf numFmtId="186" fontId="73" fillId="0" borderId="0" applyFont="0" applyFill="0" applyBorder="0" applyAlignment="0" applyProtection="0"/>
    <xf numFmtId="39" fontId="7" fillId="0" borderId="0" applyFont="0" applyFill="0" applyBorder="0" applyAlignment="0" applyProtection="0"/>
    <xf numFmtId="0" fontId="71" fillId="0" borderId="0"/>
    <xf numFmtId="0" fontId="7" fillId="0" borderId="0">
      <alignment vertical="top"/>
    </xf>
    <xf numFmtId="0" fontId="72" fillId="0" borderId="0" applyNumberFormat="0" applyFill="0">
      <alignment horizontal="left" vertical="center" wrapText="1"/>
    </xf>
    <xf numFmtId="187" fontId="7" fillId="0" borderId="0" applyFont="0" applyFill="0" applyBorder="0" applyAlignment="0" applyProtection="0"/>
    <xf numFmtId="188" fontId="73" fillId="0" borderId="0" applyFont="0" applyFill="0" applyBorder="0" applyAlignment="0" applyProtection="0"/>
    <xf numFmtId="189"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Alignment="0" applyProtection="0"/>
    <xf numFmtId="192" fontId="7" fillId="0" borderId="0" applyFont="0" applyFill="0" applyBorder="0" applyAlignment="0" applyProtection="0"/>
    <xf numFmtId="193" fontId="7" fillId="0" borderId="0" applyFont="0" applyFill="0" applyBorder="0" applyAlignment="0" applyProtection="0"/>
    <xf numFmtId="194" fontId="7" fillId="0" borderId="0" applyFont="0" applyFill="0" applyBorder="0" applyProtection="0">
      <alignment horizontal="right"/>
    </xf>
    <xf numFmtId="195" fontId="73" fillId="0" borderId="0" applyFont="0" applyFill="0" applyBorder="0" applyAlignment="0" applyProtection="0"/>
    <xf numFmtId="178" fontId="73" fillId="0" borderId="0" applyFont="0" applyFill="0" applyBorder="0" applyAlignment="0" applyProtection="0"/>
    <xf numFmtId="196" fontId="7" fillId="0" borderId="0" applyFont="0" applyFill="0" applyBorder="0" applyAlignment="0" applyProtection="0"/>
    <xf numFmtId="182" fontId="7" fillId="0" borderId="0" applyFont="0" applyFill="0" applyBorder="0" applyAlignment="0" applyProtection="0"/>
    <xf numFmtId="197" fontId="73"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99" fontId="7" fillId="0" borderId="0" applyFont="0" applyFill="0" applyBorder="0" applyAlignment="0" applyProtection="0"/>
    <xf numFmtId="200" fontId="7" fillId="0" borderId="0" applyFont="0" applyFill="0" applyBorder="0" applyAlignment="0" applyProtection="0"/>
    <xf numFmtId="0" fontId="7" fillId="0" borderId="0"/>
    <xf numFmtId="0" fontId="7" fillId="0" borderId="0"/>
    <xf numFmtId="9" fontId="74" fillId="0" borderId="0">
      <alignment horizontal="right"/>
    </xf>
    <xf numFmtId="9" fontId="72" fillId="0" borderId="0">
      <alignment horizontal="right"/>
    </xf>
    <xf numFmtId="0" fontId="7" fillId="66" borderId="19" applyNumberFormat="0">
      <alignment horizontal="centerContinuous" vertical="center" wrapText="1"/>
    </xf>
    <xf numFmtId="0" fontId="7" fillId="67" borderId="19" applyNumberFormat="0">
      <alignment horizontal="left" vertical="center"/>
    </xf>
    <xf numFmtId="165" fontId="75" fillId="0" borderId="0" applyFont="0" applyFill="0" applyBorder="0" applyAlignment="0" applyProtection="0"/>
    <xf numFmtId="0" fontId="7" fillId="0" borderId="0"/>
    <xf numFmtId="9" fontId="76" fillId="0" borderId="0" applyFont="0" applyFill="0" applyBorder="0" applyAlignment="0" applyProtection="0"/>
    <xf numFmtId="10" fontId="76" fillId="0" borderId="0" applyFont="0" applyFill="0" applyBorder="0" applyAlignment="0" applyProtection="0"/>
    <xf numFmtId="0" fontId="73" fillId="0" borderId="0" applyNumberFormat="0" applyFill="0" applyBorder="0" applyAlignment="0" applyProtection="0"/>
    <xf numFmtId="0" fontId="10" fillId="0" borderId="0"/>
    <xf numFmtId="201" fontId="72" fillId="0" borderId="0" applyNumberFormat="0" applyFill="0">
      <alignment horizontal="left" vertical="center" wrapText="1"/>
    </xf>
    <xf numFmtId="174" fontId="76" fillId="0" borderId="0" applyFont="0" applyFill="0" applyBorder="0" applyAlignment="0" applyProtection="0"/>
    <xf numFmtId="176" fontId="76" fillId="0" borderId="0" applyFont="0" applyFill="0" applyBorder="0" applyAlignment="0" applyProtection="0"/>
    <xf numFmtId="0" fontId="77" fillId="0" borderId="0" applyFont="0" applyFill="0" applyBorder="0" applyAlignment="0" applyProtection="0"/>
    <xf numFmtId="202" fontId="77" fillId="0" borderId="0" applyFont="0" applyFill="0" applyBorder="0" applyAlignment="0" applyProtection="0"/>
    <xf numFmtId="0" fontId="72" fillId="65" borderId="0" applyFont="0" applyFill="0" applyProtection="0"/>
    <xf numFmtId="183" fontId="7" fillId="0" borderId="0"/>
    <xf numFmtId="203" fontId="78" fillId="0" borderId="0" applyFill="0" applyBorder="0" applyAlignment="0" applyProtection="0">
      <alignment horizontal="right"/>
    </xf>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1"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79"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79"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7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79"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6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2" fillId="36" borderId="0" applyNumberFormat="0" applyBorder="0" applyAlignment="0" applyProtection="0"/>
    <xf numFmtId="0" fontId="1"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7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62"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2" fillId="40" borderId="0" applyNumberFormat="0" applyBorder="0" applyAlignment="0" applyProtection="0"/>
    <xf numFmtId="0" fontId="1"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1"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9"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79"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79"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79"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6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2" fillId="37" borderId="0" applyNumberFormat="0" applyBorder="0" applyAlignment="0" applyProtection="0"/>
    <xf numFmtId="0" fontId="1"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6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2" fillId="41" borderId="0" applyNumberFormat="0" applyBorder="0" applyAlignment="0" applyProtection="0"/>
    <xf numFmtId="0" fontId="1"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5" fillId="53"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45" fillId="54"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204" fontId="7" fillId="0" borderId="16">
      <alignment horizontal="right"/>
    </xf>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177" fontId="80" fillId="0" borderId="0" applyFont="0"/>
    <xf numFmtId="177" fontId="80" fillId="0" borderId="32" applyFont="0"/>
    <xf numFmtId="178" fontId="80" fillId="0" borderId="0" applyFont="0"/>
    <xf numFmtId="205" fontId="81" fillId="0" borderId="16">
      <alignment horizontal="right"/>
    </xf>
    <xf numFmtId="205" fontId="81" fillId="0" borderId="16" applyFill="0">
      <alignment horizontal="right"/>
    </xf>
    <xf numFmtId="3" fontId="7" fillId="0" borderId="16" applyFill="0">
      <alignment horizontal="right"/>
    </xf>
    <xf numFmtId="206" fontId="81" fillId="0" borderId="16" applyFill="0">
      <alignment horizontal="right"/>
    </xf>
    <xf numFmtId="207" fontId="9" fillId="68" borderId="33">
      <alignment horizontal="center" vertical="center"/>
    </xf>
    <xf numFmtId="0" fontId="7" fillId="0" borderId="0"/>
    <xf numFmtId="183" fontId="82" fillId="0" borderId="0"/>
    <xf numFmtId="0" fontId="7" fillId="0" borderId="0"/>
    <xf numFmtId="208" fontId="7" fillId="0" borderId="16">
      <alignment horizontal="right"/>
      <protection locked="0"/>
    </xf>
    <xf numFmtId="175" fontId="81" fillId="0" borderId="16" applyNumberFormat="0" applyFont="0" applyBorder="0" applyProtection="0">
      <alignment horizontal="right"/>
    </xf>
    <xf numFmtId="209" fontId="83" fillId="69" borderId="34"/>
    <xf numFmtId="0" fontId="7" fillId="0" borderId="0" applyNumberFormat="0" applyFill="0" applyBorder="0" applyAlignment="0" applyProtection="0"/>
    <xf numFmtId="0" fontId="84" fillId="0" borderId="0" applyNumberFormat="0" applyFill="0" applyBorder="0" applyAlignment="0" applyProtection="0"/>
    <xf numFmtId="0" fontId="85" fillId="0" borderId="0"/>
    <xf numFmtId="0" fontId="60" fillId="0" borderId="0" applyNumberFormat="0" applyFill="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1" fontId="87" fillId="70" borderId="17" applyNumberFormat="0" applyBorder="0" applyAlignment="0">
      <alignment horizontal="center" vertical="top" wrapText="1"/>
      <protection hidden="1"/>
    </xf>
    <xf numFmtId="0" fontId="88" fillId="71" borderId="0"/>
    <xf numFmtId="0" fontId="89" fillId="0" borderId="0" applyAlignment="0"/>
    <xf numFmtId="0" fontId="90" fillId="0" borderId="2" applyNumberFormat="0" applyFill="0" applyAlignment="0" applyProtection="0"/>
    <xf numFmtId="0" fontId="91" fillId="0" borderId="35" applyNumberFormat="0" applyFont="0" applyFill="0" applyAlignment="0" applyProtection="0"/>
    <xf numFmtId="0" fontId="92" fillId="0" borderId="36" applyNumberFormat="0" applyFont="0" applyFill="0" applyAlignment="0" applyProtection="0">
      <alignment horizontal="centerContinuous"/>
    </xf>
    <xf numFmtId="0" fontId="76" fillId="0" borderId="2" applyNumberFormat="0" applyFont="0" applyFill="0" applyAlignment="0" applyProtection="0"/>
    <xf numFmtId="0" fontId="76" fillId="0" borderId="17" applyNumberFormat="0" applyFont="0" applyFill="0" applyAlignment="0" applyProtection="0"/>
    <xf numFmtId="0" fontId="76" fillId="0" borderId="18" applyNumberFormat="0" applyFont="0" applyFill="0" applyAlignment="0" applyProtection="0"/>
    <xf numFmtId="0" fontId="76" fillId="0" borderId="31" applyNumberFormat="0" applyFont="0" applyFill="0" applyAlignment="0" applyProtection="0"/>
    <xf numFmtId="210" fontId="7" fillId="0" borderId="0" applyFont="0" applyFill="0" applyBorder="0" applyAlignment="0" applyProtection="0"/>
    <xf numFmtId="0" fontId="73" fillId="0" borderId="0">
      <alignment horizontal="right"/>
    </xf>
    <xf numFmtId="0" fontId="77" fillId="0" borderId="0" applyFont="0" applyFill="0" applyBorder="0" applyAlignment="0" applyProtection="0"/>
    <xf numFmtId="211" fontId="73" fillId="0" borderId="0" applyFill="0" applyBorder="0" applyAlignment="0"/>
    <xf numFmtId="212" fontId="73" fillId="0" borderId="0" applyFill="0" applyBorder="0" applyAlignment="0"/>
    <xf numFmtId="181" fontId="73" fillId="0" borderId="0" applyFill="0" applyBorder="0" applyAlignment="0"/>
    <xf numFmtId="213" fontId="73" fillId="0" borderId="0" applyFill="0" applyBorder="0" applyAlignment="0"/>
    <xf numFmtId="181" fontId="7" fillId="0" borderId="0" applyFill="0" applyBorder="0" applyAlignment="0"/>
    <xf numFmtId="211" fontId="73" fillId="0" borderId="0" applyFill="0" applyBorder="0" applyAlignment="0"/>
    <xf numFmtId="213" fontId="7" fillId="0" borderId="0" applyFill="0" applyBorder="0" applyAlignment="0"/>
    <xf numFmtId="212" fontId="73" fillId="0" borderId="0" applyFill="0" applyBorder="0" applyAlignment="0"/>
    <xf numFmtId="0" fontId="47" fillId="61" borderId="19" applyNumberFormat="0" applyAlignment="0" applyProtection="0"/>
    <xf numFmtId="0" fontId="93" fillId="16" borderId="9" applyNumberFormat="0" applyAlignment="0" applyProtection="0"/>
    <xf numFmtId="0" fontId="93" fillId="16" borderId="9" applyNumberFormat="0" applyAlignment="0" applyProtection="0"/>
    <xf numFmtId="0" fontId="93" fillId="16" borderId="9" applyNumberFormat="0" applyAlignment="0" applyProtection="0"/>
    <xf numFmtId="0" fontId="93" fillId="16" borderId="9" applyNumberFormat="0" applyAlignment="0" applyProtection="0"/>
    <xf numFmtId="0" fontId="93" fillId="16" borderId="9" applyNumberFormat="0" applyAlignment="0" applyProtection="0"/>
    <xf numFmtId="0" fontId="38" fillId="16" borderId="9" applyNumberFormat="0" applyAlignment="0" applyProtection="0"/>
    <xf numFmtId="0" fontId="38" fillId="16" borderId="9" applyNumberFormat="0" applyAlignment="0" applyProtection="0"/>
    <xf numFmtId="183" fontId="91" fillId="72" borderId="0" applyNumberFormat="0" applyFont="0" applyBorder="0" applyAlignment="0">
      <alignment horizontal="left"/>
    </xf>
    <xf numFmtId="0" fontId="55" fillId="0" borderId="24" applyNumberFormat="0" applyFill="0" applyAlignment="0" applyProtection="0"/>
    <xf numFmtId="214" fontId="7" fillId="0" borderId="0" applyFont="0" applyFill="0" applyBorder="0" applyProtection="0">
      <alignment horizontal="center" vertical="center"/>
    </xf>
    <xf numFmtId="0" fontId="66" fillId="17" borderId="12" applyNumberFormat="0" applyAlignment="0" applyProtection="0"/>
    <xf numFmtId="0" fontId="66" fillId="17" borderId="12" applyNumberFormat="0" applyAlignment="0" applyProtection="0"/>
    <xf numFmtId="0" fontId="66" fillId="17" borderId="12" applyNumberFormat="0" applyAlignment="0" applyProtection="0"/>
    <xf numFmtId="0" fontId="66" fillId="17" borderId="12" applyNumberFormat="0" applyAlignment="0" applyProtection="0"/>
    <xf numFmtId="0" fontId="66" fillId="17" borderId="12" applyNumberFormat="0" applyAlignment="0" applyProtection="0"/>
    <xf numFmtId="0" fontId="66" fillId="17" borderId="12" applyNumberFormat="0" applyAlignment="0" applyProtection="0"/>
    <xf numFmtId="0" fontId="66" fillId="17" borderId="12" applyNumberFormat="0" applyAlignment="0" applyProtection="0"/>
    <xf numFmtId="0" fontId="6" fillId="17" borderId="12" applyNumberFormat="0" applyAlignment="0" applyProtection="0"/>
    <xf numFmtId="0" fontId="6" fillId="17" borderId="12" applyNumberFormat="0" applyAlignment="0" applyProtection="0"/>
    <xf numFmtId="215" fontId="7" fillId="0" borderId="0" applyNumberFormat="0" applyFont="0" applyFill="0" applyAlignment="0" applyProtection="0"/>
    <xf numFmtId="0" fontId="90" fillId="0" borderId="2" applyNumberFormat="0" applyFill="0" applyProtection="0">
      <alignment horizontal="left" vertical="center"/>
    </xf>
    <xf numFmtId="0" fontId="94" fillId="0" borderId="0">
      <alignment horizontal="center" wrapText="1"/>
      <protection hidden="1"/>
    </xf>
    <xf numFmtId="0" fontId="95" fillId="0" borderId="0">
      <alignment horizontal="right"/>
    </xf>
    <xf numFmtId="180" fontId="78" fillId="0" borderId="0" applyBorder="0">
      <alignment horizontal="right"/>
    </xf>
    <xf numFmtId="180" fontId="78" fillId="0" borderId="35" applyAlignment="0">
      <alignment horizontal="right"/>
    </xf>
    <xf numFmtId="216" fontId="73" fillId="0" borderId="0"/>
    <xf numFmtId="216" fontId="73" fillId="0" borderId="0"/>
    <xf numFmtId="216" fontId="73" fillId="0" borderId="0"/>
    <xf numFmtId="216" fontId="73" fillId="0" borderId="0"/>
    <xf numFmtId="216" fontId="73" fillId="0" borderId="0"/>
    <xf numFmtId="216" fontId="73" fillId="0" borderId="0"/>
    <xf numFmtId="216" fontId="73" fillId="0" borderId="0"/>
    <xf numFmtId="216" fontId="73" fillId="0" borderId="0"/>
    <xf numFmtId="178" fontId="96" fillId="0" borderId="0" applyFont="0" applyBorder="0">
      <alignment horizontal="right"/>
    </xf>
    <xf numFmtId="211" fontId="73" fillId="0" borderId="0" applyFont="0" applyFill="0" applyBorder="0" applyAlignment="0" applyProtection="0"/>
    <xf numFmtId="217" fontId="7" fillId="0" borderId="0" applyFont="0"/>
    <xf numFmtId="0" fontId="97" fillId="0" borderId="0" applyFont="0" applyFill="0" applyBorder="0" applyProtection="0">
      <alignment horizontal="right"/>
    </xf>
    <xf numFmtId="0" fontId="97" fillId="0" borderId="0" applyFont="0" applyFill="0" applyBorder="0" applyProtection="0">
      <alignment horizontal="right"/>
    </xf>
    <xf numFmtId="182" fontId="7" fillId="0" borderId="0" applyFont="0" applyFill="0" applyBorder="0" applyAlignment="0" applyProtection="0">
      <alignment horizontal="right"/>
    </xf>
    <xf numFmtId="218"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7" fillId="0" borderId="0" applyFont="0" applyFill="0" applyBorder="0" applyAlignment="0" applyProtection="0"/>
    <xf numFmtId="165" fontId="9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5" fontId="7" fillId="0" borderId="0" applyFont="0" applyFill="0" applyBorder="0" applyAlignment="0" applyProtection="0"/>
    <xf numFmtId="165" fontId="98" fillId="0" borderId="0" applyFont="0" applyFill="0" applyBorder="0" applyAlignment="0" applyProtection="0"/>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4" fontId="7" fillId="0" borderId="0" applyFont="0" applyFill="0" applyBorder="0" applyAlignment="0" applyProtection="0">
      <alignment horizontal="right"/>
    </xf>
    <xf numFmtId="165" fontId="94" fillId="0" borderId="0" applyFont="0" applyFill="0" applyBorder="0" applyAlignment="0" applyProtection="0"/>
    <xf numFmtId="165" fontId="9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19" fontId="99"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8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43" fontId="10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0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0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102" fillId="0" borderId="0" applyFont="0" applyFill="0" applyBorder="0" applyAlignment="0" applyProtection="0"/>
    <xf numFmtId="183" fontId="103" fillId="0" borderId="0"/>
    <xf numFmtId="0" fontId="104" fillId="0" borderId="0"/>
    <xf numFmtId="0" fontId="7" fillId="64" borderId="25" applyNumberFormat="0" applyFont="0" applyAlignment="0" applyProtection="0"/>
    <xf numFmtId="0" fontId="105" fillId="73" borderId="0">
      <alignment horizontal="center" vertical="center" wrapText="1"/>
    </xf>
    <xf numFmtId="220" fontId="7" fillId="0" borderId="0" applyFill="0" applyBorder="0">
      <alignment horizontal="right"/>
      <protection locked="0"/>
    </xf>
    <xf numFmtId="212" fontId="73" fillId="0" borderId="0" applyFont="0" applyFill="0" applyBorder="0" applyAlignment="0" applyProtection="0"/>
    <xf numFmtId="221" fontId="61" fillId="0" borderId="0">
      <alignment horizontal="right"/>
    </xf>
    <xf numFmtId="176" fontId="106" fillId="0" borderId="37">
      <protection locked="0"/>
    </xf>
    <xf numFmtId="0" fontId="97" fillId="0" borderId="0" applyFont="0" applyFill="0" applyBorder="0" applyProtection="0">
      <alignment horizontal="right"/>
    </xf>
    <xf numFmtId="192" fontId="7" fillId="0" borderId="0" applyFont="0" applyFill="0" applyBorder="0" applyAlignment="0" applyProtection="0">
      <alignment horizontal="right"/>
    </xf>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44" fillId="0" borderId="0" applyFont="0" applyFill="0" applyBorder="0" applyAlignment="0" applyProtection="0"/>
    <xf numFmtId="179" fontId="85"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0"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10" fillId="0" borderId="0" applyFont="0" applyFill="0" applyBorder="0" applyAlignment="0" applyProtection="0"/>
    <xf numFmtId="179" fontId="70" fillId="0" borderId="0" applyFont="0" applyFill="0" applyBorder="0" applyAlignment="0" applyProtection="0"/>
    <xf numFmtId="179" fontId="84" fillId="0" borderId="0" applyFont="0" applyFill="0" applyBorder="0" applyAlignment="0" applyProtection="0"/>
    <xf numFmtId="14" fontId="7" fillId="0" borderId="0" applyFont="0" applyFill="0" applyBorder="0" applyAlignment="0" applyProtection="0"/>
    <xf numFmtId="179" fontId="7" fillId="0" borderId="0" applyFont="0" applyFill="0" applyBorder="0" applyAlignment="0" applyProtection="0"/>
    <xf numFmtId="179" fontId="1" fillId="0" borderId="0" applyFont="0" applyFill="0" applyBorder="0" applyAlignment="0" applyProtection="0"/>
    <xf numFmtId="44" fontId="100" fillId="0" borderId="0" applyFont="0" applyFill="0" applyBorder="0" applyAlignment="0" applyProtection="0"/>
    <xf numFmtId="44" fontId="7" fillId="0" borderId="0" applyFont="0" applyFill="0" applyBorder="0" applyAlignment="0" applyProtection="0"/>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179" fontId="7" fillId="0" borderId="0" applyFont="0" applyFill="0" applyBorder="0" applyAlignment="0" applyProtection="0"/>
    <xf numFmtId="179" fontId="10" fillId="0" borderId="0" applyFont="0" applyFill="0" applyBorder="0" applyAlignment="0" applyProtection="0"/>
    <xf numFmtId="44" fontId="1" fillId="0" borderId="0" applyFont="0" applyFill="0" applyBorder="0" applyAlignment="0" applyProtection="0"/>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222" fontId="7" fillId="0" borderId="0" applyFont="0" applyFill="0" applyBorder="0" applyAlignment="0" applyProtection="0">
      <alignment horizontal="right"/>
    </xf>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223" fontId="10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4"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4"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70" fillId="0" borderId="0" applyFont="0" applyFill="0" applyBorder="0" applyAlignment="0" applyProtection="0"/>
    <xf numFmtId="179" fontId="1" fillId="0" borderId="0" applyFont="0" applyFill="0" applyBorder="0" applyAlignment="0" applyProtection="0"/>
    <xf numFmtId="179" fontId="7" fillId="0" borderId="0" applyFont="0" applyFill="0" applyBorder="0" applyAlignment="0" applyProtection="0"/>
    <xf numFmtId="179" fontId="1" fillId="0" borderId="0" applyFont="0" applyFill="0" applyBorder="0" applyAlignment="0" applyProtection="0"/>
    <xf numFmtId="179" fontId="10" fillId="0" borderId="0" applyFont="0" applyFill="0" applyBorder="0" applyAlignment="0" applyProtection="0"/>
    <xf numFmtId="179" fontId="1" fillId="0" borderId="0" applyFont="0" applyFill="0" applyBorder="0" applyAlignment="0" applyProtection="0"/>
    <xf numFmtId="44" fontId="101" fillId="0" borderId="0" applyFont="0" applyFill="0" applyBorder="0" applyAlignment="0" applyProtection="0"/>
    <xf numFmtId="179" fontId="70" fillId="0" borderId="0" applyFont="0" applyFill="0" applyBorder="0" applyAlignment="0" applyProtection="0"/>
    <xf numFmtId="44"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4"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0"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0"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0"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224" fontId="73" fillId="0" borderId="0" applyFont="0" applyFill="0" applyBorder="0" applyProtection="0">
      <alignment horizontal="right"/>
    </xf>
    <xf numFmtId="225" fontId="101" fillId="0" borderId="38" applyFont="0" applyFill="0" applyBorder="0" applyAlignment="0" applyProtection="0"/>
    <xf numFmtId="226" fontId="81" fillId="0" borderId="0" applyFont="0" applyFill="0" applyBorder="0" applyAlignment="0" applyProtection="0">
      <alignment vertical="center"/>
    </xf>
    <xf numFmtId="227" fontId="81" fillId="0" borderId="0" applyFont="0" applyFill="0" applyBorder="0" applyAlignment="0" applyProtection="0">
      <alignment vertical="center"/>
    </xf>
    <xf numFmtId="0" fontId="94" fillId="0" borderId="0" applyFont="0" applyFill="0" applyBorder="0" applyAlignment="0">
      <protection locked="0"/>
    </xf>
    <xf numFmtId="0" fontId="77" fillId="0" borderId="0" applyFont="0" applyFill="0" applyBorder="0" applyAlignment="0" applyProtection="0"/>
    <xf numFmtId="228" fontId="71" fillId="0" borderId="39" applyNumberFormat="0" applyFill="0">
      <alignment horizontal="right"/>
    </xf>
    <xf numFmtId="228" fontId="71" fillId="0" borderId="39" applyNumberFormat="0" applyFill="0">
      <alignment horizontal="right"/>
    </xf>
    <xf numFmtId="1" fontId="108" fillId="0" borderId="0"/>
    <xf numFmtId="229" fontId="91" fillId="0" borderId="0" applyFont="0" applyFill="0" applyBorder="0" applyProtection="0">
      <alignment horizontal="right"/>
    </xf>
    <xf numFmtId="230" fontId="74" fillId="71" borderId="15" applyFont="0" applyFill="0" applyBorder="0" applyAlignment="0" applyProtection="0"/>
    <xf numFmtId="231" fontId="101" fillId="0" borderId="0" applyFont="0" applyFill="0" applyBorder="0" applyAlignment="0" applyProtection="0"/>
    <xf numFmtId="231" fontId="101" fillId="0" borderId="0" applyFont="0" applyFill="0" applyBorder="0" applyAlignment="0" applyProtection="0"/>
    <xf numFmtId="232" fontId="78" fillId="0" borderId="2" applyFont="0" applyFill="0" applyBorder="0" applyAlignment="0" applyProtection="0"/>
    <xf numFmtId="184" fontId="7" fillId="0" borderId="0" applyFont="0" applyFill="0" applyBorder="0" applyAlignment="0" applyProtection="0"/>
    <xf numFmtId="233" fontId="99" fillId="0" borderId="0" applyFont="0" applyFill="0" applyBorder="0" applyAlignment="0" applyProtection="0"/>
    <xf numFmtId="14" fontId="10" fillId="0" borderId="0" applyFill="0" applyBorder="0" applyAlignment="0"/>
    <xf numFmtId="0" fontId="7" fillId="0" borderId="0">
      <alignment horizontal="left" vertical="top"/>
    </xf>
    <xf numFmtId="177" fontId="109" fillId="0" borderId="0"/>
    <xf numFmtId="0" fontId="101" fillId="0" borderId="0"/>
    <xf numFmtId="178" fontId="7" fillId="0" borderId="0" applyFont="0" applyFill="0" applyBorder="0" applyAlignment="0" applyProtection="0"/>
    <xf numFmtId="165" fontId="7" fillId="0" borderId="0" applyFont="0" applyFill="0" applyBorder="0" applyAlignment="0" applyProtection="0"/>
    <xf numFmtId="0" fontId="110" fillId="0" borderId="0">
      <protection locked="0"/>
    </xf>
    <xf numFmtId="0" fontId="7" fillId="0" borderId="0"/>
    <xf numFmtId="177" fontId="73" fillId="0" borderId="0"/>
    <xf numFmtId="180" fontId="7" fillId="0" borderId="40" applyNumberFormat="0" applyFont="0" applyFill="0" applyAlignment="0" applyProtection="0"/>
    <xf numFmtId="180" fontId="7" fillId="0" borderId="40" applyNumberFormat="0" applyFont="0" applyFill="0" applyAlignment="0" applyProtection="0"/>
    <xf numFmtId="180" fontId="7" fillId="0" borderId="40" applyNumberFormat="0" applyFont="0" applyFill="0" applyAlignment="0" applyProtection="0"/>
    <xf numFmtId="177" fontId="111" fillId="0" borderId="0" applyFill="0" applyBorder="0" applyAlignment="0" applyProtection="0"/>
    <xf numFmtId="1" fontId="91" fillId="0" borderId="0"/>
    <xf numFmtId="234" fontId="112" fillId="0" borderId="0">
      <protection locked="0"/>
    </xf>
    <xf numFmtId="234" fontId="112" fillId="0" borderId="0">
      <protection locked="0"/>
    </xf>
    <xf numFmtId="211" fontId="73" fillId="0" borderId="0" applyFill="0" applyBorder="0" applyAlignment="0"/>
    <xf numFmtId="212" fontId="73" fillId="0" borderId="0" applyFill="0" applyBorder="0" applyAlignment="0"/>
    <xf numFmtId="211" fontId="73" fillId="0" borderId="0" applyFill="0" applyBorder="0" applyAlignment="0"/>
    <xf numFmtId="213" fontId="7" fillId="0" borderId="0" applyFill="0" applyBorder="0" applyAlignment="0"/>
    <xf numFmtId="212" fontId="73" fillId="0" borderId="0" applyFill="0" applyBorder="0" applyAlignment="0"/>
    <xf numFmtId="0" fontId="54" fillId="48" borderId="19" applyNumberFormat="0" applyAlignment="0" applyProtection="0"/>
    <xf numFmtId="235" fontId="72" fillId="0"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36" fontId="94" fillId="74" borderId="17">
      <alignment horizontal="left"/>
    </xf>
    <xf numFmtId="1" fontId="114" fillId="75" borderId="30" applyNumberFormat="0" applyBorder="0" applyAlignment="0">
      <alignment horizontal="centerContinuous" vertical="center"/>
      <protection locked="0"/>
    </xf>
    <xf numFmtId="237" fontId="7" fillId="0" borderId="0">
      <protection locked="0"/>
    </xf>
    <xf numFmtId="215" fontId="7" fillId="0" borderId="0">
      <protection locked="0"/>
    </xf>
    <xf numFmtId="2" fontId="102" fillId="0" borderId="0" applyFont="0" applyFill="0" applyBorder="0" applyAlignment="0" applyProtection="0"/>
    <xf numFmtId="0" fontId="115" fillId="0" borderId="0" applyNumberFormat="0" applyFill="0" applyBorder="0" applyAlignment="0" applyProtection="0"/>
    <xf numFmtId="0" fontId="116" fillId="0" borderId="0" applyFill="0" applyBorder="0" applyProtection="0">
      <alignment horizontal="left"/>
    </xf>
    <xf numFmtId="0" fontId="117" fillId="12"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38" fontId="101" fillId="76" borderId="0" applyNumberFormat="0" applyBorder="0" applyAlignment="0" applyProtection="0"/>
    <xf numFmtId="0" fontId="118" fillId="0" borderId="0" applyNumberFormat="0">
      <alignment horizontal="right"/>
    </xf>
    <xf numFmtId="0" fontId="7" fillId="0" borderId="0"/>
    <xf numFmtId="0" fontId="7" fillId="0" borderId="0"/>
    <xf numFmtId="0" fontId="7" fillId="0" borderId="0"/>
    <xf numFmtId="0" fontId="7" fillId="0" borderId="0"/>
    <xf numFmtId="167" fontId="7" fillId="77" borderId="1" applyNumberFormat="0" applyFont="0" applyBorder="0" applyAlignment="0" applyProtection="0"/>
    <xf numFmtId="187" fontId="7" fillId="0" borderId="0" applyFont="0" applyFill="0" applyBorder="0" applyAlignment="0" applyProtection="0">
      <alignment horizontal="right"/>
    </xf>
    <xf numFmtId="183" fontId="119" fillId="77" borderId="0" applyNumberFormat="0" applyFont="0" applyAlignment="0"/>
    <xf numFmtId="0" fontId="120" fillId="0" borderId="0" applyProtection="0">
      <alignment horizontal="right"/>
    </xf>
    <xf numFmtId="0" fontId="65" fillId="0" borderId="41" applyNumberFormat="0" applyAlignment="0" applyProtection="0">
      <alignment horizontal="left" vertical="center"/>
    </xf>
    <xf numFmtId="0" fontId="65" fillId="0" borderId="28">
      <alignment horizontal="left" vertical="center"/>
    </xf>
    <xf numFmtId="49" fontId="121" fillId="0" borderId="0">
      <alignment horizontal="centerContinuous"/>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1" fillId="0" borderId="6" applyNumberFormat="0" applyFill="0" applyAlignment="0" applyProtection="0"/>
    <xf numFmtId="0" fontId="122" fillId="0" borderId="0" applyNumberFormat="0" applyFill="0" applyBorder="0" applyAlignment="0" applyProtection="0"/>
    <xf numFmtId="0" fontId="123" fillId="0" borderId="0" applyProtection="0">
      <alignment horizontal="left"/>
    </xf>
    <xf numFmtId="0" fontId="123" fillId="0" borderId="0" applyProtection="0">
      <alignment horizontal="left"/>
    </xf>
    <xf numFmtId="0" fontId="123" fillId="0" borderId="0" applyProtection="0">
      <alignment horizontal="left"/>
    </xf>
    <xf numFmtId="0" fontId="123" fillId="0" borderId="0" applyProtection="0">
      <alignment horizontal="left"/>
    </xf>
    <xf numFmtId="0" fontId="32" fillId="0" borderId="7" applyNumberFormat="0" applyFill="0" applyAlignment="0" applyProtection="0"/>
    <xf numFmtId="0" fontId="123" fillId="0" borderId="0" applyProtection="0">
      <alignment horizontal="left"/>
    </xf>
    <xf numFmtId="0" fontId="124" fillId="0" borderId="0" applyProtection="0">
      <alignment horizontal="left"/>
    </xf>
    <xf numFmtId="0" fontId="124" fillId="0" borderId="0" applyProtection="0">
      <alignment horizontal="left"/>
    </xf>
    <xf numFmtId="0" fontId="124" fillId="0" borderId="0" applyProtection="0">
      <alignment horizontal="left"/>
    </xf>
    <xf numFmtId="0" fontId="124" fillId="0" borderId="0" applyProtection="0">
      <alignment horizontal="left"/>
    </xf>
    <xf numFmtId="0" fontId="125" fillId="0" borderId="8" applyNumberFormat="0" applyFill="0" applyAlignment="0" applyProtection="0"/>
    <xf numFmtId="0" fontId="33" fillId="0" borderId="8" applyNumberFormat="0" applyFill="0" applyAlignment="0" applyProtection="0"/>
    <xf numFmtId="0" fontId="124" fillId="0" borderId="0" applyProtection="0">
      <alignment horizontal="left"/>
    </xf>
    <xf numFmtId="0" fontId="33" fillId="0" borderId="0" applyNumberFormat="0" applyFill="0" applyBorder="0" applyAlignment="0" applyProtection="0"/>
    <xf numFmtId="0" fontId="33" fillId="0" borderId="0" applyNumberFormat="0" applyFill="0" applyBorder="0" applyAlignment="0" applyProtection="0"/>
    <xf numFmtId="0" fontId="126" fillId="0" borderId="0"/>
    <xf numFmtId="0" fontId="85" fillId="0" borderId="0"/>
    <xf numFmtId="238" fontId="80" fillId="0" borderId="0">
      <alignment horizontal="centerContinuous"/>
    </xf>
    <xf numFmtId="0" fontId="127" fillId="0" borderId="42" applyNumberFormat="0" applyFill="0" applyBorder="0" applyAlignment="0" applyProtection="0">
      <alignment horizontal="left"/>
    </xf>
    <xf numFmtId="238" fontId="80" fillId="0" borderId="43">
      <alignment horizontal="center"/>
    </xf>
    <xf numFmtId="0" fontId="7" fillId="0" borderId="0" applyNumberFormat="0" applyFill="0" applyBorder="0" applyProtection="0">
      <alignment wrapText="1"/>
    </xf>
    <xf numFmtId="0" fontId="7" fillId="0" borderId="0" applyNumberFormat="0" applyFill="0" applyBorder="0" applyProtection="0">
      <alignment horizontal="justify" vertical="top" wrapText="1"/>
    </xf>
    <xf numFmtId="0" fontId="128" fillId="0" borderId="29">
      <alignment horizontal="left" vertical="center"/>
    </xf>
    <xf numFmtId="0" fontId="128" fillId="78" borderId="0">
      <alignment horizontal="centerContinuous" wrapText="1"/>
    </xf>
    <xf numFmtId="0" fontId="129"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5" fillId="0" borderId="0" applyNumberFormat="0" applyFill="0" applyBorder="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239" fontId="130" fillId="0" borderId="0" applyNumberFormat="0" applyFill="0" applyBorder="0" applyAlignment="0" applyProtection="0">
      <alignment vertical="top"/>
      <protection locked="0"/>
    </xf>
    <xf numFmtId="0" fontId="7" fillId="0" borderId="0" applyNumberFormat="0" applyFill="0" applyBorder="0" applyAlignment="0" applyProtection="0"/>
    <xf numFmtId="0" fontId="7" fillId="0" borderId="0">
      <alignment horizontal="right"/>
    </xf>
    <xf numFmtId="10" fontId="101" fillId="71" borderId="1" applyNumberFormat="0" applyBorder="0" applyAlignment="0" applyProtection="0"/>
    <xf numFmtId="0" fontId="135" fillId="15" borderId="9" applyNumberFormat="0" applyAlignment="0" applyProtection="0"/>
    <xf numFmtId="0" fontId="135" fillId="15" borderId="9" applyNumberFormat="0" applyAlignment="0" applyProtection="0"/>
    <xf numFmtId="0" fontId="135" fillId="15" borderId="9" applyNumberFormat="0" applyAlignment="0" applyProtection="0"/>
    <xf numFmtId="0" fontId="135" fillId="15" borderId="9" applyNumberFormat="0" applyAlignment="0" applyProtection="0"/>
    <xf numFmtId="0" fontId="135" fillId="15" borderId="9" applyNumberFormat="0" applyAlignment="0" applyProtection="0"/>
    <xf numFmtId="0" fontId="36" fillId="15" borderId="9" applyNumberFormat="0" applyAlignment="0" applyProtection="0"/>
    <xf numFmtId="240" fontId="94" fillId="0" borderId="0" applyNumberFormat="0" applyFill="0" applyBorder="0" applyAlignment="0" applyProtection="0"/>
    <xf numFmtId="0" fontId="7" fillId="0" borderId="0" applyNumberFormat="0" applyFill="0" applyBorder="0" applyAlignment="0">
      <protection locked="0"/>
    </xf>
    <xf numFmtId="0" fontId="136" fillId="71" borderId="0" applyNumberFormat="0" applyFont="0" applyBorder="0" applyAlignment="0">
      <alignment horizontal="right"/>
      <protection locked="0"/>
    </xf>
    <xf numFmtId="0" fontId="137" fillId="63" borderId="0" applyNumberFormat="0" applyFont="0" applyBorder="0" applyAlignment="0">
      <alignment horizontal="right" vertical="top"/>
      <protection locked="0"/>
    </xf>
    <xf numFmtId="241" fontId="7" fillId="71" borderId="44" applyNumberFormat="0" applyFont="0" applyBorder="0" applyAlignment="0">
      <alignment horizontal="right" vertical="center"/>
      <protection locked="0"/>
    </xf>
    <xf numFmtId="0" fontId="137" fillId="63" borderId="0" applyNumberFormat="0" applyFont="0" applyBorder="0" applyAlignment="0">
      <alignment horizontal="right" vertical="top"/>
      <protection locked="0"/>
    </xf>
    <xf numFmtId="0" fontId="94" fillId="0" borderId="0" applyFill="0" applyBorder="0">
      <alignment horizontal="right"/>
      <protection locked="0"/>
    </xf>
    <xf numFmtId="242" fontId="138" fillId="0" borderId="45" applyFont="0" applyFill="0" applyBorder="0" applyAlignment="0" applyProtection="0"/>
    <xf numFmtId="243" fontId="7" fillId="0" borderId="0" applyFill="0" applyBorder="0">
      <alignment horizontal="right"/>
      <protection locked="0"/>
    </xf>
    <xf numFmtId="0" fontId="139" fillId="0" borderId="0" applyFill="0" applyBorder="0"/>
    <xf numFmtId="0" fontId="140" fillId="79" borderId="46">
      <alignment horizontal="left" vertical="center" wrapText="1"/>
    </xf>
    <xf numFmtId="0" fontId="77" fillId="0" borderId="0" applyNumberFormat="0" applyFill="0" applyBorder="0" applyProtection="0">
      <alignment horizontal="left" vertical="center"/>
    </xf>
    <xf numFmtId="0" fontId="14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73" fillId="80" borderId="0" applyNumberFormat="0" applyFont="0" applyBorder="0" applyProtection="0"/>
    <xf numFmtId="2" fontId="142" fillId="0" borderId="2"/>
    <xf numFmtId="211" fontId="73" fillId="0" borderId="0" applyFill="0" applyBorder="0" applyAlignment="0"/>
    <xf numFmtId="212" fontId="73" fillId="0" borderId="0" applyFill="0" applyBorder="0" applyAlignment="0"/>
    <xf numFmtId="211" fontId="73" fillId="0" borderId="0" applyFill="0" applyBorder="0" applyAlignment="0"/>
    <xf numFmtId="213" fontId="7" fillId="0" borderId="0" applyFill="0" applyBorder="0" applyAlignment="0"/>
    <xf numFmtId="212" fontId="73" fillId="0" borderId="0" applyFill="0" applyBorder="0" applyAlignment="0"/>
    <xf numFmtId="0" fontId="143" fillId="0" borderId="11" applyNumberFormat="0" applyFill="0" applyAlignment="0" applyProtection="0"/>
    <xf numFmtId="0" fontId="143" fillId="0" borderId="11" applyNumberFormat="0" applyFill="0" applyAlignment="0" applyProtection="0"/>
    <xf numFmtId="0" fontId="143" fillId="0" borderId="11" applyNumberFormat="0" applyFill="0" applyAlignment="0" applyProtection="0"/>
    <xf numFmtId="0" fontId="143" fillId="0" borderId="11" applyNumberFormat="0" applyFill="0" applyAlignment="0" applyProtection="0"/>
    <xf numFmtId="0" fontId="143" fillId="0" borderId="11" applyNumberFormat="0" applyFill="0" applyAlignment="0" applyProtection="0"/>
    <xf numFmtId="0" fontId="143" fillId="0" borderId="11" applyNumberFormat="0" applyFill="0" applyAlignment="0" applyProtection="0"/>
    <xf numFmtId="0" fontId="143" fillId="0" borderId="11" applyNumberFormat="0" applyFill="0" applyAlignment="0" applyProtection="0"/>
    <xf numFmtId="0" fontId="39" fillId="0" borderId="11" applyNumberFormat="0" applyFill="0" applyAlignment="0" applyProtection="0"/>
    <xf numFmtId="0" fontId="39" fillId="0" borderId="11" applyNumberFormat="0" applyFill="0" applyAlignment="0" applyProtection="0"/>
    <xf numFmtId="14" fontId="78" fillId="0" borderId="2" applyFont="0" applyFill="0" applyBorder="0" applyAlignment="0" applyProtection="0"/>
    <xf numFmtId="3" fontId="7" fillId="0" borderId="0"/>
    <xf numFmtId="1" fontId="144" fillId="0" borderId="0"/>
    <xf numFmtId="244" fontId="145" fillId="81" borderId="0" applyBorder="0" applyAlignment="0">
      <alignment horizontal="right"/>
    </xf>
    <xf numFmtId="178" fontId="7" fillId="0" borderId="0" applyFont="0" applyFill="0" applyBorder="0" applyAlignment="0" applyProtection="0"/>
    <xf numFmtId="165"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5" fontId="7" fillId="0" borderId="0" applyFont="0" applyFill="0" applyBorder="0" applyAlignment="0" applyProtection="0"/>
    <xf numFmtId="246" fontId="1" fillId="0" borderId="0" applyFont="0" applyFill="0" applyBorder="0" applyAlignment="0" applyProtection="0"/>
    <xf numFmtId="247" fontId="7" fillId="0" borderId="0" applyFont="0" applyFill="0" applyBorder="0" applyAlignment="0" applyProtection="0"/>
    <xf numFmtId="14" fontId="76" fillId="0" borderId="0" applyFont="0" applyFill="0" applyBorder="0" applyAlignment="0" applyProtection="0"/>
    <xf numFmtId="3" fontId="77" fillId="0" borderId="0"/>
    <xf numFmtId="3" fontId="77" fillId="0" borderId="0"/>
    <xf numFmtId="0" fontId="7" fillId="0" borderId="0" applyFont="0" applyFill="0" applyBorder="0" applyAlignment="0" applyProtection="0"/>
    <xf numFmtId="0" fontId="7" fillId="0" borderId="0" applyFont="0" applyFill="0" applyBorder="0" applyAlignment="0" applyProtection="0"/>
    <xf numFmtId="248" fontId="7" fillId="0" borderId="0" applyFont="0" applyFill="0" applyBorder="0" applyAlignment="0" applyProtection="0"/>
    <xf numFmtId="249" fontId="1" fillId="0" borderId="0" applyFont="0" applyFill="0" applyBorder="0" applyAlignment="0" applyProtection="0"/>
    <xf numFmtId="250" fontId="7" fillId="0" borderId="0" applyFont="0" applyFill="0" applyBorder="0" applyAlignment="0" applyProtection="0"/>
    <xf numFmtId="251" fontId="7" fillId="0" borderId="0">
      <protection locked="0"/>
    </xf>
    <xf numFmtId="232" fontId="101" fillId="71" borderId="0">
      <alignment horizontal="center"/>
    </xf>
    <xf numFmtId="252" fontId="99" fillId="0" borderId="0" applyFont="0" applyFill="0" applyBorder="0" applyProtection="0">
      <alignment horizontal="right"/>
    </xf>
    <xf numFmtId="253" fontId="7" fillId="0" borderId="0" applyFont="0" applyFill="0" applyBorder="0" applyAlignment="0" applyProtection="0"/>
    <xf numFmtId="166" fontId="7" fillId="0" borderId="0" applyFont="0" applyFill="0" applyBorder="0" applyAlignment="0" applyProtection="0"/>
    <xf numFmtId="0" fontId="97" fillId="0" borderId="0" applyFont="0" applyFill="0" applyBorder="0" applyProtection="0">
      <alignment horizontal="right"/>
    </xf>
    <xf numFmtId="0" fontId="97" fillId="0" borderId="0" applyFont="0" applyFill="0" applyBorder="0" applyProtection="0">
      <alignment horizontal="right"/>
    </xf>
    <xf numFmtId="0" fontId="97" fillId="0" borderId="0" applyFont="0" applyFill="0" applyBorder="0" applyProtection="0">
      <alignment horizontal="right"/>
    </xf>
    <xf numFmtId="0" fontId="7" fillId="0" borderId="0" applyFont="0" applyFill="0" applyBorder="0" applyProtection="0">
      <alignment horizontal="right"/>
    </xf>
    <xf numFmtId="180" fontId="7" fillId="0" borderId="0" applyFont="0" applyFill="0" applyBorder="0" applyProtection="0">
      <alignment horizontal="right"/>
    </xf>
    <xf numFmtId="0" fontId="7" fillId="0" borderId="47" applyBorder="0" applyAlignment="0" applyProtection="0">
      <alignment horizontal="center"/>
    </xf>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89" fillId="0" borderId="0"/>
    <xf numFmtId="241" fontId="81" fillId="0" borderId="0" applyNumberFormat="0" applyFont="0" applyFill="0" applyBorder="0" applyAlignment="0" applyProtection="0">
      <alignment vertical="center"/>
    </xf>
    <xf numFmtId="37" fontId="147" fillId="0" borderId="0"/>
    <xf numFmtId="0" fontId="148" fillId="0" borderId="0"/>
    <xf numFmtId="0" fontId="61" fillId="82" borderId="0" applyNumberFormat="0" applyBorder="0" applyAlignment="0">
      <alignment horizontal="right"/>
      <protection hidden="1"/>
    </xf>
    <xf numFmtId="241" fontId="149" fillId="0" borderId="0" applyNumberFormat="0" applyFill="0" applyBorder="0" applyAlignment="0" applyProtection="0">
      <alignment vertical="center"/>
    </xf>
    <xf numFmtId="1" fontId="77" fillId="0" borderId="0"/>
    <xf numFmtId="254" fontId="150" fillId="0" borderId="0"/>
    <xf numFmtId="37" fontId="74" fillId="83" borderId="0" applyFont="0" applyFill="0" applyBorder="0" applyAlignment="0" applyProtection="0"/>
    <xf numFmtId="234" fontId="7" fillId="0" borderId="0" applyFont="0" applyFill="0" applyBorder="0" applyAlignment="0"/>
    <xf numFmtId="255" fontId="101" fillId="0" borderId="0" applyFont="0" applyFill="0" applyBorder="0" applyAlignment="0"/>
    <xf numFmtId="256" fontId="101" fillId="0" borderId="0" applyFont="0" applyFill="0" applyBorder="0" applyAlignment="0"/>
    <xf numFmtId="255" fontId="101" fillId="0" borderId="0" applyFont="0" applyFill="0" applyBorder="0" applyAlignment="0"/>
    <xf numFmtId="257" fontId="1" fillId="0" borderId="0"/>
    <xf numFmtId="0" fontId="7" fillId="0" borderId="0"/>
    <xf numFmtId="0" fontId="7" fillId="0" borderId="0"/>
    <xf numFmtId="0" fontId="7" fillId="0" borderId="0"/>
    <xf numFmtId="0" fontId="7" fillId="0" borderId="0"/>
    <xf numFmtId="0" fontId="94" fillId="0" borderId="0"/>
    <xf numFmtId="0" fontId="7" fillId="0" borderId="0"/>
    <xf numFmtId="0" fontId="1" fillId="0" borderId="0"/>
    <xf numFmtId="0" fontId="7" fillId="0" borderId="0"/>
    <xf numFmtId="0" fontId="1" fillId="0" borderId="0"/>
    <xf numFmtId="0" fontId="1" fillId="0" borderId="0"/>
    <xf numFmtId="0" fontId="1" fillId="0" borderId="0"/>
    <xf numFmtId="0" fontId="94" fillId="0" borderId="0"/>
    <xf numFmtId="0" fontId="7" fillId="0" borderId="0"/>
    <xf numFmtId="0" fontId="10" fillId="0" borderId="0"/>
    <xf numFmtId="0" fontId="1" fillId="0" borderId="0"/>
    <xf numFmtId="0" fontId="1" fillId="0" borderId="0"/>
    <xf numFmtId="0" fontId="1" fillId="0" borderId="0"/>
    <xf numFmtId="0" fontId="1" fillId="0" borderId="0"/>
    <xf numFmtId="0" fontId="7" fillId="0" borderId="1"/>
    <xf numFmtId="0" fontId="10" fillId="0" borderId="0">
      <alignment vertical="top"/>
    </xf>
    <xf numFmtId="0" fontId="10" fillId="0" borderId="0">
      <alignment vertical="top"/>
    </xf>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94" fillId="0" borderId="0"/>
    <xf numFmtId="0" fontId="1" fillId="0" borderId="0"/>
    <xf numFmtId="0" fontId="94"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23" fillId="0" borderId="0"/>
    <xf numFmtId="0" fontId="7" fillId="0" borderId="0"/>
    <xf numFmtId="0" fontId="7" fillId="0" borderId="0"/>
    <xf numFmtId="0" fontId="23" fillId="0" borderId="0"/>
    <xf numFmtId="0" fontId="94" fillId="0" borderId="0"/>
    <xf numFmtId="0" fontId="7" fillId="0" borderId="0"/>
    <xf numFmtId="239" fontId="7" fillId="0" borderId="0"/>
    <xf numFmtId="0" fontId="94" fillId="0" borderId="0"/>
    <xf numFmtId="0" fontId="94" fillId="0" borderId="0"/>
    <xf numFmtId="239" fontId="7" fillId="0" borderId="0"/>
    <xf numFmtId="0" fontId="23"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8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44" fillId="0" borderId="0"/>
    <xf numFmtId="0" fontId="118" fillId="0" borderId="0"/>
    <xf numFmtId="0" fontId="7" fillId="0" borderId="0"/>
    <xf numFmtId="239" fontId="7" fillId="0" borderId="0"/>
    <xf numFmtId="239" fontId="7" fillId="0" borderId="0"/>
    <xf numFmtId="0" fontId="7" fillId="0" borderId="0"/>
    <xf numFmtId="0"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239" fontId="7"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4" fillId="0" borderId="0"/>
    <xf numFmtId="0" fontId="94" fillId="0" borderId="0"/>
    <xf numFmtId="0" fontId="94" fillId="0" borderId="0"/>
    <xf numFmtId="0" fontId="94"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7" fillId="0" borderId="0"/>
    <xf numFmtId="0" fontId="94" fillId="0" borderId="0"/>
    <xf numFmtId="0" fontId="70" fillId="0" borderId="0"/>
    <xf numFmtId="0" fontId="94" fillId="0" borderId="0"/>
    <xf numFmtId="0" fontId="94"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1" fillId="0" borderId="0"/>
    <xf numFmtId="0" fontId="1" fillId="0" borderId="0"/>
    <xf numFmtId="0" fontId="1" fillId="0" borderId="0"/>
    <xf numFmtId="0" fontId="94" fillId="0" borderId="0"/>
    <xf numFmtId="0" fontId="94" fillId="0" borderId="0"/>
    <xf numFmtId="0" fontId="94" fillId="0" borderId="0"/>
    <xf numFmtId="0" fontId="94" fillId="0" borderId="0"/>
    <xf numFmtId="0" fontId="94" fillId="0" borderId="0"/>
    <xf numFmtId="0" fontId="44" fillId="0" borderId="0"/>
    <xf numFmtId="0" fontId="94" fillId="0" borderId="0"/>
    <xf numFmtId="0" fontId="70" fillId="0" borderId="0"/>
    <xf numFmtId="0" fontId="70" fillId="0" borderId="0"/>
    <xf numFmtId="0" fontId="94" fillId="0" borderId="0"/>
    <xf numFmtId="0"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1" fillId="0" borderId="0"/>
    <xf numFmtId="0" fontId="94" fillId="0" borderId="0"/>
    <xf numFmtId="0" fontId="7" fillId="0" borderId="0"/>
    <xf numFmtId="0" fontId="70" fillId="0" borderId="0"/>
    <xf numFmtId="0" fontId="7"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0" fillId="0" borderId="0"/>
    <xf numFmtId="0" fontId="7" fillId="0" borderId="0"/>
    <xf numFmtId="0" fontId="94" fillId="0" borderId="0"/>
    <xf numFmtId="0" fontId="70" fillId="0" borderId="0"/>
    <xf numFmtId="0" fontId="7" fillId="0" borderId="0"/>
    <xf numFmtId="0" fontId="7" fillId="0" borderId="0"/>
    <xf numFmtId="0" fontId="84" fillId="0" borderId="0"/>
    <xf numFmtId="0" fontId="94" fillId="0" borderId="0"/>
    <xf numFmtId="0" fontId="94" fillId="0" borderId="0"/>
    <xf numFmtId="0" fontId="94"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4" fillId="0" borderId="0"/>
    <xf numFmtId="0" fontId="94"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1" fillId="0" borderId="0"/>
    <xf numFmtId="239" fontId="7" fillId="0" borderId="0"/>
    <xf numFmtId="239" fontId="7" fillId="0" borderId="0"/>
    <xf numFmtId="0"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51" fillId="0" borderId="0"/>
    <xf numFmtId="0" fontId="151" fillId="0" borderId="0"/>
    <xf numFmtId="239" fontId="7" fillId="0" borderId="0"/>
    <xf numFmtId="239" fontId="7" fillId="0" borderId="0"/>
    <xf numFmtId="0" fontId="8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57" fontId="1" fillId="0" borderId="0"/>
    <xf numFmtId="0" fontId="1" fillId="0" borderId="0"/>
    <xf numFmtId="0" fontId="100" fillId="0" borderId="0"/>
    <xf numFmtId="239" fontId="7" fillId="0" borderId="0"/>
    <xf numFmtId="0" fontId="7" fillId="0" borderId="0"/>
    <xf numFmtId="239" fontId="7" fillId="0" borderId="0"/>
    <xf numFmtId="0" fontId="70" fillId="0" borderId="0"/>
    <xf numFmtId="0" fontId="1" fillId="0" borderId="0"/>
    <xf numFmtId="0" fontId="70" fillId="0" borderId="0"/>
    <xf numFmtId="239" fontId="7" fillId="0" borderId="0"/>
    <xf numFmtId="239"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0" fontId="1" fillId="0" borderId="0"/>
    <xf numFmtId="239" fontId="7" fillId="0" borderId="0"/>
    <xf numFmtId="239" fontId="7" fillId="0" borderId="0"/>
    <xf numFmtId="239" fontId="7" fillId="0" borderId="0"/>
    <xf numFmtId="0" fontId="1" fillId="0" borderId="0"/>
    <xf numFmtId="0" fontId="7" fillId="0" borderId="0"/>
    <xf numFmtId="0" fontId="7" fillId="0" borderId="0"/>
    <xf numFmtId="0" fontId="7" fillId="0" borderId="0"/>
    <xf numFmtId="0" fontId="7" fillId="0" borderId="0"/>
    <xf numFmtId="239" fontId="7" fillId="0" borderId="0"/>
    <xf numFmtId="0" fontId="7"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7" fillId="0" borderId="0"/>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7" fillId="0" borderId="0"/>
    <xf numFmtId="239" fontId="7" fillId="0" borderId="0"/>
    <xf numFmtId="239" fontId="7" fillId="0" borderId="0"/>
    <xf numFmtId="239" fontId="7" fillId="0" borderId="0"/>
    <xf numFmtId="0" fontId="7" fillId="0" borderId="0">
      <alignment wrapText="1"/>
    </xf>
    <xf numFmtId="0" fontId="7" fillId="0" borderId="0">
      <alignment wrapText="1"/>
    </xf>
    <xf numFmtId="0" fontId="8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7" fillId="0" borderId="0"/>
    <xf numFmtId="239" fontId="7" fillId="0" borderId="0"/>
    <xf numFmtId="0" fontId="7" fillId="0" borderId="0"/>
    <xf numFmtId="0" fontId="1" fillId="0" borderId="0"/>
    <xf numFmtId="239" fontId="7" fillId="0" borderId="0"/>
    <xf numFmtId="239" fontId="7" fillId="0" borderId="0"/>
    <xf numFmtId="239" fontId="7"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7" fillId="0" borderId="0"/>
    <xf numFmtId="239" fontId="7" fillId="0" borderId="0"/>
    <xf numFmtId="239" fontId="7" fillId="0" borderId="0"/>
    <xf numFmtId="239" fontId="7" fillId="0" borderId="0"/>
    <xf numFmtId="0" fontId="62" fillId="0" borderId="0"/>
    <xf numFmtId="0" fontId="62" fillId="0" borderId="0"/>
    <xf numFmtId="0" fontId="7" fillId="0" borderId="0">
      <alignment wrapText="1"/>
    </xf>
    <xf numFmtId="0" fontId="7" fillId="0" borderId="0">
      <alignment wrapText="1"/>
    </xf>
    <xf numFmtId="0" fontId="7" fillId="0" borderId="0">
      <alignment wrapText="1"/>
    </xf>
    <xf numFmtId="0" fontId="62" fillId="0" borderId="0"/>
    <xf numFmtId="0" fontId="62"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1" fillId="0" borderId="0"/>
    <xf numFmtId="239" fontId="7" fillId="0" borderId="0"/>
    <xf numFmtId="0" fontId="94" fillId="0" borderId="0"/>
    <xf numFmtId="0" fontId="7" fillId="0" borderId="0">
      <alignment wrapText="1"/>
    </xf>
    <xf numFmtId="239" fontId="7"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0" fontId="1" fillId="0" borderId="0"/>
    <xf numFmtId="0" fontId="1" fillId="0" borderId="0"/>
    <xf numFmtId="0" fontId="1"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7" fillId="0" borderId="0">
      <alignment wrapText="1"/>
    </xf>
    <xf numFmtId="0" fontId="94"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239"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7"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7" fillId="0" borderId="0"/>
    <xf numFmtId="0" fontId="23" fillId="0" borderId="0"/>
    <xf numFmtId="0"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94"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239" fontId="7" fillId="0" borderId="0"/>
    <xf numFmtId="0" fontId="7"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0" fillId="0" borderId="0"/>
    <xf numFmtId="257"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1" fillId="0" borderId="0"/>
    <xf numFmtId="0" fontId="7"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7" fillId="0" borderId="0"/>
    <xf numFmtId="0" fontId="9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94" fillId="0" borderId="0"/>
    <xf numFmtId="0" fontId="94" fillId="0" borderId="0"/>
    <xf numFmtId="0" fontId="94" fillId="0" borderId="0"/>
    <xf numFmtId="0" fontId="94" fillId="0" borderId="0"/>
    <xf numFmtId="0" fontId="94" fillId="0" borderId="0"/>
    <xf numFmtId="257" fontId="1" fillId="0" borderId="0"/>
    <xf numFmtId="0" fontId="10" fillId="0" borderId="0"/>
    <xf numFmtId="0" fontId="7" fillId="0" borderId="0"/>
    <xf numFmtId="0" fontId="7" fillId="0" borderId="0"/>
    <xf numFmtId="0" fontId="101" fillId="0" borderId="0"/>
    <xf numFmtId="0" fontId="1" fillId="0" borderId="0"/>
    <xf numFmtId="0" fontId="94" fillId="0" borderId="0"/>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258" fontId="101" fillId="0" borderId="0" applyFont="0" applyFill="0" applyBorder="0" applyAlignment="0" applyProtection="0">
      <alignment horizontal="right"/>
    </xf>
    <xf numFmtId="0" fontId="152" fillId="0" borderId="0"/>
    <xf numFmtId="0" fontId="7" fillId="0" borderId="0"/>
    <xf numFmtId="0" fontId="153" fillId="0" borderId="0"/>
    <xf numFmtId="259" fontId="101" fillId="0" borderId="0" applyFont="0" applyFill="0" applyBorder="0" applyAlignment="0" applyProtection="0"/>
    <xf numFmtId="0" fontId="79" fillId="18" borderId="13" applyNumberFormat="0" applyFont="0" applyAlignment="0" applyProtection="0"/>
    <xf numFmtId="0" fontId="1" fillId="18" borderId="13" applyNumberFormat="0" applyFont="0" applyAlignment="0" applyProtection="0"/>
    <xf numFmtId="0" fontId="62" fillId="18" borderId="13" applyNumberFormat="0" applyFont="0" applyAlignment="0" applyProtection="0"/>
    <xf numFmtId="0" fontId="1" fillId="18" borderId="13" applyNumberFormat="0" applyFont="0" applyAlignment="0" applyProtection="0"/>
    <xf numFmtId="0" fontId="62"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54" fillId="18" borderId="13" applyNumberFormat="0" applyFont="0" applyAlignment="0" applyProtection="0"/>
    <xf numFmtId="0" fontId="154" fillId="18" borderId="13" applyNumberFormat="0" applyFont="0" applyAlignment="0" applyProtection="0"/>
    <xf numFmtId="0" fontId="154" fillId="18" borderId="13" applyNumberFormat="0" applyFont="0" applyAlignment="0" applyProtection="0"/>
    <xf numFmtId="0" fontId="154" fillId="18" borderId="13" applyNumberFormat="0" applyFont="0" applyAlignment="0" applyProtection="0"/>
    <xf numFmtId="0" fontId="154" fillId="18" borderId="13" applyNumberFormat="0" applyFont="0" applyAlignment="0" applyProtection="0"/>
    <xf numFmtId="0" fontId="154" fillId="18" borderId="13" applyNumberFormat="0" applyFont="0" applyAlignment="0" applyProtection="0"/>
    <xf numFmtId="0" fontId="79" fillId="18" borderId="13" applyNumberFormat="0" applyFont="0" applyAlignment="0" applyProtection="0"/>
    <xf numFmtId="0" fontId="1" fillId="18" borderId="13" applyNumberFormat="0" applyFont="0" applyAlignment="0" applyProtection="0"/>
    <xf numFmtId="0" fontId="79" fillId="18" borderId="13" applyNumberFormat="0" applyFont="0" applyAlignment="0" applyProtection="0"/>
    <xf numFmtId="0" fontId="1" fillId="18" borderId="13" applyNumberFormat="0" applyFont="0" applyAlignment="0" applyProtection="0"/>
    <xf numFmtId="0" fontId="79" fillId="18" borderId="13" applyNumberFormat="0" applyFont="0" applyAlignment="0" applyProtection="0"/>
    <xf numFmtId="0" fontId="1" fillId="18" borderId="13" applyNumberFormat="0" applyFont="0" applyAlignment="0" applyProtection="0"/>
    <xf numFmtId="0" fontId="79"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0" fontId="1" fillId="18" borderId="13" applyNumberFormat="0" applyFont="0" applyAlignment="0" applyProtection="0"/>
    <xf numFmtId="260" fontId="155" fillId="0" borderId="0" applyBorder="0" applyProtection="0">
      <alignment horizontal="right"/>
    </xf>
    <xf numFmtId="260" fontId="156" fillId="84" borderId="0" applyBorder="0" applyProtection="0">
      <alignment horizontal="right"/>
    </xf>
    <xf numFmtId="260" fontId="157" fillId="0" borderId="28" applyBorder="0"/>
    <xf numFmtId="260" fontId="155" fillId="0" borderId="0" applyBorder="0" applyProtection="0">
      <alignment horizontal="right"/>
    </xf>
    <xf numFmtId="261" fontId="155" fillId="0" borderId="0" applyBorder="0" applyProtection="0">
      <alignment horizontal="right"/>
    </xf>
    <xf numFmtId="261" fontId="158" fillId="84" borderId="0" applyProtection="0">
      <alignment horizontal="right"/>
    </xf>
    <xf numFmtId="37" fontId="72" fillId="0" borderId="0" applyFill="0" applyBorder="0" applyProtection="0">
      <alignment horizontal="right"/>
    </xf>
    <xf numFmtId="193" fontId="74" fillId="0" borderId="0" applyFont="0" applyFill="0" applyBorder="0" applyProtection="0">
      <alignment horizontal="right"/>
    </xf>
    <xf numFmtId="262" fontId="155" fillId="0" borderId="0" applyFill="0" applyBorder="0" applyProtection="0"/>
    <xf numFmtId="0" fontId="88" fillId="71" borderId="0">
      <alignment horizontal="right"/>
    </xf>
    <xf numFmtId="0" fontId="7" fillId="0" borderId="0">
      <alignment horizontal="right"/>
    </xf>
    <xf numFmtId="0" fontId="159" fillId="16" borderId="10" applyNumberFormat="0" applyAlignment="0" applyProtection="0"/>
    <xf numFmtId="0" fontId="159" fillId="16" borderId="10" applyNumberFormat="0" applyAlignment="0" applyProtection="0"/>
    <xf numFmtId="0" fontId="159" fillId="16" borderId="10" applyNumberFormat="0" applyAlignment="0" applyProtection="0"/>
    <xf numFmtId="0" fontId="159" fillId="16" borderId="10" applyNumberFormat="0" applyAlignment="0" applyProtection="0"/>
    <xf numFmtId="0" fontId="159" fillId="16" borderId="10" applyNumberFormat="0" applyAlignment="0" applyProtection="0"/>
    <xf numFmtId="0" fontId="37" fillId="16" borderId="10" applyNumberFormat="0" applyAlignment="0" applyProtection="0"/>
    <xf numFmtId="0" fontId="37" fillId="16" borderId="10" applyNumberFormat="0" applyAlignment="0" applyProtection="0"/>
    <xf numFmtId="0" fontId="160" fillId="0" borderId="0" applyProtection="0">
      <alignment horizontal="left"/>
    </xf>
    <xf numFmtId="0" fontId="160" fillId="0" borderId="0" applyFill="0" applyBorder="0" applyProtection="0">
      <alignment horizontal="left"/>
    </xf>
    <xf numFmtId="0" fontId="161" fillId="0" borderId="0" applyFill="0" applyBorder="0" applyProtection="0">
      <alignment horizontal="left"/>
    </xf>
    <xf numFmtId="1" fontId="162" fillId="0" borderId="0" applyProtection="0">
      <alignment horizontal="right" vertical="center"/>
    </xf>
    <xf numFmtId="241" fontId="163" fillId="0" borderId="2">
      <alignment vertical="center"/>
    </xf>
    <xf numFmtId="2" fontId="91" fillId="0" borderId="0"/>
    <xf numFmtId="167" fontId="164" fillId="0" borderId="0" applyFill="0" applyBorder="0" applyAlignment="0" applyProtection="0"/>
    <xf numFmtId="181" fontId="7" fillId="0" borderId="0" applyFont="0" applyFill="0" applyBorder="0" applyAlignment="0" applyProtection="0"/>
    <xf numFmtId="263" fontId="73" fillId="0" borderId="0" applyFont="0" applyFill="0" applyBorder="0" applyAlignment="0" applyProtection="0"/>
    <xf numFmtId="264" fontId="165" fillId="71" borderId="1" applyFill="0" applyBorder="0" applyAlignment="0" applyProtection="0">
      <alignment horizontal="right"/>
      <protection locked="0"/>
    </xf>
    <xf numFmtId="265" fontId="165" fillId="76" borderId="0" applyFill="0" applyBorder="0" applyAlignment="0" applyProtection="0">
      <protection hidden="1"/>
    </xf>
    <xf numFmtId="10" fontId="7" fillId="0" borderId="0" applyFont="0" applyFill="0" applyBorder="0" applyAlignment="0" applyProtection="0"/>
    <xf numFmtId="10" fontId="7" fillId="0" borderId="0" applyFont="0" applyFill="0" applyBorder="0" applyAlignment="0" applyProtection="0"/>
    <xf numFmtId="266" fontId="155" fillId="0" borderId="0" applyBorder="0" applyProtection="0">
      <alignment horizontal="right"/>
    </xf>
    <xf numFmtId="266" fontId="156" fillId="84" borderId="0" applyProtection="0">
      <alignment horizontal="right"/>
    </xf>
    <xf numFmtId="266" fontId="155" fillId="0" borderId="0" applyFont="0" applyBorder="0" applyProtection="0">
      <alignment horizontal="right"/>
    </xf>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44"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7" fontId="91" fillId="0" borderId="0" applyFont="0" applyFill="0" applyBorder="0" applyProtection="0">
      <alignment horizontal="right"/>
    </xf>
    <xf numFmtId="9" fontId="7" fillId="0" borderId="0"/>
    <xf numFmtId="268" fontId="7" fillId="0" borderId="0" applyFill="0" applyBorder="0">
      <alignment horizontal="right"/>
      <protection locked="0"/>
    </xf>
    <xf numFmtId="1" fontId="77" fillId="0" borderId="0"/>
    <xf numFmtId="251" fontId="7" fillId="0" borderId="0">
      <protection locked="0"/>
    </xf>
    <xf numFmtId="167" fontId="7" fillId="0" borderId="0" applyFont="0" applyFill="0" applyBorder="0" applyAlignment="0" applyProtection="0"/>
    <xf numFmtId="211" fontId="73" fillId="0" borderId="0" applyFill="0" applyBorder="0" applyAlignment="0"/>
    <xf numFmtId="212" fontId="73" fillId="0" borderId="0" applyFill="0" applyBorder="0" applyAlignment="0"/>
    <xf numFmtId="211" fontId="73" fillId="0" borderId="0" applyFill="0" applyBorder="0" applyAlignment="0"/>
    <xf numFmtId="213" fontId="7" fillId="0" borderId="0" applyFill="0" applyBorder="0" applyAlignment="0"/>
    <xf numFmtId="212" fontId="73" fillId="0" borderId="0" applyFill="0" applyBorder="0" applyAlignment="0"/>
    <xf numFmtId="10" fontId="91" fillId="0" borderId="0"/>
    <xf numFmtId="10" fontId="91" fillId="79" borderId="0"/>
    <xf numFmtId="9" fontId="91" fillId="0" borderId="0" applyFont="0" applyFill="0" applyBorder="0" applyAlignment="0" applyProtection="0"/>
    <xf numFmtId="180" fontId="10" fillId="0" borderId="0"/>
    <xf numFmtId="269" fontId="166" fillId="76" borderId="0" applyBorder="0" applyAlignment="0">
      <protection hidden="1"/>
    </xf>
    <xf numFmtId="1" fontId="166" fillId="76" borderId="0">
      <alignment horizontal="center"/>
    </xf>
    <xf numFmtId="0" fontId="94" fillId="0" borderId="0" applyNumberFormat="0" applyFont="0" applyFill="0" applyBorder="0" applyAlignment="0" applyProtection="0">
      <alignment horizontal="left"/>
    </xf>
    <xf numFmtId="15" fontId="94" fillId="0" borderId="0" applyFont="0" applyFill="0" applyBorder="0" applyAlignment="0" applyProtection="0"/>
    <xf numFmtId="4" fontId="94" fillId="0" borderId="0" applyFont="0" applyFill="0" applyBorder="0" applyAlignment="0" applyProtection="0"/>
    <xf numFmtId="0" fontId="140" fillId="0" borderId="35">
      <alignment horizontal="center"/>
    </xf>
    <xf numFmtId="3" fontId="94" fillId="0" borderId="0" applyFont="0" applyFill="0" applyBorder="0" applyAlignment="0" applyProtection="0"/>
    <xf numFmtId="0" fontId="94" fillId="85" borderId="0" applyNumberFormat="0" applyFont="0" applyBorder="0" applyAlignment="0" applyProtection="0"/>
    <xf numFmtId="0" fontId="94" fillId="0" borderId="0">
      <alignment horizontal="right"/>
      <protection locked="0"/>
    </xf>
    <xf numFmtId="234" fontId="167" fillId="0" borderId="0" applyNumberFormat="0" applyFill="0" applyBorder="0" applyAlignment="0" applyProtection="0">
      <alignment horizontal="left"/>
    </xf>
    <xf numFmtId="0" fontId="168" fillId="74" borderId="0"/>
    <xf numFmtId="0" fontId="77" fillId="0" borderId="0" applyNumberFormat="0" applyFill="0" applyBorder="0" applyProtection="0">
      <alignment horizontal="right" vertical="center"/>
    </xf>
    <xf numFmtId="0" fontId="169" fillId="0" borderId="48">
      <alignment vertical="center"/>
    </xf>
    <xf numFmtId="270" fontId="7" fillId="0" borderId="0" applyFill="0" applyBorder="0">
      <alignment horizontal="right"/>
      <protection hidden="1"/>
    </xf>
    <xf numFmtId="0" fontId="170" fillId="73" borderId="1">
      <alignment horizontal="center" vertical="center" wrapText="1"/>
      <protection hidden="1"/>
    </xf>
    <xf numFmtId="0" fontId="94" fillId="86" borderId="49"/>
    <xf numFmtId="0" fontId="73" fillId="87" borderId="0" applyNumberFormat="0" applyFont="0" applyBorder="0" applyAlignment="0" applyProtection="0"/>
    <xf numFmtId="177" fontId="171" fillId="0" borderId="0" applyFill="0" applyBorder="0" applyAlignment="0" applyProtection="0"/>
    <xf numFmtId="178" fontId="172" fillId="0" borderId="0"/>
    <xf numFmtId="0" fontId="101" fillId="0" borderId="0"/>
    <xf numFmtId="0" fontId="173" fillId="0" borderId="0">
      <alignment horizontal="right"/>
    </xf>
    <xf numFmtId="0" fontId="108" fillId="0" borderId="0">
      <alignment horizontal="left"/>
    </xf>
    <xf numFmtId="167" fontId="174" fillId="0" borderId="43"/>
    <xf numFmtId="271" fontId="81" fillId="81" borderId="0" applyFont="0" applyBorder="0"/>
    <xf numFmtId="0" fontId="175"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 fillId="0" borderId="0">
      <alignment vertical="top"/>
    </xf>
    <xf numFmtId="178" fontId="7" fillId="0" borderId="0" applyFont="0" applyFill="0" applyBorder="0" applyAlignment="0" applyProtection="0"/>
    <xf numFmtId="0" fontId="61" fillId="0" borderId="0">
      <alignment vertical="top"/>
    </xf>
    <xf numFmtId="0" fontId="73" fillId="0" borderId="0">
      <alignment vertical="top"/>
    </xf>
    <xf numFmtId="0" fontId="73"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3"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3"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9" fontId="7" fillId="0" borderId="0" applyFont="0" applyFill="0" applyBorder="0" applyAlignment="0" applyProtection="0"/>
    <xf numFmtId="0" fontId="73" fillId="0" borderId="0">
      <alignment vertical="top"/>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6" fillId="87" borderId="1" applyNumberFormat="0" applyProtection="0">
      <alignment horizontal="center" vertical="center"/>
    </xf>
    <xf numFmtId="0" fontId="73" fillId="0" borderId="0">
      <alignment vertical="top"/>
    </xf>
    <xf numFmtId="0" fontId="9" fillId="87" borderId="1" applyNumberFormat="0" applyProtection="0">
      <alignment horizontal="center" vertical="center" wrapText="1"/>
    </xf>
    <xf numFmtId="0" fontId="9" fillId="87" borderId="1" applyNumberFormat="0" applyProtection="0">
      <alignment horizontal="center" vertical="center"/>
    </xf>
    <xf numFmtId="0" fontId="9" fillId="87" borderId="1" applyNumberFormat="0" applyProtection="0">
      <alignment horizontal="center" vertical="center" wrapText="1"/>
    </xf>
    <xf numFmtId="0" fontId="177" fillId="0" borderId="0" applyNumberFormat="0" applyFill="0" applyBorder="0" applyAlignment="0" applyProtection="0"/>
    <xf numFmtId="0" fontId="9" fillId="66" borderId="1" applyNumberFormat="0" applyProtection="0">
      <alignment horizontal="left" vertical="center" wrapText="1"/>
    </xf>
    <xf numFmtId="0" fontId="73" fillId="0" borderId="0">
      <alignment vertical="top"/>
    </xf>
    <xf numFmtId="0" fontId="73" fillId="0" borderId="0">
      <alignment vertical="top"/>
    </xf>
    <xf numFmtId="0" fontId="65" fillId="0" borderId="0" applyNumberFormat="0" applyFill="0" applyBorder="0" applyAlignment="0" applyProtection="0"/>
    <xf numFmtId="257" fontId="9" fillId="88" borderId="1" applyNumberFormat="0" applyProtection="0">
      <alignment horizontal="center" vertical="center" wrapText="1"/>
    </xf>
    <xf numFmtId="0" fontId="7" fillId="65" borderId="1" applyNumberFormat="0" applyProtection="0">
      <alignment horizontal="left" vertical="center" wrapText="1"/>
    </xf>
    <xf numFmtId="0" fontId="73" fillId="0" borderId="0">
      <alignment vertical="top"/>
    </xf>
    <xf numFmtId="0" fontId="9" fillId="66" borderId="1" applyNumberFormat="0" applyProtection="0">
      <alignment horizontal="left" vertical="center" wrapText="1"/>
    </xf>
    <xf numFmtId="0" fontId="73" fillId="0" borderId="0">
      <alignment vertical="top"/>
    </xf>
    <xf numFmtId="0" fontId="73" fillId="0" borderId="0">
      <alignment vertical="top"/>
    </xf>
    <xf numFmtId="0" fontId="178" fillId="89" borderId="0" applyNumberFormat="0" applyBorder="0" applyAlignment="0" applyProtection="0"/>
    <xf numFmtId="0" fontId="73" fillId="0" borderId="0">
      <alignment vertical="top"/>
    </xf>
    <xf numFmtId="0" fontId="73" fillId="0" borderId="0">
      <alignment vertical="top"/>
    </xf>
    <xf numFmtId="0" fontId="73" fillId="0" borderId="0">
      <alignment vertical="top"/>
    </xf>
    <xf numFmtId="165" fontId="72"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86" fontId="7"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179" fontId="7"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272" fontId="91"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272" fontId="91"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10" fillId="0" borderId="0" applyNumberFormat="0" applyBorder="0" applyAlignment="0"/>
    <xf numFmtId="0" fontId="13" fillId="0" borderId="0" applyNumberFormat="0" applyBorder="0" applyAlignment="0"/>
    <xf numFmtId="0" fontId="179" fillId="0" borderId="0" applyNumberFormat="0" applyBorder="0" applyAlignment="0"/>
    <xf numFmtId="0" fontId="90" fillId="0" borderId="0" applyNumberFormat="0" applyFill="0" applyBorder="0" applyProtection="0">
      <alignment horizontal="left" vertical="center"/>
    </xf>
    <xf numFmtId="0" fontId="90" fillId="0" borderId="28" applyNumberFormat="0" applyFill="0" applyProtection="0">
      <alignment horizontal="left" vertical="center"/>
    </xf>
    <xf numFmtId="273" fontId="81" fillId="90" borderId="0" applyNumberFormat="0" applyFont="0" applyBorder="0">
      <alignment horizontal="center" vertical="center"/>
      <protection locked="0"/>
    </xf>
    <xf numFmtId="9" fontId="7" fillId="0" borderId="0"/>
    <xf numFmtId="0" fontId="92" fillId="0" borderId="0" applyFill="0" applyBorder="0" applyProtection="0">
      <alignment horizontal="center" vertical="center"/>
    </xf>
    <xf numFmtId="0" fontId="180" fillId="0" borderId="0" applyBorder="0" applyProtection="0">
      <alignment vertical="center"/>
    </xf>
    <xf numFmtId="180" fontId="7" fillId="0" borderId="2" applyBorder="0" applyProtection="0">
      <alignment horizontal="right" vertical="center"/>
    </xf>
    <xf numFmtId="0" fontId="181" fillId="91" borderId="0" applyBorder="0" applyProtection="0">
      <alignment horizontal="centerContinuous" vertical="center"/>
    </xf>
    <xf numFmtId="0" fontId="181" fillId="89" borderId="2" applyBorder="0" applyProtection="0">
      <alignment horizontal="centerContinuous" vertical="center"/>
    </xf>
    <xf numFmtId="0" fontId="182" fillId="0" borderId="0"/>
    <xf numFmtId="0" fontId="92" fillId="0" borderId="0" applyFill="0" applyBorder="0" applyProtection="0"/>
    <xf numFmtId="0" fontId="153" fillId="0" borderId="0"/>
    <xf numFmtId="0" fontId="183" fillId="0" borderId="0" applyFill="0" applyBorder="0" applyProtection="0">
      <alignment horizontal="left"/>
    </xf>
    <xf numFmtId="0" fontId="184" fillId="0" borderId="0" applyFill="0" applyBorder="0" applyProtection="0">
      <alignment horizontal="left" vertical="top"/>
    </xf>
    <xf numFmtId="0" fontId="185" fillId="0" borderId="0">
      <alignment horizontal="centerContinuous"/>
    </xf>
    <xf numFmtId="241" fontId="7" fillId="65" borderId="50" applyNumberFormat="0" applyAlignment="0">
      <alignment vertical="center"/>
    </xf>
    <xf numFmtId="241" fontId="186" fillId="92" borderId="51" applyNumberFormat="0" applyBorder="0" applyAlignment="0" applyProtection="0">
      <alignment vertical="center"/>
    </xf>
    <xf numFmtId="241" fontId="7" fillId="65" borderId="50" applyNumberFormat="0" applyProtection="0">
      <alignment horizontal="centerContinuous" vertical="center"/>
    </xf>
    <xf numFmtId="241" fontId="187" fillId="93" borderId="0" applyNumberFormat="0" applyBorder="0" applyAlignment="0" applyProtection="0">
      <alignment vertical="center"/>
    </xf>
    <xf numFmtId="241" fontId="7" fillId="92" borderId="0" applyBorder="0" applyAlignment="0" applyProtection="0">
      <alignment vertical="center"/>
    </xf>
    <xf numFmtId="49" fontId="72" fillId="0" borderId="2">
      <alignment vertical="center"/>
    </xf>
    <xf numFmtId="0" fontId="188" fillId="0" borderId="0"/>
    <xf numFmtId="0" fontId="189" fillId="0" borderId="0"/>
    <xf numFmtId="49" fontId="10" fillId="0" borderId="0" applyFill="0" applyBorder="0" applyAlignment="0"/>
    <xf numFmtId="274" fontId="73" fillId="0" borderId="0" applyFill="0" applyBorder="0" applyAlignment="0"/>
    <xf numFmtId="275" fontId="73" fillId="0" borderId="0" applyFill="0" applyBorder="0" applyAlignment="0"/>
    <xf numFmtId="0" fontId="76" fillId="0" borderId="0" applyNumberFormat="0" applyFont="0" applyFill="0" applyBorder="0" applyProtection="0">
      <alignment horizontal="left" vertical="top" wrapText="1"/>
    </xf>
    <xf numFmtId="18" fontId="101" fillId="0" borderId="0" applyFill="0" applyBorder="0" applyAlignment="0" applyProtection="0"/>
    <xf numFmtId="0" fontId="73" fillId="0" borderId="0" applyNumberFormat="0" applyFill="0" applyBorder="0" applyAlignment="0" applyProtection="0"/>
    <xf numFmtId="0" fontId="77" fillId="0" borderId="0" applyNumberFormat="0" applyFill="0" applyBorder="0" applyAlignment="0" applyProtection="0"/>
    <xf numFmtId="40" fontId="190" fillId="0" borderId="0"/>
    <xf numFmtId="0" fontId="191" fillId="0" borderId="0" applyNumberFormat="0" applyBorder="0" applyAlignment="0" applyProtection="0"/>
    <xf numFmtId="0" fontId="191" fillId="0" borderId="0" applyNumberFormat="0" applyBorder="0" applyAlignment="0" applyProtection="0"/>
    <xf numFmtId="0" fontId="192" fillId="0" borderId="0">
      <alignment horizontal="left"/>
    </xf>
    <xf numFmtId="276" fontId="193" fillId="89" borderId="0" applyNumberFormat="0" applyProtection="0">
      <alignment horizontal="left" vertical="center"/>
    </xf>
    <xf numFmtId="0" fontId="194" fillId="0" borderId="0" applyNumberFormat="0" applyProtection="0">
      <alignment horizontal="left" vertical="center"/>
    </xf>
    <xf numFmtId="0" fontId="94" fillId="0" borderId="0" applyBorder="0"/>
    <xf numFmtId="1" fontId="73" fillId="78" borderId="0" applyNumberFormat="0" applyFont="0" applyBorder="0" applyProtection="0">
      <alignment horizontal="left"/>
    </xf>
    <xf numFmtId="277" fontId="7" fillId="0" borderId="0" applyNumberFormat="0" applyFill="0" applyBorder="0" applyProtection="0">
      <alignment vertical="top"/>
    </xf>
    <xf numFmtId="0" fontId="42"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195" fillId="0" borderId="14" applyNumberFormat="0" applyFill="0" applyAlignment="0" applyProtection="0"/>
    <xf numFmtId="39" fontId="7" fillId="0" borderId="32">
      <protection locked="0"/>
    </xf>
    <xf numFmtId="175" fontId="185" fillId="0" borderId="32" applyFill="0" applyAlignment="0" applyProtection="0"/>
    <xf numFmtId="180" fontId="78" fillId="0" borderId="52"/>
    <xf numFmtId="0" fontId="196" fillId="0" borderId="0">
      <alignment horizontal="fill"/>
    </xf>
    <xf numFmtId="278" fontId="166" fillId="76" borderId="17" applyBorder="0">
      <alignment horizontal="right" vertical="center"/>
      <protection locked="0"/>
    </xf>
    <xf numFmtId="177" fontId="7" fillId="0" borderId="0" applyFont="0" applyFill="0" applyBorder="0" applyAlignment="0" applyProtection="0"/>
    <xf numFmtId="279" fontId="7"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277" fontId="197" fillId="92" borderId="0" applyNumberFormat="0" applyBorder="0" applyProtection="0">
      <alignment horizontal="centerContinuous" vertical="center"/>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98" fillId="0" borderId="0"/>
    <xf numFmtId="1" fontId="198" fillId="0" borderId="0"/>
    <xf numFmtId="280" fontId="91" fillId="0" borderId="0" applyFont="0" applyFill="0" applyBorder="0" applyProtection="0">
      <alignment horizontal="right"/>
    </xf>
    <xf numFmtId="281" fontId="7" fillId="0" borderId="0"/>
    <xf numFmtId="282" fontId="155" fillId="0" borderId="0" applyFill="0" applyBorder="0" applyProtection="0"/>
    <xf numFmtId="0" fontId="7" fillId="0" borderId="0">
      <alignment horizontal="center"/>
    </xf>
    <xf numFmtId="283" fontId="72" fillId="0" borderId="2">
      <alignment horizontal="right"/>
    </xf>
    <xf numFmtId="284" fontId="7" fillId="0" borderId="0" applyFont="0" applyFill="0" applyBorder="0" applyAlignment="0" applyProtection="0"/>
    <xf numFmtId="285" fontId="83" fillId="0" borderId="0" applyFont="0" applyFill="0" applyBorder="0" applyProtection="0">
      <alignment horizontal="right"/>
    </xf>
    <xf numFmtId="0" fontId="7" fillId="0" borderId="0"/>
    <xf numFmtId="43" fontId="7" fillId="0" borderId="0" applyFont="0" applyFill="0" applyBorder="0" applyAlignment="0" applyProtection="0"/>
    <xf numFmtId="257" fontId="7" fillId="0" borderId="0"/>
    <xf numFmtId="0" fontId="64" fillId="0" borderId="0"/>
    <xf numFmtId="260" fontId="157" fillId="0" borderId="66" applyBorder="0"/>
    <xf numFmtId="204" fontId="7" fillId="0" borderId="55">
      <alignment horizontal="right"/>
    </xf>
    <xf numFmtId="205" fontId="81" fillId="0" borderId="55">
      <alignment horizontal="right"/>
    </xf>
    <xf numFmtId="205" fontId="81" fillId="0" borderId="55" applyFill="0">
      <alignment horizontal="right"/>
    </xf>
    <xf numFmtId="3" fontId="7" fillId="0" borderId="55" applyFill="0">
      <alignment horizontal="right"/>
    </xf>
    <xf numFmtId="206" fontId="81" fillId="0" borderId="55" applyFill="0">
      <alignment horizontal="right"/>
    </xf>
    <xf numFmtId="208" fontId="7" fillId="0" borderId="55">
      <alignment horizontal="right"/>
      <protection locked="0"/>
    </xf>
    <xf numFmtId="175" fontId="81" fillId="0" borderId="55" applyNumberFormat="0" applyFont="0" applyBorder="0" applyProtection="0">
      <alignment horizontal="right"/>
    </xf>
    <xf numFmtId="1" fontId="87" fillId="70" borderId="56" applyNumberFormat="0" applyBorder="0" applyAlignment="0">
      <alignment horizontal="center" vertical="top" wrapText="1"/>
      <protection hidden="1"/>
    </xf>
    <xf numFmtId="0" fontId="90" fillId="0" borderId="53" applyNumberFormat="0" applyFill="0" applyAlignment="0" applyProtection="0"/>
    <xf numFmtId="0" fontId="76" fillId="0" borderId="53" applyNumberFormat="0" applyFont="0" applyFill="0" applyAlignment="0" applyProtection="0"/>
    <xf numFmtId="0" fontId="76" fillId="0" borderId="56" applyNumberFormat="0" applyFont="0" applyFill="0" applyAlignment="0" applyProtection="0"/>
    <xf numFmtId="230" fontId="74" fillId="71" borderId="54" applyFont="0" applyFill="0" applyBorder="0" applyAlignment="0" applyProtection="0"/>
    <xf numFmtId="232" fontId="78" fillId="0" borderId="53" applyFont="0" applyFill="0" applyBorder="0" applyAlignment="0" applyProtection="0"/>
    <xf numFmtId="236" fontId="94" fillId="74" borderId="56">
      <alignment horizontal="left"/>
    </xf>
    <xf numFmtId="2" fontId="142" fillId="0" borderId="53"/>
    <xf numFmtId="14" fontId="78" fillId="0" borderId="53" applyFont="0" applyFill="0" applyBorder="0" applyAlignment="0" applyProtection="0"/>
    <xf numFmtId="180" fontId="7" fillId="0" borderId="53" applyBorder="0" applyProtection="0">
      <alignment horizontal="right" vertical="center"/>
    </xf>
    <xf numFmtId="43" fontId="1" fillId="0" borderId="0" applyFont="0" applyFill="0" applyBorder="0" applyAlignment="0" applyProtection="0"/>
    <xf numFmtId="0" fontId="181" fillId="89" borderId="53" applyBorder="0" applyProtection="0">
      <alignment horizontal="centerContinuous" vertical="center"/>
    </xf>
    <xf numFmtId="49" fontId="72" fillId="0" borderId="53">
      <alignment vertical="center"/>
    </xf>
    <xf numFmtId="278" fontId="166" fillId="76" borderId="56" applyBorder="0">
      <alignment horizontal="right" vertical="center"/>
      <protection locked="0"/>
    </xf>
    <xf numFmtId="283" fontId="72" fillId="0" borderId="53">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0" fillId="79" borderId="46">
      <alignment horizontal="left" vertical="center" wrapText="1"/>
    </xf>
    <xf numFmtId="176" fontId="106" fillId="0" borderId="58">
      <protection locked="0"/>
    </xf>
    <xf numFmtId="209" fontId="83" fillId="69" borderId="57"/>
    <xf numFmtId="0" fontId="7" fillId="0" borderId="60"/>
    <xf numFmtId="0" fontId="140" fillId="79" borderId="71">
      <alignment horizontal="left" vertical="center" wrapText="1"/>
    </xf>
    <xf numFmtId="10" fontId="101" fillId="71" borderId="60" applyNumberFormat="0" applyBorder="0" applyAlignment="0" applyProtection="0"/>
    <xf numFmtId="0" fontId="65" fillId="0" borderId="66">
      <alignment horizontal="left" vertical="center"/>
    </xf>
    <xf numFmtId="167" fontId="7" fillId="77" borderId="60" applyNumberFormat="0" applyFont="0" applyBorder="0" applyAlignment="0" applyProtection="0"/>
    <xf numFmtId="1" fontId="114" fillId="75" borderId="61" applyNumberFormat="0" applyBorder="0" applyAlignment="0">
      <alignment horizontal="centerContinuous" vertical="center"/>
      <protection locked="0"/>
    </xf>
    <xf numFmtId="0" fontId="54" fillId="48" borderId="67" applyNumberFormat="0" applyAlignment="0" applyProtection="0"/>
    <xf numFmtId="176" fontId="106" fillId="0" borderId="70">
      <protection locked="0"/>
    </xf>
    <xf numFmtId="0" fontId="7" fillId="64" borderId="63" applyNumberFormat="0" applyFont="0" applyAlignment="0" applyProtection="0"/>
    <xf numFmtId="0" fontId="47" fillId="61" borderId="67" applyNumberFormat="0" applyAlignment="0" applyProtection="0"/>
    <xf numFmtId="0" fontId="76" fillId="0" borderId="59" applyNumberFormat="0" applyFont="0" applyFill="0" applyAlignment="0" applyProtection="0"/>
    <xf numFmtId="209" fontId="83" fillId="69" borderId="69"/>
    <xf numFmtId="177" fontId="80" fillId="0" borderId="68" applyFont="0"/>
    <xf numFmtId="241" fontId="186" fillId="92" borderId="51" applyNumberFormat="0" applyBorder="0" applyAlignment="0" applyProtection="0">
      <alignment vertical="center"/>
    </xf>
    <xf numFmtId="180" fontId="78" fillId="0" borderId="52"/>
    <xf numFmtId="0" fontId="7" fillId="67" borderId="67" applyNumberFormat="0">
      <alignment horizontal="left" vertical="center"/>
    </xf>
    <xf numFmtId="0" fontId="7" fillId="66" borderId="67" applyNumberFormat="0">
      <alignment horizontal="centerContinuous" vertical="center" wrapText="1"/>
    </xf>
    <xf numFmtId="0" fontId="7" fillId="65" borderId="60" applyNumberFormat="0" applyProtection="0">
      <alignment horizontal="left" vertical="center"/>
    </xf>
    <xf numFmtId="0" fontId="7" fillId="65" borderId="60" applyNumberFormat="0" applyProtection="0">
      <alignment horizontal="left" vertical="center"/>
    </xf>
    <xf numFmtId="0" fontId="54" fillId="48" borderId="67" applyNumberFormat="0" applyAlignment="0" applyProtection="0"/>
    <xf numFmtId="0" fontId="47" fillId="61" borderId="67" applyNumberFormat="0" applyAlignment="0" applyProtection="0"/>
    <xf numFmtId="0" fontId="54" fillId="48" borderId="67" applyNumberFormat="0" applyAlignment="0" applyProtection="0"/>
    <xf numFmtId="0" fontId="47" fillId="61" borderId="67" applyNumberFormat="0" applyAlignment="0" applyProtection="0"/>
    <xf numFmtId="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0" fontId="54" fillId="48" borderId="67" applyNumberFormat="0" applyAlignment="0" applyProtection="0"/>
    <xf numFmtId="0" fontId="47" fillId="61" borderId="67" applyNumberFormat="0" applyAlignment="0" applyProtection="0"/>
    <xf numFmtId="0" fontId="1" fillId="0" borderId="0"/>
    <xf numFmtId="0" fontId="7" fillId="0" borderId="0"/>
    <xf numFmtId="0" fontId="54" fillId="48" borderId="67" applyNumberFormat="0" applyAlignment="0" applyProtection="0"/>
    <xf numFmtId="0" fontId="47" fillId="61" borderId="67" applyNumberFormat="0" applyAlignment="0" applyProtection="0"/>
    <xf numFmtId="0" fontId="7" fillId="0" borderId="0"/>
    <xf numFmtId="0" fontId="7" fillId="0" borderId="0"/>
    <xf numFmtId="0" fontId="1" fillId="0" borderId="0"/>
    <xf numFmtId="0" fontId="47" fillId="61" borderId="62" applyNumberFormat="0" applyAlignment="0" applyProtection="0"/>
    <xf numFmtId="0" fontId="53" fillId="0" borderId="23" applyNumberFormat="0" applyFill="0" applyAlignment="0" applyProtection="0"/>
    <xf numFmtId="0" fontId="54" fillId="48" borderId="62" applyNumberFormat="0" applyAlignment="0" applyProtection="0"/>
    <xf numFmtId="0" fontId="7" fillId="64" borderId="63" applyNumberFormat="0" applyFont="0" applyAlignment="0" applyProtection="0"/>
    <xf numFmtId="0" fontId="7" fillId="64" borderId="63" applyNumberFormat="0" applyFont="0" applyAlignment="0" applyProtection="0"/>
    <xf numFmtId="0" fontId="57" fillId="61" borderId="64" applyNumberFormat="0" applyAlignment="0" applyProtection="0"/>
    <xf numFmtId="0" fontId="59" fillId="0" borderId="65" applyNumberFormat="0" applyFill="0" applyAlignment="0" applyProtection="0"/>
    <xf numFmtId="0" fontId="47" fillId="61" borderId="62" applyNumberFormat="0" applyAlignment="0" applyProtection="0"/>
    <xf numFmtId="0" fontId="54" fillId="48" borderId="62" applyNumberFormat="0" applyAlignment="0" applyProtection="0"/>
    <xf numFmtId="0" fontId="7" fillId="64" borderId="63" applyNumberFormat="0" applyFont="0" applyAlignment="0" applyProtection="0"/>
    <xf numFmtId="0" fontId="7" fillId="64" borderId="63" applyNumberFormat="0" applyFont="0" applyAlignment="0" applyProtection="0"/>
    <xf numFmtId="0" fontId="57" fillId="61" borderId="64" applyNumberFormat="0" applyAlignment="0" applyProtection="0"/>
    <xf numFmtId="0" fontId="59" fillId="0" borderId="65" applyNumberFormat="0" applyFill="0" applyAlignment="0" applyProtection="0"/>
    <xf numFmtId="0" fontId="7" fillId="65" borderId="60" applyNumberFormat="0" applyProtection="0">
      <alignment horizontal="left" vertical="center"/>
    </xf>
    <xf numFmtId="0" fontId="7" fillId="65" borderId="60" applyNumberFormat="0" applyProtection="0">
      <alignment horizontal="left" vertical="center"/>
    </xf>
    <xf numFmtId="0" fontId="47" fillId="61" borderId="62" applyNumberFormat="0" applyAlignment="0" applyProtection="0"/>
    <xf numFmtId="0" fontId="54" fillId="48" borderId="62" applyNumberFormat="0" applyAlignment="0" applyProtection="0"/>
    <xf numFmtId="0" fontId="7" fillId="64" borderId="63" applyNumberFormat="0" applyFont="0" applyAlignment="0" applyProtection="0"/>
    <xf numFmtId="0" fontId="7" fillId="64" borderId="63" applyNumberFormat="0" applyFont="0" applyAlignment="0" applyProtection="0"/>
    <xf numFmtId="0" fontId="57" fillId="61" borderId="64" applyNumberFormat="0" applyAlignment="0" applyProtection="0"/>
    <xf numFmtId="0" fontId="59" fillId="0" borderId="65" applyNumberFormat="0" applyFill="0" applyAlignment="0" applyProtection="0"/>
    <xf numFmtId="0" fontId="47" fillId="61" borderId="62" applyNumberFormat="0" applyAlignment="0" applyProtection="0"/>
    <xf numFmtId="0" fontId="54" fillId="48" borderId="62" applyNumberFormat="0" applyAlignment="0" applyProtection="0"/>
    <xf numFmtId="0" fontId="7" fillId="64" borderId="63" applyNumberFormat="0" applyFont="0" applyAlignment="0" applyProtection="0"/>
    <xf numFmtId="0" fontId="7" fillId="64" borderId="63" applyNumberFormat="0" applyFont="0" applyAlignment="0" applyProtection="0"/>
    <xf numFmtId="0" fontId="57" fillId="61" borderId="64" applyNumberFormat="0" applyAlignment="0" applyProtection="0"/>
    <xf numFmtId="0" fontId="59" fillId="0" borderId="65" applyNumberFormat="0" applyFill="0" applyAlignment="0" applyProtection="0"/>
    <xf numFmtId="0" fontId="140" fillId="79" borderId="71">
      <alignment horizontal="left" vertical="center" wrapText="1"/>
    </xf>
    <xf numFmtId="176" fontId="106" fillId="0" borderId="70">
      <protection locked="0"/>
    </xf>
    <xf numFmtId="209" fontId="83" fillId="69" borderId="69"/>
    <xf numFmtId="241" fontId="186" fillId="92" borderId="72" applyNumberFormat="0" applyBorder="0" applyAlignment="0" applyProtection="0">
      <alignment vertical="center"/>
    </xf>
    <xf numFmtId="180" fontId="78" fillId="0" borderId="73"/>
    <xf numFmtId="0" fontId="47" fillId="61" borderId="75" applyNumberFormat="0" applyAlignment="0" applyProtection="0"/>
    <xf numFmtId="0" fontId="54" fillId="48" borderId="75" applyNumberFormat="0" applyAlignment="0" applyProtection="0"/>
    <xf numFmtId="0" fontId="7" fillId="64" borderId="76" applyNumberFormat="0" applyFont="0" applyAlignment="0" applyProtection="0"/>
    <xf numFmtId="0" fontId="7" fillId="64" borderId="76" applyNumberFormat="0" applyFont="0" applyAlignment="0" applyProtection="0"/>
    <xf numFmtId="0" fontId="57" fillId="61" borderId="77" applyNumberFormat="0" applyAlignment="0" applyProtection="0"/>
    <xf numFmtId="0" fontId="59" fillId="0" borderId="78" applyNumberFormat="0" applyFill="0" applyAlignment="0" applyProtection="0"/>
    <xf numFmtId="0" fontId="47" fillId="61" borderId="75" applyNumberFormat="0" applyAlignment="0" applyProtection="0"/>
    <xf numFmtId="0" fontId="54" fillId="48" borderId="75" applyNumberFormat="0" applyAlignment="0" applyProtection="0"/>
    <xf numFmtId="0" fontId="7" fillId="64" borderId="76" applyNumberFormat="0" applyFont="0" applyAlignment="0" applyProtection="0"/>
    <xf numFmtId="0" fontId="7" fillId="64" borderId="76" applyNumberFormat="0" applyFont="0" applyAlignment="0" applyProtection="0"/>
    <xf numFmtId="0" fontId="57" fillId="61" borderId="77" applyNumberFormat="0" applyAlignment="0" applyProtection="0"/>
    <xf numFmtId="0" fontId="59" fillId="0" borderId="78" applyNumberFormat="0" applyFill="0" applyAlignment="0" applyProtection="0"/>
    <xf numFmtId="0" fontId="7" fillId="65" borderId="74" applyNumberFormat="0" applyProtection="0">
      <alignment horizontal="left" vertical="center"/>
    </xf>
    <xf numFmtId="0" fontId="7" fillId="65" borderId="74" applyNumberFormat="0" applyProtection="0">
      <alignment horizontal="left" vertical="center"/>
    </xf>
    <xf numFmtId="0" fontId="47" fillId="61" borderId="75" applyNumberFormat="0" applyAlignment="0" applyProtection="0"/>
    <xf numFmtId="0" fontId="54" fillId="48" borderId="75" applyNumberFormat="0" applyAlignment="0" applyProtection="0"/>
    <xf numFmtId="0" fontId="7" fillId="64" borderId="76" applyNumberFormat="0" applyFont="0" applyAlignment="0" applyProtection="0"/>
    <xf numFmtId="0" fontId="7" fillId="64" borderId="76" applyNumberFormat="0" applyFont="0" applyAlignment="0" applyProtection="0"/>
    <xf numFmtId="0" fontId="57" fillId="61" borderId="77" applyNumberFormat="0" applyAlignment="0" applyProtection="0"/>
    <xf numFmtId="0" fontId="59" fillId="0" borderId="78" applyNumberFormat="0" applyFill="0" applyAlignment="0" applyProtection="0"/>
    <xf numFmtId="0" fontId="47" fillId="61" borderId="75" applyNumberFormat="0" applyAlignment="0" applyProtection="0"/>
    <xf numFmtId="0" fontId="54" fillId="48" borderId="75" applyNumberFormat="0" applyAlignment="0" applyProtection="0"/>
    <xf numFmtId="0" fontId="7" fillId="64" borderId="76" applyNumberFormat="0" applyFont="0" applyAlignment="0" applyProtection="0"/>
    <xf numFmtId="0" fontId="7" fillId="64" borderId="76" applyNumberFormat="0" applyFont="0" applyAlignment="0" applyProtection="0"/>
    <xf numFmtId="0" fontId="57" fillId="61" borderId="77" applyNumberFormat="0" applyAlignment="0" applyProtection="0"/>
    <xf numFmtId="0" fontId="59" fillId="0" borderId="78" applyNumberFormat="0" applyFill="0" applyAlignment="0" applyProtection="0"/>
  </cellStyleXfs>
  <cellXfs count="137">
    <xf numFmtId="0" fontId="0" fillId="0" borderId="0" xfId="0"/>
    <xf numFmtId="0" fontId="0" fillId="0" borderId="0" xfId="0" pivotButton="1"/>
    <xf numFmtId="164" fontId="0" fillId="0" borderId="0" xfId="2" applyNumberFormat="1" applyFont="1"/>
    <xf numFmtId="164" fontId="0" fillId="0" borderId="0" xfId="0" applyNumberFormat="1"/>
    <xf numFmtId="164" fontId="0" fillId="0" borderId="0" xfId="0" pivotButton="1" applyNumberFormat="1"/>
    <xf numFmtId="0" fontId="0" fillId="0" borderId="0" xfId="0" applyNumberFormat="1"/>
    <xf numFmtId="0" fontId="10" fillId="0" borderId="0" xfId="0" applyFont="1"/>
    <xf numFmtId="0" fontId="9" fillId="0" borderId="0" xfId="0" applyFont="1" applyFill="1" applyAlignment="1">
      <alignment horizontal="left" wrapText="1"/>
    </xf>
    <xf numFmtId="0" fontId="11" fillId="0" borderId="0" xfId="1" applyFont="1" applyFill="1" applyAlignment="1">
      <alignment horizontal="left"/>
    </xf>
    <xf numFmtId="0" fontId="0" fillId="0" borderId="0" xfId="0" applyNumberFormat="1" applyAlignment="1">
      <alignment horizontal="center"/>
    </xf>
    <xf numFmtId="43" fontId="10" fillId="3" borderId="0" xfId="2" applyFont="1" applyFill="1" applyAlignment="1">
      <alignment horizontal="left"/>
    </xf>
    <xf numFmtId="164" fontId="10" fillId="3" borderId="0" xfId="2" applyNumberFormat="1" applyFont="1" applyFill="1" applyAlignment="1">
      <alignment horizontal="left"/>
    </xf>
    <xf numFmtId="166" fontId="9" fillId="3" borderId="0" xfId="2" applyNumberFormat="1" applyFont="1" applyFill="1" applyAlignment="1">
      <alignment horizontal="left" wrapText="1"/>
    </xf>
    <xf numFmtId="164" fontId="9" fillId="3" borderId="0" xfId="2" applyNumberFormat="1" applyFont="1" applyFill="1" applyAlignment="1">
      <alignment horizontal="left" wrapText="1"/>
    </xf>
    <xf numFmtId="10" fontId="9" fillId="3" borderId="0" xfId="5" applyNumberFormat="1" applyFont="1" applyFill="1" applyAlignment="1">
      <alignment horizontal="center" wrapText="1"/>
    </xf>
    <xf numFmtId="10" fontId="10" fillId="3" borderId="0" xfId="5" applyNumberFormat="1" applyFont="1" applyFill="1" applyAlignment="1">
      <alignment horizontal="center"/>
    </xf>
    <xf numFmtId="164" fontId="7" fillId="0" borderId="0" xfId="2" applyNumberFormat="1" applyFont="1"/>
    <xf numFmtId="9" fontId="7" fillId="0" borderId="0" xfId="5" applyFont="1"/>
    <xf numFmtId="0" fontId="7" fillId="0" borderId="0" xfId="6" applyFont="1"/>
    <xf numFmtId="3" fontId="7" fillId="0" borderId="0" xfId="6" applyNumberFormat="1" applyFont="1" applyBorder="1" applyAlignment="1">
      <alignment horizontal="center"/>
    </xf>
    <xf numFmtId="0" fontId="7" fillId="0" borderId="0" xfId="6" applyFont="1" applyBorder="1" applyAlignment="1">
      <alignment horizontal="center"/>
    </xf>
    <xf numFmtId="0" fontId="7" fillId="0" borderId="0" xfId="6" applyFont="1" applyBorder="1"/>
    <xf numFmtId="164" fontId="7" fillId="0" borderId="0" xfId="2" applyNumberFormat="1" applyFont="1" applyFill="1"/>
    <xf numFmtId="0" fontId="10" fillId="0" borderId="0" xfId="0" applyFont="1" applyAlignment="1">
      <alignment horizontal="center"/>
    </xf>
    <xf numFmtId="0" fontId="10" fillId="0" borderId="1" xfId="0" applyFont="1" applyBorder="1"/>
    <xf numFmtId="0" fontId="12" fillId="0" borderId="0" xfId="0" applyFont="1"/>
    <xf numFmtId="9" fontId="10" fillId="0" borderId="1" xfId="0" applyNumberFormat="1" applyFont="1" applyBorder="1"/>
    <xf numFmtId="167" fontId="10" fillId="0" borderId="1" xfId="5" applyNumberFormat="1" applyFont="1" applyBorder="1"/>
    <xf numFmtId="9" fontId="10" fillId="3" borderId="1" xfId="0" applyNumberFormat="1" applyFont="1" applyFill="1" applyBorder="1"/>
    <xf numFmtId="167" fontId="10" fillId="0" borderId="0" xfId="5" applyNumberFormat="1" applyFont="1"/>
    <xf numFmtId="0" fontId="13" fillId="0" borderId="0" xfId="0" applyFont="1"/>
    <xf numFmtId="0" fontId="14" fillId="0" borderId="0" xfId="4" applyFont="1"/>
    <xf numFmtId="0" fontId="13" fillId="0" borderId="0" xfId="0" applyFont="1" applyAlignment="1">
      <alignment horizontal="center"/>
    </xf>
    <xf numFmtId="167" fontId="7" fillId="0" borderId="0" xfId="5" applyNumberFormat="1" applyFont="1"/>
    <xf numFmtId="164" fontId="7" fillId="0" borderId="0" xfId="2" applyNumberFormat="1" applyFont="1" applyFill="1" applyBorder="1" applyAlignment="1">
      <alignment horizontal="center"/>
    </xf>
    <xf numFmtId="164" fontId="7" fillId="0" borderId="0" xfId="2" applyNumberFormat="1" applyFont="1" applyBorder="1" applyAlignment="1">
      <alignment horizontal="center"/>
    </xf>
    <xf numFmtId="0" fontId="2" fillId="4" borderId="0" xfId="6" applyFill="1"/>
    <xf numFmtId="168" fontId="8" fillId="4" borderId="0" xfId="12" applyNumberFormat="1" applyFont="1" applyFill="1" applyAlignment="1">
      <alignment vertical="center"/>
    </xf>
    <xf numFmtId="168" fontId="17" fillId="4" borderId="0" xfId="12" applyNumberFormat="1" applyFont="1" applyFill="1" applyAlignment="1">
      <alignment vertical="center"/>
    </xf>
    <xf numFmtId="9" fontId="6" fillId="5" borderId="3" xfId="12" applyNumberFormat="1" applyFont="1" applyFill="1" applyBorder="1" applyAlignment="1">
      <alignment horizontal="center" vertical="center" wrapText="1"/>
    </xf>
    <xf numFmtId="17" fontId="19" fillId="2" borderId="3" xfId="6" applyNumberFormat="1" applyFont="1" applyFill="1" applyBorder="1"/>
    <xf numFmtId="40" fontId="20" fillId="2" borderId="3" xfId="6" quotePrefix="1" applyNumberFormat="1" applyFont="1" applyFill="1" applyBorder="1" applyAlignment="1" applyProtection="1">
      <alignment horizontal="center"/>
      <protection locked="0"/>
    </xf>
    <xf numFmtId="0" fontId="19" fillId="2" borderId="3" xfId="6" applyFont="1" applyFill="1" applyBorder="1" applyAlignment="1" applyProtection="1">
      <alignment horizontal="center"/>
      <protection locked="0"/>
    </xf>
    <xf numFmtId="0" fontId="19" fillId="2" borderId="3" xfId="6" applyFont="1" applyFill="1" applyBorder="1" applyProtection="1">
      <protection locked="0"/>
    </xf>
    <xf numFmtId="40" fontId="19" fillId="2" borderId="3" xfId="6" quotePrefix="1" applyNumberFormat="1" applyFont="1" applyFill="1" applyBorder="1" applyAlignment="1" applyProtection="1">
      <alignment horizontal="center"/>
      <protection locked="0"/>
    </xf>
    <xf numFmtId="43" fontId="19" fillId="2" borderId="3" xfId="13" quotePrefix="1" applyFont="1" applyFill="1" applyBorder="1" applyProtection="1">
      <protection locked="0"/>
    </xf>
    <xf numFmtId="40" fontId="2" fillId="4" borderId="0" xfId="6" applyNumberFormat="1" applyFill="1"/>
    <xf numFmtId="17" fontId="21" fillId="2" borderId="3" xfId="6" applyNumberFormat="1" applyFont="1" applyFill="1" applyBorder="1"/>
    <xf numFmtId="0" fontId="21" fillId="2" borderId="3" xfId="6" applyFont="1" applyFill="1" applyBorder="1" applyProtection="1">
      <protection locked="0"/>
    </xf>
    <xf numFmtId="43" fontId="21" fillId="2" borderId="3" xfId="13" quotePrefix="1" applyFont="1" applyFill="1" applyBorder="1" applyProtection="1">
      <protection locked="0"/>
    </xf>
    <xf numFmtId="43" fontId="19" fillId="2" borderId="3" xfId="6" applyNumberFormat="1" applyFont="1" applyFill="1" applyBorder="1" applyProtection="1">
      <protection locked="0"/>
    </xf>
    <xf numFmtId="43" fontId="2" fillId="4" borderId="0" xfId="6" applyNumberFormat="1" applyFill="1"/>
    <xf numFmtId="9" fontId="19" fillId="2" borderId="3" xfId="6" applyNumberFormat="1" applyFont="1" applyFill="1" applyBorder="1" applyProtection="1">
      <protection locked="0"/>
    </xf>
    <xf numFmtId="167" fontId="7" fillId="0" borderId="0" xfId="6" applyNumberFormat="1" applyFont="1"/>
    <xf numFmtId="164" fontId="19" fillId="2" borderId="3" xfId="2" applyNumberFormat="1" applyFont="1" applyFill="1" applyBorder="1" applyProtection="1">
      <protection locked="0"/>
    </xf>
    <xf numFmtId="169" fontId="10" fillId="0" borderId="1" xfId="5" applyNumberFormat="1" applyFont="1" applyBorder="1"/>
    <xf numFmtId="43" fontId="0" fillId="0" borderId="0" xfId="2" applyFont="1"/>
    <xf numFmtId="169" fontId="0" fillId="0" borderId="0" xfId="2" applyNumberFormat="1" applyFont="1"/>
    <xf numFmtId="169" fontId="0" fillId="0" borderId="0" xfId="0" applyNumberFormat="1"/>
    <xf numFmtId="169" fontId="0" fillId="0" borderId="0" xfId="5" applyNumberFormat="1" applyFont="1"/>
    <xf numFmtId="0" fontId="0" fillId="0" borderId="0" xfId="0" applyAlignment="1">
      <alignment horizontal="center"/>
    </xf>
    <xf numFmtId="0" fontId="0" fillId="0" borderId="0" xfId="0" pivotButton="1" applyAlignment="1">
      <alignment horizontal="center"/>
    </xf>
    <xf numFmtId="164" fontId="0" fillId="0" borderId="0" xfId="2" applyNumberFormat="1" applyFont="1" applyAlignment="1">
      <alignment horizontal="center"/>
    </xf>
    <xf numFmtId="43" fontId="0" fillId="0" borderId="0" xfId="0" applyNumberFormat="1"/>
    <xf numFmtId="169" fontId="10" fillId="0" borderId="1" xfId="0" applyNumberFormat="1" applyFont="1" applyBorder="1"/>
    <xf numFmtId="164" fontId="2" fillId="4" borderId="0" xfId="6" applyNumberFormat="1" applyFill="1"/>
    <xf numFmtId="43" fontId="10" fillId="6" borderId="0" xfId="2" applyFont="1" applyFill="1" applyAlignment="1">
      <alignment horizontal="left"/>
    </xf>
    <xf numFmtId="0" fontId="22" fillId="0" borderId="0" xfId="14"/>
    <xf numFmtId="171" fontId="22" fillId="0" borderId="0" xfId="15" applyNumberFormat="1" applyFont="1"/>
    <xf numFmtId="43" fontId="22" fillId="0" borderId="0" xfId="15" applyFont="1"/>
    <xf numFmtId="164" fontId="22" fillId="0" borderId="0" xfId="15" applyNumberFormat="1" applyFont="1"/>
    <xf numFmtId="171" fontId="24" fillId="7" borderId="4" xfId="15" applyNumberFormat="1" applyFont="1" applyFill="1" applyBorder="1" applyAlignment="1">
      <alignment vertical="top"/>
    </xf>
    <xf numFmtId="14" fontId="24" fillId="7" borderId="4" xfId="15" applyNumberFormat="1" applyFont="1" applyFill="1" applyBorder="1" applyAlignment="1">
      <alignment vertical="top"/>
    </xf>
    <xf numFmtId="43" fontId="24" fillId="7" borderId="4" xfId="15" applyFont="1" applyFill="1" applyBorder="1" applyAlignment="1">
      <alignment vertical="top"/>
    </xf>
    <xf numFmtId="43" fontId="24" fillId="8" borderId="4" xfId="15" applyFont="1" applyFill="1" applyBorder="1" applyAlignment="1">
      <alignment vertical="top"/>
    </xf>
    <xf numFmtId="43" fontId="24" fillId="8" borderId="4" xfId="15" applyFont="1" applyFill="1" applyBorder="1" applyAlignment="1">
      <alignment horizontal="center" vertical="top"/>
    </xf>
    <xf numFmtId="164" fontId="24" fillId="9" borderId="4" xfId="15" applyNumberFormat="1" applyFont="1" applyFill="1" applyBorder="1" applyAlignment="1">
      <alignment vertical="top"/>
    </xf>
    <xf numFmtId="0" fontId="24" fillId="9" borderId="4" xfId="15" applyNumberFormat="1" applyFont="1" applyFill="1" applyBorder="1" applyAlignment="1">
      <alignment vertical="top"/>
    </xf>
    <xf numFmtId="43" fontId="24" fillId="0" borderId="4" xfId="15" applyFont="1" applyBorder="1" applyAlignment="1">
      <alignment vertical="top"/>
    </xf>
    <xf numFmtId="172" fontId="24" fillId="0" borderId="4" xfId="14" applyNumberFormat="1" applyFont="1" applyBorder="1" applyAlignment="1">
      <alignment vertical="top"/>
    </xf>
    <xf numFmtId="171" fontId="24" fillId="7" borderId="5" xfId="15" applyNumberFormat="1" applyFont="1" applyFill="1" applyBorder="1" applyAlignment="1">
      <alignment horizontal="center" vertical="top"/>
    </xf>
    <xf numFmtId="43" fontId="24" fillId="7" borderId="5" xfId="15" applyFont="1" applyFill="1" applyBorder="1" applyAlignment="1">
      <alignment horizontal="center" vertical="top"/>
    </xf>
    <xf numFmtId="43" fontId="24" fillId="8" borderId="5" xfId="15" applyFont="1" applyFill="1" applyBorder="1" applyAlignment="1">
      <alignment horizontal="center" vertical="top"/>
    </xf>
    <xf numFmtId="164" fontId="24" fillId="9" borderId="5" xfId="15" applyNumberFormat="1" applyFont="1" applyFill="1" applyBorder="1" applyAlignment="1">
      <alignment horizontal="center" vertical="top"/>
    </xf>
    <xf numFmtId="43" fontId="24" fillId="10" borderId="5" xfId="15" applyFont="1" applyFill="1" applyBorder="1" applyAlignment="1">
      <alignment horizontal="center" vertical="top"/>
    </xf>
    <xf numFmtId="0" fontId="24" fillId="10" borderId="5" xfId="14" applyFont="1" applyFill="1" applyBorder="1" applyAlignment="1">
      <alignment horizontal="center" vertical="top"/>
    </xf>
    <xf numFmtId="173" fontId="24" fillId="0" borderId="4" xfId="14" applyNumberFormat="1" applyFont="1" applyBorder="1" applyAlignment="1">
      <alignment vertical="top"/>
    </xf>
    <xf numFmtId="0" fontId="23" fillId="0" borderId="0" xfId="16"/>
    <xf numFmtId="0" fontId="23" fillId="0" borderId="0" xfId="16" applyAlignment="1">
      <alignment horizontal="center"/>
    </xf>
    <xf numFmtId="0" fontId="26" fillId="0" borderId="0" xfId="16" applyFont="1" applyAlignment="1">
      <alignment horizontal="left"/>
    </xf>
    <xf numFmtId="0" fontId="15" fillId="0" borderId="0" xfId="16" applyFont="1" applyAlignment="1">
      <alignment horizontal="left"/>
    </xf>
    <xf numFmtId="0" fontId="5" fillId="0" borderId="0" xfId="4"/>
    <xf numFmtId="167" fontId="10" fillId="0" borderId="1" xfId="0" applyNumberFormat="1" applyFont="1" applyBorder="1"/>
    <xf numFmtId="0" fontId="13" fillId="3" borderId="1" xfId="0" applyFont="1" applyFill="1" applyBorder="1"/>
    <xf numFmtId="0" fontId="13" fillId="3" borderId="1" xfId="0" applyFont="1" applyFill="1" applyBorder="1" applyAlignment="1">
      <alignment horizontal="center"/>
    </xf>
    <xf numFmtId="0" fontId="13" fillId="3" borderId="1" xfId="0" applyFont="1" applyFill="1" applyBorder="1" applyAlignment="1">
      <alignment horizontal="center" wrapText="1"/>
    </xf>
    <xf numFmtId="0" fontId="10" fillId="0" borderId="0" xfId="0" applyFont="1" applyFill="1"/>
    <xf numFmtId="166" fontId="10" fillId="3" borderId="0" xfId="2" applyNumberFormat="1" applyFont="1" applyFill="1"/>
    <xf numFmtId="164" fontId="10" fillId="3" borderId="0" xfId="2" applyNumberFormat="1" applyFont="1" applyFill="1"/>
    <xf numFmtId="0" fontId="9" fillId="0" borderId="2" xfId="6" applyFont="1" applyBorder="1"/>
    <xf numFmtId="3" fontId="9" fillId="0" borderId="0" xfId="6" applyNumberFormat="1" applyFont="1" applyBorder="1" applyAlignment="1">
      <alignment horizontal="center"/>
    </xf>
    <xf numFmtId="0" fontId="9" fillId="0" borderId="0" xfId="6" applyFont="1"/>
    <xf numFmtId="0" fontId="11" fillId="0" borderId="1" xfId="16" applyFont="1" applyBorder="1" applyAlignment="1">
      <alignment horizontal="center"/>
    </xf>
    <xf numFmtId="0" fontId="11" fillId="0" borderId="1" xfId="16" applyFont="1" applyBorder="1"/>
    <xf numFmtId="0" fontId="23" fillId="0" borderId="1" xfId="16" applyBorder="1" applyAlignment="1">
      <alignment horizontal="center"/>
    </xf>
    <xf numFmtId="43" fontId="23" fillId="0" borderId="1" xfId="16" applyNumberFormat="1" applyBorder="1"/>
    <xf numFmtId="9" fontId="23" fillId="0" borderId="1" xfId="5" applyFont="1" applyBorder="1"/>
    <xf numFmtId="0" fontId="23" fillId="0" borderId="1" xfId="16" applyBorder="1"/>
    <xf numFmtId="43" fontId="7" fillId="0" borderId="0" xfId="2" applyFont="1"/>
    <xf numFmtId="0" fontId="9" fillId="0" borderId="2" xfId="6" applyFont="1" applyBorder="1" applyAlignment="1">
      <alignment horizontal="center"/>
    </xf>
    <xf numFmtId="9" fontId="6" fillId="5" borderId="3" xfId="12" applyNumberFormat="1" applyFont="1" applyFill="1" applyBorder="1" applyAlignment="1">
      <alignment horizontal="center" vertical="center" wrapText="1"/>
    </xf>
    <xf numFmtId="0" fontId="10" fillId="0" borderId="0" xfId="0" applyFont="1" applyFill="1" applyAlignment="1">
      <alignment horizontal="left"/>
    </xf>
    <xf numFmtId="170" fontId="9" fillId="0" borderId="0" xfId="3" applyNumberFormat="1" applyFont="1" applyFill="1" applyAlignment="1">
      <alignment horizontal="left" wrapText="1"/>
    </xf>
    <xf numFmtId="170" fontId="10" fillId="0" borderId="0" xfId="3" applyNumberFormat="1" applyFont="1" applyFill="1" applyAlignment="1">
      <alignment horizontal="left"/>
    </xf>
    <xf numFmtId="170" fontId="10" fillId="0" borderId="0" xfId="3" applyNumberFormat="1" applyFont="1" applyFill="1"/>
    <xf numFmtId="0" fontId="9" fillId="3" borderId="0" xfId="0" applyFont="1" applyFill="1" applyAlignment="1">
      <alignment horizontal="center" wrapText="1"/>
    </xf>
    <xf numFmtId="0" fontId="10" fillId="3" borderId="0" xfId="0" applyFont="1" applyFill="1" applyAlignment="1">
      <alignment horizontal="center"/>
    </xf>
    <xf numFmtId="40" fontId="29" fillId="2" borderId="3" xfId="6" quotePrefix="1" applyNumberFormat="1" applyFont="1" applyFill="1" applyBorder="1" applyAlignment="1" applyProtection="1">
      <alignment horizontal="center"/>
      <protection locked="0"/>
    </xf>
    <xf numFmtId="40" fontId="30" fillId="2" borderId="3" xfId="6" quotePrefix="1" applyNumberFormat="1" applyFont="1" applyFill="1" applyBorder="1" applyAlignment="1" applyProtection="1">
      <alignment horizontal="center"/>
      <protection locked="0"/>
    </xf>
    <xf numFmtId="0" fontId="25" fillId="5" borderId="1" xfId="16" applyFont="1" applyFill="1" applyBorder="1" applyAlignment="1">
      <alignment horizontal="center" vertical="center" wrapText="1"/>
    </xf>
    <xf numFmtId="0" fontId="25" fillId="5" borderId="1" xfId="16" applyFont="1" applyFill="1" applyBorder="1" applyAlignment="1">
      <alignment vertical="center" wrapText="1"/>
    </xf>
    <xf numFmtId="43" fontId="0" fillId="0" borderId="1" xfId="15" applyFont="1" applyBorder="1"/>
    <xf numFmtId="0" fontId="25" fillId="5" borderId="1" xfId="16" applyFont="1" applyFill="1" applyBorder="1" applyAlignment="1">
      <alignment vertical="center"/>
    </xf>
    <xf numFmtId="0" fontId="25" fillId="5" borderId="1" xfId="16" applyFont="1" applyFill="1" applyBorder="1"/>
    <xf numFmtId="14" fontId="23" fillId="0" borderId="1" xfId="16" applyNumberFormat="1" applyBorder="1" applyAlignment="1">
      <alignment horizontal="right"/>
    </xf>
    <xf numFmtId="20" fontId="23" fillId="0" borderId="1" xfId="16" applyNumberFormat="1" applyBorder="1" applyAlignment="1">
      <alignment horizontal="right"/>
    </xf>
    <xf numFmtId="14" fontId="23" fillId="0" borderId="1" xfId="16" applyNumberFormat="1" applyBorder="1"/>
    <xf numFmtId="164" fontId="7" fillId="11" borderId="0" xfId="2" applyNumberFormat="1" applyFont="1" applyFill="1"/>
    <xf numFmtId="164" fontId="7" fillId="6" borderId="0" xfId="2" applyNumberFormat="1" applyFont="1" applyFill="1"/>
    <xf numFmtId="286" fontId="24" fillId="0" borderId="79" xfId="0" applyNumberFormat="1" applyFont="1" applyBorder="1" applyAlignment="1">
      <alignment horizontal="left" vertical="top"/>
    </xf>
    <xf numFmtId="173" fontId="24" fillId="0" borderId="79" xfId="0" applyNumberFormat="1" applyFont="1" applyBorder="1" applyAlignment="1">
      <alignment horizontal="left" vertical="top"/>
    </xf>
    <xf numFmtId="172" fontId="24" fillId="0" borderId="79" xfId="0" applyNumberFormat="1" applyFont="1" applyBorder="1" applyAlignment="1">
      <alignment horizontal="left" vertical="top"/>
    </xf>
    <xf numFmtId="0" fontId="7" fillId="11" borderId="0" xfId="6" applyFont="1" applyFill="1"/>
    <xf numFmtId="9" fontId="7" fillId="11" borderId="0" xfId="5" applyFont="1" applyFill="1"/>
    <xf numFmtId="0" fontId="7" fillId="0" borderId="2" xfId="6" applyFont="1" applyBorder="1" applyAlignment="1">
      <alignment horizontal="center"/>
    </xf>
    <xf numFmtId="3" fontId="7" fillId="0" borderId="2" xfId="6" applyNumberFormat="1" applyFont="1" applyBorder="1" applyAlignment="1">
      <alignment horizontal="center"/>
    </xf>
    <xf numFmtId="9" fontId="6" fillId="5" borderId="3" xfId="12" applyNumberFormat="1" applyFont="1" applyFill="1" applyBorder="1" applyAlignment="1">
      <alignment horizontal="center" vertical="center" wrapText="1"/>
    </xf>
  </cellXfs>
  <cellStyles count="4694">
    <cellStyle name="-" xfId="165" xr:uid="{BBB59DE1-EB7F-4A3B-BCA9-DECAA54119EB}"/>
    <cellStyle name=" 3]_x000d__x000a_Zoomed=1_x000d__x000a_Row=0_x000d__x000a_Column=0_x000d__x000a_Height=300_x000d__x000a_Width=300_x000d__x000a_FontName=細明體_x000d__x000a_FontStyle=0_x000d__x000a_FontSize=9_x000d__x000a_PrtFontName=Co" xfId="133" xr:uid="{51365088-F411-4336-894C-4AC4B168D4A0}"/>
    <cellStyle name="$" xfId="176" xr:uid="{7B1576C7-C6FC-4710-878B-8EB2EDD7CB2D}"/>
    <cellStyle name="$ &amp; ¢" xfId="177" xr:uid="{5A3CFE0E-FD2F-4C5A-BC70-9CA03C2A454E}"/>
    <cellStyle name="%" xfId="171" xr:uid="{F0941555-B64A-4BAE-88E0-AF3550B24383}"/>
    <cellStyle name="%.00" xfId="172" xr:uid="{5E45EE29-3202-48EE-8936-18EE98F68853}"/>
    <cellStyle name="(Heading)" xfId="167" xr:uid="{1846F20B-60C1-4B2F-AD83-532AC6E06CAF}"/>
    <cellStyle name="(Heading) 2" xfId="4617" xr:uid="{11A39B07-6A60-4BDF-8C34-3C5D20CAE4CD}"/>
    <cellStyle name="(Lefting)" xfId="168" xr:uid="{F05A04ED-59E8-47ED-AFDE-333E3511E1DF}"/>
    <cellStyle name="(Lefting) 2" xfId="4616" xr:uid="{339BED27-2883-4281-A164-6946707DAF9C}"/>
    <cellStyle name="(z*¯_x000f_°(”,¯?À(¢,¯?Ð(°,¯?à(Â,¯?ð(Ô,¯?" xfId="169" xr:uid="{C7448451-63A9-426E-BD68-8B2D096AEB05}"/>
    <cellStyle name="******************************************" xfId="170" xr:uid="{02647FB8-0237-4475-8E47-9EFC07CE82C0}"/>
    <cellStyle name="_CNMD_Valuation Model_20081212_v2" xfId="134" xr:uid="{9DF2DFA9-9603-40BB-8E06-6831AADAC365}"/>
    <cellStyle name="_Comma" xfId="135" xr:uid="{73FB62B4-F8CA-4AC3-A86D-FED1779AEA7C}"/>
    <cellStyle name="_Comps 4" xfId="136" xr:uid="{74142A16-34B9-42D5-8A65-8B55CF04DEBA}"/>
    <cellStyle name="_Cont Analysis" xfId="137" xr:uid="{8BFEFB6B-0DC5-476A-820B-1E9F8C1AC76B}"/>
    <cellStyle name="_Currency" xfId="138" xr:uid="{E29F006C-71BD-403B-AA38-1F3B8593D948}"/>
    <cellStyle name="_Currency_Analysis" xfId="139" xr:uid="{F024A097-6287-4327-8106-EA830EE5B7A0}"/>
    <cellStyle name="_Currency_Smartportfolio model" xfId="140" xr:uid="{A2F0F9AC-B598-4099-923F-A31D5FE5017C}"/>
    <cellStyle name="_Currency_Smartportfolio model_DB-merged files" xfId="141" xr:uid="{423AD331-DE27-4E15-BED6-051318B109F7}"/>
    <cellStyle name="_CurrencySpace" xfId="142" xr:uid="{20A8EFDF-8DA0-4BEF-83F5-1903947A643B}"/>
    <cellStyle name="_Gamma Valuation - 8" xfId="143" xr:uid="{AF80AD6C-D2A3-4A02-9679-4D4E16E16B84}"/>
    <cellStyle name="_ITRN" xfId="144" xr:uid="{848D5DC9-85A2-4B7B-B811-422E847EDC51}"/>
    <cellStyle name="-_Merger Model 17 Nov 04" xfId="166" xr:uid="{678993B3-4FE9-451E-B061-349C28373ADC}"/>
    <cellStyle name="_Merger Model_KN&amp;Fzio_v2.30 - Street" xfId="145" xr:uid="{28A9E479-9107-4A80-9E67-86E47A81FA15}"/>
    <cellStyle name="_Multiple" xfId="146" xr:uid="{57687D9F-F1C3-4F57-9188-248CD3B7D460}"/>
    <cellStyle name="_Multiple_Analysis" xfId="147" xr:uid="{2EC549D2-FBED-4B44-82D8-132B5547C814}"/>
    <cellStyle name="_Multiple_Analysis_DB-merged files" xfId="148" xr:uid="{52B4609D-EDAD-4B91-AFC6-165D4C25ECAF}"/>
    <cellStyle name="_Multiple_Smartportfolio model" xfId="149" xr:uid="{3958761F-6BC0-47AA-B754-958D7819BC20}"/>
    <cellStyle name="_Multiple_Smartportfolio model_DB-merged files" xfId="150" xr:uid="{D7C79FBA-E38F-41C4-A9A2-0CD875D48EED}"/>
    <cellStyle name="_MultipleSpace" xfId="151" xr:uid="{54DC36AC-607E-487A-8CE1-F88952E4DFEE}"/>
    <cellStyle name="_MultipleSpace_Analysis" xfId="152" xr:uid="{46B6FCFD-41BE-4556-95DE-F64982DC9977}"/>
    <cellStyle name="_MultipleSpace_csc" xfId="153" xr:uid="{2F292941-0801-45CA-AD6E-BF29D90770C8}"/>
    <cellStyle name="_MultipleSpace_Smartportfolio model" xfId="154" xr:uid="{BFB254A7-4AC7-4246-9B28-3CEC5F1F4E40}"/>
    <cellStyle name="_MultipleSpace_Smartportfolio model_DB-merged files" xfId="155" xr:uid="{4D5898CE-B572-4231-94A2-E60C77D5F081}"/>
    <cellStyle name="_Percent" xfId="156" xr:uid="{AB6112E7-F6F9-480E-8090-2CB2113F693F}"/>
    <cellStyle name="_Percent_Analysis" xfId="157" xr:uid="{702883EA-A838-4178-874D-947B06CFBB80}"/>
    <cellStyle name="_Percent_Smartportfolio model" xfId="158" xr:uid="{438E5AFC-5ACA-48DD-8D69-B64AA81F6D4D}"/>
    <cellStyle name="_Percent_Smartportfolio model_DB-merged files" xfId="159" xr:uid="{9AAE1EE7-5144-4B1D-ACF3-E289F988B006}"/>
    <cellStyle name="_PercentSpace" xfId="160" xr:uid="{9214FF1C-394C-40AD-B968-8B8E442E1FC7}"/>
    <cellStyle name="_PercentSpace_Analysis" xfId="161" xr:uid="{A8712AE6-3D66-469A-B1DD-B3F231DB2D83}"/>
    <cellStyle name="_PercentSpace_Smartportfolio model" xfId="162" xr:uid="{1EDEAAC8-AD21-4CF1-9E48-EDD125C06F4E}"/>
    <cellStyle name="_Sepracor Riders_Clean" xfId="163" xr:uid="{53097E80-6127-456C-9E4E-0D1C5AFAAF48}"/>
    <cellStyle name="_SIAL_Model_5.22.09 v71" xfId="164" xr:uid="{C770F098-004E-45B6-BF0E-76A762639130}"/>
    <cellStyle name="£ BP" xfId="178" xr:uid="{02790C59-4F49-4777-8EE5-1FE8D9F9A726}"/>
    <cellStyle name="¥ JY" xfId="179" xr:uid="{885E950D-A2C1-48EF-9AD3-0F9506288E97}"/>
    <cellStyle name="&lt;9#_x000f_¾Èƒé1ƒÃ_x0002_;M_x0014_}$‹E_x0010_‹_x0004_ˆ…Àt_x001b_Pÿ_x0015_ x¦" xfId="173" xr:uid="{67DB4621-4920-4CF1-B9FE-5AC23C6B659C}"/>
    <cellStyle name="=C:\WINNT\SYSTEM32\COMMAND.COM" xfId="174" xr:uid="{F2CA43AC-0280-4E17-869A-32B1ABAB728C}"/>
    <cellStyle name="=C:\WINNT35\SYSTEM32\COMMAND.COM" xfId="175" xr:uid="{7858449E-7774-4DF9-908E-68403CDBFB62}"/>
    <cellStyle name="0752-93035" xfId="180" xr:uid="{63630D34-1A91-490E-95CA-77F6D812E943}"/>
    <cellStyle name="1,comma" xfId="181" xr:uid="{4AAE27D5-3F58-4F5E-8F39-0A304F1D24CD}"/>
    <cellStyle name="10Q" xfId="182" xr:uid="{6528708A-5628-4610-BF51-2DA9822F6488}"/>
    <cellStyle name="20 % - Accent1" xfId="183" xr:uid="{79823B18-BCC9-4961-B5C6-1E8D57C63D08}"/>
    <cellStyle name="20 % - Accent2" xfId="184" xr:uid="{19D5E236-CDC9-4201-AE96-9408407DD1DC}"/>
    <cellStyle name="20 % - Accent3" xfId="185" xr:uid="{E797B1A0-D0AB-4EC5-8596-CCC380CC22EF}"/>
    <cellStyle name="20 % - Accent4" xfId="186" xr:uid="{5149BC66-40A0-46B7-9AD9-3B58A7510495}"/>
    <cellStyle name="20 % - Accent5" xfId="187" xr:uid="{E52AF58E-96AE-485B-A21E-F4B1659C91B7}"/>
    <cellStyle name="20 % - Accent6" xfId="188" xr:uid="{11922EC0-6431-424B-9A61-716C43EECAFF}"/>
    <cellStyle name="20% - Accent1 2" xfId="31" xr:uid="{62689035-E464-42DB-B343-CF55BC5AF654}"/>
    <cellStyle name="20% - Accent1 2 10" xfId="189" xr:uid="{0F4D8C55-A282-4436-848A-C345A9EEFE4F}"/>
    <cellStyle name="20% - Accent1 2 2" xfId="190" xr:uid="{DCA21707-07D4-4820-8F71-B251C80E50F2}"/>
    <cellStyle name="20% - Accent1 2 2 2" xfId="191" xr:uid="{25111AE8-C32B-4659-B554-DB7F6DF5105E}"/>
    <cellStyle name="20% - Accent1 2 2 3" xfId="192" xr:uid="{AF8AB340-78B9-4395-A3E7-704055AECAD5}"/>
    <cellStyle name="20% - Accent1 2 3" xfId="193" xr:uid="{D68F22E7-83C2-4E29-AF73-5AA365F76A07}"/>
    <cellStyle name="20% - Accent1 2 3 2" xfId="194" xr:uid="{295C87D2-EAD9-436D-A646-5CFBFD5AB3CD}"/>
    <cellStyle name="20% - Accent1 2 4" xfId="195" xr:uid="{6E54CEDF-1844-4C89-B135-D5DB5EF774C0}"/>
    <cellStyle name="20% - Accent1 2 5" xfId="196" xr:uid="{D9720C0D-E33C-48F6-84A5-85C51661D0A1}"/>
    <cellStyle name="20% - Accent1 2 6" xfId="197" xr:uid="{A035C962-07F4-46C8-8426-96BEFCE15933}"/>
    <cellStyle name="20% - Accent1 2 7" xfId="198" xr:uid="{EF2E17AA-4E1F-4D9A-ADD0-C2E1D0BD03E9}"/>
    <cellStyle name="20% - Accent1 2 8" xfId="199" xr:uid="{7E3AC665-51C0-4708-ACE7-D47A84C422BF}"/>
    <cellStyle name="20% - Accent1 2 9" xfId="200" xr:uid="{AB5DEA58-1E8A-4D76-924C-BB8030301F47}"/>
    <cellStyle name="20% - Accent1 3" xfId="201" xr:uid="{F86D3879-21E2-4FCA-A1AF-758E511FF4B3}"/>
    <cellStyle name="20% - Accent1 3 2" xfId="202" xr:uid="{CD6DF3E8-D6E7-48A5-A145-95F3AF6A3D1E}"/>
    <cellStyle name="20% - Accent1 3 2 2" xfId="203" xr:uid="{7D19B76C-132A-4310-A6F4-38AA30BF038B}"/>
    <cellStyle name="20% - Accent1 3 2 2 2" xfId="204" xr:uid="{A6DD1F8F-C2A9-4145-9CC6-111AEE15224E}"/>
    <cellStyle name="20% - Accent1 3 2 2 2 2" xfId="205" xr:uid="{8AFB0898-A5F2-457D-ABD8-1077A30BFB4D}"/>
    <cellStyle name="20% - Accent1 3 2 2 3" xfId="206" xr:uid="{F489C4F5-D665-4984-B74D-0097D4666BD4}"/>
    <cellStyle name="20% - Accent1 3 2 3" xfId="207" xr:uid="{A07D601B-488E-467E-93B3-DC6F8773E29F}"/>
    <cellStyle name="20% - Accent1 3 2 3 2" xfId="208" xr:uid="{596B32E7-6BF3-4459-92AE-6333748C2C66}"/>
    <cellStyle name="20% - Accent1 3 2 4" xfId="209" xr:uid="{37F05A2C-DB2F-4927-A937-C57A6AE5EB7A}"/>
    <cellStyle name="20% - Accent1 3 3" xfId="210" xr:uid="{F0A051CA-79E4-4767-92D6-77A9F10E4416}"/>
    <cellStyle name="20% - Accent1 3 3 2" xfId="211" xr:uid="{E93E0D6D-E245-40F2-9675-B44CC62DA7BC}"/>
    <cellStyle name="20% - Accent1 3 3 2 2" xfId="212" xr:uid="{174E611B-DC35-46CD-A0CD-AA953FAD19B0}"/>
    <cellStyle name="20% - Accent1 3 3 2 2 2" xfId="213" xr:uid="{8EDA6F9F-F5AB-495C-8134-126F3CFBDBCE}"/>
    <cellStyle name="20% - Accent1 3 3 2 3" xfId="214" xr:uid="{64899043-3DE7-4295-8DF6-529C8796C592}"/>
    <cellStyle name="20% - Accent1 3 3 3" xfId="215" xr:uid="{EB9F8852-FF14-4868-B865-FFD952CD7F50}"/>
    <cellStyle name="20% - Accent1 3 3 3 2" xfId="216" xr:uid="{EEF96AB7-0A4E-40E2-95E9-E7B2DFDF3D2E}"/>
    <cellStyle name="20% - Accent1 3 3 4" xfId="217" xr:uid="{35A0B81E-8757-4D83-BD7F-CBB55A2AE78C}"/>
    <cellStyle name="20% - Accent1 3 4" xfId="218" xr:uid="{3B094FC8-7930-431A-934E-1FAB115810C7}"/>
    <cellStyle name="20% - Accent1 3 4 2" xfId="219" xr:uid="{1853CE3F-FEFA-488E-9F56-B41F2C7A76E3}"/>
    <cellStyle name="20% - Accent1 3 4 2 2" xfId="220" xr:uid="{D7EA0686-409F-4B3F-91D9-66E91A87EE53}"/>
    <cellStyle name="20% - Accent1 3 4 3" xfId="221" xr:uid="{40A79473-4900-4BBC-817A-91E8A9A726AB}"/>
    <cellStyle name="20% - Accent1 3 5" xfId="222" xr:uid="{8B2F723D-5314-4E08-AD64-B38104820F03}"/>
    <cellStyle name="20% - Accent1 3 5 2" xfId="223" xr:uid="{8DFAFB96-EEF8-442A-A32A-D27B91C9A269}"/>
    <cellStyle name="20% - Accent1 3 6" xfId="224" xr:uid="{47E72C48-E83A-414F-B4E1-7C0E591D5354}"/>
    <cellStyle name="20% - Accent1 4" xfId="225" xr:uid="{CE74B728-CA9D-40BE-B3B6-262F1E7BB31C}"/>
    <cellStyle name="20% - Accent1 5" xfId="226" xr:uid="{E2666406-912F-49D5-9C7C-301C99BD7BC8}"/>
    <cellStyle name="20% - Accent1 6" xfId="227" xr:uid="{96B737FB-98BF-4462-86D9-9119178EE1F5}"/>
    <cellStyle name="20% - Accent1 7" xfId="228" xr:uid="{E179773D-0D0C-4D97-ACFE-4BD3A0992FF6}"/>
    <cellStyle name="20% - Accent1 8" xfId="229" xr:uid="{5C9FB511-C1FC-4FD4-BAA7-13FAAD48A5BB}"/>
    <cellStyle name="20% - Accent1 9" xfId="230" xr:uid="{C51E9048-33BB-4679-B3D6-027B1617BB57}"/>
    <cellStyle name="20% - Accent2 2" xfId="32" xr:uid="{F7CCE9B6-9EA5-4047-9457-59AD7EC06F92}"/>
    <cellStyle name="20% - Accent2 2 10" xfId="231" xr:uid="{5F471CC1-A889-4780-8B4B-99389D7D66BE}"/>
    <cellStyle name="20% - Accent2 2 2" xfId="232" xr:uid="{5F7756EE-8305-486C-898A-6A4254FB647C}"/>
    <cellStyle name="20% - Accent2 2 2 2" xfId="233" xr:uid="{B78024FA-EAC5-46EC-B2D2-E97BE403AE63}"/>
    <cellStyle name="20% - Accent2 2 2 3" xfId="234" xr:uid="{7262283D-4EE6-4941-AD7C-933886422245}"/>
    <cellStyle name="20% - Accent2 2 3" xfId="235" xr:uid="{FD59661A-B61B-4C9E-B6C3-26EB9E7AC2BA}"/>
    <cellStyle name="20% - Accent2 2 3 2" xfId="236" xr:uid="{BDE7F15E-6EB4-48AE-B27B-916227C1529E}"/>
    <cellStyle name="20% - Accent2 2 4" xfId="237" xr:uid="{BEAD3F39-95B6-47D2-A3A0-683109B85287}"/>
    <cellStyle name="20% - Accent2 2 5" xfId="238" xr:uid="{B3D42AA1-BA3D-4450-BFE3-EFD5E7E88C94}"/>
    <cellStyle name="20% - Accent2 2 6" xfId="239" xr:uid="{101B559C-1880-4D73-97B6-8A1451FA0A54}"/>
    <cellStyle name="20% - Accent2 2 7" xfId="240" xr:uid="{F46EE13B-C3AD-4F29-AD39-B799203954CE}"/>
    <cellStyle name="20% - Accent2 2 8" xfId="241" xr:uid="{3696CA04-FC49-4415-9300-862878B301E8}"/>
    <cellStyle name="20% - Accent2 2 9" xfId="242" xr:uid="{33853BAD-69DC-44C4-A6F7-29C4F204545A}"/>
    <cellStyle name="20% - Accent2 3" xfId="243" xr:uid="{1F82877B-35BF-4546-9D60-5981763471AD}"/>
    <cellStyle name="20% - Accent2 3 2" xfId="244" xr:uid="{D0D17CDD-1CD4-48BA-BBF6-F6035976770C}"/>
    <cellStyle name="20% - Accent2 3 2 2" xfId="245" xr:uid="{6F1537BD-77F5-4650-A980-66B4ECD3C411}"/>
    <cellStyle name="20% - Accent2 3 2 2 2" xfId="246" xr:uid="{CDFCF41E-085A-44DC-A0C8-5E90885C2004}"/>
    <cellStyle name="20% - Accent2 3 2 2 2 2" xfId="247" xr:uid="{566D9CED-2B0F-47F8-BFE4-5A3DF4B14AD8}"/>
    <cellStyle name="20% - Accent2 3 2 2 3" xfId="248" xr:uid="{45FF733F-030F-4058-A8E0-CBBA09E10481}"/>
    <cellStyle name="20% - Accent2 3 2 3" xfId="249" xr:uid="{0F18F44B-010D-4CD3-ACC0-44B9DB315BE4}"/>
    <cellStyle name="20% - Accent2 3 2 3 2" xfId="250" xr:uid="{A038525C-D119-4D65-82FA-E9C5CBBB279A}"/>
    <cellStyle name="20% - Accent2 3 2 4" xfId="251" xr:uid="{61879A60-2C98-4A73-AB59-21EA52E42E47}"/>
    <cellStyle name="20% - Accent2 3 3" xfId="252" xr:uid="{10209AC8-8B17-4EE7-8F8E-48FCF5EDBD95}"/>
    <cellStyle name="20% - Accent2 3 3 2" xfId="253" xr:uid="{A39D9A32-529C-4F8D-8F4B-A085C64323ED}"/>
    <cellStyle name="20% - Accent2 3 3 2 2" xfId="254" xr:uid="{8B63232E-B491-44FF-B664-D78E1AD0224E}"/>
    <cellStyle name="20% - Accent2 3 3 2 2 2" xfId="255" xr:uid="{EA1CB40A-0CAE-4EB0-BA15-40F9553C4797}"/>
    <cellStyle name="20% - Accent2 3 3 2 3" xfId="256" xr:uid="{D8903B6D-BCD8-48E9-8359-B29FD0DEA37B}"/>
    <cellStyle name="20% - Accent2 3 3 3" xfId="257" xr:uid="{D432AAC9-4F29-447A-9916-4F6A72C6F435}"/>
    <cellStyle name="20% - Accent2 3 3 3 2" xfId="258" xr:uid="{218BDD5D-8B13-4E9A-AFD6-ACBC5D90B7EB}"/>
    <cellStyle name="20% - Accent2 3 3 4" xfId="259" xr:uid="{8E94645E-2EE6-44D5-A528-DFC8934311C6}"/>
    <cellStyle name="20% - Accent2 3 4" xfId="260" xr:uid="{F6FA22C8-4E7A-4ADD-84AF-64F9F51C9CEE}"/>
    <cellStyle name="20% - Accent2 3 4 2" xfId="261" xr:uid="{8686AF8E-14B3-468C-864F-33C378D41C17}"/>
    <cellStyle name="20% - Accent2 3 4 2 2" xfId="262" xr:uid="{DF9AD29F-6EFE-461D-8AE8-8574EB44790F}"/>
    <cellStyle name="20% - Accent2 3 4 3" xfId="263" xr:uid="{06939D7D-DB8B-4F4B-9688-82955CDAAB9B}"/>
    <cellStyle name="20% - Accent2 3 5" xfId="264" xr:uid="{1A0CEBFB-98C6-41EC-BDC1-B32559A813AF}"/>
    <cellStyle name="20% - Accent2 3 5 2" xfId="265" xr:uid="{B2166F48-0F0B-4952-8992-8B53ED1AEB0B}"/>
    <cellStyle name="20% - Accent2 3 6" xfId="266" xr:uid="{5931DE6B-3F0E-40E7-9FF9-E768E008DC7E}"/>
    <cellStyle name="20% - Accent2 4" xfId="267" xr:uid="{BB40D87E-CACE-4A36-AFB8-959402A5249D}"/>
    <cellStyle name="20% - Accent2 5" xfId="268" xr:uid="{242C52E6-33E8-431C-AB96-C28DD9605E37}"/>
    <cellStyle name="20% - Accent2 6" xfId="269" xr:uid="{8A17A28A-1540-45B4-A4FB-807980CC4B5B}"/>
    <cellStyle name="20% - Accent2 7" xfId="270" xr:uid="{A904F325-5013-423C-ABAC-8B3E86EA3804}"/>
    <cellStyle name="20% - Accent2 8" xfId="271" xr:uid="{16522224-5B12-4B78-8725-A6A119E29A38}"/>
    <cellStyle name="20% - Accent2 9" xfId="272" xr:uid="{DA1894CB-6AE8-4171-8B77-EF14ADFEADF8}"/>
    <cellStyle name="20% - Accent3 2" xfId="33" xr:uid="{003EA724-8196-4DFA-BC56-CCEC287FEFD7}"/>
    <cellStyle name="20% - Accent3 2 10" xfId="273" xr:uid="{09E182CA-B1EA-4F4C-AE71-BE1E1766ED00}"/>
    <cellStyle name="20% - Accent3 2 2" xfId="274" xr:uid="{FC89FD8F-BB4C-45A1-9995-F29D5462C76F}"/>
    <cellStyle name="20% - Accent3 2 2 2" xfId="275" xr:uid="{68233A77-5F2C-4012-BDD8-01588FE48922}"/>
    <cellStyle name="20% - Accent3 2 2 3" xfId="276" xr:uid="{B0588BCE-C2DC-4A0F-9180-3A713DB458B9}"/>
    <cellStyle name="20% - Accent3 2 3" xfId="277" xr:uid="{5468385E-2C01-476F-BDC6-F3725B74B507}"/>
    <cellStyle name="20% - Accent3 2 3 2" xfId="278" xr:uid="{DF77A9EE-1757-4320-8C8C-80D8A067E372}"/>
    <cellStyle name="20% - Accent3 2 4" xfId="279" xr:uid="{064A22BE-0988-4904-9AD7-C164995212D5}"/>
    <cellStyle name="20% - Accent3 2 5" xfId="280" xr:uid="{804A8A2D-0F3B-4302-9B2F-4C77792B8657}"/>
    <cellStyle name="20% - Accent3 2 6" xfId="281" xr:uid="{A89F3FDC-1566-4F36-92D7-3C9315828393}"/>
    <cellStyle name="20% - Accent3 2 7" xfId="282" xr:uid="{0B89AA5E-2EAA-4B41-A9A8-9395EF3E3D36}"/>
    <cellStyle name="20% - Accent3 2 8" xfId="283" xr:uid="{BADEDBF2-3B9E-4BFC-82EE-C02CC89DDC09}"/>
    <cellStyle name="20% - Accent3 2 9" xfId="284" xr:uid="{DB0AF782-8BB8-479E-986E-73D597E55664}"/>
    <cellStyle name="20% - Accent3 3" xfId="285" xr:uid="{005B4A0B-AB07-4229-9EDD-21355C0E069B}"/>
    <cellStyle name="20% - Accent3 3 2" xfId="286" xr:uid="{63C8184C-47C4-4EC2-8C67-F6201C5F59C9}"/>
    <cellStyle name="20% - Accent3 3 2 2" xfId="287" xr:uid="{7331C31C-4B39-4099-AEE6-4ACA4A09B220}"/>
    <cellStyle name="20% - Accent3 3 2 2 2" xfId="288" xr:uid="{C555C535-C000-4128-885C-E3F29559508E}"/>
    <cellStyle name="20% - Accent3 3 2 2 2 2" xfId="289" xr:uid="{D6B031D6-81F1-4E39-965E-E2039EF8FFC9}"/>
    <cellStyle name="20% - Accent3 3 2 2 3" xfId="290" xr:uid="{891F7EBC-BF74-4DD0-88EC-C24DCB8C12BD}"/>
    <cellStyle name="20% - Accent3 3 2 3" xfId="291" xr:uid="{9805B9B3-54D3-4423-BEB6-F4D85099E87C}"/>
    <cellStyle name="20% - Accent3 3 2 3 2" xfId="292" xr:uid="{1400D927-EAC4-4299-BCE4-A86471B0F131}"/>
    <cellStyle name="20% - Accent3 3 2 4" xfId="293" xr:uid="{1E419321-9299-4BEC-A2C4-291F0B64786D}"/>
    <cellStyle name="20% - Accent3 3 3" xfId="294" xr:uid="{28964F93-C730-4AF0-B568-C52DDD2ACB94}"/>
    <cellStyle name="20% - Accent3 3 3 2" xfId="295" xr:uid="{0BD3EB36-EBA7-4E20-99B8-961701361816}"/>
    <cellStyle name="20% - Accent3 3 3 2 2" xfId="296" xr:uid="{B66DD39C-28B0-414B-A42F-33897784A82A}"/>
    <cellStyle name="20% - Accent3 3 3 2 2 2" xfId="297" xr:uid="{C72C0A52-1B60-40CF-84CF-54E41CD7209E}"/>
    <cellStyle name="20% - Accent3 3 3 2 3" xfId="298" xr:uid="{9E0BAADE-F6D2-4CEF-916E-729420D006C0}"/>
    <cellStyle name="20% - Accent3 3 3 3" xfId="299" xr:uid="{8A531D6C-6048-44C9-964C-056424716B5D}"/>
    <cellStyle name="20% - Accent3 3 3 3 2" xfId="300" xr:uid="{2D7DA28F-11C0-4B94-ADD8-1630FF8755E6}"/>
    <cellStyle name="20% - Accent3 3 3 4" xfId="301" xr:uid="{2E6661A2-32D9-4317-893F-B76FE22146FD}"/>
    <cellStyle name="20% - Accent3 3 4" xfId="302" xr:uid="{A6D9C3BD-98EF-4F61-865A-6A2583009DC8}"/>
    <cellStyle name="20% - Accent3 3 4 2" xfId="303" xr:uid="{0F92C474-F8FE-4DB8-908C-510F35E05558}"/>
    <cellStyle name="20% - Accent3 3 4 2 2" xfId="304" xr:uid="{EAF039C4-F410-4570-9A17-E597D089B51A}"/>
    <cellStyle name="20% - Accent3 3 4 3" xfId="305" xr:uid="{2447C236-4143-4308-B4B7-D2C507C47A0B}"/>
    <cellStyle name="20% - Accent3 3 5" xfId="306" xr:uid="{0075FB5F-3D3D-404C-9E40-1A7EB92F4F4D}"/>
    <cellStyle name="20% - Accent3 3 5 2" xfId="307" xr:uid="{68B76454-6F27-4997-8936-84E6F8F1F30B}"/>
    <cellStyle name="20% - Accent3 3 6" xfId="308" xr:uid="{A045856A-581C-4E48-9065-C5105FE7F375}"/>
    <cellStyle name="20% - Accent3 4" xfId="309" xr:uid="{557C24F2-A62D-4B3C-8164-4780529E1E6A}"/>
    <cellStyle name="20% - Accent3 5" xfId="310" xr:uid="{68DE84B0-3E64-4209-9129-E5482AC12B38}"/>
    <cellStyle name="20% - Accent3 6" xfId="311" xr:uid="{916926C7-57CE-42E6-A7F9-35A3F24DC9F0}"/>
    <cellStyle name="20% - Accent3 7" xfId="312" xr:uid="{3DAF4CA5-4228-4427-A800-4C354E53B66C}"/>
    <cellStyle name="20% - Accent3 8" xfId="313" xr:uid="{75B4561F-E87F-449D-9F47-FA9B439FA4E5}"/>
    <cellStyle name="20% - Accent3 9" xfId="314" xr:uid="{3B2C1A1C-43F6-4E56-832C-75A23E1D6107}"/>
    <cellStyle name="20% - Accent4 2" xfId="34" xr:uid="{033729D7-435F-4C59-B033-F6BDCF15ED7F}"/>
    <cellStyle name="20% - Accent4 2 10" xfId="315" xr:uid="{A90F5DDC-765A-4BAD-BB3C-C78A66CBA203}"/>
    <cellStyle name="20% - Accent4 2 2" xfId="316" xr:uid="{AFFD982F-96B0-4ED4-B21B-17D50A0B1757}"/>
    <cellStyle name="20% - Accent4 2 2 2" xfId="317" xr:uid="{FA49592D-6769-4C6A-9A47-B3D5168906EB}"/>
    <cellStyle name="20% - Accent4 2 2 3" xfId="318" xr:uid="{A8E7DDB9-0556-42C9-96E7-EF7D935B4296}"/>
    <cellStyle name="20% - Accent4 2 3" xfId="319" xr:uid="{AC39E62D-DC93-434E-8D0A-EE81DE7AD5AB}"/>
    <cellStyle name="20% - Accent4 2 3 2" xfId="320" xr:uid="{DAF6EFDB-371A-4B07-B1AF-0649406141A3}"/>
    <cellStyle name="20% - Accent4 2 4" xfId="321" xr:uid="{CAA5AE15-D023-4148-99CB-5EC09A027126}"/>
    <cellStyle name="20% - Accent4 2 5" xfId="322" xr:uid="{CD5AFCBA-2491-4497-BEFE-D1D9233470C5}"/>
    <cellStyle name="20% - Accent4 2 6" xfId="323" xr:uid="{4E241C2E-92C1-45D7-88A1-6B3C92743926}"/>
    <cellStyle name="20% - Accent4 2 7" xfId="324" xr:uid="{BFDD685D-A246-460C-B482-F4D1A161886F}"/>
    <cellStyle name="20% - Accent4 2 8" xfId="325" xr:uid="{1B2B068D-86FC-4BF7-8D6D-E3B04E45E43F}"/>
    <cellStyle name="20% - Accent4 2 9" xfId="326" xr:uid="{51FD4D53-43E5-4D3F-8B21-5DF53DF5EB10}"/>
    <cellStyle name="20% - Accent4 3" xfId="327" xr:uid="{9D26B5C8-FB08-4664-9C6E-E07D868A7E17}"/>
    <cellStyle name="20% - Accent4 3 2" xfId="328" xr:uid="{8A427AED-EE54-4B40-8EFF-FDF3077207A8}"/>
    <cellStyle name="20% - Accent4 3 2 2" xfId="329" xr:uid="{24DF8B38-1557-4C3B-B9EF-71F27CB4B11E}"/>
    <cellStyle name="20% - Accent4 3 2 2 2" xfId="330" xr:uid="{1BB36EDF-66BA-47C9-AC52-957D4A1D80F7}"/>
    <cellStyle name="20% - Accent4 3 2 2 2 2" xfId="331" xr:uid="{C076F4A7-6E41-4FAF-8D33-0AAE2DDAF6D2}"/>
    <cellStyle name="20% - Accent4 3 2 2 3" xfId="332" xr:uid="{97C5D99F-5614-4D07-8ABE-44FF2F0C7E2E}"/>
    <cellStyle name="20% - Accent4 3 2 3" xfId="333" xr:uid="{95AE4E75-1616-45F6-8102-D1AD150F7239}"/>
    <cellStyle name="20% - Accent4 3 2 3 2" xfId="334" xr:uid="{5E7FBCEB-7BD6-42F1-87EF-D339F45FD3EE}"/>
    <cellStyle name="20% - Accent4 3 2 4" xfId="335" xr:uid="{960BAFC8-0F6F-4237-886F-14DDAC90A12A}"/>
    <cellStyle name="20% - Accent4 3 3" xfId="336" xr:uid="{76091428-1AC8-4EFE-9327-D15C2FB32798}"/>
    <cellStyle name="20% - Accent4 3 3 2" xfId="337" xr:uid="{D95ABFAB-0F21-4D33-9556-B58E702173E5}"/>
    <cellStyle name="20% - Accent4 3 3 2 2" xfId="338" xr:uid="{75B66602-9F5B-481A-B395-5B8C4C871234}"/>
    <cellStyle name="20% - Accent4 3 3 2 2 2" xfId="339" xr:uid="{BCD91870-20D4-44CE-A568-FDE2D82F036E}"/>
    <cellStyle name="20% - Accent4 3 3 2 3" xfId="340" xr:uid="{66284F8E-B85F-4BFB-B4DF-B03DFF647E6C}"/>
    <cellStyle name="20% - Accent4 3 3 3" xfId="341" xr:uid="{6D53E516-38FD-49D9-8734-CC4A581E6DAA}"/>
    <cellStyle name="20% - Accent4 3 3 3 2" xfId="342" xr:uid="{6E22314B-9E77-4C0B-818F-460C91B48EEC}"/>
    <cellStyle name="20% - Accent4 3 3 4" xfId="343" xr:uid="{375B8422-3F53-4250-B048-A70AA78817FE}"/>
    <cellStyle name="20% - Accent4 3 4" xfId="344" xr:uid="{3B8D34D8-1858-48FB-A870-B7B3D4716BB3}"/>
    <cellStyle name="20% - Accent4 3 4 2" xfId="345" xr:uid="{9BBAF970-B363-4172-814E-DF27F4C11523}"/>
    <cellStyle name="20% - Accent4 3 4 2 2" xfId="346" xr:uid="{3844DB4B-F014-4B24-931E-769B07ED63BC}"/>
    <cellStyle name="20% - Accent4 3 4 3" xfId="347" xr:uid="{52F39042-4B5F-4DD9-AB74-25E0FDB832ED}"/>
    <cellStyle name="20% - Accent4 3 5" xfId="348" xr:uid="{EADD0CCC-3FC5-4F96-A56B-DEDD5394BEEF}"/>
    <cellStyle name="20% - Accent4 3 5 2" xfId="349" xr:uid="{68EAB8C6-A31F-46BC-8E15-7023411A9608}"/>
    <cellStyle name="20% - Accent4 3 6" xfId="350" xr:uid="{7D591D63-8671-42DA-B331-0292455DB1E1}"/>
    <cellStyle name="20% - Accent4 4" xfId="351" xr:uid="{A5E4DA00-B49C-4198-96D1-78264C013990}"/>
    <cellStyle name="20% - Accent4 5" xfId="352" xr:uid="{E03BB79F-4B30-4C52-863E-7B9128D4E906}"/>
    <cellStyle name="20% - Accent4 6" xfId="353" xr:uid="{5B872991-C090-45AF-AB47-FD349288A729}"/>
    <cellStyle name="20% - Accent4 7" xfId="354" xr:uid="{9FB003A8-E8E2-40CC-A05A-951111F4CFAD}"/>
    <cellStyle name="20% - Accent4 8" xfId="355" xr:uid="{834317AF-E4A7-49D5-98D0-153F95A7B5CC}"/>
    <cellStyle name="20% - Accent4 9" xfId="356" xr:uid="{8EC47007-F5F7-4784-9E15-BAB0E0B5349E}"/>
    <cellStyle name="20% - Accent5 2" xfId="35" xr:uid="{793BA858-5891-4383-BFAB-EF9529802A89}"/>
    <cellStyle name="20% - Accent5 2 10" xfId="357" xr:uid="{EAF55791-93C0-4DB1-A5E3-9630ABC65EE8}"/>
    <cellStyle name="20% - Accent5 2 2" xfId="358" xr:uid="{A897E83B-27D2-4727-8028-4DC74794BC2F}"/>
    <cellStyle name="20% - Accent5 2 2 2" xfId="359" xr:uid="{DD1631D1-A2F0-4C58-9A6E-8FC838E44783}"/>
    <cellStyle name="20% - Accent5 2 2 3" xfId="360" xr:uid="{F28D885B-3FC4-4E3F-AF22-519795C29C48}"/>
    <cellStyle name="20% - Accent5 2 3" xfId="361" xr:uid="{A6F6A76C-D05D-4EFA-AC95-B5BAEB31E0D3}"/>
    <cellStyle name="20% - Accent5 2 3 2" xfId="362" xr:uid="{66CC412A-A98B-4926-B6FC-8B9D8B963A84}"/>
    <cellStyle name="20% - Accent5 2 4" xfId="363" xr:uid="{4439C573-556D-4944-BE7B-BD4218572F24}"/>
    <cellStyle name="20% - Accent5 2 5" xfId="364" xr:uid="{15DCE2EF-A315-4851-9E79-468488F5BA22}"/>
    <cellStyle name="20% - Accent5 2 6" xfId="365" xr:uid="{EEE2F7F4-1ABC-44DF-961E-DF24486535D6}"/>
    <cellStyle name="20% - Accent5 2 7" xfId="366" xr:uid="{71FCE00F-1DDA-4AD5-9594-87F4D69E8800}"/>
    <cellStyle name="20% - Accent5 2 8" xfId="367" xr:uid="{BB33A312-4C49-4DB4-ABF8-7EE5E94F701B}"/>
    <cellStyle name="20% - Accent5 2 9" xfId="368" xr:uid="{33AA48C3-E573-4C33-8100-8EECF13A2D6B}"/>
    <cellStyle name="20% - Accent5 3" xfId="369" xr:uid="{8947249F-8A90-473C-BA98-79448690C1C1}"/>
    <cellStyle name="20% - Accent5 3 2" xfId="370" xr:uid="{FC0009AF-9C43-412A-B368-BCD67F94C108}"/>
    <cellStyle name="20% - Accent5 3 2 2" xfId="371" xr:uid="{37D8337B-9B6F-4834-9787-5A3035CF7B59}"/>
    <cellStyle name="20% - Accent5 3 2 2 2" xfId="372" xr:uid="{BDDAA5A4-94CA-42A2-9DFA-FD8FB42F9AE4}"/>
    <cellStyle name="20% - Accent5 3 2 2 2 2" xfId="373" xr:uid="{C4E93415-550D-42A5-B247-FC74F577FD23}"/>
    <cellStyle name="20% - Accent5 3 2 2 3" xfId="374" xr:uid="{D79DCA6D-D46B-47C6-853E-FFC929A3E52A}"/>
    <cellStyle name="20% - Accent5 3 2 3" xfId="375" xr:uid="{3516F6BD-B90C-40C2-B02A-006832F01B28}"/>
    <cellStyle name="20% - Accent5 3 2 3 2" xfId="376" xr:uid="{2BBB0677-FE10-415D-A945-AE9B5E5FF623}"/>
    <cellStyle name="20% - Accent5 3 2 4" xfId="377" xr:uid="{E16BFE94-9582-49DD-8DCE-BB20509B54DF}"/>
    <cellStyle name="20% - Accent5 3 3" xfId="378" xr:uid="{0488DDA2-AB1D-4A28-AC61-B1299BF3F0D1}"/>
    <cellStyle name="20% - Accent5 3 3 2" xfId="379" xr:uid="{12ACE7C6-835C-429C-867A-4BFB19F6B3BC}"/>
    <cellStyle name="20% - Accent5 3 3 2 2" xfId="380" xr:uid="{7E84D096-B224-4992-8BEE-F62AEC2B693E}"/>
    <cellStyle name="20% - Accent5 3 3 2 2 2" xfId="381" xr:uid="{8EFB0F7A-1763-4F08-A5C2-633949BC39FD}"/>
    <cellStyle name="20% - Accent5 3 3 2 3" xfId="382" xr:uid="{7421EDB8-0BBC-4767-8458-C6D8250DA57D}"/>
    <cellStyle name="20% - Accent5 3 3 3" xfId="383" xr:uid="{4B87FF89-650B-47E1-BD25-A4A65D86FE24}"/>
    <cellStyle name="20% - Accent5 3 3 3 2" xfId="384" xr:uid="{D3192C8B-DCEF-40E5-85CC-E37D7AD17C94}"/>
    <cellStyle name="20% - Accent5 3 3 4" xfId="385" xr:uid="{A0273129-0628-4B0D-9306-B097727D5105}"/>
    <cellStyle name="20% - Accent5 3 4" xfId="386" xr:uid="{F3CAA400-5C68-4FE6-90CE-1F30606BC49A}"/>
    <cellStyle name="20% - Accent5 3 4 2" xfId="387" xr:uid="{70C0AD6D-06DE-4B89-86AE-F5ABE05983F0}"/>
    <cellStyle name="20% - Accent5 3 4 2 2" xfId="388" xr:uid="{243ED4BF-9548-4D41-9FE2-5F7D2D0138E8}"/>
    <cellStyle name="20% - Accent5 3 4 3" xfId="389" xr:uid="{37956B31-279B-4DAC-A0E9-933A3B01479C}"/>
    <cellStyle name="20% - Accent5 3 5" xfId="390" xr:uid="{3EE97EC7-D073-4254-8B25-7DE7A99F68F5}"/>
    <cellStyle name="20% - Accent5 3 5 2" xfId="391" xr:uid="{76BD14EF-90AE-48F6-A54A-0705FC1DB617}"/>
    <cellStyle name="20% - Accent5 3 6" xfId="392" xr:uid="{06C94B27-D958-4D0D-B3A8-BE89CFE4355E}"/>
    <cellStyle name="20% - Accent5 4" xfId="393" xr:uid="{B9DF5121-4845-4F06-9E63-12FEBCA67184}"/>
    <cellStyle name="20% - Accent5 5" xfId="394" xr:uid="{90F6587B-E99D-4B30-90B3-3F822C7FFB09}"/>
    <cellStyle name="20% - Accent5 6" xfId="395" xr:uid="{0796B904-AE16-46BA-9B6D-85FBFE691A1D}"/>
    <cellStyle name="20% - Accent5 7" xfId="396" xr:uid="{D6975401-50A6-45DF-939E-FB7B4A4EAFD3}"/>
    <cellStyle name="20% - Accent5 8" xfId="397" xr:uid="{EA9B2981-9278-4828-B23F-20C7CEF1D154}"/>
    <cellStyle name="20% - Accent5 9" xfId="398" xr:uid="{461DF98D-E139-498A-B44A-608806DB0F8A}"/>
    <cellStyle name="20% - Accent6 2" xfId="36" xr:uid="{C99E030E-522D-40D4-A168-A7DA79CF36E9}"/>
    <cellStyle name="20% - Accent6 2 10" xfId="399" xr:uid="{6B757618-E562-46D5-9CF8-E3F70DDD2221}"/>
    <cellStyle name="20% - Accent6 2 2" xfId="400" xr:uid="{3ABB6158-8665-4201-A688-355B0EC6CB3E}"/>
    <cellStyle name="20% - Accent6 2 2 2" xfId="401" xr:uid="{2D88C2C2-1B57-4931-BD9A-A20790411075}"/>
    <cellStyle name="20% - Accent6 2 2 3" xfId="402" xr:uid="{DF043BD4-4057-47AD-AA9B-33EEC97C5E64}"/>
    <cellStyle name="20% - Accent6 2 3" xfId="403" xr:uid="{9A4CC38D-D6A4-4987-8E61-B093C8520EBF}"/>
    <cellStyle name="20% - Accent6 2 3 2" xfId="404" xr:uid="{3FD4CDAB-FEE9-48FC-B842-E42ABFEB492D}"/>
    <cellStyle name="20% - Accent6 2 4" xfId="405" xr:uid="{A6E70482-18B2-4693-9B71-09E34E8A1B99}"/>
    <cellStyle name="20% - Accent6 2 5" xfId="406" xr:uid="{2346639C-5126-4936-A263-189DC03904B4}"/>
    <cellStyle name="20% - Accent6 2 6" xfId="407" xr:uid="{9177EDFE-6A4E-4CF3-82E3-64424F79F26C}"/>
    <cellStyle name="20% - Accent6 2 7" xfId="408" xr:uid="{B97E5EE1-63C5-417C-A98C-FC682F3F791F}"/>
    <cellStyle name="20% - Accent6 2 8" xfId="409" xr:uid="{824FB990-7A3B-4741-BE43-314F3014EF41}"/>
    <cellStyle name="20% - Accent6 2 9" xfId="410" xr:uid="{EB5B14CB-1D73-47BE-B466-048BCF7CDA3F}"/>
    <cellStyle name="20% - Accent6 3" xfId="411" xr:uid="{0C5B6431-89AF-46DC-8A18-06C006A0C4C7}"/>
    <cellStyle name="20% - Accent6 3 2" xfId="412" xr:uid="{580E7979-C410-46F0-854D-C339CAB8CC79}"/>
    <cellStyle name="20% - Accent6 3 2 2" xfId="413" xr:uid="{A84D6DEC-A03A-4855-A78F-2EF2E1D482FB}"/>
    <cellStyle name="20% - Accent6 3 2 2 2" xfId="414" xr:uid="{E23ABBFF-CC5A-41D6-9D6F-45234887CF4B}"/>
    <cellStyle name="20% - Accent6 3 2 2 2 2" xfId="415" xr:uid="{FB2CCE05-1764-428D-BB5C-08617D1F5CE5}"/>
    <cellStyle name="20% - Accent6 3 2 2 3" xfId="416" xr:uid="{C644D063-5E9D-4EF6-9EBF-71215B8F1886}"/>
    <cellStyle name="20% - Accent6 3 2 3" xfId="417" xr:uid="{B0CC5DB8-0341-4AA0-953A-52C5D2C6FCC7}"/>
    <cellStyle name="20% - Accent6 3 2 3 2" xfId="418" xr:uid="{DB159CD7-35C9-4257-940B-B8A1AD71304A}"/>
    <cellStyle name="20% - Accent6 3 2 4" xfId="419" xr:uid="{1DE933EC-31D9-48BC-9D5D-FB52631B5853}"/>
    <cellStyle name="20% - Accent6 3 3" xfId="420" xr:uid="{FA7E66D0-2C63-4410-AB88-772F5C1E75D3}"/>
    <cellStyle name="20% - Accent6 3 3 2" xfId="421" xr:uid="{E13EAC7A-7FB9-4338-8A9F-8C80486EFC4D}"/>
    <cellStyle name="20% - Accent6 3 3 2 2" xfId="422" xr:uid="{5D4C9353-BFA9-4DA5-84F6-D97C68A0899E}"/>
    <cellStyle name="20% - Accent6 3 3 2 2 2" xfId="423" xr:uid="{08DF7497-B5DF-410B-9D92-EE03F74DF73F}"/>
    <cellStyle name="20% - Accent6 3 3 2 3" xfId="424" xr:uid="{9BE9A9C4-D47F-43D5-AE6F-8DB6FEDE8AD3}"/>
    <cellStyle name="20% - Accent6 3 3 3" xfId="425" xr:uid="{26665A35-F4A7-4A22-8E10-C69B578E06AD}"/>
    <cellStyle name="20% - Accent6 3 3 3 2" xfId="426" xr:uid="{F8398A91-AFB3-429E-9404-C0B00700BF5F}"/>
    <cellStyle name="20% - Accent6 3 3 4" xfId="427" xr:uid="{D04BC373-84E9-446C-8928-8560C2C437D0}"/>
    <cellStyle name="20% - Accent6 3 4" xfId="428" xr:uid="{D417473A-050E-490D-B94E-4DB07EAA6901}"/>
    <cellStyle name="20% - Accent6 3 4 2" xfId="429" xr:uid="{097ED160-6686-45C4-AC65-8E38EED591DA}"/>
    <cellStyle name="20% - Accent6 3 4 2 2" xfId="430" xr:uid="{F038D8A6-D53B-4D09-A2FE-3869E510B874}"/>
    <cellStyle name="20% - Accent6 3 4 3" xfId="431" xr:uid="{7F669498-740C-48B6-B999-02BB2924078A}"/>
    <cellStyle name="20% - Accent6 3 5" xfId="432" xr:uid="{8C57D09E-D5BC-49A0-8DDC-68428CB8D8E1}"/>
    <cellStyle name="20% - Accent6 3 5 2" xfId="433" xr:uid="{6DBB8E7E-D520-4A63-9039-40AF4021E675}"/>
    <cellStyle name="20% - Accent6 3 6" xfId="434" xr:uid="{F15002FF-CCC5-4801-9FFB-8B30B3552884}"/>
    <cellStyle name="20% - Accent6 4" xfId="435" xr:uid="{95EFD4C1-7934-4A86-9CEF-FD23F94260D0}"/>
    <cellStyle name="20% - Accent6 5" xfId="436" xr:uid="{CCFC3F91-D2C0-4A44-A27C-38BED1594578}"/>
    <cellStyle name="20% - Accent6 6" xfId="437" xr:uid="{FF551D8E-8AF2-417D-82C3-C1C039BF55B5}"/>
    <cellStyle name="20% - Accent6 7" xfId="438" xr:uid="{271311F7-D923-4246-ADA3-813A83F3B476}"/>
    <cellStyle name="20% - Accent6 8" xfId="439" xr:uid="{AC1F2B4B-2291-4B40-941D-DDB5C8452C13}"/>
    <cellStyle name="20% - Accent6 9" xfId="440" xr:uid="{7F20305A-9B5E-4EA1-8BF1-60AA6B105200}"/>
    <cellStyle name="40 % - Accent1" xfId="441" xr:uid="{97C94752-3329-4BC6-9535-7841CA86CA20}"/>
    <cellStyle name="40 % - Accent2" xfId="442" xr:uid="{C5496AF0-75DD-4C70-A814-3FD4FF621F6B}"/>
    <cellStyle name="40 % - Accent3" xfId="443" xr:uid="{D516E815-5C59-4FDE-9F08-F50AB3F34ABC}"/>
    <cellStyle name="40 % - Accent4" xfId="444" xr:uid="{9CA6721C-9632-492B-9C68-829D069EB278}"/>
    <cellStyle name="40 % - Accent5" xfId="445" xr:uid="{9F04AD4D-20B1-4E7A-B26D-506BA0A6C279}"/>
    <cellStyle name="40 % - Accent6" xfId="446" xr:uid="{C2D691BE-7477-46BB-8164-498153B35F43}"/>
    <cellStyle name="40% - Accent1 2" xfId="37" xr:uid="{4FC0D757-B9DC-45F5-BC1D-77E3C61BFEAD}"/>
    <cellStyle name="40% - Accent1 2 10" xfId="447" xr:uid="{A6D05A2F-55F8-4724-8E52-7F27EA5A2D02}"/>
    <cellStyle name="40% - Accent1 2 2" xfId="448" xr:uid="{4A71D45C-D90C-4A42-8FBE-B2D235DF1C8A}"/>
    <cellStyle name="40% - Accent1 2 2 2" xfId="449" xr:uid="{2FF45044-F8E0-47ED-970C-5AF4AC2A515F}"/>
    <cellStyle name="40% - Accent1 2 2 3" xfId="450" xr:uid="{E051BE98-0A5A-4DCB-8E7E-814EFBABB996}"/>
    <cellStyle name="40% - Accent1 2 3" xfId="451" xr:uid="{1F225839-259B-4DC6-94B6-BAF3241936EE}"/>
    <cellStyle name="40% - Accent1 2 3 2" xfId="452" xr:uid="{5813372A-48FB-4F2C-8E34-3F18D7636B3D}"/>
    <cellStyle name="40% - Accent1 2 4" xfId="453" xr:uid="{8B487AF5-6541-4F1D-8C72-C323D274D05F}"/>
    <cellStyle name="40% - Accent1 2 5" xfId="454" xr:uid="{C50017C1-C87D-4DE3-A6A7-E57BCB61E538}"/>
    <cellStyle name="40% - Accent1 2 6" xfId="455" xr:uid="{EF08250A-D0C4-48B9-A552-878E280E3A3C}"/>
    <cellStyle name="40% - Accent1 2 7" xfId="456" xr:uid="{927C4CEB-3205-4924-A033-C2F4EAF5928D}"/>
    <cellStyle name="40% - Accent1 2 8" xfId="457" xr:uid="{9CEBC963-484B-4C83-8B2B-699F66EE6E10}"/>
    <cellStyle name="40% - Accent1 2 9" xfId="458" xr:uid="{F608F7D5-2DFB-4E1E-AB9A-E898E414854C}"/>
    <cellStyle name="40% - Accent1 3" xfId="459" xr:uid="{3EF37645-7D73-45BB-92E1-BA0686CBA228}"/>
    <cellStyle name="40% - Accent1 3 2" xfId="460" xr:uid="{7C41B7A9-50E9-4C82-A2EE-C0E1AF464763}"/>
    <cellStyle name="40% - Accent1 3 2 2" xfId="461" xr:uid="{AEC6B073-6407-4373-AA32-FD6070422DA6}"/>
    <cellStyle name="40% - Accent1 3 2 2 2" xfId="462" xr:uid="{1EC74A10-CB5B-424D-9194-75D86AF56298}"/>
    <cellStyle name="40% - Accent1 3 2 2 2 2" xfId="463" xr:uid="{8390ED53-B1F5-4926-9ED6-74F8CE1D1D0C}"/>
    <cellStyle name="40% - Accent1 3 2 2 3" xfId="464" xr:uid="{A1B91C03-79DE-4A74-A2C0-6CBA5EDBE285}"/>
    <cellStyle name="40% - Accent1 3 2 3" xfId="465" xr:uid="{788AC5A5-D74C-48AB-916D-36C8DED31C09}"/>
    <cellStyle name="40% - Accent1 3 2 3 2" xfId="466" xr:uid="{88BFDE1B-F99C-4CBC-992E-AA35C6606CCE}"/>
    <cellStyle name="40% - Accent1 3 2 4" xfId="467" xr:uid="{E01766F1-5ABB-489F-AB11-D2947B4480EC}"/>
    <cellStyle name="40% - Accent1 3 3" xfId="468" xr:uid="{B76D15B8-1322-4D7E-B6A4-48EC7D255DD6}"/>
    <cellStyle name="40% - Accent1 3 3 2" xfId="469" xr:uid="{78F27AF3-91E8-4D96-8CF6-7E4A35FBC1ED}"/>
    <cellStyle name="40% - Accent1 3 3 2 2" xfId="470" xr:uid="{12ACB2E4-051A-48AC-AC0E-32DE6A69F81A}"/>
    <cellStyle name="40% - Accent1 3 3 2 2 2" xfId="471" xr:uid="{118CD9BF-FB00-4DA1-AC8E-3FF5E4C67AFA}"/>
    <cellStyle name="40% - Accent1 3 3 2 3" xfId="472" xr:uid="{DA0B4A47-0913-4138-9CEF-E23556C2EF2C}"/>
    <cellStyle name="40% - Accent1 3 3 3" xfId="473" xr:uid="{05389AB5-8B74-48A1-A4A4-BA7803C38FBA}"/>
    <cellStyle name="40% - Accent1 3 3 3 2" xfId="474" xr:uid="{D0D11226-F966-4765-9EC1-7C66B919D55E}"/>
    <cellStyle name="40% - Accent1 3 3 4" xfId="475" xr:uid="{265BDB15-03CB-4465-8FCF-F53B6EACC92A}"/>
    <cellStyle name="40% - Accent1 3 4" xfId="476" xr:uid="{2B43DFF1-8960-481E-965C-070823A1DB00}"/>
    <cellStyle name="40% - Accent1 3 4 2" xfId="477" xr:uid="{DBC52DD1-336A-42A2-9C11-667335A2D2D8}"/>
    <cellStyle name="40% - Accent1 3 4 2 2" xfId="478" xr:uid="{E12CC54A-3782-4595-BB48-6CD7F2C6D964}"/>
    <cellStyle name="40% - Accent1 3 4 3" xfId="479" xr:uid="{CD76F95E-F8B0-49FD-BD85-CF3E09E912D3}"/>
    <cellStyle name="40% - Accent1 3 5" xfId="480" xr:uid="{BC2008B6-D83D-4AD6-943E-461628B14A3E}"/>
    <cellStyle name="40% - Accent1 3 5 2" xfId="481" xr:uid="{E916CEAB-E772-4C8D-ABE3-93DC45BF371E}"/>
    <cellStyle name="40% - Accent1 3 6" xfId="482" xr:uid="{FAA6CD5F-BCE2-49F3-B879-045D2AC0CCAF}"/>
    <cellStyle name="40% - Accent1 4" xfId="483" xr:uid="{3D57A41E-5B03-47DC-9A86-5660163634AC}"/>
    <cellStyle name="40% - Accent1 5" xfId="484" xr:uid="{E899C15C-4557-40E6-AD97-862FADD837EA}"/>
    <cellStyle name="40% - Accent1 6" xfId="485" xr:uid="{D8B7E5A4-6095-427F-B04B-A50BAF83BAF0}"/>
    <cellStyle name="40% - Accent1 7" xfId="486" xr:uid="{6263E3DA-1938-43AA-B012-CDDAC8635047}"/>
    <cellStyle name="40% - Accent1 8" xfId="487" xr:uid="{FCDF2281-C9FF-47E3-9F2A-BF0F9F4A3ECB}"/>
    <cellStyle name="40% - Accent1 9" xfId="488" xr:uid="{7054746F-99A0-45C1-AAAC-8170A31B0902}"/>
    <cellStyle name="40% - Accent2 2" xfId="38" xr:uid="{BFC70E72-1383-47D0-9B18-F1A661EB9EAC}"/>
    <cellStyle name="40% - Accent2 2 10" xfId="489" xr:uid="{D27F4DD7-4D34-4665-AC5D-B39BA55B6444}"/>
    <cellStyle name="40% - Accent2 2 2" xfId="490" xr:uid="{DD87621D-6E52-46A7-B729-483BA876A075}"/>
    <cellStyle name="40% - Accent2 2 2 2" xfId="491" xr:uid="{186273B9-9C2C-483A-A795-A076C6907491}"/>
    <cellStyle name="40% - Accent2 2 2 3" xfId="492" xr:uid="{E3A66098-7631-492E-9B7D-31BE85C9384B}"/>
    <cellStyle name="40% - Accent2 2 3" xfId="493" xr:uid="{8A1DD0E6-1AB1-4F8A-9CE7-5919E1E15BC7}"/>
    <cellStyle name="40% - Accent2 2 3 2" xfId="494" xr:uid="{8E28C1A1-EEC5-47CD-A3CD-1DE65554FE86}"/>
    <cellStyle name="40% - Accent2 2 4" xfId="495" xr:uid="{1AEDEBF9-D2D4-4673-90F4-9B76BC6566EA}"/>
    <cellStyle name="40% - Accent2 2 5" xfId="496" xr:uid="{2BC1056E-E42F-4ADC-9A36-DD5172A490B3}"/>
    <cellStyle name="40% - Accent2 2 6" xfId="497" xr:uid="{7F59E44A-5A29-42B3-B867-EA548D560932}"/>
    <cellStyle name="40% - Accent2 2 7" xfId="498" xr:uid="{0F4F573E-E47D-456E-9DA0-A6782574C956}"/>
    <cellStyle name="40% - Accent2 2 8" xfId="499" xr:uid="{AC34E51F-1D0C-4857-9F71-E47AEB806F44}"/>
    <cellStyle name="40% - Accent2 2 9" xfId="500" xr:uid="{089B116D-887B-4A33-87A8-0EBD16CDF8F4}"/>
    <cellStyle name="40% - Accent2 3" xfId="501" xr:uid="{DC49E232-1264-4EDE-BCC2-0F93C25FEEEA}"/>
    <cellStyle name="40% - Accent2 3 2" xfId="502" xr:uid="{90F3232F-34AE-42EA-A47B-0AEF8212B529}"/>
    <cellStyle name="40% - Accent2 3 2 2" xfId="503" xr:uid="{236997E0-A921-40D4-8DAF-B1EF85569347}"/>
    <cellStyle name="40% - Accent2 3 2 2 2" xfId="504" xr:uid="{AC7D9E75-22E4-4746-9F35-40B0F6C3619B}"/>
    <cellStyle name="40% - Accent2 3 2 2 2 2" xfId="505" xr:uid="{F02A2302-E75A-4218-AF54-50A73D690CB5}"/>
    <cellStyle name="40% - Accent2 3 2 2 3" xfId="506" xr:uid="{2C2FF0B4-AAE2-4FBE-9192-34677711C505}"/>
    <cellStyle name="40% - Accent2 3 2 3" xfId="507" xr:uid="{4B7BD692-44F1-4856-9E02-9E455EB1DFF0}"/>
    <cellStyle name="40% - Accent2 3 2 3 2" xfId="508" xr:uid="{DA52D5D7-51E0-4D2F-885B-AD72F10AE9BA}"/>
    <cellStyle name="40% - Accent2 3 2 4" xfId="509" xr:uid="{DB5EAB25-E5AE-43A9-9571-BFED4B44EF0C}"/>
    <cellStyle name="40% - Accent2 3 3" xfId="510" xr:uid="{E666076C-4031-4B43-AF13-315A24BD262A}"/>
    <cellStyle name="40% - Accent2 3 3 2" xfId="511" xr:uid="{CD806A00-CAD6-47CF-89A1-5AAF287D8B7B}"/>
    <cellStyle name="40% - Accent2 3 3 2 2" xfId="512" xr:uid="{0FCD5E1A-2037-42D9-9B25-465D60543151}"/>
    <cellStyle name="40% - Accent2 3 3 2 2 2" xfId="513" xr:uid="{F9FAD964-4BE4-4D70-9431-6C78ACF30ADA}"/>
    <cellStyle name="40% - Accent2 3 3 2 3" xfId="514" xr:uid="{83FB5716-5B55-4763-9E03-8BC1F6CB35D0}"/>
    <cellStyle name="40% - Accent2 3 3 3" xfId="515" xr:uid="{D1D2B611-DC4D-4C8C-8B37-932149A4BAF0}"/>
    <cellStyle name="40% - Accent2 3 3 3 2" xfId="516" xr:uid="{A1B70552-ED40-429C-8665-2FF9468097F1}"/>
    <cellStyle name="40% - Accent2 3 3 4" xfId="517" xr:uid="{FC7609E9-3696-4FE5-B8F9-9AF81917F97F}"/>
    <cellStyle name="40% - Accent2 3 4" xfId="518" xr:uid="{D5A05FF4-BA7B-4CCA-AE1A-449C1F0719BD}"/>
    <cellStyle name="40% - Accent2 3 4 2" xfId="519" xr:uid="{506D8378-DEA4-44A7-BF42-168DC2D89D8E}"/>
    <cellStyle name="40% - Accent2 3 4 2 2" xfId="520" xr:uid="{3C1F9BF1-AF4F-4A5E-A2D3-3DBBFE98DA22}"/>
    <cellStyle name="40% - Accent2 3 4 3" xfId="521" xr:uid="{C53DB175-F593-4BA0-AC9F-39E21CDDF10F}"/>
    <cellStyle name="40% - Accent2 3 5" xfId="522" xr:uid="{E0CBC8D7-A6C7-4AAB-85E9-DD3C716ED2CB}"/>
    <cellStyle name="40% - Accent2 3 5 2" xfId="523" xr:uid="{51D35C1E-6874-4C92-88A5-2114BAD8471D}"/>
    <cellStyle name="40% - Accent2 3 6" xfId="524" xr:uid="{324C7B2E-8D57-409F-91E2-26CACDB67561}"/>
    <cellStyle name="40% - Accent2 4" xfId="525" xr:uid="{73A436C1-2090-46A4-845F-F22339EA3A9D}"/>
    <cellStyle name="40% - Accent2 5" xfId="526" xr:uid="{F5A5243C-A61B-4B4E-92A7-DD69D871D14E}"/>
    <cellStyle name="40% - Accent2 6" xfId="527" xr:uid="{D30D72E0-934F-43F5-BCF6-1892C4035B71}"/>
    <cellStyle name="40% - Accent2 7" xfId="528" xr:uid="{9A5B55F7-0E34-4672-A2C5-C52379FB0D99}"/>
    <cellStyle name="40% - Accent2 8" xfId="529" xr:uid="{F23B9DCC-C1ED-4019-B086-BA8F689560F9}"/>
    <cellStyle name="40% - Accent2 9" xfId="530" xr:uid="{985A11C9-8FC5-4800-AC82-42AA6F13A191}"/>
    <cellStyle name="40% - Accent3 2" xfId="39" xr:uid="{64876C27-045D-4C45-A4A6-3B8BCE58D532}"/>
    <cellStyle name="40% - Accent3 2 10" xfId="531" xr:uid="{15D643AE-8BF1-4D4F-A8FE-55A625C3BE31}"/>
    <cellStyle name="40% - Accent3 2 2" xfId="532" xr:uid="{F92A522B-197C-42F2-8664-84461CB3B529}"/>
    <cellStyle name="40% - Accent3 2 2 2" xfId="533" xr:uid="{25286D09-C9E9-4B8F-BF70-7876AF4663E6}"/>
    <cellStyle name="40% - Accent3 2 2 3" xfId="534" xr:uid="{AB351C25-AB9E-4E71-ABBC-DAFC9CAB8F54}"/>
    <cellStyle name="40% - Accent3 2 3" xfId="535" xr:uid="{7284676B-5F50-45EE-BE9A-DA9E31FB5555}"/>
    <cellStyle name="40% - Accent3 2 3 2" xfId="536" xr:uid="{1A0CD4E6-7671-4F1F-B1BF-B9278651E28B}"/>
    <cellStyle name="40% - Accent3 2 4" xfId="537" xr:uid="{1A651C34-8715-46FC-87C9-DEFB5127F39E}"/>
    <cellStyle name="40% - Accent3 2 5" xfId="538" xr:uid="{5028E485-3B4E-4A30-8AA5-3F4B52126DCA}"/>
    <cellStyle name="40% - Accent3 2 6" xfId="539" xr:uid="{CC7BB297-D2CD-45E3-A6B0-4D45B3E2188E}"/>
    <cellStyle name="40% - Accent3 2 7" xfId="540" xr:uid="{55F8FB04-F140-45AF-A2A6-F77EDBECC0D2}"/>
    <cellStyle name="40% - Accent3 2 8" xfId="541" xr:uid="{D2DB0A74-EA19-40B1-9B8A-F3A3AF73D24B}"/>
    <cellStyle name="40% - Accent3 2 9" xfId="542" xr:uid="{AF35444D-9FF6-45CC-A900-D17F43A2F758}"/>
    <cellStyle name="40% - Accent3 3" xfId="543" xr:uid="{D280D341-D33A-42E8-986A-E23E728E078E}"/>
    <cellStyle name="40% - Accent3 3 2" xfId="544" xr:uid="{35FFD7B3-ACAE-4656-87B2-AE7A14C7DFA5}"/>
    <cellStyle name="40% - Accent3 3 2 2" xfId="545" xr:uid="{CF3CFF73-7C32-456A-BDD5-99F27E834AB1}"/>
    <cellStyle name="40% - Accent3 3 2 2 2" xfId="546" xr:uid="{789BD695-AEC9-4B56-A6B1-5C3B26E56029}"/>
    <cellStyle name="40% - Accent3 3 2 2 2 2" xfId="547" xr:uid="{44E7DE84-EA39-4015-96EC-08433517953E}"/>
    <cellStyle name="40% - Accent3 3 2 2 3" xfId="548" xr:uid="{A1F801CF-1B95-4024-A975-45793E36D30C}"/>
    <cellStyle name="40% - Accent3 3 2 3" xfId="549" xr:uid="{0A7A4A2B-E22E-43C9-A608-51DEC2BF77AB}"/>
    <cellStyle name="40% - Accent3 3 2 3 2" xfId="550" xr:uid="{C35BEA9D-C568-45F0-88AB-5CF6029DAE91}"/>
    <cellStyle name="40% - Accent3 3 2 4" xfId="551" xr:uid="{38DFF6D7-21B6-44CE-8C47-1B0BF121D71E}"/>
    <cellStyle name="40% - Accent3 3 3" xfId="552" xr:uid="{014EF2FD-2392-448B-989A-852370E273D2}"/>
    <cellStyle name="40% - Accent3 3 3 2" xfId="553" xr:uid="{BD9A182A-DD2E-4E89-B18E-E0BDBFFD9D69}"/>
    <cellStyle name="40% - Accent3 3 3 2 2" xfId="554" xr:uid="{EFFF45C9-30C8-4DEA-8F47-3411E2329F04}"/>
    <cellStyle name="40% - Accent3 3 3 2 2 2" xfId="555" xr:uid="{FF868904-DDC0-45AC-9898-1C597B5A9785}"/>
    <cellStyle name="40% - Accent3 3 3 2 3" xfId="556" xr:uid="{C0D4FF4F-9FD4-4884-BBAC-1EC7CC22FCD0}"/>
    <cellStyle name="40% - Accent3 3 3 3" xfId="557" xr:uid="{669C8AA6-D3ED-45FC-A665-D99439C32098}"/>
    <cellStyle name="40% - Accent3 3 3 3 2" xfId="558" xr:uid="{001B68F6-A925-455A-98E5-DA4EC6B4A51A}"/>
    <cellStyle name="40% - Accent3 3 3 4" xfId="559" xr:uid="{55D7C8BA-3548-471E-B9F3-284B4F568B5B}"/>
    <cellStyle name="40% - Accent3 3 4" xfId="560" xr:uid="{4AA6EBF2-CCC3-4D84-9A52-AC303D420D22}"/>
    <cellStyle name="40% - Accent3 3 4 2" xfId="561" xr:uid="{4261D8AA-5694-46EB-9670-556137F924B4}"/>
    <cellStyle name="40% - Accent3 3 4 2 2" xfId="562" xr:uid="{8EEF5AEF-C3C1-4A0E-B9E1-2CB0A134A495}"/>
    <cellStyle name="40% - Accent3 3 4 3" xfId="563" xr:uid="{B56B5212-FA0C-45B0-B640-9A148BC07587}"/>
    <cellStyle name="40% - Accent3 3 5" xfId="564" xr:uid="{57A45F65-6FAA-4240-9566-48AA62907251}"/>
    <cellStyle name="40% - Accent3 3 5 2" xfId="565" xr:uid="{25DB199B-4858-4F86-A277-8FE82B40A7BF}"/>
    <cellStyle name="40% - Accent3 3 6" xfId="566" xr:uid="{5A9BC25A-9B2D-4073-9757-8E9665276F37}"/>
    <cellStyle name="40% - Accent3 4" xfId="567" xr:uid="{7751DBAD-149B-4698-BAE8-482B6CAC4E84}"/>
    <cellStyle name="40% - Accent3 5" xfId="568" xr:uid="{780B0426-6553-4E26-93D1-883C85353C54}"/>
    <cellStyle name="40% - Accent3 6" xfId="569" xr:uid="{067E6D23-E21A-43C8-A9BC-04094A84F34D}"/>
    <cellStyle name="40% - Accent3 7" xfId="570" xr:uid="{5F8BCEB7-D414-4813-BC20-67CCAFAF96FB}"/>
    <cellStyle name="40% - Accent3 8" xfId="571" xr:uid="{CAA74B20-674A-4112-8469-C17ADFF1470F}"/>
    <cellStyle name="40% - Accent3 9" xfId="572" xr:uid="{42A9944B-B8B6-493A-906B-92B1B4C6BC33}"/>
    <cellStyle name="40% - Accent4 2" xfId="40" xr:uid="{2C0B604C-99C3-4F81-B32D-C917BF08B500}"/>
    <cellStyle name="40% - Accent4 2 10" xfId="573" xr:uid="{27A545F8-0671-487B-8002-14B1BD231598}"/>
    <cellStyle name="40% - Accent4 2 2" xfId="574" xr:uid="{5A9E8666-6AF6-40BC-BC81-BE8ACE5243B9}"/>
    <cellStyle name="40% - Accent4 2 2 2" xfId="575" xr:uid="{8CA49F89-10C4-4B3D-8697-678C28DC9328}"/>
    <cellStyle name="40% - Accent4 2 2 3" xfId="576" xr:uid="{CDF8EBC0-B03B-4933-B6E5-4C84EC997D36}"/>
    <cellStyle name="40% - Accent4 2 3" xfId="577" xr:uid="{399E81FA-6F8B-44DA-A50D-331332230426}"/>
    <cellStyle name="40% - Accent4 2 3 2" xfId="578" xr:uid="{28B17B10-18E1-4BB3-BDE0-EB8AA824B33D}"/>
    <cellStyle name="40% - Accent4 2 4" xfId="579" xr:uid="{5DB6B891-7885-4CD8-935A-A26A4A1202CE}"/>
    <cellStyle name="40% - Accent4 2 5" xfId="580" xr:uid="{3181EBF6-D655-4B40-B768-4D30ACCE8103}"/>
    <cellStyle name="40% - Accent4 2 6" xfId="581" xr:uid="{E8FF72E5-2F30-4F14-BC3C-7CBE8A5D6F5F}"/>
    <cellStyle name="40% - Accent4 2 7" xfId="582" xr:uid="{17CC3AFE-E129-45AA-9D83-36E7681C30FF}"/>
    <cellStyle name="40% - Accent4 2 8" xfId="583" xr:uid="{66E966EC-2AE3-4543-859B-E2074F5C5DD6}"/>
    <cellStyle name="40% - Accent4 2 9" xfId="584" xr:uid="{6B25A546-8A8A-43E2-BCF2-07D375379B16}"/>
    <cellStyle name="40% - Accent4 3" xfId="585" xr:uid="{DE4DB5BD-D5FA-48D0-A961-78BC661B02F8}"/>
    <cellStyle name="40% - Accent4 3 2" xfId="586" xr:uid="{D2859153-7B47-47B8-9781-FE20439142B5}"/>
    <cellStyle name="40% - Accent4 3 2 2" xfId="587" xr:uid="{3A977A7F-B059-4382-97F5-EE0B42D4F5A7}"/>
    <cellStyle name="40% - Accent4 3 2 2 2" xfId="588" xr:uid="{0C5ACFC5-A185-44BC-B6EE-C4E96629C495}"/>
    <cellStyle name="40% - Accent4 3 2 2 2 2" xfId="589" xr:uid="{D87855A7-52F2-4B5A-9880-888DDEF0CF69}"/>
    <cellStyle name="40% - Accent4 3 2 2 3" xfId="590" xr:uid="{9E81392D-D250-433B-BBFA-BA6C71FACABE}"/>
    <cellStyle name="40% - Accent4 3 2 3" xfId="591" xr:uid="{91CF5DC0-67D4-46A2-B21A-E68B83D07F3D}"/>
    <cellStyle name="40% - Accent4 3 2 3 2" xfId="592" xr:uid="{C17FA360-C745-4CBA-A292-68F392C7A78B}"/>
    <cellStyle name="40% - Accent4 3 2 4" xfId="593" xr:uid="{6C9892C1-8A3E-4630-9BEF-36F01454F85B}"/>
    <cellStyle name="40% - Accent4 3 3" xfId="594" xr:uid="{B6886D7E-DCE9-479E-8294-2F2BD297BE18}"/>
    <cellStyle name="40% - Accent4 3 3 2" xfId="595" xr:uid="{A27CFBB5-E1E6-41C4-BA21-EF8D36CEAD48}"/>
    <cellStyle name="40% - Accent4 3 3 2 2" xfId="596" xr:uid="{B94CE98D-4706-484F-9A3C-80775195FF75}"/>
    <cellStyle name="40% - Accent4 3 3 2 2 2" xfId="597" xr:uid="{DC14D0EA-76E1-49DE-80A1-C9C7A43FC17D}"/>
    <cellStyle name="40% - Accent4 3 3 2 3" xfId="598" xr:uid="{62D25DD8-2EBA-44CE-80EF-86AD72944382}"/>
    <cellStyle name="40% - Accent4 3 3 3" xfId="599" xr:uid="{7D1CEE18-58D7-4199-AC7E-169E8FCFA78F}"/>
    <cellStyle name="40% - Accent4 3 3 3 2" xfId="600" xr:uid="{2ED2AC2B-3FB9-4222-A37A-1DDAF9B94A56}"/>
    <cellStyle name="40% - Accent4 3 3 4" xfId="601" xr:uid="{7893BEEB-2EB4-4276-8BFF-68350477769E}"/>
    <cellStyle name="40% - Accent4 3 4" xfId="602" xr:uid="{87A245D5-F48F-4B92-9E1B-5DCA9B80EF0B}"/>
    <cellStyle name="40% - Accent4 3 4 2" xfId="603" xr:uid="{E15C776A-B890-4B4F-AF46-3E113B0D3B2A}"/>
    <cellStyle name="40% - Accent4 3 4 2 2" xfId="604" xr:uid="{0A275D0B-3479-4127-945A-1469B72D6F02}"/>
    <cellStyle name="40% - Accent4 3 4 3" xfId="605" xr:uid="{4CC4C1CF-2F1A-4D00-A523-DC593994E2DB}"/>
    <cellStyle name="40% - Accent4 3 5" xfId="606" xr:uid="{1A1201CD-0D8C-4D8B-879F-00B9B6A675BF}"/>
    <cellStyle name="40% - Accent4 3 5 2" xfId="607" xr:uid="{46280076-2399-4EDE-B6E6-D4F433CEFA9A}"/>
    <cellStyle name="40% - Accent4 3 6" xfId="608" xr:uid="{C3D8DCC0-92A2-4817-8A6C-4AA7FCC97E44}"/>
    <cellStyle name="40% - Accent4 4" xfId="609" xr:uid="{5B51DD09-8128-4067-9CF0-B62175F09B46}"/>
    <cellStyle name="40% - Accent4 5" xfId="610" xr:uid="{4E9D2259-09F5-4F5A-BC41-35DFAAB6CBC0}"/>
    <cellStyle name="40% - Accent4 6" xfId="611" xr:uid="{FCFAC427-44D3-4357-9FC6-18328F93CC2F}"/>
    <cellStyle name="40% - Accent4 7" xfId="612" xr:uid="{D6B4B289-762F-4508-AE88-DCF1CC8B2685}"/>
    <cellStyle name="40% - Accent4 8" xfId="613" xr:uid="{54EEAE5E-F0F2-4266-828B-D0E4B20780D6}"/>
    <cellStyle name="40% - Accent4 9" xfId="614" xr:uid="{66D631EC-B187-4247-B6C2-0ACAE59521A0}"/>
    <cellStyle name="40% - Accent5 2" xfId="41" xr:uid="{86B4AAE8-C8FA-4181-919D-85566791918A}"/>
    <cellStyle name="40% - Accent5 2 10" xfId="615" xr:uid="{8218D514-BB12-44C9-AA09-F0257FC25439}"/>
    <cellStyle name="40% - Accent5 2 2" xfId="616" xr:uid="{876E8DCC-EF4E-46CB-8151-42214C6684EB}"/>
    <cellStyle name="40% - Accent5 2 2 2" xfId="617" xr:uid="{91595300-B0C1-4BC1-98CE-8C0397CA2F0D}"/>
    <cellStyle name="40% - Accent5 2 2 3" xfId="618" xr:uid="{3468DAF9-5846-4BE6-BD7A-1A4591C7109C}"/>
    <cellStyle name="40% - Accent5 2 3" xfId="619" xr:uid="{41879385-B672-495A-8B02-D16D31964AC3}"/>
    <cellStyle name="40% - Accent5 2 3 2" xfId="620" xr:uid="{6C80086C-DBD1-4AE0-9D29-71E88EB1DA7F}"/>
    <cellStyle name="40% - Accent5 2 4" xfId="621" xr:uid="{7407EAB8-B704-4405-9A94-28B6E38A800B}"/>
    <cellStyle name="40% - Accent5 2 5" xfId="622" xr:uid="{65A68529-B924-4731-B42F-29531247A3B1}"/>
    <cellStyle name="40% - Accent5 2 6" xfId="623" xr:uid="{B6E3458D-0F4F-481B-B5E9-770CBAAC88A6}"/>
    <cellStyle name="40% - Accent5 2 7" xfId="624" xr:uid="{A397A738-4658-4F1A-85C1-AFD39C11FF25}"/>
    <cellStyle name="40% - Accent5 2 8" xfId="625" xr:uid="{F9138E45-5B45-4092-AD2E-3E23B2A5D937}"/>
    <cellStyle name="40% - Accent5 2 9" xfId="626" xr:uid="{A835AAFA-ACD1-4F13-8728-D67443E13C65}"/>
    <cellStyle name="40% - Accent5 3" xfId="627" xr:uid="{128FDAF3-9F85-4096-A69C-7A3B8A3A8D9F}"/>
    <cellStyle name="40% - Accent5 3 2" xfId="628" xr:uid="{E3D5255A-9DBA-4A58-8685-4C8FB937A19E}"/>
    <cellStyle name="40% - Accent5 3 2 2" xfId="629" xr:uid="{BEC8EA91-D7F5-4BD0-BFE7-CBEA48B195CD}"/>
    <cellStyle name="40% - Accent5 3 2 2 2" xfId="630" xr:uid="{0344EC48-29E6-4E21-AF1B-25C0838409D8}"/>
    <cellStyle name="40% - Accent5 3 2 2 2 2" xfId="631" xr:uid="{00A50285-1229-4A05-A720-543F5F3AFBA0}"/>
    <cellStyle name="40% - Accent5 3 2 2 3" xfId="632" xr:uid="{5B3D9E3A-30BC-4588-BDB7-E65CFB7F538E}"/>
    <cellStyle name="40% - Accent5 3 2 3" xfId="633" xr:uid="{BD8E3941-F056-4339-8DEE-F3970A07830C}"/>
    <cellStyle name="40% - Accent5 3 2 3 2" xfId="634" xr:uid="{7077CC3E-9691-4FA3-84A6-0D0909402CC8}"/>
    <cellStyle name="40% - Accent5 3 2 4" xfId="635" xr:uid="{585B1C09-77DE-4E08-9329-BDE84E83327B}"/>
    <cellStyle name="40% - Accent5 3 3" xfId="636" xr:uid="{2ADBD8B1-DC79-4369-8060-ED9A403AB044}"/>
    <cellStyle name="40% - Accent5 3 3 2" xfId="637" xr:uid="{4067DA16-AC67-4CC2-AE15-7F06F7601A6A}"/>
    <cellStyle name="40% - Accent5 3 3 2 2" xfId="638" xr:uid="{3B207712-5D18-4329-AFEC-E5F8250D490A}"/>
    <cellStyle name="40% - Accent5 3 3 2 2 2" xfId="639" xr:uid="{8BF20447-79B4-4DA1-8B3F-911DD42E6918}"/>
    <cellStyle name="40% - Accent5 3 3 2 3" xfId="640" xr:uid="{764CB7C8-B76B-4500-8111-BCFD1A6C276D}"/>
    <cellStyle name="40% - Accent5 3 3 3" xfId="641" xr:uid="{BA3BA504-BDE6-4EF2-A6C4-9FB0B07541B0}"/>
    <cellStyle name="40% - Accent5 3 3 3 2" xfId="642" xr:uid="{10FB1D2D-94BA-48E6-A7AE-A277CB6DD776}"/>
    <cellStyle name="40% - Accent5 3 3 4" xfId="643" xr:uid="{5A9B8F57-F28B-434D-AFA6-A810EF02A138}"/>
    <cellStyle name="40% - Accent5 3 4" xfId="644" xr:uid="{91DCBAD7-C3EB-49E0-B9EF-C5C727BF63BA}"/>
    <cellStyle name="40% - Accent5 3 4 2" xfId="645" xr:uid="{CC289D79-6A2F-4D1F-9752-1CB0E0F05813}"/>
    <cellStyle name="40% - Accent5 3 4 2 2" xfId="646" xr:uid="{7B900B83-44D6-47C0-87F3-4DFE9FCF3161}"/>
    <cellStyle name="40% - Accent5 3 4 3" xfId="647" xr:uid="{0D34D4CB-FEAF-4056-8C34-EEEEE95B5532}"/>
    <cellStyle name="40% - Accent5 3 5" xfId="648" xr:uid="{473A747B-6C8E-46E4-80C2-C079FB9FA7A5}"/>
    <cellStyle name="40% - Accent5 3 5 2" xfId="649" xr:uid="{734F71CB-C3CC-4836-A6A0-DA9B34352DA3}"/>
    <cellStyle name="40% - Accent5 3 6" xfId="650" xr:uid="{7F9B53E5-E6F4-46AA-8D7D-BD6728305E2B}"/>
    <cellStyle name="40% - Accent5 4" xfId="651" xr:uid="{4597C601-C523-47B8-B381-BE42343CFE2E}"/>
    <cellStyle name="40% - Accent5 5" xfId="652" xr:uid="{941B8858-98BA-4A7C-8218-D1BAD447718B}"/>
    <cellStyle name="40% - Accent5 6" xfId="653" xr:uid="{6C363213-EBD4-453F-91E7-8BC131BFDED5}"/>
    <cellStyle name="40% - Accent5 7" xfId="654" xr:uid="{96B0B5B0-6905-47DF-9F4B-68F260E52990}"/>
    <cellStyle name="40% - Accent5 8" xfId="655" xr:uid="{F1544853-42F2-4976-83F2-92ED86278F67}"/>
    <cellStyle name="40% - Accent5 9" xfId="656" xr:uid="{250A8D10-53F7-40D1-A145-A15FE78D43C7}"/>
    <cellStyle name="40% - Accent6 2" xfId="42" xr:uid="{61F92D83-2F95-4A81-9B91-E3B0E95F1C90}"/>
    <cellStyle name="40% - Accent6 2 10" xfId="657" xr:uid="{05C99E63-14BB-4ACA-BCA6-86D8A6F6697F}"/>
    <cellStyle name="40% - Accent6 2 2" xfId="658" xr:uid="{2F851E19-2097-4C05-8232-16FFACB37456}"/>
    <cellStyle name="40% - Accent6 2 2 2" xfId="659" xr:uid="{AA48001E-965D-4FF3-9ABF-BA04344FDA1D}"/>
    <cellStyle name="40% - Accent6 2 2 3" xfId="660" xr:uid="{1EA65C99-8F4C-44C2-955C-53CC6D67FD06}"/>
    <cellStyle name="40% - Accent6 2 3" xfId="661" xr:uid="{9E1CC43F-CDE3-44DE-9541-D87648E9F605}"/>
    <cellStyle name="40% - Accent6 2 3 2" xfId="662" xr:uid="{76BB4CE8-07F0-4BCC-B603-1977EA007BF5}"/>
    <cellStyle name="40% - Accent6 2 4" xfId="663" xr:uid="{5832A6AC-E3B1-43DD-A1C5-45C2694F3F1A}"/>
    <cellStyle name="40% - Accent6 2 5" xfId="664" xr:uid="{75F4ABC3-145A-42F6-AE99-9BFD1F196C9A}"/>
    <cellStyle name="40% - Accent6 2 6" xfId="665" xr:uid="{0BB4785B-9509-45FD-B66A-4096EC4A7AD5}"/>
    <cellStyle name="40% - Accent6 2 7" xfId="666" xr:uid="{67B53C5B-6CFF-4E3C-B1CC-EC38042F42C5}"/>
    <cellStyle name="40% - Accent6 2 8" xfId="667" xr:uid="{82CB8BC7-5C1B-4362-9737-CCAD1670F97F}"/>
    <cellStyle name="40% - Accent6 2 9" xfId="668" xr:uid="{C59D9C9F-8791-4F59-A227-E601C33C9DB0}"/>
    <cellStyle name="40% - Accent6 3" xfId="669" xr:uid="{C71DCBB8-F37A-4C70-A51A-56D6A4A981A6}"/>
    <cellStyle name="40% - Accent6 3 2" xfId="670" xr:uid="{1A24CBA2-7018-44DD-9BA8-BE1B4354C631}"/>
    <cellStyle name="40% - Accent6 3 2 2" xfId="671" xr:uid="{26F43A9D-5FF9-4A35-98A7-86A1498FDCA7}"/>
    <cellStyle name="40% - Accent6 3 2 2 2" xfId="672" xr:uid="{B8BB2292-92E8-4C4F-9177-E05D6F6784D0}"/>
    <cellStyle name="40% - Accent6 3 2 2 2 2" xfId="673" xr:uid="{2FA79F7C-65F8-46D5-B76E-D019B07272AC}"/>
    <cellStyle name="40% - Accent6 3 2 2 3" xfId="674" xr:uid="{24BDB570-5F1B-4335-88E3-76F0D66A2DDE}"/>
    <cellStyle name="40% - Accent6 3 2 3" xfId="675" xr:uid="{E176F4FA-EBF0-43A5-B88E-EFD559E0AC7F}"/>
    <cellStyle name="40% - Accent6 3 2 3 2" xfId="676" xr:uid="{0E7AD7A3-0124-4E49-9711-5DA2FC995463}"/>
    <cellStyle name="40% - Accent6 3 2 4" xfId="677" xr:uid="{189C1F4C-0224-4E32-A34E-298475594162}"/>
    <cellStyle name="40% - Accent6 3 3" xfId="678" xr:uid="{373B61AC-3612-47F5-8612-9F9D260C31E3}"/>
    <cellStyle name="40% - Accent6 3 3 2" xfId="679" xr:uid="{56471281-F177-4A83-8B6F-B00FF746D9F6}"/>
    <cellStyle name="40% - Accent6 3 3 2 2" xfId="680" xr:uid="{71F302A3-8271-42DA-8B75-3E84CD35BA32}"/>
    <cellStyle name="40% - Accent6 3 3 2 2 2" xfId="681" xr:uid="{8F253046-C4EC-4BC3-909E-7AB372C48F5C}"/>
    <cellStyle name="40% - Accent6 3 3 2 3" xfId="682" xr:uid="{6F0C1755-85AF-43E5-8CC8-1251B4F1A407}"/>
    <cellStyle name="40% - Accent6 3 3 3" xfId="683" xr:uid="{15278DC0-813E-4B7A-BA9F-B489C719127B}"/>
    <cellStyle name="40% - Accent6 3 3 3 2" xfId="684" xr:uid="{51337C9F-0FC3-4721-A2ED-04008C45EF92}"/>
    <cellStyle name="40% - Accent6 3 3 4" xfId="685" xr:uid="{F33835D2-845E-4A17-9197-7763F562DC7D}"/>
    <cellStyle name="40% - Accent6 3 4" xfId="686" xr:uid="{7F69ED79-51BB-44B6-8D78-EEA7E161CF4F}"/>
    <cellStyle name="40% - Accent6 3 4 2" xfId="687" xr:uid="{65B5C331-0290-4B96-B98E-EA6E02541974}"/>
    <cellStyle name="40% - Accent6 3 4 2 2" xfId="688" xr:uid="{C228B068-6980-45A4-AB60-486D88F2D0D7}"/>
    <cellStyle name="40% - Accent6 3 4 3" xfId="689" xr:uid="{0D618172-DC79-420D-9050-3747AA0B7F0C}"/>
    <cellStyle name="40% - Accent6 3 5" xfId="690" xr:uid="{343E6CC3-17F9-4AE0-8C57-F0C72ED95F3E}"/>
    <cellStyle name="40% - Accent6 3 5 2" xfId="691" xr:uid="{0343D0CD-252B-4D4E-ADB1-A92EAC5D1D11}"/>
    <cellStyle name="40% - Accent6 3 6" xfId="692" xr:uid="{BE637923-6B0F-4195-AFF6-4C58704D0761}"/>
    <cellStyle name="40% - Accent6 4" xfId="693" xr:uid="{C4B228FF-C0F6-444F-B853-D63132CD7650}"/>
    <cellStyle name="40% - Accent6 5" xfId="694" xr:uid="{14A9266B-582D-47BB-A22E-234A71180C49}"/>
    <cellStyle name="40% - Accent6 6" xfId="695" xr:uid="{F735CFA9-A897-44D7-B9A3-9B7BDA90273A}"/>
    <cellStyle name="40% - Accent6 7" xfId="696" xr:uid="{7D92EB9B-6725-4000-A1E6-14850AC0F73A}"/>
    <cellStyle name="40% - Accent6 8" xfId="697" xr:uid="{CFD2AB8C-3AB5-4EBC-AB2C-DBF8700F97AB}"/>
    <cellStyle name="40% - Accent6 9" xfId="698" xr:uid="{6F60F166-9AE8-4826-9ADB-B3B488292DD0}"/>
    <cellStyle name="60 % - Accent1" xfId="699" xr:uid="{FEC444AA-86A7-4D4D-A0DA-9645D0D4C7D2}"/>
    <cellStyle name="60 % - Accent2" xfId="700" xr:uid="{4698B134-24B4-448A-9971-B4D5C4B0B04A}"/>
    <cellStyle name="60 % - Accent3" xfId="701" xr:uid="{35ADD47C-B83D-4A61-9709-F208C7C5BE75}"/>
    <cellStyle name="60 % - Accent4" xfId="702" xr:uid="{030A9C9D-A1C9-4E7B-BB94-706FED263829}"/>
    <cellStyle name="60 % - Accent5" xfId="703" xr:uid="{AF4E85F2-6497-4739-9180-24E46424B6EE}"/>
    <cellStyle name="60 % - Accent6" xfId="704" xr:uid="{1B4040F6-7D6D-4229-B3A3-0FD8FCD3D899}"/>
    <cellStyle name="60% - Accent1 2" xfId="43" xr:uid="{AE55CC04-0214-4165-AA14-353102C0E302}"/>
    <cellStyle name="60% - Accent1 2 2" xfId="705" xr:uid="{AB8390EE-399D-4F0E-8E5D-E360E864F60F}"/>
    <cellStyle name="60% - Accent1 2 3" xfId="706" xr:uid="{F8E26CE1-2390-46D2-B231-3912BA24E522}"/>
    <cellStyle name="60% - Accent1 2 4" xfId="707" xr:uid="{FE164126-5BAD-45AB-A85E-491169140E4C}"/>
    <cellStyle name="60% - Accent1 2 5" xfId="708" xr:uid="{6839540E-6CA0-4CE5-A42C-9AD068535A35}"/>
    <cellStyle name="60% - Accent1 2 6" xfId="709" xr:uid="{6ED6C04B-3CFA-4DEA-B051-5C209F1EE2D4}"/>
    <cellStyle name="60% - Accent1 2 7" xfId="710" xr:uid="{3242FD2C-CEED-4170-91B8-F39C2AC17451}"/>
    <cellStyle name="60% - Accent1 2 8" xfId="711" xr:uid="{1663286F-D279-4D22-B790-B6255984BA76}"/>
    <cellStyle name="60% - Accent1 2 9" xfId="712" xr:uid="{6D913D94-9B63-402E-BF1A-8D3E524FA07D}"/>
    <cellStyle name="60% - Accent1 3" xfId="713" xr:uid="{1C167E40-8C34-4597-B46D-A9EDC8EE9131}"/>
    <cellStyle name="60% - Accent2 2" xfId="44" xr:uid="{65986A0C-C0CE-4746-B7C1-CCDAA8279C68}"/>
    <cellStyle name="60% - Accent2 2 2" xfId="714" xr:uid="{FD0D7D7A-924E-4E07-9B34-4FFB43EEC21E}"/>
    <cellStyle name="60% - Accent2 2 3" xfId="715" xr:uid="{7112456E-50DA-4C52-BF55-7FECD2699669}"/>
    <cellStyle name="60% - Accent2 2 4" xfId="716" xr:uid="{86347A7B-F9C0-48F1-9E8D-D644245DC985}"/>
    <cellStyle name="60% - Accent2 2 5" xfId="717" xr:uid="{48AA8C30-E97C-4E48-9EAE-A3C1633BDF19}"/>
    <cellStyle name="60% - Accent2 2 6" xfId="718" xr:uid="{EE03B7AD-60F5-46BF-8374-875F0FD6F724}"/>
    <cellStyle name="60% - Accent2 2 7" xfId="719" xr:uid="{EC8586EE-B14C-402C-9BAE-C1A43E58A324}"/>
    <cellStyle name="60% - Accent2 2 8" xfId="720" xr:uid="{43FF6D57-D611-4A3D-8FD4-EDBCBA22C965}"/>
    <cellStyle name="60% - Accent2 2 9" xfId="721" xr:uid="{C36951EB-24CB-400A-87FC-B9C478B9CF1D}"/>
    <cellStyle name="60% - Accent2 3" xfId="722" xr:uid="{B38F3A3B-E292-49A3-9487-C581CE242DDA}"/>
    <cellStyle name="60% - Accent3 2" xfId="45" xr:uid="{DE8DF9CD-6B8C-4E69-B5E7-8AFFEB5BBF99}"/>
    <cellStyle name="60% - Accent3 2 2" xfId="723" xr:uid="{CC1FD23D-73D7-4C01-BA5D-C0658C5ADEE3}"/>
    <cellStyle name="60% - Accent3 2 3" xfId="724" xr:uid="{875D55B5-63E0-4A5A-A10C-8B17F61DFC3E}"/>
    <cellStyle name="60% - Accent3 2 4" xfId="725" xr:uid="{F4A5BDEA-0A10-43E1-ADBF-89EC43833241}"/>
    <cellStyle name="60% - Accent3 2 5" xfId="726" xr:uid="{9325AC74-54B3-465A-A90E-24AC731A4C0E}"/>
    <cellStyle name="60% - Accent3 2 6" xfId="727" xr:uid="{B35C84DA-F4DA-484C-A60B-AFD29B5DAFA3}"/>
    <cellStyle name="60% - Accent3 2 7" xfId="728" xr:uid="{AF74ED0B-7EC0-4C44-960B-61533AEAEC07}"/>
    <cellStyle name="60% - Accent3 2 8" xfId="729" xr:uid="{A2C826BD-D9C4-410B-828E-DFB7CD228038}"/>
    <cellStyle name="60% - Accent3 2 9" xfId="730" xr:uid="{7FE5DB98-740A-46D0-B3FB-07239FD46614}"/>
    <cellStyle name="60% - Accent3 3" xfId="731" xr:uid="{4BBD119C-36A3-48A9-A069-49203DB0E080}"/>
    <cellStyle name="60% - Accent4 2" xfId="46" xr:uid="{230E5539-1A84-488D-A915-42A9CB9614D9}"/>
    <cellStyle name="60% - Accent4 2 2" xfId="732" xr:uid="{760F13E6-CCB1-4A47-BCD7-794B16166681}"/>
    <cellStyle name="60% - Accent4 2 3" xfId="733" xr:uid="{972F0174-41C0-4D81-B929-29C9A5026827}"/>
    <cellStyle name="60% - Accent4 2 4" xfId="734" xr:uid="{072085AD-1F33-47A1-B885-3A31D92C9D6D}"/>
    <cellStyle name="60% - Accent4 2 5" xfId="735" xr:uid="{8CD0FDAA-5E9B-4F9C-9141-9EA4FBDC483D}"/>
    <cellStyle name="60% - Accent4 2 6" xfId="736" xr:uid="{F7B19229-6DEA-4EE5-AF57-68967FFD28D9}"/>
    <cellStyle name="60% - Accent4 2 7" xfId="737" xr:uid="{925ED8AC-9206-41BC-824C-092DBD65BB72}"/>
    <cellStyle name="60% - Accent4 2 8" xfId="738" xr:uid="{602DBAEB-0313-4B40-92FF-833F1BDC05ED}"/>
    <cellStyle name="60% - Accent4 2 9" xfId="739" xr:uid="{48E4F361-57B0-4864-9E12-3B1340DABD23}"/>
    <cellStyle name="60% - Accent4 3" xfId="740" xr:uid="{C599F6E8-B1B6-427D-AC9E-6360150878D8}"/>
    <cellStyle name="60% - Accent5 2" xfId="47" xr:uid="{008926AF-B1B8-4270-8D34-D155EFDF570E}"/>
    <cellStyle name="60% - Accent5 2 2" xfId="741" xr:uid="{B7172FDE-52AC-4EC2-B1E7-756849979B6A}"/>
    <cellStyle name="60% - Accent5 2 3" xfId="742" xr:uid="{34D97690-35A6-44F0-8A32-3FD338C1644F}"/>
    <cellStyle name="60% - Accent5 2 4" xfId="743" xr:uid="{144DB37C-F483-4398-83C0-D86419A7EC21}"/>
    <cellStyle name="60% - Accent5 2 5" xfId="744" xr:uid="{911CAD25-22A0-44F8-8A92-1705DA30F3A2}"/>
    <cellStyle name="60% - Accent5 2 6" xfId="745" xr:uid="{A35E17A4-181C-44ED-BBE2-EBEA7901AB3F}"/>
    <cellStyle name="60% - Accent5 2 7" xfId="746" xr:uid="{8847894E-0317-4087-BD38-BB8A55F4C520}"/>
    <cellStyle name="60% - Accent5 2 8" xfId="747" xr:uid="{44F82CFF-16EB-4DBD-B935-BDFB485DFE80}"/>
    <cellStyle name="60% - Accent5 2 9" xfId="748" xr:uid="{2AFF9FF6-ECFE-4290-82CF-7B2719FF1261}"/>
    <cellStyle name="60% - Accent5 3" xfId="749" xr:uid="{B6A94CE5-3836-44B7-9CBF-A14F9FF901D3}"/>
    <cellStyle name="60% - Accent6 2" xfId="48" xr:uid="{8F2F78F2-1FA1-4473-8804-5CB6F8E9E9A7}"/>
    <cellStyle name="60% - Accent6 2 2" xfId="750" xr:uid="{4C564075-B728-4D10-88F0-54894937FD38}"/>
    <cellStyle name="60% - Accent6 2 3" xfId="751" xr:uid="{467A6970-1A7F-45C1-83D6-214ACB2F1ECB}"/>
    <cellStyle name="60% - Accent6 2 4" xfId="752" xr:uid="{831153C4-1B6B-423A-9310-49B43EC4AFD1}"/>
    <cellStyle name="60% - Accent6 2 5" xfId="753" xr:uid="{47FC1513-E8AB-428B-B631-60F5E4DEB533}"/>
    <cellStyle name="60% - Accent6 2 6" xfId="754" xr:uid="{00B37563-AD71-4D34-BAD9-193C3C89FBC3}"/>
    <cellStyle name="60% - Accent6 2 7" xfId="755" xr:uid="{38A4B21B-E72C-48D1-99F4-85B1AC0CC977}"/>
    <cellStyle name="60% - Accent6 2 8" xfId="756" xr:uid="{94BD4235-F4F0-4C8A-B4C5-61E02D4AE0EC}"/>
    <cellStyle name="60% - Accent6 2 9" xfId="757" xr:uid="{FF2EEC61-CFFA-4F9C-99BA-62862421F5FB}"/>
    <cellStyle name="60% - Accent6 3" xfId="758" xr:uid="{84597327-3ABB-4A4C-A4FC-930E5BD182DF}"/>
    <cellStyle name="A%" xfId="759" xr:uid="{0B639A79-11E4-4192-9EEB-715440F9E53A}"/>
    <cellStyle name="A% 2" xfId="4573" xr:uid="{0F554204-22F9-423E-90C3-6DF39D20E5B7}"/>
    <cellStyle name="Accent1 2" xfId="49" xr:uid="{0F5550D4-913D-4BB0-BEF3-6EEF3038AC20}"/>
    <cellStyle name="Accent1 2 2" xfId="760" xr:uid="{8A2D2118-BCBD-410A-86FB-4605877BDAFF}"/>
    <cellStyle name="Accent1 2 3" xfId="761" xr:uid="{AD5199E8-1D9C-4CC4-AF70-486B1CBD6E4C}"/>
    <cellStyle name="Accent1 2 4" xfId="762" xr:uid="{D651038C-D4D5-4A56-9553-5EB39D64D35A}"/>
    <cellStyle name="Accent1 2 5" xfId="763" xr:uid="{727C9380-A830-4E1E-917A-8FAF7EA59716}"/>
    <cellStyle name="Accent1 2 6" xfId="764" xr:uid="{2130977A-A23B-47CA-9EC1-4F510A79993C}"/>
    <cellStyle name="Accent1 2 7" xfId="765" xr:uid="{CA4FFE6E-BAA0-4915-A952-B43FE74ADC61}"/>
    <cellStyle name="Accent1 2 8" xfId="766" xr:uid="{03A9A196-6A35-4780-BC8B-BFBF0BA256CD}"/>
    <cellStyle name="Accent1 2 9" xfId="767" xr:uid="{4DFFC641-2678-4256-ABA1-A3F1D4E47169}"/>
    <cellStyle name="Accent1 3" xfId="768" xr:uid="{0A94A850-AC51-4F87-AD05-37BAC2266CF7}"/>
    <cellStyle name="Accent2 2" xfId="50" xr:uid="{67106473-082C-439C-B88A-5810A7ECA0BB}"/>
    <cellStyle name="Accent2 2 2" xfId="769" xr:uid="{7A82FCD4-689B-4980-8D48-AE7733FD245F}"/>
    <cellStyle name="Accent2 2 3" xfId="770" xr:uid="{D7B588FA-9DE4-4A54-B0C7-FD34BF93BD7D}"/>
    <cellStyle name="Accent2 2 4" xfId="771" xr:uid="{5BAEF5B8-FF88-4C9B-821C-7E4E33A910A9}"/>
    <cellStyle name="Accent2 2 5" xfId="772" xr:uid="{3EB8607F-B66A-4048-8A41-2DCFDEC6121C}"/>
    <cellStyle name="Accent2 2 6" xfId="773" xr:uid="{F340BBF2-7F28-488C-B33E-5EEBF82C92E3}"/>
    <cellStyle name="Accent2 2 7" xfId="774" xr:uid="{75A2D5DF-EA90-4E7C-A173-ECD7BC439275}"/>
    <cellStyle name="Accent2 2 8" xfId="775" xr:uid="{E9F2D501-58CE-4495-9F05-C661F5CBDC1D}"/>
    <cellStyle name="Accent2 2 9" xfId="776" xr:uid="{312CF032-34B9-4326-8ECE-E39DB7F2ADB1}"/>
    <cellStyle name="Accent2 3" xfId="777" xr:uid="{D7162438-7AEA-4944-8896-1D6F638D81D1}"/>
    <cellStyle name="Accent3 2" xfId="51" xr:uid="{FE562B21-2788-4CC7-B43B-9154E25F5020}"/>
    <cellStyle name="Accent3 2 2" xfId="778" xr:uid="{DE582B30-4CEA-4C67-979F-38CCF74C753A}"/>
    <cellStyle name="Accent3 2 3" xfId="779" xr:uid="{22B89408-0E8F-4F30-8308-424A8600EC79}"/>
    <cellStyle name="Accent3 2 4" xfId="780" xr:uid="{0D025862-DE88-4AEB-97B7-459C613E4EE5}"/>
    <cellStyle name="Accent3 2 5" xfId="781" xr:uid="{C43C3C65-3FC5-4675-8610-8D6B463351B0}"/>
    <cellStyle name="Accent3 2 6" xfId="782" xr:uid="{F04DFD8E-7C79-40C5-96DC-816C7C9509DD}"/>
    <cellStyle name="Accent3 2 7" xfId="783" xr:uid="{F5902EFC-9D00-4981-9F13-A90904159529}"/>
    <cellStyle name="Accent3 2 8" xfId="784" xr:uid="{C3E1232C-F109-44EF-B76B-E21681C19C45}"/>
    <cellStyle name="Accent3 2 9" xfId="785" xr:uid="{C7A6925C-E990-48BF-B055-0AC65CF8190A}"/>
    <cellStyle name="Accent3 3" xfId="786" xr:uid="{DE3FB72E-25D0-41F2-BD95-4958C4DB73C4}"/>
    <cellStyle name="Accent4 2" xfId="52" xr:uid="{5A270094-08DB-4497-B8EB-178684CB23E0}"/>
    <cellStyle name="Accent4 2 2" xfId="787" xr:uid="{E85D267B-1F4E-4E8F-BA4D-420AB7FC64CC}"/>
    <cellStyle name="Accent4 2 3" xfId="788" xr:uid="{065E1B02-E484-4897-A343-3185E6F993CB}"/>
    <cellStyle name="Accent4 2 4" xfId="789" xr:uid="{AF20F062-AB67-4297-874B-4D32161E6C89}"/>
    <cellStyle name="Accent4 2 5" xfId="790" xr:uid="{14BD6A4E-7909-4177-AB42-E21A54A3D051}"/>
    <cellStyle name="Accent4 2 6" xfId="791" xr:uid="{DF955160-9423-4B45-864D-AC57B8EA8566}"/>
    <cellStyle name="Accent4 2 7" xfId="792" xr:uid="{5BF8CC46-CAFE-4764-B6FB-151D3E404438}"/>
    <cellStyle name="Accent4 2 8" xfId="793" xr:uid="{F66126F3-099E-4817-811B-4A3269ED6CFB}"/>
    <cellStyle name="Accent4 2 9" xfId="794" xr:uid="{5F18B8F4-FBD9-45CC-A6AC-386A59080F92}"/>
    <cellStyle name="Accent4 3" xfId="795" xr:uid="{D3F32B16-3E9C-4C2B-87DF-DFD05A657CB9}"/>
    <cellStyle name="Accent5 2" xfId="53" xr:uid="{645B871E-A132-4A69-AFA0-A6AE4E5373C8}"/>
    <cellStyle name="Accent5 2 2" xfId="796" xr:uid="{80F750E1-F638-4F86-A17A-08F0079CBFC9}"/>
    <cellStyle name="Accent5 2 3" xfId="797" xr:uid="{CC687D94-3D06-4F5B-8F30-7C67D330E43B}"/>
    <cellStyle name="Accent5 2 4" xfId="798" xr:uid="{81095E39-F223-4949-8B42-2C43E4ABF594}"/>
    <cellStyle name="Accent5 2 5" xfId="799" xr:uid="{C64D2C6B-6BA9-4E68-A76D-927878B4CF9F}"/>
    <cellStyle name="Accent5 2 6" xfId="800" xr:uid="{0B7C9DE1-9FBB-4EE2-BF51-2DD24D3038DD}"/>
    <cellStyle name="Accent5 2 7" xfId="801" xr:uid="{CEB7E357-3095-4753-8209-98CC7635AD6A}"/>
    <cellStyle name="Accent5 2 8" xfId="802" xr:uid="{19C44355-0487-4317-B393-ABAC70BB170E}"/>
    <cellStyle name="Accent5 2 9" xfId="803" xr:uid="{0C4F04FB-E113-4D39-9F55-ED56C2FF1F04}"/>
    <cellStyle name="Accent5 3" xfId="804" xr:uid="{B97DE389-943C-41DC-9B90-D2CE900B8B3D}"/>
    <cellStyle name="Accent6 2" xfId="54" xr:uid="{66942808-DE4E-4790-8AE3-C35DBFE77036}"/>
    <cellStyle name="Accent6 2 2" xfId="805" xr:uid="{3C4BA6A5-C451-4FFC-9509-FF416808817C}"/>
    <cellStyle name="Accent6 2 3" xfId="806" xr:uid="{82668676-360E-41CE-B730-1120532E6923}"/>
    <cellStyle name="Accent6 2 4" xfId="807" xr:uid="{0471250C-8BE9-4B96-9C51-E52FF86865CF}"/>
    <cellStyle name="Accent6 2 5" xfId="808" xr:uid="{DD3A66AE-31C8-4CFB-B8EA-D3D11F7A6114}"/>
    <cellStyle name="Accent6 2 6" xfId="809" xr:uid="{3DD09591-2D79-4FC9-8D25-AEB8385F78CA}"/>
    <cellStyle name="Accent6 2 7" xfId="810" xr:uid="{FA0352D9-C6F4-4C48-9492-8AB2796380B5}"/>
    <cellStyle name="Accent6 2 8" xfId="811" xr:uid="{93387C56-6A97-4602-B23F-C7089DDCCE28}"/>
    <cellStyle name="Accent6 2 9" xfId="812" xr:uid="{A676052F-362F-4172-BF68-AAB98AC7485A}"/>
    <cellStyle name="Accent6 3" xfId="813" xr:uid="{883BF78F-A50C-4A48-B74D-98E0C4C213EC}"/>
    <cellStyle name="Accounting w/$" xfId="814" xr:uid="{3281FCEE-83BA-4E2F-B147-EA12381E4DE0}"/>
    <cellStyle name="Accounting w/$ Total" xfId="815" xr:uid="{EF80BA4B-559B-4DFB-B200-216762B9239F}"/>
    <cellStyle name="Accounting w/$ Total 2" xfId="4613" xr:uid="{3D31A326-02B0-404F-B966-9F5A177BCF12}"/>
    <cellStyle name="Accounting w/o $" xfId="816" xr:uid="{F04B5C18-ED84-4A3B-A69B-BE1D4C5458FF}"/>
    <cellStyle name="Acinput" xfId="817" xr:uid="{B83E1D90-F2F9-4B10-BE25-24DB2CA92FDE}"/>
    <cellStyle name="Acinput 2" xfId="4574" xr:uid="{5979452B-1FDB-4CA3-9E46-0D5191230FFB}"/>
    <cellStyle name="Acinput,," xfId="818" xr:uid="{9F64C9F4-1627-4E54-B30C-818678C67281}"/>
    <cellStyle name="Acinput,, 2" xfId="4575" xr:uid="{8C8FE876-A42C-4933-B348-59941D169060}"/>
    <cellStyle name="Acoutput" xfId="819" xr:uid="{A354BAF4-870F-4E34-835B-D5739E092DFF}"/>
    <cellStyle name="Acoutput 2" xfId="4576" xr:uid="{7DC49E53-B589-4CAD-8C5C-DFD4D2F5A9DB}"/>
    <cellStyle name="Acoutput,," xfId="820" xr:uid="{A717A2C7-03DD-4A57-B668-5C9A6FADF16C}"/>
    <cellStyle name="Acoutput,, 2" xfId="4577" xr:uid="{11A98055-96BF-445A-BC62-F312FC6C1F91}"/>
    <cellStyle name="Actual Date" xfId="821" xr:uid="{0705C48D-30AA-4CAA-B0AD-4899E43578B5}"/>
    <cellStyle name="AFE" xfId="822" xr:uid="{EC3451A6-4883-4875-A168-2ADF160EF2EF}"/>
    <cellStyle name="al" xfId="823" xr:uid="{AB422B32-2117-42C9-9E5E-026BF5863C14}"/>
    <cellStyle name="Amount_EQU_RIGH.XLS_Equity market_Preferred Securities " xfId="824" xr:uid="{208F1F87-A3AC-48EE-B446-1D1B5B6806B6}"/>
    <cellStyle name="Apershare" xfId="825" xr:uid="{061772C3-FC9B-41E9-B69A-F5080C9E9E4A}"/>
    <cellStyle name="Apershare 2" xfId="4578" xr:uid="{85E9396B-CEAF-49FE-B7B7-165447EA45BB}"/>
    <cellStyle name="Aprice" xfId="826" xr:uid="{E7BA1FAA-433F-42BC-B6EE-584B7C6F3AA3}"/>
    <cellStyle name="Aprice 2" xfId="4579" xr:uid="{26569FBF-D560-4FF3-9F58-357D5BA6B73C}"/>
    <cellStyle name="ar" xfId="827" xr:uid="{180A8A4B-D22C-4E38-B374-2DBF67A825A7}"/>
    <cellStyle name="ar 2" xfId="4600" xr:uid="{BC63B957-2B7D-41F5-A7D9-A8A6EE197DDB}"/>
    <cellStyle name="ar 2 2" xfId="4665" xr:uid="{3D726BBB-6763-4FAE-BB97-CF2C83A0ECBF}"/>
    <cellStyle name="ar 3" xfId="4612" xr:uid="{EED14BF8-A367-47D9-8F43-1A9063D2FFD8}"/>
    <cellStyle name="Arial 10" xfId="828" xr:uid="{17497E17-35E1-43C9-B819-A68092DB632A}"/>
    <cellStyle name="Arial 12" xfId="829" xr:uid="{EE70D2C4-2814-41BE-9B67-464F2EF05524}"/>
    <cellStyle name="Availability" xfId="830" xr:uid="{F84F8879-A31E-42C9-B6D1-1DB88F30090A}"/>
    <cellStyle name="Avertissement" xfId="831" xr:uid="{4ABE369B-200E-4651-A103-24D1C68D4308}"/>
    <cellStyle name="Bad 2" xfId="55" xr:uid="{290DA28C-85D4-424B-AE3A-C9A7A6BAEAB9}"/>
    <cellStyle name="Bad 2 2" xfId="832" xr:uid="{F4C2CDAD-929D-4D2C-9A42-1C53617DF8B1}"/>
    <cellStyle name="Bad 2 3" xfId="833" xr:uid="{05584F3A-37FE-446B-924B-01C13CB7E6F5}"/>
    <cellStyle name="Bad 2 4" xfId="834" xr:uid="{133A8727-A8C6-48F5-A85E-FCFB2E36A8F4}"/>
    <cellStyle name="Bad 2 5" xfId="835" xr:uid="{1A46B966-0C30-4501-9B15-A9365A10BDCB}"/>
    <cellStyle name="Bad 2 6" xfId="836" xr:uid="{255E5FA0-FCDD-4DB4-9876-0E1D7A899920}"/>
    <cellStyle name="Bad 2 7" xfId="837" xr:uid="{E97ADAC3-D7FF-4191-BCFC-F54E79A65B56}"/>
    <cellStyle name="Bad 2 8" xfId="838" xr:uid="{A466AA9D-ED53-4F4E-9C0E-1911FF2A19F0}"/>
    <cellStyle name="Bad 2 9" xfId="839" xr:uid="{2F52001C-EBBA-490B-8AE3-ED5E568653BC}"/>
    <cellStyle name="Bad 3" xfId="840" xr:uid="{BC614D3A-C9E9-4CA3-A4F9-A131A5FD7C2A}"/>
    <cellStyle name="Band 2" xfId="841" xr:uid="{A4212A3A-E4BA-4196-BCBB-86739FC31757}"/>
    <cellStyle name="Band 2 2" xfId="4580" xr:uid="{B191152C-FCF4-4261-A201-42059DBAD366}"/>
    <cellStyle name="Blank" xfId="842" xr:uid="{B1971803-3B29-4783-8227-441843C95DB1}"/>
    <cellStyle name="Blue" xfId="843" xr:uid="{B36E459B-FD41-4AB8-930F-35A307689025}"/>
    <cellStyle name="Bold/Border" xfId="844" xr:uid="{F4FCE2D3-E41D-4CB4-AA17-C00DD29995B5}"/>
    <cellStyle name="Bold/Border 2" xfId="4581" xr:uid="{9EEDCF48-2EA3-4D33-ABCF-782655D3945E}"/>
    <cellStyle name="Border Heavy" xfId="845" xr:uid="{9C346118-9651-4002-B0E4-8FFABB00E88D}"/>
    <cellStyle name="Border Thin" xfId="846" xr:uid="{311240F0-AB74-4D18-ABDD-303D1D65F044}"/>
    <cellStyle name="Border, Bottom" xfId="847" xr:uid="{EBF2315A-613C-4227-A1D8-6E6919281658}"/>
    <cellStyle name="Border, Bottom 2" xfId="4582" xr:uid="{51F4C563-F9A0-4D7B-847C-FC2D1241B746}"/>
    <cellStyle name="Border, Left" xfId="848" xr:uid="{411BE44C-2E24-448F-8931-8A9CD9EB13AC}"/>
    <cellStyle name="Border, Left 2" xfId="4583" xr:uid="{6E89C2D1-2E65-4E11-8F12-D308B0F9032C}"/>
    <cellStyle name="Border, Right" xfId="849" xr:uid="{DB488ADA-F2EF-47B3-A76B-05A851F3FF8F}"/>
    <cellStyle name="Border, Top" xfId="850" xr:uid="{2B118676-E45E-45D5-9368-95C922C581A8}"/>
    <cellStyle name="Border, Top 2" xfId="4611" xr:uid="{C9FAC5F3-FF4A-4D77-9276-DAA48E77631A}"/>
    <cellStyle name="British Pound" xfId="851" xr:uid="{4907355B-2F11-4F97-81AF-4FF637BB9770}"/>
    <cellStyle name="BritPound" xfId="852" xr:uid="{5F72B5D7-1C95-49E8-8F5A-3A6D4E12FBC6}"/>
    <cellStyle name="Bullet" xfId="853" xr:uid="{B81B6563-441B-4C14-89DB-27ACCB67505D}"/>
    <cellStyle name="Calc Currency (0)" xfId="854" xr:uid="{4E12E188-F3CE-4DD5-921B-19CA7C88AD93}"/>
    <cellStyle name="Calc Currency (2)" xfId="855" xr:uid="{36507339-FDB1-4320-8BCE-3EFF0879D69B}"/>
    <cellStyle name="Calc Percent (0)" xfId="856" xr:uid="{ADC0F880-A66A-4D4F-8F6B-FF3FEF74DA18}"/>
    <cellStyle name="Calc Percent (1)" xfId="857" xr:uid="{CA4D4EE8-B6BE-46B1-BEE7-DE0DD3A51CCC}"/>
    <cellStyle name="Calc Percent (2)" xfId="858" xr:uid="{814DA033-21D0-487F-907D-EBEA2ED85F29}"/>
    <cellStyle name="Calc Units (0)" xfId="859" xr:uid="{A466FD91-A708-410F-99C3-539BDB2B837B}"/>
    <cellStyle name="Calc Units (1)" xfId="860" xr:uid="{70B2B924-D30C-48D3-A4F6-9D911309AD76}"/>
    <cellStyle name="Calc Units (2)" xfId="861" xr:uid="{BDAA1AFA-92A9-4315-A635-0967559BEA61}"/>
    <cellStyle name="Calcul" xfId="862" xr:uid="{167CFF14-6BB2-428F-86D3-276600A1877A}"/>
    <cellStyle name="Calcul 2" xfId="4610" xr:uid="{BEC6B076-CDFC-4E78-A30D-D8E9B3E42F58}"/>
    <cellStyle name="Calculation 2" xfId="56" xr:uid="{454BB3A2-D837-4389-9B62-349F9C7B3B0E}"/>
    <cellStyle name="Calculation 2 10" xfId="4636" xr:uid="{268AEFD4-EB83-4EAC-8F99-BB35549D440D}"/>
    <cellStyle name="Calculation 2 10 2" xfId="4668" xr:uid="{FB513289-4F35-48C9-AA4A-77B9B372C550}"/>
    <cellStyle name="Calculation 2 11" xfId="4632" xr:uid="{724C85EE-6DED-46F2-9802-E6F1D03B7216}"/>
    <cellStyle name="Calculation 2 2" xfId="84" xr:uid="{3D9E48EB-35ED-4F60-BAEA-F0D523D96352}"/>
    <cellStyle name="Calculation 2 2 2" xfId="103" xr:uid="{04B23FD9-644A-4B35-9A27-98AF43344045}"/>
    <cellStyle name="Calculation 2 2 2 2" xfId="4657" xr:uid="{21A83C53-4E9B-4D98-A7A4-DDF7133AC93D}"/>
    <cellStyle name="Calculation 2 2 2 2 2" xfId="4688" xr:uid="{FE1ED4C9-BB91-47C8-A4ED-4BEFF3D46C98}"/>
    <cellStyle name="Calculation 2 2 2 3" xfId="4621" xr:uid="{2CC71860-91F8-4771-96AE-3439C1DC407F}"/>
    <cellStyle name="Calculation 2 2 3" xfId="4643" xr:uid="{C76422DD-F8EB-4314-8FA7-1CC31D2ACE61}"/>
    <cellStyle name="Calculation 2 2 3 2" xfId="4674" xr:uid="{9DE0E7A4-4B31-42E1-A643-072D00BC60CB}"/>
    <cellStyle name="Calculation 2 2 4" xfId="4628" xr:uid="{560C1C26-4170-4853-A13D-1EEE9F7F856B}"/>
    <cellStyle name="Calculation 2 3" xfId="97" xr:uid="{C609C1AA-5419-4482-8134-B974FF83A379}"/>
    <cellStyle name="Calculation 2 3 2" xfId="4651" xr:uid="{0AE8E729-4F82-475B-897D-C7D8C97D0FDD}"/>
    <cellStyle name="Calculation 2 3 2 2" xfId="4682" xr:uid="{B0A76B28-693D-4114-84D5-A57875A09699}"/>
    <cellStyle name="Calculation 2 3 3" xfId="4623" xr:uid="{CC378034-D123-4A73-A45A-A9612A07C13F}"/>
    <cellStyle name="Calculation 2 4" xfId="863" xr:uid="{50536A3A-AC4A-4A45-A4F7-6E6F66FFB2B1}"/>
    <cellStyle name="Calculation 2 5" xfId="864" xr:uid="{6F80DEBB-F98A-42D1-B266-284A71E0DDC1}"/>
    <cellStyle name="Calculation 2 6" xfId="865" xr:uid="{177A4D6A-EB79-47A5-A441-A2EFF8033F88}"/>
    <cellStyle name="Calculation 2 7" xfId="866" xr:uid="{182B82F8-8227-4BF1-9E34-A85DBE2AC0A8}"/>
    <cellStyle name="Calculation 2 8" xfId="867" xr:uid="{0D600488-FB7B-4275-B0F8-597CAC3D29AF}"/>
    <cellStyle name="Calculation 2 9" xfId="868" xr:uid="{EC068BF3-776B-4259-AEE0-8CC3F3C29D31}"/>
    <cellStyle name="Calculation 3" xfId="869" xr:uid="{A3C00C1A-C216-4BA0-91E8-02B04C80CB0C}"/>
    <cellStyle name="Case" xfId="870" xr:uid="{E3A761F1-D511-49C4-A189-D3E7753BD118}"/>
    <cellStyle name="Cellule liée" xfId="871" xr:uid="{E5BF5031-EF2B-46A7-B228-3BA54E0BC8F7}"/>
    <cellStyle name="Check" xfId="872" xr:uid="{E872C580-9678-4DBB-8959-9CAEFC397BF3}"/>
    <cellStyle name="Check Cell 2" xfId="57" xr:uid="{3143DF30-0EFF-4967-94D9-C0FF2CE87CA7}"/>
    <cellStyle name="Check Cell 2 2" xfId="873" xr:uid="{2EC88B9A-623C-4CC8-8C56-314C37DED6B4}"/>
    <cellStyle name="Check Cell 2 3" xfId="874" xr:uid="{875CD247-A999-4E31-99B1-5E6BDA2342B2}"/>
    <cellStyle name="Check Cell 2 4" xfId="875" xr:uid="{A3BA983A-45A7-406B-863F-FFBB4F6871AB}"/>
    <cellStyle name="Check Cell 2 5" xfId="876" xr:uid="{1FFA317F-D9BF-4701-A636-19F5696E807D}"/>
    <cellStyle name="Check Cell 2 6" xfId="877" xr:uid="{B9083D83-82EE-4186-B093-DBC397E62AF0}"/>
    <cellStyle name="Check Cell 2 7" xfId="878" xr:uid="{F69671CA-9E60-425A-9C33-5A0E2CAB7B46}"/>
    <cellStyle name="Check Cell 2 8" xfId="879" xr:uid="{618083C4-CA31-4548-AC9D-BE68A901CF81}"/>
    <cellStyle name="Check Cell 2 9" xfId="880" xr:uid="{F4F72379-F8D3-46B2-BDEB-0455AD5FF5C0}"/>
    <cellStyle name="Check Cell 3" xfId="881" xr:uid="{B1B86C60-A397-4194-9552-4A92657F6BF2}"/>
    <cellStyle name="Chiffre" xfId="882" xr:uid="{FD1553F4-8B04-4E86-858B-15354EE6BB23}"/>
    <cellStyle name="Colhead_left" xfId="883" xr:uid="{EC4B40EE-C04B-4F66-9C58-5781489B6829}"/>
    <cellStyle name="ColHeading" xfId="884" xr:uid="{63DC86FA-5FCE-4773-B62B-E7D224626576}"/>
    <cellStyle name="Column Title" xfId="885" xr:uid="{855831A8-EA4C-4A0E-8BB7-178B06FD4C96}"/>
    <cellStyle name="ColumnHeadings" xfId="886" xr:uid="{ECF3D8E8-2A00-4AA6-B857-FD0B3E45EB5F}"/>
    <cellStyle name="ColumnHeadings2" xfId="887" xr:uid="{397C9BA8-2B67-40D1-B634-73A82DDB6FB2}"/>
    <cellStyle name="Comma" xfId="2" builtinId="3"/>
    <cellStyle name="Comma  - Style1" xfId="888" xr:uid="{0FEE7540-385B-4AF4-A72C-A4EB337F9989}"/>
    <cellStyle name="Comma  - Style2" xfId="889" xr:uid="{768845B9-D3C2-4F6A-8243-58B0069AC68A}"/>
    <cellStyle name="Comma  - Style3" xfId="890" xr:uid="{B0278546-634B-4CC2-89EF-0C9977D221A9}"/>
    <cellStyle name="Comma  - Style4" xfId="891" xr:uid="{AFE45EC5-2A45-4A88-9338-4F80251649DF}"/>
    <cellStyle name="Comma  - Style5" xfId="892" xr:uid="{926B07CE-2C54-4524-B04A-5065FD7162F6}"/>
    <cellStyle name="Comma  - Style6" xfId="893" xr:uid="{5A380FB2-BAB1-4D0E-8B5A-D21BE4A987E2}"/>
    <cellStyle name="Comma  - Style7" xfId="894" xr:uid="{F478582F-4E6E-42AF-A160-2FC3BFCDB425}"/>
    <cellStyle name="Comma  - Style8" xfId="895" xr:uid="{F9222BF8-C5DF-4A9C-8617-A6F8E97C3F48}"/>
    <cellStyle name="Comma ," xfId="896" xr:uid="{9C0C9B0D-B5B9-4DE4-AEA2-C2160E81E612}"/>
    <cellStyle name="Comma [00]" xfId="897" xr:uid="{C0469B3B-1440-4689-98E8-862EB7E6019E}"/>
    <cellStyle name="Comma [1]" xfId="898" xr:uid="{B2AFF0E2-0610-46B2-A686-42CD473AC2FF}"/>
    <cellStyle name="Comma [2]" xfId="899" xr:uid="{30F4FA63-3A2F-4C5C-97AC-2DC42619C13C}"/>
    <cellStyle name="Comma [3]" xfId="900" xr:uid="{C720A16F-535D-415E-A07C-085278DBE045}"/>
    <cellStyle name="Comma 0" xfId="901" xr:uid="{2E78E57E-FE5A-40B4-928B-68AC190E0A7E}"/>
    <cellStyle name="Comma 0*" xfId="902" xr:uid="{D70026A1-468B-49BD-A7ED-FD0C94CFA635}"/>
    <cellStyle name="Comma 10" xfId="903" xr:uid="{CD44C3F8-3467-42FF-9547-2D2F63A0E971}"/>
    <cellStyle name="Comma 10 2" xfId="904" xr:uid="{4A9C81AB-350A-4137-A4F2-221DAA55BDFE}"/>
    <cellStyle name="Comma 10 3" xfId="905" xr:uid="{F056AF57-BD6F-4096-8745-2D1B917BD2B2}"/>
    <cellStyle name="Comma 10 4" xfId="906" xr:uid="{DB294029-11E8-4FBC-86AB-9DA7F1A46E29}"/>
    <cellStyle name="Comma 10 5" xfId="907" xr:uid="{47FE3B01-96E7-49BE-949D-821120D50FDE}"/>
    <cellStyle name="Comma 11" xfId="908" xr:uid="{1EBD5FE0-E38F-4EAB-988E-E8C658147241}"/>
    <cellStyle name="Comma 12" xfId="909" xr:uid="{C2AA5B60-4B08-4CD8-B24B-123103DB2755}"/>
    <cellStyle name="Comma 13" xfId="113" xr:uid="{0CC5704E-04CE-47CB-AD20-DBAAC674370F}"/>
    <cellStyle name="Comma 14" xfId="4590" xr:uid="{4D2A5F5D-9091-4E65-9EB6-A61F39A19C4B}"/>
    <cellStyle name="Comma 15" xfId="4595" xr:uid="{6A1948FB-A1A1-4485-A550-C4EB00B46A59}"/>
    <cellStyle name="Comma 16" xfId="4597" xr:uid="{7D2E0D52-2B95-47F9-AA93-1A06096B2170}"/>
    <cellStyle name="Comma 17" xfId="4596" xr:uid="{85C01A0A-D1F4-402F-8F3E-1F6E3DDE01F0}"/>
    <cellStyle name="Comma 18" xfId="91" xr:uid="{DD9EAB2C-9A96-4D67-B0F1-79AE669964EA}"/>
    <cellStyle name="Comma 19" xfId="4625" xr:uid="{85BDAC2F-0D04-4683-9349-481ED8E16E67}"/>
    <cellStyle name="Comma 2" xfId="10" xr:uid="{0924F0CD-92A4-4EB4-B4D8-C6A07E8F2931}"/>
    <cellStyle name="Comma 2 10" xfId="910" xr:uid="{6319BDC9-BFE1-4060-A5DA-3FEE2312B2BC}"/>
    <cellStyle name="Comma 2 11" xfId="911" xr:uid="{BB74D6BB-FC6B-426D-B8F0-06F57EFCFF25}"/>
    <cellStyle name="Comma 2 11 2" xfId="912" xr:uid="{C9BD23E2-5BAC-4C10-9DB9-F5540D300810}"/>
    <cellStyle name="Comma 2 11 2 2" xfId="913" xr:uid="{325E7443-DF5C-4727-A3F7-D2715DDB8220}"/>
    <cellStyle name="Comma 2 11 3" xfId="914" xr:uid="{8E976BA7-DE4C-41F7-BCF2-CE12C8417495}"/>
    <cellStyle name="Comma 2 12" xfId="915" xr:uid="{770FDDC7-46D2-4048-8300-7282CB5F73F0}"/>
    <cellStyle name="Comma 2 12 2" xfId="916" xr:uid="{FDE18ACB-5100-48FA-9FED-1A55548336E6}"/>
    <cellStyle name="Comma 2 13" xfId="917" xr:uid="{1B16CD67-7B06-4FF4-9CBA-19CB76D20F6E}"/>
    <cellStyle name="Comma 2 14" xfId="918" xr:uid="{9C66CFD4-D5CB-4725-842B-C06588938AEE}"/>
    <cellStyle name="Comma 2 15" xfId="919" xr:uid="{CAA58E71-9616-404D-9CDA-332CBFE9C2BA}"/>
    <cellStyle name="Comma 2 16" xfId="920" xr:uid="{2C6E54E1-2924-4DE8-9C21-D1ADBCE76C07}"/>
    <cellStyle name="Comma 2 17" xfId="921" xr:uid="{7A7208F5-B745-402E-B8A2-6C79D1716A87}"/>
    <cellStyle name="Comma 2 18" xfId="922" xr:uid="{900C3765-939E-40DF-B13C-F53379F1D1C5}"/>
    <cellStyle name="Comma 2 19" xfId="923" xr:uid="{A1D984C9-09B6-4134-A5F5-518DB8F054F1}"/>
    <cellStyle name="Comma 2 2" xfId="22" xr:uid="{982F736D-6754-4867-9604-CF2C83CE2A0F}"/>
    <cellStyle name="Comma 2 2 10" xfId="924" xr:uid="{E05BC429-B9ED-4865-B26A-5AD6D00E5DE4}"/>
    <cellStyle name="Comma 2 2 11" xfId="925" xr:uid="{0EF2AEBF-E1A5-462B-B0A6-AE138D7A146E}"/>
    <cellStyle name="Comma 2 2 2" xfId="926" xr:uid="{108218CC-3F34-4CDA-904C-FD0D7141D543}"/>
    <cellStyle name="Comma 2 2 2 2" xfId="927" xr:uid="{2F832353-F1A8-4B81-8F1E-9840D0F79506}"/>
    <cellStyle name="Comma 2 2 3" xfId="928" xr:uid="{4D9E2ED8-A249-4F97-9CDD-18D8C518AE4D}"/>
    <cellStyle name="Comma 2 2 4" xfId="929" xr:uid="{2CA87F4B-7C7D-44B7-9E87-8278B7A20C38}"/>
    <cellStyle name="Comma 2 2 5" xfId="930" xr:uid="{118D9080-F657-4A98-8564-967F89E13D44}"/>
    <cellStyle name="Comma 2 2 6" xfId="931" xr:uid="{F8B02518-29E9-4350-85EE-0AC8ABFE85D4}"/>
    <cellStyle name="Comma 2 2 7" xfId="932" xr:uid="{B15A59DF-68F1-4C47-941E-C2086B4FD093}"/>
    <cellStyle name="Comma 2 2 8" xfId="933" xr:uid="{3BB38378-5DAA-40DB-9EA7-6435FFDB806D}"/>
    <cellStyle name="Comma 2 2 9" xfId="934" xr:uid="{C8B9720D-D729-4EEB-B119-E3DA6781E995}"/>
    <cellStyle name="Comma 2 20" xfId="21" xr:uid="{2A7CD784-5551-47E8-98C3-409DB6BDB7A1}"/>
    <cellStyle name="Comma 2 3" xfId="59" xr:uid="{A1AC7C5C-8E99-4228-8822-2BA6C3E94F1F}"/>
    <cellStyle name="Comma 2 3 2" xfId="935" xr:uid="{2F541212-5266-4F0A-833D-D96F7FB91121}"/>
    <cellStyle name="Comma 2 3 3" xfId="936" xr:uid="{870A3C00-5A2F-43A1-ABE1-582D9E1F4E90}"/>
    <cellStyle name="Comma 2 3 4" xfId="937" xr:uid="{74BD77DD-0D37-4277-84C7-C7F4058CF0B5}"/>
    <cellStyle name="Comma 2 3 5" xfId="938" xr:uid="{A73C50B7-392E-4F07-BEDB-886BA2FC820D}"/>
    <cellStyle name="Comma 2 3 6" xfId="939" xr:uid="{AC5783B6-F855-4B52-9F18-72C6D9D2BB95}"/>
    <cellStyle name="Comma 2 3 7" xfId="940" xr:uid="{132740B4-D407-4DE1-9D42-1C243ED8CC3D}"/>
    <cellStyle name="Comma 2 3 8" xfId="941" xr:uid="{5EA3FA4F-1327-448D-A2BE-81AE715240A9}"/>
    <cellStyle name="Comma 2 4" xfId="942" xr:uid="{F92C8070-2EBC-4A05-A0E8-BEA49B1007D7}"/>
    <cellStyle name="Comma 2 4 2" xfId="943" xr:uid="{A9A73946-938F-47FE-AE61-53D69A3374A5}"/>
    <cellStyle name="Comma 2 4 3" xfId="944" xr:uid="{EEB6A856-D72E-49E3-9830-45ADBEB13203}"/>
    <cellStyle name="Comma 2 5" xfId="945" xr:uid="{80ECE429-1D51-4C48-B95C-8F12CDC8A441}"/>
    <cellStyle name="Comma 2 5 2" xfId="946" xr:uid="{1F4C7046-390F-4B53-886E-2F18528B5114}"/>
    <cellStyle name="Comma 2 5 2 2" xfId="947" xr:uid="{9D21B98C-CDD2-40B3-8FFE-89CD0026CBBF}"/>
    <cellStyle name="Comma 2 5 2 2 2" xfId="948" xr:uid="{26664F8B-E005-4C13-8410-47440EBE355E}"/>
    <cellStyle name="Comma 2 5 2 2 2 2" xfId="949" xr:uid="{30883EAB-6AD3-4F9D-A29E-F1EC35F87407}"/>
    <cellStyle name="Comma 2 5 2 2 3" xfId="950" xr:uid="{BDD3B4CE-9561-48AA-852C-122439A4A017}"/>
    <cellStyle name="Comma 2 5 2 3" xfId="951" xr:uid="{408F763C-5B7E-4E04-9C18-C131E76911B6}"/>
    <cellStyle name="Comma 2 5 2 3 2" xfId="952" xr:uid="{824A7F65-1731-463E-A0C1-F7A31E28B3C4}"/>
    <cellStyle name="Comma 2 5 2 4" xfId="953" xr:uid="{5F46795E-EBA8-4CCD-8A07-B5B966D26785}"/>
    <cellStyle name="Comma 2 5 3" xfId="954" xr:uid="{C2735538-BDB8-4F2D-9520-7EECB0D57E1F}"/>
    <cellStyle name="Comma 2 5 3 2" xfId="955" xr:uid="{34FEF579-563F-4AB5-A221-ACAA03534F46}"/>
    <cellStyle name="Comma 2 5 3 2 2" xfId="956" xr:uid="{6001A26A-AC13-406F-AB9A-113B3FE12EE5}"/>
    <cellStyle name="Comma 2 5 3 2 2 2" xfId="957" xr:uid="{6F1536EC-4681-4E32-8CA9-9FD0A6DEAEAE}"/>
    <cellStyle name="Comma 2 5 3 2 3" xfId="958" xr:uid="{7412C263-141A-445E-81C9-55E7B47DCADC}"/>
    <cellStyle name="Comma 2 5 3 3" xfId="959" xr:uid="{1370D659-E4E8-4DE2-BBB9-362D0A27FCCE}"/>
    <cellStyle name="Comma 2 5 3 3 2" xfId="960" xr:uid="{B8D16ABF-FCDD-4AD7-8004-18FA7B36337E}"/>
    <cellStyle name="Comma 2 5 3 4" xfId="961" xr:uid="{DA4E24EF-F7FD-4163-ADD6-024F70F66633}"/>
    <cellStyle name="Comma 2 5 4" xfId="962" xr:uid="{3658A055-E9EF-4BCB-B5EF-46ED0ACADB3A}"/>
    <cellStyle name="Comma 2 5 4 2" xfId="963" xr:uid="{A536DA2D-36F6-43EE-9F2B-0C7F2351DC1D}"/>
    <cellStyle name="Comma 2 5 4 2 2" xfId="964" xr:uid="{D5A71B93-CFD6-4337-B317-31ACD2783ED2}"/>
    <cellStyle name="Comma 2 5 4 3" xfId="965" xr:uid="{0D4A9C56-F7E3-4BE6-86D6-83627787B266}"/>
    <cellStyle name="Comma 2 5 5" xfId="966" xr:uid="{F25729C9-3360-455B-87BE-11CAD98CAE0E}"/>
    <cellStyle name="Comma 2 5 5 2" xfId="967" xr:uid="{D6374DB4-7D4A-4EF9-B920-BFD0140918BC}"/>
    <cellStyle name="Comma 2 5 6" xfId="968" xr:uid="{5EBF0772-717F-47A1-9C32-C8EAFB694C9C}"/>
    <cellStyle name="Comma 2 6" xfId="969" xr:uid="{91FD58BB-56E2-4779-A8E6-563967207286}"/>
    <cellStyle name="Comma 2 6 2" xfId="970" xr:uid="{FF813F4D-30EF-40C4-B52E-C7F334DEC7B7}"/>
    <cellStyle name="Comma 2 6 2 2" xfId="971" xr:uid="{AAD95866-550E-45B0-B372-35C57BC38E50}"/>
    <cellStyle name="Comma 2 6 2 2 2" xfId="972" xr:uid="{CAFE52AB-4D73-4D73-A96A-98E45FA60AFA}"/>
    <cellStyle name="Comma 2 6 2 3" xfId="973" xr:uid="{7234D469-0294-41DE-9306-FB98DE9CE414}"/>
    <cellStyle name="Comma 2 6 3" xfId="974" xr:uid="{50763D44-82D2-469B-823F-C38F667B8064}"/>
    <cellStyle name="Comma 2 6 3 2" xfId="975" xr:uid="{8863423D-9CDA-4034-937B-09FB12160640}"/>
    <cellStyle name="Comma 2 6 4" xfId="976" xr:uid="{FD7773F2-19E6-48BF-B357-8174FAB33EB1}"/>
    <cellStyle name="Comma 2 7" xfId="977" xr:uid="{C8CF30E8-7508-48FC-8D30-0827B2E346E4}"/>
    <cellStyle name="Comma 2 7 2" xfId="978" xr:uid="{8E892A49-718F-4FC1-8E4A-6EE92707C044}"/>
    <cellStyle name="Comma 2 7 2 2" xfId="979" xr:uid="{10EBAE4C-CCAA-4168-B8DF-9D5F22D18B31}"/>
    <cellStyle name="Comma 2 7 2 2 2" xfId="980" xr:uid="{6633CBC6-E793-4DD4-AB48-0506291CBBFE}"/>
    <cellStyle name="Comma 2 7 2 3" xfId="981" xr:uid="{FEAD82C3-828F-46C4-A1C6-EB95A80F93E7}"/>
    <cellStyle name="Comma 2 7 3" xfId="982" xr:uid="{2176AF7C-0C66-41AA-993B-343BF4515820}"/>
    <cellStyle name="Comma 2 7 3 2" xfId="983" xr:uid="{2A2632AC-5D31-4989-AD50-7E108CD042D6}"/>
    <cellStyle name="Comma 2 7 4" xfId="984" xr:uid="{75D1C414-97BF-4A1F-927A-06CD054B2A32}"/>
    <cellStyle name="Comma 2 8" xfId="985" xr:uid="{51603531-8173-494B-8228-B611030B1C68}"/>
    <cellStyle name="Comma 2 9" xfId="986" xr:uid="{1A7BBCAA-AF37-44C3-A95F-81FFE15491F0}"/>
    <cellStyle name="Comma 2 9 2" xfId="987" xr:uid="{09755E4C-DC3E-4D8A-95B9-8F9771B4E8D4}"/>
    <cellStyle name="Comma 2 9 2 2" xfId="988" xr:uid="{936096EB-0E6F-4430-A466-5DA4646337F2}"/>
    <cellStyle name="Comma 2 9 3" xfId="989" xr:uid="{E87603D5-724F-4FED-9D34-206FD2A3088E}"/>
    <cellStyle name="Comma 2*" xfId="990" xr:uid="{18EB8940-18FA-4E9E-B697-DC92BCA5A98B}"/>
    <cellStyle name="Comma 3" xfId="13" xr:uid="{C1E60C4E-272E-46EA-89BF-F4E755503570}"/>
    <cellStyle name="Comma 3 10" xfId="23" xr:uid="{F05CE789-F77E-4075-9608-A62E26000673}"/>
    <cellStyle name="Comma 3 2" xfId="11" xr:uid="{AF854901-8217-4B2C-9C6E-6DFE5FA9E8F3}"/>
    <cellStyle name="Comma 3 2 2" xfId="991" xr:uid="{042F7C4D-5DF6-4B7F-A8D9-56D5F1D33F1F}"/>
    <cellStyle name="Comma 3 2 3" xfId="60" xr:uid="{D450AF59-AD8F-40C5-ABA8-FBC5E2D80A8D}"/>
    <cellStyle name="Comma 3 3" xfId="992" xr:uid="{B49A65ED-4E8C-4219-A122-8402527A1293}"/>
    <cellStyle name="Comma 3 3 2" xfId="993" xr:uid="{8F831B03-EB5D-4D95-B8C2-FC15E47FC340}"/>
    <cellStyle name="Comma 3 3 2 2" xfId="994" xr:uid="{03BC1765-5C69-4CF4-8830-AC8DE545F90F}"/>
    <cellStyle name="Comma 3 3 3" xfId="995" xr:uid="{C15A552A-DB19-4DEF-A1BB-48B465A899F8}"/>
    <cellStyle name="Comma 3 3 4" xfId="996" xr:uid="{1586820F-CA4A-433E-819F-9C09574347A0}"/>
    <cellStyle name="Comma 3 4" xfId="997" xr:uid="{DB376419-7F37-40FC-B692-B7A1DC9A00F8}"/>
    <cellStyle name="Comma 3 4 2" xfId="998" xr:uid="{D4C45BA5-A10B-4A9C-A6E1-0358B2E7BED4}"/>
    <cellStyle name="Comma 3 4 3" xfId="999" xr:uid="{201F7B69-AAFB-40DD-BD8B-6BAD4DF80A1C}"/>
    <cellStyle name="Comma 3 5" xfId="1000" xr:uid="{6556474C-5F1F-4B59-81A6-A9CAFD121F15}"/>
    <cellStyle name="Comma 3 6" xfId="1001" xr:uid="{9469928E-2743-462D-9D8D-71E86D17DFBE}"/>
    <cellStyle name="Comma 3 7" xfId="1002" xr:uid="{12CC1DBF-185C-4D87-A041-7CE4A6A7C52F}"/>
    <cellStyle name="Comma 3 8" xfId="1003" xr:uid="{F877E3B2-9065-423E-AD36-18546489FB06}"/>
    <cellStyle name="Comma 3 9" xfId="1004" xr:uid="{326F8777-B1F8-4A2F-88C3-3BCB8D6DAE86}"/>
    <cellStyle name="Comma 4" xfId="15" xr:uid="{ABB16468-5EC5-4CA1-BB15-7566ED59E5C6}"/>
    <cellStyle name="Comma 4 10" xfId="1005" xr:uid="{5C64716D-1A07-433E-8852-AAA17D0E951D}"/>
    <cellStyle name="Comma 4 11" xfId="1006" xr:uid="{F7EDBD09-0232-449E-9C27-ED395CE27E47}"/>
    <cellStyle name="Comma 4 12" xfId="1007" xr:uid="{41FA4E49-D3B3-4D65-938C-1B3CD890056A}"/>
    <cellStyle name="Comma 4 13" xfId="1008" xr:uid="{93661982-42E6-4853-A9AB-BFB2D207EDA2}"/>
    <cellStyle name="Comma 4 14" xfId="1009" xr:uid="{79550C45-C666-4419-B684-B1AB98FA44CA}"/>
    <cellStyle name="Comma 4 15" xfId="58" xr:uid="{F3C3F85E-C518-4466-902A-3FFFF2DFD8FB}"/>
    <cellStyle name="Comma 4 2" xfId="1010" xr:uid="{BA6425C9-7ACE-4C98-859B-B2BDF8D6AA75}"/>
    <cellStyle name="Comma 4 2 2" xfId="1011" xr:uid="{328E7EE4-7D9E-49D3-B6F5-7E0281A4A1DE}"/>
    <cellStyle name="Comma 4 2 2 2" xfId="1012" xr:uid="{4EBB8FEA-26FB-4ACA-BC71-08278903CBEA}"/>
    <cellStyle name="Comma 4 2 2 2 2" xfId="1013" xr:uid="{19C7A362-CA1A-439F-99D7-4C00B15AF9EA}"/>
    <cellStyle name="Comma 4 2 2 3" xfId="1014" xr:uid="{E673AA90-B95A-4337-AF63-E959C03B598B}"/>
    <cellStyle name="Comma 4 2 3" xfId="1015" xr:uid="{257FA32B-0C76-491D-AF1A-47FBFA63C31B}"/>
    <cellStyle name="Comma 4 2 3 2" xfId="1016" xr:uid="{0EEEB762-326E-42BE-965C-8701FE127F6E}"/>
    <cellStyle name="Comma 4 2 4" xfId="1017" xr:uid="{2D12E5AD-AAD4-461A-ADD6-4990AD70AB26}"/>
    <cellStyle name="Comma 4 2 5" xfId="1018" xr:uid="{48455FEA-4E7F-4AB4-891D-9E80BF1E5C43}"/>
    <cellStyle name="Comma 4 3" xfId="1019" xr:uid="{19AE7202-2385-4EBF-91AC-B7FB9C03CB49}"/>
    <cellStyle name="Comma 4 3 2" xfId="1020" xr:uid="{6D1F0762-CD81-4430-ABDC-5D5C2BBD6B3D}"/>
    <cellStyle name="Comma 4 3 2 2" xfId="1021" xr:uid="{1A9E9A3F-60FD-4DC0-B246-58AB59CBFED4}"/>
    <cellStyle name="Comma 4 3 2 2 2" xfId="1022" xr:uid="{73899B04-1CFD-4D74-924D-0AE06526735C}"/>
    <cellStyle name="Comma 4 3 2 3" xfId="1023" xr:uid="{7EFC3430-1E04-4B7C-AEB2-3B453C43FF38}"/>
    <cellStyle name="Comma 4 3 3" xfId="1024" xr:uid="{2E7584D6-4789-4667-85F0-0E4F7EE4744D}"/>
    <cellStyle name="Comma 4 3 3 2" xfId="1025" xr:uid="{8A7E6969-1451-482F-AACF-CC30CB5C5F83}"/>
    <cellStyle name="Comma 4 3 4" xfId="1026" xr:uid="{56DA17CC-837F-41CF-B08F-BD7791021CD0}"/>
    <cellStyle name="Comma 4 4" xfId="1027" xr:uid="{F9AD534B-713E-4CC0-896E-F67D53EBC7BC}"/>
    <cellStyle name="Comma 4 4 2" xfId="1028" xr:uid="{45CCF7E7-9900-4774-8599-402E7A77BE27}"/>
    <cellStyle name="Comma 4 4 2 2" xfId="1029" xr:uid="{C530FE39-6C68-421D-A985-BF354D6ACF85}"/>
    <cellStyle name="Comma 4 4 2 2 2" xfId="1030" xr:uid="{05D3BFC2-DF5E-4892-9780-293F72AD776C}"/>
    <cellStyle name="Comma 4 4 2 3" xfId="1031" xr:uid="{A9BCD387-6D85-47F5-8FC4-DBED8A86D4D3}"/>
    <cellStyle name="Comma 4 4 3" xfId="1032" xr:uid="{4731E357-4320-4748-90CC-20F9023D4623}"/>
    <cellStyle name="Comma 4 4 3 2" xfId="1033" xr:uid="{21DD2B49-7A54-47CB-93C4-7A409AA2D63F}"/>
    <cellStyle name="Comma 4 4 4" xfId="1034" xr:uid="{1D80E4A8-F7AC-4ECC-9189-E432E9F11FDA}"/>
    <cellStyle name="Comma 4 5" xfId="1035" xr:uid="{4D74D846-4D51-4AFE-8B32-4A509DABB09F}"/>
    <cellStyle name="Comma 4 5 2" xfId="1036" xr:uid="{8A0CC6B6-39FA-4326-BB11-FCBCDFDC8637}"/>
    <cellStyle name="Comma 4 5 2 2" xfId="1037" xr:uid="{ABF07C27-735E-4C72-8B78-A1A3479381C0}"/>
    <cellStyle name="Comma 4 5 3" xfId="1038" xr:uid="{BE5FF04B-2B80-486B-95CE-3A7153F127CE}"/>
    <cellStyle name="Comma 4 6" xfId="1039" xr:uid="{8C1A755C-5C56-4D85-BFAA-26AC32A1504C}"/>
    <cellStyle name="Comma 4 6 2" xfId="1040" xr:uid="{2BF8918F-7CD6-4D03-9993-F3575AEE8A97}"/>
    <cellStyle name="Comma 4 6 2 2" xfId="1041" xr:uid="{BA03AED7-45B0-4555-BB34-B03A5FF5603F}"/>
    <cellStyle name="Comma 4 6 3" xfId="1042" xr:uid="{EA1BF150-A751-4CFB-A73C-FDA185C08EE5}"/>
    <cellStyle name="Comma 4 7" xfId="1043" xr:uid="{A3E85165-88AC-4AA5-B9C6-90386CF5918F}"/>
    <cellStyle name="Comma 4 7 2" xfId="1044" xr:uid="{D8B50D71-1E87-4D5E-8177-E266A2BB7567}"/>
    <cellStyle name="Comma 4 8" xfId="1045" xr:uid="{0E475BEB-47E2-4D7B-94AC-9DD1623E7F5D}"/>
    <cellStyle name="Comma 4 9" xfId="1046" xr:uid="{530B5B23-3042-4AA3-BA4D-8DC55E89405D}"/>
    <cellStyle name="Comma 5" xfId="109" xr:uid="{8671937C-E001-4C17-B652-568099022D2A}"/>
    <cellStyle name="Comma 5 10" xfId="1047" xr:uid="{CF815415-E14D-4DBA-8A3A-2B248ADAD823}"/>
    <cellStyle name="Comma 5 11" xfId="1048" xr:uid="{E47EE454-500B-4919-87A6-023A08B44747}"/>
    <cellStyle name="Comma 5 12" xfId="1049" xr:uid="{A76CF187-6F8C-41CD-9E36-83BBC2DC372C}"/>
    <cellStyle name="Comma 5 2" xfId="1050" xr:uid="{9F6F5DC0-871A-4525-BEFC-0E113D66A71D}"/>
    <cellStyle name="Comma 5 2 2" xfId="1051" xr:uid="{0A0A6051-62EB-4E44-AC83-CD8551B31839}"/>
    <cellStyle name="Comma 5 2 2 2" xfId="1052" xr:uid="{6D9159BF-BD59-488A-86B9-7C1C0404D4F8}"/>
    <cellStyle name="Comma 5 2 2 2 2" xfId="1053" xr:uid="{16910AE8-8943-495E-8BD6-C8DB8325DDF9}"/>
    <cellStyle name="Comma 5 2 2 3" xfId="1054" xr:uid="{CA5F3625-42CC-4CBB-8E0A-3E75D1C9D83B}"/>
    <cellStyle name="Comma 5 2 3" xfId="1055" xr:uid="{A4B49FD0-BE9E-4EFC-AB2F-093BC69E197E}"/>
    <cellStyle name="Comma 5 2 3 2" xfId="1056" xr:uid="{0F4C62D6-9F2A-4815-8336-399E1B1032E0}"/>
    <cellStyle name="Comma 5 2 4" xfId="1057" xr:uid="{1FBC4EFB-2EA4-4514-A612-C21C5CE11559}"/>
    <cellStyle name="Comma 5 3" xfId="1058" xr:uid="{253F91B1-5D55-4659-BCB5-D0127D796BAD}"/>
    <cellStyle name="Comma 5 3 2" xfId="1059" xr:uid="{53492D9D-7F21-4977-B180-3BCD7E4FA14E}"/>
    <cellStyle name="Comma 5 3 2 2" xfId="1060" xr:uid="{77C99708-6BE4-4472-AE89-3A40B4D7ED58}"/>
    <cellStyle name="Comma 5 3 2 2 2" xfId="1061" xr:uid="{76296671-518A-4E6D-B9A6-DA35CA1934C8}"/>
    <cellStyle name="Comma 5 3 2 3" xfId="1062" xr:uid="{6DEA9822-8FF9-432E-AD41-606B0BCF128A}"/>
    <cellStyle name="Comma 5 3 3" xfId="1063" xr:uid="{1CD05EC4-7704-43FC-893E-8AAB7246A8C4}"/>
    <cellStyle name="Comma 5 3 3 2" xfId="1064" xr:uid="{2C1D1757-503A-4157-A1F8-9A425F957004}"/>
    <cellStyle name="Comma 5 3 4" xfId="1065" xr:uid="{F444482C-F486-4C96-A892-CD333D3D762A}"/>
    <cellStyle name="Comma 5 4" xfId="1066" xr:uid="{8C5158FA-DAA7-4A18-AD4E-0BA2B98A9243}"/>
    <cellStyle name="Comma 5 4 2" xfId="1067" xr:uid="{54BF51A4-26AA-4065-9C59-52F7EE751ED3}"/>
    <cellStyle name="Comma 5 4 2 2" xfId="1068" xr:uid="{AB9C6B12-7B11-4659-9B79-E18F9CAB93EB}"/>
    <cellStyle name="Comma 5 4 3" xfId="1069" xr:uid="{AF5D4D90-6639-4B30-B263-2C790CE7F801}"/>
    <cellStyle name="Comma 5 5" xfId="1070" xr:uid="{69FAFCBD-CA26-4874-A8AF-C1E5B995ED6F}"/>
    <cellStyle name="Comma 5 5 2" xfId="1071" xr:uid="{50487B65-8B2E-4910-BB78-FA0A05C6898B}"/>
    <cellStyle name="Comma 5 5 2 2" xfId="1072" xr:uid="{DFA44B18-970D-499C-8514-E363811BE362}"/>
    <cellStyle name="Comma 5 5 3" xfId="1073" xr:uid="{032018A2-9492-4261-B7F7-A6D3CCA5FEAB}"/>
    <cellStyle name="Comma 5 6" xfId="1074" xr:uid="{5DBBC2F1-A75E-41A7-80BB-47B39EE4BE16}"/>
    <cellStyle name="Comma 5 6 2" xfId="1075" xr:uid="{1B1422E5-C344-4731-8175-12B059AFA83A}"/>
    <cellStyle name="Comma 5 7" xfId="1076" xr:uid="{0BEBD7CB-CE80-4391-B735-16032B5713BE}"/>
    <cellStyle name="Comma 5 8" xfId="1077" xr:uid="{05BAD8C2-DE82-48CC-B07E-3766DB835154}"/>
    <cellStyle name="Comma 5 9" xfId="1078" xr:uid="{B03DE702-2304-4809-9313-DE9AB80EB7E3}"/>
    <cellStyle name="Comma 6" xfId="110" xr:uid="{BEA3AADA-F316-4368-9A7B-B38842DD4AE2}"/>
    <cellStyle name="Comma 6 2" xfId="1079" xr:uid="{63BE7320-4882-4BED-B5F4-FF05254EFA8A}"/>
    <cellStyle name="Comma 6 3" xfId="1080" xr:uid="{1A56D538-3029-463C-BEB7-DB25112FFFDB}"/>
    <cellStyle name="Comma 6 4" xfId="1081" xr:uid="{67A98C37-653A-4A7B-8DAE-AC0CF8571B84}"/>
    <cellStyle name="Comma 6 5" xfId="1082" xr:uid="{D463EE38-40A0-4E82-8DF2-281B1704F8B0}"/>
    <cellStyle name="Comma 6 6" xfId="1083" xr:uid="{E19BE047-5F5B-4614-B1FB-83F1EEBCF741}"/>
    <cellStyle name="Comma 6 7" xfId="129" xr:uid="{0F6DDB43-CA8D-4D31-BDB0-0492BF7B77B5}"/>
    <cellStyle name="Comma 7" xfId="1084" xr:uid="{B78659CC-DB4D-44C9-A341-545CFB231814}"/>
    <cellStyle name="Comma 7 2" xfId="1085" xr:uid="{A7E3B8C3-8B6E-4CEA-B8AF-41A758CAD656}"/>
    <cellStyle name="Comma 7 2 2" xfId="1086" xr:uid="{094E86F0-C93B-4CD7-9C28-9001D004ECF0}"/>
    <cellStyle name="Comma 7 2 2 2" xfId="1087" xr:uid="{86C9F019-0697-46DD-979E-719B271E0223}"/>
    <cellStyle name="Comma 7 2 3" xfId="1088" xr:uid="{EC29A89C-C972-4544-882E-CAB0F2A5D893}"/>
    <cellStyle name="Comma 7 3" xfId="1089" xr:uid="{873D0D81-C505-434C-A3A4-54CD4DF39704}"/>
    <cellStyle name="Comma 7 3 2" xfId="1090" xr:uid="{6D05B6A8-F69E-4411-A6C4-16D63D8899D1}"/>
    <cellStyle name="Comma 7 4" xfId="1091" xr:uid="{62E05119-3E91-4488-839A-D7549B633364}"/>
    <cellStyle name="Comma 7 5" xfId="1092" xr:uid="{FE1D6477-C11B-4D0C-ACF2-E3A48A448828}"/>
    <cellStyle name="Comma 7 6" xfId="1093" xr:uid="{AB5B7BA8-7AF5-4FEF-870C-AFB3FBE95193}"/>
    <cellStyle name="Comma 7 7" xfId="1094" xr:uid="{79B9E5F1-9C3A-4CC1-9F2C-B11388B528CE}"/>
    <cellStyle name="Comma 7 8" xfId="1095" xr:uid="{1C481693-FF10-44A6-97B6-ABF2ACFAADF2}"/>
    <cellStyle name="Comma 8" xfId="1096" xr:uid="{5E27F841-32CB-4A6E-AEB1-D062C68F2AC0}"/>
    <cellStyle name="Comma 8 2" xfId="1097" xr:uid="{09A6DC4A-64D2-4F47-9D67-F294240D2F99}"/>
    <cellStyle name="Comma 8 2 2" xfId="1098" xr:uid="{B119A9C7-0A4E-427E-B486-F7E6E3487611}"/>
    <cellStyle name="Comma 8 3" xfId="1099" xr:uid="{063335C4-FF85-4F98-983A-00F62448B7F9}"/>
    <cellStyle name="Comma 8 4" xfId="1100" xr:uid="{4A46E359-9951-4D97-82FB-AE9B296C45EA}"/>
    <cellStyle name="Comma 8 5" xfId="1101" xr:uid="{C78DF5FB-8CD3-4C6D-93AC-10B6105AE370}"/>
    <cellStyle name="Comma 8 6" xfId="1102" xr:uid="{88A7D5CC-85CB-49AD-B49A-01CF2DDDA06C}"/>
    <cellStyle name="Comma 8 7" xfId="1103" xr:uid="{D3CBDDDA-0293-4146-8A05-2D10D62B4E76}"/>
    <cellStyle name="Comma 9" xfId="1104" xr:uid="{CD68BF25-F1D9-49D0-A0F8-0421665D6E97}"/>
    <cellStyle name="Comma 9 2" xfId="1105" xr:uid="{F07D1F72-F733-4D86-813D-4CC5067852DF}"/>
    <cellStyle name="Comma 9 3" xfId="1106" xr:uid="{CB21A674-7C0E-4ED9-B739-189243E62910}"/>
    <cellStyle name="Comma 9 4" xfId="1107" xr:uid="{41DF8D20-7232-4957-8BA2-3146DD0F77C7}"/>
    <cellStyle name="Comma 9 5" xfId="1108" xr:uid="{D67F6A63-CC31-4D4A-A971-577496CA1478}"/>
    <cellStyle name="Comma0" xfId="1109" xr:uid="{5E046F46-DA19-430F-8708-247F9166CB13}"/>
    <cellStyle name="Comma2 (0)" xfId="1110" xr:uid="{C5730BA4-D738-4977-B81E-93A6BDC53428}"/>
    <cellStyle name="Comment" xfId="1111" xr:uid="{9DFD9BD0-94C4-422F-97F8-B6D5F04EC004}"/>
    <cellStyle name="Commentaire" xfId="1112" xr:uid="{5BF38C05-B04E-4AD8-8EE2-C39813F074C9}"/>
    <cellStyle name="Commentaire 2" xfId="4609" xr:uid="{9B512F99-70E2-4C68-8C37-3711E48F60A5}"/>
    <cellStyle name="Company" xfId="1113" xr:uid="{A86A80A3-6AC1-4F58-9BD8-79C5A328D1DA}"/>
    <cellStyle name="CurRatio" xfId="1114" xr:uid="{19BF332D-0BC2-45AF-B0BA-3A3B62453FFA}"/>
    <cellStyle name="Currency" xfId="3" builtinId="4"/>
    <cellStyle name="Currency--" xfId="1636" xr:uid="{F5819CDA-1731-4890-A791-1D76F61F69BD}"/>
    <cellStyle name="Currency [00]" xfId="1115" xr:uid="{114D41FB-40BB-4917-B958-CB3E4D10E898}"/>
    <cellStyle name="Currency [1]" xfId="1116" xr:uid="{B353152D-672D-44CE-B215-8B9197E6D602}"/>
    <cellStyle name="Currency [2]" xfId="1117" xr:uid="{312E7A72-D0C3-443F-A3B4-341E790E8DA8}"/>
    <cellStyle name="Currency [2] 2" xfId="4599" xr:uid="{32DFC111-EFD9-47CE-A721-6A983AFAC8AB}"/>
    <cellStyle name="Currency [2] 2 2" xfId="4664" xr:uid="{561985C6-6303-4EC9-B216-311C5701FDE7}"/>
    <cellStyle name="Currency [2] 3" xfId="4608" xr:uid="{7E3E0B41-AC10-4832-A3E3-7CFECACCB589}"/>
    <cellStyle name="Currency [3]" xfId="1118" xr:uid="{ADB7A270-CA4B-46AC-827A-FC7C1ACFAD83}"/>
    <cellStyle name="Currency 0" xfId="1119" xr:uid="{06C3880E-193E-4FD0-92E4-D88330515ED7}"/>
    <cellStyle name="Currency 10" xfId="1120" xr:uid="{25555A0D-93A8-45A7-AE0C-C4F67D3F2A11}"/>
    <cellStyle name="Currency 10 2" xfId="1121" xr:uid="{A18A2A12-EF9D-4AE8-9FDF-2F7D803BE31C}"/>
    <cellStyle name="Currency 10 2 2" xfId="1122" xr:uid="{A6E62278-E61F-4FB1-811A-111BBF82DDFD}"/>
    <cellStyle name="Currency 10 2 2 2" xfId="1123" xr:uid="{886DCE07-E5C9-48D5-9F52-0AB36BCCF562}"/>
    <cellStyle name="Currency 10 2 2 2 2" xfId="1124" xr:uid="{99D73D85-B647-4E12-8C04-5D539F7CF3E5}"/>
    <cellStyle name="Currency 10 2 2 3" xfId="1125" xr:uid="{B8905D1F-E4ED-4193-98F8-B99E3A3F5411}"/>
    <cellStyle name="Currency 10 2 3" xfId="1126" xr:uid="{E556F31D-53D0-4724-B532-E8C09D11A7B4}"/>
    <cellStyle name="Currency 10 2 3 2" xfId="1127" xr:uid="{DBC6603D-0952-44BD-8252-FFCE8F51D7B6}"/>
    <cellStyle name="Currency 10 2 4" xfId="1128" xr:uid="{A3C5AC6A-73B7-4D47-B86D-80F576EF939F}"/>
    <cellStyle name="Currency 10 3" xfId="1129" xr:uid="{BAD93F54-5B97-403C-8EF8-382307738D79}"/>
    <cellStyle name="Currency 10 3 2" xfId="1130" xr:uid="{2BF9AB49-C994-4B87-8383-51191E119013}"/>
    <cellStyle name="Currency 10 3 2 2" xfId="1131" xr:uid="{97135076-15A9-4C26-A85F-D47E3D451156}"/>
    <cellStyle name="Currency 10 3 2 2 2" xfId="1132" xr:uid="{929FA043-E5EC-4241-9A0F-7744C06EAA92}"/>
    <cellStyle name="Currency 10 3 2 3" xfId="1133" xr:uid="{54DC5257-17F0-4C8D-9C09-A9779F6C765E}"/>
    <cellStyle name="Currency 10 3 3" xfId="1134" xr:uid="{9E94635A-EF29-4FF2-A33B-C183523DDF75}"/>
    <cellStyle name="Currency 10 3 3 2" xfId="1135" xr:uid="{863A65B1-7777-41C7-B673-849A356BDA42}"/>
    <cellStyle name="Currency 10 3 4" xfId="1136" xr:uid="{304A5AB8-B141-4204-912F-DD4E9C8BBDDF}"/>
    <cellStyle name="Currency 10 4" xfId="1137" xr:uid="{25E09888-9AEB-4249-B8DE-8D29A48B5E75}"/>
    <cellStyle name="Currency 10 4 2" xfId="1138" xr:uid="{4CD3C392-3A07-4251-8B62-CC5BB76076E6}"/>
    <cellStyle name="Currency 10 4 2 2" xfId="1139" xr:uid="{1E298032-5987-4DB3-AA10-C33E09B661EB}"/>
    <cellStyle name="Currency 10 4 3" xfId="1140" xr:uid="{02C37496-578A-4949-953D-B957C0E6E770}"/>
    <cellStyle name="Currency 10 5" xfId="1141" xr:uid="{F7F69EFF-9FBF-4DD1-B599-F63D4ECA39BE}"/>
    <cellStyle name="Currency 10 5 2" xfId="1142" xr:uid="{B73E2C42-D968-4960-A378-4A2C641A42F3}"/>
    <cellStyle name="Currency 10 6" xfId="1143" xr:uid="{F7DC9A01-60F0-43B7-BE11-7A91749707CF}"/>
    <cellStyle name="Currency 11" xfId="1144" xr:uid="{CDB7C9AE-379F-4903-BD7D-17491C71DA13}"/>
    <cellStyle name="Currency 11 2" xfId="1145" xr:uid="{C0ACD43D-912C-412D-BDD7-B36C7F33125D}"/>
    <cellStyle name="Currency 11 2 2" xfId="1146" xr:uid="{6CB7BEFB-80B9-44C1-96D7-7C94DA0E9D0C}"/>
    <cellStyle name="Currency 11 2 2 2" xfId="1147" xr:uid="{289A61B4-0EE4-46CF-A4C8-2077E5B63326}"/>
    <cellStyle name="Currency 11 2 2 2 2" xfId="1148" xr:uid="{895D13B0-A9A2-46AB-940B-F9075D2B54AA}"/>
    <cellStyle name="Currency 11 2 2 3" xfId="1149" xr:uid="{091CF308-03E0-450E-8F94-E2A73F6522D5}"/>
    <cellStyle name="Currency 11 2 3" xfId="1150" xr:uid="{FD36313E-3D24-4E0A-961B-AA79A755ED6A}"/>
    <cellStyle name="Currency 11 2 3 2" xfId="1151" xr:uid="{FE2EA158-9ABB-4B16-8B12-74563BE19643}"/>
    <cellStyle name="Currency 11 2 4" xfId="1152" xr:uid="{4BFBA0E1-6EDA-4079-A1DB-3E879F3D1831}"/>
    <cellStyle name="Currency 11 3" xfId="1153" xr:uid="{90E673F5-EF48-4D3B-9884-A53C622A5563}"/>
    <cellStyle name="Currency 11 3 2" xfId="1154" xr:uid="{44012549-472F-4DB7-8D56-53FEC3041C25}"/>
    <cellStyle name="Currency 11 3 2 2" xfId="1155" xr:uid="{14E1FA60-D8A4-4836-A4CF-D6E911EAEBB6}"/>
    <cellStyle name="Currency 11 3 2 2 2" xfId="1156" xr:uid="{517F59AE-91F6-445C-8634-BB523FB9EDBB}"/>
    <cellStyle name="Currency 11 3 2 3" xfId="1157" xr:uid="{8A6BFF7D-B006-4BA9-907B-ED1A11ADDBCD}"/>
    <cellStyle name="Currency 11 3 3" xfId="1158" xr:uid="{9D2C6023-F8FB-47A3-B2BF-3DB2D78C36BD}"/>
    <cellStyle name="Currency 11 3 3 2" xfId="1159" xr:uid="{0CA436CA-40F8-47C1-B32C-9F543E497DA1}"/>
    <cellStyle name="Currency 11 3 4" xfId="1160" xr:uid="{97A6E151-7E30-4997-9A6E-D47C91BADD62}"/>
    <cellStyle name="Currency 11 4" xfId="1161" xr:uid="{C599B072-6976-4B16-8B53-C8ACFCA07A9B}"/>
    <cellStyle name="Currency 11 4 2" xfId="1162" xr:uid="{8C41D90B-E603-46E2-A5C6-31F09E04C90D}"/>
    <cellStyle name="Currency 11 4 2 2" xfId="1163" xr:uid="{290B4072-B2E9-4960-8E11-21DDE5F6E8CA}"/>
    <cellStyle name="Currency 11 4 3" xfId="1164" xr:uid="{354EA77A-3AC3-40F8-87B0-A58C1A691862}"/>
    <cellStyle name="Currency 11 5" xfId="1165" xr:uid="{A9CBBF37-BB81-45DF-A0CD-2C74DFF02EBD}"/>
    <cellStyle name="Currency 11 5 2" xfId="1166" xr:uid="{6821B8F9-D8EC-422B-859C-A04F64C24480}"/>
    <cellStyle name="Currency 11 6" xfId="1167" xr:uid="{D1F93E83-9096-4CD5-BEAB-CD79BAC8A639}"/>
    <cellStyle name="Currency 12" xfId="1168" xr:uid="{43BA2318-84EA-4B28-9F11-0ACF5B2A30D3}"/>
    <cellStyle name="Currency 13" xfId="1169" xr:uid="{B2A5CB5D-07D8-4885-85ED-22482EB275D4}"/>
    <cellStyle name="Currency 14" xfId="1170" xr:uid="{64D71D74-0114-40FB-AC4D-BAA687E21AA6}"/>
    <cellStyle name="Currency 14 2" xfId="1171" xr:uid="{80BD5F40-E588-4FD2-B1CA-21D6FC723EB0}"/>
    <cellStyle name="Currency 14 2 2" xfId="1172" xr:uid="{2859E111-BF0D-4F69-97CC-66CDB215DFD0}"/>
    <cellStyle name="Currency 14 2 2 2" xfId="1173" xr:uid="{F10DEB71-0CA7-465F-84A5-4EF0BF6CBBB4}"/>
    <cellStyle name="Currency 14 2 2 2 2" xfId="1174" xr:uid="{BB5FAE03-1CA6-48A9-A693-27605AD3597D}"/>
    <cellStyle name="Currency 14 2 2 3" xfId="1175" xr:uid="{A3A156C1-14FC-4E2E-A091-2FE4188A38A2}"/>
    <cellStyle name="Currency 14 2 3" xfId="1176" xr:uid="{DD2C358A-ECB3-476C-9AF7-1CADF9ACE249}"/>
    <cellStyle name="Currency 14 2 3 2" xfId="1177" xr:uid="{5D328861-2592-48FE-8985-A53772EE2E60}"/>
    <cellStyle name="Currency 14 2 4" xfId="1178" xr:uid="{6BAB35A4-E1D1-4DD7-A015-71D3166D9A55}"/>
    <cellStyle name="Currency 14 3" xfId="1179" xr:uid="{A6B654F5-E591-4B75-A79A-967B1E9B1226}"/>
    <cellStyle name="Currency 14 3 2" xfId="1180" xr:uid="{84964CC0-0A0E-43A8-8429-D844AE4B49A2}"/>
    <cellStyle name="Currency 14 3 2 2" xfId="1181" xr:uid="{263F7EE0-5AAE-4845-AB90-BA21103C6EF3}"/>
    <cellStyle name="Currency 14 3 2 2 2" xfId="1182" xr:uid="{77C4927F-A613-403B-B38E-D1A6D5343F27}"/>
    <cellStyle name="Currency 14 3 2 3" xfId="1183" xr:uid="{C33C86BB-886A-44A3-AB44-0DC89D09CB66}"/>
    <cellStyle name="Currency 14 3 3" xfId="1184" xr:uid="{CDD4066A-887D-4DFA-8B94-DCE26DC86DE8}"/>
    <cellStyle name="Currency 14 3 3 2" xfId="1185" xr:uid="{B6A370E2-6615-4F15-8B34-2AF6EFEB1F02}"/>
    <cellStyle name="Currency 14 3 4" xfId="1186" xr:uid="{9178AAC3-9DDA-42FF-9569-A4B14673A7BB}"/>
    <cellStyle name="Currency 14 4" xfId="1187" xr:uid="{E246E8F0-BB7F-414C-B78B-38EF09320FCD}"/>
    <cellStyle name="Currency 14 4 2" xfId="1188" xr:uid="{FF5C910C-625A-4F74-B80E-02F012DA1D56}"/>
    <cellStyle name="Currency 14 4 2 2" xfId="1189" xr:uid="{AD605AB6-B905-424A-BCE4-236E4182B99D}"/>
    <cellStyle name="Currency 14 4 2 2 2" xfId="1190" xr:uid="{14CDE72D-D254-4C78-9B75-EB0473A44A90}"/>
    <cellStyle name="Currency 14 4 2 3" xfId="1191" xr:uid="{76F78012-57C0-4E3F-9595-76438A532FD7}"/>
    <cellStyle name="Currency 14 4 3" xfId="1192" xr:uid="{BFD46773-28E5-4BC4-97C3-78612CFB29E2}"/>
    <cellStyle name="Currency 14 4 3 2" xfId="1193" xr:uid="{82B04481-32CE-49D8-8D34-235FA19C8056}"/>
    <cellStyle name="Currency 14 4 4" xfId="1194" xr:uid="{04A926F8-F58D-4D7A-A55D-B087641D7630}"/>
    <cellStyle name="Currency 14 5" xfId="1195" xr:uid="{98D538DF-8784-4D46-8445-7F04759AF216}"/>
    <cellStyle name="Currency 14 5 2" xfId="1196" xr:uid="{0BA55D4D-ABF7-4DF6-8AC5-E7DDE9A64E7E}"/>
    <cellStyle name="Currency 14 5 2 2" xfId="1197" xr:uid="{4C82B1A1-F312-4CD6-B08F-D3201FC90060}"/>
    <cellStyle name="Currency 14 5 3" xfId="1198" xr:uid="{3A0D5F8C-4BC9-465C-A40B-1DE9311C31B8}"/>
    <cellStyle name="Currency 14 6" xfId="1199" xr:uid="{BB83DF55-39EF-4D09-845B-19827C806F63}"/>
    <cellStyle name="Currency 14 6 2" xfId="1200" xr:uid="{B0DD9DD9-D3ED-48C9-A558-4E4F8E31BC1B}"/>
    <cellStyle name="Currency 14 7" xfId="1201" xr:uid="{27AACFBB-97F9-4E8B-BA3B-0B413531185C}"/>
    <cellStyle name="Currency 15" xfId="1202" xr:uid="{8767D8F7-44B1-46B5-A9A5-8B8630F4C8A3}"/>
    <cellStyle name="Currency 15 2" xfId="1203" xr:uid="{BEB75C40-43B9-4781-BAEE-47BE637487BF}"/>
    <cellStyle name="Currency 15 2 2" xfId="1204" xr:uid="{30059DE0-63BF-40FE-9F2D-6D3A8A00C9CB}"/>
    <cellStyle name="Currency 15 2 2 2" xfId="1205" xr:uid="{A8734E49-0841-4E09-9A33-7531B387BB12}"/>
    <cellStyle name="Currency 15 2 3" xfId="1206" xr:uid="{02A12AB7-5654-4F06-BB77-95E46B371CB2}"/>
    <cellStyle name="Currency 15 3" xfId="1207" xr:uid="{7B8586AA-2596-4C9C-AC47-07534F7F2F65}"/>
    <cellStyle name="Currency 15 3 2" xfId="1208" xr:uid="{B8AA030E-1850-44EC-8D94-0087E92326A5}"/>
    <cellStyle name="Currency 15 4" xfId="1209" xr:uid="{97824B8F-79A9-4397-83BC-0DEE2CFAFC6F}"/>
    <cellStyle name="Currency 16" xfId="1210" xr:uid="{615B0EBE-ED97-4D01-AB9F-E51155419B72}"/>
    <cellStyle name="Currency 16 2" xfId="1211" xr:uid="{EF845C1C-7D33-49CE-A6B0-87A4837C720D}"/>
    <cellStyle name="Currency 17" xfId="1212" xr:uid="{6FE9AB3F-DD57-46C4-BA90-2207A740F8DE}"/>
    <cellStyle name="Currency 18" xfId="1213" xr:uid="{90D5AE6B-F90C-4EE9-B553-0FC78A5656D0}"/>
    <cellStyle name="Currency 19" xfId="1214" xr:uid="{D2D7087D-1871-4AA5-AD37-C9496B62AECE}"/>
    <cellStyle name="Currency 19 2" xfId="1215" xr:uid="{E55AF762-F251-4639-9DC2-8BC6D5F49326}"/>
    <cellStyle name="Currency 19 2 2" xfId="1216" xr:uid="{F2929D71-4788-41D1-8D30-41D1CA9D7DF2}"/>
    <cellStyle name="Currency 19 2 2 2" xfId="1217" xr:uid="{676821BD-C309-43FD-AAA3-EECED287D9A3}"/>
    <cellStyle name="Currency 19 2 2 2 2" xfId="1218" xr:uid="{3AECF3DA-12C9-45CC-9874-8C10AE937A55}"/>
    <cellStyle name="Currency 19 2 2 3" xfId="1219" xr:uid="{DAD9325C-0345-4379-91DA-0C1EB4B8053C}"/>
    <cellStyle name="Currency 19 2 3" xfId="1220" xr:uid="{6D53C085-C4A6-4D96-9371-4EE37D323B13}"/>
    <cellStyle name="Currency 19 2 3 2" xfId="1221" xr:uid="{1A707140-E666-49E3-BBD9-196EC9314BE5}"/>
    <cellStyle name="Currency 19 2 4" xfId="1222" xr:uid="{EFCE8082-BD61-4C90-9920-C136554CC44E}"/>
    <cellStyle name="Currency 19 3" xfId="1223" xr:uid="{275F00D7-615B-49C5-B0DF-A460B27DEB53}"/>
    <cellStyle name="Currency 19 3 2" xfId="1224" xr:uid="{B3C30CBD-7AF6-4711-8C40-64F5F1F7B312}"/>
    <cellStyle name="Currency 19 3 2 2" xfId="1225" xr:uid="{AEDD3434-76FC-4156-895A-8BF6CF69E5A6}"/>
    <cellStyle name="Currency 19 3 2 2 2" xfId="1226" xr:uid="{637D7D6A-D08B-4456-AA8B-A14A699E6F9A}"/>
    <cellStyle name="Currency 19 3 2 3" xfId="1227" xr:uid="{89B29DD6-AEE9-4588-98B4-671BA9FE3606}"/>
    <cellStyle name="Currency 19 3 3" xfId="1228" xr:uid="{14FF1C5F-322D-4ADA-9510-1E4319F8E7D2}"/>
    <cellStyle name="Currency 19 3 3 2" xfId="1229" xr:uid="{6C19EA8A-6FA5-44D3-8193-1E0540D78AA3}"/>
    <cellStyle name="Currency 19 3 4" xfId="1230" xr:uid="{2291932F-12FA-4718-8ED5-B5EFDD475789}"/>
    <cellStyle name="Currency 19 4" xfId="1231" xr:uid="{19B36399-E543-4C46-AEDF-52B60C9C11F1}"/>
    <cellStyle name="Currency 19 4 2" xfId="1232" xr:uid="{74C022F5-084E-419E-9296-2A4E853C83EA}"/>
    <cellStyle name="Currency 19 4 2 2" xfId="1233" xr:uid="{9AFFFFFD-526E-4727-9185-47B140FB1034}"/>
    <cellStyle name="Currency 19 4 3" xfId="1234" xr:uid="{F5C50383-CEB8-4133-83AD-B45543D8C2E4}"/>
    <cellStyle name="Currency 19 5" xfId="1235" xr:uid="{865D3675-B57F-4B66-9EFE-C1CFC5E09B4E}"/>
    <cellStyle name="Currency 19 5 2" xfId="1236" xr:uid="{2B9CA613-1BC0-4798-8794-EEB9EDC98E71}"/>
    <cellStyle name="Currency 19 6" xfId="1237" xr:uid="{3BF70F27-E517-487A-8822-53E823468660}"/>
    <cellStyle name="Currency 2" xfId="24" xr:uid="{FEF36CCD-FF99-409C-A2E2-7F212B8F1C52}"/>
    <cellStyle name="Currency 2 10" xfId="1238" xr:uid="{2C8EAFD9-2D32-4AF0-B58C-3CCDFD463895}"/>
    <cellStyle name="Currency 2 10 2" xfId="1239" xr:uid="{1B1511CA-4509-469F-B080-6958B6C020C1}"/>
    <cellStyle name="Currency 2 10 2 2" xfId="1240" xr:uid="{68973498-234C-4464-9816-88E62A26F2B1}"/>
    <cellStyle name="Currency 2 10 3" xfId="1241" xr:uid="{CD2BAA6C-9082-462F-A8C8-6643832DA5DE}"/>
    <cellStyle name="Currency 2 11" xfId="1242" xr:uid="{A9E1437C-B112-41FA-A4DF-EA8ECF11EF5F}"/>
    <cellStyle name="Currency 2 12" xfId="1243" xr:uid="{7CD79B85-5B90-4D91-A982-5B5E9D24AA2A}"/>
    <cellStyle name="Currency 2 13" xfId="1244" xr:uid="{36342419-CD27-4453-A443-2FE391DBB15C}"/>
    <cellStyle name="Currency 2 14" xfId="1245" xr:uid="{155AFB43-76FA-433B-A4DF-665B992DB17E}"/>
    <cellStyle name="Currency 2 15" xfId="1246" xr:uid="{CFCF41B9-EB8D-4A8B-9427-C15016E765A2}"/>
    <cellStyle name="Currency 2 16" xfId="1247" xr:uid="{1650DA1D-0867-44DB-A9E0-FBC5E11BA522}"/>
    <cellStyle name="Currency 2 17" xfId="1248" xr:uid="{087BA8D2-465C-4E85-B52D-163F971913B8}"/>
    <cellStyle name="Currency 2 18" xfId="1249" xr:uid="{9A0AC771-02CB-4FC5-9BFD-5CC99BA2B08B}"/>
    <cellStyle name="Currency 2 2" xfId="1250" xr:uid="{B4F3F277-D809-4799-8BC6-FFA99E227334}"/>
    <cellStyle name="Currency 2 2 10" xfId="1251" xr:uid="{95158AC3-9EF1-4A94-8F30-16A6DDBA8018}"/>
    <cellStyle name="Currency 2 2 11" xfId="1252" xr:uid="{CB50B482-A59D-4E44-B816-8E4761DFC049}"/>
    <cellStyle name="Currency 2 2 2" xfId="1253" xr:uid="{669B7D3E-BB49-47CD-9C52-97289746B9C0}"/>
    <cellStyle name="Currency 2 2 3" xfId="1254" xr:uid="{B01A6D2B-54BE-4A13-8521-4CDFD277E22C}"/>
    <cellStyle name="Currency 2 2 4" xfId="1255" xr:uid="{00998D50-52BD-4361-A3DE-1153DBF73EB4}"/>
    <cellStyle name="Currency 2 2 5" xfId="1256" xr:uid="{29349290-057B-41FA-B788-8B26EF03D662}"/>
    <cellStyle name="Currency 2 2 6" xfId="1257" xr:uid="{0B80F16A-F598-417F-B468-2DACFEF99A12}"/>
    <cellStyle name="Currency 2 2 7" xfId="1258" xr:uid="{5FCEC02A-9534-4C84-9A2C-CE1B7084398F}"/>
    <cellStyle name="Currency 2 2 8" xfId="1259" xr:uid="{77C8C81A-5040-4F54-94E0-A6F8BFB7DCCC}"/>
    <cellStyle name="Currency 2 2 9" xfId="1260" xr:uid="{CD396039-88A8-4EE2-8D9B-928E2B4555AC}"/>
    <cellStyle name="Currency 2 3" xfId="1261" xr:uid="{DE2828E9-25E3-403A-9AB2-89502354DA52}"/>
    <cellStyle name="Currency 2 3 2" xfId="1262" xr:uid="{756F3C73-EBD8-47EA-ABE0-A98E2F79F015}"/>
    <cellStyle name="Currency 2 3 3" xfId="1263" xr:uid="{727460AF-EF04-40DE-88C2-7A63CD2EA057}"/>
    <cellStyle name="Currency 2 3 4" xfId="1264" xr:uid="{5A09E68D-3616-4608-8FD3-9924BAE28627}"/>
    <cellStyle name="Currency 2 3 5" xfId="1265" xr:uid="{424C3FB0-FF09-415B-A8FE-464FCEC5277F}"/>
    <cellStyle name="Currency 2 4" xfId="1266" xr:uid="{05DF11D6-B3D6-41BC-BA29-7DD5C7B6D436}"/>
    <cellStyle name="Currency 2 5" xfId="1267" xr:uid="{EE5C01EC-8013-4865-AB76-320F200506D5}"/>
    <cellStyle name="Currency 2 6" xfId="1268" xr:uid="{01EF3EE8-0605-4BB1-8E92-488D466C44B3}"/>
    <cellStyle name="Currency 2 7" xfId="1269" xr:uid="{B759FDD2-952B-47A4-A5CE-54991FD2987E}"/>
    <cellStyle name="Currency 2 8" xfId="1270" xr:uid="{5C772513-4C9A-46A0-91E9-459F4FF04487}"/>
    <cellStyle name="Currency 2 9" xfId="1271" xr:uid="{CF42FEAC-127E-41A9-8AEE-BE601E0C3646}"/>
    <cellStyle name="Currency 2*" xfId="1273" xr:uid="{F59853FA-63FA-498C-9736-C1D6910C1165}"/>
    <cellStyle name="Currency 2_CLdcfmodel" xfId="1272" xr:uid="{20DF3E85-908E-4D84-B506-8241D277178A}"/>
    <cellStyle name="Currency 20" xfId="1274" xr:uid="{C0AE8FD4-7F0D-4BD6-80E7-59CFB6B44895}"/>
    <cellStyle name="Currency 20 2" xfId="1275" xr:uid="{DD8A1105-1118-4F7F-A41B-3381645C4FCE}"/>
    <cellStyle name="Currency 20 2 2" xfId="1276" xr:uid="{6A211929-0171-4810-B101-359E4F72E64A}"/>
    <cellStyle name="Currency 20 2 2 2" xfId="1277" xr:uid="{5B90B0BA-4CDC-4F48-9A08-9B47F3D87F7D}"/>
    <cellStyle name="Currency 20 2 2 2 2" xfId="1278" xr:uid="{D68A1F18-EF9A-4502-AFB6-7796FAEAAF02}"/>
    <cellStyle name="Currency 20 2 2 3" xfId="1279" xr:uid="{B2E7CB97-22DF-42CC-8CB0-FFD39F979EB2}"/>
    <cellStyle name="Currency 20 2 3" xfId="1280" xr:uid="{E7800CE8-9E80-4844-A289-2E2200F3D13F}"/>
    <cellStyle name="Currency 20 2 3 2" xfId="1281" xr:uid="{2F1A9950-A5C8-468D-925D-7882D7AD80BD}"/>
    <cellStyle name="Currency 20 2 4" xfId="1282" xr:uid="{AE61CDAE-3FCC-40C9-BACD-CA6EDE4CAF86}"/>
    <cellStyle name="Currency 20 3" xfId="1283" xr:uid="{8A8D327F-1B8D-4CB4-BB81-786A823461EB}"/>
    <cellStyle name="Currency 20 3 2" xfId="1284" xr:uid="{0F01DBEE-F1E5-49BA-80CB-D3A8BFABB666}"/>
    <cellStyle name="Currency 20 3 2 2" xfId="1285" xr:uid="{E4FA79E0-2821-44A3-ABF6-8BA316B6C7D6}"/>
    <cellStyle name="Currency 20 3 2 2 2" xfId="1286" xr:uid="{5DDABAC3-F1E6-4A88-A2C2-1916477C5134}"/>
    <cellStyle name="Currency 20 3 2 3" xfId="1287" xr:uid="{2A91BA95-9C96-4B3E-BF3A-E232B5EF654D}"/>
    <cellStyle name="Currency 20 3 3" xfId="1288" xr:uid="{FB4DE712-35CD-4AE8-AE8D-E6A6B6EB73A9}"/>
    <cellStyle name="Currency 20 3 3 2" xfId="1289" xr:uid="{5A3065B5-680D-4A99-A1C0-21EC905A9423}"/>
    <cellStyle name="Currency 20 3 4" xfId="1290" xr:uid="{D2C03EAA-86EE-44E2-9707-05019B2B6561}"/>
    <cellStyle name="Currency 20 4" xfId="1291" xr:uid="{A5120626-D511-449D-AAF9-8F70CC3C6F17}"/>
    <cellStyle name="Currency 20 4 2" xfId="1292" xr:uid="{28A3B715-A0FB-4A0F-8441-0D97BB3152FE}"/>
    <cellStyle name="Currency 20 4 2 2" xfId="1293" xr:uid="{1F1FE101-3EDC-4608-9EE9-AD39C67D02A6}"/>
    <cellStyle name="Currency 20 4 3" xfId="1294" xr:uid="{1B7AE3CF-887D-45EC-8267-77901AE10565}"/>
    <cellStyle name="Currency 20 5" xfId="1295" xr:uid="{1C13DD18-1C73-4199-B789-9D9DCFE64012}"/>
    <cellStyle name="Currency 20 5 2" xfId="1296" xr:uid="{91247B8E-FF1D-4BE1-965C-1A5F9F1DB8CA}"/>
    <cellStyle name="Currency 20 6" xfId="1297" xr:uid="{21D5DEDC-C033-413C-9D1B-21E1864F1831}"/>
    <cellStyle name="Currency 21" xfId="1298" xr:uid="{D67D6518-3F73-4DF2-8B50-3921F8265CC4}"/>
    <cellStyle name="Currency 21 2" xfId="1299" xr:uid="{4032AE6F-288D-4760-BB35-6E04454CFDEC}"/>
    <cellStyle name="Currency 21 2 2" xfId="1300" xr:uid="{D4C3C670-E23D-438D-B89D-78F688DE42F9}"/>
    <cellStyle name="Currency 21 2 2 2" xfId="1301" xr:uid="{52F4C1C3-8404-4729-8B6A-AF9ED258BA83}"/>
    <cellStyle name="Currency 21 2 2 2 2" xfId="1302" xr:uid="{AD0CCE47-EC4A-4D89-A473-92F386DB733D}"/>
    <cellStyle name="Currency 21 2 2 3" xfId="1303" xr:uid="{BA34BC13-67E3-4136-AC9A-610CAEE93775}"/>
    <cellStyle name="Currency 21 2 3" xfId="1304" xr:uid="{07791754-66CA-491E-8C25-CD5AC0CA558D}"/>
    <cellStyle name="Currency 21 2 3 2" xfId="1305" xr:uid="{E8448FAF-D863-45CD-8A71-0039FE538FFB}"/>
    <cellStyle name="Currency 21 2 4" xfId="1306" xr:uid="{799479A2-12CF-44EC-9438-8AA93AE44887}"/>
    <cellStyle name="Currency 21 3" xfId="1307" xr:uid="{6BCA42FA-7B7F-4558-8818-00432F29D2B4}"/>
    <cellStyle name="Currency 21 3 2" xfId="1308" xr:uid="{383A752E-0CBD-4645-81E4-851FE25EE12D}"/>
    <cellStyle name="Currency 21 3 2 2" xfId="1309" xr:uid="{10483F9A-AA50-405B-8DBF-8D0165EA3230}"/>
    <cellStyle name="Currency 21 3 2 2 2" xfId="1310" xr:uid="{483CB481-3995-423C-B61A-F007316D766B}"/>
    <cellStyle name="Currency 21 3 2 3" xfId="1311" xr:uid="{FA245B0F-5AC7-474E-86C6-BCE1D505F439}"/>
    <cellStyle name="Currency 21 3 3" xfId="1312" xr:uid="{203DED29-DFEC-4DD9-9FF6-C24B10CAAC9B}"/>
    <cellStyle name="Currency 21 3 3 2" xfId="1313" xr:uid="{C55D0F7A-5DD9-44E5-B30F-425DE3925883}"/>
    <cellStyle name="Currency 21 3 4" xfId="1314" xr:uid="{068FE247-E326-4D13-84B6-BA4174AF70EE}"/>
    <cellStyle name="Currency 21 4" xfId="1315" xr:uid="{9AB93B96-DDFB-486C-AF84-49518153D441}"/>
    <cellStyle name="Currency 21 4 2" xfId="1316" xr:uid="{B4254566-7F69-4418-BA65-58B605D742E4}"/>
    <cellStyle name="Currency 21 4 2 2" xfId="1317" xr:uid="{C51997D1-96AA-4A1E-968E-55FF9695020A}"/>
    <cellStyle name="Currency 21 4 3" xfId="1318" xr:uid="{927D00BE-71E2-4A94-BE69-176C14121B07}"/>
    <cellStyle name="Currency 21 5" xfId="1319" xr:uid="{5036BE2F-7487-4457-832E-7641F7BA1F2A}"/>
    <cellStyle name="Currency 21 5 2" xfId="1320" xr:uid="{1851E175-83E0-4DD0-A256-124129D30867}"/>
    <cellStyle name="Currency 21 6" xfId="1321" xr:uid="{8107D26F-79DC-41A0-846D-E97D5C27D869}"/>
    <cellStyle name="Currency 22" xfId="1322" xr:uid="{EC0F29CC-509E-4A4D-A7E4-D89485FDA049}"/>
    <cellStyle name="Currency 22 2" xfId="1323" xr:uid="{50748BE6-5D16-4339-AFDB-C1848C5DC791}"/>
    <cellStyle name="Currency 22 2 2" xfId="1324" xr:uid="{505CC750-6836-492F-A0F6-EAE0C53E9875}"/>
    <cellStyle name="Currency 22 2 2 2" xfId="1325" xr:uid="{4302B9CD-1F98-4FED-97B5-0C3C15A1660B}"/>
    <cellStyle name="Currency 22 2 2 2 2" xfId="1326" xr:uid="{B347B5AE-162A-4B00-848D-635771116F87}"/>
    <cellStyle name="Currency 22 2 2 3" xfId="1327" xr:uid="{2D7B0849-6FDE-41F7-8FEA-BAA88F11EEC8}"/>
    <cellStyle name="Currency 22 2 3" xfId="1328" xr:uid="{49DEFC87-929E-4F41-9303-7A7055389423}"/>
    <cellStyle name="Currency 22 2 3 2" xfId="1329" xr:uid="{5C611D3E-BA7D-40B2-BF0E-9063ADD94E5E}"/>
    <cellStyle name="Currency 22 2 4" xfId="1330" xr:uid="{17044C47-2B78-47E6-9C05-AE7B00F829C5}"/>
    <cellStyle name="Currency 22 3" xfId="1331" xr:uid="{7DD9812C-6712-44EB-9A47-63A0FB09AF59}"/>
    <cellStyle name="Currency 22 3 2" xfId="1332" xr:uid="{E65E03F8-A47F-4CFF-ADF6-F22B945E9686}"/>
    <cellStyle name="Currency 22 3 2 2" xfId="1333" xr:uid="{E28734B6-D21A-4641-8293-A74D541F1E7D}"/>
    <cellStyle name="Currency 22 3 2 2 2" xfId="1334" xr:uid="{5F71E670-D69D-4593-871B-46387EE37694}"/>
    <cellStyle name="Currency 22 3 2 3" xfId="1335" xr:uid="{7DD8F37F-0185-4D19-B813-342AAAA3476A}"/>
    <cellStyle name="Currency 22 3 3" xfId="1336" xr:uid="{B89FDE2D-F9B0-4246-853E-7FDC740C743D}"/>
    <cellStyle name="Currency 22 3 3 2" xfId="1337" xr:uid="{8ACDCFBF-4CE9-41E1-BBC9-AA29770BB2D0}"/>
    <cellStyle name="Currency 22 3 4" xfId="1338" xr:uid="{6125BD5F-2E86-46CB-A44B-518E3EB8C02E}"/>
    <cellStyle name="Currency 22 4" xfId="1339" xr:uid="{2061A8AC-B81A-42E0-8CC2-AF80D37A873B}"/>
    <cellStyle name="Currency 22 4 2" xfId="1340" xr:uid="{E2266974-847F-41B3-857C-7F899BA709AF}"/>
    <cellStyle name="Currency 22 4 2 2" xfId="1341" xr:uid="{C7E0DF82-D0A6-421B-9A9F-CD83D817B81A}"/>
    <cellStyle name="Currency 22 4 3" xfId="1342" xr:uid="{07B54FB7-0190-4A39-BEC2-B2B9F9D5D0E7}"/>
    <cellStyle name="Currency 22 5" xfId="1343" xr:uid="{B4B98122-3B7F-4FD0-9AA6-7E10FA29F4D2}"/>
    <cellStyle name="Currency 22 5 2" xfId="1344" xr:uid="{D992A841-FD0B-4603-9CF2-2833A988964E}"/>
    <cellStyle name="Currency 22 6" xfId="1345" xr:uid="{A5F3D295-6DE8-4E01-8D41-1A69250A5987}"/>
    <cellStyle name="Currency 23" xfId="1346" xr:uid="{5C2B4943-D1E5-4180-8598-BA907B0686C8}"/>
    <cellStyle name="Currency 23 2" xfId="1347" xr:uid="{624FF02C-B5D3-4C35-95C5-C8977C0E667E}"/>
    <cellStyle name="Currency 23 2 2" xfId="1348" xr:uid="{80F5C573-5D0A-4717-B417-17052AF01411}"/>
    <cellStyle name="Currency 23 2 2 2" xfId="1349" xr:uid="{D2F36AA6-7216-4616-8AA1-0C936FD0A772}"/>
    <cellStyle name="Currency 23 2 2 2 2" xfId="1350" xr:uid="{64F95413-4AC1-4066-A0F4-D85BC43C10DD}"/>
    <cellStyle name="Currency 23 2 2 3" xfId="1351" xr:uid="{D53AB15C-18F0-47B1-B4B7-0FB73F87303E}"/>
    <cellStyle name="Currency 23 2 3" xfId="1352" xr:uid="{CC6C1DF8-DABA-45A3-B4D5-0C010ECF4423}"/>
    <cellStyle name="Currency 23 2 3 2" xfId="1353" xr:uid="{6311D299-8A7A-49ED-B1AC-F748CB18F047}"/>
    <cellStyle name="Currency 23 2 4" xfId="1354" xr:uid="{A8BD074B-2C1E-4D41-8258-364B7508FB36}"/>
    <cellStyle name="Currency 23 3" xfId="1355" xr:uid="{C462D9ED-BE3B-4B4A-A5AA-1C788350DCFC}"/>
    <cellStyle name="Currency 23 3 2" xfId="1356" xr:uid="{40491FD9-30F6-4D6A-9772-BDFBE068D494}"/>
    <cellStyle name="Currency 23 3 2 2" xfId="1357" xr:uid="{AD13CBB8-22BB-48C2-B0C2-F6E1A78E1FBB}"/>
    <cellStyle name="Currency 23 3 2 2 2" xfId="1358" xr:uid="{9752CE2D-4971-49D4-8C8B-00A0E84780C7}"/>
    <cellStyle name="Currency 23 3 2 3" xfId="1359" xr:uid="{A9D43C43-9D99-4CB6-90AE-0D970C5FDADB}"/>
    <cellStyle name="Currency 23 3 3" xfId="1360" xr:uid="{B8621B0A-7366-4ABF-9401-516AF2744BC3}"/>
    <cellStyle name="Currency 23 3 3 2" xfId="1361" xr:uid="{33DEF4AD-4B48-4DE9-9C43-3639CCDC4D28}"/>
    <cellStyle name="Currency 23 3 4" xfId="1362" xr:uid="{6C3C3F52-4B32-44E5-B1F3-ACCB6CB18E2F}"/>
    <cellStyle name="Currency 23 4" xfId="1363" xr:uid="{1C51DC9A-39D8-4F8F-875B-765207687BE8}"/>
    <cellStyle name="Currency 23 4 2" xfId="1364" xr:uid="{C4CE2E89-0E25-44F0-B12F-DA61F31924A8}"/>
    <cellStyle name="Currency 23 4 2 2" xfId="1365" xr:uid="{EE830E70-5BAE-4F22-8FB9-E2D3B3401BC0}"/>
    <cellStyle name="Currency 23 4 3" xfId="1366" xr:uid="{5ED5E3D8-5B2B-4900-AF4E-101AA37AAFD3}"/>
    <cellStyle name="Currency 23 5" xfId="1367" xr:uid="{50D3E93D-5F0E-4225-86D8-F950E6904A5E}"/>
    <cellStyle name="Currency 23 5 2" xfId="1368" xr:uid="{FC93BBB5-877B-456A-BBEE-E7895F04ADF4}"/>
    <cellStyle name="Currency 23 6" xfId="1369" xr:uid="{C21DE72C-C1AE-43FE-B4BE-9035BA7A9E6C}"/>
    <cellStyle name="Currency 24" xfId="1370" xr:uid="{A012736F-607A-4746-B3C6-C618D19E3D9C}"/>
    <cellStyle name="Currency 24 2" xfId="1371" xr:uid="{D6216CEC-DB6B-4360-BF0F-D5946081F7D1}"/>
    <cellStyle name="Currency 24 2 2" xfId="1372" xr:uid="{45252ED6-AED9-4019-8301-D4CBD3D3FE79}"/>
    <cellStyle name="Currency 24 2 2 2" xfId="1373" xr:uid="{4B989E60-3125-4EF6-9B9B-0EFD56F2FE55}"/>
    <cellStyle name="Currency 24 2 2 2 2" xfId="1374" xr:uid="{EAD7E6E5-1A85-43BC-A8B9-9C0C4B530063}"/>
    <cellStyle name="Currency 24 2 2 3" xfId="1375" xr:uid="{53B99C16-99D0-4A6A-B276-5B865382CBDC}"/>
    <cellStyle name="Currency 24 2 3" xfId="1376" xr:uid="{6C975469-1A3E-4669-8F3C-201F13CA4EAF}"/>
    <cellStyle name="Currency 24 2 3 2" xfId="1377" xr:uid="{FB448BB6-71A7-42AA-8BEB-F91039DB3355}"/>
    <cellStyle name="Currency 24 2 4" xfId="1378" xr:uid="{D8D3265A-44C1-4910-8683-DB31046AE769}"/>
    <cellStyle name="Currency 24 3" xfId="1379" xr:uid="{C538A1F6-BC0C-4780-8B3C-6F9DE7B84AA4}"/>
    <cellStyle name="Currency 24 3 2" xfId="1380" xr:uid="{EB2285A8-8448-430E-AA5E-71F1EB1484AB}"/>
    <cellStyle name="Currency 24 3 2 2" xfId="1381" xr:uid="{FE45492B-C50D-4738-8A76-635869BC2901}"/>
    <cellStyle name="Currency 24 3 2 2 2" xfId="1382" xr:uid="{EE51C75A-8259-44E4-A031-EC676FA66F04}"/>
    <cellStyle name="Currency 24 3 2 3" xfId="1383" xr:uid="{88237A33-7D48-445F-A6D8-438ED3701B04}"/>
    <cellStyle name="Currency 24 3 3" xfId="1384" xr:uid="{DA394C4E-D5CD-4C6E-B610-4DE777AA04FB}"/>
    <cellStyle name="Currency 24 3 3 2" xfId="1385" xr:uid="{722C0495-7420-4F43-BC56-2C593580BFE9}"/>
    <cellStyle name="Currency 24 3 4" xfId="1386" xr:uid="{F40788E4-286A-47E0-A62E-2FAE02034DC8}"/>
    <cellStyle name="Currency 24 4" xfId="1387" xr:uid="{4813A180-BEE3-44D7-9CF2-6D42103387F1}"/>
    <cellStyle name="Currency 24 4 2" xfId="1388" xr:uid="{4EB8A8A4-BD50-4B53-94D2-C8C08367BB6B}"/>
    <cellStyle name="Currency 24 4 2 2" xfId="1389" xr:uid="{C72399AF-E881-4DFB-88AC-BFCC0C018423}"/>
    <cellStyle name="Currency 24 4 3" xfId="1390" xr:uid="{27F43BDC-D5B0-4840-AE6F-5EF8DFA15E5E}"/>
    <cellStyle name="Currency 24 5" xfId="1391" xr:uid="{8D404A18-87F0-4FE7-9CF2-BC905E48A526}"/>
    <cellStyle name="Currency 24 5 2" xfId="1392" xr:uid="{3D5A5108-D4B9-4109-8C51-2B33E9C28FF4}"/>
    <cellStyle name="Currency 24 6" xfId="1393" xr:uid="{D85CF89E-91F3-4B8C-A130-15614AAC4350}"/>
    <cellStyle name="Currency 25" xfId="1394" xr:uid="{5D332594-FCA5-44AE-877A-A195E30A0DFC}"/>
    <cellStyle name="Currency 26" xfId="1395" xr:uid="{D35076C6-D197-49FC-BD6E-96BCB2E08757}"/>
    <cellStyle name="Currency 26 2" xfId="1396" xr:uid="{9C40E2D9-1951-4E09-A218-D55D2AB56B5A}"/>
    <cellStyle name="Currency 26 2 2" xfId="1397" xr:uid="{A1F7A42B-3214-4AA8-B56E-FA4550635E20}"/>
    <cellStyle name="Currency 26 2 2 2" xfId="1398" xr:uid="{4ECF4370-C598-4E42-8099-FFC978C0E884}"/>
    <cellStyle name="Currency 26 2 2 2 2" xfId="1399" xr:uid="{C3C347F9-A745-4117-A186-293466AB48F9}"/>
    <cellStyle name="Currency 26 2 2 3" xfId="1400" xr:uid="{D19E9CDB-EC23-43C9-A39F-E275DAB04DEE}"/>
    <cellStyle name="Currency 26 2 3" xfId="1401" xr:uid="{BC9B5C3B-E9A1-42C8-900E-1A09D1BBF302}"/>
    <cellStyle name="Currency 26 2 3 2" xfId="1402" xr:uid="{A1595319-E01D-41D5-BFB5-A9CE21351F9C}"/>
    <cellStyle name="Currency 26 2 4" xfId="1403" xr:uid="{6AE8E2FB-0C41-47B0-AA45-A0949BF5AA35}"/>
    <cellStyle name="Currency 26 3" xfId="1404" xr:uid="{1107E0C1-3CD1-4327-A34E-752AFC0BAA0D}"/>
    <cellStyle name="Currency 26 3 2" xfId="1405" xr:uid="{448A97AD-A847-4C91-9A98-8CB13AA80EC7}"/>
    <cellStyle name="Currency 26 3 2 2" xfId="1406" xr:uid="{7F8F4640-3400-49B4-BC50-75D7F879A25B}"/>
    <cellStyle name="Currency 26 3 2 2 2" xfId="1407" xr:uid="{99134FDF-ABD9-44A4-A4FC-112EDCDDE586}"/>
    <cellStyle name="Currency 26 3 2 3" xfId="1408" xr:uid="{27104910-9B82-44C1-B9B8-98865EC82349}"/>
    <cellStyle name="Currency 26 3 3" xfId="1409" xr:uid="{069963CB-E7F5-417E-AAA0-5D512EA82C84}"/>
    <cellStyle name="Currency 26 3 3 2" xfId="1410" xr:uid="{FEFED8FA-C36E-46A2-B7EB-AD637A0D97A7}"/>
    <cellStyle name="Currency 26 3 4" xfId="1411" xr:uid="{4D28C4EE-F700-4FD9-BA03-ED174F39218E}"/>
    <cellStyle name="Currency 26 4" xfId="1412" xr:uid="{8041136D-F5ED-4708-85C0-B722F98AE72E}"/>
    <cellStyle name="Currency 26 4 2" xfId="1413" xr:uid="{A182796E-F146-4B7E-9AAB-83300E726A0C}"/>
    <cellStyle name="Currency 26 4 2 2" xfId="1414" xr:uid="{02F0B5CB-2ECC-48E5-802E-F44526DDC3B9}"/>
    <cellStyle name="Currency 26 4 3" xfId="1415" xr:uid="{1B8AC406-163E-4806-9650-B0F13E998A77}"/>
    <cellStyle name="Currency 26 5" xfId="1416" xr:uid="{11AEB750-27D9-453E-BB7D-CEED3D9AD58A}"/>
    <cellStyle name="Currency 26 5 2" xfId="1417" xr:uid="{535B785D-28C8-4F29-BEBE-223CA77775C3}"/>
    <cellStyle name="Currency 26 6" xfId="1418" xr:uid="{45A04D0C-77B3-4FEC-B638-8A35FF49CFA5}"/>
    <cellStyle name="Currency 27" xfId="1419" xr:uid="{CBFECE61-033A-482B-9C53-81ABFBF2A046}"/>
    <cellStyle name="Currency 27 2" xfId="1420" xr:uid="{F6A1CE49-A37A-4122-8BC5-1098854D42EB}"/>
    <cellStyle name="Currency 27 2 2" xfId="1421" xr:uid="{B6397433-159C-4043-881F-961BFD321083}"/>
    <cellStyle name="Currency 27 2 2 2" xfId="1422" xr:uid="{5BCBCC49-B5B1-4835-A667-882A82E2D290}"/>
    <cellStyle name="Currency 27 2 2 2 2" xfId="1423" xr:uid="{ED7F2AA8-C7CA-459F-B12B-58DF7880252E}"/>
    <cellStyle name="Currency 27 2 2 3" xfId="1424" xr:uid="{DF6D1C6B-386C-474B-ACB6-A93488B716C1}"/>
    <cellStyle name="Currency 27 2 3" xfId="1425" xr:uid="{0C2F1AF4-3867-434D-B024-6BBB70FB1E4D}"/>
    <cellStyle name="Currency 27 2 3 2" xfId="1426" xr:uid="{4AFC8996-27E6-46AF-A3DF-DC2814E45AF3}"/>
    <cellStyle name="Currency 27 2 4" xfId="1427" xr:uid="{4B603B55-A522-4957-A6D1-DE1CCC74CDF9}"/>
    <cellStyle name="Currency 27 3" xfId="1428" xr:uid="{F8452313-469F-4AAE-980C-8107F0F11FFB}"/>
    <cellStyle name="Currency 27 3 2" xfId="1429" xr:uid="{1B72FDDE-9EC0-4056-A8E7-B9AC43CC51B0}"/>
    <cellStyle name="Currency 27 3 2 2" xfId="1430" xr:uid="{86BD3930-C1E7-45C7-B5BF-305F73E419BB}"/>
    <cellStyle name="Currency 27 3 2 2 2" xfId="1431" xr:uid="{6DE48457-D66C-49E6-B9A8-5DA139802E20}"/>
    <cellStyle name="Currency 27 3 2 3" xfId="1432" xr:uid="{5B1CE9D9-CE4B-47EC-9319-238A9F3A2C78}"/>
    <cellStyle name="Currency 27 3 3" xfId="1433" xr:uid="{9066EF10-0311-404F-A7A7-5806E8214013}"/>
    <cellStyle name="Currency 27 3 3 2" xfId="1434" xr:uid="{BF1554C0-D391-44E2-822B-E26790C82FBE}"/>
    <cellStyle name="Currency 27 3 4" xfId="1435" xr:uid="{B6EAFDD3-C07B-4EE4-9630-EF42D192908D}"/>
    <cellStyle name="Currency 27 4" xfId="1436" xr:uid="{664FCF18-0A11-4233-A26F-91E101504510}"/>
    <cellStyle name="Currency 27 4 2" xfId="1437" xr:uid="{85D8E485-ADA4-4F09-9DC5-02436AFCF54F}"/>
    <cellStyle name="Currency 27 4 2 2" xfId="1438" xr:uid="{448CA162-F5BE-4C40-961B-D3A5705A0875}"/>
    <cellStyle name="Currency 27 4 3" xfId="1439" xr:uid="{3CF05555-6B78-4F6C-83AD-58E7C60B6F3D}"/>
    <cellStyle name="Currency 27 5" xfId="1440" xr:uid="{4E23021C-91A9-40DD-B0C3-5DB7852F62D1}"/>
    <cellStyle name="Currency 27 5 2" xfId="1441" xr:uid="{87091FD7-CD36-442E-A68C-D128D679BB6A}"/>
    <cellStyle name="Currency 27 6" xfId="1442" xr:uid="{3BD141B1-5FDF-4D12-8C7A-D24C15C34467}"/>
    <cellStyle name="Currency 28" xfId="1443" xr:uid="{8E9A1273-551D-42E4-BD85-BBBA9F443F6D}"/>
    <cellStyle name="Currency 28 2" xfId="1444" xr:uid="{B3A27667-2D00-46A5-A4B3-67B5E9FC0828}"/>
    <cellStyle name="Currency 28 2 2" xfId="1445" xr:uid="{C2E8C310-4A41-4059-94E9-881591E80EB7}"/>
    <cellStyle name="Currency 28 2 2 2" xfId="1446" xr:uid="{E7816425-E0C0-47C6-B07E-0DDC059F39E8}"/>
    <cellStyle name="Currency 28 2 2 2 2" xfId="1447" xr:uid="{C891BE54-8638-416C-9B63-5A4C50C2EB68}"/>
    <cellStyle name="Currency 28 2 2 3" xfId="1448" xr:uid="{8483D135-ACA8-4706-AD2C-43A6AB5ADEFA}"/>
    <cellStyle name="Currency 28 2 3" xfId="1449" xr:uid="{BBA60135-34C2-441E-8FD4-6BD04DA356E7}"/>
    <cellStyle name="Currency 28 2 3 2" xfId="1450" xr:uid="{48690474-F2C6-4FE9-9108-4109ADDF0C27}"/>
    <cellStyle name="Currency 28 2 4" xfId="1451" xr:uid="{5486D977-EF46-4274-B5BD-7DCA7E778975}"/>
    <cellStyle name="Currency 28 3" xfId="1452" xr:uid="{10EDD7CD-7378-46E7-9FFF-B269E3449AAB}"/>
    <cellStyle name="Currency 28 3 2" xfId="1453" xr:uid="{EA5EF468-E846-45BC-9F4D-CF92F23AA779}"/>
    <cellStyle name="Currency 28 3 2 2" xfId="1454" xr:uid="{2F519183-9785-4743-88C7-C55DDD93C7A7}"/>
    <cellStyle name="Currency 28 3 2 2 2" xfId="1455" xr:uid="{4DC64A6E-6C23-45AC-9E85-CFA33C82FF25}"/>
    <cellStyle name="Currency 28 3 2 3" xfId="1456" xr:uid="{0DB8F768-22CA-403A-851C-6AFB0C189519}"/>
    <cellStyle name="Currency 28 3 3" xfId="1457" xr:uid="{5055BB9B-3964-4159-9C93-7D7824578FFC}"/>
    <cellStyle name="Currency 28 3 3 2" xfId="1458" xr:uid="{5A72BBF7-5704-4416-A901-A2B6F0B8B42E}"/>
    <cellStyle name="Currency 28 3 4" xfId="1459" xr:uid="{1EE741B6-9F06-4588-97B1-1EB02624C891}"/>
    <cellStyle name="Currency 28 4" xfId="1460" xr:uid="{8CB1A091-AB43-4E5A-88B2-B5C57A839C86}"/>
    <cellStyle name="Currency 28 4 2" xfId="1461" xr:uid="{58626C26-D114-47D3-B52F-FF76F64A3416}"/>
    <cellStyle name="Currency 28 4 2 2" xfId="1462" xr:uid="{EE56E6BE-1271-4743-A761-0A079DA5F369}"/>
    <cellStyle name="Currency 28 4 3" xfId="1463" xr:uid="{FA21A9D3-AA25-4E2E-BD46-EFE44F589863}"/>
    <cellStyle name="Currency 28 5" xfId="1464" xr:uid="{21A829A7-CB1D-4303-BC0F-919E6B30F769}"/>
    <cellStyle name="Currency 28 5 2" xfId="1465" xr:uid="{D6D6E8C5-CE55-4A5C-B877-0241567A5505}"/>
    <cellStyle name="Currency 28 6" xfId="1466" xr:uid="{41FD308C-A552-4CF4-BF28-E026AE65B4FA}"/>
    <cellStyle name="Currency 29" xfId="1467" xr:uid="{7A52E670-2E23-41A5-9D59-17B9D05113E5}"/>
    <cellStyle name="Currency 29 2" xfId="1468" xr:uid="{A239A873-5B6D-4E19-945E-CC9E217CAD60}"/>
    <cellStyle name="Currency 29 2 2" xfId="1469" xr:uid="{0F668E3C-3D0F-48BD-83EB-DA0C7DBDBBC5}"/>
    <cellStyle name="Currency 29 2 2 2" xfId="1470" xr:uid="{67185E07-8BDE-4BB7-957B-7557817F61B5}"/>
    <cellStyle name="Currency 29 2 2 2 2" xfId="1471" xr:uid="{4C366760-CD9D-4AB1-9234-3DFB5FBD658B}"/>
    <cellStyle name="Currency 29 2 2 3" xfId="1472" xr:uid="{B2674963-445E-4F47-AA91-AAA90D7CB99E}"/>
    <cellStyle name="Currency 29 2 3" xfId="1473" xr:uid="{B3170277-1766-4589-A940-F84D76CCF2B4}"/>
    <cellStyle name="Currency 29 2 3 2" xfId="1474" xr:uid="{4E5B39C6-6BE8-4D97-9912-98FC2BEC7983}"/>
    <cellStyle name="Currency 29 2 4" xfId="1475" xr:uid="{B7D324BD-10EE-4CE4-84FE-D3DE49D1C9EC}"/>
    <cellStyle name="Currency 29 3" xfId="1476" xr:uid="{183B5D71-4D0A-4D3D-BF59-C2445E71E2C2}"/>
    <cellStyle name="Currency 29 3 2" xfId="1477" xr:uid="{7F795B7F-9B37-49C3-84F0-D218FC654C48}"/>
    <cellStyle name="Currency 29 3 2 2" xfId="1478" xr:uid="{FB3F4BA5-DD80-4751-B58B-0A6CBB50CDC9}"/>
    <cellStyle name="Currency 29 3 2 2 2" xfId="1479" xr:uid="{7D1CD8B9-60D9-497C-979F-0D125C4ACC66}"/>
    <cellStyle name="Currency 29 3 2 3" xfId="1480" xr:uid="{A75BD330-F47C-4E15-AF5B-A7CF70E4B6B0}"/>
    <cellStyle name="Currency 29 3 3" xfId="1481" xr:uid="{61705CD1-233E-4D49-BD62-894B846CA458}"/>
    <cellStyle name="Currency 29 3 3 2" xfId="1482" xr:uid="{C748F75E-42B4-47E4-A438-6072D156F9D3}"/>
    <cellStyle name="Currency 29 3 4" xfId="1483" xr:uid="{E26E9DBC-0027-47C6-A603-462EB121442B}"/>
    <cellStyle name="Currency 29 4" xfId="1484" xr:uid="{32A1124A-1FF4-4B7F-9BF4-04271576923A}"/>
    <cellStyle name="Currency 29 4 2" xfId="1485" xr:uid="{277FB492-CA92-4990-89D9-542CE9FB7594}"/>
    <cellStyle name="Currency 29 4 2 2" xfId="1486" xr:uid="{753A98E2-37CC-4258-89BD-04C474286030}"/>
    <cellStyle name="Currency 29 4 3" xfId="1487" xr:uid="{3934AD28-E627-4100-B0DF-4567E85B4F3F}"/>
    <cellStyle name="Currency 29 5" xfId="1488" xr:uid="{6B9D580C-5454-4AC2-98B4-C4F8FC598FBD}"/>
    <cellStyle name="Currency 29 5 2" xfId="1489" xr:uid="{8F18F4F8-002D-4B81-A2D7-8DF901B4CA7D}"/>
    <cellStyle name="Currency 29 6" xfId="1490" xr:uid="{99AC9C87-A7FB-4350-BE76-C566A5F8769D}"/>
    <cellStyle name="Currency 3" xfId="1491" xr:uid="{4AABB503-0730-4256-8292-4409437DC72D}"/>
    <cellStyle name="Currency 3 2" xfId="1492" xr:uid="{1AFDCFA5-C3B9-4DED-8E6F-7E4C2BCFDA44}"/>
    <cellStyle name="Currency 3 2 2" xfId="1493" xr:uid="{9FDD9003-ACAB-4DDE-BB01-5E1EDF8A9F02}"/>
    <cellStyle name="Currency 3 2 2 2" xfId="1494" xr:uid="{BDDABFC1-931F-454F-92EC-E70E9991DE1E}"/>
    <cellStyle name="Currency 3 2 3" xfId="1495" xr:uid="{98C0146B-64FB-402F-84A2-413C66C60689}"/>
    <cellStyle name="Currency 3 2 4" xfId="1496" xr:uid="{C908F127-B7B3-4167-915E-CF6C7DA86C13}"/>
    <cellStyle name="Currency 3 2 5" xfId="1497" xr:uid="{117B7EFE-A350-460D-B367-C3C7F40625B9}"/>
    <cellStyle name="Currency 3 3" xfId="1498" xr:uid="{917C8946-9D50-419F-A5C3-F4AF25DC9366}"/>
    <cellStyle name="Currency 3 4" xfId="1499" xr:uid="{7DB49EE1-C45F-4CCF-B7BE-CE4CD061A488}"/>
    <cellStyle name="Currency 3 5" xfId="1500" xr:uid="{2D1F7DA0-6380-45BD-9E16-D130CF07080A}"/>
    <cellStyle name="Currency 3 6" xfId="1501" xr:uid="{EB2D3071-FB7F-463D-82FC-1CD6393E8B5F}"/>
    <cellStyle name="Currency 30" xfId="90" xr:uid="{66BB281D-FA3F-4988-A946-130A7CCC0C6E}"/>
    <cellStyle name="Currency 31" xfId="4626" xr:uid="{8AF66481-C8F0-40A7-8ACD-28DAC2D2C00C}"/>
    <cellStyle name="Currency 4" xfId="1502" xr:uid="{633A4045-2BF0-413E-AE9F-2F1CAE5C0305}"/>
    <cellStyle name="Currency 4 10" xfId="1503" xr:uid="{0DF4037E-EEF3-4C57-BFE0-C145B7C204E3}"/>
    <cellStyle name="Currency 4 2" xfId="1504" xr:uid="{92C16FE9-6172-4998-BB78-EE49C8D12727}"/>
    <cellStyle name="Currency 4 2 2" xfId="1505" xr:uid="{108A8D3E-F453-448A-B7E9-DA194101DADD}"/>
    <cellStyle name="Currency 4 2 2 2" xfId="1506" xr:uid="{F59EA937-3488-4BB9-BE81-1D34452BD869}"/>
    <cellStyle name="Currency 4 2 2 2 2" xfId="1507" xr:uid="{A261D208-4BC3-49D5-B4FA-4E03F4FCB9C5}"/>
    <cellStyle name="Currency 4 2 2 3" xfId="1508" xr:uid="{686695C2-D633-4C16-A2BB-78213F51E792}"/>
    <cellStyle name="Currency 4 2 3" xfId="1509" xr:uid="{9819BB61-58D4-4CE1-BD9F-260CFCB700D3}"/>
    <cellStyle name="Currency 4 2 3 2" xfId="1510" xr:uid="{849882A8-765A-4928-9145-F6B898D1196D}"/>
    <cellStyle name="Currency 4 2 4" xfId="1511" xr:uid="{0F0FC7B2-8CBE-4F95-A6F5-F4FF7A0D1E99}"/>
    <cellStyle name="Currency 4 3" xfId="1512" xr:uid="{F20E46CB-263F-495F-8CD0-3D92971A4AAC}"/>
    <cellStyle name="Currency 4 3 2" xfId="1513" xr:uid="{776D0CB0-9336-4C69-AE1E-4BE78F5FDE53}"/>
    <cellStyle name="Currency 4 3 2 2" xfId="1514" xr:uid="{B6E0595C-C8F1-4EF0-90A2-FBD210B003D6}"/>
    <cellStyle name="Currency 4 3 2 2 2" xfId="1515" xr:uid="{910BD96E-6D3D-46C7-8F25-65D08CFD816C}"/>
    <cellStyle name="Currency 4 3 2 3" xfId="1516" xr:uid="{0A506E76-FCB0-44C6-B635-B8D27069C6C9}"/>
    <cellStyle name="Currency 4 3 3" xfId="1517" xr:uid="{AACD897B-1DEF-4B9F-B099-A32F866ACBED}"/>
    <cellStyle name="Currency 4 3 3 2" xfId="1518" xr:uid="{DD622691-EDC3-41F7-83CA-EF4EBBE3146F}"/>
    <cellStyle name="Currency 4 3 4" xfId="1519" xr:uid="{F32F5F10-4DB7-4B6B-A702-65D677379FC7}"/>
    <cellStyle name="Currency 4 4" xfId="1520" xr:uid="{83F20F7F-AC74-4676-A9AE-974C95614342}"/>
    <cellStyle name="Currency 4 4 2" xfId="1521" xr:uid="{6EE2747D-A71D-42F0-9BB2-962BB42179DD}"/>
    <cellStyle name="Currency 4 4 2 2" xfId="1522" xr:uid="{DA9E6C4B-B1F1-4BF3-B0EA-ACC5D0137DA3}"/>
    <cellStyle name="Currency 4 4 3" xfId="1523" xr:uid="{1F6AC0C8-8130-493D-9349-7BD740B56F4A}"/>
    <cellStyle name="Currency 4 5" xfId="1524" xr:uid="{AEE5BF11-9E23-4B84-9511-2895AD81D0F0}"/>
    <cellStyle name="Currency 4 5 2" xfId="1525" xr:uid="{C86E4214-46E1-4FD0-86AC-3910D7CA1E8E}"/>
    <cellStyle name="Currency 4 5 2 2" xfId="1526" xr:uid="{5F65FAD8-8DB9-41F7-8AC8-920CE6B57F2F}"/>
    <cellStyle name="Currency 4 5 3" xfId="1527" xr:uid="{031C92B0-3CB9-4FA0-B119-2CFA0B423023}"/>
    <cellStyle name="Currency 4 6" xfId="1528" xr:uid="{B7DAE8C1-726D-4A25-9527-ABA04BA98C5C}"/>
    <cellStyle name="Currency 4 6 2" xfId="1529" xr:uid="{F0818ADD-4AB9-4FB8-BDDF-C6C43187F49E}"/>
    <cellStyle name="Currency 4 6 2 2" xfId="1530" xr:uid="{C14E9C37-8F75-4D85-B89D-338A48072316}"/>
    <cellStyle name="Currency 4 6 3" xfId="1531" xr:uid="{17B1CA9F-8625-4DF1-A2D7-EFC8E28C8B36}"/>
    <cellStyle name="Currency 4 7" xfId="1532" xr:uid="{3E5C2AB2-489A-4662-83E6-2B510EAB425D}"/>
    <cellStyle name="Currency 4 7 2" xfId="1533" xr:uid="{7AD6EF4A-3612-4785-802A-B25031451258}"/>
    <cellStyle name="Currency 4 8" xfId="1534" xr:uid="{9B63CFD3-B4A2-444A-8D15-CE366F31DBE5}"/>
    <cellStyle name="Currency 4 9" xfId="1535" xr:uid="{1A24F5F4-5F13-492C-B58D-F6C18EDA1AE3}"/>
    <cellStyle name="Currency 5" xfId="1536" xr:uid="{2D088035-E2BE-4851-9EA8-CD0DE4B2325E}"/>
    <cellStyle name="Currency 5 2" xfId="1537" xr:uid="{D73F97E9-4FD7-4D58-BB8E-E05542F6038B}"/>
    <cellStyle name="Currency 5 2 2" xfId="1538" xr:uid="{64C53D40-80E5-4EAF-AEA6-42A4C8C2326B}"/>
    <cellStyle name="Currency 5 2 2 2" xfId="1539" xr:uid="{F7942711-D47F-4DCE-BF5D-46E59E0C0B61}"/>
    <cellStyle name="Currency 5 2 2 2 2" xfId="1540" xr:uid="{A2D9795D-BE9E-48DB-8615-C65CA3C65F56}"/>
    <cellStyle name="Currency 5 2 2 3" xfId="1541" xr:uid="{489A73F3-D94E-49DE-902E-9818B65DE985}"/>
    <cellStyle name="Currency 5 2 3" xfId="1542" xr:uid="{CE4379AB-E168-4A6C-A93B-122CCD1A7939}"/>
    <cellStyle name="Currency 5 2 3 2" xfId="1543" xr:uid="{CD6AF3FF-FBF1-4BCB-A22B-9797C32B0ED8}"/>
    <cellStyle name="Currency 5 2 4" xfId="1544" xr:uid="{7F106169-1CA3-4F5A-AE1B-E7A3D62BBB71}"/>
    <cellStyle name="Currency 5 3" xfId="1545" xr:uid="{69B079C4-0DF8-49F1-87C8-2CBC78ADD141}"/>
    <cellStyle name="Currency 5 3 2" xfId="1546" xr:uid="{61F873B6-543E-4343-A9A5-5C652907187D}"/>
    <cellStyle name="Currency 5 3 2 2" xfId="1547" xr:uid="{6EBDD756-9600-472A-89C0-DB9E30E97A2E}"/>
    <cellStyle name="Currency 5 3 2 2 2" xfId="1548" xr:uid="{24E692A7-BE8E-4C14-89DE-9FF8696508BC}"/>
    <cellStyle name="Currency 5 3 2 3" xfId="1549" xr:uid="{237B3FE1-F80D-4CD8-9799-CBD7E357EA6B}"/>
    <cellStyle name="Currency 5 3 3" xfId="1550" xr:uid="{8832A380-3412-47E7-BEE4-58ACEC20FBA1}"/>
    <cellStyle name="Currency 5 3 3 2" xfId="1551" xr:uid="{6CD98654-66EA-4FCB-97F2-78880F6D12CE}"/>
    <cellStyle name="Currency 5 3 4" xfId="1552" xr:uid="{309772CD-8116-4153-8D5C-D49C99567798}"/>
    <cellStyle name="Currency 5 4" xfId="1553" xr:uid="{F20569A5-C3FF-4A5B-AF1C-A2860C52F895}"/>
    <cellStyle name="Currency 5 4 2" xfId="1554" xr:uid="{06967479-E683-4C54-B7BB-5291360B7D29}"/>
    <cellStyle name="Currency 5 4 2 2" xfId="1555" xr:uid="{B1376AEF-FEF1-4592-8918-49263F070B88}"/>
    <cellStyle name="Currency 5 4 3" xfId="1556" xr:uid="{9C43A8D4-D26E-4578-ABE2-79AA8A52458D}"/>
    <cellStyle name="Currency 5 5" xfId="1557" xr:uid="{73600EC2-67E2-4DCB-8CF0-A5758C852490}"/>
    <cellStyle name="Currency 5 5 2" xfId="1558" xr:uid="{8CBE5123-9785-487D-8CBD-0A8E0614AA0B}"/>
    <cellStyle name="Currency 5 6" xfId="1559" xr:uid="{AC6123D4-30CC-46BC-B4FE-AAD158039827}"/>
    <cellStyle name="Currency 6" xfId="1560" xr:uid="{E9EB5645-30EF-4704-BB4E-91719510659C}"/>
    <cellStyle name="Currency 6 2" xfId="1561" xr:uid="{63B15403-4051-4D1D-AAA6-F9C20520DCF9}"/>
    <cellStyle name="Currency 6 2 2" xfId="1562" xr:uid="{5281BF71-4AAC-4F01-A6F0-30571AB07777}"/>
    <cellStyle name="Currency 6 2 2 2" xfId="1563" xr:uid="{70B4C2C0-D514-430F-968F-4388EFCF1545}"/>
    <cellStyle name="Currency 6 2 2 2 2" xfId="1564" xr:uid="{C2C6AD79-4DDE-4178-8F7A-0A344ACD352F}"/>
    <cellStyle name="Currency 6 2 2 3" xfId="1565" xr:uid="{A164AF58-3369-476A-9DF0-7D6E273FF443}"/>
    <cellStyle name="Currency 6 2 3" xfId="1566" xr:uid="{8EEEE8B7-CEDC-492E-A549-020E6765AAFD}"/>
    <cellStyle name="Currency 6 2 3 2" xfId="1567" xr:uid="{E68FD6F3-6CA4-4736-94B8-12504D20795C}"/>
    <cellStyle name="Currency 6 2 4" xfId="1568" xr:uid="{967FB7EC-3A5E-4870-AA20-D43A4A589575}"/>
    <cellStyle name="Currency 6 3" xfId="1569" xr:uid="{09CAD543-192E-4888-B1F9-72452A0B8F1C}"/>
    <cellStyle name="Currency 6 3 2" xfId="1570" xr:uid="{EAEB6D74-A9E7-4631-BDCC-BD0F061F0988}"/>
    <cellStyle name="Currency 6 3 2 2" xfId="1571" xr:uid="{F5DA4664-CA95-47AE-B256-295B45FE68B6}"/>
    <cellStyle name="Currency 6 3 2 2 2" xfId="1572" xr:uid="{56CC0D1C-3081-4DDF-AEF4-09252C71E648}"/>
    <cellStyle name="Currency 6 3 2 3" xfId="1573" xr:uid="{641EEE7B-3340-4BB4-8618-7A901FB95552}"/>
    <cellStyle name="Currency 6 3 3" xfId="1574" xr:uid="{28327180-031A-45F6-84A5-04B6318C6E94}"/>
    <cellStyle name="Currency 6 3 3 2" xfId="1575" xr:uid="{7B4882DE-CEBF-4E21-B571-385292D3F9B4}"/>
    <cellStyle name="Currency 6 3 4" xfId="1576" xr:uid="{0F551164-9219-41E4-9A7B-F0C9B45377EB}"/>
    <cellStyle name="Currency 6 4" xfId="1577" xr:uid="{EA86641B-DB70-493F-BE0C-3B25E5B52C8D}"/>
    <cellStyle name="Currency 6 4 2" xfId="1578" xr:uid="{432A4FE2-9F0E-4E2C-AFED-F12AFC286773}"/>
    <cellStyle name="Currency 6 4 2 2" xfId="1579" xr:uid="{282AD54B-2AFE-40C1-90EF-29275B43A241}"/>
    <cellStyle name="Currency 6 4 3" xfId="1580" xr:uid="{C36C6198-13CA-433A-952F-CC875DBEF06A}"/>
    <cellStyle name="Currency 6 5" xfId="1581" xr:uid="{13BFC8D1-1385-4650-B901-FB82DAC81B53}"/>
    <cellStyle name="Currency 6 5 2" xfId="1582" xr:uid="{5053D045-64BB-49D1-8097-B8F3AD771177}"/>
    <cellStyle name="Currency 6 6" xfId="1583" xr:uid="{970DB0BD-9294-4A5F-BB17-4C9DC6C0592A}"/>
    <cellStyle name="Currency 7" xfId="1584" xr:uid="{25D902FF-9D37-4767-B1C9-251BA39BFD12}"/>
    <cellStyle name="Currency 7 2" xfId="1585" xr:uid="{56C5D002-61DF-4F4B-B67C-9F1A522AC0EF}"/>
    <cellStyle name="Currency 8" xfId="1586" xr:uid="{0A40F03D-0C3E-4488-AAEA-5C598FA2F999}"/>
    <cellStyle name="Currency 8 2" xfId="1587" xr:uid="{162DF718-7902-4680-A9C0-267BC58904B1}"/>
    <cellStyle name="Currency 8 2 2" xfId="1588" xr:uid="{F230F465-39CF-43F2-80A9-7ECFF111034E}"/>
    <cellStyle name="Currency 8 2 2 2" xfId="1589" xr:uid="{A64B4851-20B9-4901-9ACF-3F9AE96E2D95}"/>
    <cellStyle name="Currency 8 2 2 2 2" xfId="1590" xr:uid="{31025D96-01C8-4075-81B9-0D04E7F45AA4}"/>
    <cellStyle name="Currency 8 2 2 3" xfId="1591" xr:uid="{0AC746BA-8C77-4C93-A9F6-DD80278B4ABF}"/>
    <cellStyle name="Currency 8 2 3" xfId="1592" xr:uid="{F62E5091-A181-480E-89C3-12695EF91FBB}"/>
    <cellStyle name="Currency 8 2 3 2" xfId="1593" xr:uid="{91D242F8-1BEE-418C-8A9C-07220A2C7972}"/>
    <cellStyle name="Currency 8 2 4" xfId="1594" xr:uid="{72137B98-04F5-4BA4-ADAB-5B75B36342C9}"/>
    <cellStyle name="Currency 8 3" xfId="1595" xr:uid="{A8473B78-791A-446A-A8C9-05526649830E}"/>
    <cellStyle name="Currency 8 3 2" xfId="1596" xr:uid="{60B8F44F-4E74-49C0-9226-B6A3B4DB0BD3}"/>
    <cellStyle name="Currency 8 3 2 2" xfId="1597" xr:uid="{DB9BE84F-DA1D-45B9-A2C4-7DB85916C1A0}"/>
    <cellStyle name="Currency 8 3 2 2 2" xfId="1598" xr:uid="{0F5BF12E-9DB6-406E-A758-BC6D054C279D}"/>
    <cellStyle name="Currency 8 3 2 3" xfId="1599" xr:uid="{BBF1C682-F207-4419-9674-446E78C62995}"/>
    <cellStyle name="Currency 8 3 3" xfId="1600" xr:uid="{FBEE43D8-FED4-4D92-9D84-CE613350C145}"/>
    <cellStyle name="Currency 8 3 3 2" xfId="1601" xr:uid="{417427EB-10CF-4342-8006-9E3381DC2C4D}"/>
    <cellStyle name="Currency 8 3 4" xfId="1602" xr:uid="{50C96102-9246-4A3F-A0DB-E2C768A7BF89}"/>
    <cellStyle name="Currency 8 4" xfId="1603" xr:uid="{08D5C372-418D-4933-826E-DA459E6C98BA}"/>
    <cellStyle name="Currency 8 4 2" xfId="1604" xr:uid="{A9C21E91-0BC4-4E28-B92A-392528963CFF}"/>
    <cellStyle name="Currency 8 4 2 2" xfId="1605" xr:uid="{0E6AA11C-2652-4050-BCF6-EBA832B3BDB6}"/>
    <cellStyle name="Currency 8 4 3" xfId="1606" xr:uid="{B34B4FB4-4222-47A7-8573-D831E479BE2B}"/>
    <cellStyle name="Currency 8 5" xfId="1607" xr:uid="{F8587F76-DF65-43C3-A47C-E13A40FE51AD}"/>
    <cellStyle name="Currency 8 5 2" xfId="1608" xr:uid="{679DF99C-A60A-443B-B5E5-C3EACE6E0157}"/>
    <cellStyle name="Currency 8 6" xfId="1609" xr:uid="{99D84C62-7039-4E87-A1E5-A634A81C3F83}"/>
    <cellStyle name="Currency 8 7" xfId="1610" xr:uid="{D5CDE3C6-CF80-4E75-8A41-CDF0A8DB55F5}"/>
    <cellStyle name="Currency 9" xfId="1611" xr:uid="{A04E9479-4F5E-4D97-ADC8-B8566BB2CBE5}"/>
    <cellStyle name="Currency 9 2" xfId="1612" xr:uid="{4E3C2CCF-3D7C-4564-B941-E7675554F2AA}"/>
    <cellStyle name="Currency 9 2 2" xfId="1613" xr:uid="{39738CA1-161A-490E-88A3-F33FF3FD4C86}"/>
    <cellStyle name="Currency 9 2 2 2" xfId="1614" xr:uid="{44BCE2ED-23E3-4896-B9F5-9FCB4B49805E}"/>
    <cellStyle name="Currency 9 2 2 2 2" xfId="1615" xr:uid="{C6FE3D02-44E5-46BF-8E6B-1DC5B10FA3D7}"/>
    <cellStyle name="Currency 9 2 2 3" xfId="1616" xr:uid="{48A59A58-3CF7-4166-89BC-72E0D4895F39}"/>
    <cellStyle name="Currency 9 2 3" xfId="1617" xr:uid="{2C7A5C85-0388-42B4-AC08-A93D9EDEF720}"/>
    <cellStyle name="Currency 9 2 3 2" xfId="1618" xr:uid="{D313EB34-D6D0-4C0B-8645-2DEB377C1306}"/>
    <cellStyle name="Currency 9 2 4" xfId="1619" xr:uid="{9A23B020-A162-4B14-AC8F-A42D72155BA6}"/>
    <cellStyle name="Currency 9 3" xfId="1620" xr:uid="{87BAC223-310F-4866-864D-B927D37D3488}"/>
    <cellStyle name="Currency 9 3 2" xfId="1621" xr:uid="{DA533562-F62C-4D77-B781-6B25A55E1356}"/>
    <cellStyle name="Currency 9 3 2 2" xfId="1622" xr:uid="{DADA632F-A2D4-49D1-B5BF-E1E14F57C298}"/>
    <cellStyle name="Currency 9 3 2 2 2" xfId="1623" xr:uid="{0714E1C6-3498-4FFF-B7EB-FC76C72F455D}"/>
    <cellStyle name="Currency 9 3 2 3" xfId="1624" xr:uid="{C01D7A9E-2D2B-4EEE-B5FA-9122E0068A6F}"/>
    <cellStyle name="Currency 9 3 3" xfId="1625" xr:uid="{18A44C76-A647-4595-8E1B-B0A9C5F0B793}"/>
    <cellStyle name="Currency 9 3 3 2" xfId="1626" xr:uid="{FB740873-F907-4721-B2CD-F7AD96E0E3B1}"/>
    <cellStyle name="Currency 9 3 4" xfId="1627" xr:uid="{A8446444-738C-4963-8153-D6A2FCA5F146}"/>
    <cellStyle name="Currency 9 4" xfId="1628" xr:uid="{3534DFE5-77BE-4C1A-B6B0-712E12E874E9}"/>
    <cellStyle name="Currency 9 4 2" xfId="1629" xr:uid="{A8FEACC3-9408-40DC-ABAA-7D128534E280}"/>
    <cellStyle name="Currency 9 4 2 2" xfId="1630" xr:uid="{84B34AAC-2271-412E-AF4F-8A7D3A12AEA9}"/>
    <cellStyle name="Currency 9 4 3" xfId="1631" xr:uid="{6A8765E9-3D5E-4C55-9A7E-DD9EDB754DEB}"/>
    <cellStyle name="Currency 9 5" xfId="1632" xr:uid="{FF126A99-4659-4881-B06D-7EDAD0DEA79E}"/>
    <cellStyle name="Currency 9 5 2" xfId="1633" xr:uid="{80380B55-9F63-458E-9032-1FD1AA56A75A}"/>
    <cellStyle name="Currency 9 6" xfId="1634" xr:uid="{17A64BCA-2FE7-4B55-80F8-433DFDF9A2DB}"/>
    <cellStyle name="Currency Per Share" xfId="1635" xr:uid="{DA8F4F00-F5C2-4510-9818-F1F39576D842}"/>
    <cellStyle name="Currency0" xfId="1637" xr:uid="{65DE8694-6DFE-4F80-891B-B30487754644}"/>
    <cellStyle name="Currency2" xfId="1638" xr:uid="{A3E03557-CC73-4E5D-A31C-C45E720E3822}"/>
    <cellStyle name="CUS.Work.Area" xfId="1639" xr:uid="{2EB26585-2D2B-44E3-8769-83A3B2B75DD9}"/>
    <cellStyle name="Dash" xfId="1640" xr:uid="{3C628858-53F9-4C80-BA1F-EE861C0CC66A}"/>
    <cellStyle name="Data" xfId="1641" xr:uid="{1445482C-7EDA-4141-9A66-4DBA489FA4EF}"/>
    <cellStyle name="Data 2" xfId="1642" xr:uid="{755D657F-11BA-4DF2-ABEE-0234CD1AEFDF}"/>
    <cellStyle name="Data 3" xfId="1643" xr:uid="{8D88A15F-96B8-4DF3-AC71-8BA3F534F2A6}"/>
    <cellStyle name="Date" xfId="1644" xr:uid="{83566663-674E-4199-895F-C2BF49D71BA5}"/>
    <cellStyle name="Date [mm-dd-yyyy]" xfId="1646" xr:uid="{42267E7B-2768-41F9-82E7-3D6D326E3CCC}"/>
    <cellStyle name="Date [mm-dd-yyyy] 2" xfId="1647" xr:uid="{FD9437A8-64A0-486D-B667-88341514A002}"/>
    <cellStyle name="Date [mm-d-yyyy]" xfId="1645" xr:uid="{4234CE82-E5D7-4A34-BA7E-479A6C223860}"/>
    <cellStyle name="Date [mm-d-yyyy] 2" xfId="4584" xr:uid="{C5AF1B88-B3D1-411A-84AB-0D325C670847}"/>
    <cellStyle name="Date [mmm-yyyy]" xfId="1648" xr:uid="{D7EA52B5-5C90-46EF-8B11-F151C27B1691}"/>
    <cellStyle name="Date [mmm-yyyy] 2" xfId="4585" xr:uid="{BA3341F5-D378-435E-BCE7-C840934830C0}"/>
    <cellStyle name="Date Aligned" xfId="1649" xr:uid="{7EF491B6-6CA1-426D-B987-EA2D0B4B55D0}"/>
    <cellStyle name="Date Aligned*" xfId="1650" xr:uid="{53363E0F-F796-4B2F-9D37-AC3D1A7CFE3B}"/>
    <cellStyle name="Date Short" xfId="1651" xr:uid="{E42E1673-4BB3-4E82-AF46-FC54DA82D0B5}"/>
    <cellStyle name="date_ Pies " xfId="1652" xr:uid="{4B18EF42-9D5A-4FD0-A4CF-1ED07279161F}"/>
    <cellStyle name="DblLineDollarAcct" xfId="1653" xr:uid="{4EF766B6-A956-40BA-B786-7C3A25920E5B}"/>
    <cellStyle name="DblLinePercent" xfId="1654" xr:uid="{A24FEBD0-277F-41C6-9E9F-C370A3C93E7A}"/>
    <cellStyle name="Dezimal [0]_A17 - 31.03.1998" xfId="1655" xr:uid="{FB59317D-FC19-4EE7-A8F9-A29C87303B08}"/>
    <cellStyle name="Dezimal_A17 - 31.03.1998" xfId="1656" xr:uid="{EE235AFB-FB6F-48ED-B936-296B9D4E7E90}"/>
    <cellStyle name="Dia" xfId="1657" xr:uid="{55A77F7E-D546-4DF3-9507-C90C40DE96F9}"/>
    <cellStyle name="Dollar_ Pies " xfId="1658" xr:uid="{E5AE09B9-199B-4FAC-A28E-0F945B957BBD}"/>
    <cellStyle name="DollarAccounting" xfId="1659" xr:uid="{65337148-C1BE-4AE3-ACDC-2254A493CEEF}"/>
    <cellStyle name="Dotted Line" xfId="1660" xr:uid="{BF185B08-88C7-4D76-A473-1BD00548B151}"/>
    <cellStyle name="Dotted Line 2" xfId="1661" xr:uid="{5890B059-C07F-4D95-84AA-3DA2AAE9C983}"/>
    <cellStyle name="Dotted Line 3" xfId="1662" xr:uid="{B2270992-00FC-4C88-98CD-995F51C65B56}"/>
    <cellStyle name="Double Accounting" xfId="1663" xr:uid="{957D5ECC-B4FF-4BA9-B236-7DDC1D04D3D3}"/>
    <cellStyle name="Duizenden" xfId="1664" xr:uid="{D1C24875-4DA7-487A-B07A-027A7CC493ED}"/>
    <cellStyle name="Encabez1" xfId="1665" xr:uid="{7725D8FF-E6D1-4D4F-B8BA-FA4F2B955D84}"/>
    <cellStyle name="Encabez2" xfId="1666" xr:uid="{07A54793-B8C4-49AB-B52C-7BDC8E5033D0}"/>
    <cellStyle name="Enter Currency (0)" xfId="1667" xr:uid="{E9EE07F6-69AD-438F-B69F-8D768656DFF5}"/>
    <cellStyle name="Enter Currency (2)" xfId="1668" xr:uid="{FB693DEE-E730-4B92-90FD-0C2DD6631B51}"/>
    <cellStyle name="Enter Units (0)" xfId="1669" xr:uid="{AADAA40A-1976-4BB8-8172-3DEC446D6BF7}"/>
    <cellStyle name="Enter Units (1)" xfId="1670" xr:uid="{E14CC979-6E00-4CDF-B359-E51F7975BE59}"/>
    <cellStyle name="Enter Units (2)" xfId="1671" xr:uid="{73342501-8456-4522-8F1E-2D08BA2AF30C}"/>
    <cellStyle name="Entrée" xfId="1672" xr:uid="{E73E1335-2EBA-433D-A8BF-4817F0635768}"/>
    <cellStyle name="Entrée 2" xfId="4607" xr:uid="{6F1BD0D6-ADCD-4049-9F9C-B58485061310}"/>
    <cellStyle name="Euro" xfId="1673" xr:uid="{CAF8DE65-FF3D-4145-B102-9E29DBAA83CA}"/>
    <cellStyle name="Explanatory Text 2" xfId="61" xr:uid="{AADFC938-58DF-4776-8012-FFD453E06188}"/>
    <cellStyle name="Explanatory Text 2 2" xfId="1674" xr:uid="{789C5B34-BE59-442D-BD21-597641EA7AC5}"/>
    <cellStyle name="Explanatory Text 2 3" xfId="1675" xr:uid="{4B71AEEB-5EFC-43C8-99A2-A3E400FA4331}"/>
    <cellStyle name="Explanatory Text 2 4" xfId="1676" xr:uid="{2C804C22-13D5-4172-B9A9-687AFA40EA7C}"/>
    <cellStyle name="Explanatory Text 2 5" xfId="1677" xr:uid="{8A0E46FC-C5FA-4F06-AE1A-846103D17E41}"/>
    <cellStyle name="Explanatory Text 2 6" xfId="1678" xr:uid="{45B20F56-6048-4CFD-9DC5-48D3590DB4E0}"/>
    <cellStyle name="Explanatory Text 2 7" xfId="1679" xr:uid="{BEB90C95-1300-4268-B53A-5FC64D884836}"/>
    <cellStyle name="Explanatory Text 2 8" xfId="1680" xr:uid="{5F2F30B1-8DE4-4522-B942-62E6DB8D46B4}"/>
    <cellStyle name="Explanatory Text 2 9" xfId="1681" xr:uid="{27D64741-2C45-475B-91BF-790B06D7D8A6}"/>
    <cellStyle name="Explanatory Text 3" xfId="1682" xr:uid="{5045FC5C-64CF-4F85-82CF-7F2FC64612A7}"/>
    <cellStyle name="fact" xfId="1683" xr:uid="{02A5CA92-D2B7-416E-BAF8-A3E4BE5010ED}"/>
    <cellStyle name="fact 2" xfId="4586" xr:uid="{DE7EADB2-1C25-47AE-9A75-BA3A5E4326B4}"/>
    <cellStyle name="FieldName" xfId="1684" xr:uid="{35F92F41-A10A-493F-AAF3-0C057E5081C6}"/>
    <cellStyle name="FieldName 2" xfId="4606" xr:uid="{F21022F3-24C6-4385-BEB9-A108D40085DE}"/>
    <cellStyle name="Fijo" xfId="1685" xr:uid="{2EFEB018-79D2-4393-831D-45B8BE85A5CE}"/>
    <cellStyle name="Financiero" xfId="1686" xr:uid="{579E8A50-A6C9-40D6-B140-675C557F4B23}"/>
    <cellStyle name="Fixed" xfId="1687" xr:uid="{70C7A313-6F83-4178-AA46-855AD5E7B376}"/>
    <cellStyle name="Followed Hyperlink 2" xfId="1688" xr:uid="{87EFEDD3-249D-4FE9-99C2-F5255117B5A1}"/>
    <cellStyle name="Footnote" xfId="1689" xr:uid="{97532CE0-4106-4FF1-9FC2-429072584DDA}"/>
    <cellStyle name="Good 2" xfId="62" xr:uid="{9A8EEF0A-1EA7-485D-8626-378216701823}"/>
    <cellStyle name="Good 2 2" xfId="1690" xr:uid="{E9BAC0D6-8CE1-4703-97EF-7F1796F9DC2A}"/>
    <cellStyle name="Good 2 3" xfId="1691" xr:uid="{058A5F79-1222-4039-80A4-8D8A1322F74F}"/>
    <cellStyle name="Good 2 4" xfId="1692" xr:uid="{50DEB23A-567D-4676-A6DF-16A034BB8477}"/>
    <cellStyle name="Good 2 5" xfId="1693" xr:uid="{94807D57-16F6-4A0E-8BEF-269B62A64248}"/>
    <cellStyle name="Good 2 6" xfId="1694" xr:uid="{152FE0F7-28A5-4C5F-B783-3462903C6C75}"/>
    <cellStyle name="Good 2 7" xfId="1695" xr:uid="{0D0B0A2B-72D7-4BFD-9C11-D6607C0AB002}"/>
    <cellStyle name="Good 2 8" xfId="1696" xr:uid="{AF89D1EA-5D08-4AE7-962B-2018DC155F17}"/>
    <cellStyle name="Good 2 9" xfId="1697" xr:uid="{24EB2D85-170F-4AA8-9AA8-EB013117E240}"/>
    <cellStyle name="Good 3" xfId="1698" xr:uid="{44ED664C-2995-4909-89BD-B2EB39C197D0}"/>
    <cellStyle name="Grey" xfId="1699" xr:uid="{440A5F94-31F5-4370-B55A-4D55357CAD35}"/>
    <cellStyle name="GWN Table Body" xfId="1700" xr:uid="{FC38772F-408F-4260-8532-549FFF22E1B1}"/>
    <cellStyle name="GWN Table Header" xfId="1701" xr:uid="{A44A49F0-62BB-45E5-8ED1-F141C0C7FB3C}"/>
    <cellStyle name="GWN Table Left Header" xfId="1702" xr:uid="{4916A63E-0DB9-4D7F-A8C0-F1DAEB52484F}"/>
    <cellStyle name="GWN Table Note" xfId="1703" xr:uid="{03705DAF-052B-4507-80FD-A5020061E246}"/>
    <cellStyle name="GWN Table Title" xfId="1704" xr:uid="{BA2AECB7-74F2-45E4-BCB9-A8F5D2A08424}"/>
    <cellStyle name="hard no" xfId="1705" xr:uid="{FB2CF5C2-8BC1-4043-BA8A-53DCD6275A8B}"/>
    <cellStyle name="hard no 2" xfId="4605" xr:uid="{AF154575-6481-4628-9C23-DD4AC1212BC8}"/>
    <cellStyle name="Hard Percent" xfId="1706" xr:uid="{F74E8A84-86A9-4B0B-B75E-228D5EC00EF4}"/>
    <cellStyle name="hardno" xfId="1707" xr:uid="{690732DC-E793-415D-9214-DCD66714E113}"/>
    <cellStyle name="Header" xfId="1708" xr:uid="{65E5B8BA-55A5-49CC-ACF5-649E844E8A0E}"/>
    <cellStyle name="Header1" xfId="1709" xr:uid="{C54F119E-D37B-4376-8D78-5F11880DFA9F}"/>
    <cellStyle name="Header2" xfId="1710" xr:uid="{B6A0D6DA-D8EF-44D7-A214-1403321A0ECA}"/>
    <cellStyle name="Header2 2" xfId="4604" xr:uid="{C147CE1D-6C4D-435B-B091-CB1500336AD2}"/>
    <cellStyle name="Heading" xfId="1711" xr:uid="{985B0792-CB15-49A3-A098-952CCA9C61F9}"/>
    <cellStyle name="Heading 1 2" xfId="63" xr:uid="{BC6AFC7B-F087-4DC3-ABB2-3A15037894CA}"/>
    <cellStyle name="Heading 1 2 2" xfId="1712" xr:uid="{F4BDF2AC-2756-498E-A522-397177C61A04}"/>
    <cellStyle name="Heading 1 2 3" xfId="1713" xr:uid="{9E23675E-E345-4110-92EB-E4F62FAE55F9}"/>
    <cellStyle name="Heading 1 2 4" xfId="1714" xr:uid="{18F1528A-A125-4B90-85B1-BE5DDF8176C0}"/>
    <cellStyle name="Heading 1 2 5" xfId="1715" xr:uid="{BB777363-16D6-43AE-99F6-72D3DCCEC625}"/>
    <cellStyle name="Heading 1 2 6" xfId="1716" xr:uid="{CA233A56-323A-4F64-8855-23CE2390FB37}"/>
    <cellStyle name="Heading 1 3" xfId="1717" xr:uid="{F090A51F-8836-46F4-B97D-469CFBF1FFEC}"/>
    <cellStyle name="Heading 2 2" xfId="64" xr:uid="{4E591D48-7EF5-4F1C-B6BB-B40F78868CC8}"/>
    <cellStyle name="Heading 2 2 2" xfId="1718" xr:uid="{459B930F-603D-4618-9BF3-A6084BF6A22A}"/>
    <cellStyle name="Heading 2 2 3" xfId="1719" xr:uid="{20EBA05C-CA93-452F-944B-2386B73B4762}"/>
    <cellStyle name="Heading 2 2 4" xfId="1720" xr:uid="{493D5F22-D852-49A8-B865-ABE3EC5C412B}"/>
    <cellStyle name="Heading 2 2 5" xfId="1721" xr:uid="{B0D376A8-EC57-4433-9FAD-C77B7DAC731D}"/>
    <cellStyle name="Heading 2 2 6" xfId="1722" xr:uid="{6064423B-196E-4E84-9652-BE58A6F27AB9}"/>
    <cellStyle name="Heading 2 3" xfId="1723" xr:uid="{461BB88E-3299-4532-AFC9-DC9DE789AC2D}"/>
    <cellStyle name="Heading 3 2" xfId="65" xr:uid="{A876EB48-E7B5-4F4E-9877-240F5A89F700}"/>
    <cellStyle name="Heading 3 2 2" xfId="1724" xr:uid="{C0A4B81A-27AC-4772-8EAC-B3FA3D2B685A}"/>
    <cellStyle name="Heading 3 2 3" xfId="1725" xr:uid="{8BDD4C3B-C631-4385-9C8A-249819ABB5A7}"/>
    <cellStyle name="Heading 3 2 4" xfId="1726" xr:uid="{96EEC69B-7D06-458C-89EF-84B385DF28E1}"/>
    <cellStyle name="Heading 3 2 5" xfId="1727" xr:uid="{9E68B594-30E8-4A01-9AD1-69897A8F36F3}"/>
    <cellStyle name="Heading 3 2 6" xfId="1728" xr:uid="{CEBC4233-38E3-4B86-868D-D10626123F34}"/>
    <cellStyle name="Heading 3 2 7" xfId="1729" xr:uid="{551A1C1D-AD5C-42B4-9436-8DEC9ABB060A}"/>
    <cellStyle name="Heading 3 2 8" xfId="4637" xr:uid="{ECB698CA-F388-4750-A3BF-36A41FC40B7D}"/>
    <cellStyle name="Heading 3 3" xfId="1730" xr:uid="{B8CA39E6-CD36-485D-86BD-BF0660069F46}"/>
    <cellStyle name="Heading 4 2" xfId="66" xr:uid="{2FA4E36C-E0E6-4D5E-B727-2748D259B798}"/>
    <cellStyle name="Heading 4 2 2" xfId="1731" xr:uid="{D37A19A1-EEB4-4792-921A-7B14C36CEA71}"/>
    <cellStyle name="Heading 4 3" xfId="1732" xr:uid="{C7AC0031-EBCD-407D-AD9A-89105E944978}"/>
    <cellStyle name="Heading2" xfId="1733" xr:uid="{878CC7A7-363A-4BF8-B0E9-CD098CA05852}"/>
    <cellStyle name="Heading3" xfId="1734" xr:uid="{FE3BA5C0-1C88-44C9-9A69-EB24EDFC0C7F}"/>
    <cellStyle name="HeadingColumn" xfId="1735" xr:uid="{83699CDA-5D47-4BC2-A3BD-BB617A8418B5}"/>
    <cellStyle name="HeadingS" xfId="1736" xr:uid="{F6F87DE9-B55D-45C3-B041-2C6A6D57E4DF}"/>
    <cellStyle name="HeadingYear" xfId="1737" xr:uid="{37BA20B1-4998-4376-AC6F-A2227733502B}"/>
    <cellStyle name="HeadlineStyle" xfId="1738" xr:uid="{D80FB729-82FC-4B37-BC26-86ED786A23CB}"/>
    <cellStyle name="HeadlineStyleJustified" xfId="1739" xr:uid="{74A2C0C9-5ACC-41DF-8633-48ED3174AE1C}"/>
    <cellStyle name="Hed Side_Sheet1" xfId="1740" xr:uid="{E2F30F4E-FDAD-473B-A91F-91028B0C6061}"/>
    <cellStyle name="Hed Top" xfId="1741" xr:uid="{D2249AFF-2F39-479F-BD11-7ADA67BFA192}"/>
    <cellStyle name="Hyperlink" xfId="4" builtinId="8"/>
    <cellStyle name="Hyperlink 2" xfId="1742" xr:uid="{CE9A0167-10F9-4E91-A268-4223355BC4A1}"/>
    <cellStyle name="Hyperlink 2 10" xfId="1743" xr:uid="{6A1126A6-6A85-4E9E-82BB-3CF7044CD4F8}"/>
    <cellStyle name="Hyperlink 2 11" xfId="1744" xr:uid="{B4450237-C741-4486-831C-E71D3DA05390}"/>
    <cellStyle name="Hyperlink 2 12" xfId="1745" xr:uid="{81BBE990-A297-401C-9330-1A97761EED59}"/>
    <cellStyle name="Hyperlink 2 13" xfId="1746" xr:uid="{8DD6334D-8656-47A7-BD39-68E243FD503D}"/>
    <cellStyle name="Hyperlink 2 2" xfId="1747" xr:uid="{017B17B4-5C38-409F-94B9-2727F39B7459}"/>
    <cellStyle name="Hyperlink 2 2 2" xfId="1748" xr:uid="{373201ED-54C1-4A10-BCCB-B896AFC465CE}"/>
    <cellStyle name="Hyperlink 2 3" xfId="1749" xr:uid="{307C9509-84F1-4B7E-A795-24B935B2120C}"/>
    <cellStyle name="Hyperlink 2 3 2" xfId="1750" xr:uid="{677DE7D6-F7DC-426F-9858-8034AB4F67E7}"/>
    <cellStyle name="Hyperlink 2 4" xfId="1751" xr:uid="{E467FD86-0D31-45A9-B288-0929357FF0E2}"/>
    <cellStyle name="Hyperlink 2 5" xfId="1752" xr:uid="{E133286E-10A2-46E1-A4A7-A281D0DF22A7}"/>
    <cellStyle name="Hyperlink 2 6" xfId="1753" xr:uid="{30F9B9CA-29B8-4A1F-851B-01B35A9FC9D0}"/>
    <cellStyle name="Hyperlink 2 7" xfId="1754" xr:uid="{4D36CF19-8E8A-4E1A-B83B-1F0CFA255356}"/>
    <cellStyle name="Hyperlink 2 8" xfId="1755" xr:uid="{3017E016-B128-444E-8C2A-1F4B8F86E2FA}"/>
    <cellStyle name="Hyperlink 2 9" xfId="1756" xr:uid="{D6574FB5-B2B3-4C2A-B91C-9BA15CA9B21E}"/>
    <cellStyle name="Hyperlink 3" xfId="1757" xr:uid="{42FD8E54-A658-47CE-8C73-618EE541DD6D}"/>
    <cellStyle name="Hyperlink 3 10" xfId="1758" xr:uid="{1F58B4FF-42DA-4232-90B1-D1A09844914F}"/>
    <cellStyle name="Hyperlink 3 11" xfId="1759" xr:uid="{F44B6F18-F2D9-4C7D-B869-67402942564F}"/>
    <cellStyle name="Hyperlink 3 12" xfId="1760" xr:uid="{A02A8242-053D-4082-A3F6-E1D12D84B53C}"/>
    <cellStyle name="Hyperlink 3 2" xfId="1761" xr:uid="{22A718CD-F4B8-46C5-A85D-E41A09E28059}"/>
    <cellStyle name="Hyperlink 3 3" xfId="1762" xr:uid="{04A5D954-3881-4C73-A73B-DE76F39B6113}"/>
    <cellStyle name="Hyperlink 3 4" xfId="1763" xr:uid="{86C1953E-8975-42EE-AEE4-57101E130BFB}"/>
    <cellStyle name="Hyperlink 3 5" xfId="1764" xr:uid="{78F48AC2-66DD-40CD-831C-25C0EEEC9F4A}"/>
    <cellStyle name="Hyperlink 3 6" xfId="1765" xr:uid="{913F592F-A6DB-433B-A111-ABCF84E4DA6A}"/>
    <cellStyle name="Hyperlink 3 7" xfId="1766" xr:uid="{97F45567-1D82-42F1-9780-C18B512CA9CB}"/>
    <cellStyle name="Hyperlink 3 8" xfId="1767" xr:uid="{14AF1049-90E1-4278-8AB7-359E45A5C2DF}"/>
    <cellStyle name="Hyperlink 3 9" xfId="1768" xr:uid="{ECDF280E-F708-4F6B-8FF8-D244FC2237B6}"/>
    <cellStyle name="Hyperlink 4" xfId="1769" xr:uid="{A1812E2C-243C-4152-8CC1-292F1B93F376}"/>
    <cellStyle name="Hyperlink 5" xfId="1770" xr:uid="{0A404A0C-F598-4646-A77E-08B07D0814C2}"/>
    <cellStyle name="InLink_Acquis_CapitalCost " xfId="1771" xr:uid="{67CF52AF-E86A-49B7-B938-70E3932AFE96}"/>
    <cellStyle name="Input (1dp#)_ Pies " xfId="1772" xr:uid="{7B2FFD21-D029-4905-9E2C-C13BE0763769}"/>
    <cellStyle name="Input [yellow]" xfId="1773" xr:uid="{890E7F7A-1D85-4F7A-B93A-7AFF738FB342}"/>
    <cellStyle name="Input [yellow] 2" xfId="4603" xr:uid="{AA24542F-D543-4635-AAD0-ABC658493DE5}"/>
    <cellStyle name="Input 2" xfId="67" xr:uid="{E9051582-64D3-4CB4-9E83-05DF8FCE46ED}"/>
    <cellStyle name="Input 2 10" xfId="4638" xr:uid="{4011C85B-7457-41E1-AD31-3CE37D9BE070}"/>
    <cellStyle name="Input 2 10 2" xfId="4669" xr:uid="{D45BCEC2-CFB6-476F-9268-275C8181BAC3}"/>
    <cellStyle name="Input 2 11" xfId="4631" xr:uid="{BAF86F17-A564-45A4-943A-0AEEA3D0C019}"/>
    <cellStyle name="Input 2 2" xfId="85" xr:uid="{803E4FA8-AB0B-4969-8F2B-EE07F1CA0F0B}"/>
    <cellStyle name="Input 2 2 2" xfId="104" xr:uid="{2450D09B-B0B7-4245-BD6E-0CE0DD34F29F}"/>
    <cellStyle name="Input 2 2 2 2" xfId="4658" xr:uid="{B7FBF5A8-0C64-41CA-A3EA-6FBF40B42555}"/>
    <cellStyle name="Input 2 2 2 2 2" xfId="4689" xr:uid="{83D43671-0DED-4927-8AAA-8A7E59875865}"/>
    <cellStyle name="Input 2 2 2 3" xfId="4620" xr:uid="{D0C31C25-9AA0-4E20-B1AA-01F07E7430B2}"/>
    <cellStyle name="Input 2 2 3" xfId="4644" xr:uid="{F5579CE6-C0CE-4179-A924-167DC9E41BB9}"/>
    <cellStyle name="Input 2 2 3 2" xfId="4675" xr:uid="{61D67CB3-3F87-46C0-8A45-4C0335DE47AB}"/>
    <cellStyle name="Input 2 2 4" xfId="4627" xr:uid="{22F61796-821C-4FF0-BD8E-65766E8A68AF}"/>
    <cellStyle name="Input 2 3" xfId="98" xr:uid="{95D1638D-A09B-40E3-8A93-6FFEAEBBBE7F}"/>
    <cellStyle name="Input 2 3 2" xfId="4652" xr:uid="{E07DF764-2FE3-4595-B169-7176B3D32492}"/>
    <cellStyle name="Input 2 3 2 2" xfId="4683" xr:uid="{9282AF79-2FCA-4E56-B9A0-60BE7946B7CC}"/>
    <cellStyle name="Input 2 3 3" xfId="4622" xr:uid="{256D0A18-D2F1-4DF7-9A1C-AA23A2447C81}"/>
    <cellStyle name="Input 2 4" xfId="1774" xr:uid="{A21F314F-B7BF-4D9B-89E4-DF12DE6B14FA}"/>
    <cellStyle name="Input 2 5" xfId="1775" xr:uid="{760C52E2-444E-4BFD-B5A4-885259728F2E}"/>
    <cellStyle name="Input 2 6" xfId="1776" xr:uid="{F9E6C027-5237-4AFA-8D01-601590887A64}"/>
    <cellStyle name="Input 2 7" xfId="1777" xr:uid="{7854177E-E40F-4FB3-9ECA-ABC23EFBA674}"/>
    <cellStyle name="Input 2 8" xfId="1778" xr:uid="{FD7D88D7-9501-40AE-ABCE-B66B64E33B5E}"/>
    <cellStyle name="Input 2 9" xfId="1779" xr:uid="{574A5235-C14A-4D0E-A72E-2F9FB9E8FCB2}"/>
    <cellStyle name="Input 3" xfId="1780" xr:uid="{EBC455FE-2936-4158-889B-251358D4515B}"/>
    <cellStyle name="InputBlueFont" xfId="1781" xr:uid="{16193BC9-8FD4-4C06-AE8D-3D927DE129FF}"/>
    <cellStyle name="InputGen" xfId="1782" xr:uid="{284F6F04-FE5E-4980-9991-F094186DC7A8}"/>
    <cellStyle name="InputKeepColour" xfId="1783" xr:uid="{E12EA970-CF5C-4AFB-B499-58129945A050}"/>
    <cellStyle name="InputKeepPale" xfId="1784" xr:uid="{12FEE178-AD01-4C01-8E09-66A564C027C6}"/>
    <cellStyle name="InputVariColour" xfId="1785" xr:uid="{E6BD7E09-04C5-4392-AA20-2A923557C896}"/>
    <cellStyle name="Integer" xfId="1786" xr:uid="{BBCE24E5-E617-4ECF-9F45-EE7CA577AA09}"/>
    <cellStyle name="Invisible" xfId="1787" xr:uid="{5B131E2F-1342-4959-8172-A728051383BD}"/>
    <cellStyle name="Item" xfId="1788" xr:uid="{7D16E57B-7AAC-4277-A5BC-AB0BAC1C0C32}"/>
    <cellStyle name="Items_Obligatory" xfId="1789" xr:uid="{A6C6F635-E7F3-4B3E-82DA-72B3ECD772A0}"/>
    <cellStyle name="ItemTypeClass" xfId="1790" xr:uid="{0A6D98F4-4E72-475F-BEC3-1637FED42932}"/>
    <cellStyle name="ItemTypeClass 2" xfId="4598" xr:uid="{B6D38406-DBF9-407F-B048-52DC108EC4C4}"/>
    <cellStyle name="ItemTypeClass 2 2" xfId="4663" xr:uid="{6532300A-DF28-40DE-9018-4E20900DFB97}"/>
    <cellStyle name="ItemTypeClass 3" xfId="4602" xr:uid="{E11F4095-513A-4F0F-874F-8F0F02F2D0AA}"/>
    <cellStyle name="KP_Normal" xfId="1791" xr:uid="{2C58BDF1-BC60-4D43-A683-3E06ACB8E275}"/>
    <cellStyle name="Lien hypertexte visité_index" xfId="1792" xr:uid="{33AAFD55-FC9F-45E7-84CB-9C8AC45E9DEC}"/>
    <cellStyle name="Lien hypertexte_index" xfId="1793" xr:uid="{505CB367-5EB1-4FA9-8A50-90A514EFB6E2}"/>
    <cellStyle name="ligne_detail" xfId="1794" xr:uid="{2340B5BC-B08F-433F-81CF-296593E004B2}"/>
    <cellStyle name="Line" xfId="1795" xr:uid="{F1F847DB-5C14-4DC8-861F-0BF0BF04F0F8}"/>
    <cellStyle name="Line 2" xfId="4587" xr:uid="{6F056DF7-2117-4FA4-BA8B-9E3D19CAE1F1}"/>
    <cellStyle name="Link Currency (0)" xfId="1796" xr:uid="{D074EC60-2F74-4B36-8AC7-E6FAB2DB89D6}"/>
    <cellStyle name="Link Currency (2)" xfId="1797" xr:uid="{6E22C981-FA9B-4A12-A731-B379DBC52ABF}"/>
    <cellStyle name="Link Units (0)" xfId="1798" xr:uid="{E44CF657-56F4-4199-AC86-E146C490B0C6}"/>
    <cellStyle name="Link Units (1)" xfId="1799" xr:uid="{7B444B54-D9C4-4925-8A73-8A2596245610}"/>
    <cellStyle name="Link Units (2)" xfId="1800" xr:uid="{969C5CFC-28BD-4A6C-B3AA-DA4EE09DFCB2}"/>
    <cellStyle name="Linked Cell 2" xfId="68" xr:uid="{8D940D08-5F4A-4877-BA7D-437F7902EE06}"/>
    <cellStyle name="Linked Cell 2 2" xfId="1801" xr:uid="{A53C6F00-DA9E-405D-A72B-E3F69F0D0506}"/>
    <cellStyle name="Linked Cell 2 3" xfId="1802" xr:uid="{7EAD297E-8190-4E10-8633-443AF7B96FC0}"/>
    <cellStyle name="Linked Cell 2 4" xfId="1803" xr:uid="{213ADB6F-0641-4B00-A12F-206C9114307F}"/>
    <cellStyle name="Linked Cell 2 5" xfId="1804" xr:uid="{48191FE0-1E08-423E-BDEB-7463AE839618}"/>
    <cellStyle name="Linked Cell 2 6" xfId="1805" xr:uid="{12DC282A-9290-4037-B9BD-E648EE322B54}"/>
    <cellStyle name="Linked Cell 2 7" xfId="1806" xr:uid="{BCB66B07-29EA-42F0-8CAA-DBC552D0F689}"/>
    <cellStyle name="Linked Cell 2 8" xfId="1807" xr:uid="{3AA08802-81B7-4552-8813-6B81845417DD}"/>
    <cellStyle name="Linked Cell 2 9" xfId="1808" xr:uid="{FF41FD0C-33ED-4A96-9368-FB51A7DA7F86}"/>
    <cellStyle name="Linked Cell 3" xfId="1809" xr:uid="{9F93E679-6738-4D3B-9280-B5191F50BC8B}"/>
    <cellStyle name="m/d/yy" xfId="1810" xr:uid="{02D7B2DE-55BA-4D95-B538-4401E149B964}"/>
    <cellStyle name="m/d/yy 2" xfId="4588" xr:uid="{DFA70D28-ADA8-47A2-8F48-641D2DF03931}"/>
    <cellStyle name="m1" xfId="1811" xr:uid="{C23E347E-66D9-490B-A574-CFEF12A951C2}"/>
    <cellStyle name="Major item" xfId="1812" xr:uid="{FED5C0AD-FD76-4B6B-9483-97008948B97B}"/>
    <cellStyle name="Margin" xfId="1813" xr:uid="{7E6BEF28-E86D-4858-90AB-556B280EBA46}"/>
    <cellStyle name="Migliaia (0)_Sheet1" xfId="1814" xr:uid="{2CE2F7E7-B88C-4079-817C-9EF45FEEDCB5}"/>
    <cellStyle name="Migliaia_piv_polio" xfId="1815" xr:uid="{B6799D53-F125-440B-873D-ADDA2BF7C752}"/>
    <cellStyle name="Millares [0]_Asset Mgmt " xfId="1816" xr:uid="{AB2FFCF7-E6C9-4BF2-B3F8-D5F775C5338A}"/>
    <cellStyle name="Millares_2AV_M_M " xfId="1817" xr:uid="{88EF9492-176A-4FFE-89A0-2C6F5A5418DF}"/>
    <cellStyle name="Milliers [0]_CANADA1" xfId="1818" xr:uid="{BE68DDFF-AF74-4182-BCDB-31DFD8068563}"/>
    <cellStyle name="Milliers 2" xfId="1819" xr:uid="{4B493BAE-EA76-4C68-8B83-8D654BD62DED}"/>
    <cellStyle name="Milliers_CANADA1" xfId="1820" xr:uid="{53561C70-07DE-4DDE-A656-011E014FB9D9}"/>
    <cellStyle name="mm/dd/yy" xfId="1821" xr:uid="{0732D68C-7470-47D9-ABDC-6D9F2876FF9B}"/>
    <cellStyle name="mod1" xfId="1822" xr:uid="{D622574B-C930-4260-A47A-E9DDF80A71FD}"/>
    <cellStyle name="modelo1" xfId="1823" xr:uid="{667A678F-F440-4969-A391-6BD9D07DD350}"/>
    <cellStyle name="Moneda [0]_2AV_M_M " xfId="1824" xr:uid="{C5BC3BAE-0923-42E4-850A-DCB896AFDCE8}"/>
    <cellStyle name="Moneda_2AV_M_M " xfId="1825" xr:uid="{D13B09AB-26EB-40C0-9B4C-E2BBDF852FDE}"/>
    <cellStyle name="Monétaire [0]_CANADA1" xfId="1826" xr:uid="{7E955F20-DB94-4D30-8005-068CDED757EB}"/>
    <cellStyle name="Monétaire 2" xfId="1827" xr:uid="{EFFC5E0D-8ED9-41CA-85A7-9ACF501319BC}"/>
    <cellStyle name="Monétaire_CANADA1" xfId="1828" xr:uid="{405D6323-5FCD-4547-A92E-3C4BC1674004}"/>
    <cellStyle name="Monetario" xfId="1829" xr:uid="{700C2E50-9528-4606-AAB6-839890EEFEDB}"/>
    <cellStyle name="MonthYears" xfId="1830" xr:uid="{CEA9154E-8F04-4AB5-8F4E-7A592C0FEB6C}"/>
    <cellStyle name="Multiple" xfId="1831" xr:uid="{864FEA90-9491-43CA-8052-E5D4FCDF0155}"/>
    <cellStyle name="Multiple (no x)" xfId="1832" xr:uid="{EEF7B1AE-CAE8-4151-9D46-05CE96DFD3DF}"/>
    <cellStyle name="Multiple (x)" xfId="1833" xr:uid="{B495A2C9-CE0D-4A53-8E84-2A4CD97A4930}"/>
    <cellStyle name="Multiple [0]" xfId="1834" xr:uid="{27B92BBD-83B4-4B19-A3EB-44320BBC3BA9}"/>
    <cellStyle name="Multiple [1]" xfId="1835" xr:uid="{EF985F87-702E-4191-BD31-E94FA8CAF5C0}"/>
    <cellStyle name="Multiple [2]" xfId="1836" xr:uid="{5C4C54B8-A9F7-40F2-871E-3D5C3F67D1CE}"/>
    <cellStyle name="Multiple [3]" xfId="1837" xr:uid="{4953D4CF-5307-4BD5-9DFD-2BC1FF2891BC}"/>
    <cellStyle name="Multiple_1030171N" xfId="1838" xr:uid="{98759489-585F-4FA6-9D9C-4E428BD575C7}"/>
    <cellStyle name="neg0.0_CapitalCost " xfId="1839" xr:uid="{23F7140D-482D-4937-92D7-30201DB4C0BD}"/>
    <cellStyle name="Neutral 2" xfId="69" xr:uid="{8DD2A58A-DF79-4D40-BD65-F4A5766AB9E1}"/>
    <cellStyle name="Neutral 2 2" xfId="1840" xr:uid="{FC3F365F-0D8E-4407-B7F8-163B7D9F04A3}"/>
    <cellStyle name="Neutral 2 3" xfId="1841" xr:uid="{A2066F3C-BAEC-49F6-8F2C-0617979E8FB1}"/>
    <cellStyle name="Neutral 2 4" xfId="1842" xr:uid="{3E240F1E-629B-481E-8F69-9C9825368253}"/>
    <cellStyle name="Neutral 2 5" xfId="1843" xr:uid="{9BE023B1-45E4-4167-B7E4-62A3801D72AB}"/>
    <cellStyle name="Neutral 2 6" xfId="1844" xr:uid="{8C62CAD0-0AF8-4481-9442-B6AB595D9AC9}"/>
    <cellStyle name="Neutral 2 7" xfId="1845" xr:uid="{C6236BED-1C7A-4D05-9789-F7A1DF4B2565}"/>
    <cellStyle name="Neutral 2 8" xfId="1846" xr:uid="{0D39ACE0-89D7-4AC4-8103-832DDBB1C911}"/>
    <cellStyle name="Neutral 2 9" xfId="1847" xr:uid="{FC92958F-1151-47C4-8356-52751A6FEA4B}"/>
    <cellStyle name="Neutral 3" xfId="1848" xr:uid="{DEB552F1-9D11-4515-ABF3-A5094180E54A}"/>
    <cellStyle name="New" xfId="1849" xr:uid="{0B209E9A-0B5E-4EBC-AF00-48ECF96895A2}"/>
    <cellStyle name="Nil" xfId="1850" xr:uid="{C63B8980-9AE8-4A81-A76C-47EE95C15BFA}"/>
    <cellStyle name="no dec" xfId="1851" xr:uid="{50D36787-E608-4211-A2C3-33802F85DC22}"/>
    <cellStyle name="No-definido" xfId="1852" xr:uid="{00570098-ABB4-432C-9975-91DE8D624484}"/>
    <cellStyle name="Non_Input_Cell_Figures" xfId="1853" xr:uid="{1B8C80D9-FE23-4575-B15B-11850DE99CDE}"/>
    <cellStyle name="NonPrintingArea" xfId="1854" xr:uid="{500C8B5F-9EF0-445E-852F-1977106540AB}"/>
    <cellStyle name="NORAYAS" xfId="1855" xr:uid="{D801F330-8F6F-4015-8F38-13888C6362B2}"/>
    <cellStyle name="Normal" xfId="0" builtinId="0"/>
    <cellStyle name="Normal--" xfId="4004" xr:uid="{46DD3FDB-CC7A-4139-B6DB-392B6FEC8B05}"/>
    <cellStyle name="Normal - Style1" xfId="1856" xr:uid="{38ED89F1-1F31-4426-8932-A64754148C98}"/>
    <cellStyle name="Normal [0]" xfId="1857" xr:uid="{7E28534D-0AF7-4B1E-91C1-49DB384B9061}"/>
    <cellStyle name="Normal [1]" xfId="1858" xr:uid="{AF3F2A08-2D3C-492C-8F45-D592F4232B71}"/>
    <cellStyle name="Normal [3]" xfId="1859" xr:uid="{1AD8556F-A389-43B1-9F21-C0E55DAF0720}"/>
    <cellStyle name="Normal [3] 2" xfId="1860" xr:uid="{E343AA09-7251-40EE-919F-A7F125E3A897}"/>
    <cellStyle name="Normal [3] 3" xfId="1861" xr:uid="{A0327E9C-377A-41B3-8B84-7770694E0EF6}"/>
    <cellStyle name="Normal 10" xfId="1862" xr:uid="{CA77668B-B50C-4350-9F81-7703A2C2D60E}"/>
    <cellStyle name="Normal 10 2" xfId="1863" xr:uid="{26554C40-C7AF-4203-A0BE-B978C442DF51}"/>
    <cellStyle name="Normal 10 3" xfId="1864" xr:uid="{8D5F60DC-D8A0-4D14-8665-E2CA3BF43E86}"/>
    <cellStyle name="Normal 10 4" xfId="1865" xr:uid="{C314BCE2-DAB8-49B7-BCC9-B24080CC544E}"/>
    <cellStyle name="Normal 10 5" xfId="1866" xr:uid="{36E808F7-61A2-47F8-92C5-6B35F32780CE}"/>
    <cellStyle name="Normal 10 6" xfId="1867" xr:uid="{442B17F6-7CB0-4A22-A2F2-876C45AA2631}"/>
    <cellStyle name="Normal 10 7" xfId="132" xr:uid="{A82850A5-AEF7-4894-B9E5-CACF09CC74BF}"/>
    <cellStyle name="Normal 11" xfId="1868" xr:uid="{CBF5988C-9102-4306-89C6-FA61B94101E5}"/>
    <cellStyle name="Normal 11 2" xfId="1869" xr:uid="{36F4C32C-A0F2-4BF5-9FF7-01DC4DC41A69}"/>
    <cellStyle name="Normal 11 2 2" xfId="1870" xr:uid="{5CF2795E-2810-4DF3-8EDF-97D7D7C4D714}"/>
    <cellStyle name="Normal 11 3" xfId="1871" xr:uid="{F7AA61A0-BD9A-4C12-9BF4-1122955A1943}"/>
    <cellStyle name="Normal 11 4" xfId="1872" xr:uid="{C9D62120-CAB7-4F76-81A9-192E497C48CD}"/>
    <cellStyle name="Normal 11 5" xfId="1873" xr:uid="{F797779E-1CB6-4808-B763-AB2CB90F1C3D}"/>
    <cellStyle name="Normal 11 6" xfId="1874" xr:uid="{909831E5-9601-47B4-B78A-124BB05CFBC0}"/>
    <cellStyle name="Normal 11 7" xfId="1875" xr:uid="{EA50C8FD-73B3-43F9-9E59-108E6AD7B491}"/>
    <cellStyle name="Normal 12" xfId="1876" xr:uid="{08E8C8A4-90B4-4E4A-A18E-36E7A2671AFE}"/>
    <cellStyle name="Normal 12 2" xfId="1877" xr:uid="{787AF260-B8D8-4F35-84FE-16EAA5329A98}"/>
    <cellStyle name="Normal 12 3" xfId="1878" xr:uid="{4E4B7C5F-FD7E-4021-8579-CCD4E4107E1D}"/>
    <cellStyle name="Normal 12 4" xfId="1879" xr:uid="{E8F52653-0449-4C29-AAA7-911BD26BFDFC}"/>
    <cellStyle name="Normal 12 5" xfId="1880" xr:uid="{91D166D7-6D10-41B8-B4A5-2D1478FD4254}"/>
    <cellStyle name="Normal 13" xfId="1881" xr:uid="{8A13D82B-97C3-4040-AB0A-5F0D3F60376C}"/>
    <cellStyle name="Normal 13 2" xfId="1882" xr:uid="{597BBED3-B2C1-4F6C-9902-5E4B8C030347}"/>
    <cellStyle name="Normal 13 3" xfId="1883" xr:uid="{DC7A5F40-32D8-411F-B711-792AF5EEB7D7}"/>
    <cellStyle name="Normal 13 4" xfId="4601" xr:uid="{3899108A-2058-4CB0-B936-23D6D95D35F3}"/>
    <cellStyle name="Normal 14" xfId="1884" xr:uid="{A6D31975-2063-4DE1-8CE5-99C135A4DDDD}"/>
    <cellStyle name="Normal 14 2" xfId="1885" xr:uid="{F3C45A29-8C4E-42F5-8C16-CBF2CCDB4002}"/>
    <cellStyle name="Normal 14 3" xfId="1886" xr:uid="{ECBCFF84-3A18-40A7-A499-A8D7FF852CF8}"/>
    <cellStyle name="Normal 15" xfId="1887" xr:uid="{D4230F74-7E45-4B71-BE48-9AA8BB70B9E0}"/>
    <cellStyle name="Normal 15 2" xfId="1888" xr:uid="{BFFB4E78-4BEC-49F7-A516-8E21DD748C95}"/>
    <cellStyle name="Normal 15 2 2" xfId="1889" xr:uid="{35CEA8F3-D861-4572-B8D9-670C6402FCDC}"/>
    <cellStyle name="Normal 15 3" xfId="1890" xr:uid="{005E2630-BBE8-48C3-956F-68AE4DFB5BCD}"/>
    <cellStyle name="Normal 15 4" xfId="1891" xr:uid="{C0607A9C-196E-4610-9B6E-BC2574E5B775}"/>
    <cellStyle name="Normal 16" xfId="1892" xr:uid="{B989B51D-FA99-4CF4-8217-CD2F89D23CF6}"/>
    <cellStyle name="Normal 16 2" xfId="1893" xr:uid="{61A36382-AEAF-44E4-8326-551136EECAED}"/>
    <cellStyle name="Normal 16 3" xfId="1894" xr:uid="{0291DE52-FD0C-441E-8367-67865118A273}"/>
    <cellStyle name="Normal 17" xfId="1895" xr:uid="{5914398A-1F0E-4F1A-B7F1-7A54EA422F51}"/>
    <cellStyle name="Normal 18" xfId="1896" xr:uid="{9DDF3384-9FF5-4798-B821-1A76F1DE457B}"/>
    <cellStyle name="Normal 18 2" xfId="1897" xr:uid="{005418BB-1E7E-4628-95BE-3BB881AAB2BB}"/>
    <cellStyle name="Normal 19" xfId="1898" xr:uid="{DBADC866-A903-475A-9204-F6E1BB3B387F}"/>
    <cellStyle name="Normal 2" xfId="1" xr:uid="{27A6218A-6233-4BAD-B7EB-70A9B45C7C02}"/>
    <cellStyle name="Normal-- 2" xfId="4005" xr:uid="{2558C66E-4983-4D3E-B173-CB099B532C3F}"/>
    <cellStyle name="Normal 2 10" xfId="1899" xr:uid="{A106D997-B436-4FAF-B95F-92DFECCBC6A3}"/>
    <cellStyle name="Normal 2 10 2" xfId="1900" xr:uid="{87E1F30A-BFB9-4330-BCEC-B6E5DEF2B1BC}"/>
    <cellStyle name="Normal 2 11" xfId="1901" xr:uid="{9C399ECA-5977-49F9-B3A3-B2EFE7ACE0BD}"/>
    <cellStyle name="Normal 2 11 2" xfId="1902" xr:uid="{373C4346-BCE2-4353-9841-3DAD2535E187}"/>
    <cellStyle name="Normal 2 12" xfId="1903" xr:uid="{C7FCD436-F8F3-4289-A334-B2771EC04A1D}"/>
    <cellStyle name="Normal 2 12 2" xfId="1904" xr:uid="{68235961-A578-43AF-B4A9-683134A24BA4}"/>
    <cellStyle name="Normal 2 13" xfId="1905" xr:uid="{51F4EF5A-B5A6-4B6A-9875-9F42B67BEFF0}"/>
    <cellStyle name="Normal 2 13 2" xfId="1906" xr:uid="{5A0AE770-2F86-4910-B842-AFC5F60340FB}"/>
    <cellStyle name="Normal 2 14" xfId="1907" xr:uid="{C7137F40-7A9E-4E04-B27B-7034D14077F5}"/>
    <cellStyle name="Normal 2 14 2" xfId="1908" xr:uid="{D56AC311-248C-42C3-8AAA-119E12E40F31}"/>
    <cellStyle name="Normal 2 15" xfId="1909" xr:uid="{20891588-13BA-4229-9134-4061D174E477}"/>
    <cellStyle name="Normal 2 15 2" xfId="1910" xr:uid="{948D144E-16C4-4CCA-9E03-E95222232DB1}"/>
    <cellStyle name="Normal 2 16" xfId="1911" xr:uid="{BD5A2835-CAF0-486E-A901-3EF5EBC8ECEC}"/>
    <cellStyle name="Normal 2 16 2" xfId="1912" xr:uid="{3C9BB7A7-9101-40D4-898B-D1C01B801B30}"/>
    <cellStyle name="Normal 2 17" xfId="1913" xr:uid="{C4D66062-BF74-4B28-8629-80E02AAA86AA}"/>
    <cellStyle name="Normal 2 17 2" xfId="1914" xr:uid="{7D66DE52-44FB-42DB-867E-2F590F818982}"/>
    <cellStyle name="Normal 2 18" xfId="1915" xr:uid="{BD201F5A-2FCA-4612-BE98-3A729AB90DE7}"/>
    <cellStyle name="Normal 2 18 2" xfId="1916" xr:uid="{2ECC8D96-2914-43BE-A932-E55A360A3AF2}"/>
    <cellStyle name="Normal 2 19" xfId="1917" xr:uid="{6FECF101-9D9D-4A1A-8627-0EC320E3DFED}"/>
    <cellStyle name="Normal 2 19 2" xfId="1918" xr:uid="{6487D183-241B-4C6E-8E2C-FE05F6699ED1}"/>
    <cellStyle name="Normal 2 2" xfId="14" xr:uid="{A0ECEC81-871C-42BB-A09D-D280EDE5EE05}"/>
    <cellStyle name="Normal 2 2 2" xfId="71" xr:uid="{F27F2817-DD58-4FBC-A10C-EC624D81C987}"/>
    <cellStyle name="Normal 2 2 2 2" xfId="1919" xr:uid="{576D85E3-D462-4CF3-AF72-5043E7EA5225}"/>
    <cellStyle name="Normal 2 2 2 2 2" xfId="1920" xr:uid="{1827B350-E758-4004-86C1-D64D1C516C39}"/>
    <cellStyle name="Normal 2 2 2 3" xfId="1921" xr:uid="{9588CA75-32BD-42B9-88D5-83FBAF2BE206}"/>
    <cellStyle name="Normal 2 2 2 4" xfId="1922" xr:uid="{201707C4-2F7F-470F-B542-0423E719C6C8}"/>
    <cellStyle name="Normal 2 2 2 5" xfId="1923" xr:uid="{D814C6FC-FBC6-4193-AA5B-662010F4D656}"/>
    <cellStyle name="Normal 2 2 2 6" xfId="1924" xr:uid="{C4BDD4C9-61F4-4D49-A136-3726919010E7}"/>
    <cellStyle name="Normal 2 2 3" xfId="1925" xr:uid="{E723A5A5-245D-4FD0-BBD2-47C153BCF32C}"/>
    <cellStyle name="Normal 2 2 4" xfId="1926" xr:uid="{007556CD-6371-4374-AC7F-EA56A303E4A7}"/>
    <cellStyle name="Normal 2 2 4 2" xfId="1927" xr:uid="{A1EC0208-EA94-4775-A935-6F6E9ECB0A4A}"/>
    <cellStyle name="Normal 2 2 4 3" xfId="1928" xr:uid="{0219FCD5-84D5-4953-84CB-AA7E57398738}"/>
    <cellStyle name="Normal 2 2 5" xfId="1929" xr:uid="{E85CBD28-E949-40D1-922A-ABEDBB2FAEB7}"/>
    <cellStyle name="Normal 2 2 6" xfId="1930" xr:uid="{73839547-C04B-4952-B8CB-73C365D5F8A2}"/>
    <cellStyle name="Normal 2 2 7" xfId="26" xr:uid="{358B37B3-5AB5-49B0-AAF7-4E1CF50538F5}"/>
    <cellStyle name="Normal 2 20" xfId="1931" xr:uid="{F0884DD2-8E72-4FE0-9534-25B65DA63D16}"/>
    <cellStyle name="Normal 2 20 2" xfId="1932" xr:uid="{44EFB6A7-3EA9-413E-BED0-525EB20259E5}"/>
    <cellStyle name="Normal 2 21" xfId="1933" xr:uid="{3F865FB6-AE21-44B6-9493-FD44528D56B8}"/>
    <cellStyle name="Normal 2 21 2" xfId="1934" xr:uid="{9C4A6CFC-F02F-47E8-9E41-170C784A30DD}"/>
    <cellStyle name="Normal 2 22" xfId="1935" xr:uid="{1FE41C8F-A329-4059-9557-4782CAE97649}"/>
    <cellStyle name="Normal 2 22 2" xfId="1936" xr:uid="{5F0ED0D4-C8C1-4AA9-B36B-8C8ABD0DF82E}"/>
    <cellStyle name="Normal 2 23" xfId="1937" xr:uid="{547D12D8-B530-4DB0-8ADC-C7A55D5684B2}"/>
    <cellStyle name="Normal 2 23 2" xfId="1938" xr:uid="{C19822A2-10B1-4DE5-A83A-4B7D58CCD2B4}"/>
    <cellStyle name="Normal 2 24" xfId="1939" xr:uid="{884A7D1C-D30E-4FEA-B7A5-5667C28EF653}"/>
    <cellStyle name="Normal 2 24 2" xfId="1940" xr:uid="{730D6F85-1C47-430A-A875-FD40A69118EE}"/>
    <cellStyle name="Normal 2 24 2 2" xfId="1941" xr:uid="{221D9D0B-685C-49D0-8C97-A340DE43F983}"/>
    <cellStyle name="Normal 2 24 3" xfId="1942" xr:uid="{632632B6-695B-4A7E-A694-605304B6EAFA}"/>
    <cellStyle name="Normal 2 24 4" xfId="1943" xr:uid="{E0AA4EE4-114F-426A-9C58-FD2E5FA9EFA7}"/>
    <cellStyle name="Normal 2 25" xfId="1944" xr:uid="{758E01D2-AFA1-41DF-8E07-157B451DB165}"/>
    <cellStyle name="Normal 2 25 2" xfId="1945" xr:uid="{AB811705-272C-44D1-A0A0-E483FD8CAF7E}"/>
    <cellStyle name="Normal 2 26" xfId="1946" xr:uid="{2D1FF735-AD02-49CE-B258-8191D839B050}"/>
    <cellStyle name="Normal 2 26 2" xfId="1947" xr:uid="{28F90E43-513D-4FCB-B665-698D36C74713}"/>
    <cellStyle name="Normal 2 27" xfId="1948" xr:uid="{CEC813AD-3F05-42A9-B33E-E5F676394BA3}"/>
    <cellStyle name="Normal 2 27 2" xfId="1949" xr:uid="{D14B45E8-9535-43E3-84BB-87C3E9F4208C}"/>
    <cellStyle name="Normal 2 28" xfId="1950" xr:uid="{046E6EB8-B69C-472B-A285-DDCE7C3F37EF}"/>
    <cellStyle name="Normal 2 28 2" xfId="1951" xr:uid="{DC768B42-9D62-45B8-BB23-FD7B5CFC91D5}"/>
    <cellStyle name="Normal 2 29" xfId="1952" xr:uid="{25D4146F-6C23-4B78-891C-B6B5D5FAB1AC}"/>
    <cellStyle name="Normal 2 29 2" xfId="1953" xr:uid="{61DEC4A2-657F-47B6-9075-37731C80CCA6}"/>
    <cellStyle name="Normal 2 3" xfId="19" xr:uid="{2CC70A35-F83F-477C-8F7E-B0882EDA06A1}"/>
    <cellStyle name="Normal 2 3 2" xfId="1954" xr:uid="{6A1B1859-7DDB-46C0-85DE-4FED1300D04A}"/>
    <cellStyle name="Normal 2 3 3" xfId="1955" xr:uid="{9CC74E00-A805-4E23-85EE-66C4A2C521B8}"/>
    <cellStyle name="Normal 2 3 4" xfId="70" xr:uid="{D21E7CD0-22A1-4010-90A4-1A874DA88AA9}"/>
    <cellStyle name="Normal 2 30" xfId="1956" xr:uid="{C0122B5D-777D-45C8-A6CB-D39A1DDB15F9}"/>
    <cellStyle name="Normal 2 30 2" xfId="1957" xr:uid="{C49417CD-587C-4502-B568-B6F1ADDA66DF}"/>
    <cellStyle name="Normal 2 31" xfId="1958" xr:uid="{EC1EFE3A-C88D-4AF4-9F28-D4DBD3C75831}"/>
    <cellStyle name="Normal 2 31 2" xfId="1959" xr:uid="{CB1C3137-CCCE-47CD-8B5D-4FF156D1F9FB}"/>
    <cellStyle name="Normal 2 32" xfId="1960" xr:uid="{0D2F09DE-714D-42FB-B4BA-7BF2B19DB826}"/>
    <cellStyle name="Normal 2 33" xfId="1961" xr:uid="{39ED95EF-68F5-474E-B5A6-0301117F1C72}"/>
    <cellStyle name="Normal 2 34" xfId="1962" xr:uid="{50257BF3-151E-4FB4-9ECB-886935171781}"/>
    <cellStyle name="Normal 2 35" xfId="1963" xr:uid="{4D1AA843-B718-4F21-B536-2E38D7276202}"/>
    <cellStyle name="Normal 2 36" xfId="1964" xr:uid="{BB2D656D-128C-4A28-9AA2-01E2EAC76177}"/>
    <cellStyle name="Normal 2 37" xfId="1965" xr:uid="{76239C26-29ED-4ADA-B9E7-371E46E54532}"/>
    <cellStyle name="Normal 2 38" xfId="1966" xr:uid="{3253E24E-F798-4182-B8EB-EAC429DF9D7B}"/>
    <cellStyle name="Normal 2 38 2" xfId="1967" xr:uid="{8240306B-3AE7-48C5-96BC-C966D5EDF0BE}"/>
    <cellStyle name="Normal 2 39" xfId="1968" xr:uid="{006F958F-62BE-4F0E-BDA2-5BD5AC0A0606}"/>
    <cellStyle name="Normal 2 4" xfId="128" xr:uid="{58E8B6D4-383F-4F84-A951-8716CBD81FAD}"/>
    <cellStyle name="Normal 2 4 2" xfId="1969" xr:uid="{83218749-2591-4DCD-B16E-7B8E070965BA}"/>
    <cellStyle name="Normal 2 4 3" xfId="1970" xr:uid="{D2A6E0D3-82D2-4B0C-BBD1-877383D2D88E}"/>
    <cellStyle name="Normal 2 4 4" xfId="1971" xr:uid="{0D8474FF-9A73-48E9-99E9-5E90049ECF76}"/>
    <cellStyle name="Normal 2 40" xfId="1972" xr:uid="{8B32883B-7CE1-4972-9242-7E7B58B7C6DB}"/>
    <cellStyle name="Normal 2 41" xfId="1973" xr:uid="{1C9CDEAB-BE17-4B0A-B4B3-7F43A9577C06}"/>
    <cellStyle name="Normal 2 42" xfId="1974" xr:uid="{4EBC1F42-7B03-4996-91F6-239247D0E5D3}"/>
    <cellStyle name="Normal 2 43" xfId="1975" xr:uid="{C91EDD9A-E3E4-4026-8342-4760047CEFDC}"/>
    <cellStyle name="Normal 2 44" xfId="1976" xr:uid="{F989E7BD-8DEE-4250-8731-73B6DC9882AF}"/>
    <cellStyle name="Normal 2 45" xfId="1977" xr:uid="{4CFD8B07-A053-4B0B-A752-065400AC8ED1}"/>
    <cellStyle name="Normal 2 46" xfId="1978" xr:uid="{40F58EA9-CADA-4A11-9361-ABC26ED3F148}"/>
    <cellStyle name="Normal 2 47" xfId="1979" xr:uid="{67DC215D-4BD7-436D-A663-A7B9B55DB266}"/>
    <cellStyle name="Normal 2 48" xfId="12" xr:uid="{EF36E324-8572-4486-B3AD-B66F5FBC0833}"/>
    <cellStyle name="Normal 2 49" xfId="25" xr:uid="{331D98DF-EC10-460B-A671-D6B325AB0EC8}"/>
    <cellStyle name="Normal 2 5" xfId="130" xr:uid="{2FA1F775-5304-4779-903B-408C0F24D14E}"/>
    <cellStyle name="Normal 2 5 2" xfId="1980" xr:uid="{F412C88D-956A-45A5-AC76-8F360627A61A}"/>
    <cellStyle name="Normal 2 5 3" xfId="1981" xr:uid="{E5EF6602-050D-4051-AF4C-D563B197E28D}"/>
    <cellStyle name="Normal 2 50" xfId="4634" xr:uid="{35E5EA18-391B-4FD1-B34E-404EA81F025E}"/>
    <cellStyle name="Normal 2 6" xfId="1982" xr:uid="{D2B54B3A-0183-4B71-AC29-5F56CAE91BA8}"/>
    <cellStyle name="Normal 2 6 2" xfId="1983" xr:uid="{D778E8ED-3E1B-4C96-9556-822DC4E22D91}"/>
    <cellStyle name="Normal 2 7" xfId="1984" xr:uid="{6CE21F83-716B-49E7-A713-E343E30C6FFD}"/>
    <cellStyle name="Normal 2 7 2" xfId="1985" xr:uid="{C75F4F1F-424E-4FEA-AA62-BF1E77F222D9}"/>
    <cellStyle name="Normal 2 8" xfId="1986" xr:uid="{83C09AA1-2620-43E7-8AE5-2F005ACB3BC4}"/>
    <cellStyle name="Normal 2 8 2" xfId="1987" xr:uid="{9A8520E4-C1C8-4C68-A274-6B48611FF6B1}"/>
    <cellStyle name="Normal 2 9" xfId="1988" xr:uid="{B0068779-EE61-4521-97DD-12857430140A}"/>
    <cellStyle name="Normal 2 9 2" xfId="1989" xr:uid="{359F69E0-E1E5-4CEE-8188-41F530EB7717}"/>
    <cellStyle name="Normal 20" xfId="1990" xr:uid="{94DEFC37-7EBC-4D7A-AC7E-EF152604F66F}"/>
    <cellStyle name="Normal 21" xfId="1991" xr:uid="{C8019999-C7B7-4994-A4F4-6B59B11BB68A}"/>
    <cellStyle name="Normal 22" xfId="1992" xr:uid="{122471B4-0720-49F4-BB60-F67CE007D98C}"/>
    <cellStyle name="Normal 23" xfId="1993" xr:uid="{B7BEC6A9-1254-4CF8-A14A-CB1ED3AC3D72}"/>
    <cellStyle name="Normal 24" xfId="1994" xr:uid="{F3102230-A27E-45DB-9B5D-84BDEC05F5D2}"/>
    <cellStyle name="Normal 25" xfId="1995" xr:uid="{9B163967-15D8-40EF-8B6F-DCC0DC0A41B6}"/>
    <cellStyle name="Normal 25 10" xfId="1996" xr:uid="{F188DC66-0EC7-4DC1-BD00-826EB7278531}"/>
    <cellStyle name="Normal 25 100" xfId="1997" xr:uid="{C00C7CF4-8127-4A17-8675-FAAF97E8EB80}"/>
    <cellStyle name="Normal 25 101" xfId="1998" xr:uid="{B007F076-71B7-44EE-9DEC-279166866307}"/>
    <cellStyle name="Normal 25 102" xfId="1999" xr:uid="{F09C27A6-262A-483A-B317-2A729D08241D}"/>
    <cellStyle name="Normal 25 103" xfId="2000" xr:uid="{CBD045A5-F13A-434F-812E-DD048A11077D}"/>
    <cellStyle name="Normal 25 104" xfId="2001" xr:uid="{E5E184DA-3A19-4447-BD75-0A03104C58E2}"/>
    <cellStyle name="Normal 25 105" xfId="2002" xr:uid="{7F740F53-7195-48CE-B1C4-41BAAAE79DB3}"/>
    <cellStyle name="Normal 25 106" xfId="2003" xr:uid="{350A0983-BC4A-4124-AEC5-D7ECEFC6ACC1}"/>
    <cellStyle name="Normal 25 107" xfId="2004" xr:uid="{1286783D-BD32-4E3E-9033-E41431DCD417}"/>
    <cellStyle name="Normal 25 108" xfId="2005" xr:uid="{4FD33C65-93D1-4ECE-BAB3-443751FEF069}"/>
    <cellStyle name="Normal 25 109" xfId="2006" xr:uid="{1A1D7C68-673A-43C6-BC7F-9C53A43BA8D6}"/>
    <cellStyle name="Normal 25 11" xfId="2007" xr:uid="{4407B804-0115-4CD2-8169-C1632375F891}"/>
    <cellStyle name="Normal 25 12" xfId="2008" xr:uid="{908118F2-1B6A-4E40-9967-4B1691039A94}"/>
    <cellStyle name="Normal 25 13" xfId="2009" xr:uid="{5CCCEC6B-E23D-4698-8AFC-25D83B76FDCF}"/>
    <cellStyle name="Normal 25 14" xfId="2010" xr:uid="{A8C1726B-9198-4555-8CCD-6B0E1C63AD54}"/>
    <cellStyle name="Normal 25 15" xfId="2011" xr:uid="{89241AEB-9657-4E3E-887E-53A3D6161260}"/>
    <cellStyle name="Normal 25 16" xfId="2012" xr:uid="{DFEDD551-649A-4A79-8D74-F66FF42C99DC}"/>
    <cellStyle name="Normal 25 17" xfId="2013" xr:uid="{E6C5CF77-9C9E-4BB4-AD8B-3DAB21CAC3F9}"/>
    <cellStyle name="Normal 25 18" xfId="2014" xr:uid="{EAC867A6-B2FB-4B61-8EDC-F5BEBBE79947}"/>
    <cellStyle name="Normal 25 19" xfId="2015" xr:uid="{69E8F4B7-13CA-4AC2-A4B6-364FFEFE787B}"/>
    <cellStyle name="Normal 25 2" xfId="2016" xr:uid="{AE1B95D1-76B6-40A1-B827-61A016DABDCB}"/>
    <cellStyle name="Normal 25 20" xfId="2017" xr:uid="{EC8E3A7C-BEB3-419D-AE71-314536201C72}"/>
    <cellStyle name="Normal 25 21" xfId="2018" xr:uid="{9A93DCD7-EAED-49B7-BBA2-5B587C522A23}"/>
    <cellStyle name="Normal 25 22" xfId="2019" xr:uid="{06289007-BB90-4BC6-B596-5ECB9A2EEA89}"/>
    <cellStyle name="Normal 25 23" xfId="2020" xr:uid="{5538D94A-68E3-48F0-A1E0-0537D85E2CEA}"/>
    <cellStyle name="Normal 25 24" xfId="2021" xr:uid="{BDC12253-107F-4AF9-AB9A-1957E679666E}"/>
    <cellStyle name="Normal 25 25" xfId="2022" xr:uid="{71928AB9-9E3D-45C1-B53F-47D1224B9CFA}"/>
    <cellStyle name="Normal 25 26" xfId="2023" xr:uid="{FE068393-D58B-4C8D-B6D3-A58B8C2A856C}"/>
    <cellStyle name="Normal 25 27" xfId="2024" xr:uid="{775474A1-D2F9-4361-9944-5C464894E882}"/>
    <cellStyle name="Normal 25 28" xfId="2025" xr:uid="{8B348A31-85D8-43CA-8755-EE432694F0C4}"/>
    <cellStyle name="Normal 25 29" xfId="2026" xr:uid="{C3853AB7-AC95-4306-99F4-1425A2BCE48A}"/>
    <cellStyle name="Normal 25 3" xfId="2027" xr:uid="{25687EEF-2C3C-4FE9-AF57-974918CF8C52}"/>
    <cellStyle name="Normal 25 30" xfId="2028" xr:uid="{E4CF6D56-752A-4643-81AB-DD971D4E7F3F}"/>
    <cellStyle name="Normal 25 31" xfId="2029" xr:uid="{6637F631-DC20-4D36-B5EA-0A80EF781580}"/>
    <cellStyle name="Normal 25 32" xfId="2030" xr:uid="{8795C806-F549-4947-B506-7E7B2951220C}"/>
    <cellStyle name="Normal 25 33" xfId="2031" xr:uid="{FC1B013A-0F40-4C5C-B30B-C7146D68CA27}"/>
    <cellStyle name="Normal 25 34" xfId="2032" xr:uid="{435C6881-E426-4B58-B157-41423405F3A0}"/>
    <cellStyle name="Normal 25 35" xfId="2033" xr:uid="{95A331E3-AA05-464C-A5B5-5B6852AD5C0F}"/>
    <cellStyle name="Normal 25 36" xfId="2034" xr:uid="{1FA7A962-705A-4D60-BDE2-D25E66E2A10E}"/>
    <cellStyle name="Normal 25 37" xfId="2035" xr:uid="{351AACAC-4E42-432C-ABDC-F94A911061D3}"/>
    <cellStyle name="Normal 25 38" xfId="2036" xr:uid="{E3740CF7-E431-46A1-ABB2-75547C80D0DC}"/>
    <cellStyle name="Normal 25 39" xfId="2037" xr:uid="{04F6095E-5CC3-45A6-9750-0970FA4D973C}"/>
    <cellStyle name="Normal 25 4" xfId="2038" xr:uid="{99D2852F-EB47-4485-AB82-F96A24E60F07}"/>
    <cellStyle name="Normal 25 40" xfId="2039" xr:uid="{7F603C7A-01B4-443A-86C5-C81451427F2D}"/>
    <cellStyle name="Normal 25 41" xfId="2040" xr:uid="{EFE37479-4C4C-406C-9096-576E3C4B21E2}"/>
    <cellStyle name="Normal 25 42" xfId="2041" xr:uid="{E3581711-D17C-410A-99EE-98FED5ED71A6}"/>
    <cellStyle name="Normal 25 43" xfId="2042" xr:uid="{E5151C4F-DFAB-4E8B-B24E-0E628449E384}"/>
    <cellStyle name="Normal 25 44" xfId="2043" xr:uid="{A20ED3D4-AA52-45FC-AAF5-5563033019CF}"/>
    <cellStyle name="Normal 25 45" xfId="2044" xr:uid="{8F6EFE8A-BCDD-4F87-8562-35C0769A8AFB}"/>
    <cellStyle name="Normal 25 46" xfId="2045" xr:uid="{E6E5A111-79B0-450B-BE0E-2D3E46540167}"/>
    <cellStyle name="Normal 25 47" xfId="2046" xr:uid="{A2E58B57-4463-4C7A-A2CA-D74A3B7348D8}"/>
    <cellStyle name="Normal 25 48" xfId="2047" xr:uid="{C7EBDBDB-ED3F-471E-AE63-2A022CE18FD5}"/>
    <cellStyle name="Normal 25 49" xfId="2048" xr:uid="{7A029D16-8943-4614-A0E0-187A1DBF6BE7}"/>
    <cellStyle name="Normal 25 5" xfId="2049" xr:uid="{D0BF32A7-7F9B-4BF7-AED8-3E3A908FBA98}"/>
    <cellStyle name="Normal 25 50" xfId="2050" xr:uid="{32784B8F-7EB1-476F-91A2-8F8404EA6086}"/>
    <cellStyle name="Normal 25 51" xfId="2051" xr:uid="{E07D8389-2275-4F01-B757-AB3B5F9BFDC9}"/>
    <cellStyle name="Normal 25 52" xfId="2052" xr:uid="{4679F188-B1E8-46A3-9D9F-D4C056572AF4}"/>
    <cellStyle name="Normal 25 53" xfId="2053" xr:uid="{017CA48D-3628-42C9-9361-54F4470A28DA}"/>
    <cellStyle name="Normal 25 54" xfId="2054" xr:uid="{504D471D-0DBA-4AD9-B0A1-28C37C8FFA41}"/>
    <cellStyle name="Normal 25 55" xfId="2055" xr:uid="{7B7B30A7-5EA4-4A9F-8DBF-0E885C06E90B}"/>
    <cellStyle name="Normal 25 56" xfId="2056" xr:uid="{07FEFA75-CED5-4805-A43D-F7011FB58B94}"/>
    <cellStyle name="Normal 25 57" xfId="2057" xr:uid="{DB0A4664-434B-4CB1-BEE1-76A495B4CD82}"/>
    <cellStyle name="Normal 25 58" xfId="2058" xr:uid="{EDC95AFF-7AA8-4497-BAFD-280F2E678C47}"/>
    <cellStyle name="Normal 25 59" xfId="2059" xr:uid="{403BCDFE-4C72-4C0D-8E90-B5626D21BFE5}"/>
    <cellStyle name="Normal 25 6" xfId="2060" xr:uid="{07F20F0E-D175-42C0-99AB-69F6BAAA9698}"/>
    <cellStyle name="Normal 25 60" xfId="2061" xr:uid="{C2C92FEB-820D-4EDD-BC71-28E5F7133CAB}"/>
    <cellStyle name="Normal 25 61" xfId="2062" xr:uid="{1881516E-671F-40B5-85A8-81C39B5DE277}"/>
    <cellStyle name="Normal 25 62" xfId="2063" xr:uid="{4E1426F3-EEAA-4DAD-80B2-3D97F9580685}"/>
    <cellStyle name="Normal 25 63" xfId="2064" xr:uid="{E5A36C78-4625-420C-A9AF-155DFBBB2D0F}"/>
    <cellStyle name="Normal 25 64" xfId="2065" xr:uid="{B50249E5-A47D-4101-8EF1-2A121E0601CE}"/>
    <cellStyle name="Normal 25 65" xfId="2066" xr:uid="{84D4F170-1956-48DA-A10D-3E3173A3A272}"/>
    <cellStyle name="Normal 25 66" xfId="2067" xr:uid="{B804C165-6489-4092-A30D-AFC321D27A1A}"/>
    <cellStyle name="Normal 25 67" xfId="2068" xr:uid="{BD52122C-2B0E-4ADD-9FC4-0C46B76029BB}"/>
    <cellStyle name="Normal 25 68" xfId="2069" xr:uid="{9FFCA8E5-0AB8-47B2-BB7C-F18643CD3CF3}"/>
    <cellStyle name="Normal 25 69" xfId="2070" xr:uid="{25554969-2CCA-4330-9F40-4372FE43CBF5}"/>
    <cellStyle name="Normal 25 7" xfId="2071" xr:uid="{04241857-FCF4-4CDD-8673-3C4638D15441}"/>
    <cellStyle name="Normal 25 70" xfId="2072" xr:uid="{2C0408B8-36F9-43CA-82E8-D844BF411A57}"/>
    <cellStyle name="Normal 25 71" xfId="2073" xr:uid="{B23486CE-A265-4054-AE1C-E697BCDDC4B3}"/>
    <cellStyle name="Normal 25 72" xfId="2074" xr:uid="{204DA8D5-0553-4EAC-8449-55F7C171453F}"/>
    <cellStyle name="Normal 25 73" xfId="2075" xr:uid="{6FE0310F-B6FE-4256-BD4F-CC1AA328FBF8}"/>
    <cellStyle name="Normal 25 74" xfId="2076" xr:uid="{F432810C-5419-4352-9911-A2941792F1B3}"/>
    <cellStyle name="Normal 25 75" xfId="2077" xr:uid="{D6C0296A-A128-486A-826B-C72C31976AB1}"/>
    <cellStyle name="Normal 25 76" xfId="2078" xr:uid="{05493ACF-6A89-444B-8ADC-4E462036881E}"/>
    <cellStyle name="Normal 25 77" xfId="2079" xr:uid="{282EB62F-6F59-40E1-9FE1-25FAFF7FD394}"/>
    <cellStyle name="Normal 25 78" xfId="2080" xr:uid="{5586CEC5-3FF6-4EA0-9F09-E9BAE3CFEDE6}"/>
    <cellStyle name="Normal 25 79" xfId="2081" xr:uid="{AA8EE304-7326-4FBA-9CEF-59EAA5E1ADEB}"/>
    <cellStyle name="Normal 25 8" xfId="2082" xr:uid="{018C9F95-AB82-4906-B5F3-8AB2A49B75B7}"/>
    <cellStyle name="Normal 25 80" xfId="2083" xr:uid="{0A85F5DB-02A4-48D9-9838-9DE7D70AF0F0}"/>
    <cellStyle name="Normal 25 81" xfId="2084" xr:uid="{FA6049A0-0CD6-4DD7-AD38-F799863DA31E}"/>
    <cellStyle name="Normal 25 82" xfId="2085" xr:uid="{9D675715-B139-42C1-A669-05ED26123DFE}"/>
    <cellStyle name="Normal 25 83" xfId="2086" xr:uid="{D0350D41-CF94-4E0F-B9C9-BFE06739900C}"/>
    <cellStyle name="Normal 25 84" xfId="2087" xr:uid="{D61E9B20-71FD-4985-A814-358CE7B48735}"/>
    <cellStyle name="Normal 25 85" xfId="2088" xr:uid="{10E365BE-9444-4808-9BCB-A33372213B3F}"/>
    <cellStyle name="Normal 25 86" xfId="2089" xr:uid="{16B65A1C-4FBE-4166-845B-A171D7AB42AA}"/>
    <cellStyle name="Normal 25 87" xfId="2090" xr:uid="{432B374D-C109-466D-9BFB-539B3EFD4C0D}"/>
    <cellStyle name="Normal 25 88" xfId="2091" xr:uid="{B01B02D0-6E86-4144-8026-B2587C3D9382}"/>
    <cellStyle name="Normal 25 89" xfId="2092" xr:uid="{C7777B48-5F3E-4BC5-A2BC-586DCD51E705}"/>
    <cellStyle name="Normal 25 9" xfId="2093" xr:uid="{3E7B1B05-715F-4F04-8D27-3B5EE2E128D9}"/>
    <cellStyle name="Normal 25 90" xfId="2094" xr:uid="{5D56E883-7AD7-4550-AE71-04B209681149}"/>
    <cellStyle name="Normal 25 91" xfId="2095" xr:uid="{21A8AED2-7F11-4388-82C8-2929BCCA0DA6}"/>
    <cellStyle name="Normal 25 92" xfId="2096" xr:uid="{508AAD4B-E923-4AB0-A078-7E05D23ACB6E}"/>
    <cellStyle name="Normal 25 93" xfId="2097" xr:uid="{3C57C4C8-7201-4F5A-8BE7-E2E0C2DA1956}"/>
    <cellStyle name="Normal 25 94" xfId="2098" xr:uid="{A60F790B-C409-45CE-860C-B8A8A52574C7}"/>
    <cellStyle name="Normal 25 95" xfId="2099" xr:uid="{8490AC42-183B-49A6-B34D-E7FB244192B9}"/>
    <cellStyle name="Normal 25 96" xfId="2100" xr:uid="{70FC0156-D32F-46B0-B997-70F9DBA784FE}"/>
    <cellStyle name="Normal 25 97" xfId="2101" xr:uid="{9300A8C3-2BF3-494C-8A9F-4BBEA20FCC2B}"/>
    <cellStyle name="Normal 25 98" xfId="2102" xr:uid="{9E36D29E-814B-406A-85FE-D12DA5A1603E}"/>
    <cellStyle name="Normal 25 99" xfId="2103" xr:uid="{683E3D0F-8B1E-4D23-ACBE-0CAAE98C409E}"/>
    <cellStyle name="Normal 26" xfId="2104" xr:uid="{E7E33775-F1AC-4A9A-8525-40687850CB32}"/>
    <cellStyle name="Normal 26 10" xfId="2105" xr:uid="{F34805D3-17B9-4339-9886-6ABE45DCF616}"/>
    <cellStyle name="Normal 26 100" xfId="2106" xr:uid="{1D8F1CDD-3153-490C-B268-97A681EE3A3E}"/>
    <cellStyle name="Normal 26 101" xfId="2107" xr:uid="{82272234-8840-4277-BA24-456889529E56}"/>
    <cellStyle name="Normal 26 102" xfId="2108" xr:uid="{7EF53983-1469-4363-BE7D-8A881DBF268E}"/>
    <cellStyle name="Normal 26 103" xfId="2109" xr:uid="{A7520375-431C-481F-99CE-44ECC179D9ED}"/>
    <cellStyle name="Normal 26 104" xfId="2110" xr:uid="{D41B903B-B612-4389-AC8A-E4A310B32A03}"/>
    <cellStyle name="Normal 26 105" xfId="2111" xr:uid="{2B26CBA3-F3F8-4192-9F0D-B8C0A666C9F5}"/>
    <cellStyle name="Normal 26 106" xfId="2112" xr:uid="{AC2EBA74-0D8E-4C30-9191-D2AF85C2E7AE}"/>
    <cellStyle name="Normal 26 107" xfId="2113" xr:uid="{1143D522-AEDA-49A3-BE6C-77643E695EA1}"/>
    <cellStyle name="Normal 26 108" xfId="2114" xr:uid="{3F750724-05B8-433D-B3EA-640D09975EEC}"/>
    <cellStyle name="Normal 26 109" xfId="2115" xr:uid="{A8D2FAC1-102C-4B56-A752-80024309E5B2}"/>
    <cellStyle name="Normal 26 11" xfId="2116" xr:uid="{CBA080CC-BB9C-42BF-9F27-60659AB8FCAF}"/>
    <cellStyle name="Normal 26 12" xfId="2117" xr:uid="{4D9D6B37-FF3A-4633-B81F-7819B2AAF4A7}"/>
    <cellStyle name="Normal 26 13" xfId="2118" xr:uid="{08FAA1B5-BA26-45A1-9B61-BBF96DEAAF17}"/>
    <cellStyle name="Normal 26 14" xfId="2119" xr:uid="{F7CAEA57-D545-4214-AA7D-2E7F994D63CA}"/>
    <cellStyle name="Normal 26 15" xfId="2120" xr:uid="{6054AE7B-C0E9-477B-9B33-52349350F014}"/>
    <cellStyle name="Normal 26 16" xfId="2121" xr:uid="{D4B28F38-286B-448B-984F-68F2AAB6B26A}"/>
    <cellStyle name="Normal 26 17" xfId="2122" xr:uid="{CCE85DC0-EA92-4F37-AE59-A2EF1624B174}"/>
    <cellStyle name="Normal 26 18" xfId="2123" xr:uid="{6FB9CFE9-8477-403D-B2FA-B56B1DD17DCB}"/>
    <cellStyle name="Normal 26 19" xfId="2124" xr:uid="{BBC2366C-366F-46B7-96FD-42F13A47DF69}"/>
    <cellStyle name="Normal 26 2" xfId="2125" xr:uid="{AD6F9D7C-FBB2-42CB-BF21-0672A54680FF}"/>
    <cellStyle name="Normal 26 20" xfId="2126" xr:uid="{61CE9AAF-D3E7-4901-B42E-8EBF4BD3E039}"/>
    <cellStyle name="Normal 26 21" xfId="2127" xr:uid="{578209C8-37FF-4E2E-854F-DFFB9D1357F1}"/>
    <cellStyle name="Normal 26 22" xfId="2128" xr:uid="{DDFF3EA4-6BC2-4C78-8F5C-929D0ADA5A77}"/>
    <cellStyle name="Normal 26 23" xfId="2129" xr:uid="{D11B4E26-CF9E-42A8-87A4-8172EDF9054F}"/>
    <cellStyle name="Normal 26 24" xfId="2130" xr:uid="{EE3E9939-ED86-4F1B-BBE1-D54D3757F798}"/>
    <cellStyle name="Normal 26 25" xfId="2131" xr:uid="{3B4C8D89-D023-4CB7-B65D-0D79C5E98D7A}"/>
    <cellStyle name="Normal 26 26" xfId="2132" xr:uid="{A15DC196-D5E0-4D1E-B2D3-D1965EBBE0B5}"/>
    <cellStyle name="Normal 26 27" xfId="2133" xr:uid="{B291F6AB-3FDA-40AD-9ABF-2677967501D6}"/>
    <cellStyle name="Normal 26 28" xfId="2134" xr:uid="{D64A6B2B-E884-4D41-BB3E-03EDB6EC9EB1}"/>
    <cellStyle name="Normal 26 29" xfId="2135" xr:uid="{979B1DBD-0740-4D5A-9521-1D9A842861A6}"/>
    <cellStyle name="Normal 26 3" xfId="2136" xr:uid="{34F5F457-952C-4863-8703-89715DE9EEAE}"/>
    <cellStyle name="Normal 26 30" xfId="2137" xr:uid="{AB0EC4DB-57F1-4554-8B18-626948057103}"/>
    <cellStyle name="Normal 26 31" xfId="2138" xr:uid="{3CF07D2A-8922-47B7-85AB-DECACF28EA86}"/>
    <cellStyle name="Normal 26 32" xfId="2139" xr:uid="{9CE57757-0A78-4E58-BAF5-92760A15D648}"/>
    <cellStyle name="Normal 26 33" xfId="2140" xr:uid="{18482530-CB71-46B8-B72D-6F6C0E94AFE9}"/>
    <cellStyle name="Normal 26 34" xfId="2141" xr:uid="{F7F28AAB-4325-4DCD-B5FE-7B4F3D8B80FE}"/>
    <cellStyle name="Normal 26 35" xfId="2142" xr:uid="{09E4BC81-5E66-42F2-8178-3A849BBCEBD5}"/>
    <cellStyle name="Normal 26 36" xfId="2143" xr:uid="{BD39212E-41D6-449E-9C59-BB010F35E18D}"/>
    <cellStyle name="Normal 26 37" xfId="2144" xr:uid="{8E3DBE92-6BA0-4B22-8275-EA985FAF2956}"/>
    <cellStyle name="Normal 26 38" xfId="2145" xr:uid="{9133FB36-FABC-4B4A-891D-32662C99B4E2}"/>
    <cellStyle name="Normal 26 39" xfId="2146" xr:uid="{837F318B-9D7E-4436-83D2-10FAA8ACC220}"/>
    <cellStyle name="Normal 26 4" xfId="2147" xr:uid="{8C95F48E-0914-4B5C-A302-E9C274F451FE}"/>
    <cellStyle name="Normal 26 40" xfId="2148" xr:uid="{F509CA4F-3F3F-45B5-B517-9FCEEF5732C5}"/>
    <cellStyle name="Normal 26 41" xfId="2149" xr:uid="{971B2882-46ED-4F8C-8CA3-7E2B2519976B}"/>
    <cellStyle name="Normal 26 42" xfId="2150" xr:uid="{E00FD84C-656A-402E-9592-B8634761FFBB}"/>
    <cellStyle name="Normal 26 43" xfId="2151" xr:uid="{3113109E-85BB-48BB-A3FB-3E748392A02D}"/>
    <cellStyle name="Normal 26 44" xfId="2152" xr:uid="{5890F462-FDF3-4421-B7F0-623770B9393A}"/>
    <cellStyle name="Normal 26 45" xfId="2153" xr:uid="{06F9BB44-7F34-4D88-9942-FEC2EF6517F9}"/>
    <cellStyle name="Normal 26 46" xfId="2154" xr:uid="{4634DE96-1282-4657-A4E5-BA896F68A8BA}"/>
    <cellStyle name="Normal 26 47" xfId="2155" xr:uid="{A211FF4C-D3EB-4DBC-8123-4BF03CB81D7E}"/>
    <cellStyle name="Normal 26 48" xfId="2156" xr:uid="{0F484E82-4187-424D-8FFE-6DFC57528276}"/>
    <cellStyle name="Normal 26 49" xfId="2157" xr:uid="{9219AAF7-6317-4997-B844-6B8CE43E02F3}"/>
    <cellStyle name="Normal 26 5" xfId="2158" xr:uid="{BC5A63CF-328B-4C63-A6C5-F5E3E3CAAC67}"/>
    <cellStyle name="Normal 26 50" xfId="2159" xr:uid="{25404778-2AA5-469A-AB7C-82A9573C637E}"/>
    <cellStyle name="Normal 26 51" xfId="2160" xr:uid="{F6483D0F-E359-4154-9A1A-9F8B7E293990}"/>
    <cellStyle name="Normal 26 52" xfId="2161" xr:uid="{BEC659BA-3415-47B3-B9D4-8C7D31E2AC6D}"/>
    <cellStyle name="Normal 26 53" xfId="2162" xr:uid="{3F236BD6-5C3A-44DF-9B7B-38E7109FF625}"/>
    <cellStyle name="Normal 26 54" xfId="2163" xr:uid="{8C295F10-7F46-4E25-AB2D-1AB50CAB6623}"/>
    <cellStyle name="Normal 26 55" xfId="2164" xr:uid="{13DEBC41-725D-4185-8C10-EB91901C98BA}"/>
    <cellStyle name="Normal 26 56" xfId="2165" xr:uid="{A5818CB8-89EB-44E1-8D4F-65A22408C5E7}"/>
    <cellStyle name="Normal 26 57" xfId="2166" xr:uid="{99428F1A-D54D-43DA-8B9C-271164CE062C}"/>
    <cellStyle name="Normal 26 58" xfId="2167" xr:uid="{EF804C0E-A705-4EBF-87AE-F237163998FC}"/>
    <cellStyle name="Normal 26 59" xfId="2168" xr:uid="{C044C4F7-57CE-4CDD-BEBA-CA4EC9F447C7}"/>
    <cellStyle name="Normal 26 6" xfId="2169" xr:uid="{E066EA0A-1576-4046-A5A8-E417C8746C03}"/>
    <cellStyle name="Normal 26 60" xfId="2170" xr:uid="{C2BAA60F-52EC-4AC4-BDBF-F9A2EBE3E1E6}"/>
    <cellStyle name="Normal 26 61" xfId="2171" xr:uid="{3DDFB18D-0BCF-49D6-825B-A044BFC6855A}"/>
    <cellStyle name="Normal 26 62" xfId="2172" xr:uid="{C1A8482E-60FB-4ED0-BD8D-3762D77E27DD}"/>
    <cellStyle name="Normal 26 63" xfId="2173" xr:uid="{353525AB-AC3E-4266-AA86-5BBE2495AA39}"/>
    <cellStyle name="Normal 26 64" xfId="2174" xr:uid="{F2F206AB-96D8-41F6-A6B4-EBFF938211E6}"/>
    <cellStyle name="Normal 26 65" xfId="2175" xr:uid="{3BE286C0-AF07-4372-A30A-34D40BA9AC48}"/>
    <cellStyle name="Normal 26 66" xfId="2176" xr:uid="{A1A45393-7D0D-48F0-929B-3289721AE535}"/>
    <cellStyle name="Normal 26 67" xfId="2177" xr:uid="{23DECA74-DB99-4578-9F07-243E8DB830E0}"/>
    <cellStyle name="Normal 26 68" xfId="2178" xr:uid="{A12FD5FC-5A05-482D-A7B2-62EA3CFC4AE4}"/>
    <cellStyle name="Normal 26 69" xfId="2179" xr:uid="{E37B2EB2-1A73-4420-AA65-8B9AE673CAFB}"/>
    <cellStyle name="Normal 26 7" xfId="2180" xr:uid="{EEA603C6-3860-4A34-A522-C59BE0EBA26A}"/>
    <cellStyle name="Normal 26 70" xfId="2181" xr:uid="{E84EDFDE-9957-46C1-A419-8D903E3DFBE6}"/>
    <cellStyle name="Normal 26 71" xfId="2182" xr:uid="{24D8CFF4-77BC-4CFC-B506-3496068847B1}"/>
    <cellStyle name="Normal 26 72" xfId="2183" xr:uid="{91152B61-850B-4720-8FA4-5776217F88AE}"/>
    <cellStyle name="Normal 26 73" xfId="2184" xr:uid="{848B1D44-C2F6-46F0-94A6-D370F74DCEB6}"/>
    <cellStyle name="Normal 26 74" xfId="2185" xr:uid="{33EB9A0E-2ECC-4430-A857-918AA555573A}"/>
    <cellStyle name="Normal 26 75" xfId="2186" xr:uid="{9A8C51EA-8977-45BD-BCA6-A1DC96E26C00}"/>
    <cellStyle name="Normal 26 76" xfId="2187" xr:uid="{35E5DCEE-5EAF-496E-9D21-4D7A2A2A54DE}"/>
    <cellStyle name="Normal 26 77" xfId="2188" xr:uid="{E312E908-2717-48D6-BFDD-BB912E15E8F9}"/>
    <cellStyle name="Normal 26 78" xfId="2189" xr:uid="{53BFC124-2595-4E89-AA32-37AFB976BBF8}"/>
    <cellStyle name="Normal 26 79" xfId="2190" xr:uid="{EB3EA936-14C6-4207-B6DD-1D709AB51F2C}"/>
    <cellStyle name="Normal 26 8" xfId="2191" xr:uid="{393C1A06-A787-4FDF-912E-778CD047C380}"/>
    <cellStyle name="Normal 26 80" xfId="2192" xr:uid="{8D89FF0F-51FB-4AD7-A309-F2E15D685D86}"/>
    <cellStyle name="Normal 26 81" xfId="2193" xr:uid="{C23ACD51-7E6C-457C-9B25-363994EF667C}"/>
    <cellStyle name="Normal 26 82" xfId="2194" xr:uid="{E60F2D48-1D60-489E-A708-9E5ACF14C481}"/>
    <cellStyle name="Normal 26 83" xfId="2195" xr:uid="{B03AF6BC-0AF9-4A76-A088-B7DD3E3F4524}"/>
    <cellStyle name="Normal 26 84" xfId="2196" xr:uid="{72177C66-001E-4CC0-A108-BC243129BC9F}"/>
    <cellStyle name="Normal 26 85" xfId="2197" xr:uid="{15FE28C9-0B7C-448C-9237-8C1A3E67A800}"/>
    <cellStyle name="Normal 26 86" xfId="2198" xr:uid="{9DE36A77-8037-49B8-B09B-5A3AF8B0885A}"/>
    <cellStyle name="Normal 26 87" xfId="2199" xr:uid="{D10232E1-517A-4428-8194-9E06A7261174}"/>
    <cellStyle name="Normal 26 88" xfId="2200" xr:uid="{51382946-3733-4FAD-A311-4202E44B24EA}"/>
    <cellStyle name="Normal 26 89" xfId="2201" xr:uid="{00AC2688-E001-44A4-9A80-400C4BD0239D}"/>
    <cellStyle name="Normal 26 9" xfId="2202" xr:uid="{C7DA0574-CD0A-415C-9BA2-14BC7D9C3FA3}"/>
    <cellStyle name="Normal 26 90" xfId="2203" xr:uid="{3B73F091-8E81-46BB-85E9-16D88774D0B8}"/>
    <cellStyle name="Normal 26 91" xfId="2204" xr:uid="{44E7FB69-F492-4B37-9E91-37B88A9CAEC6}"/>
    <cellStyle name="Normal 26 92" xfId="2205" xr:uid="{F37D1ABE-C1D8-4430-ABBF-673F06606463}"/>
    <cellStyle name="Normal 26 93" xfId="2206" xr:uid="{FB2BD5D2-B990-4EF0-8C67-B3E6BC92306F}"/>
    <cellStyle name="Normal 26 94" xfId="2207" xr:uid="{6D1E9575-F1ED-405E-B031-5EE5012D56F3}"/>
    <cellStyle name="Normal 26 95" xfId="2208" xr:uid="{8ECE74DE-C17C-448F-8A5D-98B04572EFCB}"/>
    <cellStyle name="Normal 26 96" xfId="2209" xr:uid="{2513479B-A4D6-410A-8639-465CB39D35B1}"/>
    <cellStyle name="Normal 26 97" xfId="2210" xr:uid="{8179D82A-1621-4DC2-A59B-4D3A85C1B42D}"/>
    <cellStyle name="Normal 26 98" xfId="2211" xr:uid="{890B8A3B-8232-4276-9F70-2FB0255FAA17}"/>
    <cellStyle name="Normal 26 99" xfId="2212" xr:uid="{F45E849F-5AE4-49BE-917A-EFE4335328CB}"/>
    <cellStyle name="Normal 27" xfId="2213" xr:uid="{921AA1D4-2622-4E2E-839C-04B78ED750FE}"/>
    <cellStyle name="Normal 27 10" xfId="2214" xr:uid="{75D9EDA4-FD9D-40AB-9D94-C46D7852963D}"/>
    <cellStyle name="Normal 27 100" xfId="2215" xr:uid="{B91B2401-95C7-489E-815C-172379160E92}"/>
    <cellStyle name="Normal 27 101" xfId="2216" xr:uid="{95B59E9A-F1FB-4BAA-B3CE-87744300D438}"/>
    <cellStyle name="Normal 27 102" xfId="2217" xr:uid="{6EF812F1-C716-463D-911F-C6FAC48FE796}"/>
    <cellStyle name="Normal 27 103" xfId="2218" xr:uid="{287F292B-5653-447E-99E9-79409A78B610}"/>
    <cellStyle name="Normal 27 104" xfId="2219" xr:uid="{08F20CA5-8A76-4365-8C30-5D20DAFC8FB0}"/>
    <cellStyle name="Normal 27 105" xfId="2220" xr:uid="{E3BD047E-F9B9-44D1-8863-9867690891BA}"/>
    <cellStyle name="Normal 27 106" xfId="2221" xr:uid="{86146D7B-3FD4-40F6-A828-DBE61D085300}"/>
    <cellStyle name="Normal 27 107" xfId="2222" xr:uid="{C2051B50-28E1-4639-898D-5CF67342413A}"/>
    <cellStyle name="Normal 27 108" xfId="2223" xr:uid="{E83CBEEE-C2DF-45C3-812F-385E2B8411CF}"/>
    <cellStyle name="Normal 27 109" xfId="2224" xr:uid="{E6F12586-E635-4D4C-BFCF-B821678001E1}"/>
    <cellStyle name="Normal 27 11" xfId="2225" xr:uid="{DF975FD8-E9D3-4DAE-8EC5-624320AB1243}"/>
    <cellStyle name="Normal 27 12" xfId="2226" xr:uid="{4307928F-B105-4B48-8130-EC7F128AB3AD}"/>
    <cellStyle name="Normal 27 13" xfId="2227" xr:uid="{ADC24472-77F4-498B-AE86-F39CC35AA432}"/>
    <cellStyle name="Normal 27 14" xfId="2228" xr:uid="{E75EACB9-92FC-4BAE-B1A4-67CEB298A24A}"/>
    <cellStyle name="Normal 27 15" xfId="2229" xr:uid="{4C76CB06-B2FE-42C7-8627-885CDC0A9522}"/>
    <cellStyle name="Normal 27 16" xfId="2230" xr:uid="{565BC048-7F91-4860-8800-6340DB17C17B}"/>
    <cellStyle name="Normal 27 17" xfId="2231" xr:uid="{B619A2F0-BD51-415D-AB54-EF32725A7BC4}"/>
    <cellStyle name="Normal 27 18" xfId="2232" xr:uid="{D7695414-C217-4CAB-9858-31E5F4414D4E}"/>
    <cellStyle name="Normal 27 19" xfId="2233" xr:uid="{5A5A327D-D815-4938-8EB8-29E589E0DB30}"/>
    <cellStyle name="Normal 27 2" xfId="2234" xr:uid="{133B6C2F-E3D4-43F0-9EF9-5E3F881EE3A9}"/>
    <cellStyle name="Normal 27 20" xfId="2235" xr:uid="{06847C42-7851-459D-B947-905CC04C9666}"/>
    <cellStyle name="Normal 27 21" xfId="2236" xr:uid="{37EBBE54-CB2A-494C-BC84-5713CB756DBF}"/>
    <cellStyle name="Normal 27 22" xfId="2237" xr:uid="{7FFA7C69-4585-494F-A322-44A20AC9DFC1}"/>
    <cellStyle name="Normal 27 23" xfId="2238" xr:uid="{5D487416-3C1E-464B-8261-195D6D2FA215}"/>
    <cellStyle name="Normal 27 24" xfId="2239" xr:uid="{994A7213-4C2B-4685-8BFC-7CDA1F0FE400}"/>
    <cellStyle name="Normal 27 25" xfId="2240" xr:uid="{07693A63-A66F-4FFF-ADFD-6D83C206461A}"/>
    <cellStyle name="Normal 27 26" xfId="2241" xr:uid="{7CC75942-AD61-404F-B028-911CC8749D4E}"/>
    <cellStyle name="Normal 27 27" xfId="2242" xr:uid="{8D27BF83-2D1C-4745-83AE-2C2E455D01AF}"/>
    <cellStyle name="Normal 27 28" xfId="2243" xr:uid="{36CFCA65-5252-41DD-94C5-3257CF06CAEE}"/>
    <cellStyle name="Normal 27 29" xfId="2244" xr:uid="{59B1CD05-2002-4653-AD43-5B792BF158BC}"/>
    <cellStyle name="Normal 27 3" xfId="2245" xr:uid="{159545A0-8FE7-4366-9C9F-30D100C19A3A}"/>
    <cellStyle name="Normal 27 30" xfId="2246" xr:uid="{42E81295-9743-4583-AFC8-5B6C85AAF1CC}"/>
    <cellStyle name="Normal 27 31" xfId="2247" xr:uid="{D3C212E2-C3C8-4258-AFD8-88F379CB83CB}"/>
    <cellStyle name="Normal 27 32" xfId="2248" xr:uid="{6BA1D4ED-9DE7-4687-B03B-D6EB5C48EAD9}"/>
    <cellStyle name="Normal 27 33" xfId="2249" xr:uid="{204ADB16-87D5-4812-BED1-2D874960D180}"/>
    <cellStyle name="Normal 27 34" xfId="2250" xr:uid="{1B4C60DA-655B-4EEF-B821-632DE43A8494}"/>
    <cellStyle name="Normal 27 35" xfId="2251" xr:uid="{BE0FC69D-7A9A-406C-BA5E-47628B13EAF6}"/>
    <cellStyle name="Normal 27 36" xfId="2252" xr:uid="{7D739A4F-9E14-46AC-AD03-42FA70922BDD}"/>
    <cellStyle name="Normal 27 37" xfId="2253" xr:uid="{FC1CB083-384D-4505-814C-7689ED2CB4E5}"/>
    <cellStyle name="Normal 27 38" xfId="2254" xr:uid="{80C41AB7-61DA-4679-8D4A-090CC4FAEA42}"/>
    <cellStyle name="Normal 27 39" xfId="2255" xr:uid="{E9900566-6702-4EB1-9149-8E6A6D10D2B5}"/>
    <cellStyle name="Normal 27 4" xfId="2256" xr:uid="{10E8486A-F47F-47D6-BCCC-65985DFC67C5}"/>
    <cellStyle name="Normal 27 40" xfId="2257" xr:uid="{579F368C-74A0-4CBE-BCE4-28C419C60433}"/>
    <cellStyle name="Normal 27 41" xfId="2258" xr:uid="{EEB5B83C-46CB-4EA9-99CD-7F11713C9904}"/>
    <cellStyle name="Normal 27 42" xfId="2259" xr:uid="{6A7DCDCE-C218-4A93-BD24-99C16435F25C}"/>
    <cellStyle name="Normal 27 43" xfId="2260" xr:uid="{F2D39293-203B-4756-91B1-77D4C1EDAE76}"/>
    <cellStyle name="Normal 27 44" xfId="2261" xr:uid="{FD6FE10D-3699-4DB1-A53B-6B658B26E874}"/>
    <cellStyle name="Normal 27 45" xfId="2262" xr:uid="{7557BD2F-D2E9-4E83-888E-0F6C6C647B64}"/>
    <cellStyle name="Normal 27 46" xfId="2263" xr:uid="{882B43E9-AC81-4A31-9D3C-D312B12BE29A}"/>
    <cellStyle name="Normal 27 47" xfId="2264" xr:uid="{B8A4361D-CFED-4BDF-90F5-FC0B8C748118}"/>
    <cellStyle name="Normal 27 48" xfId="2265" xr:uid="{712B4D8E-3CCF-43C6-B4BF-BE84519A85B9}"/>
    <cellStyle name="Normal 27 49" xfId="2266" xr:uid="{21C52B3A-5257-4807-AC8A-3887B5DD69E6}"/>
    <cellStyle name="Normal 27 5" xfId="2267" xr:uid="{90B420A2-230E-4050-B3D8-4CC1191DF99E}"/>
    <cellStyle name="Normal 27 50" xfId="2268" xr:uid="{DFB98651-5B9E-4381-AE52-BF732C401DD7}"/>
    <cellStyle name="Normal 27 51" xfId="2269" xr:uid="{4825AC83-F4A0-444D-A8CF-F4ED6B2905C3}"/>
    <cellStyle name="Normal 27 52" xfId="2270" xr:uid="{07E01B79-2295-432E-B494-966AEF821F84}"/>
    <cellStyle name="Normal 27 53" xfId="2271" xr:uid="{A169F7FA-2111-4C8C-BF4C-95BDCD765E7E}"/>
    <cellStyle name="Normal 27 54" xfId="2272" xr:uid="{9861C994-A4B1-42DB-ADBF-C38F4A4349D9}"/>
    <cellStyle name="Normal 27 55" xfId="2273" xr:uid="{A475D8BB-F2FF-4A0F-8E5A-FB68E765599F}"/>
    <cellStyle name="Normal 27 56" xfId="2274" xr:uid="{B203EAAB-3301-4223-A4C8-AADE0F9F3650}"/>
    <cellStyle name="Normal 27 57" xfId="2275" xr:uid="{AC5B1802-812B-4A34-A557-DF4A38DE6DCD}"/>
    <cellStyle name="Normal 27 58" xfId="2276" xr:uid="{BEF33FE2-F92D-4EDC-ADFA-C035BC25EDD9}"/>
    <cellStyle name="Normal 27 59" xfId="2277" xr:uid="{EBD443B9-3A2F-4745-883C-EDC7D4B8C50C}"/>
    <cellStyle name="Normal 27 6" xfId="2278" xr:uid="{6225D282-B9D6-4BFE-8939-9AC5C3B7B43B}"/>
    <cellStyle name="Normal 27 60" xfId="2279" xr:uid="{BDC46AE5-4908-4D70-8262-79BD99B0D407}"/>
    <cellStyle name="Normal 27 61" xfId="2280" xr:uid="{3912018D-873D-4EF7-B4EA-EF4F731A57D1}"/>
    <cellStyle name="Normal 27 62" xfId="2281" xr:uid="{C48B9066-0303-456D-8F46-68A62683F5CA}"/>
    <cellStyle name="Normal 27 63" xfId="2282" xr:uid="{DE16A516-1F50-4946-A55C-21D2432915C4}"/>
    <cellStyle name="Normal 27 64" xfId="2283" xr:uid="{250E8538-0EB1-47A8-A312-354B80C6524F}"/>
    <cellStyle name="Normal 27 65" xfId="2284" xr:uid="{98422973-A02E-4ED6-93A2-F326A140F89E}"/>
    <cellStyle name="Normal 27 66" xfId="2285" xr:uid="{F0255C54-7F3B-4351-8F05-9B13AF09BD08}"/>
    <cellStyle name="Normal 27 67" xfId="2286" xr:uid="{BA3A015E-6159-48A0-8705-65A30E1F6B3C}"/>
    <cellStyle name="Normal 27 68" xfId="2287" xr:uid="{787DAB70-F916-44F4-95B5-8113F5474B70}"/>
    <cellStyle name="Normal 27 69" xfId="2288" xr:uid="{6F5EBE7C-6353-44BF-A0B4-FD78EAA2617C}"/>
    <cellStyle name="Normal 27 7" xfId="2289" xr:uid="{FB4CA3FF-788F-485A-BFB3-265E0303908E}"/>
    <cellStyle name="Normal 27 70" xfId="2290" xr:uid="{6E638AEA-23D3-4030-B19A-AB5A03F71B0C}"/>
    <cellStyle name="Normal 27 71" xfId="2291" xr:uid="{7DA55D23-2E5A-4967-BF0A-EEF9FE855C98}"/>
    <cellStyle name="Normal 27 72" xfId="2292" xr:uid="{124D9DBD-1791-4129-A3FA-D66DB5071A16}"/>
    <cellStyle name="Normal 27 73" xfId="2293" xr:uid="{5A5D3E1C-1E86-4015-836A-7786261A5FDE}"/>
    <cellStyle name="Normal 27 74" xfId="2294" xr:uid="{8C08EA2F-D2B0-4A48-8810-E17C95B07F74}"/>
    <cellStyle name="Normal 27 75" xfId="2295" xr:uid="{6AFFB282-E968-4754-9D9F-07CF5C68224B}"/>
    <cellStyle name="Normal 27 76" xfId="2296" xr:uid="{4A212D72-A2D0-468C-A3F1-6C3B94D39C90}"/>
    <cellStyle name="Normal 27 77" xfId="2297" xr:uid="{8185340A-7B12-4E97-A198-9E4E092CAF7B}"/>
    <cellStyle name="Normal 27 78" xfId="2298" xr:uid="{5371561C-930C-4BB8-BF40-F5E2845483CD}"/>
    <cellStyle name="Normal 27 79" xfId="2299" xr:uid="{ED00418F-2280-4703-BC67-128ADA800E02}"/>
    <cellStyle name="Normal 27 8" xfId="2300" xr:uid="{E710EDC8-B808-4951-B12C-EF3A74A195AA}"/>
    <cellStyle name="Normal 27 80" xfId="2301" xr:uid="{34E1AEFD-52ED-4E62-B11B-64987BA78BAE}"/>
    <cellStyle name="Normal 27 81" xfId="2302" xr:uid="{C71841F2-DC7C-49A6-AA6A-F528C13514A6}"/>
    <cellStyle name="Normal 27 82" xfId="2303" xr:uid="{2EEB7FEB-FD94-4811-87BD-91BAD9DFC5D8}"/>
    <cellStyle name="Normal 27 83" xfId="2304" xr:uid="{672AD6DC-5FF6-4085-96FA-0AACA177A035}"/>
    <cellStyle name="Normal 27 84" xfId="2305" xr:uid="{A9F4A9F3-0A52-4AB6-8B74-F860B0C98756}"/>
    <cellStyle name="Normal 27 85" xfId="2306" xr:uid="{53E62BDC-A79A-4EF4-B52B-7EA0FA41C434}"/>
    <cellStyle name="Normal 27 86" xfId="2307" xr:uid="{31F5224C-7B7C-49D4-BFE2-62AFBB598899}"/>
    <cellStyle name="Normal 27 87" xfId="2308" xr:uid="{961E3FC1-B0F3-4FC4-8332-439270E2F0AD}"/>
    <cellStyle name="Normal 27 88" xfId="2309" xr:uid="{CC119B06-0C17-41D3-9BC6-012736DB2BAF}"/>
    <cellStyle name="Normal 27 89" xfId="2310" xr:uid="{1BECA178-A455-490A-8647-466555152C87}"/>
    <cellStyle name="Normal 27 9" xfId="2311" xr:uid="{1C840FB0-EAF2-4001-AD86-21065A5ECF10}"/>
    <cellStyle name="Normal 27 90" xfId="2312" xr:uid="{0C514137-70E0-4370-9E12-1E774DC9FBF1}"/>
    <cellStyle name="Normal 27 91" xfId="2313" xr:uid="{4BB98C8B-813B-472B-8B90-0F969BC07F34}"/>
    <cellStyle name="Normal 27 92" xfId="2314" xr:uid="{5692BE5E-C766-42B9-8773-95269C0338CD}"/>
    <cellStyle name="Normal 27 93" xfId="2315" xr:uid="{2320F456-BBEC-4188-8E24-59695D3079CC}"/>
    <cellStyle name="Normal 27 94" xfId="2316" xr:uid="{E3F4D76B-8D52-4876-B45E-E015F5CD62F9}"/>
    <cellStyle name="Normal 27 95" xfId="2317" xr:uid="{E129123E-A7E4-4D5C-9666-73245E0A3F4F}"/>
    <cellStyle name="Normal 27 96" xfId="2318" xr:uid="{048F7FFF-2696-4A72-A2A0-9F21C61544F7}"/>
    <cellStyle name="Normal 27 97" xfId="2319" xr:uid="{8AB2252C-18DB-4B25-A82C-14015BBC05AA}"/>
    <cellStyle name="Normal 27 98" xfId="2320" xr:uid="{7F695D6E-A3EA-4266-A894-E07B0A238AA1}"/>
    <cellStyle name="Normal 27 99" xfId="2321" xr:uid="{77B971F3-ACD3-4537-A508-2E0A468997AE}"/>
    <cellStyle name="Normal 28" xfId="2322" xr:uid="{027BA9A8-83EF-4B6E-82B4-930A259C9704}"/>
    <cellStyle name="Normal 28 10" xfId="2323" xr:uid="{BE24A2AC-1F9E-4103-A93A-13C3765C2607}"/>
    <cellStyle name="Normal 28 100" xfId="2324" xr:uid="{1E5D2C9F-7E2E-4167-A19F-CD2889377BF1}"/>
    <cellStyle name="Normal 28 101" xfId="2325" xr:uid="{D7E87F0A-743A-466F-93D0-110BAC4AEE7D}"/>
    <cellStyle name="Normal 28 102" xfId="2326" xr:uid="{3F538EB6-497B-4D3C-91B9-D3144CE9E296}"/>
    <cellStyle name="Normal 28 103" xfId="2327" xr:uid="{072C8335-C980-478F-8FEE-E829978148A6}"/>
    <cellStyle name="Normal 28 104" xfId="2328" xr:uid="{7486DDA2-B6A1-4C89-BDCC-D7493A74E578}"/>
    <cellStyle name="Normal 28 105" xfId="2329" xr:uid="{F9D0AD80-9BBE-4C89-9583-DB254F16B70D}"/>
    <cellStyle name="Normal 28 106" xfId="2330" xr:uid="{C920C923-A649-437E-8B2F-0D25D0F603F0}"/>
    <cellStyle name="Normal 28 107" xfId="2331" xr:uid="{EA09D799-E909-46AF-982F-5F6D007FDA42}"/>
    <cellStyle name="Normal 28 108" xfId="2332" xr:uid="{C36CCB5F-DC83-4C56-A6F4-868747A9CD17}"/>
    <cellStyle name="Normal 28 109" xfId="2333" xr:uid="{57DF6E17-FA9D-4453-A749-8AD514815D71}"/>
    <cellStyle name="Normal 28 11" xfId="2334" xr:uid="{CFC80F61-EAF2-4AC8-A359-3D16C927FE8A}"/>
    <cellStyle name="Normal 28 12" xfId="2335" xr:uid="{6190171E-529E-4F18-84A2-45936F6D1923}"/>
    <cellStyle name="Normal 28 13" xfId="2336" xr:uid="{5B827CB8-9816-4970-9D15-00162777265E}"/>
    <cellStyle name="Normal 28 14" xfId="2337" xr:uid="{AD77DFE6-6A02-45EA-969D-EB750B6D6FC6}"/>
    <cellStyle name="Normal 28 15" xfId="2338" xr:uid="{E3BE1418-FE1E-42E7-8D99-96AEC6FB2D49}"/>
    <cellStyle name="Normal 28 16" xfId="2339" xr:uid="{369E0550-7411-4EE4-A503-7EEF6F47AF1D}"/>
    <cellStyle name="Normal 28 17" xfId="2340" xr:uid="{764849E5-4F15-4DCA-B238-7F96BDBB6843}"/>
    <cellStyle name="Normal 28 18" xfId="2341" xr:uid="{6C76BDBD-E8FC-431F-B014-262670D44CA4}"/>
    <cellStyle name="Normal 28 19" xfId="2342" xr:uid="{20911F6A-6B5C-4DDC-8221-C6A7BF738BA9}"/>
    <cellStyle name="Normal 28 2" xfId="2343" xr:uid="{FEE1BEF1-65E3-47D8-BDAE-34A2715E6AE2}"/>
    <cellStyle name="Normal 28 20" xfId="2344" xr:uid="{926E10D3-96EC-4B51-95B2-25715A42F7DD}"/>
    <cellStyle name="Normal 28 21" xfId="2345" xr:uid="{FB6874AF-C459-4B9F-80F9-1C987FE84EB2}"/>
    <cellStyle name="Normal 28 22" xfId="2346" xr:uid="{4B7910D9-09DB-46BA-BA21-332AB54F62EC}"/>
    <cellStyle name="Normal 28 23" xfId="2347" xr:uid="{C28E686B-A1B7-4CFD-9A00-CC7BCFDA1167}"/>
    <cellStyle name="Normal 28 24" xfId="2348" xr:uid="{A99DBF90-94FC-4A1C-9799-FD4009DD1744}"/>
    <cellStyle name="Normal 28 25" xfId="2349" xr:uid="{EF485D3B-9D5E-4D76-9C99-F0A3A632CE0B}"/>
    <cellStyle name="Normal 28 26" xfId="2350" xr:uid="{7B5C7212-562A-4ADF-B564-3897747A57F5}"/>
    <cellStyle name="Normal 28 27" xfId="2351" xr:uid="{17CE839B-FB43-47D7-A3A8-7C6AE0144E31}"/>
    <cellStyle name="Normal 28 28" xfId="2352" xr:uid="{7C844AE1-E077-481F-9222-6BCDF5C13E98}"/>
    <cellStyle name="Normal 28 29" xfId="2353" xr:uid="{0E4A52D9-E930-49FA-A185-146FDB03B563}"/>
    <cellStyle name="Normal 28 3" xfId="2354" xr:uid="{484C71E7-CD7C-48A2-BA7A-3CD85192B962}"/>
    <cellStyle name="Normal 28 30" xfId="2355" xr:uid="{97343F7C-9B7C-405D-ACA8-5594DBD788CF}"/>
    <cellStyle name="Normal 28 31" xfId="2356" xr:uid="{CB3D6F59-2343-452B-A4CB-44A159585780}"/>
    <cellStyle name="Normal 28 32" xfId="2357" xr:uid="{5233B93C-3D63-4D23-954D-D6485B79F00F}"/>
    <cellStyle name="Normal 28 33" xfId="2358" xr:uid="{53E32FF6-4097-4729-B9CB-F5C522EA09A2}"/>
    <cellStyle name="Normal 28 34" xfId="2359" xr:uid="{7D63F3B4-A924-4BEB-9B95-C6061769A17E}"/>
    <cellStyle name="Normal 28 35" xfId="2360" xr:uid="{5709AD28-9E0E-466B-A21A-CD5EB0CE1626}"/>
    <cellStyle name="Normal 28 36" xfId="2361" xr:uid="{86FE0E20-48F9-40EB-B21F-B3DD322E51A5}"/>
    <cellStyle name="Normal 28 37" xfId="2362" xr:uid="{8CF7D33D-2A1E-46EF-B94B-3F10CF74CD2A}"/>
    <cellStyle name="Normal 28 38" xfId="2363" xr:uid="{058FA794-4CF6-4F4F-94FB-1E12B6CAFEB2}"/>
    <cellStyle name="Normal 28 39" xfId="2364" xr:uid="{258184A0-EDDB-49D6-8EE5-F56ACB766D7A}"/>
    <cellStyle name="Normal 28 4" xfId="2365" xr:uid="{ECAF5D96-6387-46E0-AC6C-583946D6973A}"/>
    <cellStyle name="Normal 28 40" xfId="2366" xr:uid="{F11AE2E3-8AA8-48E9-9507-75CBE6520BA2}"/>
    <cellStyle name="Normal 28 41" xfId="2367" xr:uid="{8B450E24-6B8B-4D38-8580-9DAD43E1DACF}"/>
    <cellStyle name="Normal 28 42" xfId="2368" xr:uid="{9F48BCB7-87E5-4EC2-9341-0FC910D6E698}"/>
    <cellStyle name="Normal 28 43" xfId="2369" xr:uid="{91CA208D-1064-4D3D-9E6E-62685D43F0BA}"/>
    <cellStyle name="Normal 28 44" xfId="2370" xr:uid="{7E136859-20D8-45EA-A031-4D64155F5CC3}"/>
    <cellStyle name="Normal 28 45" xfId="2371" xr:uid="{01D22290-F531-475A-BB35-9ECC4B360997}"/>
    <cellStyle name="Normal 28 46" xfId="2372" xr:uid="{7FEDF9F0-9964-43E8-A0E3-87976A2027F3}"/>
    <cellStyle name="Normal 28 47" xfId="2373" xr:uid="{98DE7AEE-4EFA-4B15-8A5F-3D8DF93EF69C}"/>
    <cellStyle name="Normal 28 48" xfId="2374" xr:uid="{EB54141F-6762-482F-9635-B81519D5AC05}"/>
    <cellStyle name="Normal 28 49" xfId="2375" xr:uid="{A4F148C2-B593-43B3-92B3-C0914245B258}"/>
    <cellStyle name="Normal 28 5" xfId="2376" xr:uid="{94E3AAEB-98E5-4EC9-A5A1-A968247A3EFF}"/>
    <cellStyle name="Normal 28 50" xfId="2377" xr:uid="{BA7E54E7-4948-4D9D-80FB-B08468CF8EDA}"/>
    <cellStyle name="Normal 28 51" xfId="2378" xr:uid="{E3A6A358-FA63-43D6-9B6F-F5F758E3349C}"/>
    <cellStyle name="Normal 28 52" xfId="2379" xr:uid="{56C22099-F9D9-4A30-A7A5-2A732EA56309}"/>
    <cellStyle name="Normal 28 53" xfId="2380" xr:uid="{6AF4DC34-D1E8-48D7-91A7-7D2C5DA7D46F}"/>
    <cellStyle name="Normal 28 54" xfId="2381" xr:uid="{CC5A745C-B767-4D07-9252-2C2C59407D41}"/>
    <cellStyle name="Normal 28 55" xfId="2382" xr:uid="{E945D613-B26D-4360-9605-AE398BA715F1}"/>
    <cellStyle name="Normal 28 56" xfId="2383" xr:uid="{04EF83C5-03C4-4385-B674-6537DC01A4E9}"/>
    <cellStyle name="Normal 28 57" xfId="2384" xr:uid="{FDD086FB-9C9B-4DC0-8D9D-193B893781A4}"/>
    <cellStyle name="Normal 28 58" xfId="2385" xr:uid="{01DA68F8-1B8D-4A19-B99D-A8C115B76054}"/>
    <cellStyle name="Normal 28 59" xfId="2386" xr:uid="{7D2F6C3D-1FB0-45A4-8B87-B2FC8C7223B1}"/>
    <cellStyle name="Normal 28 6" xfId="2387" xr:uid="{56062B64-0035-44EB-83C4-05E158DE247C}"/>
    <cellStyle name="Normal 28 60" xfId="2388" xr:uid="{1E093B61-E7AF-4B5E-8898-8A17E5E79F3F}"/>
    <cellStyle name="Normal 28 61" xfId="2389" xr:uid="{4600D308-5E4C-4340-8BC8-3B8E2638A781}"/>
    <cellStyle name="Normal 28 62" xfId="2390" xr:uid="{57AB29AE-10DC-470D-A3B9-D2FA40D7CBA2}"/>
    <cellStyle name="Normal 28 63" xfId="2391" xr:uid="{7200CA44-F9C2-411A-B362-E20462A0D558}"/>
    <cellStyle name="Normal 28 64" xfId="2392" xr:uid="{3A39DE50-892D-44DB-A2E1-18EE64A971B9}"/>
    <cellStyle name="Normal 28 65" xfId="2393" xr:uid="{3A2600F1-6E85-418B-A696-F5AAA6EC396E}"/>
    <cellStyle name="Normal 28 66" xfId="2394" xr:uid="{90F950C6-6F2F-49BE-8841-DE933CE9A392}"/>
    <cellStyle name="Normal 28 67" xfId="2395" xr:uid="{1F352666-DDD8-41F0-A551-D5A084ED6ECD}"/>
    <cellStyle name="Normal 28 68" xfId="2396" xr:uid="{16F30092-734F-4DED-B556-6D8FA1209DB4}"/>
    <cellStyle name="Normal 28 69" xfId="2397" xr:uid="{566C5834-D59D-48D1-9691-C35A0362DD51}"/>
    <cellStyle name="Normal 28 7" xfId="2398" xr:uid="{DADED265-E051-4A2E-A7B4-FA03C48EBE0D}"/>
    <cellStyle name="Normal 28 70" xfId="2399" xr:uid="{D75D09F8-5C12-4A53-A547-2BD9519A493A}"/>
    <cellStyle name="Normal 28 71" xfId="2400" xr:uid="{FA259CB1-96A9-48EA-99B0-269C864244C3}"/>
    <cellStyle name="Normal 28 72" xfId="2401" xr:uid="{32DC0A5C-449A-493F-BDB7-D736229B5E5D}"/>
    <cellStyle name="Normal 28 73" xfId="2402" xr:uid="{F2FA8F96-1C54-45D0-B1DC-85FCB7CA75FF}"/>
    <cellStyle name="Normal 28 74" xfId="2403" xr:uid="{46839600-C009-4E27-8768-09DA30EAC625}"/>
    <cellStyle name="Normal 28 75" xfId="2404" xr:uid="{9E030E5D-4944-4D28-9315-A0AA4D318ACA}"/>
    <cellStyle name="Normal 28 76" xfId="2405" xr:uid="{4867C57E-F822-4D6A-96BF-9681A0D89133}"/>
    <cellStyle name="Normal 28 77" xfId="2406" xr:uid="{48480145-9348-4DFE-9751-0B721B0B8C61}"/>
    <cellStyle name="Normal 28 78" xfId="2407" xr:uid="{7F33B29D-D10F-4731-A3AF-F094E52BB70A}"/>
    <cellStyle name="Normal 28 79" xfId="2408" xr:uid="{4D663FB3-3876-4EF4-AE6A-B4BD1F5DF64F}"/>
    <cellStyle name="Normal 28 8" xfId="2409" xr:uid="{5B514DF2-3B66-4726-B9E4-6A3D2B89983A}"/>
    <cellStyle name="Normal 28 80" xfId="2410" xr:uid="{B9173EF8-6A2D-4FE7-8D71-690C40CCC787}"/>
    <cellStyle name="Normal 28 81" xfId="2411" xr:uid="{C44D842D-61CC-4183-8D63-1B749B358ADF}"/>
    <cellStyle name="Normal 28 82" xfId="2412" xr:uid="{1FF862F7-5CE5-4E46-A2DA-FF52769FA4FC}"/>
    <cellStyle name="Normal 28 83" xfId="2413" xr:uid="{63C017B8-9C97-40BC-A8A7-4A338D682C23}"/>
    <cellStyle name="Normal 28 84" xfId="2414" xr:uid="{2838AE39-1714-41CE-AB34-924777B7658B}"/>
    <cellStyle name="Normal 28 85" xfId="2415" xr:uid="{9096A6E6-DDFB-4CD1-8AF9-AB88634B5EB1}"/>
    <cellStyle name="Normal 28 86" xfId="2416" xr:uid="{D1999F5C-AA7D-4B50-A787-31695FB152D1}"/>
    <cellStyle name="Normal 28 87" xfId="2417" xr:uid="{330A5669-E07C-4485-A993-AD097377DB1B}"/>
    <cellStyle name="Normal 28 88" xfId="2418" xr:uid="{0A40FC3C-9963-41FA-8C21-468D5C5725F5}"/>
    <cellStyle name="Normal 28 89" xfId="2419" xr:uid="{58F308E8-1782-40E9-AE29-48BEE68B52CA}"/>
    <cellStyle name="Normal 28 9" xfId="2420" xr:uid="{9B331284-D087-45FB-930D-7731A5BE99C5}"/>
    <cellStyle name="Normal 28 90" xfId="2421" xr:uid="{2A8A3D3D-1A5C-40C1-9460-2842BC4669A8}"/>
    <cellStyle name="Normal 28 91" xfId="2422" xr:uid="{5A444B36-D951-4C01-BBF4-76977C94AA1E}"/>
    <cellStyle name="Normal 28 92" xfId="2423" xr:uid="{D17843D5-47AC-49A6-827D-12D1D076DBEA}"/>
    <cellStyle name="Normal 28 93" xfId="2424" xr:uid="{D0E720C7-28F9-4C76-9867-0328A6F411C5}"/>
    <cellStyle name="Normal 28 94" xfId="2425" xr:uid="{BD4BF98C-DEA3-4C57-A38E-B46D296C253D}"/>
    <cellStyle name="Normal 28 95" xfId="2426" xr:uid="{51AED6CF-B0CD-4821-A696-7EBEBC5F4E7D}"/>
    <cellStyle name="Normal 28 96" xfId="2427" xr:uid="{18C5B156-8CAA-4259-BF93-7B8491B260F9}"/>
    <cellStyle name="Normal 28 97" xfId="2428" xr:uid="{6907E05E-9496-4423-9F22-BA1C966B4557}"/>
    <cellStyle name="Normal 28 98" xfId="2429" xr:uid="{24A253C5-FB69-4B66-8EF2-6F5CBCA8705F}"/>
    <cellStyle name="Normal 28 99" xfId="2430" xr:uid="{A0975066-DF41-43E5-BEE4-387C121C1F47}"/>
    <cellStyle name="Normal 29" xfId="2431" xr:uid="{67F119A9-10BE-4EBB-902F-62DF71AB218E}"/>
    <cellStyle name="Normal 29 10" xfId="2432" xr:uid="{0D21F188-344F-450C-B994-6B94EF90A4A1}"/>
    <cellStyle name="Normal 29 100" xfId="2433" xr:uid="{AF001279-6002-46DB-B606-73C3C8CC1CA2}"/>
    <cellStyle name="Normal 29 101" xfId="2434" xr:uid="{C672C8B9-296E-4F62-911E-647DE22A8D6B}"/>
    <cellStyle name="Normal 29 102" xfId="2435" xr:uid="{5D05C0C3-6013-4D96-B406-D8D9B1A329D9}"/>
    <cellStyle name="Normal 29 103" xfId="2436" xr:uid="{58712F17-53E0-481D-BDD4-69571987827D}"/>
    <cellStyle name="Normal 29 104" xfId="2437" xr:uid="{4296530B-1E5D-4650-A297-F7C8085EC711}"/>
    <cellStyle name="Normal 29 105" xfId="2438" xr:uid="{6FCC9751-8817-4EBB-9026-1159751DA93A}"/>
    <cellStyle name="Normal 29 106" xfId="2439" xr:uid="{5B3776EF-6FCC-48BC-871A-A9797C106066}"/>
    <cellStyle name="Normal 29 107" xfId="2440" xr:uid="{C6EAF7C5-C685-45BE-8A59-BBB3F615C0D7}"/>
    <cellStyle name="Normal 29 108" xfId="2441" xr:uid="{2029CF46-E237-4422-B7E8-34773651E6C0}"/>
    <cellStyle name="Normal 29 109" xfId="2442" xr:uid="{95A49B37-C1C7-48DB-A930-CF7B92EB9974}"/>
    <cellStyle name="Normal 29 11" xfId="2443" xr:uid="{1321EFF5-23C0-4840-BBD1-28CA2CC8DDC1}"/>
    <cellStyle name="Normal 29 12" xfId="2444" xr:uid="{8EDEEC8E-ADF1-43D9-905A-2C5C242FC5AE}"/>
    <cellStyle name="Normal 29 13" xfId="2445" xr:uid="{8FEADF48-7F6A-4A73-BF43-6E9ABEE45158}"/>
    <cellStyle name="Normal 29 14" xfId="2446" xr:uid="{A4C10E3D-D7FD-45D2-ABD3-FFDDDEAF5FC5}"/>
    <cellStyle name="Normal 29 15" xfId="2447" xr:uid="{5581C80B-FBD1-46AD-B428-604769A099D8}"/>
    <cellStyle name="Normal 29 16" xfId="2448" xr:uid="{7C01D2BE-EADB-4FC5-A97B-207BE81B1343}"/>
    <cellStyle name="Normal 29 17" xfId="2449" xr:uid="{683AF99B-6918-4385-B4D4-3C8EDA087D29}"/>
    <cellStyle name="Normal 29 18" xfId="2450" xr:uid="{A82BCA63-B3D8-4AD6-BCE5-ABAFDA8D4176}"/>
    <cellStyle name="Normal 29 19" xfId="2451" xr:uid="{8EC1E9AD-A938-427A-B441-CEB1C6DD542D}"/>
    <cellStyle name="Normal 29 2" xfId="2452" xr:uid="{B1F42F08-4F25-4363-BC41-A4E548E27877}"/>
    <cellStyle name="Normal 29 20" xfId="2453" xr:uid="{413F758D-B0B3-4492-9A7A-1C2C252CC62C}"/>
    <cellStyle name="Normal 29 21" xfId="2454" xr:uid="{D5E49D3B-9C5D-47BA-B526-AA5E197ABC30}"/>
    <cellStyle name="Normal 29 22" xfId="2455" xr:uid="{6C4374FD-E7EB-49E4-A022-B6D7861CD2C5}"/>
    <cellStyle name="Normal 29 23" xfId="2456" xr:uid="{221283F3-DB87-4CE7-A525-EC2BFC534995}"/>
    <cellStyle name="Normal 29 24" xfId="2457" xr:uid="{182D77F2-418F-4F76-8C1E-A09146104A5A}"/>
    <cellStyle name="Normal 29 25" xfId="2458" xr:uid="{AED86EFC-EE61-4711-9C82-FC3804F3C3C0}"/>
    <cellStyle name="Normal 29 26" xfId="2459" xr:uid="{24A2DC22-4912-4546-90AE-11D9A7CC198C}"/>
    <cellStyle name="Normal 29 27" xfId="2460" xr:uid="{995149B7-A7B8-4777-8371-C5679E7FC0C1}"/>
    <cellStyle name="Normal 29 28" xfId="2461" xr:uid="{C7E722B2-7B3B-40A4-B6A5-621E3E149FE9}"/>
    <cellStyle name="Normal 29 29" xfId="2462" xr:uid="{6E30374B-62CA-4421-A3FA-65D053CA1507}"/>
    <cellStyle name="Normal 29 3" xfId="2463" xr:uid="{0195B5D5-88C5-4B00-B4BC-F2B17ABE5CD5}"/>
    <cellStyle name="Normal 29 30" xfId="2464" xr:uid="{84A0777F-6F1C-4059-ABE0-D6B9E35CCF9D}"/>
    <cellStyle name="Normal 29 31" xfId="2465" xr:uid="{99703CA2-0D87-46B6-8621-22E5CB90A65A}"/>
    <cellStyle name="Normal 29 32" xfId="2466" xr:uid="{9BFABE74-77EE-420B-A1B3-9223F232543C}"/>
    <cellStyle name="Normal 29 33" xfId="2467" xr:uid="{5F49C3D6-1BF4-4BD5-8CC3-E8CC81503A9B}"/>
    <cellStyle name="Normal 29 34" xfId="2468" xr:uid="{8F5DBED9-3B5A-443F-9601-0B9B09B4F664}"/>
    <cellStyle name="Normal 29 35" xfId="2469" xr:uid="{D6F38576-BFED-4C4C-8321-3767FD2F5616}"/>
    <cellStyle name="Normal 29 36" xfId="2470" xr:uid="{843DB0EA-1143-416D-8635-8D0B3B9A033A}"/>
    <cellStyle name="Normal 29 37" xfId="2471" xr:uid="{91981E5D-2337-47F6-8A00-E6D17D5362FD}"/>
    <cellStyle name="Normal 29 38" xfId="2472" xr:uid="{7BFCB5C0-8056-42B6-9AD2-2E46BE465CC0}"/>
    <cellStyle name="Normal 29 39" xfId="2473" xr:uid="{4FDFE7DC-43A8-4BB2-AC4B-38698492F3EC}"/>
    <cellStyle name="Normal 29 4" xfId="2474" xr:uid="{9589BF6E-F9DC-4E2F-9CF5-1CAE11409157}"/>
    <cellStyle name="Normal 29 40" xfId="2475" xr:uid="{4D148011-0F88-4C3B-82BA-035281CE23F4}"/>
    <cellStyle name="Normal 29 41" xfId="2476" xr:uid="{D6012A94-1129-4FF5-B434-C2231271C748}"/>
    <cellStyle name="Normal 29 42" xfId="2477" xr:uid="{9F62C479-1C2E-4703-82F7-3126918CD274}"/>
    <cellStyle name="Normal 29 43" xfId="2478" xr:uid="{8E2A1E32-CC4E-4579-AA4A-6CF63922E31C}"/>
    <cellStyle name="Normal 29 44" xfId="2479" xr:uid="{4F014092-1478-482A-A6F0-4EEAC19287BB}"/>
    <cellStyle name="Normal 29 45" xfId="2480" xr:uid="{C38F7B60-CFFA-4ED2-AF71-32EBFBEB1DF7}"/>
    <cellStyle name="Normal 29 46" xfId="2481" xr:uid="{F174F1FD-8DF3-4363-86BC-FB3EE694959E}"/>
    <cellStyle name="Normal 29 47" xfId="2482" xr:uid="{395A7D2A-FF3A-4EE6-9D21-460159D22C1A}"/>
    <cellStyle name="Normal 29 48" xfId="2483" xr:uid="{70AB2C64-12E2-46EE-8F53-ED5A4D9F2FDB}"/>
    <cellStyle name="Normal 29 49" xfId="2484" xr:uid="{C421A0FA-180E-4642-AE02-26BD61EF8D63}"/>
    <cellStyle name="Normal 29 5" xfId="2485" xr:uid="{D019D8C1-6026-49A0-BA3D-68DB31D24B0B}"/>
    <cellStyle name="Normal 29 50" xfId="2486" xr:uid="{413F9A4E-5D77-4688-B081-9DBD776E0536}"/>
    <cellStyle name="Normal 29 51" xfId="2487" xr:uid="{B2C33B00-F1F4-4E45-A8DF-36BF982E622B}"/>
    <cellStyle name="Normal 29 52" xfId="2488" xr:uid="{22DE793A-4A0D-4B1F-B5A3-7D433DD16CBA}"/>
    <cellStyle name="Normal 29 53" xfId="2489" xr:uid="{718A8D2A-1D1E-47C2-A465-0934395380BE}"/>
    <cellStyle name="Normal 29 54" xfId="2490" xr:uid="{26C22628-9BB1-4D63-81A5-5D3E081957A8}"/>
    <cellStyle name="Normal 29 55" xfId="2491" xr:uid="{F7457629-6B9A-4F8D-9E3B-C58D533BD925}"/>
    <cellStyle name="Normal 29 56" xfId="2492" xr:uid="{66989DCA-A99B-4D8C-8D2D-5E930B0E6EC2}"/>
    <cellStyle name="Normal 29 57" xfId="2493" xr:uid="{63FCFCB7-E2C6-464B-9F08-966529829458}"/>
    <cellStyle name="Normal 29 58" xfId="2494" xr:uid="{C4B7AB59-1F25-41D6-8EE9-4672639030F1}"/>
    <cellStyle name="Normal 29 59" xfId="2495" xr:uid="{F4F5BCCE-94D2-4E61-B415-0593E6D5E12A}"/>
    <cellStyle name="Normal 29 6" xfId="2496" xr:uid="{C23613F3-4BF6-4723-AE9A-D376C6DE4862}"/>
    <cellStyle name="Normal 29 60" xfId="2497" xr:uid="{94771C52-5570-421B-BE69-74ABF92154C0}"/>
    <cellStyle name="Normal 29 61" xfId="2498" xr:uid="{07982E72-B8B3-43B7-828F-573BEAE17F74}"/>
    <cellStyle name="Normal 29 62" xfId="2499" xr:uid="{D24524A1-8A47-47B6-BB01-6DBBE76696DC}"/>
    <cellStyle name="Normal 29 63" xfId="2500" xr:uid="{6922C8A4-032F-4A3D-9FE9-D800C8ACFFF5}"/>
    <cellStyle name="Normal 29 64" xfId="2501" xr:uid="{CACB5BDB-F0A8-4F34-AF8B-E68775D9D459}"/>
    <cellStyle name="Normal 29 65" xfId="2502" xr:uid="{472705CA-92EE-4350-AA73-D00BA10382CA}"/>
    <cellStyle name="Normal 29 66" xfId="2503" xr:uid="{EC0CB8B0-C7AC-4C89-B85B-6B583ECDC2C2}"/>
    <cellStyle name="Normal 29 67" xfId="2504" xr:uid="{D1E59118-BEB8-4892-9C08-B73CC507827B}"/>
    <cellStyle name="Normal 29 68" xfId="2505" xr:uid="{62517F04-E9BB-453F-A64C-65EEF7E062D8}"/>
    <cellStyle name="Normal 29 69" xfId="2506" xr:uid="{7B8811CB-31B3-4809-840F-EAA1412673B7}"/>
    <cellStyle name="Normal 29 7" xfId="2507" xr:uid="{1D698CC9-E3F4-4238-8AED-F0D513A1B541}"/>
    <cellStyle name="Normal 29 70" xfId="2508" xr:uid="{9EAF09D0-9E8C-4096-948C-01256DBFE388}"/>
    <cellStyle name="Normal 29 71" xfId="2509" xr:uid="{4CEF5BC1-40F8-4B49-869A-51146623D31C}"/>
    <cellStyle name="Normal 29 72" xfId="2510" xr:uid="{C121BAB0-07CA-4BCD-B11A-619F1D5F590C}"/>
    <cellStyle name="Normal 29 73" xfId="2511" xr:uid="{2A8E56CB-CC19-4EAD-B81A-07B7DC5BC606}"/>
    <cellStyle name="Normal 29 74" xfId="2512" xr:uid="{D76B2561-D515-4A9E-AB54-D8D4AD3CFA26}"/>
    <cellStyle name="Normal 29 75" xfId="2513" xr:uid="{3EAED15C-DCC4-4BED-AEAE-40FC23D9DA17}"/>
    <cellStyle name="Normal 29 76" xfId="2514" xr:uid="{94B031FD-9EF3-4AA3-B34E-4455BE838CF5}"/>
    <cellStyle name="Normal 29 77" xfId="2515" xr:uid="{45C2791B-5831-4237-8DDA-1058FEA1B52D}"/>
    <cellStyle name="Normal 29 78" xfId="2516" xr:uid="{6F3E2FEA-195A-43A5-9730-8E299CD1316D}"/>
    <cellStyle name="Normal 29 79" xfId="2517" xr:uid="{B2D22AAF-6C86-4E36-93DA-70B4D2A0B856}"/>
    <cellStyle name="Normal 29 8" xfId="2518" xr:uid="{FA4AE21F-D8C8-4AD5-AC08-3252571C730F}"/>
    <cellStyle name="Normal 29 80" xfId="2519" xr:uid="{3C38627F-D67E-429C-9A48-903A345A45AE}"/>
    <cellStyle name="Normal 29 81" xfId="2520" xr:uid="{F10F7C90-C6F7-4FB9-A4ED-77C84F01BC61}"/>
    <cellStyle name="Normal 29 82" xfId="2521" xr:uid="{ABC3E18B-6B62-445A-B6D2-EDE1A655DEA1}"/>
    <cellStyle name="Normal 29 83" xfId="2522" xr:uid="{FA02FE18-2AEA-4D18-8DBF-A0BFA369564B}"/>
    <cellStyle name="Normal 29 84" xfId="2523" xr:uid="{5CEA316E-72C4-41E3-BC5D-7A06BC70B9EE}"/>
    <cellStyle name="Normal 29 85" xfId="2524" xr:uid="{AED52297-524A-44FE-8688-FB0E6D64BD34}"/>
    <cellStyle name="Normal 29 86" xfId="2525" xr:uid="{A40FDACB-5477-4EB7-9153-A6E106EACAE1}"/>
    <cellStyle name="Normal 29 87" xfId="2526" xr:uid="{8EFAF5D0-4F36-4627-B74A-8E4B439D5F59}"/>
    <cellStyle name="Normal 29 88" xfId="2527" xr:uid="{040729C4-12C2-48CA-826C-BEFBEB9E83A5}"/>
    <cellStyle name="Normal 29 89" xfId="2528" xr:uid="{C0278754-D083-45E5-91A7-DD74BFFF6D30}"/>
    <cellStyle name="Normal 29 9" xfId="2529" xr:uid="{012327D3-31EA-43BD-B75D-0F86B93FAF1E}"/>
    <cellStyle name="Normal 29 90" xfId="2530" xr:uid="{EA1FB3C9-A50F-43A0-89AF-00D5C166B150}"/>
    <cellStyle name="Normal 29 91" xfId="2531" xr:uid="{BCA6BAF7-3A84-49CC-9A66-56A9EB7AB20D}"/>
    <cellStyle name="Normal 29 92" xfId="2532" xr:uid="{177955AE-8185-4193-90D3-11A0C9516EA3}"/>
    <cellStyle name="Normal 29 93" xfId="2533" xr:uid="{4EB352BF-3AE4-4C6D-AD56-678A4F9F2942}"/>
    <cellStyle name="Normal 29 94" xfId="2534" xr:uid="{6CD82935-13E2-4FDE-8E1E-6EB740BF08F9}"/>
    <cellStyle name="Normal 29 95" xfId="2535" xr:uid="{A75A3B79-75A8-48FF-A116-C2DD17E01DCD}"/>
    <cellStyle name="Normal 29 96" xfId="2536" xr:uid="{7022BB1B-ECB7-4F09-B7C3-D0DA0A5104E4}"/>
    <cellStyle name="Normal 29 97" xfId="2537" xr:uid="{A52AD696-3B55-4890-BF5C-C851BEEBC709}"/>
    <cellStyle name="Normal 29 98" xfId="2538" xr:uid="{DC28649E-6C19-43B0-8062-E5A824CF402E}"/>
    <cellStyle name="Normal 29 99" xfId="2539" xr:uid="{D890FA2D-65C9-4148-9F3E-97B0E384E892}"/>
    <cellStyle name="Normal 3" xfId="6" xr:uid="{81CA9F6D-C806-4B51-A86F-6308750004F8}"/>
    <cellStyle name="Normal-- 3" xfId="4006" xr:uid="{BDB62CDA-6820-4855-95BF-EA19BFE69AEC}"/>
    <cellStyle name="Normal 3 10" xfId="2540" xr:uid="{8623B4F3-1478-4653-A438-2915F94411C6}"/>
    <cellStyle name="Normal 3 11" xfId="2541" xr:uid="{F682679D-50AF-47F2-AEF0-36AA5BD41BCC}"/>
    <cellStyle name="Normal 3 12" xfId="2542" xr:uid="{FCF59C2B-F099-4EF7-8D3F-4981D496DA4A}"/>
    <cellStyle name="Normal 3 13" xfId="2543" xr:uid="{F7C934FB-C2EA-48D2-8CB2-2504E886F448}"/>
    <cellStyle name="Normal 3 14" xfId="2544" xr:uid="{27A25D18-77B2-457B-B65F-98D07AE1A4D0}"/>
    <cellStyle name="Normal 3 15" xfId="2545" xr:uid="{C993F3A9-C38D-4653-AECC-18D7816FF415}"/>
    <cellStyle name="Normal 3 16" xfId="2546" xr:uid="{9BD29C2F-0100-4A3C-BF4E-5A103816DCE9}"/>
    <cellStyle name="Normal 3 17" xfId="2547" xr:uid="{44282788-D740-47C6-A418-19E548DC20AA}"/>
    <cellStyle name="Normal 3 18" xfId="2548" xr:uid="{B56C4110-89DA-4B71-9D47-4D7C637358F1}"/>
    <cellStyle name="Normal 3 19" xfId="2549" xr:uid="{010DBEA3-DF15-46E8-8A09-3C52DEBE6614}"/>
    <cellStyle name="Normal 3 2" xfId="17" xr:uid="{4038063D-604D-49B7-B67E-A2A01E881A90}"/>
    <cellStyle name="Normal 3 2 2" xfId="2550" xr:uid="{EB80F449-1693-4CAC-B19C-B6B4D10F4055}"/>
    <cellStyle name="Normal 3 2 2 2" xfId="2551" xr:uid="{28D3ED9B-9DCA-4B09-9731-2FA4CCD151CB}"/>
    <cellStyle name="Normal 3 2 3" xfId="2552" xr:uid="{6CBABDAC-4E93-4DD1-A2D4-32364EC74615}"/>
    <cellStyle name="Normal 3 2 4" xfId="2553" xr:uid="{0E7E7576-DD8D-4D31-8561-B3793B1DD3AC}"/>
    <cellStyle name="Normal 3 2 5" xfId="72" xr:uid="{F402E315-C8D9-4446-9BEC-9C3889C9571E}"/>
    <cellStyle name="Normal 3 20" xfId="2554" xr:uid="{1B569624-CC55-4402-9057-C1ADE519ACFC}"/>
    <cellStyle name="Normal 3 21" xfId="2555" xr:uid="{8FEF68C3-9BCE-468F-BCAD-5DD05C7FAC45}"/>
    <cellStyle name="Normal 3 22" xfId="2556" xr:uid="{F6025426-8585-4439-8AF5-D6A10F70CD82}"/>
    <cellStyle name="Normal 3 22 2" xfId="2557" xr:uid="{163F72B6-A6BF-496D-901B-51BFF6859618}"/>
    <cellStyle name="Normal 3 22 2 2" xfId="2558" xr:uid="{A17D13D0-9E2B-4B8F-971F-80E0F952282D}"/>
    <cellStyle name="Normal 3 22 2 2 2" xfId="2559" xr:uid="{D5157F3B-CDB7-4A9D-8455-26730315B399}"/>
    <cellStyle name="Normal 3 22 2 3" xfId="2560" xr:uid="{371D5B43-310B-4DC6-907E-6FE81E266E94}"/>
    <cellStyle name="Normal 3 22 3" xfId="2561" xr:uid="{284D9359-26BE-48F3-B322-0BD5F72477ED}"/>
    <cellStyle name="Normal 3 22 3 2" xfId="2562" xr:uid="{7CABD949-FF14-4B61-AC17-5A96FB78AFD8}"/>
    <cellStyle name="Normal 3 22 4" xfId="2563" xr:uid="{76B5BE51-9AC6-480D-A9B9-FA53CF47C045}"/>
    <cellStyle name="Normal 3 23" xfId="2564" xr:uid="{7001B22C-CF9C-42D8-BCBD-29AD54CE546E}"/>
    <cellStyle name="Normal 3 24" xfId="2565" xr:uid="{1402E7D1-9E34-4AE9-BCE1-B00D60727B42}"/>
    <cellStyle name="Normal 3 24 2" xfId="2566" xr:uid="{E535622A-37C4-493D-9961-47539903907E}"/>
    <cellStyle name="Normal 3 24 2 2" xfId="2567" xr:uid="{F9D92EF6-A1C7-4204-BD8A-6F2FC69BC8F2}"/>
    <cellStyle name="Normal 3 24 3" xfId="2568" xr:uid="{B8D407DD-3BD7-4094-B30C-797B3DB8DE87}"/>
    <cellStyle name="Normal 3 25" xfId="2569" xr:uid="{F3E78C6D-B5FB-488A-BEBB-657B052FF726}"/>
    <cellStyle name="Normal 3 26" xfId="2570" xr:uid="{71D73726-5C1A-4312-A27C-6742595BB538}"/>
    <cellStyle name="Normal 3 27" xfId="2571" xr:uid="{4B0D5F0D-9D56-48A2-AA5B-A4399A18CD49}"/>
    <cellStyle name="Normal 3 28" xfId="2572" xr:uid="{2FE20501-B227-44E4-81EE-EF5150278C91}"/>
    <cellStyle name="Normal 3 29" xfId="2573" xr:uid="{C958CE47-102F-413D-98E9-585909C8305A}"/>
    <cellStyle name="Normal 3 3" xfId="2574" xr:uid="{E71353A6-1B77-4248-ACB5-7062F080E083}"/>
    <cellStyle name="Normal 3 3 2" xfId="2575" xr:uid="{D4C85354-FE39-4026-B2A6-C823A3512028}"/>
    <cellStyle name="Normal 3 3 3" xfId="2576" xr:uid="{BDE6B534-4D58-45A4-B19B-99CE8B6BD063}"/>
    <cellStyle name="Normal 3 3 4" xfId="2577" xr:uid="{442639B5-E727-461A-9467-91436BC60923}"/>
    <cellStyle name="Normal 3 30" xfId="2578" xr:uid="{70952250-7114-46F9-9D84-B5DA5619EFC7}"/>
    <cellStyle name="Normal 3 31" xfId="2579" xr:uid="{0452116B-8270-4F28-8B12-B75F2ACDABB9}"/>
    <cellStyle name="Normal 3 32" xfId="2580" xr:uid="{FF64DE44-96DA-4BCA-9580-D392CAF4CDA5}"/>
    <cellStyle name="Normal 3 33" xfId="2581" xr:uid="{E2B15B85-57D3-454F-9895-F07165D8DB32}"/>
    <cellStyle name="Normal 3 34" xfId="2582" xr:uid="{F3F2160F-8BA1-42B7-B91C-D7F606425BBC}"/>
    <cellStyle name="Normal 3 35" xfId="2583" xr:uid="{B7F77FAB-1869-4866-AAE4-02B17B3191B0}"/>
    <cellStyle name="Normal 3 36" xfId="2584" xr:uid="{A6609FE6-1CC0-47E4-B444-B592ECB583F2}"/>
    <cellStyle name="Normal 3 37" xfId="2585" xr:uid="{DB856C16-65A3-46E9-A535-B814651B10AE}"/>
    <cellStyle name="Normal 3 38" xfId="2586" xr:uid="{B854A7D5-03F4-48CC-B576-01DCC0E8F3DB}"/>
    <cellStyle name="Normal 3 39" xfId="2587" xr:uid="{1974DF04-5EBE-47E2-B8F4-5E28A26DF385}"/>
    <cellStyle name="Normal 3 39 2" xfId="2588" xr:uid="{73714A8A-1F57-4A81-9537-F695D3AA44BB}"/>
    <cellStyle name="Normal 3 4" xfId="2589" xr:uid="{5E154A01-A963-4A72-9F16-24C0EA796CBA}"/>
    <cellStyle name="Normal 3 4 2" xfId="2590" xr:uid="{9E593216-5469-4595-B7A0-4AD149BD6EDC}"/>
    <cellStyle name="Normal 3 4 3" xfId="2591" xr:uid="{25D1BE9D-58F4-43C6-8698-6C7E383FF855}"/>
    <cellStyle name="Normal 3 40" xfId="2592" xr:uid="{43F5AE09-19C0-4C09-9281-1DA995CEF540}"/>
    <cellStyle name="Normal 3 41" xfId="2593" xr:uid="{1D9C1924-9A96-4E3F-B4CF-CCF853B95759}"/>
    <cellStyle name="Normal 3 42" xfId="2594" xr:uid="{6F6105BD-903A-48F4-BFD2-7965FF1C7A3E}"/>
    <cellStyle name="Normal 3 43" xfId="2595" xr:uid="{ED0EE42C-BF3D-4524-B86D-EAFA9EF6B1CD}"/>
    <cellStyle name="Normal 3 44" xfId="2596" xr:uid="{984C9AF9-0396-4DBC-A0E3-9BBDAD4BF185}"/>
    <cellStyle name="Normal 3 45" xfId="2597" xr:uid="{18B9F3F1-91F4-450A-B124-933561DB5346}"/>
    <cellStyle name="Normal 3 46" xfId="2598" xr:uid="{52725DE7-25B8-45C1-A81F-274B4A3A6910}"/>
    <cellStyle name="Normal 3 47" xfId="2599" xr:uid="{0F8F7AF8-0D62-4E99-A158-E4DB384BF0D7}"/>
    <cellStyle name="Normal 3 48" xfId="2600" xr:uid="{0EBB3D9E-7763-4C84-89AA-06701C12A047}"/>
    <cellStyle name="Normal 3 49" xfId="2601" xr:uid="{B7DF5664-7291-4575-BE1E-96F9E4073C22}"/>
    <cellStyle name="Normal 3 5" xfId="2602" xr:uid="{0BD3F459-D4B1-4497-8991-F1ECFB13FEBC}"/>
    <cellStyle name="Normal 3 5 2" xfId="2603" xr:uid="{6ED404D5-130B-4233-ADFC-1C3BEA17A211}"/>
    <cellStyle name="Normal 3 50" xfId="2604" xr:uid="{0E888856-2917-404A-BF2E-2C735BD784CA}"/>
    <cellStyle name="Normal 3 51" xfId="2605" xr:uid="{2C92D81D-3B53-4E1A-BFB2-E58CE39F84C5}"/>
    <cellStyle name="Normal 3 52" xfId="2606" xr:uid="{8BE77B21-E4A2-4E6D-985C-143E2E24658D}"/>
    <cellStyle name="Normal 3 53" xfId="2607" xr:uid="{98F6E290-310D-4A02-BF79-C1ABE58FD86C}"/>
    <cellStyle name="Normal 3 54" xfId="27" xr:uid="{60A9502B-D5F2-4AA3-BB86-046F077EFBFC}"/>
    <cellStyle name="Normal 3 55" xfId="4633" xr:uid="{20324CB8-ACD5-42B1-8614-0A74BFE8912A}"/>
    <cellStyle name="Normal 3 6" xfId="2608" xr:uid="{D5CD1569-FC18-466B-8984-7470BFBFE7EF}"/>
    <cellStyle name="Normal 3 7" xfId="2609" xr:uid="{BDC16B09-A6AE-4E17-BA4A-035447E100AD}"/>
    <cellStyle name="Normal 3 8" xfId="2610" xr:uid="{5C86A74A-85CC-43F7-ADDC-CC0D0E5964BE}"/>
    <cellStyle name="Normal 3 9" xfId="2611" xr:uid="{482C314C-4D98-4B39-89D2-53F742BE3953}"/>
    <cellStyle name="Normal 30" xfId="2612" xr:uid="{97E508B9-26A0-4308-B57C-0A901A6C08A6}"/>
    <cellStyle name="Normal 30 10" xfId="2613" xr:uid="{74160733-A7E4-4F3C-B9E4-D04E4D2D1919}"/>
    <cellStyle name="Normal 30 100" xfId="2614" xr:uid="{7A9AA303-CA20-40A2-A1CE-3B4901E898AB}"/>
    <cellStyle name="Normal 30 101" xfId="2615" xr:uid="{8781C516-8897-4EB5-963E-A38E590FDB80}"/>
    <cellStyle name="Normal 30 102" xfId="2616" xr:uid="{660EE83D-680C-4CF1-95A5-633149A1BB6A}"/>
    <cellStyle name="Normal 30 103" xfId="2617" xr:uid="{59A526B1-36B8-4A0E-8008-DDBD5EC3F869}"/>
    <cellStyle name="Normal 30 104" xfId="2618" xr:uid="{F1C020ED-EC36-4E22-A9F4-12697A3A4901}"/>
    <cellStyle name="Normal 30 105" xfId="2619" xr:uid="{9F0F2683-F26D-4B94-877F-C000CF69D911}"/>
    <cellStyle name="Normal 30 106" xfId="2620" xr:uid="{E91ECB1F-EB38-4390-9727-3BB8F662C025}"/>
    <cellStyle name="Normal 30 107" xfId="2621" xr:uid="{305ED190-B916-4BC2-A77F-2FF170482E40}"/>
    <cellStyle name="Normal 30 108" xfId="2622" xr:uid="{B4A968C2-B6B6-418C-B8AB-E7EC1DBC552C}"/>
    <cellStyle name="Normal 30 109" xfId="2623" xr:uid="{8E4098FC-2F25-4EB4-8CAF-393E980FB921}"/>
    <cellStyle name="Normal 30 11" xfId="2624" xr:uid="{13249AF2-11B3-4CBA-80BF-A4E51AFCD341}"/>
    <cellStyle name="Normal 30 12" xfId="2625" xr:uid="{418278E7-7DD2-4B64-8CF8-2C4E59757AA8}"/>
    <cellStyle name="Normal 30 13" xfId="2626" xr:uid="{EA14A8EE-64F1-4921-8629-D0B8B6E214B4}"/>
    <cellStyle name="Normal 30 14" xfId="2627" xr:uid="{C422EF15-9417-4842-8C92-93A7D2B4BE77}"/>
    <cellStyle name="Normal 30 15" xfId="2628" xr:uid="{80A28670-1A49-4F31-9365-9F12B38B3928}"/>
    <cellStyle name="Normal 30 16" xfId="2629" xr:uid="{9E20FB5B-D8FB-4280-A22C-0BE3670DA534}"/>
    <cellStyle name="Normal 30 17" xfId="2630" xr:uid="{A863700A-D4DB-462A-871D-4F15C338DBA3}"/>
    <cellStyle name="Normal 30 18" xfId="2631" xr:uid="{04D685FB-FBFC-42F6-86CF-54ADF398FFF5}"/>
    <cellStyle name="Normal 30 19" xfId="2632" xr:uid="{FD835CEF-C082-4465-A8EF-8AA10D468A10}"/>
    <cellStyle name="Normal 30 2" xfId="2633" xr:uid="{00C0EB11-CE04-4007-AA74-5ED7601BE479}"/>
    <cellStyle name="Normal 30 20" xfId="2634" xr:uid="{834ED2EC-DE67-47FF-ADA4-5EEEEE60EB67}"/>
    <cellStyle name="Normal 30 21" xfId="2635" xr:uid="{B0904928-5604-45FB-AD6D-6896D49DA69F}"/>
    <cellStyle name="Normal 30 22" xfId="2636" xr:uid="{654A5A22-9D3D-4F06-8E25-A4A3659FEFBE}"/>
    <cellStyle name="Normal 30 23" xfId="2637" xr:uid="{16CA214E-F00B-4A64-AA72-3513D722C4F4}"/>
    <cellStyle name="Normal 30 24" xfId="2638" xr:uid="{598939F4-F799-412D-BFB3-07F810D8ADB8}"/>
    <cellStyle name="Normal 30 25" xfId="2639" xr:uid="{E4B6F3F8-A0A3-4A8B-BF47-B1060759ACE8}"/>
    <cellStyle name="Normal 30 26" xfId="2640" xr:uid="{FA2B2C64-57D3-448A-83BD-147C7A0F6C58}"/>
    <cellStyle name="Normal 30 27" xfId="2641" xr:uid="{C331DBDA-1EFB-4F04-8ECC-72A18A13C41D}"/>
    <cellStyle name="Normal 30 28" xfId="2642" xr:uid="{395CC7A9-CB53-4DE7-935F-3B987E2685ED}"/>
    <cellStyle name="Normal 30 29" xfId="2643" xr:uid="{74CAB8AD-0E98-46FB-9558-D1D32218C782}"/>
    <cellStyle name="Normal 30 3" xfId="2644" xr:uid="{52E5BD3B-1CDB-401B-BC81-FA2A5DF6E4DC}"/>
    <cellStyle name="Normal 30 30" xfId="2645" xr:uid="{950E9941-6931-4119-9A1F-56120C9C8E24}"/>
    <cellStyle name="Normal 30 31" xfId="2646" xr:uid="{0A22B1B1-3ABA-4BFF-A382-14AD5EDF6513}"/>
    <cellStyle name="Normal 30 32" xfId="2647" xr:uid="{182038F1-CCCE-4CED-870E-3CD8D95944F0}"/>
    <cellStyle name="Normal 30 33" xfId="2648" xr:uid="{1F094D6A-0FD4-479A-A584-1E6E304B74A1}"/>
    <cellStyle name="Normal 30 34" xfId="2649" xr:uid="{FEE3D138-2EB7-4FFB-A507-0A4C13F6F1A4}"/>
    <cellStyle name="Normal 30 35" xfId="2650" xr:uid="{7735BA4F-B74A-4CC8-878B-56948B4757E7}"/>
    <cellStyle name="Normal 30 36" xfId="2651" xr:uid="{84F5E951-3A71-4FDA-B5AB-4F321B5268A1}"/>
    <cellStyle name="Normal 30 37" xfId="2652" xr:uid="{FAA2EE0E-A5D7-49B1-A4BA-627A8401DC6C}"/>
    <cellStyle name="Normal 30 38" xfId="2653" xr:uid="{20898C20-AF32-4805-B231-28C91E87FE64}"/>
    <cellStyle name="Normal 30 39" xfId="2654" xr:uid="{89F354A2-6B2F-42E5-8990-6BD4B1543058}"/>
    <cellStyle name="Normal 30 4" xfId="2655" xr:uid="{43510CD7-A00C-4486-A2FD-BA3DF26A67B8}"/>
    <cellStyle name="Normal 30 40" xfId="2656" xr:uid="{B76F9CCF-D5A8-42B2-910A-47ABA43BD013}"/>
    <cellStyle name="Normal 30 41" xfId="2657" xr:uid="{B290C849-7A0C-4505-8908-485BF1B9C36D}"/>
    <cellStyle name="Normal 30 42" xfId="2658" xr:uid="{8B8B3A1D-DFAF-40A2-AABC-D74532D60849}"/>
    <cellStyle name="Normal 30 43" xfId="2659" xr:uid="{1B21D974-10F4-4B93-995D-842676867C45}"/>
    <cellStyle name="Normal 30 44" xfId="2660" xr:uid="{C7C7EE58-A602-4469-9442-429D7044D68D}"/>
    <cellStyle name="Normal 30 45" xfId="2661" xr:uid="{C241CE23-31BB-47C4-AE95-34A35576E382}"/>
    <cellStyle name="Normal 30 46" xfId="2662" xr:uid="{E77A390F-D4B2-4C78-B982-BA68048EEA18}"/>
    <cellStyle name="Normal 30 47" xfId="2663" xr:uid="{58FEEE9E-3FF5-4EB4-A352-5738A97428C4}"/>
    <cellStyle name="Normal 30 48" xfId="2664" xr:uid="{E3CC998F-8F0B-43C6-AEEE-F840015FA46E}"/>
    <cellStyle name="Normal 30 49" xfId="2665" xr:uid="{883FDEFC-EBBC-4C7F-9539-093B23A05E94}"/>
    <cellStyle name="Normal 30 5" xfId="2666" xr:uid="{11DA4F81-888C-4443-8450-9CE05399A1B9}"/>
    <cellStyle name="Normal 30 50" xfId="2667" xr:uid="{3EBEA28F-3070-4C32-BB3F-43EBCFE38192}"/>
    <cellStyle name="Normal 30 51" xfId="2668" xr:uid="{D44DAABA-EC5E-4470-B04C-2754A40426EF}"/>
    <cellStyle name="Normal 30 52" xfId="2669" xr:uid="{66082E7F-46FD-443D-845F-9B98CE76FCDE}"/>
    <cellStyle name="Normal 30 53" xfId="2670" xr:uid="{173C2872-B3E6-40B3-B396-BA3B6E13ECE5}"/>
    <cellStyle name="Normal 30 54" xfId="2671" xr:uid="{4EAD4F54-70E5-4A42-8411-83B4A561AF24}"/>
    <cellStyle name="Normal 30 55" xfId="2672" xr:uid="{4052C69F-76E1-4C34-AF63-FC64D95E13C2}"/>
    <cellStyle name="Normal 30 56" xfId="2673" xr:uid="{4B6E52A1-06FB-44C6-98DD-CE497DEA4EB6}"/>
    <cellStyle name="Normal 30 57" xfId="2674" xr:uid="{2901244E-630E-43B1-A5E1-5EC1034C449E}"/>
    <cellStyle name="Normal 30 58" xfId="2675" xr:uid="{01008973-8FF3-4168-A167-3FCFD8AA90E5}"/>
    <cellStyle name="Normal 30 59" xfId="2676" xr:uid="{063CD4F3-A153-43C0-9A4C-8E4D7E2536B0}"/>
    <cellStyle name="Normal 30 6" xfId="2677" xr:uid="{AF4927DC-9F4B-4812-8952-B6EE1BFA21D9}"/>
    <cellStyle name="Normal 30 60" xfId="2678" xr:uid="{AFEF934B-AE15-43F3-BBC3-1F437F5BE8C3}"/>
    <cellStyle name="Normal 30 61" xfId="2679" xr:uid="{4B52AB17-7EC3-4AA3-918E-1A0BC6A1852F}"/>
    <cellStyle name="Normal 30 62" xfId="2680" xr:uid="{4376C4A8-CCA4-4AFD-A554-37E03B464C18}"/>
    <cellStyle name="Normal 30 63" xfId="2681" xr:uid="{C185B352-296C-4022-A011-9A253814F285}"/>
    <cellStyle name="Normal 30 64" xfId="2682" xr:uid="{BCB68060-477C-48B3-8EFF-22432DF857A7}"/>
    <cellStyle name="Normal 30 65" xfId="2683" xr:uid="{72C68895-4BB6-4DE8-89BE-530693D133D8}"/>
    <cellStyle name="Normal 30 66" xfId="2684" xr:uid="{18DAA985-5236-42F6-8DB4-7426E4236D75}"/>
    <cellStyle name="Normal 30 67" xfId="2685" xr:uid="{9901E669-F0D4-48B1-875C-02F16D50C078}"/>
    <cellStyle name="Normal 30 68" xfId="2686" xr:uid="{08423667-2C12-401E-B5CC-7BD5ED2BF788}"/>
    <cellStyle name="Normal 30 69" xfId="2687" xr:uid="{616C752C-97E7-461C-AB04-0493EDC50357}"/>
    <cellStyle name="Normal 30 7" xfId="2688" xr:uid="{0E083867-E901-4AC2-BB8C-3B1A9A3658ED}"/>
    <cellStyle name="Normal 30 70" xfId="2689" xr:uid="{8EB17B44-0B98-4FCD-8ED6-85A0A29DCDB8}"/>
    <cellStyle name="Normal 30 71" xfId="2690" xr:uid="{F481B534-5FDC-4F2D-9ADD-6DAB1A362989}"/>
    <cellStyle name="Normal 30 72" xfId="2691" xr:uid="{09363D57-8F0C-47A7-9BE4-B4C4F40EEAE6}"/>
    <cellStyle name="Normal 30 73" xfId="2692" xr:uid="{D4D78185-35BC-49B7-8B41-B07E04819B5E}"/>
    <cellStyle name="Normal 30 74" xfId="2693" xr:uid="{D46C6CFF-3AB5-4BB0-A0B8-283722864CAF}"/>
    <cellStyle name="Normal 30 75" xfId="2694" xr:uid="{65C1D7DC-4165-43A4-B839-0E4AF9A76BDD}"/>
    <cellStyle name="Normal 30 76" xfId="2695" xr:uid="{66EB57A5-6C5E-448B-936D-64AC90B71817}"/>
    <cellStyle name="Normal 30 77" xfId="2696" xr:uid="{6BE4BC08-E2BE-47DC-A3D4-B31310F9F8E6}"/>
    <cellStyle name="Normal 30 78" xfId="2697" xr:uid="{C03EE5AD-7171-45C2-A9F3-33D38FB63D3C}"/>
    <cellStyle name="Normal 30 79" xfId="2698" xr:uid="{7508399C-13F2-431B-93A5-752E63D7771C}"/>
    <cellStyle name="Normal 30 8" xfId="2699" xr:uid="{7DB089B8-181D-47A7-94E5-959F9FAACB58}"/>
    <cellStyle name="Normal 30 80" xfId="2700" xr:uid="{950E8AC4-7738-4C5F-91BE-C7B9671040D5}"/>
    <cellStyle name="Normal 30 81" xfId="2701" xr:uid="{D4571940-9733-415D-BBB5-A3073B625811}"/>
    <cellStyle name="Normal 30 82" xfId="2702" xr:uid="{7B4CD55E-15B4-4989-BCD8-18789F9F4BFF}"/>
    <cellStyle name="Normal 30 83" xfId="2703" xr:uid="{1ADBF270-CAC2-48F7-B1B3-FE2667510152}"/>
    <cellStyle name="Normal 30 84" xfId="2704" xr:uid="{E7D1EC41-0776-4287-9AE8-C1B7D6B41623}"/>
    <cellStyle name="Normal 30 85" xfId="2705" xr:uid="{DE419AB6-DB1D-496A-8816-9FFADC598EA1}"/>
    <cellStyle name="Normal 30 86" xfId="2706" xr:uid="{7A3AAACB-49CB-41EC-9764-72EEE41A21E7}"/>
    <cellStyle name="Normal 30 87" xfId="2707" xr:uid="{8C4EB25D-1BBF-4660-9D24-A9D1C1705A67}"/>
    <cellStyle name="Normal 30 88" xfId="2708" xr:uid="{14BCC47A-63EC-4552-A5E0-1697F9BCA1E8}"/>
    <cellStyle name="Normal 30 89" xfId="2709" xr:uid="{D3F1AD29-380F-4D57-A1F9-D5E0494DBA58}"/>
    <cellStyle name="Normal 30 9" xfId="2710" xr:uid="{F3E4FA55-4D69-49A6-A803-72988C6A60FC}"/>
    <cellStyle name="Normal 30 90" xfId="2711" xr:uid="{333D7D75-B62D-44D0-BE2D-2258D481385C}"/>
    <cellStyle name="Normal 30 91" xfId="2712" xr:uid="{A92721A3-B7C4-40DA-B723-26312CE3A583}"/>
    <cellStyle name="Normal 30 92" xfId="2713" xr:uid="{0CA05EEF-44EA-48BD-BF33-390A085F9B9B}"/>
    <cellStyle name="Normal 30 93" xfId="2714" xr:uid="{3EF8A92E-8D3C-4997-8DD9-7B9A314CCD60}"/>
    <cellStyle name="Normal 30 94" xfId="2715" xr:uid="{3A3A834B-167B-4492-BE42-E4607A1ABC39}"/>
    <cellStyle name="Normal 30 95" xfId="2716" xr:uid="{0E58F56B-F5FD-4AB8-AECB-8E00D5922475}"/>
    <cellStyle name="Normal 30 96" xfId="2717" xr:uid="{5081C3F5-6C09-410B-AE36-01BF80361507}"/>
    <cellStyle name="Normal 30 97" xfId="2718" xr:uid="{F9D2F0B0-5234-424F-866C-3EA9EA595269}"/>
    <cellStyle name="Normal 30 98" xfId="2719" xr:uid="{2A208F31-DA5D-4B94-9605-EC95BA6EEF1B}"/>
    <cellStyle name="Normal 30 99" xfId="2720" xr:uid="{086C770E-6639-4562-9D31-9DB7C1B8E7BC}"/>
    <cellStyle name="Normal 31" xfId="2721" xr:uid="{3894BD44-1DB1-4576-B793-5685B345DE06}"/>
    <cellStyle name="Normal 31 10" xfId="2722" xr:uid="{92928B26-9316-4AF5-BD80-12B53D768D31}"/>
    <cellStyle name="Normal 31 100" xfId="2723" xr:uid="{B685A9AA-BD86-4836-B0E5-743967DADECF}"/>
    <cellStyle name="Normal 31 101" xfId="2724" xr:uid="{262611D2-1119-4F46-9818-5A29F80CDDAD}"/>
    <cellStyle name="Normal 31 102" xfId="2725" xr:uid="{483A1A72-C2BF-4EFD-8630-58A08AFB2ED6}"/>
    <cellStyle name="Normal 31 103" xfId="2726" xr:uid="{96E419D0-9E3D-4DE6-A660-90C0B315A7D6}"/>
    <cellStyle name="Normal 31 104" xfId="2727" xr:uid="{C8CD9468-ED25-4602-843B-C5CB2AD4D44B}"/>
    <cellStyle name="Normal 31 105" xfId="2728" xr:uid="{3F49DD2F-5561-4D70-BE45-EAEA15149356}"/>
    <cellStyle name="Normal 31 106" xfId="2729" xr:uid="{90A005D1-0E73-4BA8-A895-140B71781859}"/>
    <cellStyle name="Normal 31 107" xfId="2730" xr:uid="{5952ADBC-44F7-4D0A-A47C-47AFE8806777}"/>
    <cellStyle name="Normal 31 108" xfId="2731" xr:uid="{2577530F-68EC-4760-95F5-6FA1B5B01ED4}"/>
    <cellStyle name="Normal 31 109" xfId="2732" xr:uid="{7CE2883C-2F38-4226-8A7A-F4F9F4791EA2}"/>
    <cellStyle name="Normal 31 11" xfId="2733" xr:uid="{13DFA63F-02E9-418C-B251-3AAC557EFA66}"/>
    <cellStyle name="Normal 31 12" xfId="2734" xr:uid="{20F53805-4D07-4897-A1B7-C3A20A55A02B}"/>
    <cellStyle name="Normal 31 13" xfId="2735" xr:uid="{BFFED81E-B384-4A85-A835-7FCDF8F1DBF5}"/>
    <cellStyle name="Normal 31 14" xfId="2736" xr:uid="{F2723438-5E25-4669-91D2-85EAEBFC3569}"/>
    <cellStyle name="Normal 31 15" xfId="2737" xr:uid="{F4EBF728-7FAE-4540-A98E-90D7C1D1008E}"/>
    <cellStyle name="Normal 31 16" xfId="2738" xr:uid="{E0E60908-35EB-470B-B705-46E43B0C4361}"/>
    <cellStyle name="Normal 31 17" xfId="2739" xr:uid="{2E64C99A-4ABD-4242-9461-B2FBB75CBD70}"/>
    <cellStyle name="Normal 31 18" xfId="2740" xr:uid="{786FDFE4-2A62-423D-800D-DDF413C9054D}"/>
    <cellStyle name="Normal 31 19" xfId="2741" xr:uid="{68542F41-2C53-4CFE-9840-58E4F55ABEA7}"/>
    <cellStyle name="Normal 31 2" xfId="2742" xr:uid="{4F7A6B95-EC5E-45A9-9C3E-E267CD8B5D20}"/>
    <cellStyle name="Normal 31 20" xfId="2743" xr:uid="{FBD3F359-41E2-44F2-8077-698874084AED}"/>
    <cellStyle name="Normal 31 21" xfId="2744" xr:uid="{592DF50E-4C32-4C5B-9AA0-C48146D92A0A}"/>
    <cellStyle name="Normal 31 22" xfId="2745" xr:uid="{0D839117-9D27-4985-9FD0-DA7D4E0C6CC8}"/>
    <cellStyle name="Normal 31 23" xfId="2746" xr:uid="{CCD8D18C-407F-455E-B6C5-1A62C37B5EB7}"/>
    <cellStyle name="Normal 31 24" xfId="2747" xr:uid="{9F74151E-27F0-48D1-A258-A44E9919B5E6}"/>
    <cellStyle name="Normal 31 25" xfId="2748" xr:uid="{2ABA2FF5-D5E4-4BC0-B56A-7D7040EE6F3B}"/>
    <cellStyle name="Normal 31 26" xfId="2749" xr:uid="{C7C8346C-9CE2-45C8-B48C-BCD43A7BCC15}"/>
    <cellStyle name="Normal 31 27" xfId="2750" xr:uid="{DD5B0A59-0A50-4EE0-839E-458950C76468}"/>
    <cellStyle name="Normal 31 28" xfId="2751" xr:uid="{16BACA3B-7C51-4C4A-B55C-7DA25C8E8645}"/>
    <cellStyle name="Normal 31 29" xfId="2752" xr:uid="{7ABDFF9C-1914-48BF-92A9-62984494BDF0}"/>
    <cellStyle name="Normal 31 3" xfId="2753" xr:uid="{5EB6E132-BC23-4988-8E87-E635E633DBD0}"/>
    <cellStyle name="Normal 31 30" xfId="2754" xr:uid="{0379FB4C-E529-480B-B734-7AA606A4CE84}"/>
    <cellStyle name="Normal 31 31" xfId="2755" xr:uid="{4C2BD481-32FC-4A83-9AD2-EF7BB65191FA}"/>
    <cellStyle name="Normal 31 32" xfId="2756" xr:uid="{AB467436-54C3-456E-92C2-86798630B094}"/>
    <cellStyle name="Normal 31 33" xfId="2757" xr:uid="{22A47D61-A5AA-40F1-BD61-542B56E420B3}"/>
    <cellStyle name="Normal 31 34" xfId="2758" xr:uid="{E54EE71D-9BFE-4406-8B59-6382E47E9833}"/>
    <cellStyle name="Normal 31 35" xfId="2759" xr:uid="{3CF2E4D9-60DE-4FF8-B527-1D06E4BCEC4A}"/>
    <cellStyle name="Normal 31 36" xfId="2760" xr:uid="{BAAC8E85-5A9C-4CE2-94F5-4E723B86E2AA}"/>
    <cellStyle name="Normal 31 37" xfId="2761" xr:uid="{04CAA782-D96A-47D7-8367-91433B1F82BC}"/>
    <cellStyle name="Normal 31 38" xfId="2762" xr:uid="{DCDCE2B0-FA7F-465B-AE91-82B596CE1AFF}"/>
    <cellStyle name="Normal 31 39" xfId="2763" xr:uid="{F7566966-91D9-4F00-AF17-4F7EA1854470}"/>
    <cellStyle name="Normal 31 4" xfId="2764" xr:uid="{D96167A8-D548-4448-9B3C-8E14E8CFB388}"/>
    <cellStyle name="Normal 31 40" xfId="2765" xr:uid="{D0BE551E-A6F2-4D8B-8D34-23952007282D}"/>
    <cellStyle name="Normal 31 41" xfId="2766" xr:uid="{D1EFC650-CB1E-4FBB-97E2-D5BCF4106DBA}"/>
    <cellStyle name="Normal 31 42" xfId="2767" xr:uid="{7D24A3FF-48A0-4B11-86D9-BF10BAA607A2}"/>
    <cellStyle name="Normal 31 43" xfId="2768" xr:uid="{B71BE17E-9D06-4926-86F1-5A74633268F0}"/>
    <cellStyle name="Normal 31 44" xfId="2769" xr:uid="{43C51E94-DEC9-4046-B051-6BFF702F8A21}"/>
    <cellStyle name="Normal 31 45" xfId="2770" xr:uid="{90E63DDB-CF84-4EC8-968B-0215DF5731BE}"/>
    <cellStyle name="Normal 31 46" xfId="2771" xr:uid="{89C81C48-1798-4835-B2EC-F8AC6BCD9110}"/>
    <cellStyle name="Normal 31 47" xfId="2772" xr:uid="{DFBB671D-B84A-4E61-94AA-7DCB3E81622D}"/>
    <cellStyle name="Normal 31 48" xfId="2773" xr:uid="{4F8A73E7-85B2-4446-81D8-C94EC2EFEE20}"/>
    <cellStyle name="Normal 31 49" xfId="2774" xr:uid="{1E00173F-58C8-4093-AEAB-45CCEB69348B}"/>
    <cellStyle name="Normal 31 5" xfId="2775" xr:uid="{C094A096-45AB-4C93-84BF-98E3D9AE94EC}"/>
    <cellStyle name="Normal 31 50" xfId="2776" xr:uid="{F5FE2939-5E12-46D2-ACEE-EEB5E0345E95}"/>
    <cellStyle name="Normal 31 51" xfId="2777" xr:uid="{9B99EAE4-10F9-4AC6-AC48-505392AA4D7B}"/>
    <cellStyle name="Normal 31 52" xfId="2778" xr:uid="{BE1508A6-2932-40C7-A4AF-90D9DD8B1F37}"/>
    <cellStyle name="Normal 31 53" xfId="2779" xr:uid="{A50E71E2-8AFD-4DF3-94F2-D8DAEB1DB125}"/>
    <cellStyle name="Normal 31 54" xfId="2780" xr:uid="{55AD593F-91CD-46AB-B53B-2DBD9E729CAB}"/>
    <cellStyle name="Normal 31 55" xfId="2781" xr:uid="{BB50CD55-ABEC-4477-8586-BFF8E1268992}"/>
    <cellStyle name="Normal 31 56" xfId="2782" xr:uid="{FE5CDD84-2E01-4E5A-8942-F844A7F61B2C}"/>
    <cellStyle name="Normal 31 57" xfId="2783" xr:uid="{BE99EF6B-A2A5-4B56-AB8F-EAA78D035C74}"/>
    <cellStyle name="Normal 31 58" xfId="2784" xr:uid="{F0F315FF-1BB2-43A9-818F-2B54E3F6947B}"/>
    <cellStyle name="Normal 31 59" xfId="2785" xr:uid="{DDF58BD3-A2D2-4A5A-B8B5-961B3AAE5DDE}"/>
    <cellStyle name="Normal 31 6" xfId="2786" xr:uid="{6C8FEC63-5C77-4C97-8A1C-0E2CA90A818A}"/>
    <cellStyle name="Normal 31 60" xfId="2787" xr:uid="{AA319D8E-9F88-4840-8642-6D296D3B1AB3}"/>
    <cellStyle name="Normal 31 61" xfId="2788" xr:uid="{DA4D101C-D9FA-4E45-9632-DAFA6218E885}"/>
    <cellStyle name="Normal 31 62" xfId="2789" xr:uid="{78C8A033-0B2F-4EB0-86F0-9E77EEDB4D27}"/>
    <cellStyle name="Normal 31 63" xfId="2790" xr:uid="{8369AB39-D115-4F99-A616-937F499F035C}"/>
    <cellStyle name="Normal 31 64" xfId="2791" xr:uid="{57D653B2-F91B-4D2D-A3C7-02BDA0828FDB}"/>
    <cellStyle name="Normal 31 65" xfId="2792" xr:uid="{C010E8D0-82D6-4F01-BAEB-5AE26CAF4B19}"/>
    <cellStyle name="Normal 31 66" xfId="2793" xr:uid="{7E895B16-1966-42BE-BA91-DD8737A022EA}"/>
    <cellStyle name="Normal 31 67" xfId="2794" xr:uid="{6A18729D-6C9B-4B8C-92ED-6EDB691F4D88}"/>
    <cellStyle name="Normal 31 68" xfId="2795" xr:uid="{9CFF0C8A-9CA8-41A2-B154-037EE80E40CB}"/>
    <cellStyle name="Normal 31 69" xfId="2796" xr:uid="{4631C0AB-5C4C-4E43-BCF9-52094DB2CD68}"/>
    <cellStyle name="Normal 31 7" xfId="2797" xr:uid="{158FF0CE-E8CA-4B2E-97E0-25CDA753BBFE}"/>
    <cellStyle name="Normal 31 70" xfId="2798" xr:uid="{706B401D-EB70-40CF-AE98-F8F3D7BA6618}"/>
    <cellStyle name="Normal 31 71" xfId="2799" xr:uid="{010B8EF7-91DD-489F-B569-DB28D1758155}"/>
    <cellStyle name="Normal 31 72" xfId="2800" xr:uid="{C144417D-462E-4629-BE51-6DD387EF1528}"/>
    <cellStyle name="Normal 31 73" xfId="2801" xr:uid="{85AA7C0C-78DE-43A6-A639-86A2FF1914C5}"/>
    <cellStyle name="Normal 31 74" xfId="2802" xr:uid="{FA37383D-F56C-407B-A8E4-496F7399E408}"/>
    <cellStyle name="Normal 31 75" xfId="2803" xr:uid="{B4A49C4F-C097-498D-A345-6A266EE3222A}"/>
    <cellStyle name="Normal 31 76" xfId="2804" xr:uid="{3EB13922-7AB0-42CD-BC5E-B3C758BD4940}"/>
    <cellStyle name="Normal 31 77" xfId="2805" xr:uid="{38AD5E75-215E-48DB-9FC7-7B344FF48556}"/>
    <cellStyle name="Normal 31 78" xfId="2806" xr:uid="{2CEA2ADF-BCCB-4D90-AFD7-3EB4D411F855}"/>
    <cellStyle name="Normal 31 79" xfId="2807" xr:uid="{B1FE9DFE-FB1E-485F-945B-EAF3AC32FBAC}"/>
    <cellStyle name="Normal 31 8" xfId="2808" xr:uid="{40B67EBF-6A83-48D4-9566-96E92F194D3A}"/>
    <cellStyle name="Normal 31 80" xfId="2809" xr:uid="{332381B7-820D-4D68-84DD-0F5477C137AE}"/>
    <cellStyle name="Normal 31 81" xfId="2810" xr:uid="{1B48E2ED-0602-450C-AC51-4DB07B1D1561}"/>
    <cellStyle name="Normal 31 82" xfId="2811" xr:uid="{CAD900E8-77CE-4DE3-A3F4-3D50A07FC4E5}"/>
    <cellStyle name="Normal 31 83" xfId="2812" xr:uid="{3639D749-66C0-46D2-97DF-345BC03C4053}"/>
    <cellStyle name="Normal 31 84" xfId="2813" xr:uid="{0171BFD8-1379-4DED-89C9-D4B593E5A643}"/>
    <cellStyle name="Normal 31 85" xfId="2814" xr:uid="{D4AA92A4-8026-4A3A-8259-B94C50748582}"/>
    <cellStyle name="Normal 31 86" xfId="2815" xr:uid="{3A9FE3C4-7899-4BD4-A0CF-8943F0ADB341}"/>
    <cellStyle name="Normal 31 87" xfId="2816" xr:uid="{EBD522A0-45CB-46B0-8DA9-3F26F4582611}"/>
    <cellStyle name="Normal 31 88" xfId="2817" xr:uid="{A5712E1F-55B9-4C6B-AD5F-F22FFF0A08C8}"/>
    <cellStyle name="Normal 31 89" xfId="2818" xr:uid="{E9F1FD85-7B90-474C-BF8D-AE50968966D1}"/>
    <cellStyle name="Normal 31 9" xfId="2819" xr:uid="{91538C75-BBAE-4F42-9A9F-3349E5F095C4}"/>
    <cellStyle name="Normal 31 90" xfId="2820" xr:uid="{5C5036A9-639B-4D14-B032-F8475995E748}"/>
    <cellStyle name="Normal 31 91" xfId="2821" xr:uid="{5215A1BE-D1FC-4EB9-84D6-EF84B7330042}"/>
    <cellStyle name="Normal 31 92" xfId="2822" xr:uid="{58F77470-396D-4E26-ABB9-C7BB32125463}"/>
    <cellStyle name="Normal 31 93" xfId="2823" xr:uid="{F8BDB686-CB8F-4F31-8427-EB78BE06A551}"/>
    <cellStyle name="Normal 31 94" xfId="2824" xr:uid="{8C10F4E9-8455-467C-8AFA-459D3501762C}"/>
    <cellStyle name="Normal 31 95" xfId="2825" xr:uid="{A3ACA2E4-A611-4B73-9ECF-9EC13B2734FE}"/>
    <cellStyle name="Normal 31 96" xfId="2826" xr:uid="{33316727-3A8D-4985-A640-153B141CD9A0}"/>
    <cellStyle name="Normal 31 97" xfId="2827" xr:uid="{084A6938-C26C-4A5A-9F79-056E09CEEC7B}"/>
    <cellStyle name="Normal 31 98" xfId="2828" xr:uid="{1E4307B4-7950-4C43-B7F6-00E75652EBD0}"/>
    <cellStyle name="Normal 31 99" xfId="2829" xr:uid="{F6D61AFF-D76F-4C3C-8077-C90749F6ECAA}"/>
    <cellStyle name="Normal 32" xfId="2830" xr:uid="{E266B22D-9BC7-4538-8EFA-E03F0F83F164}"/>
    <cellStyle name="Normal 32 2" xfId="2831" xr:uid="{6FEFA240-22D2-4050-88FF-FF6A5F46F6B2}"/>
    <cellStyle name="Normal 33" xfId="2832" xr:uid="{C3B9F171-D22C-455C-B541-E25E355D4F0E}"/>
    <cellStyle name="Normal 33 2" xfId="2833" xr:uid="{77A271A5-56E8-44ED-B8E7-09DDCD9A3638}"/>
    <cellStyle name="Normal 34" xfId="2834" xr:uid="{FE9C10E8-3AF2-474A-870F-7B97DF540F34}"/>
    <cellStyle name="Normal 35" xfId="2835" xr:uid="{710F2F79-57C2-4772-B100-00261E90E127}"/>
    <cellStyle name="Normal 35 10" xfId="2836" xr:uid="{4F70AEEF-A82D-45A3-A3A3-7B2AF67A7689}"/>
    <cellStyle name="Normal 35 100" xfId="2837" xr:uid="{BB072BDA-6AAE-45AD-B167-EA703E25C22B}"/>
    <cellStyle name="Normal 35 101" xfId="2838" xr:uid="{ABCE54F3-9D91-4414-B1D9-83ED66BC2C07}"/>
    <cellStyle name="Normal 35 102" xfId="2839" xr:uid="{DDB345AA-B8D5-416E-9FB4-DA10E3598D98}"/>
    <cellStyle name="Normal 35 103" xfId="2840" xr:uid="{ED27EFCA-2F9B-4FF6-AA02-921E21927ACE}"/>
    <cellStyle name="Normal 35 104" xfId="2841" xr:uid="{3CE04410-D677-4CE6-8CA0-EAB9C00DF800}"/>
    <cellStyle name="Normal 35 105" xfId="2842" xr:uid="{CC7ECB26-5BF7-44DB-8305-2CD5C3BE5496}"/>
    <cellStyle name="Normal 35 106" xfId="2843" xr:uid="{43DC0269-1BAA-404A-9A3F-768A94006CA7}"/>
    <cellStyle name="Normal 35 107" xfId="2844" xr:uid="{926D1D61-D84D-4FD5-B901-39A6631A8EBF}"/>
    <cellStyle name="Normal 35 108" xfId="2845" xr:uid="{5D437353-4C2E-4164-9CAC-7DC4DC46D375}"/>
    <cellStyle name="Normal 35 109" xfId="2846" xr:uid="{384415C7-A38D-438A-9B11-9266836A4B97}"/>
    <cellStyle name="Normal 35 11" xfId="2847" xr:uid="{66C4E723-09D8-4A73-81F2-A2A72EDD1DA8}"/>
    <cellStyle name="Normal 35 12" xfId="2848" xr:uid="{BBA9EC02-FE33-4124-9152-4850A0B17AA1}"/>
    <cellStyle name="Normal 35 13" xfId="2849" xr:uid="{4FD955BE-3CC8-4B60-B60A-9336B795EFC7}"/>
    <cellStyle name="Normal 35 14" xfId="2850" xr:uid="{351E9F3B-185C-4FFA-92EF-07C0A34F739B}"/>
    <cellStyle name="Normal 35 15" xfId="2851" xr:uid="{A51F7F03-3B25-46CC-ADEF-296CE9ABB2BF}"/>
    <cellStyle name="Normal 35 16" xfId="2852" xr:uid="{EB6CBA3C-DB0A-4CE6-969B-871D7FF1B878}"/>
    <cellStyle name="Normal 35 17" xfId="2853" xr:uid="{2AE149B2-D67F-48DB-A5F2-FEECE5776E25}"/>
    <cellStyle name="Normal 35 18" xfId="2854" xr:uid="{F60AE9DA-6436-44D9-B9C9-C5DB00925B36}"/>
    <cellStyle name="Normal 35 19" xfId="2855" xr:uid="{C6F94218-CD7E-4D94-A699-2E0D38E7135B}"/>
    <cellStyle name="Normal 35 2" xfId="2856" xr:uid="{27482379-099B-400A-9845-1F5166527AB7}"/>
    <cellStyle name="Normal 35 20" xfId="2857" xr:uid="{7577BE61-D9D4-4E5B-B38F-D8962FFB7FE4}"/>
    <cellStyle name="Normal 35 21" xfId="2858" xr:uid="{2CF4CCC3-939C-4B0C-A7BB-6C7335636837}"/>
    <cellStyle name="Normal 35 22" xfId="2859" xr:uid="{56A1461F-64E2-43A7-ABCC-48E3D09843DB}"/>
    <cellStyle name="Normal 35 23" xfId="2860" xr:uid="{F3460216-0A4A-4459-9D7A-68ED83D771E7}"/>
    <cellStyle name="Normal 35 24" xfId="2861" xr:uid="{A83C3728-3C1A-4368-82A4-326F49CBDCE4}"/>
    <cellStyle name="Normal 35 25" xfId="2862" xr:uid="{862C9106-E550-462A-94D2-24B48C515A7B}"/>
    <cellStyle name="Normal 35 26" xfId="2863" xr:uid="{96F6F5D0-8671-4E7B-B80D-2DDFB6D3BF57}"/>
    <cellStyle name="Normal 35 27" xfId="2864" xr:uid="{FBAABE21-B283-4B15-8DE6-C644CE1C08B5}"/>
    <cellStyle name="Normal 35 28" xfId="2865" xr:uid="{C96541EC-2AD4-43AD-BE66-87CD98F7EF74}"/>
    <cellStyle name="Normal 35 29" xfId="2866" xr:uid="{B8478223-879B-4458-8E97-D136D266500E}"/>
    <cellStyle name="Normal 35 3" xfId="2867" xr:uid="{E29DAA15-024A-4DC5-A5A1-1315FA05FD99}"/>
    <cellStyle name="Normal 35 30" xfId="2868" xr:uid="{31302B89-883C-4F9E-AAC6-B8DBF38E2903}"/>
    <cellStyle name="Normal 35 31" xfId="2869" xr:uid="{01260074-5F05-4F6B-B15A-552E55DD4711}"/>
    <cellStyle name="Normal 35 32" xfId="2870" xr:uid="{74F883AA-39B1-4764-AF30-8E3526ACF562}"/>
    <cellStyle name="Normal 35 33" xfId="2871" xr:uid="{27C78B68-B3BC-4F1C-984C-CE4E2166E304}"/>
    <cellStyle name="Normal 35 34" xfId="2872" xr:uid="{E22308BA-4A38-4532-8229-A488C78F2FF0}"/>
    <cellStyle name="Normal 35 35" xfId="2873" xr:uid="{F1C5DACF-6978-4E08-9239-A1AF4C0F32EF}"/>
    <cellStyle name="Normal 35 36" xfId="2874" xr:uid="{9EF4F681-6D51-4C06-828B-9405B7260E1C}"/>
    <cellStyle name="Normal 35 37" xfId="2875" xr:uid="{E55D33E3-B2C5-4DC1-9341-178AB318B170}"/>
    <cellStyle name="Normal 35 38" xfId="2876" xr:uid="{C0744CC2-4DB6-4988-B980-265A222B2676}"/>
    <cellStyle name="Normal 35 39" xfId="2877" xr:uid="{45ACCE2A-3154-4E0F-865A-E83119D674FC}"/>
    <cellStyle name="Normal 35 4" xfId="2878" xr:uid="{74A8DC51-1EF9-4897-992B-DDAEE97CDB04}"/>
    <cellStyle name="Normal 35 40" xfId="2879" xr:uid="{B3F35E87-A304-41A7-A3E5-36857956D0C0}"/>
    <cellStyle name="Normal 35 41" xfId="2880" xr:uid="{5987B923-A09D-40A8-B949-FEEE99D96E7E}"/>
    <cellStyle name="Normal 35 42" xfId="2881" xr:uid="{F7659437-CAC1-4656-8946-D3E82501B242}"/>
    <cellStyle name="Normal 35 43" xfId="2882" xr:uid="{F467833B-9775-478B-B7CF-DB7DAC1B82AA}"/>
    <cellStyle name="Normal 35 44" xfId="2883" xr:uid="{5875CA61-C703-42EE-BB29-F7743467CA47}"/>
    <cellStyle name="Normal 35 45" xfId="2884" xr:uid="{2CAD075F-168E-4FF3-BDD4-8594A61585CA}"/>
    <cellStyle name="Normal 35 46" xfId="2885" xr:uid="{F8E7C71E-1D5C-4B51-958E-B88AFBB8FDB2}"/>
    <cellStyle name="Normal 35 47" xfId="2886" xr:uid="{86C06764-5402-4636-9464-AB2400EE6CDF}"/>
    <cellStyle name="Normal 35 48" xfId="2887" xr:uid="{775B0EDA-2C2A-4D46-9F35-1C9DB92806E0}"/>
    <cellStyle name="Normal 35 49" xfId="2888" xr:uid="{FCAE917E-D1F8-4D2C-9293-49E3142ADAA4}"/>
    <cellStyle name="Normal 35 5" xfId="2889" xr:uid="{4F7AEA40-BE5C-4CD5-B348-317A51F8C725}"/>
    <cellStyle name="Normal 35 50" xfId="2890" xr:uid="{FEAE9EED-D18B-40CC-B5CB-EDB961777CE6}"/>
    <cellStyle name="Normal 35 51" xfId="2891" xr:uid="{8B849D50-5180-48DC-93F9-0DB79A620BAA}"/>
    <cellStyle name="Normal 35 52" xfId="2892" xr:uid="{5AE8B254-2182-4519-8B1C-EB005D5F4565}"/>
    <cellStyle name="Normal 35 53" xfId="2893" xr:uid="{81A8B3AE-D406-494A-8E79-A4C52082C178}"/>
    <cellStyle name="Normal 35 54" xfId="2894" xr:uid="{097A177E-C37A-4C20-AB41-146537D90EF0}"/>
    <cellStyle name="Normal 35 55" xfId="2895" xr:uid="{538481EF-3189-4A49-BA19-3DBAE5A6CBC0}"/>
    <cellStyle name="Normal 35 56" xfId="2896" xr:uid="{4832A871-9CB8-4A7C-A746-A72D67EF6818}"/>
    <cellStyle name="Normal 35 57" xfId="2897" xr:uid="{6BD6ED53-A9EC-420C-9C9B-E90C55542E5D}"/>
    <cellStyle name="Normal 35 58" xfId="2898" xr:uid="{AD6CB671-494B-4953-8A5E-99A426B5E3B8}"/>
    <cellStyle name="Normal 35 59" xfId="2899" xr:uid="{01232994-6BA1-470C-81EC-1012DA7D09DA}"/>
    <cellStyle name="Normal 35 6" xfId="2900" xr:uid="{4ACB19FB-C400-48D1-A2C9-4C219D171620}"/>
    <cellStyle name="Normal 35 60" xfId="2901" xr:uid="{42D77DD7-0208-44B8-B240-F2568E0E6E16}"/>
    <cellStyle name="Normal 35 61" xfId="2902" xr:uid="{F4D571E3-120D-46A6-ACAC-0CE76BD35271}"/>
    <cellStyle name="Normal 35 62" xfId="2903" xr:uid="{435DC734-6666-45F3-9890-5EEC9025A815}"/>
    <cellStyle name="Normal 35 63" xfId="2904" xr:uid="{0E7CD6C5-D34A-47C1-BCF2-44F3056EF01A}"/>
    <cellStyle name="Normal 35 64" xfId="2905" xr:uid="{63C9B0F8-5809-4298-A517-5D41D2EF2349}"/>
    <cellStyle name="Normal 35 65" xfId="2906" xr:uid="{D3CA5E83-47C3-4BE5-A40D-456B95BBAF9C}"/>
    <cellStyle name="Normal 35 66" xfId="2907" xr:uid="{808A5718-5AB5-4D40-B54B-5FD2FE09A93F}"/>
    <cellStyle name="Normal 35 67" xfId="2908" xr:uid="{24476A4B-8B9E-4622-B4BE-172E0BF2CA12}"/>
    <cellStyle name="Normal 35 68" xfId="2909" xr:uid="{2958D574-9A85-4981-B57E-30DE5EE771F2}"/>
    <cellStyle name="Normal 35 69" xfId="2910" xr:uid="{FEBA36F4-2C60-484B-8F23-6FA8AA3E0123}"/>
    <cellStyle name="Normal 35 7" xfId="2911" xr:uid="{FCEAA011-CE4D-4D4E-A8A0-0B7978ED62B2}"/>
    <cellStyle name="Normal 35 70" xfId="2912" xr:uid="{D64E9176-4B7E-4D45-ACAE-0B21200AEC30}"/>
    <cellStyle name="Normal 35 71" xfId="2913" xr:uid="{706FCCC8-4F8C-4E00-87B1-7B1D1B444038}"/>
    <cellStyle name="Normal 35 72" xfId="2914" xr:uid="{E74605AE-9856-4E3F-8EFA-EE7E07CD536C}"/>
    <cellStyle name="Normal 35 73" xfId="2915" xr:uid="{332D4CFF-389B-4711-8770-F36EDB7CDE7A}"/>
    <cellStyle name="Normal 35 74" xfId="2916" xr:uid="{074D1E78-9279-4D1C-8E0A-590BDB128457}"/>
    <cellStyle name="Normal 35 75" xfId="2917" xr:uid="{AE27FDF1-21B8-4C9A-8607-3A99D7C68ADF}"/>
    <cellStyle name="Normal 35 76" xfId="2918" xr:uid="{539F0893-6D22-4515-BEEC-4B2073A0D1EF}"/>
    <cellStyle name="Normal 35 77" xfId="2919" xr:uid="{41E8DF4A-2B51-4FE9-9FF7-44B0DFE90EF6}"/>
    <cellStyle name="Normal 35 78" xfId="2920" xr:uid="{4A795718-E3BB-4B59-B876-2A268E139A5D}"/>
    <cellStyle name="Normal 35 79" xfId="2921" xr:uid="{D26D8B31-9158-4F5D-9001-EC2C819A746E}"/>
    <cellStyle name="Normal 35 8" xfId="2922" xr:uid="{2B7BB43C-9033-4B3F-8A27-31F235A05031}"/>
    <cellStyle name="Normal 35 80" xfId="2923" xr:uid="{34906A72-BC4C-490A-83B5-2883A6C41087}"/>
    <cellStyle name="Normal 35 81" xfId="2924" xr:uid="{0D1E986E-F5C3-4226-856D-7DFEE8940EE0}"/>
    <cellStyle name="Normal 35 82" xfId="2925" xr:uid="{5F8D9C75-9010-4B37-80F5-37593CAA3D23}"/>
    <cellStyle name="Normal 35 83" xfId="2926" xr:uid="{5C75D75D-462E-4001-89D8-64F0686DA5C1}"/>
    <cellStyle name="Normal 35 84" xfId="2927" xr:uid="{8660FF7B-0A97-42C6-BEE6-CA967BE09AC0}"/>
    <cellStyle name="Normal 35 85" xfId="2928" xr:uid="{34B0CEBE-81AF-417D-B154-8932969928D0}"/>
    <cellStyle name="Normal 35 86" xfId="2929" xr:uid="{9C2F8421-DA47-49DD-BE54-A3263EBA52C9}"/>
    <cellStyle name="Normal 35 87" xfId="2930" xr:uid="{96626C2B-C805-4576-AF1F-FDE56204D700}"/>
    <cellStyle name="Normal 35 88" xfId="2931" xr:uid="{6B851FAB-FAAA-4112-9D77-2C248C667DA5}"/>
    <cellStyle name="Normal 35 89" xfId="2932" xr:uid="{92B68BD4-5DFB-4A8E-AC39-87B755B3050B}"/>
    <cellStyle name="Normal 35 9" xfId="2933" xr:uid="{8DAB6E0D-D505-488D-AC29-A2EE76940C74}"/>
    <cellStyle name="Normal 35 90" xfId="2934" xr:uid="{A2622DEF-EBDB-40E5-9A6E-070B1F793A16}"/>
    <cellStyle name="Normal 35 91" xfId="2935" xr:uid="{0EE55FE1-32EF-4320-B970-2AA082FDE15A}"/>
    <cellStyle name="Normal 35 92" xfId="2936" xr:uid="{F09191BD-4CC5-41E7-BECE-6366CB39B579}"/>
    <cellStyle name="Normal 35 93" xfId="2937" xr:uid="{A89C8585-692E-4188-963A-A45AD36FC626}"/>
    <cellStyle name="Normal 35 94" xfId="2938" xr:uid="{D5DE13DF-F787-4B0D-83AD-62E1984C368B}"/>
    <cellStyle name="Normal 35 95" xfId="2939" xr:uid="{A47FEDA3-2B65-4A54-8AE7-0E06F637D0B2}"/>
    <cellStyle name="Normal 35 96" xfId="2940" xr:uid="{7C3114BF-A423-4084-8038-2A756C875A47}"/>
    <cellStyle name="Normal 35 97" xfId="2941" xr:uid="{63CB759B-73FE-4281-B40A-5E4A59A91280}"/>
    <cellStyle name="Normal 35 98" xfId="2942" xr:uid="{84A8878F-871A-4E1A-85F0-0E5B8DB9533F}"/>
    <cellStyle name="Normal 35 99" xfId="2943" xr:uid="{B8A88563-5CF6-49BB-8371-19DD917CEF69}"/>
    <cellStyle name="Normal 36" xfId="2944" xr:uid="{2F7354BD-5D59-43A3-9B8A-190B6D761A96}"/>
    <cellStyle name="Normal 36 10" xfId="2945" xr:uid="{78FCF833-43EB-40D6-BFBB-0A31355078EC}"/>
    <cellStyle name="Normal 36 100" xfId="2946" xr:uid="{C43B2B1A-2C21-431C-A5C6-BFABBEF35C81}"/>
    <cellStyle name="Normal 36 101" xfId="2947" xr:uid="{A7DA2C40-DFF6-4FF8-BD5C-8B5C456157B4}"/>
    <cellStyle name="Normal 36 102" xfId="2948" xr:uid="{3787C244-2235-47E2-AE0C-8B5794AEDC0E}"/>
    <cellStyle name="Normal 36 103" xfId="2949" xr:uid="{1F45B87A-EF03-4AC5-866B-E95628715F57}"/>
    <cellStyle name="Normal 36 104" xfId="2950" xr:uid="{0F20F3A8-593D-4D1C-9EF8-D0B8A9F64024}"/>
    <cellStyle name="Normal 36 105" xfId="2951" xr:uid="{002522EC-6CD6-434F-AF72-7C8FB8BC8D96}"/>
    <cellStyle name="Normal 36 106" xfId="2952" xr:uid="{A2F6C2FC-B277-4334-BD24-24AEE4814E93}"/>
    <cellStyle name="Normal 36 107" xfId="2953" xr:uid="{6F014F63-A92C-439B-8CC5-F5AB8A26BAE9}"/>
    <cellStyle name="Normal 36 108" xfId="2954" xr:uid="{D3D7C9B0-3F2B-4C67-B190-9EE64E6F327E}"/>
    <cellStyle name="Normal 36 109" xfId="2955" xr:uid="{F45E8678-D5DA-49ED-B3A6-36BBC59C7ADB}"/>
    <cellStyle name="Normal 36 11" xfId="2956" xr:uid="{BEC0DC80-6DA4-4D95-8C69-65587B977FFD}"/>
    <cellStyle name="Normal 36 12" xfId="2957" xr:uid="{ABF2C40E-B147-4314-ACF9-83B760479524}"/>
    <cellStyle name="Normal 36 13" xfId="2958" xr:uid="{2384ED00-ABB4-4106-A529-C8384C2C5147}"/>
    <cellStyle name="Normal 36 14" xfId="2959" xr:uid="{B1A54D52-2F06-4598-B24A-2426C3246109}"/>
    <cellStyle name="Normal 36 15" xfId="2960" xr:uid="{ADAFACA4-A21C-49DC-AB16-6F727D8F4F2D}"/>
    <cellStyle name="Normal 36 16" xfId="2961" xr:uid="{C25FC652-D155-4CD7-B2AF-8B85F3BEF74C}"/>
    <cellStyle name="Normal 36 17" xfId="2962" xr:uid="{ED6F1371-7705-4729-9FF7-F8762244633A}"/>
    <cellStyle name="Normal 36 18" xfId="2963" xr:uid="{4F860995-898D-4965-9B60-8F1A70FFA46A}"/>
    <cellStyle name="Normal 36 19" xfId="2964" xr:uid="{6D099EE2-C73D-452E-9E44-B857906AFBEA}"/>
    <cellStyle name="Normal 36 2" xfId="2965" xr:uid="{8EEEBDBB-B4D0-4A1C-9251-900A53A42D8E}"/>
    <cellStyle name="Normal 36 20" xfId="2966" xr:uid="{DD229B7A-0D40-477B-80A8-CC5DEEF546B9}"/>
    <cellStyle name="Normal 36 21" xfId="2967" xr:uid="{08989EE4-1A88-42EB-ABA5-8DB6102B9744}"/>
    <cellStyle name="Normal 36 22" xfId="2968" xr:uid="{7D7B3E3C-5612-44F5-A5C7-4631017A6FB6}"/>
    <cellStyle name="Normal 36 23" xfId="2969" xr:uid="{66827C54-3E3D-4D68-B342-A9F82AB0AFFE}"/>
    <cellStyle name="Normal 36 24" xfId="2970" xr:uid="{D5F7C556-A943-4F82-B48B-2AC24DC17087}"/>
    <cellStyle name="Normal 36 25" xfId="2971" xr:uid="{C336FFD4-B4FC-4F86-A195-B58028C8FAFB}"/>
    <cellStyle name="Normal 36 26" xfId="2972" xr:uid="{E571A1F1-C548-43F6-B408-E1141D9E989D}"/>
    <cellStyle name="Normal 36 27" xfId="2973" xr:uid="{06214CE3-EFAF-4BE7-814C-59DB27C361F8}"/>
    <cellStyle name="Normal 36 28" xfId="2974" xr:uid="{F2DE6AB4-1990-47D1-949E-EC66FF048A4F}"/>
    <cellStyle name="Normal 36 29" xfId="2975" xr:uid="{E3C6ECDB-16BA-44DA-ABC7-013C50D084E0}"/>
    <cellStyle name="Normal 36 3" xfId="2976" xr:uid="{9E1D3420-7CBD-4674-B773-9440D5944E5B}"/>
    <cellStyle name="Normal 36 30" xfId="2977" xr:uid="{37B0757E-EAFA-4308-8791-10ECEDDFE830}"/>
    <cellStyle name="Normal 36 31" xfId="2978" xr:uid="{6D194ABA-7361-4018-B3EE-06A21CC71608}"/>
    <cellStyle name="Normal 36 32" xfId="2979" xr:uid="{6B1BED18-AAD8-490D-9230-D3922F1AC255}"/>
    <cellStyle name="Normal 36 33" xfId="2980" xr:uid="{904E2585-DEE6-4A00-9323-02652427946C}"/>
    <cellStyle name="Normal 36 34" xfId="2981" xr:uid="{1AEC5CF7-881C-4764-A926-43F9026B4BF3}"/>
    <cellStyle name="Normal 36 35" xfId="2982" xr:uid="{FD96EF17-2D43-4EB6-B9E2-0E4DE077A73F}"/>
    <cellStyle name="Normal 36 36" xfId="2983" xr:uid="{4122C31C-D180-42D1-A94F-7B0122C584DD}"/>
    <cellStyle name="Normal 36 37" xfId="2984" xr:uid="{A6D9245E-B816-4931-8243-EEB40AACA2BD}"/>
    <cellStyle name="Normal 36 38" xfId="2985" xr:uid="{71660FFF-D7A9-4629-9C70-4097359F80D5}"/>
    <cellStyle name="Normal 36 39" xfId="2986" xr:uid="{9C80545B-392B-4341-87FE-A71BA38A4262}"/>
    <cellStyle name="Normal 36 4" xfId="2987" xr:uid="{164DF052-6D43-4AA4-B225-3ED891E3E5CD}"/>
    <cellStyle name="Normal 36 40" xfId="2988" xr:uid="{24BB7389-93C8-4B6F-80D9-0E7FC94E77FA}"/>
    <cellStyle name="Normal 36 41" xfId="2989" xr:uid="{FE901A92-36BD-4CF7-93C8-C3AECCCE3A62}"/>
    <cellStyle name="Normal 36 42" xfId="2990" xr:uid="{29BD88F7-DAD5-4B37-BD13-183C2684B672}"/>
    <cellStyle name="Normal 36 43" xfId="2991" xr:uid="{BFF9917F-A801-4B0C-B527-6ED9E2459831}"/>
    <cellStyle name="Normal 36 44" xfId="2992" xr:uid="{25290DB5-4A83-4997-A17C-6C438113E026}"/>
    <cellStyle name="Normal 36 45" xfId="2993" xr:uid="{26A04D4A-309E-4610-B336-76FB7ED8512F}"/>
    <cellStyle name="Normal 36 46" xfId="2994" xr:uid="{31EAE9E5-EFE7-4C69-9B15-9C6D45FEDC7B}"/>
    <cellStyle name="Normal 36 47" xfId="2995" xr:uid="{48E1C2CF-7A07-4570-AE93-F14C665524B2}"/>
    <cellStyle name="Normal 36 48" xfId="2996" xr:uid="{E314F03D-9F4E-4D36-B4E0-755B0504B65F}"/>
    <cellStyle name="Normal 36 49" xfId="2997" xr:uid="{4C0A3539-13E5-4A2A-B8FD-C8BC76668BAD}"/>
    <cellStyle name="Normal 36 5" xfId="2998" xr:uid="{6FA36D1F-C0AE-410F-B078-72C6AA621A5A}"/>
    <cellStyle name="Normal 36 50" xfId="2999" xr:uid="{AB1B23B4-B938-4146-95CB-8D3D1DBA3859}"/>
    <cellStyle name="Normal 36 51" xfId="3000" xr:uid="{E7B1BD0D-1609-4A40-9D73-BF1FE7F25FD2}"/>
    <cellStyle name="Normal 36 52" xfId="3001" xr:uid="{72A8D0D0-DA4C-49D3-BE08-4A42368D0998}"/>
    <cellStyle name="Normal 36 53" xfId="3002" xr:uid="{3F3255EA-FFCB-48E6-855B-E93767880B40}"/>
    <cellStyle name="Normal 36 54" xfId="3003" xr:uid="{BD3EF610-C188-40DE-BE90-C8381251C889}"/>
    <cellStyle name="Normal 36 55" xfId="3004" xr:uid="{B314B672-DDAA-488A-95DF-2DFF8512037C}"/>
    <cellStyle name="Normal 36 56" xfId="3005" xr:uid="{86361DB0-3093-4C0F-AEC3-2BE55E3A3B6D}"/>
    <cellStyle name="Normal 36 57" xfId="3006" xr:uid="{E8EE9AAD-4933-4B76-BA91-50922B2ABE02}"/>
    <cellStyle name="Normal 36 58" xfId="3007" xr:uid="{47DD894E-7251-49EE-A980-DB449F0956C8}"/>
    <cellStyle name="Normal 36 59" xfId="3008" xr:uid="{2D88BFE4-0FF7-441A-9C67-EB4A7686ECCA}"/>
    <cellStyle name="Normal 36 6" xfId="3009" xr:uid="{5CB3A946-C120-4F0C-B38D-0580E7F7FA68}"/>
    <cellStyle name="Normal 36 60" xfId="3010" xr:uid="{73FB7105-9290-44B9-8BBD-BD0F05034F04}"/>
    <cellStyle name="Normal 36 61" xfId="3011" xr:uid="{08BC3532-A969-48B8-B9B6-144037FAAA4B}"/>
    <cellStyle name="Normal 36 62" xfId="3012" xr:uid="{CB3CD64D-2FBD-4275-AD49-C19BAD324708}"/>
    <cellStyle name="Normal 36 63" xfId="3013" xr:uid="{56DAA1B2-F95B-4A15-8A7E-E683E063083E}"/>
    <cellStyle name="Normal 36 64" xfId="3014" xr:uid="{391726CA-BC77-4F9C-A563-969EB9A7D89B}"/>
    <cellStyle name="Normal 36 65" xfId="3015" xr:uid="{E303BF40-3D1E-462A-9521-3F70B4D86D0B}"/>
    <cellStyle name="Normal 36 66" xfId="3016" xr:uid="{6B988DA1-C5D2-4B7A-8014-7FC4D9491EAA}"/>
    <cellStyle name="Normal 36 67" xfId="3017" xr:uid="{5F212D6D-D146-439E-966E-3CE4B97EC337}"/>
    <cellStyle name="Normal 36 68" xfId="3018" xr:uid="{C61B5715-7D2D-4897-8E3D-C241A054D9A9}"/>
    <cellStyle name="Normal 36 69" xfId="3019" xr:uid="{2E808EDC-DE28-4AD2-B08E-1F9ED4B55257}"/>
    <cellStyle name="Normal 36 7" xfId="3020" xr:uid="{4DF65C69-B0D2-4E02-8C45-43F18F9A16AF}"/>
    <cellStyle name="Normal 36 70" xfId="3021" xr:uid="{3203E301-741E-46A2-9026-94582434388A}"/>
    <cellStyle name="Normal 36 71" xfId="3022" xr:uid="{8E25C3AE-1943-4911-82CB-40F2BF1419C9}"/>
    <cellStyle name="Normal 36 72" xfId="3023" xr:uid="{0C6BD5CA-3BE1-4E55-AA85-97C41D9F7524}"/>
    <cellStyle name="Normal 36 73" xfId="3024" xr:uid="{72C4756E-23FF-44CA-9AD1-6B2211D26E5B}"/>
    <cellStyle name="Normal 36 74" xfId="3025" xr:uid="{BE242210-4C83-4FBE-8A48-90788FF6240D}"/>
    <cellStyle name="Normal 36 75" xfId="3026" xr:uid="{5755665C-53E6-4F97-BC43-1C96A8AE13B0}"/>
    <cellStyle name="Normal 36 76" xfId="3027" xr:uid="{C970F7D7-B669-4A4D-A972-E306339C4270}"/>
    <cellStyle name="Normal 36 77" xfId="3028" xr:uid="{B722ADA5-C57B-4B45-B4DB-B752E36E8794}"/>
    <cellStyle name="Normal 36 78" xfId="3029" xr:uid="{99FE3C74-120A-4350-BBFC-615953BCE66C}"/>
    <cellStyle name="Normal 36 79" xfId="3030" xr:uid="{8D08D6C1-BECA-4442-AA6C-AB0C10AB4026}"/>
    <cellStyle name="Normal 36 8" xfId="3031" xr:uid="{D21A9BDF-1E7B-4AD8-86E2-B9254EAFC577}"/>
    <cellStyle name="Normal 36 80" xfId="3032" xr:uid="{D27DC02C-CC7B-469E-90EB-D06A92CA95F4}"/>
    <cellStyle name="Normal 36 81" xfId="3033" xr:uid="{20249675-2B71-47B5-B088-090E24AEC3C2}"/>
    <cellStyle name="Normal 36 82" xfId="3034" xr:uid="{02942277-22D4-41F7-A398-AB8B584C67B0}"/>
    <cellStyle name="Normal 36 83" xfId="3035" xr:uid="{78C94AB7-D110-42E0-89F8-BCB282BDEE3C}"/>
    <cellStyle name="Normal 36 84" xfId="3036" xr:uid="{C881B724-B4C4-4A45-8B28-1F36A7C9971D}"/>
    <cellStyle name="Normal 36 85" xfId="3037" xr:uid="{27BF9577-62B2-4328-AE41-570EEDB7A900}"/>
    <cellStyle name="Normal 36 86" xfId="3038" xr:uid="{7EC907A0-C8DB-4F6A-BC31-75993BA330F3}"/>
    <cellStyle name="Normal 36 87" xfId="3039" xr:uid="{28059E68-6151-45F1-83DB-AF5E64A5DD08}"/>
    <cellStyle name="Normal 36 88" xfId="3040" xr:uid="{AD20E22E-ECC6-4560-858F-5B370EC674F6}"/>
    <cellStyle name="Normal 36 89" xfId="3041" xr:uid="{1195CDDC-2EE9-4DAF-A2BA-0A5C404A4D7A}"/>
    <cellStyle name="Normal 36 9" xfId="3042" xr:uid="{4404DFCD-B33B-4F65-947B-A524221CD0B3}"/>
    <cellStyle name="Normal 36 90" xfId="3043" xr:uid="{5CF49D90-AC07-4A29-90B5-8E6E38DE50C3}"/>
    <cellStyle name="Normal 36 91" xfId="3044" xr:uid="{0176BF5B-33B8-4A22-88F3-C485475A5F62}"/>
    <cellStyle name="Normal 36 92" xfId="3045" xr:uid="{69A71E3B-8A87-4868-AD55-9D8307F490AF}"/>
    <cellStyle name="Normal 36 93" xfId="3046" xr:uid="{6B962E0C-DFCF-4761-9FE0-6BC528BF8235}"/>
    <cellStyle name="Normal 36 94" xfId="3047" xr:uid="{E0E51CA0-0902-4040-855F-7119121CDAF9}"/>
    <cellStyle name="Normal 36 95" xfId="3048" xr:uid="{52DB55D6-4DC4-4035-912D-B1C882371772}"/>
    <cellStyle name="Normal 36 96" xfId="3049" xr:uid="{A65978FB-FF47-4A29-86FE-DBD95845C261}"/>
    <cellStyle name="Normal 36 97" xfId="3050" xr:uid="{FAD8F501-FD40-4512-9819-7C58A74B5F40}"/>
    <cellStyle name="Normal 36 98" xfId="3051" xr:uid="{6331DC65-014E-4BA1-AA5E-3122A779539A}"/>
    <cellStyle name="Normal 36 99" xfId="3052" xr:uid="{54C97AA9-E37F-4353-B73F-00227D68335D}"/>
    <cellStyle name="Normal 37" xfId="3053" xr:uid="{313294E4-65A3-4C3A-A897-0AAC7F884481}"/>
    <cellStyle name="Normal 38" xfId="3054" xr:uid="{D389D58C-DEA1-4E0C-A268-811243A5008A}"/>
    <cellStyle name="Normal 39" xfId="3055" xr:uid="{65F802A4-A7E6-42E9-A1A6-6535C2682E31}"/>
    <cellStyle name="Normal 4" xfId="16" xr:uid="{B306EBAE-5C3F-4A92-B8D5-4E4EFE32812E}"/>
    <cellStyle name="Normal-- 4" xfId="4007" xr:uid="{260442CF-57EC-4251-A2AD-FC35EAA5A892}"/>
    <cellStyle name="Normal 4 10" xfId="3056" xr:uid="{529FDBD3-C62F-48F5-8E82-4279AA9A5D88}"/>
    <cellStyle name="Normal 4 10 2" xfId="3057" xr:uid="{65E86B34-4890-415D-910F-E009CCA48883}"/>
    <cellStyle name="Normal 4 100" xfId="3058" xr:uid="{B4FE9BDC-AAA8-46DC-B3F2-D2F03694767B}"/>
    <cellStyle name="Normal 4 101" xfId="3059" xr:uid="{06066B8C-62D0-4A7A-B0FD-3E0271DC225E}"/>
    <cellStyle name="Normal 4 102" xfId="3060" xr:uid="{C258A32F-C216-4868-BD49-3B34D318A029}"/>
    <cellStyle name="Normal 4 103" xfId="3061" xr:uid="{0431169A-E338-4E65-8702-96B351955A57}"/>
    <cellStyle name="Normal 4 104" xfId="3062" xr:uid="{924593CA-EB03-4C29-B407-8E179D20524F}"/>
    <cellStyle name="Normal 4 105" xfId="3063" xr:uid="{CAA83AFE-CEDB-44EB-AF1E-EB489F47526F}"/>
    <cellStyle name="Normal 4 106" xfId="3064" xr:uid="{6E474C15-57FA-45EA-8112-360BA0E72728}"/>
    <cellStyle name="Normal 4 107" xfId="3065" xr:uid="{53F7BDC4-EE0A-40F0-90F7-754D0006317B}"/>
    <cellStyle name="Normal 4 108" xfId="3066" xr:uid="{5C5243D3-72A6-4DF6-9129-EF963C9DE9D2}"/>
    <cellStyle name="Normal 4 109" xfId="3067" xr:uid="{8558D588-89C8-4021-A14E-68615B736417}"/>
    <cellStyle name="Normal 4 11" xfId="3068" xr:uid="{607612B5-79FF-49B8-9F7A-FE6E67F47804}"/>
    <cellStyle name="Normal 4 11 2" xfId="3069" xr:uid="{95706442-700D-4B52-A507-D5CD86F8A12F}"/>
    <cellStyle name="Normal 4 110" xfId="3070" xr:uid="{622EEDC4-CB73-4F5A-90D4-32C9D9E1DA1C}"/>
    <cellStyle name="Normal 4 111" xfId="3071" xr:uid="{ECBD9FC9-684C-4D49-A281-9FA04270C320}"/>
    <cellStyle name="Normal 4 112" xfId="3072" xr:uid="{85EDA56F-2D8C-4A83-AB38-8524200924A7}"/>
    <cellStyle name="Normal 4 113" xfId="3073" xr:uid="{3BF91709-6204-4761-AB7A-C2E85F2717F9}"/>
    <cellStyle name="Normal 4 114" xfId="3074" xr:uid="{9D4E97A1-0012-4B18-8DA4-9CEA908D75F4}"/>
    <cellStyle name="Normal 4 115" xfId="3075" xr:uid="{DA0D3D49-CA40-4921-8353-FDD19CC54D44}"/>
    <cellStyle name="Normal 4 116" xfId="3076" xr:uid="{7FC9DD28-DB79-4EDF-992B-82BFC7CEFBD0}"/>
    <cellStyle name="Normal 4 117" xfId="3077" xr:uid="{8A9C1D7A-6B13-47EF-BC10-FA795C7C9A8D}"/>
    <cellStyle name="Normal 4 118" xfId="3078" xr:uid="{32937D03-9980-437D-ACB1-035933DD62ED}"/>
    <cellStyle name="Normal 4 119" xfId="3079" xr:uid="{AE199CC1-FB31-440E-858A-8EDDF841D1F6}"/>
    <cellStyle name="Normal 4 12" xfId="3080" xr:uid="{191CA904-0D63-4170-8501-45363416157E}"/>
    <cellStyle name="Normal 4 12 2" xfId="3081" xr:uid="{37E99678-A232-4167-B813-85914B45B419}"/>
    <cellStyle name="Normal 4 120" xfId="3082" xr:uid="{CE7BAB40-715A-4ADD-99E6-CC148272285B}"/>
    <cellStyle name="Normal 4 121" xfId="73" xr:uid="{5DBF2479-8037-4F6C-827C-15755C8E7B27}"/>
    <cellStyle name="Normal 4 122" xfId="4630" xr:uid="{15A3C4DF-A386-47BA-B32F-5518413A8CC8}"/>
    <cellStyle name="Normal 4 13" xfId="3083" xr:uid="{41B9F283-0713-4087-9442-E41DC3760885}"/>
    <cellStyle name="Normal 4 13 2" xfId="3084" xr:uid="{FF0F075D-D418-4DDD-8176-DB3F9F5DFAD3}"/>
    <cellStyle name="Normal 4 14" xfId="3085" xr:uid="{EE1471E0-438E-42A7-B075-BEA6D3D31D6F}"/>
    <cellStyle name="Normal 4 14 2" xfId="3086" xr:uid="{B66000C5-D301-4CC3-8A3D-62A0D3DC2E63}"/>
    <cellStyle name="Normal 4 15" xfId="3087" xr:uid="{08453BA8-27C0-44E1-ADE7-FA5F09FA8158}"/>
    <cellStyle name="Normal 4 15 2" xfId="3088" xr:uid="{821ABA7D-8F41-4597-8C47-850339D1685C}"/>
    <cellStyle name="Normal 4 16" xfId="3089" xr:uid="{DF498F9C-E516-4201-8FAC-A2E323ADA447}"/>
    <cellStyle name="Normal 4 16 2" xfId="3090" xr:uid="{A05DFF19-0F1A-4C6F-99A0-23908D009D2A}"/>
    <cellStyle name="Normal 4 17" xfId="3091" xr:uid="{245EF0C3-0E98-48A9-922F-9A963692BF40}"/>
    <cellStyle name="Normal 4 17 2" xfId="3092" xr:uid="{064A6AA1-4AA2-4963-8B66-5C25D8E22597}"/>
    <cellStyle name="Normal 4 18" xfId="3093" xr:uid="{5B5B1291-CCAB-4995-B3EF-DF162C713DEC}"/>
    <cellStyle name="Normal 4 18 2" xfId="3094" xr:uid="{3740E975-09FF-4704-A18E-8D27AAF7E628}"/>
    <cellStyle name="Normal 4 19" xfId="3095" xr:uid="{AE98E8A0-B87A-4433-B50F-5CE0CD7E5DBD}"/>
    <cellStyle name="Normal 4 19 2" xfId="3096" xr:uid="{05A0B92E-3BC3-41E8-9ABE-138A65BE9607}"/>
    <cellStyle name="Normal 4 2" xfId="3097" xr:uid="{ECA1DAE6-3B59-451B-B8DB-B8808D7FF47C}"/>
    <cellStyle name="Normal 4 2 2" xfId="3098" xr:uid="{E6035E99-71BD-4448-8F94-8E9FBD20237A}"/>
    <cellStyle name="Normal 4 2 3" xfId="3099" xr:uid="{E749748A-7226-4804-A98C-117A8295F79F}"/>
    <cellStyle name="Normal 4 2 4" xfId="3100" xr:uid="{3BF394CC-FDAA-4AE4-AD5E-8D044D4C48C2}"/>
    <cellStyle name="Normal 4 2 5" xfId="3101" xr:uid="{5EB975BD-4EF4-463A-93A0-2F285560B04C}"/>
    <cellStyle name="Normal 4 2 6" xfId="3102" xr:uid="{028C5870-D166-43CE-816B-D6C8CD34E34E}"/>
    <cellStyle name="Normal 4 2 7" xfId="3103" xr:uid="{D35870BA-A626-4953-9625-5A2CDF87D271}"/>
    <cellStyle name="Normal 4 2 8" xfId="3104" xr:uid="{39B9D4E7-D699-4B6E-A330-14213009AEAF}"/>
    <cellStyle name="Normal 4 2 9" xfId="3105" xr:uid="{85B18B63-0775-4FDB-8342-CCF521C2FD60}"/>
    <cellStyle name="Normal 4 20" xfId="3106" xr:uid="{9983540C-B294-4DB8-AA6F-AF5EA8FA58E1}"/>
    <cellStyle name="Normal 4 20 2" xfId="3107" xr:uid="{AC3808DB-48C4-4FD3-A56A-2126902098E0}"/>
    <cellStyle name="Normal 4 21" xfId="3108" xr:uid="{34AC68AB-2D90-4EAE-A342-A4E4ACB21686}"/>
    <cellStyle name="Normal 4 21 2" xfId="3109" xr:uid="{3324F32B-9B39-4A2A-9C61-604465ED59B3}"/>
    <cellStyle name="Normal 4 21 2 2" xfId="3110" xr:uid="{AEBA7214-CA5E-4AA0-9DB9-1596FD1B7FE4}"/>
    <cellStyle name="Normal 4 21 2 2 2" xfId="3111" xr:uid="{02108A8B-AC6C-4044-AF85-DBC0DC2B3DC2}"/>
    <cellStyle name="Normal 4 21 2 2 2 2" xfId="3112" xr:uid="{A90D7D12-937A-43DC-A323-F8386A7BC13C}"/>
    <cellStyle name="Normal 4 21 2 2 3" xfId="3113" xr:uid="{40353D3A-CC31-48BE-954C-2AC9BEC509C1}"/>
    <cellStyle name="Normal 4 21 2 3" xfId="3114" xr:uid="{D2CBCF53-7C25-410D-9F18-A1C267759AA5}"/>
    <cellStyle name="Normal 4 21 2 3 2" xfId="3115" xr:uid="{3C084F42-409B-43EE-B5E9-54004E8B2022}"/>
    <cellStyle name="Normal 4 21 2 4" xfId="3116" xr:uid="{B4516DBA-3311-410D-9E87-7B1A84E7D950}"/>
    <cellStyle name="Normal 4 21 3" xfId="3117" xr:uid="{74D44877-3109-4136-8F5C-3FA4BB56FFD3}"/>
    <cellStyle name="Normal 4 21 3 2" xfId="3118" xr:uid="{9F1AE7D7-6349-4E13-B9D2-11FDC847B856}"/>
    <cellStyle name="Normal 4 21 3 2 2" xfId="3119" xr:uid="{EC10416B-C995-41D2-88B4-26EB817FD9BC}"/>
    <cellStyle name="Normal 4 21 3 2 2 2" xfId="3120" xr:uid="{FB51F67D-57A3-48A3-A15B-195BAA165A6A}"/>
    <cellStyle name="Normal 4 21 3 2 3" xfId="3121" xr:uid="{44C927AA-5FDC-4111-AB79-30748D266FDF}"/>
    <cellStyle name="Normal 4 21 3 3" xfId="3122" xr:uid="{DE1E5AB5-5035-4A73-B4C2-673E429FAC2C}"/>
    <cellStyle name="Normal 4 21 3 3 2" xfId="3123" xr:uid="{52EBCA29-25F0-496F-93F9-6B6471450640}"/>
    <cellStyle name="Normal 4 21 3 4" xfId="3124" xr:uid="{0130C657-BF7E-4DF0-A9A5-34EF0C02B030}"/>
    <cellStyle name="Normal 4 21 4" xfId="3125" xr:uid="{B3694D54-F863-4F24-A211-84146AD55AAB}"/>
    <cellStyle name="Normal 4 21 4 2" xfId="3126" xr:uid="{1211DEF9-98A4-45AF-AEBD-45A2728511E2}"/>
    <cellStyle name="Normal 4 21 4 2 2" xfId="3127" xr:uid="{CB90D839-AC3A-4172-9147-8B0662DC1C97}"/>
    <cellStyle name="Normal 4 21 4 2 2 2" xfId="3128" xr:uid="{101432A2-6ED6-4091-A07D-B3B21841353C}"/>
    <cellStyle name="Normal 4 21 4 2 3" xfId="3129" xr:uid="{6C5562A3-4C67-413A-BB54-9A7AD83A98E1}"/>
    <cellStyle name="Normal 4 21 4 3" xfId="3130" xr:uid="{280D1930-82D4-4A79-8555-01812F152811}"/>
    <cellStyle name="Normal 4 21 4 3 2" xfId="3131" xr:uid="{C7BF30DD-037A-4190-8F0D-FF866C588DA5}"/>
    <cellStyle name="Normal 4 21 4 4" xfId="3132" xr:uid="{B5CCDB6E-67E8-4A86-93EB-348B0714365D}"/>
    <cellStyle name="Normal 4 21 5" xfId="3133" xr:uid="{B17558AA-98E9-4C05-960C-93754FFE1207}"/>
    <cellStyle name="Normal 4 21 5 2" xfId="3134" xr:uid="{186BD01D-B832-4729-A6B4-4E45AD325F91}"/>
    <cellStyle name="Normal 4 21 5 2 2" xfId="3135" xr:uid="{FF8A88D9-64D1-4366-973E-E49E59D1B0DA}"/>
    <cellStyle name="Normal 4 21 5 3" xfId="3136" xr:uid="{651227D4-81F8-494C-93B4-570D793A37F0}"/>
    <cellStyle name="Normal 4 21 6" xfId="3137" xr:uid="{C3CADB7F-CF5D-4731-A414-F53645AAC8E9}"/>
    <cellStyle name="Normal 4 21 6 2" xfId="3138" xr:uid="{33E20125-B35D-47D1-ACEF-779CF8F93415}"/>
    <cellStyle name="Normal 4 21 7" xfId="3139" xr:uid="{9D586584-02F7-4AB6-838D-903DE8AF9A03}"/>
    <cellStyle name="Normal 4 21 8" xfId="3140" xr:uid="{2AED8257-393F-4611-815C-99ED83AA796A}"/>
    <cellStyle name="Normal 4 22" xfId="3141" xr:uid="{66FA5B36-6DC6-46D9-A192-A253F36AD058}"/>
    <cellStyle name="Normal 4 22 2" xfId="3142" xr:uid="{FB60CCA4-8C37-4D8C-8FF4-590300B14DB5}"/>
    <cellStyle name="Normal 4 22 2 2" xfId="3143" xr:uid="{7ABD59FD-0EF1-4BBD-A872-9B7F508A1B23}"/>
    <cellStyle name="Normal 4 22 2 2 2" xfId="3144" xr:uid="{23241C4A-A925-4475-B9F9-A146C2324E87}"/>
    <cellStyle name="Normal 4 22 2 3" xfId="3145" xr:uid="{9C88F752-313A-4246-8E6C-CC31ECCA19A7}"/>
    <cellStyle name="Normal 4 22 3" xfId="3146" xr:uid="{DF97A460-2336-4454-93C7-A0FD2DF91728}"/>
    <cellStyle name="Normal 4 22 3 2" xfId="3147" xr:uid="{47DE8913-E345-4E22-B688-9350C0B911B2}"/>
    <cellStyle name="Normal 4 22 4" xfId="3148" xr:uid="{057DEC05-DE7C-498E-B988-14D4ADF07EE2}"/>
    <cellStyle name="Normal 4 22 5" xfId="3149" xr:uid="{8F2E86AC-4D77-4FF1-A79E-F63947EF0C88}"/>
    <cellStyle name="Normal 4 23" xfId="3150" xr:uid="{02DB856D-4FCB-4D8C-93CE-CFA64085D937}"/>
    <cellStyle name="Normal 4 23 2" xfId="3151" xr:uid="{1A949900-115B-4172-A8BB-2C154E81AC5A}"/>
    <cellStyle name="Normal 4 23 2 2" xfId="3152" xr:uid="{EC8AAA57-54EE-4EE5-AA7A-A7B4D8A58B9A}"/>
    <cellStyle name="Normal 4 23 2 2 2" xfId="3153" xr:uid="{22AD3516-FDB8-45BF-9C6E-6999D51BCC06}"/>
    <cellStyle name="Normal 4 23 2 3" xfId="3154" xr:uid="{C51C6ADB-399D-4B4C-8426-64AF404E6D91}"/>
    <cellStyle name="Normal 4 23 3" xfId="3155" xr:uid="{7365F18F-5145-48BA-8D86-8E9C092DC2FF}"/>
    <cellStyle name="Normal 4 23 3 2" xfId="3156" xr:uid="{70996E45-7AD5-438F-A81E-9692D785A875}"/>
    <cellStyle name="Normal 4 23 4" xfId="3157" xr:uid="{0BB0C855-35EC-4D5F-88E8-1B9F67B63175}"/>
    <cellStyle name="Normal 4 23 5" xfId="3158" xr:uid="{6BC328D2-61BB-4071-A4C0-8EC561B382D8}"/>
    <cellStyle name="Normal 4 24" xfId="3159" xr:uid="{6095C2F4-1698-4171-8F4A-CE6A55AC7AB0}"/>
    <cellStyle name="Normal 4 24 2" xfId="3160" xr:uid="{954C75C0-81B8-4799-850E-CE2C1E40A9A6}"/>
    <cellStyle name="Normal 4 24 2 2" xfId="3161" xr:uid="{96EC3B99-0A3B-4DDF-B3B4-E9005A3DCE37}"/>
    <cellStyle name="Normal 4 24 2 2 2" xfId="3162" xr:uid="{9517A0C5-AF2D-499C-B248-CBEE9C99CFC0}"/>
    <cellStyle name="Normal 4 24 2 3" xfId="3163" xr:uid="{86AE88E2-7776-475D-949C-80DDEEE00825}"/>
    <cellStyle name="Normal 4 24 3" xfId="3164" xr:uid="{374194F4-8497-4013-8B52-DC22188CA12B}"/>
    <cellStyle name="Normal 4 24 3 2" xfId="3165" xr:uid="{F868D20F-A59C-4821-AA67-D796E440C699}"/>
    <cellStyle name="Normal 4 24 4" xfId="3166" xr:uid="{29118D90-2F82-445B-B4A6-2573DEA5528B}"/>
    <cellStyle name="Normal 4 24 5" xfId="3167" xr:uid="{F720EA09-8644-48EE-877B-5265D13DC73C}"/>
    <cellStyle name="Normal 4 25" xfId="3168" xr:uid="{F3BAA421-F958-4047-8412-A3C7E8E71AF2}"/>
    <cellStyle name="Normal 4 25 2" xfId="3169" xr:uid="{832EE305-7297-41F2-8F79-8FEE61991634}"/>
    <cellStyle name="Normal 4 25 2 2" xfId="3170" xr:uid="{C67474FC-FE6E-44BD-BC76-75A27BCD731F}"/>
    <cellStyle name="Normal 4 25 3" xfId="3171" xr:uid="{B29D6842-27B3-4DB7-8226-64CD4D947DD7}"/>
    <cellStyle name="Normal 4 25 4" xfId="3172" xr:uid="{30A9A355-0E2A-47A3-887D-2337438DD643}"/>
    <cellStyle name="Normal 4 26" xfId="3173" xr:uid="{DBBB525C-89FB-4175-A983-38F0A12BF49A}"/>
    <cellStyle name="Normal 4 26 2" xfId="3174" xr:uid="{5EE944B3-2D03-4010-934B-F2F8E07AD10B}"/>
    <cellStyle name="Normal 4 27" xfId="3175" xr:uid="{02F8081E-9E25-43E5-9715-8EDCD3D6CC85}"/>
    <cellStyle name="Normal 4 27 2" xfId="3176" xr:uid="{77C45819-D6CE-4BD2-9CF8-6A1040868414}"/>
    <cellStyle name="Normal 4 27 2 2" xfId="3177" xr:uid="{652240AF-B90A-4348-822E-6412C16BFD38}"/>
    <cellStyle name="Normal 4 27 3" xfId="3178" xr:uid="{F8B9AC1E-05EC-41A3-A9FC-C3B979445D9C}"/>
    <cellStyle name="Normal 4 27 4" xfId="3179" xr:uid="{7A4D0C3E-5F23-45DD-8300-472CA0FBB52C}"/>
    <cellStyle name="Normal 4 28" xfId="3180" xr:uid="{9BD85603-9898-4953-B8B7-99EB807177D9}"/>
    <cellStyle name="Normal 4 28 2" xfId="3181" xr:uid="{7CC2A687-9CED-46F1-8F22-7C666D6E6DF3}"/>
    <cellStyle name="Normal 4 28 3" xfId="3182" xr:uid="{B3E66D1B-02A1-4935-9CF2-4411BDD752FE}"/>
    <cellStyle name="Normal 4 29" xfId="3183" xr:uid="{A1F2A8BA-0D48-4313-B88E-5DE9513486E7}"/>
    <cellStyle name="Normal 4 29 2" xfId="3184" xr:uid="{43275657-1859-4491-935B-C3760942AB19}"/>
    <cellStyle name="Normal 4 3" xfId="3185" xr:uid="{7CB72920-E929-433C-9B29-E56FB3BB76D7}"/>
    <cellStyle name="Normal 4 3 2" xfId="3186" xr:uid="{AAA2FE38-BC89-490F-B473-DEEE81A919EC}"/>
    <cellStyle name="Normal 4 3 2 2" xfId="3187" xr:uid="{CE18F5A3-A8C0-483C-9444-ADBE279632A9}"/>
    <cellStyle name="Normal 4 3 2 2 2" xfId="3188" xr:uid="{1A1A8B78-8B41-438C-98D3-A5A9897E8FFD}"/>
    <cellStyle name="Normal 4 3 2 3" xfId="3189" xr:uid="{0B615351-81BB-4214-BE99-EC01A2378789}"/>
    <cellStyle name="Normal 4 3 2 4" xfId="3190" xr:uid="{8E450C1E-BC49-4611-8340-74A66FF787DC}"/>
    <cellStyle name="Normal 4 3 3" xfId="3191" xr:uid="{47BF6D0D-A0E9-4A26-BD0E-F2DAB9692BFA}"/>
    <cellStyle name="Normal 4 3 4" xfId="3192" xr:uid="{1455D436-CA8D-4012-96D2-6B903916CFF7}"/>
    <cellStyle name="Normal 4 30" xfId="3193" xr:uid="{BF860CD3-9653-49A2-83CE-32AE1231B7B6}"/>
    <cellStyle name="Normal 4 30 2" xfId="3194" xr:uid="{AEF54D5E-6A1D-4B0F-BD26-7E914FDB5192}"/>
    <cellStyle name="Normal 4 31" xfId="3195" xr:uid="{FC6FBB23-C3E3-4CA1-B39C-72C4F2233892}"/>
    <cellStyle name="Normal 4 31 2" xfId="3196" xr:uid="{823C48F0-DD49-479C-8BEA-100662ECCA67}"/>
    <cellStyle name="Normal 4 32" xfId="3197" xr:uid="{C6BB5E50-E7C5-4276-A4D3-B266524B9DAF}"/>
    <cellStyle name="Normal 4 32 2" xfId="3198" xr:uid="{37B53311-11C8-4DA1-8826-5E126A04F4FE}"/>
    <cellStyle name="Normal 4 33" xfId="3199" xr:uid="{0A71FB20-CAD8-4818-ABC9-DF81B5D1928A}"/>
    <cellStyle name="Normal 4 33 2" xfId="3200" xr:uid="{97E1E9CB-682C-4683-9775-0801DF2B8278}"/>
    <cellStyle name="Normal 4 34" xfId="3201" xr:uid="{F8E88E1B-9527-4C08-9094-48F37F7938AC}"/>
    <cellStyle name="Normal 4 35" xfId="3202" xr:uid="{396DC067-4C1B-4249-BFFC-911C5EAC7F5D}"/>
    <cellStyle name="Normal 4 36" xfId="3203" xr:uid="{DF028050-0757-4719-94F1-DCEFED40559E}"/>
    <cellStyle name="Normal 4 37" xfId="3204" xr:uid="{E91CBD2C-B342-43D2-878E-06B2FC6B6C34}"/>
    <cellStyle name="Normal 4 38" xfId="3205" xr:uid="{ED54CA6D-AF01-42AB-A6AC-9F3212F45DC3}"/>
    <cellStyle name="Normal 4 39" xfId="3206" xr:uid="{BCBB66DE-7ED9-4B3D-A21B-18ECFDAF10FC}"/>
    <cellStyle name="Normal 4 4" xfId="3207" xr:uid="{FD08E848-95D1-47C4-B471-DA42B131AE00}"/>
    <cellStyle name="Normal 4 4 2" xfId="3208" xr:uid="{D342D010-76E4-47F7-8A27-E615E68F2C27}"/>
    <cellStyle name="Normal 4 4 3" xfId="3209" xr:uid="{ADED433C-70E6-4199-9DF1-D0F8EAC29762}"/>
    <cellStyle name="Normal 4 4 4" xfId="3210" xr:uid="{41540836-E67B-4880-A0AF-B6CFB45B5C9F}"/>
    <cellStyle name="Normal 4 40" xfId="3211" xr:uid="{56BAD067-E30B-4961-990A-6BDE7F43AC0F}"/>
    <cellStyle name="Normal 4 41" xfId="3212" xr:uid="{508E6BE8-68C1-4676-8B75-04DE8E19E605}"/>
    <cellStyle name="Normal 4 42" xfId="3213" xr:uid="{8FB00C41-419F-4ED9-A5BF-F5B61B2680B0}"/>
    <cellStyle name="Normal 4 43" xfId="3214" xr:uid="{79073E20-95A5-4D2D-8497-DCA0E8045AA8}"/>
    <cellStyle name="Normal 4 44" xfId="3215" xr:uid="{4F6DC991-BFDB-4B91-9F95-177F259BADCD}"/>
    <cellStyle name="Normal 4 45" xfId="3216" xr:uid="{728FC75A-7290-4EAC-BDBA-37569F8CA35B}"/>
    <cellStyle name="Normal 4 46" xfId="3217" xr:uid="{B7D53C51-C471-40FF-A1FD-61F42884CD9E}"/>
    <cellStyle name="Normal 4 47" xfId="3218" xr:uid="{0C431B2F-1B84-4A71-8631-BE1F059D0DF1}"/>
    <cellStyle name="Normal 4 48" xfId="3219" xr:uid="{1100744E-477B-4352-903F-CA52105A0BA7}"/>
    <cellStyle name="Normal 4 49" xfId="3220" xr:uid="{20D28658-1265-4A02-A1D8-F7E765B738DE}"/>
    <cellStyle name="Normal 4 5" xfId="3221" xr:uid="{B78FFD37-F484-427F-9CB5-61CC3B1994F1}"/>
    <cellStyle name="Normal 4 5 2" xfId="3222" xr:uid="{E1A4942C-02AA-4BD4-B245-35BA1AF67FD7}"/>
    <cellStyle name="Normal 4 50" xfId="3223" xr:uid="{4D77DA3D-6728-46CE-9846-2E6DBBBFAB01}"/>
    <cellStyle name="Normal 4 51" xfId="3224" xr:uid="{5D9AC414-9489-445D-8F2D-675D84612F12}"/>
    <cellStyle name="Normal 4 52" xfId="3225" xr:uid="{66C90A7A-1A83-4737-A83C-2916545F9286}"/>
    <cellStyle name="Normal 4 53" xfId="3226" xr:uid="{4F6BF670-10FC-4840-93D0-722B7AB319DC}"/>
    <cellStyle name="Normal 4 54" xfId="3227" xr:uid="{42683726-90C7-4E80-A4C0-93BA2A334A59}"/>
    <cellStyle name="Normal 4 55" xfId="3228" xr:uid="{43966ECA-25A7-44B5-8DF9-F5F1DFDF4BAD}"/>
    <cellStyle name="Normal 4 56" xfId="3229" xr:uid="{D8D7AE4B-2860-4717-BB43-602358B5CE5D}"/>
    <cellStyle name="Normal 4 57" xfId="3230" xr:uid="{9A561EE1-2B74-4BC5-9839-A79C7416728E}"/>
    <cellStyle name="Normal 4 58" xfId="3231" xr:uid="{4E1EB60B-7D2D-48D7-A83F-D92E39AB4248}"/>
    <cellStyle name="Normal 4 59" xfId="3232" xr:uid="{7BECF5A7-45F6-4A50-A5F3-83E62C512337}"/>
    <cellStyle name="Normal 4 6" xfId="3233" xr:uid="{78C34866-0787-49DE-BF8B-4A356C465578}"/>
    <cellStyle name="Normal 4 6 2" xfId="3234" xr:uid="{1F50C9A7-5CCD-433B-8528-F5748C904F51}"/>
    <cellStyle name="Normal 4 60" xfId="3235" xr:uid="{9D987BD6-E2AC-4601-9AE2-6DE182361D07}"/>
    <cellStyle name="Normal 4 61" xfId="3236" xr:uid="{4AD46FB7-96E1-43BD-A975-C990211AB06F}"/>
    <cellStyle name="Normal 4 62" xfId="3237" xr:uid="{568A7FDB-2E69-499C-95FC-8843CA29D842}"/>
    <cellStyle name="Normal 4 63" xfId="3238" xr:uid="{2E4E3AD8-0BE2-43B5-82E8-6C1E47633546}"/>
    <cellStyle name="Normal 4 64" xfId="3239" xr:uid="{7DCFFD2A-6ABE-440B-83B6-AF66C1F8EDE5}"/>
    <cellStyle name="Normal 4 65" xfId="3240" xr:uid="{FC149D5F-83E2-4035-90E5-3E06FC143696}"/>
    <cellStyle name="Normal 4 66" xfId="3241" xr:uid="{C19C4246-BDDF-4949-AF25-EC15DA7C08DA}"/>
    <cellStyle name="Normal 4 67" xfId="3242" xr:uid="{7B939871-0555-4C45-A098-542611CA5509}"/>
    <cellStyle name="Normal 4 68" xfId="3243" xr:uid="{F11114D7-7B1D-41ED-8849-865868D6DC33}"/>
    <cellStyle name="Normal 4 69" xfId="3244" xr:uid="{A88FE045-6E50-43E9-ABE1-75643C3D9952}"/>
    <cellStyle name="Normal 4 7" xfId="3245" xr:uid="{B5C637E2-B757-4841-A524-00A3B9BED517}"/>
    <cellStyle name="Normal 4 7 2" xfId="3246" xr:uid="{F02C727A-54FF-44C1-952B-42F0DA083C05}"/>
    <cellStyle name="Normal 4 70" xfId="3247" xr:uid="{8A0CF3E3-5AD3-4A2E-AFBA-D9F0319BBB97}"/>
    <cellStyle name="Normal 4 71" xfId="3248" xr:uid="{A5649B73-647A-430C-87FD-90F37CF3F938}"/>
    <cellStyle name="Normal 4 72" xfId="3249" xr:uid="{350C1404-0895-4F23-A9D6-17BFE471A9C9}"/>
    <cellStyle name="Normal 4 73" xfId="3250" xr:uid="{555F441E-1FB4-4CFD-AE84-DB38DA503D7A}"/>
    <cellStyle name="Normal 4 74" xfId="3251" xr:uid="{94EF527F-51D2-4464-8910-339ED07799EE}"/>
    <cellStyle name="Normal 4 75" xfId="3252" xr:uid="{597F9ED7-4666-47D4-9156-4383DF8FCDB0}"/>
    <cellStyle name="Normal 4 76" xfId="3253" xr:uid="{6F457215-3A93-4724-8CA1-27C117CEB3C2}"/>
    <cellStyle name="Normal 4 77" xfId="3254" xr:uid="{87CB4380-4547-444C-B4DE-7C439B2FCF2F}"/>
    <cellStyle name="Normal 4 78" xfId="3255" xr:uid="{4F76DFC0-AD75-488F-8BBA-737A569AAFD6}"/>
    <cellStyle name="Normal 4 79" xfId="3256" xr:uid="{0C8E7B99-86B3-4A1A-AF54-FA2F3883136C}"/>
    <cellStyle name="Normal 4 8" xfId="3257" xr:uid="{44CA6459-D827-464D-BBFB-17D82FC66E71}"/>
    <cellStyle name="Normal 4 8 2" xfId="3258" xr:uid="{1F26A567-122C-42DB-985B-C9556B55ED44}"/>
    <cellStyle name="Normal 4 80" xfId="3259" xr:uid="{AF7003DA-B201-4FFD-9805-32117B543584}"/>
    <cellStyle name="Normal 4 81" xfId="3260" xr:uid="{6F0AE6FE-FF50-4528-BFAA-DAB92EAD2382}"/>
    <cellStyle name="Normal 4 82" xfId="3261" xr:uid="{7B6D0A30-51CC-47C8-BE3C-FD426E4E97CA}"/>
    <cellStyle name="Normal 4 83" xfId="3262" xr:uid="{AED118FD-ABE0-4B44-BB22-A4BFD5E6AAA0}"/>
    <cellStyle name="Normal 4 84" xfId="3263" xr:uid="{FB46F38D-969C-4A5B-A3B0-16A2A3662F2F}"/>
    <cellStyle name="Normal 4 85" xfId="3264" xr:uid="{02146570-F62F-4131-8CF6-ABEC5F16A313}"/>
    <cellStyle name="Normal 4 86" xfId="3265" xr:uid="{C677BBFC-6AA5-4461-87F1-CB59D2566853}"/>
    <cellStyle name="Normal 4 87" xfId="3266" xr:uid="{8789E190-A91A-446E-8A39-D3F1466AC798}"/>
    <cellStyle name="Normal 4 88" xfId="3267" xr:uid="{8FB97FC7-CD83-402A-B305-F25721DD9E6F}"/>
    <cellStyle name="Normal 4 89" xfId="3268" xr:uid="{130E81F2-7F02-4B8B-A36C-B016D9FDAC73}"/>
    <cellStyle name="Normal 4 9" xfId="3269" xr:uid="{5FDC7ED5-0082-4A24-856D-095DEE291E47}"/>
    <cellStyle name="Normal 4 9 2" xfId="3270" xr:uid="{B3A72FE2-52F4-4A0E-9D76-EAAFE67B6348}"/>
    <cellStyle name="Normal 4 90" xfId="3271" xr:uid="{DFB9DF8C-D691-4AB8-B74A-C1631E113791}"/>
    <cellStyle name="Normal 4 91" xfId="3272" xr:uid="{F3F1844C-D97A-4C93-859B-C43C54028B83}"/>
    <cellStyle name="Normal 4 92" xfId="3273" xr:uid="{F8DE54A5-3F78-45CF-B703-666C820F7504}"/>
    <cellStyle name="Normal 4 93" xfId="3274" xr:uid="{371B42A8-CE58-4F47-A78B-5B5051137D96}"/>
    <cellStyle name="Normal 4 94" xfId="3275" xr:uid="{94B11C9F-9E80-40C3-8F8D-B10C9BDBBF34}"/>
    <cellStyle name="Normal 4 95" xfId="3276" xr:uid="{625539D5-44A7-4BA5-9E5A-2C19533E3CA0}"/>
    <cellStyle name="Normal 4 96" xfId="3277" xr:uid="{70DCA687-BF32-49EC-98A6-75F42A7B8030}"/>
    <cellStyle name="Normal 4 97" xfId="3278" xr:uid="{FDBC0CB7-2D88-487F-94F6-C888695378E6}"/>
    <cellStyle name="Normal 4 98" xfId="3279" xr:uid="{17B082B9-3746-4615-BDB2-14309EC0D5B6}"/>
    <cellStyle name="Normal 4 99" xfId="3280" xr:uid="{D20B7D52-9098-4D88-9466-6411C4C47F09}"/>
    <cellStyle name="Normal 40" xfId="3281" xr:uid="{BB1BFA60-7C28-44B6-A0DB-85DF6A54A7BA}"/>
    <cellStyle name="Normal 41" xfId="3282" xr:uid="{467FF5B1-13BB-4A60-A1C9-F8AB4F86207F}"/>
    <cellStyle name="Normal 42" xfId="3283" xr:uid="{4D3A4DBF-F652-47F6-9D6A-AFD2456858E1}"/>
    <cellStyle name="Normal 43" xfId="3284" xr:uid="{02317ECA-6037-42E3-AB46-1AA6EDF5123C}"/>
    <cellStyle name="Normal 44" xfId="3285" xr:uid="{5B135252-2527-4197-BF99-D866CF514990}"/>
    <cellStyle name="Normal 45" xfId="3286" xr:uid="{21D312EB-0C8D-4360-9046-76F2554DAC0C}"/>
    <cellStyle name="Normal 46" xfId="3287" xr:uid="{1B267C01-B207-4EFD-8153-87DCC233A2E9}"/>
    <cellStyle name="Normal 47" xfId="3288" xr:uid="{56B08B23-1E52-4E01-A59F-DDF262BD0D94}"/>
    <cellStyle name="Normal 47 10" xfId="3289" xr:uid="{93C632D8-96BF-4076-9DC4-1B5438137BFD}"/>
    <cellStyle name="Normal 47 11" xfId="3290" xr:uid="{EB6C9D54-8CF3-49E6-A8AF-93CCF871ED1C}"/>
    <cellStyle name="Normal 47 11 2" xfId="3291" xr:uid="{CCF7252A-DE57-4BA9-A721-873D4A01BD8B}"/>
    <cellStyle name="Normal 47 11 3" xfId="3292" xr:uid="{F5386B15-AAB0-48E1-905B-62F0D06B61BB}"/>
    <cellStyle name="Normal 47 11 4" xfId="3293" xr:uid="{705F1615-45D6-4BC5-9F24-EA75779DB9FE}"/>
    <cellStyle name="Normal 47 11 5" xfId="3294" xr:uid="{27B60E80-0A04-45C8-AFE8-7F3B76A899EB}"/>
    <cellStyle name="Normal 47 11 6" xfId="3295" xr:uid="{EE4545B6-5DAA-4C40-B615-6E4D134AC8EF}"/>
    <cellStyle name="Normal 47 11 7" xfId="3296" xr:uid="{BD78F083-0E64-4B54-B301-39CAA47E8610}"/>
    <cellStyle name="Normal 47 11 8" xfId="3297" xr:uid="{276F3F8E-43D0-4314-9029-1A10F795BAD9}"/>
    <cellStyle name="Normal 47 12" xfId="3298" xr:uid="{88A15EF0-EDAE-41A6-8DB9-33EBFF197AEF}"/>
    <cellStyle name="Normal 47 13" xfId="3299" xr:uid="{75467BE8-E250-41F7-A7B8-0FC6FED932C2}"/>
    <cellStyle name="Normal 47 14" xfId="3300" xr:uid="{8AEFDC23-542C-482D-AACE-D788539C0FE7}"/>
    <cellStyle name="Normal 47 15" xfId="3301" xr:uid="{ADAB5C1D-F72F-4118-A3AA-82DA0BB1A013}"/>
    <cellStyle name="Normal 47 16" xfId="3302" xr:uid="{7DDF0B26-50F8-4013-B69B-181D0234CE06}"/>
    <cellStyle name="Normal 47 17" xfId="3303" xr:uid="{FC0B0668-DF48-4030-9894-984A319E72A4}"/>
    <cellStyle name="Normal 47 2" xfId="3304" xr:uid="{475BBDDA-2FDE-4710-84AA-292031A38291}"/>
    <cellStyle name="Normal 47 3" xfId="3305" xr:uid="{3A0199C6-9BAE-457A-803F-B7D1CCC4831C}"/>
    <cellStyle name="Normal 47 3 2" xfId="3306" xr:uid="{0A4F1D41-FC42-4BD3-8A62-CDABA56CD597}"/>
    <cellStyle name="Normal 47 3 3" xfId="3307" xr:uid="{B968BC95-E9D3-4C24-8280-B478361E4F59}"/>
    <cellStyle name="Normal 47 3 4" xfId="3308" xr:uid="{BDF84216-6738-44FC-A15F-1EB36E4CAFE2}"/>
    <cellStyle name="Normal 47 3 5" xfId="3309" xr:uid="{14F2340C-11A2-4213-B535-AFE48903433C}"/>
    <cellStyle name="Normal 47 3 6" xfId="3310" xr:uid="{DD94058B-7A2A-45ED-A6E5-378882B135F6}"/>
    <cellStyle name="Normal 47 3 7" xfId="3311" xr:uid="{8724D31F-A08B-4DF8-B92C-524D031E8462}"/>
    <cellStyle name="Normal 47 3 8" xfId="3312" xr:uid="{9BF7C050-2601-45FB-8D48-47519DF6FAC4}"/>
    <cellStyle name="Normal 47 4" xfId="3313" xr:uid="{0EC185C5-3B27-4A97-9B52-1862D0BAC6A3}"/>
    <cellStyle name="Normal 47 4 2" xfId="3314" xr:uid="{83711416-4FEC-4251-8524-9D73F4F4BF74}"/>
    <cellStyle name="Normal 47 4 3" xfId="3315" xr:uid="{3C5EDBFA-13D6-41A8-BFC8-07662A15AFE7}"/>
    <cellStyle name="Normal 47 4 4" xfId="3316" xr:uid="{DA4C3CAB-3C7E-4339-BD4C-D80E9A14E782}"/>
    <cellStyle name="Normal 47 4 5" xfId="3317" xr:uid="{1815FE60-FA2F-47C1-8A7B-6AC14EBEE4DD}"/>
    <cellStyle name="Normal 47 4 6" xfId="3318" xr:uid="{AC6A7720-A8A3-45AD-9D4D-FD4D296CAA25}"/>
    <cellStyle name="Normal 47 4 7" xfId="3319" xr:uid="{7611A55D-0320-4652-81D3-24024DC8DA96}"/>
    <cellStyle name="Normal 47 4 8" xfId="3320" xr:uid="{52232978-7A37-4942-97DD-4CD057C3F630}"/>
    <cellStyle name="Normal 47 5" xfId="3321" xr:uid="{C6EAB447-C7E9-4ED1-B255-4A2DEB9A5F9C}"/>
    <cellStyle name="Normal 47 5 2" xfId="3322" xr:uid="{D6997107-276B-40F4-BDD8-ECC510298793}"/>
    <cellStyle name="Normal 47 5 3" xfId="3323" xr:uid="{B3691CC7-61E0-4201-8E8E-85599346F959}"/>
    <cellStyle name="Normal 47 5 4" xfId="3324" xr:uid="{F205CF44-49F2-4C43-8279-BE9A96A26165}"/>
    <cellStyle name="Normal 47 5 5" xfId="3325" xr:uid="{83052BD5-FC0B-4F2F-86F4-847D50E7AD1A}"/>
    <cellStyle name="Normal 47 5 6" xfId="3326" xr:uid="{5AD42034-827F-49FB-8DDD-775D1FF05545}"/>
    <cellStyle name="Normal 47 5 7" xfId="3327" xr:uid="{D1B93668-DE85-4524-AAFB-EBFFF34CBD83}"/>
    <cellStyle name="Normal 47 5 8" xfId="3328" xr:uid="{95E10C84-CE49-4D71-93FB-E241F0CE9AAF}"/>
    <cellStyle name="Normal 47 6" xfId="3329" xr:uid="{9428B924-A8C1-4A94-B697-63721F2D8B73}"/>
    <cellStyle name="Normal 47 6 2" xfId="3330" xr:uid="{714D34EE-F26D-40A8-9C65-20A2141A9F9C}"/>
    <cellStyle name="Normal 47 6 3" xfId="3331" xr:uid="{FDB8B0C7-FE6F-477E-8AC2-A860097C3EB9}"/>
    <cellStyle name="Normal 47 6 4" xfId="3332" xr:uid="{AB567AB8-F909-4C76-8363-37946773B5F4}"/>
    <cellStyle name="Normal 47 6 5" xfId="3333" xr:uid="{D2AA067E-A626-4E1E-9272-A8C8ED989877}"/>
    <cellStyle name="Normal 47 6 6" xfId="3334" xr:uid="{E569C197-F000-486F-9688-60D773CB4B50}"/>
    <cellStyle name="Normal 47 6 7" xfId="3335" xr:uid="{998FE90F-F6EF-430D-8A26-CB059684E4F6}"/>
    <cellStyle name="Normal 47 6 8" xfId="3336" xr:uid="{9B458169-A020-45B4-B06C-740FA14263EB}"/>
    <cellStyle name="Normal 47 7" xfId="3337" xr:uid="{46C8C126-7C85-42D0-8816-DB6B149B20D6}"/>
    <cellStyle name="Normal 47 7 2" xfId="3338" xr:uid="{806EBE0B-9D94-46BA-AC01-8A1D5B9C445E}"/>
    <cellStyle name="Normal 47 7 3" xfId="3339" xr:uid="{688DE8FB-2B02-4FE9-8079-79A5CEAB4573}"/>
    <cellStyle name="Normal 47 7 4" xfId="3340" xr:uid="{64F04B58-4804-4826-AFC9-F53FDD564597}"/>
    <cellStyle name="Normal 47 7 5" xfId="3341" xr:uid="{E0566E2A-334A-4E06-9A45-F4970AD24ECC}"/>
    <cellStyle name="Normal 47 7 6" xfId="3342" xr:uid="{1C5F4F3B-28DC-46A1-A2BF-D4C80E0DD578}"/>
    <cellStyle name="Normal 47 7 7" xfId="3343" xr:uid="{066062E1-7816-4586-8601-109F302022AB}"/>
    <cellStyle name="Normal 47 7 8" xfId="3344" xr:uid="{7A40E492-6BA0-4579-9D87-7AB6C931A446}"/>
    <cellStyle name="Normal 47 8" xfId="3345" xr:uid="{E8191068-FCE1-4592-ACE7-44FFC871B911}"/>
    <cellStyle name="Normal 47 8 2" xfId="3346" xr:uid="{DAD3E56B-F497-47BB-ACC9-1DF12AD7E2B1}"/>
    <cellStyle name="Normal 47 8 3" xfId="3347" xr:uid="{B3A18A4F-5F3D-4A16-B27F-FC083AF4305E}"/>
    <cellStyle name="Normal 47 8 4" xfId="3348" xr:uid="{E248CC78-51A3-4F3F-97ED-9F2033516788}"/>
    <cellStyle name="Normal 47 8 5" xfId="3349" xr:uid="{AEA7C500-25A9-4F37-B498-6FA86FB3B0C4}"/>
    <cellStyle name="Normal 47 8 6" xfId="3350" xr:uid="{93DF80FB-F644-4111-B162-29879CEC702C}"/>
    <cellStyle name="Normal 47 8 7" xfId="3351" xr:uid="{9DD90B86-A130-4F16-A846-72366B1F8801}"/>
    <cellStyle name="Normal 47 8 8" xfId="3352" xr:uid="{12F84008-518F-4ADE-B74E-C83FB853D2CD}"/>
    <cellStyle name="Normal 47 9" xfId="3353" xr:uid="{BBF5215A-975A-4A0B-A4A3-A049C5253549}"/>
    <cellStyle name="Normal 48" xfId="3354" xr:uid="{C11CBEBA-1B59-4628-A605-1AEEBC201A5C}"/>
    <cellStyle name="Normal 49" xfId="3355" xr:uid="{EB252B03-3841-4B7A-AC02-612B391AF8F9}"/>
    <cellStyle name="Normal 49 2" xfId="3356" xr:uid="{FBC4BF2F-F673-4EB3-B747-1D14607EE8C2}"/>
    <cellStyle name="Normal 49 2 2" xfId="3357" xr:uid="{0979C2F2-BA94-49E0-B70A-5079D49DA514}"/>
    <cellStyle name="Normal 49 2 2 2" xfId="3358" xr:uid="{303C3041-03CC-4371-99D6-851D821FF4E6}"/>
    <cellStyle name="Normal 49 2 2 2 2" xfId="3359" xr:uid="{E29729F8-36D0-4E39-B2EA-9FC75A9342C1}"/>
    <cellStyle name="Normal 49 2 2 3" xfId="3360" xr:uid="{0BE2CE4A-1407-45F6-BCCB-D25577879CBD}"/>
    <cellStyle name="Normal 49 2 3" xfId="3361" xr:uid="{0A6E6379-453C-4BA9-ABBD-E71F84B22960}"/>
    <cellStyle name="Normal 49 2 3 2" xfId="3362" xr:uid="{D94DB4E3-739C-4E76-96FF-A10E483499DC}"/>
    <cellStyle name="Normal 49 2 4" xfId="3363" xr:uid="{58F2CA97-1D53-4DE1-983D-A1CF11195410}"/>
    <cellStyle name="Normal 49 3" xfId="3364" xr:uid="{135F909B-CF57-4CD7-8296-DB419D02105A}"/>
    <cellStyle name="Normal 49 3 2" xfId="3365" xr:uid="{286366ED-1362-4A35-BC64-5BCAE813F3C6}"/>
    <cellStyle name="Normal 49 3 2 2" xfId="3366" xr:uid="{36FFADF5-971D-4A5A-873A-51A60BFF4EB9}"/>
    <cellStyle name="Normal 49 3 2 2 2" xfId="3367" xr:uid="{B1BC15E0-F3CC-487A-8C5C-E83B045275E7}"/>
    <cellStyle name="Normal 49 3 2 3" xfId="3368" xr:uid="{87CA1E7F-572F-424F-B572-EDEA1D6F2563}"/>
    <cellStyle name="Normal 49 3 3" xfId="3369" xr:uid="{14CD4816-5AAE-4C4B-8261-F8018374471B}"/>
    <cellStyle name="Normal 49 3 3 2" xfId="3370" xr:uid="{5748D030-38EA-453F-8EA6-F306DDCF38D9}"/>
    <cellStyle name="Normal 49 3 4" xfId="3371" xr:uid="{22A2419E-0926-4CF0-98B2-DC5936DDDB1B}"/>
    <cellStyle name="Normal 49 4" xfId="3372" xr:uid="{6CF87318-EBC6-4C4A-BBDF-F1694FE5C076}"/>
    <cellStyle name="Normal 49 4 2" xfId="3373" xr:uid="{B9E1FAA8-15C8-4513-A709-FCAC87D4549E}"/>
    <cellStyle name="Normal 49 4 2 2" xfId="3374" xr:uid="{06C11B02-2941-443C-9AF5-E7D15ACC70EA}"/>
    <cellStyle name="Normal 49 4 2 2 2" xfId="3375" xr:uid="{D14BA1BE-E3A9-4337-9285-389F7C6AD6E9}"/>
    <cellStyle name="Normal 49 4 2 3" xfId="3376" xr:uid="{835DDC45-6411-490C-B9D7-7BFA5DAB9786}"/>
    <cellStyle name="Normal 49 4 3" xfId="3377" xr:uid="{B599CB5C-9367-48A1-969C-775634CFCE66}"/>
    <cellStyle name="Normal 49 4 3 2" xfId="3378" xr:uid="{CCD09EFA-2BC2-4EE5-A604-EE20FCD5536D}"/>
    <cellStyle name="Normal 49 4 4" xfId="3379" xr:uid="{83B28A86-7722-4AD3-8018-2846DA6B95CD}"/>
    <cellStyle name="Normal 49 5" xfId="3380" xr:uid="{ECD38C1F-DFB0-463E-8FE2-A8780E5FA118}"/>
    <cellStyle name="Normal 49 5 2" xfId="3381" xr:uid="{885FFAD8-F4FB-411F-A4BD-EE3A8371F83E}"/>
    <cellStyle name="Normal 49 5 2 2" xfId="3382" xr:uid="{195A0012-546F-4850-837D-101CC39929BC}"/>
    <cellStyle name="Normal 49 5 3" xfId="3383" xr:uid="{64D41B3E-EE59-45DA-9C99-230DBCC92232}"/>
    <cellStyle name="Normal 49 6" xfId="3384" xr:uid="{1FD85818-867B-4356-8E33-CB2A9BB29D34}"/>
    <cellStyle name="Normal 49 6 2" xfId="3385" xr:uid="{806D88C2-589F-4FDA-80F8-BEF0B578EDC1}"/>
    <cellStyle name="Normal 49 7" xfId="3386" xr:uid="{C706C34A-24AA-4A5D-9FBB-D045CFAD7A4C}"/>
    <cellStyle name="Normal 49 8" xfId="3387" xr:uid="{E22BAE8D-3571-462C-8D4F-AEF4DFD39346}"/>
    <cellStyle name="Normal 5" xfId="18" xr:uid="{BBA1E0A9-1531-4DE2-A9D4-64167F044060}"/>
    <cellStyle name="Normal-- 5" xfId="4008" xr:uid="{1C82D2F8-D2FC-410A-8528-C987A199CDEB}"/>
    <cellStyle name="Normal 5 10" xfId="3388" xr:uid="{D779E278-4B55-4736-8EF5-4897FF64C461}"/>
    <cellStyle name="Normal 5 10 2" xfId="3389" xr:uid="{352514E5-82D5-4527-8D0D-4D18D817AFDC}"/>
    <cellStyle name="Normal 5 100" xfId="3390" xr:uid="{71F5DAC3-E046-4F81-85A7-FB97FBCC650E}"/>
    <cellStyle name="Normal 5 101" xfId="3391" xr:uid="{19CD9DBD-5EFC-4F6C-96F0-4F78BE6A2608}"/>
    <cellStyle name="Normal 5 102" xfId="3392" xr:uid="{7F6F9A52-7D31-482B-B8B9-B0BE7F38AB00}"/>
    <cellStyle name="Normal 5 103" xfId="3393" xr:uid="{7196A8AA-A65D-4AA4-9D14-371D61C7B2D9}"/>
    <cellStyle name="Normal 5 104" xfId="3394" xr:uid="{38B72494-6DB2-4557-A882-57E51928AAC5}"/>
    <cellStyle name="Normal 5 105" xfId="3395" xr:uid="{BEE76ABA-5C53-4C70-97ED-E35289AC0E21}"/>
    <cellStyle name="Normal 5 106" xfId="3396" xr:uid="{C1AE8271-8B2F-406E-90BD-B016548863A6}"/>
    <cellStyle name="Normal 5 107" xfId="3397" xr:uid="{E62008D8-B09D-4B84-AA16-79F1041D62A4}"/>
    <cellStyle name="Normal 5 108" xfId="3398" xr:uid="{A7F6CC49-B448-4D5B-A477-D5DFB09738AE}"/>
    <cellStyle name="Normal 5 109" xfId="3399" xr:uid="{AC9E0A31-5148-4646-AFCE-02C480928A20}"/>
    <cellStyle name="Normal 5 11" xfId="3400" xr:uid="{C1B60DCB-598E-4C1A-BCEB-0EE78C5B20DF}"/>
    <cellStyle name="Normal 5 11 2" xfId="3401" xr:uid="{08645316-7F9E-42DB-9DCE-4CC6656CC6D9}"/>
    <cellStyle name="Normal 5 110" xfId="3402" xr:uid="{67F65B20-2370-4E7F-897A-E2DC691EC812}"/>
    <cellStyle name="Normal 5 111" xfId="3403" xr:uid="{5FACE8BD-B78D-44B2-8BFB-2EF245A45EDF}"/>
    <cellStyle name="Normal 5 112" xfId="3404" xr:uid="{6DD8FDD9-E46B-4D85-93B8-7B5C001EC326}"/>
    <cellStyle name="Normal 5 113" xfId="3405" xr:uid="{04E14AF5-5785-4E88-8DF1-D2B6B2149603}"/>
    <cellStyle name="Normal 5 114" xfId="74" xr:uid="{D1C0D594-1638-4419-AAC5-A167763A2B2F}"/>
    <cellStyle name="Normal 5 115" xfId="4629" xr:uid="{353D8763-95A1-4BA0-B250-D1764B118D7D}"/>
    <cellStyle name="Normal 5 12" xfId="3406" xr:uid="{83A1F182-FB31-43A7-BED4-2B2E144CE345}"/>
    <cellStyle name="Normal 5 12 2" xfId="3407" xr:uid="{3C7B6935-6310-405A-8324-AF96B50E7EDB}"/>
    <cellStyle name="Normal 5 13" xfId="3408" xr:uid="{B22EF534-30C3-409E-99DC-C99E958D0E9E}"/>
    <cellStyle name="Normal 5 13 2" xfId="3409" xr:uid="{ABBF757D-BD30-4EDD-B0FB-45E13B1C8FDD}"/>
    <cellStyle name="Normal 5 14" xfId="3410" xr:uid="{E7AFFC89-052A-4064-B7F2-DBB0EC4B5CF6}"/>
    <cellStyle name="Normal 5 14 2" xfId="3411" xr:uid="{FA6C0B9B-150B-4A1C-99D4-9D7400B086F7}"/>
    <cellStyle name="Normal 5 15" xfId="3412" xr:uid="{682A5FA2-4E59-49A5-BF28-08AC8631B29C}"/>
    <cellStyle name="Normal 5 15 2" xfId="3413" xr:uid="{72AE9FB6-E13A-4738-B5EB-39540BD0F0B6}"/>
    <cellStyle name="Normal 5 16" xfId="3414" xr:uid="{B002671B-1625-4066-B0C6-34D4E583854F}"/>
    <cellStyle name="Normal 5 16 2" xfId="3415" xr:uid="{5A994A30-B272-49F1-A468-D889DB40764C}"/>
    <cellStyle name="Normal 5 17" xfId="3416" xr:uid="{92CBB02D-BE62-47B7-9060-E445AD1F14B1}"/>
    <cellStyle name="Normal 5 17 2" xfId="3417" xr:uid="{28E75811-8324-4009-BDB1-0DCE4953A910}"/>
    <cellStyle name="Normal 5 18" xfId="3418" xr:uid="{4688BE79-25AC-4542-87CD-92FF54DE67CF}"/>
    <cellStyle name="Normal 5 18 2" xfId="3419" xr:uid="{C35F6FEB-4C23-4165-8F2C-4BC1631D2CFF}"/>
    <cellStyle name="Normal 5 19" xfId="3420" xr:uid="{DA920D62-D8CD-4E84-891C-990499AAD27A}"/>
    <cellStyle name="Normal 5 19 2" xfId="3421" xr:uid="{9F61BD67-5EB0-4A36-9325-5514555B8CC0}"/>
    <cellStyle name="Normal 5 2" xfId="93" xr:uid="{791D9485-2969-401F-86D8-D434461D44D3}"/>
    <cellStyle name="Normal 5 2 2" xfId="3422" xr:uid="{2ACDAE1F-B187-419B-BC47-B5792431B952}"/>
    <cellStyle name="Normal 5 2 3" xfId="3423" xr:uid="{ED666429-0EA7-4C89-B84F-71C1092686AE}"/>
    <cellStyle name="Normal 5 2 4" xfId="3424" xr:uid="{C34E6443-1A59-4B4A-8503-269C428165E3}"/>
    <cellStyle name="Normal 5 2 5" xfId="3425" xr:uid="{927E838B-E524-41F8-8269-02089744747B}"/>
    <cellStyle name="Normal 5 20" xfId="3426" xr:uid="{3B6196E1-3BE7-498B-AEAE-9BC61123A193}"/>
    <cellStyle name="Normal 5 20 2" xfId="3427" xr:uid="{95DDB508-C650-4D5E-828C-F21E2230AAA8}"/>
    <cellStyle name="Normal 5 21" xfId="3428" xr:uid="{62412F2F-A6DE-4DF5-9C36-069570146262}"/>
    <cellStyle name="Normal 5 21 2" xfId="3429" xr:uid="{841C2785-4971-47A9-98AC-081D0D423FF4}"/>
    <cellStyle name="Normal 5 22" xfId="3430" xr:uid="{EAAA0BD5-FB77-4DF8-9D50-3B1C87FFB7F3}"/>
    <cellStyle name="Normal 5 22 2" xfId="3431" xr:uid="{594A2B61-DE2A-45A3-92D5-6637B616714B}"/>
    <cellStyle name="Normal 5 22 2 2" xfId="3432" xr:uid="{20384CEC-70BF-4058-B93F-848B261CE80A}"/>
    <cellStyle name="Normal 5 22 3" xfId="3433" xr:uid="{ED0708F3-4956-41E1-BE25-52E175F56C0E}"/>
    <cellStyle name="Normal 5 22 4" xfId="3434" xr:uid="{FD2825D3-0CFD-4325-9B04-7DE04EA38FAE}"/>
    <cellStyle name="Normal 5 23" xfId="3435" xr:uid="{ED98580E-DFA3-4FE0-89E9-3A94CCAAEBF8}"/>
    <cellStyle name="Normal 5 23 2" xfId="3436" xr:uid="{44717D3C-1BE0-4BBA-B948-6710728723FD}"/>
    <cellStyle name="Normal 5 24" xfId="3437" xr:uid="{86F20351-AA21-4B40-AA7F-633B534D6680}"/>
    <cellStyle name="Normal 5 24 2" xfId="3438" xr:uid="{F1FFFA27-38F5-4BDC-9E63-E61AD30977A9}"/>
    <cellStyle name="Normal 5 25" xfId="3439" xr:uid="{220F56F0-0C7E-4215-9D6D-23F253CB5CD6}"/>
    <cellStyle name="Normal 5 25 2" xfId="3440" xr:uid="{5EA62152-0431-4880-A7DB-C984CD58A492}"/>
    <cellStyle name="Normal 5 26" xfId="3441" xr:uid="{E257B5D7-9B50-424F-BD62-E11EE768D025}"/>
    <cellStyle name="Normal 5 26 2" xfId="3442" xr:uid="{6CA0A471-B405-4F1E-91B8-D0FB7C0575C2}"/>
    <cellStyle name="Normal 5 27" xfId="3443" xr:uid="{47207DA5-2021-4BAC-977D-EFA03AF17F1E}"/>
    <cellStyle name="Normal 5 27 2" xfId="3444" xr:uid="{01145F52-D7DD-4617-9740-23D3923004E8}"/>
    <cellStyle name="Normal 5 28" xfId="3445" xr:uid="{CC5B0459-7CC6-4DC0-8A15-8AFC69D306CA}"/>
    <cellStyle name="Normal 5 28 2" xfId="3446" xr:uid="{A47028CE-1D48-4E06-B7A3-1749E8663F18}"/>
    <cellStyle name="Normal 5 29" xfId="3447" xr:uid="{A47521F0-4ADD-4E31-8A40-D1AEBB44BBEB}"/>
    <cellStyle name="Normal 5 29 2" xfId="3448" xr:uid="{082A3A29-7412-4102-8F9D-B04FB4EB301C}"/>
    <cellStyle name="Normal 5 3" xfId="3449" xr:uid="{BF1483E1-138D-4DAA-9A0A-854897204DCF}"/>
    <cellStyle name="Normal 5 3 2" xfId="3450" xr:uid="{A30A6CC3-7638-4ABD-B0DC-EE32334627E6}"/>
    <cellStyle name="Normal 5 30" xfId="3451" xr:uid="{AD3CDFE0-DABC-4512-AE78-C21E6825FE6A}"/>
    <cellStyle name="Normal 5 30 2" xfId="3452" xr:uid="{28D7FF33-1F49-490D-A00A-B257A949EF5E}"/>
    <cellStyle name="Normal 5 31" xfId="3453" xr:uid="{13299874-FCEB-4BB7-BD1F-C724FF34060A}"/>
    <cellStyle name="Normal 5 31 2" xfId="3454" xr:uid="{E56CE2EC-8CE8-4E0A-86F9-56C3D774E2F4}"/>
    <cellStyle name="Normal 5 32" xfId="3455" xr:uid="{F3E0396B-B3F0-49DA-8B9E-F0741F61BA79}"/>
    <cellStyle name="Normal 5 32 2" xfId="3456" xr:uid="{E632DF32-7097-4FEF-A06D-84749AA5AB55}"/>
    <cellStyle name="Normal 5 33" xfId="3457" xr:uid="{15D9C97B-A530-4806-8923-0B2FCC491F8A}"/>
    <cellStyle name="Normal 5 33 2" xfId="3458" xr:uid="{946CC747-C687-4FF4-81E8-04A2110E5883}"/>
    <cellStyle name="Normal 5 34" xfId="3459" xr:uid="{D7967042-ACC6-4851-9B8A-214C8C6CD92D}"/>
    <cellStyle name="Normal 5 34 2" xfId="3460" xr:uid="{452E5771-5798-4DCD-BDE7-7277D874492E}"/>
    <cellStyle name="Normal 5 35" xfId="3461" xr:uid="{A5E9BF0B-EB43-4E61-80C0-FBD1CE08E745}"/>
    <cellStyle name="Normal 5 35 2" xfId="3462" xr:uid="{2DD2309A-55F9-42A1-A1FC-0A9F1B0FD9E5}"/>
    <cellStyle name="Normal 5 36" xfId="3463" xr:uid="{10FF4DB3-B545-4699-ADD0-9F260D150ACE}"/>
    <cellStyle name="Normal 5 36 2" xfId="3464" xr:uid="{A3D40407-F38B-4D7B-B870-70B3AE76944D}"/>
    <cellStyle name="Normal 5 37" xfId="3465" xr:uid="{F715ADBD-2CA5-43B3-B5A1-D258C97DB72A}"/>
    <cellStyle name="Normal 5 37 2" xfId="3466" xr:uid="{CC67B36D-E8B8-4B35-A9A5-7427D8325141}"/>
    <cellStyle name="Normal 5 38" xfId="3467" xr:uid="{B6111F55-EBBC-4CE2-985F-E26962898911}"/>
    <cellStyle name="Normal 5 39" xfId="3468" xr:uid="{EA12F890-EBB4-40F6-941F-5A6F2EBACFAD}"/>
    <cellStyle name="Normal 5 4" xfId="3469" xr:uid="{8A8B1367-A2D9-40C6-B26D-28F8EA849C3B}"/>
    <cellStyle name="Normal 5 4 2" xfId="3470" xr:uid="{F8B1F564-6236-4FB6-9EA7-00C8559DF1F0}"/>
    <cellStyle name="Normal 5 40" xfId="3471" xr:uid="{21FF2A06-90C3-44DF-ADA6-138D262BD379}"/>
    <cellStyle name="Normal 5 41" xfId="3472" xr:uid="{96B65CD0-D286-48AD-B4B4-6D8DB99795C5}"/>
    <cellStyle name="Normal 5 42" xfId="3473" xr:uid="{63C41EF8-9FC7-4343-93E0-D1855952F794}"/>
    <cellStyle name="Normal 5 43" xfId="3474" xr:uid="{A5038937-5938-4E85-8A45-F4CDF6244D26}"/>
    <cellStyle name="Normal 5 44" xfId="3475" xr:uid="{75F84C49-BC89-435A-980B-876457548531}"/>
    <cellStyle name="Normal 5 45" xfId="3476" xr:uid="{CAF5F68F-E7F2-4882-BDAB-8A50C06D50DE}"/>
    <cellStyle name="Normal 5 46" xfId="3477" xr:uid="{B981A828-0EEF-4528-B0C5-F61AEF4CCF4D}"/>
    <cellStyle name="Normal 5 47" xfId="3478" xr:uid="{B6A3690E-A70F-4449-8C4E-24B1B6308D5D}"/>
    <cellStyle name="Normal 5 48" xfId="3479" xr:uid="{52749F18-E6F2-4E42-9164-83321C01F5F0}"/>
    <cellStyle name="Normal 5 49" xfId="3480" xr:uid="{68AC0C7C-EE6F-45F0-A323-72C485AF645D}"/>
    <cellStyle name="Normal 5 5" xfId="3481" xr:uid="{2D2843EB-51A5-41DD-9A34-A79981B2BFD6}"/>
    <cellStyle name="Normal 5 5 2" xfId="3482" xr:uid="{70D9DE54-E5BA-499C-B07B-1243A1E9452A}"/>
    <cellStyle name="Normal 5 50" xfId="3483" xr:uid="{C25A671B-12C4-4D6A-A0EA-053730D237EF}"/>
    <cellStyle name="Normal 5 51" xfId="3484" xr:uid="{FA0C91C5-8382-45B6-AFB1-BE37C21CAFF7}"/>
    <cellStyle name="Normal 5 52" xfId="3485" xr:uid="{469369CF-300C-4681-9C1D-D724B59E2127}"/>
    <cellStyle name="Normal 5 53" xfId="3486" xr:uid="{EEF0A809-1440-401A-A474-1E202796DA57}"/>
    <cellStyle name="Normal 5 54" xfId="3487" xr:uid="{2C7E675F-5120-4103-B8CE-3030569E4AD8}"/>
    <cellStyle name="Normal 5 55" xfId="3488" xr:uid="{4DB28460-700D-42BD-AB26-1087D3FBC2E9}"/>
    <cellStyle name="Normal 5 56" xfId="3489" xr:uid="{AD7F8ECD-2609-4B6C-990C-E3DF55A7B9ED}"/>
    <cellStyle name="Normal 5 57" xfId="3490" xr:uid="{612B6403-4A06-4744-808B-9B32E856372C}"/>
    <cellStyle name="Normal 5 58" xfId="3491" xr:uid="{51A162C3-A011-42ED-A019-7E348AE35FC2}"/>
    <cellStyle name="Normal 5 59" xfId="3492" xr:uid="{60785182-6931-4E83-84CF-F7B392402E20}"/>
    <cellStyle name="Normal 5 6" xfId="3493" xr:uid="{0A5DE509-0AE4-4274-807A-0A28BB3A3F3E}"/>
    <cellStyle name="Normal 5 6 2" xfId="3494" xr:uid="{670922BD-4B95-43EE-846D-71B3116EC567}"/>
    <cellStyle name="Normal 5 60" xfId="3495" xr:uid="{038CCBF9-91C3-4E82-B32B-113DFD817AEB}"/>
    <cellStyle name="Normal 5 61" xfId="3496" xr:uid="{0B3A3C87-2123-4C93-B625-6BEC9DD4DECF}"/>
    <cellStyle name="Normal 5 62" xfId="3497" xr:uid="{518831C6-9FC4-43D0-AFB8-B24CB6B6CF09}"/>
    <cellStyle name="Normal 5 63" xfId="3498" xr:uid="{7E160A47-2705-4F63-A1C4-39153DED128C}"/>
    <cellStyle name="Normal 5 64" xfId="3499" xr:uid="{36FF136E-57BA-45F6-8AB6-D69B2BE78F50}"/>
    <cellStyle name="Normal 5 65" xfId="3500" xr:uid="{DB3B6DE6-4FA2-4F43-9015-DCB219D5116A}"/>
    <cellStyle name="Normal 5 66" xfId="3501" xr:uid="{4B2E3B93-BA25-4BAD-A7A1-837332933CAA}"/>
    <cellStyle name="Normal 5 67" xfId="3502" xr:uid="{EC55851E-C977-45D3-81C9-CFC90924B282}"/>
    <cellStyle name="Normal 5 68" xfId="3503" xr:uid="{FD652B0F-E830-4DFF-A409-F69F742DB87B}"/>
    <cellStyle name="Normal 5 69" xfId="3504" xr:uid="{94F80448-E949-4850-9FA4-56C36FFB7322}"/>
    <cellStyle name="Normal 5 7" xfId="3505" xr:uid="{55BCFB52-27C5-41AD-A814-6D04D83081C1}"/>
    <cellStyle name="Normal 5 7 2" xfId="3506" xr:uid="{53CDDC8E-0D12-49C9-B030-BD9B0E4D729E}"/>
    <cellStyle name="Normal 5 70" xfId="3507" xr:uid="{CCA96073-5903-4CBB-84F6-FD7FA7704FA9}"/>
    <cellStyle name="Normal 5 71" xfId="3508" xr:uid="{0D3BF26C-500B-4B8C-8984-8BA84AE497E2}"/>
    <cellStyle name="Normal 5 72" xfId="3509" xr:uid="{7DED2584-1561-4669-A810-E8CB1EBFBE4C}"/>
    <cellStyle name="Normal 5 73" xfId="3510" xr:uid="{8294A033-2EF8-4606-908E-CACE386BC918}"/>
    <cellStyle name="Normal 5 74" xfId="3511" xr:uid="{F129A620-5638-40BA-B7F0-712319CD59AF}"/>
    <cellStyle name="Normal 5 75" xfId="3512" xr:uid="{58E05EB5-65B2-4488-9E05-5C41AE4488C2}"/>
    <cellStyle name="Normal 5 76" xfId="3513" xr:uid="{767992E5-50E7-4974-8FEC-F859E5110235}"/>
    <cellStyle name="Normal 5 77" xfId="3514" xr:uid="{45AE7F3B-4205-48E8-8EAC-5850459A65AB}"/>
    <cellStyle name="Normal 5 78" xfId="3515" xr:uid="{A215E722-6EE2-433B-A9C9-751F44F80742}"/>
    <cellStyle name="Normal 5 79" xfId="3516" xr:uid="{6512BD14-60DE-4FEC-8FFD-1B87BD8B7FD9}"/>
    <cellStyle name="Normal 5 8" xfId="3517" xr:uid="{7A566625-8E20-4029-B881-F57EB8E895F3}"/>
    <cellStyle name="Normal 5 8 2" xfId="3518" xr:uid="{A4E3AFE0-3200-4D6F-91BD-8347910CE976}"/>
    <cellStyle name="Normal 5 80" xfId="3519" xr:uid="{572EC81C-FF34-48EC-8622-4BABF86BFBFA}"/>
    <cellStyle name="Normal 5 81" xfId="3520" xr:uid="{3E507EEF-8BA4-41A4-BBC4-A5C807F7C139}"/>
    <cellStyle name="Normal 5 82" xfId="3521" xr:uid="{8F1A170D-01BB-4C01-8EEC-B8DEA6AFE2D2}"/>
    <cellStyle name="Normal 5 83" xfId="3522" xr:uid="{29D64451-D10D-4150-BB8C-3E8DF872C77C}"/>
    <cellStyle name="Normal 5 84" xfId="3523" xr:uid="{9A7B060F-92F4-4341-A60E-7DCAA53C3AA8}"/>
    <cellStyle name="Normal 5 85" xfId="3524" xr:uid="{8AFA87EB-7DA1-43CF-97BA-A84D37F50973}"/>
    <cellStyle name="Normal 5 86" xfId="3525" xr:uid="{5BCACC13-400D-4425-874B-71AB068ACBD3}"/>
    <cellStyle name="Normal 5 87" xfId="3526" xr:uid="{63BF6A6D-08BE-4B33-A456-03ABDA7AE3A7}"/>
    <cellStyle name="Normal 5 88" xfId="3527" xr:uid="{C37ED0FE-94EF-4E4D-BD70-3AE52FD47323}"/>
    <cellStyle name="Normal 5 89" xfId="3528" xr:uid="{08223485-CF60-43DE-893F-1EB4FEF25F46}"/>
    <cellStyle name="Normal 5 9" xfId="3529" xr:uid="{3D64C9F7-B34C-431F-A8FF-E97231666C29}"/>
    <cellStyle name="Normal 5 9 2" xfId="3530" xr:uid="{69200773-D7C6-43D9-B780-C2FEF333D356}"/>
    <cellStyle name="Normal 5 90" xfId="3531" xr:uid="{05D47D2A-87EE-4A74-A034-BDE7BEA80930}"/>
    <cellStyle name="Normal 5 91" xfId="3532" xr:uid="{EA77F607-E16D-4444-97A3-768922775219}"/>
    <cellStyle name="Normal 5 92" xfId="3533" xr:uid="{AEF6695E-6963-43BD-9C7E-8D995E1EF8AA}"/>
    <cellStyle name="Normal 5 93" xfId="3534" xr:uid="{7F513405-9661-4658-9CDC-A0FC7B748A55}"/>
    <cellStyle name="Normal 5 94" xfId="3535" xr:uid="{15B49D20-4ABC-4AE8-8587-BD801DBD091C}"/>
    <cellStyle name="Normal 5 95" xfId="3536" xr:uid="{A16A928B-C3B7-4B3C-84BB-3C3265CD7A05}"/>
    <cellStyle name="Normal 5 96" xfId="3537" xr:uid="{67AC56E7-332D-4B34-9794-B493A3D2E369}"/>
    <cellStyle name="Normal 5 97" xfId="3538" xr:uid="{9AC2C44B-88A8-4EE6-ACBA-45AA491CA15C}"/>
    <cellStyle name="Normal 5 98" xfId="3539" xr:uid="{38203856-EB2D-4E2F-A88F-88577491A645}"/>
    <cellStyle name="Normal 5 99" xfId="3540" xr:uid="{8F4622B1-DE5D-451A-8808-81B5B9DB0C9E}"/>
    <cellStyle name="Normal 50" xfId="3541" xr:uid="{E5E49368-F6FF-4489-8D63-761048D0DFB5}"/>
    <cellStyle name="Normal 50 2" xfId="3542" xr:uid="{5FC58B95-BF80-4ED2-A0C8-8EE363613BB6}"/>
    <cellStyle name="Normal 50 3" xfId="3543" xr:uid="{CFAC39D0-DAB5-425A-A9DB-95C65635767D}"/>
    <cellStyle name="Normal 50 4" xfId="3544" xr:uid="{FEB1232C-80EE-4B15-B1F0-7FB52A24798E}"/>
    <cellStyle name="Normal 50 5" xfId="3545" xr:uid="{5AC105B8-1D3A-4F97-89E4-BE17FAB1E8B5}"/>
    <cellStyle name="Normal 50 6" xfId="3546" xr:uid="{1368C7D7-CDB1-43B9-9F8B-5E01F712764B}"/>
    <cellStyle name="Normal 50 7" xfId="3547" xr:uid="{FB8513BD-4C66-4DC1-82EB-E11362AE21C2}"/>
    <cellStyle name="Normal 50 8" xfId="3548" xr:uid="{6FB44E44-E99B-4E2C-A683-48C798A97CB2}"/>
    <cellStyle name="Normal 51" xfId="3549" xr:uid="{157ECBA8-CE68-400A-AF4C-CA7376AB13D0}"/>
    <cellStyle name="Normal 51 2" xfId="3550" xr:uid="{A5822283-87B4-4F32-90E5-04456EE1DAA3}"/>
    <cellStyle name="Normal 51 2 2" xfId="3551" xr:uid="{8068CABC-12B8-4574-B2AE-50339D38D405}"/>
    <cellStyle name="Normal 51 2 2 2" xfId="3552" xr:uid="{34067890-90ED-461D-BB4A-599E20B887D2}"/>
    <cellStyle name="Normal 51 2 2 2 2" xfId="3553" xr:uid="{45C900FC-79A4-4670-8A06-F4A788503F5E}"/>
    <cellStyle name="Normal 51 2 2 3" xfId="3554" xr:uid="{029084EC-1743-4640-B45C-42F2DF7CD28C}"/>
    <cellStyle name="Normal 51 2 3" xfId="3555" xr:uid="{B3737F3A-64C4-4FA4-8B1C-757B31E3AEE0}"/>
    <cellStyle name="Normal 51 2 3 2" xfId="3556" xr:uid="{1953D647-099C-4684-BEA1-8925D7816D77}"/>
    <cellStyle name="Normal 51 2 4" xfId="3557" xr:uid="{DE73CAFC-3029-4CA9-AA62-C3433AA415CC}"/>
    <cellStyle name="Normal 51 3" xfId="3558" xr:uid="{F3C81613-1324-4BBC-9FED-5AF1107703F2}"/>
    <cellStyle name="Normal 51 3 2" xfId="3559" xr:uid="{0AF48872-D859-42BD-A005-DF2261F2B14E}"/>
    <cellStyle name="Normal 51 3 2 2" xfId="3560" xr:uid="{3367894D-8E3E-491E-BB71-F0FB9C1303B1}"/>
    <cellStyle name="Normal 51 3 3" xfId="3561" xr:uid="{1F3C13CA-2F98-4213-BA03-4D503F4C1C62}"/>
    <cellStyle name="Normal 51 4" xfId="3562" xr:uid="{2A63D82B-7F44-4708-93C6-B0D0EC026AF1}"/>
    <cellStyle name="Normal 51 4 2" xfId="3563" xr:uid="{32958FBB-62DA-49FF-841E-41E702C18BEC}"/>
    <cellStyle name="Normal 51 5" xfId="3564" xr:uid="{BBFA9015-5E1A-44C7-A1C9-D7E1EFC9A947}"/>
    <cellStyle name="Normal 51 6" xfId="3565" xr:uid="{445B4473-F380-4618-9DD9-21B30946836D}"/>
    <cellStyle name="Normal 51 7" xfId="3566" xr:uid="{0F141DB6-8FBC-470F-B0B9-BD5B7046B3B0}"/>
    <cellStyle name="Normal 51 8" xfId="3567" xr:uid="{17B51460-5D8F-4214-B289-D8C8B309A3BA}"/>
    <cellStyle name="Normal 52" xfId="3568" xr:uid="{88E51524-23D5-4641-B54D-3F2DD1398FC5}"/>
    <cellStyle name="Normal 52 2" xfId="3569" xr:uid="{63429B00-4EA9-4A1D-AA7A-AB44C1B1930A}"/>
    <cellStyle name="Normal 52 2 2" xfId="3570" xr:uid="{78CC28CA-0FE6-47B9-86FF-4E4B9C04FA80}"/>
    <cellStyle name="Normal 52 3" xfId="3571" xr:uid="{C148D1AC-C279-4C42-A2A8-A0E88318370F}"/>
    <cellStyle name="Normal 52 4" xfId="3572" xr:uid="{A72B9CBB-E992-4CCE-A4F6-62B4185C86BC}"/>
    <cellStyle name="Normal 52 5" xfId="3573" xr:uid="{1AB3FDB7-F108-45C4-9A06-53A5A378BC9A}"/>
    <cellStyle name="Normal 52 6" xfId="3574" xr:uid="{5209E9CA-1C08-45BB-9EB8-99FE1265E858}"/>
    <cellStyle name="Normal 52 7" xfId="3575" xr:uid="{1B322464-D1DB-4CDC-A790-0BABF93D68C8}"/>
    <cellStyle name="Normal 52 8" xfId="3576" xr:uid="{97BEB316-A4E7-49E7-8EA8-FD565447B005}"/>
    <cellStyle name="Normal 53" xfId="3577" xr:uid="{75CC868D-CE14-45CA-9853-EFAE4340CC58}"/>
    <cellStyle name="Normal 53 2" xfId="3578" xr:uid="{5F0F3D35-0B94-4D37-8C0C-A25211C4F80A}"/>
    <cellStyle name="Normal 53 2 2" xfId="3579" xr:uid="{85D5B694-03C6-4DEB-BC20-0596A6212F58}"/>
    <cellStyle name="Normal 53 2 2 2" xfId="3580" xr:uid="{552DF2A7-6118-4298-A622-DAC6DE491E0F}"/>
    <cellStyle name="Normal 53 2 3" xfId="3581" xr:uid="{12D078A8-E2A1-4CF8-9F1B-7603BC89B3D8}"/>
    <cellStyle name="Normal 53 3" xfId="3582" xr:uid="{B0D1FC76-E67A-4189-B1B7-2446E8813B45}"/>
    <cellStyle name="Normal 53 3 2" xfId="3583" xr:uid="{E4AF7CD3-83F4-4475-94F6-7898C0685F93}"/>
    <cellStyle name="Normal 53 4" xfId="3584" xr:uid="{A040FB86-82D2-40C4-8DD6-235A92C34998}"/>
    <cellStyle name="Normal 53 5" xfId="3585" xr:uid="{582F63C8-2BF4-42E7-A1F5-C6A4B2D2EAB7}"/>
    <cellStyle name="Normal 53 6" xfId="3586" xr:uid="{B5586624-41D2-47F6-8964-9DBF8D523805}"/>
    <cellStyle name="Normal 53 7" xfId="3587" xr:uid="{99FA66CF-8971-490B-870E-4F2CD18AACDB}"/>
    <cellStyle name="Normal 53 8" xfId="3588" xr:uid="{0A0CCAEB-EEF3-47C9-99B4-38EB35CF8695}"/>
    <cellStyle name="Normal 54" xfId="3589" xr:uid="{F148A1A6-CAE2-4F53-939E-D1CAC4409B35}"/>
    <cellStyle name="Normal 54 2" xfId="3590" xr:uid="{323B72F2-A37E-4E2A-BA2E-4A71BFC35D26}"/>
    <cellStyle name="Normal 54 3" xfId="3591" xr:uid="{A67119FC-9F71-4BC0-BC4D-105B1C6E482C}"/>
    <cellStyle name="Normal 54 4" xfId="3592" xr:uid="{B6833427-7FBB-4423-9BBE-592370F0E98B}"/>
    <cellStyle name="Normal 54 5" xfId="3593" xr:uid="{E6C68411-EBFD-4914-A898-EE89E41445F4}"/>
    <cellStyle name="Normal 54 6" xfId="3594" xr:uid="{5F1DFB59-A125-4F28-8EFA-ED657823EA0B}"/>
    <cellStyle name="Normal 54 7" xfId="3595" xr:uid="{E50846DF-3349-42A3-BD88-8D5ED0C99F18}"/>
    <cellStyle name="Normal 54 8" xfId="3596" xr:uid="{42DDE749-9C66-4F62-AA6A-27D419EE3A64}"/>
    <cellStyle name="Normal 55" xfId="3597" xr:uid="{2DDA7CB1-FCC9-49AB-816B-E60157F70B73}"/>
    <cellStyle name="Normal 55 2" xfId="3598" xr:uid="{27CFD10F-41B5-4786-AB2F-9623A85C8492}"/>
    <cellStyle name="Normal 55 3" xfId="3599" xr:uid="{DBF0FED3-D8BF-43BB-9A49-82DA5C4E18F4}"/>
    <cellStyle name="Normal 55 4" xfId="3600" xr:uid="{B4DBE6E5-DE97-4CBC-8745-AAB31FB6B625}"/>
    <cellStyle name="Normal 55 5" xfId="3601" xr:uid="{622D8837-C74C-4807-B11F-B52F7C66F50E}"/>
    <cellStyle name="Normal 55 6" xfId="3602" xr:uid="{94C7773B-E9FB-4E21-BDF0-5093E4669D56}"/>
    <cellStyle name="Normal 55 7" xfId="3603" xr:uid="{553A4173-284F-4306-A449-967D80A59780}"/>
    <cellStyle name="Normal 55 8" xfId="3604" xr:uid="{4262E8C0-BA45-4CEA-B584-FF76DD186989}"/>
    <cellStyle name="Normal 56" xfId="3605" xr:uid="{07368742-AF0E-44E0-98E8-033ABA506BE7}"/>
    <cellStyle name="Normal 56 2" xfId="3606" xr:uid="{E0113DB3-B233-4478-AD2F-0781A02A25D6}"/>
    <cellStyle name="Normal 56 3" xfId="3607" xr:uid="{0BE575B5-D29A-44E6-8991-6DE483DC5E76}"/>
    <cellStyle name="Normal 56 4" xfId="3608" xr:uid="{75D03C49-A3CA-49A3-B48F-0D815CB8C459}"/>
    <cellStyle name="Normal 56 5" xfId="3609" xr:uid="{82E875A5-DC8B-49D1-A701-702A6C44969C}"/>
    <cellStyle name="Normal 56 6" xfId="3610" xr:uid="{E846D4BC-3F5F-45EC-8F22-357CA9C8A689}"/>
    <cellStyle name="Normal 56 7" xfId="3611" xr:uid="{425E1D3F-31DD-411C-AE00-AC136CEA796B}"/>
    <cellStyle name="Normal 56 8" xfId="3612" xr:uid="{F6B969CE-AF4E-4B95-B294-519A9DD2841B}"/>
    <cellStyle name="Normal 57" xfId="3613" xr:uid="{CAA765C7-53AF-40E9-8EE4-AAC81D94BF99}"/>
    <cellStyle name="Normal 57 2" xfId="3614" xr:uid="{77190E56-B3D9-4A99-A6DF-0CA50D9B9941}"/>
    <cellStyle name="Normal 57 3" xfId="3615" xr:uid="{815307C1-D9A4-4163-A7C6-467CF82B8C83}"/>
    <cellStyle name="Normal 57 4" xfId="3616" xr:uid="{291CE3E8-1A6F-4FF6-B7AD-3538E13120E6}"/>
    <cellStyle name="Normal 57 5" xfId="3617" xr:uid="{9CB8D642-3912-4F8B-BA5B-4D6136B7C3C5}"/>
    <cellStyle name="Normal 57 6" xfId="3618" xr:uid="{04E3891A-708A-4B18-B446-2116ADF07E77}"/>
    <cellStyle name="Normal 57 7" xfId="3619" xr:uid="{F74AE9F8-4C44-40F8-A312-B94BA2DD2FDF}"/>
    <cellStyle name="Normal 57 8" xfId="3620" xr:uid="{74FA0604-745B-42A8-9B37-4006D50225C0}"/>
    <cellStyle name="Normal 58" xfId="3621" xr:uid="{00F2334B-F33D-4B5F-9137-1F89925F8CCE}"/>
    <cellStyle name="Normal 58 2" xfId="3622" xr:uid="{F537F727-2F9C-4448-B523-2E01A400F9C0}"/>
    <cellStyle name="Normal 58 3" xfId="3623" xr:uid="{951DF256-89FC-492B-B4C6-1E3E69BC9DB1}"/>
    <cellStyle name="Normal 58 4" xfId="3624" xr:uid="{D8AC70D8-E79D-490A-9FA2-F8BC019F8956}"/>
    <cellStyle name="Normal 58 5" xfId="3625" xr:uid="{46097336-7B05-4D75-9342-97C6E9A571E1}"/>
    <cellStyle name="Normal 58 6" xfId="3626" xr:uid="{63D5C3EB-F38B-4331-8A1E-1F655F2D77B2}"/>
    <cellStyle name="Normal 58 7" xfId="3627" xr:uid="{FF509644-D19C-4388-BB42-4CE10C30395E}"/>
    <cellStyle name="Normal 58 8" xfId="3628" xr:uid="{785F316E-AF3F-44BB-A169-B6994CD9208C}"/>
    <cellStyle name="Normal 59" xfId="3629" xr:uid="{160789BD-7F3C-494F-9E99-A7B1920DF774}"/>
    <cellStyle name="Normal 59 2" xfId="3630" xr:uid="{43A2E6E0-1157-4036-A878-1B7110FCF066}"/>
    <cellStyle name="Normal 59 3" xfId="3631" xr:uid="{43A0B669-D929-4F7E-8DBF-D7D71C7CBEA0}"/>
    <cellStyle name="Normal 59 4" xfId="3632" xr:uid="{128B2E2F-557D-464E-B66B-9C29DDB07A15}"/>
    <cellStyle name="Normal 59 5" xfId="3633" xr:uid="{41B7599D-CC46-4004-9AEE-BF8DAF254301}"/>
    <cellStyle name="Normal 59 6" xfId="3634" xr:uid="{D003E7D8-6611-4DD0-ACCC-6967739E6345}"/>
    <cellStyle name="Normal 59 7" xfId="3635" xr:uid="{54F5A5AF-2AAC-404D-A915-D7EC2B8E2B89}"/>
    <cellStyle name="Normal 59 8" xfId="3636" xr:uid="{5E495BDD-92F3-4CFA-9444-D8DF8E2D5798}"/>
    <cellStyle name="Normal 6" xfId="127" xr:uid="{D83B28B7-66D2-4910-9FA9-C42A32F5776C}"/>
    <cellStyle name="Normal-- 6" xfId="4009" xr:uid="{3E0A8EAF-19E6-4133-AF1A-0C3DBB68D787}"/>
    <cellStyle name="Normal 6 10" xfId="3637" xr:uid="{950295B2-CDCA-48EB-8DF8-0C088196DDEB}"/>
    <cellStyle name="Normal 6 10 2" xfId="3638" xr:uid="{DEFAFE4E-4030-4965-87C4-4D9C19ED11A3}"/>
    <cellStyle name="Normal 6 100" xfId="3639" xr:uid="{32AE3992-5148-4FF6-ACAE-37536611096D}"/>
    <cellStyle name="Normal 6 101" xfId="3640" xr:uid="{2BA49ECA-5C5C-48AF-B35E-17EC03E172F3}"/>
    <cellStyle name="Normal 6 102" xfId="3641" xr:uid="{C2FF840C-95B1-4AD7-BF42-2BD8D883D76E}"/>
    <cellStyle name="Normal 6 103" xfId="3642" xr:uid="{43060A09-17AF-4154-95FA-F4B893AD39FC}"/>
    <cellStyle name="Normal 6 104" xfId="3643" xr:uid="{32536839-0D62-4F05-840B-DDB450B29D21}"/>
    <cellStyle name="Normal 6 105" xfId="3644" xr:uid="{BD929099-F35D-4C83-A282-29164F7B80F2}"/>
    <cellStyle name="Normal 6 106" xfId="3645" xr:uid="{D001FD20-5AF4-4D64-99CE-A730AF113DB0}"/>
    <cellStyle name="Normal 6 107" xfId="3646" xr:uid="{C971D11D-2A72-4953-B682-FF3929349D1B}"/>
    <cellStyle name="Normal 6 108" xfId="3647" xr:uid="{0AD4FB55-9514-4B11-B37D-57E5545EC406}"/>
    <cellStyle name="Normal 6 109" xfId="3648" xr:uid="{496A5196-87DE-4AAA-8FBB-E4AA53EFC70C}"/>
    <cellStyle name="Normal 6 11" xfId="3649" xr:uid="{E5D1D68B-2F78-4750-8EEB-57B36D6C271D}"/>
    <cellStyle name="Normal 6 11 2" xfId="3650" xr:uid="{3BD6D7B8-71DC-4F74-9370-50E9098142B4}"/>
    <cellStyle name="Normal 6 110" xfId="3651" xr:uid="{AB985F88-9B96-4709-962C-97831D529AA3}"/>
    <cellStyle name="Normal 6 111" xfId="3652" xr:uid="{0DABB64D-776C-4654-8E35-8894A2E5AAFF}"/>
    <cellStyle name="Normal 6 112" xfId="3653" xr:uid="{81CF6893-EC21-4360-B3B8-3D17972D26D4}"/>
    <cellStyle name="Normal 6 113" xfId="3654" xr:uid="{8ED238AB-4996-4FF1-89C8-6FE5EB52D425}"/>
    <cellStyle name="Normal 6 114" xfId="3655" xr:uid="{396DF9DB-A0A9-4A7C-8403-1956E34ED97B}"/>
    <cellStyle name="Normal 6 115" xfId="3656" xr:uid="{5AC3C38A-683C-4BEC-B0E8-CDCF275C81BA}"/>
    <cellStyle name="Normal 6 116" xfId="3657" xr:uid="{8332D742-A873-4057-92DF-1107389B88FB}"/>
    <cellStyle name="Normal 6 117" xfId="3658" xr:uid="{42031AFD-939E-438C-8DB3-14FF7288D6C8}"/>
    <cellStyle name="Normal 6 12" xfId="3659" xr:uid="{6A89FDDF-65FC-4B3E-A143-E62451A1061C}"/>
    <cellStyle name="Normal 6 12 2" xfId="3660" xr:uid="{65CEAE3E-117A-417F-8982-14A23D4BE225}"/>
    <cellStyle name="Normal 6 13" xfId="3661" xr:uid="{65F1A139-D920-465A-9C3D-E4F417B3A6BA}"/>
    <cellStyle name="Normal 6 13 2" xfId="3662" xr:uid="{808E0965-0FE9-4A47-A2BC-A21F7226C99B}"/>
    <cellStyle name="Normal 6 14" xfId="3663" xr:uid="{D5814A3C-D948-4C9D-835A-36ADAAC4226C}"/>
    <cellStyle name="Normal 6 14 2" xfId="3664" xr:uid="{444F35C8-3489-4DAE-A150-F1EB3BC48D15}"/>
    <cellStyle name="Normal 6 15" xfId="3665" xr:uid="{58BA9D7F-E055-4955-91AF-5E224A397299}"/>
    <cellStyle name="Normal 6 15 2" xfId="3666" xr:uid="{5C8864D0-61EF-4D76-9406-2E183C29C4C3}"/>
    <cellStyle name="Normal 6 16" xfId="3667" xr:uid="{E05A3123-9F16-4E2D-8DF2-1856720709EF}"/>
    <cellStyle name="Normal 6 16 2" xfId="3668" xr:uid="{9635A9BE-9AD9-40F3-96CC-27244E43F6EC}"/>
    <cellStyle name="Normal 6 17" xfId="3669" xr:uid="{9464677A-67E2-4236-89DD-98929508FB90}"/>
    <cellStyle name="Normal 6 17 2" xfId="3670" xr:uid="{81D1A2E0-7E03-4799-9CFA-988B3AC83166}"/>
    <cellStyle name="Normal 6 18" xfId="3671" xr:uid="{840D2A87-DEFC-426F-80F5-04D0967B9E17}"/>
    <cellStyle name="Normal 6 18 2" xfId="3672" xr:uid="{A31074F4-A0D6-48DD-B59B-460E618DC80F}"/>
    <cellStyle name="Normal 6 19" xfId="3673" xr:uid="{CE919222-F5ED-4441-AC6A-F7084DE94BD7}"/>
    <cellStyle name="Normal 6 19 2" xfId="3674" xr:uid="{266BAFAA-4C59-420B-8BB9-DD224DA11FA3}"/>
    <cellStyle name="Normal 6 2" xfId="3675" xr:uid="{FFAFCE4F-C53D-43D0-86AF-ABA77C9EA483}"/>
    <cellStyle name="Normal 6 2 2" xfId="3676" xr:uid="{DB0B3AA7-E1FC-44DE-AC15-E6F69E4EBE86}"/>
    <cellStyle name="Normal 6 2 3" xfId="3677" xr:uid="{47022960-8661-4EDE-A2E1-1A661A63E257}"/>
    <cellStyle name="Normal 6 2 4" xfId="3678" xr:uid="{90D74E63-36EB-4DB2-ABB8-6AB1F1B9CC6A}"/>
    <cellStyle name="Normal 6 2 5" xfId="3679" xr:uid="{48A995E7-79F1-408A-9656-0F706407DFDC}"/>
    <cellStyle name="Normal 6 20" xfId="3680" xr:uid="{537DD068-40B3-493D-B0E0-0792BEA735A0}"/>
    <cellStyle name="Normal 6 20 2" xfId="3681" xr:uid="{B35E3DB5-B2CE-4DB1-9102-717119D54DF7}"/>
    <cellStyle name="Normal 6 21" xfId="3682" xr:uid="{FBB2057E-A46A-4E33-8854-7D7C09670E27}"/>
    <cellStyle name="Normal 6 21 2" xfId="3683" xr:uid="{B7A7FB78-3860-400B-976C-5AAF22918891}"/>
    <cellStyle name="Normal 6 21 2 2" xfId="3684" xr:uid="{D8A87261-E581-47F3-993A-33F602B61183}"/>
    <cellStyle name="Normal 6 21 3" xfId="3685" xr:uid="{B2E42D03-507E-415D-A392-6302C5D74CB2}"/>
    <cellStyle name="Normal 6 21 4" xfId="3686" xr:uid="{8650B80F-6506-4F52-871D-A2C3ECEE6601}"/>
    <cellStyle name="Normal 6 22" xfId="3687" xr:uid="{B447D167-23BA-4311-8DA2-C862A8549A50}"/>
    <cellStyle name="Normal 6 22 2" xfId="3688" xr:uid="{D226DD1F-0D1A-45BB-91CD-6C993EF76D18}"/>
    <cellStyle name="Normal 6 22 2 2" xfId="3689" xr:uid="{13D52BB3-2A36-4907-B582-964080A1E280}"/>
    <cellStyle name="Normal 6 22 3" xfId="3690" xr:uid="{69FECABC-169D-4014-8D2F-EF11D43BD88C}"/>
    <cellStyle name="Normal 6 22 4" xfId="3691" xr:uid="{3DA373C9-BD35-4C17-AE7B-1E184FCE95D2}"/>
    <cellStyle name="Normal 6 23" xfId="3692" xr:uid="{00F479E7-FB58-4B5B-BD21-D72BD361E2FC}"/>
    <cellStyle name="Normal 6 23 2" xfId="3693" xr:uid="{FB6069AB-1A51-430B-86AD-ED251B7F4CE9}"/>
    <cellStyle name="Normal 6 24" xfId="3694" xr:uid="{49297187-33B9-4027-892B-4DA1E9EC9941}"/>
    <cellStyle name="Normal 6 24 2" xfId="3695" xr:uid="{A45280F7-AC95-4AE3-A826-CB09C0601089}"/>
    <cellStyle name="Normal 6 25" xfId="3696" xr:uid="{9260CD01-4F11-4E13-A956-09526E2829EE}"/>
    <cellStyle name="Normal 6 25 2" xfId="3697" xr:uid="{0A7E04AB-1EE4-4F1B-988F-476AF6C89962}"/>
    <cellStyle name="Normal 6 26" xfId="3698" xr:uid="{81658968-4C6D-43D6-B7F5-E0419BFCA798}"/>
    <cellStyle name="Normal 6 26 2" xfId="3699" xr:uid="{90A42D65-CDE0-44A8-B847-0F161EDA2D61}"/>
    <cellStyle name="Normal 6 27" xfId="3700" xr:uid="{C96D032A-92FD-4C6E-AEE5-75E9C7C35AA6}"/>
    <cellStyle name="Normal 6 27 2" xfId="3701" xr:uid="{0C1F012A-3948-4904-8320-DF375876E76E}"/>
    <cellStyle name="Normal 6 28" xfId="3702" xr:uid="{0E5545D0-E6E6-4FCE-B59C-9CA140F52C2D}"/>
    <cellStyle name="Normal 6 28 2" xfId="3703" xr:uid="{E18FFE5B-E045-497E-A4CD-36B810C8EE01}"/>
    <cellStyle name="Normal 6 29" xfId="3704" xr:uid="{BA009633-A8E1-4E0A-B5E7-60D2F45DA722}"/>
    <cellStyle name="Normal 6 29 2" xfId="3705" xr:uid="{73D32AC7-B472-412E-AC54-8143C36DE1A8}"/>
    <cellStyle name="Normal 6 3" xfId="3706" xr:uid="{9862C583-1050-4578-A0E4-AACDA19EDE6B}"/>
    <cellStyle name="Normal 6 3 2" xfId="3707" xr:uid="{143C5D8D-2486-45B5-BE6F-2AA1F3F72980}"/>
    <cellStyle name="Normal 6 3 3" xfId="3708" xr:uid="{7E6BB239-0E01-4331-8E51-242138A03C98}"/>
    <cellStyle name="Normal 6 3 4" xfId="3709" xr:uid="{D6F20436-14BB-433D-9C04-66585C8A3F93}"/>
    <cellStyle name="Normal 6 30" xfId="3710" xr:uid="{DE509C4E-B531-479F-BC4C-BA5FA638B073}"/>
    <cellStyle name="Normal 6 31" xfId="3711" xr:uid="{32E3C631-8A7F-471E-882E-241A1E5FADDE}"/>
    <cellStyle name="Normal 6 32" xfId="3712" xr:uid="{F601D83A-5872-4C3F-ADA2-1A432BC140A9}"/>
    <cellStyle name="Normal 6 33" xfId="3713" xr:uid="{F4F43838-6655-4D79-891D-F9735A000711}"/>
    <cellStyle name="Normal 6 34" xfId="3714" xr:uid="{384EB5B4-56D3-4F5C-872C-2F9A33354B47}"/>
    <cellStyle name="Normal 6 35" xfId="3715" xr:uid="{FEE7C6D2-D6F9-4378-95ED-ED469A8F5119}"/>
    <cellStyle name="Normal 6 36" xfId="3716" xr:uid="{92B3610E-0D74-48D6-852A-D8668BC59C56}"/>
    <cellStyle name="Normal 6 37" xfId="3717" xr:uid="{E1ACACD6-FFCB-4C16-8FBA-DE5D228403AB}"/>
    <cellStyle name="Normal 6 38" xfId="3718" xr:uid="{BC178A13-C20B-4D49-9C96-9542067A302E}"/>
    <cellStyle name="Normal 6 39" xfId="3719" xr:uid="{4EC3FB46-204C-466F-8FC9-EC43D2D4C29C}"/>
    <cellStyle name="Normal 6 4" xfId="3720" xr:uid="{7AE0CE39-67ED-4DE6-8357-2BBF4B8F26ED}"/>
    <cellStyle name="Normal 6 4 2" xfId="3721" xr:uid="{682C7073-5CF1-41BA-89E8-A23EC96D7420}"/>
    <cellStyle name="Normal 6 40" xfId="3722" xr:uid="{94CA46FC-629B-42AE-AF98-F8ED61A7A273}"/>
    <cellStyle name="Normal 6 41" xfId="3723" xr:uid="{EBC08DF4-BC60-4757-ABE5-0807A3380F40}"/>
    <cellStyle name="Normal 6 42" xfId="3724" xr:uid="{FD3E8E0C-ADFD-431B-8A86-AB0B775347A1}"/>
    <cellStyle name="Normal 6 43" xfId="3725" xr:uid="{1FE0C734-F4D7-49E4-AF77-62EF1E2ED1A1}"/>
    <cellStyle name="Normal 6 44" xfId="3726" xr:uid="{5A64A606-2F1C-4C5E-A038-1028D62D5D88}"/>
    <cellStyle name="Normal 6 45" xfId="3727" xr:uid="{C2F67CB6-FFAB-42F3-973C-17A53F280A95}"/>
    <cellStyle name="Normal 6 46" xfId="3728" xr:uid="{0CB4564B-DC64-4E13-93A3-634393751B19}"/>
    <cellStyle name="Normal 6 47" xfId="3729" xr:uid="{5FBB2781-CFD3-4AB1-89C5-EFB1751F535A}"/>
    <cellStyle name="Normal 6 48" xfId="3730" xr:uid="{025D11A3-CD6B-48B2-B132-675318724EE9}"/>
    <cellStyle name="Normal 6 49" xfId="3731" xr:uid="{8EEDBFFB-3966-4D8B-9BAC-78D0D68B5E8E}"/>
    <cellStyle name="Normal 6 5" xfId="3732" xr:uid="{A97A3746-E9FF-4A62-BDDB-614703EF9624}"/>
    <cellStyle name="Normal 6 5 2" xfId="3733" xr:uid="{5B9242D8-8597-4B6F-B64F-47BF5CB8075F}"/>
    <cellStyle name="Normal 6 50" xfId="3734" xr:uid="{C1513414-B19E-4E91-9EC0-0A2151E34C9B}"/>
    <cellStyle name="Normal 6 51" xfId="3735" xr:uid="{96DEAE24-86EA-4AEC-9BFF-47A92115B1D0}"/>
    <cellStyle name="Normal 6 52" xfId="3736" xr:uid="{CF5158D8-FA4C-4DEE-AB00-CFF7CC23715C}"/>
    <cellStyle name="Normal 6 53" xfId="3737" xr:uid="{BD1B9A00-C050-4353-BAA6-8A60515E150C}"/>
    <cellStyle name="Normal 6 54" xfId="3738" xr:uid="{DF860A03-7EBB-4285-9914-984C78E233A6}"/>
    <cellStyle name="Normal 6 55" xfId="3739" xr:uid="{1429A2AC-2899-4684-B3E5-0A064BA4B7AA}"/>
    <cellStyle name="Normal 6 56" xfId="3740" xr:uid="{0560DAFF-6D13-4049-AB3C-C3861999D321}"/>
    <cellStyle name="Normal 6 57" xfId="3741" xr:uid="{0DC2B82A-B9C8-46FB-A252-378AF007889C}"/>
    <cellStyle name="Normal 6 58" xfId="3742" xr:uid="{D4CB2CC8-3F87-456F-9A33-7A3007FAC994}"/>
    <cellStyle name="Normal 6 59" xfId="3743" xr:uid="{E263EDF4-57F3-4BC3-82F4-E8F0C66FCE15}"/>
    <cellStyle name="Normal 6 6" xfId="3744" xr:uid="{FB6A088B-995F-41F9-9707-8A732C3F2982}"/>
    <cellStyle name="Normal 6 6 2" xfId="3745" xr:uid="{289377A2-6029-4D92-975F-E4AC3AB7CCF3}"/>
    <cellStyle name="Normal 6 60" xfId="3746" xr:uid="{EA7F0091-5794-4E9B-A091-F282D09FB3C3}"/>
    <cellStyle name="Normal 6 61" xfId="3747" xr:uid="{2BDA2B3D-B868-42D2-AF64-0E3F637E9F80}"/>
    <cellStyle name="Normal 6 62" xfId="3748" xr:uid="{EB8529DE-C442-41D8-81E5-05F77F50AD20}"/>
    <cellStyle name="Normal 6 63" xfId="3749" xr:uid="{5B766885-BF93-4B6F-91CE-47A1596077E5}"/>
    <cellStyle name="Normal 6 64" xfId="3750" xr:uid="{8F6AD879-2AD9-418A-8687-613BAED8EB23}"/>
    <cellStyle name="Normal 6 65" xfId="3751" xr:uid="{D692722F-C940-4659-B28E-A81AE12B2592}"/>
    <cellStyle name="Normal 6 66" xfId="3752" xr:uid="{75147350-E04C-4785-BE9F-72110E447475}"/>
    <cellStyle name="Normal 6 67" xfId="3753" xr:uid="{2BE3D818-A482-4604-8673-BF0F0C9B3F0B}"/>
    <cellStyle name="Normal 6 68" xfId="3754" xr:uid="{EBBF54FA-EBDB-4139-B69C-AF47D805F8B7}"/>
    <cellStyle name="Normal 6 69" xfId="3755" xr:uid="{F6414C53-6ADB-4370-A2F5-48EA5B57A147}"/>
    <cellStyle name="Normal 6 7" xfId="3756" xr:uid="{D449F32B-3B07-4264-981F-E8D55F8F15AB}"/>
    <cellStyle name="Normal 6 7 2" xfId="3757" xr:uid="{DF2B2DF1-0751-434C-8E28-F9EE36439CE0}"/>
    <cellStyle name="Normal 6 70" xfId="3758" xr:uid="{B7360EF9-259C-40C3-A954-FA1DFB09BF7C}"/>
    <cellStyle name="Normal 6 71" xfId="3759" xr:uid="{961ED39C-5BB2-4D4F-9BB2-D6C1329DC53F}"/>
    <cellStyle name="Normal 6 72" xfId="3760" xr:uid="{B6C9D33A-66C5-4366-BE2F-685117C4859A}"/>
    <cellStyle name="Normal 6 73" xfId="3761" xr:uid="{F7E1A9DC-8D8E-42A6-A78D-4CE4F75921BE}"/>
    <cellStyle name="Normal 6 74" xfId="3762" xr:uid="{65D30F1A-5E2F-4C24-8F79-C5976D86298A}"/>
    <cellStyle name="Normal 6 75" xfId="3763" xr:uid="{167B2423-FDF6-4369-9524-65BAD200521F}"/>
    <cellStyle name="Normal 6 76" xfId="3764" xr:uid="{73C34F7B-CF48-48ED-9762-73002801A7CD}"/>
    <cellStyle name="Normal 6 77" xfId="3765" xr:uid="{4DA82A98-52DF-4A6B-A47E-30F01FE77F1F}"/>
    <cellStyle name="Normal 6 78" xfId="3766" xr:uid="{53BFD4FD-8956-4603-A013-4E34BD753FA8}"/>
    <cellStyle name="Normal 6 79" xfId="3767" xr:uid="{2242D52B-92EC-41BD-A246-EFF55FAA05F8}"/>
    <cellStyle name="Normal 6 8" xfId="3768" xr:uid="{F4C91B3F-3216-4A1E-BBDE-4C2D19119004}"/>
    <cellStyle name="Normal 6 8 2" xfId="3769" xr:uid="{D8BD3834-1C1F-4B95-A1C4-BAC0FD58CE7C}"/>
    <cellStyle name="Normal 6 80" xfId="3770" xr:uid="{E1468AAD-2BF6-4548-BDE6-243D0BE1F752}"/>
    <cellStyle name="Normal 6 81" xfId="3771" xr:uid="{7300D2C0-035B-4649-934B-3A2FD2C651A1}"/>
    <cellStyle name="Normal 6 82" xfId="3772" xr:uid="{DB578A10-9449-4152-98DB-A7AF2B114813}"/>
    <cellStyle name="Normal 6 83" xfId="3773" xr:uid="{D6A370EB-24AB-4FBF-AE56-FD4F69F1A597}"/>
    <cellStyle name="Normal 6 84" xfId="3774" xr:uid="{EC75454B-25FE-4E5E-8882-D310268266AF}"/>
    <cellStyle name="Normal 6 85" xfId="3775" xr:uid="{7FBB46C7-9D99-4910-9A26-B00C98B60C54}"/>
    <cellStyle name="Normal 6 86" xfId="3776" xr:uid="{8C96ED33-9013-4556-98E7-DCA1A621AE48}"/>
    <cellStyle name="Normal 6 87" xfId="3777" xr:uid="{8EDD5C36-F716-4E7A-A0E1-D63143E1139E}"/>
    <cellStyle name="Normal 6 88" xfId="3778" xr:uid="{52C56172-84AB-486E-A0D2-3ACE49449028}"/>
    <cellStyle name="Normal 6 89" xfId="3779" xr:uid="{C13E3340-DD95-4872-9478-6A07C5EC4163}"/>
    <cellStyle name="Normal 6 9" xfId="3780" xr:uid="{406FB210-1E28-412D-AFAC-4A32CD1A4C0A}"/>
    <cellStyle name="Normal 6 9 2" xfId="3781" xr:uid="{0145AAB3-B5EB-4E4F-B0BA-B7A1A7ACDDD4}"/>
    <cellStyle name="Normal 6 90" xfId="3782" xr:uid="{BE928E27-EC89-4ED1-A521-0E62F115DA80}"/>
    <cellStyle name="Normal 6 91" xfId="3783" xr:uid="{46E7C47C-31A1-4BE4-B24B-11ACFBBE00F1}"/>
    <cellStyle name="Normal 6 92" xfId="3784" xr:uid="{25373DBD-A9BB-4060-B55F-58E22ED63C0E}"/>
    <cellStyle name="Normal 6 93" xfId="3785" xr:uid="{3A23EA08-275E-486E-8F17-316425788482}"/>
    <cellStyle name="Normal 6 94" xfId="3786" xr:uid="{8EFF7575-62BE-42F0-B708-429305978E88}"/>
    <cellStyle name="Normal 6 95" xfId="3787" xr:uid="{4D9A5419-BBBD-4282-9822-1F90CD936C29}"/>
    <cellStyle name="Normal 6 96" xfId="3788" xr:uid="{0EC1A398-9CE6-40F0-B671-E69D8C806C1A}"/>
    <cellStyle name="Normal 6 97" xfId="3789" xr:uid="{D1140ED7-F0C0-4452-893C-6B125CFCEF76}"/>
    <cellStyle name="Normal 6 98" xfId="3790" xr:uid="{19BB793D-1E7D-4AC4-B303-69773389BBC7}"/>
    <cellStyle name="Normal 6 99" xfId="3791" xr:uid="{86A4B4A0-2E6B-4173-8F54-F43215BBD08D}"/>
    <cellStyle name="Normal 60" xfId="9" xr:uid="{E713873D-8A00-488C-9ED6-8A23ADA6B129}"/>
    <cellStyle name="Normal 60 2" xfId="3792" xr:uid="{E9BD3C2D-D4EC-4E8C-ADE6-D4AAC3770D97}"/>
    <cellStyle name="Normal 60 3" xfId="3793" xr:uid="{9885DAAF-B3C3-49BB-9452-2524B28D6CA8}"/>
    <cellStyle name="Normal 60 4" xfId="3794" xr:uid="{867067CA-6A0F-4207-B53C-0FB42CC41EF3}"/>
    <cellStyle name="Normal 60 5" xfId="3795" xr:uid="{66D1AC9D-24D0-4E66-AB0C-BAAF15B6AF14}"/>
    <cellStyle name="Normal 60 6" xfId="3796" xr:uid="{999FEB36-3496-4501-9838-7E12F5DC890B}"/>
    <cellStyle name="Normal 60 7" xfId="3797" xr:uid="{550DEDCA-D609-47F8-AE61-A7E6C4CD3B5E}"/>
    <cellStyle name="Normal 60 8" xfId="3798" xr:uid="{0EAD7607-639E-41BE-873E-19D676054ED0}"/>
    <cellStyle name="Normal 61" xfId="8" xr:uid="{6BA3F945-9C26-4780-AE85-5012EBDCE72F}"/>
    <cellStyle name="Normal 61 2" xfId="3799" xr:uid="{0DE514B3-9429-4B40-9A43-1FBC99FEA501}"/>
    <cellStyle name="Normal 61 3" xfId="3800" xr:uid="{F4471A8E-6D14-4A57-9FB7-626387542745}"/>
    <cellStyle name="Normal 61 4" xfId="3801" xr:uid="{89BCE686-5328-44D5-AB4D-B1CC47BE0487}"/>
    <cellStyle name="Normal 61 5" xfId="3802" xr:uid="{A26CC89A-DEFA-482E-9FFD-02A5EEBE9988}"/>
    <cellStyle name="Normal 61 6" xfId="3803" xr:uid="{2913CD29-62C6-4839-A51D-45C98A7FA4F8}"/>
    <cellStyle name="Normal 61 7" xfId="3804" xr:uid="{1BDFAD6D-E9CF-4582-B4C4-99D661924FC6}"/>
    <cellStyle name="Normal 61 8" xfId="3805" xr:uid="{CB700ECB-5A28-4FC4-AAF5-4CAB80C10702}"/>
    <cellStyle name="Normal 62" xfId="20" xr:uid="{CB0C87A3-DEB3-42AD-9EF6-8B76E84B70A2}"/>
    <cellStyle name="Normal 62 2" xfId="3806" xr:uid="{DFFADD07-7E1E-443F-A54F-A1B69534C0CE}"/>
    <cellStyle name="Normal 62 3" xfId="3807" xr:uid="{E89499CA-9294-4848-BA41-4B80E888FE9B}"/>
    <cellStyle name="Normal 62 4" xfId="3808" xr:uid="{42DE10FF-7454-4E59-913B-AFDC8024309E}"/>
    <cellStyle name="Normal 62 5" xfId="3809" xr:uid="{19064422-09F6-4506-B184-5F058986CE95}"/>
    <cellStyle name="Normal 62 6" xfId="3810" xr:uid="{49CFD4E2-2CF7-4A76-B2CB-5C9DE588EBCD}"/>
    <cellStyle name="Normal 62 7" xfId="3811" xr:uid="{91B02685-55CC-4ED8-AC27-7F5A82B58AB0}"/>
    <cellStyle name="Normal 62 8" xfId="3812" xr:uid="{A4893D55-1928-4B0F-993F-0E1338283D4C}"/>
    <cellStyle name="Normal 63" xfId="4635" xr:uid="{B15AD53E-D0BD-41DE-9F35-40D53D0DA473}"/>
    <cellStyle name="Normal 63 2" xfId="3813" xr:uid="{14CA9575-50FE-474F-B647-D6CD0B4C47DF}"/>
    <cellStyle name="Normal 63 3" xfId="3814" xr:uid="{8C9EA2E5-0957-4E77-8B8F-35E23F903043}"/>
    <cellStyle name="Normal 63 4" xfId="3815" xr:uid="{C4C5D293-FDDC-41D5-9569-FD382C555AF6}"/>
    <cellStyle name="Normal 63 5" xfId="3816" xr:uid="{287AD82F-E6BF-4ABC-8BD2-CE69129BC893}"/>
    <cellStyle name="Normal 63 6" xfId="3817" xr:uid="{E2F40A6F-FE11-480C-8915-FED9F092BF85}"/>
    <cellStyle name="Normal 63 7" xfId="3818" xr:uid="{7D9B2434-00F6-43E9-91B4-0172DE3FD071}"/>
    <cellStyle name="Normal 63 8" xfId="3819" xr:uid="{B5261E5B-8D3D-4B43-8B99-165ACAD3054D}"/>
    <cellStyle name="Normal 64 2" xfId="3820" xr:uid="{0F96BB85-D04E-4E50-8704-53253E10E738}"/>
    <cellStyle name="Normal 64 3" xfId="3821" xr:uid="{0B650FDE-D3CC-4BAC-BDB9-9B413413036E}"/>
    <cellStyle name="Normal 64 4" xfId="3822" xr:uid="{F57D7C6A-CECF-4545-AD7A-B7BF5D73C92B}"/>
    <cellStyle name="Normal 64 5" xfId="3823" xr:uid="{37DBEEE0-7CF2-4FEE-9563-0D3D0C011EA0}"/>
    <cellStyle name="Normal 64 6" xfId="3824" xr:uid="{E71B19C9-F963-4E39-BAA6-3F4CF83D7958}"/>
    <cellStyle name="Normal 64 7" xfId="3825" xr:uid="{93E57723-D4E0-4454-A5BB-796D3F03FBC7}"/>
    <cellStyle name="Normal 64 8" xfId="3826" xr:uid="{6F62D9A5-6C43-436B-84A7-DCC212695A33}"/>
    <cellStyle name="Normal 65" xfId="3827" xr:uid="{F9C5F67D-0C5F-40E8-8AC1-F54BA56B3D28}"/>
    <cellStyle name="Normal 65 2" xfId="3828" xr:uid="{E94A374F-436C-459A-BECC-F00C08D18CAB}"/>
    <cellStyle name="Normal 65 3" xfId="3829" xr:uid="{EB5F06AA-4A2F-4D52-8D26-69D1F5847358}"/>
    <cellStyle name="Normal 65 4" xfId="3830" xr:uid="{3E244AB2-E7B4-4B36-B792-E67655943D3D}"/>
    <cellStyle name="Normal 65 5" xfId="3831" xr:uid="{8B0A1D6B-00C0-4B8D-A65D-CDCCF1DE65CA}"/>
    <cellStyle name="Normal 65 6" xfId="3832" xr:uid="{9D95C60A-6E2A-43B7-9037-471CEF4AEB1E}"/>
    <cellStyle name="Normal 65 7" xfId="3833" xr:uid="{95F6B902-E67E-42FD-85AB-E6B3D4901B03}"/>
    <cellStyle name="Normal 65 8" xfId="3834" xr:uid="{A215FD48-F925-4440-9677-2B377214FD22}"/>
    <cellStyle name="Normal 67 2" xfId="3835" xr:uid="{A415A991-1144-4EAE-816B-1580B4119C88}"/>
    <cellStyle name="Normal 67 3" xfId="3836" xr:uid="{38669CB8-4707-45C5-A220-7639AEC6CA72}"/>
    <cellStyle name="Normal 67 4" xfId="3837" xr:uid="{967DB9EE-CF6D-4B58-A566-49B8CF7F85AA}"/>
    <cellStyle name="Normal 67 5" xfId="3838" xr:uid="{E4800F36-F88B-428C-BC5F-727EDC2A2024}"/>
    <cellStyle name="Normal 67 6" xfId="3839" xr:uid="{5042F00A-7C64-4410-8129-E5021E180D9B}"/>
    <cellStyle name="Normal 67 7" xfId="3840" xr:uid="{431BFD99-08D7-45FD-AA32-4EDFEE61D5D5}"/>
    <cellStyle name="Normal 67 8" xfId="3841" xr:uid="{7AD13DE7-42D0-4746-B655-8F7934D6860B}"/>
    <cellStyle name="Normal 69 2" xfId="3842" xr:uid="{F833D4C6-0F85-42B2-B98F-F4F06EE5CE74}"/>
    <cellStyle name="Normal 69 3" xfId="3843" xr:uid="{72F25550-BA75-4ECD-9F70-09807CA3F6F4}"/>
    <cellStyle name="Normal 69 4" xfId="3844" xr:uid="{85BDAF43-A0B1-44B9-8EBF-43B2A6C7683D}"/>
    <cellStyle name="Normal 69 5" xfId="3845" xr:uid="{135B6C8A-922E-48EE-8B06-9900D6217463}"/>
    <cellStyle name="Normal 69 6" xfId="3846" xr:uid="{4FE22700-5499-4B97-9C77-574DA374C0A6}"/>
    <cellStyle name="Normal 69 7" xfId="3847" xr:uid="{5713F6F7-D63F-46FF-B113-F203CC49023B}"/>
    <cellStyle name="Normal 69 8" xfId="3848" xr:uid="{DD8A53E5-7F88-4D81-A2F4-DCA89F3CD423}"/>
    <cellStyle name="Normal 7" xfId="3849" xr:uid="{622A55FF-2793-4F36-B56F-D261D4049018}"/>
    <cellStyle name="Normal-- 7" xfId="4010" xr:uid="{6D9DC71E-BE4B-4575-B185-B81E3FEC74A0}"/>
    <cellStyle name="Normal 7 10" xfId="3850" xr:uid="{80A33D41-7140-41B6-9CB7-E019E8FADE3B}"/>
    <cellStyle name="Normal 7 11" xfId="3851" xr:uid="{97DF4BAA-6C54-404C-9869-11FE6F730958}"/>
    <cellStyle name="Normal 7 12" xfId="3852" xr:uid="{CF6E26E5-E9EB-433F-BA7D-45A0D50E3A21}"/>
    <cellStyle name="Normal 7 13" xfId="3853" xr:uid="{0AC783D6-42FE-4323-B1EB-9455A40CAB11}"/>
    <cellStyle name="Normal 7 14" xfId="3854" xr:uid="{78C3B67D-5CD6-45EF-9D94-881A673020C7}"/>
    <cellStyle name="Normal 7 15" xfId="3855" xr:uid="{5432368D-A9F5-4C4E-97EC-F9616918200D}"/>
    <cellStyle name="Normal 7 16" xfId="3856" xr:uid="{D8999A0B-A40B-488D-953C-EB12FBD01A48}"/>
    <cellStyle name="Normal 7 17" xfId="3857" xr:uid="{64576D85-8C78-4593-9CAE-1CCB3BD5E73B}"/>
    <cellStyle name="Normal 7 18" xfId="3858" xr:uid="{F80CC49F-86BA-4CB8-A35C-B5CBA6F6BFF3}"/>
    <cellStyle name="Normal 7 19" xfId="3859" xr:uid="{EC39098E-29EE-4912-8662-DCD7AE20757C}"/>
    <cellStyle name="Normal 7 2" xfId="3860" xr:uid="{27ED7493-079E-40B7-A08D-6573E1EC67CD}"/>
    <cellStyle name="Normal 7 2 2" xfId="3861" xr:uid="{9C30EE70-FF6A-465D-9779-E5204AB813B3}"/>
    <cellStyle name="Normal 7 2 3" xfId="3862" xr:uid="{33BB52E7-1A4A-4742-A39B-6B9ABEAE9210}"/>
    <cellStyle name="Normal 7 2 4" xfId="3863" xr:uid="{3B91DA3D-5FDD-4713-8427-E92A385F786D}"/>
    <cellStyle name="Normal 7 20" xfId="3864" xr:uid="{8F599F85-26C7-481C-AB77-AAAA6B0C424B}"/>
    <cellStyle name="Normal 7 21" xfId="3865" xr:uid="{A904AB03-99DB-43FF-AA92-E290A7DCC356}"/>
    <cellStyle name="Normal 7 22" xfId="3866" xr:uid="{F5F26C2D-5E60-4F3A-A2A7-CBFFFE4A3FB0}"/>
    <cellStyle name="Normal 7 23" xfId="3867" xr:uid="{BABA6DF5-3171-4486-99A7-CD51C3718B27}"/>
    <cellStyle name="Normal 7 24" xfId="3868" xr:uid="{28D74109-F606-436E-BE91-5CFE2A795F26}"/>
    <cellStyle name="Normal 7 25" xfId="3869" xr:uid="{DC7AC1EF-A78E-4DE9-B664-7738F104543C}"/>
    <cellStyle name="Normal 7 26" xfId="3870" xr:uid="{474E760F-25CF-4C6B-8ADE-950A8A9FAE59}"/>
    <cellStyle name="Normal 7 27" xfId="3871" xr:uid="{ADBAC933-E67C-43A2-93BA-F76932B13B70}"/>
    <cellStyle name="Normal 7 28" xfId="3872" xr:uid="{2E02B5C7-2043-49ED-B61E-704A7BB306E0}"/>
    <cellStyle name="Normal 7 29" xfId="3873" xr:uid="{1BA82832-24C1-4D12-A99F-CBB90F65A892}"/>
    <cellStyle name="Normal 7 3" xfId="3874" xr:uid="{E70D9DA5-3C70-4BCB-9C6D-413C7380391F}"/>
    <cellStyle name="Normal 7 30" xfId="3875" xr:uid="{5DE86E6E-0973-48F3-914D-EF25B29B1CF4}"/>
    <cellStyle name="Normal 7 31" xfId="3876" xr:uid="{D658BBC2-7600-483A-AF78-48F806468299}"/>
    <cellStyle name="Normal 7 32" xfId="3877" xr:uid="{FBE1163C-BB3E-4519-8923-2B3C207A94EF}"/>
    <cellStyle name="Normal 7 33" xfId="3878" xr:uid="{842A883A-27F2-49A0-B7F9-C2EFD3BEB5F1}"/>
    <cellStyle name="Normal 7 34" xfId="3879" xr:uid="{39F018F8-B852-475D-AF22-649846A2E0DF}"/>
    <cellStyle name="Normal 7 35" xfId="3880" xr:uid="{CC4FDC08-2184-48AC-924B-D8AF746B8566}"/>
    <cellStyle name="Normal 7 36" xfId="3881" xr:uid="{12E32BB0-BD10-479D-A442-49C1F1CE73F5}"/>
    <cellStyle name="Normal 7 37" xfId="3882" xr:uid="{275B7ACF-0DD8-4F50-91B9-105F7F737017}"/>
    <cellStyle name="Normal 7 38" xfId="3883" xr:uid="{5DD92B6E-AFFA-4CB0-9E74-1936B2B44B39}"/>
    <cellStyle name="Normal 7 4" xfId="3884" xr:uid="{E8FEF3AA-D3FC-437F-966D-25847BBAA2DA}"/>
    <cellStyle name="Normal 7 5" xfId="3885" xr:uid="{1658E3AC-305E-447D-8C8D-F4E4C80BBF35}"/>
    <cellStyle name="Normal 7 6" xfId="3886" xr:uid="{694E981A-B701-47FF-8DA5-09B201EBBA5B}"/>
    <cellStyle name="Normal 7 7" xfId="3887" xr:uid="{E01CC1D5-057A-4ACA-B71A-FDF80CFBB99A}"/>
    <cellStyle name="Normal 7 8" xfId="3888" xr:uid="{6423D670-27F5-4B66-B7CD-9A89EDACF215}"/>
    <cellStyle name="Normal 7 9" xfId="3889" xr:uid="{8DD65862-4715-41B8-9D91-82620AFCD660}"/>
    <cellStyle name="Normal 70 2" xfId="3890" xr:uid="{C8BC5150-05B3-40F6-A58E-8387178A7549}"/>
    <cellStyle name="Normal 70 3" xfId="3891" xr:uid="{29BFAFE6-B64E-4AAE-882D-E626CC3464BF}"/>
    <cellStyle name="Normal 70 4" xfId="3892" xr:uid="{27E540E8-7398-4D0F-9834-EB2493AEEF13}"/>
    <cellStyle name="Normal 70 5" xfId="3893" xr:uid="{D54A87CB-D6CD-493F-8CCE-56DA0AE6E452}"/>
    <cellStyle name="Normal 70 6" xfId="3894" xr:uid="{89E1F126-7846-4DA1-B733-0CB97C0D59DB}"/>
    <cellStyle name="Normal 70 7" xfId="3895" xr:uid="{92C5B4BF-E02B-4065-AFD4-931033A0EBDD}"/>
    <cellStyle name="Normal 70 8" xfId="3896" xr:uid="{E29A6EE8-E5BD-4ABF-8099-3355C5ABE1AF}"/>
    <cellStyle name="Normal 71 2" xfId="3897" xr:uid="{74B4D37C-21CB-42C9-88B2-773B7A1B90D9}"/>
    <cellStyle name="Normal 71 3" xfId="3898" xr:uid="{2AEC6041-5233-4A95-8E0C-ED48BBA6C28A}"/>
    <cellStyle name="Normal 71 4" xfId="3899" xr:uid="{C7648DC2-D1BB-40B7-A1D7-771B059DBB7B}"/>
    <cellStyle name="Normal 71 5" xfId="3900" xr:uid="{3503508A-513C-4EF9-AC2C-D55307CEE4AB}"/>
    <cellStyle name="Normal 71 6" xfId="3901" xr:uid="{CC4CD388-1880-4753-923D-199AD2477A9A}"/>
    <cellStyle name="Normal 71 7" xfId="3902" xr:uid="{B9A05E2A-3216-4D0F-9D1A-1F0E50784FAE}"/>
    <cellStyle name="Normal 71 8" xfId="3903" xr:uid="{EFB78BB2-6DBA-4DA2-8985-22F9E55BEC92}"/>
    <cellStyle name="Normal 72 2" xfId="3904" xr:uid="{2F16B8AC-B066-45F6-90BB-6D6721BC38E4}"/>
    <cellStyle name="Normal 72 3" xfId="3905" xr:uid="{03ED6191-5B72-4DF3-80CB-044FEFED95F5}"/>
    <cellStyle name="Normal 72 4" xfId="3906" xr:uid="{33C73200-67C5-4E44-B15B-3D6EC92A09C1}"/>
    <cellStyle name="Normal 72 5" xfId="3907" xr:uid="{B42ACE86-4CC6-4E69-9412-3BD3F6B7397B}"/>
    <cellStyle name="Normal 72 6" xfId="3908" xr:uid="{092F9BB5-D8B2-47DF-A00C-48C8D5D61222}"/>
    <cellStyle name="Normal 72 7" xfId="3909" xr:uid="{714417D4-FA36-4F6F-84F8-AD32F20B2AA6}"/>
    <cellStyle name="Normal 72 8" xfId="3910" xr:uid="{C842E160-2D9D-4A85-809C-ED10394E31A7}"/>
    <cellStyle name="Normal 73 2" xfId="3911" xr:uid="{B4A42D25-99E7-4D74-B6EE-38D49FBDBA1A}"/>
    <cellStyle name="Normal 73 3" xfId="3912" xr:uid="{B6668E7B-770C-4955-85C0-43CBAC71987B}"/>
    <cellStyle name="Normal 73 4" xfId="3913" xr:uid="{70BECEFF-F67E-4F43-AE1C-A2F35F9D3D5B}"/>
    <cellStyle name="Normal 73 5" xfId="3914" xr:uid="{1EF65C71-EB2D-4448-A9DD-FC8501F78E91}"/>
    <cellStyle name="Normal 73 6" xfId="3915" xr:uid="{F3317338-B2CF-4574-9E71-799ADE71DF8B}"/>
    <cellStyle name="Normal 73 7" xfId="3916" xr:uid="{4401E05B-37AC-4CA0-8E62-CE14826C59E1}"/>
    <cellStyle name="Normal 73 8" xfId="3917" xr:uid="{30D8A169-C351-432C-BF12-16FE63A094B5}"/>
    <cellStyle name="Normal 74 2" xfId="3918" xr:uid="{430AD43D-0A9A-4255-B214-C8715C8657BF}"/>
    <cellStyle name="Normal 74 3" xfId="3919" xr:uid="{E7419CBA-AC8F-4194-80C9-0082A78FDAE0}"/>
    <cellStyle name="Normal 74 4" xfId="3920" xr:uid="{F0F6AC83-5882-4E2B-B413-008F46C7CCF1}"/>
    <cellStyle name="Normal 74 5" xfId="3921" xr:uid="{A479DD70-8EDC-4C8F-896F-2E0A2669DDFB}"/>
    <cellStyle name="Normal 74 6" xfId="3922" xr:uid="{98D41B5B-1CD0-4030-99DD-E6FD8BB183C9}"/>
    <cellStyle name="Normal 74 7" xfId="3923" xr:uid="{0054CA8D-E702-409E-B44B-720DB052D4DB}"/>
    <cellStyle name="Normal 74 8" xfId="3924" xr:uid="{B1F14C58-6447-408C-B74D-F999643BAEF8}"/>
    <cellStyle name="Normal 75 2" xfId="3925" xr:uid="{9ACBB577-4E76-4D38-8D81-4505AEDF704C}"/>
    <cellStyle name="Normal 75 3" xfId="3926" xr:uid="{8BBBB5C4-1FBF-49A2-8F75-7F038ECAB781}"/>
    <cellStyle name="Normal 75 4" xfId="3927" xr:uid="{82CEF777-6B5F-4628-9FB0-F08B3F54CB1B}"/>
    <cellStyle name="Normal 75 5" xfId="3928" xr:uid="{B8C6737C-8236-4DCF-86B5-2A023369514C}"/>
    <cellStyle name="Normal 75 6" xfId="3929" xr:uid="{05767BF8-BA25-41F6-BA20-3033864AEE31}"/>
    <cellStyle name="Normal 75 7" xfId="3930" xr:uid="{E2BFA1AB-D6F9-4273-A02E-F616942A917B}"/>
    <cellStyle name="Normal 75 8" xfId="3931" xr:uid="{1084CE17-1004-4596-A109-25531F97FC28}"/>
    <cellStyle name="Normal 76" xfId="3932" xr:uid="{2055F8F3-DF6D-4D93-B5FF-558DE0DDF156}"/>
    <cellStyle name="Normal 77" xfId="3933" xr:uid="{370133F0-AB5A-4EFE-A4DF-C4C46B50A60F}"/>
    <cellStyle name="Normal 8" xfId="3934" xr:uid="{76DF06E0-E2D7-48AB-9887-C6865818FDEB}"/>
    <cellStyle name="Normal-- 8" xfId="4011" xr:uid="{05325814-06FE-42A6-8642-EB1F1ED74AD1}"/>
    <cellStyle name="Normal 8 10" xfId="3935" xr:uid="{61871E63-319A-4495-BCB4-720979A6ABBB}"/>
    <cellStyle name="Normal 8 11" xfId="3936" xr:uid="{02A04458-F973-405D-9E69-FC33FBF1CB7E}"/>
    <cellStyle name="Normal 8 12" xfId="3937" xr:uid="{BBC1C884-573F-45EE-9873-F92E5A9ABE6C}"/>
    <cellStyle name="Normal 8 13" xfId="3938" xr:uid="{07FD1FF1-4A17-4819-A9F0-E699AA6E13F7}"/>
    <cellStyle name="Normal 8 14" xfId="3939" xr:uid="{8D12758D-D5EA-4B13-B74E-F4DB5370A8A2}"/>
    <cellStyle name="Normal 8 15" xfId="3940" xr:uid="{981BBCD6-4919-4373-B054-5DDB6FB40D8F}"/>
    <cellStyle name="Normal 8 16" xfId="3941" xr:uid="{6319E52F-B9A5-47C8-9A58-FC92273C81EF}"/>
    <cellStyle name="Normal 8 17" xfId="3942" xr:uid="{F4CBED88-BCB7-4C8F-B3E2-4C6A046D3012}"/>
    <cellStyle name="Normal 8 18" xfId="3943" xr:uid="{C8760FDD-64BF-4326-A45F-01A65E463457}"/>
    <cellStyle name="Normal 8 19" xfId="3944" xr:uid="{A11E7AF1-6585-40D6-ADCE-901B1C697778}"/>
    <cellStyle name="Normal 8 2" xfId="3945" xr:uid="{E7CD35FD-FAD1-4920-8498-92AD61D55E48}"/>
    <cellStyle name="Normal 8 2 2" xfId="3946" xr:uid="{A1AAB890-01A7-4BFB-B05A-124580E589C7}"/>
    <cellStyle name="Normal 8 2 3" xfId="3947" xr:uid="{1A6017D2-6950-4B9F-A704-8956401D8BF5}"/>
    <cellStyle name="Normal 8 20" xfId="3948" xr:uid="{EA07BE9E-A46D-4D52-B24B-E12467EEB121}"/>
    <cellStyle name="Normal 8 21" xfId="3949" xr:uid="{0231D8DF-B988-46FA-AD27-50EBC7CDD0A3}"/>
    <cellStyle name="Normal 8 21 2" xfId="3950" xr:uid="{BF31C105-665C-46E4-96FE-6684730D171D}"/>
    <cellStyle name="Normal 8 21 2 2" xfId="3951" xr:uid="{636CE718-EB5D-47AA-8384-715FD7933BCE}"/>
    <cellStyle name="Normal 8 21 2 2 2" xfId="3952" xr:uid="{488F07EF-EC55-4ECF-B2C2-3B24D16BF87D}"/>
    <cellStyle name="Normal 8 21 2 3" xfId="3953" xr:uid="{43C90C44-E7D1-4386-BAF8-0B0469189C86}"/>
    <cellStyle name="Normal 8 21 3" xfId="3954" xr:uid="{5FC0BEEB-B1C2-46E3-AAAE-0CE1AEC43AB6}"/>
    <cellStyle name="Normal 8 21 3 2" xfId="3955" xr:uid="{C8E8D6A8-00AE-4DC8-9A0F-789BFF391390}"/>
    <cellStyle name="Normal 8 21 4" xfId="3956" xr:uid="{1DCAB9D8-EFC5-4311-868C-5313FCD4B904}"/>
    <cellStyle name="Normal 8 22" xfId="3957" xr:uid="{61C07D1B-A065-4B0B-9617-9AD43D78FDE4}"/>
    <cellStyle name="Normal 8 22 2" xfId="3958" xr:uid="{052430C7-DC58-42D1-945C-FE48DEC1CC28}"/>
    <cellStyle name="Normal 8 22 2 2" xfId="3959" xr:uid="{B6E8CCE7-F6A7-459E-BAD8-2EE6A177D00C}"/>
    <cellStyle name="Normal 8 22 2 2 2" xfId="3960" xr:uid="{29EE88CD-903F-4127-967C-BCD2DC3D1E6C}"/>
    <cellStyle name="Normal 8 22 2 3" xfId="3961" xr:uid="{7D6DB3F6-B621-400F-A5B4-B4DBA1C18D31}"/>
    <cellStyle name="Normal 8 22 3" xfId="3962" xr:uid="{D0C93903-7BAB-4A98-897A-6A8A853F3292}"/>
    <cellStyle name="Normal 8 22 3 2" xfId="3963" xr:uid="{3B63FE4E-887C-450B-BE10-297E961DE271}"/>
    <cellStyle name="Normal 8 22 4" xfId="3964" xr:uid="{4E267698-51DD-4CBC-B912-D908E41D736C}"/>
    <cellStyle name="Normal 8 23" xfId="3965" xr:uid="{F867F8B0-2175-433E-B2AC-6B67CA0F8195}"/>
    <cellStyle name="Normal 8 23 2" xfId="3966" xr:uid="{DA9E1D83-6F57-4A80-B0A7-63125D3956E6}"/>
    <cellStyle name="Normal 8 23 2 2" xfId="3967" xr:uid="{3DA48349-29E4-4FA8-ADAB-06618831D821}"/>
    <cellStyle name="Normal 8 23 3" xfId="3968" xr:uid="{6694E357-E9F3-49AE-870C-A3E324E24DC1}"/>
    <cellStyle name="Normal 8 24" xfId="3969" xr:uid="{678EA363-26E3-4579-A2E6-E3EAA7BDE8CF}"/>
    <cellStyle name="Normal 8 24 2" xfId="3970" xr:uid="{CE5F626F-5D73-468D-BB81-23614425729B}"/>
    <cellStyle name="Normal 8 25" xfId="3971" xr:uid="{9E6A24D6-F8FD-4590-A40C-065AF6863635}"/>
    <cellStyle name="Normal 8 26" xfId="3972" xr:uid="{C7F74B1E-29D1-49D9-A110-30B517345B23}"/>
    <cellStyle name="Normal 8 27" xfId="3973" xr:uid="{BB721ECA-C11A-4273-B56B-ADBCC8F3ED71}"/>
    <cellStyle name="Normal 8 28" xfId="3974" xr:uid="{D18EF08E-2F57-4B49-8D32-94041D91B939}"/>
    <cellStyle name="Normal 8 29" xfId="3975" xr:uid="{4B24E18E-C5FA-41F3-8D12-5CE36B8B0C67}"/>
    <cellStyle name="Normal 8 3" xfId="3976" xr:uid="{A8691418-E054-473E-AA0C-6988C9D6DCE4}"/>
    <cellStyle name="Normal 8 3 2" xfId="3977" xr:uid="{B6638539-D276-450A-8DCF-A11C68B7035A}"/>
    <cellStyle name="Normal 8 30" xfId="3978" xr:uid="{4646158C-985A-431C-BE8E-668ABF3EF3F8}"/>
    <cellStyle name="Normal 8 31" xfId="3979" xr:uid="{10B155E7-2900-4B4B-AA4D-25B3E0D91963}"/>
    <cellStyle name="Normal 8 32" xfId="3980" xr:uid="{5BED2D81-C4B8-4C74-A183-A318C944BEAD}"/>
    <cellStyle name="Normal 8 33" xfId="3981" xr:uid="{1CB9C45E-90E5-432F-8349-996C4C338C66}"/>
    <cellStyle name="Normal 8 34" xfId="3982" xr:uid="{D17EC60F-BD9D-4B76-9F13-EBD047C02363}"/>
    <cellStyle name="Normal 8 35" xfId="3983" xr:uid="{A70B5D18-C782-4EF5-8FC1-26118A9E10D3}"/>
    <cellStyle name="Normal 8 36" xfId="3984" xr:uid="{E2F33E98-7B38-4363-95CF-FDC3E8CA46E8}"/>
    <cellStyle name="Normal 8 37" xfId="3985" xr:uid="{0C34B173-BFB6-49BB-82F5-7D8D3225C199}"/>
    <cellStyle name="Normal 8 38" xfId="3986" xr:uid="{87208CA4-1709-41B1-B62C-5EB68F9ECF02}"/>
    <cellStyle name="Normal 8 39" xfId="3987" xr:uid="{8C36B2F2-44E9-47C0-9B11-D585940154EC}"/>
    <cellStyle name="Normal 8 4" xfId="3988" xr:uid="{7782F57C-252C-4A3C-B207-5B5A62FA01E3}"/>
    <cellStyle name="Normal 8 40" xfId="3989" xr:uid="{DE0B7C1E-9AF6-44CE-A24E-D7623ECB1419}"/>
    <cellStyle name="Normal 8 41" xfId="3990" xr:uid="{482C3464-638A-4AD3-AC76-78EA27561532}"/>
    <cellStyle name="Normal 8 42" xfId="3991" xr:uid="{37DA6FA5-2875-40BC-BE00-2333C6E6CBE6}"/>
    <cellStyle name="Normal 8 5" xfId="3992" xr:uid="{CD3BA46A-3881-4935-9C31-70AF76190866}"/>
    <cellStyle name="Normal 8 6" xfId="3993" xr:uid="{02AD84C3-9F47-4065-B501-6AAC75D1BB3A}"/>
    <cellStyle name="Normal 8 7" xfId="3994" xr:uid="{2B432835-1B1A-486D-8E2E-08BD8B7C1E19}"/>
    <cellStyle name="Normal 8 8" xfId="3995" xr:uid="{E5A5BB7C-646A-439B-8F07-7E5287DC8EC0}"/>
    <cellStyle name="Normal 8 9" xfId="3996" xr:uid="{D51C66E9-38FF-4FBD-B471-799E78DDF4DA}"/>
    <cellStyle name="Normal 9" xfId="3997" xr:uid="{A1F53555-D7FC-4F4F-82DC-787226613E94}"/>
    <cellStyle name="Normal 9 2" xfId="3998" xr:uid="{D4B37602-75DD-48F2-97C3-48CE5EFDE59A}"/>
    <cellStyle name="Normal 9 2 2" xfId="3999" xr:uid="{C43B4DAC-3FE4-4AF4-84A4-1B10B758A98F}"/>
    <cellStyle name="Normal 9 3" xfId="4000" xr:uid="{AF7A10F9-2806-4485-A2F1-34ECE9D4BA74}"/>
    <cellStyle name="Normal 9 4" xfId="4001" xr:uid="{67CDAF3B-B496-476E-B0CF-E096586E80F2}"/>
    <cellStyle name="Normal 9 5" xfId="4002" xr:uid="{73EE72BA-BE67-4794-886B-949378DCBDB8}"/>
    <cellStyle name="Normal 9 6" xfId="4003" xr:uid="{196685A5-C7CF-4A9D-91A6-D3A5CC2481D2}"/>
    <cellStyle name="Normal2" xfId="4012" xr:uid="{CE33DA82-1C99-4C84-9F13-1B2C3294367D}"/>
    <cellStyle name="Normale_97.98.us" xfId="4013" xr:uid="{1B1F4454-2038-4FBE-9168-A933CCEAAB93}"/>
    <cellStyle name="NormalGB" xfId="4014" xr:uid="{368FA47E-A5CE-488E-B54F-A34747D3399C}"/>
    <cellStyle name="Normalx" xfId="4015" xr:uid="{7D356483-3512-4482-9BDF-A02DC2A183D1}"/>
    <cellStyle name="Note 2" xfId="76" xr:uid="{6A94E610-67E6-4FB9-8F28-D95613A37A11}"/>
    <cellStyle name="Note 2 10" xfId="4016" xr:uid="{3C4B57A3-F316-4052-A292-0A4B16FF40AE}"/>
    <cellStyle name="Note 2 11" xfId="4017" xr:uid="{C08D8FDB-65D5-4E37-A2F0-D55B6CA7D33E}"/>
    <cellStyle name="Note 2 12" xfId="4640" xr:uid="{9E6B5A01-792F-4288-88E3-0204D60B0EB7}"/>
    <cellStyle name="Note 2 12 2" xfId="4671" xr:uid="{CBA15B52-F61A-412E-B09F-85BAE635FBE4}"/>
    <cellStyle name="Note 2 2" xfId="87" xr:uid="{C455DEB3-5FA9-472E-A936-6C7584A8FA96}"/>
    <cellStyle name="Note 2 2 2" xfId="106" xr:uid="{59EC97FC-9DBC-4C83-B0B6-D7DF32EDEEEE}"/>
    <cellStyle name="Note 2 2 2 2" xfId="4018" xr:uid="{1901D17B-D2A4-456E-B63A-B2F2E35CF140}"/>
    <cellStyle name="Note 2 2 2 3" xfId="4019" xr:uid="{014AD689-0EB7-4DD7-A44B-E1DAF760C00D}"/>
    <cellStyle name="Note 2 2 2 4" xfId="4660" xr:uid="{5558B20D-5629-44DB-A808-775CB9169405}"/>
    <cellStyle name="Note 2 2 2 4 2" xfId="4691" xr:uid="{C5DD9309-BCCB-4613-9717-F3566F129C60}"/>
    <cellStyle name="Note 2 2 3" xfId="4020" xr:uid="{F8ADBE6B-C8F1-4421-9AE3-7825611F68D3}"/>
    <cellStyle name="Note 2 2 4" xfId="4021" xr:uid="{DD902C60-E5CD-444F-937E-2D707BF5CF95}"/>
    <cellStyle name="Note 2 2 5" xfId="4646" xr:uid="{D55A098F-1A3C-44D5-8B43-A97CAD4F77EE}"/>
    <cellStyle name="Note 2 2 5 2" xfId="4677" xr:uid="{6F72C4C2-5D59-40F4-A915-360A0F26C740}"/>
    <cellStyle name="Note 2 3" xfId="100" xr:uid="{CC1E38B2-12EB-45D2-9677-50DCCE550ABB}"/>
    <cellStyle name="Note 2 3 2" xfId="4022" xr:uid="{F072BF10-641B-4A12-A54A-1BB437692866}"/>
    <cellStyle name="Note 2 3 3" xfId="4654" xr:uid="{077BADC7-F154-4018-B017-CDC307023FF2}"/>
    <cellStyle name="Note 2 3 3 2" xfId="4685" xr:uid="{61B90565-FBA4-4480-BDAA-715D80B6DB3A}"/>
    <cellStyle name="Note 2 4" xfId="4023" xr:uid="{37B71E58-F980-43AA-B7FF-0A89DCB1BD99}"/>
    <cellStyle name="Note 2 5" xfId="4024" xr:uid="{BBCEAE69-ECF7-4740-8A2C-63E93E73A588}"/>
    <cellStyle name="Note 2 6" xfId="4025" xr:uid="{5808DC35-304B-4490-A52D-A01ADA6D5CF6}"/>
    <cellStyle name="Note 2 7" xfId="4026" xr:uid="{77541925-1175-45D2-BA1C-D91446848224}"/>
    <cellStyle name="Note 2 8" xfId="4027" xr:uid="{ADE4BCAD-162A-473A-99F3-E7497BD48877}"/>
    <cellStyle name="Note 2 9" xfId="4028" xr:uid="{4B7F859C-2E1B-4755-99FC-A0EE6B90AD5E}"/>
    <cellStyle name="Note 3" xfId="75" xr:uid="{CF59109A-8FDC-4898-B382-E66363FCC365}"/>
    <cellStyle name="Note 3 2" xfId="86" xr:uid="{9C744EAC-A36D-4EDA-9F0C-70C4400A9F29}"/>
    <cellStyle name="Note 3 2 2" xfId="105" xr:uid="{5FC27C9A-708D-4436-A634-73D23DBFDF32}"/>
    <cellStyle name="Note 3 2 2 2" xfId="4659" xr:uid="{093E4413-7F29-4901-BAF9-B48FEEB3CE93}"/>
    <cellStyle name="Note 3 2 2 2 2" xfId="4690" xr:uid="{F0B759E0-D831-42AB-A0C4-9EE54CD28532}"/>
    <cellStyle name="Note 3 2 3" xfId="4645" xr:uid="{44294584-FA9F-44A6-8A73-CD509562E098}"/>
    <cellStyle name="Note 3 2 3 2" xfId="4676" xr:uid="{4BE38D47-7C9A-485A-9448-6876E7D4A622}"/>
    <cellStyle name="Note 3 3" xfId="99" xr:uid="{1CC79170-544A-4FC0-873A-06BACEB6D6F0}"/>
    <cellStyle name="Note 3 3 2" xfId="4653" xr:uid="{BF4C4935-5A59-4787-904D-DF69C3EF355C}"/>
    <cellStyle name="Note 3 3 2 2" xfId="4684" xr:uid="{6E406965-3513-4E89-A96B-3BCAF1EBC119}"/>
    <cellStyle name="Note 3 4" xfId="4639" xr:uid="{43B25184-F529-41F9-92A6-E767D67227FC}"/>
    <cellStyle name="Note 3 4 2" xfId="4670" xr:uid="{CF49B8AF-DE7A-493B-94C6-835C1DC3B713}"/>
    <cellStyle name="Note 4" xfId="4029" xr:uid="{42EFED45-F599-43F8-8563-BDD0CF95F3F8}"/>
    <cellStyle name="Note 4 2" xfId="4030" xr:uid="{9C9F0BAA-B00A-45FB-AB1D-EE6BC5A111F3}"/>
    <cellStyle name="Note 5" xfId="4031" xr:uid="{9465BF8B-C6B4-450F-BF27-20BF9DD8763E}"/>
    <cellStyle name="Note 5 2" xfId="4032" xr:uid="{9D8A9D0C-7816-47E1-822E-8E2F0C025C5E}"/>
    <cellStyle name="Note 6" xfId="4033" xr:uid="{FD5FA7B4-09CF-40B2-9FA5-FEA2410CB7E1}"/>
    <cellStyle name="Note 6 2" xfId="4034" xr:uid="{5E5F13C0-202D-4EF1-880E-69C47E76EDA7}"/>
    <cellStyle name="Note 7" xfId="4035" xr:uid="{DEF7C931-B67F-4B9C-9EE5-7240651BC75A}"/>
    <cellStyle name="Note 7 2" xfId="4036" xr:uid="{832F3D83-20E5-41B6-80CC-D58EA6A5DF3C}"/>
    <cellStyle name="Note 8" xfId="4037" xr:uid="{4A38725D-90A8-4743-99B6-9957D6B003DC}"/>
    <cellStyle name="Note 8 2" xfId="4038" xr:uid="{97D74AE8-F8AB-4315-BC1D-1237421285EE}"/>
    <cellStyle name="Note 8 2 2" xfId="4039" xr:uid="{7F4AE33F-FB4B-40FD-8911-1F65ADF6BC68}"/>
    <cellStyle name="Note 8 2 2 2" xfId="4040" xr:uid="{52104455-B749-4B0D-9BD1-308F3E45C098}"/>
    <cellStyle name="Note 8 2 2 2 2" xfId="4041" xr:uid="{EED8903C-AAB8-431C-B2A3-1D97927AE407}"/>
    <cellStyle name="Note 8 2 2 3" xfId="4042" xr:uid="{CB14D369-46EF-49BB-89A0-82C548947065}"/>
    <cellStyle name="Note 8 2 3" xfId="4043" xr:uid="{4BE328CD-6887-4358-A0BC-C225EFF7CE8B}"/>
    <cellStyle name="Note 8 2 3 2" xfId="4044" xr:uid="{62363B90-086D-4568-8B2A-58718CB72863}"/>
    <cellStyle name="Note 8 2 4" xfId="4045" xr:uid="{BC1392A4-96BE-4F9C-8328-630EF06AC66F}"/>
    <cellStyle name="Note 8 3" xfId="4046" xr:uid="{989EFB51-6602-4A66-BEA6-5CAD3D0796C9}"/>
    <cellStyle name="Note 8 3 2" xfId="4047" xr:uid="{0239852D-D1FB-4F8A-9D99-F4A57F6086A8}"/>
    <cellStyle name="Note 8 3 2 2" xfId="4048" xr:uid="{B043743A-E430-46B7-BA85-A51F65C39BA1}"/>
    <cellStyle name="Note 8 3 2 2 2" xfId="4049" xr:uid="{35A6C360-0907-4F38-BFCF-72722D5C60B7}"/>
    <cellStyle name="Note 8 3 2 3" xfId="4050" xr:uid="{A9A46877-9708-4DE7-A670-7AD88EECF712}"/>
    <cellStyle name="Note 8 3 3" xfId="4051" xr:uid="{A4E2D5A1-DC48-4A17-BB19-B1C783669C8D}"/>
    <cellStyle name="Note 8 3 3 2" xfId="4052" xr:uid="{571F842E-D388-41C4-93F2-BA54375ED4AD}"/>
    <cellStyle name="Note 8 3 4" xfId="4053" xr:uid="{08AA0214-41CD-461B-B3DB-6830B525BCC5}"/>
    <cellStyle name="Note 8 4" xfId="4054" xr:uid="{AB01FB03-9AF3-47F4-92BE-F9A1DCEEFE76}"/>
    <cellStyle name="Note 8 4 2" xfId="4055" xr:uid="{33722E46-83AC-4064-8877-04910EB18A47}"/>
    <cellStyle name="Note 8 4 2 2" xfId="4056" xr:uid="{CC5B7257-4FC8-4492-8E9D-0F3B46D1AC42}"/>
    <cellStyle name="Note 8 4 3" xfId="4057" xr:uid="{901DDD3D-2E39-4E72-9D5C-2AD192B2C207}"/>
    <cellStyle name="Note 8 5" xfId="4058" xr:uid="{B72C208A-9DC1-4468-893E-5ED4B2741A89}"/>
    <cellStyle name="Note 8 5 2" xfId="4059" xr:uid="{1432F03F-1D87-4FF5-BB8C-0ADF500C7AFE}"/>
    <cellStyle name="Note 8 6" xfId="4060" xr:uid="{1CAEE9AE-15B4-4716-BB39-56ABB01B35C9}"/>
    <cellStyle name="Nr 0 dec" xfId="4061" xr:uid="{0DCE9E79-4068-4602-B796-89363F1F3B4A}"/>
    <cellStyle name="Nr 0 dec - Input" xfId="4062" xr:uid="{3D4506F7-D522-4E6A-8898-8A4D9126F414}"/>
    <cellStyle name="Nr 0 dec - Subtotal" xfId="4063" xr:uid="{F9BDD2C0-5B56-41F4-8FF1-72E349CFDACC}"/>
    <cellStyle name="Nr 0 dec - Subtotal 2" xfId="4572" xr:uid="{CFB04810-DDCF-49F6-A3C6-92B6854B8A98}"/>
    <cellStyle name="Nr 0 dec_Data" xfId="4064" xr:uid="{E6F3CC04-8D2D-4879-9F0C-7CB30D1DAFB5}"/>
    <cellStyle name="Nr 1 dec" xfId="4065" xr:uid="{35B75415-28AB-469D-ADE8-F26533B5E4A4}"/>
    <cellStyle name="Nr 1 dec - Input" xfId="4066" xr:uid="{45223ECC-A12F-4837-92CF-CC0B0792E74B}"/>
    <cellStyle name="Nr, 0 dec" xfId="4067" xr:uid="{DDB544FF-A937-4417-94EC-5BB5CBCF97F2}"/>
    <cellStyle name="number" xfId="4068" xr:uid="{8C54CDA6-77CB-4349-B9C5-32F6E8025337}"/>
    <cellStyle name="Number, 1 dec" xfId="4069" xr:uid="{76982B96-34C2-4251-8ACB-42407C85EAB5}"/>
    <cellStyle name="Output (1dp#)" xfId="4070" xr:uid="{0D6F0901-48D1-4139-AE7C-7FE07424EB7C}"/>
    <cellStyle name="Output (1dpx)_ Pies " xfId="4071" xr:uid="{F85F10A6-8FDD-4FE3-BB38-2425B4431704}"/>
    <cellStyle name="Output 2" xfId="77" xr:uid="{8AC8703E-063F-426A-87F5-21BE07A8866B}"/>
    <cellStyle name="Output 2 10" xfId="4641" xr:uid="{A73FC01F-A59D-45EC-9C47-21470B34265C}"/>
    <cellStyle name="Output 2 10 2" xfId="4672" xr:uid="{34DF8FBE-F383-4577-AD0F-877FE4998D36}"/>
    <cellStyle name="Output 2 2" xfId="88" xr:uid="{34480719-1D41-46C4-8EDE-1045E89A31F7}"/>
    <cellStyle name="Output 2 2 2" xfId="107" xr:uid="{0CF86DC1-EC82-44F6-BD03-FDD370D81C31}"/>
    <cellStyle name="Output 2 2 2 2" xfId="4661" xr:uid="{F277D673-A8FA-4CA8-AF01-F62C76193787}"/>
    <cellStyle name="Output 2 2 2 2 2" xfId="4692" xr:uid="{3879E4E0-B1F7-41D6-90B1-CC80A6CFFC42}"/>
    <cellStyle name="Output 2 2 3" xfId="4647" xr:uid="{AD0891E2-3D04-4D6A-B07B-D4EC0FD6579D}"/>
    <cellStyle name="Output 2 2 3 2" xfId="4678" xr:uid="{9FEDE76F-BA08-4AC3-9C6A-AB4D412FFD30}"/>
    <cellStyle name="Output 2 3" xfId="101" xr:uid="{9FEC73E2-5BB7-45DB-B7C5-E057AEA47D41}"/>
    <cellStyle name="Output 2 3 2" xfId="4655" xr:uid="{EA296B1E-C78D-4074-8196-D17CB445FFD9}"/>
    <cellStyle name="Output 2 3 2 2" xfId="4686" xr:uid="{99FBCA3C-B175-45E9-A42A-6EAAA157F5F4}"/>
    <cellStyle name="Output 2 4" xfId="4072" xr:uid="{94387E99-1E3F-405D-9C28-0B5A3A691B16}"/>
    <cellStyle name="Output 2 5" xfId="4073" xr:uid="{F3B3F688-82C6-4487-B77E-DAF0F432A235}"/>
    <cellStyle name="Output 2 6" xfId="4074" xr:uid="{3284A75E-9E3B-4578-A347-78355FBF7ED1}"/>
    <cellStyle name="Output 2 7" xfId="4075" xr:uid="{E2D494C6-0510-4C9F-BC16-E6FE09D9F538}"/>
    <cellStyle name="Output 2 8" xfId="4076" xr:uid="{74394AA4-B6DE-4B1D-AA0F-5379FFD1AB63}"/>
    <cellStyle name="Output 2 9" xfId="4077" xr:uid="{2FBDC72A-B0F2-4452-8B3B-6FAB99E7D8E6}"/>
    <cellStyle name="Output 3" xfId="4078" xr:uid="{C3098D0A-D38B-41A5-80E0-FFE999A05496}"/>
    <cellStyle name="Page Heading" xfId="4079" xr:uid="{28AF1EB0-397A-4219-AEEC-2B27F2870C90}"/>
    <cellStyle name="Page Heading Large" xfId="4080" xr:uid="{05ABF556-ABAF-4D12-B5E8-4E6910DC4FE8}"/>
    <cellStyle name="Page Heading Small" xfId="4081" xr:uid="{695E4C29-3512-48D6-872D-9A88808DC539}"/>
    <cellStyle name="Page Number" xfId="4082" xr:uid="{020F401E-4894-4662-A427-94D98147884E}"/>
    <cellStyle name="pb_page_heading_LS" xfId="4083" xr:uid="{6F7008B3-DFC5-4F46-A174-004EE786BACE}"/>
    <cellStyle name="Per aandeel" xfId="4084" xr:uid="{3CB181F3-33F9-42F0-A5C4-7D9E648FC8C9}"/>
    <cellStyle name="Percent" xfId="5" builtinId="5"/>
    <cellStyle name="Percent (1)" xfId="4085" xr:uid="{A19BB37C-E853-47A6-80AB-C26C64FD1AE1}"/>
    <cellStyle name="Percent [0]" xfId="4086" xr:uid="{61CB7081-F434-48CA-A012-B2E95EF716C2}"/>
    <cellStyle name="Percent [00]" xfId="4087" xr:uid="{91287689-D4EE-420C-84DB-F82340649EC7}"/>
    <cellStyle name="Percent [1]" xfId="4088" xr:uid="{C8BCA85B-B034-4B7E-B339-6ACE1813965E}"/>
    <cellStyle name="Percent [1] 2" xfId="131" xr:uid="{B37C1DD9-5206-49F7-A3B7-C587E9934C22}"/>
    <cellStyle name="Percent [2]" xfId="4089" xr:uid="{8792275F-511C-422F-AFC5-B55EDC9D7BC6}"/>
    <cellStyle name="Percent [2] 2" xfId="4090" xr:uid="{21A4B16E-01A9-475F-BB73-7B23D6EDFEC8}"/>
    <cellStyle name="Percent [2] 3" xfId="4091" xr:uid="{B48FE8A5-E31F-4861-A9A0-1FF86FFD8197}"/>
    <cellStyle name="Percent 1 dec" xfId="4092" xr:uid="{39BDBB17-F6B8-48A5-A5EC-C1D634DCE951}"/>
    <cellStyle name="Percent 1 dec - Input" xfId="4093" xr:uid="{37CD159B-DC6E-4311-9507-40E7DFC59CFB}"/>
    <cellStyle name="Percent 1 dec_Data" xfId="4094" xr:uid="{C4C1F44C-93AB-4C8D-8E2B-CA263B037ECD}"/>
    <cellStyle name="Percent 10" xfId="4095" xr:uid="{9F8C6847-58E5-473C-8180-CD8AA272571C}"/>
    <cellStyle name="Percent 11" xfId="92" xr:uid="{97CD9A5B-71A6-4E58-9EC4-EB2553B39B4B}"/>
    <cellStyle name="Percent 12" xfId="4624" xr:uid="{F2E97613-746B-44A8-944E-77B5AF1FFF6B}"/>
    <cellStyle name="Percent 2" xfId="7" xr:uid="{A0DFC12E-DBCE-4CCA-8700-A9B0606E25C7}"/>
    <cellStyle name="Percent 2 10" xfId="4096" xr:uid="{F14B00DD-9DD0-456A-9667-F64795724D70}"/>
    <cellStyle name="Percent 2 10 2" xfId="4097" xr:uid="{1E7B9503-7280-46D6-AAF9-58AC34D056B0}"/>
    <cellStyle name="Percent 2 10 2 2" xfId="4098" xr:uid="{C576251B-3D47-4A1E-ACB3-785B3C469636}"/>
    <cellStyle name="Percent 2 10 3" xfId="4099" xr:uid="{4E16B15B-F8FF-43D9-8F30-84DF646A2316}"/>
    <cellStyle name="Percent 2 11" xfId="4100" xr:uid="{F0CB43CF-C248-46A1-9A0A-EF8E32A36B55}"/>
    <cellStyle name="Percent 2 12" xfId="4101" xr:uid="{4B90A9CF-33E0-43C5-810F-1BE9A2D19289}"/>
    <cellStyle name="Percent 2 12 2" xfId="4102" xr:uid="{6CEE46F8-D79D-4164-8197-24B91ABBBF4F}"/>
    <cellStyle name="Percent 2 12 2 2" xfId="4103" xr:uid="{9A9E6518-9F7D-4183-BE51-50FB345B2C03}"/>
    <cellStyle name="Percent 2 12 3" xfId="4104" xr:uid="{8CB94E3E-C3E7-44E0-A28F-A785FB0CD35A}"/>
    <cellStyle name="Percent 2 13" xfId="4105" xr:uid="{DCE16A04-60D2-430E-B07A-C38146FC4C7A}"/>
    <cellStyle name="Percent 2 13 2" xfId="4106" xr:uid="{7BFD775B-AEC8-4279-91F8-933C485E1F35}"/>
    <cellStyle name="Percent 2 14" xfId="4107" xr:uid="{F41D945A-779C-487B-A3D5-961434B7C7C0}"/>
    <cellStyle name="Percent 2 15" xfId="4108" xr:uid="{AA04E0F2-2DED-455B-920D-671D2B89CB91}"/>
    <cellStyle name="Percent 2 16" xfId="4109" xr:uid="{12AD8BA3-5EC7-46CF-AFBA-A5EB0CFD8378}"/>
    <cellStyle name="Percent 2 17" xfId="4110" xr:uid="{44BCEAB7-0CE2-48A9-98F1-BA2915068DCC}"/>
    <cellStyle name="Percent 2 18" xfId="4111" xr:uid="{B6971118-5E80-488C-9F0F-FD2AC3EE7FEC}"/>
    <cellStyle name="Percent 2 19" xfId="4112" xr:uid="{1D66ACE6-5EB3-4959-B717-24969238D76D}"/>
    <cellStyle name="Percent 2 2" xfId="29" xr:uid="{2045455D-2513-4B77-96F5-59DA7A41F2BD}"/>
    <cellStyle name="Percent 2 2 2" xfId="4113" xr:uid="{29BA2E89-5376-42ED-88F1-C8F86BA4868D}"/>
    <cellStyle name="Percent 2 2 3" xfId="4114" xr:uid="{69598EBB-A8F6-4F78-AAA8-2C7321F57528}"/>
    <cellStyle name="Percent 2 2 4" xfId="4115" xr:uid="{3FA39687-A683-42C9-9C06-C5721835180D}"/>
    <cellStyle name="Percent 2 2 4 2" xfId="4116" xr:uid="{1B2D3479-E2FA-48B1-9FE3-1177474E7BE5}"/>
    <cellStyle name="Percent 2 2 4 2 2" xfId="4117" xr:uid="{3D0A5A98-4D46-4E89-A961-FB7826B33F56}"/>
    <cellStyle name="Percent 2 2 4 2 2 2" xfId="4118" xr:uid="{AC1244FA-FAFB-4543-A7AB-2C34854D0260}"/>
    <cellStyle name="Percent 2 2 4 2 3" xfId="4119" xr:uid="{D014C31A-7793-4A2D-82B8-0FC08BAF75BC}"/>
    <cellStyle name="Percent 2 2 4 3" xfId="4120" xr:uid="{A2338FF1-5E6C-4E4D-B57A-04A161A3900F}"/>
    <cellStyle name="Percent 2 2 4 3 2" xfId="4121" xr:uid="{B1AD4800-5009-4121-941C-902AB74EE2DE}"/>
    <cellStyle name="Percent 2 2 4 4" xfId="4122" xr:uid="{23532375-2CE5-4B39-937B-048ACEC96283}"/>
    <cellStyle name="Percent 2 2 5" xfId="4123" xr:uid="{5FC62E70-2920-4DE7-9686-6D4B36D39589}"/>
    <cellStyle name="Percent 2 2 6" xfId="4124" xr:uid="{A8853EA6-FD22-4B14-8409-7170D3D6CA50}"/>
    <cellStyle name="Percent 2 20" xfId="28" xr:uid="{E15772BD-284D-426A-A77C-1EC15D95224C}"/>
    <cellStyle name="Percent 2 3" xfId="30" xr:uid="{67164247-A8C4-4E12-8B9B-0793BB041FFD}"/>
    <cellStyle name="Percent 2 4" xfId="4125" xr:uid="{9DA6E40E-50B5-4865-9036-EA9B5CDE010E}"/>
    <cellStyle name="Percent 2 5" xfId="4126" xr:uid="{FC0A372E-5BB5-4C3B-B97A-ACF3359D35C4}"/>
    <cellStyle name="Percent 2 5 2" xfId="4127" xr:uid="{0334AF32-1F8B-4A6C-9B51-B5529F02E056}"/>
    <cellStyle name="Percent 2 5 2 2" xfId="4128" xr:uid="{44D5BD5A-AA17-48ED-B3AE-FD03AC2504A7}"/>
    <cellStyle name="Percent 2 5 2 2 2" xfId="4129" xr:uid="{A2C054BF-B685-403C-9386-27A37FFB2E8F}"/>
    <cellStyle name="Percent 2 5 2 2 2 2" xfId="4130" xr:uid="{CBFE67EF-4C02-4E37-9126-7A60BB21520F}"/>
    <cellStyle name="Percent 2 5 2 2 3" xfId="4131" xr:uid="{2BA01636-130C-41CE-88F3-BB447DD5EDC8}"/>
    <cellStyle name="Percent 2 5 2 3" xfId="4132" xr:uid="{7B228E83-34C0-45A8-A060-6111FE0FCDEB}"/>
    <cellStyle name="Percent 2 5 2 3 2" xfId="4133" xr:uid="{648D0CB5-660B-4677-95BA-774C51ED42E3}"/>
    <cellStyle name="Percent 2 5 2 4" xfId="4134" xr:uid="{C9337F8B-587F-4DD7-99B7-9CBF5A762C57}"/>
    <cellStyle name="Percent 2 5 3" xfId="4135" xr:uid="{3CC9863A-15E1-4FA7-9148-3A32612F7FCB}"/>
    <cellStyle name="Percent 2 5 3 2" xfId="4136" xr:uid="{826F7772-737D-4010-89A6-D3306E913B39}"/>
    <cellStyle name="Percent 2 5 3 2 2" xfId="4137" xr:uid="{3BE9F121-6EAF-4D00-850C-908DBF9E5A8B}"/>
    <cellStyle name="Percent 2 5 3 2 2 2" xfId="4138" xr:uid="{1ABB0D14-3739-4033-8608-376231C05FE9}"/>
    <cellStyle name="Percent 2 5 3 2 3" xfId="4139" xr:uid="{EE9C05FB-7E1C-4CA1-A33D-61891033D9F8}"/>
    <cellStyle name="Percent 2 5 3 3" xfId="4140" xr:uid="{616C869A-01E1-47A9-A464-F8725E3BA8CB}"/>
    <cellStyle name="Percent 2 5 3 3 2" xfId="4141" xr:uid="{599DBE87-79BE-4D8C-8A00-A6034B6B816A}"/>
    <cellStyle name="Percent 2 5 3 4" xfId="4142" xr:uid="{0B44C884-BEB3-4F59-B152-8A78DE6DBA2F}"/>
    <cellStyle name="Percent 2 5 4" xfId="4143" xr:uid="{86A09B9D-C6F5-4118-9852-2669F5B60A1B}"/>
    <cellStyle name="Percent 2 5 4 2" xfId="4144" xr:uid="{6D35F13A-CAB3-4AD1-8A9F-8B3FC31954E5}"/>
    <cellStyle name="Percent 2 5 4 2 2" xfId="4145" xr:uid="{AFB87E42-144A-4A5E-8BA1-F0788EB6CB0A}"/>
    <cellStyle name="Percent 2 5 4 3" xfId="4146" xr:uid="{F70B053C-DA14-400F-B409-B830BA6C33CB}"/>
    <cellStyle name="Percent 2 5 5" xfId="4147" xr:uid="{1F02C88E-BB94-4133-9AC9-44224F40ED1E}"/>
    <cellStyle name="Percent 2 5 5 2" xfId="4148" xr:uid="{4153A02B-A394-4E85-866B-86643697660D}"/>
    <cellStyle name="Percent 2 5 6" xfId="4149" xr:uid="{13C04EA5-6F7D-4EC7-A64D-97F81F7FB993}"/>
    <cellStyle name="Percent 2 6" xfId="4150" xr:uid="{4553B9B0-674B-41A4-A358-C127773BE6E0}"/>
    <cellStyle name="Percent 2 6 2" xfId="4151" xr:uid="{9D6ED8B1-9D71-4710-A645-878C77F372FC}"/>
    <cellStyle name="Percent 2 6 2 2" xfId="4152" xr:uid="{2228EE84-12B2-4595-8671-F34DA0DC3D81}"/>
    <cellStyle name="Percent 2 6 2 2 2" xfId="4153" xr:uid="{BCE09C69-BF53-4003-AAF9-F9D68E678ACD}"/>
    <cellStyle name="Percent 2 6 2 2 2 2" xfId="4154" xr:uid="{ABF9EBEA-7424-491A-BDB6-203D3553604C}"/>
    <cellStyle name="Percent 2 6 2 2 3" xfId="4155" xr:uid="{6B29C9F5-3A98-4CE5-9613-018931E8850C}"/>
    <cellStyle name="Percent 2 6 2 3" xfId="4156" xr:uid="{6CDDBC78-883D-4ED9-9055-2411D4C6CD81}"/>
    <cellStyle name="Percent 2 6 2 3 2" xfId="4157" xr:uid="{EA413ED7-AD33-4B4D-BADF-962F1209F34C}"/>
    <cellStyle name="Percent 2 6 2 4" xfId="4158" xr:uid="{762AE1AF-963B-491C-AE3E-80D0C29C99B7}"/>
    <cellStyle name="Percent 2 6 3" xfId="4159" xr:uid="{279E7ACE-FCB3-47DB-BD54-F6A6E3B4CFB8}"/>
    <cellStyle name="Percent 2 6 3 2" xfId="4160" xr:uid="{F0732F2F-96F4-48A3-9947-4C2AF2B497C2}"/>
    <cellStyle name="Percent 2 6 3 2 2" xfId="4161" xr:uid="{54E5CD46-7D3C-4BF7-B87C-3EF223705585}"/>
    <cellStyle name="Percent 2 6 3 2 2 2" xfId="4162" xr:uid="{AE19FB45-A225-4EF4-9D41-089C34EBDA10}"/>
    <cellStyle name="Percent 2 6 3 2 3" xfId="4163" xr:uid="{85438755-666E-4E49-BFAA-0EE330AB1E95}"/>
    <cellStyle name="Percent 2 6 3 3" xfId="4164" xr:uid="{41928CDF-7CE9-43D1-B361-8EBE99EDACCF}"/>
    <cellStyle name="Percent 2 6 3 3 2" xfId="4165" xr:uid="{B21920B9-C69F-4393-812D-DA6DE4D26C33}"/>
    <cellStyle name="Percent 2 6 3 4" xfId="4166" xr:uid="{D227CBDA-1989-425E-9A4E-8A4DBBE671DA}"/>
    <cellStyle name="Percent 2 6 4" xfId="4167" xr:uid="{22182CAB-1F15-46A0-9DF7-08BC3C5071D7}"/>
    <cellStyle name="Percent 2 6 4 2" xfId="4168" xr:uid="{8137A4E6-EB17-44BE-9130-878758FF8A43}"/>
    <cellStyle name="Percent 2 6 4 2 2" xfId="4169" xr:uid="{B829792E-599A-4EEA-97D5-78CFCDCBE766}"/>
    <cellStyle name="Percent 2 6 4 3" xfId="4170" xr:uid="{ACAF998C-ED24-4672-8221-113E75EF12BB}"/>
    <cellStyle name="Percent 2 6 5" xfId="4171" xr:uid="{5F13E164-665B-4084-BFDA-4C1F55FDB847}"/>
    <cellStyle name="Percent 2 6 5 2" xfId="4172" xr:uid="{1202961C-2D99-4194-8209-7BFCA46D7111}"/>
    <cellStyle name="Percent 2 6 6" xfId="4173" xr:uid="{C5E5962F-1E47-4F01-A07A-DC914CBF3774}"/>
    <cellStyle name="Percent 2 7" xfId="4174" xr:uid="{59575067-8E13-495B-AD49-F438E44C239F}"/>
    <cellStyle name="Percent 2 7 2" xfId="4175" xr:uid="{F4FE7D15-7888-449B-AB9D-6EC92EECF08F}"/>
    <cellStyle name="Percent 2 7 3" xfId="4176" xr:uid="{3DEB372B-ED5B-4DA0-9708-7FEF1FA47007}"/>
    <cellStyle name="Percent 2 7 4" xfId="4177" xr:uid="{CAFC5A82-C63E-481E-B122-0227AC3834A3}"/>
    <cellStyle name="Percent 2 7 4 2" xfId="4178" xr:uid="{6980D5AC-FBFA-43FD-B17B-62C09CFA4640}"/>
    <cellStyle name="Percent 2 7 4 2 2" xfId="4179" xr:uid="{0E8A5591-2F4A-48C8-8DB1-D525D82D43C6}"/>
    <cellStyle name="Percent 2 7 4 3" xfId="4180" xr:uid="{B72AB294-12B7-44E2-96B3-DEC1354D5070}"/>
    <cellStyle name="Percent 2 7 5" xfId="4181" xr:uid="{2FAD9A84-61E2-4A3D-A76C-11AD8E0B28B8}"/>
    <cellStyle name="Percent 2 7 5 2" xfId="4182" xr:uid="{9810D7C6-B2BB-4080-8105-9BD9E5548248}"/>
    <cellStyle name="Percent 2 7 6" xfId="4183" xr:uid="{10450F5F-0E2A-4102-BD2F-E5E22F8E01AA}"/>
    <cellStyle name="Percent 2 8" xfId="4184" xr:uid="{88D947C7-B569-4E61-B6E1-3C42B8FE0BF7}"/>
    <cellStyle name="Percent 2 8 2" xfId="4185" xr:uid="{F1BBC9BA-888F-4B70-866F-E862C046132F}"/>
    <cellStyle name="Percent 2 8 2 2" xfId="4186" xr:uid="{5E7BB0FA-AAC9-48D7-A4B8-5B89D1EA64D3}"/>
    <cellStyle name="Percent 2 8 2 2 2" xfId="4187" xr:uid="{0E2B6F1D-F0C6-42A6-80AB-6F4BA9614C20}"/>
    <cellStyle name="Percent 2 8 2 3" xfId="4188" xr:uid="{B8B3EADE-B1E6-4EC0-8648-8F8A4B954BA6}"/>
    <cellStyle name="Percent 2 8 3" xfId="4189" xr:uid="{A5832DDD-E73A-4AEE-9431-8480371A431C}"/>
    <cellStyle name="Percent 2 8 3 2" xfId="4190" xr:uid="{CCDAE101-1988-47A7-91DA-D667D6857A6F}"/>
    <cellStyle name="Percent 2 8 4" xfId="4191" xr:uid="{D2FB5B85-DBFD-40D7-9AB7-AA3FF696C720}"/>
    <cellStyle name="Percent 2 9" xfId="4192" xr:uid="{164D49E2-A46E-4E84-9831-3338CB9AF6A1}"/>
    <cellStyle name="Percent 3" xfId="78" xr:uid="{4B35DCCB-8A67-4EC5-886E-5376ACE60A70}"/>
    <cellStyle name="Percent 3 2" xfId="94" xr:uid="{CF9587A5-908A-4DF6-A52B-639210E69E05}"/>
    <cellStyle name="Percent 3 2 2" xfId="4193" xr:uid="{BEE16FC6-E722-4D6B-9604-5D1A15681C7E}"/>
    <cellStyle name="Percent 3 2 2 2" xfId="4194" xr:uid="{9932F1CC-87B3-44FC-B02F-1CEDEE7E4668}"/>
    <cellStyle name="Percent 3 2 3" xfId="4195" xr:uid="{65A8FCEC-A3E3-4A96-836C-423550DA6453}"/>
    <cellStyle name="Percent 3 2 4" xfId="4196" xr:uid="{C87AB932-01DE-4013-851B-3579CC2F81D7}"/>
    <cellStyle name="Percent 3 3" xfId="4197" xr:uid="{DEE0784A-D22E-4F7B-9C46-0A2DB799F5B2}"/>
    <cellStyle name="Percent 3 4" xfId="4198" xr:uid="{878D0705-AB84-4159-88C2-8445DC84F7D6}"/>
    <cellStyle name="Percent 4" xfId="4199" xr:uid="{F5464DE5-5AF7-4ACD-B9FF-616BD78741BA}"/>
    <cellStyle name="Percent 4 2" xfId="4200" xr:uid="{F47A4748-30CB-4B82-A982-C60C227B1046}"/>
    <cellStyle name="Percent 4 2 2" xfId="4201" xr:uid="{5C94DB33-F9A1-4887-8E07-2BED53CCB50F}"/>
    <cellStyle name="Percent 4 2 3" xfId="4202" xr:uid="{D2E2F90B-7987-4AC5-9FAE-D87D22D0012A}"/>
    <cellStyle name="Percent 4 3" xfId="4203" xr:uid="{35B1AA1E-50D4-49AA-A85A-FA63DDB77E11}"/>
    <cellStyle name="Percent 4 3 2" xfId="4204" xr:uid="{54FB707A-EB07-4123-B826-3B4104DD1F7F}"/>
    <cellStyle name="Percent 4 3 2 2" xfId="4205" xr:uid="{8287191D-745D-439C-AECA-F3E047ED361B}"/>
    <cellStyle name="Percent 4 3 3" xfId="4206" xr:uid="{B7B418AD-3AFF-4937-8A1A-0A92BD0642B6}"/>
    <cellStyle name="Percent 4 4" xfId="4207" xr:uid="{ED6B7925-D4FB-4B1D-A9B9-9AA7672CD178}"/>
    <cellStyle name="Percent 5" xfId="4208" xr:uid="{51AD2CE7-618D-4BA8-BFCE-0F798EDEFA5A}"/>
    <cellStyle name="Percent 5 2" xfId="4209" xr:uid="{AF637DC3-890E-41C8-8A09-F297F2325589}"/>
    <cellStyle name="Percent 5 2 2" xfId="4210" xr:uid="{0FF6A2DF-9447-4864-A6F4-A7E92BC7B485}"/>
    <cellStyle name="Percent 5 2 2 2" xfId="4211" xr:uid="{23F8D491-F527-4A03-B679-47FE3A35A155}"/>
    <cellStyle name="Percent 5 2 3" xfId="4212" xr:uid="{1D614AA4-0B24-4566-BCA0-560604B59AB2}"/>
    <cellStyle name="Percent 6" xfId="4213" xr:uid="{56972F8F-254B-4BE7-BB0B-EEE5D8804AC6}"/>
    <cellStyle name="Percent 6 2" xfId="4214" xr:uid="{C1E83BA8-D10C-42EA-9A83-45A5A4EAC950}"/>
    <cellStyle name="Percent 6 2 2" xfId="4215" xr:uid="{FF94597E-87FE-48DD-B68C-D581B2493086}"/>
    <cellStyle name="Percent 6 2 2 2" xfId="4216" xr:uid="{52B6EFC3-E655-43E7-BC24-A80AD406BF71}"/>
    <cellStyle name="Percent 6 2 3" xfId="4217" xr:uid="{7B4B0C56-0E8E-4AB7-A031-03B2685B6D8F}"/>
    <cellStyle name="Percent 6 3" xfId="4218" xr:uid="{DD8C0E84-88DC-4F5C-9B91-45E6D75D3B46}"/>
    <cellStyle name="Percent 6 3 2" xfId="4219" xr:uid="{35DA2FC6-10FB-4755-95A0-5C5575A5F40B}"/>
    <cellStyle name="Percent 6 3 2 2" xfId="4220" xr:uid="{5971E44F-50D6-45EB-A610-CFDE9AC442D5}"/>
    <cellStyle name="Percent 6 3 3" xfId="4221" xr:uid="{FBD9D31D-477B-4B09-B7BA-DF8086D185D5}"/>
    <cellStyle name="Percent 7" xfId="4222" xr:uid="{493B7B6F-EB60-4D2E-8DC3-41B9BF17DFF4}"/>
    <cellStyle name="Percent 7 2" xfId="4223" xr:uid="{90B41E2A-B283-45DF-942E-20506020F29F}"/>
    <cellStyle name="Percent 7 2 2" xfId="4224" xr:uid="{34B0B39E-E920-4745-91D8-767F0D217EBA}"/>
    <cellStyle name="Percent 7 2 2 2" xfId="4225" xr:uid="{2FECDFB4-A7EA-4EC6-9F0F-290EA6A5DA36}"/>
    <cellStyle name="Percent 7 2 3" xfId="4226" xr:uid="{E4AD0CF1-9255-42ED-A2AF-214A4CDA415C}"/>
    <cellStyle name="Percent 7 3" xfId="4227" xr:uid="{56D0066F-700A-42D1-A725-D21963923CB1}"/>
    <cellStyle name="Percent 7 3 2" xfId="4228" xr:uid="{8B3B058E-DFC8-4575-83FD-62EEDB9EFBF2}"/>
    <cellStyle name="Percent 7 4" xfId="4229" xr:uid="{4CA8593C-9BD5-4F53-B52F-65CBF0900421}"/>
    <cellStyle name="Percent 8" xfId="4230" xr:uid="{241BBDB6-A53B-4F39-87EE-1056EE6F13AB}"/>
    <cellStyle name="Percent 9" xfId="4231" xr:uid="{CD05A00A-F94E-42E8-8923-6BDD91CF4B38}"/>
    <cellStyle name="Percent Hard" xfId="4232" xr:uid="{0C45F4FA-4DA8-4869-8A6A-B76805AEA7DC}"/>
    <cellStyle name="percentage" xfId="4233" xr:uid="{6E3C64C5-3063-4D44-8F8B-C0207B3D50C8}"/>
    <cellStyle name="PercentChange" xfId="4234" xr:uid="{81A9DBF5-6BC8-4544-BE91-293EFD0F16C5}"/>
    <cellStyle name="PLAN1" xfId="4235" xr:uid="{C0E683D9-578F-405F-A689-5A3995CD8266}"/>
    <cellStyle name="Porcentaje" xfId="4236" xr:uid="{14358421-ABF3-4E6A-A018-DF02A4B9CAD2}"/>
    <cellStyle name="Pourcentage_Profit &amp; Loss" xfId="4237" xr:uid="{75E2FF78-14AC-4585-A253-45CE3008B7D7}"/>
    <cellStyle name="PrePop Currency (0)" xfId="4238" xr:uid="{92423134-853C-4D23-A553-6A40CE258D6A}"/>
    <cellStyle name="PrePop Currency (2)" xfId="4239" xr:uid="{BC6FD280-6943-4ACE-9465-F5AB671E5464}"/>
    <cellStyle name="PrePop Units (0)" xfId="4240" xr:uid="{EF87C996-C222-437C-85B3-5DBB43F96F73}"/>
    <cellStyle name="PrePop Units (1)" xfId="4241" xr:uid="{FF5D916D-506D-460F-A67A-09F3DA3D5921}"/>
    <cellStyle name="PrePop Units (2)" xfId="4242" xr:uid="{A2258588-7FED-4267-AF56-73EFAF3EF3A5}"/>
    <cellStyle name="Procenten" xfId="4243" xr:uid="{A4106016-DC78-448E-A1E8-1ED580D0688D}"/>
    <cellStyle name="Procenten estimate" xfId="4244" xr:uid="{D89C7132-669D-4BD7-A52B-8F3A02F53E1F}"/>
    <cellStyle name="Procenten_EMI" xfId="4245" xr:uid="{E65A9895-0DB9-4898-9BD6-2F5D10BA6821}"/>
    <cellStyle name="Profit figure" xfId="4246" xr:uid="{49B5DAA8-0DD3-4F6E-B853-D873CCE9143A}"/>
    <cellStyle name="Protected" xfId="4247" xr:uid="{58BF76BE-1700-4B6B-9DDE-AF26F0E60080}"/>
    <cellStyle name="ProtectedDates" xfId="4248" xr:uid="{AAA19F93-491F-4F2F-8854-A423D321E4EF}"/>
    <cellStyle name="PSChar" xfId="4249" xr:uid="{AB3403EF-4827-4EB1-815E-3A99BF7A050C}"/>
    <cellStyle name="PSDate" xfId="4250" xr:uid="{6DB09373-65AE-452E-8DC6-846D2B46627F}"/>
    <cellStyle name="PSDec" xfId="4251" xr:uid="{1AFDF18A-404B-4AA2-8FE6-6FFDC6B3BF79}"/>
    <cellStyle name="PSHeading" xfId="4252" xr:uid="{AEB3E079-DF83-42DE-8230-05F301E77140}"/>
    <cellStyle name="PSInt" xfId="4253" xr:uid="{B93A8A2D-CF68-4B11-A230-BD6549376079}"/>
    <cellStyle name="PSSpacer" xfId="4254" xr:uid="{118C7004-4A09-48C1-9F83-1B74C3DB0C8E}"/>
    <cellStyle name="RatioX" xfId="4255" xr:uid="{55F74E4A-795B-4699-99E1-6BAC467AEC7D}"/>
    <cellStyle name="Red font" xfId="4256" xr:uid="{CBC6C63B-C740-4FD2-84D1-E74ECE2D4C86}"/>
    <cellStyle name="ref" xfId="4257" xr:uid="{F48FEE9A-CD3A-444B-AAB6-DD7F87749BA9}"/>
    <cellStyle name="Right" xfId="4258" xr:uid="{E0B8BCC9-FF35-4123-887F-0DA3A6E3B13C}"/>
    <cellStyle name="Salomon Logo" xfId="4259" xr:uid="{924CB5F4-11CF-4678-8B5C-C4C5F36BDC3E}"/>
    <cellStyle name="ScripFactor" xfId="4260" xr:uid="{E9B42669-7805-4078-963B-2404C57B7754}"/>
    <cellStyle name="SectionHeading" xfId="4261" xr:uid="{9975F2E5-16F4-4983-9E2D-0A58F33AB88C}"/>
    <cellStyle name="SectionHeading 2" xfId="126" xr:uid="{A1659055-1F13-4958-AA44-8C7C0743D574}"/>
    <cellStyle name="Shade" xfId="4262" xr:uid="{9332EA32-D2A5-4D02-AC29-F39A7A6450A7}"/>
    <cellStyle name="Shaded" xfId="4263" xr:uid="{6E91FEA4-E546-4D3C-A5F8-A5439D0492F2}"/>
    <cellStyle name="Single Accounting" xfId="4264" xr:uid="{FAC00EBA-E24F-48D9-9FFD-38439403C555}"/>
    <cellStyle name="SingleLineAcctgn" xfId="4265" xr:uid="{2973114C-41D5-4F45-BC06-83AB65A80AE3}"/>
    <cellStyle name="SingleLinePercent" xfId="4266" xr:uid="{664FF3B3-EA9F-4708-B34E-18FBD15DDA15}"/>
    <cellStyle name="Source Superscript" xfId="4267" xr:uid="{C9994F40-671D-4C11-91B6-8DAB0A9033AB}"/>
    <cellStyle name="Source Text" xfId="4268" xr:uid="{CDB11454-28EF-4275-B07F-5CB5BB6887DC}"/>
    <cellStyle name="ssp " xfId="4269" xr:uid="{3FD10483-D94B-45DC-B4CA-A54142F13B2C}"/>
    <cellStyle name="Standard" xfId="4270" xr:uid="{547D5D32-329C-44D0-8D27-E858F8AB2084}"/>
    <cellStyle name="Style 1" xfId="4271" xr:uid="{A3B0636C-6D57-45ED-9CCA-57A6ED9B3DA7}"/>
    <cellStyle name="Style 10" xfId="4272" xr:uid="{2ACEB4BA-D66F-4A23-BBC4-24C274152F0F}"/>
    <cellStyle name="Style 100" xfId="4273" xr:uid="{C42CF6B5-D6D1-49CD-8C84-A73F0D1E44F5}"/>
    <cellStyle name="Style 101" xfId="4274" xr:uid="{442CA442-5074-4EC0-8674-F935E33C2029}"/>
    <cellStyle name="Style 102" xfId="4275" xr:uid="{BAFF715F-E054-4E65-807A-FF8E3644FE14}"/>
    <cellStyle name="Style 103" xfId="4276" xr:uid="{93610F35-5895-435F-8FD1-0A839613DAAC}"/>
    <cellStyle name="Style 104" xfId="4277" xr:uid="{29085E6B-EFA1-4ABC-A54B-64C2C34D84A0}"/>
    <cellStyle name="Style 105" xfId="4278" xr:uid="{2349B02E-CEF6-4198-BCAC-8D3CE3504FEC}"/>
    <cellStyle name="Style 106" xfId="4279" xr:uid="{E6E002A3-D5A3-410F-AE54-5F16CAA49321}"/>
    <cellStyle name="Style 107" xfId="4280" xr:uid="{F478F775-5020-476D-944C-FD2783D11A6E}"/>
    <cellStyle name="Style 108" xfId="4281" xr:uid="{C54BC5EC-032F-4AD0-9824-192A2BB7683B}"/>
    <cellStyle name="Style 109" xfId="4282" xr:uid="{7BD20515-59D9-43FE-8B43-A93D4CB8AD19}"/>
    <cellStyle name="Style 11" xfId="4283" xr:uid="{AB605F35-73C6-4717-90C4-511D63F9DB9A}"/>
    <cellStyle name="Style 110" xfId="4284" xr:uid="{7232803F-30D6-4921-B61B-66A20264A451}"/>
    <cellStyle name="Style 111" xfId="4285" xr:uid="{7CC76859-32E0-4761-B19C-276050449135}"/>
    <cellStyle name="Style 112" xfId="4286" xr:uid="{2F40505A-F339-4F48-8C26-D51ACED9C9E7}"/>
    <cellStyle name="Style 113" xfId="4287" xr:uid="{E75A52BA-D1F2-44CB-81D6-02A9EEE1D297}"/>
    <cellStyle name="Style 114" xfId="4288" xr:uid="{1C6893B7-9030-4D18-BB0F-E3EFC2666939}"/>
    <cellStyle name="Style 115" xfId="4289" xr:uid="{919C3283-2040-47C3-A71D-E7F47C4052CE}"/>
    <cellStyle name="Style 116" xfId="4290" xr:uid="{E9609452-EA1E-4CCC-B27E-4CB9F52FA371}"/>
    <cellStyle name="Style 117" xfId="4291" xr:uid="{E3D4E680-70E4-42B1-8616-B9AB208726AE}"/>
    <cellStyle name="Style 118" xfId="4292" xr:uid="{D5C83113-11BF-4C67-9436-F53D882E18EE}"/>
    <cellStyle name="Style 119" xfId="4293" xr:uid="{8DEC07B1-5D20-45D3-A733-DB53B8F41292}"/>
    <cellStyle name="Style 12" xfId="4294" xr:uid="{49090AFD-7481-421C-ACB8-8519A775447B}"/>
    <cellStyle name="Style 120" xfId="4295" xr:uid="{8258622B-11A3-4424-9868-59E95C4EFE94}"/>
    <cellStyle name="Style 121" xfId="4296" xr:uid="{530366FF-F517-4DE5-AFCE-388062760DF6}"/>
    <cellStyle name="Style 122" xfId="4297" xr:uid="{10E73874-59E7-4C99-8734-A2935613E73D}"/>
    <cellStyle name="Style 123" xfId="4298" xr:uid="{CF0ACAD5-9B79-4CDC-A4D8-2E1CDCFFE30B}"/>
    <cellStyle name="Style 124" xfId="4299" xr:uid="{4B82C441-DA99-4F5D-AA90-492EEED333A7}"/>
    <cellStyle name="Style 125" xfId="4300" xr:uid="{1E7D3404-E9EA-4528-8355-2A4545116B81}"/>
    <cellStyle name="Style 126" xfId="4301" xr:uid="{E7E04970-713F-486B-8617-9B9BAD91F029}"/>
    <cellStyle name="Style 127" xfId="4302" xr:uid="{7D21DDB0-6577-4BCD-B2A0-5395745280AE}"/>
    <cellStyle name="Style 128" xfId="4303" xr:uid="{A2783E26-148D-4979-B003-4F77CF9DE59C}"/>
    <cellStyle name="Style 129" xfId="4304" xr:uid="{32C64423-091C-4EF3-8F63-66EA3FB73AF8}"/>
    <cellStyle name="Style 13" xfId="4305" xr:uid="{D6D167E6-2E2A-4705-9DF7-77A8A064F575}"/>
    <cellStyle name="Style 130" xfId="4306" xr:uid="{EFC5A606-DAA6-4F49-86CE-AB69373B7EFA}"/>
    <cellStyle name="Style 131" xfId="4307" xr:uid="{6998B009-78EF-4CC8-9B7D-1C4A4F8CE781}"/>
    <cellStyle name="Style 132" xfId="4308" xr:uid="{C9ACCFE8-56F0-49B6-A630-7481848A2E61}"/>
    <cellStyle name="Style 133" xfId="4309" xr:uid="{F4BACFD8-2DF9-49F1-B525-97D2CFA6AF18}"/>
    <cellStyle name="Style 134" xfId="4310" xr:uid="{89D924FE-C924-4F2E-BCBF-9893F816E243}"/>
    <cellStyle name="Style 135" xfId="4311" xr:uid="{1F4D99E9-5DE6-4BFC-A588-255B0326EA84}"/>
    <cellStyle name="Style 136" xfId="4312" xr:uid="{9446C246-2861-4526-83E3-70EBB61E7FA5}"/>
    <cellStyle name="Style 137" xfId="4313" xr:uid="{A70785A6-4D07-4F13-B61A-9553DA55A30C}"/>
    <cellStyle name="Style 138" xfId="4314" xr:uid="{A2E87145-9E04-4D39-8543-93137E3A684F}"/>
    <cellStyle name="Style 139" xfId="4315" xr:uid="{AC9C8251-7507-40E4-A012-495E9EB76A17}"/>
    <cellStyle name="Style 14" xfId="4316" xr:uid="{2CA3E545-AEB0-4BC7-9CEB-1156D46AEF90}"/>
    <cellStyle name="Style 140" xfId="4317" xr:uid="{E17A8237-4E84-43D2-ACF3-D44D2BA83AB4}"/>
    <cellStyle name="Style 141" xfId="4318" xr:uid="{84B4B51A-F239-4881-9A08-9F01594B5029}"/>
    <cellStyle name="Style 142" xfId="4319" xr:uid="{378CC8C5-EE7B-4262-866C-B6115FB3A5AF}"/>
    <cellStyle name="Style 143" xfId="4320" xr:uid="{D2A09C7F-E062-4983-9965-8FA87DE03D48}"/>
    <cellStyle name="Style 144" xfId="4321" xr:uid="{E82C7630-7A49-41E8-B20C-325E0E56CA7C}"/>
    <cellStyle name="Style 145" xfId="4322" xr:uid="{3DEBD922-2363-4CD2-9DCD-722F390DDBCD}"/>
    <cellStyle name="Style 146" xfId="4323" xr:uid="{FDAC9C58-2509-4EBC-BE6F-AAF294443921}"/>
    <cellStyle name="Style 147" xfId="4324" xr:uid="{00EC9F9C-AF78-4039-B351-800A67EE0DE4}"/>
    <cellStyle name="Style 148" xfId="4325" xr:uid="{824C170E-1708-4D18-8540-332EB9D0E1D8}"/>
    <cellStyle name="Style 149" xfId="4326" xr:uid="{324FC91B-2BF2-4916-AEF4-26A108C2B22D}"/>
    <cellStyle name="Style 15" xfId="4327" xr:uid="{7691EE3D-890F-4D4E-9D50-E05FBD348247}"/>
    <cellStyle name="Style 150" xfId="4328" xr:uid="{2E47D16F-AFB9-405B-9CC8-7D361B8CD4D0}"/>
    <cellStyle name="Style 151" xfId="4329" xr:uid="{F1886813-764E-45A7-8AC4-55C2A1A74F27}"/>
    <cellStyle name="Style 152" xfId="4330" xr:uid="{969A956C-9A75-4495-B147-85795966A950}"/>
    <cellStyle name="Style 153" xfId="4331" xr:uid="{B9055342-0282-49D9-B5EA-AF025D35FFDC}"/>
    <cellStyle name="Style 154" xfId="4332" xr:uid="{F1F64B8F-80BD-459B-8E85-48BC54B74CB2}"/>
    <cellStyle name="Style 155" xfId="4333" xr:uid="{B198D176-E17E-4C72-96F6-A51BF4D4C019}"/>
    <cellStyle name="Style 156" xfId="4334" xr:uid="{72DD7F10-069D-449E-BCF5-148BA70C398E}"/>
    <cellStyle name="Style 157" xfId="4335" xr:uid="{04604EC3-5CE3-49AB-9801-A72BD1CBD6DE}"/>
    <cellStyle name="Style 158" xfId="4336" xr:uid="{37A2B672-98C5-433F-8FEA-F39A45BB0E3E}"/>
    <cellStyle name="Style 159" xfId="4337" xr:uid="{5B6F5581-4B3D-45FC-9110-C8F359869E58}"/>
    <cellStyle name="Style 16" xfId="4338" xr:uid="{189E89FB-6A9E-4258-B043-54B637433FBE}"/>
    <cellStyle name="Style 160" xfId="4339" xr:uid="{F810D61E-3BFD-45D4-895A-845F5F65781E}"/>
    <cellStyle name="Style 161" xfId="4340" xr:uid="{08EC9F8D-C24F-49FB-B89C-59F7260F231F}"/>
    <cellStyle name="Style 162" xfId="4341" xr:uid="{EE871F76-B9D2-4E1B-8DE6-08BF5C7A7E95}"/>
    <cellStyle name="Style 163" xfId="4342" xr:uid="{996CFA6D-1913-4B82-BA87-8DCC3137E3DD}"/>
    <cellStyle name="Style 164" xfId="4343" xr:uid="{E01F306E-92FA-4508-BFC8-6E31829954CF}"/>
    <cellStyle name="Style 165" xfId="4344" xr:uid="{B6D8D363-3738-46FF-937D-137D2BC07622}"/>
    <cellStyle name="Style 166" xfId="4345" xr:uid="{D09DA436-44E4-4F2F-9586-F00DCE764FF1}"/>
    <cellStyle name="Style 167" xfId="4346" xr:uid="{71B9BACA-829A-4FE6-AA8A-E4956A569448}"/>
    <cellStyle name="Style 168" xfId="4347" xr:uid="{067431BE-137F-49FD-B43F-5395E02DC64C}"/>
    <cellStyle name="Style 169" xfId="4348" xr:uid="{A4574B75-AD95-423A-9EA4-4ADE7DB8C511}"/>
    <cellStyle name="Style 17" xfId="4349" xr:uid="{FE58102F-85EE-4236-A2D8-9B473A37DD30}"/>
    <cellStyle name="Style 170" xfId="4350" xr:uid="{83996E77-30C6-4022-9C8D-810F5BB10E82}"/>
    <cellStyle name="Style 171" xfId="4351" xr:uid="{6C9A95CE-5DB5-414C-B805-9EEBEC99C3FB}"/>
    <cellStyle name="Style 172" xfId="4352" xr:uid="{158398BF-8D0F-422A-9BAD-DFE8AFDB502C}"/>
    <cellStyle name="Style 173" xfId="4353" xr:uid="{84250265-30F4-4B44-B840-51DB2711BFBF}"/>
    <cellStyle name="Style 174" xfId="4354" xr:uid="{AD59B97E-9729-4CE6-91E7-11CB6E8461EB}"/>
    <cellStyle name="Style 175" xfId="4355" xr:uid="{B9968712-19C5-4603-9DBC-38D080D60194}"/>
    <cellStyle name="Style 176" xfId="4356" xr:uid="{F2CB0B61-1B1B-4A0D-8BE0-6AAA39CEDA49}"/>
    <cellStyle name="Style 177" xfId="4357" xr:uid="{E2BD8D7A-1891-4320-9F25-13C42CFB41A9}"/>
    <cellStyle name="Style 178" xfId="4358" xr:uid="{2BAA2871-DD3F-4E2E-B377-193761179ED8}"/>
    <cellStyle name="Style 179" xfId="4359" xr:uid="{8C4CFAA5-5109-491E-8025-F07020BAE442}"/>
    <cellStyle name="Style 18" xfId="4360" xr:uid="{926931AE-09A2-46F3-9209-04492AE1F087}"/>
    <cellStyle name="Style 180" xfId="4361" xr:uid="{0B35C0E5-B9F9-4FFC-918E-F19C314633CD}"/>
    <cellStyle name="Style 181" xfId="4362" xr:uid="{BD28EA6A-9EFA-4C81-A537-C4960B1B9B66}"/>
    <cellStyle name="Style 182" xfId="4363" xr:uid="{789724B1-27FF-4BEC-8316-48DB920B3D70}"/>
    <cellStyle name="Style 183" xfId="4364" xr:uid="{60A22B02-935B-40FC-B8D7-6052C1F1735B}"/>
    <cellStyle name="Style 184" xfId="4365" xr:uid="{FBDB60CE-F849-4D13-8A83-6EF19E8434E8}"/>
    <cellStyle name="Style 185" xfId="4366" xr:uid="{13EADC40-7AE3-43D4-90F1-9967AD8BF0D4}"/>
    <cellStyle name="Style 186" xfId="4367" xr:uid="{F33CA773-9E25-4254-A85F-88A9F2958930}"/>
    <cellStyle name="Style 187" xfId="4368" xr:uid="{9C39DCAB-8283-4A95-A684-5FAC8DED8BA2}"/>
    <cellStyle name="Style 188" xfId="4369" xr:uid="{BA5C0FC2-8B86-4F89-832F-85A6D35B5437}"/>
    <cellStyle name="Style 189" xfId="4370" xr:uid="{945FB6A9-4EE4-4891-A746-C2233A3B125C}"/>
    <cellStyle name="Style 19" xfId="4371" xr:uid="{F5773441-97C5-4EDB-9F36-36F071C00C57}"/>
    <cellStyle name="Style 190" xfId="4372" xr:uid="{5CEC0C6C-F840-4272-9EAC-F8BBCAB4E208}"/>
    <cellStyle name="Style 191" xfId="4373" xr:uid="{CCAA813F-EC5D-485E-A36F-F3CCC674CBAE}"/>
    <cellStyle name="Style 192" xfId="4374" xr:uid="{A23A7A30-219F-4356-918D-046F59292C9C}"/>
    <cellStyle name="Style 193" xfId="4375" xr:uid="{6CDEFFA2-FC06-4702-8B09-0B7F1FFAE755}"/>
    <cellStyle name="Style 194" xfId="4376" xr:uid="{5C89E2C4-AE62-4A67-8CFD-EFD5B021AE4A}"/>
    <cellStyle name="Style 195" xfId="4377" xr:uid="{CE821517-848C-4A16-8E9C-43CE1AF2A411}"/>
    <cellStyle name="Style 196" xfId="4378" xr:uid="{EF811AA2-3706-4EE0-81F4-33FC8B3359F0}"/>
    <cellStyle name="Style 197" xfId="4379" xr:uid="{58574D1B-BC8F-402E-9F21-908FF2E67DFE}"/>
    <cellStyle name="Style 198" xfId="4380" xr:uid="{C67A37EF-59AF-4C37-9CA5-812A0A787D82}"/>
    <cellStyle name="Style 199" xfId="4381" xr:uid="{B971EA00-45F5-486F-ABC8-C6656CD84A04}"/>
    <cellStyle name="Style 2" xfId="4382" xr:uid="{9F83A2FA-4243-4E89-91CC-35333295C3B7}"/>
    <cellStyle name="Style 20" xfId="4383" xr:uid="{B415A9C4-23CD-4762-A21B-027421B7B77A}"/>
    <cellStyle name="Style 200" xfId="4384" xr:uid="{D12059E8-E5D5-486C-8668-F7E073D1E972}"/>
    <cellStyle name="Style 201" xfId="4385" xr:uid="{F953EAA4-C986-46EB-A4C3-AF06E429D72B}"/>
    <cellStyle name="Style 202" xfId="4386" xr:uid="{5C2D59DD-5F6C-4FC5-AF89-F51C4B335A8D}"/>
    <cellStyle name="Style 203" xfId="4387" xr:uid="{BDB7982D-5C96-4B7E-A7BF-92092BA72023}"/>
    <cellStyle name="Style 204" xfId="4388" xr:uid="{099C7D36-9481-49E4-90BE-4CE56E1233DA}"/>
    <cellStyle name="Style 205" xfId="4389" xr:uid="{5F042BB5-FD6C-4672-A312-7CB37DBD04A2}"/>
    <cellStyle name="Style 206" xfId="4390" xr:uid="{2A924E87-855C-400F-8D59-7CA4C53FE35C}"/>
    <cellStyle name="Style 207" xfId="4391" xr:uid="{F21A7CDE-997F-4176-87D6-EB1C8FB22331}"/>
    <cellStyle name="Style 208" xfId="4392" xr:uid="{53F478EC-B5B6-4BE0-99B0-69761C4E763E}"/>
    <cellStyle name="Style 209" xfId="4393" xr:uid="{7E71A1F2-FCE9-4DBA-97BC-91E3F1E816F0}"/>
    <cellStyle name="Style 21" xfId="4394" xr:uid="{D03AFF25-A3C8-4F40-87B1-AB4AF5373B79}"/>
    <cellStyle name="Style 21 2" xfId="4395" xr:uid="{8DEE02B0-1210-426E-BF09-866C11F42023}"/>
    <cellStyle name="Style 21 3" xfId="125" xr:uid="{38EF8B12-A214-4F06-A965-B471B7065CD2}"/>
    <cellStyle name="Style 22" xfId="4396" xr:uid="{D85726CE-0241-4ACB-9621-3929A5E1C7AB}"/>
    <cellStyle name="Style 22 2" xfId="4397" xr:uid="{7D87B332-3E50-49CC-86E0-8054B9C89FFF}"/>
    <cellStyle name="Style 22 2 2" xfId="123" xr:uid="{C9C1689C-2FF8-4D5C-86BE-DAF3F31F6D54}"/>
    <cellStyle name="Style 22 3" xfId="4398" xr:uid="{7A325FBD-5DE1-412B-B31D-48AAACF311B9}"/>
    <cellStyle name="Style 22 3 2" xfId="122" xr:uid="{3A139A5B-A9CD-4C26-B2EC-F431D0A1FA4D}"/>
    <cellStyle name="Style 22 4" xfId="4399" xr:uid="{896195BD-C501-4B6E-AEEF-44631B2A657F}"/>
    <cellStyle name="Style 22 5" xfId="124" xr:uid="{49BC0B61-6348-4810-A606-58C22FB9279D}"/>
    <cellStyle name="Style 23" xfId="79" xr:uid="{47EC8E9C-CD76-4694-BA8E-F8E308F1325F}"/>
    <cellStyle name="Style 23 2" xfId="80" xr:uid="{0E7FEEE0-8836-4DF7-9C87-B9313A3A9981}"/>
    <cellStyle name="Style 23 2 2" xfId="95" xr:uid="{E64F2FC1-1CC5-4A01-A7B7-3A6A1380AEEE}"/>
    <cellStyle name="Style 23 2 2 2" xfId="112" xr:uid="{CD73BE06-1564-4671-B0BB-4A06FE6D2079}"/>
    <cellStyle name="Style 23 2 2 2 2" xfId="4618" xr:uid="{017820B0-C18E-40AA-8888-0D66A59868D7}"/>
    <cellStyle name="Style 23 2 2 3" xfId="4649" xr:uid="{575478C3-D961-41B5-B1CC-CCAD528F5492}"/>
    <cellStyle name="Style 23 2 2 3 2" xfId="4680" xr:uid="{32407C90-86B4-4450-B50D-6FA6895D586E}"/>
    <cellStyle name="Style 23 3" xfId="96" xr:uid="{960AED36-E18C-4340-9E70-44C422F209C7}"/>
    <cellStyle name="Style 23 3 2" xfId="111" xr:uid="{6F2A930F-3DB1-45B1-8879-3D4EB772B649}"/>
    <cellStyle name="Style 23 3 2 2" xfId="4619" xr:uid="{5D639305-90B5-4A40-B026-601ED0F4149D}"/>
    <cellStyle name="Style 23 3 3" xfId="4650" xr:uid="{D096662E-2314-49DB-8E0E-7CFEF1E85727}"/>
    <cellStyle name="Style 23 3 3 2" xfId="4681" xr:uid="{0DCD0969-423B-4F2B-B1A5-1AA4A6A17EF7}"/>
    <cellStyle name="Style 24" xfId="4400" xr:uid="{1DC6B62E-2D75-4038-B597-2464FA116C6D}"/>
    <cellStyle name="Style 24 2" xfId="4401" xr:uid="{25D26D79-9EE9-4BD5-9853-A43EAB9AD4C2}"/>
    <cellStyle name="Style 24 3" xfId="4402" xr:uid="{F330B026-ED3E-4F81-9180-36A4BEF30373}"/>
    <cellStyle name="Style 24 4" xfId="4403" xr:uid="{5D0606B8-A238-44C6-93DD-491A8C066896}"/>
    <cellStyle name="Style 24 5" xfId="121" xr:uid="{C4C73A8C-4701-4267-8470-99016823E237}"/>
    <cellStyle name="Style 25" xfId="4404" xr:uid="{A0E2EA37-059B-4441-A948-1133A76FB4ED}"/>
    <cellStyle name="Style 25 2" xfId="4405" xr:uid="{480D0C15-FC13-43AB-8850-07C62B94D0B6}"/>
    <cellStyle name="Style 25 2 2" xfId="119" xr:uid="{A3B85F5F-E7F0-4162-87CE-3CC98A762F27}"/>
    <cellStyle name="Style 25 3" xfId="4406" xr:uid="{9618F6B1-625B-4EA3-8DF9-F118B0327AB6}"/>
    <cellStyle name="Style 25 4" xfId="120" xr:uid="{C6367776-9618-43A8-9BD1-1EAC8B14D04D}"/>
    <cellStyle name="Style 26" xfId="4407" xr:uid="{86C9A93A-FA0E-46AA-83B1-253146EB05A0}"/>
    <cellStyle name="Style 26 2" xfId="4408" xr:uid="{12B87373-5FC9-4367-A533-A15628DC8CD1}"/>
    <cellStyle name="Style 26 3" xfId="4409" xr:uid="{5A36BF6C-E7D3-47B7-B767-B14AD40EEE83}"/>
    <cellStyle name="Style 26 4" xfId="4410" xr:uid="{6075394A-C824-4018-818B-EAF76E57FF25}"/>
    <cellStyle name="Style 26 5" xfId="118" xr:uid="{DBF7AD47-F7B9-4BE5-BAF8-0861FBDF7AFB}"/>
    <cellStyle name="Style 27" xfId="4411" xr:uid="{1C7AC09E-4DF1-469D-8F5C-48384FB65458}"/>
    <cellStyle name="Style 28" xfId="4412" xr:uid="{1457852B-389F-4304-B21F-E7B6C4C36F9B}"/>
    <cellStyle name="Style 29" xfId="4413" xr:uid="{092FD55A-2626-4789-BAE3-A9FFFF579D3F}"/>
    <cellStyle name="Style 3" xfId="4414" xr:uid="{8EAD6F7B-73E1-44AA-A2BA-D8B4C5D24B55}"/>
    <cellStyle name="Style 30" xfId="4415" xr:uid="{632408CB-4ABE-4AEE-AC42-4AEB07E6E57E}"/>
    <cellStyle name="Style 31" xfId="4416" xr:uid="{1F0520B6-AC2B-40F4-AB3D-5A3A12617A3C}"/>
    <cellStyle name="Style 32" xfId="4417" xr:uid="{305E4933-EADD-4398-9EF6-B4454065FC78}"/>
    <cellStyle name="Style 33" xfId="4418" xr:uid="{3E6C5BF9-EB74-42E5-A5AF-F6AC9FF74BE3}"/>
    <cellStyle name="Style 34" xfId="4419" xr:uid="{F8D6FF5E-551A-46D3-A27B-8F83991A8C06}"/>
    <cellStyle name="Style 35" xfId="4420" xr:uid="{F21DC2E5-8D65-4C1E-8AD7-291E091DB7E2}"/>
    <cellStyle name="Style 36" xfId="4421" xr:uid="{C3A58934-4B1B-4D3E-AC87-82B4CBE7DAC4}"/>
    <cellStyle name="Style 37" xfId="4422" xr:uid="{E4A7C652-8D8D-4751-9798-CD0090EB6C51}"/>
    <cellStyle name="Style 38" xfId="4423" xr:uid="{FFD96D4F-A056-431D-9B48-BFBDF315E069}"/>
    <cellStyle name="Style 39" xfId="4424" xr:uid="{DCE59C42-71C9-41DA-BD07-AD6AAE1B0B22}"/>
    <cellStyle name="Style 4" xfId="4425" xr:uid="{66E93C15-F4D9-466F-854C-962737716391}"/>
    <cellStyle name="Style 40" xfId="4426" xr:uid="{E6C618DC-9B83-4662-9814-185A3C122528}"/>
    <cellStyle name="Style 41" xfId="4427" xr:uid="{6BE3A4D0-D1BD-412B-9D12-27748AE12189}"/>
    <cellStyle name="Style 42" xfId="4428" xr:uid="{0F3AC36B-1D93-430C-AB10-81914E2E2C7E}"/>
    <cellStyle name="Style 43" xfId="4429" xr:uid="{780DFDF3-1E39-49AB-A7DD-D34515B1A451}"/>
    <cellStyle name="Style 44" xfId="4430" xr:uid="{81973097-9470-45C2-AE05-D32892B400BF}"/>
    <cellStyle name="Style 45" xfId="4431" xr:uid="{8952CD15-A55A-4682-BDBF-D09AEDDDB20B}"/>
    <cellStyle name="Style 46" xfId="4432" xr:uid="{9E92F101-C703-4178-B424-129631119C8A}"/>
    <cellStyle name="Style 47" xfId="4433" xr:uid="{4A0BD5F6-E5BB-4FF1-B61F-CA198A8E7F6C}"/>
    <cellStyle name="Style 48" xfId="4434" xr:uid="{1EA91A2D-C8DE-4E55-AB8A-0B573DE46062}"/>
    <cellStyle name="Style 49" xfId="4435" xr:uid="{46F56759-1421-45C0-8EB5-6B99F9BC2D4E}"/>
    <cellStyle name="Style 5" xfId="4436" xr:uid="{E6B9E8D8-56E1-420C-AD8F-4B32E769CDBF}"/>
    <cellStyle name="Style 50" xfId="4437" xr:uid="{6809366C-6180-4F83-BAE7-0D7E7F035B36}"/>
    <cellStyle name="Style 51" xfId="4438" xr:uid="{6B5CF50D-C0D5-4ABE-9D41-92BA2A440AB1}"/>
    <cellStyle name="Style 52" xfId="4439" xr:uid="{4315C9B9-A3CC-4657-A66B-3676771EBBE1}"/>
    <cellStyle name="Style 53" xfId="4440" xr:uid="{BE3694E1-C71C-43BE-827D-632163E7B50E}"/>
    <cellStyle name="Style 54" xfId="4441" xr:uid="{9BD25248-D745-4D69-AB51-9F5C8DFBF0DF}"/>
    <cellStyle name="Style 55" xfId="4442" xr:uid="{5667637D-C342-4499-8478-3DDBCC389604}"/>
    <cellStyle name="Style 56" xfId="4443" xr:uid="{8DE58777-E8EB-4EE4-B95C-AEABF791E279}"/>
    <cellStyle name="Style 57" xfId="4444" xr:uid="{3397849F-8645-465B-911F-F82C814E0C63}"/>
    <cellStyle name="Style 58" xfId="4445" xr:uid="{E5CD3B8A-763B-488E-8328-FB5A1D9946E5}"/>
    <cellStyle name="Style 59" xfId="4446" xr:uid="{A90FC749-7CA7-4552-909C-6C0A5503CE4A}"/>
    <cellStyle name="Style 6" xfId="4447" xr:uid="{C7D25E13-5371-40FD-B799-5509ADE3C6D8}"/>
    <cellStyle name="Style 60" xfId="4448" xr:uid="{D7F2B81A-252F-4D09-BBDB-D67174EDD463}"/>
    <cellStyle name="Style 61" xfId="4449" xr:uid="{C94A7F68-0C72-42E0-AFCA-3A7C0367D509}"/>
    <cellStyle name="Style 62" xfId="4450" xr:uid="{53429D19-96EB-41E1-8002-6B4B38CA7738}"/>
    <cellStyle name="Style 63" xfId="4451" xr:uid="{802CAFBE-63C7-48B0-889B-E62AD4B1A882}"/>
    <cellStyle name="Style 64" xfId="4452" xr:uid="{C1056BB8-4410-4F95-88D2-7E2E33C31AE5}"/>
    <cellStyle name="Style 65" xfId="4453" xr:uid="{77CC4831-C731-4890-9EDD-CD702A4A41A3}"/>
    <cellStyle name="Style 66" xfId="4454" xr:uid="{80A7ECF7-4F5A-4FA7-A44B-C948FD757465}"/>
    <cellStyle name="Style 67" xfId="4455" xr:uid="{6847114F-7FD5-456D-9FB2-F68B577FA049}"/>
    <cellStyle name="Style 68" xfId="4456" xr:uid="{AD05A5FD-7EEB-4C8A-A9D6-0450F42972DB}"/>
    <cellStyle name="Style 69" xfId="4457" xr:uid="{552E0805-4924-4E7B-92C0-DA5418FD8CCD}"/>
    <cellStyle name="Style 7" xfId="4458" xr:uid="{F344A65B-CC34-4708-BAA8-DD6B75AA0222}"/>
    <cellStyle name="Style 70" xfId="4459" xr:uid="{A2D6460E-9DDD-4943-95D6-29396772D903}"/>
    <cellStyle name="Style 71" xfId="4460" xr:uid="{6EF80566-6077-4A68-960F-84755D31ABB2}"/>
    <cellStyle name="Style 72" xfId="4461" xr:uid="{AF61316F-B651-4926-97DA-A44FF09A0DB7}"/>
    <cellStyle name="Style 73" xfId="4462" xr:uid="{856D3948-7F1C-4369-933F-D632A3C16DEF}"/>
    <cellStyle name="Style 74" xfId="4463" xr:uid="{45F765C6-CCA6-48EA-A3EB-05CD595EB226}"/>
    <cellStyle name="Style 75" xfId="4464" xr:uid="{34E6918E-8988-48EF-9A7A-C2A4F0DFB44B}"/>
    <cellStyle name="Style 76" xfId="4465" xr:uid="{EC2C1ABE-683B-4FDD-8D19-344905E3EA26}"/>
    <cellStyle name="Style 77" xfId="4466" xr:uid="{6137C5BB-2757-4817-B141-651411CFF76D}"/>
    <cellStyle name="Style 78" xfId="4467" xr:uid="{49EBC60C-6CBD-4F44-9020-F0535F6C46E7}"/>
    <cellStyle name="Style 79" xfId="4468" xr:uid="{81254CA8-272F-4444-B7E2-82179E15D0F3}"/>
    <cellStyle name="Style 8" xfId="4469" xr:uid="{EE411EB1-4A3E-4425-B144-9CB55710CD56}"/>
    <cellStyle name="Style 80" xfId="4470" xr:uid="{2D9D07E9-E9EF-4D39-946F-87125B57ADB3}"/>
    <cellStyle name="Style 81" xfId="4471" xr:uid="{BBE5E06E-5F1C-4FFE-B230-2E9EA0DAD65D}"/>
    <cellStyle name="Style 82" xfId="4472" xr:uid="{5C128FAD-A188-4D4F-ABEE-3C489F14BE7B}"/>
    <cellStyle name="Style 83" xfId="4473" xr:uid="{76841CD4-48B8-443B-9D80-033FC35EE52C}"/>
    <cellStyle name="Style 84" xfId="4474" xr:uid="{D039C543-F6B9-43F2-805F-0C0ECEB82467}"/>
    <cellStyle name="Style 85" xfId="4475" xr:uid="{833B9A88-0C32-454E-A9F4-91E078255D0C}"/>
    <cellStyle name="Style 86" xfId="4476" xr:uid="{FF212B1D-2C5D-474B-AA10-6225402888DD}"/>
    <cellStyle name="Style 87" xfId="4477" xr:uid="{72F49ADB-F5C2-402A-9D45-06AAF7F785B4}"/>
    <cellStyle name="Style 88" xfId="4478" xr:uid="{2903108B-E20E-49D2-A7F4-3927934FE7C0}"/>
    <cellStyle name="Style 89" xfId="4479" xr:uid="{32E2F394-695A-40AF-AD8E-B793AEE4EF69}"/>
    <cellStyle name="Style 9" xfId="4480" xr:uid="{1828B154-98ED-44EF-905D-9AA519AA12D0}"/>
    <cellStyle name="Style 90" xfId="4481" xr:uid="{8E5F7B69-F74A-4A35-B47E-A6B34001E03F}"/>
    <cellStyle name="Style 91" xfId="4482" xr:uid="{51724597-2BEB-4274-8E74-066BCC248FB8}"/>
    <cellStyle name="Style 92" xfId="4483" xr:uid="{890A81DE-CBB8-47DD-BEB7-842995A03134}"/>
    <cellStyle name="Style 93" xfId="4484" xr:uid="{A29DD850-9695-44E2-9E82-599BCB5109DF}"/>
    <cellStyle name="Style 94" xfId="4485" xr:uid="{9943DAF0-58BF-4084-B033-43699546E8E9}"/>
    <cellStyle name="Style 95" xfId="4486" xr:uid="{FC3A5FC8-230F-4A4F-B8EB-0D8FDD24F362}"/>
    <cellStyle name="Style 96" xfId="4487" xr:uid="{269CD03F-D668-4365-9D9E-F7094BCDF4A4}"/>
    <cellStyle name="Style 97" xfId="4488" xr:uid="{5391A312-B593-4F95-BA78-225A589ADA2E}"/>
    <cellStyle name="Style 98" xfId="4489" xr:uid="{2D36B7B7-6C37-4D90-BD21-341DB0092234}"/>
    <cellStyle name="Style 99" xfId="4490" xr:uid="{E1291279-09C1-4597-A42F-59CA78E55940}"/>
    <cellStyle name="STYLE1" xfId="4491" xr:uid="{FEF6A28F-E23B-4A87-B21D-F6AA756EAF6A}"/>
    <cellStyle name="STYLE2" xfId="4492" xr:uid="{0EA2C2F7-066C-41F6-99C4-5EF166F11043}"/>
    <cellStyle name="STYLE3" xfId="4493" xr:uid="{5E5172A8-E5D3-40C0-85C4-D70FFBE3A974}"/>
    <cellStyle name="Subhead" xfId="4494" xr:uid="{35421EF6-28BE-4C53-8099-E54A5A100CE5}"/>
    <cellStyle name="Subtotal_left" xfId="4495" xr:uid="{15AAF752-9BAD-45D6-A99C-5F3BA858EE72}"/>
    <cellStyle name="SwitchCell" xfId="4496" xr:uid="{465D2620-8EEB-43E3-92FD-95FE5A84013B}"/>
    <cellStyle name="t" xfId="4497" xr:uid="{96B2BE20-5DBF-43FD-BC8C-3F9B5E4DFCAF}"/>
    <cellStyle name="Table Col Head" xfId="4498" xr:uid="{B9A32684-23F0-443B-9FB4-A617641526AB}"/>
    <cellStyle name="Table Head" xfId="4499" xr:uid="{B6D95217-52FE-4A21-8AC0-F7C0BBB0A87B}"/>
    <cellStyle name="Table Head Aligned" xfId="4500" xr:uid="{25556397-CD33-48FE-83DD-EC37E1EC91C8}"/>
    <cellStyle name="Table Head Aligned 2" xfId="4589" xr:uid="{B7FB5B84-AE62-4A36-BAFF-131B466585D3}"/>
    <cellStyle name="Table Head Blue" xfId="4501" xr:uid="{A7B827BB-65C8-4D9B-B7C5-D50ACA02EF72}"/>
    <cellStyle name="Table Head Green" xfId="4502" xr:uid="{45DE7B75-233C-4C8B-BE01-9051C7DE2AEE}"/>
    <cellStyle name="Table Head Green 2" xfId="4591" xr:uid="{77412DB1-1FA0-4C73-B389-BE0B2BC43EE5}"/>
    <cellStyle name="Table Head_Val_Sum_Graph" xfId="4503" xr:uid="{38AF3DD4-9D55-4DE4-9BDA-DE20DD30AF3A}"/>
    <cellStyle name="Table Sub Head" xfId="4504" xr:uid="{2BD756C1-E3FF-4A68-8D55-8C0FA7D4F76E}"/>
    <cellStyle name="Table Text" xfId="4505" xr:uid="{4504B0C6-062D-41E3-AFEF-6E010E3C5FD3}"/>
    <cellStyle name="Table Title" xfId="4506" xr:uid="{08AC9B46-8757-4AA9-A2E7-61EE742D9406}"/>
    <cellStyle name="Table Units" xfId="4507" xr:uid="{C59ECF81-AEC3-484B-927B-F7236851760D}"/>
    <cellStyle name="Table_Header" xfId="4508" xr:uid="{F6A496C7-8626-481D-B311-230EFF1F93E6}"/>
    <cellStyle name="TableBorder" xfId="4509" xr:uid="{51848ABF-53C9-40C5-B8FC-974BB31A0F77}"/>
    <cellStyle name="TableColumnHeader" xfId="4510" xr:uid="{EBD8DE0C-FC4E-4125-8C0B-4F0CEC1A18E6}"/>
    <cellStyle name="TableColumnHeader 2" xfId="4614" xr:uid="{3FE24EAB-4322-47E8-BD71-C4DEB3324D12}"/>
    <cellStyle name="TableColumnHeader 2 2" xfId="4666" xr:uid="{A4244CDE-0812-4BEE-9F20-F05F15EF387B}"/>
    <cellStyle name="TableColumnHeader 3" xfId="117" xr:uid="{77F45D94-4A9F-4F0E-A0B6-695BD901041D}"/>
    <cellStyle name="TableHeading" xfId="4511" xr:uid="{65CAE669-F430-4EBA-8E42-5AAC4817D381}"/>
    <cellStyle name="TableHighlight" xfId="4512" xr:uid="{8A64FFFD-8E86-44D9-AC7E-8D010680B682}"/>
    <cellStyle name="TableNote" xfId="4513" xr:uid="{98E9E7E5-0E11-46CE-8BC4-A259B9D2635E}"/>
    <cellStyle name="test a style" xfId="4514" xr:uid="{B7BA4B39-3E23-47AC-ABDD-2055B2BF335C}"/>
    <cellStyle name="test a style 2" xfId="4592" xr:uid="{4FF43046-3126-4596-AB46-428DB981F877}"/>
    <cellStyle name="Text 1" xfId="4515" xr:uid="{38A347DF-D753-4286-93C4-256354D90A09}"/>
    <cellStyle name="Text Head 1" xfId="4516" xr:uid="{A14AC444-2220-4580-924F-B1CF13C8B54A}"/>
    <cellStyle name="Text Indent A" xfId="4517" xr:uid="{FDFAE797-6583-4632-9CE9-62179CE5A2A1}"/>
    <cellStyle name="Text Indent B" xfId="4518" xr:uid="{B0BBB1AD-18C1-461F-A5FD-087C8E512AFA}"/>
    <cellStyle name="Text Indent C" xfId="4519" xr:uid="{28497F8C-5FE3-4443-93BF-1B54EA7BE489}"/>
    <cellStyle name="Text Wrap" xfId="4520" xr:uid="{08237D59-9932-4C38-9E6E-1F158C15C56C}"/>
    <cellStyle name="Time" xfId="4521" xr:uid="{5AEF5F4F-A558-4419-B67F-AF622A7EAC81}"/>
    <cellStyle name="Times 10" xfId="4522" xr:uid="{EE898604-0C9B-4524-9575-7C32A17B5063}"/>
    <cellStyle name="Times 12" xfId="4523" xr:uid="{B936A112-CF62-44B4-908C-24115931DF97}"/>
    <cellStyle name="Times New Roman" xfId="4524" xr:uid="{74A1FB33-A7E3-4898-AB29-0C443E8CA09E}"/>
    <cellStyle name="Title 2" xfId="81" xr:uid="{42A40D5E-B77B-4508-AD27-2785FB2B0A8E}"/>
    <cellStyle name="Title 2 2" xfId="4525" xr:uid="{F2939D3E-8316-4B1F-A75E-044A42F8FB1D}"/>
    <cellStyle name="Title 3" xfId="4526" xr:uid="{284AED14-4E84-4CA6-903C-9CDB0754A2B4}"/>
    <cellStyle name="title1" xfId="4528" xr:uid="{5013914B-B08E-4DDA-BDA2-ED6D9B83D1E2}"/>
    <cellStyle name="title2" xfId="4529" xr:uid="{891F8A54-5B94-4F53-A8A5-192E888335FB}"/>
    <cellStyle name="Title-2" xfId="4527" xr:uid="{3E0DCC4E-8FE8-4B88-BBEB-3DEB3F8C1D02}"/>
    <cellStyle name="Titles" xfId="4530" xr:uid="{6342C1FC-F128-4540-9D60-1B5515892BCB}"/>
    <cellStyle name="titre_col" xfId="4531" xr:uid="{9BF86D75-EEA5-4072-9A25-4FA6EC763101}"/>
    <cellStyle name="TOC" xfId="4532" xr:uid="{BF974517-BA41-4BD5-9970-7C26CC4EA218}"/>
    <cellStyle name="Total 2" xfId="82" xr:uid="{1B42416F-452C-410B-B777-513A7F7E39CA}"/>
    <cellStyle name="Total 2 10" xfId="4533" xr:uid="{A8505A3B-E8C6-4D02-BC74-6E8454826066}"/>
    <cellStyle name="Total 2 11" xfId="4642" xr:uid="{F52F4B1C-D4B7-417A-A523-9CDB2E8A18F1}"/>
    <cellStyle name="Total 2 11 2" xfId="4673" xr:uid="{A618FEDC-ECCC-444D-B44B-EF876E6D82C8}"/>
    <cellStyle name="Total 2 2" xfId="89" xr:uid="{8A2091AF-472E-48DC-AB01-194E39734B5B}"/>
    <cellStyle name="Total 2 2 2" xfId="108" xr:uid="{62ABEF15-976F-4FBA-A7DB-62C367D509C6}"/>
    <cellStyle name="Total 2 2 2 2" xfId="4662" xr:uid="{C3326FAA-366B-4C92-A434-1302EDEB8A9C}"/>
    <cellStyle name="Total 2 2 2 2 2" xfId="4693" xr:uid="{EE79F483-31A8-40E4-87E0-C2B6003343BE}"/>
    <cellStyle name="Total 2 2 3" xfId="4648" xr:uid="{852E3F95-EA02-4121-9119-D21751E399FF}"/>
    <cellStyle name="Total 2 2 3 2" xfId="4679" xr:uid="{974DBF6A-7B9E-414E-B675-C1199CD444C0}"/>
    <cellStyle name="Total 2 3" xfId="102" xr:uid="{AC16B472-7894-4CEF-A211-2DD6543A3927}"/>
    <cellStyle name="Total 2 3 2" xfId="4656" xr:uid="{468E52CC-D44D-43D8-8E6A-0981A15F2EBD}"/>
    <cellStyle name="Total 2 3 2 2" xfId="4687" xr:uid="{19D8275B-3105-41F7-BF64-AAC2805DA0DB}"/>
    <cellStyle name="Total 2 4" xfId="4534" xr:uid="{A0ACF35F-F56B-4596-8151-5E101B8323DC}"/>
    <cellStyle name="Total 2 5" xfId="4535" xr:uid="{1EE72800-6037-43DE-8128-A40A084D698D}"/>
    <cellStyle name="Total 2 6" xfId="4536" xr:uid="{3326181B-F3B8-4246-9DDD-5E517BABF351}"/>
    <cellStyle name="Total 2 7" xfId="4537" xr:uid="{9CA34BD0-FE73-4F39-8223-AAE121B4D366}"/>
    <cellStyle name="Total 2 8" xfId="4538" xr:uid="{7BAF9014-83FF-4912-8581-85857D7CB31B}"/>
    <cellStyle name="Total 2 9" xfId="4539" xr:uid="{B7506F3A-2FD5-4C46-8537-CDD5C4688C3D}"/>
    <cellStyle name="Total 3" xfId="4540" xr:uid="{096F807A-34C1-4B43-BBB7-1F8EF23D0D26}"/>
    <cellStyle name="Total 3 2" xfId="116" xr:uid="{304ECBAA-CEE8-4717-ABEA-2D8FF0ECDA91}"/>
    <cellStyle name="Total Bold" xfId="4541" xr:uid="{C33917CB-8B01-4C39-B23D-B25BB440D8C6}"/>
    <cellStyle name="Total Bold 2" xfId="115" xr:uid="{70ECDC4A-6AEE-4777-9ED8-7EEBB9B15845}"/>
    <cellStyle name="Totals" xfId="4542" xr:uid="{26956EBE-F5C5-4CBE-A2DC-93BDDB41CFD2}"/>
    <cellStyle name="Totals 2" xfId="4615" xr:uid="{B012BED9-C8BD-4E30-9B38-66114D3E99CC}"/>
    <cellStyle name="Totals 2 2" xfId="4667" xr:uid="{8FA66DFE-DB0E-4194-8CB0-6DFF89BC46DF}"/>
    <cellStyle name="Totals 3" xfId="114" xr:uid="{12F36A0C-571A-4B9F-8C42-8277FA4A874C}"/>
    <cellStyle name="Underline_Single" xfId="4543" xr:uid="{B63586E1-AB3F-4AB8-B2BC-6A80946C1800}"/>
    <cellStyle name="UnProtectedCalc" xfId="4544" xr:uid="{610F71D6-DFBD-4860-8A51-960E38CE0D8D}"/>
    <cellStyle name="UnProtectedCalc 2" xfId="4593" xr:uid="{911FD31E-1F1B-4841-AF61-399109BFE17B}"/>
    <cellStyle name="Valuta (0)_Sheet1" xfId="4545" xr:uid="{087CF630-57E1-4B33-BC54-34B5D265A908}"/>
    <cellStyle name="Valuta_piv_polio" xfId="4546" xr:uid="{F0FA6088-0051-4C85-A970-525406BCF08F}"/>
    <cellStyle name="Währung [0]_A17 - 31.03.1998" xfId="4547" xr:uid="{24F9D504-DEA3-4886-B81A-42905330DD6C}"/>
    <cellStyle name="Währung_A17 - 31.03.1998" xfId="4548" xr:uid="{76F29116-0FAD-4EA6-979A-99232BDFC69B}"/>
    <cellStyle name="Warburg" xfId="4549" xr:uid="{7DABD6BD-4851-42AE-AE7F-579351319064}"/>
    <cellStyle name="Warning Text 2" xfId="83" xr:uid="{978797A7-B335-4B6D-B49E-18428239FEEA}"/>
    <cellStyle name="Warning Text 2 2" xfId="4550" xr:uid="{6195E0FC-07DA-4CFD-AD26-32813B8DB8CE}"/>
    <cellStyle name="Warning Text 2 3" xfId="4551" xr:uid="{23D95436-576C-4153-98E3-BC56365D43C1}"/>
    <cellStyle name="Warning Text 2 4" xfId="4552" xr:uid="{C507A9D1-AF6B-43EA-8E38-E97B219E6262}"/>
    <cellStyle name="Warning Text 2 5" xfId="4553" xr:uid="{3BA15D77-D8AF-4471-99E3-53AD03CF6D0C}"/>
    <cellStyle name="Warning Text 2 6" xfId="4554" xr:uid="{FB91CBBE-CED7-44DA-AF69-C16E60FEF12A}"/>
    <cellStyle name="Warning Text 2 7" xfId="4555" xr:uid="{9A575E98-3FD2-4D65-92E4-B3826B6DAD67}"/>
    <cellStyle name="Warning Text 2 8" xfId="4556" xr:uid="{530B246F-5AB6-42EB-9961-0F6B918D1E6C}"/>
    <cellStyle name="Warning Text 2 9" xfId="4557" xr:uid="{400D917D-297E-4370-B1AF-F9277933581F}"/>
    <cellStyle name="Warning Text 3" xfId="4558" xr:uid="{7475C1A8-BA35-4204-ABA9-FF514336E90C}"/>
    <cellStyle name="wild guess" xfId="4559" xr:uid="{32561FBA-6030-4BEB-9417-4027E4155BB1}"/>
    <cellStyle name="Wildguess" xfId="4560" xr:uid="{0D4FCE8B-EB17-4822-AA64-B561E257E432}"/>
    <cellStyle name="Year" xfId="4561" xr:uid="{51CCC0E2-1571-434D-BF2C-5503E13AFF53}"/>
    <cellStyle name="Year Estimate" xfId="4562" xr:uid="{67BBE568-E342-4EB2-95C8-83254FEBFCF6}"/>
    <cellStyle name="Year, Actual" xfId="4563" xr:uid="{22134AE2-098F-4478-9FBC-1640D45EF7A3}"/>
    <cellStyle name="YearE_ Pies " xfId="4564" xr:uid="{C022CED4-BC3D-4687-A01C-C1F98FECB25F}"/>
    <cellStyle name="YearFormat" xfId="4565" xr:uid="{18AC52BF-5C4F-4191-B959-0F71F2989D19}"/>
    <cellStyle name="YearFormat 2" xfId="4594" xr:uid="{1A09B43F-708C-4B2D-BA17-3619EB78CAED}"/>
    <cellStyle name="Yen" xfId="4566" xr:uid="{50AB7572-FA04-48EA-8BC4-E2EC7F93C854}"/>
    <cellStyle name="YesNo" xfId="4567" xr:uid="{3B1FA8D5-C838-4F2F-B458-E20BE9FAF8CD}"/>
    <cellStyle name="쬞\?1@" xfId="4568" xr:uid="{8E92C572-B3C8-4020-BD0D-5B7436A0545B}"/>
    <cellStyle name="千位分隔 2" xfId="4569" xr:uid="{7D091CDD-9E7C-4E4B-A235-9DBB134BE95A}"/>
    <cellStyle name="常规 2" xfId="4570" xr:uid="{4BF5F486-0612-4925-BE79-F2878E5E9BE8}"/>
    <cellStyle name="標準_car_JP" xfId="4571" xr:uid="{366E1D95-594C-445F-91C6-6CFF8ED7FC33}"/>
  </cellStyles>
  <dxfs count="35">
    <dxf>
      <alignment horizontal="center"/>
    </dxf>
    <dxf>
      <numFmt numFmtId="0" formatCode="Genera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0" formatCode="Genera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0" formatCode="Genera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5</xdr:col>
      <xdr:colOff>3026653</xdr:colOff>
      <xdr:row>102</xdr:row>
      <xdr:rowOff>16875</xdr:rowOff>
    </xdr:to>
    <xdr:pic>
      <xdr:nvPicPr>
        <xdr:cNvPr id="24" name="Picture 23">
          <a:extLst>
            <a:ext uri="{FF2B5EF4-FFF2-40B4-BE49-F238E27FC236}">
              <a16:creationId xmlns:a16="http://schemas.microsoft.com/office/drawing/2014/main" id="{51CE4758-5C9C-408F-88C9-462177ABB710}"/>
            </a:ext>
          </a:extLst>
        </xdr:cNvPr>
        <xdr:cNvPicPr>
          <a:picLocks noChangeAspect="1"/>
        </xdr:cNvPicPr>
      </xdr:nvPicPr>
      <xdr:blipFill>
        <a:blip xmlns:r="http://schemas.openxmlformats.org/officeDocument/2006/relationships" r:embed="rId1"/>
        <a:stretch>
          <a:fillRect/>
        </a:stretch>
      </xdr:blipFill>
      <xdr:spPr>
        <a:xfrm>
          <a:off x="609600" y="13599459"/>
          <a:ext cx="11209524" cy="5742857"/>
        </a:xfrm>
        <a:prstGeom prst="rect">
          <a:avLst/>
        </a:prstGeom>
      </xdr:spPr>
    </xdr:pic>
    <xdr:clientData/>
  </xdr:twoCellAnchor>
  <xdr:twoCellAnchor editAs="oneCell">
    <xdr:from>
      <xdr:col>1</xdr:col>
      <xdr:colOff>26894</xdr:colOff>
      <xdr:row>103</xdr:row>
      <xdr:rowOff>0</xdr:rowOff>
    </xdr:from>
    <xdr:to>
      <xdr:col>5</xdr:col>
      <xdr:colOff>2801815</xdr:colOff>
      <xdr:row>136</xdr:row>
      <xdr:rowOff>58158</xdr:rowOff>
    </xdr:to>
    <xdr:pic>
      <xdr:nvPicPr>
        <xdr:cNvPr id="25" name="Picture 24">
          <a:extLst>
            <a:ext uri="{FF2B5EF4-FFF2-40B4-BE49-F238E27FC236}">
              <a16:creationId xmlns:a16="http://schemas.microsoft.com/office/drawing/2014/main" id="{959BD4CB-D60F-48CC-98F3-6C95DC5BF7B2}"/>
            </a:ext>
          </a:extLst>
        </xdr:cNvPr>
        <xdr:cNvPicPr>
          <a:picLocks noChangeAspect="1"/>
        </xdr:cNvPicPr>
      </xdr:nvPicPr>
      <xdr:blipFill>
        <a:blip xmlns:r="http://schemas.openxmlformats.org/officeDocument/2006/relationships" r:embed="rId2"/>
        <a:stretch>
          <a:fillRect/>
        </a:stretch>
      </xdr:blipFill>
      <xdr:spPr>
        <a:xfrm>
          <a:off x="636494" y="17893553"/>
          <a:ext cx="10946362" cy="5961529"/>
        </a:xfrm>
        <a:prstGeom prst="rect">
          <a:avLst/>
        </a:prstGeom>
      </xdr:spPr>
    </xdr:pic>
    <xdr:clientData/>
  </xdr:twoCellAnchor>
  <xdr:twoCellAnchor editAs="oneCell">
    <xdr:from>
      <xdr:col>15</xdr:col>
      <xdr:colOff>1</xdr:colOff>
      <xdr:row>28</xdr:row>
      <xdr:rowOff>0</xdr:rowOff>
    </xdr:from>
    <xdr:to>
      <xdr:col>24</xdr:col>
      <xdr:colOff>746627</xdr:colOff>
      <xdr:row>66</xdr:row>
      <xdr:rowOff>16585</xdr:rowOff>
    </xdr:to>
    <xdr:pic>
      <xdr:nvPicPr>
        <xdr:cNvPr id="26" name="Picture 25">
          <a:extLst>
            <a:ext uri="{FF2B5EF4-FFF2-40B4-BE49-F238E27FC236}">
              <a16:creationId xmlns:a16="http://schemas.microsoft.com/office/drawing/2014/main" id="{AD7450DD-F0EF-A806-34C2-EEBF21F7ECC3}"/>
            </a:ext>
          </a:extLst>
        </xdr:cNvPr>
        <xdr:cNvPicPr>
          <a:picLocks noChangeAspect="1"/>
        </xdr:cNvPicPr>
      </xdr:nvPicPr>
      <xdr:blipFill>
        <a:blip xmlns:r="http://schemas.openxmlformats.org/officeDocument/2006/relationships" r:embed="rId3"/>
        <a:stretch>
          <a:fillRect/>
        </a:stretch>
      </xdr:blipFill>
      <xdr:spPr>
        <a:xfrm>
          <a:off x="12980895" y="6069106"/>
          <a:ext cx="7352270" cy="6822141"/>
        </a:xfrm>
        <a:prstGeom prst="rect">
          <a:avLst/>
        </a:prstGeom>
      </xdr:spPr>
    </xdr:pic>
    <xdr:clientData/>
  </xdr:twoCellAnchor>
  <xdr:twoCellAnchor editAs="oneCell">
    <xdr:from>
      <xdr:col>24</xdr:col>
      <xdr:colOff>1882588</xdr:colOff>
      <xdr:row>28</xdr:row>
      <xdr:rowOff>26894</xdr:rowOff>
    </xdr:from>
    <xdr:to>
      <xdr:col>28</xdr:col>
      <xdr:colOff>477241</xdr:colOff>
      <xdr:row>56</xdr:row>
      <xdr:rowOff>98087</xdr:rowOff>
    </xdr:to>
    <xdr:pic>
      <xdr:nvPicPr>
        <xdr:cNvPr id="27" name="Picture 26">
          <a:extLst>
            <a:ext uri="{FF2B5EF4-FFF2-40B4-BE49-F238E27FC236}">
              <a16:creationId xmlns:a16="http://schemas.microsoft.com/office/drawing/2014/main" id="{00A8A067-5BC7-917B-6339-337ABC2B1062}"/>
            </a:ext>
          </a:extLst>
        </xdr:cNvPr>
        <xdr:cNvPicPr>
          <a:picLocks noChangeAspect="1"/>
        </xdr:cNvPicPr>
      </xdr:nvPicPr>
      <xdr:blipFill>
        <a:blip xmlns:r="http://schemas.openxmlformats.org/officeDocument/2006/relationships" r:embed="rId4"/>
        <a:stretch>
          <a:fillRect/>
        </a:stretch>
      </xdr:blipFill>
      <xdr:spPr>
        <a:xfrm>
          <a:off x="21461506" y="6096000"/>
          <a:ext cx="5523809" cy="5095238"/>
        </a:xfrm>
        <a:prstGeom prst="rect">
          <a:avLst/>
        </a:prstGeom>
      </xdr:spPr>
    </xdr:pic>
    <xdr:clientData/>
  </xdr:twoCellAnchor>
  <xdr:twoCellAnchor editAs="oneCell">
    <xdr:from>
      <xdr:col>15</xdr:col>
      <xdr:colOff>0</xdr:colOff>
      <xdr:row>102</xdr:row>
      <xdr:rowOff>0</xdr:rowOff>
    </xdr:from>
    <xdr:to>
      <xdr:col>25</xdr:col>
      <xdr:colOff>745190</xdr:colOff>
      <xdr:row>132</xdr:row>
      <xdr:rowOff>55461</xdr:rowOff>
    </xdr:to>
    <xdr:pic>
      <xdr:nvPicPr>
        <xdr:cNvPr id="30" name="Picture 29">
          <a:extLst>
            <a:ext uri="{FF2B5EF4-FFF2-40B4-BE49-F238E27FC236}">
              <a16:creationId xmlns:a16="http://schemas.microsoft.com/office/drawing/2014/main" id="{64AAFB17-AE01-4BCC-913B-B07F9734C3DB}"/>
            </a:ext>
          </a:extLst>
        </xdr:cNvPr>
        <xdr:cNvPicPr>
          <a:picLocks noChangeAspect="1"/>
        </xdr:cNvPicPr>
      </xdr:nvPicPr>
      <xdr:blipFill>
        <a:blip xmlns:r="http://schemas.openxmlformats.org/officeDocument/2006/relationships" r:embed="rId5"/>
        <a:stretch>
          <a:fillRect/>
        </a:stretch>
      </xdr:blipFill>
      <xdr:spPr>
        <a:xfrm>
          <a:off x="12980894" y="19336871"/>
          <a:ext cx="11666667" cy="5438095"/>
        </a:xfrm>
        <a:prstGeom prst="rect">
          <a:avLst/>
        </a:prstGeom>
      </xdr:spPr>
    </xdr:pic>
    <xdr:clientData/>
  </xdr:twoCellAnchor>
  <xdr:twoCellAnchor editAs="oneCell">
    <xdr:from>
      <xdr:col>15</xdr:col>
      <xdr:colOff>0</xdr:colOff>
      <xdr:row>70</xdr:row>
      <xdr:rowOff>0</xdr:rowOff>
    </xdr:from>
    <xdr:to>
      <xdr:col>24</xdr:col>
      <xdr:colOff>3087690</xdr:colOff>
      <xdr:row>99</xdr:row>
      <xdr:rowOff>171900</xdr:rowOff>
    </xdr:to>
    <xdr:pic>
      <xdr:nvPicPr>
        <xdr:cNvPr id="31" name="Picture 30">
          <a:extLst>
            <a:ext uri="{FF2B5EF4-FFF2-40B4-BE49-F238E27FC236}">
              <a16:creationId xmlns:a16="http://schemas.microsoft.com/office/drawing/2014/main" id="{BFAF388C-839F-46E7-84E1-B08311AFFAAC}"/>
            </a:ext>
          </a:extLst>
        </xdr:cNvPr>
        <xdr:cNvPicPr>
          <a:picLocks noChangeAspect="1"/>
        </xdr:cNvPicPr>
      </xdr:nvPicPr>
      <xdr:blipFill>
        <a:blip xmlns:r="http://schemas.openxmlformats.org/officeDocument/2006/relationships" r:embed="rId6"/>
        <a:stretch>
          <a:fillRect/>
        </a:stretch>
      </xdr:blipFill>
      <xdr:spPr>
        <a:xfrm>
          <a:off x="12980894" y="13599459"/>
          <a:ext cx="9685714" cy="5361905"/>
        </a:xfrm>
        <a:prstGeom prst="rect">
          <a:avLst/>
        </a:prstGeom>
      </xdr:spPr>
    </xdr:pic>
    <xdr:clientData/>
  </xdr:twoCellAnchor>
  <xdr:twoCellAnchor editAs="oneCell">
    <xdr:from>
      <xdr:col>1</xdr:col>
      <xdr:colOff>0</xdr:colOff>
      <xdr:row>28</xdr:row>
      <xdr:rowOff>0</xdr:rowOff>
    </xdr:from>
    <xdr:to>
      <xdr:col>5</xdr:col>
      <xdr:colOff>1788672</xdr:colOff>
      <xdr:row>65</xdr:row>
      <xdr:rowOff>168902</xdr:rowOff>
    </xdr:to>
    <xdr:pic>
      <xdr:nvPicPr>
        <xdr:cNvPr id="32" name="Picture 31">
          <a:extLst>
            <a:ext uri="{FF2B5EF4-FFF2-40B4-BE49-F238E27FC236}">
              <a16:creationId xmlns:a16="http://schemas.microsoft.com/office/drawing/2014/main" id="{8BCBD9E5-FC6D-4189-A1CF-40F51E41BD64}"/>
            </a:ext>
          </a:extLst>
        </xdr:cNvPr>
        <xdr:cNvPicPr>
          <a:picLocks noChangeAspect="1"/>
        </xdr:cNvPicPr>
      </xdr:nvPicPr>
      <xdr:blipFill>
        <a:blip xmlns:r="http://schemas.openxmlformats.org/officeDocument/2006/relationships" r:embed="rId7"/>
        <a:stretch>
          <a:fillRect/>
        </a:stretch>
      </xdr:blipFill>
      <xdr:spPr>
        <a:xfrm>
          <a:off x="13626353" y="6069106"/>
          <a:ext cx="9952381" cy="6806594"/>
        </a:xfrm>
        <a:prstGeom prst="rect">
          <a:avLst/>
        </a:prstGeom>
      </xdr:spPr>
    </xdr:pic>
    <xdr:clientData/>
  </xdr:twoCellAnchor>
  <xdr:twoCellAnchor editAs="oneCell">
    <xdr:from>
      <xdr:col>1</xdr:col>
      <xdr:colOff>0</xdr:colOff>
      <xdr:row>141</xdr:row>
      <xdr:rowOff>0</xdr:rowOff>
    </xdr:from>
    <xdr:to>
      <xdr:col>5</xdr:col>
      <xdr:colOff>2950690</xdr:colOff>
      <xdr:row>175</xdr:row>
      <xdr:rowOff>20192</xdr:rowOff>
    </xdr:to>
    <xdr:pic>
      <xdr:nvPicPr>
        <xdr:cNvPr id="2" name="Picture 1">
          <a:extLst>
            <a:ext uri="{FF2B5EF4-FFF2-40B4-BE49-F238E27FC236}">
              <a16:creationId xmlns:a16="http://schemas.microsoft.com/office/drawing/2014/main" id="{323D717D-D0A7-576D-7B46-FBAE6EE0A66A}"/>
            </a:ext>
          </a:extLst>
        </xdr:cNvPr>
        <xdr:cNvPicPr>
          <a:picLocks noChangeAspect="1"/>
        </xdr:cNvPicPr>
      </xdr:nvPicPr>
      <xdr:blipFill>
        <a:blip xmlns:r="http://schemas.openxmlformats.org/officeDocument/2006/relationships" r:embed="rId8"/>
        <a:stretch>
          <a:fillRect/>
        </a:stretch>
      </xdr:blipFill>
      <xdr:spPr>
        <a:xfrm>
          <a:off x="605118" y="25448559"/>
          <a:ext cx="11104762" cy="6104762"/>
        </a:xfrm>
        <a:prstGeom prst="rect">
          <a:avLst/>
        </a:prstGeom>
      </xdr:spPr>
    </xdr:pic>
    <xdr:clientData/>
  </xdr:twoCellAnchor>
  <xdr:twoCellAnchor editAs="oneCell">
    <xdr:from>
      <xdr:col>15</xdr:col>
      <xdr:colOff>0</xdr:colOff>
      <xdr:row>141</xdr:row>
      <xdr:rowOff>0</xdr:rowOff>
    </xdr:from>
    <xdr:to>
      <xdr:col>24</xdr:col>
      <xdr:colOff>16212</xdr:colOff>
      <xdr:row>174</xdr:row>
      <xdr:rowOff>172819</xdr:rowOff>
    </xdr:to>
    <xdr:pic>
      <xdr:nvPicPr>
        <xdr:cNvPr id="4" name="Picture 3">
          <a:extLst>
            <a:ext uri="{FF2B5EF4-FFF2-40B4-BE49-F238E27FC236}">
              <a16:creationId xmlns:a16="http://schemas.microsoft.com/office/drawing/2014/main" id="{6A0A8CB5-C2F4-D508-E6F4-85AB338B323C}"/>
            </a:ext>
          </a:extLst>
        </xdr:cNvPr>
        <xdr:cNvPicPr>
          <a:picLocks noChangeAspect="1"/>
        </xdr:cNvPicPr>
      </xdr:nvPicPr>
      <xdr:blipFill>
        <a:blip xmlns:r="http://schemas.openxmlformats.org/officeDocument/2006/relationships" r:embed="rId9"/>
        <a:stretch>
          <a:fillRect/>
        </a:stretch>
      </xdr:blipFill>
      <xdr:spPr>
        <a:xfrm>
          <a:off x="18534529" y="25448559"/>
          <a:ext cx="6571429" cy="6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494248</xdr:colOff>
      <xdr:row>21</xdr:row>
      <xdr:rowOff>121425</xdr:rowOff>
    </xdr:to>
    <xdr:pic>
      <xdr:nvPicPr>
        <xdr:cNvPr id="2" name="Picture 1">
          <a:extLst>
            <a:ext uri="{FF2B5EF4-FFF2-40B4-BE49-F238E27FC236}">
              <a16:creationId xmlns:a16="http://schemas.microsoft.com/office/drawing/2014/main" id="{EFC23FF6-830A-0DA0-E39B-1C3A3CA8C6ED}"/>
            </a:ext>
          </a:extLst>
        </xdr:cNvPr>
        <xdr:cNvPicPr>
          <a:picLocks noChangeAspect="1"/>
        </xdr:cNvPicPr>
      </xdr:nvPicPr>
      <xdr:blipFill>
        <a:blip xmlns:r="http://schemas.openxmlformats.org/officeDocument/2006/relationships" r:embed="rId1"/>
        <a:stretch>
          <a:fillRect/>
        </a:stretch>
      </xdr:blipFill>
      <xdr:spPr>
        <a:xfrm>
          <a:off x="0" y="0"/>
          <a:ext cx="8419048"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Clients\M\Milton%20Hydro%20Servides%20Inc-60119789\zz%20Work-in-Progress\2015%20Tax\MHDI%20DEC%2015%20Tax%20Provision\C-03%20Tax%20Provision%20Working%20Paper%20MHD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Financials%202013\9.%20September\HUC%20Consolidated%20September%202013%20(FINAL%202013_10_1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ydro\dfsroot\Finance\OEB%20Rate%20Applications\2024%20IRM%20Application\01%20-%20Application%20and%20Model%20Preparation\05%20-%20LRAMVA\E+%20RZ\GBE(EPLUS)_2024_Generic_LRAMVA_Workform_1.2_20230628%20-%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ccount%201576%20Analysis\2016_Filing_Requirements_Chapter2_Appendic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 val="Data"/>
      <sheetName val="BC"/>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 sheetId="10">
        <row r="2">
          <cell r="C2" t="str">
            <v>Category</v>
          </cell>
        </row>
      </sheetData>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D4">
            <v>2012</v>
          </cell>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cell r="C7">
            <v>0</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v>0</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v>0</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v>0</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v>0</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v>0</v>
          </cell>
          <cell r="Q9">
            <v>0</v>
          </cell>
          <cell r="S9">
            <v>0</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v>0</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v>0</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v>0</v>
          </cell>
          <cell r="C11">
            <v>0</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v>0</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v>0</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v>0</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v>0</v>
          </cell>
          <cell r="C13">
            <v>0</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v>0</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v>0</v>
          </cell>
          <cell r="C14">
            <v>0</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v>0</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v>0</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v>0</v>
          </cell>
          <cell r="Q15">
            <v>0</v>
          </cell>
          <cell r="S15">
            <v>0</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v>0</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v>0</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v>0</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v>0</v>
          </cell>
          <cell r="Q17">
            <v>0</v>
          </cell>
          <cell r="S17">
            <v>0</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v>0</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v>0</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v>0</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v>0</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v>0</v>
          </cell>
          <cell r="C20">
            <v>0</v>
          </cell>
          <cell r="D20" t="str">
            <v>BUSAPHORBACUSTCONN</v>
          </cell>
          <cell r="E20" t="str">
            <v>100002791</v>
          </cell>
          <cell r="F20" t="str">
            <v>17000</v>
          </cell>
          <cell r="G20" t="str">
            <v>Manage IT Projects</v>
          </cell>
          <cell r="H20" t="str">
            <v>311</v>
          </cell>
          <cell r="I20" t="str">
            <v>101</v>
          </cell>
          <cell r="J20" t="str">
            <v>5065</v>
          </cell>
          <cell r="O20">
            <v>0</v>
          </cell>
          <cell r="Q20">
            <v>0</v>
          </cell>
          <cell r="S20">
            <v>0</v>
          </cell>
          <cell r="T20">
            <v>0</v>
          </cell>
          <cell r="U20">
            <v>0</v>
          </cell>
          <cell r="V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v>0</v>
          </cell>
          <cell r="C21">
            <v>0</v>
          </cell>
          <cell r="D21" t="str">
            <v>BUSAPHORBACUSTCONN</v>
          </cell>
          <cell r="E21" t="str">
            <v>100002792</v>
          </cell>
          <cell r="F21" t="str">
            <v>17300</v>
          </cell>
          <cell r="G21" t="str">
            <v>Manage Business Applications</v>
          </cell>
          <cell r="H21" t="str">
            <v>311</v>
          </cell>
          <cell r="I21" t="str">
            <v>101</v>
          </cell>
          <cell r="J21" t="str">
            <v>5065</v>
          </cell>
          <cell r="O21">
            <v>0</v>
          </cell>
          <cell r="Q21">
            <v>0</v>
          </cell>
          <cell r="S21">
            <v>0</v>
          </cell>
          <cell r="T21">
            <v>0</v>
          </cell>
          <cell r="U21">
            <v>0</v>
          </cell>
          <cell r="V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v>0</v>
          </cell>
          <cell r="C22">
            <v>0</v>
          </cell>
          <cell r="D22" t="str">
            <v>BUSAPHORBACUSTCONN</v>
          </cell>
          <cell r="E22" t="str">
            <v>100002793</v>
          </cell>
          <cell r="F22" t="str">
            <v>17350</v>
          </cell>
          <cell r="G22" t="str">
            <v>Support Business Applications</v>
          </cell>
          <cell r="H22" t="str">
            <v>311</v>
          </cell>
          <cell r="I22" t="str">
            <v>101</v>
          </cell>
          <cell r="J22" t="str">
            <v>5065</v>
          </cell>
          <cell r="O22">
            <v>0</v>
          </cell>
          <cell r="Q22">
            <v>0</v>
          </cell>
          <cell r="S22">
            <v>0</v>
          </cell>
          <cell r="T22">
            <v>0</v>
          </cell>
          <cell r="U22">
            <v>0</v>
          </cell>
          <cell r="V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v>0</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v>0</v>
          </cell>
          <cell r="Q23">
            <v>0</v>
          </cell>
          <cell r="S23">
            <v>0</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v>0</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v>0</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v>0</v>
          </cell>
          <cell r="C25">
            <v>0</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v>0</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v>0</v>
          </cell>
          <cell r="C26">
            <v>0</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v>0</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v>0</v>
          </cell>
          <cell r="C27">
            <v>0</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v>0</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v>0</v>
          </cell>
          <cell r="C28">
            <v>0</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v>0</v>
          </cell>
          <cell r="Q28">
            <v>0</v>
          </cell>
          <cell r="S28">
            <v>0</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v>0</v>
          </cell>
          <cell r="C29">
            <v>0</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v>0</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v>0</v>
          </cell>
          <cell r="C30">
            <v>0</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v>0</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v>0</v>
          </cell>
          <cell r="C31">
            <v>0</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v>0</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v>0</v>
          </cell>
          <cell r="C32">
            <v>0</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v>0</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v>0</v>
          </cell>
          <cell r="C33">
            <v>0</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v>0</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v>0</v>
          </cell>
          <cell r="C34">
            <v>0</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v>0</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v>0</v>
          </cell>
          <cell r="C35">
            <v>0</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v>0</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v>0</v>
          </cell>
          <cell r="C36">
            <v>0</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v>0</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v>0</v>
          </cell>
          <cell r="C37">
            <v>0</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v>0</v>
          </cell>
          <cell r="Q37">
            <v>0</v>
          </cell>
          <cell r="R37">
            <v>483</v>
          </cell>
          <cell r="S37">
            <v>0</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v>0</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v>0</v>
          </cell>
          <cell r="Q38">
            <v>0</v>
          </cell>
          <cell r="S38">
            <v>0</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v>0</v>
          </cell>
          <cell r="C39">
            <v>0</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v>0</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v>0</v>
          </cell>
          <cell r="C40">
            <v>0</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v>0</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v>0</v>
          </cell>
          <cell r="C41">
            <v>0</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v>0</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v>0</v>
          </cell>
          <cell r="C42">
            <v>0</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v>0</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v>0</v>
          </cell>
          <cell r="C43">
            <v>0</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v>0</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v>0</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v>0</v>
          </cell>
          <cell r="Q44">
            <v>0</v>
          </cell>
          <cell r="S44">
            <v>0</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v>0</v>
          </cell>
          <cell r="C45">
            <v>0</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v>0</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v>0</v>
          </cell>
          <cell r="C46">
            <v>0</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v>0</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v>0</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v>0</v>
          </cell>
          <cell r="Q47">
            <v>0</v>
          </cell>
          <cell r="S47">
            <v>0</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v>0</v>
          </cell>
          <cell r="C48">
            <v>0</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v>0</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v>0</v>
          </cell>
          <cell r="C49">
            <v>0</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v>0</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v>0</v>
          </cell>
          <cell r="C50">
            <v>0</v>
          </cell>
          <cell r="D50" t="str">
            <v>CUSCONN101CCONCOMMON</v>
          </cell>
          <cell r="E50" t="str">
            <v>100013912</v>
          </cell>
          <cell r="F50" t="str">
            <v>24500</v>
          </cell>
          <cell r="G50" t="str">
            <v>WSIB - Modified duty At work Home Position</v>
          </cell>
          <cell r="H50" t="str">
            <v>311</v>
          </cell>
          <cell r="I50" t="str">
            <v>101</v>
          </cell>
          <cell r="J50" t="str">
            <v>5065</v>
          </cell>
          <cell r="O50">
            <v>0</v>
          </cell>
          <cell r="Q50">
            <v>0</v>
          </cell>
          <cell r="S50">
            <v>0</v>
          </cell>
          <cell r="T50">
            <v>0</v>
          </cell>
          <cell r="U50">
            <v>0</v>
          </cell>
          <cell r="V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v>0</v>
          </cell>
          <cell r="C51">
            <v>0</v>
          </cell>
          <cell r="D51" t="str">
            <v>CUSCONN101CCONCOMMON</v>
          </cell>
          <cell r="E51" t="str">
            <v>100013913</v>
          </cell>
          <cell r="F51" t="str">
            <v>24600</v>
          </cell>
          <cell r="G51" t="str">
            <v>WSIB - Modified duty - at work other position</v>
          </cell>
          <cell r="H51" t="str">
            <v>311</v>
          </cell>
          <cell r="I51" t="str">
            <v>101</v>
          </cell>
          <cell r="J51" t="str">
            <v>5065</v>
          </cell>
          <cell r="O51">
            <v>0</v>
          </cell>
          <cell r="Q51">
            <v>0</v>
          </cell>
          <cell r="S51">
            <v>0</v>
          </cell>
          <cell r="T51">
            <v>0</v>
          </cell>
          <cell r="U51">
            <v>0</v>
          </cell>
          <cell r="V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v>0</v>
          </cell>
          <cell r="C52">
            <v>0</v>
          </cell>
          <cell r="D52" t="str">
            <v>CUSCONN101CCONCOMMON</v>
          </cell>
          <cell r="E52" t="str">
            <v>100013914</v>
          </cell>
          <cell r="F52" t="str">
            <v>24700</v>
          </cell>
          <cell r="G52" t="str">
            <v>WSIB - Not at work Medical Appt.</v>
          </cell>
          <cell r="H52" t="str">
            <v>311</v>
          </cell>
          <cell r="I52" t="str">
            <v>101</v>
          </cell>
          <cell r="J52" t="str">
            <v>5065</v>
          </cell>
          <cell r="O52">
            <v>0</v>
          </cell>
          <cell r="Q52">
            <v>0</v>
          </cell>
          <cell r="S52">
            <v>0</v>
          </cell>
          <cell r="T52">
            <v>0</v>
          </cell>
          <cell r="U52">
            <v>0</v>
          </cell>
          <cell r="V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v>0</v>
          </cell>
          <cell r="C53">
            <v>0</v>
          </cell>
          <cell r="D53" t="str">
            <v>CUSCONN101CCONCOMMON</v>
          </cell>
          <cell r="E53" t="str">
            <v>100013915</v>
          </cell>
          <cell r="F53" t="str">
            <v>24800</v>
          </cell>
          <cell r="G53" t="str">
            <v>WSIB Lost work days</v>
          </cell>
          <cell r="H53" t="str">
            <v>311</v>
          </cell>
          <cell r="I53" t="str">
            <v>101</v>
          </cell>
          <cell r="J53" t="str">
            <v>5065</v>
          </cell>
          <cell r="O53">
            <v>0</v>
          </cell>
          <cell r="Q53">
            <v>0</v>
          </cell>
          <cell r="S53">
            <v>0</v>
          </cell>
          <cell r="T53">
            <v>0</v>
          </cell>
          <cell r="U53">
            <v>0</v>
          </cell>
          <cell r="V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v>0</v>
          </cell>
          <cell r="C54">
            <v>0</v>
          </cell>
          <cell r="D54" t="str">
            <v>CUSCONN101CCONCOMMON</v>
          </cell>
          <cell r="E54" t="str">
            <v>100013916</v>
          </cell>
          <cell r="F54" t="str">
            <v>24900</v>
          </cell>
          <cell r="G54" t="str">
            <v>WSIB Modified Duty - Not at work</v>
          </cell>
          <cell r="H54" t="str">
            <v>311</v>
          </cell>
          <cell r="I54" t="str">
            <v>101</v>
          </cell>
          <cell r="J54" t="str">
            <v>5065</v>
          </cell>
          <cell r="O54">
            <v>0</v>
          </cell>
          <cell r="Q54">
            <v>0</v>
          </cell>
          <cell r="S54">
            <v>0</v>
          </cell>
          <cell r="T54">
            <v>0</v>
          </cell>
          <cell r="U54">
            <v>0</v>
          </cell>
          <cell r="V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v>0</v>
          </cell>
          <cell r="C55">
            <v>0</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v>0</v>
          </cell>
          <cell r="Q55">
            <v>0</v>
          </cell>
          <cell r="S55">
            <v>0</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v>0</v>
          </cell>
          <cell r="C56">
            <v>0</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v>0</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v>0</v>
          </cell>
          <cell r="C57">
            <v>0</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v>0</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v>0</v>
          </cell>
          <cell r="C58">
            <v>0</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v>0</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v>0</v>
          </cell>
          <cell r="C59">
            <v>0</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v>0</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v>0</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v>0</v>
          </cell>
          <cell r="Q60">
            <v>0</v>
          </cell>
          <cell r="S60">
            <v>0</v>
          </cell>
          <cell r="T60" t="str">
            <v>311-101-5065</v>
          </cell>
          <cell r="U60" t="str">
            <v>311-10</v>
          </cell>
          <cell r="V60">
            <v>0</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v>0</v>
          </cell>
          <cell r="C61">
            <v>0</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v>0</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v>0</v>
          </cell>
          <cell r="C62">
            <v>0</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v>0</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v>0</v>
          </cell>
          <cell r="C63">
            <v>0</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v>0</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v>0</v>
          </cell>
          <cell r="C64">
            <v>0</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v>0</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v>0</v>
          </cell>
          <cell r="C65">
            <v>0</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v>0</v>
          </cell>
          <cell r="Q65">
            <v>0</v>
          </cell>
          <cell r="S65">
            <v>0</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v>0</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v>0</v>
          </cell>
          <cell r="Q66">
            <v>0</v>
          </cell>
          <cell r="S66">
            <v>0</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v>0</v>
          </cell>
          <cell r="C67">
            <v>0</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v>0</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v>0</v>
          </cell>
          <cell r="C68">
            <v>0</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v>0</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v>0</v>
          </cell>
          <cell r="C69">
            <v>0</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v>0</v>
          </cell>
          <cell r="Q69">
            <v>0</v>
          </cell>
          <cell r="S69">
            <v>0</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v>0</v>
          </cell>
          <cell r="C70">
            <v>0</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v>0</v>
          </cell>
          <cell r="Q70">
            <v>0</v>
          </cell>
          <cell r="S70">
            <v>0</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v>0</v>
          </cell>
          <cell r="C71">
            <v>0</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v>0</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v>0</v>
          </cell>
          <cell r="C72">
            <v>0</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v>0</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v>0</v>
          </cell>
          <cell r="C73">
            <v>0</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v>0</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v>0</v>
          </cell>
          <cell r="C74">
            <v>0</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v>0</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v>0</v>
          </cell>
          <cell r="C75">
            <v>0</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v>0</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v>0</v>
          </cell>
          <cell r="C76">
            <v>0</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v>0</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v>0</v>
          </cell>
          <cell r="C77">
            <v>0</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v>0</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v>0</v>
          </cell>
          <cell r="C78">
            <v>0</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v>0</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v>0</v>
          </cell>
          <cell r="C79">
            <v>0</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v>0</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v>0</v>
          </cell>
          <cell r="C80">
            <v>0</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v>0</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v>0</v>
          </cell>
          <cell r="C81">
            <v>0</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v>0</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v>0</v>
          </cell>
          <cell r="C82">
            <v>0</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v>0</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v>0</v>
          </cell>
          <cell r="C83">
            <v>0</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v>0</v>
          </cell>
          <cell r="Q83">
            <v>0</v>
          </cell>
          <cell r="S83">
            <v>0</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v>0</v>
          </cell>
          <cell r="C84">
            <v>0</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v>0</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v>0</v>
          </cell>
          <cell r="C85">
            <v>0</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v>0</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v>0</v>
          </cell>
          <cell r="C86">
            <v>0</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v>0</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v>0</v>
          </cell>
          <cell r="C87">
            <v>0</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v>0</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v>0</v>
          </cell>
          <cell r="C88">
            <v>0</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v>0</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v>0</v>
          </cell>
          <cell r="C89">
            <v>0</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v>0</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v>0</v>
          </cell>
          <cell r="C90">
            <v>0</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v>0</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v>0</v>
          </cell>
          <cell r="C91">
            <v>0</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v>0</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v>0</v>
          </cell>
          <cell r="C92">
            <v>0</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v>0</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v>0</v>
          </cell>
          <cell r="C93">
            <v>0</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v>0</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v>0</v>
          </cell>
          <cell r="C94">
            <v>0</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v>0</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v>0</v>
          </cell>
          <cell r="C95">
            <v>0</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v>0</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v>0</v>
          </cell>
          <cell r="C96">
            <v>0</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v>0</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v>0</v>
          </cell>
          <cell r="C97">
            <v>0</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v>0</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v>0</v>
          </cell>
          <cell r="C98">
            <v>0</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v>0</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v>0</v>
          </cell>
          <cell r="C99">
            <v>0</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v>0</v>
          </cell>
          <cell r="Q99">
            <v>0</v>
          </cell>
          <cell r="S99">
            <v>0</v>
          </cell>
          <cell r="T99" t="str">
            <v>620000311-101-5065</v>
          </cell>
          <cell r="U99" t="str">
            <v>620000</v>
          </cell>
          <cell r="V99" t="str">
            <v>Travel and accommodations</v>
          </cell>
          <cell r="X99">
            <v>240</v>
          </cell>
          <cell r="AB99">
            <v>120</v>
          </cell>
          <cell r="AI99">
            <v>120</v>
          </cell>
          <cell r="AK99">
            <v>240</v>
          </cell>
          <cell r="AL99">
            <v>0</v>
          </cell>
        </row>
        <row r="100">
          <cell r="B100">
            <v>0</v>
          </cell>
          <cell r="C100">
            <v>0</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v>0</v>
          </cell>
          <cell r="T100" t="str">
            <v>609000311-101-5065</v>
          </cell>
          <cell r="U100" t="str">
            <v>609000</v>
          </cell>
          <cell r="V100" t="str">
            <v>Direct labour - Project (ABC costs)</v>
          </cell>
          <cell r="X100">
            <v>721</v>
          </cell>
          <cell r="AB100">
            <v>360.5</v>
          </cell>
          <cell r="AI100">
            <v>360.5</v>
          </cell>
          <cell r="AK100">
            <v>721</v>
          </cell>
          <cell r="AL100">
            <v>0</v>
          </cell>
        </row>
        <row r="101">
          <cell r="B101">
            <v>0</v>
          </cell>
          <cell r="C101">
            <v>0</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v>0</v>
          </cell>
          <cell r="T101" t="str">
            <v>608000311-101-5065</v>
          </cell>
          <cell r="U101" t="str">
            <v>608000</v>
          </cell>
          <cell r="V101" t="str">
            <v>Direct labour - Work order</v>
          </cell>
          <cell r="X101">
            <v>1009</v>
          </cell>
          <cell r="AB101">
            <v>504.5</v>
          </cell>
          <cell r="AI101">
            <v>504.5</v>
          </cell>
          <cell r="AK101">
            <v>1009</v>
          </cell>
          <cell r="AL101">
            <v>0</v>
          </cell>
        </row>
        <row r="102">
          <cell r="B102">
            <v>0</v>
          </cell>
          <cell r="C102">
            <v>0</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v>0</v>
          </cell>
          <cell r="T102" t="str">
            <v>608000311-101-5065</v>
          </cell>
          <cell r="U102" t="str">
            <v>608000</v>
          </cell>
          <cell r="V102" t="str">
            <v>Direct labour - Work order</v>
          </cell>
          <cell r="X102">
            <v>7594</v>
          </cell>
          <cell r="AB102">
            <v>3797</v>
          </cell>
          <cell r="AI102">
            <v>3797</v>
          </cell>
          <cell r="AK102">
            <v>7594</v>
          </cell>
          <cell r="AL102">
            <v>0</v>
          </cell>
        </row>
        <row r="103">
          <cell r="B103">
            <v>0</v>
          </cell>
          <cell r="C103">
            <v>0</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v>0</v>
          </cell>
          <cell r="T103" t="str">
            <v>609000311-101-5065</v>
          </cell>
          <cell r="U103" t="str">
            <v>609000</v>
          </cell>
          <cell r="V103" t="str">
            <v>Direct labour - Project (ABC costs)</v>
          </cell>
          <cell r="X103">
            <v>680</v>
          </cell>
          <cell r="AB103">
            <v>340</v>
          </cell>
          <cell r="AI103">
            <v>340</v>
          </cell>
          <cell r="AK103">
            <v>680</v>
          </cell>
          <cell r="AL103">
            <v>0</v>
          </cell>
        </row>
        <row r="104">
          <cell r="B104">
            <v>0</v>
          </cell>
          <cell r="C104">
            <v>0</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v>0</v>
          </cell>
          <cell r="T104" t="str">
            <v>608000311-101-5065</v>
          </cell>
          <cell r="U104" t="str">
            <v>608000</v>
          </cell>
          <cell r="V104" t="str">
            <v>Direct labour - Work order</v>
          </cell>
          <cell r="X104">
            <v>500</v>
          </cell>
          <cell r="AB104">
            <v>250</v>
          </cell>
          <cell r="AI104">
            <v>250</v>
          </cell>
          <cell r="AK104">
            <v>500</v>
          </cell>
          <cell r="AL104">
            <v>0</v>
          </cell>
        </row>
        <row r="105">
          <cell r="B105">
            <v>0</v>
          </cell>
          <cell r="C105">
            <v>0</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v>0</v>
          </cell>
          <cell r="T105" t="str">
            <v>608000311-101-5065</v>
          </cell>
          <cell r="U105" t="str">
            <v>608000</v>
          </cell>
          <cell r="V105" t="str">
            <v>Direct labour - Work order</v>
          </cell>
          <cell r="X105">
            <v>714</v>
          </cell>
          <cell r="AB105">
            <v>357</v>
          </cell>
          <cell r="AI105">
            <v>357</v>
          </cell>
          <cell r="AK105">
            <v>714</v>
          </cell>
          <cell r="AL105">
            <v>0</v>
          </cell>
        </row>
        <row r="106">
          <cell r="B106">
            <v>0</v>
          </cell>
          <cell r="C106">
            <v>0</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v>0</v>
          </cell>
          <cell r="Q106">
            <v>0</v>
          </cell>
          <cell r="S106">
            <v>0</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v>0</v>
          </cell>
          <cell r="C107">
            <v>0</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v>0</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v>0</v>
          </cell>
          <cell r="C108">
            <v>0</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v>0</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v>0</v>
          </cell>
          <cell r="C109">
            <v>0</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v>0</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v>0</v>
          </cell>
          <cell r="C110">
            <v>0</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v>0</v>
          </cell>
          <cell r="Q110">
            <v>0</v>
          </cell>
          <cell r="S110">
            <v>0</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v>0</v>
          </cell>
          <cell r="C111">
            <v>0</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v>0</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v>0</v>
          </cell>
          <cell r="C112">
            <v>0</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v>0</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v>0</v>
          </cell>
          <cell r="C113">
            <v>0</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v>0</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v>0</v>
          </cell>
          <cell r="C114">
            <v>0</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v>0</v>
          </cell>
          <cell r="Q114">
            <v>0</v>
          </cell>
          <cell r="S114">
            <v>0</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v>0</v>
          </cell>
          <cell r="C115">
            <v>0</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v>0</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v>0</v>
          </cell>
          <cell r="C116">
            <v>0</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v>0</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v>0</v>
          </cell>
          <cell r="C117">
            <v>0</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v>0</v>
          </cell>
          <cell r="Q117">
            <v>0</v>
          </cell>
          <cell r="S117">
            <v>0</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v>0</v>
          </cell>
          <cell r="C118">
            <v>0</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v>0</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v>0</v>
          </cell>
          <cell r="C119">
            <v>0</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v>0</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v>0</v>
          </cell>
          <cell r="C120">
            <v>0</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v>0</v>
          </cell>
          <cell r="Q120">
            <v>0</v>
          </cell>
          <cell r="S120">
            <v>0</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v>0</v>
          </cell>
          <cell r="C121">
            <v>0</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v>0</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v>0</v>
          </cell>
          <cell r="C122">
            <v>0</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v>0</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v>0</v>
          </cell>
          <cell r="C123">
            <v>0</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v>0</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v>0</v>
          </cell>
          <cell r="C124">
            <v>0</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v>0</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v>0</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v>0</v>
          </cell>
          <cell r="Q125">
            <v>0</v>
          </cell>
          <cell r="S125">
            <v>0</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v>0</v>
          </cell>
          <cell r="C126">
            <v>0</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v>0</v>
          </cell>
          <cell r="Q126">
            <v>0</v>
          </cell>
          <cell r="S126">
            <v>0</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v>0</v>
          </cell>
          <cell r="C127">
            <v>0</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v>0</v>
          </cell>
          <cell r="Q127">
            <v>0</v>
          </cell>
          <cell r="S127">
            <v>0</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v>0</v>
          </cell>
          <cell r="C128">
            <v>0</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v>0</v>
          </cell>
          <cell r="Q128">
            <v>0</v>
          </cell>
          <cell r="S128">
            <v>0</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v>0</v>
          </cell>
          <cell r="C129">
            <v>0</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v>0</v>
          </cell>
          <cell r="Q129">
            <v>0</v>
          </cell>
          <cell r="S129">
            <v>0</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v>0</v>
          </cell>
          <cell r="C130">
            <v>0</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v>0</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v>0</v>
          </cell>
          <cell r="C131">
            <v>0</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v>0</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v>0</v>
          </cell>
          <cell r="C132">
            <v>0</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v>0</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v>0</v>
          </cell>
          <cell r="C133">
            <v>0</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v>0</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v>0</v>
          </cell>
          <cell r="C134">
            <v>0</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v>0</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v>0</v>
          </cell>
          <cell r="C135">
            <v>0</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v>0</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v>0</v>
          </cell>
          <cell r="C136">
            <v>0</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v>0</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v>0</v>
          </cell>
          <cell r="C137">
            <v>0</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v>0</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v>0</v>
          </cell>
          <cell r="C138">
            <v>0</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v>0</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v>0</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v>0</v>
          </cell>
          <cell r="Q139">
            <v>0</v>
          </cell>
          <cell r="S139">
            <v>0</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v>0</v>
          </cell>
          <cell r="C140">
            <v>0</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v>0</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v>0</v>
          </cell>
          <cell r="C141">
            <v>0</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v>0</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v>0</v>
          </cell>
          <cell r="C142">
            <v>0</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v>0</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v>0</v>
          </cell>
          <cell r="C143">
            <v>0</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v>0</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v>0</v>
          </cell>
          <cell r="C144">
            <v>0</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v>0</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v>0</v>
          </cell>
          <cell r="C145">
            <v>0</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v>0</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v>0</v>
          </cell>
          <cell r="C146">
            <v>0</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v>0</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v>0</v>
          </cell>
          <cell r="C147">
            <v>0</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v>0</v>
          </cell>
          <cell r="Q147">
            <v>0</v>
          </cell>
          <cell r="S147">
            <v>0</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v>0</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v>0</v>
          </cell>
          <cell r="Q148">
            <v>0</v>
          </cell>
          <cell r="S148">
            <v>0</v>
          </cell>
          <cell r="T148" t="str">
            <v>311-101-5065</v>
          </cell>
          <cell r="U148" t="str">
            <v>311-10</v>
          </cell>
          <cell r="V148">
            <v>0</v>
          </cell>
          <cell r="W148" t="str">
            <v>Mileage</v>
          </cell>
          <cell r="X148">
            <v>1000</v>
          </cell>
          <cell r="AK148">
            <v>0</v>
          </cell>
          <cell r="AL148">
            <v>1000</v>
          </cell>
        </row>
        <row r="149">
          <cell r="B149">
            <v>0</v>
          </cell>
          <cell r="C149">
            <v>0</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v>0</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v>0</v>
          </cell>
          <cell r="C150">
            <v>0</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v>0</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v>0</v>
          </cell>
          <cell r="C151">
            <v>0</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v>0</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v>0</v>
          </cell>
          <cell r="C152">
            <v>0</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v>0</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v>0</v>
          </cell>
          <cell r="C153">
            <v>0</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v>0</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v>0</v>
          </cell>
          <cell r="C154">
            <v>0</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v>0</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v>0</v>
          </cell>
          <cell r="C155">
            <v>0</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v>0</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v>0</v>
          </cell>
          <cell r="C156">
            <v>0</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v>0</v>
          </cell>
          <cell r="Q156">
            <v>0</v>
          </cell>
          <cell r="S156">
            <v>0</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v>0</v>
          </cell>
          <cell r="C157">
            <v>0</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v>0</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v>0</v>
          </cell>
          <cell r="C158">
            <v>0</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v>0</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v>0</v>
          </cell>
          <cell r="C159">
            <v>0</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v>0</v>
          </cell>
          <cell r="Q159">
            <v>0</v>
          </cell>
          <cell r="S159">
            <v>0</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v>0</v>
          </cell>
          <cell r="C160">
            <v>0</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v>0</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v>0</v>
          </cell>
          <cell r="C161">
            <v>0</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v>0</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v>0</v>
          </cell>
          <cell r="C162">
            <v>0</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v>0</v>
          </cell>
          <cell r="Q162">
            <v>0</v>
          </cell>
          <cell r="S162">
            <v>0</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v>0</v>
          </cell>
          <cell r="C163">
            <v>0</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v>0</v>
          </cell>
          <cell r="Q163">
            <v>0</v>
          </cell>
          <cell r="S163">
            <v>0</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v>0</v>
          </cell>
          <cell r="C164">
            <v>0</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v>0</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v>0</v>
          </cell>
          <cell r="C165">
            <v>0</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v>0</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v>0</v>
          </cell>
          <cell r="C166">
            <v>0</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v>0</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v>0</v>
          </cell>
          <cell r="C167">
            <v>0</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v>0</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v>0</v>
          </cell>
          <cell r="C168">
            <v>0</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v>0</v>
          </cell>
          <cell r="T168" t="str">
            <v>608000311-101-5065</v>
          </cell>
          <cell r="U168" t="str">
            <v>608000</v>
          </cell>
          <cell r="V168" t="str">
            <v>Direct labour - Work order</v>
          </cell>
          <cell r="W168" t="str">
            <v>10 x 200 days</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v>0</v>
          </cell>
          <cell r="C169">
            <v>0</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v>0</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v>0</v>
          </cell>
          <cell r="C170">
            <v>0</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v>0</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v>0</v>
          </cell>
          <cell r="C171">
            <v>0</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v>0</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v>0</v>
          </cell>
          <cell r="C172">
            <v>0</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v>0</v>
          </cell>
          <cell r="Q172">
            <v>0</v>
          </cell>
          <cell r="S172">
            <v>0</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v>0</v>
          </cell>
          <cell r="C173">
            <v>0</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v>0</v>
          </cell>
          <cell r="Q173">
            <v>0</v>
          </cell>
          <cell r="S173">
            <v>0</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v>0</v>
          </cell>
          <cell r="C174">
            <v>0</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v>0</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v>0</v>
          </cell>
          <cell r="C175">
            <v>0</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v>0</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v>0</v>
          </cell>
          <cell r="C176">
            <v>0</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v>0</v>
          </cell>
          <cell r="Q176">
            <v>0</v>
          </cell>
          <cell r="S176">
            <v>0</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v>0</v>
          </cell>
          <cell r="C177">
            <v>0</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v>0</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v>0</v>
          </cell>
          <cell r="C178">
            <v>0</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v>0</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v>0</v>
          </cell>
          <cell r="C179">
            <v>0</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v>0</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v>0</v>
          </cell>
          <cell r="C180">
            <v>0</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v>0</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v>0</v>
          </cell>
          <cell r="C181">
            <v>0</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v>0</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v>0</v>
          </cell>
          <cell r="C182">
            <v>0</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v>0</v>
          </cell>
          <cell r="Q182">
            <v>0</v>
          </cell>
          <cell r="S182">
            <v>0</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v>0</v>
          </cell>
          <cell r="C183">
            <v>0</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v>0</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v>0</v>
          </cell>
          <cell r="C184">
            <v>0</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v>0</v>
          </cell>
          <cell r="Q184">
            <v>0</v>
          </cell>
          <cell r="S184">
            <v>0</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v>0</v>
          </cell>
          <cell r="C185">
            <v>0</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v>0</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v>0</v>
          </cell>
          <cell r="C186">
            <v>0</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v>0</v>
          </cell>
          <cell r="Q186">
            <v>0</v>
          </cell>
          <cell r="S186">
            <v>0</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v>0</v>
          </cell>
          <cell r="C187">
            <v>0</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v>0</v>
          </cell>
          <cell r="Q187">
            <v>0</v>
          </cell>
          <cell r="S187">
            <v>0</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v>0</v>
          </cell>
          <cell r="C188">
            <v>0</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v>0</v>
          </cell>
          <cell r="Q188">
            <v>0</v>
          </cell>
          <cell r="S188">
            <v>0</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v>0</v>
          </cell>
          <cell r="C189">
            <v>0</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v>0</v>
          </cell>
          <cell r="Q189">
            <v>0</v>
          </cell>
          <cell r="S189">
            <v>0</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v>0</v>
          </cell>
          <cell r="C190">
            <v>0</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v>0</v>
          </cell>
          <cell r="Q190">
            <v>0</v>
          </cell>
          <cell r="S190">
            <v>0</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v>0</v>
          </cell>
          <cell r="C191">
            <v>0</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v>0</v>
          </cell>
          <cell r="Q191">
            <v>0</v>
          </cell>
          <cell r="S191">
            <v>0</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v>0</v>
          </cell>
          <cell r="C192">
            <v>0</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v>0</v>
          </cell>
          <cell r="Q192">
            <v>0</v>
          </cell>
          <cell r="S192">
            <v>0</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v>0</v>
          </cell>
          <cell r="C193">
            <v>0</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v>0</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v>0</v>
          </cell>
          <cell r="C194">
            <v>0</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v>0</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v>0</v>
          </cell>
          <cell r="C195">
            <v>0</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v>0</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v>0</v>
          </cell>
          <cell r="C196">
            <v>0</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v>0</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v>0</v>
          </cell>
          <cell r="C197">
            <v>0</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v>0</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v>0</v>
          </cell>
          <cell r="C198">
            <v>0</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v>0</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v>0</v>
          </cell>
          <cell r="C199">
            <v>0</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v>0</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v>0</v>
          </cell>
          <cell r="C200">
            <v>0</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v>0</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v>0</v>
          </cell>
          <cell r="C201">
            <v>0</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v>0</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v>0</v>
          </cell>
          <cell r="C202">
            <v>0</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v>0</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v>0</v>
          </cell>
          <cell r="C203">
            <v>0</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v>0</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v>0</v>
          </cell>
          <cell r="C204">
            <v>0</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v>0</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v>0</v>
          </cell>
          <cell r="C205">
            <v>0</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v>0</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v>0</v>
          </cell>
          <cell r="C206">
            <v>0</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v>0</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v>0</v>
          </cell>
          <cell r="C207">
            <v>0</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v>0</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v>0</v>
          </cell>
          <cell r="C208">
            <v>0</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v>0</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v>0</v>
          </cell>
          <cell r="C209">
            <v>0</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v>0</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v>0</v>
          </cell>
          <cell r="C210">
            <v>0</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v>0</v>
          </cell>
          <cell r="Q210">
            <v>0</v>
          </cell>
          <cell r="S210">
            <v>0</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v>0</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v>0</v>
          </cell>
          <cell r="Q211">
            <v>0</v>
          </cell>
          <cell r="S211">
            <v>0</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v>0</v>
          </cell>
          <cell r="C212">
            <v>0</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v>0</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v>0</v>
          </cell>
          <cell r="C213">
            <v>0</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v>0</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v>0</v>
          </cell>
          <cell r="C214">
            <v>0</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v>0</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v>0</v>
          </cell>
          <cell r="C215">
            <v>0</v>
          </cell>
          <cell r="D215" t="str">
            <v>CUSCONN101CCONCOMMON</v>
          </cell>
          <cell r="E215" t="str">
            <v>100038849</v>
          </cell>
          <cell r="F215" t="str">
            <v>20150</v>
          </cell>
          <cell r="G215" t="str">
            <v>Complete Employee Engagement Survey</v>
          </cell>
          <cell r="H215" t="str">
            <v>311</v>
          </cell>
          <cell r="I215" t="str">
            <v>101</v>
          </cell>
          <cell r="J215" t="str">
            <v>5065</v>
          </cell>
          <cell r="O215">
            <v>0</v>
          </cell>
          <cell r="Q215">
            <v>0</v>
          </cell>
          <cell r="S215">
            <v>0</v>
          </cell>
          <cell r="T215">
            <v>0</v>
          </cell>
          <cell r="U215">
            <v>0</v>
          </cell>
          <cell r="V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v>0</v>
          </cell>
          <cell r="C216">
            <v>0</v>
          </cell>
          <cell r="D216" t="str">
            <v>CCPCLOS1012055RC</v>
          </cell>
          <cell r="E216" t="str">
            <v>100041261</v>
          </cell>
          <cell r="F216" t="str">
            <v>60080</v>
          </cell>
          <cell r="G216" t="str">
            <v>Job Feedback and Closure</v>
          </cell>
          <cell r="H216" t="str">
            <v>311</v>
          </cell>
          <cell r="I216" t="str">
            <v>101</v>
          </cell>
          <cell r="J216" t="str">
            <v>5065</v>
          </cell>
          <cell r="O216">
            <v>0</v>
          </cell>
          <cell r="Q216">
            <v>0</v>
          </cell>
          <cell r="S216">
            <v>0</v>
          </cell>
          <cell r="T216">
            <v>0</v>
          </cell>
          <cell r="U216">
            <v>0</v>
          </cell>
          <cell r="V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v>0</v>
          </cell>
          <cell r="C217">
            <v>0</v>
          </cell>
          <cell r="D217" t="str">
            <v>CCPCLOS1012055PL</v>
          </cell>
          <cell r="E217" t="str">
            <v>100041262</v>
          </cell>
          <cell r="F217" t="str">
            <v>60080</v>
          </cell>
          <cell r="G217" t="str">
            <v>Job Feedback and Closure</v>
          </cell>
          <cell r="H217" t="str">
            <v>311</v>
          </cell>
          <cell r="I217" t="str">
            <v>101</v>
          </cell>
          <cell r="J217" t="str">
            <v>5065</v>
          </cell>
          <cell r="O217">
            <v>0</v>
          </cell>
          <cell r="Q217">
            <v>0</v>
          </cell>
          <cell r="S217">
            <v>0</v>
          </cell>
          <cell r="T217">
            <v>0</v>
          </cell>
          <cell r="U217">
            <v>0</v>
          </cell>
          <cell r="V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v>0</v>
          </cell>
          <cell r="C218">
            <v>0</v>
          </cell>
          <cell r="D218" t="str">
            <v>CCPCLOS1012055CP</v>
          </cell>
          <cell r="E218" t="str">
            <v>100041263</v>
          </cell>
          <cell r="F218" t="str">
            <v>60080</v>
          </cell>
          <cell r="G218" t="str">
            <v>Job Feedback and Closure</v>
          </cell>
          <cell r="H218" t="str">
            <v>311</v>
          </cell>
          <cell r="I218" t="str">
            <v>101</v>
          </cell>
          <cell r="J218" t="str">
            <v>5065</v>
          </cell>
          <cell r="O218">
            <v>0</v>
          </cell>
          <cell r="Q218">
            <v>0</v>
          </cell>
          <cell r="S218">
            <v>0</v>
          </cell>
          <cell r="T218">
            <v>0</v>
          </cell>
          <cell r="U218">
            <v>0</v>
          </cell>
          <cell r="V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v>0</v>
          </cell>
          <cell r="C219">
            <v>0</v>
          </cell>
          <cell r="D219" t="str">
            <v>CUSCONN101CCONCORE</v>
          </cell>
          <cell r="E219" t="str">
            <v>100046834</v>
          </cell>
          <cell r="F219" t="str">
            <v>15110</v>
          </cell>
          <cell r="G219" t="str">
            <v>2011 EDR Application</v>
          </cell>
          <cell r="H219" t="str">
            <v>311</v>
          </cell>
          <cell r="I219" t="str">
            <v>101</v>
          </cell>
          <cell r="J219" t="str">
            <v>5065</v>
          </cell>
          <cell r="O219">
            <v>0</v>
          </cell>
          <cell r="Q219">
            <v>0</v>
          </cell>
          <cell r="S219">
            <v>0</v>
          </cell>
          <cell r="T219">
            <v>0</v>
          </cell>
          <cell r="U219">
            <v>0</v>
          </cell>
          <cell r="V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v>0</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v>0</v>
          </cell>
          <cell r="Q220">
            <v>0</v>
          </cell>
          <cell r="S220">
            <v>0</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v>0</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v>0</v>
          </cell>
          <cell r="Q221">
            <v>0</v>
          </cell>
          <cell r="S221">
            <v>0</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v>0</v>
          </cell>
          <cell r="C222">
            <v>0</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v>0</v>
          </cell>
          <cell r="Q222">
            <v>0</v>
          </cell>
          <cell r="S222">
            <v>0</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v>0</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v>0</v>
          </cell>
          <cell r="Q223">
            <v>0</v>
          </cell>
          <cell r="S223">
            <v>0</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v>0</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v>0</v>
          </cell>
          <cell r="Q224">
            <v>0</v>
          </cell>
          <cell r="S224">
            <v>0</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v>0</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v>0</v>
          </cell>
          <cell r="Q225">
            <v>0</v>
          </cell>
          <cell r="S225">
            <v>0</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v>0</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v>0</v>
          </cell>
          <cell r="Q226">
            <v>0</v>
          </cell>
          <cell r="S226">
            <v>0</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v>0</v>
          </cell>
          <cell r="C227">
            <v>0</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v>0</v>
          </cell>
          <cell r="Q227">
            <v>0</v>
          </cell>
          <cell r="S227">
            <v>0</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v>0</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v>0</v>
          </cell>
          <cell r="Q228">
            <v>0</v>
          </cell>
          <cell r="S228">
            <v>0</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v>0</v>
          </cell>
          <cell r="C229">
            <v>0</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v>0</v>
          </cell>
          <cell r="Q229">
            <v>0</v>
          </cell>
          <cell r="S229">
            <v>0</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v>0</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v>0</v>
          </cell>
          <cell r="Q230">
            <v>0</v>
          </cell>
          <cell r="S230">
            <v>0</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v>0</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v>0</v>
          </cell>
          <cell r="Q231">
            <v>0</v>
          </cell>
          <cell r="S231">
            <v>0</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v>0</v>
          </cell>
          <cell r="C232">
            <v>0</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v>0</v>
          </cell>
          <cell r="Q232">
            <v>0</v>
          </cell>
          <cell r="S232">
            <v>0</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v>0</v>
          </cell>
          <cell r="C233">
            <v>0</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v>0</v>
          </cell>
          <cell r="Q233">
            <v>0</v>
          </cell>
          <cell r="S233">
            <v>0</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v>0</v>
          </cell>
          <cell r="C234">
            <v>0</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v>0</v>
          </cell>
          <cell r="Q234">
            <v>0</v>
          </cell>
          <cell r="S234">
            <v>0</v>
          </cell>
          <cell r="T234" t="str">
            <v>690000311-101-5065</v>
          </cell>
          <cell r="U234" t="str">
            <v>690000</v>
          </cell>
          <cell r="V234" t="str">
            <v>Computer maintenance</v>
          </cell>
          <cell r="W234" t="str">
            <v>SO implementation Daff/IFS/FW</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v>0</v>
          </cell>
          <cell r="C235">
            <v>0</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v>0</v>
          </cell>
          <cell r="Q235">
            <v>0</v>
          </cell>
          <cell r="S235">
            <v>0</v>
          </cell>
          <cell r="T235" t="str">
            <v>753000311-101-5065</v>
          </cell>
          <cell r="U235" t="str">
            <v>753000</v>
          </cell>
          <cell r="V235" t="str">
            <v>Consulting</v>
          </cell>
          <cell r="W235" t="str">
            <v>Consulting -emobile Daff/IFS/FW</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v>0</v>
          </cell>
          <cell r="C236">
            <v>0</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v>0</v>
          </cell>
          <cell r="Q236">
            <v>0</v>
          </cell>
          <cell r="S236">
            <v>0</v>
          </cell>
          <cell r="T236" t="str">
            <v>690000311-101-5065</v>
          </cell>
          <cell r="U236" t="str">
            <v>690000</v>
          </cell>
          <cell r="V236" t="str">
            <v>Computer maintenance</v>
          </cell>
          <cell r="W236" t="str">
            <v>Daff/FW Upgrades</v>
          </cell>
          <cell r="X236">
            <v>75000</v>
          </cell>
          <cell r="AD236">
            <v>75000</v>
          </cell>
          <cell r="AK236">
            <v>75000</v>
          </cell>
          <cell r="AL236">
            <v>0</v>
          </cell>
          <cell r="AN236">
            <v>-15000</v>
          </cell>
        </row>
        <row r="237">
          <cell r="B237">
            <v>0</v>
          </cell>
          <cell r="C237">
            <v>0</v>
          </cell>
          <cell r="O237">
            <v>0</v>
          </cell>
          <cell r="Q237">
            <v>0</v>
          </cell>
          <cell r="S237">
            <v>0</v>
          </cell>
          <cell r="T237">
            <v>0</v>
          </cell>
          <cell r="U237">
            <v>0</v>
          </cell>
          <cell r="V237">
            <v>0</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v>0</v>
          </cell>
          <cell r="C238">
            <v>0</v>
          </cell>
          <cell r="O238">
            <v>0</v>
          </cell>
          <cell r="Q238">
            <v>0</v>
          </cell>
          <cell r="S238">
            <v>0</v>
          </cell>
          <cell r="T238">
            <v>0</v>
          </cell>
          <cell r="U238">
            <v>0</v>
          </cell>
          <cell r="V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v>0</v>
          </cell>
          <cell r="C239">
            <v>0</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v>0</v>
          </cell>
          <cell r="Q239">
            <v>0</v>
          </cell>
          <cell r="S239">
            <v>0</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v>0</v>
          </cell>
          <cell r="C240">
            <v>0</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v>0</v>
          </cell>
          <cell r="Q240">
            <v>0</v>
          </cell>
          <cell r="S240">
            <v>0</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v>0</v>
          </cell>
          <cell r="C241">
            <v>0</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v>0</v>
          </cell>
          <cell r="Q241">
            <v>0</v>
          </cell>
          <cell r="S241">
            <v>0</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v>0</v>
          </cell>
          <cell r="C242">
            <v>0</v>
          </cell>
          <cell r="O242">
            <v>0</v>
          </cell>
          <cell r="Q242">
            <v>0</v>
          </cell>
          <cell r="S242">
            <v>0</v>
          </cell>
          <cell r="T242">
            <v>0</v>
          </cell>
          <cell r="U242">
            <v>0</v>
          </cell>
          <cell r="V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v>0</v>
          </cell>
          <cell r="C243">
            <v>0</v>
          </cell>
          <cell r="O243">
            <v>0</v>
          </cell>
          <cell r="Q243">
            <v>0</v>
          </cell>
          <cell r="S243">
            <v>0</v>
          </cell>
          <cell r="T243">
            <v>0</v>
          </cell>
          <cell r="U243">
            <v>0</v>
          </cell>
          <cell r="V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v>0</v>
          </cell>
          <cell r="C244">
            <v>0</v>
          </cell>
          <cell r="O244">
            <v>0</v>
          </cell>
          <cell r="Q244">
            <v>0</v>
          </cell>
          <cell r="S244">
            <v>0</v>
          </cell>
          <cell r="T244">
            <v>0</v>
          </cell>
          <cell r="U244">
            <v>0</v>
          </cell>
          <cell r="V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v>0</v>
          </cell>
          <cell r="C245">
            <v>0</v>
          </cell>
          <cell r="O245">
            <v>0</v>
          </cell>
          <cell r="Q245">
            <v>0</v>
          </cell>
          <cell r="S245">
            <v>0</v>
          </cell>
          <cell r="T245">
            <v>0</v>
          </cell>
          <cell r="U245">
            <v>0</v>
          </cell>
          <cell r="V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v>0</v>
          </cell>
          <cell r="C246">
            <v>0</v>
          </cell>
          <cell r="O246">
            <v>0</v>
          </cell>
          <cell r="Q246">
            <v>0</v>
          </cell>
          <cell r="S246">
            <v>0</v>
          </cell>
          <cell r="T246">
            <v>0</v>
          </cell>
          <cell r="U246">
            <v>0</v>
          </cell>
          <cell r="V246">
            <v>0</v>
          </cell>
          <cell r="X246">
            <v>0</v>
          </cell>
          <cell r="AK246">
            <v>0</v>
          </cell>
          <cell r="AL246">
            <v>0</v>
          </cell>
        </row>
        <row r="247">
          <cell r="B247">
            <v>0</v>
          </cell>
          <cell r="C247">
            <v>0</v>
          </cell>
          <cell r="O247">
            <v>0</v>
          </cell>
          <cell r="Q247">
            <v>0</v>
          </cell>
          <cell r="S247">
            <v>0</v>
          </cell>
          <cell r="T247">
            <v>0</v>
          </cell>
          <cell r="U247">
            <v>0</v>
          </cell>
          <cell r="V247">
            <v>0</v>
          </cell>
          <cell r="X247">
            <v>0</v>
          </cell>
          <cell r="AK247">
            <v>0</v>
          </cell>
          <cell r="AL247">
            <v>0</v>
          </cell>
        </row>
        <row r="248">
          <cell r="B248">
            <v>0</v>
          </cell>
          <cell r="C248">
            <v>0</v>
          </cell>
          <cell r="O248">
            <v>0</v>
          </cell>
          <cell r="Q248">
            <v>0</v>
          </cell>
          <cell r="S248">
            <v>0</v>
          </cell>
          <cell r="T248">
            <v>0</v>
          </cell>
          <cell r="U248">
            <v>0</v>
          </cell>
          <cell r="V248">
            <v>0</v>
          </cell>
          <cell r="X248">
            <v>0</v>
          </cell>
          <cell r="AK248">
            <v>0</v>
          </cell>
          <cell r="AL248">
            <v>0</v>
          </cell>
        </row>
        <row r="249">
          <cell r="B249">
            <v>0</v>
          </cell>
          <cell r="C249">
            <v>0</v>
          </cell>
          <cell r="O249">
            <v>0</v>
          </cell>
          <cell r="Q249">
            <v>0</v>
          </cell>
          <cell r="S249">
            <v>0</v>
          </cell>
          <cell r="T249">
            <v>0</v>
          </cell>
          <cell r="U249">
            <v>0</v>
          </cell>
          <cell r="V249">
            <v>0</v>
          </cell>
          <cell r="X249">
            <v>0</v>
          </cell>
          <cell r="AK249">
            <v>0</v>
          </cell>
          <cell r="AL249">
            <v>0</v>
          </cell>
        </row>
        <row r="250">
          <cell r="B250">
            <v>0</v>
          </cell>
          <cell r="C250">
            <v>0</v>
          </cell>
          <cell r="O250">
            <v>0</v>
          </cell>
          <cell r="Q250">
            <v>0</v>
          </cell>
          <cell r="S250">
            <v>0</v>
          </cell>
          <cell r="T250">
            <v>0</v>
          </cell>
          <cell r="U250">
            <v>0</v>
          </cell>
          <cell r="V250">
            <v>0</v>
          </cell>
          <cell r="X250">
            <v>0</v>
          </cell>
          <cell r="AK250">
            <v>0</v>
          </cell>
          <cell r="AL250">
            <v>0</v>
          </cell>
        </row>
        <row r="251">
          <cell r="B251">
            <v>0</v>
          </cell>
          <cell r="C251">
            <v>0</v>
          </cell>
          <cell r="O251">
            <v>0</v>
          </cell>
          <cell r="Q251">
            <v>0</v>
          </cell>
          <cell r="S251">
            <v>0</v>
          </cell>
          <cell r="T251">
            <v>0</v>
          </cell>
          <cell r="U251">
            <v>0</v>
          </cell>
          <cell r="V251">
            <v>0</v>
          </cell>
          <cell r="X251">
            <v>0</v>
          </cell>
          <cell r="AK251">
            <v>0</v>
          </cell>
          <cell r="AL251">
            <v>0</v>
          </cell>
        </row>
        <row r="252">
          <cell r="B252">
            <v>0</v>
          </cell>
          <cell r="C252">
            <v>0</v>
          </cell>
          <cell r="O252">
            <v>0</v>
          </cell>
          <cell r="Q252">
            <v>0</v>
          </cell>
          <cell r="S252">
            <v>0</v>
          </cell>
          <cell r="T252">
            <v>0</v>
          </cell>
          <cell r="U252">
            <v>0</v>
          </cell>
          <cell r="V252">
            <v>0</v>
          </cell>
          <cell r="X252">
            <v>0</v>
          </cell>
          <cell r="AK252">
            <v>0</v>
          </cell>
          <cell r="AL252">
            <v>0</v>
          </cell>
        </row>
        <row r="253">
          <cell r="B253">
            <v>0</v>
          </cell>
          <cell r="C253">
            <v>0</v>
          </cell>
          <cell r="O253">
            <v>0</v>
          </cell>
          <cell r="Q253">
            <v>0</v>
          </cell>
          <cell r="S253">
            <v>0</v>
          </cell>
          <cell r="T253">
            <v>0</v>
          </cell>
          <cell r="U253">
            <v>0</v>
          </cell>
          <cell r="V253">
            <v>0</v>
          </cell>
          <cell r="X253">
            <v>0</v>
          </cell>
          <cell r="AK253">
            <v>0</v>
          </cell>
          <cell r="AL253">
            <v>0</v>
          </cell>
        </row>
        <row r="254">
          <cell r="B254">
            <v>0</v>
          </cell>
          <cell r="C254">
            <v>0</v>
          </cell>
          <cell r="O254">
            <v>0</v>
          </cell>
          <cell r="Q254">
            <v>0</v>
          </cell>
          <cell r="S254">
            <v>0</v>
          </cell>
          <cell r="T254">
            <v>0</v>
          </cell>
          <cell r="U254">
            <v>0</v>
          </cell>
          <cell r="V254">
            <v>0</v>
          </cell>
          <cell r="X254">
            <v>0</v>
          </cell>
          <cell r="AK254">
            <v>0</v>
          </cell>
          <cell r="AL254">
            <v>0</v>
          </cell>
        </row>
        <row r="255">
          <cell r="B255">
            <v>0</v>
          </cell>
          <cell r="C255">
            <v>0</v>
          </cell>
          <cell r="O255">
            <v>0</v>
          </cell>
          <cell r="Q255">
            <v>0</v>
          </cell>
          <cell r="S255">
            <v>0</v>
          </cell>
          <cell r="T255">
            <v>0</v>
          </cell>
          <cell r="U255">
            <v>0</v>
          </cell>
          <cell r="V255">
            <v>0</v>
          </cell>
          <cell r="X255">
            <v>0</v>
          </cell>
          <cell r="AK255">
            <v>0</v>
          </cell>
          <cell r="AL255">
            <v>0</v>
          </cell>
        </row>
        <row r="256">
          <cell r="B256">
            <v>0</v>
          </cell>
          <cell r="C256">
            <v>0</v>
          </cell>
          <cell r="O256">
            <v>0</v>
          </cell>
          <cell r="Q256">
            <v>0</v>
          </cell>
          <cell r="S256">
            <v>0</v>
          </cell>
          <cell r="T256">
            <v>0</v>
          </cell>
          <cell r="U256">
            <v>0</v>
          </cell>
          <cell r="V256">
            <v>0</v>
          </cell>
          <cell r="X256">
            <v>0</v>
          </cell>
          <cell r="AK256">
            <v>0</v>
          </cell>
          <cell r="AL256">
            <v>0</v>
          </cell>
        </row>
        <row r="257">
          <cell r="B257">
            <v>0</v>
          </cell>
          <cell r="C257">
            <v>0</v>
          </cell>
          <cell r="O257">
            <v>0</v>
          </cell>
          <cell r="Q257">
            <v>0</v>
          </cell>
          <cell r="S257">
            <v>0</v>
          </cell>
          <cell r="T257">
            <v>0</v>
          </cell>
          <cell r="U257">
            <v>0</v>
          </cell>
          <cell r="V257">
            <v>0</v>
          </cell>
          <cell r="X257">
            <v>0</v>
          </cell>
          <cell r="AK257">
            <v>0</v>
          </cell>
          <cell r="AL257">
            <v>0</v>
          </cell>
        </row>
        <row r="258">
          <cell r="B258">
            <v>0</v>
          </cell>
          <cell r="C258">
            <v>0</v>
          </cell>
          <cell r="O258">
            <v>0</v>
          </cell>
          <cell r="Q258">
            <v>0</v>
          </cell>
          <cell r="S258">
            <v>0</v>
          </cell>
          <cell r="T258">
            <v>0</v>
          </cell>
          <cell r="U258">
            <v>0</v>
          </cell>
          <cell r="V258">
            <v>0</v>
          </cell>
          <cell r="X258">
            <v>0</v>
          </cell>
          <cell r="AK258">
            <v>0</v>
          </cell>
          <cell r="AL258">
            <v>0</v>
          </cell>
        </row>
        <row r="259">
          <cell r="B259">
            <v>0</v>
          </cell>
          <cell r="C259">
            <v>0</v>
          </cell>
          <cell r="O259">
            <v>0</v>
          </cell>
          <cell r="Q259">
            <v>0</v>
          </cell>
          <cell r="S259">
            <v>0</v>
          </cell>
          <cell r="T259">
            <v>0</v>
          </cell>
          <cell r="U259">
            <v>0</v>
          </cell>
          <cell r="V259">
            <v>0</v>
          </cell>
          <cell r="X259">
            <v>0</v>
          </cell>
          <cell r="AK259">
            <v>0</v>
          </cell>
          <cell r="AL259">
            <v>0</v>
          </cell>
        </row>
        <row r="260">
          <cell r="B260">
            <v>0</v>
          </cell>
          <cell r="C260">
            <v>0</v>
          </cell>
          <cell r="O260">
            <v>0</v>
          </cell>
          <cell r="Q260">
            <v>0</v>
          </cell>
          <cell r="S260">
            <v>0</v>
          </cell>
          <cell r="T260">
            <v>0</v>
          </cell>
          <cell r="U260">
            <v>0</v>
          </cell>
          <cell r="V260">
            <v>0</v>
          </cell>
          <cell r="X260">
            <v>0</v>
          </cell>
          <cell r="AK260">
            <v>0</v>
          </cell>
          <cell r="AL260">
            <v>0</v>
          </cell>
        </row>
        <row r="261">
          <cell r="B261">
            <v>0</v>
          </cell>
          <cell r="C261">
            <v>0</v>
          </cell>
          <cell r="O261">
            <v>0</v>
          </cell>
          <cell r="Q261">
            <v>0</v>
          </cell>
          <cell r="S261">
            <v>0</v>
          </cell>
          <cell r="T261">
            <v>0</v>
          </cell>
          <cell r="U261">
            <v>0</v>
          </cell>
          <cell r="V261">
            <v>0</v>
          </cell>
          <cell r="X261">
            <v>0</v>
          </cell>
          <cell r="AK261">
            <v>0</v>
          </cell>
          <cell r="AL261">
            <v>0</v>
          </cell>
        </row>
        <row r="262">
          <cell r="B262">
            <v>0</v>
          </cell>
          <cell r="C262">
            <v>0</v>
          </cell>
          <cell r="O262">
            <v>0</v>
          </cell>
          <cell r="Q262">
            <v>0</v>
          </cell>
          <cell r="S262">
            <v>0</v>
          </cell>
          <cell r="T262">
            <v>0</v>
          </cell>
          <cell r="U262">
            <v>0</v>
          </cell>
          <cell r="V262">
            <v>0</v>
          </cell>
          <cell r="X262">
            <v>0</v>
          </cell>
          <cell r="AK262">
            <v>0</v>
          </cell>
          <cell r="AL262">
            <v>0</v>
          </cell>
        </row>
        <row r="263">
          <cell r="B263">
            <v>0</v>
          </cell>
          <cell r="C263">
            <v>0</v>
          </cell>
          <cell r="O263">
            <v>0</v>
          </cell>
          <cell r="Q263">
            <v>0</v>
          </cell>
          <cell r="S263">
            <v>0</v>
          </cell>
          <cell r="T263">
            <v>0</v>
          </cell>
          <cell r="U263">
            <v>0</v>
          </cell>
          <cell r="V263">
            <v>0</v>
          </cell>
          <cell r="X263">
            <v>0</v>
          </cell>
          <cell r="AK263">
            <v>0</v>
          </cell>
          <cell r="AL263">
            <v>0</v>
          </cell>
        </row>
        <row r="264">
          <cell r="B264">
            <v>0</v>
          </cell>
          <cell r="C264">
            <v>0</v>
          </cell>
          <cell r="O264">
            <v>0</v>
          </cell>
          <cell r="Q264">
            <v>0</v>
          </cell>
          <cell r="S264">
            <v>0</v>
          </cell>
          <cell r="T264">
            <v>0</v>
          </cell>
          <cell r="U264">
            <v>0</v>
          </cell>
          <cell r="V264">
            <v>0</v>
          </cell>
          <cell r="X264">
            <v>0</v>
          </cell>
          <cell r="AK264">
            <v>0</v>
          </cell>
          <cell r="AL264">
            <v>0</v>
          </cell>
        </row>
        <row r="265">
          <cell r="B265">
            <v>0</v>
          </cell>
          <cell r="C265">
            <v>0</v>
          </cell>
          <cell r="O265">
            <v>0</v>
          </cell>
          <cell r="Q265">
            <v>0</v>
          </cell>
          <cell r="S265">
            <v>0</v>
          </cell>
          <cell r="T265">
            <v>0</v>
          </cell>
          <cell r="U265">
            <v>0</v>
          </cell>
          <cell r="V265">
            <v>0</v>
          </cell>
          <cell r="X265">
            <v>0</v>
          </cell>
          <cell r="AK265">
            <v>0</v>
          </cell>
          <cell r="AL265">
            <v>0</v>
          </cell>
        </row>
        <row r="266">
          <cell r="B266">
            <v>0</v>
          </cell>
          <cell r="C266">
            <v>0</v>
          </cell>
          <cell r="O266">
            <v>0</v>
          </cell>
          <cell r="Q266">
            <v>0</v>
          </cell>
          <cell r="S266">
            <v>0</v>
          </cell>
          <cell r="T266">
            <v>0</v>
          </cell>
          <cell r="U266">
            <v>0</v>
          </cell>
          <cell r="V266">
            <v>0</v>
          </cell>
          <cell r="X266">
            <v>0</v>
          </cell>
          <cell r="AK266">
            <v>0</v>
          </cell>
          <cell r="AL266">
            <v>0</v>
          </cell>
        </row>
        <row r="267">
          <cell r="B267">
            <v>0</v>
          </cell>
          <cell r="C267">
            <v>0</v>
          </cell>
          <cell r="O267">
            <v>0</v>
          </cell>
          <cell r="Q267">
            <v>0</v>
          </cell>
          <cell r="S267">
            <v>0</v>
          </cell>
          <cell r="T267">
            <v>0</v>
          </cell>
          <cell r="U267">
            <v>0</v>
          </cell>
          <cell r="V267">
            <v>0</v>
          </cell>
          <cell r="X267">
            <v>0</v>
          </cell>
          <cell r="AK267">
            <v>0</v>
          </cell>
          <cell r="AL267">
            <v>0</v>
          </cell>
        </row>
        <row r="268">
          <cell r="B268">
            <v>0</v>
          </cell>
          <cell r="C268">
            <v>0</v>
          </cell>
          <cell r="O268">
            <v>0</v>
          </cell>
          <cell r="Q268">
            <v>0</v>
          </cell>
          <cell r="S268">
            <v>0</v>
          </cell>
          <cell r="T268">
            <v>0</v>
          </cell>
          <cell r="U268">
            <v>0</v>
          </cell>
          <cell r="V268">
            <v>0</v>
          </cell>
          <cell r="X268">
            <v>0</v>
          </cell>
          <cell r="AK268">
            <v>0</v>
          </cell>
          <cell r="AL268">
            <v>0</v>
          </cell>
        </row>
        <row r="269">
          <cell r="B269">
            <v>0</v>
          </cell>
          <cell r="C269">
            <v>0</v>
          </cell>
          <cell r="O269">
            <v>0</v>
          </cell>
          <cell r="Q269">
            <v>0</v>
          </cell>
          <cell r="S269">
            <v>0</v>
          </cell>
          <cell r="T269">
            <v>0</v>
          </cell>
          <cell r="U269">
            <v>0</v>
          </cell>
          <cell r="V269">
            <v>0</v>
          </cell>
          <cell r="X269">
            <v>0</v>
          </cell>
          <cell r="AK269">
            <v>0</v>
          </cell>
          <cell r="AL269">
            <v>0</v>
          </cell>
        </row>
        <row r="270">
          <cell r="B270">
            <v>0</v>
          </cell>
          <cell r="C270">
            <v>0</v>
          </cell>
          <cell r="O270">
            <v>0</v>
          </cell>
          <cell r="Q270">
            <v>0</v>
          </cell>
          <cell r="S270">
            <v>0</v>
          </cell>
          <cell r="T270">
            <v>0</v>
          </cell>
          <cell r="U270">
            <v>0</v>
          </cell>
          <cell r="V270">
            <v>0</v>
          </cell>
          <cell r="X270">
            <v>0</v>
          </cell>
          <cell r="AK270">
            <v>0</v>
          </cell>
          <cell r="AL270">
            <v>0</v>
          </cell>
        </row>
        <row r="271">
          <cell r="B271">
            <v>0</v>
          </cell>
          <cell r="C271">
            <v>0</v>
          </cell>
          <cell r="O271">
            <v>0</v>
          </cell>
          <cell r="Q271">
            <v>0</v>
          </cell>
          <cell r="S271">
            <v>0</v>
          </cell>
          <cell r="T271">
            <v>0</v>
          </cell>
          <cell r="U271">
            <v>0</v>
          </cell>
          <cell r="V271">
            <v>0</v>
          </cell>
          <cell r="X271">
            <v>0</v>
          </cell>
          <cell r="AK271">
            <v>0</v>
          </cell>
          <cell r="AL271">
            <v>0</v>
          </cell>
        </row>
        <row r="272">
          <cell r="B272">
            <v>0</v>
          </cell>
          <cell r="C272">
            <v>0</v>
          </cell>
          <cell r="O272">
            <v>0</v>
          </cell>
          <cell r="Q272">
            <v>0</v>
          </cell>
          <cell r="S272">
            <v>0</v>
          </cell>
          <cell r="T272">
            <v>0</v>
          </cell>
          <cell r="U272">
            <v>0</v>
          </cell>
          <cell r="V272">
            <v>0</v>
          </cell>
          <cell r="X272">
            <v>0</v>
          </cell>
          <cell r="AK272">
            <v>0</v>
          </cell>
          <cell r="AL272">
            <v>0</v>
          </cell>
        </row>
        <row r="273">
          <cell r="B273">
            <v>0</v>
          </cell>
          <cell r="C273">
            <v>0</v>
          </cell>
          <cell r="O273">
            <v>0</v>
          </cell>
          <cell r="Q273">
            <v>0</v>
          </cell>
          <cell r="S273">
            <v>0</v>
          </cell>
          <cell r="T273">
            <v>0</v>
          </cell>
          <cell r="U273">
            <v>0</v>
          </cell>
          <cell r="V273">
            <v>0</v>
          </cell>
          <cell r="X273">
            <v>0</v>
          </cell>
          <cell r="AK273">
            <v>0</v>
          </cell>
          <cell r="AL273">
            <v>0</v>
          </cell>
        </row>
        <row r="274">
          <cell r="B274">
            <v>0</v>
          </cell>
          <cell r="C274">
            <v>0</v>
          </cell>
          <cell r="O274">
            <v>0</v>
          </cell>
          <cell r="Q274">
            <v>0</v>
          </cell>
          <cell r="S274">
            <v>0</v>
          </cell>
          <cell r="T274">
            <v>0</v>
          </cell>
          <cell r="U274">
            <v>0</v>
          </cell>
          <cell r="V274">
            <v>0</v>
          </cell>
          <cell r="X274">
            <v>0</v>
          </cell>
          <cell r="AK274">
            <v>0</v>
          </cell>
          <cell r="AL274">
            <v>0</v>
          </cell>
        </row>
        <row r="275">
          <cell r="B275">
            <v>0</v>
          </cell>
          <cell r="C275">
            <v>0</v>
          </cell>
          <cell r="O275">
            <v>0</v>
          </cell>
          <cell r="Q275">
            <v>0</v>
          </cell>
          <cell r="S275">
            <v>0</v>
          </cell>
          <cell r="T275">
            <v>0</v>
          </cell>
          <cell r="U275">
            <v>0</v>
          </cell>
          <cell r="V275">
            <v>0</v>
          </cell>
          <cell r="X275">
            <v>0</v>
          </cell>
          <cell r="AK275">
            <v>0</v>
          </cell>
          <cell r="AL275">
            <v>0</v>
          </cell>
        </row>
        <row r="276">
          <cell r="B276">
            <v>0</v>
          </cell>
          <cell r="C276">
            <v>0</v>
          </cell>
          <cell r="O276">
            <v>0</v>
          </cell>
          <cell r="Q276">
            <v>0</v>
          </cell>
          <cell r="S276">
            <v>0</v>
          </cell>
          <cell r="T276">
            <v>0</v>
          </cell>
          <cell r="U276">
            <v>0</v>
          </cell>
          <cell r="V276">
            <v>0</v>
          </cell>
          <cell r="X276">
            <v>0</v>
          </cell>
          <cell r="AK276">
            <v>0</v>
          </cell>
          <cell r="AL276">
            <v>0</v>
          </cell>
        </row>
        <row r="277">
          <cell r="B277">
            <v>0</v>
          </cell>
          <cell r="C277">
            <v>0</v>
          </cell>
          <cell r="O277">
            <v>0</v>
          </cell>
          <cell r="Q277">
            <v>0</v>
          </cell>
          <cell r="S277">
            <v>0</v>
          </cell>
          <cell r="T277">
            <v>0</v>
          </cell>
          <cell r="U277">
            <v>0</v>
          </cell>
          <cell r="V277">
            <v>0</v>
          </cell>
          <cell r="X277">
            <v>0</v>
          </cell>
          <cell r="AK277">
            <v>0</v>
          </cell>
          <cell r="AL277">
            <v>0</v>
          </cell>
        </row>
        <row r="278">
          <cell r="B278">
            <v>0</v>
          </cell>
          <cell r="C278">
            <v>0</v>
          </cell>
          <cell r="O278">
            <v>0</v>
          </cell>
          <cell r="Q278">
            <v>0</v>
          </cell>
          <cell r="S278">
            <v>0</v>
          </cell>
          <cell r="T278">
            <v>0</v>
          </cell>
          <cell r="U278">
            <v>0</v>
          </cell>
          <cell r="V278">
            <v>0</v>
          </cell>
          <cell r="X278">
            <v>0</v>
          </cell>
          <cell r="AK278">
            <v>0</v>
          </cell>
          <cell r="AL278">
            <v>0</v>
          </cell>
        </row>
        <row r="279">
          <cell r="B279">
            <v>0</v>
          </cell>
          <cell r="C279">
            <v>0</v>
          </cell>
          <cell r="O279">
            <v>0</v>
          </cell>
          <cell r="Q279">
            <v>0</v>
          </cell>
          <cell r="S279">
            <v>0</v>
          </cell>
          <cell r="T279">
            <v>0</v>
          </cell>
          <cell r="U279">
            <v>0</v>
          </cell>
          <cell r="V279">
            <v>0</v>
          </cell>
          <cell r="X279">
            <v>0</v>
          </cell>
          <cell r="AK279">
            <v>0</v>
          </cell>
          <cell r="AL279">
            <v>0</v>
          </cell>
        </row>
        <row r="280">
          <cell r="B280">
            <v>0</v>
          </cell>
          <cell r="C280">
            <v>0</v>
          </cell>
          <cell r="O280">
            <v>0</v>
          </cell>
          <cell r="Q280">
            <v>0</v>
          </cell>
          <cell r="S280">
            <v>0</v>
          </cell>
          <cell r="T280">
            <v>0</v>
          </cell>
          <cell r="U280">
            <v>0</v>
          </cell>
          <cell r="V280">
            <v>0</v>
          </cell>
          <cell r="X280">
            <v>0</v>
          </cell>
          <cell r="AK280">
            <v>0</v>
          </cell>
          <cell r="AL280">
            <v>0</v>
          </cell>
        </row>
        <row r="281">
          <cell r="B281">
            <v>0</v>
          </cell>
          <cell r="C281">
            <v>0</v>
          </cell>
          <cell r="O281">
            <v>0</v>
          </cell>
          <cell r="Q281">
            <v>0</v>
          </cell>
          <cell r="S281">
            <v>0</v>
          </cell>
          <cell r="T281">
            <v>0</v>
          </cell>
          <cell r="U281">
            <v>0</v>
          </cell>
          <cell r="V281">
            <v>0</v>
          </cell>
          <cell r="X281">
            <v>0</v>
          </cell>
          <cell r="AK281">
            <v>0</v>
          </cell>
          <cell r="AL281">
            <v>0</v>
          </cell>
        </row>
        <row r="282">
          <cell r="B282">
            <v>0</v>
          </cell>
          <cell r="C282">
            <v>0</v>
          </cell>
          <cell r="O282">
            <v>0</v>
          </cell>
          <cell r="Q282">
            <v>0</v>
          </cell>
          <cell r="S282">
            <v>0</v>
          </cell>
          <cell r="T282">
            <v>0</v>
          </cell>
          <cell r="U282">
            <v>0</v>
          </cell>
          <cell r="V282">
            <v>0</v>
          </cell>
          <cell r="X282">
            <v>0</v>
          </cell>
          <cell r="AK282">
            <v>0</v>
          </cell>
          <cell r="AL282">
            <v>0</v>
          </cell>
        </row>
        <row r="283">
          <cell r="B283">
            <v>0</v>
          </cell>
          <cell r="C283">
            <v>0</v>
          </cell>
          <cell r="O283">
            <v>0</v>
          </cell>
          <cell r="Q283">
            <v>0</v>
          </cell>
          <cell r="S283">
            <v>0</v>
          </cell>
          <cell r="T283">
            <v>0</v>
          </cell>
          <cell r="U283">
            <v>0</v>
          </cell>
          <cell r="V283">
            <v>0</v>
          </cell>
          <cell r="X283">
            <v>0</v>
          </cell>
          <cell r="AK283">
            <v>0</v>
          </cell>
          <cell r="AL283">
            <v>0</v>
          </cell>
        </row>
        <row r="284">
          <cell r="B284">
            <v>0</v>
          </cell>
          <cell r="C284">
            <v>0</v>
          </cell>
          <cell r="O284">
            <v>0</v>
          </cell>
          <cell r="Q284">
            <v>0</v>
          </cell>
          <cell r="S284">
            <v>0</v>
          </cell>
          <cell r="T284">
            <v>0</v>
          </cell>
          <cell r="U284">
            <v>0</v>
          </cell>
          <cell r="V284">
            <v>0</v>
          </cell>
          <cell r="X284">
            <v>0</v>
          </cell>
          <cell r="AK284">
            <v>0</v>
          </cell>
          <cell r="AL284">
            <v>0</v>
          </cell>
        </row>
        <row r="285">
          <cell r="B285">
            <v>0</v>
          </cell>
          <cell r="C285">
            <v>0</v>
          </cell>
          <cell r="O285">
            <v>0</v>
          </cell>
          <cell r="Q285">
            <v>0</v>
          </cell>
          <cell r="S285">
            <v>0</v>
          </cell>
          <cell r="T285">
            <v>0</v>
          </cell>
          <cell r="U285">
            <v>0</v>
          </cell>
          <cell r="V285">
            <v>0</v>
          </cell>
          <cell r="X285">
            <v>0</v>
          </cell>
          <cell r="AK285">
            <v>0</v>
          </cell>
          <cell r="AL285">
            <v>0</v>
          </cell>
        </row>
        <row r="286">
          <cell r="B286">
            <v>0</v>
          </cell>
          <cell r="C286">
            <v>0</v>
          </cell>
          <cell r="O286">
            <v>0</v>
          </cell>
          <cell r="Q286">
            <v>0</v>
          </cell>
          <cell r="S286">
            <v>0</v>
          </cell>
          <cell r="T286">
            <v>0</v>
          </cell>
          <cell r="U286">
            <v>0</v>
          </cell>
          <cell r="V286">
            <v>0</v>
          </cell>
          <cell r="X286">
            <v>0</v>
          </cell>
          <cell r="AK286">
            <v>0</v>
          </cell>
          <cell r="AL286">
            <v>0</v>
          </cell>
        </row>
        <row r="287">
          <cell r="B287">
            <v>0</v>
          </cell>
          <cell r="C287">
            <v>0</v>
          </cell>
          <cell r="O287">
            <v>0</v>
          </cell>
          <cell r="Q287">
            <v>0</v>
          </cell>
          <cell r="S287">
            <v>0</v>
          </cell>
          <cell r="T287">
            <v>0</v>
          </cell>
          <cell r="U287">
            <v>0</v>
          </cell>
          <cell r="V287">
            <v>0</v>
          </cell>
          <cell r="X287">
            <v>0</v>
          </cell>
          <cell r="AK287">
            <v>0</v>
          </cell>
          <cell r="AL287">
            <v>0</v>
          </cell>
        </row>
        <row r="288">
          <cell r="B288">
            <v>0</v>
          </cell>
          <cell r="C288">
            <v>0</v>
          </cell>
          <cell r="O288">
            <v>0</v>
          </cell>
          <cell r="Q288">
            <v>0</v>
          </cell>
          <cell r="S288">
            <v>0</v>
          </cell>
          <cell r="T288">
            <v>0</v>
          </cell>
          <cell r="U288">
            <v>0</v>
          </cell>
          <cell r="V288">
            <v>0</v>
          </cell>
          <cell r="X288">
            <v>0</v>
          </cell>
          <cell r="AK288">
            <v>0</v>
          </cell>
          <cell r="AL288">
            <v>0</v>
          </cell>
        </row>
        <row r="289">
          <cell r="B289">
            <v>0</v>
          </cell>
          <cell r="C289">
            <v>0</v>
          </cell>
          <cell r="O289">
            <v>0</v>
          </cell>
          <cell r="Q289">
            <v>0</v>
          </cell>
          <cell r="S289">
            <v>0</v>
          </cell>
          <cell r="T289">
            <v>0</v>
          </cell>
          <cell r="U289">
            <v>0</v>
          </cell>
          <cell r="V289">
            <v>0</v>
          </cell>
          <cell r="X289">
            <v>0</v>
          </cell>
          <cell r="AK289">
            <v>0</v>
          </cell>
          <cell r="AL289">
            <v>0</v>
          </cell>
        </row>
        <row r="290">
          <cell r="B290">
            <v>0</v>
          </cell>
          <cell r="C290">
            <v>0</v>
          </cell>
          <cell r="O290">
            <v>0</v>
          </cell>
          <cell r="Q290">
            <v>0</v>
          </cell>
          <cell r="S290">
            <v>0</v>
          </cell>
          <cell r="T290">
            <v>0</v>
          </cell>
          <cell r="U290">
            <v>0</v>
          </cell>
          <cell r="V290">
            <v>0</v>
          </cell>
          <cell r="X290">
            <v>0</v>
          </cell>
          <cell r="AK290">
            <v>0</v>
          </cell>
          <cell r="AL290">
            <v>0</v>
          </cell>
        </row>
        <row r="291">
          <cell r="B291">
            <v>0</v>
          </cell>
          <cell r="C291">
            <v>0</v>
          </cell>
          <cell r="O291">
            <v>0</v>
          </cell>
          <cell r="Q291">
            <v>0</v>
          </cell>
          <cell r="S291">
            <v>0</v>
          </cell>
          <cell r="T291">
            <v>0</v>
          </cell>
          <cell r="U291">
            <v>0</v>
          </cell>
          <cell r="V291">
            <v>0</v>
          </cell>
          <cell r="X291">
            <v>0</v>
          </cell>
          <cell r="AK291">
            <v>0</v>
          </cell>
          <cell r="AL291">
            <v>0</v>
          </cell>
        </row>
        <row r="292">
          <cell r="B292">
            <v>0</v>
          </cell>
          <cell r="C292">
            <v>0</v>
          </cell>
          <cell r="O292">
            <v>0</v>
          </cell>
          <cell r="Q292">
            <v>0</v>
          </cell>
          <cell r="S292">
            <v>0</v>
          </cell>
          <cell r="T292">
            <v>0</v>
          </cell>
          <cell r="U292">
            <v>0</v>
          </cell>
          <cell r="V292">
            <v>0</v>
          </cell>
          <cell r="X292">
            <v>0</v>
          </cell>
          <cell r="AK292">
            <v>0</v>
          </cell>
          <cell r="AL292">
            <v>0</v>
          </cell>
        </row>
        <row r="293">
          <cell r="B293">
            <v>0</v>
          </cell>
          <cell r="C293">
            <v>0</v>
          </cell>
          <cell r="O293">
            <v>0</v>
          </cell>
          <cell r="Q293">
            <v>0</v>
          </cell>
          <cell r="S293">
            <v>0</v>
          </cell>
          <cell r="T293">
            <v>0</v>
          </cell>
          <cell r="U293">
            <v>0</v>
          </cell>
          <cell r="V293">
            <v>0</v>
          </cell>
          <cell r="X293">
            <v>0</v>
          </cell>
          <cell r="AK293">
            <v>0</v>
          </cell>
          <cell r="AL293">
            <v>0</v>
          </cell>
        </row>
        <row r="294">
          <cell r="B294">
            <v>0</v>
          </cell>
          <cell r="C294">
            <v>0</v>
          </cell>
          <cell r="O294">
            <v>0</v>
          </cell>
          <cell r="Q294">
            <v>0</v>
          </cell>
          <cell r="S294">
            <v>0</v>
          </cell>
          <cell r="T294">
            <v>0</v>
          </cell>
          <cell r="U294">
            <v>0</v>
          </cell>
          <cell r="V294">
            <v>0</v>
          </cell>
          <cell r="X294">
            <v>0</v>
          </cell>
          <cell r="AK294">
            <v>0</v>
          </cell>
          <cell r="AL294">
            <v>0</v>
          </cell>
        </row>
        <row r="295">
          <cell r="B295">
            <v>0</v>
          </cell>
          <cell r="C295">
            <v>0</v>
          </cell>
          <cell r="O295">
            <v>0</v>
          </cell>
          <cell r="Q295">
            <v>0</v>
          </cell>
          <cell r="S295">
            <v>0</v>
          </cell>
          <cell r="T295">
            <v>0</v>
          </cell>
          <cell r="U295">
            <v>0</v>
          </cell>
          <cell r="V295">
            <v>0</v>
          </cell>
          <cell r="X295">
            <v>0</v>
          </cell>
          <cell r="AK295">
            <v>0</v>
          </cell>
          <cell r="AL295">
            <v>0</v>
          </cell>
        </row>
        <row r="296">
          <cell r="B296">
            <v>0</v>
          </cell>
          <cell r="C296">
            <v>0</v>
          </cell>
          <cell r="O296">
            <v>0</v>
          </cell>
          <cell r="Q296">
            <v>0</v>
          </cell>
          <cell r="S296">
            <v>0</v>
          </cell>
          <cell r="T296">
            <v>0</v>
          </cell>
          <cell r="U296">
            <v>0</v>
          </cell>
          <cell r="V296">
            <v>0</v>
          </cell>
          <cell r="X296">
            <v>0</v>
          </cell>
          <cell r="AK296">
            <v>0</v>
          </cell>
          <cell r="AL296">
            <v>0</v>
          </cell>
        </row>
        <row r="297">
          <cell r="B297">
            <v>0</v>
          </cell>
          <cell r="C297">
            <v>0</v>
          </cell>
          <cell r="O297">
            <v>0</v>
          </cell>
          <cell r="Q297">
            <v>0</v>
          </cell>
          <cell r="S297">
            <v>0</v>
          </cell>
          <cell r="T297">
            <v>0</v>
          </cell>
          <cell r="U297">
            <v>0</v>
          </cell>
          <cell r="V297">
            <v>0</v>
          </cell>
          <cell r="X297">
            <v>0</v>
          </cell>
          <cell r="AK297">
            <v>0</v>
          </cell>
          <cell r="AL297">
            <v>0</v>
          </cell>
        </row>
        <row r="298">
          <cell r="B298">
            <v>0</v>
          </cell>
          <cell r="C298">
            <v>0</v>
          </cell>
          <cell r="O298">
            <v>0</v>
          </cell>
          <cell r="Q298">
            <v>0</v>
          </cell>
          <cell r="S298">
            <v>0</v>
          </cell>
          <cell r="T298">
            <v>0</v>
          </cell>
          <cell r="U298">
            <v>0</v>
          </cell>
          <cell r="V298">
            <v>0</v>
          </cell>
          <cell r="X298">
            <v>0</v>
          </cell>
          <cell r="AK298">
            <v>0</v>
          </cell>
          <cell r="AL298">
            <v>0</v>
          </cell>
        </row>
        <row r="299">
          <cell r="B299">
            <v>0</v>
          </cell>
          <cell r="C299">
            <v>0</v>
          </cell>
          <cell r="O299">
            <v>0</v>
          </cell>
          <cell r="Q299">
            <v>0</v>
          </cell>
          <cell r="S299">
            <v>0</v>
          </cell>
          <cell r="T299">
            <v>0</v>
          </cell>
          <cell r="U299">
            <v>0</v>
          </cell>
          <cell r="V299">
            <v>0</v>
          </cell>
          <cell r="X299">
            <v>0</v>
          </cell>
          <cell r="AK299">
            <v>0</v>
          </cell>
          <cell r="AL299">
            <v>0</v>
          </cell>
        </row>
        <row r="300">
          <cell r="B300">
            <v>0</v>
          </cell>
          <cell r="C300">
            <v>0</v>
          </cell>
          <cell r="O300">
            <v>0</v>
          </cell>
          <cell r="Q300">
            <v>0</v>
          </cell>
          <cell r="S300">
            <v>0</v>
          </cell>
          <cell r="T300">
            <v>0</v>
          </cell>
          <cell r="U300">
            <v>0</v>
          </cell>
          <cell r="V300">
            <v>0</v>
          </cell>
          <cell r="X300">
            <v>0</v>
          </cell>
          <cell r="AK300">
            <v>0</v>
          </cell>
          <cell r="AL300">
            <v>0</v>
          </cell>
        </row>
        <row r="301">
          <cell r="B301">
            <v>0</v>
          </cell>
          <cell r="C301">
            <v>0</v>
          </cell>
          <cell r="O301">
            <v>0</v>
          </cell>
          <cell r="Q301">
            <v>0</v>
          </cell>
          <cell r="S301">
            <v>0</v>
          </cell>
          <cell r="T301">
            <v>0</v>
          </cell>
          <cell r="U301">
            <v>0</v>
          </cell>
          <cell r="V301">
            <v>0</v>
          </cell>
          <cell r="X301">
            <v>0</v>
          </cell>
          <cell r="AK301">
            <v>0</v>
          </cell>
          <cell r="AL301">
            <v>0</v>
          </cell>
        </row>
        <row r="302">
          <cell r="B302">
            <v>0</v>
          </cell>
          <cell r="C302">
            <v>0</v>
          </cell>
          <cell r="O302">
            <v>0</v>
          </cell>
          <cell r="Q302">
            <v>0</v>
          </cell>
          <cell r="S302">
            <v>0</v>
          </cell>
          <cell r="T302">
            <v>0</v>
          </cell>
          <cell r="U302">
            <v>0</v>
          </cell>
          <cell r="V302">
            <v>0</v>
          </cell>
          <cell r="X302">
            <v>0</v>
          </cell>
          <cell r="AK302">
            <v>0</v>
          </cell>
          <cell r="AL302">
            <v>0</v>
          </cell>
        </row>
        <row r="303">
          <cell r="B303">
            <v>0</v>
          </cell>
          <cell r="C303">
            <v>0</v>
          </cell>
          <cell r="O303">
            <v>0</v>
          </cell>
          <cell r="Q303">
            <v>0</v>
          </cell>
          <cell r="S303">
            <v>0</v>
          </cell>
          <cell r="T303">
            <v>0</v>
          </cell>
          <cell r="U303">
            <v>0</v>
          </cell>
          <cell r="V303">
            <v>0</v>
          </cell>
          <cell r="X303">
            <v>0</v>
          </cell>
          <cell r="AK303">
            <v>0</v>
          </cell>
          <cell r="AL303">
            <v>0</v>
          </cell>
        </row>
        <row r="304">
          <cell r="B304">
            <v>0</v>
          </cell>
          <cell r="C304">
            <v>0</v>
          </cell>
          <cell r="O304">
            <v>0</v>
          </cell>
          <cell r="Q304">
            <v>0</v>
          </cell>
          <cell r="S304">
            <v>0</v>
          </cell>
          <cell r="T304">
            <v>0</v>
          </cell>
          <cell r="U304">
            <v>0</v>
          </cell>
          <cell r="V304">
            <v>0</v>
          </cell>
          <cell r="X304">
            <v>0</v>
          </cell>
          <cell r="AK304">
            <v>0</v>
          </cell>
          <cell r="AL304">
            <v>0</v>
          </cell>
        </row>
        <row r="305">
          <cell r="B305">
            <v>0</v>
          </cell>
          <cell r="C305">
            <v>0</v>
          </cell>
          <cell r="O305">
            <v>0</v>
          </cell>
          <cell r="Q305">
            <v>0</v>
          </cell>
          <cell r="S305">
            <v>0</v>
          </cell>
          <cell r="T305">
            <v>0</v>
          </cell>
          <cell r="U305">
            <v>0</v>
          </cell>
          <cell r="V305">
            <v>0</v>
          </cell>
          <cell r="X305">
            <v>0</v>
          </cell>
          <cell r="AK305">
            <v>0</v>
          </cell>
          <cell r="AL305">
            <v>0</v>
          </cell>
        </row>
        <row r="306">
          <cell r="B306">
            <v>0</v>
          </cell>
          <cell r="C306">
            <v>0</v>
          </cell>
          <cell r="O306">
            <v>0</v>
          </cell>
          <cell r="Q306">
            <v>0</v>
          </cell>
          <cell r="S306">
            <v>0</v>
          </cell>
          <cell r="T306">
            <v>0</v>
          </cell>
          <cell r="U306">
            <v>0</v>
          </cell>
          <cell r="V306">
            <v>0</v>
          </cell>
          <cell r="X306">
            <v>0</v>
          </cell>
          <cell r="AK306">
            <v>0</v>
          </cell>
          <cell r="AL306">
            <v>0</v>
          </cell>
        </row>
        <row r="307">
          <cell r="B307">
            <v>0</v>
          </cell>
          <cell r="C307">
            <v>0</v>
          </cell>
          <cell r="O307">
            <v>0</v>
          </cell>
          <cell r="Q307">
            <v>0</v>
          </cell>
          <cell r="S307">
            <v>0</v>
          </cell>
          <cell r="T307">
            <v>0</v>
          </cell>
          <cell r="U307">
            <v>0</v>
          </cell>
          <cell r="V307">
            <v>0</v>
          </cell>
          <cell r="X307">
            <v>0</v>
          </cell>
          <cell r="AK307">
            <v>0</v>
          </cell>
          <cell r="AL307">
            <v>0</v>
          </cell>
        </row>
        <row r="308">
          <cell r="B308">
            <v>0</v>
          </cell>
          <cell r="C308">
            <v>0</v>
          </cell>
          <cell r="O308">
            <v>0</v>
          </cell>
          <cell r="Q308">
            <v>0</v>
          </cell>
          <cell r="S308">
            <v>0</v>
          </cell>
          <cell r="T308">
            <v>0</v>
          </cell>
          <cell r="U308">
            <v>0</v>
          </cell>
          <cell r="V308">
            <v>0</v>
          </cell>
          <cell r="X308">
            <v>0</v>
          </cell>
          <cell r="AK308">
            <v>0</v>
          </cell>
          <cell r="AL308">
            <v>0</v>
          </cell>
        </row>
        <row r="309">
          <cell r="B309">
            <v>0</v>
          </cell>
          <cell r="C309">
            <v>0</v>
          </cell>
          <cell r="O309">
            <v>0</v>
          </cell>
          <cell r="Q309">
            <v>0</v>
          </cell>
          <cell r="S309">
            <v>0</v>
          </cell>
          <cell r="T309">
            <v>0</v>
          </cell>
          <cell r="U309">
            <v>0</v>
          </cell>
          <cell r="V309">
            <v>0</v>
          </cell>
          <cell r="X309">
            <v>0</v>
          </cell>
          <cell r="AK309">
            <v>0</v>
          </cell>
          <cell r="AL309">
            <v>0</v>
          </cell>
        </row>
        <row r="310">
          <cell r="B310">
            <v>0</v>
          </cell>
          <cell r="C310">
            <v>0</v>
          </cell>
          <cell r="O310">
            <v>0</v>
          </cell>
          <cell r="Q310">
            <v>0</v>
          </cell>
          <cell r="S310">
            <v>0</v>
          </cell>
          <cell r="T310">
            <v>0</v>
          </cell>
          <cell r="U310">
            <v>0</v>
          </cell>
          <cell r="V310">
            <v>0</v>
          </cell>
          <cell r="X310">
            <v>0</v>
          </cell>
          <cell r="AK310">
            <v>0</v>
          </cell>
          <cell r="AL310">
            <v>0</v>
          </cell>
        </row>
        <row r="311">
          <cell r="B311">
            <v>0</v>
          </cell>
          <cell r="C311">
            <v>0</v>
          </cell>
          <cell r="O311">
            <v>0</v>
          </cell>
          <cell r="Q311">
            <v>0</v>
          </cell>
          <cell r="S311">
            <v>0</v>
          </cell>
          <cell r="T311">
            <v>0</v>
          </cell>
          <cell r="U311">
            <v>0</v>
          </cell>
          <cell r="V311">
            <v>0</v>
          </cell>
          <cell r="X311">
            <v>0</v>
          </cell>
          <cell r="AK311">
            <v>0</v>
          </cell>
          <cell r="AL311">
            <v>0</v>
          </cell>
        </row>
        <row r="312">
          <cell r="B312">
            <v>0</v>
          </cell>
          <cell r="C312">
            <v>0</v>
          </cell>
          <cell r="O312">
            <v>0</v>
          </cell>
          <cell r="Q312">
            <v>0</v>
          </cell>
          <cell r="S312">
            <v>0</v>
          </cell>
          <cell r="T312">
            <v>0</v>
          </cell>
          <cell r="U312">
            <v>0</v>
          </cell>
          <cell r="V312">
            <v>0</v>
          </cell>
          <cell r="X312">
            <v>0</v>
          </cell>
          <cell r="AK312">
            <v>0</v>
          </cell>
          <cell r="AL312">
            <v>0</v>
          </cell>
        </row>
        <row r="313">
          <cell r="B313">
            <v>0</v>
          </cell>
          <cell r="C313">
            <v>0</v>
          </cell>
          <cell r="O313">
            <v>0</v>
          </cell>
          <cell r="Q313">
            <v>0</v>
          </cell>
          <cell r="S313">
            <v>0</v>
          </cell>
          <cell r="T313">
            <v>0</v>
          </cell>
          <cell r="U313">
            <v>0</v>
          </cell>
          <cell r="V313">
            <v>0</v>
          </cell>
          <cell r="X313">
            <v>0</v>
          </cell>
          <cell r="AK313">
            <v>0</v>
          </cell>
          <cell r="AL313">
            <v>0</v>
          </cell>
        </row>
        <row r="314">
          <cell r="B314">
            <v>0</v>
          </cell>
          <cell r="C314">
            <v>0</v>
          </cell>
          <cell r="O314">
            <v>0</v>
          </cell>
          <cell r="Q314">
            <v>0</v>
          </cell>
          <cell r="S314">
            <v>0</v>
          </cell>
          <cell r="T314">
            <v>0</v>
          </cell>
          <cell r="U314">
            <v>0</v>
          </cell>
          <cell r="V314">
            <v>0</v>
          </cell>
          <cell r="X314">
            <v>0</v>
          </cell>
          <cell r="AK314">
            <v>0</v>
          </cell>
          <cell r="AL314">
            <v>0</v>
          </cell>
        </row>
        <row r="315">
          <cell r="B315">
            <v>0</v>
          </cell>
          <cell r="C315">
            <v>0</v>
          </cell>
          <cell r="O315">
            <v>0</v>
          </cell>
          <cell r="Q315">
            <v>0</v>
          </cell>
          <cell r="S315">
            <v>0</v>
          </cell>
          <cell r="T315">
            <v>0</v>
          </cell>
          <cell r="U315">
            <v>0</v>
          </cell>
          <cell r="V315">
            <v>0</v>
          </cell>
          <cell r="X315">
            <v>0</v>
          </cell>
          <cell r="AK315">
            <v>0</v>
          </cell>
          <cell r="AL315">
            <v>0</v>
          </cell>
        </row>
        <row r="316">
          <cell r="B316">
            <v>0</v>
          </cell>
          <cell r="C316">
            <v>0</v>
          </cell>
          <cell r="O316">
            <v>0</v>
          </cell>
          <cell r="Q316">
            <v>0</v>
          </cell>
          <cell r="S316">
            <v>0</v>
          </cell>
          <cell r="T316">
            <v>0</v>
          </cell>
          <cell r="U316">
            <v>0</v>
          </cell>
          <cell r="V316">
            <v>0</v>
          </cell>
          <cell r="X316">
            <v>0</v>
          </cell>
          <cell r="AK316">
            <v>0</v>
          </cell>
          <cell r="AL316">
            <v>0</v>
          </cell>
        </row>
        <row r="317">
          <cell r="B317">
            <v>0</v>
          </cell>
          <cell r="C317">
            <v>0</v>
          </cell>
          <cell r="O317">
            <v>0</v>
          </cell>
          <cell r="Q317">
            <v>0</v>
          </cell>
          <cell r="S317">
            <v>0</v>
          </cell>
          <cell r="T317">
            <v>0</v>
          </cell>
          <cell r="U317">
            <v>0</v>
          </cell>
          <cell r="V317">
            <v>0</v>
          </cell>
          <cell r="X317">
            <v>0</v>
          </cell>
          <cell r="AK317">
            <v>0</v>
          </cell>
          <cell r="AL317">
            <v>0</v>
          </cell>
        </row>
        <row r="318">
          <cell r="B318">
            <v>0</v>
          </cell>
          <cell r="C318">
            <v>0</v>
          </cell>
          <cell r="O318">
            <v>0</v>
          </cell>
          <cell r="Q318">
            <v>0</v>
          </cell>
          <cell r="S318">
            <v>0</v>
          </cell>
          <cell r="T318">
            <v>0</v>
          </cell>
          <cell r="U318">
            <v>0</v>
          </cell>
          <cell r="V318">
            <v>0</v>
          </cell>
          <cell r="X318">
            <v>0</v>
          </cell>
          <cell r="AK318">
            <v>0</v>
          </cell>
          <cell r="AL318">
            <v>0</v>
          </cell>
        </row>
        <row r="319">
          <cell r="B319">
            <v>0</v>
          </cell>
          <cell r="C319">
            <v>0</v>
          </cell>
          <cell r="O319">
            <v>0</v>
          </cell>
          <cell r="Q319">
            <v>0</v>
          </cell>
          <cell r="S319">
            <v>0</v>
          </cell>
          <cell r="T319">
            <v>0</v>
          </cell>
          <cell r="U319">
            <v>0</v>
          </cell>
          <cell r="V319">
            <v>0</v>
          </cell>
          <cell r="X319">
            <v>0</v>
          </cell>
          <cell r="AK319">
            <v>0</v>
          </cell>
          <cell r="AL319">
            <v>0</v>
          </cell>
        </row>
        <row r="320">
          <cell r="B320">
            <v>0</v>
          </cell>
          <cell r="C320">
            <v>0</v>
          </cell>
          <cell r="O320">
            <v>0</v>
          </cell>
          <cell r="Q320">
            <v>0</v>
          </cell>
          <cell r="S320">
            <v>0</v>
          </cell>
          <cell r="T320">
            <v>0</v>
          </cell>
          <cell r="U320">
            <v>0</v>
          </cell>
          <cell r="V320">
            <v>0</v>
          </cell>
          <cell r="X320">
            <v>0</v>
          </cell>
          <cell r="AK320">
            <v>0</v>
          </cell>
          <cell r="AL320">
            <v>0</v>
          </cell>
        </row>
        <row r="321">
          <cell r="B321">
            <v>0</v>
          </cell>
          <cell r="C321">
            <v>0</v>
          </cell>
          <cell r="O321">
            <v>0</v>
          </cell>
          <cell r="Q321">
            <v>0</v>
          </cell>
          <cell r="S321">
            <v>0</v>
          </cell>
          <cell r="T321">
            <v>0</v>
          </cell>
          <cell r="U321">
            <v>0</v>
          </cell>
          <cell r="V321">
            <v>0</v>
          </cell>
          <cell r="X321">
            <v>0</v>
          </cell>
          <cell r="AK321">
            <v>0</v>
          </cell>
          <cell r="AL321">
            <v>0</v>
          </cell>
        </row>
        <row r="322">
          <cell r="B322">
            <v>0</v>
          </cell>
          <cell r="C322">
            <v>0</v>
          </cell>
          <cell r="O322">
            <v>0</v>
          </cell>
          <cell r="Q322">
            <v>0</v>
          </cell>
          <cell r="S322">
            <v>0</v>
          </cell>
          <cell r="T322">
            <v>0</v>
          </cell>
          <cell r="U322">
            <v>0</v>
          </cell>
          <cell r="V322">
            <v>0</v>
          </cell>
          <cell r="X322">
            <v>0</v>
          </cell>
          <cell r="AK322">
            <v>0</v>
          </cell>
          <cell r="AL322">
            <v>0</v>
          </cell>
        </row>
        <row r="323">
          <cell r="B323">
            <v>0</v>
          </cell>
          <cell r="C323">
            <v>0</v>
          </cell>
          <cell r="O323">
            <v>0</v>
          </cell>
          <cell r="Q323">
            <v>0</v>
          </cell>
          <cell r="S323">
            <v>0</v>
          </cell>
          <cell r="T323">
            <v>0</v>
          </cell>
          <cell r="U323">
            <v>0</v>
          </cell>
          <cell r="V323">
            <v>0</v>
          </cell>
          <cell r="X323">
            <v>0</v>
          </cell>
          <cell r="AK323">
            <v>0</v>
          </cell>
          <cell r="AL323">
            <v>0</v>
          </cell>
        </row>
        <row r="324">
          <cell r="B324">
            <v>0</v>
          </cell>
          <cell r="C324">
            <v>0</v>
          </cell>
          <cell r="O324">
            <v>0</v>
          </cell>
          <cell r="Q324">
            <v>0</v>
          </cell>
          <cell r="S324">
            <v>0</v>
          </cell>
          <cell r="T324">
            <v>0</v>
          </cell>
          <cell r="U324">
            <v>0</v>
          </cell>
          <cell r="V324">
            <v>0</v>
          </cell>
          <cell r="X324">
            <v>0</v>
          </cell>
          <cell r="AK324">
            <v>0</v>
          </cell>
          <cell r="AL324">
            <v>0</v>
          </cell>
        </row>
        <row r="325">
          <cell r="B325">
            <v>0</v>
          </cell>
          <cell r="C325">
            <v>0</v>
          </cell>
          <cell r="O325">
            <v>0</v>
          </cell>
          <cell r="Q325">
            <v>0</v>
          </cell>
          <cell r="S325">
            <v>0</v>
          </cell>
          <cell r="T325">
            <v>0</v>
          </cell>
          <cell r="U325">
            <v>0</v>
          </cell>
          <cell r="V325">
            <v>0</v>
          </cell>
          <cell r="X325">
            <v>0</v>
          </cell>
          <cell r="AK325">
            <v>0</v>
          </cell>
          <cell r="AL325">
            <v>0</v>
          </cell>
        </row>
        <row r="326">
          <cell r="B326">
            <v>0</v>
          </cell>
          <cell r="C326">
            <v>0</v>
          </cell>
          <cell r="O326">
            <v>0</v>
          </cell>
          <cell r="Q326">
            <v>0</v>
          </cell>
          <cell r="S326">
            <v>0</v>
          </cell>
          <cell r="T326">
            <v>0</v>
          </cell>
          <cell r="U326">
            <v>0</v>
          </cell>
          <cell r="V326">
            <v>0</v>
          </cell>
          <cell r="X326">
            <v>0</v>
          </cell>
          <cell r="AK326">
            <v>0</v>
          </cell>
          <cell r="AL326">
            <v>0</v>
          </cell>
        </row>
        <row r="327">
          <cell r="B327">
            <v>0</v>
          </cell>
          <cell r="C327">
            <v>0</v>
          </cell>
          <cell r="O327">
            <v>0</v>
          </cell>
          <cell r="Q327">
            <v>0</v>
          </cell>
          <cell r="S327">
            <v>0</v>
          </cell>
          <cell r="T327">
            <v>0</v>
          </cell>
          <cell r="U327">
            <v>0</v>
          </cell>
          <cell r="V327">
            <v>0</v>
          </cell>
          <cell r="X327">
            <v>0</v>
          </cell>
          <cell r="AK327">
            <v>0</v>
          </cell>
          <cell r="AL327">
            <v>0</v>
          </cell>
        </row>
        <row r="328">
          <cell r="B328">
            <v>0</v>
          </cell>
          <cell r="C328">
            <v>0</v>
          </cell>
          <cell r="O328">
            <v>0</v>
          </cell>
          <cell r="Q328">
            <v>0</v>
          </cell>
          <cell r="S328">
            <v>0</v>
          </cell>
          <cell r="T328">
            <v>0</v>
          </cell>
          <cell r="U328">
            <v>0</v>
          </cell>
          <cell r="V328">
            <v>0</v>
          </cell>
          <cell r="X328">
            <v>0</v>
          </cell>
          <cell r="AK328">
            <v>0</v>
          </cell>
          <cell r="AL328">
            <v>0</v>
          </cell>
        </row>
        <row r="329">
          <cell r="B329">
            <v>0</v>
          </cell>
          <cell r="C329">
            <v>0</v>
          </cell>
          <cell r="O329">
            <v>0</v>
          </cell>
          <cell r="Q329">
            <v>0</v>
          </cell>
          <cell r="S329">
            <v>0</v>
          </cell>
          <cell r="T329">
            <v>0</v>
          </cell>
          <cell r="U329">
            <v>0</v>
          </cell>
          <cell r="V329">
            <v>0</v>
          </cell>
          <cell r="X329">
            <v>0</v>
          </cell>
          <cell r="AK329">
            <v>0</v>
          </cell>
          <cell r="AL329">
            <v>0</v>
          </cell>
        </row>
        <row r="330">
          <cell r="B330">
            <v>0</v>
          </cell>
          <cell r="C330">
            <v>0</v>
          </cell>
          <cell r="O330">
            <v>0</v>
          </cell>
          <cell r="Q330">
            <v>0</v>
          </cell>
          <cell r="S330">
            <v>0</v>
          </cell>
          <cell r="T330">
            <v>0</v>
          </cell>
          <cell r="U330">
            <v>0</v>
          </cell>
          <cell r="V330">
            <v>0</v>
          </cell>
          <cell r="X330">
            <v>0</v>
          </cell>
          <cell r="AK330">
            <v>0</v>
          </cell>
          <cell r="AL330">
            <v>0</v>
          </cell>
        </row>
        <row r="331">
          <cell r="B331">
            <v>0</v>
          </cell>
          <cell r="C331">
            <v>0</v>
          </cell>
          <cell r="O331">
            <v>0</v>
          </cell>
          <cell r="Q331">
            <v>0</v>
          </cell>
          <cell r="S331">
            <v>0</v>
          </cell>
          <cell r="T331">
            <v>0</v>
          </cell>
          <cell r="U331">
            <v>0</v>
          </cell>
          <cell r="V331">
            <v>0</v>
          </cell>
          <cell r="X331">
            <v>0</v>
          </cell>
          <cell r="AK331">
            <v>0</v>
          </cell>
          <cell r="AL331">
            <v>0</v>
          </cell>
        </row>
        <row r="332">
          <cell r="B332">
            <v>0</v>
          </cell>
          <cell r="C332">
            <v>0</v>
          </cell>
          <cell r="O332">
            <v>0</v>
          </cell>
          <cell r="Q332">
            <v>0</v>
          </cell>
          <cell r="S332">
            <v>0</v>
          </cell>
          <cell r="T332">
            <v>0</v>
          </cell>
          <cell r="U332">
            <v>0</v>
          </cell>
          <cell r="V332">
            <v>0</v>
          </cell>
          <cell r="X332">
            <v>0</v>
          </cell>
          <cell r="AK332">
            <v>0</v>
          </cell>
          <cell r="AL332">
            <v>0</v>
          </cell>
        </row>
        <row r="333">
          <cell r="B333">
            <v>0</v>
          </cell>
          <cell r="C333">
            <v>0</v>
          </cell>
          <cell r="O333">
            <v>0</v>
          </cell>
          <cell r="Q333">
            <v>0</v>
          </cell>
          <cell r="S333">
            <v>0</v>
          </cell>
          <cell r="T333">
            <v>0</v>
          </cell>
          <cell r="U333">
            <v>0</v>
          </cell>
          <cell r="V333">
            <v>0</v>
          </cell>
          <cell r="X333">
            <v>0</v>
          </cell>
          <cell r="AK333">
            <v>0</v>
          </cell>
          <cell r="AL333">
            <v>0</v>
          </cell>
        </row>
        <row r="334">
          <cell r="B334">
            <v>0</v>
          </cell>
          <cell r="C334">
            <v>0</v>
          </cell>
          <cell r="O334">
            <v>0</v>
          </cell>
          <cell r="Q334">
            <v>0</v>
          </cell>
          <cell r="S334">
            <v>0</v>
          </cell>
          <cell r="T334">
            <v>0</v>
          </cell>
          <cell r="U334">
            <v>0</v>
          </cell>
          <cell r="V334">
            <v>0</v>
          </cell>
          <cell r="X334">
            <v>0</v>
          </cell>
          <cell r="AK334">
            <v>0</v>
          </cell>
          <cell r="AL334">
            <v>0</v>
          </cell>
        </row>
        <row r="335">
          <cell r="B335">
            <v>0</v>
          </cell>
          <cell r="C335">
            <v>0</v>
          </cell>
          <cell r="O335">
            <v>0</v>
          </cell>
          <cell r="Q335">
            <v>0</v>
          </cell>
          <cell r="S335">
            <v>0</v>
          </cell>
          <cell r="T335">
            <v>0</v>
          </cell>
          <cell r="U335">
            <v>0</v>
          </cell>
          <cell r="V335">
            <v>0</v>
          </cell>
          <cell r="X335">
            <v>0</v>
          </cell>
          <cell r="AK335">
            <v>0</v>
          </cell>
          <cell r="AL335">
            <v>0</v>
          </cell>
        </row>
        <row r="336">
          <cell r="B336">
            <v>0</v>
          </cell>
          <cell r="C336">
            <v>0</v>
          </cell>
          <cell r="O336">
            <v>0</v>
          </cell>
          <cell r="Q336">
            <v>0</v>
          </cell>
          <cell r="S336">
            <v>0</v>
          </cell>
          <cell r="T336">
            <v>0</v>
          </cell>
          <cell r="U336">
            <v>0</v>
          </cell>
          <cell r="V336">
            <v>0</v>
          </cell>
          <cell r="X336">
            <v>0</v>
          </cell>
          <cell r="AK336">
            <v>0</v>
          </cell>
          <cell r="AL336">
            <v>0</v>
          </cell>
        </row>
        <row r="337">
          <cell r="B337">
            <v>0</v>
          </cell>
          <cell r="C337">
            <v>0</v>
          </cell>
          <cell r="O337">
            <v>0</v>
          </cell>
          <cell r="Q337">
            <v>0</v>
          </cell>
          <cell r="S337">
            <v>0</v>
          </cell>
          <cell r="T337">
            <v>0</v>
          </cell>
          <cell r="U337">
            <v>0</v>
          </cell>
          <cell r="V337">
            <v>0</v>
          </cell>
          <cell r="X337">
            <v>0</v>
          </cell>
          <cell r="AK337">
            <v>0</v>
          </cell>
          <cell r="AL337">
            <v>0</v>
          </cell>
        </row>
        <row r="338">
          <cell r="B338">
            <v>0</v>
          </cell>
          <cell r="C338">
            <v>0</v>
          </cell>
          <cell r="O338">
            <v>0</v>
          </cell>
          <cell r="Q338">
            <v>0</v>
          </cell>
          <cell r="S338">
            <v>0</v>
          </cell>
          <cell r="T338">
            <v>0</v>
          </cell>
          <cell r="U338">
            <v>0</v>
          </cell>
          <cell r="V338">
            <v>0</v>
          </cell>
          <cell r="X338">
            <v>0</v>
          </cell>
          <cell r="AK338">
            <v>0</v>
          </cell>
          <cell r="AL338">
            <v>0</v>
          </cell>
        </row>
        <row r="339">
          <cell r="B339">
            <v>0</v>
          </cell>
          <cell r="C339">
            <v>0</v>
          </cell>
          <cell r="O339">
            <v>0</v>
          </cell>
          <cell r="Q339">
            <v>0</v>
          </cell>
          <cell r="S339">
            <v>0</v>
          </cell>
          <cell r="T339">
            <v>0</v>
          </cell>
          <cell r="U339">
            <v>0</v>
          </cell>
          <cell r="V339">
            <v>0</v>
          </cell>
          <cell r="X339">
            <v>0</v>
          </cell>
          <cell r="AK339">
            <v>0</v>
          </cell>
          <cell r="AL339">
            <v>0</v>
          </cell>
        </row>
        <row r="340">
          <cell r="B340">
            <v>0</v>
          </cell>
          <cell r="C340">
            <v>0</v>
          </cell>
          <cell r="O340">
            <v>0</v>
          </cell>
          <cell r="Q340">
            <v>0</v>
          </cell>
          <cell r="S340">
            <v>0</v>
          </cell>
          <cell r="T340">
            <v>0</v>
          </cell>
          <cell r="U340">
            <v>0</v>
          </cell>
          <cell r="V340">
            <v>0</v>
          </cell>
          <cell r="X340">
            <v>0</v>
          </cell>
          <cell r="AK340">
            <v>0</v>
          </cell>
          <cell r="AL340">
            <v>0</v>
          </cell>
        </row>
        <row r="341">
          <cell r="B341">
            <v>0</v>
          </cell>
          <cell r="C341">
            <v>0</v>
          </cell>
          <cell r="O341">
            <v>0</v>
          </cell>
          <cell r="Q341">
            <v>0</v>
          </cell>
          <cell r="S341">
            <v>0</v>
          </cell>
          <cell r="T341">
            <v>0</v>
          </cell>
          <cell r="U341">
            <v>0</v>
          </cell>
          <cell r="V341">
            <v>0</v>
          </cell>
          <cell r="X341">
            <v>0</v>
          </cell>
          <cell r="AK341">
            <v>0</v>
          </cell>
          <cell r="AL341">
            <v>0</v>
          </cell>
        </row>
        <row r="342">
          <cell r="B342">
            <v>0</v>
          </cell>
          <cell r="C342">
            <v>0</v>
          </cell>
          <cell r="O342">
            <v>0</v>
          </cell>
          <cell r="Q342">
            <v>0</v>
          </cell>
          <cell r="S342">
            <v>0</v>
          </cell>
          <cell r="T342">
            <v>0</v>
          </cell>
          <cell r="U342">
            <v>0</v>
          </cell>
          <cell r="V342">
            <v>0</v>
          </cell>
          <cell r="X342">
            <v>0</v>
          </cell>
          <cell r="AK342">
            <v>0</v>
          </cell>
          <cell r="AL342">
            <v>0</v>
          </cell>
        </row>
        <row r="343">
          <cell r="B343">
            <v>0</v>
          </cell>
          <cell r="C343">
            <v>0</v>
          </cell>
          <cell r="O343">
            <v>0</v>
          </cell>
          <cell r="Q343">
            <v>0</v>
          </cell>
          <cell r="S343">
            <v>0</v>
          </cell>
          <cell r="T343">
            <v>0</v>
          </cell>
          <cell r="U343">
            <v>0</v>
          </cell>
          <cell r="V343">
            <v>0</v>
          </cell>
          <cell r="X343">
            <v>0</v>
          </cell>
          <cell r="AK343">
            <v>0</v>
          </cell>
          <cell r="AL343">
            <v>0</v>
          </cell>
        </row>
        <row r="344">
          <cell r="B344">
            <v>0</v>
          </cell>
          <cell r="C344">
            <v>0</v>
          </cell>
          <cell r="O344">
            <v>0</v>
          </cell>
          <cell r="Q344">
            <v>0</v>
          </cell>
          <cell r="S344">
            <v>0</v>
          </cell>
          <cell r="T344">
            <v>0</v>
          </cell>
          <cell r="U344">
            <v>0</v>
          </cell>
          <cell r="V344">
            <v>0</v>
          </cell>
          <cell r="X344">
            <v>0</v>
          </cell>
          <cell r="AK344">
            <v>0</v>
          </cell>
          <cell r="AL344">
            <v>0</v>
          </cell>
        </row>
        <row r="345">
          <cell r="B345">
            <v>0</v>
          </cell>
          <cell r="C345">
            <v>0</v>
          </cell>
          <cell r="O345">
            <v>0</v>
          </cell>
          <cell r="Q345">
            <v>0</v>
          </cell>
          <cell r="S345">
            <v>0</v>
          </cell>
          <cell r="T345">
            <v>0</v>
          </cell>
          <cell r="U345">
            <v>0</v>
          </cell>
          <cell r="V345">
            <v>0</v>
          </cell>
          <cell r="X345">
            <v>0</v>
          </cell>
          <cell r="AK345">
            <v>0</v>
          </cell>
          <cell r="AL345">
            <v>0</v>
          </cell>
        </row>
        <row r="346">
          <cell r="B346">
            <v>0</v>
          </cell>
          <cell r="C346">
            <v>0</v>
          </cell>
          <cell r="O346">
            <v>0</v>
          </cell>
          <cell r="Q346">
            <v>0</v>
          </cell>
          <cell r="S346">
            <v>0</v>
          </cell>
          <cell r="T346">
            <v>0</v>
          </cell>
          <cell r="U346">
            <v>0</v>
          </cell>
          <cell r="V346">
            <v>0</v>
          </cell>
          <cell r="X346">
            <v>0</v>
          </cell>
          <cell r="AK346">
            <v>0</v>
          </cell>
          <cell r="AL346">
            <v>0</v>
          </cell>
        </row>
        <row r="347">
          <cell r="B347">
            <v>0</v>
          </cell>
          <cell r="C347">
            <v>0</v>
          </cell>
          <cell r="O347">
            <v>0</v>
          </cell>
          <cell r="Q347">
            <v>0</v>
          </cell>
          <cell r="S347">
            <v>0</v>
          </cell>
          <cell r="T347">
            <v>0</v>
          </cell>
          <cell r="U347">
            <v>0</v>
          </cell>
          <cell r="V347">
            <v>0</v>
          </cell>
          <cell r="X347">
            <v>0</v>
          </cell>
          <cell r="AK347">
            <v>0</v>
          </cell>
          <cell r="AL347">
            <v>0</v>
          </cell>
        </row>
        <row r="348">
          <cell r="B348">
            <v>0</v>
          </cell>
          <cell r="C348">
            <v>0</v>
          </cell>
          <cell r="O348">
            <v>0</v>
          </cell>
          <cell r="Q348">
            <v>0</v>
          </cell>
          <cell r="S348">
            <v>0</v>
          </cell>
          <cell r="T348">
            <v>0</v>
          </cell>
          <cell r="U348">
            <v>0</v>
          </cell>
          <cell r="V348">
            <v>0</v>
          </cell>
          <cell r="X348">
            <v>0</v>
          </cell>
          <cell r="AK348">
            <v>0</v>
          </cell>
          <cell r="AL348">
            <v>0</v>
          </cell>
        </row>
        <row r="349">
          <cell r="B349">
            <v>0</v>
          </cell>
          <cell r="C349">
            <v>0</v>
          </cell>
          <cell r="O349">
            <v>0</v>
          </cell>
          <cell r="Q349">
            <v>0</v>
          </cell>
          <cell r="S349">
            <v>0</v>
          </cell>
          <cell r="T349">
            <v>0</v>
          </cell>
          <cell r="U349">
            <v>0</v>
          </cell>
          <cell r="V349">
            <v>0</v>
          </cell>
          <cell r="X349">
            <v>0</v>
          </cell>
          <cell r="AK349">
            <v>0</v>
          </cell>
          <cell r="AL349">
            <v>0</v>
          </cell>
        </row>
        <row r="350">
          <cell r="B350">
            <v>0</v>
          </cell>
          <cell r="C350">
            <v>0</v>
          </cell>
          <cell r="O350">
            <v>0</v>
          </cell>
          <cell r="Q350">
            <v>0</v>
          </cell>
          <cell r="S350">
            <v>0</v>
          </cell>
          <cell r="T350">
            <v>0</v>
          </cell>
          <cell r="U350">
            <v>0</v>
          </cell>
          <cell r="V350">
            <v>0</v>
          </cell>
          <cell r="X350">
            <v>0</v>
          </cell>
          <cell r="AK350">
            <v>0</v>
          </cell>
          <cell r="AL350">
            <v>0</v>
          </cell>
        </row>
        <row r="351">
          <cell r="B351">
            <v>0</v>
          </cell>
          <cell r="C351">
            <v>0</v>
          </cell>
          <cell r="O351">
            <v>0</v>
          </cell>
          <cell r="Q351">
            <v>0</v>
          </cell>
          <cell r="S351">
            <v>0</v>
          </cell>
          <cell r="T351">
            <v>0</v>
          </cell>
          <cell r="U351">
            <v>0</v>
          </cell>
          <cell r="V351">
            <v>0</v>
          </cell>
          <cell r="X351">
            <v>0</v>
          </cell>
          <cell r="AK351">
            <v>0</v>
          </cell>
          <cell r="AL351">
            <v>0</v>
          </cell>
        </row>
        <row r="352">
          <cell r="B352">
            <v>0</v>
          </cell>
          <cell r="C352">
            <v>0</v>
          </cell>
          <cell r="O352">
            <v>0</v>
          </cell>
          <cell r="Q352">
            <v>0</v>
          </cell>
          <cell r="S352">
            <v>0</v>
          </cell>
          <cell r="T352">
            <v>0</v>
          </cell>
          <cell r="U352">
            <v>0</v>
          </cell>
          <cell r="V352">
            <v>0</v>
          </cell>
          <cell r="X352">
            <v>0</v>
          </cell>
          <cell r="AK352">
            <v>0</v>
          </cell>
          <cell r="AL352">
            <v>0</v>
          </cell>
        </row>
        <row r="353">
          <cell r="B353">
            <v>0</v>
          </cell>
          <cell r="C353">
            <v>0</v>
          </cell>
          <cell r="O353">
            <v>0</v>
          </cell>
          <cell r="Q353">
            <v>0</v>
          </cell>
          <cell r="S353">
            <v>0</v>
          </cell>
          <cell r="T353">
            <v>0</v>
          </cell>
          <cell r="U353">
            <v>0</v>
          </cell>
          <cell r="V353">
            <v>0</v>
          </cell>
          <cell r="X353">
            <v>0</v>
          </cell>
          <cell r="AK353">
            <v>0</v>
          </cell>
          <cell r="AL353">
            <v>0</v>
          </cell>
        </row>
        <row r="354">
          <cell r="B354">
            <v>0</v>
          </cell>
          <cell r="C354">
            <v>0</v>
          </cell>
          <cell r="O354">
            <v>0</v>
          </cell>
          <cell r="Q354">
            <v>0</v>
          </cell>
          <cell r="S354">
            <v>0</v>
          </cell>
          <cell r="T354">
            <v>0</v>
          </cell>
          <cell r="U354">
            <v>0</v>
          </cell>
          <cell r="V354">
            <v>0</v>
          </cell>
          <cell r="X354">
            <v>0</v>
          </cell>
          <cell r="AK354">
            <v>0</v>
          </cell>
          <cell r="AL354">
            <v>0</v>
          </cell>
        </row>
        <row r="355">
          <cell r="B355">
            <v>0</v>
          </cell>
          <cell r="C355">
            <v>0</v>
          </cell>
          <cell r="O355">
            <v>0</v>
          </cell>
          <cell r="Q355">
            <v>0</v>
          </cell>
          <cell r="S355">
            <v>0</v>
          </cell>
          <cell r="T355">
            <v>0</v>
          </cell>
          <cell r="U355">
            <v>0</v>
          </cell>
          <cell r="V355">
            <v>0</v>
          </cell>
          <cell r="X355">
            <v>0</v>
          </cell>
          <cell r="AK355">
            <v>0</v>
          </cell>
          <cell r="AL355">
            <v>0</v>
          </cell>
        </row>
        <row r="356">
          <cell r="B356">
            <v>0</v>
          </cell>
          <cell r="C356">
            <v>0</v>
          </cell>
          <cell r="O356">
            <v>0</v>
          </cell>
          <cell r="Q356">
            <v>0</v>
          </cell>
          <cell r="S356">
            <v>0</v>
          </cell>
          <cell r="T356">
            <v>0</v>
          </cell>
          <cell r="U356">
            <v>0</v>
          </cell>
          <cell r="V356">
            <v>0</v>
          </cell>
          <cell r="X356">
            <v>0</v>
          </cell>
          <cell r="AK356">
            <v>0</v>
          </cell>
          <cell r="AL356">
            <v>0</v>
          </cell>
        </row>
        <row r="357">
          <cell r="B357">
            <v>0</v>
          </cell>
          <cell r="C357">
            <v>0</v>
          </cell>
          <cell r="O357">
            <v>0</v>
          </cell>
          <cell r="Q357">
            <v>0</v>
          </cell>
          <cell r="S357">
            <v>0</v>
          </cell>
          <cell r="T357">
            <v>0</v>
          </cell>
          <cell r="U357">
            <v>0</v>
          </cell>
          <cell r="V357">
            <v>0</v>
          </cell>
          <cell r="X357">
            <v>0</v>
          </cell>
          <cell r="AK357">
            <v>0</v>
          </cell>
          <cell r="AL357">
            <v>0</v>
          </cell>
        </row>
        <row r="358">
          <cell r="B358">
            <v>0</v>
          </cell>
          <cell r="C358">
            <v>0</v>
          </cell>
          <cell r="O358">
            <v>0</v>
          </cell>
          <cell r="Q358">
            <v>0</v>
          </cell>
          <cell r="S358">
            <v>0</v>
          </cell>
          <cell r="T358">
            <v>0</v>
          </cell>
          <cell r="U358">
            <v>0</v>
          </cell>
          <cell r="V358">
            <v>0</v>
          </cell>
          <cell r="X358">
            <v>0</v>
          </cell>
          <cell r="AK358">
            <v>0</v>
          </cell>
          <cell r="AL358">
            <v>0</v>
          </cell>
        </row>
        <row r="359">
          <cell r="B359">
            <v>0</v>
          </cell>
          <cell r="C359">
            <v>0</v>
          </cell>
          <cell r="O359">
            <v>0</v>
          </cell>
          <cell r="Q359">
            <v>0</v>
          </cell>
          <cell r="S359">
            <v>0</v>
          </cell>
          <cell r="T359">
            <v>0</v>
          </cell>
          <cell r="U359">
            <v>0</v>
          </cell>
          <cell r="V359">
            <v>0</v>
          </cell>
          <cell r="X359">
            <v>0</v>
          </cell>
          <cell r="AK359">
            <v>0</v>
          </cell>
          <cell r="AL359">
            <v>0</v>
          </cell>
        </row>
        <row r="360">
          <cell r="B360">
            <v>0</v>
          </cell>
          <cell r="C360">
            <v>0</v>
          </cell>
          <cell r="O360">
            <v>0</v>
          </cell>
          <cell r="Q360">
            <v>0</v>
          </cell>
          <cell r="S360">
            <v>0</v>
          </cell>
          <cell r="T360">
            <v>0</v>
          </cell>
          <cell r="U360">
            <v>0</v>
          </cell>
          <cell r="V360">
            <v>0</v>
          </cell>
          <cell r="X360">
            <v>0</v>
          </cell>
          <cell r="AK360">
            <v>0</v>
          </cell>
          <cell r="AL360">
            <v>0</v>
          </cell>
        </row>
        <row r="361">
          <cell r="B361">
            <v>0</v>
          </cell>
          <cell r="C361">
            <v>0</v>
          </cell>
          <cell r="O361">
            <v>0</v>
          </cell>
          <cell r="Q361">
            <v>0</v>
          </cell>
          <cell r="S361">
            <v>0</v>
          </cell>
          <cell r="T361">
            <v>0</v>
          </cell>
          <cell r="U361">
            <v>0</v>
          </cell>
          <cell r="V361">
            <v>0</v>
          </cell>
          <cell r="X361">
            <v>0</v>
          </cell>
          <cell r="AK361">
            <v>0</v>
          </cell>
          <cell r="AL361">
            <v>0</v>
          </cell>
        </row>
        <row r="362">
          <cell r="B362">
            <v>0</v>
          </cell>
          <cell r="C362">
            <v>0</v>
          </cell>
          <cell r="O362">
            <v>0</v>
          </cell>
          <cell r="Q362">
            <v>0</v>
          </cell>
          <cell r="S362">
            <v>0</v>
          </cell>
          <cell r="T362">
            <v>0</v>
          </cell>
          <cell r="U362">
            <v>0</v>
          </cell>
          <cell r="V362">
            <v>0</v>
          </cell>
          <cell r="X362">
            <v>0</v>
          </cell>
          <cell r="AK362">
            <v>0</v>
          </cell>
          <cell r="AL362">
            <v>0</v>
          </cell>
        </row>
        <row r="363">
          <cell r="B363">
            <v>0</v>
          </cell>
          <cell r="C363">
            <v>0</v>
          </cell>
          <cell r="O363">
            <v>0</v>
          </cell>
          <cell r="Q363">
            <v>0</v>
          </cell>
          <cell r="S363">
            <v>0</v>
          </cell>
          <cell r="T363">
            <v>0</v>
          </cell>
          <cell r="U363">
            <v>0</v>
          </cell>
          <cell r="V363">
            <v>0</v>
          </cell>
          <cell r="X363">
            <v>0</v>
          </cell>
          <cell r="AK363">
            <v>0</v>
          </cell>
          <cell r="AL363">
            <v>0</v>
          </cell>
        </row>
        <row r="364">
          <cell r="B364">
            <v>0</v>
          </cell>
          <cell r="C364">
            <v>0</v>
          </cell>
          <cell r="O364">
            <v>0</v>
          </cell>
          <cell r="Q364">
            <v>0</v>
          </cell>
          <cell r="S364">
            <v>0</v>
          </cell>
          <cell r="T364">
            <v>0</v>
          </cell>
          <cell r="U364">
            <v>0</v>
          </cell>
          <cell r="V364">
            <v>0</v>
          </cell>
          <cell r="X364">
            <v>0</v>
          </cell>
          <cell r="AK364">
            <v>0</v>
          </cell>
          <cell r="AL364">
            <v>0</v>
          </cell>
        </row>
        <row r="365">
          <cell r="B365">
            <v>0</v>
          </cell>
          <cell r="C365">
            <v>0</v>
          </cell>
          <cell r="O365">
            <v>0</v>
          </cell>
          <cell r="Q365">
            <v>0</v>
          </cell>
          <cell r="S365">
            <v>0</v>
          </cell>
          <cell r="T365">
            <v>0</v>
          </cell>
          <cell r="U365">
            <v>0</v>
          </cell>
          <cell r="V365">
            <v>0</v>
          </cell>
          <cell r="X365">
            <v>0</v>
          </cell>
          <cell r="AK365">
            <v>0</v>
          </cell>
          <cell r="AL365">
            <v>0</v>
          </cell>
        </row>
        <row r="366">
          <cell r="B366">
            <v>0</v>
          </cell>
          <cell r="C366">
            <v>0</v>
          </cell>
          <cell r="O366">
            <v>0</v>
          </cell>
          <cell r="Q366">
            <v>0</v>
          </cell>
          <cell r="S366">
            <v>0</v>
          </cell>
          <cell r="T366">
            <v>0</v>
          </cell>
          <cell r="U366">
            <v>0</v>
          </cell>
          <cell r="V366">
            <v>0</v>
          </cell>
          <cell r="X366">
            <v>0</v>
          </cell>
          <cell r="AK366">
            <v>0</v>
          </cell>
          <cell r="AL366">
            <v>0</v>
          </cell>
        </row>
        <row r="367">
          <cell r="B367">
            <v>0</v>
          </cell>
          <cell r="C367">
            <v>0</v>
          </cell>
          <cell r="O367">
            <v>0</v>
          </cell>
          <cell r="Q367">
            <v>0</v>
          </cell>
          <cell r="S367">
            <v>0</v>
          </cell>
          <cell r="T367">
            <v>0</v>
          </cell>
          <cell r="U367">
            <v>0</v>
          </cell>
          <cell r="V367">
            <v>0</v>
          </cell>
          <cell r="X367">
            <v>0</v>
          </cell>
          <cell r="AK367">
            <v>0</v>
          </cell>
          <cell r="AL367">
            <v>0</v>
          </cell>
        </row>
        <row r="368">
          <cell r="B368">
            <v>0</v>
          </cell>
          <cell r="C368">
            <v>0</v>
          </cell>
          <cell r="O368">
            <v>0</v>
          </cell>
          <cell r="Q368">
            <v>0</v>
          </cell>
          <cell r="S368">
            <v>0</v>
          </cell>
          <cell r="T368">
            <v>0</v>
          </cell>
          <cell r="U368">
            <v>0</v>
          </cell>
          <cell r="V368">
            <v>0</v>
          </cell>
          <cell r="X368">
            <v>0</v>
          </cell>
          <cell r="AK368">
            <v>0</v>
          </cell>
          <cell r="AL368">
            <v>0</v>
          </cell>
        </row>
        <row r="369">
          <cell r="B369">
            <v>0</v>
          </cell>
          <cell r="C369">
            <v>0</v>
          </cell>
          <cell r="O369">
            <v>0</v>
          </cell>
          <cell r="Q369">
            <v>0</v>
          </cell>
          <cell r="S369">
            <v>0</v>
          </cell>
          <cell r="T369">
            <v>0</v>
          </cell>
          <cell r="U369">
            <v>0</v>
          </cell>
          <cell r="V369">
            <v>0</v>
          </cell>
          <cell r="X369">
            <v>0</v>
          </cell>
          <cell r="AK369">
            <v>0</v>
          </cell>
          <cell r="AL369">
            <v>0</v>
          </cell>
        </row>
        <row r="370">
          <cell r="B370">
            <v>0</v>
          </cell>
          <cell r="C370">
            <v>0</v>
          </cell>
          <cell r="O370">
            <v>0</v>
          </cell>
          <cell r="Q370">
            <v>0</v>
          </cell>
          <cell r="S370">
            <v>0</v>
          </cell>
          <cell r="T370">
            <v>0</v>
          </cell>
          <cell r="U370">
            <v>0</v>
          </cell>
          <cell r="V370">
            <v>0</v>
          </cell>
          <cell r="X370">
            <v>0</v>
          </cell>
          <cell r="AK370">
            <v>0</v>
          </cell>
          <cell r="AL370">
            <v>0</v>
          </cell>
        </row>
        <row r="371">
          <cell r="B371">
            <v>0</v>
          </cell>
          <cell r="C371">
            <v>0</v>
          </cell>
          <cell r="O371">
            <v>0</v>
          </cell>
          <cell r="Q371">
            <v>0</v>
          </cell>
          <cell r="S371">
            <v>0</v>
          </cell>
          <cell r="T371">
            <v>0</v>
          </cell>
          <cell r="U371">
            <v>0</v>
          </cell>
          <cell r="V371">
            <v>0</v>
          </cell>
          <cell r="X371">
            <v>0</v>
          </cell>
          <cell r="AK371">
            <v>0</v>
          </cell>
          <cell r="AL371">
            <v>0</v>
          </cell>
        </row>
        <row r="372">
          <cell r="B372">
            <v>0</v>
          </cell>
          <cell r="C372">
            <v>0</v>
          </cell>
          <cell r="O372">
            <v>0</v>
          </cell>
          <cell r="Q372">
            <v>0</v>
          </cell>
          <cell r="S372">
            <v>0</v>
          </cell>
          <cell r="T372">
            <v>0</v>
          </cell>
          <cell r="U372">
            <v>0</v>
          </cell>
          <cell r="V372">
            <v>0</v>
          </cell>
          <cell r="X372">
            <v>0</v>
          </cell>
          <cell r="AK372">
            <v>0</v>
          </cell>
          <cell r="AL372">
            <v>0</v>
          </cell>
        </row>
        <row r="373">
          <cell r="B373">
            <v>0</v>
          </cell>
          <cell r="C373">
            <v>0</v>
          </cell>
          <cell r="O373">
            <v>0</v>
          </cell>
          <cell r="Q373">
            <v>0</v>
          </cell>
          <cell r="S373">
            <v>0</v>
          </cell>
          <cell r="T373">
            <v>0</v>
          </cell>
          <cell r="U373">
            <v>0</v>
          </cell>
          <cell r="V373">
            <v>0</v>
          </cell>
          <cell r="X373">
            <v>0</v>
          </cell>
          <cell r="AK373">
            <v>0</v>
          </cell>
          <cell r="AL373">
            <v>0</v>
          </cell>
        </row>
        <row r="374">
          <cell r="B374">
            <v>0</v>
          </cell>
          <cell r="C374">
            <v>0</v>
          </cell>
          <cell r="O374">
            <v>0</v>
          </cell>
          <cell r="Q374">
            <v>0</v>
          </cell>
          <cell r="S374">
            <v>0</v>
          </cell>
          <cell r="T374">
            <v>0</v>
          </cell>
          <cell r="U374">
            <v>0</v>
          </cell>
          <cell r="V374">
            <v>0</v>
          </cell>
          <cell r="X374">
            <v>0</v>
          </cell>
          <cell r="AK374">
            <v>0</v>
          </cell>
          <cell r="AL374">
            <v>0</v>
          </cell>
        </row>
        <row r="375">
          <cell r="B375">
            <v>0</v>
          </cell>
          <cell r="C375">
            <v>0</v>
          </cell>
          <cell r="O375">
            <v>0</v>
          </cell>
          <cell r="Q375">
            <v>0</v>
          </cell>
          <cell r="S375">
            <v>0</v>
          </cell>
          <cell r="T375">
            <v>0</v>
          </cell>
          <cell r="U375">
            <v>0</v>
          </cell>
          <cell r="V375">
            <v>0</v>
          </cell>
          <cell r="X375">
            <v>0</v>
          </cell>
          <cell r="AK375">
            <v>0</v>
          </cell>
          <cell r="AL375">
            <v>0</v>
          </cell>
        </row>
        <row r="376">
          <cell r="B376">
            <v>0</v>
          </cell>
          <cell r="C376">
            <v>0</v>
          </cell>
          <cell r="O376">
            <v>0</v>
          </cell>
          <cell r="Q376">
            <v>0</v>
          </cell>
          <cell r="S376">
            <v>0</v>
          </cell>
          <cell r="T376">
            <v>0</v>
          </cell>
          <cell r="U376">
            <v>0</v>
          </cell>
          <cell r="V376">
            <v>0</v>
          </cell>
          <cell r="X376">
            <v>0</v>
          </cell>
          <cell r="AK376">
            <v>0</v>
          </cell>
          <cell r="AL376">
            <v>0</v>
          </cell>
        </row>
        <row r="377">
          <cell r="B377">
            <v>0</v>
          </cell>
          <cell r="C377">
            <v>0</v>
          </cell>
          <cell r="O377">
            <v>0</v>
          </cell>
          <cell r="Q377">
            <v>0</v>
          </cell>
          <cell r="S377">
            <v>0</v>
          </cell>
          <cell r="T377">
            <v>0</v>
          </cell>
          <cell r="U377">
            <v>0</v>
          </cell>
          <cell r="V377">
            <v>0</v>
          </cell>
          <cell r="X377">
            <v>0</v>
          </cell>
          <cell r="AK377">
            <v>0</v>
          </cell>
          <cell r="AL377">
            <v>0</v>
          </cell>
        </row>
        <row r="378">
          <cell r="B378">
            <v>0</v>
          </cell>
          <cell r="C378">
            <v>0</v>
          </cell>
          <cell r="O378">
            <v>0</v>
          </cell>
          <cell r="Q378">
            <v>0</v>
          </cell>
          <cell r="S378">
            <v>0</v>
          </cell>
          <cell r="T378">
            <v>0</v>
          </cell>
          <cell r="U378">
            <v>0</v>
          </cell>
          <cell r="V378">
            <v>0</v>
          </cell>
          <cell r="X378">
            <v>0</v>
          </cell>
          <cell r="AK378">
            <v>0</v>
          </cell>
          <cell r="AL378">
            <v>0</v>
          </cell>
        </row>
        <row r="379">
          <cell r="B379">
            <v>0</v>
          </cell>
          <cell r="C379">
            <v>0</v>
          </cell>
          <cell r="O379">
            <v>0</v>
          </cell>
          <cell r="Q379">
            <v>0</v>
          </cell>
          <cell r="S379">
            <v>0</v>
          </cell>
          <cell r="T379">
            <v>0</v>
          </cell>
          <cell r="U379">
            <v>0</v>
          </cell>
          <cell r="V379">
            <v>0</v>
          </cell>
          <cell r="X379">
            <v>0</v>
          </cell>
          <cell r="AK379">
            <v>0</v>
          </cell>
          <cell r="AL379">
            <v>0</v>
          </cell>
        </row>
        <row r="380">
          <cell r="B380">
            <v>0</v>
          </cell>
          <cell r="C380">
            <v>0</v>
          </cell>
          <cell r="O380">
            <v>0</v>
          </cell>
          <cell r="Q380">
            <v>0</v>
          </cell>
          <cell r="S380">
            <v>0</v>
          </cell>
          <cell r="T380">
            <v>0</v>
          </cell>
          <cell r="U380">
            <v>0</v>
          </cell>
          <cell r="V380">
            <v>0</v>
          </cell>
          <cell r="X380">
            <v>0</v>
          </cell>
          <cell r="AK380">
            <v>0</v>
          </cell>
          <cell r="AL380">
            <v>0</v>
          </cell>
        </row>
        <row r="381">
          <cell r="B381">
            <v>0</v>
          </cell>
          <cell r="C381">
            <v>0</v>
          </cell>
          <cell r="O381">
            <v>0</v>
          </cell>
          <cell r="Q381">
            <v>0</v>
          </cell>
          <cell r="S381">
            <v>0</v>
          </cell>
          <cell r="T381">
            <v>0</v>
          </cell>
          <cell r="U381">
            <v>0</v>
          </cell>
          <cell r="V381">
            <v>0</v>
          </cell>
          <cell r="X381">
            <v>0</v>
          </cell>
          <cell r="AK381">
            <v>0</v>
          </cell>
          <cell r="AL381">
            <v>0</v>
          </cell>
        </row>
        <row r="382">
          <cell r="B382">
            <v>0</v>
          </cell>
          <cell r="C382">
            <v>0</v>
          </cell>
          <cell r="O382">
            <v>0</v>
          </cell>
          <cell r="Q382">
            <v>0</v>
          </cell>
          <cell r="S382">
            <v>0</v>
          </cell>
          <cell r="T382">
            <v>0</v>
          </cell>
          <cell r="U382">
            <v>0</v>
          </cell>
          <cell r="V382">
            <v>0</v>
          </cell>
          <cell r="X382">
            <v>0</v>
          </cell>
          <cell r="AK382">
            <v>0</v>
          </cell>
          <cell r="AL382">
            <v>0</v>
          </cell>
        </row>
        <row r="383">
          <cell r="B383">
            <v>0</v>
          </cell>
          <cell r="C383">
            <v>0</v>
          </cell>
          <cell r="O383">
            <v>0</v>
          </cell>
          <cell r="Q383">
            <v>0</v>
          </cell>
          <cell r="S383">
            <v>0</v>
          </cell>
          <cell r="T383">
            <v>0</v>
          </cell>
          <cell r="U383">
            <v>0</v>
          </cell>
          <cell r="V383">
            <v>0</v>
          </cell>
          <cell r="X383">
            <v>0</v>
          </cell>
          <cell r="AK383">
            <v>0</v>
          </cell>
          <cell r="AL383">
            <v>0</v>
          </cell>
        </row>
        <row r="384">
          <cell r="B384">
            <v>0</v>
          </cell>
          <cell r="C384">
            <v>0</v>
          </cell>
          <cell r="O384">
            <v>0</v>
          </cell>
          <cell r="Q384">
            <v>0</v>
          </cell>
          <cell r="S384">
            <v>0</v>
          </cell>
          <cell r="T384">
            <v>0</v>
          </cell>
          <cell r="U384">
            <v>0</v>
          </cell>
          <cell r="V384">
            <v>0</v>
          </cell>
          <cell r="X384">
            <v>0</v>
          </cell>
          <cell r="AK384">
            <v>0</v>
          </cell>
          <cell r="AL384">
            <v>0</v>
          </cell>
        </row>
        <row r="385">
          <cell r="B385">
            <v>0</v>
          </cell>
          <cell r="C385">
            <v>0</v>
          </cell>
          <cell r="O385">
            <v>0</v>
          </cell>
          <cell r="Q385">
            <v>0</v>
          </cell>
          <cell r="S385">
            <v>0</v>
          </cell>
          <cell r="T385">
            <v>0</v>
          </cell>
          <cell r="U385">
            <v>0</v>
          </cell>
          <cell r="V385">
            <v>0</v>
          </cell>
          <cell r="X385">
            <v>0</v>
          </cell>
          <cell r="AK385">
            <v>0</v>
          </cell>
          <cell r="AL385">
            <v>0</v>
          </cell>
        </row>
        <row r="386">
          <cell r="B386">
            <v>0</v>
          </cell>
          <cell r="C386">
            <v>0</v>
          </cell>
          <cell r="O386">
            <v>0</v>
          </cell>
          <cell r="Q386">
            <v>0</v>
          </cell>
          <cell r="S386">
            <v>0</v>
          </cell>
          <cell r="T386">
            <v>0</v>
          </cell>
          <cell r="U386">
            <v>0</v>
          </cell>
          <cell r="V386">
            <v>0</v>
          </cell>
          <cell r="X386">
            <v>0</v>
          </cell>
          <cell r="AK386">
            <v>0</v>
          </cell>
          <cell r="AL386">
            <v>0</v>
          </cell>
        </row>
        <row r="387">
          <cell r="B387">
            <v>0</v>
          </cell>
          <cell r="C387">
            <v>0</v>
          </cell>
          <cell r="O387">
            <v>0</v>
          </cell>
          <cell r="Q387">
            <v>0</v>
          </cell>
          <cell r="S387">
            <v>0</v>
          </cell>
          <cell r="T387">
            <v>0</v>
          </cell>
          <cell r="U387">
            <v>0</v>
          </cell>
          <cell r="V387">
            <v>0</v>
          </cell>
          <cell r="X387">
            <v>0</v>
          </cell>
          <cell r="AK387">
            <v>0</v>
          </cell>
          <cell r="AL387">
            <v>0</v>
          </cell>
        </row>
        <row r="388">
          <cell r="B388">
            <v>0</v>
          </cell>
          <cell r="C388">
            <v>0</v>
          </cell>
          <cell r="O388">
            <v>0</v>
          </cell>
          <cell r="Q388">
            <v>0</v>
          </cell>
          <cell r="S388">
            <v>0</v>
          </cell>
          <cell r="T388">
            <v>0</v>
          </cell>
          <cell r="U388">
            <v>0</v>
          </cell>
          <cell r="V388">
            <v>0</v>
          </cell>
          <cell r="X388">
            <v>0</v>
          </cell>
          <cell r="AK388">
            <v>0</v>
          </cell>
          <cell r="AL388">
            <v>0</v>
          </cell>
        </row>
        <row r="389">
          <cell r="B389">
            <v>0</v>
          </cell>
          <cell r="C389">
            <v>0</v>
          </cell>
          <cell r="O389">
            <v>0</v>
          </cell>
          <cell r="Q389">
            <v>0</v>
          </cell>
          <cell r="S389">
            <v>0</v>
          </cell>
          <cell r="T389">
            <v>0</v>
          </cell>
          <cell r="U389">
            <v>0</v>
          </cell>
          <cell r="V389">
            <v>0</v>
          </cell>
          <cell r="X389">
            <v>0</v>
          </cell>
          <cell r="AK389">
            <v>0</v>
          </cell>
          <cell r="AL389">
            <v>0</v>
          </cell>
        </row>
        <row r="390">
          <cell r="B390">
            <v>0</v>
          </cell>
          <cell r="C390">
            <v>0</v>
          </cell>
          <cell r="O390">
            <v>0</v>
          </cell>
          <cell r="Q390">
            <v>0</v>
          </cell>
          <cell r="S390">
            <v>0</v>
          </cell>
          <cell r="T390">
            <v>0</v>
          </cell>
          <cell r="U390">
            <v>0</v>
          </cell>
          <cell r="V390">
            <v>0</v>
          </cell>
          <cell r="X390">
            <v>0</v>
          </cell>
          <cell r="AK390">
            <v>0</v>
          </cell>
          <cell r="AL390">
            <v>0</v>
          </cell>
        </row>
        <row r="391">
          <cell r="B391">
            <v>0</v>
          </cell>
          <cell r="C391">
            <v>0</v>
          </cell>
          <cell r="O391">
            <v>0</v>
          </cell>
          <cell r="Q391">
            <v>0</v>
          </cell>
          <cell r="S391">
            <v>0</v>
          </cell>
          <cell r="T391">
            <v>0</v>
          </cell>
          <cell r="U391">
            <v>0</v>
          </cell>
          <cell r="V391">
            <v>0</v>
          </cell>
          <cell r="X391">
            <v>0</v>
          </cell>
          <cell r="AK391">
            <v>0</v>
          </cell>
          <cell r="AL391">
            <v>0</v>
          </cell>
        </row>
        <row r="392">
          <cell r="B392">
            <v>0</v>
          </cell>
          <cell r="C392">
            <v>0</v>
          </cell>
          <cell r="O392">
            <v>0</v>
          </cell>
          <cell r="Q392">
            <v>0</v>
          </cell>
          <cell r="S392">
            <v>0</v>
          </cell>
          <cell r="T392">
            <v>0</v>
          </cell>
          <cell r="U392">
            <v>0</v>
          </cell>
          <cell r="V392">
            <v>0</v>
          </cell>
          <cell r="X392">
            <v>0</v>
          </cell>
          <cell r="AK392">
            <v>0</v>
          </cell>
          <cell r="AL392">
            <v>0</v>
          </cell>
        </row>
        <row r="393">
          <cell r="B393">
            <v>0</v>
          </cell>
          <cell r="C393">
            <v>0</v>
          </cell>
          <cell r="O393">
            <v>0</v>
          </cell>
          <cell r="Q393">
            <v>0</v>
          </cell>
          <cell r="S393">
            <v>0</v>
          </cell>
          <cell r="T393">
            <v>0</v>
          </cell>
          <cell r="U393">
            <v>0</v>
          </cell>
          <cell r="V393">
            <v>0</v>
          </cell>
          <cell r="X393">
            <v>0</v>
          </cell>
          <cell r="AK393">
            <v>0</v>
          </cell>
          <cell r="AL393">
            <v>0</v>
          </cell>
        </row>
        <row r="394">
          <cell r="B394">
            <v>0</v>
          </cell>
          <cell r="C394">
            <v>0</v>
          </cell>
          <cell r="O394">
            <v>0</v>
          </cell>
          <cell r="Q394">
            <v>0</v>
          </cell>
          <cell r="S394">
            <v>0</v>
          </cell>
          <cell r="T394">
            <v>0</v>
          </cell>
          <cell r="U394">
            <v>0</v>
          </cell>
          <cell r="V394">
            <v>0</v>
          </cell>
          <cell r="X394">
            <v>0</v>
          </cell>
          <cell r="AK394">
            <v>0</v>
          </cell>
          <cell r="AL394">
            <v>0</v>
          </cell>
        </row>
        <row r="395">
          <cell r="B395">
            <v>0</v>
          </cell>
          <cell r="C395">
            <v>0</v>
          </cell>
          <cell r="O395">
            <v>0</v>
          </cell>
          <cell r="Q395">
            <v>0</v>
          </cell>
          <cell r="S395">
            <v>0</v>
          </cell>
          <cell r="T395">
            <v>0</v>
          </cell>
          <cell r="U395">
            <v>0</v>
          </cell>
          <cell r="V395">
            <v>0</v>
          </cell>
          <cell r="X395">
            <v>0</v>
          </cell>
          <cell r="AK395">
            <v>0</v>
          </cell>
          <cell r="AL395">
            <v>0</v>
          </cell>
        </row>
        <row r="396">
          <cell r="B396">
            <v>0</v>
          </cell>
          <cell r="C396">
            <v>0</v>
          </cell>
          <cell r="O396">
            <v>0</v>
          </cell>
          <cell r="Q396">
            <v>0</v>
          </cell>
          <cell r="S396">
            <v>0</v>
          </cell>
          <cell r="T396">
            <v>0</v>
          </cell>
          <cell r="U396">
            <v>0</v>
          </cell>
          <cell r="V396">
            <v>0</v>
          </cell>
          <cell r="X396">
            <v>0</v>
          </cell>
          <cell r="AK396">
            <v>0</v>
          </cell>
          <cell r="AL396">
            <v>0</v>
          </cell>
        </row>
        <row r="397">
          <cell r="B397">
            <v>0</v>
          </cell>
          <cell r="C397">
            <v>0</v>
          </cell>
          <cell r="O397">
            <v>0</v>
          </cell>
          <cell r="Q397">
            <v>0</v>
          </cell>
          <cell r="S397">
            <v>0</v>
          </cell>
          <cell r="T397">
            <v>0</v>
          </cell>
          <cell r="U397">
            <v>0</v>
          </cell>
          <cell r="V397">
            <v>0</v>
          </cell>
          <cell r="X397">
            <v>0</v>
          </cell>
          <cell r="AK397">
            <v>0</v>
          </cell>
          <cell r="AL397">
            <v>0</v>
          </cell>
        </row>
        <row r="398">
          <cell r="B398">
            <v>0</v>
          </cell>
          <cell r="C398">
            <v>0</v>
          </cell>
          <cell r="O398">
            <v>0</v>
          </cell>
          <cell r="Q398">
            <v>0</v>
          </cell>
          <cell r="S398">
            <v>0</v>
          </cell>
          <cell r="T398">
            <v>0</v>
          </cell>
          <cell r="U398">
            <v>0</v>
          </cell>
          <cell r="V398">
            <v>0</v>
          </cell>
          <cell r="X398">
            <v>0</v>
          </cell>
          <cell r="AK398">
            <v>0</v>
          </cell>
          <cell r="AL398">
            <v>0</v>
          </cell>
        </row>
        <row r="399">
          <cell r="B399">
            <v>0</v>
          </cell>
          <cell r="C399">
            <v>0</v>
          </cell>
          <cell r="O399">
            <v>0</v>
          </cell>
          <cell r="Q399">
            <v>0</v>
          </cell>
          <cell r="S399">
            <v>0</v>
          </cell>
          <cell r="T399">
            <v>0</v>
          </cell>
          <cell r="U399">
            <v>0</v>
          </cell>
          <cell r="V399">
            <v>0</v>
          </cell>
          <cell r="X399">
            <v>0</v>
          </cell>
          <cell r="AK399">
            <v>0</v>
          </cell>
          <cell r="AL399">
            <v>0</v>
          </cell>
        </row>
        <row r="400">
          <cell r="B400">
            <v>0</v>
          </cell>
          <cell r="C400">
            <v>0</v>
          </cell>
          <cell r="O400">
            <v>0</v>
          </cell>
          <cell r="Q400">
            <v>0</v>
          </cell>
          <cell r="S400">
            <v>0</v>
          </cell>
          <cell r="T400">
            <v>0</v>
          </cell>
          <cell r="U400">
            <v>0</v>
          </cell>
          <cell r="V400">
            <v>0</v>
          </cell>
          <cell r="X400">
            <v>0</v>
          </cell>
          <cell r="AK400">
            <v>0</v>
          </cell>
          <cell r="AL400">
            <v>0</v>
          </cell>
        </row>
        <row r="401">
          <cell r="B401">
            <v>0</v>
          </cell>
          <cell r="C401">
            <v>0</v>
          </cell>
          <cell r="O401">
            <v>0</v>
          </cell>
          <cell r="Q401">
            <v>0</v>
          </cell>
          <cell r="S401">
            <v>0</v>
          </cell>
          <cell r="T401">
            <v>0</v>
          </cell>
          <cell r="U401">
            <v>0</v>
          </cell>
          <cell r="V401">
            <v>0</v>
          </cell>
          <cell r="X401">
            <v>0</v>
          </cell>
          <cell r="AK401">
            <v>0</v>
          </cell>
          <cell r="AL401">
            <v>0</v>
          </cell>
        </row>
        <row r="402">
          <cell r="B402">
            <v>0</v>
          </cell>
          <cell r="C402">
            <v>0</v>
          </cell>
          <cell r="O402">
            <v>0</v>
          </cell>
          <cell r="Q402">
            <v>0</v>
          </cell>
          <cell r="S402">
            <v>0</v>
          </cell>
          <cell r="T402">
            <v>0</v>
          </cell>
          <cell r="U402">
            <v>0</v>
          </cell>
          <cell r="V402">
            <v>0</v>
          </cell>
          <cell r="X402">
            <v>0</v>
          </cell>
          <cell r="AK402">
            <v>0</v>
          </cell>
          <cell r="AL402">
            <v>0</v>
          </cell>
        </row>
        <row r="403">
          <cell r="B403">
            <v>0</v>
          </cell>
          <cell r="C403">
            <v>0</v>
          </cell>
          <cell r="O403">
            <v>0</v>
          </cell>
          <cell r="Q403">
            <v>0</v>
          </cell>
          <cell r="S403">
            <v>0</v>
          </cell>
          <cell r="T403">
            <v>0</v>
          </cell>
          <cell r="U403">
            <v>0</v>
          </cell>
          <cell r="V403">
            <v>0</v>
          </cell>
          <cell r="X403">
            <v>0</v>
          </cell>
          <cell r="AK403">
            <v>0</v>
          </cell>
          <cell r="AL403">
            <v>0</v>
          </cell>
        </row>
        <row r="404">
          <cell r="B404">
            <v>0</v>
          </cell>
          <cell r="C404">
            <v>0</v>
          </cell>
          <cell r="O404">
            <v>0</v>
          </cell>
          <cell r="Q404">
            <v>0</v>
          </cell>
          <cell r="S404">
            <v>0</v>
          </cell>
          <cell r="T404">
            <v>0</v>
          </cell>
          <cell r="U404">
            <v>0</v>
          </cell>
          <cell r="V404">
            <v>0</v>
          </cell>
          <cell r="X404">
            <v>0</v>
          </cell>
          <cell r="AK404">
            <v>0</v>
          </cell>
          <cell r="AL404">
            <v>0</v>
          </cell>
        </row>
        <row r="405">
          <cell r="B405">
            <v>0</v>
          </cell>
          <cell r="C405">
            <v>0</v>
          </cell>
          <cell r="O405">
            <v>0</v>
          </cell>
          <cell r="Q405">
            <v>0</v>
          </cell>
          <cell r="S405">
            <v>0</v>
          </cell>
          <cell r="T405">
            <v>0</v>
          </cell>
          <cell r="U405">
            <v>0</v>
          </cell>
          <cell r="V405">
            <v>0</v>
          </cell>
          <cell r="X405">
            <v>0</v>
          </cell>
          <cell r="AK405">
            <v>0</v>
          </cell>
          <cell r="AL405">
            <v>0</v>
          </cell>
        </row>
        <row r="406">
          <cell r="B406">
            <v>0</v>
          </cell>
          <cell r="C406">
            <v>0</v>
          </cell>
          <cell r="O406">
            <v>0</v>
          </cell>
          <cell r="Q406">
            <v>0</v>
          </cell>
          <cell r="S406">
            <v>0</v>
          </cell>
          <cell r="T406">
            <v>0</v>
          </cell>
          <cell r="U406">
            <v>0</v>
          </cell>
          <cell r="V406">
            <v>0</v>
          </cell>
          <cell r="X406">
            <v>0</v>
          </cell>
          <cell r="AK406">
            <v>0</v>
          </cell>
          <cell r="AL406">
            <v>0</v>
          </cell>
        </row>
        <row r="407">
          <cell r="B407">
            <v>0</v>
          </cell>
          <cell r="C407">
            <v>0</v>
          </cell>
          <cell r="O407">
            <v>0</v>
          </cell>
          <cell r="Q407">
            <v>0</v>
          </cell>
          <cell r="S407">
            <v>0</v>
          </cell>
          <cell r="T407">
            <v>0</v>
          </cell>
          <cell r="U407">
            <v>0</v>
          </cell>
          <cell r="V407">
            <v>0</v>
          </cell>
          <cell r="X407">
            <v>0</v>
          </cell>
          <cell r="AK407">
            <v>0</v>
          </cell>
          <cell r="AL407">
            <v>0</v>
          </cell>
        </row>
        <row r="408">
          <cell r="B408">
            <v>0</v>
          </cell>
          <cell r="C408">
            <v>0</v>
          </cell>
          <cell r="O408">
            <v>0</v>
          </cell>
          <cell r="Q408">
            <v>0</v>
          </cell>
          <cell r="S408">
            <v>0</v>
          </cell>
          <cell r="T408">
            <v>0</v>
          </cell>
          <cell r="U408">
            <v>0</v>
          </cell>
          <cell r="V408">
            <v>0</v>
          </cell>
          <cell r="X408">
            <v>0</v>
          </cell>
          <cell r="AK408">
            <v>0</v>
          </cell>
          <cell r="AL408">
            <v>0</v>
          </cell>
        </row>
        <row r="409">
          <cell r="B409">
            <v>0</v>
          </cell>
          <cell r="C409">
            <v>0</v>
          </cell>
          <cell r="O409">
            <v>0</v>
          </cell>
          <cell r="Q409">
            <v>0</v>
          </cell>
          <cell r="S409">
            <v>0</v>
          </cell>
          <cell r="T409">
            <v>0</v>
          </cell>
          <cell r="U409">
            <v>0</v>
          </cell>
          <cell r="V409">
            <v>0</v>
          </cell>
          <cell r="X409">
            <v>0</v>
          </cell>
          <cell r="AK409">
            <v>0</v>
          </cell>
          <cell r="AL409">
            <v>0</v>
          </cell>
        </row>
        <row r="410">
          <cell r="B410">
            <v>0</v>
          </cell>
          <cell r="C410">
            <v>0</v>
          </cell>
          <cell r="O410">
            <v>0</v>
          </cell>
          <cell r="Q410">
            <v>0</v>
          </cell>
          <cell r="S410">
            <v>0</v>
          </cell>
          <cell r="T410">
            <v>0</v>
          </cell>
          <cell r="U410">
            <v>0</v>
          </cell>
          <cell r="V410">
            <v>0</v>
          </cell>
          <cell r="X410">
            <v>0</v>
          </cell>
          <cell r="AK410">
            <v>0</v>
          </cell>
          <cell r="AL410">
            <v>0</v>
          </cell>
        </row>
        <row r="411">
          <cell r="B411">
            <v>0</v>
          </cell>
          <cell r="C411">
            <v>0</v>
          </cell>
          <cell r="O411">
            <v>0</v>
          </cell>
          <cell r="Q411">
            <v>0</v>
          </cell>
          <cell r="S411">
            <v>0</v>
          </cell>
          <cell r="T411">
            <v>0</v>
          </cell>
          <cell r="U411">
            <v>0</v>
          </cell>
          <cell r="V411">
            <v>0</v>
          </cell>
          <cell r="X411">
            <v>0</v>
          </cell>
          <cell r="AK411">
            <v>0</v>
          </cell>
          <cell r="AL411">
            <v>0</v>
          </cell>
        </row>
        <row r="412">
          <cell r="B412">
            <v>0</v>
          </cell>
          <cell r="C412">
            <v>0</v>
          </cell>
          <cell r="O412">
            <v>0</v>
          </cell>
          <cell r="Q412">
            <v>0</v>
          </cell>
          <cell r="S412">
            <v>0</v>
          </cell>
          <cell r="T412">
            <v>0</v>
          </cell>
          <cell r="U412">
            <v>0</v>
          </cell>
          <cell r="V412">
            <v>0</v>
          </cell>
          <cell r="X412">
            <v>0</v>
          </cell>
          <cell r="AK412">
            <v>0</v>
          </cell>
          <cell r="AL412">
            <v>0</v>
          </cell>
        </row>
        <row r="413">
          <cell r="B413">
            <v>0</v>
          </cell>
          <cell r="C413">
            <v>0</v>
          </cell>
          <cell r="O413">
            <v>0</v>
          </cell>
          <cell r="Q413">
            <v>0</v>
          </cell>
          <cell r="S413">
            <v>0</v>
          </cell>
          <cell r="T413">
            <v>0</v>
          </cell>
          <cell r="U413">
            <v>0</v>
          </cell>
          <cell r="V413">
            <v>0</v>
          </cell>
          <cell r="X413">
            <v>0</v>
          </cell>
          <cell r="AK413">
            <v>0</v>
          </cell>
          <cell r="AL413">
            <v>0</v>
          </cell>
        </row>
        <row r="414">
          <cell r="B414">
            <v>0</v>
          </cell>
          <cell r="C414">
            <v>0</v>
          </cell>
          <cell r="O414">
            <v>0</v>
          </cell>
          <cell r="Q414">
            <v>0</v>
          </cell>
          <cell r="S414">
            <v>0</v>
          </cell>
          <cell r="T414">
            <v>0</v>
          </cell>
          <cell r="U414">
            <v>0</v>
          </cell>
          <cell r="V414">
            <v>0</v>
          </cell>
          <cell r="X414">
            <v>0</v>
          </cell>
          <cell r="AK414">
            <v>0</v>
          </cell>
          <cell r="AL414">
            <v>0</v>
          </cell>
        </row>
        <row r="415">
          <cell r="B415">
            <v>0</v>
          </cell>
          <cell r="C415">
            <v>0</v>
          </cell>
          <cell r="O415">
            <v>0</v>
          </cell>
          <cell r="Q415">
            <v>0</v>
          </cell>
          <cell r="S415">
            <v>0</v>
          </cell>
          <cell r="T415">
            <v>0</v>
          </cell>
          <cell r="U415">
            <v>0</v>
          </cell>
          <cell r="V415">
            <v>0</v>
          </cell>
          <cell r="X415">
            <v>0</v>
          </cell>
          <cell r="AK415">
            <v>0</v>
          </cell>
          <cell r="AL415">
            <v>0</v>
          </cell>
        </row>
        <row r="416">
          <cell r="B416">
            <v>0</v>
          </cell>
          <cell r="C416">
            <v>0</v>
          </cell>
          <cell r="O416">
            <v>0</v>
          </cell>
          <cell r="Q416">
            <v>0</v>
          </cell>
          <cell r="S416">
            <v>0</v>
          </cell>
          <cell r="T416">
            <v>0</v>
          </cell>
          <cell r="U416">
            <v>0</v>
          </cell>
          <cell r="V416">
            <v>0</v>
          </cell>
          <cell r="X416">
            <v>0</v>
          </cell>
          <cell r="AK416">
            <v>0</v>
          </cell>
          <cell r="AL416">
            <v>0</v>
          </cell>
        </row>
        <row r="417">
          <cell r="B417">
            <v>0</v>
          </cell>
          <cell r="C417">
            <v>0</v>
          </cell>
          <cell r="O417">
            <v>0</v>
          </cell>
          <cell r="Q417">
            <v>0</v>
          </cell>
          <cell r="S417">
            <v>0</v>
          </cell>
          <cell r="T417">
            <v>0</v>
          </cell>
          <cell r="U417">
            <v>0</v>
          </cell>
          <cell r="V417">
            <v>0</v>
          </cell>
          <cell r="X417">
            <v>0</v>
          </cell>
          <cell r="AK417">
            <v>0</v>
          </cell>
          <cell r="AL417">
            <v>0</v>
          </cell>
        </row>
        <row r="418">
          <cell r="B418">
            <v>0</v>
          </cell>
          <cell r="C418">
            <v>0</v>
          </cell>
          <cell r="O418">
            <v>0</v>
          </cell>
          <cell r="Q418">
            <v>0</v>
          </cell>
          <cell r="S418">
            <v>0</v>
          </cell>
          <cell r="T418">
            <v>0</v>
          </cell>
          <cell r="U418">
            <v>0</v>
          </cell>
          <cell r="V418">
            <v>0</v>
          </cell>
          <cell r="X418">
            <v>0</v>
          </cell>
          <cell r="AK418">
            <v>0</v>
          </cell>
          <cell r="AL418">
            <v>0</v>
          </cell>
        </row>
        <row r="419">
          <cell r="B419">
            <v>0</v>
          </cell>
          <cell r="C419">
            <v>0</v>
          </cell>
          <cell r="O419">
            <v>0</v>
          </cell>
          <cell r="Q419">
            <v>0</v>
          </cell>
          <cell r="S419">
            <v>0</v>
          </cell>
          <cell r="T419">
            <v>0</v>
          </cell>
          <cell r="U419">
            <v>0</v>
          </cell>
          <cell r="V419">
            <v>0</v>
          </cell>
          <cell r="X419">
            <v>0</v>
          </cell>
          <cell r="AK419">
            <v>0</v>
          </cell>
          <cell r="AL419">
            <v>0</v>
          </cell>
        </row>
        <row r="420">
          <cell r="B420">
            <v>0</v>
          </cell>
          <cell r="C420">
            <v>0</v>
          </cell>
          <cell r="O420">
            <v>0</v>
          </cell>
          <cell r="Q420">
            <v>0</v>
          </cell>
          <cell r="S420">
            <v>0</v>
          </cell>
          <cell r="T420">
            <v>0</v>
          </cell>
          <cell r="U420">
            <v>0</v>
          </cell>
          <cell r="V420">
            <v>0</v>
          </cell>
          <cell r="X420">
            <v>0</v>
          </cell>
          <cell r="AK420">
            <v>0</v>
          </cell>
          <cell r="AL420">
            <v>0</v>
          </cell>
        </row>
        <row r="421">
          <cell r="B421">
            <v>0</v>
          </cell>
          <cell r="C421">
            <v>0</v>
          </cell>
          <cell r="O421">
            <v>0</v>
          </cell>
          <cell r="Q421">
            <v>0</v>
          </cell>
          <cell r="S421">
            <v>0</v>
          </cell>
          <cell r="T421">
            <v>0</v>
          </cell>
          <cell r="U421">
            <v>0</v>
          </cell>
          <cell r="V421">
            <v>0</v>
          </cell>
          <cell r="X421">
            <v>0</v>
          </cell>
          <cell r="AK421">
            <v>0</v>
          </cell>
          <cell r="AL421">
            <v>0</v>
          </cell>
        </row>
        <row r="422">
          <cell r="B422">
            <v>0</v>
          </cell>
          <cell r="C422">
            <v>0</v>
          </cell>
          <cell r="O422">
            <v>0</v>
          </cell>
          <cell r="Q422">
            <v>0</v>
          </cell>
          <cell r="S422">
            <v>0</v>
          </cell>
          <cell r="T422">
            <v>0</v>
          </cell>
          <cell r="U422">
            <v>0</v>
          </cell>
          <cell r="V422">
            <v>0</v>
          </cell>
          <cell r="X422">
            <v>0</v>
          </cell>
          <cell r="AK422">
            <v>0</v>
          </cell>
          <cell r="AL422">
            <v>0</v>
          </cell>
        </row>
        <row r="423">
          <cell r="B423">
            <v>0</v>
          </cell>
          <cell r="C423">
            <v>0</v>
          </cell>
          <cell r="O423">
            <v>0</v>
          </cell>
          <cell r="Q423">
            <v>0</v>
          </cell>
          <cell r="S423">
            <v>0</v>
          </cell>
          <cell r="T423">
            <v>0</v>
          </cell>
          <cell r="U423">
            <v>0</v>
          </cell>
          <cell r="V423">
            <v>0</v>
          </cell>
          <cell r="X423">
            <v>0</v>
          </cell>
          <cell r="AK423">
            <v>0</v>
          </cell>
          <cell r="AL423">
            <v>0</v>
          </cell>
        </row>
        <row r="424">
          <cell r="B424">
            <v>0</v>
          </cell>
          <cell r="C424">
            <v>0</v>
          </cell>
          <cell r="O424">
            <v>0</v>
          </cell>
          <cell r="Q424">
            <v>0</v>
          </cell>
          <cell r="S424">
            <v>0</v>
          </cell>
          <cell r="T424">
            <v>0</v>
          </cell>
          <cell r="U424">
            <v>0</v>
          </cell>
          <cell r="V424">
            <v>0</v>
          </cell>
          <cell r="X424">
            <v>0</v>
          </cell>
          <cell r="AK424">
            <v>0</v>
          </cell>
          <cell r="AL424">
            <v>0</v>
          </cell>
        </row>
        <row r="425">
          <cell r="B425">
            <v>0</v>
          </cell>
          <cell r="C425">
            <v>0</v>
          </cell>
          <cell r="O425">
            <v>0</v>
          </cell>
          <cell r="Q425">
            <v>0</v>
          </cell>
          <cell r="S425">
            <v>0</v>
          </cell>
          <cell r="T425">
            <v>0</v>
          </cell>
          <cell r="U425">
            <v>0</v>
          </cell>
          <cell r="V425">
            <v>0</v>
          </cell>
          <cell r="X425">
            <v>0</v>
          </cell>
          <cell r="AK425">
            <v>0</v>
          </cell>
          <cell r="AL425">
            <v>0</v>
          </cell>
        </row>
        <row r="426">
          <cell r="B426">
            <v>0</v>
          </cell>
          <cell r="C426">
            <v>0</v>
          </cell>
          <cell r="O426">
            <v>0</v>
          </cell>
          <cell r="Q426">
            <v>0</v>
          </cell>
          <cell r="S426">
            <v>0</v>
          </cell>
          <cell r="T426">
            <v>0</v>
          </cell>
          <cell r="U426">
            <v>0</v>
          </cell>
          <cell r="V426">
            <v>0</v>
          </cell>
          <cell r="X426">
            <v>0</v>
          </cell>
          <cell r="AK426">
            <v>0</v>
          </cell>
          <cell r="AL426">
            <v>0</v>
          </cell>
        </row>
        <row r="427">
          <cell r="B427">
            <v>0</v>
          </cell>
          <cell r="C427">
            <v>0</v>
          </cell>
          <cell r="O427">
            <v>0</v>
          </cell>
          <cell r="Q427">
            <v>0</v>
          </cell>
          <cell r="S427">
            <v>0</v>
          </cell>
          <cell r="T427">
            <v>0</v>
          </cell>
          <cell r="U427">
            <v>0</v>
          </cell>
          <cell r="V427">
            <v>0</v>
          </cell>
          <cell r="X427">
            <v>0</v>
          </cell>
          <cell r="AK427">
            <v>0</v>
          </cell>
          <cell r="AL427">
            <v>0</v>
          </cell>
        </row>
        <row r="428">
          <cell r="B428">
            <v>0</v>
          </cell>
          <cell r="C428">
            <v>0</v>
          </cell>
          <cell r="O428">
            <v>0</v>
          </cell>
          <cell r="Q428">
            <v>0</v>
          </cell>
          <cell r="S428">
            <v>0</v>
          </cell>
          <cell r="T428">
            <v>0</v>
          </cell>
          <cell r="U428">
            <v>0</v>
          </cell>
          <cell r="V428">
            <v>0</v>
          </cell>
          <cell r="X428">
            <v>0</v>
          </cell>
          <cell r="AK428">
            <v>0</v>
          </cell>
          <cell r="AL428">
            <v>0</v>
          </cell>
        </row>
        <row r="429">
          <cell r="B429">
            <v>0</v>
          </cell>
          <cell r="C429">
            <v>0</v>
          </cell>
          <cell r="O429">
            <v>0</v>
          </cell>
          <cell r="Q429">
            <v>0</v>
          </cell>
          <cell r="S429">
            <v>0</v>
          </cell>
          <cell r="T429">
            <v>0</v>
          </cell>
          <cell r="U429">
            <v>0</v>
          </cell>
          <cell r="V429">
            <v>0</v>
          </cell>
          <cell r="X429">
            <v>0</v>
          </cell>
          <cell r="AK429">
            <v>0</v>
          </cell>
          <cell r="AL429">
            <v>0</v>
          </cell>
        </row>
        <row r="430">
          <cell r="B430">
            <v>0</v>
          </cell>
          <cell r="C430">
            <v>0</v>
          </cell>
          <cell r="O430">
            <v>0</v>
          </cell>
          <cell r="Q430">
            <v>0</v>
          </cell>
          <cell r="S430">
            <v>0</v>
          </cell>
          <cell r="T430">
            <v>0</v>
          </cell>
          <cell r="U430">
            <v>0</v>
          </cell>
          <cell r="V430">
            <v>0</v>
          </cell>
          <cell r="X430">
            <v>0</v>
          </cell>
          <cell r="AK430">
            <v>0</v>
          </cell>
          <cell r="AL430">
            <v>0</v>
          </cell>
        </row>
        <row r="431">
          <cell r="B431">
            <v>0</v>
          </cell>
          <cell r="C431">
            <v>0</v>
          </cell>
          <cell r="O431">
            <v>0</v>
          </cell>
          <cell r="Q431">
            <v>0</v>
          </cell>
          <cell r="S431">
            <v>0</v>
          </cell>
          <cell r="T431">
            <v>0</v>
          </cell>
          <cell r="U431">
            <v>0</v>
          </cell>
          <cell r="V431">
            <v>0</v>
          </cell>
          <cell r="X431">
            <v>0</v>
          </cell>
          <cell r="AK431">
            <v>0</v>
          </cell>
          <cell r="AL431">
            <v>0</v>
          </cell>
        </row>
        <row r="432">
          <cell r="B432">
            <v>0</v>
          </cell>
          <cell r="C432">
            <v>0</v>
          </cell>
          <cell r="O432">
            <v>0</v>
          </cell>
          <cell r="Q432">
            <v>0</v>
          </cell>
          <cell r="S432">
            <v>0</v>
          </cell>
          <cell r="T432">
            <v>0</v>
          </cell>
          <cell r="U432">
            <v>0</v>
          </cell>
          <cell r="V432">
            <v>0</v>
          </cell>
          <cell r="X432">
            <v>0</v>
          </cell>
          <cell r="AK432">
            <v>0</v>
          </cell>
          <cell r="AL432">
            <v>0</v>
          </cell>
        </row>
        <row r="433">
          <cell r="B433">
            <v>0</v>
          </cell>
          <cell r="C433">
            <v>0</v>
          </cell>
          <cell r="O433">
            <v>0</v>
          </cell>
          <cell r="Q433">
            <v>0</v>
          </cell>
          <cell r="S433">
            <v>0</v>
          </cell>
          <cell r="T433">
            <v>0</v>
          </cell>
          <cell r="U433">
            <v>0</v>
          </cell>
          <cell r="V433">
            <v>0</v>
          </cell>
          <cell r="X433">
            <v>0</v>
          </cell>
          <cell r="AK433">
            <v>0</v>
          </cell>
          <cell r="AL433">
            <v>0</v>
          </cell>
        </row>
        <row r="434">
          <cell r="B434">
            <v>0</v>
          </cell>
          <cell r="C434">
            <v>0</v>
          </cell>
          <cell r="O434">
            <v>0</v>
          </cell>
          <cell r="Q434">
            <v>0</v>
          </cell>
          <cell r="S434">
            <v>0</v>
          </cell>
          <cell r="T434">
            <v>0</v>
          </cell>
          <cell r="U434">
            <v>0</v>
          </cell>
          <cell r="V434">
            <v>0</v>
          </cell>
          <cell r="X434">
            <v>0</v>
          </cell>
          <cell r="AK434">
            <v>0</v>
          </cell>
          <cell r="AL434">
            <v>0</v>
          </cell>
        </row>
        <row r="435">
          <cell r="B435">
            <v>0</v>
          </cell>
          <cell r="C435">
            <v>0</v>
          </cell>
          <cell r="O435">
            <v>0</v>
          </cell>
          <cell r="Q435">
            <v>0</v>
          </cell>
          <cell r="S435">
            <v>0</v>
          </cell>
          <cell r="T435">
            <v>0</v>
          </cell>
          <cell r="U435">
            <v>0</v>
          </cell>
          <cell r="V435">
            <v>0</v>
          </cell>
          <cell r="X435">
            <v>0</v>
          </cell>
          <cell r="AK435">
            <v>0</v>
          </cell>
          <cell r="AL435">
            <v>0</v>
          </cell>
        </row>
        <row r="436">
          <cell r="B436">
            <v>0</v>
          </cell>
          <cell r="C436">
            <v>0</v>
          </cell>
          <cell r="O436">
            <v>0</v>
          </cell>
          <cell r="Q436">
            <v>0</v>
          </cell>
          <cell r="S436">
            <v>0</v>
          </cell>
          <cell r="T436">
            <v>0</v>
          </cell>
          <cell r="U436">
            <v>0</v>
          </cell>
          <cell r="V436">
            <v>0</v>
          </cell>
          <cell r="X436">
            <v>0</v>
          </cell>
          <cell r="AK436">
            <v>0</v>
          </cell>
          <cell r="AL436">
            <v>0</v>
          </cell>
        </row>
        <row r="437">
          <cell r="B437">
            <v>0</v>
          </cell>
          <cell r="C437">
            <v>0</v>
          </cell>
          <cell r="O437">
            <v>0</v>
          </cell>
          <cell r="Q437">
            <v>0</v>
          </cell>
          <cell r="S437">
            <v>0</v>
          </cell>
          <cell r="T437">
            <v>0</v>
          </cell>
          <cell r="U437">
            <v>0</v>
          </cell>
          <cell r="V437">
            <v>0</v>
          </cell>
          <cell r="X437">
            <v>0</v>
          </cell>
          <cell r="AK437">
            <v>0</v>
          </cell>
          <cell r="AL437">
            <v>0</v>
          </cell>
        </row>
        <row r="438">
          <cell r="B438">
            <v>0</v>
          </cell>
          <cell r="C438">
            <v>0</v>
          </cell>
          <cell r="O438">
            <v>0</v>
          </cell>
          <cell r="Q438">
            <v>0</v>
          </cell>
          <cell r="S438">
            <v>0</v>
          </cell>
          <cell r="T438">
            <v>0</v>
          </cell>
          <cell r="U438">
            <v>0</v>
          </cell>
          <cell r="V438">
            <v>0</v>
          </cell>
          <cell r="X438">
            <v>0</v>
          </cell>
          <cell r="AK438">
            <v>0</v>
          </cell>
          <cell r="AL438">
            <v>0</v>
          </cell>
        </row>
        <row r="439">
          <cell r="B439">
            <v>0</v>
          </cell>
          <cell r="C439">
            <v>0</v>
          </cell>
          <cell r="O439">
            <v>0</v>
          </cell>
          <cell r="Q439">
            <v>0</v>
          </cell>
          <cell r="S439">
            <v>0</v>
          </cell>
          <cell r="T439">
            <v>0</v>
          </cell>
          <cell r="U439">
            <v>0</v>
          </cell>
          <cell r="V439">
            <v>0</v>
          </cell>
          <cell r="X439">
            <v>0</v>
          </cell>
          <cell r="AK439">
            <v>0</v>
          </cell>
          <cell r="AL439">
            <v>0</v>
          </cell>
        </row>
        <row r="440">
          <cell r="B440">
            <v>0</v>
          </cell>
          <cell r="C440">
            <v>0</v>
          </cell>
          <cell r="O440">
            <v>0</v>
          </cell>
          <cell r="Q440">
            <v>0</v>
          </cell>
          <cell r="S440">
            <v>0</v>
          </cell>
          <cell r="T440">
            <v>0</v>
          </cell>
          <cell r="U440">
            <v>0</v>
          </cell>
          <cell r="V440">
            <v>0</v>
          </cell>
          <cell r="X440">
            <v>0</v>
          </cell>
          <cell r="AK440">
            <v>0</v>
          </cell>
          <cell r="AL440">
            <v>0</v>
          </cell>
        </row>
        <row r="441">
          <cell r="B441">
            <v>0</v>
          </cell>
          <cell r="C441">
            <v>0</v>
          </cell>
          <cell r="O441">
            <v>0</v>
          </cell>
          <cell r="Q441">
            <v>0</v>
          </cell>
          <cell r="S441">
            <v>0</v>
          </cell>
          <cell r="T441">
            <v>0</v>
          </cell>
          <cell r="U441">
            <v>0</v>
          </cell>
          <cell r="V441">
            <v>0</v>
          </cell>
          <cell r="X441">
            <v>0</v>
          </cell>
          <cell r="AK441">
            <v>0</v>
          </cell>
          <cell r="AL441">
            <v>0</v>
          </cell>
        </row>
        <row r="442">
          <cell r="B442">
            <v>0</v>
          </cell>
          <cell r="C442">
            <v>0</v>
          </cell>
          <cell r="O442">
            <v>0</v>
          </cell>
          <cell r="Q442">
            <v>0</v>
          </cell>
          <cell r="S442">
            <v>0</v>
          </cell>
          <cell r="T442">
            <v>0</v>
          </cell>
          <cell r="U442">
            <v>0</v>
          </cell>
          <cell r="V442">
            <v>0</v>
          </cell>
          <cell r="X442">
            <v>0</v>
          </cell>
          <cell r="AK442">
            <v>0</v>
          </cell>
          <cell r="AL442">
            <v>0</v>
          </cell>
        </row>
        <row r="443">
          <cell r="B443">
            <v>0</v>
          </cell>
          <cell r="C443">
            <v>0</v>
          </cell>
          <cell r="O443">
            <v>0</v>
          </cell>
          <cell r="Q443">
            <v>0</v>
          </cell>
          <cell r="S443">
            <v>0</v>
          </cell>
          <cell r="T443">
            <v>0</v>
          </cell>
          <cell r="U443">
            <v>0</v>
          </cell>
          <cell r="V443">
            <v>0</v>
          </cell>
          <cell r="X443">
            <v>0</v>
          </cell>
          <cell r="AK443">
            <v>0</v>
          </cell>
          <cell r="AL443">
            <v>0</v>
          </cell>
        </row>
        <row r="444">
          <cell r="B444">
            <v>0</v>
          </cell>
          <cell r="C444">
            <v>0</v>
          </cell>
          <cell r="O444">
            <v>0</v>
          </cell>
          <cell r="Q444">
            <v>0</v>
          </cell>
          <cell r="S444">
            <v>0</v>
          </cell>
          <cell r="T444">
            <v>0</v>
          </cell>
          <cell r="U444">
            <v>0</v>
          </cell>
          <cell r="V444">
            <v>0</v>
          </cell>
          <cell r="X444">
            <v>0</v>
          </cell>
          <cell r="AK444">
            <v>0</v>
          </cell>
          <cell r="AL444">
            <v>0</v>
          </cell>
        </row>
        <row r="445">
          <cell r="B445">
            <v>0</v>
          </cell>
          <cell r="C445">
            <v>0</v>
          </cell>
          <cell r="O445">
            <v>0</v>
          </cell>
          <cell r="Q445">
            <v>0</v>
          </cell>
          <cell r="S445">
            <v>0</v>
          </cell>
          <cell r="T445">
            <v>0</v>
          </cell>
          <cell r="U445">
            <v>0</v>
          </cell>
          <cell r="V445">
            <v>0</v>
          </cell>
          <cell r="X445">
            <v>0</v>
          </cell>
          <cell r="AK445">
            <v>0</v>
          </cell>
          <cell r="AL445">
            <v>0</v>
          </cell>
        </row>
        <row r="446">
          <cell r="B446">
            <v>0</v>
          </cell>
          <cell r="C446">
            <v>0</v>
          </cell>
          <cell r="O446">
            <v>0</v>
          </cell>
          <cell r="Q446">
            <v>0</v>
          </cell>
          <cell r="S446">
            <v>0</v>
          </cell>
          <cell r="T446">
            <v>0</v>
          </cell>
          <cell r="U446">
            <v>0</v>
          </cell>
          <cell r="V446">
            <v>0</v>
          </cell>
          <cell r="X446">
            <v>0</v>
          </cell>
          <cell r="AK446">
            <v>0</v>
          </cell>
          <cell r="AL446">
            <v>0</v>
          </cell>
        </row>
        <row r="447">
          <cell r="B447">
            <v>0</v>
          </cell>
          <cell r="C447">
            <v>0</v>
          </cell>
          <cell r="O447">
            <v>0</v>
          </cell>
          <cell r="Q447">
            <v>0</v>
          </cell>
          <cell r="S447">
            <v>0</v>
          </cell>
          <cell r="T447">
            <v>0</v>
          </cell>
          <cell r="U447">
            <v>0</v>
          </cell>
          <cell r="V447">
            <v>0</v>
          </cell>
          <cell r="X447">
            <v>0</v>
          </cell>
          <cell r="AK447">
            <v>0</v>
          </cell>
          <cell r="AL447">
            <v>0</v>
          </cell>
        </row>
        <row r="448">
          <cell r="B448">
            <v>0</v>
          </cell>
          <cell r="C448">
            <v>0</v>
          </cell>
          <cell r="O448">
            <v>0</v>
          </cell>
          <cell r="Q448">
            <v>0</v>
          </cell>
          <cell r="S448">
            <v>0</v>
          </cell>
          <cell r="T448">
            <v>0</v>
          </cell>
          <cell r="U448">
            <v>0</v>
          </cell>
          <cell r="V448">
            <v>0</v>
          </cell>
          <cell r="X448">
            <v>0</v>
          </cell>
          <cell r="AK448">
            <v>0</v>
          </cell>
          <cell r="AL448">
            <v>0</v>
          </cell>
        </row>
        <row r="449">
          <cell r="B449">
            <v>0</v>
          </cell>
          <cell r="C449">
            <v>0</v>
          </cell>
          <cell r="O449">
            <v>0</v>
          </cell>
          <cell r="Q449">
            <v>0</v>
          </cell>
          <cell r="S449">
            <v>0</v>
          </cell>
          <cell r="T449">
            <v>0</v>
          </cell>
          <cell r="U449">
            <v>0</v>
          </cell>
          <cell r="V449">
            <v>0</v>
          </cell>
          <cell r="X449">
            <v>0</v>
          </cell>
          <cell r="AK449">
            <v>0</v>
          </cell>
          <cell r="AL449">
            <v>0</v>
          </cell>
        </row>
        <row r="450">
          <cell r="B450">
            <v>0</v>
          </cell>
          <cell r="C450">
            <v>0</v>
          </cell>
          <cell r="O450">
            <v>0</v>
          </cell>
          <cell r="Q450">
            <v>0</v>
          </cell>
          <cell r="S450">
            <v>0</v>
          </cell>
          <cell r="T450">
            <v>0</v>
          </cell>
          <cell r="U450">
            <v>0</v>
          </cell>
          <cell r="V450">
            <v>0</v>
          </cell>
          <cell r="X450">
            <v>0</v>
          </cell>
          <cell r="AK450">
            <v>0</v>
          </cell>
          <cell r="AL450">
            <v>0</v>
          </cell>
        </row>
        <row r="451">
          <cell r="B451">
            <v>0</v>
          </cell>
          <cell r="C451">
            <v>0</v>
          </cell>
          <cell r="O451">
            <v>0</v>
          </cell>
          <cell r="Q451">
            <v>0</v>
          </cell>
          <cell r="S451">
            <v>0</v>
          </cell>
          <cell r="T451">
            <v>0</v>
          </cell>
          <cell r="U451">
            <v>0</v>
          </cell>
          <cell r="V451">
            <v>0</v>
          </cell>
          <cell r="X451">
            <v>0</v>
          </cell>
          <cell r="AK451">
            <v>0</v>
          </cell>
          <cell r="AL451">
            <v>0</v>
          </cell>
        </row>
        <row r="452">
          <cell r="B452">
            <v>0</v>
          </cell>
          <cell r="C452">
            <v>0</v>
          </cell>
          <cell r="O452">
            <v>0</v>
          </cell>
          <cell r="Q452">
            <v>0</v>
          </cell>
          <cell r="S452">
            <v>0</v>
          </cell>
          <cell r="T452">
            <v>0</v>
          </cell>
          <cell r="U452">
            <v>0</v>
          </cell>
          <cell r="V452">
            <v>0</v>
          </cell>
          <cell r="X452">
            <v>0</v>
          </cell>
          <cell r="AK452">
            <v>0</v>
          </cell>
          <cell r="AL452">
            <v>0</v>
          </cell>
        </row>
        <row r="453">
          <cell r="B453">
            <v>0</v>
          </cell>
          <cell r="C453">
            <v>0</v>
          </cell>
          <cell r="O453">
            <v>0</v>
          </cell>
          <cell r="Q453">
            <v>0</v>
          </cell>
          <cell r="S453">
            <v>0</v>
          </cell>
          <cell r="T453">
            <v>0</v>
          </cell>
          <cell r="U453">
            <v>0</v>
          </cell>
          <cell r="V453">
            <v>0</v>
          </cell>
          <cell r="X453">
            <v>0</v>
          </cell>
          <cell r="AK453">
            <v>0</v>
          </cell>
          <cell r="AL453">
            <v>0</v>
          </cell>
        </row>
        <row r="454">
          <cell r="B454">
            <v>0</v>
          </cell>
          <cell r="C454">
            <v>0</v>
          </cell>
          <cell r="O454">
            <v>0</v>
          </cell>
          <cell r="Q454">
            <v>0</v>
          </cell>
          <cell r="S454">
            <v>0</v>
          </cell>
          <cell r="T454">
            <v>0</v>
          </cell>
          <cell r="U454">
            <v>0</v>
          </cell>
          <cell r="V454">
            <v>0</v>
          </cell>
          <cell r="X454">
            <v>0</v>
          </cell>
          <cell r="AK454">
            <v>0</v>
          </cell>
          <cell r="AL454">
            <v>0</v>
          </cell>
        </row>
        <row r="455">
          <cell r="B455">
            <v>0</v>
          </cell>
          <cell r="C455">
            <v>0</v>
          </cell>
          <cell r="O455">
            <v>0</v>
          </cell>
          <cell r="Q455">
            <v>0</v>
          </cell>
          <cell r="S455">
            <v>0</v>
          </cell>
          <cell r="T455">
            <v>0</v>
          </cell>
          <cell r="U455">
            <v>0</v>
          </cell>
          <cell r="V455">
            <v>0</v>
          </cell>
          <cell r="X455">
            <v>0</v>
          </cell>
          <cell r="AK455">
            <v>0</v>
          </cell>
          <cell r="AL455">
            <v>0</v>
          </cell>
        </row>
        <row r="456">
          <cell r="B456">
            <v>0</v>
          </cell>
          <cell r="C456">
            <v>0</v>
          </cell>
          <cell r="O456">
            <v>0</v>
          </cell>
          <cell r="Q456">
            <v>0</v>
          </cell>
          <cell r="S456">
            <v>0</v>
          </cell>
          <cell r="T456">
            <v>0</v>
          </cell>
          <cell r="U456">
            <v>0</v>
          </cell>
          <cell r="V456">
            <v>0</v>
          </cell>
          <cell r="X456">
            <v>0</v>
          </cell>
          <cell r="AK456">
            <v>0</v>
          </cell>
          <cell r="AL456">
            <v>0</v>
          </cell>
        </row>
        <row r="457">
          <cell r="B457">
            <v>0</v>
          </cell>
          <cell r="C457">
            <v>0</v>
          </cell>
          <cell r="O457">
            <v>0</v>
          </cell>
          <cell r="Q457">
            <v>0</v>
          </cell>
          <cell r="S457">
            <v>0</v>
          </cell>
          <cell r="T457">
            <v>0</v>
          </cell>
          <cell r="U457">
            <v>0</v>
          </cell>
          <cell r="V457">
            <v>0</v>
          </cell>
          <cell r="X457">
            <v>0</v>
          </cell>
          <cell r="AK457">
            <v>0</v>
          </cell>
          <cell r="AL457">
            <v>0</v>
          </cell>
        </row>
        <row r="458">
          <cell r="B458">
            <v>0</v>
          </cell>
          <cell r="C458">
            <v>0</v>
          </cell>
          <cell r="O458">
            <v>0</v>
          </cell>
          <cell r="Q458">
            <v>0</v>
          </cell>
          <cell r="S458">
            <v>0</v>
          </cell>
          <cell r="T458">
            <v>0</v>
          </cell>
          <cell r="U458">
            <v>0</v>
          </cell>
          <cell r="V458">
            <v>0</v>
          </cell>
          <cell r="X458">
            <v>0</v>
          </cell>
          <cell r="AK458">
            <v>0</v>
          </cell>
          <cell r="AL458">
            <v>0</v>
          </cell>
        </row>
        <row r="459">
          <cell r="B459">
            <v>0</v>
          </cell>
          <cell r="C459">
            <v>0</v>
          </cell>
          <cell r="O459">
            <v>0</v>
          </cell>
          <cell r="Q459">
            <v>0</v>
          </cell>
          <cell r="S459">
            <v>0</v>
          </cell>
          <cell r="T459">
            <v>0</v>
          </cell>
          <cell r="U459">
            <v>0</v>
          </cell>
          <cell r="V459">
            <v>0</v>
          </cell>
          <cell r="X459">
            <v>0</v>
          </cell>
          <cell r="AK459">
            <v>0</v>
          </cell>
          <cell r="AL459">
            <v>0</v>
          </cell>
        </row>
        <row r="460">
          <cell r="B460">
            <v>0</v>
          </cell>
          <cell r="C460">
            <v>0</v>
          </cell>
          <cell r="O460">
            <v>0</v>
          </cell>
          <cell r="Q460">
            <v>0</v>
          </cell>
          <cell r="S460">
            <v>0</v>
          </cell>
          <cell r="T460">
            <v>0</v>
          </cell>
          <cell r="U460">
            <v>0</v>
          </cell>
          <cell r="V460">
            <v>0</v>
          </cell>
          <cell r="X460">
            <v>0</v>
          </cell>
          <cell r="AK460">
            <v>0</v>
          </cell>
          <cell r="AL460">
            <v>0</v>
          </cell>
        </row>
        <row r="461">
          <cell r="B461">
            <v>0</v>
          </cell>
          <cell r="C461">
            <v>0</v>
          </cell>
          <cell r="O461">
            <v>0</v>
          </cell>
          <cell r="Q461">
            <v>0</v>
          </cell>
          <cell r="S461">
            <v>0</v>
          </cell>
          <cell r="T461">
            <v>0</v>
          </cell>
          <cell r="U461">
            <v>0</v>
          </cell>
          <cell r="V461">
            <v>0</v>
          </cell>
          <cell r="X461">
            <v>0</v>
          </cell>
          <cell r="AK461">
            <v>0</v>
          </cell>
          <cell r="AL461">
            <v>0</v>
          </cell>
        </row>
        <row r="462">
          <cell r="B462">
            <v>0</v>
          </cell>
          <cell r="C462">
            <v>0</v>
          </cell>
          <cell r="O462">
            <v>0</v>
          </cell>
          <cell r="Q462">
            <v>0</v>
          </cell>
          <cell r="S462">
            <v>0</v>
          </cell>
          <cell r="T462">
            <v>0</v>
          </cell>
          <cell r="U462">
            <v>0</v>
          </cell>
          <cell r="V462">
            <v>0</v>
          </cell>
          <cell r="X462">
            <v>0</v>
          </cell>
          <cell r="AK462">
            <v>0</v>
          </cell>
          <cell r="AL462">
            <v>0</v>
          </cell>
        </row>
        <row r="463">
          <cell r="B463">
            <v>0</v>
          </cell>
          <cell r="C463">
            <v>0</v>
          </cell>
          <cell r="O463">
            <v>0</v>
          </cell>
          <cell r="Q463">
            <v>0</v>
          </cell>
          <cell r="S463">
            <v>0</v>
          </cell>
          <cell r="T463">
            <v>0</v>
          </cell>
          <cell r="U463">
            <v>0</v>
          </cell>
          <cell r="V463">
            <v>0</v>
          </cell>
          <cell r="X463">
            <v>0</v>
          </cell>
          <cell r="AK463">
            <v>0</v>
          </cell>
          <cell r="AL463">
            <v>0</v>
          </cell>
        </row>
        <row r="464">
          <cell r="B464">
            <v>0</v>
          </cell>
          <cell r="C464">
            <v>0</v>
          </cell>
          <cell r="O464">
            <v>0</v>
          </cell>
          <cell r="Q464">
            <v>0</v>
          </cell>
          <cell r="S464">
            <v>0</v>
          </cell>
          <cell r="T464">
            <v>0</v>
          </cell>
          <cell r="U464">
            <v>0</v>
          </cell>
          <cell r="V464">
            <v>0</v>
          </cell>
          <cell r="X464">
            <v>0</v>
          </cell>
          <cell r="AK464">
            <v>0</v>
          </cell>
          <cell r="AL464">
            <v>0</v>
          </cell>
        </row>
        <row r="465">
          <cell r="B465">
            <v>0</v>
          </cell>
          <cell r="C465">
            <v>0</v>
          </cell>
          <cell r="O465">
            <v>0</v>
          </cell>
          <cell r="Q465">
            <v>0</v>
          </cell>
          <cell r="S465">
            <v>0</v>
          </cell>
          <cell r="T465">
            <v>0</v>
          </cell>
          <cell r="U465">
            <v>0</v>
          </cell>
          <cell r="V465">
            <v>0</v>
          </cell>
          <cell r="X465">
            <v>0</v>
          </cell>
          <cell r="AK465">
            <v>0</v>
          </cell>
          <cell r="AL465">
            <v>0</v>
          </cell>
        </row>
        <row r="466">
          <cell r="B466">
            <v>0</v>
          </cell>
          <cell r="C466">
            <v>0</v>
          </cell>
          <cell r="O466">
            <v>0</v>
          </cell>
          <cell r="Q466">
            <v>0</v>
          </cell>
          <cell r="S466">
            <v>0</v>
          </cell>
          <cell r="T466">
            <v>0</v>
          </cell>
          <cell r="U466">
            <v>0</v>
          </cell>
          <cell r="V466">
            <v>0</v>
          </cell>
          <cell r="X466">
            <v>0</v>
          </cell>
          <cell r="AK466">
            <v>0</v>
          </cell>
          <cell r="AL466">
            <v>0</v>
          </cell>
        </row>
        <row r="467">
          <cell r="B467">
            <v>0</v>
          </cell>
          <cell r="C467">
            <v>0</v>
          </cell>
          <cell r="O467">
            <v>0</v>
          </cell>
          <cell r="Q467">
            <v>0</v>
          </cell>
          <cell r="S467">
            <v>0</v>
          </cell>
          <cell r="T467">
            <v>0</v>
          </cell>
          <cell r="U467">
            <v>0</v>
          </cell>
          <cell r="V467">
            <v>0</v>
          </cell>
          <cell r="X467">
            <v>0</v>
          </cell>
          <cell r="AK467">
            <v>0</v>
          </cell>
          <cell r="AL467">
            <v>0</v>
          </cell>
        </row>
        <row r="468">
          <cell r="B468">
            <v>0</v>
          </cell>
          <cell r="C468">
            <v>0</v>
          </cell>
          <cell r="O468">
            <v>0</v>
          </cell>
          <cell r="Q468">
            <v>0</v>
          </cell>
          <cell r="S468">
            <v>0</v>
          </cell>
          <cell r="T468">
            <v>0</v>
          </cell>
          <cell r="U468">
            <v>0</v>
          </cell>
          <cell r="V468">
            <v>0</v>
          </cell>
          <cell r="X468">
            <v>0</v>
          </cell>
          <cell r="AK468">
            <v>0</v>
          </cell>
          <cell r="AL468">
            <v>0</v>
          </cell>
        </row>
        <row r="469">
          <cell r="B469">
            <v>0</v>
          </cell>
          <cell r="C469">
            <v>0</v>
          </cell>
          <cell r="O469">
            <v>0</v>
          </cell>
          <cell r="Q469">
            <v>0</v>
          </cell>
          <cell r="S469">
            <v>0</v>
          </cell>
          <cell r="T469">
            <v>0</v>
          </cell>
          <cell r="U469">
            <v>0</v>
          </cell>
          <cell r="V469">
            <v>0</v>
          </cell>
          <cell r="X469">
            <v>0</v>
          </cell>
          <cell r="AK469">
            <v>0</v>
          </cell>
          <cell r="AL469">
            <v>0</v>
          </cell>
        </row>
        <row r="470">
          <cell r="B470">
            <v>0</v>
          </cell>
          <cell r="C470">
            <v>0</v>
          </cell>
          <cell r="O470">
            <v>0</v>
          </cell>
          <cell r="Q470">
            <v>0</v>
          </cell>
          <cell r="S470">
            <v>0</v>
          </cell>
          <cell r="T470">
            <v>0</v>
          </cell>
          <cell r="U470">
            <v>0</v>
          </cell>
          <cell r="V470">
            <v>0</v>
          </cell>
          <cell r="X470">
            <v>0</v>
          </cell>
          <cell r="AK470">
            <v>0</v>
          </cell>
          <cell r="AL470">
            <v>0</v>
          </cell>
        </row>
        <row r="471">
          <cell r="B471">
            <v>0</v>
          </cell>
          <cell r="C471">
            <v>0</v>
          </cell>
          <cell r="O471">
            <v>0</v>
          </cell>
          <cell r="Q471">
            <v>0</v>
          </cell>
          <cell r="S471">
            <v>0</v>
          </cell>
          <cell r="T471">
            <v>0</v>
          </cell>
          <cell r="U471">
            <v>0</v>
          </cell>
          <cell r="V471">
            <v>0</v>
          </cell>
          <cell r="X471">
            <v>0</v>
          </cell>
          <cell r="AK471">
            <v>0</v>
          </cell>
          <cell r="AL471">
            <v>0</v>
          </cell>
        </row>
        <row r="472">
          <cell r="B472">
            <v>0</v>
          </cell>
          <cell r="C472">
            <v>0</v>
          </cell>
          <cell r="O472">
            <v>0</v>
          </cell>
          <cell r="Q472">
            <v>0</v>
          </cell>
          <cell r="S472">
            <v>0</v>
          </cell>
          <cell r="T472">
            <v>0</v>
          </cell>
          <cell r="U472">
            <v>0</v>
          </cell>
          <cell r="V472">
            <v>0</v>
          </cell>
          <cell r="X472">
            <v>0</v>
          </cell>
          <cell r="AK472">
            <v>0</v>
          </cell>
          <cell r="AL472">
            <v>0</v>
          </cell>
        </row>
        <row r="473">
          <cell r="B473">
            <v>0</v>
          </cell>
          <cell r="C473">
            <v>0</v>
          </cell>
          <cell r="O473">
            <v>0</v>
          </cell>
          <cell r="Q473">
            <v>0</v>
          </cell>
          <cell r="S473">
            <v>0</v>
          </cell>
          <cell r="T473">
            <v>0</v>
          </cell>
          <cell r="U473">
            <v>0</v>
          </cell>
          <cell r="V473">
            <v>0</v>
          </cell>
          <cell r="X473">
            <v>0</v>
          </cell>
          <cell r="AK473">
            <v>0</v>
          </cell>
          <cell r="AL473">
            <v>0</v>
          </cell>
        </row>
        <row r="474">
          <cell r="B474">
            <v>0</v>
          </cell>
          <cell r="C474">
            <v>0</v>
          </cell>
          <cell r="O474">
            <v>0</v>
          </cell>
          <cell r="Q474">
            <v>0</v>
          </cell>
          <cell r="S474">
            <v>0</v>
          </cell>
          <cell r="T474">
            <v>0</v>
          </cell>
          <cell r="U474">
            <v>0</v>
          </cell>
          <cell r="V474">
            <v>0</v>
          </cell>
          <cell r="X474">
            <v>0</v>
          </cell>
          <cell r="AK474">
            <v>0</v>
          </cell>
          <cell r="AL474">
            <v>0</v>
          </cell>
        </row>
        <row r="475">
          <cell r="B475">
            <v>0</v>
          </cell>
          <cell r="C475">
            <v>0</v>
          </cell>
          <cell r="O475">
            <v>0</v>
          </cell>
          <cell r="Q475">
            <v>0</v>
          </cell>
          <cell r="S475">
            <v>0</v>
          </cell>
          <cell r="T475">
            <v>0</v>
          </cell>
          <cell r="U475">
            <v>0</v>
          </cell>
          <cell r="V475">
            <v>0</v>
          </cell>
          <cell r="X475">
            <v>0</v>
          </cell>
          <cell r="AK475">
            <v>0</v>
          </cell>
          <cell r="AL475">
            <v>0</v>
          </cell>
        </row>
        <row r="476">
          <cell r="B476">
            <v>0</v>
          </cell>
          <cell r="C476">
            <v>0</v>
          </cell>
          <cell r="O476">
            <v>0</v>
          </cell>
          <cell r="Q476">
            <v>0</v>
          </cell>
          <cell r="S476">
            <v>0</v>
          </cell>
          <cell r="T476">
            <v>0</v>
          </cell>
          <cell r="U476">
            <v>0</v>
          </cell>
          <cell r="V476">
            <v>0</v>
          </cell>
          <cell r="X476">
            <v>0</v>
          </cell>
          <cell r="AK476">
            <v>0</v>
          </cell>
          <cell r="AL476">
            <v>0</v>
          </cell>
        </row>
        <row r="477">
          <cell r="B477">
            <v>0</v>
          </cell>
          <cell r="C477">
            <v>0</v>
          </cell>
          <cell r="O477">
            <v>0</v>
          </cell>
          <cell r="Q477">
            <v>0</v>
          </cell>
          <cell r="S477">
            <v>0</v>
          </cell>
          <cell r="T477">
            <v>0</v>
          </cell>
          <cell r="U477">
            <v>0</v>
          </cell>
          <cell r="V477">
            <v>0</v>
          </cell>
          <cell r="X477">
            <v>0</v>
          </cell>
          <cell r="AK477">
            <v>0</v>
          </cell>
          <cell r="AL477">
            <v>0</v>
          </cell>
        </row>
        <row r="478">
          <cell r="B478">
            <v>0</v>
          </cell>
          <cell r="C478">
            <v>0</v>
          </cell>
          <cell r="O478">
            <v>0</v>
          </cell>
          <cell r="Q478">
            <v>0</v>
          </cell>
          <cell r="S478">
            <v>0</v>
          </cell>
          <cell r="T478">
            <v>0</v>
          </cell>
          <cell r="U478">
            <v>0</v>
          </cell>
          <cell r="V478">
            <v>0</v>
          </cell>
          <cell r="X478">
            <v>0</v>
          </cell>
          <cell r="AK478">
            <v>0</v>
          </cell>
          <cell r="AL478">
            <v>0</v>
          </cell>
        </row>
        <row r="479">
          <cell r="B479">
            <v>0</v>
          </cell>
          <cell r="C479">
            <v>0</v>
          </cell>
          <cell r="O479">
            <v>0</v>
          </cell>
          <cell r="Q479">
            <v>0</v>
          </cell>
          <cell r="S479">
            <v>0</v>
          </cell>
          <cell r="T479">
            <v>0</v>
          </cell>
          <cell r="U479">
            <v>0</v>
          </cell>
          <cell r="V479">
            <v>0</v>
          </cell>
          <cell r="X479">
            <v>0</v>
          </cell>
          <cell r="AK479">
            <v>0</v>
          </cell>
          <cell r="AL479">
            <v>0</v>
          </cell>
        </row>
        <row r="480">
          <cell r="B480">
            <v>0</v>
          </cell>
          <cell r="C480">
            <v>0</v>
          </cell>
          <cell r="O480">
            <v>0</v>
          </cell>
          <cell r="Q480">
            <v>0</v>
          </cell>
          <cell r="S480">
            <v>0</v>
          </cell>
          <cell r="T480">
            <v>0</v>
          </cell>
          <cell r="U480">
            <v>0</v>
          </cell>
          <cell r="V480">
            <v>0</v>
          </cell>
          <cell r="X480">
            <v>0</v>
          </cell>
          <cell r="AK480">
            <v>0</v>
          </cell>
          <cell r="AL480">
            <v>0</v>
          </cell>
        </row>
        <row r="481">
          <cell r="B481">
            <v>0</v>
          </cell>
          <cell r="C481">
            <v>0</v>
          </cell>
          <cell r="O481">
            <v>0</v>
          </cell>
          <cell r="Q481">
            <v>0</v>
          </cell>
          <cell r="S481">
            <v>0</v>
          </cell>
          <cell r="T481">
            <v>0</v>
          </cell>
          <cell r="U481">
            <v>0</v>
          </cell>
          <cell r="V481">
            <v>0</v>
          </cell>
          <cell r="X481">
            <v>0</v>
          </cell>
          <cell r="AK481">
            <v>0</v>
          </cell>
          <cell r="AL481">
            <v>0</v>
          </cell>
        </row>
        <row r="482">
          <cell r="B482">
            <v>0</v>
          </cell>
          <cell r="C482">
            <v>0</v>
          </cell>
          <cell r="O482">
            <v>0</v>
          </cell>
          <cell r="Q482">
            <v>0</v>
          </cell>
          <cell r="S482">
            <v>0</v>
          </cell>
          <cell r="T482">
            <v>0</v>
          </cell>
          <cell r="U482">
            <v>0</v>
          </cell>
          <cell r="V482">
            <v>0</v>
          </cell>
          <cell r="X482">
            <v>0</v>
          </cell>
          <cell r="AK482">
            <v>0</v>
          </cell>
          <cell r="AL482">
            <v>0</v>
          </cell>
        </row>
        <row r="483">
          <cell r="B483">
            <v>0</v>
          </cell>
          <cell r="C483">
            <v>0</v>
          </cell>
          <cell r="O483">
            <v>0</v>
          </cell>
          <cell r="Q483">
            <v>0</v>
          </cell>
          <cell r="S483">
            <v>0</v>
          </cell>
          <cell r="T483">
            <v>0</v>
          </cell>
          <cell r="U483">
            <v>0</v>
          </cell>
          <cell r="V483">
            <v>0</v>
          </cell>
          <cell r="X483">
            <v>0</v>
          </cell>
          <cell r="AK483">
            <v>0</v>
          </cell>
          <cell r="AL483">
            <v>0</v>
          </cell>
        </row>
        <row r="484">
          <cell r="B484">
            <v>0</v>
          </cell>
          <cell r="C484">
            <v>0</v>
          </cell>
          <cell r="O484">
            <v>0</v>
          </cell>
          <cell r="Q484">
            <v>0</v>
          </cell>
          <cell r="S484">
            <v>0</v>
          </cell>
          <cell r="T484">
            <v>0</v>
          </cell>
          <cell r="U484">
            <v>0</v>
          </cell>
          <cell r="V484">
            <v>0</v>
          </cell>
          <cell r="X484">
            <v>0</v>
          </cell>
          <cell r="AK484">
            <v>0</v>
          </cell>
          <cell r="AL484">
            <v>0</v>
          </cell>
        </row>
        <row r="485">
          <cell r="B485">
            <v>0</v>
          </cell>
          <cell r="C485">
            <v>0</v>
          </cell>
          <cell r="O485">
            <v>0</v>
          </cell>
          <cell r="Q485">
            <v>0</v>
          </cell>
          <cell r="S485">
            <v>0</v>
          </cell>
          <cell r="T485">
            <v>0</v>
          </cell>
          <cell r="U485">
            <v>0</v>
          </cell>
          <cell r="V485">
            <v>0</v>
          </cell>
          <cell r="X485">
            <v>0</v>
          </cell>
          <cell r="AK485">
            <v>0</v>
          </cell>
          <cell r="AL485">
            <v>0</v>
          </cell>
        </row>
        <row r="486">
          <cell r="B486">
            <v>0</v>
          </cell>
          <cell r="C486">
            <v>0</v>
          </cell>
          <cell r="O486">
            <v>0</v>
          </cell>
          <cell r="Q486">
            <v>0</v>
          </cell>
          <cell r="S486">
            <v>0</v>
          </cell>
          <cell r="T486">
            <v>0</v>
          </cell>
          <cell r="U486">
            <v>0</v>
          </cell>
          <cell r="V486">
            <v>0</v>
          </cell>
          <cell r="X486">
            <v>0</v>
          </cell>
          <cell r="AK486">
            <v>0</v>
          </cell>
          <cell r="AL486">
            <v>0</v>
          </cell>
        </row>
        <row r="487">
          <cell r="B487">
            <v>0</v>
          </cell>
          <cell r="C487">
            <v>0</v>
          </cell>
          <cell r="O487">
            <v>0</v>
          </cell>
          <cell r="Q487">
            <v>0</v>
          </cell>
          <cell r="S487">
            <v>0</v>
          </cell>
          <cell r="T487">
            <v>0</v>
          </cell>
          <cell r="U487">
            <v>0</v>
          </cell>
          <cell r="V487">
            <v>0</v>
          </cell>
          <cell r="X487">
            <v>0</v>
          </cell>
          <cell r="AK487">
            <v>0</v>
          </cell>
          <cell r="AL487">
            <v>0</v>
          </cell>
        </row>
        <row r="488">
          <cell r="B488">
            <v>0</v>
          </cell>
          <cell r="C488">
            <v>0</v>
          </cell>
          <cell r="O488">
            <v>0</v>
          </cell>
          <cell r="Q488">
            <v>0</v>
          </cell>
          <cell r="S488">
            <v>0</v>
          </cell>
          <cell r="T488">
            <v>0</v>
          </cell>
          <cell r="U488">
            <v>0</v>
          </cell>
          <cell r="V488">
            <v>0</v>
          </cell>
          <cell r="X488">
            <v>0</v>
          </cell>
          <cell r="AK488">
            <v>0</v>
          </cell>
          <cell r="AL488">
            <v>0</v>
          </cell>
        </row>
        <row r="489">
          <cell r="B489">
            <v>0</v>
          </cell>
          <cell r="C489">
            <v>0</v>
          </cell>
          <cell r="O489">
            <v>0</v>
          </cell>
          <cell r="Q489">
            <v>0</v>
          </cell>
          <cell r="S489">
            <v>0</v>
          </cell>
          <cell r="T489">
            <v>0</v>
          </cell>
          <cell r="U489">
            <v>0</v>
          </cell>
          <cell r="V489">
            <v>0</v>
          </cell>
          <cell r="X489">
            <v>0</v>
          </cell>
          <cell r="AK489">
            <v>0</v>
          </cell>
          <cell r="AL489">
            <v>0</v>
          </cell>
        </row>
        <row r="490">
          <cell r="B490">
            <v>0</v>
          </cell>
          <cell r="C490">
            <v>0</v>
          </cell>
          <cell r="O490">
            <v>0</v>
          </cell>
          <cell r="Q490">
            <v>0</v>
          </cell>
          <cell r="S490">
            <v>0</v>
          </cell>
          <cell r="T490">
            <v>0</v>
          </cell>
          <cell r="U490">
            <v>0</v>
          </cell>
          <cell r="V490">
            <v>0</v>
          </cell>
          <cell r="X490">
            <v>0</v>
          </cell>
          <cell r="AK490">
            <v>0</v>
          </cell>
          <cell r="AL490">
            <v>0</v>
          </cell>
        </row>
        <row r="491">
          <cell r="B491">
            <v>0</v>
          </cell>
          <cell r="C491">
            <v>0</v>
          </cell>
          <cell r="O491">
            <v>0</v>
          </cell>
          <cell r="Q491">
            <v>0</v>
          </cell>
          <cell r="S491">
            <v>0</v>
          </cell>
          <cell r="T491">
            <v>0</v>
          </cell>
          <cell r="U491">
            <v>0</v>
          </cell>
          <cell r="V491">
            <v>0</v>
          </cell>
          <cell r="X491">
            <v>0</v>
          </cell>
          <cell r="AK491">
            <v>0</v>
          </cell>
          <cell r="AL491">
            <v>0</v>
          </cell>
        </row>
        <row r="492">
          <cell r="B492">
            <v>0</v>
          </cell>
          <cell r="C492">
            <v>0</v>
          </cell>
          <cell r="O492">
            <v>0</v>
          </cell>
          <cell r="Q492">
            <v>0</v>
          </cell>
          <cell r="S492">
            <v>0</v>
          </cell>
          <cell r="T492">
            <v>0</v>
          </cell>
          <cell r="U492">
            <v>0</v>
          </cell>
          <cell r="V492">
            <v>0</v>
          </cell>
          <cell r="X492">
            <v>0</v>
          </cell>
          <cell r="AK492">
            <v>0</v>
          </cell>
          <cell r="AL492">
            <v>0</v>
          </cell>
        </row>
        <row r="493">
          <cell r="B493">
            <v>0</v>
          </cell>
          <cell r="C493">
            <v>0</v>
          </cell>
          <cell r="O493">
            <v>0</v>
          </cell>
          <cell r="Q493">
            <v>0</v>
          </cell>
          <cell r="S493">
            <v>0</v>
          </cell>
          <cell r="T493">
            <v>0</v>
          </cell>
          <cell r="U493">
            <v>0</v>
          </cell>
          <cell r="V493">
            <v>0</v>
          </cell>
          <cell r="X493">
            <v>0</v>
          </cell>
          <cell r="AK493">
            <v>0</v>
          </cell>
          <cell r="AL493">
            <v>0</v>
          </cell>
        </row>
        <row r="494">
          <cell r="B494">
            <v>0</v>
          </cell>
          <cell r="C494">
            <v>0</v>
          </cell>
          <cell r="O494">
            <v>0</v>
          </cell>
          <cell r="Q494">
            <v>0</v>
          </cell>
          <cell r="S494">
            <v>0</v>
          </cell>
          <cell r="T494">
            <v>0</v>
          </cell>
          <cell r="U494">
            <v>0</v>
          </cell>
          <cell r="V494">
            <v>0</v>
          </cell>
          <cell r="X494">
            <v>0</v>
          </cell>
          <cell r="AK494">
            <v>0</v>
          </cell>
          <cell r="AL494">
            <v>0</v>
          </cell>
        </row>
        <row r="495">
          <cell r="B495">
            <v>0</v>
          </cell>
          <cell r="C495">
            <v>0</v>
          </cell>
          <cell r="O495">
            <v>0</v>
          </cell>
          <cell r="Q495">
            <v>0</v>
          </cell>
          <cell r="S495">
            <v>0</v>
          </cell>
          <cell r="T495">
            <v>0</v>
          </cell>
          <cell r="U495">
            <v>0</v>
          </cell>
          <cell r="V495">
            <v>0</v>
          </cell>
          <cell r="X495">
            <v>0</v>
          </cell>
          <cell r="AK495">
            <v>0</v>
          </cell>
          <cell r="AL495">
            <v>0</v>
          </cell>
        </row>
        <row r="496">
          <cell r="B496">
            <v>0</v>
          </cell>
          <cell r="C496">
            <v>0</v>
          </cell>
          <cell r="O496">
            <v>0</v>
          </cell>
          <cell r="Q496">
            <v>0</v>
          </cell>
          <cell r="S496">
            <v>0</v>
          </cell>
          <cell r="T496">
            <v>0</v>
          </cell>
          <cell r="U496">
            <v>0</v>
          </cell>
          <cell r="V496">
            <v>0</v>
          </cell>
          <cell r="X496">
            <v>0</v>
          </cell>
          <cell r="AK496">
            <v>0</v>
          </cell>
          <cell r="AL496">
            <v>0</v>
          </cell>
        </row>
        <row r="497">
          <cell r="B497">
            <v>0</v>
          </cell>
          <cell r="C497">
            <v>0</v>
          </cell>
          <cell r="O497">
            <v>0</v>
          </cell>
          <cell r="Q497">
            <v>0</v>
          </cell>
          <cell r="S497">
            <v>0</v>
          </cell>
          <cell r="T497">
            <v>0</v>
          </cell>
          <cell r="U497">
            <v>0</v>
          </cell>
          <cell r="V497">
            <v>0</v>
          </cell>
          <cell r="X497">
            <v>0</v>
          </cell>
          <cell r="AK497">
            <v>0</v>
          </cell>
          <cell r="AL497">
            <v>0</v>
          </cell>
        </row>
        <row r="498">
          <cell r="B498">
            <v>0</v>
          </cell>
          <cell r="C498">
            <v>0</v>
          </cell>
          <cell r="O498">
            <v>0</v>
          </cell>
          <cell r="Q498">
            <v>0</v>
          </cell>
          <cell r="S498">
            <v>0</v>
          </cell>
          <cell r="T498">
            <v>0</v>
          </cell>
          <cell r="U498">
            <v>0</v>
          </cell>
          <cell r="V498">
            <v>0</v>
          </cell>
          <cell r="X498">
            <v>0</v>
          </cell>
          <cell r="AK498">
            <v>0</v>
          </cell>
          <cell r="AL498">
            <v>0</v>
          </cell>
        </row>
        <row r="499">
          <cell r="B499">
            <v>0</v>
          </cell>
          <cell r="C499">
            <v>0</v>
          </cell>
          <cell r="O499">
            <v>0</v>
          </cell>
          <cell r="Q499">
            <v>0</v>
          </cell>
          <cell r="S499">
            <v>0</v>
          </cell>
          <cell r="T499">
            <v>0</v>
          </cell>
          <cell r="U499">
            <v>0</v>
          </cell>
          <cell r="V499">
            <v>0</v>
          </cell>
          <cell r="X499">
            <v>0</v>
          </cell>
          <cell r="AK499">
            <v>0</v>
          </cell>
          <cell r="AL499">
            <v>0</v>
          </cell>
        </row>
        <row r="500">
          <cell r="B500">
            <v>0</v>
          </cell>
          <cell r="C500">
            <v>0</v>
          </cell>
          <cell r="O500">
            <v>0</v>
          </cell>
          <cell r="Q500">
            <v>0</v>
          </cell>
          <cell r="S500">
            <v>0</v>
          </cell>
          <cell r="T500">
            <v>0</v>
          </cell>
          <cell r="U500">
            <v>0</v>
          </cell>
          <cell r="V500">
            <v>0</v>
          </cell>
          <cell r="X500">
            <v>0</v>
          </cell>
          <cell r="AK500">
            <v>0</v>
          </cell>
          <cell r="AL500">
            <v>0</v>
          </cell>
        </row>
        <row r="501">
          <cell r="B501">
            <v>0</v>
          </cell>
          <cell r="C501">
            <v>0</v>
          </cell>
          <cell r="O501">
            <v>0</v>
          </cell>
          <cell r="Q501">
            <v>0</v>
          </cell>
          <cell r="S501">
            <v>0</v>
          </cell>
          <cell r="T501">
            <v>0</v>
          </cell>
          <cell r="U501">
            <v>0</v>
          </cell>
          <cell r="V501">
            <v>0</v>
          </cell>
          <cell r="X501">
            <v>0</v>
          </cell>
          <cell r="AK501">
            <v>0</v>
          </cell>
          <cell r="AL501">
            <v>0</v>
          </cell>
        </row>
        <row r="502">
          <cell r="B502">
            <v>0</v>
          </cell>
          <cell r="C502">
            <v>0</v>
          </cell>
          <cell r="O502">
            <v>0</v>
          </cell>
          <cell r="Q502">
            <v>0</v>
          </cell>
          <cell r="S502">
            <v>0</v>
          </cell>
          <cell r="T502">
            <v>0</v>
          </cell>
          <cell r="U502">
            <v>0</v>
          </cell>
          <cell r="V502">
            <v>0</v>
          </cell>
          <cell r="X502">
            <v>0</v>
          </cell>
          <cell r="AK502">
            <v>0</v>
          </cell>
          <cell r="AL502">
            <v>0</v>
          </cell>
        </row>
        <row r="503">
          <cell r="B503">
            <v>0</v>
          </cell>
          <cell r="C503">
            <v>0</v>
          </cell>
          <cell r="O503">
            <v>0</v>
          </cell>
          <cell r="Q503">
            <v>0</v>
          </cell>
          <cell r="S503">
            <v>0</v>
          </cell>
          <cell r="T503">
            <v>0</v>
          </cell>
          <cell r="U503">
            <v>0</v>
          </cell>
          <cell r="V503">
            <v>0</v>
          </cell>
          <cell r="X503">
            <v>0</v>
          </cell>
          <cell r="AK503">
            <v>0</v>
          </cell>
          <cell r="AL503">
            <v>0</v>
          </cell>
        </row>
        <row r="504">
          <cell r="B504">
            <v>0</v>
          </cell>
          <cell r="C504">
            <v>0</v>
          </cell>
          <cell r="O504">
            <v>0</v>
          </cell>
          <cell r="Q504">
            <v>0</v>
          </cell>
          <cell r="S504">
            <v>0</v>
          </cell>
          <cell r="T504">
            <v>0</v>
          </cell>
          <cell r="U504">
            <v>0</v>
          </cell>
          <cell r="V504">
            <v>0</v>
          </cell>
          <cell r="X504">
            <v>0</v>
          </cell>
          <cell r="AK504">
            <v>0</v>
          </cell>
          <cell r="AL504">
            <v>0</v>
          </cell>
        </row>
        <row r="505">
          <cell r="B505">
            <v>0</v>
          </cell>
          <cell r="C505">
            <v>0</v>
          </cell>
          <cell r="O505">
            <v>0</v>
          </cell>
          <cell r="Q505">
            <v>0</v>
          </cell>
          <cell r="S505">
            <v>0</v>
          </cell>
          <cell r="T505">
            <v>0</v>
          </cell>
          <cell r="U505">
            <v>0</v>
          </cell>
          <cell r="V505">
            <v>0</v>
          </cell>
          <cell r="X505">
            <v>0</v>
          </cell>
          <cell r="AK505">
            <v>0</v>
          </cell>
          <cell r="AL505">
            <v>0</v>
          </cell>
        </row>
        <row r="506">
          <cell r="B506">
            <v>0</v>
          </cell>
          <cell r="C506">
            <v>0</v>
          </cell>
          <cell r="O506">
            <v>0</v>
          </cell>
          <cell r="Q506">
            <v>0</v>
          </cell>
          <cell r="S506">
            <v>0</v>
          </cell>
          <cell r="T506">
            <v>0</v>
          </cell>
          <cell r="U506">
            <v>0</v>
          </cell>
          <cell r="V506">
            <v>0</v>
          </cell>
          <cell r="X506">
            <v>0</v>
          </cell>
          <cell r="AK506">
            <v>0</v>
          </cell>
          <cell r="AL506">
            <v>0</v>
          </cell>
        </row>
        <row r="507">
          <cell r="B507">
            <v>0</v>
          </cell>
          <cell r="C507">
            <v>0</v>
          </cell>
          <cell r="O507">
            <v>0</v>
          </cell>
          <cell r="Q507">
            <v>0</v>
          </cell>
          <cell r="S507">
            <v>0</v>
          </cell>
          <cell r="T507">
            <v>0</v>
          </cell>
          <cell r="U507">
            <v>0</v>
          </cell>
          <cell r="V507">
            <v>0</v>
          </cell>
          <cell r="X507">
            <v>0</v>
          </cell>
          <cell r="AK507">
            <v>0</v>
          </cell>
          <cell r="AL507">
            <v>0</v>
          </cell>
        </row>
        <row r="508">
          <cell r="B508">
            <v>0</v>
          </cell>
          <cell r="C508">
            <v>0</v>
          </cell>
          <cell r="O508">
            <v>0</v>
          </cell>
          <cell r="Q508">
            <v>0</v>
          </cell>
          <cell r="S508">
            <v>0</v>
          </cell>
          <cell r="T508">
            <v>0</v>
          </cell>
          <cell r="U508">
            <v>0</v>
          </cell>
          <cell r="V508">
            <v>0</v>
          </cell>
          <cell r="X508">
            <v>0</v>
          </cell>
          <cell r="AK508">
            <v>0</v>
          </cell>
          <cell r="AL508">
            <v>0</v>
          </cell>
        </row>
        <row r="509">
          <cell r="B509">
            <v>0</v>
          </cell>
          <cell r="C509">
            <v>0</v>
          </cell>
          <cell r="O509">
            <v>0</v>
          </cell>
          <cell r="Q509">
            <v>0</v>
          </cell>
          <cell r="S509">
            <v>0</v>
          </cell>
          <cell r="T509">
            <v>0</v>
          </cell>
          <cell r="U509">
            <v>0</v>
          </cell>
          <cell r="V509">
            <v>0</v>
          </cell>
          <cell r="X509">
            <v>0</v>
          </cell>
          <cell r="AK509">
            <v>0</v>
          </cell>
          <cell r="AL509">
            <v>0</v>
          </cell>
        </row>
        <row r="510">
          <cell r="B510">
            <v>0</v>
          </cell>
          <cell r="C510">
            <v>0</v>
          </cell>
          <cell r="O510">
            <v>0</v>
          </cell>
          <cell r="Q510">
            <v>0</v>
          </cell>
          <cell r="S510">
            <v>0</v>
          </cell>
          <cell r="T510">
            <v>0</v>
          </cell>
          <cell r="U510">
            <v>0</v>
          </cell>
          <cell r="V510">
            <v>0</v>
          </cell>
          <cell r="X510">
            <v>0</v>
          </cell>
          <cell r="AK510">
            <v>0</v>
          </cell>
          <cell r="AL510">
            <v>0</v>
          </cell>
        </row>
        <row r="511">
          <cell r="B511">
            <v>0</v>
          </cell>
          <cell r="C511">
            <v>0</v>
          </cell>
          <cell r="O511">
            <v>0</v>
          </cell>
          <cell r="Q511">
            <v>0</v>
          </cell>
          <cell r="S511">
            <v>0</v>
          </cell>
          <cell r="T511">
            <v>0</v>
          </cell>
          <cell r="U511">
            <v>0</v>
          </cell>
          <cell r="V511">
            <v>0</v>
          </cell>
          <cell r="X511">
            <v>0</v>
          </cell>
          <cell r="AK511">
            <v>0</v>
          </cell>
          <cell r="AL511">
            <v>0</v>
          </cell>
        </row>
        <row r="512">
          <cell r="B512">
            <v>0</v>
          </cell>
          <cell r="C512">
            <v>0</v>
          </cell>
          <cell r="O512">
            <v>0</v>
          </cell>
          <cell r="Q512">
            <v>0</v>
          </cell>
          <cell r="S512">
            <v>0</v>
          </cell>
          <cell r="T512">
            <v>0</v>
          </cell>
          <cell r="U512">
            <v>0</v>
          </cell>
          <cell r="V512">
            <v>0</v>
          </cell>
          <cell r="X512">
            <v>0</v>
          </cell>
          <cell r="AK512">
            <v>0</v>
          </cell>
          <cell r="AL512">
            <v>0</v>
          </cell>
        </row>
        <row r="513">
          <cell r="B513">
            <v>0</v>
          </cell>
          <cell r="C513">
            <v>0</v>
          </cell>
          <cell r="O513">
            <v>0</v>
          </cell>
          <cell r="Q513">
            <v>0</v>
          </cell>
          <cell r="S513">
            <v>0</v>
          </cell>
          <cell r="T513">
            <v>0</v>
          </cell>
          <cell r="U513">
            <v>0</v>
          </cell>
          <cell r="V513">
            <v>0</v>
          </cell>
          <cell r="X513">
            <v>0</v>
          </cell>
          <cell r="AK513">
            <v>0</v>
          </cell>
          <cell r="AL513">
            <v>0</v>
          </cell>
        </row>
        <row r="514">
          <cell r="B514">
            <v>0</v>
          </cell>
          <cell r="C514">
            <v>0</v>
          </cell>
          <cell r="O514">
            <v>0</v>
          </cell>
          <cell r="Q514">
            <v>0</v>
          </cell>
          <cell r="S514">
            <v>0</v>
          </cell>
          <cell r="T514">
            <v>0</v>
          </cell>
          <cell r="U514">
            <v>0</v>
          </cell>
          <cell r="V514">
            <v>0</v>
          </cell>
          <cell r="X514">
            <v>0</v>
          </cell>
          <cell r="AK514">
            <v>0</v>
          </cell>
          <cell r="AL514">
            <v>0</v>
          </cell>
        </row>
        <row r="515">
          <cell r="B515">
            <v>0</v>
          </cell>
          <cell r="C515">
            <v>0</v>
          </cell>
          <cell r="O515">
            <v>0</v>
          </cell>
          <cell r="Q515">
            <v>0</v>
          </cell>
          <cell r="S515">
            <v>0</v>
          </cell>
          <cell r="T515">
            <v>0</v>
          </cell>
          <cell r="U515">
            <v>0</v>
          </cell>
          <cell r="V515">
            <v>0</v>
          </cell>
          <cell r="X515">
            <v>0</v>
          </cell>
          <cell r="AK515">
            <v>0</v>
          </cell>
          <cell r="AL515">
            <v>0</v>
          </cell>
        </row>
        <row r="516">
          <cell r="B516">
            <v>0</v>
          </cell>
          <cell r="C516">
            <v>0</v>
          </cell>
          <cell r="O516">
            <v>0</v>
          </cell>
          <cell r="Q516">
            <v>0</v>
          </cell>
          <cell r="S516">
            <v>0</v>
          </cell>
          <cell r="T516">
            <v>0</v>
          </cell>
          <cell r="U516">
            <v>0</v>
          </cell>
          <cell r="V516">
            <v>0</v>
          </cell>
          <cell r="X516">
            <v>0</v>
          </cell>
          <cell r="AK516">
            <v>0</v>
          </cell>
          <cell r="AL516">
            <v>0</v>
          </cell>
        </row>
        <row r="517">
          <cell r="B517">
            <v>0</v>
          </cell>
          <cell r="C517">
            <v>0</v>
          </cell>
          <cell r="O517">
            <v>0</v>
          </cell>
          <cell r="Q517">
            <v>0</v>
          </cell>
          <cell r="S517">
            <v>0</v>
          </cell>
          <cell r="T517">
            <v>0</v>
          </cell>
          <cell r="U517">
            <v>0</v>
          </cell>
          <cell r="V517">
            <v>0</v>
          </cell>
          <cell r="X517">
            <v>0</v>
          </cell>
          <cell r="AK517">
            <v>0</v>
          </cell>
          <cell r="AL517">
            <v>0</v>
          </cell>
        </row>
        <row r="518">
          <cell r="B518">
            <v>0</v>
          </cell>
          <cell r="C518">
            <v>0</v>
          </cell>
          <cell r="O518">
            <v>0</v>
          </cell>
          <cell r="Q518">
            <v>0</v>
          </cell>
          <cell r="S518">
            <v>0</v>
          </cell>
          <cell r="T518">
            <v>0</v>
          </cell>
          <cell r="U518">
            <v>0</v>
          </cell>
          <cell r="V518">
            <v>0</v>
          </cell>
          <cell r="X518">
            <v>0</v>
          </cell>
          <cell r="AK518">
            <v>0</v>
          </cell>
          <cell r="AL518">
            <v>0</v>
          </cell>
        </row>
        <row r="519">
          <cell r="B519">
            <v>0</v>
          </cell>
          <cell r="C519">
            <v>0</v>
          </cell>
          <cell r="O519">
            <v>0</v>
          </cell>
          <cell r="Q519">
            <v>0</v>
          </cell>
          <cell r="S519">
            <v>0</v>
          </cell>
          <cell r="T519">
            <v>0</v>
          </cell>
          <cell r="U519">
            <v>0</v>
          </cell>
          <cell r="V519">
            <v>0</v>
          </cell>
          <cell r="X519">
            <v>0</v>
          </cell>
          <cell r="AK519">
            <v>0</v>
          </cell>
          <cell r="AL519">
            <v>0</v>
          </cell>
        </row>
        <row r="520">
          <cell r="B520">
            <v>0</v>
          </cell>
          <cell r="C520">
            <v>0</v>
          </cell>
          <cell r="O520">
            <v>0</v>
          </cell>
          <cell r="Q520">
            <v>0</v>
          </cell>
          <cell r="S520">
            <v>0</v>
          </cell>
          <cell r="T520">
            <v>0</v>
          </cell>
          <cell r="U520">
            <v>0</v>
          </cell>
          <cell r="V520">
            <v>0</v>
          </cell>
          <cell r="X520">
            <v>0</v>
          </cell>
          <cell r="AK520">
            <v>0</v>
          </cell>
          <cell r="AL520">
            <v>0</v>
          </cell>
        </row>
        <row r="521">
          <cell r="B521">
            <v>0</v>
          </cell>
          <cell r="C521">
            <v>0</v>
          </cell>
          <cell r="O521">
            <v>0</v>
          </cell>
          <cell r="Q521">
            <v>0</v>
          </cell>
          <cell r="S521">
            <v>0</v>
          </cell>
          <cell r="T521">
            <v>0</v>
          </cell>
          <cell r="U521">
            <v>0</v>
          </cell>
          <cell r="V521">
            <v>0</v>
          </cell>
          <cell r="X521">
            <v>0</v>
          </cell>
          <cell r="AK521">
            <v>0</v>
          </cell>
          <cell r="AL521">
            <v>0</v>
          </cell>
        </row>
        <row r="522">
          <cell r="B522">
            <v>0</v>
          </cell>
          <cell r="C522">
            <v>0</v>
          </cell>
          <cell r="O522">
            <v>0</v>
          </cell>
          <cell r="Q522">
            <v>0</v>
          </cell>
          <cell r="S522">
            <v>0</v>
          </cell>
          <cell r="T522">
            <v>0</v>
          </cell>
          <cell r="U522">
            <v>0</v>
          </cell>
          <cell r="V522">
            <v>0</v>
          </cell>
          <cell r="X522">
            <v>0</v>
          </cell>
          <cell r="AK522">
            <v>0</v>
          </cell>
          <cell r="AL522">
            <v>0</v>
          </cell>
        </row>
        <row r="523">
          <cell r="B523">
            <v>0</v>
          </cell>
          <cell r="C523">
            <v>0</v>
          </cell>
          <cell r="O523">
            <v>0</v>
          </cell>
          <cell r="Q523">
            <v>0</v>
          </cell>
          <cell r="S523">
            <v>0</v>
          </cell>
          <cell r="T523">
            <v>0</v>
          </cell>
          <cell r="U523">
            <v>0</v>
          </cell>
          <cell r="V523">
            <v>0</v>
          </cell>
          <cell r="X523">
            <v>0</v>
          </cell>
          <cell r="AK523">
            <v>0</v>
          </cell>
          <cell r="AL523">
            <v>0</v>
          </cell>
        </row>
        <row r="524">
          <cell r="B524">
            <v>0</v>
          </cell>
          <cell r="C524">
            <v>0</v>
          </cell>
          <cell r="O524">
            <v>0</v>
          </cell>
          <cell r="Q524">
            <v>0</v>
          </cell>
          <cell r="S524">
            <v>0</v>
          </cell>
          <cell r="T524">
            <v>0</v>
          </cell>
          <cell r="U524">
            <v>0</v>
          </cell>
          <cell r="V524">
            <v>0</v>
          </cell>
          <cell r="X524">
            <v>0</v>
          </cell>
          <cell r="AK524">
            <v>0</v>
          </cell>
          <cell r="AL524">
            <v>0</v>
          </cell>
        </row>
        <row r="525">
          <cell r="B525">
            <v>0</v>
          </cell>
          <cell r="C525">
            <v>0</v>
          </cell>
          <cell r="O525">
            <v>0</v>
          </cell>
          <cell r="Q525">
            <v>0</v>
          </cell>
          <cell r="S525">
            <v>0</v>
          </cell>
          <cell r="T525">
            <v>0</v>
          </cell>
          <cell r="U525">
            <v>0</v>
          </cell>
          <cell r="V525">
            <v>0</v>
          </cell>
          <cell r="X525">
            <v>0</v>
          </cell>
          <cell r="AK525">
            <v>0</v>
          </cell>
          <cell r="AL525">
            <v>0</v>
          </cell>
        </row>
        <row r="526">
          <cell r="B526">
            <v>0</v>
          </cell>
          <cell r="C526">
            <v>0</v>
          </cell>
          <cell r="O526">
            <v>0</v>
          </cell>
          <cell r="Q526">
            <v>0</v>
          </cell>
          <cell r="S526">
            <v>0</v>
          </cell>
          <cell r="T526">
            <v>0</v>
          </cell>
          <cell r="U526">
            <v>0</v>
          </cell>
          <cell r="V526">
            <v>0</v>
          </cell>
          <cell r="X526">
            <v>0</v>
          </cell>
          <cell r="AK526">
            <v>0</v>
          </cell>
          <cell r="AL526">
            <v>0</v>
          </cell>
        </row>
        <row r="527">
          <cell r="B527">
            <v>0</v>
          </cell>
          <cell r="C527">
            <v>0</v>
          </cell>
          <cell r="O527">
            <v>0</v>
          </cell>
          <cell r="Q527">
            <v>0</v>
          </cell>
          <cell r="S527">
            <v>0</v>
          </cell>
          <cell r="T527">
            <v>0</v>
          </cell>
          <cell r="U527">
            <v>0</v>
          </cell>
          <cell r="V527">
            <v>0</v>
          </cell>
          <cell r="X527">
            <v>0</v>
          </cell>
          <cell r="AK527">
            <v>0</v>
          </cell>
          <cell r="AL527">
            <v>0</v>
          </cell>
        </row>
        <row r="528">
          <cell r="B528">
            <v>0</v>
          </cell>
          <cell r="C528">
            <v>0</v>
          </cell>
          <cell r="O528">
            <v>0</v>
          </cell>
          <cell r="Q528">
            <v>0</v>
          </cell>
          <cell r="S528">
            <v>0</v>
          </cell>
          <cell r="T528">
            <v>0</v>
          </cell>
          <cell r="U528">
            <v>0</v>
          </cell>
          <cell r="V528">
            <v>0</v>
          </cell>
          <cell r="X528">
            <v>0</v>
          </cell>
          <cell r="AK528">
            <v>0</v>
          </cell>
          <cell r="AL528">
            <v>0</v>
          </cell>
        </row>
        <row r="529">
          <cell r="B529">
            <v>0</v>
          </cell>
          <cell r="C529">
            <v>0</v>
          </cell>
          <cell r="O529">
            <v>0</v>
          </cell>
          <cell r="Q529">
            <v>0</v>
          </cell>
          <cell r="S529">
            <v>0</v>
          </cell>
          <cell r="T529">
            <v>0</v>
          </cell>
          <cell r="U529">
            <v>0</v>
          </cell>
          <cell r="V529">
            <v>0</v>
          </cell>
          <cell r="X529">
            <v>0</v>
          </cell>
          <cell r="AK529">
            <v>0</v>
          </cell>
          <cell r="AL529">
            <v>0</v>
          </cell>
        </row>
        <row r="530">
          <cell r="B530">
            <v>0</v>
          </cell>
          <cell r="C530">
            <v>0</v>
          </cell>
          <cell r="O530">
            <v>0</v>
          </cell>
          <cell r="Q530">
            <v>0</v>
          </cell>
          <cell r="S530">
            <v>0</v>
          </cell>
          <cell r="T530">
            <v>0</v>
          </cell>
          <cell r="U530">
            <v>0</v>
          </cell>
          <cell r="V530">
            <v>0</v>
          </cell>
          <cell r="X530">
            <v>0</v>
          </cell>
          <cell r="AK530">
            <v>0</v>
          </cell>
          <cell r="AL530">
            <v>0</v>
          </cell>
        </row>
        <row r="531">
          <cell r="B531">
            <v>0</v>
          </cell>
          <cell r="C531">
            <v>0</v>
          </cell>
          <cell r="O531">
            <v>0</v>
          </cell>
          <cell r="Q531">
            <v>0</v>
          </cell>
          <cell r="S531">
            <v>0</v>
          </cell>
          <cell r="T531">
            <v>0</v>
          </cell>
          <cell r="U531">
            <v>0</v>
          </cell>
          <cell r="V531">
            <v>0</v>
          </cell>
          <cell r="X531">
            <v>0</v>
          </cell>
          <cell r="AK531">
            <v>0</v>
          </cell>
          <cell r="AL531">
            <v>0</v>
          </cell>
        </row>
        <row r="532">
          <cell r="B532">
            <v>0</v>
          </cell>
          <cell r="C532">
            <v>0</v>
          </cell>
          <cell r="O532">
            <v>0</v>
          </cell>
          <cell r="Q532">
            <v>0</v>
          </cell>
          <cell r="S532">
            <v>0</v>
          </cell>
          <cell r="T532">
            <v>0</v>
          </cell>
          <cell r="U532">
            <v>0</v>
          </cell>
          <cell r="V532">
            <v>0</v>
          </cell>
          <cell r="X532">
            <v>0</v>
          </cell>
          <cell r="AK532">
            <v>0</v>
          </cell>
          <cell r="AL532">
            <v>0</v>
          </cell>
        </row>
        <row r="533">
          <cell r="B533">
            <v>0</v>
          </cell>
          <cell r="C533">
            <v>0</v>
          </cell>
          <cell r="O533">
            <v>0</v>
          </cell>
          <cell r="Q533">
            <v>0</v>
          </cell>
          <cell r="S533">
            <v>0</v>
          </cell>
          <cell r="T533">
            <v>0</v>
          </cell>
          <cell r="U533">
            <v>0</v>
          </cell>
          <cell r="V533">
            <v>0</v>
          </cell>
          <cell r="X533">
            <v>0</v>
          </cell>
          <cell r="AK533">
            <v>0</v>
          </cell>
          <cell r="AL533">
            <v>0</v>
          </cell>
        </row>
        <row r="534">
          <cell r="B534">
            <v>0</v>
          </cell>
          <cell r="C534">
            <v>0</v>
          </cell>
          <cell r="O534">
            <v>0</v>
          </cell>
          <cell r="Q534">
            <v>0</v>
          </cell>
          <cell r="S534">
            <v>0</v>
          </cell>
          <cell r="T534">
            <v>0</v>
          </cell>
          <cell r="U534">
            <v>0</v>
          </cell>
          <cell r="V534">
            <v>0</v>
          </cell>
          <cell r="X534">
            <v>0</v>
          </cell>
          <cell r="AK534">
            <v>0</v>
          </cell>
          <cell r="AL534">
            <v>0</v>
          </cell>
        </row>
        <row r="535">
          <cell r="B535">
            <v>0</v>
          </cell>
          <cell r="C535">
            <v>0</v>
          </cell>
          <cell r="O535">
            <v>0</v>
          </cell>
          <cell r="Q535">
            <v>0</v>
          </cell>
          <cell r="S535">
            <v>0</v>
          </cell>
          <cell r="T535">
            <v>0</v>
          </cell>
          <cell r="U535">
            <v>0</v>
          </cell>
          <cell r="V535">
            <v>0</v>
          </cell>
          <cell r="X535">
            <v>0</v>
          </cell>
          <cell r="AK535">
            <v>0</v>
          </cell>
          <cell r="AL535">
            <v>0</v>
          </cell>
        </row>
        <row r="536">
          <cell r="B536">
            <v>0</v>
          </cell>
          <cell r="C536">
            <v>0</v>
          </cell>
          <cell r="O536">
            <v>0</v>
          </cell>
          <cell r="Q536">
            <v>0</v>
          </cell>
          <cell r="S536">
            <v>0</v>
          </cell>
          <cell r="T536">
            <v>0</v>
          </cell>
          <cell r="U536">
            <v>0</v>
          </cell>
          <cell r="V536">
            <v>0</v>
          </cell>
          <cell r="X536">
            <v>0</v>
          </cell>
          <cell r="AK536">
            <v>0</v>
          </cell>
          <cell r="AL536">
            <v>0</v>
          </cell>
        </row>
        <row r="537">
          <cell r="B537">
            <v>0</v>
          </cell>
          <cell r="C537">
            <v>0</v>
          </cell>
          <cell r="O537">
            <v>0</v>
          </cell>
          <cell r="Q537">
            <v>0</v>
          </cell>
          <cell r="S537">
            <v>0</v>
          </cell>
          <cell r="T537">
            <v>0</v>
          </cell>
          <cell r="U537">
            <v>0</v>
          </cell>
          <cell r="V537">
            <v>0</v>
          </cell>
          <cell r="X537">
            <v>0</v>
          </cell>
          <cell r="AK537">
            <v>0</v>
          </cell>
          <cell r="AL537">
            <v>0</v>
          </cell>
        </row>
        <row r="538">
          <cell r="B538">
            <v>0</v>
          </cell>
          <cell r="C538">
            <v>0</v>
          </cell>
          <cell r="O538">
            <v>0</v>
          </cell>
          <cell r="Q538">
            <v>0</v>
          </cell>
          <cell r="S538">
            <v>0</v>
          </cell>
          <cell r="T538">
            <v>0</v>
          </cell>
          <cell r="U538">
            <v>0</v>
          </cell>
          <cell r="V538">
            <v>0</v>
          </cell>
          <cell r="X538">
            <v>0</v>
          </cell>
          <cell r="AK538">
            <v>0</v>
          </cell>
          <cell r="AL538">
            <v>0</v>
          </cell>
        </row>
        <row r="539">
          <cell r="B539">
            <v>0</v>
          </cell>
          <cell r="C539">
            <v>0</v>
          </cell>
          <cell r="O539">
            <v>0</v>
          </cell>
          <cell r="Q539">
            <v>0</v>
          </cell>
          <cell r="S539">
            <v>0</v>
          </cell>
          <cell r="T539">
            <v>0</v>
          </cell>
          <cell r="U539">
            <v>0</v>
          </cell>
          <cell r="V539">
            <v>0</v>
          </cell>
          <cell r="X539">
            <v>0</v>
          </cell>
          <cell r="AK539">
            <v>0</v>
          </cell>
          <cell r="AL539">
            <v>0</v>
          </cell>
        </row>
        <row r="540">
          <cell r="B540">
            <v>0</v>
          </cell>
          <cell r="C540">
            <v>0</v>
          </cell>
          <cell r="O540">
            <v>0</v>
          </cell>
          <cell r="Q540">
            <v>0</v>
          </cell>
          <cell r="S540">
            <v>0</v>
          </cell>
          <cell r="T540">
            <v>0</v>
          </cell>
          <cell r="U540">
            <v>0</v>
          </cell>
          <cell r="V540">
            <v>0</v>
          </cell>
          <cell r="X540">
            <v>0</v>
          </cell>
          <cell r="AK540">
            <v>0</v>
          </cell>
          <cell r="AL540">
            <v>0</v>
          </cell>
        </row>
        <row r="541">
          <cell r="B541">
            <v>0</v>
          </cell>
          <cell r="C541">
            <v>0</v>
          </cell>
          <cell r="O541">
            <v>0</v>
          </cell>
          <cell r="Q541">
            <v>0</v>
          </cell>
          <cell r="S541">
            <v>0</v>
          </cell>
          <cell r="T541">
            <v>0</v>
          </cell>
          <cell r="U541">
            <v>0</v>
          </cell>
          <cell r="V541">
            <v>0</v>
          </cell>
          <cell r="X541">
            <v>0</v>
          </cell>
          <cell r="AK541">
            <v>0</v>
          </cell>
          <cell r="AL541">
            <v>0</v>
          </cell>
        </row>
        <row r="542">
          <cell r="B542">
            <v>0</v>
          </cell>
          <cell r="C542">
            <v>0</v>
          </cell>
          <cell r="O542">
            <v>0</v>
          </cell>
          <cell r="Q542">
            <v>0</v>
          </cell>
          <cell r="S542">
            <v>0</v>
          </cell>
          <cell r="T542">
            <v>0</v>
          </cell>
          <cell r="U542">
            <v>0</v>
          </cell>
          <cell r="V542">
            <v>0</v>
          </cell>
          <cell r="X542">
            <v>0</v>
          </cell>
          <cell r="AK542">
            <v>0</v>
          </cell>
          <cell r="AL542">
            <v>0</v>
          </cell>
        </row>
        <row r="543">
          <cell r="B543">
            <v>0</v>
          </cell>
          <cell r="C543">
            <v>0</v>
          </cell>
          <cell r="O543">
            <v>0</v>
          </cell>
          <cell r="Q543">
            <v>0</v>
          </cell>
          <cell r="S543">
            <v>0</v>
          </cell>
          <cell r="T543">
            <v>0</v>
          </cell>
          <cell r="U543">
            <v>0</v>
          </cell>
          <cell r="V543">
            <v>0</v>
          </cell>
          <cell r="X543">
            <v>0</v>
          </cell>
          <cell r="AK543">
            <v>0</v>
          </cell>
          <cell r="AL543">
            <v>0</v>
          </cell>
        </row>
        <row r="544">
          <cell r="B544">
            <v>0</v>
          </cell>
          <cell r="C544">
            <v>0</v>
          </cell>
          <cell r="O544">
            <v>0</v>
          </cell>
          <cell r="Q544">
            <v>0</v>
          </cell>
          <cell r="S544">
            <v>0</v>
          </cell>
          <cell r="T544">
            <v>0</v>
          </cell>
          <cell r="U544">
            <v>0</v>
          </cell>
          <cell r="V544">
            <v>0</v>
          </cell>
          <cell r="X544">
            <v>0</v>
          </cell>
          <cell r="AK544">
            <v>0</v>
          </cell>
          <cell r="AL544">
            <v>0</v>
          </cell>
        </row>
        <row r="545">
          <cell r="B545">
            <v>0</v>
          </cell>
          <cell r="C545">
            <v>0</v>
          </cell>
          <cell r="O545">
            <v>0</v>
          </cell>
          <cell r="Q545">
            <v>0</v>
          </cell>
          <cell r="S545">
            <v>0</v>
          </cell>
          <cell r="T545">
            <v>0</v>
          </cell>
          <cell r="U545">
            <v>0</v>
          </cell>
          <cell r="V545">
            <v>0</v>
          </cell>
          <cell r="X545">
            <v>0</v>
          </cell>
          <cell r="AK545">
            <v>0</v>
          </cell>
          <cell r="AL545">
            <v>0</v>
          </cell>
        </row>
        <row r="546">
          <cell r="B546">
            <v>0</v>
          </cell>
          <cell r="C546">
            <v>0</v>
          </cell>
          <cell r="O546">
            <v>0</v>
          </cell>
          <cell r="Q546">
            <v>0</v>
          </cell>
          <cell r="S546">
            <v>0</v>
          </cell>
          <cell r="T546">
            <v>0</v>
          </cell>
          <cell r="U546">
            <v>0</v>
          </cell>
          <cell r="V546">
            <v>0</v>
          </cell>
          <cell r="X546">
            <v>0</v>
          </cell>
          <cell r="AK546">
            <v>0</v>
          </cell>
          <cell r="AL546">
            <v>0</v>
          </cell>
        </row>
        <row r="547">
          <cell r="B547">
            <v>0</v>
          </cell>
          <cell r="C547">
            <v>0</v>
          </cell>
          <cell r="O547">
            <v>0</v>
          </cell>
          <cell r="Q547">
            <v>0</v>
          </cell>
          <cell r="S547">
            <v>0</v>
          </cell>
          <cell r="T547">
            <v>0</v>
          </cell>
          <cell r="U547">
            <v>0</v>
          </cell>
          <cell r="V547">
            <v>0</v>
          </cell>
          <cell r="X547">
            <v>0</v>
          </cell>
          <cell r="AK547">
            <v>0</v>
          </cell>
          <cell r="AL547">
            <v>0</v>
          </cell>
        </row>
        <row r="548">
          <cell r="B548">
            <v>0</v>
          </cell>
          <cell r="C548">
            <v>0</v>
          </cell>
          <cell r="O548">
            <v>0</v>
          </cell>
          <cell r="Q548">
            <v>0</v>
          </cell>
          <cell r="S548">
            <v>0</v>
          </cell>
          <cell r="T548">
            <v>0</v>
          </cell>
          <cell r="U548">
            <v>0</v>
          </cell>
          <cell r="V548">
            <v>0</v>
          </cell>
          <cell r="X548">
            <v>0</v>
          </cell>
          <cell r="AK548">
            <v>0</v>
          </cell>
          <cell r="AL548">
            <v>0</v>
          </cell>
        </row>
        <row r="549">
          <cell r="B549">
            <v>0</v>
          </cell>
          <cell r="C549">
            <v>0</v>
          </cell>
          <cell r="O549">
            <v>0</v>
          </cell>
          <cell r="Q549">
            <v>0</v>
          </cell>
          <cell r="S549">
            <v>0</v>
          </cell>
          <cell r="T549">
            <v>0</v>
          </cell>
          <cell r="U549">
            <v>0</v>
          </cell>
          <cell r="V549">
            <v>0</v>
          </cell>
          <cell r="X549">
            <v>0</v>
          </cell>
          <cell r="AK549">
            <v>0</v>
          </cell>
          <cell r="AL549">
            <v>0</v>
          </cell>
        </row>
        <row r="550">
          <cell r="B550">
            <v>0</v>
          </cell>
          <cell r="C550">
            <v>0</v>
          </cell>
          <cell r="O550">
            <v>0</v>
          </cell>
          <cell r="Q550">
            <v>0</v>
          </cell>
          <cell r="S550">
            <v>0</v>
          </cell>
          <cell r="T550">
            <v>0</v>
          </cell>
          <cell r="U550">
            <v>0</v>
          </cell>
          <cell r="V550">
            <v>0</v>
          </cell>
          <cell r="X550">
            <v>0</v>
          </cell>
          <cell r="AK550">
            <v>0</v>
          </cell>
          <cell r="AL550">
            <v>0</v>
          </cell>
        </row>
        <row r="551">
          <cell r="B551">
            <v>0</v>
          </cell>
          <cell r="C551">
            <v>0</v>
          </cell>
          <cell r="O551">
            <v>0</v>
          </cell>
          <cell r="Q551">
            <v>0</v>
          </cell>
          <cell r="S551">
            <v>0</v>
          </cell>
          <cell r="T551">
            <v>0</v>
          </cell>
          <cell r="U551">
            <v>0</v>
          </cell>
          <cell r="V551">
            <v>0</v>
          </cell>
          <cell r="X551">
            <v>0</v>
          </cell>
          <cell r="AK551">
            <v>0</v>
          </cell>
          <cell r="AL551">
            <v>0</v>
          </cell>
        </row>
        <row r="552">
          <cell r="B552">
            <v>0</v>
          </cell>
          <cell r="C552">
            <v>0</v>
          </cell>
          <cell r="O552">
            <v>0</v>
          </cell>
          <cell r="Q552">
            <v>0</v>
          </cell>
          <cell r="S552">
            <v>0</v>
          </cell>
          <cell r="T552">
            <v>0</v>
          </cell>
          <cell r="U552">
            <v>0</v>
          </cell>
          <cell r="V552">
            <v>0</v>
          </cell>
          <cell r="X552">
            <v>0</v>
          </cell>
          <cell r="AK552">
            <v>0</v>
          </cell>
          <cell r="AL552">
            <v>0</v>
          </cell>
        </row>
        <row r="553">
          <cell r="B553">
            <v>0</v>
          </cell>
          <cell r="C553">
            <v>0</v>
          </cell>
          <cell r="O553">
            <v>0</v>
          </cell>
          <cell r="Q553">
            <v>0</v>
          </cell>
          <cell r="S553">
            <v>0</v>
          </cell>
          <cell r="T553">
            <v>0</v>
          </cell>
          <cell r="U553">
            <v>0</v>
          </cell>
          <cell r="V553">
            <v>0</v>
          </cell>
          <cell r="X553">
            <v>0</v>
          </cell>
          <cell r="AK553">
            <v>0</v>
          </cell>
          <cell r="AL553">
            <v>0</v>
          </cell>
        </row>
        <row r="554">
          <cell r="B554">
            <v>0</v>
          </cell>
          <cell r="C554">
            <v>0</v>
          </cell>
          <cell r="O554">
            <v>0</v>
          </cell>
          <cell r="Q554">
            <v>0</v>
          </cell>
          <cell r="S554">
            <v>0</v>
          </cell>
          <cell r="T554">
            <v>0</v>
          </cell>
          <cell r="U554">
            <v>0</v>
          </cell>
          <cell r="V554">
            <v>0</v>
          </cell>
          <cell r="X554">
            <v>0</v>
          </cell>
          <cell r="AK554">
            <v>0</v>
          </cell>
          <cell r="AL554">
            <v>0</v>
          </cell>
        </row>
        <row r="555">
          <cell r="B555">
            <v>0</v>
          </cell>
          <cell r="C555">
            <v>0</v>
          </cell>
          <cell r="O555">
            <v>0</v>
          </cell>
          <cell r="Q555">
            <v>0</v>
          </cell>
          <cell r="S555">
            <v>0</v>
          </cell>
          <cell r="T555">
            <v>0</v>
          </cell>
          <cell r="U555">
            <v>0</v>
          </cell>
          <cell r="V555">
            <v>0</v>
          </cell>
          <cell r="X555">
            <v>0</v>
          </cell>
          <cell r="AK555">
            <v>0</v>
          </cell>
          <cell r="AL555">
            <v>0</v>
          </cell>
        </row>
        <row r="556">
          <cell r="B556">
            <v>0</v>
          </cell>
          <cell r="C556">
            <v>0</v>
          </cell>
          <cell r="O556">
            <v>0</v>
          </cell>
          <cell r="Q556">
            <v>0</v>
          </cell>
          <cell r="S556">
            <v>0</v>
          </cell>
          <cell r="T556">
            <v>0</v>
          </cell>
          <cell r="U556">
            <v>0</v>
          </cell>
          <cell r="V556">
            <v>0</v>
          </cell>
          <cell r="X556">
            <v>0</v>
          </cell>
          <cell r="AK556">
            <v>0</v>
          </cell>
          <cell r="AL556">
            <v>0</v>
          </cell>
        </row>
        <row r="557">
          <cell r="B557">
            <v>0</v>
          </cell>
          <cell r="C557">
            <v>0</v>
          </cell>
          <cell r="O557">
            <v>0</v>
          </cell>
          <cell r="Q557">
            <v>0</v>
          </cell>
          <cell r="S557">
            <v>0</v>
          </cell>
          <cell r="T557">
            <v>0</v>
          </cell>
          <cell r="U557">
            <v>0</v>
          </cell>
          <cell r="V557">
            <v>0</v>
          </cell>
          <cell r="X557">
            <v>0</v>
          </cell>
          <cell r="AK557">
            <v>0</v>
          </cell>
          <cell r="AL557">
            <v>0</v>
          </cell>
        </row>
        <row r="558">
          <cell r="B558">
            <v>0</v>
          </cell>
          <cell r="C558">
            <v>0</v>
          </cell>
          <cell r="O558">
            <v>0</v>
          </cell>
          <cell r="Q558">
            <v>0</v>
          </cell>
          <cell r="S558">
            <v>0</v>
          </cell>
          <cell r="T558">
            <v>0</v>
          </cell>
          <cell r="U558">
            <v>0</v>
          </cell>
          <cell r="V558">
            <v>0</v>
          </cell>
          <cell r="X558">
            <v>0</v>
          </cell>
          <cell r="AK558">
            <v>0</v>
          </cell>
          <cell r="AL558">
            <v>0</v>
          </cell>
        </row>
        <row r="559">
          <cell r="B559">
            <v>0</v>
          </cell>
          <cell r="C559">
            <v>0</v>
          </cell>
          <cell r="O559">
            <v>0</v>
          </cell>
          <cell r="Q559">
            <v>0</v>
          </cell>
          <cell r="S559">
            <v>0</v>
          </cell>
          <cell r="T559">
            <v>0</v>
          </cell>
          <cell r="U559">
            <v>0</v>
          </cell>
          <cell r="V559">
            <v>0</v>
          </cell>
          <cell r="X559">
            <v>0</v>
          </cell>
          <cell r="AK559">
            <v>0</v>
          </cell>
          <cell r="AL559">
            <v>0</v>
          </cell>
        </row>
        <row r="560">
          <cell r="B560">
            <v>0</v>
          </cell>
          <cell r="C560">
            <v>0</v>
          </cell>
          <cell r="O560">
            <v>0</v>
          </cell>
          <cell r="Q560">
            <v>0</v>
          </cell>
          <cell r="S560">
            <v>0</v>
          </cell>
          <cell r="T560">
            <v>0</v>
          </cell>
          <cell r="U560">
            <v>0</v>
          </cell>
          <cell r="V560">
            <v>0</v>
          </cell>
          <cell r="X560">
            <v>0</v>
          </cell>
          <cell r="AK560">
            <v>0</v>
          </cell>
          <cell r="AL560">
            <v>0</v>
          </cell>
        </row>
        <row r="561">
          <cell r="B561">
            <v>0</v>
          </cell>
          <cell r="C561">
            <v>0</v>
          </cell>
          <cell r="O561">
            <v>0</v>
          </cell>
          <cell r="Q561">
            <v>0</v>
          </cell>
          <cell r="S561">
            <v>0</v>
          </cell>
          <cell r="T561">
            <v>0</v>
          </cell>
          <cell r="U561">
            <v>0</v>
          </cell>
          <cell r="V561">
            <v>0</v>
          </cell>
          <cell r="X561">
            <v>0</v>
          </cell>
          <cell r="AK561">
            <v>0</v>
          </cell>
          <cell r="AL561">
            <v>0</v>
          </cell>
        </row>
        <row r="562">
          <cell r="B562">
            <v>0</v>
          </cell>
          <cell r="C562">
            <v>0</v>
          </cell>
          <cell r="O562">
            <v>0</v>
          </cell>
          <cell r="Q562">
            <v>0</v>
          </cell>
          <cell r="S562">
            <v>0</v>
          </cell>
          <cell r="T562">
            <v>0</v>
          </cell>
          <cell r="U562">
            <v>0</v>
          </cell>
          <cell r="V562">
            <v>0</v>
          </cell>
          <cell r="X562">
            <v>0</v>
          </cell>
          <cell r="AK562">
            <v>0</v>
          </cell>
          <cell r="AL562">
            <v>0</v>
          </cell>
        </row>
        <row r="563">
          <cell r="B563">
            <v>0</v>
          </cell>
          <cell r="C563">
            <v>0</v>
          </cell>
          <cell r="O563">
            <v>0</v>
          </cell>
          <cell r="Q563">
            <v>0</v>
          </cell>
          <cell r="S563">
            <v>0</v>
          </cell>
          <cell r="T563">
            <v>0</v>
          </cell>
          <cell r="U563">
            <v>0</v>
          </cell>
          <cell r="V563">
            <v>0</v>
          </cell>
          <cell r="X563">
            <v>0</v>
          </cell>
          <cell r="AK563">
            <v>0</v>
          </cell>
          <cell r="AL563">
            <v>0</v>
          </cell>
        </row>
        <row r="564">
          <cell r="B564">
            <v>0</v>
          </cell>
          <cell r="C564">
            <v>0</v>
          </cell>
          <cell r="O564">
            <v>0</v>
          </cell>
          <cell r="Q564">
            <v>0</v>
          </cell>
          <cell r="S564">
            <v>0</v>
          </cell>
          <cell r="T564">
            <v>0</v>
          </cell>
          <cell r="U564">
            <v>0</v>
          </cell>
          <cell r="V564">
            <v>0</v>
          </cell>
          <cell r="X564">
            <v>0</v>
          </cell>
          <cell r="AK564">
            <v>0</v>
          </cell>
          <cell r="AL564">
            <v>0</v>
          </cell>
        </row>
        <row r="565">
          <cell r="B565">
            <v>0</v>
          </cell>
          <cell r="C565">
            <v>0</v>
          </cell>
          <cell r="O565">
            <v>0</v>
          </cell>
          <cell r="Q565">
            <v>0</v>
          </cell>
          <cell r="S565">
            <v>0</v>
          </cell>
          <cell r="T565">
            <v>0</v>
          </cell>
          <cell r="U565">
            <v>0</v>
          </cell>
          <cell r="V565">
            <v>0</v>
          </cell>
          <cell r="X565">
            <v>0</v>
          </cell>
          <cell r="AK565">
            <v>0</v>
          </cell>
          <cell r="AL565">
            <v>0</v>
          </cell>
        </row>
        <row r="566">
          <cell r="B566">
            <v>0</v>
          </cell>
          <cell r="C566">
            <v>0</v>
          </cell>
          <cell r="O566">
            <v>0</v>
          </cell>
          <cell r="Q566">
            <v>0</v>
          </cell>
          <cell r="S566">
            <v>0</v>
          </cell>
          <cell r="T566">
            <v>0</v>
          </cell>
          <cell r="U566">
            <v>0</v>
          </cell>
          <cell r="V566">
            <v>0</v>
          </cell>
          <cell r="X566">
            <v>0</v>
          </cell>
          <cell r="AK566">
            <v>0</v>
          </cell>
          <cell r="AL566">
            <v>0</v>
          </cell>
        </row>
        <row r="567">
          <cell r="B567">
            <v>0</v>
          </cell>
          <cell r="C567">
            <v>0</v>
          </cell>
          <cell r="O567">
            <v>0</v>
          </cell>
          <cell r="Q567">
            <v>0</v>
          </cell>
          <cell r="S567">
            <v>0</v>
          </cell>
          <cell r="T567">
            <v>0</v>
          </cell>
          <cell r="U567">
            <v>0</v>
          </cell>
          <cell r="V567">
            <v>0</v>
          </cell>
          <cell r="X567">
            <v>0</v>
          </cell>
          <cell r="AK567">
            <v>0</v>
          </cell>
          <cell r="AL567">
            <v>0</v>
          </cell>
        </row>
        <row r="568">
          <cell r="B568">
            <v>0</v>
          </cell>
          <cell r="C568">
            <v>0</v>
          </cell>
          <cell r="O568">
            <v>0</v>
          </cell>
          <cell r="Q568">
            <v>0</v>
          </cell>
          <cell r="S568">
            <v>0</v>
          </cell>
          <cell r="T568">
            <v>0</v>
          </cell>
          <cell r="U568">
            <v>0</v>
          </cell>
          <cell r="V568">
            <v>0</v>
          </cell>
          <cell r="X568">
            <v>0</v>
          </cell>
          <cell r="AK568">
            <v>0</v>
          </cell>
          <cell r="AL568">
            <v>0</v>
          </cell>
        </row>
        <row r="569">
          <cell r="B569">
            <v>0</v>
          </cell>
          <cell r="C569">
            <v>0</v>
          </cell>
          <cell r="O569">
            <v>0</v>
          </cell>
          <cell r="Q569">
            <v>0</v>
          </cell>
          <cell r="S569">
            <v>0</v>
          </cell>
          <cell r="T569">
            <v>0</v>
          </cell>
          <cell r="U569">
            <v>0</v>
          </cell>
          <cell r="V569">
            <v>0</v>
          </cell>
          <cell r="X569">
            <v>0</v>
          </cell>
          <cell r="AK569">
            <v>0</v>
          </cell>
          <cell r="AL569">
            <v>0</v>
          </cell>
        </row>
        <row r="570">
          <cell r="B570">
            <v>0</v>
          </cell>
          <cell r="C570">
            <v>0</v>
          </cell>
          <cell r="O570">
            <v>0</v>
          </cell>
          <cell r="Q570">
            <v>0</v>
          </cell>
          <cell r="S570">
            <v>0</v>
          </cell>
          <cell r="T570">
            <v>0</v>
          </cell>
          <cell r="U570">
            <v>0</v>
          </cell>
          <cell r="V570">
            <v>0</v>
          </cell>
          <cell r="X570">
            <v>0</v>
          </cell>
          <cell r="AK570">
            <v>0</v>
          </cell>
          <cell r="AL570">
            <v>0</v>
          </cell>
        </row>
        <row r="571">
          <cell r="B571">
            <v>0</v>
          </cell>
          <cell r="C571">
            <v>0</v>
          </cell>
          <cell r="O571">
            <v>0</v>
          </cell>
          <cell r="Q571">
            <v>0</v>
          </cell>
          <cell r="S571">
            <v>0</v>
          </cell>
          <cell r="T571">
            <v>0</v>
          </cell>
          <cell r="U571">
            <v>0</v>
          </cell>
          <cell r="V571">
            <v>0</v>
          </cell>
          <cell r="X571">
            <v>0</v>
          </cell>
          <cell r="AK571">
            <v>0</v>
          </cell>
          <cell r="AL571">
            <v>0</v>
          </cell>
        </row>
        <row r="572">
          <cell r="B572">
            <v>0</v>
          </cell>
          <cell r="C572">
            <v>0</v>
          </cell>
          <cell r="O572">
            <v>0</v>
          </cell>
          <cell r="Q572">
            <v>0</v>
          </cell>
          <cell r="S572">
            <v>0</v>
          </cell>
          <cell r="T572">
            <v>0</v>
          </cell>
          <cell r="U572">
            <v>0</v>
          </cell>
          <cell r="V572">
            <v>0</v>
          </cell>
          <cell r="X572">
            <v>0</v>
          </cell>
          <cell r="AK572">
            <v>0</v>
          </cell>
          <cell r="AL572">
            <v>0</v>
          </cell>
        </row>
        <row r="573">
          <cell r="B573">
            <v>0</v>
          </cell>
          <cell r="C573">
            <v>0</v>
          </cell>
          <cell r="O573">
            <v>0</v>
          </cell>
          <cell r="Q573">
            <v>0</v>
          </cell>
          <cell r="S573">
            <v>0</v>
          </cell>
          <cell r="T573">
            <v>0</v>
          </cell>
          <cell r="U573">
            <v>0</v>
          </cell>
          <cell r="V573">
            <v>0</v>
          </cell>
          <cell r="X573">
            <v>0</v>
          </cell>
          <cell r="AK573">
            <v>0</v>
          </cell>
          <cell r="AL573">
            <v>0</v>
          </cell>
        </row>
        <row r="574">
          <cell r="B574">
            <v>0</v>
          </cell>
          <cell r="C574">
            <v>0</v>
          </cell>
          <cell r="O574">
            <v>0</v>
          </cell>
          <cell r="Q574">
            <v>0</v>
          </cell>
          <cell r="S574">
            <v>0</v>
          </cell>
          <cell r="T574">
            <v>0</v>
          </cell>
          <cell r="U574">
            <v>0</v>
          </cell>
          <cell r="V574">
            <v>0</v>
          </cell>
          <cell r="X574">
            <v>0</v>
          </cell>
          <cell r="AK574">
            <v>0</v>
          </cell>
          <cell r="AL574">
            <v>0</v>
          </cell>
        </row>
        <row r="575">
          <cell r="B575">
            <v>0</v>
          </cell>
          <cell r="C575">
            <v>0</v>
          </cell>
          <cell r="O575">
            <v>0</v>
          </cell>
          <cell r="Q575">
            <v>0</v>
          </cell>
          <cell r="S575">
            <v>0</v>
          </cell>
          <cell r="T575">
            <v>0</v>
          </cell>
          <cell r="U575">
            <v>0</v>
          </cell>
          <cell r="V575">
            <v>0</v>
          </cell>
          <cell r="X575">
            <v>0</v>
          </cell>
          <cell r="AK575">
            <v>0</v>
          </cell>
          <cell r="AL575">
            <v>0</v>
          </cell>
        </row>
        <row r="576">
          <cell r="B576">
            <v>0</v>
          </cell>
          <cell r="C576">
            <v>0</v>
          </cell>
          <cell r="O576">
            <v>0</v>
          </cell>
          <cell r="Q576">
            <v>0</v>
          </cell>
          <cell r="S576">
            <v>0</v>
          </cell>
          <cell r="T576">
            <v>0</v>
          </cell>
          <cell r="U576">
            <v>0</v>
          </cell>
          <cell r="V576">
            <v>0</v>
          </cell>
          <cell r="X576">
            <v>0</v>
          </cell>
          <cell r="AK576">
            <v>0</v>
          </cell>
          <cell r="AL576">
            <v>0</v>
          </cell>
        </row>
        <row r="577">
          <cell r="B577">
            <v>0</v>
          </cell>
          <cell r="C577">
            <v>0</v>
          </cell>
          <cell r="O577">
            <v>0</v>
          </cell>
          <cell r="Q577">
            <v>0</v>
          </cell>
          <cell r="S577">
            <v>0</v>
          </cell>
          <cell r="T577">
            <v>0</v>
          </cell>
          <cell r="U577">
            <v>0</v>
          </cell>
          <cell r="V577">
            <v>0</v>
          </cell>
          <cell r="X577">
            <v>0</v>
          </cell>
          <cell r="AK577">
            <v>0</v>
          </cell>
          <cell r="AL577">
            <v>0</v>
          </cell>
        </row>
        <row r="578">
          <cell r="B578">
            <v>0</v>
          </cell>
          <cell r="C578">
            <v>0</v>
          </cell>
          <cell r="O578">
            <v>0</v>
          </cell>
          <cell r="Q578">
            <v>0</v>
          </cell>
          <cell r="S578">
            <v>0</v>
          </cell>
          <cell r="T578">
            <v>0</v>
          </cell>
          <cell r="U578">
            <v>0</v>
          </cell>
          <cell r="V578">
            <v>0</v>
          </cell>
          <cell r="X578">
            <v>0</v>
          </cell>
          <cell r="AK578">
            <v>0</v>
          </cell>
          <cell r="AL578">
            <v>0</v>
          </cell>
        </row>
        <row r="579">
          <cell r="B579">
            <v>0</v>
          </cell>
          <cell r="C579">
            <v>0</v>
          </cell>
          <cell r="O579">
            <v>0</v>
          </cell>
          <cell r="Q579">
            <v>0</v>
          </cell>
          <cell r="S579">
            <v>0</v>
          </cell>
          <cell r="T579">
            <v>0</v>
          </cell>
          <cell r="U579">
            <v>0</v>
          </cell>
          <cell r="V579">
            <v>0</v>
          </cell>
          <cell r="X579">
            <v>0</v>
          </cell>
          <cell r="AK579">
            <v>0</v>
          </cell>
          <cell r="AL579">
            <v>0</v>
          </cell>
        </row>
        <row r="580">
          <cell r="B580">
            <v>0</v>
          </cell>
          <cell r="C580">
            <v>0</v>
          </cell>
          <cell r="O580">
            <v>0</v>
          </cell>
          <cell r="Q580">
            <v>0</v>
          </cell>
          <cell r="S580">
            <v>0</v>
          </cell>
          <cell r="T580">
            <v>0</v>
          </cell>
          <cell r="U580">
            <v>0</v>
          </cell>
          <cell r="V580">
            <v>0</v>
          </cell>
          <cell r="X580">
            <v>0</v>
          </cell>
          <cell r="AK580">
            <v>0</v>
          </cell>
          <cell r="AL580">
            <v>0</v>
          </cell>
        </row>
        <row r="581">
          <cell r="B581">
            <v>0</v>
          </cell>
          <cell r="C581">
            <v>0</v>
          </cell>
          <cell r="O581">
            <v>0</v>
          </cell>
          <cell r="Q581">
            <v>0</v>
          </cell>
          <cell r="S581">
            <v>0</v>
          </cell>
          <cell r="T581">
            <v>0</v>
          </cell>
          <cell r="U581">
            <v>0</v>
          </cell>
          <cell r="V581">
            <v>0</v>
          </cell>
          <cell r="X581">
            <v>0</v>
          </cell>
          <cell r="AK581">
            <v>0</v>
          </cell>
          <cell r="AL581">
            <v>0</v>
          </cell>
        </row>
        <row r="582">
          <cell r="B582">
            <v>0</v>
          </cell>
          <cell r="C582">
            <v>0</v>
          </cell>
          <cell r="O582">
            <v>0</v>
          </cell>
          <cell r="Q582">
            <v>0</v>
          </cell>
          <cell r="S582">
            <v>0</v>
          </cell>
          <cell r="T582">
            <v>0</v>
          </cell>
          <cell r="U582">
            <v>0</v>
          </cell>
          <cell r="V582">
            <v>0</v>
          </cell>
          <cell r="X582">
            <v>0</v>
          </cell>
          <cell r="AK582">
            <v>0</v>
          </cell>
          <cell r="AL582">
            <v>0</v>
          </cell>
        </row>
        <row r="583">
          <cell r="B583">
            <v>0</v>
          </cell>
          <cell r="C583">
            <v>0</v>
          </cell>
          <cell r="O583">
            <v>0</v>
          </cell>
          <cell r="Q583">
            <v>0</v>
          </cell>
          <cell r="S583">
            <v>0</v>
          </cell>
          <cell r="T583">
            <v>0</v>
          </cell>
          <cell r="U583">
            <v>0</v>
          </cell>
          <cell r="V583">
            <v>0</v>
          </cell>
          <cell r="X583">
            <v>0</v>
          </cell>
          <cell r="AK583">
            <v>0</v>
          </cell>
          <cell r="AL583">
            <v>0</v>
          </cell>
        </row>
        <row r="584">
          <cell r="B584">
            <v>0</v>
          </cell>
          <cell r="C584">
            <v>0</v>
          </cell>
          <cell r="O584">
            <v>0</v>
          </cell>
          <cell r="Q584">
            <v>0</v>
          </cell>
          <cell r="S584">
            <v>0</v>
          </cell>
          <cell r="T584">
            <v>0</v>
          </cell>
          <cell r="U584">
            <v>0</v>
          </cell>
          <cell r="V584">
            <v>0</v>
          </cell>
          <cell r="X584">
            <v>0</v>
          </cell>
          <cell r="AK584">
            <v>0</v>
          </cell>
          <cell r="AL584">
            <v>0</v>
          </cell>
        </row>
        <row r="585">
          <cell r="B585">
            <v>0</v>
          </cell>
          <cell r="C585">
            <v>0</v>
          </cell>
          <cell r="O585">
            <v>0</v>
          </cell>
          <cell r="Q585">
            <v>0</v>
          </cell>
          <cell r="S585">
            <v>0</v>
          </cell>
          <cell r="T585">
            <v>0</v>
          </cell>
          <cell r="U585">
            <v>0</v>
          </cell>
          <cell r="V585">
            <v>0</v>
          </cell>
          <cell r="X585">
            <v>0</v>
          </cell>
          <cell r="AK585">
            <v>0</v>
          </cell>
          <cell r="AL585">
            <v>0</v>
          </cell>
        </row>
        <row r="586">
          <cell r="B586">
            <v>0</v>
          </cell>
          <cell r="C586">
            <v>0</v>
          </cell>
          <cell r="O586">
            <v>0</v>
          </cell>
          <cell r="Q586">
            <v>0</v>
          </cell>
          <cell r="S586">
            <v>0</v>
          </cell>
          <cell r="T586">
            <v>0</v>
          </cell>
          <cell r="U586">
            <v>0</v>
          </cell>
          <cell r="V586">
            <v>0</v>
          </cell>
          <cell r="X586">
            <v>0</v>
          </cell>
          <cell r="AK586">
            <v>0</v>
          </cell>
          <cell r="AL586">
            <v>0</v>
          </cell>
        </row>
        <row r="587">
          <cell r="B587">
            <v>0</v>
          </cell>
          <cell r="C587">
            <v>0</v>
          </cell>
          <cell r="O587">
            <v>0</v>
          </cell>
          <cell r="Q587">
            <v>0</v>
          </cell>
          <cell r="S587">
            <v>0</v>
          </cell>
          <cell r="T587">
            <v>0</v>
          </cell>
          <cell r="U587">
            <v>0</v>
          </cell>
          <cell r="V587">
            <v>0</v>
          </cell>
          <cell r="X587">
            <v>0</v>
          </cell>
          <cell r="AK587">
            <v>0</v>
          </cell>
          <cell r="AL587">
            <v>0</v>
          </cell>
        </row>
        <row r="588">
          <cell r="B588">
            <v>0</v>
          </cell>
          <cell r="C588">
            <v>0</v>
          </cell>
          <cell r="O588">
            <v>0</v>
          </cell>
          <cell r="Q588">
            <v>0</v>
          </cell>
          <cell r="S588">
            <v>0</v>
          </cell>
          <cell r="T588">
            <v>0</v>
          </cell>
          <cell r="U588">
            <v>0</v>
          </cell>
          <cell r="V588">
            <v>0</v>
          </cell>
          <cell r="X588">
            <v>0</v>
          </cell>
          <cell r="AK588">
            <v>0</v>
          </cell>
          <cell r="AL588">
            <v>0</v>
          </cell>
        </row>
        <row r="589">
          <cell r="B589">
            <v>0</v>
          </cell>
          <cell r="C589">
            <v>0</v>
          </cell>
          <cell r="O589">
            <v>0</v>
          </cell>
          <cell r="Q589">
            <v>0</v>
          </cell>
          <cell r="S589">
            <v>0</v>
          </cell>
          <cell r="T589">
            <v>0</v>
          </cell>
          <cell r="U589">
            <v>0</v>
          </cell>
          <cell r="V589">
            <v>0</v>
          </cell>
          <cell r="X589">
            <v>0</v>
          </cell>
          <cell r="AK589">
            <v>0</v>
          </cell>
          <cell r="AL589">
            <v>0</v>
          </cell>
        </row>
        <row r="590">
          <cell r="B590">
            <v>0</v>
          </cell>
          <cell r="C590">
            <v>0</v>
          </cell>
          <cell r="O590">
            <v>0</v>
          </cell>
          <cell r="Q590">
            <v>0</v>
          </cell>
          <cell r="S590">
            <v>0</v>
          </cell>
          <cell r="T590">
            <v>0</v>
          </cell>
          <cell r="U590">
            <v>0</v>
          </cell>
          <cell r="V590">
            <v>0</v>
          </cell>
          <cell r="X590">
            <v>0</v>
          </cell>
          <cell r="AK590">
            <v>0</v>
          </cell>
          <cell r="AL590">
            <v>0</v>
          </cell>
        </row>
        <row r="591">
          <cell r="B591">
            <v>0</v>
          </cell>
          <cell r="C591">
            <v>0</v>
          </cell>
          <cell r="O591">
            <v>0</v>
          </cell>
          <cell r="Q591">
            <v>0</v>
          </cell>
          <cell r="S591">
            <v>0</v>
          </cell>
          <cell r="T591">
            <v>0</v>
          </cell>
          <cell r="U591">
            <v>0</v>
          </cell>
          <cell r="V591">
            <v>0</v>
          </cell>
          <cell r="X591">
            <v>0</v>
          </cell>
          <cell r="AK591">
            <v>0</v>
          </cell>
          <cell r="AL591">
            <v>0</v>
          </cell>
        </row>
        <row r="592">
          <cell r="B592">
            <v>0</v>
          </cell>
          <cell r="C592">
            <v>0</v>
          </cell>
          <cell r="O592">
            <v>0</v>
          </cell>
          <cell r="Q592">
            <v>0</v>
          </cell>
          <cell r="S592">
            <v>0</v>
          </cell>
          <cell r="T592">
            <v>0</v>
          </cell>
          <cell r="U592">
            <v>0</v>
          </cell>
          <cell r="V592">
            <v>0</v>
          </cell>
          <cell r="X592">
            <v>0</v>
          </cell>
          <cell r="AK592">
            <v>0</v>
          </cell>
          <cell r="AL592">
            <v>0</v>
          </cell>
        </row>
        <row r="593">
          <cell r="B593">
            <v>0</v>
          </cell>
          <cell r="C593">
            <v>0</v>
          </cell>
          <cell r="O593">
            <v>0</v>
          </cell>
          <cell r="Q593">
            <v>0</v>
          </cell>
          <cell r="S593">
            <v>0</v>
          </cell>
          <cell r="T593">
            <v>0</v>
          </cell>
          <cell r="U593">
            <v>0</v>
          </cell>
          <cell r="V593">
            <v>0</v>
          </cell>
          <cell r="X593">
            <v>0</v>
          </cell>
          <cell r="AK593">
            <v>0</v>
          </cell>
          <cell r="AL593">
            <v>0</v>
          </cell>
        </row>
        <row r="594">
          <cell r="B594">
            <v>0</v>
          </cell>
          <cell r="C594">
            <v>0</v>
          </cell>
          <cell r="O594">
            <v>0</v>
          </cell>
          <cell r="Q594">
            <v>0</v>
          </cell>
          <cell r="S594">
            <v>0</v>
          </cell>
          <cell r="T594">
            <v>0</v>
          </cell>
          <cell r="U594">
            <v>0</v>
          </cell>
          <cell r="V594">
            <v>0</v>
          </cell>
          <cell r="X594">
            <v>0</v>
          </cell>
          <cell r="AK594">
            <v>0</v>
          </cell>
          <cell r="AL594">
            <v>0</v>
          </cell>
        </row>
        <row r="595">
          <cell r="B595">
            <v>0</v>
          </cell>
          <cell r="C595">
            <v>0</v>
          </cell>
          <cell r="O595">
            <v>0</v>
          </cell>
          <cell r="Q595">
            <v>0</v>
          </cell>
          <cell r="S595">
            <v>0</v>
          </cell>
          <cell r="T595">
            <v>0</v>
          </cell>
          <cell r="U595">
            <v>0</v>
          </cell>
          <cell r="V595">
            <v>0</v>
          </cell>
          <cell r="X595">
            <v>0</v>
          </cell>
          <cell r="AK595">
            <v>0</v>
          </cell>
          <cell r="AL595">
            <v>0</v>
          </cell>
        </row>
        <row r="596">
          <cell r="B596">
            <v>0</v>
          </cell>
          <cell r="C596">
            <v>0</v>
          </cell>
          <cell r="O596">
            <v>0</v>
          </cell>
          <cell r="Q596">
            <v>0</v>
          </cell>
          <cell r="S596">
            <v>0</v>
          </cell>
          <cell r="T596">
            <v>0</v>
          </cell>
          <cell r="U596">
            <v>0</v>
          </cell>
          <cell r="V596">
            <v>0</v>
          </cell>
          <cell r="X596">
            <v>0</v>
          </cell>
          <cell r="AK596">
            <v>0</v>
          </cell>
          <cell r="AL596">
            <v>0</v>
          </cell>
        </row>
        <row r="597">
          <cell r="B597">
            <v>0</v>
          </cell>
          <cell r="C597">
            <v>0</v>
          </cell>
          <cell r="O597">
            <v>0</v>
          </cell>
          <cell r="Q597">
            <v>0</v>
          </cell>
          <cell r="S597">
            <v>0</v>
          </cell>
          <cell r="T597">
            <v>0</v>
          </cell>
          <cell r="U597">
            <v>0</v>
          </cell>
          <cell r="V597">
            <v>0</v>
          </cell>
          <cell r="X597">
            <v>0</v>
          </cell>
          <cell r="AK597">
            <v>0</v>
          </cell>
          <cell r="AL597">
            <v>0</v>
          </cell>
        </row>
        <row r="598">
          <cell r="B598">
            <v>0</v>
          </cell>
          <cell r="C598">
            <v>0</v>
          </cell>
          <cell r="O598">
            <v>0</v>
          </cell>
          <cell r="Q598">
            <v>0</v>
          </cell>
          <cell r="S598">
            <v>0</v>
          </cell>
          <cell r="T598">
            <v>0</v>
          </cell>
          <cell r="U598">
            <v>0</v>
          </cell>
          <cell r="V598">
            <v>0</v>
          </cell>
          <cell r="X598">
            <v>0</v>
          </cell>
          <cell r="AK598">
            <v>0</v>
          </cell>
          <cell r="AL598">
            <v>0</v>
          </cell>
        </row>
        <row r="599">
          <cell r="B599">
            <v>0</v>
          </cell>
          <cell r="C599">
            <v>0</v>
          </cell>
          <cell r="O599">
            <v>0</v>
          </cell>
          <cell r="Q599">
            <v>0</v>
          </cell>
          <cell r="S599">
            <v>0</v>
          </cell>
          <cell r="T599">
            <v>0</v>
          </cell>
          <cell r="U599">
            <v>0</v>
          </cell>
          <cell r="V599">
            <v>0</v>
          </cell>
          <cell r="X599">
            <v>0</v>
          </cell>
          <cell r="AK599">
            <v>0</v>
          </cell>
          <cell r="AL599">
            <v>0</v>
          </cell>
        </row>
        <row r="600">
          <cell r="B600">
            <v>0</v>
          </cell>
          <cell r="C600">
            <v>0</v>
          </cell>
          <cell r="O600">
            <v>0</v>
          </cell>
          <cell r="Q600">
            <v>0</v>
          </cell>
          <cell r="S600">
            <v>0</v>
          </cell>
          <cell r="T600">
            <v>0</v>
          </cell>
          <cell r="U600">
            <v>0</v>
          </cell>
          <cell r="V600">
            <v>0</v>
          </cell>
          <cell r="X600">
            <v>0</v>
          </cell>
          <cell r="AK600">
            <v>0</v>
          </cell>
          <cell r="AL600">
            <v>0</v>
          </cell>
        </row>
        <row r="601">
          <cell r="B601">
            <v>0</v>
          </cell>
          <cell r="C601">
            <v>0</v>
          </cell>
          <cell r="O601">
            <v>0</v>
          </cell>
          <cell r="Q601">
            <v>0</v>
          </cell>
          <cell r="S601">
            <v>0</v>
          </cell>
          <cell r="T601">
            <v>0</v>
          </cell>
          <cell r="U601">
            <v>0</v>
          </cell>
          <cell r="V601">
            <v>0</v>
          </cell>
          <cell r="X601">
            <v>0</v>
          </cell>
          <cell r="AK601">
            <v>0</v>
          </cell>
          <cell r="AL601">
            <v>0</v>
          </cell>
        </row>
        <row r="602">
          <cell r="B602">
            <v>0</v>
          </cell>
          <cell r="C602">
            <v>0</v>
          </cell>
          <cell r="O602">
            <v>0</v>
          </cell>
          <cell r="Q602">
            <v>0</v>
          </cell>
          <cell r="S602">
            <v>0</v>
          </cell>
          <cell r="T602">
            <v>0</v>
          </cell>
          <cell r="U602">
            <v>0</v>
          </cell>
          <cell r="V602">
            <v>0</v>
          </cell>
          <cell r="X602">
            <v>0</v>
          </cell>
          <cell r="AK602">
            <v>0</v>
          </cell>
          <cell r="AL602">
            <v>0</v>
          </cell>
        </row>
        <row r="603">
          <cell r="B603">
            <v>0</v>
          </cell>
          <cell r="C603">
            <v>0</v>
          </cell>
          <cell r="O603">
            <v>0</v>
          </cell>
          <cell r="Q603">
            <v>0</v>
          </cell>
          <cell r="S603">
            <v>0</v>
          </cell>
          <cell r="T603">
            <v>0</v>
          </cell>
          <cell r="U603">
            <v>0</v>
          </cell>
          <cell r="V603">
            <v>0</v>
          </cell>
          <cell r="X603">
            <v>0</v>
          </cell>
          <cell r="AK603">
            <v>0</v>
          </cell>
          <cell r="AL603">
            <v>0</v>
          </cell>
        </row>
        <row r="604">
          <cell r="B604">
            <v>0</v>
          </cell>
          <cell r="C604">
            <v>0</v>
          </cell>
          <cell r="O604">
            <v>0</v>
          </cell>
          <cell r="Q604">
            <v>0</v>
          </cell>
          <cell r="S604">
            <v>0</v>
          </cell>
          <cell r="T604">
            <v>0</v>
          </cell>
          <cell r="U604">
            <v>0</v>
          </cell>
          <cell r="V604">
            <v>0</v>
          </cell>
          <cell r="X604">
            <v>0</v>
          </cell>
          <cell r="AK604">
            <v>0</v>
          </cell>
          <cell r="AL604">
            <v>0</v>
          </cell>
        </row>
        <row r="605">
          <cell r="B605">
            <v>0</v>
          </cell>
          <cell r="C605">
            <v>0</v>
          </cell>
          <cell r="O605">
            <v>0</v>
          </cell>
          <cell r="Q605">
            <v>0</v>
          </cell>
          <cell r="S605">
            <v>0</v>
          </cell>
          <cell r="T605">
            <v>0</v>
          </cell>
          <cell r="U605">
            <v>0</v>
          </cell>
          <cell r="V605">
            <v>0</v>
          </cell>
          <cell r="X605">
            <v>0</v>
          </cell>
          <cell r="AK605">
            <v>0</v>
          </cell>
          <cell r="AL605">
            <v>0</v>
          </cell>
        </row>
        <row r="606">
          <cell r="B606">
            <v>0</v>
          </cell>
          <cell r="C606">
            <v>0</v>
          </cell>
          <cell r="O606">
            <v>0</v>
          </cell>
          <cell r="Q606">
            <v>0</v>
          </cell>
          <cell r="S606">
            <v>0</v>
          </cell>
          <cell r="T606">
            <v>0</v>
          </cell>
          <cell r="U606">
            <v>0</v>
          </cell>
          <cell r="V606">
            <v>0</v>
          </cell>
          <cell r="X606">
            <v>0</v>
          </cell>
          <cell r="AK606">
            <v>0</v>
          </cell>
          <cell r="AL606">
            <v>0</v>
          </cell>
        </row>
        <row r="607">
          <cell r="B607">
            <v>0</v>
          </cell>
          <cell r="C607">
            <v>0</v>
          </cell>
          <cell r="O607">
            <v>0</v>
          </cell>
          <cell r="Q607">
            <v>0</v>
          </cell>
          <cell r="S607">
            <v>0</v>
          </cell>
          <cell r="T607">
            <v>0</v>
          </cell>
          <cell r="U607">
            <v>0</v>
          </cell>
          <cell r="V607">
            <v>0</v>
          </cell>
          <cell r="X607">
            <v>0</v>
          </cell>
          <cell r="AK607">
            <v>0</v>
          </cell>
          <cell r="AL607">
            <v>0</v>
          </cell>
        </row>
        <row r="608">
          <cell r="B608">
            <v>0</v>
          </cell>
          <cell r="C608">
            <v>0</v>
          </cell>
          <cell r="O608">
            <v>0</v>
          </cell>
          <cell r="Q608">
            <v>0</v>
          </cell>
          <cell r="S608">
            <v>0</v>
          </cell>
          <cell r="T608">
            <v>0</v>
          </cell>
          <cell r="U608">
            <v>0</v>
          </cell>
          <cell r="V608">
            <v>0</v>
          </cell>
          <cell r="X608">
            <v>0</v>
          </cell>
          <cell r="AK608">
            <v>0</v>
          </cell>
          <cell r="AL608">
            <v>0</v>
          </cell>
        </row>
        <row r="609">
          <cell r="B609">
            <v>0</v>
          </cell>
          <cell r="C609">
            <v>0</v>
          </cell>
          <cell r="O609">
            <v>0</v>
          </cell>
          <cell r="Q609">
            <v>0</v>
          </cell>
          <cell r="S609">
            <v>0</v>
          </cell>
          <cell r="T609">
            <v>0</v>
          </cell>
          <cell r="U609">
            <v>0</v>
          </cell>
          <cell r="V609">
            <v>0</v>
          </cell>
          <cell r="X609">
            <v>0</v>
          </cell>
          <cell r="AK609">
            <v>0</v>
          </cell>
          <cell r="AL609">
            <v>0</v>
          </cell>
        </row>
        <row r="610">
          <cell r="B610">
            <v>0</v>
          </cell>
          <cell r="C610">
            <v>0</v>
          </cell>
          <cell r="O610">
            <v>0</v>
          </cell>
          <cell r="Q610">
            <v>0</v>
          </cell>
          <cell r="S610">
            <v>0</v>
          </cell>
          <cell r="T610">
            <v>0</v>
          </cell>
          <cell r="U610">
            <v>0</v>
          </cell>
          <cell r="V610">
            <v>0</v>
          </cell>
          <cell r="X610">
            <v>0</v>
          </cell>
          <cell r="AK610">
            <v>0</v>
          </cell>
          <cell r="AL610">
            <v>0</v>
          </cell>
        </row>
        <row r="611">
          <cell r="B611">
            <v>0</v>
          </cell>
          <cell r="C611">
            <v>0</v>
          </cell>
          <cell r="O611">
            <v>0</v>
          </cell>
          <cell r="Q611">
            <v>0</v>
          </cell>
          <cell r="S611">
            <v>0</v>
          </cell>
          <cell r="T611">
            <v>0</v>
          </cell>
          <cell r="U611">
            <v>0</v>
          </cell>
          <cell r="V611">
            <v>0</v>
          </cell>
          <cell r="X611">
            <v>0</v>
          </cell>
          <cell r="AK611">
            <v>0</v>
          </cell>
          <cell r="AL611">
            <v>0</v>
          </cell>
        </row>
        <row r="612">
          <cell r="B612">
            <v>0</v>
          </cell>
          <cell r="C612">
            <v>0</v>
          </cell>
          <cell r="O612">
            <v>0</v>
          </cell>
          <cell r="Q612">
            <v>0</v>
          </cell>
          <cell r="S612">
            <v>0</v>
          </cell>
          <cell r="T612">
            <v>0</v>
          </cell>
          <cell r="U612">
            <v>0</v>
          </cell>
          <cell r="V612">
            <v>0</v>
          </cell>
          <cell r="X612">
            <v>0</v>
          </cell>
          <cell r="AK612">
            <v>0</v>
          </cell>
          <cell r="AL612">
            <v>0</v>
          </cell>
        </row>
        <row r="613">
          <cell r="B613">
            <v>0</v>
          </cell>
          <cell r="C613">
            <v>0</v>
          </cell>
          <cell r="O613">
            <v>0</v>
          </cell>
          <cell r="Q613">
            <v>0</v>
          </cell>
          <cell r="S613">
            <v>0</v>
          </cell>
          <cell r="T613">
            <v>0</v>
          </cell>
          <cell r="U613">
            <v>0</v>
          </cell>
          <cell r="V613">
            <v>0</v>
          </cell>
          <cell r="X613">
            <v>0</v>
          </cell>
          <cell r="AK613">
            <v>0</v>
          </cell>
          <cell r="AL613">
            <v>0</v>
          </cell>
        </row>
        <row r="614">
          <cell r="B614">
            <v>0</v>
          </cell>
          <cell r="C614">
            <v>0</v>
          </cell>
          <cell r="O614">
            <v>0</v>
          </cell>
          <cell r="Q614">
            <v>0</v>
          </cell>
          <cell r="S614">
            <v>0</v>
          </cell>
          <cell r="T614">
            <v>0</v>
          </cell>
          <cell r="U614">
            <v>0</v>
          </cell>
          <cell r="V614">
            <v>0</v>
          </cell>
          <cell r="X614">
            <v>0</v>
          </cell>
          <cell r="AK614">
            <v>0</v>
          </cell>
          <cell r="AL614">
            <v>0</v>
          </cell>
        </row>
        <row r="615">
          <cell r="B615">
            <v>0</v>
          </cell>
          <cell r="C615">
            <v>0</v>
          </cell>
          <cell r="O615">
            <v>0</v>
          </cell>
          <cell r="Q615">
            <v>0</v>
          </cell>
          <cell r="S615">
            <v>0</v>
          </cell>
          <cell r="T615">
            <v>0</v>
          </cell>
          <cell r="U615">
            <v>0</v>
          </cell>
          <cell r="V615">
            <v>0</v>
          </cell>
          <cell r="X615">
            <v>0</v>
          </cell>
          <cell r="AK615">
            <v>0</v>
          </cell>
          <cell r="AL615">
            <v>0</v>
          </cell>
        </row>
        <row r="616">
          <cell r="B616">
            <v>0</v>
          </cell>
          <cell r="C616">
            <v>0</v>
          </cell>
          <cell r="O616">
            <v>0</v>
          </cell>
          <cell r="Q616">
            <v>0</v>
          </cell>
          <cell r="S616">
            <v>0</v>
          </cell>
          <cell r="T616">
            <v>0</v>
          </cell>
          <cell r="U616">
            <v>0</v>
          </cell>
          <cell r="V616">
            <v>0</v>
          </cell>
          <cell r="X616">
            <v>0</v>
          </cell>
          <cell r="AK616">
            <v>0</v>
          </cell>
          <cell r="AL616">
            <v>0</v>
          </cell>
        </row>
        <row r="617">
          <cell r="B617">
            <v>0</v>
          </cell>
          <cell r="C617">
            <v>0</v>
          </cell>
          <cell r="O617">
            <v>0</v>
          </cell>
          <cell r="Q617">
            <v>0</v>
          </cell>
          <cell r="S617">
            <v>0</v>
          </cell>
          <cell r="T617">
            <v>0</v>
          </cell>
          <cell r="U617">
            <v>0</v>
          </cell>
          <cell r="V617">
            <v>0</v>
          </cell>
          <cell r="X617">
            <v>0</v>
          </cell>
          <cell r="AK617">
            <v>0</v>
          </cell>
          <cell r="AL617">
            <v>0</v>
          </cell>
        </row>
        <row r="618">
          <cell r="B618">
            <v>0</v>
          </cell>
          <cell r="C618">
            <v>0</v>
          </cell>
          <cell r="O618">
            <v>0</v>
          </cell>
          <cell r="Q618">
            <v>0</v>
          </cell>
          <cell r="S618">
            <v>0</v>
          </cell>
          <cell r="T618">
            <v>0</v>
          </cell>
          <cell r="U618">
            <v>0</v>
          </cell>
          <cell r="V618">
            <v>0</v>
          </cell>
          <cell r="X618">
            <v>0</v>
          </cell>
          <cell r="AK618">
            <v>0</v>
          </cell>
          <cell r="AL618">
            <v>0</v>
          </cell>
        </row>
        <row r="619">
          <cell r="B619">
            <v>0</v>
          </cell>
          <cell r="C619">
            <v>0</v>
          </cell>
          <cell r="O619">
            <v>0</v>
          </cell>
          <cell r="Q619">
            <v>0</v>
          </cell>
          <cell r="S619">
            <v>0</v>
          </cell>
          <cell r="T619">
            <v>0</v>
          </cell>
          <cell r="U619">
            <v>0</v>
          </cell>
          <cell r="V619">
            <v>0</v>
          </cell>
          <cell r="X619">
            <v>0</v>
          </cell>
          <cell r="AK619">
            <v>0</v>
          </cell>
          <cell r="AL619">
            <v>0</v>
          </cell>
        </row>
        <row r="620">
          <cell r="B620">
            <v>0</v>
          </cell>
          <cell r="C620">
            <v>0</v>
          </cell>
          <cell r="O620">
            <v>0</v>
          </cell>
          <cell r="Q620">
            <v>0</v>
          </cell>
          <cell r="S620">
            <v>0</v>
          </cell>
          <cell r="T620">
            <v>0</v>
          </cell>
          <cell r="U620">
            <v>0</v>
          </cell>
          <cell r="V620">
            <v>0</v>
          </cell>
          <cell r="X620">
            <v>0</v>
          </cell>
          <cell r="AK620">
            <v>0</v>
          </cell>
          <cell r="AL620">
            <v>0</v>
          </cell>
        </row>
        <row r="621">
          <cell r="B621">
            <v>0</v>
          </cell>
          <cell r="C621">
            <v>0</v>
          </cell>
          <cell r="O621">
            <v>0</v>
          </cell>
          <cell r="Q621">
            <v>0</v>
          </cell>
          <cell r="S621">
            <v>0</v>
          </cell>
          <cell r="T621">
            <v>0</v>
          </cell>
          <cell r="U621">
            <v>0</v>
          </cell>
          <cell r="V621">
            <v>0</v>
          </cell>
          <cell r="X621">
            <v>0</v>
          </cell>
          <cell r="AK621">
            <v>0</v>
          </cell>
          <cell r="AL621">
            <v>0</v>
          </cell>
        </row>
        <row r="622">
          <cell r="B622">
            <v>0</v>
          </cell>
          <cell r="C622">
            <v>0</v>
          </cell>
          <cell r="O622">
            <v>0</v>
          </cell>
          <cell r="Q622">
            <v>0</v>
          </cell>
          <cell r="S622">
            <v>0</v>
          </cell>
          <cell r="T622">
            <v>0</v>
          </cell>
          <cell r="U622">
            <v>0</v>
          </cell>
          <cell r="V622">
            <v>0</v>
          </cell>
          <cell r="X622">
            <v>0</v>
          </cell>
          <cell r="AK622">
            <v>0</v>
          </cell>
          <cell r="AL622">
            <v>0</v>
          </cell>
        </row>
        <row r="623">
          <cell r="B623">
            <v>0</v>
          </cell>
          <cell r="C623">
            <v>0</v>
          </cell>
          <cell r="O623">
            <v>0</v>
          </cell>
          <cell r="Q623">
            <v>0</v>
          </cell>
          <cell r="S623">
            <v>0</v>
          </cell>
          <cell r="T623">
            <v>0</v>
          </cell>
          <cell r="U623">
            <v>0</v>
          </cell>
          <cell r="V623">
            <v>0</v>
          </cell>
          <cell r="X623">
            <v>0</v>
          </cell>
          <cell r="AK623">
            <v>0</v>
          </cell>
          <cell r="AL623">
            <v>0</v>
          </cell>
        </row>
        <row r="624">
          <cell r="B624">
            <v>0</v>
          </cell>
          <cell r="C624">
            <v>0</v>
          </cell>
          <cell r="O624">
            <v>0</v>
          </cell>
          <cell r="Q624">
            <v>0</v>
          </cell>
          <cell r="S624">
            <v>0</v>
          </cell>
          <cell r="T624">
            <v>0</v>
          </cell>
          <cell r="U624">
            <v>0</v>
          </cell>
          <cell r="V624">
            <v>0</v>
          </cell>
          <cell r="X624">
            <v>0</v>
          </cell>
          <cell r="AK624">
            <v>0</v>
          </cell>
          <cell r="AL624">
            <v>0</v>
          </cell>
        </row>
        <row r="625">
          <cell r="B625">
            <v>0</v>
          </cell>
          <cell r="C625">
            <v>0</v>
          </cell>
          <cell r="O625">
            <v>0</v>
          </cell>
          <cell r="Q625">
            <v>0</v>
          </cell>
          <cell r="S625">
            <v>0</v>
          </cell>
          <cell r="T625">
            <v>0</v>
          </cell>
          <cell r="U625">
            <v>0</v>
          </cell>
          <cell r="V625">
            <v>0</v>
          </cell>
          <cell r="X625">
            <v>0</v>
          </cell>
          <cell r="AK625">
            <v>0</v>
          </cell>
          <cell r="AL625">
            <v>0</v>
          </cell>
        </row>
        <row r="626">
          <cell r="B626">
            <v>0</v>
          </cell>
          <cell r="C626">
            <v>0</v>
          </cell>
          <cell r="O626">
            <v>0</v>
          </cell>
          <cell r="Q626">
            <v>0</v>
          </cell>
          <cell r="S626">
            <v>0</v>
          </cell>
          <cell r="T626">
            <v>0</v>
          </cell>
          <cell r="U626">
            <v>0</v>
          </cell>
          <cell r="V626">
            <v>0</v>
          </cell>
          <cell r="X626">
            <v>0</v>
          </cell>
          <cell r="AK626">
            <v>0</v>
          </cell>
          <cell r="AL626">
            <v>0</v>
          </cell>
        </row>
        <row r="627">
          <cell r="B627">
            <v>0</v>
          </cell>
          <cell r="C627">
            <v>0</v>
          </cell>
          <cell r="O627">
            <v>0</v>
          </cell>
          <cell r="Q627">
            <v>0</v>
          </cell>
          <cell r="S627">
            <v>0</v>
          </cell>
          <cell r="T627">
            <v>0</v>
          </cell>
          <cell r="U627">
            <v>0</v>
          </cell>
          <cell r="V627">
            <v>0</v>
          </cell>
          <cell r="X627">
            <v>0</v>
          </cell>
          <cell r="AK627">
            <v>0</v>
          </cell>
          <cell r="AL627">
            <v>0</v>
          </cell>
        </row>
        <row r="628">
          <cell r="B628">
            <v>0</v>
          </cell>
          <cell r="C628">
            <v>0</v>
          </cell>
          <cell r="O628">
            <v>0</v>
          </cell>
          <cell r="Q628">
            <v>0</v>
          </cell>
          <cell r="S628">
            <v>0</v>
          </cell>
          <cell r="T628">
            <v>0</v>
          </cell>
          <cell r="U628">
            <v>0</v>
          </cell>
          <cell r="V628">
            <v>0</v>
          </cell>
          <cell r="X628">
            <v>0</v>
          </cell>
          <cell r="AK628">
            <v>0</v>
          </cell>
          <cell r="AL628">
            <v>0</v>
          </cell>
        </row>
        <row r="629">
          <cell r="B629">
            <v>0</v>
          </cell>
          <cell r="C629">
            <v>0</v>
          </cell>
          <cell r="O629">
            <v>0</v>
          </cell>
          <cell r="Q629">
            <v>0</v>
          </cell>
          <cell r="S629">
            <v>0</v>
          </cell>
          <cell r="T629">
            <v>0</v>
          </cell>
          <cell r="U629">
            <v>0</v>
          </cell>
          <cell r="V629">
            <v>0</v>
          </cell>
          <cell r="X629">
            <v>0</v>
          </cell>
          <cell r="AK629">
            <v>0</v>
          </cell>
          <cell r="AL629">
            <v>0</v>
          </cell>
        </row>
        <row r="630">
          <cell r="B630">
            <v>0</v>
          </cell>
          <cell r="C630">
            <v>0</v>
          </cell>
          <cell r="O630">
            <v>0</v>
          </cell>
          <cell r="Q630">
            <v>0</v>
          </cell>
          <cell r="S630">
            <v>0</v>
          </cell>
          <cell r="T630">
            <v>0</v>
          </cell>
          <cell r="U630">
            <v>0</v>
          </cell>
          <cell r="V630">
            <v>0</v>
          </cell>
          <cell r="X630">
            <v>0</v>
          </cell>
          <cell r="AK630">
            <v>0</v>
          </cell>
          <cell r="AL630">
            <v>0</v>
          </cell>
        </row>
        <row r="631">
          <cell r="B631">
            <v>0</v>
          </cell>
          <cell r="C631">
            <v>0</v>
          </cell>
          <cell r="O631">
            <v>0</v>
          </cell>
          <cell r="Q631">
            <v>0</v>
          </cell>
          <cell r="S631">
            <v>0</v>
          </cell>
          <cell r="T631">
            <v>0</v>
          </cell>
          <cell r="U631">
            <v>0</v>
          </cell>
          <cell r="V631">
            <v>0</v>
          </cell>
          <cell r="X631">
            <v>0</v>
          </cell>
          <cell r="AK631">
            <v>0</v>
          </cell>
          <cell r="AL631">
            <v>0</v>
          </cell>
        </row>
        <row r="632">
          <cell r="B632">
            <v>0</v>
          </cell>
          <cell r="C632">
            <v>0</v>
          </cell>
          <cell r="O632">
            <v>0</v>
          </cell>
          <cell r="Q632">
            <v>0</v>
          </cell>
          <cell r="S632">
            <v>0</v>
          </cell>
          <cell r="T632">
            <v>0</v>
          </cell>
          <cell r="U632">
            <v>0</v>
          </cell>
          <cell r="V632">
            <v>0</v>
          </cell>
          <cell r="X632">
            <v>0</v>
          </cell>
          <cell r="AK632">
            <v>0</v>
          </cell>
          <cell r="AL632">
            <v>0</v>
          </cell>
        </row>
        <row r="633">
          <cell r="B633">
            <v>0</v>
          </cell>
          <cell r="C633">
            <v>0</v>
          </cell>
          <cell r="O633">
            <v>0</v>
          </cell>
          <cell r="Q633">
            <v>0</v>
          </cell>
          <cell r="S633">
            <v>0</v>
          </cell>
          <cell r="T633">
            <v>0</v>
          </cell>
          <cell r="U633">
            <v>0</v>
          </cell>
          <cell r="V633">
            <v>0</v>
          </cell>
          <cell r="X633">
            <v>0</v>
          </cell>
          <cell r="AK633">
            <v>0</v>
          </cell>
          <cell r="AL633">
            <v>0</v>
          </cell>
        </row>
        <row r="634">
          <cell r="B634">
            <v>0</v>
          </cell>
          <cell r="C634">
            <v>0</v>
          </cell>
          <cell r="O634">
            <v>0</v>
          </cell>
          <cell r="Q634">
            <v>0</v>
          </cell>
          <cell r="S634">
            <v>0</v>
          </cell>
          <cell r="T634">
            <v>0</v>
          </cell>
          <cell r="U634">
            <v>0</v>
          </cell>
          <cell r="V634">
            <v>0</v>
          </cell>
          <cell r="X634">
            <v>0</v>
          </cell>
          <cell r="AK634">
            <v>0</v>
          </cell>
          <cell r="AL634">
            <v>0</v>
          </cell>
        </row>
        <row r="635">
          <cell r="B635">
            <v>0</v>
          </cell>
          <cell r="C635">
            <v>0</v>
          </cell>
          <cell r="O635">
            <v>0</v>
          </cell>
          <cell r="Q635">
            <v>0</v>
          </cell>
          <cell r="S635">
            <v>0</v>
          </cell>
          <cell r="T635">
            <v>0</v>
          </cell>
          <cell r="U635">
            <v>0</v>
          </cell>
          <cell r="V635">
            <v>0</v>
          </cell>
          <cell r="X635">
            <v>0</v>
          </cell>
          <cell r="AK635">
            <v>0</v>
          </cell>
          <cell r="AL635">
            <v>0</v>
          </cell>
        </row>
        <row r="636">
          <cell r="B636">
            <v>0</v>
          </cell>
          <cell r="C636">
            <v>0</v>
          </cell>
          <cell r="O636">
            <v>0</v>
          </cell>
          <cell r="Q636">
            <v>0</v>
          </cell>
          <cell r="S636">
            <v>0</v>
          </cell>
          <cell r="T636">
            <v>0</v>
          </cell>
          <cell r="U636">
            <v>0</v>
          </cell>
          <cell r="V636">
            <v>0</v>
          </cell>
          <cell r="X636">
            <v>0</v>
          </cell>
          <cell r="AK636">
            <v>0</v>
          </cell>
          <cell r="AL636">
            <v>0</v>
          </cell>
        </row>
        <row r="637">
          <cell r="B637">
            <v>0</v>
          </cell>
          <cell r="C637">
            <v>0</v>
          </cell>
          <cell r="O637">
            <v>0</v>
          </cell>
          <cell r="Q637">
            <v>0</v>
          </cell>
          <cell r="S637">
            <v>0</v>
          </cell>
          <cell r="T637">
            <v>0</v>
          </cell>
          <cell r="U637">
            <v>0</v>
          </cell>
          <cell r="V637">
            <v>0</v>
          </cell>
          <cell r="X637">
            <v>0</v>
          </cell>
          <cell r="AK637">
            <v>0</v>
          </cell>
          <cell r="AL637">
            <v>0</v>
          </cell>
        </row>
        <row r="638">
          <cell r="B638">
            <v>0</v>
          </cell>
          <cell r="C638">
            <v>0</v>
          </cell>
          <cell r="O638">
            <v>0</v>
          </cell>
          <cell r="Q638">
            <v>0</v>
          </cell>
          <cell r="S638">
            <v>0</v>
          </cell>
          <cell r="T638">
            <v>0</v>
          </cell>
          <cell r="U638">
            <v>0</v>
          </cell>
          <cell r="V638">
            <v>0</v>
          </cell>
          <cell r="X638">
            <v>0</v>
          </cell>
          <cell r="AK638">
            <v>0</v>
          </cell>
          <cell r="AL638">
            <v>0</v>
          </cell>
        </row>
        <row r="639">
          <cell r="B639">
            <v>0</v>
          </cell>
          <cell r="C639">
            <v>0</v>
          </cell>
          <cell r="O639">
            <v>0</v>
          </cell>
          <cell r="Q639">
            <v>0</v>
          </cell>
          <cell r="S639">
            <v>0</v>
          </cell>
          <cell r="T639">
            <v>0</v>
          </cell>
          <cell r="U639">
            <v>0</v>
          </cell>
          <cell r="V639">
            <v>0</v>
          </cell>
          <cell r="X639">
            <v>0</v>
          </cell>
          <cell r="AK639">
            <v>0</v>
          </cell>
          <cell r="AL639">
            <v>0</v>
          </cell>
        </row>
        <row r="640">
          <cell r="B640">
            <v>0</v>
          </cell>
          <cell r="C640">
            <v>0</v>
          </cell>
          <cell r="O640">
            <v>0</v>
          </cell>
          <cell r="Q640">
            <v>0</v>
          </cell>
          <cell r="S640">
            <v>0</v>
          </cell>
          <cell r="T640">
            <v>0</v>
          </cell>
          <cell r="U640">
            <v>0</v>
          </cell>
          <cell r="V640">
            <v>0</v>
          </cell>
          <cell r="X640">
            <v>0</v>
          </cell>
          <cell r="AK640">
            <v>0</v>
          </cell>
          <cell r="AL640">
            <v>0</v>
          </cell>
        </row>
        <row r="641">
          <cell r="B641">
            <v>0</v>
          </cell>
          <cell r="C641">
            <v>0</v>
          </cell>
          <cell r="O641">
            <v>0</v>
          </cell>
          <cell r="Q641">
            <v>0</v>
          </cell>
          <cell r="S641">
            <v>0</v>
          </cell>
          <cell r="T641">
            <v>0</v>
          </cell>
          <cell r="U641">
            <v>0</v>
          </cell>
          <cell r="V641">
            <v>0</v>
          </cell>
          <cell r="X641">
            <v>0</v>
          </cell>
          <cell r="AK641">
            <v>0</v>
          </cell>
          <cell r="AL641">
            <v>0</v>
          </cell>
        </row>
        <row r="642">
          <cell r="B642">
            <v>0</v>
          </cell>
          <cell r="C642">
            <v>0</v>
          </cell>
          <cell r="O642">
            <v>0</v>
          </cell>
          <cell r="Q642">
            <v>0</v>
          </cell>
          <cell r="S642">
            <v>0</v>
          </cell>
          <cell r="T642">
            <v>0</v>
          </cell>
          <cell r="U642">
            <v>0</v>
          </cell>
          <cell r="V642">
            <v>0</v>
          </cell>
          <cell r="X642">
            <v>0</v>
          </cell>
          <cell r="AK642">
            <v>0</v>
          </cell>
          <cell r="AL642">
            <v>0</v>
          </cell>
        </row>
        <row r="643">
          <cell r="B643">
            <v>0</v>
          </cell>
          <cell r="C643">
            <v>0</v>
          </cell>
          <cell r="O643">
            <v>0</v>
          </cell>
          <cell r="Q643">
            <v>0</v>
          </cell>
          <cell r="S643">
            <v>0</v>
          </cell>
          <cell r="T643">
            <v>0</v>
          </cell>
          <cell r="U643">
            <v>0</v>
          </cell>
          <cell r="V643">
            <v>0</v>
          </cell>
          <cell r="X643">
            <v>0</v>
          </cell>
          <cell r="AK643">
            <v>0</v>
          </cell>
          <cell r="AL643">
            <v>0</v>
          </cell>
        </row>
        <row r="644">
          <cell r="B644">
            <v>0</v>
          </cell>
          <cell r="C644">
            <v>0</v>
          </cell>
          <cell r="O644">
            <v>0</v>
          </cell>
          <cell r="Q644">
            <v>0</v>
          </cell>
          <cell r="S644">
            <v>0</v>
          </cell>
          <cell r="T644">
            <v>0</v>
          </cell>
          <cell r="U644">
            <v>0</v>
          </cell>
          <cell r="V644">
            <v>0</v>
          </cell>
          <cell r="X644">
            <v>0</v>
          </cell>
          <cell r="AK644">
            <v>0</v>
          </cell>
          <cell r="AL644">
            <v>0</v>
          </cell>
        </row>
        <row r="645">
          <cell r="B645">
            <v>0</v>
          </cell>
          <cell r="C645">
            <v>0</v>
          </cell>
          <cell r="O645">
            <v>0</v>
          </cell>
          <cell r="Q645">
            <v>0</v>
          </cell>
          <cell r="S645">
            <v>0</v>
          </cell>
          <cell r="T645">
            <v>0</v>
          </cell>
          <cell r="U645">
            <v>0</v>
          </cell>
          <cell r="V645">
            <v>0</v>
          </cell>
          <cell r="X645">
            <v>0</v>
          </cell>
          <cell r="AK645">
            <v>0</v>
          </cell>
          <cell r="AL645">
            <v>0</v>
          </cell>
        </row>
        <row r="646">
          <cell r="B646">
            <v>0</v>
          </cell>
          <cell r="C646">
            <v>0</v>
          </cell>
          <cell r="O646">
            <v>0</v>
          </cell>
          <cell r="Q646">
            <v>0</v>
          </cell>
          <cell r="S646">
            <v>0</v>
          </cell>
          <cell r="T646">
            <v>0</v>
          </cell>
          <cell r="U646">
            <v>0</v>
          </cell>
          <cell r="V646">
            <v>0</v>
          </cell>
          <cell r="X646">
            <v>0</v>
          </cell>
          <cell r="AK646">
            <v>0</v>
          </cell>
          <cell r="AL646">
            <v>0</v>
          </cell>
        </row>
        <row r="647">
          <cell r="B647">
            <v>0</v>
          </cell>
          <cell r="C647">
            <v>0</v>
          </cell>
          <cell r="O647">
            <v>0</v>
          </cell>
          <cell r="Q647">
            <v>0</v>
          </cell>
          <cell r="S647">
            <v>0</v>
          </cell>
          <cell r="T647">
            <v>0</v>
          </cell>
          <cell r="U647">
            <v>0</v>
          </cell>
          <cell r="V647">
            <v>0</v>
          </cell>
          <cell r="X647">
            <v>0</v>
          </cell>
          <cell r="AK647">
            <v>0</v>
          </cell>
          <cell r="AL647">
            <v>0</v>
          </cell>
        </row>
        <row r="648">
          <cell r="B648">
            <v>0</v>
          </cell>
          <cell r="C648">
            <v>0</v>
          </cell>
          <cell r="O648">
            <v>0</v>
          </cell>
          <cell r="Q648">
            <v>0</v>
          </cell>
          <cell r="S648">
            <v>0</v>
          </cell>
          <cell r="T648">
            <v>0</v>
          </cell>
          <cell r="U648">
            <v>0</v>
          </cell>
          <cell r="V648">
            <v>0</v>
          </cell>
          <cell r="X648">
            <v>0</v>
          </cell>
          <cell r="AK648">
            <v>0</v>
          </cell>
          <cell r="AL648">
            <v>0</v>
          </cell>
        </row>
        <row r="649">
          <cell r="B649">
            <v>0</v>
          </cell>
          <cell r="C649">
            <v>0</v>
          </cell>
          <cell r="O649">
            <v>0</v>
          </cell>
          <cell r="Q649">
            <v>0</v>
          </cell>
          <cell r="S649">
            <v>0</v>
          </cell>
          <cell r="T649">
            <v>0</v>
          </cell>
          <cell r="U649">
            <v>0</v>
          </cell>
          <cell r="V649">
            <v>0</v>
          </cell>
          <cell r="X649">
            <v>0</v>
          </cell>
          <cell r="AK649">
            <v>0</v>
          </cell>
          <cell r="AL649">
            <v>0</v>
          </cell>
        </row>
        <row r="650">
          <cell r="B650">
            <v>0</v>
          </cell>
          <cell r="C650">
            <v>0</v>
          </cell>
          <cell r="O650">
            <v>0</v>
          </cell>
          <cell r="Q650">
            <v>0</v>
          </cell>
          <cell r="S650">
            <v>0</v>
          </cell>
          <cell r="T650">
            <v>0</v>
          </cell>
          <cell r="U650">
            <v>0</v>
          </cell>
          <cell r="V650">
            <v>0</v>
          </cell>
          <cell r="X650">
            <v>0</v>
          </cell>
          <cell r="AK650">
            <v>0</v>
          </cell>
          <cell r="AL650">
            <v>0</v>
          </cell>
        </row>
        <row r="651">
          <cell r="B651">
            <v>0</v>
          </cell>
          <cell r="C651">
            <v>0</v>
          </cell>
          <cell r="O651">
            <v>0</v>
          </cell>
          <cell r="Q651">
            <v>0</v>
          </cell>
          <cell r="S651">
            <v>0</v>
          </cell>
          <cell r="T651">
            <v>0</v>
          </cell>
          <cell r="U651">
            <v>0</v>
          </cell>
          <cell r="V651">
            <v>0</v>
          </cell>
          <cell r="X651">
            <v>0</v>
          </cell>
          <cell r="AK651">
            <v>0</v>
          </cell>
          <cell r="AL651">
            <v>0</v>
          </cell>
        </row>
        <row r="652">
          <cell r="B652">
            <v>0</v>
          </cell>
          <cell r="C652">
            <v>0</v>
          </cell>
          <cell r="O652">
            <v>0</v>
          </cell>
          <cell r="Q652">
            <v>0</v>
          </cell>
          <cell r="S652">
            <v>0</v>
          </cell>
          <cell r="T652">
            <v>0</v>
          </cell>
          <cell r="U652">
            <v>0</v>
          </cell>
          <cell r="V652">
            <v>0</v>
          </cell>
          <cell r="X652">
            <v>0</v>
          </cell>
          <cell r="AK652">
            <v>0</v>
          </cell>
          <cell r="AL652">
            <v>0</v>
          </cell>
        </row>
        <row r="653">
          <cell r="B653">
            <v>0</v>
          </cell>
          <cell r="C653">
            <v>0</v>
          </cell>
          <cell r="O653">
            <v>0</v>
          </cell>
          <cell r="Q653">
            <v>0</v>
          </cell>
          <cell r="S653">
            <v>0</v>
          </cell>
          <cell r="T653">
            <v>0</v>
          </cell>
          <cell r="U653">
            <v>0</v>
          </cell>
          <cell r="V653">
            <v>0</v>
          </cell>
          <cell r="X653">
            <v>0</v>
          </cell>
          <cell r="AK653">
            <v>0</v>
          </cell>
          <cell r="AL653">
            <v>0</v>
          </cell>
        </row>
        <row r="654">
          <cell r="B654">
            <v>0</v>
          </cell>
          <cell r="C654">
            <v>0</v>
          </cell>
          <cell r="O654">
            <v>0</v>
          </cell>
          <cell r="Q654">
            <v>0</v>
          </cell>
          <cell r="S654">
            <v>0</v>
          </cell>
          <cell r="T654">
            <v>0</v>
          </cell>
          <cell r="U654">
            <v>0</v>
          </cell>
          <cell r="V654">
            <v>0</v>
          </cell>
          <cell r="X654">
            <v>0</v>
          </cell>
          <cell r="AK654">
            <v>0</v>
          </cell>
          <cell r="AL654">
            <v>0</v>
          </cell>
        </row>
        <row r="655">
          <cell r="B655">
            <v>0</v>
          </cell>
          <cell r="C655">
            <v>0</v>
          </cell>
          <cell r="O655">
            <v>0</v>
          </cell>
          <cell r="Q655">
            <v>0</v>
          </cell>
          <cell r="S655">
            <v>0</v>
          </cell>
          <cell r="T655">
            <v>0</v>
          </cell>
          <cell r="U655">
            <v>0</v>
          </cell>
          <cell r="V655">
            <v>0</v>
          </cell>
          <cell r="X655">
            <v>0</v>
          </cell>
          <cell r="AK655">
            <v>0</v>
          </cell>
          <cell r="AL655">
            <v>0</v>
          </cell>
        </row>
        <row r="656">
          <cell r="B656">
            <v>0</v>
          </cell>
          <cell r="C656">
            <v>0</v>
          </cell>
          <cell r="O656">
            <v>0</v>
          </cell>
          <cell r="Q656">
            <v>0</v>
          </cell>
          <cell r="S656">
            <v>0</v>
          </cell>
          <cell r="T656">
            <v>0</v>
          </cell>
          <cell r="U656">
            <v>0</v>
          </cell>
          <cell r="V656">
            <v>0</v>
          </cell>
          <cell r="X656">
            <v>0</v>
          </cell>
          <cell r="AK656">
            <v>0</v>
          </cell>
          <cell r="AL656">
            <v>0</v>
          </cell>
        </row>
        <row r="657">
          <cell r="B657">
            <v>0</v>
          </cell>
          <cell r="C657">
            <v>0</v>
          </cell>
          <cell r="O657">
            <v>0</v>
          </cell>
          <cell r="Q657">
            <v>0</v>
          </cell>
          <cell r="S657">
            <v>0</v>
          </cell>
          <cell r="T657">
            <v>0</v>
          </cell>
          <cell r="U657">
            <v>0</v>
          </cell>
          <cell r="V657">
            <v>0</v>
          </cell>
          <cell r="X657">
            <v>0</v>
          </cell>
          <cell r="AK657">
            <v>0</v>
          </cell>
          <cell r="AL657">
            <v>0</v>
          </cell>
        </row>
        <row r="658">
          <cell r="B658">
            <v>0</v>
          </cell>
          <cell r="C658">
            <v>0</v>
          </cell>
          <cell r="O658">
            <v>0</v>
          </cell>
          <cell r="Q658">
            <v>0</v>
          </cell>
          <cell r="S658">
            <v>0</v>
          </cell>
          <cell r="T658">
            <v>0</v>
          </cell>
          <cell r="U658">
            <v>0</v>
          </cell>
          <cell r="V658">
            <v>0</v>
          </cell>
          <cell r="X658">
            <v>0</v>
          </cell>
          <cell r="AK658">
            <v>0</v>
          </cell>
          <cell r="AL658">
            <v>0</v>
          </cell>
        </row>
        <row r="659">
          <cell r="B659">
            <v>0</v>
          </cell>
          <cell r="C659">
            <v>0</v>
          </cell>
          <cell r="O659">
            <v>0</v>
          </cell>
          <cell r="Q659">
            <v>0</v>
          </cell>
          <cell r="S659">
            <v>0</v>
          </cell>
          <cell r="T659">
            <v>0</v>
          </cell>
          <cell r="U659">
            <v>0</v>
          </cell>
          <cell r="V659">
            <v>0</v>
          </cell>
          <cell r="X659">
            <v>0</v>
          </cell>
          <cell r="AK659">
            <v>0</v>
          </cell>
          <cell r="AL659">
            <v>0</v>
          </cell>
        </row>
        <row r="660">
          <cell r="B660">
            <v>0</v>
          </cell>
          <cell r="C660">
            <v>0</v>
          </cell>
          <cell r="O660">
            <v>0</v>
          </cell>
          <cell r="Q660">
            <v>0</v>
          </cell>
          <cell r="S660">
            <v>0</v>
          </cell>
          <cell r="T660">
            <v>0</v>
          </cell>
          <cell r="U660">
            <v>0</v>
          </cell>
          <cell r="V660">
            <v>0</v>
          </cell>
          <cell r="X660">
            <v>0</v>
          </cell>
          <cell r="AK660">
            <v>0</v>
          </cell>
          <cell r="AL660">
            <v>0</v>
          </cell>
        </row>
        <row r="661">
          <cell r="B661">
            <v>0</v>
          </cell>
          <cell r="C661">
            <v>0</v>
          </cell>
          <cell r="O661">
            <v>0</v>
          </cell>
          <cell r="Q661">
            <v>0</v>
          </cell>
          <cell r="S661">
            <v>0</v>
          </cell>
          <cell r="T661">
            <v>0</v>
          </cell>
          <cell r="U661">
            <v>0</v>
          </cell>
          <cell r="V661">
            <v>0</v>
          </cell>
          <cell r="X661">
            <v>0</v>
          </cell>
          <cell r="AK661">
            <v>0</v>
          </cell>
          <cell r="AL661">
            <v>0</v>
          </cell>
        </row>
        <row r="662">
          <cell r="B662">
            <v>0</v>
          </cell>
          <cell r="C662">
            <v>0</v>
          </cell>
          <cell r="O662">
            <v>0</v>
          </cell>
          <cell r="Q662">
            <v>0</v>
          </cell>
          <cell r="S662">
            <v>0</v>
          </cell>
          <cell r="T662">
            <v>0</v>
          </cell>
          <cell r="U662">
            <v>0</v>
          </cell>
          <cell r="V662">
            <v>0</v>
          </cell>
          <cell r="X662">
            <v>0</v>
          </cell>
          <cell r="AK662">
            <v>0</v>
          </cell>
          <cell r="AL662">
            <v>0</v>
          </cell>
        </row>
        <row r="663">
          <cell r="B663">
            <v>0</v>
          </cell>
          <cell r="C663">
            <v>0</v>
          </cell>
          <cell r="O663">
            <v>0</v>
          </cell>
          <cell r="Q663">
            <v>0</v>
          </cell>
          <cell r="S663">
            <v>0</v>
          </cell>
          <cell r="T663">
            <v>0</v>
          </cell>
          <cell r="U663">
            <v>0</v>
          </cell>
          <cell r="V663">
            <v>0</v>
          </cell>
          <cell r="X663">
            <v>0</v>
          </cell>
          <cell r="AK663">
            <v>0</v>
          </cell>
          <cell r="AL663">
            <v>0</v>
          </cell>
        </row>
        <row r="664">
          <cell r="B664">
            <v>0</v>
          </cell>
          <cell r="C664">
            <v>0</v>
          </cell>
          <cell r="O664">
            <v>0</v>
          </cell>
          <cell r="Q664">
            <v>0</v>
          </cell>
          <cell r="S664">
            <v>0</v>
          </cell>
          <cell r="T664">
            <v>0</v>
          </cell>
          <cell r="U664">
            <v>0</v>
          </cell>
          <cell r="V664">
            <v>0</v>
          </cell>
          <cell r="X664">
            <v>0</v>
          </cell>
          <cell r="AK664">
            <v>0</v>
          </cell>
          <cell r="AL664">
            <v>0</v>
          </cell>
        </row>
        <row r="665">
          <cell r="B665">
            <v>0</v>
          </cell>
          <cell r="C665">
            <v>0</v>
          </cell>
          <cell r="O665">
            <v>0</v>
          </cell>
          <cell r="Q665">
            <v>0</v>
          </cell>
          <cell r="S665">
            <v>0</v>
          </cell>
          <cell r="T665">
            <v>0</v>
          </cell>
          <cell r="U665">
            <v>0</v>
          </cell>
          <cell r="V665">
            <v>0</v>
          </cell>
          <cell r="X665">
            <v>0</v>
          </cell>
          <cell r="AK665">
            <v>0</v>
          </cell>
          <cell r="AL665">
            <v>0</v>
          </cell>
        </row>
        <row r="666">
          <cell r="B666">
            <v>0</v>
          </cell>
          <cell r="C666">
            <v>0</v>
          </cell>
          <cell r="O666">
            <v>0</v>
          </cell>
          <cell r="Q666">
            <v>0</v>
          </cell>
          <cell r="S666">
            <v>0</v>
          </cell>
          <cell r="T666">
            <v>0</v>
          </cell>
          <cell r="U666">
            <v>0</v>
          </cell>
          <cell r="V666">
            <v>0</v>
          </cell>
          <cell r="X666">
            <v>0</v>
          </cell>
          <cell r="AK666">
            <v>0</v>
          </cell>
          <cell r="AL666">
            <v>0</v>
          </cell>
        </row>
        <row r="667">
          <cell r="B667">
            <v>0</v>
          </cell>
          <cell r="C667">
            <v>0</v>
          </cell>
          <cell r="O667">
            <v>0</v>
          </cell>
          <cell r="Q667">
            <v>0</v>
          </cell>
          <cell r="S667">
            <v>0</v>
          </cell>
          <cell r="T667">
            <v>0</v>
          </cell>
          <cell r="U667">
            <v>0</v>
          </cell>
          <cell r="V667">
            <v>0</v>
          </cell>
          <cell r="X667">
            <v>0</v>
          </cell>
          <cell r="AK667">
            <v>0</v>
          </cell>
          <cell r="AL667">
            <v>0</v>
          </cell>
        </row>
        <row r="668">
          <cell r="B668">
            <v>0</v>
          </cell>
          <cell r="C668">
            <v>0</v>
          </cell>
          <cell r="O668">
            <v>0</v>
          </cell>
          <cell r="Q668">
            <v>0</v>
          </cell>
          <cell r="S668">
            <v>0</v>
          </cell>
          <cell r="T668">
            <v>0</v>
          </cell>
          <cell r="U668">
            <v>0</v>
          </cell>
          <cell r="V668">
            <v>0</v>
          </cell>
          <cell r="X668">
            <v>0</v>
          </cell>
          <cell r="AK668">
            <v>0</v>
          </cell>
          <cell r="AL668">
            <v>0</v>
          </cell>
        </row>
        <row r="669">
          <cell r="B669">
            <v>0</v>
          </cell>
          <cell r="C669">
            <v>0</v>
          </cell>
          <cell r="O669">
            <v>0</v>
          </cell>
          <cell r="Q669">
            <v>0</v>
          </cell>
          <cell r="S669">
            <v>0</v>
          </cell>
          <cell r="T669">
            <v>0</v>
          </cell>
          <cell r="U669">
            <v>0</v>
          </cell>
          <cell r="V669">
            <v>0</v>
          </cell>
          <cell r="X669">
            <v>0</v>
          </cell>
          <cell r="AK669">
            <v>0</v>
          </cell>
          <cell r="AL669">
            <v>0</v>
          </cell>
        </row>
        <row r="670">
          <cell r="B670">
            <v>0</v>
          </cell>
          <cell r="C670">
            <v>0</v>
          </cell>
          <cell r="O670">
            <v>0</v>
          </cell>
          <cell r="Q670">
            <v>0</v>
          </cell>
          <cell r="S670">
            <v>0</v>
          </cell>
          <cell r="T670">
            <v>0</v>
          </cell>
          <cell r="U670">
            <v>0</v>
          </cell>
          <cell r="V670">
            <v>0</v>
          </cell>
          <cell r="X670">
            <v>0</v>
          </cell>
          <cell r="AK670">
            <v>0</v>
          </cell>
          <cell r="AL670">
            <v>0</v>
          </cell>
        </row>
        <row r="671">
          <cell r="B671">
            <v>0</v>
          </cell>
          <cell r="C671">
            <v>0</v>
          </cell>
          <cell r="O671">
            <v>0</v>
          </cell>
          <cell r="Q671">
            <v>0</v>
          </cell>
          <cell r="S671">
            <v>0</v>
          </cell>
          <cell r="T671">
            <v>0</v>
          </cell>
          <cell r="U671">
            <v>0</v>
          </cell>
          <cell r="V671">
            <v>0</v>
          </cell>
          <cell r="X671">
            <v>0</v>
          </cell>
          <cell r="AK671">
            <v>0</v>
          </cell>
          <cell r="AL671">
            <v>0</v>
          </cell>
        </row>
        <row r="672">
          <cell r="B672">
            <v>0</v>
          </cell>
          <cell r="C672">
            <v>0</v>
          </cell>
          <cell r="O672">
            <v>0</v>
          </cell>
          <cell r="Q672">
            <v>0</v>
          </cell>
          <cell r="S672">
            <v>0</v>
          </cell>
          <cell r="T672">
            <v>0</v>
          </cell>
          <cell r="U672">
            <v>0</v>
          </cell>
          <cell r="V672">
            <v>0</v>
          </cell>
          <cell r="X672">
            <v>0</v>
          </cell>
          <cell r="AK672">
            <v>0</v>
          </cell>
          <cell r="AL672">
            <v>0</v>
          </cell>
        </row>
        <row r="673">
          <cell r="B673">
            <v>0</v>
          </cell>
          <cell r="C673">
            <v>0</v>
          </cell>
          <cell r="O673">
            <v>0</v>
          </cell>
          <cell r="Q673">
            <v>0</v>
          </cell>
          <cell r="S673">
            <v>0</v>
          </cell>
          <cell r="T673">
            <v>0</v>
          </cell>
          <cell r="U673">
            <v>0</v>
          </cell>
          <cell r="V673">
            <v>0</v>
          </cell>
          <cell r="X673">
            <v>0</v>
          </cell>
          <cell r="AK673">
            <v>0</v>
          </cell>
          <cell r="AL673">
            <v>0</v>
          </cell>
        </row>
        <row r="674">
          <cell r="B674">
            <v>0</v>
          </cell>
          <cell r="C674">
            <v>0</v>
          </cell>
          <cell r="O674">
            <v>0</v>
          </cell>
          <cell r="Q674">
            <v>0</v>
          </cell>
          <cell r="S674">
            <v>0</v>
          </cell>
          <cell r="T674">
            <v>0</v>
          </cell>
          <cell r="U674">
            <v>0</v>
          </cell>
          <cell r="V674">
            <v>0</v>
          </cell>
          <cell r="X674">
            <v>0</v>
          </cell>
          <cell r="AK674">
            <v>0</v>
          </cell>
          <cell r="AL674">
            <v>0</v>
          </cell>
        </row>
        <row r="675">
          <cell r="B675">
            <v>0</v>
          </cell>
          <cell r="C675">
            <v>0</v>
          </cell>
          <cell r="O675">
            <v>0</v>
          </cell>
          <cell r="Q675">
            <v>0</v>
          </cell>
          <cell r="S675">
            <v>0</v>
          </cell>
          <cell r="T675">
            <v>0</v>
          </cell>
          <cell r="U675">
            <v>0</v>
          </cell>
          <cell r="V675">
            <v>0</v>
          </cell>
          <cell r="X675">
            <v>0</v>
          </cell>
          <cell r="AK675">
            <v>0</v>
          </cell>
          <cell r="AL675">
            <v>0</v>
          </cell>
        </row>
        <row r="676">
          <cell r="B676">
            <v>0</v>
          </cell>
          <cell r="C676">
            <v>0</v>
          </cell>
          <cell r="O676">
            <v>0</v>
          </cell>
          <cell r="Q676">
            <v>0</v>
          </cell>
          <cell r="S676">
            <v>0</v>
          </cell>
          <cell r="T676">
            <v>0</v>
          </cell>
          <cell r="U676">
            <v>0</v>
          </cell>
          <cell r="V676">
            <v>0</v>
          </cell>
          <cell r="X676">
            <v>0</v>
          </cell>
          <cell r="AK676">
            <v>0</v>
          </cell>
          <cell r="AL676">
            <v>0</v>
          </cell>
        </row>
        <row r="677">
          <cell r="B677">
            <v>0</v>
          </cell>
          <cell r="C677">
            <v>0</v>
          </cell>
          <cell r="O677">
            <v>0</v>
          </cell>
          <cell r="Q677">
            <v>0</v>
          </cell>
          <cell r="S677">
            <v>0</v>
          </cell>
          <cell r="T677">
            <v>0</v>
          </cell>
          <cell r="U677">
            <v>0</v>
          </cell>
          <cell r="V677">
            <v>0</v>
          </cell>
          <cell r="X677">
            <v>0</v>
          </cell>
          <cell r="AK677">
            <v>0</v>
          </cell>
          <cell r="AL677">
            <v>0</v>
          </cell>
        </row>
        <row r="678">
          <cell r="B678">
            <v>0</v>
          </cell>
          <cell r="C678">
            <v>0</v>
          </cell>
          <cell r="O678">
            <v>0</v>
          </cell>
          <cell r="Q678">
            <v>0</v>
          </cell>
          <cell r="S678">
            <v>0</v>
          </cell>
          <cell r="T678">
            <v>0</v>
          </cell>
          <cell r="U678">
            <v>0</v>
          </cell>
          <cell r="V678">
            <v>0</v>
          </cell>
          <cell r="X678">
            <v>0</v>
          </cell>
          <cell r="AK678">
            <v>0</v>
          </cell>
          <cell r="AL678">
            <v>0</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Main"/>
      <sheetName val="IFRS Lead Sheet"/>
      <sheetName val="Leadsheet"/>
      <sheetName val="Summary_Rate Reconciliation"/>
      <sheetName val="FIT - Note Disc"/>
      <sheetName val="Journal Entries"/>
      <sheetName val="Tax Continuity Schedule"/>
      <sheetName val="PY Provision to Actual"/>
      <sheetName val="Current Taxes"/>
      <sheetName val="Current Taxes - Prov."/>
      <sheetName val="Future Taxes"/>
      <sheetName val="UCC Bump"/>
      <sheetName val="Valuation Allowance"/>
      <sheetName val="MY Reversal"/>
      <sheetName val="Tax Rates"/>
      <sheetName val="Sch 4 - Losses"/>
      <sheetName val="Sch 5 - Prov Allocation"/>
      <sheetName val="Sch 6 - CG &amp; CL"/>
      <sheetName val="Sch 8 - UCC"/>
      <sheetName val="Cap Asset Reversal"/>
      <sheetName val="Sch 10 - ECE"/>
      <sheetName val="Sch 13 &amp; 13S"/>
      <sheetName val="661 - SR&amp;ED"/>
      <sheetName val="Sch 31 - ITC"/>
      <sheetName val="Cap Tax - General Corp"/>
      <sheetName val="TaxPrep Pull"/>
      <sheetName val="TaxPrep Push"/>
    </sheetNames>
    <sheetDataSet>
      <sheetData sheetId="0"/>
      <sheetData sheetId="1">
        <row r="8">
          <cell r="C8">
            <v>42369</v>
          </cell>
        </row>
      </sheetData>
      <sheetData sheetId="2"/>
      <sheetData sheetId="3"/>
      <sheetData sheetId="4"/>
      <sheetData sheetId="5"/>
      <sheetData sheetId="6"/>
      <sheetData sheetId="7"/>
      <sheetData sheetId="8"/>
      <sheetData sheetId="9">
        <row r="8">
          <cell r="F8">
            <v>1614798</v>
          </cell>
        </row>
        <row r="272">
          <cell r="F272">
            <v>0</v>
          </cell>
        </row>
        <row r="276">
          <cell r="F276">
            <v>-3562</v>
          </cell>
        </row>
        <row r="282">
          <cell r="F282">
            <v>248586.51902011014</v>
          </cell>
        </row>
      </sheetData>
      <sheetData sheetId="10"/>
      <sheetData sheetId="11">
        <row r="303">
          <cell r="R303">
            <v>0</v>
          </cell>
        </row>
        <row r="311">
          <cell r="Q311">
            <v>278300.01859874919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gtRp - Solar Sunbelt reported"/>
      <sheetName val="Details - Solar PV  reported"/>
      <sheetName val="Flash Report"/>
      <sheetName val="Flash Report Cover"/>
      <sheetName val="INPUT"/>
      <sheetName val="Budget - Forecast Inputs"/>
      <sheetName val="Budget EDO Cons"/>
      <sheetName val="Master Dump Sheet"/>
      <sheetName val="Horizon Cons IS"/>
      <sheetName val="Horizon IS"/>
      <sheetName val="MgtRp -Comb Horiz Group"/>
      <sheetName val="Details - Solar PV"/>
      <sheetName val="MgtRp - Solar Sunbelt"/>
      <sheetName val="MgtRp - EDO"/>
      <sheetName val="MgtRp - Horizon Holdings"/>
      <sheetName val="MgtRp -Management Fee"/>
      <sheetName val="MgtRp - CS"/>
      <sheetName val="MgtRp - Horizon Energy"/>
      <sheetName val="Solar PV"/>
      <sheetName val="EDO Disb analysis"/>
      <sheetName val="MgtRp-CDM Quarter "/>
      <sheetName val="MgtRp - Solar Corp."/>
      <sheetName val="MgtRp -Horizon Utilities Cons"/>
      <sheetName val="MgtRp - solar combined"/>
      <sheetName val="BI mgmt Fee Elimin dont print"/>
      <sheetName val="Horizon solar 20 dont print"/>
      <sheetName val="MgtRp - Hor Hold (comb)dont prt"/>
      <sheetName val="MgtRp-CDM"/>
      <sheetName val="Horizon Hold"/>
      <sheetName val="Hor Holdings Cons"/>
      <sheetName val="HESI"/>
      <sheetName val="Solar Sunbelt"/>
      <sheetName val="Horizon Solar"/>
      <sheetName val="Horizon Utilities Cons"/>
      <sheetName val="Hor Holdings Cons BANK (2)"/>
      <sheetName val="HOR"/>
      <sheetName val="Final TB (2)"/>
      <sheetName val="Hor Holdings Cons BANK"/>
      <sheetName val="FA Info"/>
      <sheetName val="IFS Accounts"/>
      <sheetName val="HHI (Co-10)TB"/>
      <sheetName val="Co 11 BS"/>
      <sheetName val="Co 11 IS"/>
      <sheetName val="CS (Co-12)TB"/>
      <sheetName val="Solar Sunbelt GP (Co. 13)"/>
      <sheetName val="CS (Co-14)TB"/>
      <sheetName val="Horizon Solar Inc (Co. 20)"/>
      <sheetName val="HESI (Co-30) TB"/>
      <sheetName val="Tax Entry Work Sheet"/>
      <sheetName val="Merger Cash Flow Effect"/>
      <sheetName val="Checklist"/>
      <sheetName val="Tax Rec Info"/>
      <sheetName val="Sheet2"/>
      <sheetName val="CHECK HUC"/>
      <sheetName val="Intercompany"/>
      <sheetName val="Sheet1"/>
      <sheetName val="Horizon Hold (2)"/>
      <sheetName val="Hor Holdings Cons (2)"/>
      <sheetName val="HESI (2)"/>
      <sheetName val="Solar Sunbelt (2)"/>
      <sheetName val="Horizon Solar (2)"/>
      <sheetName val="Horizon Utilities Cons (2)"/>
      <sheetName val="Excerpt Reg - DX Rev Analys"/>
      <sheetName val="CONSUMPTION - Customer Clas"/>
      <sheetName val="Graph EDO - Monthly Revenue"/>
      <sheetName val="HESI NI Graph"/>
      <sheetName val="Graph HHI - Net Income"/>
      <sheetName val="GraphEDO - Distribution Revenue"/>
      <sheetName val="Final TB"/>
      <sheetName val="HHSI SBU 510 TB"/>
      <sheetName val="HUC (Co-70) TB"/>
      <sheetName val="Horizon Cons IS for HUC"/>
      <sheetName val="HUC Cons IS New"/>
      <sheetName val="MgtRp - HHSI"/>
      <sheetName val="MgtRp - HUC"/>
      <sheetName val="HUC Qtr NON-Consol CF"/>
      <sheetName val="HUC cons"/>
      <sheetName val="HHSI"/>
      <sheetName val="HUC"/>
      <sheetName val="Checks"/>
    </sheetNames>
    <sheetDataSet>
      <sheetData sheetId="0"/>
      <sheetData sheetId="1"/>
      <sheetData sheetId="2"/>
      <sheetData sheetId="3"/>
      <sheetData sheetId="4">
        <row r="2">
          <cell r="B2" t="str">
            <v>Month:</v>
          </cell>
        </row>
        <row r="4">
          <cell r="E4">
            <v>9</v>
          </cell>
        </row>
      </sheetData>
      <sheetData sheetId="5">
        <row r="4">
          <cell r="B4">
            <v>4929940</v>
          </cell>
        </row>
      </sheetData>
      <sheetData sheetId="6"/>
      <sheetData sheetId="7">
        <row r="10">
          <cell r="B10">
            <v>4887353</v>
          </cell>
        </row>
      </sheetData>
      <sheetData sheetId="8"/>
      <sheetData sheetId="9"/>
      <sheetData sheetId="10"/>
      <sheetData sheetId="11"/>
      <sheetData sheetId="12">
        <row r="12">
          <cell r="C12">
            <v>371000</v>
          </cell>
        </row>
      </sheetData>
      <sheetData sheetId="13"/>
      <sheetData sheetId="14"/>
      <sheetData sheetId="15">
        <row r="25">
          <cell r="AD25">
            <v>-46489</v>
          </cell>
        </row>
      </sheetData>
      <sheetData sheetId="16">
        <row r="43">
          <cell r="AE43">
            <v>1000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91">
          <cell r="G891">
            <v>-7845997.6600000001</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sheetName val="LRAMVA Checklist Schematic"/>
      <sheetName val="DropDownList"/>
      <sheetName val="1.  LRAMVA Summary"/>
      <sheetName val="1-a.  Summary of Changes"/>
      <sheetName val="2. LRAMVA Threshold"/>
      <sheetName val="3.  Distribution Rates"/>
      <sheetName val="4.  2011-2014 LRAM"/>
      <sheetName val="5.  2015-2027 LRAM"/>
      <sheetName val="6.  Carrying Charges"/>
      <sheetName val="7.  Persistence Report"/>
      <sheetName val="8.  Streetlighting BCP"/>
      <sheetName val="8.  Streetlighting CND"/>
      <sheetName val="Sheet1"/>
      <sheetName val="9. PSUI 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6">
            <v>16</v>
          </cell>
        </row>
      </sheetData>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 val="DropDown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 Molon" refreshedDate="45509.902214120368" createdVersion="8" refreshedVersion="8" minRefreshableVersion="3" recordCount="786" xr:uid="{971BBDAB-BA8C-4376-B441-E84CE59F2BDB}">
  <cacheSource type="worksheet">
    <worksheetSource ref="A1:Q787" sheet="IESO Reported Results"/>
  </cacheSource>
  <cacheFields count="17">
    <cacheField name="LDC Application ID" numFmtId="0">
      <sharedItems containsMixedTypes="1" containsNumber="1" containsInteger="1" minValue="162336" maxValue="1188402" count="791">
        <s v="1006346"/>
        <s v="1006357"/>
        <s v="1008051"/>
        <s v="1009162"/>
        <s v="1011434"/>
        <s v="1011494"/>
        <s v="1013622"/>
        <s v="1040680"/>
        <s v="1043796"/>
        <s v="1044298"/>
        <s v="1047285"/>
        <s v="1062024"/>
        <s v="1066893"/>
        <s v="1076254"/>
        <s v="1076263"/>
        <s v="1088183"/>
        <s v="1090310"/>
        <s v="1091782"/>
        <s v="1095260"/>
        <s v="1097341"/>
        <s v="1098616"/>
        <s v="1098718"/>
        <s v="1100622"/>
        <s v="1131132"/>
        <s v="1132378"/>
        <s v="1155231"/>
        <s v="1159586"/>
        <s v="1165370"/>
        <s v="1166606"/>
        <s v="1166631"/>
        <s v="1166832"/>
        <s v="1166876"/>
        <s v="1166898"/>
        <s v="1167677"/>
        <s v="1168589"/>
        <s v="1168598"/>
        <s v="1168610"/>
        <s v="1168913"/>
        <s v="1172174"/>
        <s v="1172972"/>
        <s v="1174651"/>
        <s v="1174655"/>
        <s v="1174682"/>
        <s v="1174714"/>
        <s v="1174735"/>
        <s v="1174742"/>
        <s v="1174773"/>
        <s v="1174779"/>
        <s v="1174786"/>
        <s v="1174822"/>
        <s v="1174842"/>
        <s v="1174843"/>
        <s v="1174852"/>
        <s v="1174855"/>
        <s v="1174856"/>
        <s v="1174861"/>
        <s v="1175010"/>
        <s v="1175015"/>
        <s v="1175021"/>
        <s v="1175034"/>
        <s v="1175042"/>
        <s v="1175085"/>
        <s v="1175090"/>
        <s v="1175094"/>
        <s v="1175098"/>
        <s v="1175377"/>
        <s v="1175861"/>
        <s v="1175923"/>
        <s v="1175930"/>
        <s v="1176595"/>
        <s v="1177099"/>
        <s v="1177112"/>
        <s v="1177115"/>
        <s v="1177305"/>
        <s v="1179857"/>
        <s v="1180590"/>
        <s v="1181291"/>
        <s v="1181407"/>
        <s v="1181532"/>
        <s v="1182602"/>
        <s v="1183557"/>
        <s v="1183895"/>
        <s v="1183902"/>
        <s v="1183918"/>
        <s v="1183986"/>
        <s v="1184176"/>
        <s v="1184195"/>
        <s v="1184235"/>
        <s v="1184542"/>
        <s v="1185205"/>
        <s v="1185255"/>
        <s v="1186226"/>
        <s v="1186287"/>
        <s v="1186907"/>
        <s v="1187815"/>
        <s v="1188331"/>
        <s v="1188855"/>
        <s v="1188955"/>
        <s v="1192211"/>
        <s v="1193170"/>
        <s v="1197338"/>
        <s v="1197344"/>
        <s v="1197391"/>
        <s v="1198145"/>
        <s v="1199246"/>
        <s v="1199904"/>
        <s v="1200258"/>
        <s v="1200266"/>
        <s v="139298"/>
        <s v="146121"/>
        <s v="151151"/>
        <s v="152738"/>
        <s v="157809"/>
        <s v="157818"/>
        <s v="158133"/>
        <s v="160594"/>
        <s v="161860"/>
        <s v="162028"/>
        <s v="162095"/>
        <s v="162366"/>
        <s v="162583"/>
        <s v="162654"/>
        <s v="162804"/>
        <s v="162835"/>
        <s v="162840"/>
        <s v="163317"/>
        <s v="163320"/>
        <s v="163322"/>
        <s v="163324"/>
        <s v="163410"/>
        <s v="163496"/>
        <s v="164014"/>
        <s v="164266"/>
        <s v="164267"/>
        <s v="164355"/>
        <s v="164465"/>
        <s v="165545"/>
        <s v="166255"/>
        <s v="166323"/>
        <s v="166600"/>
        <s v="166863"/>
        <s v="166967"/>
        <s v="167103"/>
        <s v="168070"/>
        <s v="168744"/>
        <s v="169340"/>
        <s v="169500"/>
        <s v="170502"/>
        <s v="170628"/>
        <s v="170820"/>
        <s v="170941"/>
        <s v="171262"/>
        <s v="171267"/>
        <s v="171286"/>
        <s v="171783"/>
        <s v="171904"/>
        <s v="172244"/>
        <s v="172275"/>
        <s v="172772"/>
        <s v="172810"/>
        <s v="172833"/>
        <s v="172898"/>
        <s v="173094"/>
        <s v="173134"/>
        <s v="173648"/>
        <s v="173667"/>
        <s v="173945"/>
        <s v="174309"/>
        <s v="175102"/>
        <s v="175113"/>
        <s v="175394"/>
        <s v="175522"/>
        <s v="175526"/>
        <s v="175766"/>
        <s v="175914"/>
        <s v="175915"/>
        <s v="175916"/>
        <s v="175917"/>
        <s v="175918"/>
        <s v="175919"/>
        <s v="175920"/>
        <s v="175933"/>
        <s v="176835"/>
        <s v="177031"/>
        <s v="177035"/>
        <s v="177091"/>
        <s v="177154"/>
        <s v="177186"/>
        <s v="177266"/>
        <s v="177389"/>
        <s v="177392"/>
        <s v="177467"/>
        <s v="177697"/>
        <s v="177733"/>
        <s v="178332"/>
        <s v="178368"/>
        <s v="178473"/>
        <s v="178852"/>
        <s v="179017"/>
        <s v="179142"/>
        <s v="179289"/>
        <s v="179360"/>
        <s v="179415"/>
        <s v="179739"/>
        <s v="179755"/>
        <s v="179800"/>
        <s v="179971"/>
        <s v="180001"/>
        <s v="180033"/>
        <s v="180123"/>
        <s v="180406"/>
        <s v="180684"/>
        <s v="180702"/>
        <s v="180793"/>
        <s v="181115"/>
        <s v="181128"/>
        <s v="181182"/>
        <s v="181436"/>
        <s v="181446"/>
        <s v="181450"/>
        <s v="181533"/>
        <s v="181610"/>
        <s v="181634"/>
        <s v="181693"/>
        <s v="181754"/>
        <s v="181765"/>
        <s v="181933"/>
        <s v="182034"/>
        <s v="182055"/>
        <s v="182108"/>
        <s v="182272"/>
        <s v="182280"/>
        <s v="182284"/>
        <s v="182285"/>
        <s v="182346"/>
        <s v="182392"/>
        <s v="182405"/>
        <s v="182413"/>
        <s v="182427"/>
        <s v="182467"/>
        <s v="182628"/>
        <s v="182700"/>
        <s v="182748"/>
        <s v="182912"/>
        <s v="182916"/>
        <s v="182917"/>
        <s v="182971"/>
        <s v="182979"/>
        <s v="183016"/>
        <s v="183086"/>
        <s v="183098"/>
        <s v="183189"/>
        <s v="183199"/>
        <s v="183210"/>
        <s v="183542"/>
        <s v="183761"/>
        <s v="183831"/>
        <s v="183993"/>
        <s v="184159"/>
        <s v="184161"/>
        <s v="184169"/>
        <s v="184171"/>
        <s v="184198"/>
        <s v="184333"/>
        <s v="184336"/>
        <s v="184356"/>
        <s v="184381"/>
        <s v="184494"/>
        <s v="184505"/>
        <s v="184506"/>
        <s v="184630"/>
        <s v="184687"/>
        <s v="184722"/>
        <s v="184962"/>
        <s v="184984"/>
        <s v="184990"/>
        <s v="185027"/>
        <s v="185046"/>
        <s v="185075"/>
        <s v="185265"/>
        <s v="185335"/>
        <s v="185348"/>
        <s v="185477"/>
        <s v="185528"/>
        <s v="185603"/>
        <s v="185646"/>
        <s v="185661"/>
        <s v="185715"/>
        <s v="185717"/>
        <s v="185867"/>
        <s v="185969"/>
        <s v="186028"/>
        <s v="186164"/>
        <s v="186196"/>
        <s v="186222"/>
        <s v="186276"/>
        <s v="186281"/>
        <s v="186305"/>
        <s v="186313"/>
        <s v="186336"/>
        <s v="186426"/>
        <s v="186488"/>
        <s v="186500"/>
        <s v="186528"/>
        <s v="186836"/>
        <s v="187052"/>
        <s v="187212"/>
        <s v="187253"/>
        <s v="187304"/>
        <s v="187307"/>
        <s v="187379"/>
        <s v="187383"/>
        <s v="187410"/>
        <s v="187467"/>
        <s v="187526"/>
        <s v="187774"/>
        <s v="187781"/>
        <s v="187919"/>
        <s v="187926"/>
        <s v="187950"/>
        <s v="188021"/>
        <s v="188150"/>
        <s v="188181"/>
        <s v="188185"/>
        <s v="188199"/>
        <s v="188401"/>
        <s v="188406"/>
        <s v="188440"/>
        <s v="188469"/>
        <s v="188547"/>
        <s v="188807"/>
        <s v="188837"/>
        <s v="188923"/>
        <s v="189037"/>
        <s v="189112"/>
        <s v="189215"/>
        <s v="189368"/>
        <s v="189438"/>
        <s v="189521"/>
        <s v="189558"/>
        <s v="189642"/>
        <s v="189647"/>
        <s v="189668"/>
        <s v="189671"/>
        <s v="189725"/>
        <s v="189752"/>
        <s v="189776"/>
        <s v="189867"/>
        <s v="189960"/>
        <s v="190034"/>
        <s v="190080"/>
        <s v="190123"/>
        <s v="190276"/>
        <s v="190282"/>
        <s v="190288"/>
        <s v="190472"/>
        <s v="190520"/>
        <s v="190626"/>
        <s v="190994"/>
        <s v="191040"/>
        <s v="191043"/>
        <s v="191075"/>
        <s v="191183"/>
        <s v="191210"/>
        <s v="191227"/>
        <s v="191232"/>
        <s v="191313"/>
        <s v="191327"/>
        <s v="191337"/>
        <s v="191393"/>
        <s v="191531"/>
        <s v="191596"/>
        <s v="191609"/>
        <s v="191623"/>
        <s v="191642"/>
        <s v="191662"/>
        <s v="191674"/>
        <s v="191713"/>
        <s v="191727"/>
        <s v="191880"/>
        <s v="191900"/>
        <s v="192114"/>
        <s v="192212"/>
        <s v="192252"/>
        <s v="192269"/>
        <s v="192369"/>
        <s v="192446"/>
        <s v="192479"/>
        <s v="192547"/>
        <s v="192690"/>
        <s v="192767"/>
        <s v="192769"/>
        <s v="192838"/>
        <s v="192973"/>
        <s v="193022"/>
        <s v="193116"/>
        <s v="193118"/>
        <s v="193119"/>
        <s v="193160"/>
        <s v="193183"/>
        <s v="193482"/>
        <s v="193509"/>
        <s v="193510"/>
        <s v="193511"/>
        <s v="193563"/>
        <s v="193587"/>
        <s v="193699"/>
        <s v="193700"/>
        <s v="193719"/>
        <s v="193877"/>
        <s v="193932"/>
        <s v="193945"/>
        <s v="194040"/>
        <s v="194054"/>
        <s v="194056"/>
        <s v="194069"/>
        <s v="194070"/>
        <s v="194076"/>
        <s v="194077"/>
        <s v="194103"/>
        <s v="194322"/>
        <s v="194372"/>
        <s v="194486"/>
        <s v="194616"/>
        <s v="194651"/>
        <s v="194768"/>
        <s v="194829"/>
        <s v="194926"/>
        <s v="194954"/>
        <s v="195173"/>
        <s v="195212"/>
        <s v="195275"/>
        <s v="195340"/>
        <s v="195381"/>
        <s v="195382"/>
        <s v="195383"/>
        <s v="195434"/>
        <s v="195480"/>
        <s v="195512"/>
        <s v="195544"/>
        <s v="195549"/>
        <s v="195675"/>
        <s v="196022"/>
        <s v="196050"/>
        <s v="196225"/>
        <s v="196243"/>
        <s v="196635"/>
        <s v="196715"/>
        <s v="196953"/>
        <s v="197021"/>
        <s v="197096"/>
        <s v="197246"/>
        <s v="197261"/>
        <s v="197293"/>
        <s v="197358"/>
        <s v="197598"/>
        <s v="197816"/>
        <s v="198128"/>
        <s v="198129"/>
        <s v="198203"/>
        <s v="198517"/>
        <s v="198529"/>
        <s v="198626"/>
        <s v="198656"/>
        <s v="198843"/>
        <s v="198859"/>
        <s v="199071"/>
        <s v="199135"/>
        <s v="199252"/>
        <s v="199327"/>
        <s v="199369"/>
        <s v="199820"/>
        <s v="199926"/>
        <s v="200243"/>
        <s v="200270"/>
        <s v="200331"/>
        <s v="200484"/>
        <s v="200544"/>
        <s v="200701"/>
        <s v="200702"/>
        <s v="200951"/>
        <s v="200988"/>
        <s v="2018000000000000000000000000000000000000000000000000000000000000000000000000000000000000000000000000"/>
        <s v="201802"/>
        <s v="201805000000000"/>
        <s v="201812"/>
        <s v="2018300000000000000000000"/>
        <s v="20185200000000"/>
        <s v="2018600000000000000000000000000000000000000000000"/>
        <s v="201899000000"/>
        <s v="201902E+124"/>
        <s v="201902E+272"/>
        <s v="201902E+59F"/>
        <s v="201902E+91D"/>
        <s v="201902E+B1B"/>
        <s v="201902E+CB0"/>
        <s v="201902E+D10"/>
        <s v="201902E+E53"/>
        <s v="201902E+F19"/>
        <s v="201902E+F7E"/>
        <s v="201902E+FD1"/>
        <s v="201903E+07F"/>
        <s v="201903E+2BB"/>
        <s v="201903E+313"/>
        <s v="201903E+31E"/>
        <s v="201903E+3F1"/>
        <s v="201903E+4EE"/>
        <s v="201903E+649"/>
        <s v="201903E+6D8"/>
        <s v="201903E+6EF"/>
        <s v="201903E+A6B"/>
        <s v="201903E+BFC"/>
        <s v="201903E+C86"/>
        <s v="201903E+CF6"/>
        <s v="201903E+D15"/>
        <s v="201903E+D50"/>
        <s v="201903E+E76"/>
        <s v="201903E+F02"/>
        <s v="201903E+F74"/>
        <s v="20192FA8"/>
        <s v="201987"/>
        <s v="2019A580"/>
        <s v="2019D283"/>
        <s v="202048"/>
        <s v="202192"/>
        <s v="202282"/>
        <s v="202475"/>
        <s v="202585"/>
        <s v="202649"/>
        <s v="202759"/>
        <s v="202806"/>
        <s v="203011"/>
        <s v="203012"/>
        <s v="203684"/>
        <s v="203709"/>
        <s v="203941"/>
        <s v="204763"/>
        <s v="205264"/>
        <s v="205276"/>
        <s v="206012"/>
        <s v="206274"/>
        <s v="206372"/>
        <s v="206425"/>
        <s v="206477"/>
        <s v="206512"/>
        <s v="206592"/>
        <s v="206682"/>
        <s v="206783"/>
        <s v="206788"/>
        <s v="206821"/>
        <s v="206842"/>
        <s v="206856"/>
        <s v="207012"/>
        <s v="207024"/>
        <s v="207206"/>
        <s v="207211"/>
        <s v="207284"/>
        <s v="207314"/>
        <s v="207418"/>
        <s v="207425"/>
        <s v="207435"/>
        <s v="207442"/>
        <s v="207449"/>
        <s v="207453"/>
        <s v="207478"/>
        <s v="70654001"/>
        <s v="73109000"/>
        <s v="73738000"/>
        <s v="74708000"/>
        <s v="750071-013"/>
        <s v="750088-211"/>
        <s v="750101-027"/>
        <s v="750101-051"/>
        <s v="750101-087"/>
        <s v="750101-088"/>
        <s v="750101-090"/>
        <s v="750101-092"/>
        <s v="750101-093"/>
        <s v="750101-094"/>
        <s v="750101-096"/>
        <s v="969656"/>
        <s v="977727"/>
        <s v="980030"/>
        <s v="983410"/>
        <s v="985845"/>
        <s v="AF-2018-02"/>
        <s v="AF-2018-03"/>
        <s v="AF-2018-04"/>
        <s v="AF-2018-05"/>
        <s v="AF-2018-06"/>
        <s v="AF-2018-07"/>
        <s v="AF-2018-08"/>
        <s v="AF-2018-09"/>
        <s v="AF-Energy+-2018-01"/>
        <s v="EEM-0272"/>
        <s v="EM-0272"/>
        <s v="HPNC-2018-03"/>
        <s v="I-ENG-C8-00027"/>
        <s v="I-ENG-C8-00087"/>
        <s v="M156161"/>
        <s v="M172429"/>
        <s v="M175224"/>
        <s v="M175862"/>
        <s v="M176346"/>
        <s v="M176610"/>
        <s v="M177558"/>
        <s v="M181527"/>
        <s v="M182171"/>
        <s v="M183051"/>
        <s v="M183705"/>
        <s v="M184411"/>
        <s v="M185194"/>
        <s v="M185427"/>
        <s v="M186137"/>
        <s v="M187416"/>
        <s v="M187892"/>
        <s v="M187902"/>
        <s v="M188727"/>
        <s v="M189080"/>
        <s v="M190121"/>
        <s v="M190315"/>
        <s v="M190664"/>
        <s v="M191315"/>
        <s v="M193010"/>
        <s v="M193112"/>
        <s v="M193206"/>
        <s v="M193512"/>
        <s v="M193513"/>
        <s v="M193566"/>
        <s v="M193851"/>
        <s v="M194439"/>
        <s v="M194456"/>
        <s v="M194459"/>
        <s v="M194561"/>
        <s v="M194958"/>
        <s v="M195267"/>
        <s v="M195392"/>
        <s v="M195396"/>
        <s v="M196472"/>
        <s v="M196808"/>
        <s v="M197452"/>
        <s v="M197510"/>
        <s v="M197577"/>
        <s v="M197594"/>
        <s v="M197611"/>
        <s v="M198016"/>
        <s v="M198407"/>
        <s v="M198514"/>
        <s v="M198518"/>
        <s v="M198648"/>
        <s v="M198650"/>
        <s v="M198692"/>
        <s v="M198752"/>
        <s v="M199144"/>
        <s v="M199175"/>
        <s v="M199181"/>
        <s v="M199688"/>
        <s v="M199841"/>
        <s v="M199877"/>
        <s v="M200007"/>
        <s v="M200036"/>
        <s v="M200213"/>
        <s v="M200463"/>
        <s v="M200645"/>
        <s v="M200698"/>
        <s v="M200726"/>
        <s v="M200984"/>
        <s v="M201037"/>
        <s v="M201188"/>
        <s v="M201309"/>
        <s v="M201497"/>
        <s v="M201824"/>
        <s v="M201935"/>
        <s v="M201937"/>
        <s v="M201958"/>
        <s v="M202056"/>
        <s v="M202065"/>
        <s v="M202117"/>
        <s v="M202136"/>
        <s v="M202150"/>
        <s v="M202406"/>
        <s v="M202427"/>
        <s v="M202519"/>
        <s v="M202717"/>
        <s v="M202718"/>
        <s v="M202777"/>
        <s v="M202919"/>
        <s v="M203057"/>
        <s v="M203077"/>
        <s v="M203151"/>
        <s v="M203286"/>
        <s v="M203319"/>
        <s v="M203380"/>
        <s v="M203525"/>
        <s v="M203545"/>
        <s v="M203626"/>
        <s v="M203703"/>
        <s v="M203752"/>
        <s v="M203850"/>
        <s v="M203889"/>
        <s v="M203943"/>
        <s v="M203944"/>
        <s v="M204137"/>
        <s v="M204142"/>
        <s v="M204214"/>
        <s v="M204343"/>
        <s v="M204412"/>
        <s v="M204546"/>
        <s v="M204655"/>
        <s v="M204790"/>
        <s v="M204937"/>
        <s v="M205061"/>
        <s v="M205237"/>
        <s v="M205559"/>
        <s v="M205683"/>
        <s v="M205778"/>
        <s v="M206096"/>
        <s v="PI-601496"/>
        <s v="T100894"/>
        <s v="T100903"/>
        <s v="T100989"/>
        <s v="T101104"/>
        <s v="T101160"/>
        <s v="T101169"/>
        <s v="T101178"/>
        <s v="T101579"/>
        <s v="T102351"/>
        <s v="T102509"/>
        <s v="T102518"/>
        <s v="T102521"/>
        <s v="T102612"/>
        <s v="T102614"/>
        <s v="T102617"/>
        <s v="T102630"/>
        <s v="T102657"/>
        <s v="T102711"/>
        <s v="T102745"/>
        <s v="T102752"/>
        <s v="T102761"/>
        <s v="T102762"/>
        <s v="T102770"/>
        <s v="T102772"/>
        <s v="T102784"/>
        <s v="T102949"/>
        <s v="T102962"/>
        <s v="T103142"/>
        <s v="T103211"/>
        <s v="T103229"/>
        <s v="T103251"/>
        <s v="T103263"/>
        <s v="T103268"/>
        <s v="T103420"/>
        <s v="T103439"/>
        <s v="T103445"/>
        <s v="T103578"/>
        <s v="T103583"/>
        <s v="T103586"/>
        <s v="T103632"/>
        <s v="T103643"/>
        <s v="T103669"/>
        <s v="T103756"/>
        <s v="T104136"/>
        <s v="T104145"/>
        <s v="T104150"/>
        <s v="T104153"/>
        <s v="T104158"/>
        <s v="T104162"/>
        <n v="162336" u="1"/>
        <n v="175685" u="1"/>
        <n v="178004" u="1"/>
        <n v="183828" u="1"/>
        <n v="187348" u="1"/>
        <n v="188547" u="1"/>
        <n v="191741" u="1"/>
        <n v="191993" u="1"/>
        <n v="191995" u="1"/>
        <n v="201976" u="1"/>
        <n v="202455" u="1"/>
        <n v="203781" u="1"/>
        <n v="207077" u="1"/>
        <n v="972552" u="1"/>
        <n v="1173438" u="1"/>
        <n v="1174504" u="1"/>
        <n v="1176845" u="1"/>
        <n v="1188290" u="1"/>
        <n v="1188402" u="1"/>
        <n v="601336" u="1"/>
        <n v="191410" u="1"/>
        <n v="601607" u="1"/>
        <n v="601749" u="1"/>
        <n v="202099" u="1"/>
      </sharedItems>
    </cacheField>
    <cacheField name="Lead LDC" numFmtId="0">
      <sharedItems containsBlank="1" count="3">
        <s v="ENERGY + INC."/>
        <s v="BRANTFORD POWER INC." u="1"/>
        <m u="1"/>
      </sharedItems>
    </cacheField>
    <cacheField name="Rate Class" numFmtId="0">
      <sharedItems containsBlank="1" count="16">
        <s v="Residential"/>
        <s v="Large Users"/>
        <s v="GS &lt; 50 kW"/>
        <s v="GS &gt; 1000 to 4999 kW"/>
        <s v="GS &gt; 50 to 999 kW"/>
        <s v="GS&gt;50" u="1"/>
        <s v="GS&lt;50" u="1"/>
        <s v="RES" u="1"/>
        <m u="1"/>
        <s v="GS &gt; 50 - 999 kW" u="1"/>
        <s v="Undetermined" u="1"/>
        <s v="GS &gt; 1000 kW" u="1"/>
        <s v="Street Lights " u="1"/>
        <s v="Large User " u="1"/>
        <s v="Streetlighting" u="1"/>
        <s v="GS&gt;50 " u="1"/>
      </sharedItems>
    </cacheField>
    <cacheField name="Program Name" numFmtId="0">
      <sharedItems containsBlank="1" count="12">
        <s v="SAVE ON ENERGY HEATING AND COOLING PROGRAM"/>
        <s v="SAVE ON ENERGY RETROFIT PROGRAM"/>
        <s v="SWIMMING POOL EFFICIENCY LOCAL PROGRAM"/>
        <s v="SAVE ON ENERGY SMALL BUSINESS LIGHTING PROGRAM"/>
        <s v="SAVE ON ENERGY AUDIT FUNDING PROGRAM"/>
        <s v="SAVE ON ENERGY ENERGY MANAGER PROGRAM"/>
        <s v="SAVE ON ENERGY HIGH PERFORMANCE NEW CONSTRUCTION PROGRAM"/>
        <s v="SAVE ON ENERGY HOME ASSISTANCE PROGRAM"/>
        <s v="SAVE ON ENERGY PROCESS AND SYSTEMS UPGRADES PROGRAM"/>
        <m u="1"/>
        <s v="SAVE ON ENERGY BUSINESS REFRIGERATION INCENTIVE PROGRAM" u="1"/>
        <s v="SAVE ON ENERGY RETROFIT PROGRAM (STREETLIGHTING)" u="1"/>
      </sharedItems>
    </cacheField>
    <cacheField name="IESO Reporting Period" numFmtId="0">
      <sharedItems/>
    </cacheField>
    <cacheField name="Total Incentive ($)" numFmtId="170">
      <sharedItems containsSemiMixedTypes="0" containsString="0" containsNumber="1" minValue="0" maxValue="508034.25"/>
    </cacheField>
    <cacheField name="Total Demand Savings (kW)" numFmtId="0">
      <sharedItems/>
    </cacheField>
    <cacheField name="Total Energy Savings (kWh)" numFmtId="0">
      <sharedItems/>
    </cacheField>
    <cacheField name="Payment Status" numFmtId="0">
      <sharedItems/>
    </cacheField>
    <cacheField name="Reporting Year" numFmtId="0">
      <sharedItems containsSemiMixedTypes="0" containsString="0" containsNumber="1" containsInteger="1" minValue="2019" maxValue="2022" count="4">
        <n v="2019"/>
        <n v="2020"/>
        <n v="2021"/>
        <n v="2022" u="1"/>
      </sharedItems>
    </cacheField>
    <cacheField name="Estimate for Unreported Demand" numFmtId="164">
      <sharedItems containsSemiMixedTypes="0" containsString="0" containsNumber="1" minValue="0" maxValue="463.59285258455645"/>
    </cacheField>
    <cacheField name="Gross Demand Savings" numFmtId="43">
      <sharedItems containsString="0" containsBlank="1" containsNumber="1" minValue="0" maxValue="463.59285258455645"/>
    </cacheField>
    <cacheField name="Gross Energy Savings" numFmtId="164">
      <sharedItems containsSemiMixedTypes="0" containsString="0" containsNumber="1" containsInteger="1" minValue="0" maxValue="11188000"/>
    </cacheField>
    <cacheField name="NTG Factor Demand" numFmtId="10">
      <sharedItems containsSemiMixedTypes="0" containsString="0" containsNumber="1" minValue="0.62" maxValue="1.08"/>
    </cacheField>
    <cacheField name="NTG Factor Energy" numFmtId="10">
      <sharedItems containsSemiMixedTypes="0" containsString="0" containsNumber="1" minValue="0.57999999999999996" maxValue="1.085"/>
    </cacheField>
    <cacheField name="Net Demand Savings" numFmtId="166">
      <sharedItems containsSemiMixedTypes="0" containsString="0" containsNumber="1" minValue="0" maxValue="456.17536694320353"/>
    </cacheField>
    <cacheField name="Net Energy Savings" numFmtId="166">
      <sharedItems containsSemiMixedTypes="0" containsString="0" containsNumber="1" minValue="0" maxValue="111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6">
  <r>
    <x v="0"/>
    <x v="0"/>
    <x v="0"/>
    <x v="0"/>
    <s v="October 2019"/>
    <n v="250"/>
    <s v="0.80 kW"/>
    <s v="1,310 kWh"/>
    <s v="Paid"/>
    <x v="0"/>
    <n v="0"/>
    <n v="0.8"/>
    <n v="1310"/>
    <n v="0.78100000000000003"/>
    <n v="0.81100000000000005"/>
    <n v="0.62480000000000002"/>
    <n v="1062.4100000000001"/>
  </r>
  <r>
    <x v="1"/>
    <x v="0"/>
    <x v="0"/>
    <x v="0"/>
    <s v="September 2019"/>
    <n v="250"/>
    <s v="0.80 kW"/>
    <s v="1,310 kWh"/>
    <s v="Paid"/>
    <x v="0"/>
    <n v="0"/>
    <n v="0.8"/>
    <n v="1310"/>
    <n v="0.78100000000000003"/>
    <n v="0.81100000000000005"/>
    <n v="0.62480000000000002"/>
    <n v="1062.4100000000001"/>
  </r>
  <r>
    <x v="2"/>
    <x v="0"/>
    <x v="0"/>
    <x v="0"/>
    <s v="August 2019"/>
    <n v="850"/>
    <s v="1.00 kW"/>
    <s v="1,475 kWh"/>
    <s v="Paid"/>
    <x v="0"/>
    <n v="0"/>
    <n v="1"/>
    <n v="1475"/>
    <n v="0.78100000000000003"/>
    <n v="0.81100000000000005"/>
    <n v="0.78100000000000003"/>
    <n v="1196.2250000000001"/>
  </r>
  <r>
    <x v="3"/>
    <x v="0"/>
    <x v="0"/>
    <x v="0"/>
    <s v="September 2019"/>
    <n v="250"/>
    <s v="0.80 kW"/>
    <s v="1,310 kWh"/>
    <s v="Paid"/>
    <x v="0"/>
    <n v="0"/>
    <n v="0.8"/>
    <n v="1310"/>
    <n v="0.78100000000000003"/>
    <n v="0.81100000000000005"/>
    <n v="0.62480000000000002"/>
    <n v="1062.4100000000001"/>
  </r>
  <r>
    <x v="4"/>
    <x v="0"/>
    <x v="0"/>
    <x v="0"/>
    <s v="October 2019"/>
    <n v="250"/>
    <s v="0.80 kW"/>
    <s v="1,310 kWh"/>
    <s v="Paid"/>
    <x v="0"/>
    <n v="0"/>
    <n v="0.8"/>
    <n v="1310"/>
    <n v="0.78100000000000003"/>
    <n v="0.81100000000000005"/>
    <n v="0.62480000000000002"/>
    <n v="1062.4100000000001"/>
  </r>
  <r>
    <x v="5"/>
    <x v="0"/>
    <x v="0"/>
    <x v="0"/>
    <s v="October 2019"/>
    <n v="250"/>
    <s v="0.80 kW"/>
    <s v="1,310 kWh"/>
    <s v="Paid"/>
    <x v="0"/>
    <n v="0"/>
    <n v="0.8"/>
    <n v="1310"/>
    <n v="0.78100000000000003"/>
    <n v="0.81100000000000005"/>
    <n v="0.62480000000000002"/>
    <n v="1062.4100000000001"/>
  </r>
  <r>
    <x v="6"/>
    <x v="0"/>
    <x v="0"/>
    <x v="0"/>
    <s v="October 2019"/>
    <n v="250"/>
    <s v="0.80 kW"/>
    <s v="1,310 kWh"/>
    <s v="Paid"/>
    <x v="0"/>
    <n v="0"/>
    <n v="0.8"/>
    <n v="1310"/>
    <n v="0.78100000000000003"/>
    <n v="0.81100000000000005"/>
    <n v="0.62480000000000002"/>
    <n v="1062.4100000000001"/>
  </r>
  <r>
    <x v="7"/>
    <x v="0"/>
    <x v="0"/>
    <x v="0"/>
    <s v="September 2019"/>
    <n v="250"/>
    <s v="0.80 kW"/>
    <s v="1,310 kWh"/>
    <s v="Paid"/>
    <x v="0"/>
    <n v="0"/>
    <n v="0.8"/>
    <n v="1310"/>
    <n v="0.78100000000000003"/>
    <n v="0.81100000000000005"/>
    <n v="0.62480000000000002"/>
    <n v="1062.4100000000001"/>
  </r>
  <r>
    <x v="8"/>
    <x v="0"/>
    <x v="0"/>
    <x v="0"/>
    <s v="August 2019"/>
    <n v="850"/>
    <s v="1.00 kW"/>
    <s v="1,475 kWh"/>
    <s v="Paid"/>
    <x v="0"/>
    <n v="0"/>
    <n v="1"/>
    <n v="1475"/>
    <n v="0.78100000000000003"/>
    <n v="0.81100000000000005"/>
    <n v="0.78100000000000003"/>
    <n v="1196.2250000000001"/>
  </r>
  <r>
    <x v="9"/>
    <x v="0"/>
    <x v="0"/>
    <x v="0"/>
    <s v="August 2019"/>
    <n v="850"/>
    <s v="1.00 kW"/>
    <s v="1,475 kWh"/>
    <s v="Paid"/>
    <x v="0"/>
    <n v="0"/>
    <n v="1"/>
    <n v="1475"/>
    <n v="0.78100000000000003"/>
    <n v="0.81100000000000005"/>
    <n v="0.78100000000000003"/>
    <n v="1196.2250000000001"/>
  </r>
  <r>
    <x v="10"/>
    <x v="0"/>
    <x v="0"/>
    <x v="0"/>
    <s v="November 2019"/>
    <n v="250"/>
    <s v="0.80 kW"/>
    <s v="1,310 kWh"/>
    <s v="Paid"/>
    <x v="0"/>
    <n v="0"/>
    <n v="0.8"/>
    <n v="1310"/>
    <n v="0.78100000000000003"/>
    <n v="0.81100000000000005"/>
    <n v="0.62480000000000002"/>
    <n v="1062.4100000000001"/>
  </r>
  <r>
    <x v="11"/>
    <x v="0"/>
    <x v="0"/>
    <x v="0"/>
    <s v="October 2019"/>
    <n v="1250"/>
    <s v="0.32 kW"/>
    <s v="5,477 kWh"/>
    <s v="Paid"/>
    <x v="0"/>
    <n v="0"/>
    <n v="0.32"/>
    <n v="5477"/>
    <n v="0.78100000000000003"/>
    <n v="0.81100000000000005"/>
    <n v="0.24992"/>
    <n v="4441.8470000000007"/>
  </r>
  <r>
    <x v="12"/>
    <x v="0"/>
    <x v="0"/>
    <x v="0"/>
    <s v="October 2019"/>
    <n v="250"/>
    <s v="0.80 kW"/>
    <s v="1,310 kWh"/>
    <s v="Paid"/>
    <x v="0"/>
    <n v="0"/>
    <n v="0.8"/>
    <n v="1310"/>
    <n v="0.78100000000000003"/>
    <n v="0.81100000000000005"/>
    <n v="0.62480000000000002"/>
    <n v="1062.4100000000001"/>
  </r>
  <r>
    <x v="13"/>
    <x v="0"/>
    <x v="0"/>
    <x v="0"/>
    <s v="September 2019"/>
    <n v="250"/>
    <s v="0.80 kW"/>
    <s v="1,310 kWh"/>
    <s v="Paid"/>
    <x v="0"/>
    <n v="0"/>
    <n v="0.8"/>
    <n v="1310"/>
    <n v="0.78100000000000003"/>
    <n v="0.81100000000000005"/>
    <n v="0.62480000000000002"/>
    <n v="1062.4100000000001"/>
  </r>
  <r>
    <x v="14"/>
    <x v="0"/>
    <x v="0"/>
    <x v="0"/>
    <s v="August 2019"/>
    <n v="250"/>
    <s v="0.80 kW"/>
    <s v="1,310 kWh"/>
    <s v="Paid"/>
    <x v="0"/>
    <n v="0"/>
    <n v="0.8"/>
    <n v="1310"/>
    <n v="0.78100000000000003"/>
    <n v="0.81100000000000005"/>
    <n v="0.62480000000000002"/>
    <n v="1062.4100000000001"/>
  </r>
  <r>
    <x v="15"/>
    <x v="0"/>
    <x v="0"/>
    <x v="0"/>
    <s v="August 2019"/>
    <n v="250"/>
    <s v="0.80 kW"/>
    <s v="1,310 kWh"/>
    <s v="Paid"/>
    <x v="0"/>
    <n v="0"/>
    <n v="0.8"/>
    <n v="1310"/>
    <n v="0.78100000000000003"/>
    <n v="0.81100000000000005"/>
    <n v="0.62480000000000002"/>
    <n v="1062.4100000000001"/>
  </r>
  <r>
    <x v="16"/>
    <x v="0"/>
    <x v="0"/>
    <x v="0"/>
    <s v="August 2019"/>
    <n v="250"/>
    <s v="0.80 kW"/>
    <s v="1,310 kWh"/>
    <s v="Paid"/>
    <x v="0"/>
    <n v="0"/>
    <n v="0.8"/>
    <n v="1310"/>
    <n v="0.78100000000000003"/>
    <n v="0.81100000000000005"/>
    <n v="0.62480000000000002"/>
    <n v="1062.4100000000001"/>
  </r>
  <r>
    <x v="17"/>
    <x v="0"/>
    <x v="0"/>
    <x v="0"/>
    <s v="February 2020"/>
    <n v="250"/>
    <s v="0.80 kW"/>
    <s v="1,310 kWh"/>
    <s v="Paid"/>
    <x v="1"/>
    <n v="0"/>
    <n v="0.8"/>
    <n v="1310"/>
    <n v="0.69"/>
    <n v="0.67700000000000005"/>
    <n v="0.55199999999999994"/>
    <n v="886.87"/>
  </r>
  <r>
    <x v="18"/>
    <x v="0"/>
    <x v="0"/>
    <x v="0"/>
    <s v="October 2019"/>
    <n v="250"/>
    <s v="0.80 kW"/>
    <s v="1,310 kWh"/>
    <s v="Paid"/>
    <x v="0"/>
    <n v="0"/>
    <n v="0.8"/>
    <n v="1310"/>
    <n v="0.78100000000000003"/>
    <n v="0.81100000000000005"/>
    <n v="0.62480000000000002"/>
    <n v="1062.4100000000001"/>
  </r>
  <r>
    <x v="19"/>
    <x v="0"/>
    <x v="0"/>
    <x v="0"/>
    <s v="August 2019"/>
    <n v="250"/>
    <s v="0.80 kW"/>
    <s v="1,310 kWh"/>
    <s v="Paid"/>
    <x v="0"/>
    <n v="0"/>
    <n v="0.8"/>
    <n v="1310"/>
    <n v="0.78100000000000003"/>
    <n v="0.81100000000000005"/>
    <n v="0.62480000000000002"/>
    <n v="1062.4100000000001"/>
  </r>
  <r>
    <x v="20"/>
    <x v="0"/>
    <x v="0"/>
    <x v="0"/>
    <s v="August 2019"/>
    <n v="250"/>
    <s v="0.80 kW"/>
    <s v="1,310 kWh"/>
    <s v="Paid"/>
    <x v="0"/>
    <n v="0"/>
    <n v="0.8"/>
    <n v="1310"/>
    <n v="0.78100000000000003"/>
    <n v="0.81100000000000005"/>
    <n v="0.62480000000000002"/>
    <n v="1062.4100000000001"/>
  </r>
  <r>
    <x v="21"/>
    <x v="0"/>
    <x v="0"/>
    <x v="0"/>
    <s v="October 2019"/>
    <n v="250"/>
    <s v="0.80 kW"/>
    <s v="1,310 kWh"/>
    <s v="Paid"/>
    <x v="0"/>
    <n v="0"/>
    <n v="0.8"/>
    <n v="1310"/>
    <n v="0.78100000000000003"/>
    <n v="0.81100000000000005"/>
    <n v="0.62480000000000002"/>
    <n v="1062.4100000000001"/>
  </r>
  <r>
    <x v="22"/>
    <x v="0"/>
    <x v="0"/>
    <x v="0"/>
    <s v="October 2019"/>
    <n v="250"/>
    <s v="0.80 kW"/>
    <s v="1,310 kWh"/>
    <s v="Paid"/>
    <x v="0"/>
    <n v="0"/>
    <n v="0.8"/>
    <n v="1310"/>
    <n v="0.78100000000000003"/>
    <n v="0.81100000000000005"/>
    <n v="0.62480000000000002"/>
    <n v="1062.4100000000001"/>
  </r>
  <r>
    <x v="23"/>
    <x v="0"/>
    <x v="0"/>
    <x v="0"/>
    <s v="August 2019"/>
    <n v="250"/>
    <s v="0.80 kW"/>
    <s v="1,310 kWh"/>
    <s v="Paid"/>
    <x v="0"/>
    <n v="0"/>
    <n v="0.8"/>
    <n v="1310"/>
    <n v="0.78100000000000003"/>
    <n v="0.81100000000000005"/>
    <n v="0.62480000000000002"/>
    <n v="1062.4100000000001"/>
  </r>
  <r>
    <x v="24"/>
    <x v="0"/>
    <x v="0"/>
    <x v="0"/>
    <s v="August 2019"/>
    <n v="250"/>
    <s v="0.80 kW"/>
    <s v="1,310 kWh"/>
    <s v="Paid"/>
    <x v="0"/>
    <n v="0"/>
    <n v="0.8"/>
    <n v="1310"/>
    <n v="0.78100000000000003"/>
    <n v="0.81100000000000005"/>
    <n v="0.62480000000000002"/>
    <n v="1062.4100000000001"/>
  </r>
  <r>
    <x v="25"/>
    <x v="0"/>
    <x v="0"/>
    <x v="0"/>
    <s v="August 2019"/>
    <n v="250"/>
    <s v="0.80 kW"/>
    <s v="1,310 kWh"/>
    <s v="Paid"/>
    <x v="0"/>
    <n v="0"/>
    <n v="0.8"/>
    <n v="1310"/>
    <n v="0.78100000000000003"/>
    <n v="0.81100000000000005"/>
    <n v="0.62480000000000002"/>
    <n v="1062.4100000000001"/>
  </r>
  <r>
    <x v="26"/>
    <x v="0"/>
    <x v="0"/>
    <x v="0"/>
    <s v="August 2019"/>
    <n v="250"/>
    <s v="0.80 kW"/>
    <s v="1,310 kWh"/>
    <s v="Paid"/>
    <x v="0"/>
    <n v="0"/>
    <n v="0.8"/>
    <n v="1310"/>
    <n v="0.78100000000000003"/>
    <n v="0.81100000000000005"/>
    <n v="0.62480000000000002"/>
    <n v="1062.4100000000001"/>
  </r>
  <r>
    <x v="27"/>
    <x v="0"/>
    <x v="0"/>
    <x v="0"/>
    <s v="September 2019"/>
    <n v="250"/>
    <s v="0.80 kW"/>
    <s v="1,310 kWh"/>
    <s v="Paid"/>
    <x v="0"/>
    <n v="0"/>
    <n v="0.8"/>
    <n v="1310"/>
    <n v="0.78100000000000003"/>
    <n v="0.81100000000000005"/>
    <n v="0.62480000000000002"/>
    <n v="1062.4100000000001"/>
  </r>
  <r>
    <x v="28"/>
    <x v="0"/>
    <x v="0"/>
    <x v="0"/>
    <s v="August 2019"/>
    <n v="250"/>
    <s v="0.80 kW"/>
    <s v="1,310 kWh"/>
    <s v="Paid"/>
    <x v="0"/>
    <n v="0"/>
    <n v="0.8"/>
    <n v="1310"/>
    <n v="0.78100000000000003"/>
    <n v="0.81100000000000005"/>
    <n v="0.62480000000000002"/>
    <n v="1062.4100000000001"/>
  </r>
  <r>
    <x v="29"/>
    <x v="0"/>
    <x v="0"/>
    <x v="0"/>
    <s v="February 2020"/>
    <n v="250"/>
    <s v="0.80 kW"/>
    <s v="1,310 kWh"/>
    <s v="Paid"/>
    <x v="1"/>
    <n v="0"/>
    <n v="0.8"/>
    <n v="1310"/>
    <n v="0.69"/>
    <n v="0.67700000000000005"/>
    <n v="0.55199999999999994"/>
    <n v="886.87"/>
  </r>
  <r>
    <x v="30"/>
    <x v="0"/>
    <x v="0"/>
    <x v="0"/>
    <s v="August 2019"/>
    <n v="250"/>
    <s v="0.80 kW"/>
    <s v="1,310 kWh"/>
    <s v="Paid"/>
    <x v="0"/>
    <n v="0"/>
    <n v="0.8"/>
    <n v="1310"/>
    <n v="0.78100000000000003"/>
    <n v="0.81100000000000005"/>
    <n v="0.62480000000000002"/>
    <n v="1062.4100000000001"/>
  </r>
  <r>
    <x v="31"/>
    <x v="0"/>
    <x v="0"/>
    <x v="0"/>
    <s v="October 2019"/>
    <n v="250"/>
    <s v="0.80 kW"/>
    <s v="1,310 kWh"/>
    <s v="Paid"/>
    <x v="0"/>
    <n v="0"/>
    <n v="0.8"/>
    <n v="1310"/>
    <n v="0.78100000000000003"/>
    <n v="0.81100000000000005"/>
    <n v="0.62480000000000002"/>
    <n v="1062.4100000000001"/>
  </r>
  <r>
    <x v="32"/>
    <x v="0"/>
    <x v="0"/>
    <x v="0"/>
    <s v="October 2019"/>
    <n v="250"/>
    <s v="0.80 kW"/>
    <s v="1,310 kWh"/>
    <s v="Paid"/>
    <x v="0"/>
    <n v="0"/>
    <n v="0.8"/>
    <n v="1310"/>
    <n v="0.78100000000000003"/>
    <n v="0.81100000000000005"/>
    <n v="0.62480000000000002"/>
    <n v="1062.4100000000001"/>
  </r>
  <r>
    <x v="33"/>
    <x v="0"/>
    <x v="0"/>
    <x v="0"/>
    <s v="August 2019"/>
    <n v="250"/>
    <s v="0.80 kW"/>
    <s v="1,310 kWh"/>
    <s v="Paid"/>
    <x v="0"/>
    <n v="0"/>
    <n v="0.8"/>
    <n v="1310"/>
    <n v="0.78100000000000003"/>
    <n v="0.81100000000000005"/>
    <n v="0.62480000000000002"/>
    <n v="1062.4100000000001"/>
  </r>
  <r>
    <x v="34"/>
    <x v="0"/>
    <x v="0"/>
    <x v="0"/>
    <s v="October 2019"/>
    <n v="250"/>
    <s v="0.80 kW"/>
    <s v="1,310 kWh"/>
    <s v="Paid"/>
    <x v="0"/>
    <n v="0"/>
    <n v="0.8"/>
    <n v="1310"/>
    <n v="0.78100000000000003"/>
    <n v="0.81100000000000005"/>
    <n v="0.62480000000000002"/>
    <n v="1062.4100000000001"/>
  </r>
  <r>
    <x v="35"/>
    <x v="0"/>
    <x v="0"/>
    <x v="0"/>
    <s v="January 2020"/>
    <n v="250"/>
    <s v="0.80 kW"/>
    <s v="1,310 kWh"/>
    <s v="Paid"/>
    <x v="1"/>
    <n v="0"/>
    <n v="0.8"/>
    <n v="1310"/>
    <n v="0.69"/>
    <n v="0.67700000000000005"/>
    <n v="0.55199999999999994"/>
    <n v="886.87"/>
  </r>
  <r>
    <x v="36"/>
    <x v="0"/>
    <x v="0"/>
    <x v="0"/>
    <s v="February 2020"/>
    <n v="250"/>
    <s v="0.80 kW"/>
    <s v="1,310 kWh"/>
    <s v="Paid"/>
    <x v="1"/>
    <n v="0"/>
    <n v="0.8"/>
    <n v="1310"/>
    <n v="0.69"/>
    <n v="0.67700000000000005"/>
    <n v="0.55199999999999994"/>
    <n v="886.87"/>
  </r>
  <r>
    <x v="37"/>
    <x v="0"/>
    <x v="0"/>
    <x v="0"/>
    <s v="August 2019"/>
    <n v="250"/>
    <s v="0.41 kW"/>
    <s v="732 kWh"/>
    <s v="Paid"/>
    <x v="0"/>
    <n v="0"/>
    <n v="0.41"/>
    <n v="732"/>
    <n v="0.78100000000000003"/>
    <n v="0.81100000000000005"/>
    <n v="0.32020999999999999"/>
    <n v="593.65200000000004"/>
  </r>
  <r>
    <x v="38"/>
    <x v="0"/>
    <x v="0"/>
    <x v="0"/>
    <s v="August 2019"/>
    <n v="250"/>
    <s v="0.80 kW"/>
    <s v="1,310 kWh"/>
    <s v="Paid"/>
    <x v="0"/>
    <n v="0"/>
    <n v="0.8"/>
    <n v="1310"/>
    <n v="0.78100000000000003"/>
    <n v="0.81100000000000005"/>
    <n v="0.62480000000000002"/>
    <n v="1062.4100000000001"/>
  </r>
  <r>
    <x v="39"/>
    <x v="0"/>
    <x v="0"/>
    <x v="0"/>
    <s v="December 2019"/>
    <n v="250"/>
    <s v="0.80 kW"/>
    <s v="1,310 kWh"/>
    <s v="Paid"/>
    <x v="0"/>
    <n v="0"/>
    <n v="0.8"/>
    <n v="1310"/>
    <n v="0.78100000000000003"/>
    <n v="0.81100000000000005"/>
    <n v="0.62480000000000002"/>
    <n v="1062.4100000000001"/>
  </r>
  <r>
    <x v="40"/>
    <x v="0"/>
    <x v="0"/>
    <x v="0"/>
    <s v="August 2019"/>
    <n v="1500"/>
    <s v="0.45 kW"/>
    <s v="4,832 kWh"/>
    <s v="Paid"/>
    <x v="0"/>
    <n v="0"/>
    <n v="0.45"/>
    <n v="4832"/>
    <n v="0.78100000000000003"/>
    <n v="0.81100000000000005"/>
    <n v="0.35145000000000004"/>
    <n v="3918.7520000000004"/>
  </r>
  <r>
    <x v="41"/>
    <x v="0"/>
    <x v="0"/>
    <x v="0"/>
    <s v="August 2019"/>
    <n v="1250"/>
    <s v="0.45 kW"/>
    <s v="4,832 kWh"/>
    <s v="Paid"/>
    <x v="0"/>
    <n v="0"/>
    <n v="0.45"/>
    <n v="4832"/>
    <n v="0.78100000000000003"/>
    <n v="0.81100000000000005"/>
    <n v="0.35145000000000004"/>
    <n v="3918.7520000000004"/>
  </r>
  <r>
    <x v="42"/>
    <x v="0"/>
    <x v="0"/>
    <x v="0"/>
    <s v="August 2019"/>
    <n v="1500"/>
    <s v="0.45 kW"/>
    <s v="4,832 kWh"/>
    <s v="Paid"/>
    <x v="0"/>
    <n v="0"/>
    <n v="0.45"/>
    <n v="4832"/>
    <n v="0.78100000000000003"/>
    <n v="0.81100000000000005"/>
    <n v="0.35145000000000004"/>
    <n v="3918.7520000000004"/>
  </r>
  <r>
    <x v="43"/>
    <x v="0"/>
    <x v="0"/>
    <x v="0"/>
    <s v="August 2019"/>
    <n v="1500"/>
    <s v="0.45 kW"/>
    <s v="4,832 kWh"/>
    <s v="Paid"/>
    <x v="0"/>
    <n v="0"/>
    <n v="0.45"/>
    <n v="4832"/>
    <n v="0.78100000000000003"/>
    <n v="0.81100000000000005"/>
    <n v="0.35145000000000004"/>
    <n v="3918.7520000000004"/>
  </r>
  <r>
    <x v="44"/>
    <x v="0"/>
    <x v="0"/>
    <x v="0"/>
    <s v="August 2019"/>
    <n v="1500"/>
    <s v="0.45 kW"/>
    <s v="4,832 kWh"/>
    <s v="Paid"/>
    <x v="0"/>
    <n v="0"/>
    <n v="0.45"/>
    <n v="4832"/>
    <n v="0.78100000000000003"/>
    <n v="0.81100000000000005"/>
    <n v="0.35145000000000004"/>
    <n v="3918.7520000000004"/>
  </r>
  <r>
    <x v="45"/>
    <x v="0"/>
    <x v="0"/>
    <x v="0"/>
    <s v="August 2019"/>
    <n v="1500"/>
    <s v="0.45 kW"/>
    <s v="4,832 kWh"/>
    <s v="Paid"/>
    <x v="0"/>
    <n v="0"/>
    <n v="0.45"/>
    <n v="4832"/>
    <n v="0.78100000000000003"/>
    <n v="0.81100000000000005"/>
    <n v="0.35145000000000004"/>
    <n v="3918.7520000000004"/>
  </r>
  <r>
    <x v="46"/>
    <x v="0"/>
    <x v="0"/>
    <x v="0"/>
    <s v="August 2019"/>
    <n v="1500"/>
    <s v="0.45 kW"/>
    <s v="4,832 kWh"/>
    <s v="Paid"/>
    <x v="0"/>
    <n v="0"/>
    <n v="0.45"/>
    <n v="4832"/>
    <n v="0.78100000000000003"/>
    <n v="0.81100000000000005"/>
    <n v="0.35145000000000004"/>
    <n v="3918.7520000000004"/>
  </r>
  <r>
    <x v="47"/>
    <x v="0"/>
    <x v="0"/>
    <x v="0"/>
    <s v="August 2019"/>
    <n v="1500"/>
    <s v="0.45 kW"/>
    <s v="4,832 kWh"/>
    <s v="Paid"/>
    <x v="0"/>
    <n v="0"/>
    <n v="0.45"/>
    <n v="4832"/>
    <n v="0.78100000000000003"/>
    <n v="0.81100000000000005"/>
    <n v="0.35145000000000004"/>
    <n v="3918.7520000000004"/>
  </r>
  <r>
    <x v="48"/>
    <x v="0"/>
    <x v="0"/>
    <x v="0"/>
    <s v="August 2019"/>
    <n v="1500"/>
    <s v="0.45 kW"/>
    <s v="4,832 kWh"/>
    <s v="Paid"/>
    <x v="0"/>
    <n v="0"/>
    <n v="0.45"/>
    <n v="4832"/>
    <n v="0.78100000000000003"/>
    <n v="0.81100000000000005"/>
    <n v="0.35145000000000004"/>
    <n v="3918.7520000000004"/>
  </r>
  <r>
    <x v="49"/>
    <x v="0"/>
    <x v="0"/>
    <x v="0"/>
    <s v="August 2019"/>
    <n v="1500"/>
    <s v="0.45 kW"/>
    <s v="4,832 kWh"/>
    <s v="Paid"/>
    <x v="0"/>
    <n v="0"/>
    <n v="0.45"/>
    <n v="4832"/>
    <n v="0.78100000000000003"/>
    <n v="0.81100000000000005"/>
    <n v="0.35145000000000004"/>
    <n v="3918.7520000000004"/>
  </r>
  <r>
    <x v="50"/>
    <x v="0"/>
    <x v="0"/>
    <x v="0"/>
    <s v="August 2019"/>
    <n v="1250"/>
    <s v="0.45 kW"/>
    <s v="4,832 kWh"/>
    <s v="Paid"/>
    <x v="0"/>
    <n v="0"/>
    <n v="0.45"/>
    <n v="4832"/>
    <n v="0.78100000000000003"/>
    <n v="0.81100000000000005"/>
    <n v="0.35145000000000004"/>
    <n v="3918.7520000000004"/>
  </r>
  <r>
    <x v="51"/>
    <x v="0"/>
    <x v="0"/>
    <x v="0"/>
    <s v="August 2019"/>
    <n v="1500"/>
    <s v="0.45 kW"/>
    <s v="4,832 kWh"/>
    <s v="Paid"/>
    <x v="0"/>
    <n v="0"/>
    <n v="0.45"/>
    <n v="4832"/>
    <n v="0.78100000000000003"/>
    <n v="0.81100000000000005"/>
    <n v="0.35145000000000004"/>
    <n v="3918.7520000000004"/>
  </r>
  <r>
    <x v="52"/>
    <x v="0"/>
    <x v="0"/>
    <x v="0"/>
    <s v="August 2019"/>
    <n v="1500"/>
    <s v="0.45 kW"/>
    <s v="4,832 kWh"/>
    <s v="Paid"/>
    <x v="0"/>
    <n v="0"/>
    <n v="0.45"/>
    <n v="4832"/>
    <n v="0.78100000000000003"/>
    <n v="0.81100000000000005"/>
    <n v="0.35145000000000004"/>
    <n v="3918.7520000000004"/>
  </r>
  <r>
    <x v="53"/>
    <x v="0"/>
    <x v="0"/>
    <x v="0"/>
    <s v="August 2019"/>
    <n v="1500"/>
    <s v="0.45 kW"/>
    <s v="4,832 kWh"/>
    <s v="Paid"/>
    <x v="0"/>
    <n v="0"/>
    <n v="0.45"/>
    <n v="4832"/>
    <n v="0.78100000000000003"/>
    <n v="0.81100000000000005"/>
    <n v="0.35145000000000004"/>
    <n v="3918.7520000000004"/>
  </r>
  <r>
    <x v="54"/>
    <x v="0"/>
    <x v="0"/>
    <x v="0"/>
    <s v="August 2019"/>
    <n v="1250"/>
    <s v="0.45 kW"/>
    <s v="4,832 kWh"/>
    <s v="Paid"/>
    <x v="0"/>
    <n v="0"/>
    <n v="0.45"/>
    <n v="4832"/>
    <n v="0.78100000000000003"/>
    <n v="0.81100000000000005"/>
    <n v="0.35145000000000004"/>
    <n v="3918.7520000000004"/>
  </r>
  <r>
    <x v="55"/>
    <x v="0"/>
    <x v="0"/>
    <x v="0"/>
    <s v="August 2019"/>
    <n v="1250"/>
    <s v="0.45 kW"/>
    <s v="4,832 kWh"/>
    <s v="Paid"/>
    <x v="0"/>
    <n v="0"/>
    <n v="0.45"/>
    <n v="4832"/>
    <n v="0.78100000000000003"/>
    <n v="0.81100000000000005"/>
    <n v="0.35145000000000004"/>
    <n v="3918.7520000000004"/>
  </r>
  <r>
    <x v="56"/>
    <x v="0"/>
    <x v="0"/>
    <x v="0"/>
    <s v="August 2019"/>
    <n v="250"/>
    <s v="0.80 kW"/>
    <s v="1,310 kWh"/>
    <s v="Paid"/>
    <x v="0"/>
    <n v="0"/>
    <n v="0.8"/>
    <n v="1310"/>
    <n v="0.78100000000000003"/>
    <n v="0.81100000000000005"/>
    <n v="0.62480000000000002"/>
    <n v="1062.4100000000001"/>
  </r>
  <r>
    <x v="57"/>
    <x v="0"/>
    <x v="0"/>
    <x v="0"/>
    <s v="August 2019"/>
    <n v="250"/>
    <s v="0.80 kW"/>
    <s v="1,310 kWh"/>
    <s v="Paid"/>
    <x v="0"/>
    <n v="0"/>
    <n v="0.8"/>
    <n v="1310"/>
    <n v="0.78100000000000003"/>
    <n v="0.81100000000000005"/>
    <n v="0.62480000000000002"/>
    <n v="1062.4100000000001"/>
  </r>
  <r>
    <x v="58"/>
    <x v="0"/>
    <x v="0"/>
    <x v="0"/>
    <s v="January 2020"/>
    <n v="250"/>
    <s v="0.80 kW"/>
    <s v="1,310 kWh"/>
    <s v="Paid"/>
    <x v="1"/>
    <n v="0"/>
    <n v="0.8"/>
    <n v="1310"/>
    <n v="0.69"/>
    <n v="0.67700000000000005"/>
    <n v="0.55199999999999994"/>
    <n v="886.87"/>
  </r>
  <r>
    <x v="59"/>
    <x v="0"/>
    <x v="0"/>
    <x v="0"/>
    <s v="September 2019"/>
    <n v="250"/>
    <s v="0.80 kW"/>
    <s v="1,310 kWh"/>
    <s v="Paid"/>
    <x v="0"/>
    <n v="0"/>
    <n v="0.8"/>
    <n v="1310"/>
    <n v="0.78100000000000003"/>
    <n v="0.81100000000000005"/>
    <n v="0.62480000000000002"/>
    <n v="1062.4100000000001"/>
  </r>
  <r>
    <x v="60"/>
    <x v="0"/>
    <x v="0"/>
    <x v="0"/>
    <s v="December 2019"/>
    <n v="250"/>
    <s v="0.80 kW"/>
    <s v="1,310 kWh"/>
    <s v="Paid"/>
    <x v="0"/>
    <n v="0"/>
    <n v="0.8"/>
    <n v="1310"/>
    <n v="0.78100000000000003"/>
    <n v="0.81100000000000005"/>
    <n v="0.62480000000000002"/>
    <n v="1062.4100000000001"/>
  </r>
  <r>
    <x v="61"/>
    <x v="0"/>
    <x v="0"/>
    <x v="0"/>
    <s v="August 2019"/>
    <n v="1250"/>
    <s v="0.45 kW"/>
    <s v="4,832 kWh"/>
    <s v="Paid"/>
    <x v="0"/>
    <n v="0"/>
    <n v="0.45"/>
    <n v="4832"/>
    <n v="0.78100000000000003"/>
    <n v="0.81100000000000005"/>
    <n v="0.35145000000000004"/>
    <n v="3918.7520000000004"/>
  </r>
  <r>
    <x v="62"/>
    <x v="0"/>
    <x v="0"/>
    <x v="0"/>
    <s v="August 2019"/>
    <n v="1250"/>
    <s v="0.45 kW"/>
    <s v="4,832 kWh"/>
    <s v="Paid"/>
    <x v="0"/>
    <n v="0"/>
    <n v="0.45"/>
    <n v="4832"/>
    <n v="0.78100000000000003"/>
    <n v="0.81100000000000005"/>
    <n v="0.35145000000000004"/>
    <n v="3918.7520000000004"/>
  </r>
  <r>
    <x v="63"/>
    <x v="0"/>
    <x v="0"/>
    <x v="0"/>
    <s v="August 2019"/>
    <n v="1500"/>
    <s v="0.45 kW"/>
    <s v="4,832 kWh"/>
    <s v="Paid"/>
    <x v="0"/>
    <n v="0"/>
    <n v="0.45"/>
    <n v="4832"/>
    <n v="0.78100000000000003"/>
    <n v="0.81100000000000005"/>
    <n v="0.35145000000000004"/>
    <n v="3918.7520000000004"/>
  </r>
  <r>
    <x v="64"/>
    <x v="0"/>
    <x v="0"/>
    <x v="0"/>
    <s v="August 2019"/>
    <n v="1250"/>
    <s v="0.45 kW"/>
    <s v="4,832 kWh"/>
    <s v="Paid"/>
    <x v="0"/>
    <n v="0"/>
    <n v="0.45"/>
    <n v="4832"/>
    <n v="0.78100000000000003"/>
    <n v="0.81100000000000005"/>
    <n v="0.35145000000000004"/>
    <n v="3918.7520000000004"/>
  </r>
  <r>
    <x v="65"/>
    <x v="0"/>
    <x v="0"/>
    <x v="0"/>
    <s v="August 2019"/>
    <n v="250"/>
    <s v="0.41 kW"/>
    <s v="732 kWh"/>
    <s v="Paid"/>
    <x v="0"/>
    <n v="0"/>
    <n v="0.41"/>
    <n v="732"/>
    <n v="0.78100000000000003"/>
    <n v="0.81100000000000005"/>
    <n v="0.32020999999999999"/>
    <n v="593.65200000000004"/>
  </r>
  <r>
    <x v="66"/>
    <x v="0"/>
    <x v="0"/>
    <x v="0"/>
    <s v="September 2019"/>
    <n v="250"/>
    <s v="0.80 kW"/>
    <s v="1,310 kWh"/>
    <s v="Paid"/>
    <x v="0"/>
    <n v="0"/>
    <n v="0.8"/>
    <n v="1310"/>
    <n v="0.78100000000000003"/>
    <n v="0.81100000000000005"/>
    <n v="0.62480000000000002"/>
    <n v="1062.4100000000001"/>
  </r>
  <r>
    <x v="67"/>
    <x v="0"/>
    <x v="0"/>
    <x v="0"/>
    <s v="January 2020"/>
    <n v="250"/>
    <s v="0.80 kW"/>
    <s v="1,310 kWh"/>
    <s v="Paid"/>
    <x v="1"/>
    <n v="0"/>
    <n v="0.8"/>
    <n v="1310"/>
    <n v="0.69"/>
    <n v="0.67700000000000005"/>
    <n v="0.55199999999999994"/>
    <n v="886.87"/>
  </r>
  <r>
    <x v="68"/>
    <x v="0"/>
    <x v="0"/>
    <x v="0"/>
    <s v="January 2020"/>
    <n v="250"/>
    <s v="0.80 kW"/>
    <s v="1,310 kWh"/>
    <s v="Paid"/>
    <x v="1"/>
    <n v="0"/>
    <n v="0.8"/>
    <n v="1310"/>
    <n v="0.69"/>
    <n v="0.67700000000000005"/>
    <n v="0.55199999999999994"/>
    <n v="886.87"/>
  </r>
  <r>
    <x v="69"/>
    <x v="0"/>
    <x v="0"/>
    <x v="0"/>
    <s v="September 2019"/>
    <n v="250"/>
    <s v="0.41 kW"/>
    <s v="732 kWh"/>
    <s v="Paid"/>
    <x v="0"/>
    <n v="0"/>
    <n v="0.41"/>
    <n v="732"/>
    <n v="0.78100000000000003"/>
    <n v="0.81100000000000005"/>
    <n v="0.32020999999999999"/>
    <n v="593.65200000000004"/>
  </r>
  <r>
    <x v="70"/>
    <x v="0"/>
    <x v="0"/>
    <x v="0"/>
    <s v="February 2020"/>
    <n v="250"/>
    <s v="0.80 kW"/>
    <s v="1,310 kWh"/>
    <s v="Paid"/>
    <x v="1"/>
    <n v="0"/>
    <n v="0.8"/>
    <n v="1310"/>
    <n v="0.69"/>
    <n v="0.67700000000000005"/>
    <n v="0.55199999999999994"/>
    <n v="886.87"/>
  </r>
  <r>
    <x v="71"/>
    <x v="0"/>
    <x v="0"/>
    <x v="0"/>
    <s v="October 2019"/>
    <n v="250"/>
    <s v="0.80 kW"/>
    <s v="1,310 kWh"/>
    <s v="Paid"/>
    <x v="0"/>
    <n v="0"/>
    <n v="0.8"/>
    <n v="1310"/>
    <n v="0.78100000000000003"/>
    <n v="0.81100000000000005"/>
    <n v="0.62480000000000002"/>
    <n v="1062.4100000000001"/>
  </r>
  <r>
    <x v="72"/>
    <x v="0"/>
    <x v="0"/>
    <x v="0"/>
    <s v="January 2020"/>
    <n v="250"/>
    <s v="0.80 kW"/>
    <s v="1,310 kWh"/>
    <s v="Paid"/>
    <x v="1"/>
    <n v="0"/>
    <n v="0.8"/>
    <n v="1310"/>
    <n v="0.69"/>
    <n v="0.67700000000000005"/>
    <n v="0.55199999999999994"/>
    <n v="886.87"/>
  </r>
  <r>
    <x v="73"/>
    <x v="0"/>
    <x v="0"/>
    <x v="0"/>
    <s v="October 2019"/>
    <n v="850"/>
    <s v="0.59 kW"/>
    <s v="864 kWh"/>
    <s v="Paid"/>
    <x v="0"/>
    <n v="0"/>
    <n v="0.59"/>
    <n v="864"/>
    <n v="0.78100000000000003"/>
    <n v="0.81100000000000005"/>
    <n v="0.46078999999999998"/>
    <n v="700.70400000000006"/>
  </r>
  <r>
    <x v="74"/>
    <x v="0"/>
    <x v="0"/>
    <x v="0"/>
    <s v="February 2020"/>
    <n v="250"/>
    <s v="0.41 kW"/>
    <s v="732 kWh"/>
    <s v="Paid"/>
    <x v="1"/>
    <n v="0"/>
    <n v="0.41"/>
    <n v="732"/>
    <n v="0.69"/>
    <n v="0.67700000000000005"/>
    <n v="0.28289999999999998"/>
    <n v="495.56400000000002"/>
  </r>
  <r>
    <x v="75"/>
    <x v="0"/>
    <x v="0"/>
    <x v="0"/>
    <s v="October 2019"/>
    <n v="250"/>
    <s v="0.41 kW"/>
    <s v="732 kWh"/>
    <s v="Paid"/>
    <x v="0"/>
    <n v="0"/>
    <n v="0.41"/>
    <n v="732"/>
    <n v="0.78100000000000003"/>
    <n v="0.81100000000000005"/>
    <n v="0.32020999999999999"/>
    <n v="593.65200000000004"/>
  </r>
  <r>
    <x v="76"/>
    <x v="0"/>
    <x v="0"/>
    <x v="0"/>
    <s v="February 2020"/>
    <n v="250"/>
    <s v="0.41 kW"/>
    <s v="732 kWh"/>
    <s v="Paid"/>
    <x v="1"/>
    <n v="0"/>
    <n v="0.41"/>
    <n v="732"/>
    <n v="0.69"/>
    <n v="0.67700000000000005"/>
    <n v="0.28289999999999998"/>
    <n v="495.56400000000002"/>
  </r>
  <r>
    <x v="77"/>
    <x v="0"/>
    <x v="0"/>
    <x v="0"/>
    <s v="September 2019"/>
    <n v="250"/>
    <s v="0.41 kW"/>
    <s v="732 kWh"/>
    <s v="Paid"/>
    <x v="0"/>
    <n v="0"/>
    <n v="0.41"/>
    <n v="732"/>
    <n v="0.78100000000000003"/>
    <n v="0.81100000000000005"/>
    <n v="0.32020999999999999"/>
    <n v="593.65200000000004"/>
  </r>
  <r>
    <x v="78"/>
    <x v="0"/>
    <x v="0"/>
    <x v="0"/>
    <s v="October 2019"/>
    <n v="250"/>
    <s v="0.41 kW"/>
    <s v="732 kWh"/>
    <s v="Paid"/>
    <x v="0"/>
    <n v="0"/>
    <n v="0.41"/>
    <n v="732"/>
    <n v="0.78100000000000003"/>
    <n v="0.81100000000000005"/>
    <n v="0.32020999999999999"/>
    <n v="593.65200000000004"/>
  </r>
  <r>
    <x v="79"/>
    <x v="0"/>
    <x v="0"/>
    <x v="0"/>
    <s v="February 2020"/>
    <n v="250"/>
    <s v="0.41 kW"/>
    <s v="732 kWh"/>
    <s v="Paid"/>
    <x v="1"/>
    <n v="0"/>
    <n v="0.41"/>
    <n v="732"/>
    <n v="0.69"/>
    <n v="0.67700000000000005"/>
    <n v="0.28289999999999998"/>
    <n v="495.56400000000002"/>
  </r>
  <r>
    <x v="80"/>
    <x v="0"/>
    <x v="0"/>
    <x v="0"/>
    <s v="February 2020"/>
    <n v="250"/>
    <s v="0.41 kW"/>
    <s v="732 kWh"/>
    <s v="Paid"/>
    <x v="1"/>
    <n v="0"/>
    <n v="0.41"/>
    <n v="732"/>
    <n v="0.69"/>
    <n v="0.67700000000000005"/>
    <n v="0.28289999999999998"/>
    <n v="495.56400000000002"/>
  </r>
  <r>
    <x v="81"/>
    <x v="0"/>
    <x v="0"/>
    <x v="0"/>
    <s v="August 2019"/>
    <n v="250"/>
    <s v="0.41 kW"/>
    <s v="732 kWh"/>
    <s v="Paid"/>
    <x v="0"/>
    <n v="0"/>
    <n v="0.41"/>
    <n v="732"/>
    <n v="0.78100000000000003"/>
    <n v="0.81100000000000005"/>
    <n v="0.32020999999999999"/>
    <n v="593.65200000000004"/>
  </r>
  <r>
    <x v="82"/>
    <x v="0"/>
    <x v="0"/>
    <x v="0"/>
    <s v="August 2019"/>
    <n v="250"/>
    <s v="0.41 kW"/>
    <s v="732 kWh"/>
    <s v="Paid"/>
    <x v="0"/>
    <n v="0"/>
    <n v="0.41"/>
    <n v="732"/>
    <n v="0.78100000000000003"/>
    <n v="0.81100000000000005"/>
    <n v="0.32020999999999999"/>
    <n v="593.65200000000004"/>
  </r>
  <r>
    <x v="83"/>
    <x v="0"/>
    <x v="0"/>
    <x v="0"/>
    <s v="August 2019"/>
    <n v="250"/>
    <s v="0.41 kW"/>
    <s v="732 kWh"/>
    <s v="Paid"/>
    <x v="0"/>
    <n v="0"/>
    <n v="0.41"/>
    <n v="732"/>
    <n v="0.78100000000000003"/>
    <n v="0.81100000000000005"/>
    <n v="0.32020999999999999"/>
    <n v="593.65200000000004"/>
  </r>
  <r>
    <x v="84"/>
    <x v="0"/>
    <x v="0"/>
    <x v="0"/>
    <s v="August 2019"/>
    <n v="250"/>
    <s v="0.41 kW"/>
    <s v="732 kWh"/>
    <s v="Paid"/>
    <x v="0"/>
    <n v="0"/>
    <n v="0.41"/>
    <n v="732"/>
    <n v="0.78100000000000003"/>
    <n v="0.81100000000000005"/>
    <n v="0.32020999999999999"/>
    <n v="593.65200000000004"/>
  </r>
  <r>
    <x v="85"/>
    <x v="0"/>
    <x v="0"/>
    <x v="0"/>
    <s v="August 2019"/>
    <n v="250"/>
    <s v="0.41 kW"/>
    <s v="732 kWh"/>
    <s v="Paid"/>
    <x v="0"/>
    <n v="0"/>
    <n v="0.41"/>
    <n v="732"/>
    <n v="0.78100000000000003"/>
    <n v="0.81100000000000005"/>
    <n v="0.32020999999999999"/>
    <n v="593.65200000000004"/>
  </r>
  <r>
    <x v="86"/>
    <x v="0"/>
    <x v="0"/>
    <x v="0"/>
    <s v="August 2019"/>
    <n v="250"/>
    <s v="0.41 kW"/>
    <s v="732 kWh"/>
    <s v="Paid"/>
    <x v="0"/>
    <n v="0"/>
    <n v="0.41"/>
    <n v="732"/>
    <n v="0.78100000000000003"/>
    <n v="0.81100000000000005"/>
    <n v="0.32020999999999999"/>
    <n v="593.65200000000004"/>
  </r>
  <r>
    <x v="87"/>
    <x v="0"/>
    <x v="0"/>
    <x v="0"/>
    <s v="September 2019"/>
    <n v="250"/>
    <s v="0.41 kW"/>
    <s v="732 kWh"/>
    <s v="Paid"/>
    <x v="0"/>
    <n v="0"/>
    <n v="0.41"/>
    <n v="732"/>
    <n v="0.78100000000000003"/>
    <n v="0.81100000000000005"/>
    <n v="0.32020999999999999"/>
    <n v="593.65200000000004"/>
  </r>
  <r>
    <x v="88"/>
    <x v="0"/>
    <x v="0"/>
    <x v="0"/>
    <s v="October 2019"/>
    <n v="250"/>
    <s v="0.41 kW"/>
    <s v="732 kWh"/>
    <s v="Paid"/>
    <x v="0"/>
    <n v="0"/>
    <n v="0.41"/>
    <n v="732"/>
    <n v="0.78100000000000003"/>
    <n v="0.81100000000000005"/>
    <n v="0.32020999999999999"/>
    <n v="593.65200000000004"/>
  </r>
  <r>
    <x v="89"/>
    <x v="0"/>
    <x v="0"/>
    <x v="0"/>
    <s v="September 2019"/>
    <n v="250"/>
    <s v="0.41 kW"/>
    <s v="732 kWh"/>
    <s v="Paid"/>
    <x v="0"/>
    <n v="0"/>
    <n v="0.41"/>
    <n v="732"/>
    <n v="0.78100000000000003"/>
    <n v="0.81100000000000005"/>
    <n v="0.32020999999999999"/>
    <n v="593.65200000000004"/>
  </r>
  <r>
    <x v="90"/>
    <x v="0"/>
    <x v="0"/>
    <x v="0"/>
    <s v="February 2020"/>
    <n v="250"/>
    <s v="0.41 kW"/>
    <s v="732 kWh"/>
    <s v="Paid"/>
    <x v="1"/>
    <n v="0"/>
    <n v="0.41"/>
    <n v="732"/>
    <n v="0.69"/>
    <n v="0.67700000000000005"/>
    <n v="0.28289999999999998"/>
    <n v="495.56400000000002"/>
  </r>
  <r>
    <x v="91"/>
    <x v="0"/>
    <x v="0"/>
    <x v="0"/>
    <s v="August 2019"/>
    <n v="250"/>
    <s v="0.41 kW"/>
    <s v="732 kWh"/>
    <s v="Paid"/>
    <x v="0"/>
    <n v="0"/>
    <n v="0.41"/>
    <n v="732"/>
    <n v="0.78100000000000003"/>
    <n v="0.81100000000000005"/>
    <n v="0.32020999999999999"/>
    <n v="593.65200000000004"/>
  </r>
  <r>
    <x v="92"/>
    <x v="0"/>
    <x v="0"/>
    <x v="0"/>
    <s v="October 2019"/>
    <n v="250"/>
    <s v="0.41 kW"/>
    <s v="732 kWh"/>
    <s v="Paid"/>
    <x v="0"/>
    <n v="0"/>
    <n v="0.41"/>
    <n v="732"/>
    <n v="0.78100000000000003"/>
    <n v="0.81100000000000005"/>
    <n v="0.32020999999999999"/>
    <n v="593.65200000000004"/>
  </r>
  <r>
    <x v="93"/>
    <x v="0"/>
    <x v="0"/>
    <x v="0"/>
    <s v="March 2020"/>
    <n v="250"/>
    <s v="0.41 kW"/>
    <s v="732 kWh"/>
    <s v="Paid"/>
    <x v="1"/>
    <n v="0"/>
    <n v="0.41"/>
    <n v="732"/>
    <n v="0.69"/>
    <n v="0.67700000000000005"/>
    <n v="0.28289999999999998"/>
    <n v="495.56400000000002"/>
  </r>
  <r>
    <x v="94"/>
    <x v="0"/>
    <x v="0"/>
    <x v="0"/>
    <s v="October 2019"/>
    <n v="250"/>
    <s v="0.41 kW"/>
    <s v="732 kWh"/>
    <s v="Paid"/>
    <x v="0"/>
    <n v="0"/>
    <n v="0.41"/>
    <n v="732"/>
    <n v="0.78100000000000003"/>
    <n v="0.81100000000000005"/>
    <n v="0.32020999999999999"/>
    <n v="593.65200000000004"/>
  </r>
  <r>
    <x v="95"/>
    <x v="0"/>
    <x v="0"/>
    <x v="0"/>
    <s v="September 2019"/>
    <n v="250"/>
    <s v="0.41 kW"/>
    <s v="732 kWh"/>
    <s v="Paid"/>
    <x v="0"/>
    <n v="0"/>
    <n v="0.41"/>
    <n v="732"/>
    <n v="0.78100000000000003"/>
    <n v="0.81100000000000005"/>
    <n v="0.32020999999999999"/>
    <n v="593.65200000000004"/>
  </r>
  <r>
    <x v="96"/>
    <x v="0"/>
    <x v="0"/>
    <x v="0"/>
    <s v="February 2020"/>
    <n v="250"/>
    <s v="0.41 kW"/>
    <s v="732 kWh"/>
    <s v="Paid"/>
    <x v="1"/>
    <n v="0"/>
    <n v="0.41"/>
    <n v="732"/>
    <n v="0.69"/>
    <n v="0.67700000000000005"/>
    <n v="0.28289999999999998"/>
    <n v="495.56400000000002"/>
  </r>
  <r>
    <x v="97"/>
    <x v="0"/>
    <x v="0"/>
    <x v="0"/>
    <s v="December 2019"/>
    <n v="250"/>
    <s v="0.41 kW"/>
    <s v="732 kWh"/>
    <s v="Paid"/>
    <x v="0"/>
    <n v="0"/>
    <n v="0.41"/>
    <n v="732"/>
    <n v="0.78100000000000003"/>
    <n v="0.81100000000000005"/>
    <n v="0.32020999999999999"/>
    <n v="593.65200000000004"/>
  </r>
  <r>
    <x v="98"/>
    <x v="0"/>
    <x v="0"/>
    <x v="0"/>
    <s v="August 2019"/>
    <n v="250"/>
    <s v="0.41 kW"/>
    <s v="732 kWh"/>
    <s v="Paid"/>
    <x v="0"/>
    <n v="0"/>
    <n v="0.41"/>
    <n v="732"/>
    <n v="0.78100000000000003"/>
    <n v="0.81100000000000005"/>
    <n v="0.32020999999999999"/>
    <n v="593.65200000000004"/>
  </r>
  <r>
    <x v="99"/>
    <x v="0"/>
    <x v="0"/>
    <x v="0"/>
    <s v="February 2020"/>
    <n v="250"/>
    <s v="0.41 kW"/>
    <s v="732 kWh"/>
    <s v="Paid"/>
    <x v="1"/>
    <n v="0"/>
    <n v="0.41"/>
    <n v="732"/>
    <n v="0.69"/>
    <n v="0.67700000000000005"/>
    <n v="0.28289999999999998"/>
    <n v="495.56400000000002"/>
  </r>
  <r>
    <x v="100"/>
    <x v="0"/>
    <x v="0"/>
    <x v="0"/>
    <s v="September 2019"/>
    <n v="250"/>
    <s v="0.41 kW"/>
    <s v="732 kWh"/>
    <s v="Paid"/>
    <x v="0"/>
    <n v="0"/>
    <n v="0.41"/>
    <n v="732"/>
    <n v="0.78100000000000003"/>
    <n v="0.81100000000000005"/>
    <n v="0.32020999999999999"/>
    <n v="593.65200000000004"/>
  </r>
  <r>
    <x v="101"/>
    <x v="0"/>
    <x v="0"/>
    <x v="0"/>
    <s v="October 2019"/>
    <n v="250"/>
    <s v="0.41 kW"/>
    <s v="732 kWh"/>
    <s v="Paid"/>
    <x v="0"/>
    <n v="0"/>
    <n v="0.41"/>
    <n v="732"/>
    <n v="0.78100000000000003"/>
    <n v="0.81100000000000005"/>
    <n v="0.32020999999999999"/>
    <n v="593.65200000000004"/>
  </r>
  <r>
    <x v="102"/>
    <x v="0"/>
    <x v="0"/>
    <x v="0"/>
    <s v="August 2019"/>
    <n v="250"/>
    <s v="0.41 kW"/>
    <s v="732 kWh"/>
    <s v="Paid"/>
    <x v="0"/>
    <n v="0"/>
    <n v="0.41"/>
    <n v="732"/>
    <n v="0.78100000000000003"/>
    <n v="0.81100000000000005"/>
    <n v="0.32020999999999999"/>
    <n v="593.65200000000004"/>
  </r>
  <r>
    <x v="103"/>
    <x v="0"/>
    <x v="0"/>
    <x v="0"/>
    <s v="September 2019"/>
    <n v="250"/>
    <s v="0.41 kW"/>
    <s v="732 kWh"/>
    <s v="Paid"/>
    <x v="0"/>
    <n v="0"/>
    <n v="0.41"/>
    <n v="732"/>
    <n v="0.78100000000000003"/>
    <n v="0.81100000000000005"/>
    <n v="0.32020999999999999"/>
    <n v="593.65200000000004"/>
  </r>
  <r>
    <x v="104"/>
    <x v="0"/>
    <x v="0"/>
    <x v="0"/>
    <s v="August 2019"/>
    <n v="250"/>
    <s v="0.41 kW"/>
    <s v="732 kWh"/>
    <s v="Paid"/>
    <x v="0"/>
    <n v="0"/>
    <n v="0.41"/>
    <n v="732"/>
    <n v="0.78100000000000003"/>
    <n v="0.81100000000000005"/>
    <n v="0.32020999999999999"/>
    <n v="593.65200000000004"/>
  </r>
  <r>
    <x v="105"/>
    <x v="0"/>
    <x v="0"/>
    <x v="0"/>
    <s v="August 2019"/>
    <n v="850"/>
    <s v="0.59 kW"/>
    <s v="864 kWh"/>
    <s v="Paid"/>
    <x v="0"/>
    <n v="0"/>
    <n v="0.59"/>
    <n v="864"/>
    <n v="0.78100000000000003"/>
    <n v="0.81100000000000005"/>
    <n v="0.46078999999999998"/>
    <n v="700.70400000000006"/>
  </r>
  <r>
    <x v="106"/>
    <x v="0"/>
    <x v="0"/>
    <x v="0"/>
    <s v="August 2019"/>
    <n v="250"/>
    <s v="0.41 kW"/>
    <s v="732 kWh"/>
    <s v="Paid"/>
    <x v="0"/>
    <n v="0"/>
    <n v="0.41"/>
    <n v="732"/>
    <n v="0.78100000000000003"/>
    <n v="0.81100000000000005"/>
    <n v="0.32020999999999999"/>
    <n v="593.65200000000004"/>
  </r>
  <r>
    <x v="107"/>
    <x v="0"/>
    <x v="0"/>
    <x v="0"/>
    <s v="September 2019"/>
    <n v="250"/>
    <s v="0.41 kW"/>
    <s v="732 kWh"/>
    <s v="Paid"/>
    <x v="0"/>
    <n v="0"/>
    <n v="0.41"/>
    <n v="732"/>
    <n v="0.78100000000000003"/>
    <n v="0.81100000000000005"/>
    <n v="0.32020999999999999"/>
    <n v="593.65200000000004"/>
  </r>
  <r>
    <x v="108"/>
    <x v="0"/>
    <x v="1"/>
    <x v="1"/>
    <s v="March 2019"/>
    <n v="7080"/>
    <s v="0.00 kW"/>
    <s v="47,082 kWh"/>
    <s v="Paid"/>
    <x v="0"/>
    <n v="7.8174887621569793"/>
    <n v="7.8174887621569793"/>
    <n v="47082"/>
    <n v="0.84"/>
    <n v="0.81599999999999995"/>
    <n v="6.5666905602118621"/>
    <n v="38418.911999999997"/>
  </r>
  <r>
    <x v="109"/>
    <x v="0"/>
    <x v="1"/>
    <x v="1"/>
    <s v="March 2019"/>
    <n v="39801.47"/>
    <s v="0.00 kW"/>
    <s v="0 kWh"/>
    <s v="Paid"/>
    <x v="0"/>
    <n v="0"/>
    <n v="0"/>
    <n v="0"/>
    <n v="0.84"/>
    <n v="0.81599999999999995"/>
    <n v="0"/>
    <n v="0"/>
  </r>
  <r>
    <x v="110"/>
    <x v="0"/>
    <x v="1"/>
    <x v="1"/>
    <s v="March 2019"/>
    <n v="50771"/>
    <s v="0.00 kW"/>
    <s v="0 kWh"/>
    <s v="Paid"/>
    <x v="0"/>
    <n v="0"/>
    <n v="0"/>
    <n v="0"/>
    <n v="0.84"/>
    <n v="0.81599999999999995"/>
    <n v="0"/>
    <n v="0"/>
  </r>
  <r>
    <x v="111"/>
    <x v="0"/>
    <x v="2"/>
    <x v="1"/>
    <s v="June 2021"/>
    <n v="1408"/>
    <s v="0.00 kW"/>
    <s v="9,344 kWh"/>
    <s v="Paid"/>
    <x v="2"/>
    <n v="1.5514764664541612"/>
    <n v="1.5514764664541612"/>
    <n v="9344"/>
    <n v="0.81599999999999995"/>
    <n v="0.84"/>
    <n v="1.2660047966265955"/>
    <n v="7848.96"/>
  </r>
  <r>
    <x v="112"/>
    <x v="0"/>
    <x v="3"/>
    <x v="1"/>
    <s v="March 2019"/>
    <n v="22955"/>
    <s v="0.00 kW"/>
    <s v="0 kWh"/>
    <s v="Paid"/>
    <x v="0"/>
    <n v="0"/>
    <n v="0"/>
    <n v="0"/>
    <n v="0.84"/>
    <n v="0.81599999999999995"/>
    <n v="0"/>
    <n v="0"/>
  </r>
  <r>
    <x v="113"/>
    <x v="0"/>
    <x v="3"/>
    <x v="1"/>
    <s v="March 2019"/>
    <n v="16685"/>
    <s v="27.21 kW"/>
    <s v="112,784 kWh"/>
    <s v="Paid"/>
    <x v="0"/>
    <n v="0"/>
    <n v="27.21"/>
    <n v="112784"/>
    <n v="0.84"/>
    <n v="0.81599999999999995"/>
    <n v="22.856400000000001"/>
    <n v="92031.743999999992"/>
  </r>
  <r>
    <x v="114"/>
    <x v="0"/>
    <x v="3"/>
    <x v="1"/>
    <s v="March 2019"/>
    <n v="3528"/>
    <s v="0.00 kW"/>
    <s v="23,520 kWh"/>
    <s v="Paid"/>
    <x v="0"/>
    <n v="3.9052575439856456"/>
    <n v="3.9052575439856456"/>
    <n v="23520"/>
    <n v="0.84"/>
    <n v="0.81599999999999995"/>
    <n v="3.2804163369479422"/>
    <n v="19192.32"/>
  </r>
  <r>
    <x v="115"/>
    <x v="0"/>
    <x v="3"/>
    <x v="1"/>
    <s v="September 2021"/>
    <n v="51395.33"/>
    <s v="58.00 kW"/>
    <s v="513,953 kWh"/>
    <s v="Paid"/>
    <x v="2"/>
    <n v="0"/>
    <n v="58"/>
    <n v="513953"/>
    <n v="0.81599999999999995"/>
    <n v="0.84"/>
    <n v="47.327999999999996"/>
    <n v="431720.51999999996"/>
  </r>
  <r>
    <x v="116"/>
    <x v="0"/>
    <x v="2"/>
    <x v="1"/>
    <s v="March 2019"/>
    <n v="2716"/>
    <s v="0.00 kW"/>
    <s v="0 kWh"/>
    <s v="Paid"/>
    <x v="0"/>
    <n v="0"/>
    <n v="0"/>
    <n v="0"/>
    <n v="0.84"/>
    <n v="0.81599999999999995"/>
    <n v="0"/>
    <n v="0"/>
  </r>
  <r>
    <x v="116"/>
    <x v="0"/>
    <x v="2"/>
    <x v="1"/>
    <s v="March 2019"/>
    <n v="994"/>
    <s v="0.00 kW"/>
    <s v="0 kWh"/>
    <s v="Paid"/>
    <x v="0"/>
    <n v="0"/>
    <n v="0"/>
    <n v="0"/>
    <n v="0.84"/>
    <n v="0.81599999999999995"/>
    <n v="0"/>
    <n v="0"/>
  </r>
  <r>
    <x v="117"/>
    <x v="0"/>
    <x v="2"/>
    <x v="1"/>
    <s v="March 2019"/>
    <n v="10676"/>
    <s v="0.00 kW"/>
    <s v="0 kWh"/>
    <s v="Paid"/>
    <x v="0"/>
    <n v="0"/>
    <n v="0"/>
    <n v="0"/>
    <n v="0.84"/>
    <n v="0.81599999999999995"/>
    <n v="0"/>
    <n v="0"/>
  </r>
  <r>
    <x v="118"/>
    <x v="0"/>
    <x v="3"/>
    <x v="1"/>
    <s v="March 2019"/>
    <n v="12215"/>
    <s v="0.00 kW"/>
    <s v="81,294 kWh"/>
    <s v="Paid"/>
    <x v="0"/>
    <n v="13.49804450598508"/>
    <n v="13.49804450598508"/>
    <n v="81294"/>
    <n v="0.84"/>
    <n v="0.81599999999999995"/>
    <n v="11.338357385027466"/>
    <n v="66335.903999999995"/>
  </r>
  <r>
    <x v="119"/>
    <x v="0"/>
    <x v="2"/>
    <x v="1"/>
    <s v="March 2019"/>
    <n v="1080"/>
    <s v="0.00 kW"/>
    <s v="0 kWh"/>
    <s v="Paid"/>
    <x v="0"/>
    <n v="0"/>
    <n v="0"/>
    <n v="0"/>
    <n v="0.84"/>
    <n v="0.81599999999999995"/>
    <n v="0"/>
    <n v="0"/>
  </r>
  <r>
    <x v="120"/>
    <x v="0"/>
    <x v="2"/>
    <x v="1"/>
    <s v="March 2019"/>
    <n v="1008"/>
    <s v="0.00 kW"/>
    <s v="0 kWh"/>
    <s v="Paid"/>
    <x v="0"/>
    <n v="0"/>
    <n v="0"/>
    <n v="0"/>
    <n v="0.84"/>
    <n v="0.81599999999999995"/>
    <n v="0"/>
    <n v="0"/>
  </r>
  <r>
    <x v="121"/>
    <x v="0"/>
    <x v="2"/>
    <x v="1"/>
    <s v="March 2019"/>
    <n v="1143"/>
    <s v="0.00 kW"/>
    <s v="7,599 kWh"/>
    <s v="Paid"/>
    <x v="0"/>
    <n v="1.2617369080249541"/>
    <n v="1.2617369080249541"/>
    <n v="7599"/>
    <n v="0.84"/>
    <n v="0.81599999999999995"/>
    <n v="1.0598590027409613"/>
    <n v="6200.7839999999997"/>
  </r>
  <r>
    <x v="122"/>
    <x v="0"/>
    <x v="2"/>
    <x v="1"/>
    <s v="March 2019"/>
    <n v="840"/>
    <s v="0.00 kW"/>
    <s v="0 kWh"/>
    <s v="Paid"/>
    <x v="0"/>
    <n v="0"/>
    <n v="0"/>
    <n v="0"/>
    <n v="0.84"/>
    <n v="0.81599999999999995"/>
    <n v="0"/>
    <n v="0"/>
  </r>
  <r>
    <x v="123"/>
    <x v="0"/>
    <x v="2"/>
    <x v="1"/>
    <s v="March 2019"/>
    <n v="616"/>
    <s v="0.00 kW"/>
    <s v="0 kWh"/>
    <s v="Paid"/>
    <x v="0"/>
    <n v="0"/>
    <n v="0"/>
    <n v="0"/>
    <n v="0.84"/>
    <n v="0.81599999999999995"/>
    <n v="0"/>
    <n v="0"/>
  </r>
  <r>
    <x v="124"/>
    <x v="0"/>
    <x v="2"/>
    <x v="1"/>
    <s v="March 2019"/>
    <n v="170"/>
    <s v="0.00 kW"/>
    <s v="0 kWh"/>
    <s v="Paid"/>
    <x v="0"/>
    <n v="0"/>
    <n v="0"/>
    <n v="0"/>
    <n v="0.84"/>
    <n v="0.81599999999999995"/>
    <n v="0"/>
    <n v="0"/>
  </r>
  <r>
    <x v="125"/>
    <x v="0"/>
    <x v="3"/>
    <x v="1"/>
    <s v="March 2019"/>
    <n v="15615"/>
    <s v="0.00 kW"/>
    <s v="0 kWh"/>
    <s v="Paid"/>
    <x v="0"/>
    <n v="0"/>
    <n v="0"/>
    <n v="0"/>
    <n v="0.84"/>
    <n v="0.81599999999999995"/>
    <n v="0"/>
    <n v="0"/>
  </r>
  <r>
    <x v="126"/>
    <x v="0"/>
    <x v="3"/>
    <x v="1"/>
    <s v="March 2019"/>
    <n v="35144.199999999997"/>
    <s v="0.00 kW"/>
    <s v="0 kWh"/>
    <s v="Paid"/>
    <x v="0"/>
    <n v="0"/>
    <n v="0"/>
    <n v="0"/>
    <n v="0.84"/>
    <n v="0.81599999999999995"/>
    <n v="0"/>
    <n v="0"/>
  </r>
  <r>
    <x v="127"/>
    <x v="0"/>
    <x v="3"/>
    <x v="1"/>
    <s v="March 2019"/>
    <n v="46621.2"/>
    <s v="0.00 kW"/>
    <s v="0 kWh"/>
    <s v="Paid"/>
    <x v="0"/>
    <n v="0"/>
    <n v="0"/>
    <n v="0"/>
    <n v="0.84"/>
    <n v="0.81599999999999995"/>
    <n v="0"/>
    <n v="0"/>
  </r>
  <r>
    <x v="128"/>
    <x v="0"/>
    <x v="3"/>
    <x v="1"/>
    <s v="March 2019"/>
    <n v="33455"/>
    <s v="0.00 kW"/>
    <s v="0 kWh"/>
    <s v="Paid"/>
    <x v="0"/>
    <n v="0"/>
    <n v="0"/>
    <n v="0"/>
    <n v="0.84"/>
    <n v="0.81599999999999995"/>
    <n v="0"/>
    <n v="0"/>
  </r>
  <r>
    <x v="129"/>
    <x v="0"/>
    <x v="2"/>
    <x v="1"/>
    <s v="March 2019"/>
    <n v="2145"/>
    <s v="0.00 kW"/>
    <s v="14,277 kWh"/>
    <s v="Paid"/>
    <x v="0"/>
    <n v="2.3705511035494498"/>
    <n v="2.3705511035494498"/>
    <n v="14277"/>
    <n v="0.84"/>
    <n v="0.81599999999999995"/>
    <n v="1.9912629269815376"/>
    <n v="11650.031999999999"/>
  </r>
  <r>
    <x v="130"/>
    <x v="0"/>
    <x v="4"/>
    <x v="1"/>
    <s v="March 2019"/>
    <n v="26000"/>
    <s v="45.70 kW"/>
    <s v="219,014 kWh"/>
    <s v="Paid"/>
    <x v="0"/>
    <n v="0"/>
    <n v="45.7"/>
    <n v="219014"/>
    <n v="0.84"/>
    <n v="0.81599999999999995"/>
    <n v="38.387999999999998"/>
    <n v="178715.424"/>
  </r>
  <r>
    <x v="131"/>
    <x v="0"/>
    <x v="3"/>
    <x v="1"/>
    <s v="December 2019"/>
    <n v="14673.85"/>
    <s v="22.92 kW"/>
    <s v="169,680 kWh"/>
    <s v="Paid"/>
    <x v="0"/>
    <n v="0"/>
    <n v="22.92"/>
    <n v="169680"/>
    <n v="0.84"/>
    <n v="0.81599999999999995"/>
    <n v="19.252800000000001"/>
    <n v="138458.88"/>
  </r>
  <r>
    <x v="132"/>
    <x v="0"/>
    <x v="2"/>
    <x v="1"/>
    <s v="March 2019"/>
    <n v="1518"/>
    <s v="0.00 kW"/>
    <s v="10,102 kWh"/>
    <s v="Paid"/>
    <x v="0"/>
    <n v="1.677334681519685"/>
    <n v="1.677334681519685"/>
    <n v="10102"/>
    <n v="0.84"/>
    <n v="0.81599999999999995"/>
    <n v="1.4089611324765354"/>
    <n v="8243.232"/>
  </r>
  <r>
    <x v="133"/>
    <x v="0"/>
    <x v="2"/>
    <x v="1"/>
    <s v="March 2019"/>
    <n v="2423"/>
    <s v="0.00 kW"/>
    <s v="16,137 kWh"/>
    <s v="Paid"/>
    <x v="0"/>
    <n v="2.6793852460585188"/>
    <n v="2.6793852460585188"/>
    <n v="16137"/>
    <n v="0.84"/>
    <n v="0.81599999999999995"/>
    <n v="2.2506836066891558"/>
    <n v="13167.791999999999"/>
  </r>
  <r>
    <x v="134"/>
    <x v="0"/>
    <x v="2"/>
    <x v="1"/>
    <s v="August 2021"/>
    <n v="3430"/>
    <s v="4.90 kW"/>
    <s v="22,510 kWh"/>
    <s v="Paid"/>
    <x v="2"/>
    <n v="0"/>
    <n v="4.9000000000000004"/>
    <n v="22510"/>
    <n v="0.81599999999999995"/>
    <n v="0.84"/>
    <n v="3.9984000000000002"/>
    <n v="18908.399999999998"/>
  </r>
  <r>
    <x v="135"/>
    <x v="0"/>
    <x v="2"/>
    <x v="1"/>
    <s v="March 2019"/>
    <n v="550"/>
    <s v="0.00 kW"/>
    <s v="0 kWh"/>
    <s v="Paid"/>
    <x v="0"/>
    <n v="0"/>
    <n v="0"/>
    <n v="0"/>
    <n v="0.84"/>
    <n v="0.81599999999999995"/>
    <n v="0"/>
    <n v="0"/>
  </r>
  <r>
    <x v="136"/>
    <x v="0"/>
    <x v="4"/>
    <x v="1"/>
    <s v="March 2019"/>
    <n v="1048"/>
    <s v="1.31 kW"/>
    <s v="5,709 kWh"/>
    <s v="Paid"/>
    <x v="0"/>
    <n v="0"/>
    <n v="1.31"/>
    <n v="5709"/>
    <n v="0.84"/>
    <n v="0.81599999999999995"/>
    <n v="1.1004"/>
    <n v="4658.5439999999999"/>
  </r>
  <r>
    <x v="137"/>
    <x v="0"/>
    <x v="2"/>
    <x v="1"/>
    <s v="March 2019"/>
    <n v="576.22"/>
    <s v="0.00 kW"/>
    <s v="0 kWh"/>
    <s v="Paid"/>
    <x v="0"/>
    <n v="0"/>
    <n v="0"/>
    <n v="0"/>
    <n v="0.84"/>
    <n v="0.81599999999999995"/>
    <n v="0"/>
    <n v="0"/>
  </r>
  <r>
    <x v="138"/>
    <x v="0"/>
    <x v="4"/>
    <x v="1"/>
    <s v="March 2019"/>
    <n v="12650"/>
    <s v="0.00 kW"/>
    <s v="0 kWh"/>
    <s v="Paid"/>
    <x v="0"/>
    <n v="0"/>
    <n v="0"/>
    <n v="0"/>
    <n v="0.84"/>
    <n v="0.81599999999999995"/>
    <n v="0"/>
    <n v="0"/>
  </r>
  <r>
    <x v="139"/>
    <x v="0"/>
    <x v="3"/>
    <x v="1"/>
    <s v="March 2021"/>
    <n v="27760"/>
    <s v="64.40 kW"/>
    <s v="492,568 kWh"/>
    <s v="Paid"/>
    <x v="2"/>
    <n v="0"/>
    <n v="64.400000000000006"/>
    <n v="492568"/>
    <n v="0.81599999999999995"/>
    <n v="0.84"/>
    <n v="52.550400000000003"/>
    <n v="413757.12"/>
  </r>
  <r>
    <x v="140"/>
    <x v="0"/>
    <x v="3"/>
    <x v="1"/>
    <s v="December 2019"/>
    <n v="11462.5"/>
    <s v="26.20 kW"/>
    <s v="229,250 kWh"/>
    <s v="Paid"/>
    <x v="0"/>
    <n v="0"/>
    <n v="26.2"/>
    <n v="229250"/>
    <n v="0.84"/>
    <n v="0.81599999999999995"/>
    <n v="22.007999999999999"/>
    <n v="187068"/>
  </r>
  <r>
    <x v="141"/>
    <x v="0"/>
    <x v="4"/>
    <x v="1"/>
    <s v="March 2019"/>
    <n v="12870.2"/>
    <s v="22.89 kW"/>
    <s v="114,106 kWh"/>
    <s v="Paid"/>
    <x v="0"/>
    <n v="0"/>
    <n v="22.89"/>
    <n v="114106"/>
    <n v="0.84"/>
    <n v="0.81599999999999995"/>
    <n v="19.227599999999999"/>
    <n v="93110.495999999999"/>
  </r>
  <r>
    <x v="142"/>
    <x v="0"/>
    <x v="3"/>
    <x v="1"/>
    <s v="March 2019"/>
    <n v="35300.800000000003"/>
    <s v="42.28 kW"/>
    <s v="346,827 kWh"/>
    <s v="Paid"/>
    <x v="0"/>
    <n v="0"/>
    <n v="42.28"/>
    <n v="346827"/>
    <n v="0.84"/>
    <n v="0.81599999999999995"/>
    <n v="35.5152"/>
    <n v="283010.83199999999"/>
  </r>
  <r>
    <x v="143"/>
    <x v="0"/>
    <x v="4"/>
    <x v="1"/>
    <s v="March 2019"/>
    <n v="1520"/>
    <s v="1.90 kW"/>
    <s v="9,732 kWh"/>
    <s v="Paid"/>
    <x v="0"/>
    <n v="0"/>
    <n v="1.9"/>
    <n v="9732"/>
    <n v="0.84"/>
    <n v="0.81599999999999995"/>
    <n v="1.5959999999999999"/>
    <n v="7941.3119999999999"/>
  </r>
  <r>
    <x v="143"/>
    <x v="0"/>
    <x v="4"/>
    <x v="1"/>
    <s v="March 2019"/>
    <n v="300"/>
    <s v="0.00 kW"/>
    <s v="0 kWh"/>
    <s v="Paid"/>
    <x v="0"/>
    <n v="0"/>
    <n v="0"/>
    <n v="0"/>
    <n v="0.84"/>
    <n v="0.81599999999999995"/>
    <n v="0"/>
    <n v="0"/>
  </r>
  <r>
    <x v="144"/>
    <x v="0"/>
    <x v="2"/>
    <x v="1"/>
    <s v="March 2019"/>
    <n v="1276"/>
    <s v="3.20 kW"/>
    <s v="5,717 kWh"/>
    <s v="Paid"/>
    <x v="0"/>
    <n v="0"/>
    <n v="3.2"/>
    <n v="5717"/>
    <n v="0.84"/>
    <n v="0.81599999999999995"/>
    <n v="2.6880000000000002"/>
    <n v="4665.0720000000001"/>
  </r>
  <r>
    <x v="145"/>
    <x v="0"/>
    <x v="4"/>
    <x v="1"/>
    <s v="March 2019"/>
    <n v="4647"/>
    <s v="0.00 kW"/>
    <s v="0 kWh"/>
    <s v="Paid"/>
    <x v="0"/>
    <n v="0"/>
    <n v="0"/>
    <n v="0"/>
    <n v="0.84"/>
    <n v="0.81599999999999995"/>
    <n v="0"/>
    <n v="0"/>
  </r>
  <r>
    <x v="146"/>
    <x v="0"/>
    <x v="2"/>
    <x v="1"/>
    <s v="March 2019"/>
    <n v="4490"/>
    <s v="0.00 kW"/>
    <s v="0 kWh"/>
    <s v="Paid"/>
    <x v="0"/>
    <n v="0"/>
    <n v="0"/>
    <n v="0"/>
    <n v="0.84"/>
    <n v="0.81599999999999995"/>
    <n v="0"/>
    <n v="0"/>
  </r>
  <r>
    <x v="147"/>
    <x v="0"/>
    <x v="2"/>
    <x v="1"/>
    <s v="March 2019"/>
    <n v="920"/>
    <s v="0.00 kW"/>
    <s v="0 kWh"/>
    <s v="Paid"/>
    <x v="0"/>
    <n v="0"/>
    <n v="0"/>
    <n v="0"/>
    <n v="0.84"/>
    <n v="0.81599999999999995"/>
    <n v="0"/>
    <n v="0"/>
  </r>
  <r>
    <x v="148"/>
    <x v="0"/>
    <x v="4"/>
    <x v="1"/>
    <s v="March 2019"/>
    <n v="2350"/>
    <s v="1.39 kW"/>
    <s v="6,402 kWh"/>
    <s v="Paid"/>
    <x v="0"/>
    <n v="0"/>
    <n v="1.39"/>
    <n v="6402"/>
    <n v="0.84"/>
    <n v="0.81599999999999995"/>
    <n v="1.1676"/>
    <n v="5224.0319999999992"/>
  </r>
  <r>
    <x v="149"/>
    <x v="0"/>
    <x v="3"/>
    <x v="1"/>
    <s v="March 2019"/>
    <n v="1290"/>
    <s v="3.66 kW"/>
    <s v="32,093 kWh"/>
    <s v="Paid"/>
    <x v="0"/>
    <n v="0"/>
    <n v="3.66"/>
    <n v="32093"/>
    <n v="0.84"/>
    <n v="0.81599999999999995"/>
    <n v="3.0743999999999998"/>
    <n v="26187.887999999999"/>
  </r>
  <r>
    <x v="150"/>
    <x v="0"/>
    <x v="4"/>
    <x v="1"/>
    <s v="March 2019"/>
    <n v="6864"/>
    <s v="0.00 kW"/>
    <s v="0 kWh"/>
    <s v="Paid"/>
    <x v="0"/>
    <n v="0"/>
    <n v="0"/>
    <n v="0"/>
    <n v="0.84"/>
    <n v="0.81599999999999995"/>
    <n v="0"/>
    <n v="0"/>
  </r>
  <r>
    <x v="151"/>
    <x v="0"/>
    <x v="2"/>
    <x v="1"/>
    <s v="March 2019"/>
    <n v="3152"/>
    <s v="0.00 kW"/>
    <s v="0 kWh"/>
    <s v="Paid"/>
    <x v="0"/>
    <n v="0"/>
    <n v="0"/>
    <n v="0"/>
    <n v="0.84"/>
    <n v="0.81599999999999995"/>
    <n v="0"/>
    <n v="0"/>
  </r>
  <r>
    <x v="152"/>
    <x v="0"/>
    <x v="2"/>
    <x v="1"/>
    <s v="March 2019"/>
    <n v="1960"/>
    <s v="0.00 kW"/>
    <s v="0 kWh"/>
    <s v="Paid"/>
    <x v="0"/>
    <n v="0"/>
    <n v="0"/>
    <n v="0"/>
    <n v="0.84"/>
    <n v="0.81599999999999995"/>
    <n v="0"/>
    <n v="0"/>
  </r>
  <r>
    <x v="153"/>
    <x v="0"/>
    <x v="4"/>
    <x v="1"/>
    <s v="March 2019"/>
    <n v="1600"/>
    <s v="7.23 kW"/>
    <s v="27,243 kWh"/>
    <s v="Paid"/>
    <x v="0"/>
    <n v="0"/>
    <n v="7.23"/>
    <n v="27243"/>
    <n v="0.84"/>
    <n v="0.81599999999999995"/>
    <n v="6.0731999999999999"/>
    <n v="22230.287999999997"/>
  </r>
  <r>
    <x v="154"/>
    <x v="0"/>
    <x v="4"/>
    <x v="1"/>
    <s v="March 2019"/>
    <n v="14280"/>
    <s v="35.70 kW"/>
    <s v="239,133 kWh"/>
    <s v="Paid"/>
    <x v="0"/>
    <n v="0"/>
    <n v="35.700000000000003"/>
    <n v="239133"/>
    <n v="0.84"/>
    <n v="0.81599999999999995"/>
    <n v="29.988"/>
    <n v="195132.52799999999"/>
  </r>
  <r>
    <x v="155"/>
    <x v="0"/>
    <x v="4"/>
    <x v="1"/>
    <s v="March 2019"/>
    <n v="1615.75"/>
    <s v="0.00 kW"/>
    <s v="0 kWh"/>
    <s v="Paid"/>
    <x v="0"/>
    <n v="0"/>
    <n v="0"/>
    <n v="0"/>
    <n v="0.84"/>
    <n v="0.81599999999999995"/>
    <n v="0"/>
    <n v="0"/>
  </r>
  <r>
    <x v="156"/>
    <x v="0"/>
    <x v="2"/>
    <x v="1"/>
    <s v="March 2019"/>
    <n v="2156"/>
    <s v="5.90 kW"/>
    <s v="29,406 kWh"/>
    <s v="Paid"/>
    <x v="0"/>
    <n v="0"/>
    <n v="5.9"/>
    <n v="29406"/>
    <n v="0.84"/>
    <n v="0.81599999999999995"/>
    <n v="4.9560000000000004"/>
    <n v="23995.295999999998"/>
  </r>
  <r>
    <x v="157"/>
    <x v="0"/>
    <x v="2"/>
    <x v="1"/>
    <s v="March 2019"/>
    <n v="46722"/>
    <s v="0.00 kW"/>
    <s v="0 kWh"/>
    <s v="Paid"/>
    <x v="0"/>
    <n v="0"/>
    <n v="0"/>
    <n v="0"/>
    <n v="0.84"/>
    <n v="0.81599999999999995"/>
    <n v="0"/>
    <n v="0"/>
  </r>
  <r>
    <x v="158"/>
    <x v="0"/>
    <x v="4"/>
    <x v="1"/>
    <s v="March 2019"/>
    <n v="0"/>
    <s v="0.00 kW"/>
    <s v="0 kWh"/>
    <s v="Paid"/>
    <x v="0"/>
    <n v="0"/>
    <n v="0"/>
    <n v="0"/>
    <n v="0.84"/>
    <n v="0.81599999999999995"/>
    <n v="0"/>
    <n v="0"/>
  </r>
  <r>
    <x v="159"/>
    <x v="0"/>
    <x v="2"/>
    <x v="1"/>
    <s v="March 2019"/>
    <n v="1148.4100000000001"/>
    <s v="0.00 kW"/>
    <s v="0 kWh"/>
    <s v="Paid"/>
    <x v="0"/>
    <n v="0"/>
    <n v="0"/>
    <n v="0"/>
    <n v="0.84"/>
    <n v="0.81599999999999995"/>
    <n v="0"/>
    <n v="0"/>
  </r>
  <r>
    <x v="160"/>
    <x v="0"/>
    <x v="4"/>
    <x v="1"/>
    <s v="March 2019"/>
    <n v="7865.45"/>
    <s v="0.00 kW"/>
    <s v="0 kWh"/>
    <s v="Paid"/>
    <x v="0"/>
    <n v="0"/>
    <n v="0"/>
    <n v="0"/>
    <n v="0.84"/>
    <n v="0.81599999999999995"/>
    <n v="0"/>
    <n v="0"/>
  </r>
  <r>
    <x v="161"/>
    <x v="0"/>
    <x v="2"/>
    <x v="1"/>
    <s v="March 2019"/>
    <n v="2962"/>
    <s v="0.00 kW"/>
    <s v="0 kWh"/>
    <s v="Paid"/>
    <x v="0"/>
    <n v="0"/>
    <n v="0"/>
    <n v="0"/>
    <n v="0.84"/>
    <n v="0.81599999999999995"/>
    <n v="0"/>
    <n v="0"/>
  </r>
  <r>
    <x v="162"/>
    <x v="0"/>
    <x v="2"/>
    <x v="1"/>
    <s v="March 2019"/>
    <n v="607.5"/>
    <s v="0.00 kW"/>
    <s v="0 kWh"/>
    <s v="Paid"/>
    <x v="0"/>
    <n v="0"/>
    <n v="0"/>
    <n v="0"/>
    <n v="0.84"/>
    <n v="0.81599999999999995"/>
    <n v="0"/>
    <n v="0"/>
  </r>
  <r>
    <x v="162"/>
    <x v="0"/>
    <x v="2"/>
    <x v="1"/>
    <s v="March 2019"/>
    <n v="8135"/>
    <s v="0.00 kW"/>
    <s v="0 kWh"/>
    <s v="Paid"/>
    <x v="0"/>
    <n v="0"/>
    <n v="0"/>
    <n v="0"/>
    <n v="0.84"/>
    <n v="0.81599999999999995"/>
    <n v="0"/>
    <n v="0"/>
  </r>
  <r>
    <x v="163"/>
    <x v="0"/>
    <x v="4"/>
    <x v="1"/>
    <s v="March 2019"/>
    <n v="10600.6"/>
    <s v="0.00 kW"/>
    <s v="0 kWh"/>
    <s v="Paid"/>
    <x v="0"/>
    <n v="0"/>
    <n v="0"/>
    <n v="0"/>
    <n v="0.84"/>
    <n v="0.81599999999999995"/>
    <n v="0"/>
    <n v="0"/>
  </r>
  <r>
    <x v="164"/>
    <x v="0"/>
    <x v="2"/>
    <x v="1"/>
    <s v="September 2019"/>
    <n v="1200"/>
    <s v="2.15 kW"/>
    <s v="8,341 kWh"/>
    <s v="Paid"/>
    <x v="0"/>
    <n v="0"/>
    <n v="2.15"/>
    <n v="8341"/>
    <n v="0.84"/>
    <n v="0.81599999999999995"/>
    <n v="1.8059999999999998"/>
    <n v="6806.2559999999994"/>
  </r>
  <r>
    <x v="165"/>
    <x v="0"/>
    <x v="2"/>
    <x v="1"/>
    <s v="September 2019"/>
    <n v="100"/>
    <s v="0.00 kW"/>
    <s v="1,167 kWh"/>
    <s v="Paid"/>
    <x v="0"/>
    <n v="0.19376851844520612"/>
    <n v="0.19376851844520612"/>
    <n v="1167"/>
    <n v="0.84"/>
    <n v="0.81599999999999995"/>
    <n v="0.16276555549397315"/>
    <n v="952.27199999999993"/>
  </r>
  <r>
    <x v="166"/>
    <x v="0"/>
    <x v="2"/>
    <x v="1"/>
    <s v="March 2019"/>
    <n v="4200"/>
    <s v="0.00 kW"/>
    <s v="0 kWh"/>
    <s v="Paid"/>
    <x v="0"/>
    <n v="0"/>
    <n v="0"/>
    <n v="0"/>
    <n v="0.84"/>
    <n v="0.81599999999999995"/>
    <n v="0"/>
    <n v="0"/>
  </r>
  <r>
    <x v="167"/>
    <x v="0"/>
    <x v="2"/>
    <x v="1"/>
    <s v="March 2019"/>
    <n v="6175"/>
    <s v="0.00 kW"/>
    <s v="68,905 kWh"/>
    <s v="Paid"/>
    <x v="0"/>
    <n v="11.440976661068492"/>
    <n v="11.440976661068492"/>
    <n v="68905"/>
    <n v="0.84"/>
    <n v="0.81599999999999995"/>
    <n v="9.6104203952975329"/>
    <n v="56226.479999999996"/>
  </r>
  <r>
    <x v="168"/>
    <x v="0"/>
    <x v="2"/>
    <x v="1"/>
    <s v="March 2019"/>
    <n v="660"/>
    <s v="0.00 kW"/>
    <s v="0 kWh"/>
    <s v="Paid"/>
    <x v="0"/>
    <n v="0"/>
    <n v="0"/>
    <n v="0"/>
    <n v="0.84"/>
    <n v="0.81599999999999995"/>
    <n v="0"/>
    <n v="0"/>
  </r>
  <r>
    <x v="169"/>
    <x v="0"/>
    <x v="2"/>
    <x v="1"/>
    <s v="March 2019"/>
    <n v="10186.049999999999"/>
    <s v="3.30 kW"/>
    <s v="203,721 kWh"/>
    <s v="Paid"/>
    <x v="0"/>
    <n v="0"/>
    <n v="3.3"/>
    <n v="203721"/>
    <n v="0.84"/>
    <n v="0.81599999999999995"/>
    <n v="2.7719999999999998"/>
    <n v="166236.33599999998"/>
  </r>
  <r>
    <x v="170"/>
    <x v="0"/>
    <x v="2"/>
    <x v="1"/>
    <s v="March 2019"/>
    <n v="1040"/>
    <s v="0.00 kW"/>
    <s v="0 kWh"/>
    <s v="Paid"/>
    <x v="0"/>
    <n v="0"/>
    <n v="0"/>
    <n v="0"/>
    <n v="0.84"/>
    <n v="0.81599999999999995"/>
    <n v="0"/>
    <n v="0"/>
  </r>
  <r>
    <x v="171"/>
    <x v="0"/>
    <x v="2"/>
    <x v="1"/>
    <s v="March 2019"/>
    <n v="1603.15"/>
    <s v="2.83 kW"/>
    <s v="14,295 kWh"/>
    <s v="Paid"/>
    <x v="0"/>
    <n v="0"/>
    <n v="2.83"/>
    <n v="14295"/>
    <n v="0.84"/>
    <n v="0.81599999999999995"/>
    <n v="2.3771999999999998"/>
    <n v="11664.72"/>
  </r>
  <r>
    <x v="172"/>
    <x v="0"/>
    <x v="2"/>
    <x v="1"/>
    <s v="March 2019"/>
    <n v="1779.2"/>
    <s v="3.16 kW"/>
    <s v="16,243 kWh"/>
    <s v="Paid"/>
    <x v="0"/>
    <n v="0"/>
    <n v="3.16"/>
    <n v="16243"/>
    <n v="0.84"/>
    <n v="0.81599999999999995"/>
    <n v="2.6543999999999999"/>
    <n v="13254.287999999999"/>
  </r>
  <r>
    <x v="173"/>
    <x v="0"/>
    <x v="4"/>
    <x v="1"/>
    <s v="March 2019"/>
    <n v="5600"/>
    <s v="14.00 kW"/>
    <s v="96,233 kWh"/>
    <s v="Paid"/>
    <x v="0"/>
    <n v="0"/>
    <n v="14"/>
    <n v="96233"/>
    <n v="0.84"/>
    <n v="0.81599999999999995"/>
    <n v="11.76"/>
    <n v="78526.127999999997"/>
  </r>
  <r>
    <x v="174"/>
    <x v="0"/>
    <x v="4"/>
    <x v="1"/>
    <s v="March 2019"/>
    <n v="42588.6"/>
    <s v="0.00 kW"/>
    <s v="0 kWh"/>
    <s v="Paid"/>
    <x v="0"/>
    <n v="0"/>
    <n v="0"/>
    <n v="0"/>
    <n v="0.84"/>
    <n v="0.81599999999999995"/>
    <n v="0"/>
    <n v="0"/>
  </r>
  <r>
    <x v="175"/>
    <x v="0"/>
    <x v="4"/>
    <x v="1"/>
    <s v="March 2019"/>
    <n v="42588.6"/>
    <s v="0.00 kW"/>
    <s v="0 kWh"/>
    <s v="Paid"/>
    <x v="0"/>
    <n v="0"/>
    <n v="0"/>
    <n v="0"/>
    <n v="0.84"/>
    <n v="0.81599999999999995"/>
    <n v="0"/>
    <n v="0"/>
  </r>
  <r>
    <x v="176"/>
    <x v="0"/>
    <x v="4"/>
    <x v="1"/>
    <s v="March 2019"/>
    <n v="43316.2"/>
    <s v="0.00 kW"/>
    <s v="0 kWh"/>
    <s v="Paid"/>
    <x v="0"/>
    <n v="0"/>
    <n v="0"/>
    <n v="0"/>
    <n v="0.84"/>
    <n v="0.81599999999999995"/>
    <n v="0"/>
    <n v="0"/>
  </r>
  <r>
    <x v="177"/>
    <x v="0"/>
    <x v="4"/>
    <x v="1"/>
    <s v="March 2019"/>
    <n v="42998.65"/>
    <s v="0.00 kW"/>
    <s v="0 kWh"/>
    <s v="Paid"/>
    <x v="0"/>
    <n v="0"/>
    <n v="0"/>
    <n v="0"/>
    <n v="0.84"/>
    <n v="0.81599999999999995"/>
    <n v="0"/>
    <n v="0"/>
  </r>
  <r>
    <x v="178"/>
    <x v="0"/>
    <x v="4"/>
    <x v="1"/>
    <s v="March 2019"/>
    <n v="41557.300000000003"/>
    <s v="0.00 kW"/>
    <s v="0 kWh"/>
    <s v="Paid"/>
    <x v="0"/>
    <n v="0"/>
    <n v="0"/>
    <n v="0"/>
    <n v="0.84"/>
    <n v="0.81599999999999995"/>
    <n v="0"/>
    <n v="0"/>
  </r>
  <r>
    <x v="179"/>
    <x v="0"/>
    <x v="4"/>
    <x v="1"/>
    <s v="March 2019"/>
    <n v="38903.15"/>
    <s v="0.00 kW"/>
    <s v="0 kWh"/>
    <s v="Paid"/>
    <x v="0"/>
    <n v="0"/>
    <n v="0"/>
    <n v="0"/>
    <n v="0.84"/>
    <n v="0.81599999999999995"/>
    <n v="0"/>
    <n v="0"/>
  </r>
  <r>
    <x v="180"/>
    <x v="0"/>
    <x v="4"/>
    <x v="1"/>
    <s v="March 2019"/>
    <n v="10290"/>
    <s v="0.00 kW"/>
    <s v="0 kWh"/>
    <s v="Paid"/>
    <x v="0"/>
    <n v="0"/>
    <n v="0"/>
    <n v="0"/>
    <n v="0.84"/>
    <n v="0.81599999999999995"/>
    <n v="0"/>
    <n v="0"/>
  </r>
  <r>
    <x v="181"/>
    <x v="0"/>
    <x v="4"/>
    <x v="1"/>
    <s v="March 2019"/>
    <n v="16240"/>
    <s v="0.00 kW"/>
    <s v="0 kWh"/>
    <s v="Paid"/>
    <x v="0"/>
    <n v="0"/>
    <n v="0"/>
    <n v="0"/>
    <n v="0.84"/>
    <n v="0.81599999999999995"/>
    <n v="0"/>
    <n v="0"/>
  </r>
  <r>
    <x v="182"/>
    <x v="0"/>
    <x v="2"/>
    <x v="1"/>
    <s v="March 2019"/>
    <n v="945"/>
    <s v="1.89 kW"/>
    <s v="8,683 kWh"/>
    <s v="Paid"/>
    <x v="0"/>
    <n v="0"/>
    <n v="1.89"/>
    <n v="8683"/>
    <n v="0.84"/>
    <n v="0.81599999999999995"/>
    <n v="1.5875999999999999"/>
    <n v="7085.3279999999995"/>
  </r>
  <r>
    <x v="183"/>
    <x v="0"/>
    <x v="1"/>
    <x v="1"/>
    <s v="March 2019"/>
    <n v="3100"/>
    <s v="1.93 kW"/>
    <s v="8,887 kWh"/>
    <s v="Paid"/>
    <x v="0"/>
    <n v="0"/>
    <n v="1.93"/>
    <n v="8887"/>
    <n v="0.84"/>
    <n v="0.81599999999999995"/>
    <n v="1.6212"/>
    <n v="7251.7919999999995"/>
  </r>
  <r>
    <x v="184"/>
    <x v="0"/>
    <x v="1"/>
    <x v="1"/>
    <s v="March 2019"/>
    <n v="17695"/>
    <s v="11.20 kW"/>
    <s v="51,432 kWh"/>
    <s v="Paid"/>
    <x v="0"/>
    <n v="0"/>
    <n v="11.2"/>
    <n v="51432"/>
    <n v="0.84"/>
    <n v="0.81599999999999995"/>
    <n v="9.4079999999999995"/>
    <n v="41968.511999999995"/>
  </r>
  <r>
    <x v="185"/>
    <x v="0"/>
    <x v="2"/>
    <x v="1"/>
    <s v="March 2019"/>
    <n v="1585.95"/>
    <s v="0.00 kW"/>
    <s v="0 kWh"/>
    <s v="Paid"/>
    <x v="0"/>
    <n v="0"/>
    <n v="0"/>
    <n v="0"/>
    <n v="0.84"/>
    <n v="0.81599999999999995"/>
    <n v="0"/>
    <n v="0"/>
  </r>
  <r>
    <x v="185"/>
    <x v="0"/>
    <x v="2"/>
    <x v="1"/>
    <s v="March 2019"/>
    <n v="175"/>
    <s v="2.01 kW"/>
    <s v="11,580 kWh"/>
    <s v="Paid"/>
    <x v="0"/>
    <n v="0"/>
    <n v="2.0099999999999998"/>
    <n v="11580"/>
    <n v="0.84"/>
    <n v="0.81599999999999995"/>
    <n v="1.6883999999999997"/>
    <n v="9449.2799999999988"/>
  </r>
  <r>
    <x v="186"/>
    <x v="0"/>
    <x v="2"/>
    <x v="1"/>
    <s v="March 2019"/>
    <n v="2648"/>
    <s v="8.00 kW"/>
    <s v="68,119 kWh"/>
    <s v="Paid"/>
    <x v="0"/>
    <n v="0"/>
    <n v="8"/>
    <n v="68119"/>
    <n v="0.84"/>
    <n v="0.81599999999999995"/>
    <n v="6.72"/>
    <n v="55585.103999999999"/>
  </r>
  <r>
    <x v="187"/>
    <x v="0"/>
    <x v="4"/>
    <x v="1"/>
    <s v="March 2019"/>
    <n v="21705"/>
    <s v="47.18 kW"/>
    <s v="286,568 kWh"/>
    <s v="Paid"/>
    <x v="0"/>
    <n v="0"/>
    <n v="47.18"/>
    <n v="286568"/>
    <n v="0.84"/>
    <n v="0.81599999999999995"/>
    <n v="39.6312"/>
    <n v="233839.48799999998"/>
  </r>
  <r>
    <x v="188"/>
    <x v="0"/>
    <x v="2"/>
    <x v="1"/>
    <s v="March 2019"/>
    <n v="892.4"/>
    <s v="0.00 kW"/>
    <s v="0 kWh"/>
    <s v="Paid"/>
    <x v="0"/>
    <n v="0"/>
    <n v="0"/>
    <n v="0"/>
    <n v="0.84"/>
    <n v="0.81599999999999995"/>
    <n v="0"/>
    <n v="0"/>
  </r>
  <r>
    <x v="189"/>
    <x v="0"/>
    <x v="2"/>
    <x v="1"/>
    <s v="March 2019"/>
    <n v="420"/>
    <s v="0.00 kW"/>
    <s v="0 kWh"/>
    <s v="Paid"/>
    <x v="0"/>
    <n v="0"/>
    <n v="0"/>
    <n v="0"/>
    <n v="0.84"/>
    <n v="0.81599999999999995"/>
    <n v="0"/>
    <n v="0"/>
  </r>
  <r>
    <x v="190"/>
    <x v="0"/>
    <x v="4"/>
    <x v="1"/>
    <s v="March 2019"/>
    <n v="4064.35"/>
    <s v="0.00 kW"/>
    <s v="0 kWh"/>
    <s v="Paid"/>
    <x v="0"/>
    <n v="0"/>
    <n v="0"/>
    <n v="0"/>
    <n v="0.84"/>
    <n v="0.81599999999999995"/>
    <n v="0"/>
    <n v="0"/>
  </r>
  <r>
    <x v="191"/>
    <x v="0"/>
    <x v="4"/>
    <x v="1"/>
    <s v="March 2019"/>
    <n v="4080"/>
    <s v="10.20 kW"/>
    <s v="33,796 kWh"/>
    <s v="Paid"/>
    <x v="0"/>
    <n v="0"/>
    <n v="10.199999999999999"/>
    <n v="33796"/>
    <n v="0.84"/>
    <n v="0.81599999999999995"/>
    <n v="8.5679999999999996"/>
    <n v="27577.535999999996"/>
  </r>
  <r>
    <x v="192"/>
    <x v="0"/>
    <x v="2"/>
    <x v="1"/>
    <s v="September 2021"/>
    <n v="15316.9"/>
    <s v="0.00 kW"/>
    <s v="153,169 kWh"/>
    <s v="Paid"/>
    <x v="2"/>
    <n v="25.432159555898696"/>
    <n v="25.432159555898696"/>
    <n v="153169"/>
    <n v="0.81599999999999995"/>
    <n v="0.84"/>
    <n v="20.752642197613334"/>
    <n v="128661.95999999999"/>
  </r>
  <r>
    <x v="193"/>
    <x v="0"/>
    <x v="4"/>
    <x v="1"/>
    <s v="March 2019"/>
    <n v="5225"/>
    <s v="0.00 kW"/>
    <s v="0 kWh"/>
    <s v="Paid"/>
    <x v="0"/>
    <n v="0"/>
    <n v="0"/>
    <n v="0"/>
    <n v="0.84"/>
    <n v="0.81599999999999995"/>
    <n v="0"/>
    <n v="0"/>
  </r>
  <r>
    <x v="194"/>
    <x v="0"/>
    <x v="4"/>
    <x v="1"/>
    <s v="March 2019"/>
    <n v="5120"/>
    <s v="12.80 kW"/>
    <s v="41,682 kWh"/>
    <s v="Paid"/>
    <x v="0"/>
    <n v="0"/>
    <n v="12.8"/>
    <n v="41682"/>
    <n v="0.84"/>
    <n v="0.81599999999999995"/>
    <n v="10.752000000000001"/>
    <n v="34012.511999999995"/>
  </r>
  <r>
    <x v="195"/>
    <x v="0"/>
    <x v="2"/>
    <x v="1"/>
    <s v="March 2019"/>
    <n v="1840"/>
    <s v="0.00 kW"/>
    <s v="0 kWh"/>
    <s v="Paid"/>
    <x v="0"/>
    <n v="0"/>
    <n v="0"/>
    <n v="0"/>
    <n v="0.84"/>
    <n v="0.81599999999999995"/>
    <n v="0"/>
    <n v="0"/>
  </r>
  <r>
    <x v="196"/>
    <x v="0"/>
    <x v="2"/>
    <x v="1"/>
    <s v="March 2019"/>
    <n v="873.9"/>
    <s v="0.00 kW"/>
    <s v="0 kWh"/>
    <s v="Paid"/>
    <x v="0"/>
    <n v="0"/>
    <n v="0"/>
    <n v="0"/>
    <n v="0.84"/>
    <n v="0.81599999999999995"/>
    <n v="0"/>
    <n v="0"/>
  </r>
  <r>
    <x v="197"/>
    <x v="0"/>
    <x v="4"/>
    <x v="1"/>
    <s v="March 2019"/>
    <n v="935"/>
    <s v="0.00 kW"/>
    <s v="10,374 kWh"/>
    <s v="Paid"/>
    <x v="0"/>
    <n v="1.7224975238650972"/>
    <n v="1.7224975238650972"/>
    <n v="10374"/>
    <n v="0.84"/>
    <n v="0.81599999999999995"/>
    <n v="1.4468979200466816"/>
    <n v="8465.1839999999993"/>
  </r>
  <r>
    <x v="198"/>
    <x v="0"/>
    <x v="4"/>
    <x v="1"/>
    <s v="March 2019"/>
    <n v="8360.7000000000007"/>
    <s v="10.00 kW"/>
    <s v="83,607 kWh"/>
    <s v="Paid"/>
    <x v="0"/>
    <n v="0"/>
    <n v="10"/>
    <n v="83607"/>
    <n v="0.84"/>
    <n v="0.81599999999999995"/>
    <n v="8.4"/>
    <n v="68223.311999999991"/>
  </r>
  <r>
    <x v="199"/>
    <x v="0"/>
    <x v="2"/>
    <x v="1"/>
    <s v="March 2019"/>
    <n v="1449"/>
    <s v="0.00 kW"/>
    <s v="0 kWh"/>
    <s v="Paid"/>
    <x v="0"/>
    <n v="0"/>
    <n v="0"/>
    <n v="0"/>
    <n v="0.84"/>
    <n v="0.81599999999999995"/>
    <n v="0"/>
    <n v="0"/>
  </r>
  <r>
    <x v="200"/>
    <x v="0"/>
    <x v="4"/>
    <x v="1"/>
    <s v="March 2019"/>
    <n v="17688"/>
    <s v="0.00 kW"/>
    <s v="0 kWh"/>
    <s v="Paid"/>
    <x v="0"/>
    <n v="0"/>
    <n v="0"/>
    <n v="0"/>
    <n v="0.84"/>
    <n v="0.81599999999999995"/>
    <n v="0"/>
    <n v="0"/>
  </r>
  <r>
    <x v="201"/>
    <x v="0"/>
    <x v="1"/>
    <x v="1"/>
    <s v="March 2019"/>
    <n v="26298.85"/>
    <s v="0.00 kW"/>
    <s v="0 kWh"/>
    <s v="Paid"/>
    <x v="0"/>
    <n v="0"/>
    <n v="0"/>
    <n v="0"/>
    <n v="0.84"/>
    <n v="0.81599999999999995"/>
    <n v="0"/>
    <n v="0"/>
  </r>
  <r>
    <x v="202"/>
    <x v="0"/>
    <x v="2"/>
    <x v="1"/>
    <s v="March 2019"/>
    <n v="1479.17"/>
    <s v="2.28 kW"/>
    <s v="10,221 kWh"/>
    <s v="Paid"/>
    <x v="0"/>
    <n v="0"/>
    <n v="2.2799999999999998"/>
    <n v="10221"/>
    <n v="0.84"/>
    <n v="0.81599999999999995"/>
    <n v="1.9151999999999998"/>
    <n v="8340.3359999999993"/>
  </r>
  <r>
    <x v="203"/>
    <x v="0"/>
    <x v="4"/>
    <x v="1"/>
    <s v="March 2019"/>
    <n v="7700"/>
    <s v="5.16 kW"/>
    <s v="34,875 kWh"/>
    <s v="Paid"/>
    <x v="0"/>
    <n v="0"/>
    <n v="5.16"/>
    <n v="34875"/>
    <n v="0.84"/>
    <n v="0.81599999999999995"/>
    <n v="4.3343999999999996"/>
    <n v="28457.999999999996"/>
  </r>
  <r>
    <x v="204"/>
    <x v="0"/>
    <x v="2"/>
    <x v="1"/>
    <s v="March 2019"/>
    <n v="2986.15"/>
    <s v="6.90 kW"/>
    <s v="59,723 kWh"/>
    <s v="Paid"/>
    <x v="0"/>
    <n v="0"/>
    <n v="6.9"/>
    <n v="59723"/>
    <n v="0.84"/>
    <n v="0.81599999999999995"/>
    <n v="5.7960000000000003"/>
    <n v="48733.967999999993"/>
  </r>
  <r>
    <x v="205"/>
    <x v="0"/>
    <x v="3"/>
    <x v="1"/>
    <s v="March 2019"/>
    <n v="14368.05"/>
    <s v="0.00 kW"/>
    <s v="0 kWh"/>
    <s v="Paid"/>
    <x v="0"/>
    <n v="0"/>
    <n v="0"/>
    <n v="0"/>
    <n v="0.84"/>
    <n v="0.81599999999999995"/>
    <n v="0"/>
    <n v="0"/>
  </r>
  <r>
    <x v="205"/>
    <x v="0"/>
    <x v="3"/>
    <x v="1"/>
    <s v="March 2019"/>
    <n v="7000"/>
    <s v="0.00 kW"/>
    <s v="0 kWh"/>
    <s v="Paid"/>
    <x v="0"/>
    <n v="0"/>
    <n v="0"/>
    <n v="0"/>
    <n v="0.84"/>
    <n v="0.81599999999999995"/>
    <n v="0"/>
    <n v="0"/>
  </r>
  <r>
    <x v="206"/>
    <x v="0"/>
    <x v="2"/>
    <x v="1"/>
    <s v="March 2019"/>
    <n v="425"/>
    <s v="0.00 kW"/>
    <s v="4,927 kWh"/>
    <s v="Paid"/>
    <x v="0"/>
    <n v="0.81807839792590453"/>
    <n v="0.81807839792590453"/>
    <n v="4927"/>
    <n v="0.84"/>
    <n v="0.81599999999999995"/>
    <n v="0.6871858542577598"/>
    <n v="4020.4319999999998"/>
  </r>
  <r>
    <x v="207"/>
    <x v="0"/>
    <x v="2"/>
    <x v="1"/>
    <s v="March 2019"/>
    <n v="14720"/>
    <s v="0.00 kW"/>
    <s v="0 kWh"/>
    <s v="Paid"/>
    <x v="0"/>
    <n v="0"/>
    <n v="0"/>
    <n v="0"/>
    <n v="0.84"/>
    <n v="0.81599999999999995"/>
    <n v="0"/>
    <n v="0"/>
  </r>
  <r>
    <x v="208"/>
    <x v="0"/>
    <x v="4"/>
    <x v="1"/>
    <s v="March 2019"/>
    <n v="17080"/>
    <s v="38.80 kW"/>
    <s v="146,270 kWh"/>
    <s v="Paid"/>
    <x v="0"/>
    <n v="0"/>
    <n v="38.799999999999997"/>
    <n v="146270"/>
    <n v="0.84"/>
    <n v="0.81599999999999995"/>
    <n v="32.591999999999999"/>
    <n v="119356.31999999999"/>
  </r>
  <r>
    <x v="209"/>
    <x v="0"/>
    <x v="2"/>
    <x v="1"/>
    <s v="March 2019"/>
    <n v="14873.6"/>
    <s v="0.00 kW"/>
    <s v="148,736 kWh"/>
    <s v="Paid"/>
    <x v="0"/>
    <n v="24.696104849585414"/>
    <n v="24.696104849585414"/>
    <n v="148736"/>
    <n v="0.84"/>
    <n v="0.81599999999999995"/>
    <n v="20.744728073651746"/>
    <n v="121368.57599999999"/>
  </r>
  <r>
    <x v="210"/>
    <x v="0"/>
    <x v="4"/>
    <x v="1"/>
    <s v="March 2019"/>
    <n v="12704"/>
    <s v="0.00 kW"/>
    <s v="0 kWh"/>
    <s v="Paid"/>
    <x v="0"/>
    <n v="0"/>
    <n v="0"/>
    <n v="0"/>
    <n v="0.84"/>
    <n v="0.81599999999999995"/>
    <n v="0"/>
    <n v="0"/>
  </r>
  <r>
    <x v="211"/>
    <x v="0"/>
    <x v="4"/>
    <x v="1"/>
    <s v="March 2019"/>
    <n v="9693.1200000000008"/>
    <s v="12.12 kW"/>
    <s v="78,757 kWh"/>
    <s v="Paid"/>
    <x v="0"/>
    <n v="0"/>
    <n v="12.12"/>
    <n v="78757"/>
    <n v="0.84"/>
    <n v="0.81599999999999995"/>
    <n v="10.1808"/>
    <n v="64265.711999999992"/>
  </r>
  <r>
    <x v="212"/>
    <x v="0"/>
    <x v="2"/>
    <x v="1"/>
    <s v="March 2019"/>
    <n v="600"/>
    <s v="0.00 kW"/>
    <s v="0 kWh"/>
    <s v="Paid"/>
    <x v="0"/>
    <n v="0"/>
    <n v="0"/>
    <n v="0"/>
    <n v="0.84"/>
    <n v="0.81599999999999995"/>
    <n v="0"/>
    <n v="0"/>
  </r>
  <r>
    <x v="213"/>
    <x v="0"/>
    <x v="2"/>
    <x v="1"/>
    <s v="March 2019"/>
    <n v="1999.7"/>
    <s v="0.00 kW"/>
    <s v="0 kWh"/>
    <s v="Paid"/>
    <x v="0"/>
    <n v="0"/>
    <n v="0"/>
    <n v="0"/>
    <n v="0.84"/>
    <n v="0.81599999999999995"/>
    <n v="0"/>
    <n v="0"/>
  </r>
  <r>
    <x v="214"/>
    <x v="0"/>
    <x v="3"/>
    <x v="1"/>
    <s v="March 2019"/>
    <n v="7300.5"/>
    <s v="22.79 kW"/>
    <s v="176,139 kWh"/>
    <s v="Paid"/>
    <x v="0"/>
    <n v="0"/>
    <n v="22.79"/>
    <n v="176139"/>
    <n v="0.84"/>
    <n v="0.81599999999999995"/>
    <n v="19.143599999999999"/>
    <n v="143729.424"/>
  </r>
  <r>
    <x v="215"/>
    <x v="0"/>
    <x v="4"/>
    <x v="1"/>
    <s v="March 2019"/>
    <n v="17480"/>
    <s v="0.00 kW"/>
    <s v="0 kWh"/>
    <s v="Paid"/>
    <x v="0"/>
    <n v="0"/>
    <n v="0"/>
    <n v="0"/>
    <n v="0.84"/>
    <n v="0.81599999999999995"/>
    <n v="0"/>
    <n v="0"/>
  </r>
  <r>
    <x v="216"/>
    <x v="0"/>
    <x v="2"/>
    <x v="1"/>
    <s v="March 2019"/>
    <n v="920"/>
    <s v="2.30 kW"/>
    <s v="8,838 kWh"/>
    <s v="Paid"/>
    <x v="0"/>
    <n v="0"/>
    <n v="2.2999999999999998"/>
    <n v="8838"/>
    <n v="0.84"/>
    <n v="0.81599999999999995"/>
    <n v="1.9319999999999997"/>
    <n v="7211.8079999999991"/>
  </r>
  <r>
    <x v="217"/>
    <x v="0"/>
    <x v="4"/>
    <x v="1"/>
    <s v="March 2019"/>
    <n v="1473.5"/>
    <s v="0.00 kW"/>
    <s v="4,973 kWh"/>
    <s v="Paid"/>
    <x v="0"/>
    <n v="0.82571623155784923"/>
    <n v="0.82571623155784923"/>
    <n v="4973"/>
    <n v="0.84"/>
    <n v="0.81599999999999995"/>
    <n v="0.69360163450859336"/>
    <n v="4057.9679999999998"/>
  </r>
  <r>
    <x v="218"/>
    <x v="0"/>
    <x v="4"/>
    <x v="1"/>
    <s v="March 2019"/>
    <n v="4300"/>
    <s v="8.32 kW"/>
    <s v="28,600 kWh"/>
    <s v="Paid"/>
    <x v="0"/>
    <n v="0"/>
    <n v="8.32"/>
    <n v="28600"/>
    <n v="0.84"/>
    <n v="0.81599999999999995"/>
    <n v="6.9888000000000003"/>
    <n v="23337.599999999999"/>
  </r>
  <r>
    <x v="219"/>
    <x v="0"/>
    <x v="4"/>
    <x v="1"/>
    <s v="March 2019"/>
    <n v="21381"/>
    <s v="0.00 kW"/>
    <s v="0 kWh"/>
    <s v="Paid"/>
    <x v="0"/>
    <n v="0"/>
    <n v="0"/>
    <n v="0"/>
    <n v="0.84"/>
    <n v="0.81599999999999995"/>
    <n v="0"/>
    <n v="0"/>
  </r>
  <r>
    <x v="220"/>
    <x v="0"/>
    <x v="2"/>
    <x v="1"/>
    <s v="March 2019"/>
    <n v="1000"/>
    <s v="4.52 kW"/>
    <s v="17,027 kWh"/>
    <s v="Paid"/>
    <x v="0"/>
    <n v="0"/>
    <n v="4.5199999999999996"/>
    <n v="17027"/>
    <n v="0.84"/>
    <n v="0.81599999999999995"/>
    <n v="3.7967999999999993"/>
    <n v="13894.031999999999"/>
  </r>
  <r>
    <x v="221"/>
    <x v="0"/>
    <x v="4"/>
    <x v="1"/>
    <s v="March 2019"/>
    <n v="25089"/>
    <s v="51.10 kW"/>
    <s v="196,689 kWh"/>
    <s v="Paid"/>
    <x v="0"/>
    <n v="0"/>
    <n v="51.1"/>
    <n v="196689"/>
    <n v="0.84"/>
    <n v="0.81599999999999995"/>
    <n v="42.923999999999999"/>
    <n v="160498.22399999999"/>
  </r>
  <r>
    <x v="222"/>
    <x v="0"/>
    <x v="4"/>
    <x v="1"/>
    <s v="March 2019"/>
    <n v="2420"/>
    <s v="0.00 kW"/>
    <s v="27,056 kWh"/>
    <s v="Paid"/>
    <x v="0"/>
    <n v="4.492374494476004"/>
    <n v="4.492374494476004"/>
    <n v="27056"/>
    <n v="0.84"/>
    <n v="0.81599999999999995"/>
    <n v="3.7735945753598434"/>
    <n v="22077.696"/>
  </r>
  <r>
    <x v="223"/>
    <x v="0"/>
    <x v="2"/>
    <x v="1"/>
    <s v="March 2019"/>
    <n v="52"/>
    <s v="0.00 kW"/>
    <s v="0 kWh"/>
    <s v="Paid"/>
    <x v="0"/>
    <n v="0"/>
    <n v="0"/>
    <n v="0"/>
    <n v="0.84"/>
    <n v="0.81599999999999995"/>
    <n v="0"/>
    <n v="0"/>
  </r>
  <r>
    <x v="223"/>
    <x v="0"/>
    <x v="2"/>
    <x v="1"/>
    <s v="March 2019"/>
    <n v="425"/>
    <s v="0.00 kW"/>
    <s v="0 kWh"/>
    <s v="Paid"/>
    <x v="0"/>
    <n v="0"/>
    <n v="0"/>
    <n v="0"/>
    <n v="0.84"/>
    <n v="0.81599999999999995"/>
    <n v="0"/>
    <n v="0"/>
  </r>
  <r>
    <x v="223"/>
    <x v="0"/>
    <x v="2"/>
    <x v="1"/>
    <s v="March 2019"/>
    <n v="2955"/>
    <s v="0.00 kW"/>
    <s v="0 kWh"/>
    <s v="Paid"/>
    <x v="0"/>
    <n v="0"/>
    <n v="0"/>
    <n v="0"/>
    <n v="0.84"/>
    <n v="0.81599999999999995"/>
    <n v="0"/>
    <n v="0"/>
  </r>
  <r>
    <x v="224"/>
    <x v="0"/>
    <x v="4"/>
    <x v="1"/>
    <s v="March 2019"/>
    <n v="6267"/>
    <s v="13.27 kW"/>
    <s v="109,161 kWh"/>
    <s v="Paid"/>
    <x v="0"/>
    <n v="0"/>
    <n v="13.27"/>
    <n v="109161"/>
    <n v="0.84"/>
    <n v="0.81599999999999995"/>
    <n v="11.146799999999999"/>
    <n v="89075.375999999989"/>
  </r>
  <r>
    <x v="225"/>
    <x v="0"/>
    <x v="2"/>
    <x v="1"/>
    <s v="March 2019"/>
    <n v="10150"/>
    <s v="6.33 kW"/>
    <s v="29,072 kWh"/>
    <s v="Paid"/>
    <x v="0"/>
    <n v="0"/>
    <n v="6.33"/>
    <n v="29072"/>
    <n v="0.84"/>
    <n v="0.81599999999999995"/>
    <n v="5.3171999999999997"/>
    <n v="23722.751999999997"/>
  </r>
  <r>
    <x v="226"/>
    <x v="0"/>
    <x v="2"/>
    <x v="1"/>
    <s v="February 2021"/>
    <n v="1650"/>
    <s v="3.30 kW"/>
    <s v="9,428 kWh"/>
    <s v="Paid"/>
    <x v="2"/>
    <n v="0"/>
    <n v="3.3"/>
    <n v="9428"/>
    <n v="0.81599999999999995"/>
    <n v="0.84"/>
    <n v="2.6927999999999996"/>
    <n v="7919.5199999999995"/>
  </r>
  <r>
    <x v="227"/>
    <x v="0"/>
    <x v="2"/>
    <x v="1"/>
    <s v="March 2019"/>
    <n v="3475"/>
    <s v="0.00 kW"/>
    <s v="0 kWh"/>
    <s v="Paid"/>
    <x v="0"/>
    <n v="0"/>
    <n v="0"/>
    <n v="0"/>
    <n v="0.84"/>
    <n v="0.81599999999999995"/>
    <n v="0"/>
    <n v="0"/>
  </r>
  <r>
    <x v="228"/>
    <x v="0"/>
    <x v="3"/>
    <x v="1"/>
    <s v="March 2019"/>
    <n v="6696"/>
    <s v="8.37 kW"/>
    <s v="66,414 kWh"/>
    <s v="Paid"/>
    <x v="0"/>
    <n v="0"/>
    <n v="8.3699999999999992"/>
    <n v="66414"/>
    <n v="0.84"/>
    <n v="0.81599999999999995"/>
    <n v="7.0307999999999993"/>
    <n v="54193.823999999993"/>
  </r>
  <r>
    <x v="229"/>
    <x v="0"/>
    <x v="2"/>
    <x v="1"/>
    <s v="March 2019"/>
    <n v="2340"/>
    <s v="9.32 kW"/>
    <s v="35,112 kWh"/>
    <s v="Paid"/>
    <x v="0"/>
    <n v="0"/>
    <n v="9.32"/>
    <n v="35112"/>
    <n v="0.84"/>
    <n v="0.81599999999999995"/>
    <n v="7.8288000000000002"/>
    <n v="28651.392"/>
  </r>
  <r>
    <x v="230"/>
    <x v="0"/>
    <x v="4"/>
    <x v="1"/>
    <s v="March 2019"/>
    <n v="1175"/>
    <s v="0.00 kW"/>
    <s v="0 kWh"/>
    <s v="Paid"/>
    <x v="0"/>
    <n v="0"/>
    <n v="0"/>
    <n v="0"/>
    <n v="0.84"/>
    <n v="0.81599999999999995"/>
    <n v="0"/>
    <n v="0"/>
  </r>
  <r>
    <x v="230"/>
    <x v="0"/>
    <x v="4"/>
    <x v="1"/>
    <s v="March 2019"/>
    <n v="5371.85"/>
    <s v="12.35 kW"/>
    <s v="103,969 kWh"/>
    <s v="Paid"/>
    <x v="0"/>
    <n v="0"/>
    <n v="12.35"/>
    <n v="103969"/>
    <n v="0.84"/>
    <n v="0.81599999999999995"/>
    <n v="10.373999999999999"/>
    <n v="84838.703999999998"/>
  </r>
  <r>
    <x v="231"/>
    <x v="0"/>
    <x v="2"/>
    <x v="1"/>
    <s v="March 2019"/>
    <n v="1000"/>
    <s v="0.00 kW"/>
    <s v="0 kWh"/>
    <s v="Paid"/>
    <x v="0"/>
    <n v="0"/>
    <n v="0"/>
    <n v="0"/>
    <n v="0.84"/>
    <n v="0.81599999999999995"/>
    <n v="0"/>
    <n v="0"/>
  </r>
  <r>
    <x v="231"/>
    <x v="0"/>
    <x v="2"/>
    <x v="1"/>
    <s v="March 2019"/>
    <n v="480"/>
    <s v="0.60 kW"/>
    <s v="7,997 kWh"/>
    <s v="Paid"/>
    <x v="0"/>
    <n v="0"/>
    <n v="0.6"/>
    <n v="7997"/>
    <n v="0.84"/>
    <n v="0.81599999999999995"/>
    <n v="0.504"/>
    <n v="6525.5519999999997"/>
  </r>
  <r>
    <x v="232"/>
    <x v="0"/>
    <x v="2"/>
    <x v="1"/>
    <s v="March 2019"/>
    <n v="1568.3"/>
    <s v="0.10 kW"/>
    <s v="11,260 kWh"/>
    <s v="Paid"/>
    <x v="0"/>
    <n v="0"/>
    <n v="0.1"/>
    <n v="11260"/>
    <n v="0.84"/>
    <n v="0.81599999999999995"/>
    <n v="8.4000000000000005E-2"/>
    <n v="9188.16"/>
  </r>
  <r>
    <x v="233"/>
    <x v="0"/>
    <x v="2"/>
    <x v="1"/>
    <s v="March 2019"/>
    <n v="605.29999999999995"/>
    <s v="0.00 kW"/>
    <s v="6,053 kWh"/>
    <s v="Paid"/>
    <x v="0"/>
    <n v="1.005039282046986"/>
    <n v="1.005039282046986"/>
    <n v="6053"/>
    <n v="0.84"/>
    <n v="0.81599999999999995"/>
    <n v="0.84423299691946818"/>
    <n v="4939.2479999999996"/>
  </r>
  <r>
    <x v="234"/>
    <x v="0"/>
    <x v="4"/>
    <x v="1"/>
    <s v="March 2019"/>
    <n v="19280"/>
    <s v="0.00 kW"/>
    <s v="0 kWh"/>
    <s v="Paid"/>
    <x v="0"/>
    <n v="0"/>
    <n v="0"/>
    <n v="0"/>
    <n v="0.84"/>
    <n v="0.81599999999999995"/>
    <n v="0"/>
    <n v="0"/>
  </r>
  <r>
    <x v="235"/>
    <x v="0"/>
    <x v="2"/>
    <x v="1"/>
    <s v="March 2019"/>
    <n v="2526.7199999999998"/>
    <s v="0.00 kW"/>
    <s v="40,123 kWh"/>
    <s v="Paid"/>
    <x v="0"/>
    <n v="6.6620173655329955"/>
    <n v="6.6620173655329955"/>
    <n v="40123"/>
    <n v="0.84"/>
    <n v="0.81599999999999995"/>
    <n v="5.5960945870477161"/>
    <n v="32740.367999999999"/>
  </r>
  <r>
    <x v="236"/>
    <x v="0"/>
    <x v="4"/>
    <x v="1"/>
    <s v="March 2019"/>
    <n v="2007.5"/>
    <s v="2.10 kW"/>
    <s v="14,974 kWh"/>
    <s v="Paid"/>
    <x v="0"/>
    <n v="0"/>
    <n v="2.1"/>
    <n v="14974"/>
    <n v="0.84"/>
    <n v="0.81599999999999995"/>
    <n v="1.764"/>
    <n v="12218.784"/>
  </r>
  <r>
    <x v="237"/>
    <x v="0"/>
    <x v="2"/>
    <x v="1"/>
    <s v="March 2019"/>
    <n v="509.57"/>
    <s v="0.00 kW"/>
    <s v="5,673 kWh"/>
    <s v="Paid"/>
    <x v="0"/>
    <n v="0.94194413465266014"/>
    <n v="0.94194413465266014"/>
    <n v="5673"/>
    <n v="0.84"/>
    <n v="0.81599999999999995"/>
    <n v="0.79123307310823443"/>
    <n v="4629.1679999999997"/>
  </r>
  <r>
    <x v="238"/>
    <x v="0"/>
    <x v="2"/>
    <x v="1"/>
    <s v="March 2019"/>
    <n v="27844.1"/>
    <s v="31.40 kW"/>
    <s v="82,201 kWh"/>
    <s v="Paid"/>
    <x v="0"/>
    <n v="0"/>
    <n v="31.4"/>
    <n v="82201"/>
    <n v="0.84"/>
    <n v="0.81599999999999995"/>
    <n v="26.375999999999998"/>
    <n v="67076.015999999989"/>
  </r>
  <r>
    <x v="239"/>
    <x v="0"/>
    <x v="4"/>
    <x v="1"/>
    <s v="March 2019"/>
    <n v="11260"/>
    <s v="0.00 kW"/>
    <s v="0 kWh"/>
    <s v="Paid"/>
    <x v="0"/>
    <n v="0"/>
    <n v="0"/>
    <n v="0"/>
    <n v="0.84"/>
    <n v="0.81599999999999995"/>
    <n v="0"/>
    <n v="0"/>
  </r>
  <r>
    <x v="240"/>
    <x v="0"/>
    <x v="4"/>
    <x v="1"/>
    <s v="March 2019"/>
    <n v="6485"/>
    <s v="0.00 kW"/>
    <s v="0 kWh"/>
    <s v="Paid"/>
    <x v="0"/>
    <n v="0"/>
    <n v="0"/>
    <n v="0"/>
    <n v="0.84"/>
    <n v="0.81599999999999995"/>
    <n v="0"/>
    <n v="0"/>
  </r>
  <r>
    <x v="241"/>
    <x v="0"/>
    <x v="4"/>
    <x v="1"/>
    <s v="March 2019"/>
    <n v="2548"/>
    <s v="1.79 kW"/>
    <s v="8,238 kWh"/>
    <s v="Paid"/>
    <x v="0"/>
    <n v="0"/>
    <n v="1.79"/>
    <n v="8238"/>
    <n v="0.84"/>
    <n v="0.81599999999999995"/>
    <n v="1.5036"/>
    <n v="6722.2079999999996"/>
  </r>
  <r>
    <x v="242"/>
    <x v="0"/>
    <x v="3"/>
    <x v="1"/>
    <s v="March 2019"/>
    <n v="1440"/>
    <s v="0.00 kW"/>
    <s v="0 kWh"/>
    <s v="Paid"/>
    <x v="0"/>
    <n v="0"/>
    <n v="0"/>
    <n v="0"/>
    <n v="0.84"/>
    <n v="0.81599999999999995"/>
    <n v="0"/>
    <n v="0"/>
  </r>
  <r>
    <x v="243"/>
    <x v="0"/>
    <x v="4"/>
    <x v="1"/>
    <s v="March 2019"/>
    <n v="10020"/>
    <s v="0.00 kW"/>
    <s v="0 kWh"/>
    <s v="Paid"/>
    <x v="0"/>
    <n v="0"/>
    <n v="0"/>
    <n v="0"/>
    <n v="0.84"/>
    <n v="0.81599999999999995"/>
    <n v="0"/>
    <n v="0"/>
  </r>
  <r>
    <x v="244"/>
    <x v="0"/>
    <x v="4"/>
    <x v="1"/>
    <s v="March 2019"/>
    <n v="1430"/>
    <s v="0.00 kW"/>
    <s v="0 kWh"/>
    <s v="Paid"/>
    <x v="0"/>
    <n v="0"/>
    <n v="0"/>
    <n v="0"/>
    <n v="0.84"/>
    <n v="0.81599999999999995"/>
    <n v="0"/>
    <n v="0"/>
  </r>
  <r>
    <x v="245"/>
    <x v="0"/>
    <x v="4"/>
    <x v="1"/>
    <s v="March 2019"/>
    <n v="500"/>
    <s v="0.00 kW"/>
    <s v="0 kWh"/>
    <s v="Paid"/>
    <x v="0"/>
    <n v="0"/>
    <n v="0"/>
    <n v="0"/>
    <n v="0.84"/>
    <n v="0.81599999999999995"/>
    <n v="0"/>
    <n v="0"/>
  </r>
  <r>
    <x v="246"/>
    <x v="0"/>
    <x v="1"/>
    <x v="1"/>
    <s v="March 2019"/>
    <n v="3756"/>
    <s v="0.00 kW"/>
    <s v="37,659 kWh"/>
    <s v="Paid"/>
    <x v="0"/>
    <n v="6.2528951466392613"/>
    <n v="6.2528951466392613"/>
    <n v="37659"/>
    <n v="0.84"/>
    <n v="0.81599999999999995"/>
    <n v="5.2524319231769789"/>
    <n v="30729.743999999999"/>
  </r>
  <r>
    <x v="247"/>
    <x v="0"/>
    <x v="3"/>
    <x v="1"/>
    <s v="March 2019"/>
    <n v="82025.62"/>
    <s v="170.70 kW"/>
    <s v="1,750,585 kWh"/>
    <s v="Paid"/>
    <x v="0"/>
    <n v="0"/>
    <n v="170.7"/>
    <n v="1750585"/>
    <n v="0.84"/>
    <n v="0.81599999999999995"/>
    <n v="143.38799999999998"/>
    <n v="1428477.3599999999"/>
  </r>
  <r>
    <x v="248"/>
    <x v="0"/>
    <x v="4"/>
    <x v="1"/>
    <s v="March 2019"/>
    <n v="3520"/>
    <s v="10.10 kW"/>
    <s v="30,620 kWh"/>
    <s v="Paid"/>
    <x v="0"/>
    <n v="0"/>
    <n v="10.1"/>
    <n v="30620"/>
    <n v="0.84"/>
    <n v="0.81599999999999995"/>
    <n v="8.484"/>
    <n v="24985.919999999998"/>
  </r>
  <r>
    <x v="249"/>
    <x v="0"/>
    <x v="2"/>
    <x v="1"/>
    <s v="March 2019"/>
    <n v="200"/>
    <s v="0.00 kW"/>
    <s v="2,335 kWh"/>
    <s v="Paid"/>
    <x v="0"/>
    <n v="0.38770307675197629"/>
    <n v="0.38770307675197629"/>
    <n v="2335"/>
    <n v="0.84"/>
    <n v="0.81599999999999995"/>
    <n v="0.32567058447166009"/>
    <n v="1905.36"/>
  </r>
  <r>
    <x v="250"/>
    <x v="0"/>
    <x v="4"/>
    <x v="1"/>
    <s v="March 2019"/>
    <n v="1610"/>
    <s v="0.00 kW"/>
    <s v="0 kWh"/>
    <s v="Paid"/>
    <x v="0"/>
    <n v="0"/>
    <n v="0"/>
    <n v="0"/>
    <n v="0.84"/>
    <n v="0.81599999999999995"/>
    <n v="0"/>
    <n v="0"/>
  </r>
  <r>
    <x v="251"/>
    <x v="0"/>
    <x v="3"/>
    <x v="1"/>
    <s v="March 2019"/>
    <n v="25142.37"/>
    <s v="21.60 kW"/>
    <s v="262,261 kWh"/>
    <s v="Paid"/>
    <x v="0"/>
    <n v="0"/>
    <n v="21.6"/>
    <n v="262261"/>
    <n v="0.84"/>
    <n v="0.81599999999999995"/>
    <n v="18.144000000000002"/>
    <n v="214004.976"/>
  </r>
  <r>
    <x v="252"/>
    <x v="0"/>
    <x v="1"/>
    <x v="1"/>
    <s v="March 2019"/>
    <n v="5197.5"/>
    <s v="0.00 kW"/>
    <s v="67,116 kWh"/>
    <s v="Paid"/>
    <x v="0"/>
    <n v="11.143931348730467"/>
    <n v="11.143931348730467"/>
    <n v="67116"/>
    <n v="0.84"/>
    <n v="0.81599999999999995"/>
    <n v="9.3609023329335912"/>
    <n v="54766.655999999995"/>
  </r>
  <r>
    <x v="253"/>
    <x v="0"/>
    <x v="4"/>
    <x v="1"/>
    <s v="March 2019"/>
    <n v="1650"/>
    <s v="0.94 kW"/>
    <s v="7,125 kWh"/>
    <s v="Paid"/>
    <x v="0"/>
    <n v="0"/>
    <n v="0.94"/>
    <n v="7125"/>
    <n v="0.84"/>
    <n v="0.81599999999999995"/>
    <n v="0.78959999999999997"/>
    <n v="5814"/>
  </r>
  <r>
    <x v="254"/>
    <x v="0"/>
    <x v="2"/>
    <x v="1"/>
    <s v="March 2019"/>
    <n v="1000"/>
    <s v="0.00 kW"/>
    <s v="11,462 kWh"/>
    <s v="Paid"/>
    <x v="0"/>
    <n v="1.9031488932467462"/>
    <n v="1.9031488932467462"/>
    <n v="11462"/>
    <n v="0.84"/>
    <n v="0.81599999999999995"/>
    <n v="1.5986450703272668"/>
    <n v="9352.9920000000002"/>
  </r>
  <r>
    <x v="255"/>
    <x v="0"/>
    <x v="2"/>
    <x v="1"/>
    <s v="March 2019"/>
    <n v="17240"/>
    <s v="43.10 kW"/>
    <s v="266,906 kWh"/>
    <s v="Paid"/>
    <x v="0"/>
    <n v="0"/>
    <n v="43.1"/>
    <n v="266906"/>
    <n v="0.84"/>
    <n v="0.81599999999999995"/>
    <n v="36.204000000000001"/>
    <n v="217795.29599999997"/>
  </r>
  <r>
    <x v="256"/>
    <x v="0"/>
    <x v="4"/>
    <x v="1"/>
    <s v="March 2019"/>
    <n v="6000"/>
    <s v="7.50 kW"/>
    <s v="7,134 kWh"/>
    <s v="Paid"/>
    <x v="0"/>
    <n v="0"/>
    <n v="7.5"/>
    <n v="7134"/>
    <n v="0.84"/>
    <n v="0.81599999999999995"/>
    <n v="6.3"/>
    <n v="5821.3440000000001"/>
  </r>
  <r>
    <x v="257"/>
    <x v="0"/>
    <x v="2"/>
    <x v="1"/>
    <s v="March 2019"/>
    <n v="1097"/>
    <s v="1.06 kW"/>
    <s v="4,624 kWh"/>
    <s v="Paid"/>
    <x v="0"/>
    <n v="0"/>
    <n v="1.06"/>
    <n v="4624"/>
    <n v="0.84"/>
    <n v="0.81599999999999995"/>
    <n v="0.89039999999999997"/>
    <n v="3773.1839999999997"/>
  </r>
  <r>
    <x v="258"/>
    <x v="0"/>
    <x v="2"/>
    <x v="1"/>
    <s v="March 2019"/>
    <n v="43785.2"/>
    <s v="26.03 kW"/>
    <s v="174,477 kWh"/>
    <s v="Paid"/>
    <x v="0"/>
    <n v="0"/>
    <n v="26.03"/>
    <n v="174477"/>
    <n v="0.84"/>
    <n v="0.81599999999999995"/>
    <n v="21.865200000000002"/>
    <n v="142373.23199999999"/>
  </r>
  <r>
    <x v="259"/>
    <x v="0"/>
    <x v="2"/>
    <x v="1"/>
    <s v="March 2019"/>
    <n v="1000"/>
    <s v="0.00 kW"/>
    <s v="0 kWh"/>
    <s v="Paid"/>
    <x v="0"/>
    <n v="0"/>
    <n v="0"/>
    <n v="0"/>
    <n v="0.84"/>
    <n v="0.81599999999999995"/>
    <n v="0"/>
    <n v="0"/>
  </r>
  <r>
    <x v="260"/>
    <x v="0"/>
    <x v="2"/>
    <x v="1"/>
    <s v="March 2019"/>
    <n v="3060"/>
    <s v="6.90 kW"/>
    <s v="28,392 kWh"/>
    <s v="Paid"/>
    <x v="0"/>
    <n v="0"/>
    <n v="6.9"/>
    <n v="28392"/>
    <n v="0.84"/>
    <n v="0.81599999999999995"/>
    <n v="5.7960000000000003"/>
    <n v="23167.871999999999"/>
  </r>
  <r>
    <x v="261"/>
    <x v="0"/>
    <x v="2"/>
    <x v="1"/>
    <s v="March 2019"/>
    <n v="13720"/>
    <s v="19.60 kW"/>
    <s v="90,042 kWh"/>
    <s v="Paid"/>
    <x v="0"/>
    <n v="0"/>
    <n v="19.600000000000001"/>
    <n v="90042"/>
    <n v="0.84"/>
    <n v="0.81599999999999995"/>
    <n v="16.464000000000002"/>
    <n v="73474.271999999997"/>
  </r>
  <r>
    <x v="262"/>
    <x v="0"/>
    <x v="3"/>
    <x v="1"/>
    <s v="March 2019"/>
    <n v="7760"/>
    <s v="9.70 kW"/>
    <s v="29,347 kWh"/>
    <s v="Paid"/>
    <x v="0"/>
    <n v="0"/>
    <n v="9.6999999999999993"/>
    <n v="29347"/>
    <n v="0.84"/>
    <n v="0.81599999999999995"/>
    <n v="8.1479999999999997"/>
    <n v="23947.151999999998"/>
  </r>
  <r>
    <x v="263"/>
    <x v="0"/>
    <x v="2"/>
    <x v="1"/>
    <s v="March 2019"/>
    <n v="229.18"/>
    <s v="0.00 kW"/>
    <s v="0 kWh"/>
    <s v="Paid"/>
    <x v="0"/>
    <n v="0"/>
    <n v="0"/>
    <n v="0"/>
    <n v="0.84"/>
    <n v="0.81599999999999995"/>
    <n v="0"/>
    <n v="0"/>
  </r>
  <r>
    <x v="264"/>
    <x v="0"/>
    <x v="2"/>
    <x v="1"/>
    <s v="March 2019"/>
    <n v="600"/>
    <s v="0.00 kW"/>
    <s v="6,720 kWh"/>
    <s v="Paid"/>
    <x v="0"/>
    <n v="1.1157878697101844"/>
    <n v="1.1157878697101844"/>
    <n v="6720"/>
    <n v="0.84"/>
    <n v="0.81599999999999995"/>
    <n v="0.93726181055655489"/>
    <n v="5483.5199999999995"/>
  </r>
  <r>
    <x v="265"/>
    <x v="0"/>
    <x v="2"/>
    <x v="1"/>
    <s v="March 2019"/>
    <n v="17360"/>
    <s v="21.70 kW"/>
    <s v="16,197 kWh"/>
    <s v="Paid"/>
    <x v="0"/>
    <n v="0"/>
    <n v="21.7"/>
    <n v="16197"/>
    <n v="0.84"/>
    <n v="0.81599999999999995"/>
    <n v="18.227999999999998"/>
    <n v="13216.751999999999"/>
  </r>
  <r>
    <x v="266"/>
    <x v="0"/>
    <x v="4"/>
    <x v="1"/>
    <s v="March 2019"/>
    <n v="6091.1"/>
    <s v="0.00 kW"/>
    <s v="0 kWh"/>
    <s v="Paid"/>
    <x v="0"/>
    <n v="0"/>
    <n v="0"/>
    <n v="0"/>
    <n v="0.84"/>
    <n v="0.81599999999999995"/>
    <n v="0"/>
    <n v="0"/>
  </r>
  <r>
    <x v="267"/>
    <x v="0"/>
    <x v="1"/>
    <x v="1"/>
    <s v="March 2019"/>
    <n v="936.5"/>
    <s v="2.14 kW"/>
    <s v="18,730 kWh"/>
    <s v="Paid"/>
    <x v="0"/>
    <n v="0"/>
    <n v="2.14"/>
    <n v="18730"/>
    <n v="0.84"/>
    <n v="0.81599999999999995"/>
    <n v="1.7976000000000001"/>
    <n v="15283.679999999998"/>
  </r>
  <r>
    <x v="268"/>
    <x v="0"/>
    <x v="2"/>
    <x v="1"/>
    <s v="March 2019"/>
    <n v="250"/>
    <s v="0.00 kW"/>
    <s v="0 kWh"/>
    <s v="Paid"/>
    <x v="0"/>
    <n v="0"/>
    <n v="0"/>
    <n v="0"/>
    <n v="0.84"/>
    <n v="0.81599999999999995"/>
    <n v="0"/>
    <n v="0"/>
  </r>
  <r>
    <x v="269"/>
    <x v="0"/>
    <x v="2"/>
    <x v="1"/>
    <s v="March 2019"/>
    <n v="330"/>
    <s v="0.00 kW"/>
    <s v="3,654 kWh"/>
    <s v="Paid"/>
    <x v="0"/>
    <n v="0.60670965415491274"/>
    <n v="0.60670965415491274"/>
    <n v="3654"/>
    <n v="0.84"/>
    <n v="0.81599999999999995"/>
    <n v="0.50963610949012672"/>
    <n v="2981.6639999999998"/>
  </r>
  <r>
    <x v="270"/>
    <x v="0"/>
    <x v="1"/>
    <x v="1"/>
    <s v="March 2019"/>
    <n v="600"/>
    <s v="0.35 kW"/>
    <s v="1,612 kWh"/>
    <s v="Paid"/>
    <x v="0"/>
    <n v="0"/>
    <n v="0.35"/>
    <n v="1612"/>
    <n v="0.84"/>
    <n v="0.81599999999999995"/>
    <n v="0.29399999999999998"/>
    <n v="1315.3919999999998"/>
  </r>
  <r>
    <x v="271"/>
    <x v="0"/>
    <x v="2"/>
    <x v="1"/>
    <s v="March 2019"/>
    <n v="2120"/>
    <s v="2.49 kW"/>
    <s v="12,405 kWh"/>
    <s v="Paid"/>
    <x v="0"/>
    <n v="0"/>
    <n v="2.4900000000000002"/>
    <n v="12405"/>
    <n v="0.84"/>
    <n v="0.81599999999999995"/>
    <n v="2.0916000000000001"/>
    <n v="10122.48"/>
  </r>
  <r>
    <x v="272"/>
    <x v="0"/>
    <x v="2"/>
    <x v="1"/>
    <s v="March 2019"/>
    <n v="17413"/>
    <s v="0.00 kW"/>
    <s v="0 kWh"/>
    <s v="Paid"/>
    <x v="0"/>
    <n v="0"/>
    <n v="0"/>
    <n v="0"/>
    <n v="0.84"/>
    <n v="0.81599999999999995"/>
    <n v="0"/>
    <n v="0"/>
  </r>
  <r>
    <x v="273"/>
    <x v="0"/>
    <x v="2"/>
    <x v="1"/>
    <s v="March 2019"/>
    <n v="504"/>
    <s v="0.72 kW"/>
    <s v="3,308 kWh"/>
    <s v="Paid"/>
    <x v="0"/>
    <n v="0"/>
    <n v="0.72"/>
    <n v="3308"/>
    <n v="0.84"/>
    <n v="0.81599999999999995"/>
    <n v="0.6048"/>
    <n v="2699.328"/>
  </r>
  <r>
    <x v="274"/>
    <x v="0"/>
    <x v="2"/>
    <x v="1"/>
    <s v="March 2019"/>
    <n v="1100"/>
    <s v="0.00 kW"/>
    <s v="12,180 kWh"/>
    <s v="Paid"/>
    <x v="0"/>
    <n v="2.0223655138497092"/>
    <n v="2.0223655138497092"/>
    <n v="12180"/>
    <n v="0.84"/>
    <n v="0.81599999999999995"/>
    <n v="1.6987870316337557"/>
    <n v="9938.8799999999992"/>
  </r>
  <r>
    <x v="275"/>
    <x v="0"/>
    <x v="3"/>
    <x v="1"/>
    <s v="March 2019"/>
    <n v="439.04"/>
    <s v="0.00 kW"/>
    <s v="0 kWh"/>
    <s v="Paid"/>
    <x v="0"/>
    <n v="0"/>
    <n v="0"/>
    <n v="0"/>
    <n v="0.84"/>
    <n v="0.81599999999999995"/>
    <n v="0"/>
    <n v="0"/>
  </r>
  <r>
    <x v="276"/>
    <x v="0"/>
    <x v="2"/>
    <x v="1"/>
    <s v="March 2019"/>
    <n v="640"/>
    <s v="0.00 kW"/>
    <s v="0 kWh"/>
    <s v="Paid"/>
    <x v="0"/>
    <n v="0"/>
    <n v="0"/>
    <n v="0"/>
    <n v="0.84"/>
    <n v="0.81599999999999995"/>
    <n v="0"/>
    <n v="0"/>
  </r>
  <r>
    <x v="277"/>
    <x v="0"/>
    <x v="4"/>
    <x v="1"/>
    <s v="March 2019"/>
    <n v="1651.65"/>
    <s v="1.67 kW"/>
    <s v="26,772 kWh"/>
    <s v="Paid"/>
    <x v="0"/>
    <n v="0"/>
    <n v="1.67"/>
    <n v="26772"/>
    <n v="0.84"/>
    <n v="0.81599999999999995"/>
    <n v="1.4027999999999998"/>
    <n v="21845.951999999997"/>
  </r>
  <r>
    <x v="278"/>
    <x v="0"/>
    <x v="2"/>
    <x v="1"/>
    <s v="March 2019"/>
    <n v="600"/>
    <s v="0.37 kW"/>
    <s v="1,720 kWh"/>
    <s v="Paid"/>
    <x v="0"/>
    <n v="0"/>
    <n v="0.37"/>
    <n v="1720"/>
    <n v="0.84"/>
    <n v="0.81599999999999995"/>
    <n v="0.31079999999999997"/>
    <n v="1403.52"/>
  </r>
  <r>
    <x v="279"/>
    <x v="0"/>
    <x v="4"/>
    <x v="1"/>
    <s v="March 2019"/>
    <n v="1176"/>
    <s v="0.00 kW"/>
    <s v="0 kWh"/>
    <s v="Paid"/>
    <x v="0"/>
    <n v="0"/>
    <n v="0"/>
    <n v="0"/>
    <n v="0.84"/>
    <n v="0.81599999999999995"/>
    <n v="0"/>
    <n v="0"/>
  </r>
  <r>
    <x v="280"/>
    <x v="0"/>
    <x v="4"/>
    <x v="1"/>
    <s v="March 2019"/>
    <n v="8508.5"/>
    <s v="0.00 kW"/>
    <s v="0 kWh"/>
    <s v="Paid"/>
    <x v="0"/>
    <n v="0"/>
    <n v="0"/>
    <n v="0"/>
    <n v="0.84"/>
    <n v="0.81599999999999995"/>
    <n v="0"/>
    <n v="0"/>
  </r>
  <r>
    <x v="280"/>
    <x v="0"/>
    <x v="4"/>
    <x v="1"/>
    <s v="March 2019"/>
    <n v="325"/>
    <s v="20.15 kW"/>
    <s v="77,892 kWh"/>
    <s v="Paid"/>
    <x v="0"/>
    <n v="0"/>
    <n v="20.149999999999999"/>
    <n v="77892"/>
    <n v="0.84"/>
    <n v="0.81599999999999995"/>
    <n v="16.925999999999998"/>
    <n v="63559.871999999996"/>
  </r>
  <r>
    <x v="281"/>
    <x v="0"/>
    <x v="2"/>
    <x v="1"/>
    <s v="March 2019"/>
    <n v="1615"/>
    <s v="1.90 kW"/>
    <s v="16,150 kWh"/>
    <s v="Paid"/>
    <x v="0"/>
    <n v="0"/>
    <n v="1.9"/>
    <n v="16150"/>
    <n v="0.84"/>
    <n v="0.81599999999999995"/>
    <n v="1.5959999999999999"/>
    <n v="13178.4"/>
  </r>
  <r>
    <x v="282"/>
    <x v="0"/>
    <x v="1"/>
    <x v="1"/>
    <s v="March 2019"/>
    <n v="3263.8"/>
    <s v="7.30 kW"/>
    <s v="65,276 kWh"/>
    <s v="Paid"/>
    <x v="0"/>
    <n v="0"/>
    <n v="7.3"/>
    <n v="65276"/>
    <n v="0.84"/>
    <n v="0.81599999999999995"/>
    <n v="6.1319999999999997"/>
    <n v="53265.215999999993"/>
  </r>
  <r>
    <x v="283"/>
    <x v="0"/>
    <x v="2"/>
    <x v="1"/>
    <s v="March 2019"/>
    <n v="1940"/>
    <s v="0.00 kW"/>
    <s v="0 kWh"/>
    <s v="Paid"/>
    <x v="0"/>
    <n v="0"/>
    <n v="0"/>
    <n v="0"/>
    <n v="0.84"/>
    <n v="0.81599999999999995"/>
    <n v="0"/>
    <n v="0"/>
  </r>
  <r>
    <x v="284"/>
    <x v="0"/>
    <x v="2"/>
    <x v="1"/>
    <s v="March 2019"/>
    <n v="2911.05"/>
    <s v="2.70 kW"/>
    <s v="28,568 kWh"/>
    <s v="Paid"/>
    <x v="0"/>
    <n v="0"/>
    <n v="2.7"/>
    <n v="28568"/>
    <n v="0.84"/>
    <n v="0.81599999999999995"/>
    <n v="2.2680000000000002"/>
    <n v="23311.487999999998"/>
  </r>
  <r>
    <x v="285"/>
    <x v="0"/>
    <x v="2"/>
    <x v="1"/>
    <s v="March 2019"/>
    <n v="863.94"/>
    <s v="1.80 kW"/>
    <s v="11,492 kWh"/>
    <s v="Paid"/>
    <x v="0"/>
    <n v="0"/>
    <n v="1.8"/>
    <n v="11492"/>
    <n v="0.84"/>
    <n v="0.81599999999999995"/>
    <n v="1.512"/>
    <n v="9377.4719999999998"/>
  </r>
  <r>
    <x v="285"/>
    <x v="0"/>
    <x v="2"/>
    <x v="1"/>
    <s v="March 2019"/>
    <n v="700"/>
    <s v="0.00 kW"/>
    <s v="0 kWh"/>
    <s v="Paid"/>
    <x v="0"/>
    <n v="0"/>
    <n v="0"/>
    <n v="0"/>
    <n v="0.84"/>
    <n v="0.81599999999999995"/>
    <n v="0"/>
    <n v="0"/>
  </r>
  <r>
    <x v="286"/>
    <x v="0"/>
    <x v="2"/>
    <x v="1"/>
    <s v="March 2019"/>
    <n v="1680"/>
    <s v="0.00 kW"/>
    <s v="0 kWh"/>
    <s v="Paid"/>
    <x v="0"/>
    <n v="0"/>
    <n v="0"/>
    <n v="0"/>
    <n v="0.84"/>
    <n v="0.81599999999999995"/>
    <n v="0"/>
    <n v="0"/>
  </r>
  <r>
    <x v="287"/>
    <x v="0"/>
    <x v="2"/>
    <x v="1"/>
    <s v="March 2019"/>
    <n v="229.18"/>
    <s v="0.00 kW"/>
    <s v="0 kWh"/>
    <s v="Paid"/>
    <x v="0"/>
    <n v="0"/>
    <n v="0"/>
    <n v="0"/>
    <n v="0.84"/>
    <n v="0.81599999999999995"/>
    <n v="0"/>
    <n v="0"/>
  </r>
  <r>
    <x v="288"/>
    <x v="0"/>
    <x v="2"/>
    <x v="1"/>
    <s v="March 2019"/>
    <n v="229.18"/>
    <s v="0.00 kW"/>
    <s v="0 kWh"/>
    <s v="Paid"/>
    <x v="0"/>
    <n v="0"/>
    <n v="0"/>
    <n v="0"/>
    <n v="0.84"/>
    <n v="0.81599999999999995"/>
    <n v="0"/>
    <n v="0"/>
  </r>
  <r>
    <x v="289"/>
    <x v="0"/>
    <x v="2"/>
    <x v="1"/>
    <s v="March 2019"/>
    <n v="475"/>
    <s v="0.00 kW"/>
    <s v="0 kWh"/>
    <s v="Paid"/>
    <x v="0"/>
    <n v="0"/>
    <n v="0"/>
    <n v="0"/>
    <n v="0.84"/>
    <n v="0.81599999999999995"/>
    <n v="0"/>
    <n v="0"/>
  </r>
  <r>
    <x v="290"/>
    <x v="0"/>
    <x v="2"/>
    <x v="1"/>
    <s v="March 2019"/>
    <n v="1417.5"/>
    <s v="0.00 kW"/>
    <s v="14,175 kWh"/>
    <s v="Paid"/>
    <x v="0"/>
    <n v="2.3536150376699201"/>
    <n v="2.3536150376699201"/>
    <n v="14175"/>
    <n v="0.84"/>
    <n v="0.81599999999999995"/>
    <n v="1.9770366316427328"/>
    <n v="11566.8"/>
  </r>
  <r>
    <x v="291"/>
    <x v="0"/>
    <x v="4"/>
    <x v="1"/>
    <s v="March 2019"/>
    <n v="9500"/>
    <s v="0.00 kW"/>
    <s v="106,243 kWh"/>
    <s v="Paid"/>
    <x v="0"/>
    <n v="17.640573012145701"/>
    <n v="17.640573012145701"/>
    <n v="106243"/>
    <n v="0.84"/>
    <n v="0.81599999999999995"/>
    <n v="14.818081330202389"/>
    <n v="86694.288"/>
  </r>
  <r>
    <x v="292"/>
    <x v="0"/>
    <x v="2"/>
    <x v="1"/>
    <s v="March 2019"/>
    <n v="3300"/>
    <s v="0.00 kW"/>
    <s v="0 kWh"/>
    <s v="Paid"/>
    <x v="0"/>
    <n v="0"/>
    <n v="0"/>
    <n v="0"/>
    <n v="0.84"/>
    <n v="0.81599999999999995"/>
    <n v="0"/>
    <n v="0"/>
  </r>
  <r>
    <x v="292"/>
    <x v="0"/>
    <x v="2"/>
    <x v="1"/>
    <s v="March 2019"/>
    <n v="300"/>
    <s v="8.49 kW"/>
    <s v="35,485 kWh"/>
    <s v="Paid"/>
    <x v="0"/>
    <n v="0"/>
    <n v="8.49"/>
    <n v="35485"/>
    <n v="0.84"/>
    <n v="0.81599999999999995"/>
    <n v="7.1315999999999997"/>
    <n v="28955.759999999998"/>
  </r>
  <r>
    <x v="293"/>
    <x v="0"/>
    <x v="2"/>
    <x v="1"/>
    <s v="March 2019"/>
    <n v="420"/>
    <s v="0.00 kW"/>
    <s v="0 kWh"/>
    <s v="Paid"/>
    <x v="0"/>
    <n v="0"/>
    <n v="0"/>
    <n v="0"/>
    <n v="0.84"/>
    <n v="0.81599999999999995"/>
    <n v="0"/>
    <n v="0"/>
  </r>
  <r>
    <x v="294"/>
    <x v="0"/>
    <x v="2"/>
    <x v="1"/>
    <s v="March 2019"/>
    <n v="1252"/>
    <s v="2.85 kW"/>
    <s v="11,433 kWh"/>
    <s v="Paid"/>
    <x v="0"/>
    <n v="0"/>
    <n v="2.85"/>
    <n v="11433"/>
    <n v="0.84"/>
    <n v="0.81599999999999995"/>
    <n v="2.3940000000000001"/>
    <n v="9329.3279999999995"/>
  </r>
  <r>
    <x v="295"/>
    <x v="0"/>
    <x v="2"/>
    <x v="1"/>
    <s v="September 2019"/>
    <n v="17808"/>
    <s v="22.26 kW"/>
    <s v="111,339 kWh"/>
    <s v="Paid"/>
    <x v="0"/>
    <n v="0"/>
    <n v="22.26"/>
    <n v="111339"/>
    <n v="0.84"/>
    <n v="0.81599999999999995"/>
    <n v="18.698399999999999"/>
    <n v="90852.623999999996"/>
  </r>
  <r>
    <x v="296"/>
    <x v="0"/>
    <x v="4"/>
    <x v="1"/>
    <s v="March 2019"/>
    <n v="1040"/>
    <s v="2.60 kW"/>
    <s v="9,571 kWh"/>
    <s v="Paid"/>
    <x v="0"/>
    <n v="0"/>
    <n v="2.6"/>
    <n v="9571"/>
    <n v="0.84"/>
    <n v="0.81599999999999995"/>
    <n v="2.1840000000000002"/>
    <n v="7809.9359999999997"/>
  </r>
  <r>
    <x v="297"/>
    <x v="0"/>
    <x v="2"/>
    <x v="1"/>
    <s v="March 2019"/>
    <n v="800"/>
    <s v="0.50 kW"/>
    <s v="2,293 kWh"/>
    <s v="Paid"/>
    <x v="0"/>
    <n v="0"/>
    <n v="0.5"/>
    <n v="2293"/>
    <n v="0.84"/>
    <n v="0.81599999999999995"/>
    <n v="0.42"/>
    <n v="1871.088"/>
  </r>
  <r>
    <x v="298"/>
    <x v="0"/>
    <x v="2"/>
    <x v="1"/>
    <s v="March 2019"/>
    <n v="6380"/>
    <s v="0.00 kW"/>
    <s v="0 kWh"/>
    <s v="Paid"/>
    <x v="0"/>
    <n v="0"/>
    <n v="0"/>
    <n v="0"/>
    <n v="0.84"/>
    <n v="0.81599999999999995"/>
    <n v="0"/>
    <n v="0"/>
  </r>
  <r>
    <x v="299"/>
    <x v="0"/>
    <x v="2"/>
    <x v="1"/>
    <s v="March 2019"/>
    <n v="2240"/>
    <s v="2.80 kW"/>
    <s v="2,053 kWh"/>
    <s v="Paid"/>
    <x v="0"/>
    <n v="0"/>
    <n v="2.8"/>
    <n v="2053"/>
    <n v="0.84"/>
    <n v="0.81599999999999995"/>
    <n v="2.3519999999999999"/>
    <n v="1675.2479999999998"/>
  </r>
  <r>
    <x v="300"/>
    <x v="0"/>
    <x v="2"/>
    <x v="1"/>
    <s v="March 2019"/>
    <n v="3500"/>
    <s v="0.00 kW"/>
    <s v="0 kWh"/>
    <s v="Paid"/>
    <x v="0"/>
    <n v="0"/>
    <n v="0"/>
    <n v="0"/>
    <n v="0.84"/>
    <n v="0.81599999999999995"/>
    <n v="0"/>
    <n v="0"/>
  </r>
  <r>
    <x v="301"/>
    <x v="0"/>
    <x v="4"/>
    <x v="1"/>
    <s v="March 2019"/>
    <n v="3062.92"/>
    <s v="6.10 kW"/>
    <s v="33,907 kWh"/>
    <s v="Paid"/>
    <x v="0"/>
    <n v="0"/>
    <n v="6.1"/>
    <n v="33907"/>
    <n v="0.84"/>
    <n v="0.81599999999999995"/>
    <n v="5.1239999999999997"/>
    <n v="27668.111999999997"/>
  </r>
  <r>
    <x v="302"/>
    <x v="0"/>
    <x v="2"/>
    <x v="1"/>
    <s v="March 2019"/>
    <n v="912"/>
    <s v="2.28 kW"/>
    <s v="8,117 kWh"/>
    <s v="Paid"/>
    <x v="0"/>
    <n v="0"/>
    <n v="2.2799999999999998"/>
    <n v="8117"/>
    <n v="0.84"/>
    <n v="0.81599999999999995"/>
    <n v="1.9151999999999998"/>
    <n v="6623.4719999999998"/>
  </r>
  <r>
    <x v="303"/>
    <x v="0"/>
    <x v="2"/>
    <x v="1"/>
    <s v="March 2019"/>
    <n v="1315"/>
    <s v="0.00 kW"/>
    <s v="0 kWh"/>
    <s v="Paid"/>
    <x v="0"/>
    <n v="0"/>
    <n v="0"/>
    <n v="0"/>
    <n v="0.84"/>
    <n v="0.81599999999999995"/>
    <n v="0"/>
    <n v="0"/>
  </r>
  <r>
    <x v="304"/>
    <x v="0"/>
    <x v="2"/>
    <x v="1"/>
    <s v="March 2019"/>
    <n v="1200"/>
    <s v="0.75 kW"/>
    <s v="3,440 kWh"/>
    <s v="Paid"/>
    <x v="0"/>
    <n v="0"/>
    <n v="0.75"/>
    <n v="3440"/>
    <n v="0.84"/>
    <n v="0.81599999999999995"/>
    <n v="0.63"/>
    <n v="2807.04"/>
  </r>
  <r>
    <x v="305"/>
    <x v="0"/>
    <x v="2"/>
    <x v="1"/>
    <s v="March 2019"/>
    <n v="2667"/>
    <s v="5.36 kW"/>
    <s v="20,072 kWh"/>
    <s v="Paid"/>
    <x v="0"/>
    <n v="0"/>
    <n v="5.36"/>
    <n v="20072"/>
    <n v="0.84"/>
    <n v="0.81599999999999995"/>
    <n v="4.5023999999999997"/>
    <n v="16378.751999999999"/>
  </r>
  <r>
    <x v="306"/>
    <x v="0"/>
    <x v="2"/>
    <x v="1"/>
    <s v="March 2019"/>
    <n v="1150"/>
    <s v="0.00 kW"/>
    <s v="0 kWh"/>
    <s v="Paid"/>
    <x v="0"/>
    <n v="0"/>
    <n v="0"/>
    <n v="0"/>
    <n v="0.84"/>
    <n v="0.81599999999999995"/>
    <n v="0"/>
    <n v="0"/>
  </r>
  <r>
    <x v="307"/>
    <x v="0"/>
    <x v="2"/>
    <x v="1"/>
    <s v="March 2019"/>
    <n v="520"/>
    <s v="1.30 kW"/>
    <s v="5,561 kWh"/>
    <s v="Paid"/>
    <x v="0"/>
    <n v="0"/>
    <n v="1.3"/>
    <n v="5561"/>
    <n v="0.84"/>
    <n v="0.81599999999999995"/>
    <n v="1.0920000000000001"/>
    <n v="4537.7759999999998"/>
  </r>
  <r>
    <x v="308"/>
    <x v="0"/>
    <x v="2"/>
    <x v="1"/>
    <s v="March 2019"/>
    <n v="400"/>
    <s v="0.00 kW"/>
    <s v="0 kWh"/>
    <s v="Paid"/>
    <x v="0"/>
    <n v="0"/>
    <n v="0"/>
    <n v="0"/>
    <n v="0.84"/>
    <n v="0.81599999999999995"/>
    <n v="0"/>
    <n v="0"/>
  </r>
  <r>
    <x v="308"/>
    <x v="0"/>
    <x v="2"/>
    <x v="1"/>
    <s v="March 2019"/>
    <n v="2283.4"/>
    <s v="5.30 kW"/>
    <s v="26,243 kWh"/>
    <s v="Paid"/>
    <x v="0"/>
    <n v="0"/>
    <n v="5.3"/>
    <n v="26243"/>
    <n v="0.84"/>
    <n v="0.81599999999999995"/>
    <n v="4.452"/>
    <n v="21414.287999999997"/>
  </r>
  <r>
    <x v="309"/>
    <x v="0"/>
    <x v="2"/>
    <x v="1"/>
    <s v="March 2019"/>
    <n v="700"/>
    <s v="1.00 kW"/>
    <s v="4,594 kWh"/>
    <s v="Paid"/>
    <x v="0"/>
    <n v="0"/>
    <n v="1"/>
    <n v="4594"/>
    <n v="0.84"/>
    <n v="0.81599999999999995"/>
    <n v="0.84"/>
    <n v="3748.7039999999997"/>
  </r>
  <r>
    <x v="310"/>
    <x v="0"/>
    <x v="4"/>
    <x v="1"/>
    <s v="March 2019"/>
    <n v="867.5"/>
    <s v="0.00 kW"/>
    <s v="10,878 kWh"/>
    <s v="Paid"/>
    <x v="0"/>
    <n v="1.8061816140933611"/>
    <n v="1.8061816140933611"/>
    <n v="10878"/>
    <n v="0.84"/>
    <n v="0.81599999999999995"/>
    <n v="1.5171925558384232"/>
    <n v="8876.4480000000003"/>
  </r>
  <r>
    <x v="311"/>
    <x v="0"/>
    <x v="4"/>
    <x v="1"/>
    <s v="March 2019"/>
    <n v="5060"/>
    <s v="11.41 kW"/>
    <s v="54,836 kWh"/>
    <s v="Paid"/>
    <x v="0"/>
    <n v="0"/>
    <n v="11.41"/>
    <n v="54836"/>
    <n v="0.84"/>
    <n v="0.81599999999999995"/>
    <n v="9.5844000000000005"/>
    <n v="44746.175999999999"/>
  </r>
  <r>
    <x v="312"/>
    <x v="0"/>
    <x v="2"/>
    <x v="1"/>
    <s v="March 2019"/>
    <n v="1680"/>
    <s v="0.00 kW"/>
    <s v="0 kWh"/>
    <s v="Paid"/>
    <x v="0"/>
    <n v="0"/>
    <n v="0"/>
    <n v="0"/>
    <n v="0.84"/>
    <n v="0.81599999999999995"/>
    <n v="0"/>
    <n v="0"/>
  </r>
  <r>
    <x v="313"/>
    <x v="0"/>
    <x v="2"/>
    <x v="1"/>
    <s v="March 2019"/>
    <n v="2800"/>
    <s v="4.00 kW"/>
    <s v="18,376 kWh"/>
    <s v="Paid"/>
    <x v="0"/>
    <n v="0"/>
    <n v="4"/>
    <n v="18376"/>
    <n v="0.84"/>
    <n v="0.81599999999999995"/>
    <n v="3.36"/>
    <n v="14994.815999999999"/>
  </r>
  <r>
    <x v="314"/>
    <x v="0"/>
    <x v="2"/>
    <x v="1"/>
    <s v="March 2019"/>
    <n v="520"/>
    <s v="1.30 kW"/>
    <s v="4,082 kWh"/>
    <s v="Paid"/>
    <x v="0"/>
    <n v="0"/>
    <n v="1.3"/>
    <n v="4082"/>
    <n v="0.84"/>
    <n v="0.81599999999999995"/>
    <n v="1.0920000000000001"/>
    <n v="3330.9119999999998"/>
  </r>
  <r>
    <x v="315"/>
    <x v="0"/>
    <x v="2"/>
    <x v="1"/>
    <s v="March 2019"/>
    <n v="2966.25"/>
    <s v="6.10 kW"/>
    <s v="45,571 kWh"/>
    <s v="Paid"/>
    <x v="0"/>
    <n v="0"/>
    <n v="6.1"/>
    <n v="45571"/>
    <n v="0.84"/>
    <n v="0.81599999999999995"/>
    <n v="5.1239999999999997"/>
    <n v="37185.935999999994"/>
  </r>
  <r>
    <x v="316"/>
    <x v="0"/>
    <x v="4"/>
    <x v="1"/>
    <s v="March 2019"/>
    <n v="3105"/>
    <s v="4.15 kW"/>
    <s v="16,962 kWh"/>
    <s v="Paid"/>
    <x v="0"/>
    <n v="0"/>
    <n v="4.1500000000000004"/>
    <n v="16962"/>
    <n v="0.84"/>
    <n v="0.81599999999999995"/>
    <n v="3.4860000000000002"/>
    <n v="13840.991999999998"/>
  </r>
  <r>
    <x v="317"/>
    <x v="0"/>
    <x v="4"/>
    <x v="1"/>
    <s v="March 2019"/>
    <n v="330"/>
    <s v="0.00 kW"/>
    <s v="0 kWh"/>
    <s v="Paid"/>
    <x v="0"/>
    <n v="0"/>
    <n v="0"/>
    <n v="0"/>
    <n v="0.84"/>
    <n v="0.81599999999999995"/>
    <n v="0"/>
    <n v="0"/>
  </r>
  <r>
    <x v="318"/>
    <x v="0"/>
    <x v="2"/>
    <x v="1"/>
    <s v="March 2019"/>
    <n v="2340"/>
    <s v="6.08 kW"/>
    <s v="22,918 kWh"/>
    <s v="Paid"/>
    <x v="0"/>
    <n v="0"/>
    <n v="6.08"/>
    <n v="22918"/>
    <n v="0.84"/>
    <n v="0.81599999999999995"/>
    <n v="5.1071999999999997"/>
    <n v="18701.088"/>
  </r>
  <r>
    <x v="319"/>
    <x v="0"/>
    <x v="2"/>
    <x v="1"/>
    <s v="March 2019"/>
    <n v="1490"/>
    <s v="2.51 kW"/>
    <s v="8,140 kWh"/>
    <s v="Paid"/>
    <x v="0"/>
    <n v="0"/>
    <n v="2.5099999999999998"/>
    <n v="8140"/>
    <n v="0.84"/>
    <n v="0.81599999999999995"/>
    <n v="2.1083999999999996"/>
    <n v="6642.24"/>
  </r>
  <r>
    <x v="320"/>
    <x v="0"/>
    <x v="4"/>
    <x v="1"/>
    <s v="March 2019"/>
    <n v="28080"/>
    <s v="70.20 kW"/>
    <s v="349,775 kWh"/>
    <s v="Paid"/>
    <x v="0"/>
    <n v="0"/>
    <n v="70.2"/>
    <n v="349775"/>
    <n v="0.84"/>
    <n v="0.81599999999999995"/>
    <n v="58.968000000000004"/>
    <n v="285416.39999999997"/>
  </r>
  <r>
    <x v="321"/>
    <x v="0"/>
    <x v="4"/>
    <x v="1"/>
    <s v="March 2019"/>
    <n v="18465.05"/>
    <s v="43.00 kW"/>
    <s v="369,301 kWh"/>
    <s v="Paid"/>
    <x v="0"/>
    <n v="0"/>
    <n v="43"/>
    <n v="369301"/>
    <n v="0.84"/>
    <n v="0.81599999999999995"/>
    <n v="36.119999999999997"/>
    <n v="301349.61599999998"/>
  </r>
  <r>
    <x v="322"/>
    <x v="0"/>
    <x v="1"/>
    <x v="1"/>
    <s v="March 2019"/>
    <n v="6527.65"/>
    <s v="15.28 kW"/>
    <s v="130,553 kWh"/>
    <s v="Paid"/>
    <x v="0"/>
    <n v="0"/>
    <n v="15.28"/>
    <n v="130553"/>
    <n v="0.84"/>
    <n v="0.81599999999999995"/>
    <n v="12.835199999999999"/>
    <n v="106531.24799999999"/>
  </r>
  <r>
    <x v="323"/>
    <x v="0"/>
    <x v="2"/>
    <x v="1"/>
    <s v="March 2019"/>
    <n v="1680"/>
    <s v="2.95 kW"/>
    <s v="14,664 kWh"/>
    <s v="Paid"/>
    <x v="0"/>
    <n v="0"/>
    <n v="2.95"/>
    <n v="14664"/>
    <n v="0.84"/>
    <n v="0.81599999999999995"/>
    <n v="2.4780000000000002"/>
    <n v="11965.823999999999"/>
  </r>
  <r>
    <x v="324"/>
    <x v="0"/>
    <x v="4"/>
    <x v="1"/>
    <s v="March 2019"/>
    <n v="150"/>
    <s v="0.00 kW"/>
    <s v="0 kWh"/>
    <s v="Paid"/>
    <x v="0"/>
    <n v="0"/>
    <n v="0"/>
    <n v="0"/>
    <n v="0.84"/>
    <n v="0.81599999999999995"/>
    <n v="0"/>
    <n v="0"/>
  </r>
  <r>
    <x v="325"/>
    <x v="0"/>
    <x v="2"/>
    <x v="1"/>
    <s v="March 2019"/>
    <n v="2835"/>
    <s v="2.71 kW"/>
    <s v="11,695 kWh"/>
    <s v="Paid"/>
    <x v="0"/>
    <n v="0"/>
    <n v="2.71"/>
    <n v="11695"/>
    <n v="0.84"/>
    <n v="0.81599999999999995"/>
    <n v="2.2763999999999998"/>
    <n v="9543.119999999999"/>
  </r>
  <r>
    <x v="326"/>
    <x v="0"/>
    <x v="4"/>
    <x v="1"/>
    <s v="March 2019"/>
    <n v="6945"/>
    <s v="15.30 kW"/>
    <s v="56,321 kWh"/>
    <s v="Paid"/>
    <x v="0"/>
    <n v="0"/>
    <n v="15.3"/>
    <n v="56321"/>
    <n v="0.84"/>
    <n v="0.81599999999999995"/>
    <n v="12.852"/>
    <n v="45957.935999999994"/>
  </r>
  <r>
    <x v="327"/>
    <x v="0"/>
    <x v="4"/>
    <x v="1"/>
    <s v="March 2019"/>
    <n v="1540"/>
    <s v="0.00 kW"/>
    <s v="17,052 kWh"/>
    <s v="Paid"/>
    <x v="0"/>
    <n v="2.8313117193895931"/>
    <n v="2.8313117193895931"/>
    <n v="17052"/>
    <n v="0.84"/>
    <n v="0.81599999999999995"/>
    <n v="2.3783018442872583"/>
    <n v="13914.431999999999"/>
  </r>
  <r>
    <x v="328"/>
    <x v="0"/>
    <x v="2"/>
    <x v="1"/>
    <s v="March 2019"/>
    <n v="5469.3"/>
    <s v="0.00 kW"/>
    <s v="71,462 kWh"/>
    <s v="Paid"/>
    <x v="0"/>
    <n v="11.865540587087679"/>
    <n v="11.865540587087679"/>
    <n v="71462"/>
    <n v="0.84"/>
    <n v="0.81599999999999995"/>
    <n v="9.9670540931536493"/>
    <n v="58312.991999999998"/>
  </r>
  <r>
    <x v="329"/>
    <x v="0"/>
    <x v="2"/>
    <x v="1"/>
    <s v="August 2021"/>
    <n v="950.6"/>
    <s v="0.00 kW"/>
    <s v="9,506 kWh"/>
    <s v="Paid"/>
    <x v="2"/>
    <n v="1.5783749240275318"/>
    <n v="1.5783749240275318"/>
    <n v="9506"/>
    <n v="0.81599999999999995"/>
    <n v="0.84"/>
    <n v="1.2879539380064657"/>
    <n v="7985.04"/>
  </r>
  <r>
    <x v="330"/>
    <x v="0"/>
    <x v="2"/>
    <x v="1"/>
    <s v="March 2019"/>
    <n v="4475.03"/>
    <s v="0.00 kW"/>
    <s v="0 kWh"/>
    <s v="Paid"/>
    <x v="0"/>
    <n v="0"/>
    <n v="0"/>
    <n v="0"/>
    <n v="0.84"/>
    <n v="0.81599999999999995"/>
    <n v="0"/>
    <n v="0"/>
  </r>
  <r>
    <x v="331"/>
    <x v="0"/>
    <x v="4"/>
    <x v="1"/>
    <s v="March 2019"/>
    <n v="10390"/>
    <s v="23.49 kW"/>
    <s v="112,216 kWh"/>
    <s v="Paid"/>
    <x v="0"/>
    <n v="0"/>
    <n v="23.49"/>
    <n v="112216"/>
    <n v="0.84"/>
    <n v="0.81599999999999995"/>
    <n v="19.731599999999997"/>
    <n v="91568.255999999994"/>
  </r>
  <r>
    <x v="332"/>
    <x v="0"/>
    <x v="4"/>
    <x v="1"/>
    <s v="March 2019"/>
    <n v="10829.3"/>
    <s v="0.00 kW"/>
    <s v="0 kWh"/>
    <s v="Paid"/>
    <x v="0"/>
    <n v="0"/>
    <n v="0"/>
    <n v="0"/>
    <n v="0.84"/>
    <n v="0.81599999999999995"/>
    <n v="0"/>
    <n v="0"/>
  </r>
  <r>
    <x v="332"/>
    <x v="0"/>
    <x v="4"/>
    <x v="1"/>
    <s v="March 2019"/>
    <n v="675"/>
    <s v="27.25 kW"/>
    <s v="111,261 kWh"/>
    <s v="Paid"/>
    <x v="0"/>
    <n v="0"/>
    <n v="27.25"/>
    <n v="111261"/>
    <n v="0.84"/>
    <n v="0.81599999999999995"/>
    <n v="22.89"/>
    <n v="90788.975999999995"/>
  </r>
  <r>
    <x v="333"/>
    <x v="0"/>
    <x v="2"/>
    <x v="1"/>
    <s v="March 2019"/>
    <n v="280"/>
    <s v="0.70 kW"/>
    <s v="1,999 kWh"/>
    <s v="Paid"/>
    <x v="0"/>
    <n v="0"/>
    <n v="0.7"/>
    <n v="1999"/>
    <n v="0.84"/>
    <n v="0.81599999999999995"/>
    <n v="0.58799999999999997"/>
    <n v="1631.184"/>
  </r>
  <r>
    <x v="334"/>
    <x v="0"/>
    <x v="4"/>
    <x v="1"/>
    <s v="March 2019"/>
    <n v="9900.1"/>
    <s v="20.20 kW"/>
    <s v="156,025 kWh"/>
    <s v="Paid"/>
    <x v="0"/>
    <n v="0"/>
    <n v="20.2"/>
    <n v="156025"/>
    <n v="0.84"/>
    <n v="0.81599999999999995"/>
    <n v="16.968"/>
    <n v="127316.4"/>
  </r>
  <r>
    <x v="335"/>
    <x v="0"/>
    <x v="2"/>
    <x v="1"/>
    <s v="March 2019"/>
    <n v="2447.06"/>
    <s v="3.10 kW"/>
    <s v="22,378 kWh"/>
    <s v="Paid"/>
    <x v="0"/>
    <n v="0"/>
    <n v="3.1"/>
    <n v="22378"/>
    <n v="0.84"/>
    <n v="0.81599999999999995"/>
    <n v="2.6040000000000001"/>
    <n v="18260.448"/>
  </r>
  <r>
    <x v="336"/>
    <x v="0"/>
    <x v="2"/>
    <x v="1"/>
    <s v="March 2019"/>
    <n v="300"/>
    <s v="0.00 kW"/>
    <s v="3,503 kWh"/>
    <s v="Paid"/>
    <x v="0"/>
    <n v="0.58163763505874644"/>
    <n v="0.58163763505874644"/>
    <n v="3503"/>
    <n v="0.84"/>
    <n v="0.81599999999999995"/>
    <n v="0.48857561344934697"/>
    <n v="2858.4479999999999"/>
  </r>
  <r>
    <x v="337"/>
    <x v="0"/>
    <x v="2"/>
    <x v="1"/>
    <s v="March 2019"/>
    <n v="480"/>
    <s v="1.20 kW"/>
    <s v="4,513 kWh"/>
    <s v="Paid"/>
    <x v="0"/>
    <n v="0"/>
    <n v="1.2"/>
    <n v="4513"/>
    <n v="0.84"/>
    <n v="0.81599999999999995"/>
    <n v="1.008"/>
    <n v="3682.6079999999997"/>
  </r>
  <r>
    <x v="338"/>
    <x v="0"/>
    <x v="1"/>
    <x v="1"/>
    <s v="March 2019"/>
    <n v="3531"/>
    <s v="0.00 kW"/>
    <s v="53,466 kWh"/>
    <s v="Paid"/>
    <x v="0"/>
    <n v="8.8774872383816543"/>
    <n v="8.8774872383816543"/>
    <n v="53466"/>
    <n v="0.84"/>
    <n v="0.81599999999999995"/>
    <n v="7.4570892802405897"/>
    <n v="43628.255999999994"/>
  </r>
  <r>
    <x v="339"/>
    <x v="0"/>
    <x v="2"/>
    <x v="1"/>
    <s v="March 2019"/>
    <n v="3190"/>
    <s v="0.00 kW"/>
    <s v="35,322 kWh"/>
    <s v="Paid"/>
    <x v="0"/>
    <n v="5.8648599901641569"/>
    <n v="5.8648599901641569"/>
    <n v="35322"/>
    <n v="0.84"/>
    <n v="0.81599999999999995"/>
    <n v="4.9264823917378919"/>
    <n v="28822.751999999997"/>
  </r>
  <r>
    <x v="340"/>
    <x v="0"/>
    <x v="1"/>
    <x v="1"/>
    <s v="March 2019"/>
    <n v="256"/>
    <s v="0.16 kW"/>
    <s v="713 kWh"/>
    <s v="Paid"/>
    <x v="0"/>
    <n v="0"/>
    <n v="0.16"/>
    <n v="713"/>
    <n v="0.84"/>
    <n v="0.81599999999999995"/>
    <n v="0.13439999999999999"/>
    <n v="581.80799999999999"/>
  </r>
  <r>
    <x v="341"/>
    <x v="0"/>
    <x v="1"/>
    <x v="1"/>
    <s v="March 2019"/>
    <n v="468"/>
    <s v="0.29 kW"/>
    <s v="2,442 kWh"/>
    <s v="Paid"/>
    <x v="0"/>
    <n v="0"/>
    <n v="0.28999999999999998"/>
    <n v="2442"/>
    <n v="0.84"/>
    <n v="0.81599999999999995"/>
    <n v="0.24359999999999998"/>
    <n v="1992.6719999999998"/>
  </r>
  <r>
    <x v="342"/>
    <x v="0"/>
    <x v="3"/>
    <x v="1"/>
    <s v="March 2019"/>
    <n v="8298.65"/>
    <s v="0.00 kW"/>
    <s v="168,264 kWh"/>
    <s v="Paid"/>
    <x v="0"/>
    <n v="27.938531266207512"/>
    <n v="27.938531266207512"/>
    <n v="168264"/>
    <n v="0.84"/>
    <n v="0.81599999999999995"/>
    <n v="23.46836626361431"/>
    <n v="137303.424"/>
  </r>
  <r>
    <x v="343"/>
    <x v="0"/>
    <x v="2"/>
    <x v="1"/>
    <s v="March 2019"/>
    <n v="616"/>
    <s v="0.88 kW"/>
    <s v="4,043 kWh"/>
    <s v="Paid"/>
    <x v="0"/>
    <n v="0"/>
    <n v="0.88"/>
    <n v="4043"/>
    <n v="0.84"/>
    <n v="0.81599999999999995"/>
    <n v="0.73919999999999997"/>
    <n v="3299.0879999999997"/>
  </r>
  <r>
    <x v="344"/>
    <x v="0"/>
    <x v="4"/>
    <x v="1"/>
    <s v="July 2019"/>
    <n v="280"/>
    <s v="0.23 kW"/>
    <s v="1,393 kWh"/>
    <s v="Paid"/>
    <x v="0"/>
    <n v="0"/>
    <n v="0.23"/>
    <n v="1393"/>
    <n v="0.84"/>
    <n v="0.81599999999999995"/>
    <n v="0.19320000000000001"/>
    <n v="1136.6879999999999"/>
  </r>
  <r>
    <x v="345"/>
    <x v="0"/>
    <x v="2"/>
    <x v="1"/>
    <s v="March 2019"/>
    <n v="1550"/>
    <s v="0.00 kW"/>
    <s v="17,527 kWh"/>
    <s v="Paid"/>
    <x v="0"/>
    <n v="2.9101806536325006"/>
    <n v="2.9101806536325006"/>
    <n v="17527"/>
    <n v="0.84"/>
    <n v="0.81599999999999995"/>
    <n v="2.4445517490513002"/>
    <n v="14302.031999999999"/>
  </r>
  <r>
    <x v="346"/>
    <x v="0"/>
    <x v="2"/>
    <x v="1"/>
    <s v="March 2019"/>
    <n v="1680"/>
    <s v="2.10 kW"/>
    <s v="1,489 kWh"/>
    <s v="Paid"/>
    <x v="0"/>
    <n v="0"/>
    <n v="2.1"/>
    <n v="1489"/>
    <n v="0.84"/>
    <n v="0.81599999999999995"/>
    <n v="1.764"/>
    <n v="1215.0239999999999"/>
  </r>
  <r>
    <x v="347"/>
    <x v="0"/>
    <x v="2"/>
    <x v="1"/>
    <s v="March 2019"/>
    <n v="659.28"/>
    <s v="1.80 kW"/>
    <s v="7,486 kWh"/>
    <s v="Paid"/>
    <x v="0"/>
    <n v="0"/>
    <n v="1.8"/>
    <n v="7486"/>
    <n v="0.84"/>
    <n v="0.81599999999999995"/>
    <n v="1.512"/>
    <n v="6108.576"/>
  </r>
  <r>
    <x v="348"/>
    <x v="0"/>
    <x v="4"/>
    <x v="1"/>
    <s v="March 2019"/>
    <n v="1370"/>
    <s v="0.00 kW"/>
    <s v="15,788 kWh"/>
    <s v="Paid"/>
    <x v="0"/>
    <n v="2.6214373343726773"/>
    <n v="2.6214373343726773"/>
    <n v="15788"/>
    <n v="0.84"/>
    <n v="0.81599999999999995"/>
    <n v="2.2020073608730488"/>
    <n v="12883.008"/>
  </r>
  <r>
    <x v="349"/>
    <x v="0"/>
    <x v="4"/>
    <x v="1"/>
    <s v="March 2019"/>
    <n v="4200"/>
    <s v="18.45 kW"/>
    <s v="78,095 kWh"/>
    <s v="Paid"/>
    <x v="0"/>
    <n v="0"/>
    <n v="18.45"/>
    <n v="78095"/>
    <n v="0.84"/>
    <n v="0.81599999999999995"/>
    <n v="15.497999999999999"/>
    <n v="63725.52"/>
  </r>
  <r>
    <x v="349"/>
    <x v="0"/>
    <x v="4"/>
    <x v="1"/>
    <s v="March 2019"/>
    <n v="6905"/>
    <s v="0.00 kW"/>
    <s v="0 kWh"/>
    <s v="Paid"/>
    <x v="0"/>
    <n v="0"/>
    <n v="0"/>
    <n v="0"/>
    <n v="0.84"/>
    <n v="0.81599999999999995"/>
    <n v="0"/>
    <n v="0"/>
  </r>
  <r>
    <x v="350"/>
    <x v="0"/>
    <x v="2"/>
    <x v="1"/>
    <s v="March 2019"/>
    <n v="1634"/>
    <s v="3.32 kW"/>
    <s v="12,085 kWh"/>
    <s v="Paid"/>
    <x v="0"/>
    <n v="0"/>
    <n v="3.32"/>
    <n v="12085"/>
    <n v="0.84"/>
    <n v="0.81599999999999995"/>
    <n v="2.7887999999999997"/>
    <n v="9861.3599999999988"/>
  </r>
  <r>
    <x v="351"/>
    <x v="0"/>
    <x v="2"/>
    <x v="1"/>
    <s v="March 2019"/>
    <n v="2500"/>
    <s v="1.56 kW"/>
    <s v="7,167 kWh"/>
    <s v="Paid"/>
    <x v="0"/>
    <n v="0"/>
    <n v="1.56"/>
    <n v="7167"/>
    <n v="0.84"/>
    <n v="0.81599999999999995"/>
    <n v="1.3104"/>
    <n v="5848.2719999999999"/>
  </r>
  <r>
    <x v="352"/>
    <x v="0"/>
    <x v="2"/>
    <x v="1"/>
    <s v="March 2019"/>
    <n v="400"/>
    <s v="0.50 kW"/>
    <s v="313 kWh"/>
    <s v="Paid"/>
    <x v="0"/>
    <n v="0"/>
    <n v="0.5"/>
    <n v="313"/>
    <n v="0.84"/>
    <n v="0.81599999999999995"/>
    <n v="0.42"/>
    <n v="255.40799999999999"/>
  </r>
  <r>
    <x v="353"/>
    <x v="0"/>
    <x v="2"/>
    <x v="1"/>
    <s v="March 2019"/>
    <n v="680"/>
    <s v="1.70 kW"/>
    <s v="5,879 kWh"/>
    <s v="Paid"/>
    <x v="0"/>
    <n v="0"/>
    <n v="1.7"/>
    <n v="5879"/>
    <n v="0.84"/>
    <n v="0.81599999999999995"/>
    <n v="1.4279999999999999"/>
    <n v="4797.2640000000001"/>
  </r>
  <r>
    <x v="354"/>
    <x v="0"/>
    <x v="2"/>
    <x v="1"/>
    <s v="March 2019"/>
    <n v="1194.5999999999999"/>
    <s v="0.00 kW"/>
    <s v="0 kWh"/>
    <s v="Paid"/>
    <x v="0"/>
    <n v="0"/>
    <n v="0"/>
    <n v="0"/>
    <n v="0.84"/>
    <n v="0.81599999999999995"/>
    <n v="0"/>
    <n v="0"/>
  </r>
  <r>
    <x v="355"/>
    <x v="0"/>
    <x v="2"/>
    <x v="1"/>
    <s v="March 2019"/>
    <n v="760"/>
    <s v="1.13 kW"/>
    <s v="4,415 kWh"/>
    <s v="Paid"/>
    <x v="0"/>
    <n v="0"/>
    <n v="1.1299999999999999"/>
    <n v="4415"/>
    <n v="0.84"/>
    <n v="0.81599999999999995"/>
    <n v="0.94919999999999982"/>
    <n v="3602.64"/>
  </r>
  <r>
    <x v="356"/>
    <x v="0"/>
    <x v="2"/>
    <x v="1"/>
    <s v="March 2019"/>
    <n v="2945"/>
    <s v="0.00 kW"/>
    <s v="32,676 kWh"/>
    <s v="Paid"/>
    <x v="0"/>
    <n v="5.4255185164657718"/>
    <n v="5.4255185164657718"/>
    <n v="32676"/>
    <n v="0.84"/>
    <n v="0.81599999999999995"/>
    <n v="4.5574355538312483"/>
    <n v="26663.615999999998"/>
  </r>
  <r>
    <x v="357"/>
    <x v="0"/>
    <x v="2"/>
    <x v="1"/>
    <s v="March 2019"/>
    <n v="896"/>
    <s v="1.28 kW"/>
    <s v="5,880 kWh"/>
    <s v="Paid"/>
    <x v="0"/>
    <n v="0"/>
    <n v="1.28"/>
    <n v="5880"/>
    <n v="0.84"/>
    <n v="0.81599999999999995"/>
    <n v="1.0751999999999999"/>
    <n v="4798.08"/>
  </r>
  <r>
    <x v="358"/>
    <x v="0"/>
    <x v="2"/>
    <x v="1"/>
    <s v="March 2019"/>
    <n v="3164"/>
    <s v="6.92 kW"/>
    <s v="27,123 kWh"/>
    <s v="Paid"/>
    <x v="0"/>
    <n v="0"/>
    <n v="6.92"/>
    <n v="27123"/>
    <n v="0.84"/>
    <n v="0.81599999999999995"/>
    <n v="5.8127999999999993"/>
    <n v="22132.367999999999"/>
  </r>
  <r>
    <x v="359"/>
    <x v="0"/>
    <x v="4"/>
    <x v="1"/>
    <s v="March 2019"/>
    <n v="3430"/>
    <s v="4.90 kW"/>
    <s v="22,511 kWh"/>
    <s v="Paid"/>
    <x v="0"/>
    <n v="0"/>
    <n v="4.9000000000000004"/>
    <n v="22511"/>
    <n v="0.84"/>
    <n v="0.81599999999999995"/>
    <n v="4.1160000000000005"/>
    <n v="18368.975999999999"/>
  </r>
  <r>
    <x v="360"/>
    <x v="0"/>
    <x v="4"/>
    <x v="1"/>
    <s v="March 2019"/>
    <n v="5600"/>
    <s v="14.00 kW"/>
    <s v="56,278 kWh"/>
    <s v="Paid"/>
    <x v="0"/>
    <n v="0"/>
    <n v="14"/>
    <n v="56278"/>
    <n v="0.84"/>
    <n v="0.81599999999999995"/>
    <n v="11.76"/>
    <n v="45922.847999999998"/>
  </r>
  <r>
    <x v="361"/>
    <x v="0"/>
    <x v="4"/>
    <x v="1"/>
    <s v="March 2019"/>
    <n v="375"/>
    <s v="0.75 kW"/>
    <s v="3,446 kWh"/>
    <s v="Paid"/>
    <x v="0"/>
    <n v="0"/>
    <n v="0.75"/>
    <n v="3446"/>
    <n v="0.84"/>
    <n v="0.81599999999999995"/>
    <n v="0.63"/>
    <n v="2811.9359999999997"/>
  </r>
  <r>
    <x v="362"/>
    <x v="0"/>
    <x v="2"/>
    <x v="1"/>
    <s v="September 2020"/>
    <n v="1217.2"/>
    <s v="0.00 kW"/>
    <s v="12,172 kWh"/>
    <s v="Paid"/>
    <x v="1"/>
    <n v="2.0210371949571972"/>
    <n v="2.0210371949571972"/>
    <n v="12172"/>
    <n v="0.81599999999999995"/>
    <n v="0.84"/>
    <n v="1.6491663510850729"/>
    <n v="10224.48"/>
  </r>
  <r>
    <x v="363"/>
    <x v="0"/>
    <x v="2"/>
    <x v="1"/>
    <s v="March 2019"/>
    <n v="3260.3"/>
    <s v="2.78 kW"/>
    <s v="12,476 kWh"/>
    <s v="Paid"/>
    <x v="0"/>
    <n v="0"/>
    <n v="2.78"/>
    <n v="12476"/>
    <n v="0.84"/>
    <n v="0.81599999999999995"/>
    <n v="2.3351999999999999"/>
    <n v="10180.415999999999"/>
  </r>
  <r>
    <x v="364"/>
    <x v="0"/>
    <x v="2"/>
    <x v="1"/>
    <s v="March 2019"/>
    <n v="1010"/>
    <s v="2.43 kW"/>
    <s v="10,639 kWh"/>
    <s v="Paid"/>
    <x v="0"/>
    <n v="0"/>
    <n v="2.4300000000000002"/>
    <n v="10639"/>
    <n v="0.84"/>
    <n v="0.81599999999999995"/>
    <n v="2.0411999999999999"/>
    <n v="8681.4239999999991"/>
  </r>
  <r>
    <x v="365"/>
    <x v="0"/>
    <x v="2"/>
    <x v="1"/>
    <s v="March 2019"/>
    <n v="399"/>
    <s v="0.57 kW"/>
    <s v="2,619 kWh"/>
    <s v="Paid"/>
    <x v="0"/>
    <n v="0"/>
    <n v="0.56999999999999995"/>
    <n v="2619"/>
    <n v="0.84"/>
    <n v="0.81599999999999995"/>
    <n v="0.47879999999999995"/>
    <n v="2137.1039999999998"/>
  </r>
  <r>
    <x v="366"/>
    <x v="0"/>
    <x v="2"/>
    <x v="1"/>
    <s v="March 2019"/>
    <n v="1320"/>
    <s v="3.43 kW"/>
    <s v="12,928 kWh"/>
    <s v="Paid"/>
    <x v="0"/>
    <n v="0"/>
    <n v="3.43"/>
    <n v="12928"/>
    <n v="0.84"/>
    <n v="0.81599999999999995"/>
    <n v="2.8812000000000002"/>
    <n v="10549.248"/>
  </r>
  <r>
    <x v="367"/>
    <x v="0"/>
    <x v="3"/>
    <x v="1"/>
    <s v="March 2019"/>
    <n v="57603.3"/>
    <s v="105.66 kW"/>
    <s v="1,031,312 kWh"/>
    <s v="Paid"/>
    <x v="0"/>
    <n v="0"/>
    <n v="105.66"/>
    <n v="1031312"/>
    <n v="0.84"/>
    <n v="0.81599999999999995"/>
    <n v="88.75439999999999"/>
    <n v="841550.59199999995"/>
  </r>
  <r>
    <x v="368"/>
    <x v="0"/>
    <x v="4"/>
    <x v="1"/>
    <s v="March 2019"/>
    <n v="9900"/>
    <s v="0.00 kW"/>
    <s v="110,376 kWh"/>
    <s v="Paid"/>
    <x v="0"/>
    <n v="18.326815759989778"/>
    <n v="18.326815759989778"/>
    <n v="110376"/>
    <n v="0.84"/>
    <n v="0.81599999999999995"/>
    <n v="15.394525238391413"/>
    <n v="90066.815999999992"/>
  </r>
  <r>
    <x v="369"/>
    <x v="0"/>
    <x v="2"/>
    <x v="1"/>
    <s v="March 2019"/>
    <n v="900"/>
    <s v="1.80 kW"/>
    <s v="8,269 kWh"/>
    <s v="Paid"/>
    <x v="0"/>
    <n v="0"/>
    <n v="1.8"/>
    <n v="8269"/>
    <n v="0.84"/>
    <n v="0.81599999999999995"/>
    <n v="1.512"/>
    <n v="6747.5039999999999"/>
  </r>
  <r>
    <x v="370"/>
    <x v="0"/>
    <x v="4"/>
    <x v="1"/>
    <s v="March 2019"/>
    <n v="3177.45"/>
    <s v="9.50 kW"/>
    <s v="56,653 kWh"/>
    <s v="Paid"/>
    <x v="0"/>
    <n v="0"/>
    <n v="9.5"/>
    <n v="56653"/>
    <n v="0.84"/>
    <n v="0.81599999999999995"/>
    <n v="7.9799999999999995"/>
    <n v="46228.847999999998"/>
  </r>
  <r>
    <x v="371"/>
    <x v="0"/>
    <x v="2"/>
    <x v="1"/>
    <s v="March 2019"/>
    <n v="600"/>
    <s v="1.50 kW"/>
    <s v="4,526 kWh"/>
    <s v="Paid"/>
    <x v="0"/>
    <n v="0"/>
    <n v="1.5"/>
    <n v="4526"/>
    <n v="0.84"/>
    <n v="0.81599999999999995"/>
    <n v="1.26"/>
    <n v="3693.2159999999999"/>
  </r>
  <r>
    <x v="372"/>
    <x v="0"/>
    <x v="2"/>
    <x v="1"/>
    <s v="September 2019"/>
    <n v="1983.59"/>
    <s v="4.10 kW"/>
    <s v="18,200 kWh"/>
    <s v="Paid"/>
    <x v="0"/>
    <n v="0"/>
    <n v="4.0999999999999996"/>
    <n v="18200"/>
    <n v="0.84"/>
    <n v="0.81599999999999995"/>
    <n v="3.4439999999999995"/>
    <n v="14851.199999999999"/>
  </r>
  <r>
    <x v="373"/>
    <x v="0"/>
    <x v="2"/>
    <x v="1"/>
    <s v="March 2019"/>
    <n v="7000"/>
    <s v="14.00 kW"/>
    <s v="64,316 kWh"/>
    <s v="Paid"/>
    <x v="0"/>
    <n v="0"/>
    <n v="14"/>
    <n v="64316"/>
    <n v="0.84"/>
    <n v="0.81599999999999995"/>
    <n v="11.76"/>
    <n v="52481.856"/>
  </r>
  <r>
    <x v="374"/>
    <x v="0"/>
    <x v="2"/>
    <x v="1"/>
    <s v="March 2019"/>
    <n v="585.70000000000005"/>
    <s v="0.40 kW"/>
    <s v="11,714 kWh"/>
    <s v="Paid"/>
    <x v="0"/>
    <n v="0"/>
    <n v="0.4"/>
    <n v="11714"/>
    <n v="0.84"/>
    <n v="0.81599999999999995"/>
    <n v="0.33600000000000002"/>
    <n v="9558.6239999999998"/>
  </r>
  <r>
    <x v="375"/>
    <x v="0"/>
    <x v="2"/>
    <x v="1"/>
    <s v="March 2019"/>
    <n v="530"/>
    <s v="0.00 kW"/>
    <s v="5,989 kWh"/>
    <s v="Paid"/>
    <x v="0"/>
    <n v="0.99441273090688909"/>
    <n v="0.99441273090688909"/>
    <n v="5989"/>
    <n v="0.84"/>
    <n v="0.81599999999999995"/>
    <n v="0.83530669396178681"/>
    <n v="4887.0239999999994"/>
  </r>
  <r>
    <x v="376"/>
    <x v="0"/>
    <x v="4"/>
    <x v="1"/>
    <s v="March 2019"/>
    <n v="4070"/>
    <s v="10.47 kW"/>
    <s v="39,444 kWh"/>
    <s v="Paid"/>
    <x v="0"/>
    <n v="0"/>
    <n v="10.47"/>
    <n v="39444"/>
    <n v="0.84"/>
    <n v="0.81599999999999995"/>
    <n v="8.7948000000000004"/>
    <n v="32186.303999999996"/>
  </r>
  <r>
    <x v="377"/>
    <x v="0"/>
    <x v="1"/>
    <x v="1"/>
    <s v="March 2019"/>
    <n v="5060"/>
    <s v="13.02 kW"/>
    <s v="49,039 kWh"/>
    <s v="Paid"/>
    <x v="0"/>
    <n v="0"/>
    <n v="13.02"/>
    <n v="49039"/>
    <n v="0.84"/>
    <n v="0.81599999999999995"/>
    <n v="10.9368"/>
    <n v="40015.824000000001"/>
  </r>
  <r>
    <x v="378"/>
    <x v="0"/>
    <x v="2"/>
    <x v="1"/>
    <s v="March 2019"/>
    <n v="463.5"/>
    <s v="0.69 kW"/>
    <s v="3,304 kWh"/>
    <s v="Paid"/>
    <x v="0"/>
    <n v="0"/>
    <n v="0.69"/>
    <n v="3304"/>
    <n v="0.84"/>
    <n v="0.81599999999999995"/>
    <n v="0.57959999999999989"/>
    <n v="2696.0639999999999"/>
  </r>
  <r>
    <x v="379"/>
    <x v="0"/>
    <x v="2"/>
    <x v="1"/>
    <s v="March 2019"/>
    <n v="1880"/>
    <s v="4.70 kW"/>
    <s v="15,512 kWh"/>
    <s v="Paid"/>
    <x v="0"/>
    <n v="0"/>
    <n v="4.7"/>
    <n v="15512"/>
    <n v="0.84"/>
    <n v="0.81599999999999995"/>
    <n v="3.948"/>
    <n v="12657.791999999999"/>
  </r>
  <r>
    <x v="380"/>
    <x v="0"/>
    <x v="1"/>
    <x v="1"/>
    <s v="March 2019"/>
    <n v="670"/>
    <s v="1.34 kW"/>
    <s v="6,156 kWh"/>
    <s v="Paid"/>
    <x v="0"/>
    <n v="0"/>
    <n v="1.34"/>
    <n v="6156"/>
    <n v="0.84"/>
    <n v="0.81599999999999995"/>
    <n v="1.1255999999999999"/>
    <n v="5023.2959999999994"/>
  </r>
  <r>
    <x v="381"/>
    <x v="0"/>
    <x v="2"/>
    <x v="1"/>
    <s v="March 2019"/>
    <n v="320"/>
    <s v="0.80 kW"/>
    <s v="2,642 kWh"/>
    <s v="Paid"/>
    <x v="0"/>
    <n v="0"/>
    <n v="0.8"/>
    <n v="2642"/>
    <n v="0.84"/>
    <n v="0.81599999999999995"/>
    <n v="0.67200000000000004"/>
    <n v="2155.8719999999998"/>
  </r>
  <r>
    <x v="382"/>
    <x v="0"/>
    <x v="3"/>
    <x v="1"/>
    <s v="March 2019"/>
    <n v="51919.5"/>
    <s v="58.82 kW"/>
    <s v="519,195 kWh"/>
    <s v="Paid"/>
    <x v="0"/>
    <n v="0"/>
    <n v="58.82"/>
    <n v="519195"/>
    <n v="0.84"/>
    <n v="0.81599999999999995"/>
    <n v="49.408799999999999"/>
    <n v="423663.12"/>
  </r>
  <r>
    <x v="383"/>
    <x v="0"/>
    <x v="4"/>
    <x v="1"/>
    <s v="March 2019"/>
    <n v="9618"/>
    <s v="6.17 kW"/>
    <s v="28,176 kWh"/>
    <s v="Paid"/>
    <x v="0"/>
    <n v="0"/>
    <n v="6.17"/>
    <n v="28176"/>
    <n v="0.84"/>
    <n v="0.81599999999999995"/>
    <n v="5.1827999999999994"/>
    <n v="22991.615999999998"/>
  </r>
  <r>
    <x v="384"/>
    <x v="0"/>
    <x v="4"/>
    <x v="1"/>
    <s v="March 2019"/>
    <n v="24304"/>
    <s v="34.72 kW"/>
    <s v="159,504 kWh"/>
    <s v="Paid"/>
    <x v="0"/>
    <n v="0"/>
    <n v="34.72"/>
    <n v="159504"/>
    <n v="0.84"/>
    <n v="0.81599999999999995"/>
    <n v="29.1648"/>
    <n v="130155.264"/>
  </r>
  <r>
    <x v="385"/>
    <x v="0"/>
    <x v="2"/>
    <x v="1"/>
    <s v="March 2019"/>
    <n v="2425.1"/>
    <s v="4.90 kW"/>
    <s v="24,714 kWh"/>
    <s v="Paid"/>
    <x v="0"/>
    <n v="0"/>
    <n v="4.9000000000000004"/>
    <n v="24714"/>
    <n v="0.84"/>
    <n v="0.81599999999999995"/>
    <n v="4.1160000000000005"/>
    <n v="20166.624"/>
  </r>
  <r>
    <x v="386"/>
    <x v="0"/>
    <x v="4"/>
    <x v="1"/>
    <s v="March 2019"/>
    <n v="8273"/>
    <s v="19.19 kW"/>
    <s v="70,109 kWh"/>
    <s v="Paid"/>
    <x v="0"/>
    <n v="0"/>
    <n v="19.190000000000001"/>
    <n v="70109"/>
    <n v="0.84"/>
    <n v="0.81599999999999995"/>
    <n v="16.119600000000002"/>
    <n v="57208.943999999996"/>
  </r>
  <r>
    <x v="387"/>
    <x v="0"/>
    <x v="4"/>
    <x v="1"/>
    <s v="March 2019"/>
    <n v="275"/>
    <s v="0.00 kW"/>
    <s v="3,104 kWh"/>
    <s v="Paid"/>
    <x v="0"/>
    <n v="0.51538773029470419"/>
    <n v="0.51538773029470419"/>
    <n v="3104"/>
    <n v="0.84"/>
    <n v="0.81599999999999995"/>
    <n v="0.4329256934475515"/>
    <n v="2532.864"/>
  </r>
  <r>
    <x v="388"/>
    <x v="0"/>
    <x v="2"/>
    <x v="1"/>
    <s v="March 2019"/>
    <n v="480"/>
    <s v="1.20 kW"/>
    <s v="3,974 kWh"/>
    <s v="Paid"/>
    <x v="0"/>
    <n v="0"/>
    <n v="1.2"/>
    <n v="3974"/>
    <n v="0.84"/>
    <n v="0.81599999999999995"/>
    <n v="1.008"/>
    <n v="3242.7839999999997"/>
  </r>
  <r>
    <x v="389"/>
    <x v="0"/>
    <x v="2"/>
    <x v="1"/>
    <s v="March 2019"/>
    <n v="3015.02"/>
    <s v="10.90 kW"/>
    <s v="85,187 kWh"/>
    <s v="Paid"/>
    <x v="0"/>
    <n v="0"/>
    <n v="10.9"/>
    <n v="85187"/>
    <n v="0.84"/>
    <n v="0.81599999999999995"/>
    <n v="9.1560000000000006"/>
    <n v="69512.59199999999"/>
  </r>
  <r>
    <x v="390"/>
    <x v="0"/>
    <x v="2"/>
    <x v="1"/>
    <s v="March 2019"/>
    <n v="2420"/>
    <s v="1.77 kW"/>
    <s v="8,123 kWh"/>
    <s v="Paid"/>
    <x v="0"/>
    <n v="0"/>
    <n v="1.77"/>
    <n v="8123"/>
    <n v="0.84"/>
    <n v="0.81599999999999995"/>
    <n v="1.4867999999999999"/>
    <n v="6628.3679999999995"/>
  </r>
  <r>
    <x v="391"/>
    <x v="0"/>
    <x v="2"/>
    <x v="1"/>
    <s v="July 2019"/>
    <n v="4280"/>
    <s v="8.56 kW"/>
    <s v="39,324 kWh"/>
    <s v="Paid"/>
    <x v="0"/>
    <n v="0"/>
    <n v="8.56"/>
    <n v="39324"/>
    <n v="0.84"/>
    <n v="0.81599999999999995"/>
    <n v="7.1904000000000003"/>
    <n v="32088.383999999998"/>
  </r>
  <r>
    <x v="392"/>
    <x v="0"/>
    <x v="2"/>
    <x v="1"/>
    <s v="March 2019"/>
    <n v="800"/>
    <s v="1.02 kW"/>
    <s v="3,687 kWh"/>
    <s v="Paid"/>
    <x v="0"/>
    <n v="0"/>
    <n v="1.02"/>
    <n v="3687"/>
    <n v="0.84"/>
    <n v="0.81599999999999995"/>
    <n v="0.85680000000000001"/>
    <n v="3008.5919999999996"/>
  </r>
  <r>
    <x v="393"/>
    <x v="0"/>
    <x v="2"/>
    <x v="1"/>
    <s v="March 2019"/>
    <n v="3687.4"/>
    <s v="7.07 kW"/>
    <s v="34,921 kWh"/>
    <s v="Paid"/>
    <x v="0"/>
    <n v="0"/>
    <n v="7.07"/>
    <n v="34921"/>
    <n v="0.84"/>
    <n v="0.81599999999999995"/>
    <n v="5.9387999999999996"/>
    <n v="28495.535999999996"/>
  </r>
  <r>
    <x v="394"/>
    <x v="0"/>
    <x v="4"/>
    <x v="1"/>
    <s v="March 2019"/>
    <n v="25950"/>
    <s v="39.17 kW"/>
    <s v="248,165 kWh"/>
    <s v="Paid"/>
    <x v="0"/>
    <n v="0"/>
    <n v="39.17"/>
    <n v="248165"/>
    <n v="0.84"/>
    <n v="0.81599999999999995"/>
    <n v="32.902799999999999"/>
    <n v="202502.63999999998"/>
  </r>
  <r>
    <x v="395"/>
    <x v="0"/>
    <x v="2"/>
    <x v="1"/>
    <s v="March 2019"/>
    <n v="800"/>
    <s v="0.00 kW"/>
    <s v="4,595 kWh"/>
    <s v="Paid"/>
    <x v="0"/>
    <n v="0.76295316388665135"/>
    <n v="0.76295316388665135"/>
    <n v="4595"/>
    <n v="0.84"/>
    <n v="0.81599999999999995"/>
    <n v="0.64088065766478708"/>
    <n v="3749.52"/>
  </r>
  <r>
    <x v="396"/>
    <x v="0"/>
    <x v="4"/>
    <x v="1"/>
    <s v="March 2019"/>
    <n v="2570"/>
    <s v="0.00 kW"/>
    <s v="14,427 kWh"/>
    <s v="Paid"/>
    <x v="0"/>
    <n v="2.395457082784052"/>
    <n v="2.395457082784052"/>
    <n v="14427"/>
    <n v="0.84"/>
    <n v="0.81599999999999995"/>
    <n v="2.0121839495386036"/>
    <n v="11772.431999999999"/>
  </r>
  <r>
    <x v="397"/>
    <x v="0"/>
    <x v="2"/>
    <x v="1"/>
    <s v="March 2019"/>
    <n v="1960"/>
    <s v="0.00 kW"/>
    <s v="10,912 kWh"/>
    <s v="Paid"/>
    <x v="0"/>
    <n v="1.8118269693865376"/>
    <n v="1.8118269693865376"/>
    <n v="10912"/>
    <n v="0.84"/>
    <n v="0.81599999999999995"/>
    <n v="1.5219346542846917"/>
    <n v="8904.1919999999991"/>
  </r>
  <r>
    <x v="398"/>
    <x v="0"/>
    <x v="2"/>
    <x v="1"/>
    <s v="March 2019"/>
    <n v="1830"/>
    <s v="0.00 kW"/>
    <s v="0 kWh"/>
    <s v="Paid"/>
    <x v="0"/>
    <n v="0"/>
    <n v="0"/>
    <n v="0"/>
    <n v="0.84"/>
    <n v="0.81599999999999995"/>
    <n v="0"/>
    <n v="0"/>
  </r>
  <r>
    <x v="399"/>
    <x v="0"/>
    <x v="2"/>
    <x v="1"/>
    <s v="March 2019"/>
    <n v="1515"/>
    <s v="2.72 kW"/>
    <s v="12,496 kWh"/>
    <s v="Paid"/>
    <x v="0"/>
    <n v="0"/>
    <n v="2.72"/>
    <n v="12496"/>
    <n v="0.84"/>
    <n v="0.81599999999999995"/>
    <n v="2.2848000000000002"/>
    <n v="10196.735999999999"/>
  </r>
  <r>
    <x v="400"/>
    <x v="0"/>
    <x v="4"/>
    <x v="1"/>
    <s v="March 2019"/>
    <n v="1504"/>
    <s v="1.88 kW"/>
    <s v="9,400 kWh"/>
    <s v="Paid"/>
    <x v="0"/>
    <n v="0"/>
    <n v="1.88"/>
    <n v="9400"/>
    <n v="0.84"/>
    <n v="0.81599999999999995"/>
    <n v="1.5791999999999999"/>
    <n v="7670.4"/>
  </r>
  <r>
    <x v="401"/>
    <x v="0"/>
    <x v="3"/>
    <x v="1"/>
    <s v="March 2019"/>
    <n v="9466.7999999999993"/>
    <s v="0.00 kW"/>
    <s v="94,668 kWh"/>
    <s v="Paid"/>
    <x v="0"/>
    <n v="15.718661614542222"/>
    <n v="15.718661614542222"/>
    <n v="94668"/>
    <n v="0.84"/>
    <n v="0.81599999999999995"/>
    <n v="13.203675756215466"/>
    <n v="77249.087999999989"/>
  </r>
  <r>
    <x v="402"/>
    <x v="0"/>
    <x v="3"/>
    <x v="1"/>
    <s v="March 2019"/>
    <n v="9466.7999999999993"/>
    <s v="0.00 kW"/>
    <s v="94,668 kWh"/>
    <s v="Paid"/>
    <x v="0"/>
    <n v="15.718661614542222"/>
    <n v="15.718661614542222"/>
    <n v="94668"/>
    <n v="0.84"/>
    <n v="0.81599999999999995"/>
    <n v="13.203675756215466"/>
    <n v="77249.087999999989"/>
  </r>
  <r>
    <x v="403"/>
    <x v="0"/>
    <x v="3"/>
    <x v="1"/>
    <s v="March 2019"/>
    <n v="9466.7999999999993"/>
    <s v="0.00 kW"/>
    <s v="94,668 kWh"/>
    <s v="Paid"/>
    <x v="0"/>
    <n v="15.718661614542222"/>
    <n v="15.718661614542222"/>
    <n v="94668"/>
    <n v="0.84"/>
    <n v="0.81599999999999995"/>
    <n v="13.203675756215466"/>
    <n v="77249.087999999989"/>
  </r>
  <r>
    <x v="404"/>
    <x v="0"/>
    <x v="2"/>
    <x v="1"/>
    <s v="September 2019"/>
    <n v="12220"/>
    <s v="14.30 kW"/>
    <s v="169,186 kWh"/>
    <s v="Paid"/>
    <x v="0"/>
    <n v="0"/>
    <n v="14.3"/>
    <n v="169186"/>
    <n v="0.84"/>
    <n v="0.81599999999999995"/>
    <n v="12.012"/>
    <n v="138055.77599999998"/>
  </r>
  <r>
    <x v="405"/>
    <x v="0"/>
    <x v="2"/>
    <x v="1"/>
    <s v="March 2019"/>
    <n v="350"/>
    <s v="11.39 kW"/>
    <s v="51,025 kWh"/>
    <s v="Paid"/>
    <x v="0"/>
    <n v="0"/>
    <n v="11.39"/>
    <n v="51025"/>
    <n v="0.84"/>
    <n v="0.81599999999999995"/>
    <n v="9.5676000000000005"/>
    <n v="41636.399999999994"/>
  </r>
  <r>
    <x v="405"/>
    <x v="0"/>
    <x v="2"/>
    <x v="1"/>
    <s v="March 2019"/>
    <n v="5410"/>
    <s v="0.00 kW"/>
    <s v="0 kWh"/>
    <s v="Paid"/>
    <x v="0"/>
    <n v="0"/>
    <n v="0"/>
    <n v="0"/>
    <n v="0.84"/>
    <n v="0.81599999999999995"/>
    <n v="0"/>
    <n v="0"/>
  </r>
  <r>
    <x v="406"/>
    <x v="0"/>
    <x v="4"/>
    <x v="1"/>
    <s v="March 2019"/>
    <n v="313.95"/>
    <s v="0.20 kW"/>
    <s v="6,279 kWh"/>
    <s v="Paid"/>
    <x v="0"/>
    <n v="0"/>
    <n v="0.2"/>
    <n v="6279"/>
    <n v="0.84"/>
    <n v="0.81599999999999995"/>
    <n v="0.16800000000000001"/>
    <n v="5123.6639999999998"/>
  </r>
  <r>
    <x v="407"/>
    <x v="0"/>
    <x v="4"/>
    <x v="1"/>
    <s v="March 2019"/>
    <n v="323.2"/>
    <s v="0.30 kW"/>
    <s v="6,464 kWh"/>
    <s v="Paid"/>
    <x v="0"/>
    <n v="0"/>
    <n v="0.3"/>
    <n v="6464"/>
    <n v="0.84"/>
    <n v="0.81599999999999995"/>
    <n v="0.252"/>
    <n v="5274.6239999999998"/>
  </r>
  <r>
    <x v="408"/>
    <x v="0"/>
    <x v="2"/>
    <x v="1"/>
    <s v="March 2019"/>
    <n v="4330"/>
    <s v="2.82 kW"/>
    <s v="12,947 kWh"/>
    <s v="Paid"/>
    <x v="0"/>
    <n v="0"/>
    <n v="2.82"/>
    <n v="12947"/>
    <n v="0.84"/>
    <n v="0.81599999999999995"/>
    <n v="2.3687999999999998"/>
    <n v="10564.751999999999"/>
  </r>
  <r>
    <x v="409"/>
    <x v="0"/>
    <x v="2"/>
    <x v="1"/>
    <s v="March 2019"/>
    <n v="180"/>
    <s v="0.36 kW"/>
    <s v="1,654 kWh"/>
    <s v="Paid"/>
    <x v="0"/>
    <n v="0"/>
    <n v="0.36"/>
    <n v="1654"/>
    <n v="0.84"/>
    <n v="0.81599999999999995"/>
    <n v="0.3024"/>
    <n v="1349.664"/>
  </r>
  <r>
    <x v="410"/>
    <x v="0"/>
    <x v="2"/>
    <x v="1"/>
    <s v="March 2019"/>
    <n v="9448.75"/>
    <s v="20.00 kW"/>
    <s v="118,742 kWh"/>
    <s v="Paid"/>
    <x v="0"/>
    <n v="0"/>
    <n v="20"/>
    <n v="118742"/>
    <n v="0.84"/>
    <n v="0.81599999999999995"/>
    <n v="16.8"/>
    <n v="96893.471999999994"/>
  </r>
  <r>
    <x v="411"/>
    <x v="0"/>
    <x v="2"/>
    <x v="1"/>
    <s v="March 2019"/>
    <n v="14148.9"/>
    <s v="33.90 kW"/>
    <s v="163,471 kWh"/>
    <s v="Paid"/>
    <x v="0"/>
    <n v="0"/>
    <n v="33.9"/>
    <n v="163471"/>
    <n v="0.84"/>
    <n v="0.81599999999999995"/>
    <n v="28.475999999999999"/>
    <n v="133392.33599999998"/>
  </r>
  <r>
    <x v="412"/>
    <x v="0"/>
    <x v="2"/>
    <x v="1"/>
    <s v="March 2019"/>
    <n v="880"/>
    <s v="1.10 kW"/>
    <s v="830 kWh"/>
    <s v="Paid"/>
    <x v="0"/>
    <n v="0"/>
    <n v="1.1000000000000001"/>
    <n v="830"/>
    <n v="0.84"/>
    <n v="0.81599999999999995"/>
    <n v="0.92400000000000004"/>
    <n v="677.28"/>
  </r>
  <r>
    <x v="413"/>
    <x v="0"/>
    <x v="2"/>
    <x v="1"/>
    <s v="March 2019"/>
    <n v="8200"/>
    <s v="20.50 kW"/>
    <s v="132,729 kWh"/>
    <s v="Paid"/>
    <x v="0"/>
    <n v="0"/>
    <n v="20.5"/>
    <n v="132729"/>
    <n v="0.84"/>
    <n v="0.81599999999999995"/>
    <n v="17.22"/>
    <n v="108306.86399999999"/>
  </r>
  <r>
    <x v="414"/>
    <x v="0"/>
    <x v="4"/>
    <x v="1"/>
    <s v="March 2019"/>
    <n v="4240"/>
    <s v="5.30 kW"/>
    <s v="3,599 kWh"/>
    <s v="Paid"/>
    <x v="0"/>
    <n v="0"/>
    <n v="5.3"/>
    <n v="3599"/>
    <n v="0.84"/>
    <n v="0.81599999999999995"/>
    <n v="4.452"/>
    <n v="2936.7839999999997"/>
  </r>
  <r>
    <x v="415"/>
    <x v="0"/>
    <x v="4"/>
    <x v="1"/>
    <s v="March 2019"/>
    <n v="236.5"/>
    <s v="0.50 kW"/>
    <s v="4,730 kWh"/>
    <s v="Paid"/>
    <x v="0"/>
    <n v="0"/>
    <n v="0.5"/>
    <n v="4730"/>
    <n v="0.84"/>
    <n v="0.81599999999999995"/>
    <n v="0.42"/>
    <n v="3859.68"/>
  </r>
  <r>
    <x v="416"/>
    <x v="0"/>
    <x v="2"/>
    <x v="1"/>
    <s v="September 2019"/>
    <n v="2640.6"/>
    <s v="1.82 kW"/>
    <s v="1,090 kWh"/>
    <s v="Paid"/>
    <x v="0"/>
    <n v="0"/>
    <n v="1.82"/>
    <n v="1090"/>
    <n v="0.84"/>
    <n v="0.81599999999999995"/>
    <n v="1.5287999999999999"/>
    <n v="889.43999999999994"/>
  </r>
  <r>
    <x v="417"/>
    <x v="0"/>
    <x v="2"/>
    <x v="1"/>
    <s v="March 2019"/>
    <n v="5620"/>
    <s v="12.40 kW"/>
    <s v="61,969 kWh"/>
    <s v="Paid"/>
    <x v="0"/>
    <n v="0"/>
    <n v="12.4"/>
    <n v="61969"/>
    <n v="0.84"/>
    <n v="0.81599999999999995"/>
    <n v="10.416"/>
    <n v="50566.703999999998"/>
  </r>
  <r>
    <x v="418"/>
    <x v="0"/>
    <x v="2"/>
    <x v="1"/>
    <s v="March 2019"/>
    <n v="3080"/>
    <s v="1.99 kW"/>
    <s v="9,126 kWh"/>
    <s v="Paid"/>
    <x v="0"/>
    <n v="0"/>
    <n v="1.99"/>
    <n v="9126"/>
    <n v="0.84"/>
    <n v="0.81599999999999995"/>
    <n v="1.6716"/>
    <n v="7446.8159999999998"/>
  </r>
  <r>
    <x v="419"/>
    <x v="0"/>
    <x v="4"/>
    <x v="1"/>
    <s v="March 2019"/>
    <n v="1600"/>
    <s v="4.56 kW"/>
    <s v="17,927 kWh"/>
    <s v="Paid"/>
    <x v="0"/>
    <n v="0"/>
    <n v="4.5599999999999996"/>
    <n v="17927"/>
    <n v="0.84"/>
    <n v="0.81599999999999995"/>
    <n v="3.8303999999999996"/>
    <n v="14628.431999999999"/>
  </r>
  <r>
    <x v="420"/>
    <x v="0"/>
    <x v="2"/>
    <x v="1"/>
    <s v="March 2019"/>
    <n v="480"/>
    <s v="1.20 kW"/>
    <s v="4,007 kWh"/>
    <s v="Paid"/>
    <x v="0"/>
    <n v="0"/>
    <n v="1.2"/>
    <n v="4007"/>
    <n v="0.84"/>
    <n v="0.81599999999999995"/>
    <n v="1.008"/>
    <n v="3269.712"/>
  </r>
  <r>
    <x v="421"/>
    <x v="0"/>
    <x v="2"/>
    <x v="1"/>
    <s v="March 2019"/>
    <n v="2445"/>
    <s v="1.29 kW"/>
    <s v="14,825 kWh"/>
    <s v="Paid"/>
    <x v="0"/>
    <n v="0"/>
    <n v="1.29"/>
    <n v="14825"/>
    <n v="0.84"/>
    <n v="0.81599999999999995"/>
    <n v="1.0835999999999999"/>
    <n v="12097.199999999999"/>
  </r>
  <r>
    <x v="422"/>
    <x v="0"/>
    <x v="1"/>
    <x v="1"/>
    <s v="March 2019"/>
    <n v="8167.9"/>
    <s v="0.00 kW"/>
    <s v="81,679 kWh"/>
    <s v="Paid"/>
    <x v="0"/>
    <n v="13.561969852687225"/>
    <n v="13.561969852687225"/>
    <n v="81679"/>
    <n v="0.84"/>
    <n v="0.81599999999999995"/>
    <n v="11.392054676257269"/>
    <n v="66650.063999999998"/>
  </r>
  <r>
    <x v="423"/>
    <x v="0"/>
    <x v="2"/>
    <x v="1"/>
    <s v="August 2021"/>
    <n v="1122.26"/>
    <s v="0.09 kW"/>
    <s v="54 kWh"/>
    <s v="Paid"/>
    <x v="2"/>
    <n v="0"/>
    <n v="0.09"/>
    <n v="54"/>
    <n v="0.81599999999999995"/>
    <n v="0.84"/>
    <n v="7.3439999999999991E-2"/>
    <n v="45.36"/>
  </r>
  <r>
    <x v="424"/>
    <x v="0"/>
    <x v="2"/>
    <x v="1"/>
    <s v="March 2019"/>
    <n v="7326"/>
    <s v="14.44 kW"/>
    <s v="66,397 kWh"/>
    <s v="Paid"/>
    <x v="0"/>
    <n v="0"/>
    <n v="14.44"/>
    <n v="66397"/>
    <n v="0.84"/>
    <n v="0.81599999999999995"/>
    <n v="12.1296"/>
    <n v="54179.951999999997"/>
  </r>
  <r>
    <x v="425"/>
    <x v="0"/>
    <x v="2"/>
    <x v="1"/>
    <s v="September 2019"/>
    <n v="764.18"/>
    <s v="1.63 kW"/>
    <s v="6,960 kWh"/>
    <s v="Paid"/>
    <x v="0"/>
    <n v="0"/>
    <n v="1.63"/>
    <n v="6960"/>
    <n v="0.84"/>
    <n v="0.81599999999999995"/>
    <n v="1.3691999999999998"/>
    <n v="5679.36"/>
  </r>
  <r>
    <x v="426"/>
    <x v="0"/>
    <x v="3"/>
    <x v="1"/>
    <s v="March 2019"/>
    <n v="6156.25"/>
    <s v="12.90 kW"/>
    <s v="122,391 kWh"/>
    <s v="Paid"/>
    <x v="0"/>
    <n v="0"/>
    <n v="12.9"/>
    <n v="122391"/>
    <n v="0.84"/>
    <n v="0.81599999999999995"/>
    <n v="10.836"/>
    <n v="99871.055999999997"/>
  </r>
  <r>
    <x v="427"/>
    <x v="0"/>
    <x v="2"/>
    <x v="1"/>
    <s v="March 2019"/>
    <n v="2480"/>
    <s v="6.20 kW"/>
    <s v="28,646 kWh"/>
    <s v="Paid"/>
    <x v="0"/>
    <n v="0"/>
    <n v="6.2"/>
    <n v="28646"/>
    <n v="0.84"/>
    <n v="0.81599999999999995"/>
    <n v="5.2080000000000002"/>
    <n v="23375.135999999999"/>
  </r>
  <r>
    <x v="428"/>
    <x v="0"/>
    <x v="4"/>
    <x v="1"/>
    <s v="March 2019"/>
    <n v="120"/>
    <s v="0.34 kW"/>
    <s v="2,985 kWh"/>
    <s v="Paid"/>
    <x v="0"/>
    <n v="0"/>
    <n v="0.34"/>
    <n v="2985"/>
    <n v="0.84"/>
    <n v="0.81599999999999995"/>
    <n v="0.28560000000000002"/>
    <n v="2435.7599999999998"/>
  </r>
  <r>
    <x v="429"/>
    <x v="0"/>
    <x v="4"/>
    <x v="1"/>
    <s v="March 2019"/>
    <n v="1176"/>
    <s v="1.68 kW"/>
    <s v="7,718 kWh"/>
    <s v="Paid"/>
    <x v="0"/>
    <n v="0"/>
    <n v="1.68"/>
    <n v="7718"/>
    <n v="0.84"/>
    <n v="0.81599999999999995"/>
    <n v="1.4111999999999998"/>
    <n v="6297.8879999999999"/>
  </r>
  <r>
    <x v="430"/>
    <x v="0"/>
    <x v="2"/>
    <x v="1"/>
    <s v="March 2019"/>
    <n v="1980"/>
    <s v="0.00 kW"/>
    <s v="10,962 kWh"/>
    <s v="Paid"/>
    <x v="0"/>
    <n v="1.8201289624647383"/>
    <n v="1.8201289624647383"/>
    <n v="10962"/>
    <n v="0.84"/>
    <n v="0.81599999999999995"/>
    <n v="1.5289083284703802"/>
    <n v="8944.9920000000002"/>
  </r>
  <r>
    <x v="431"/>
    <x v="0"/>
    <x v="2"/>
    <x v="1"/>
    <s v="March 2019"/>
    <n v="1353"/>
    <s v="3.80 kW"/>
    <s v="16,563 kWh"/>
    <s v="Paid"/>
    <x v="0"/>
    <n v="0"/>
    <n v="3.8"/>
    <n v="16563"/>
    <n v="0.84"/>
    <n v="0.81599999999999995"/>
    <n v="3.1919999999999997"/>
    <n v="13515.407999999999"/>
  </r>
  <r>
    <x v="432"/>
    <x v="0"/>
    <x v="2"/>
    <x v="1"/>
    <s v="March 2019"/>
    <n v="1718.9"/>
    <s v="1.60 kW"/>
    <s v="10,858 kWh"/>
    <s v="Paid"/>
    <x v="0"/>
    <n v="0"/>
    <n v="1.6"/>
    <n v="10858"/>
    <n v="0.84"/>
    <n v="0.81599999999999995"/>
    <n v="1.3440000000000001"/>
    <n v="8860.1279999999988"/>
  </r>
  <r>
    <x v="433"/>
    <x v="0"/>
    <x v="4"/>
    <x v="1"/>
    <s v="March 2019"/>
    <n v="13910"/>
    <s v="8.67 kW"/>
    <s v="39,810 kWh"/>
    <s v="Paid"/>
    <x v="0"/>
    <n v="0"/>
    <n v="8.67"/>
    <n v="39810"/>
    <n v="0.84"/>
    <n v="0.81599999999999995"/>
    <n v="7.2827999999999999"/>
    <n v="32484.959999999999"/>
  </r>
  <r>
    <x v="434"/>
    <x v="0"/>
    <x v="2"/>
    <x v="1"/>
    <s v="March 2019"/>
    <n v="3950"/>
    <s v="0.00 kW"/>
    <s v="43,798 kWh"/>
    <s v="Paid"/>
    <x v="0"/>
    <n v="7.2722138567807528"/>
    <n v="7.2722138567807528"/>
    <n v="43798"/>
    <n v="0.84"/>
    <n v="0.81599999999999995"/>
    <n v="6.1086596396958326"/>
    <n v="35739.167999999998"/>
  </r>
  <r>
    <x v="435"/>
    <x v="0"/>
    <x v="2"/>
    <x v="1"/>
    <s v="November 2019"/>
    <n v="1148.51"/>
    <s v="0.00 kW"/>
    <s v="17,127 kWh"/>
    <s v="Paid"/>
    <x v="0"/>
    <n v="2.8437647090068943"/>
    <n v="2.8437647090068943"/>
    <n v="17127"/>
    <n v="0.84"/>
    <n v="0.81599999999999995"/>
    <n v="2.3887623555657913"/>
    <n v="13975.632"/>
  </r>
  <r>
    <x v="436"/>
    <x v="0"/>
    <x v="4"/>
    <x v="1"/>
    <s v="July 2019"/>
    <n v="23051"/>
    <s v="33.17 kW"/>
    <s v="152,382 kWh"/>
    <s v="Paid"/>
    <x v="0"/>
    <n v="0"/>
    <n v="33.17"/>
    <n v="152382"/>
    <n v="0.84"/>
    <n v="0.81599999999999995"/>
    <n v="27.8628"/>
    <n v="124343.71199999998"/>
  </r>
  <r>
    <x v="437"/>
    <x v="0"/>
    <x v="2"/>
    <x v="1"/>
    <s v="March 2019"/>
    <n v="2887.5"/>
    <s v="6.50 kW"/>
    <s v="29,861 kWh"/>
    <s v="Paid"/>
    <x v="0"/>
    <n v="0"/>
    <n v="6.5"/>
    <n v="29861"/>
    <n v="0.84"/>
    <n v="0.81599999999999995"/>
    <n v="5.46"/>
    <n v="24366.575999999997"/>
  </r>
  <r>
    <x v="438"/>
    <x v="0"/>
    <x v="2"/>
    <x v="1"/>
    <s v="March 2019"/>
    <n v="3810"/>
    <s v="8.40 kW"/>
    <s v="41,170 kWh"/>
    <s v="Paid"/>
    <x v="0"/>
    <n v="0"/>
    <n v="8.4"/>
    <n v="41170"/>
    <n v="0.84"/>
    <n v="0.81599999999999995"/>
    <n v="7.056"/>
    <n v="33594.720000000001"/>
  </r>
  <r>
    <x v="439"/>
    <x v="0"/>
    <x v="2"/>
    <x v="1"/>
    <s v="March 2019"/>
    <n v="1072.2"/>
    <s v="0.00 kW"/>
    <s v="21,444 kWh"/>
    <s v="Paid"/>
    <x v="0"/>
    <n v="3.5605587913787491"/>
    <n v="3.5605587913787491"/>
    <n v="21444"/>
    <n v="0.84"/>
    <n v="0.81599999999999995"/>
    <n v="2.9908693847581493"/>
    <n v="17498.304"/>
  </r>
  <r>
    <x v="440"/>
    <x v="0"/>
    <x v="2"/>
    <x v="1"/>
    <s v="March 2019"/>
    <n v="0"/>
    <s v="0.00 kW"/>
    <s v="0 kWh"/>
    <s v="Paid"/>
    <x v="0"/>
    <n v="0"/>
    <n v="0"/>
    <n v="0"/>
    <n v="0.84"/>
    <n v="0.81599999999999995"/>
    <n v="0"/>
    <n v="0"/>
  </r>
  <r>
    <x v="441"/>
    <x v="0"/>
    <x v="2"/>
    <x v="1"/>
    <s v="March 2019"/>
    <n v="2870"/>
    <s v="0.00 kW"/>
    <s v="0 kWh"/>
    <s v="Paid"/>
    <x v="0"/>
    <n v="0"/>
    <n v="0"/>
    <n v="0"/>
    <n v="0.84"/>
    <n v="0.81599999999999995"/>
    <n v="0"/>
    <n v="0"/>
  </r>
  <r>
    <x v="442"/>
    <x v="0"/>
    <x v="2"/>
    <x v="1"/>
    <s v="February 2021"/>
    <n v="4510.6000000000004"/>
    <s v="0.00 kW"/>
    <s v="45,106 kWh"/>
    <s v="Paid"/>
    <x v="2"/>
    <n v="7.489393995706485"/>
    <n v="7.489393995706485"/>
    <n v="45106"/>
    <n v="0.81599999999999995"/>
    <n v="0.84"/>
    <n v="6.1113455004964914"/>
    <n v="37889.040000000001"/>
  </r>
  <r>
    <x v="443"/>
    <x v="0"/>
    <x v="2"/>
    <x v="1"/>
    <s v="March 2019"/>
    <n v="1085"/>
    <s v="0.68 kW"/>
    <s v="3,129 kWh"/>
    <s v="Paid"/>
    <x v="0"/>
    <n v="0"/>
    <n v="0.68"/>
    <n v="3129"/>
    <n v="0.84"/>
    <n v="0.81599999999999995"/>
    <n v="0.57120000000000004"/>
    <n v="2553.2639999999997"/>
  </r>
  <r>
    <x v="444"/>
    <x v="0"/>
    <x v="2"/>
    <x v="1"/>
    <s v="March 2019"/>
    <n v="1112.45"/>
    <s v="0.80 kW"/>
    <s v="22,249 kWh"/>
    <s v="Paid"/>
    <x v="0"/>
    <n v="0"/>
    <n v="0.8"/>
    <n v="22249"/>
    <n v="0.84"/>
    <n v="0.81599999999999995"/>
    <n v="0.67200000000000004"/>
    <n v="18155.183999999997"/>
  </r>
  <r>
    <x v="445"/>
    <x v="0"/>
    <x v="4"/>
    <x v="1"/>
    <s v="March 2019"/>
    <n v="3076"/>
    <s v="5.23 kW"/>
    <s v="34,544 kWh"/>
    <s v="Paid"/>
    <x v="0"/>
    <n v="0"/>
    <n v="5.23"/>
    <n v="34544"/>
    <n v="0.84"/>
    <n v="0.81599999999999995"/>
    <n v="4.3932000000000002"/>
    <n v="28187.903999999999"/>
  </r>
  <r>
    <x v="446"/>
    <x v="0"/>
    <x v="4"/>
    <x v="1"/>
    <s v="March 2019"/>
    <n v="2360"/>
    <s v="5.90 kW"/>
    <s v="23,743 kWh"/>
    <s v="Paid"/>
    <x v="0"/>
    <n v="0"/>
    <n v="5.9"/>
    <n v="23743"/>
    <n v="0.84"/>
    <n v="0.81599999999999995"/>
    <n v="4.9560000000000004"/>
    <n v="19374.288"/>
  </r>
  <r>
    <x v="447"/>
    <x v="0"/>
    <x v="2"/>
    <x v="1"/>
    <s v="March 2019"/>
    <n v="3040.75"/>
    <s v="2.30 kW"/>
    <s v="1,385 kWh"/>
    <s v="Paid"/>
    <x v="0"/>
    <n v="0"/>
    <n v="2.2999999999999998"/>
    <n v="1385"/>
    <n v="0.84"/>
    <n v="0.81599999999999995"/>
    <n v="1.9319999999999997"/>
    <n v="1130.1599999999999"/>
  </r>
  <r>
    <x v="448"/>
    <x v="0"/>
    <x v="4"/>
    <x v="1"/>
    <s v="March 2019"/>
    <n v="490"/>
    <s v="0.70 kW"/>
    <s v="3,216 kWh"/>
    <s v="Paid"/>
    <x v="0"/>
    <n v="0"/>
    <n v="0.7"/>
    <n v="3216"/>
    <n v="0.84"/>
    <n v="0.81599999999999995"/>
    <n v="0.58799999999999997"/>
    <n v="2624.2559999999999"/>
  </r>
  <r>
    <x v="449"/>
    <x v="0"/>
    <x v="2"/>
    <x v="1"/>
    <s v="March 2019"/>
    <n v="5930"/>
    <s v="13.23 kW"/>
    <s v="40,773 kWh"/>
    <s v="Paid"/>
    <x v="0"/>
    <n v="0"/>
    <n v="13.23"/>
    <n v="40773"/>
    <n v="0.84"/>
    <n v="0.81599999999999995"/>
    <n v="11.113199999999999"/>
    <n v="33270.767999999996"/>
  </r>
  <r>
    <x v="450"/>
    <x v="0"/>
    <x v="2"/>
    <x v="1"/>
    <s v="March 2019"/>
    <n v="2240"/>
    <s v="5.60 kW"/>
    <s v="20,448 kWh"/>
    <s v="Paid"/>
    <x v="0"/>
    <n v="0"/>
    <n v="5.6"/>
    <n v="20448"/>
    <n v="0.84"/>
    <n v="0.81599999999999995"/>
    <n v="4.7039999999999997"/>
    <n v="16685.567999999999"/>
  </r>
  <r>
    <x v="451"/>
    <x v="0"/>
    <x v="3"/>
    <x v="1"/>
    <s v="March 2019"/>
    <n v="4440"/>
    <s v="0.00 kW"/>
    <s v="0 kWh"/>
    <s v="Paid"/>
    <x v="0"/>
    <n v="0"/>
    <n v="0"/>
    <n v="0"/>
    <n v="0.84"/>
    <n v="0.81599999999999995"/>
    <n v="0"/>
    <n v="0"/>
  </r>
  <r>
    <x v="452"/>
    <x v="0"/>
    <x v="4"/>
    <x v="1"/>
    <s v="March 2019"/>
    <n v="5010"/>
    <s v="2.26 kW"/>
    <s v="25,924 kWh"/>
    <s v="Paid"/>
    <x v="0"/>
    <n v="0"/>
    <n v="2.2599999999999998"/>
    <n v="25924"/>
    <n v="0.84"/>
    <n v="0.81599999999999995"/>
    <n v="1.8983999999999996"/>
    <n v="21153.984"/>
  </r>
  <r>
    <x v="453"/>
    <x v="0"/>
    <x v="2"/>
    <x v="1"/>
    <s v="March 2019"/>
    <n v="6565"/>
    <s v="15.04 kW"/>
    <s v="63,484 kWh"/>
    <s v="Paid"/>
    <x v="0"/>
    <n v="0"/>
    <n v="15.04"/>
    <n v="63484"/>
    <n v="0.84"/>
    <n v="0.81599999999999995"/>
    <n v="12.633599999999999"/>
    <n v="51802.943999999996"/>
  </r>
  <r>
    <x v="454"/>
    <x v="0"/>
    <x v="2"/>
    <x v="1"/>
    <s v="March 2019"/>
    <n v="905.48"/>
    <s v="0.68 kW"/>
    <s v="679 kWh"/>
    <s v="Paid"/>
    <x v="0"/>
    <n v="0"/>
    <n v="0.68"/>
    <n v="679"/>
    <n v="0.84"/>
    <n v="0.81599999999999995"/>
    <n v="0.57120000000000004"/>
    <n v="554.06399999999996"/>
  </r>
  <r>
    <x v="455"/>
    <x v="0"/>
    <x v="2"/>
    <x v="1"/>
    <s v="November 2019"/>
    <n v="13799.3"/>
    <s v="8.74 kW"/>
    <s v="5,596 kWh"/>
    <s v="Paid"/>
    <x v="0"/>
    <n v="0"/>
    <n v="8.74"/>
    <n v="5596"/>
    <n v="0.84"/>
    <n v="0.81599999999999995"/>
    <n v="7.3415999999999997"/>
    <n v="4566.3359999999993"/>
  </r>
  <r>
    <x v="456"/>
    <x v="0"/>
    <x v="2"/>
    <x v="1"/>
    <s v="March 2019"/>
    <n v="786"/>
    <s v="0.58 kW"/>
    <s v="2,673 kWh"/>
    <s v="Paid"/>
    <x v="0"/>
    <n v="0"/>
    <n v="0.57999999999999996"/>
    <n v="2673"/>
    <n v="0.84"/>
    <n v="0.81599999999999995"/>
    <n v="0.48719999999999997"/>
    <n v="2181.1679999999997"/>
  </r>
  <r>
    <x v="457"/>
    <x v="0"/>
    <x v="2"/>
    <x v="1"/>
    <s v="March 2019"/>
    <n v="2560"/>
    <s v="6.40 kW"/>
    <s v="21,371 kWh"/>
    <s v="Paid"/>
    <x v="0"/>
    <n v="0"/>
    <n v="6.4"/>
    <n v="21371"/>
    <n v="0.84"/>
    <n v="0.81599999999999995"/>
    <n v="5.3760000000000003"/>
    <n v="17438.735999999997"/>
  </r>
  <r>
    <x v="458"/>
    <x v="0"/>
    <x v="4"/>
    <x v="1"/>
    <s v="March 2019"/>
    <n v="620"/>
    <s v="0.50 kW"/>
    <s v="12,400 kWh"/>
    <s v="Paid"/>
    <x v="0"/>
    <n v="0"/>
    <n v="0.5"/>
    <n v="12400"/>
    <n v="0.84"/>
    <n v="0.81599999999999995"/>
    <n v="0.42"/>
    <n v="10118.4"/>
  </r>
  <r>
    <x v="459"/>
    <x v="0"/>
    <x v="4"/>
    <x v="1"/>
    <s v="March 2019"/>
    <n v="1341.6"/>
    <s v="1.68 kW"/>
    <s v="6,706 kWh"/>
    <s v="Paid"/>
    <x v="0"/>
    <n v="0"/>
    <n v="1.68"/>
    <n v="6706"/>
    <n v="0.84"/>
    <n v="0.81599999999999995"/>
    <n v="1.4111999999999998"/>
    <n v="5472.0959999999995"/>
  </r>
  <r>
    <x v="460"/>
    <x v="0"/>
    <x v="3"/>
    <x v="1"/>
    <s v="December 2019"/>
    <n v="84798.7"/>
    <s v="0.00 kW"/>
    <s v="847,987 kWh"/>
    <s v="Paid"/>
    <x v="0"/>
    <n v="140.79964408808485"/>
    <n v="140.79964408808485"/>
    <n v="847987"/>
    <n v="0.84"/>
    <n v="0.81599999999999995"/>
    <n v="118.27170103399126"/>
    <n v="691957.39199999999"/>
  </r>
  <r>
    <x v="461"/>
    <x v="0"/>
    <x v="2"/>
    <x v="1"/>
    <s v="March 2019"/>
    <n v="1729.5"/>
    <s v="4.50 kW"/>
    <s v="16,992 kWh"/>
    <s v="Paid"/>
    <x v="0"/>
    <n v="0"/>
    <n v="4.5"/>
    <n v="16992"/>
    <n v="0.84"/>
    <n v="0.81599999999999995"/>
    <n v="3.78"/>
    <n v="13865.472"/>
  </r>
  <r>
    <x v="462"/>
    <x v="0"/>
    <x v="2"/>
    <x v="1"/>
    <s v="March 2019"/>
    <n v="8221.2000000000007"/>
    <s v="2.54 kW"/>
    <s v="28,007 kWh"/>
    <s v="Paid"/>
    <x v="0"/>
    <n v="0"/>
    <n v="2.54"/>
    <n v="28007"/>
    <n v="0.84"/>
    <n v="0.81599999999999995"/>
    <n v="2.1335999999999999"/>
    <n v="22853.712"/>
  </r>
  <r>
    <x v="463"/>
    <x v="0"/>
    <x v="2"/>
    <x v="1"/>
    <s v="March 2019"/>
    <n v="500"/>
    <s v="0.31 kW"/>
    <s v="1,433 kWh"/>
    <s v="Paid"/>
    <x v="0"/>
    <n v="0"/>
    <n v="0.31"/>
    <n v="1433"/>
    <n v="0.84"/>
    <n v="0.81599999999999995"/>
    <n v="0.26039999999999996"/>
    <n v="1169.328"/>
  </r>
  <r>
    <x v="464"/>
    <x v="0"/>
    <x v="2"/>
    <x v="1"/>
    <s v="February 2020"/>
    <n v="7864"/>
    <s v="9.83 kW"/>
    <s v="68,970 kWh"/>
    <s v="Paid"/>
    <x v="1"/>
    <n v="0"/>
    <n v="9.83"/>
    <n v="68970"/>
    <n v="0.81599999999999995"/>
    <n v="0.84"/>
    <n v="8.0212799999999991"/>
    <n v="57934.799999999996"/>
  </r>
  <r>
    <x v="465"/>
    <x v="0"/>
    <x v="3"/>
    <x v="1"/>
    <s v="March 2019"/>
    <n v="1076.45"/>
    <s v="0.00 kW"/>
    <s v="13,974 kWh"/>
    <s v="Paid"/>
    <x v="0"/>
    <n v="2.320241025495553"/>
    <n v="2.320241025495553"/>
    <n v="13974"/>
    <n v="0.84"/>
    <n v="0.81599999999999995"/>
    <n v="1.9490024614162644"/>
    <n v="11402.784"/>
  </r>
  <r>
    <x v="466"/>
    <x v="0"/>
    <x v="2"/>
    <x v="1"/>
    <s v="March 2019"/>
    <n v="330"/>
    <s v="0.00 kW"/>
    <s v="3,654 kWh"/>
    <s v="Paid"/>
    <x v="0"/>
    <n v="0.60670965415491274"/>
    <n v="0.60670965415491274"/>
    <n v="3654"/>
    <n v="0.84"/>
    <n v="0.81599999999999995"/>
    <n v="0.50963610949012672"/>
    <n v="2981.6639999999998"/>
  </r>
  <r>
    <x v="467"/>
    <x v="0"/>
    <x v="4"/>
    <x v="1"/>
    <s v="March 2019"/>
    <n v="640"/>
    <s v="1.60 kW"/>
    <s v="6,476 kWh"/>
    <s v="Paid"/>
    <x v="0"/>
    <n v="0"/>
    <n v="1.6"/>
    <n v="6476"/>
    <n v="0.84"/>
    <n v="0.81599999999999995"/>
    <n v="1.3440000000000001"/>
    <n v="5284.4159999999993"/>
  </r>
  <r>
    <x v="468"/>
    <x v="0"/>
    <x v="2"/>
    <x v="1"/>
    <s v="January 2020"/>
    <n v="2366"/>
    <s v="3.38 kW"/>
    <s v="15,527 kWh"/>
    <s v="Paid"/>
    <x v="1"/>
    <n v="0"/>
    <n v="3.38"/>
    <n v="15527"/>
    <n v="0.81599999999999995"/>
    <n v="0.84"/>
    <n v="2.7580799999999996"/>
    <n v="13042.68"/>
  </r>
  <r>
    <x v="469"/>
    <x v="0"/>
    <x v="2"/>
    <x v="1"/>
    <s v="August 2020"/>
    <n v="1148"/>
    <s v="1.64 kW"/>
    <s v="7,534 kWh"/>
    <s v="Paid"/>
    <x v="1"/>
    <n v="0"/>
    <n v="1.64"/>
    <n v="7534"/>
    <n v="0.81599999999999995"/>
    <n v="0.84"/>
    <n v="1.3382399999999999"/>
    <n v="6328.5599999999995"/>
  </r>
  <r>
    <x v="470"/>
    <x v="0"/>
    <x v="2"/>
    <x v="1"/>
    <s v="March 2019"/>
    <n v="8558.5499999999993"/>
    <s v="21.83 kW"/>
    <s v="135,347 kWh"/>
    <s v="Paid"/>
    <x v="0"/>
    <n v="0"/>
    <n v="21.83"/>
    <n v="135347"/>
    <n v="0.84"/>
    <n v="0.81599999999999995"/>
    <n v="18.337199999999999"/>
    <n v="110443.15199999999"/>
  </r>
  <r>
    <x v="471"/>
    <x v="0"/>
    <x v="3"/>
    <x v="1"/>
    <s v="March 2019"/>
    <n v="3370"/>
    <s v="0.00 kW"/>
    <s v="0 kWh"/>
    <s v="Paid"/>
    <x v="0"/>
    <n v="0"/>
    <n v="0"/>
    <n v="0"/>
    <n v="0.84"/>
    <n v="0.81599999999999995"/>
    <n v="0"/>
    <n v="0"/>
  </r>
  <r>
    <x v="472"/>
    <x v="0"/>
    <x v="4"/>
    <x v="1"/>
    <s v="March 2019"/>
    <n v="1372"/>
    <s v="1.72 kW"/>
    <s v="9,419 kWh"/>
    <s v="Paid"/>
    <x v="0"/>
    <n v="0"/>
    <n v="1.72"/>
    <n v="9419"/>
    <n v="0.84"/>
    <n v="0.81599999999999995"/>
    <n v="1.4447999999999999"/>
    <n v="7685.9039999999995"/>
  </r>
  <r>
    <x v="473"/>
    <x v="0"/>
    <x v="2"/>
    <x v="1"/>
    <s v="March 2019"/>
    <n v="1240"/>
    <s v="3.10 kW"/>
    <s v="10,354 kWh"/>
    <s v="Paid"/>
    <x v="0"/>
    <n v="0"/>
    <n v="3.1"/>
    <n v="10354"/>
    <n v="0.84"/>
    <n v="0.81599999999999995"/>
    <n v="2.6040000000000001"/>
    <n v="8448.8639999999996"/>
  </r>
  <r>
    <x v="474"/>
    <x v="0"/>
    <x v="2"/>
    <x v="1"/>
    <s v="March 2019"/>
    <n v="2600"/>
    <s v="1.62 kW"/>
    <s v="7,453 kWh"/>
    <s v="Paid"/>
    <x v="0"/>
    <n v="0"/>
    <n v="1.62"/>
    <n v="7453"/>
    <n v="0.84"/>
    <n v="0.81599999999999995"/>
    <n v="1.3608"/>
    <n v="6081.6479999999992"/>
  </r>
  <r>
    <x v="475"/>
    <x v="0"/>
    <x v="2"/>
    <x v="1"/>
    <s v="March 2019"/>
    <n v="1680"/>
    <s v="4.20 kW"/>
    <s v="15,075 kWh"/>
    <s v="Paid"/>
    <x v="0"/>
    <n v="0"/>
    <n v="4.2"/>
    <n v="15075"/>
    <n v="0.84"/>
    <n v="0.81599999999999995"/>
    <n v="3.528"/>
    <n v="12301.199999999999"/>
  </r>
  <r>
    <x v="476"/>
    <x v="0"/>
    <x v="2"/>
    <x v="1"/>
    <s v="March 2019"/>
    <n v="400"/>
    <s v="0.25 kW"/>
    <s v="1,147 kWh"/>
    <s v="Paid"/>
    <x v="0"/>
    <n v="0"/>
    <n v="0.25"/>
    <n v="1147"/>
    <n v="0.84"/>
    <n v="0.81599999999999995"/>
    <n v="0.21"/>
    <n v="935.95199999999988"/>
  </r>
  <r>
    <x v="477"/>
    <x v="0"/>
    <x v="2"/>
    <x v="1"/>
    <s v="March 2019"/>
    <n v="7750"/>
    <s v="15.50 kW"/>
    <s v="71,207 kWh"/>
    <s v="Paid"/>
    <x v="0"/>
    <n v="0"/>
    <n v="15.5"/>
    <n v="71207"/>
    <n v="0.84"/>
    <n v="0.81599999999999995"/>
    <n v="13.02"/>
    <n v="58104.911999999997"/>
  </r>
  <r>
    <x v="478"/>
    <x v="0"/>
    <x v="2"/>
    <x v="1"/>
    <s v="March 2019"/>
    <n v="905.48"/>
    <s v="0.68 kW"/>
    <s v="679 kWh"/>
    <s v="Paid"/>
    <x v="0"/>
    <n v="0"/>
    <n v="0.68"/>
    <n v="679"/>
    <n v="0.84"/>
    <n v="0.81599999999999995"/>
    <n v="0.57120000000000004"/>
    <n v="554.06399999999996"/>
  </r>
  <r>
    <x v="479"/>
    <x v="0"/>
    <x v="2"/>
    <x v="1"/>
    <s v="March 2019"/>
    <n v="795"/>
    <s v="0.49 kW"/>
    <s v="2,269 kWh"/>
    <s v="Paid"/>
    <x v="0"/>
    <n v="0"/>
    <n v="0.49"/>
    <n v="2269"/>
    <n v="0.84"/>
    <n v="0.81599999999999995"/>
    <n v="0.41159999999999997"/>
    <n v="1851.5039999999999"/>
  </r>
  <r>
    <x v="480"/>
    <x v="0"/>
    <x v="4"/>
    <x v="1"/>
    <s v="March 2019"/>
    <n v="4760"/>
    <s v="10.40 kW"/>
    <s v="54,122 kWh"/>
    <s v="Paid"/>
    <x v="0"/>
    <n v="0"/>
    <n v="10.4"/>
    <n v="54122"/>
    <n v="0.84"/>
    <n v="0.81599999999999995"/>
    <n v="8.7360000000000007"/>
    <n v="44163.551999999996"/>
  </r>
  <r>
    <x v="481"/>
    <x v="0"/>
    <x v="2"/>
    <x v="1"/>
    <s v="March 2019"/>
    <n v="693"/>
    <s v="0.52 kW"/>
    <s v="2,389 kWh"/>
    <s v="Paid"/>
    <x v="0"/>
    <n v="0"/>
    <n v="0.52"/>
    <n v="2389"/>
    <n v="0.84"/>
    <n v="0.81599999999999995"/>
    <n v="0.43680000000000002"/>
    <n v="1949.424"/>
  </r>
  <r>
    <x v="482"/>
    <x v="0"/>
    <x v="0"/>
    <x v="2"/>
    <s v="March 2019"/>
    <n v="400"/>
    <s v="1.04 kW"/>
    <s v="4,565 kWh"/>
    <s v="Paid"/>
    <x v="0"/>
    <n v="0"/>
    <n v="1.04"/>
    <n v="4565"/>
    <n v="1.002"/>
    <n v="1.002"/>
    <n v="1.0420800000000001"/>
    <n v="4574.13"/>
  </r>
  <r>
    <x v="483"/>
    <x v="0"/>
    <x v="2"/>
    <x v="1"/>
    <s v="March 2019"/>
    <n v="1500"/>
    <s v="2.74 kW"/>
    <s v="10,543 kWh"/>
    <s v="Paid"/>
    <x v="0"/>
    <n v="0"/>
    <n v="2.74"/>
    <n v="10543"/>
    <n v="0.84"/>
    <n v="0.81599999999999995"/>
    <n v="2.3016000000000001"/>
    <n v="8603.0879999999997"/>
  </r>
  <r>
    <x v="484"/>
    <x v="0"/>
    <x v="0"/>
    <x v="2"/>
    <s v="March 2019"/>
    <n v="400"/>
    <s v="1.00 kW"/>
    <s v="4,381 kWh"/>
    <s v="Paid"/>
    <x v="0"/>
    <n v="0"/>
    <n v="1"/>
    <n v="4381"/>
    <n v="1.002"/>
    <n v="1.002"/>
    <n v="1.002"/>
    <n v="4389.7619999999997"/>
  </r>
  <r>
    <x v="485"/>
    <x v="0"/>
    <x v="4"/>
    <x v="1"/>
    <s v="March 2019"/>
    <n v="3301.75"/>
    <s v="3.89 kW"/>
    <s v="24,234 kWh"/>
    <s v="Paid"/>
    <x v="0"/>
    <n v="0"/>
    <n v="3.89"/>
    <n v="24234"/>
    <n v="0.84"/>
    <n v="0.81599999999999995"/>
    <n v="3.2675999999999998"/>
    <n v="19774.944"/>
  </r>
  <r>
    <x v="486"/>
    <x v="0"/>
    <x v="0"/>
    <x v="2"/>
    <s v="March 2019"/>
    <n v="400"/>
    <s v="1.39 kW"/>
    <s v="6,695 kWh"/>
    <s v="Paid"/>
    <x v="0"/>
    <n v="0"/>
    <n v="1.39"/>
    <n v="6695"/>
    <n v="1.002"/>
    <n v="1.002"/>
    <n v="1.3927799999999999"/>
    <n v="6708.39"/>
  </r>
  <r>
    <x v="487"/>
    <x v="0"/>
    <x v="0"/>
    <x v="2"/>
    <s v="March 2019"/>
    <n v="400"/>
    <s v="1.46 kW"/>
    <s v="6,398 kWh"/>
    <s v="Paid"/>
    <x v="0"/>
    <n v="0"/>
    <n v="1.46"/>
    <n v="6398"/>
    <n v="1.002"/>
    <n v="1.002"/>
    <n v="1.46292"/>
    <n v="6410.7960000000003"/>
  </r>
  <r>
    <x v="488"/>
    <x v="0"/>
    <x v="0"/>
    <x v="2"/>
    <s v="March 2019"/>
    <n v="400"/>
    <s v="1.08 kW"/>
    <s v="3,958 kWh"/>
    <s v="Paid"/>
    <x v="0"/>
    <n v="0"/>
    <n v="1.08"/>
    <n v="3958"/>
    <n v="1.002"/>
    <n v="1.002"/>
    <n v="1.08216"/>
    <n v="3965.9160000000002"/>
  </r>
  <r>
    <x v="489"/>
    <x v="0"/>
    <x v="0"/>
    <x v="2"/>
    <s v="March 2019"/>
    <n v="400"/>
    <s v="0.94 kW"/>
    <s v="4,113 kWh"/>
    <s v="Paid"/>
    <x v="0"/>
    <n v="0"/>
    <n v="0.94"/>
    <n v="4113"/>
    <n v="1.002"/>
    <n v="1.002"/>
    <n v="0.94187999999999994"/>
    <n v="4121.2259999999997"/>
  </r>
  <r>
    <x v="490"/>
    <x v="0"/>
    <x v="2"/>
    <x v="3"/>
    <s v="June 2019"/>
    <n v="2068"/>
    <s v="1.75 kW"/>
    <s v="4,374 kWh"/>
    <s v="Paid"/>
    <x v="0"/>
    <n v="0"/>
    <n v="1.75"/>
    <n v="4374"/>
    <n v="0.90200000000000002"/>
    <n v="0.91600000000000004"/>
    <n v="1.5785"/>
    <n v="4006.5840000000003"/>
  </r>
  <r>
    <x v="491"/>
    <x v="0"/>
    <x v="2"/>
    <x v="3"/>
    <s v="June 2019"/>
    <n v="704"/>
    <s v="0.42 kW"/>
    <s v="742 kWh"/>
    <s v="Paid"/>
    <x v="0"/>
    <n v="0"/>
    <n v="0.42"/>
    <n v="742"/>
    <n v="0.90200000000000002"/>
    <n v="0.91600000000000004"/>
    <n v="0.37884000000000001"/>
    <n v="679.67200000000003"/>
  </r>
  <r>
    <x v="492"/>
    <x v="0"/>
    <x v="2"/>
    <x v="3"/>
    <s v="June 2019"/>
    <n v="1926"/>
    <s v="2.54 kW"/>
    <s v="9,050 kWh"/>
    <s v="Paid"/>
    <x v="0"/>
    <n v="0"/>
    <n v="2.54"/>
    <n v="9050"/>
    <n v="0.90200000000000002"/>
    <n v="0.91600000000000004"/>
    <n v="2.29108"/>
    <n v="8289.8000000000011"/>
  </r>
  <r>
    <x v="493"/>
    <x v="0"/>
    <x v="2"/>
    <x v="3"/>
    <s v="June 2019"/>
    <n v="1153"/>
    <s v="1.25 kW"/>
    <s v="3,114 kWh"/>
    <s v="Paid"/>
    <x v="0"/>
    <n v="0"/>
    <n v="1.25"/>
    <n v="3114"/>
    <n v="0.90200000000000002"/>
    <n v="0.91600000000000004"/>
    <n v="1.1274999999999999"/>
    <n v="2852.424"/>
  </r>
  <r>
    <x v="494"/>
    <x v="0"/>
    <x v="2"/>
    <x v="3"/>
    <s v="June 2019"/>
    <n v="1234"/>
    <s v="1.10 kW"/>
    <s v="3,207 kWh"/>
    <s v="Paid"/>
    <x v="0"/>
    <n v="0"/>
    <n v="1.1000000000000001"/>
    <n v="3207"/>
    <n v="0.90200000000000002"/>
    <n v="0.91600000000000004"/>
    <n v="0.99220000000000008"/>
    <n v="2937.6120000000001"/>
  </r>
  <r>
    <x v="495"/>
    <x v="0"/>
    <x v="2"/>
    <x v="3"/>
    <s v="June 2019"/>
    <n v="321"/>
    <s v="0.35 kW"/>
    <s v="786 kWh"/>
    <s v="Paid"/>
    <x v="0"/>
    <n v="0"/>
    <n v="0.35"/>
    <n v="786"/>
    <n v="0.90200000000000002"/>
    <n v="0.91600000000000004"/>
    <n v="0.31569999999999998"/>
    <n v="719.976"/>
  </r>
  <r>
    <x v="496"/>
    <x v="0"/>
    <x v="2"/>
    <x v="3"/>
    <s v="June 2019"/>
    <n v="1242"/>
    <s v="1.55 kW"/>
    <s v="4,184 kWh"/>
    <s v="Paid"/>
    <x v="0"/>
    <n v="0"/>
    <n v="1.55"/>
    <n v="4184"/>
    <n v="0.90200000000000002"/>
    <n v="0.91600000000000004"/>
    <n v="1.3981000000000001"/>
    <n v="3832.5440000000003"/>
  </r>
  <r>
    <x v="497"/>
    <x v="0"/>
    <x v="2"/>
    <x v="3"/>
    <s v="June 2019"/>
    <n v="2026"/>
    <s v="1.90 kW"/>
    <s v="2,521 kWh"/>
    <s v="Paid"/>
    <x v="0"/>
    <n v="0"/>
    <n v="1.9"/>
    <n v="2521"/>
    <n v="0.90200000000000002"/>
    <n v="0.91600000000000004"/>
    <n v="1.7138"/>
    <n v="2309.2359999999999"/>
  </r>
  <r>
    <x v="498"/>
    <x v="0"/>
    <x v="2"/>
    <x v="3"/>
    <s v="June 2019"/>
    <n v="1928"/>
    <s v="1.23 kW"/>
    <s v="3,923 kWh"/>
    <s v="Paid"/>
    <x v="0"/>
    <n v="0"/>
    <n v="1.23"/>
    <n v="3923"/>
    <n v="0.90200000000000002"/>
    <n v="0.91600000000000004"/>
    <n v="1.1094600000000001"/>
    <n v="3593.4680000000003"/>
  </r>
  <r>
    <x v="499"/>
    <x v="0"/>
    <x v="2"/>
    <x v="3"/>
    <s v="June 2019"/>
    <n v="877"/>
    <s v="1.10 kW"/>
    <s v="2,763 kWh"/>
    <s v="Paid"/>
    <x v="0"/>
    <n v="0"/>
    <n v="1.1000000000000001"/>
    <n v="2763"/>
    <n v="0.90200000000000002"/>
    <n v="0.91600000000000004"/>
    <n v="0.99220000000000008"/>
    <n v="2530.9079999999999"/>
  </r>
  <r>
    <x v="500"/>
    <x v="0"/>
    <x v="2"/>
    <x v="3"/>
    <s v="June 2019"/>
    <n v="508"/>
    <s v="0.84 kW"/>
    <s v="1,681 kWh"/>
    <s v="Paid"/>
    <x v="0"/>
    <n v="0"/>
    <n v="0.84"/>
    <n v="1681"/>
    <n v="0.90200000000000002"/>
    <n v="0.91600000000000004"/>
    <n v="0.75768000000000002"/>
    <n v="1539.796"/>
  </r>
  <r>
    <x v="501"/>
    <x v="0"/>
    <x v="2"/>
    <x v="3"/>
    <s v="June 2019"/>
    <n v="950"/>
    <s v="0.89 kW"/>
    <s v="2,956 kWh"/>
    <s v="Paid"/>
    <x v="0"/>
    <n v="0"/>
    <n v="0.89"/>
    <n v="2956"/>
    <n v="0.90200000000000002"/>
    <n v="0.91600000000000004"/>
    <n v="0.80278000000000005"/>
    <n v="2707.6959999999999"/>
  </r>
  <r>
    <x v="502"/>
    <x v="0"/>
    <x v="2"/>
    <x v="3"/>
    <s v="June 2019"/>
    <n v="176"/>
    <s v="0.12 kW"/>
    <s v="0 kWh"/>
    <s v="Paid"/>
    <x v="0"/>
    <n v="0"/>
    <n v="0.12"/>
    <n v="0"/>
    <n v="0.90200000000000002"/>
    <n v="0.91600000000000004"/>
    <n v="0.10824"/>
    <n v="0"/>
  </r>
  <r>
    <x v="503"/>
    <x v="0"/>
    <x v="2"/>
    <x v="3"/>
    <s v="June 2019"/>
    <n v="1990"/>
    <s v="1.24 kW"/>
    <s v="3,046 kWh"/>
    <s v="Paid"/>
    <x v="0"/>
    <n v="0"/>
    <n v="1.24"/>
    <n v="3046"/>
    <n v="0.90200000000000002"/>
    <n v="0.91600000000000004"/>
    <n v="1.1184799999999999"/>
    <n v="2790.136"/>
  </r>
  <r>
    <x v="504"/>
    <x v="0"/>
    <x v="2"/>
    <x v="3"/>
    <s v="June 2019"/>
    <n v="1980"/>
    <s v="0.00 kW"/>
    <s v="10,893 kWh"/>
    <s v="Paid"/>
    <x v="0"/>
    <n v="0"/>
    <n v="0"/>
    <n v="10893"/>
    <n v="0.90200000000000002"/>
    <n v="0.91600000000000004"/>
    <n v="0"/>
    <n v="9977.9880000000012"/>
  </r>
  <r>
    <x v="505"/>
    <x v="0"/>
    <x v="2"/>
    <x v="3"/>
    <s v="June 2019"/>
    <n v="880"/>
    <s v="0.52 kW"/>
    <s v="1,294 kWh"/>
    <s v="Paid"/>
    <x v="0"/>
    <n v="0"/>
    <n v="0.52"/>
    <n v="1294"/>
    <n v="0.90200000000000002"/>
    <n v="0.91600000000000004"/>
    <n v="0.46904000000000001"/>
    <n v="1185.3040000000001"/>
  </r>
  <r>
    <x v="506"/>
    <x v="0"/>
    <x v="2"/>
    <x v="3"/>
    <s v="June 2019"/>
    <n v="1440"/>
    <s v="0.95 kW"/>
    <s v="2,829 kWh"/>
    <s v="Paid"/>
    <x v="0"/>
    <n v="0"/>
    <n v="0.95"/>
    <n v="2829"/>
    <n v="0.90200000000000002"/>
    <n v="0.91600000000000004"/>
    <n v="0.8569"/>
    <n v="2591.364"/>
  </r>
  <r>
    <x v="507"/>
    <x v="0"/>
    <x v="2"/>
    <x v="3"/>
    <s v="June 2019"/>
    <n v="290"/>
    <s v="0.27 kW"/>
    <s v="824 kWh"/>
    <s v="Paid"/>
    <x v="0"/>
    <n v="0"/>
    <n v="0.27"/>
    <n v="824"/>
    <n v="0.90200000000000002"/>
    <n v="0.91600000000000004"/>
    <n v="0.24354000000000003"/>
    <n v="754.78399999999999"/>
  </r>
  <r>
    <x v="508"/>
    <x v="0"/>
    <x v="2"/>
    <x v="3"/>
    <s v="June 2019"/>
    <n v="122"/>
    <s v="0.00 kW"/>
    <s v="371 kWh"/>
    <s v="Paid"/>
    <x v="0"/>
    <n v="0"/>
    <n v="0"/>
    <n v="371"/>
    <n v="0.90200000000000002"/>
    <n v="0.91600000000000004"/>
    <n v="0"/>
    <n v="339.83600000000001"/>
  </r>
  <r>
    <x v="509"/>
    <x v="0"/>
    <x v="2"/>
    <x v="3"/>
    <s v="June 2019"/>
    <n v="968"/>
    <s v="0.62 kW"/>
    <s v="1,852 kWh"/>
    <s v="Paid"/>
    <x v="0"/>
    <n v="0"/>
    <n v="0.62"/>
    <n v="1852"/>
    <n v="0.90200000000000002"/>
    <n v="0.91600000000000004"/>
    <n v="0.55923999999999996"/>
    <n v="1696.432"/>
  </r>
  <r>
    <x v="510"/>
    <x v="0"/>
    <x v="2"/>
    <x v="3"/>
    <s v="June 2019"/>
    <n v="2012.5"/>
    <s v="7.67 kW"/>
    <s v="19,601 kWh"/>
    <s v="Paid"/>
    <x v="0"/>
    <n v="0"/>
    <n v="7.67"/>
    <n v="19601"/>
    <n v="0.90200000000000002"/>
    <n v="0.91600000000000004"/>
    <n v="6.9183399999999997"/>
    <n v="17954.516"/>
  </r>
  <r>
    <x v="511"/>
    <x v="0"/>
    <x v="2"/>
    <x v="3"/>
    <s v="June 2019"/>
    <n v="1499"/>
    <s v="2.23 kW"/>
    <s v="4,065 kWh"/>
    <s v="Paid"/>
    <x v="0"/>
    <n v="0"/>
    <n v="2.23"/>
    <n v="4065"/>
    <n v="0.90200000000000002"/>
    <n v="0.91600000000000004"/>
    <n v="2.01146"/>
    <n v="3723.54"/>
  </r>
  <r>
    <x v="512"/>
    <x v="0"/>
    <x v="2"/>
    <x v="3"/>
    <s v="June 2019"/>
    <n v="1980"/>
    <s v="1.30 kW"/>
    <s v="3,899 kWh"/>
    <s v="Paid"/>
    <x v="0"/>
    <n v="0"/>
    <n v="1.3"/>
    <n v="3899"/>
    <n v="0.90200000000000002"/>
    <n v="0.91600000000000004"/>
    <n v="1.1726000000000001"/>
    <n v="3571.4839999999999"/>
  </r>
  <r>
    <x v="513"/>
    <x v="0"/>
    <x v="2"/>
    <x v="3"/>
    <s v="June 2019"/>
    <n v="1936"/>
    <s v="1.21 kW"/>
    <s v="3,615 kWh"/>
    <s v="Paid"/>
    <x v="0"/>
    <n v="0"/>
    <n v="1.21"/>
    <n v="3615"/>
    <n v="0.90200000000000002"/>
    <n v="0.91600000000000004"/>
    <n v="1.0914200000000001"/>
    <n v="3311.34"/>
  </r>
  <r>
    <x v="514"/>
    <x v="0"/>
    <x v="2"/>
    <x v="3"/>
    <s v="June 2019"/>
    <n v="1980"/>
    <s v="1.23 kW"/>
    <s v="3,837 kWh"/>
    <s v="Paid"/>
    <x v="0"/>
    <n v="0"/>
    <n v="1.23"/>
    <n v="3837"/>
    <n v="0.90200000000000002"/>
    <n v="0.91600000000000004"/>
    <n v="1.1094600000000001"/>
    <n v="3514.692"/>
  </r>
  <r>
    <x v="515"/>
    <x v="0"/>
    <x v="2"/>
    <x v="3"/>
    <s v="June 2019"/>
    <n v="1936"/>
    <s v="1.23 kW"/>
    <s v="3,669 kWh"/>
    <s v="Paid"/>
    <x v="0"/>
    <n v="0"/>
    <n v="1.23"/>
    <n v="3669"/>
    <n v="0.90200000000000002"/>
    <n v="0.91600000000000004"/>
    <n v="1.1094600000000001"/>
    <n v="3360.8040000000001"/>
  </r>
  <r>
    <x v="516"/>
    <x v="0"/>
    <x v="2"/>
    <x v="3"/>
    <s v="June 2019"/>
    <n v="1936"/>
    <s v="0.00 kW"/>
    <s v="10,413 kWh"/>
    <s v="Paid"/>
    <x v="0"/>
    <n v="0"/>
    <n v="0"/>
    <n v="10413"/>
    <n v="0.90200000000000002"/>
    <n v="0.91600000000000004"/>
    <n v="0"/>
    <n v="9538.3080000000009"/>
  </r>
  <r>
    <x v="517"/>
    <x v="0"/>
    <x v="2"/>
    <x v="3"/>
    <s v="June 2019"/>
    <n v="176"/>
    <s v="0.10 kW"/>
    <s v="310 kWh"/>
    <s v="Paid"/>
    <x v="0"/>
    <n v="0"/>
    <n v="0.1"/>
    <n v="310"/>
    <n v="0.90200000000000002"/>
    <n v="0.91600000000000004"/>
    <n v="9.0200000000000002E-2"/>
    <n v="283.96000000000004"/>
  </r>
  <r>
    <x v="518"/>
    <x v="0"/>
    <x v="2"/>
    <x v="3"/>
    <s v="June 2019"/>
    <n v="1242"/>
    <s v="1.12 kW"/>
    <s v="3,358 kWh"/>
    <s v="Paid"/>
    <x v="0"/>
    <n v="0"/>
    <n v="1.1200000000000001"/>
    <n v="3358"/>
    <n v="0.90200000000000002"/>
    <n v="0.91600000000000004"/>
    <n v="1.01024"/>
    <n v="3075.9280000000003"/>
  </r>
  <r>
    <x v="519"/>
    <x v="0"/>
    <x v="0"/>
    <x v="2"/>
    <s v="March 2019"/>
    <n v="400"/>
    <s v="0.92 kW"/>
    <s v="8,055 kWh"/>
    <s v="Paid"/>
    <x v="0"/>
    <n v="0"/>
    <n v="0.92"/>
    <n v="8055"/>
    <n v="1.002"/>
    <n v="1.002"/>
    <n v="0.92183999999999999"/>
    <n v="8071.11"/>
  </r>
  <r>
    <x v="520"/>
    <x v="0"/>
    <x v="2"/>
    <x v="1"/>
    <s v="March 2019"/>
    <n v="2526.6999999999998"/>
    <s v="2.44 kW"/>
    <s v="17,225 kWh"/>
    <s v="Paid"/>
    <x v="0"/>
    <n v="0"/>
    <n v="2.44"/>
    <n v="17225"/>
    <n v="0.84"/>
    <n v="0.81599999999999995"/>
    <n v="2.0495999999999999"/>
    <n v="14055.599999999999"/>
  </r>
  <r>
    <x v="521"/>
    <x v="0"/>
    <x v="0"/>
    <x v="2"/>
    <s v="March 2019"/>
    <n v="400"/>
    <s v="0.92 kW"/>
    <s v="3,356 kWh"/>
    <s v="Paid"/>
    <x v="0"/>
    <n v="0"/>
    <n v="0.92"/>
    <n v="3356"/>
    <n v="1.002"/>
    <n v="1.002"/>
    <n v="0.92183999999999999"/>
    <n v="3362.712"/>
  </r>
  <r>
    <x v="522"/>
    <x v="0"/>
    <x v="0"/>
    <x v="2"/>
    <s v="March 2019"/>
    <n v="400"/>
    <s v="1.03 kW"/>
    <s v="4,529 kWh"/>
    <s v="Paid"/>
    <x v="0"/>
    <n v="0"/>
    <n v="1.03"/>
    <n v="4529"/>
    <n v="1.002"/>
    <n v="1.002"/>
    <n v="1.03206"/>
    <n v="4538.058"/>
  </r>
  <r>
    <x v="523"/>
    <x v="0"/>
    <x v="4"/>
    <x v="1"/>
    <s v="March 2019"/>
    <n v="6880"/>
    <s v="12.22 kW"/>
    <s v="41,888 kWh"/>
    <s v="Paid"/>
    <x v="0"/>
    <n v="0"/>
    <n v="12.22"/>
    <n v="41888"/>
    <n v="0.84"/>
    <n v="0.81599999999999995"/>
    <n v="10.264800000000001"/>
    <n v="34180.608"/>
  </r>
  <r>
    <x v="524"/>
    <x v="0"/>
    <x v="2"/>
    <x v="1"/>
    <s v="March 2019"/>
    <n v="1375"/>
    <s v="0.00 kW"/>
    <s v="15,330 kWh"/>
    <s v="Paid"/>
    <x v="0"/>
    <n v="2.5453910777763582"/>
    <n v="2.5453910777763582"/>
    <n v="15330"/>
    <n v="0.84"/>
    <n v="0.81599999999999995"/>
    <n v="2.1381285053321406"/>
    <n v="12509.279999999999"/>
  </r>
  <r>
    <x v="525"/>
    <x v="0"/>
    <x v="2"/>
    <x v="1"/>
    <s v="March 2019"/>
    <n v="1100"/>
    <s v="2.80 kW"/>
    <s v="9,006 kWh"/>
    <s v="Paid"/>
    <x v="0"/>
    <n v="0"/>
    <n v="2.8"/>
    <n v="9006"/>
    <n v="0.84"/>
    <n v="0.81599999999999995"/>
    <n v="2.3519999999999999"/>
    <n v="7348.8959999999997"/>
  </r>
  <r>
    <x v="526"/>
    <x v="0"/>
    <x v="2"/>
    <x v="1"/>
    <s v="March 2019"/>
    <n v="835.05"/>
    <s v="0.64 kW"/>
    <s v="3,943 kWh"/>
    <s v="Paid"/>
    <x v="0"/>
    <n v="0"/>
    <n v="0.64"/>
    <n v="3943"/>
    <n v="0.84"/>
    <n v="0.81599999999999995"/>
    <n v="0.53759999999999997"/>
    <n v="3217.4879999999998"/>
  </r>
  <r>
    <x v="527"/>
    <x v="0"/>
    <x v="2"/>
    <x v="1"/>
    <s v="March 2019"/>
    <n v="3470"/>
    <s v="5.52 kW"/>
    <s v="19,854 kWh"/>
    <s v="Paid"/>
    <x v="0"/>
    <n v="0"/>
    <n v="5.52"/>
    <n v="19854"/>
    <n v="0.84"/>
    <n v="0.81599999999999995"/>
    <n v="4.6367999999999991"/>
    <n v="16200.864"/>
  </r>
  <r>
    <x v="528"/>
    <x v="0"/>
    <x v="2"/>
    <x v="1"/>
    <s v="March 2019"/>
    <n v="715"/>
    <s v="0.00 kW"/>
    <s v="7,976 kWh"/>
    <s v="Paid"/>
    <x v="0"/>
    <n v="1.324333935834588"/>
    <n v="1.324333935834588"/>
    <n v="7976"/>
    <n v="0.84"/>
    <n v="0.81599999999999995"/>
    <n v="1.1124405061010538"/>
    <n v="6508.4159999999993"/>
  </r>
  <r>
    <x v="529"/>
    <x v="0"/>
    <x v="2"/>
    <x v="1"/>
    <s v="March 2019"/>
    <n v="440"/>
    <s v="1.10 kW"/>
    <s v="4,642 kWh"/>
    <s v="Paid"/>
    <x v="0"/>
    <n v="0"/>
    <n v="1.1000000000000001"/>
    <n v="4642"/>
    <n v="0.84"/>
    <n v="0.81599999999999995"/>
    <n v="0.92400000000000004"/>
    <n v="3787.8719999999998"/>
  </r>
  <r>
    <x v="530"/>
    <x v="0"/>
    <x v="2"/>
    <x v="1"/>
    <s v="March 2019"/>
    <n v="4651"/>
    <s v="0.00 kW"/>
    <s v="0 kWh"/>
    <s v="Paid"/>
    <x v="0"/>
    <n v="0"/>
    <n v="0"/>
    <n v="0"/>
    <n v="0.84"/>
    <n v="0.81599999999999995"/>
    <n v="0"/>
    <n v="0"/>
  </r>
  <r>
    <x v="531"/>
    <x v="0"/>
    <x v="2"/>
    <x v="1"/>
    <s v="June 2019"/>
    <n v="1100"/>
    <s v="0.69 kW"/>
    <s v="3,153 kWh"/>
    <s v="Paid"/>
    <x v="0"/>
    <n v="0"/>
    <n v="0.69"/>
    <n v="3153"/>
    <n v="0.84"/>
    <n v="0.81599999999999995"/>
    <n v="0.57959999999999989"/>
    <n v="2572.848"/>
  </r>
  <r>
    <x v="532"/>
    <x v="0"/>
    <x v="2"/>
    <x v="1"/>
    <s v="March 2019"/>
    <n v="550"/>
    <s v="0.00 kW"/>
    <s v="6,132 kWh"/>
    <s v="Paid"/>
    <x v="0"/>
    <n v="1.0181564311105433"/>
    <n v="1.0181564311105433"/>
    <n v="6132"/>
    <n v="0.84"/>
    <n v="0.81599999999999995"/>
    <n v="0.85525140213285633"/>
    <n v="5003.7119999999995"/>
  </r>
  <r>
    <x v="533"/>
    <x v="0"/>
    <x v="2"/>
    <x v="1"/>
    <s v="March 2019"/>
    <n v="1350"/>
    <s v="0.00 kW"/>
    <s v="0 kWh"/>
    <s v="Paid"/>
    <x v="0"/>
    <n v="0"/>
    <n v="0"/>
    <n v="0"/>
    <n v="0.84"/>
    <n v="0.81599999999999995"/>
    <n v="0"/>
    <n v="0"/>
  </r>
  <r>
    <x v="534"/>
    <x v="0"/>
    <x v="4"/>
    <x v="1"/>
    <s v="March 2019"/>
    <n v="5545.75"/>
    <s v="3.40 kW"/>
    <s v="2,149 kWh"/>
    <s v="Paid"/>
    <x v="0"/>
    <n v="0"/>
    <n v="3.4"/>
    <n v="2149"/>
    <n v="0.84"/>
    <n v="0.81599999999999995"/>
    <n v="2.8559999999999999"/>
    <n v="1753.5839999999998"/>
  </r>
  <r>
    <x v="535"/>
    <x v="0"/>
    <x v="2"/>
    <x v="1"/>
    <s v="March 2019"/>
    <n v="1344"/>
    <s v="1.38 kW"/>
    <s v="5,386 kWh"/>
    <s v="Paid"/>
    <x v="0"/>
    <n v="0"/>
    <n v="1.38"/>
    <n v="5386"/>
    <n v="0.84"/>
    <n v="0.81599999999999995"/>
    <n v="1.1591999999999998"/>
    <n v="4394.9759999999997"/>
  </r>
  <r>
    <x v="536"/>
    <x v="0"/>
    <x v="2"/>
    <x v="1"/>
    <s v="March 2019"/>
    <n v="500"/>
    <s v="0.31 kW"/>
    <s v="1,433 kWh"/>
    <s v="Paid"/>
    <x v="0"/>
    <n v="0"/>
    <n v="0.31"/>
    <n v="1433"/>
    <n v="0.84"/>
    <n v="0.81599999999999995"/>
    <n v="0.26039999999999996"/>
    <n v="1169.328"/>
  </r>
  <r>
    <x v="537"/>
    <x v="0"/>
    <x v="3"/>
    <x v="1"/>
    <s v="February 2020"/>
    <n v="17815.349999999999"/>
    <s v="40.40 kW"/>
    <s v="356,307 kWh"/>
    <s v="Paid"/>
    <x v="1"/>
    <n v="0"/>
    <n v="40.4"/>
    <n v="356307"/>
    <n v="0.81599999999999995"/>
    <n v="0.84"/>
    <n v="32.9664"/>
    <n v="299297.88"/>
  </r>
  <r>
    <x v="538"/>
    <x v="0"/>
    <x v="2"/>
    <x v="1"/>
    <s v="October 2019"/>
    <n v="250"/>
    <s v="0.00 kW"/>
    <s v="2,919 kWh"/>
    <s v="Paid"/>
    <x v="0"/>
    <n v="0.48467035590536134"/>
    <n v="0.48467035590536134"/>
    <n v="2919"/>
    <n v="0.84"/>
    <n v="0.81599999999999995"/>
    <n v="0.40712309896050353"/>
    <n v="2381.904"/>
  </r>
  <r>
    <x v="539"/>
    <x v="0"/>
    <x v="2"/>
    <x v="1"/>
    <s v="February 2020"/>
    <n v="5018.49"/>
    <s v="3.30 kW"/>
    <s v="2,629 kWh"/>
    <s v="Paid"/>
    <x v="1"/>
    <n v="0"/>
    <n v="3.3"/>
    <n v="2629"/>
    <n v="0.81599999999999995"/>
    <n v="0.84"/>
    <n v="2.6927999999999996"/>
    <n v="2208.36"/>
  </r>
  <r>
    <x v="540"/>
    <x v="0"/>
    <x v="4"/>
    <x v="1"/>
    <s v="December 2019"/>
    <n v="9096"/>
    <s v="22.48 kW"/>
    <s v="114,388 kWh"/>
    <s v="Paid"/>
    <x v="0"/>
    <n v="0"/>
    <n v="22.48"/>
    <n v="114388"/>
    <n v="0.84"/>
    <n v="0.81599999999999995"/>
    <n v="18.883199999999999"/>
    <n v="93340.607999999993"/>
  </r>
  <r>
    <x v="541"/>
    <x v="0"/>
    <x v="3"/>
    <x v="1"/>
    <s v="April 2020"/>
    <n v="12044"/>
    <s v="22.73 kW"/>
    <s v="95,896 kWh"/>
    <s v="Paid"/>
    <x v="1"/>
    <n v="0"/>
    <n v="22.73"/>
    <n v="95896"/>
    <n v="0.81599999999999995"/>
    <n v="0.84"/>
    <n v="18.54768"/>
    <n v="80552.639999999999"/>
  </r>
  <r>
    <x v="542"/>
    <x v="0"/>
    <x v="2"/>
    <x v="1"/>
    <s v="November 2020"/>
    <n v="13949.1"/>
    <s v="9.47 kW"/>
    <s v="46,100 kWh"/>
    <s v="Paid"/>
    <x v="1"/>
    <n v="0"/>
    <n v="9.4700000000000006"/>
    <n v="46100"/>
    <n v="0.81599999999999995"/>
    <n v="0.84"/>
    <n v="7.7275200000000002"/>
    <n v="38724"/>
  </r>
  <r>
    <x v="543"/>
    <x v="0"/>
    <x v="4"/>
    <x v="1"/>
    <s v="August 2021"/>
    <n v="17072"/>
    <s v="83.80 kW"/>
    <s v="727,128 kWh"/>
    <s v="Paid"/>
    <x v="2"/>
    <n v="0"/>
    <n v="83.8"/>
    <n v="727128"/>
    <n v="0.81599999999999995"/>
    <n v="0.84"/>
    <n v="68.380799999999994"/>
    <n v="610787.52"/>
  </r>
  <r>
    <x v="544"/>
    <x v="0"/>
    <x v="2"/>
    <x v="1"/>
    <s v="September 2019"/>
    <n v="1131.3"/>
    <s v="1.00 kW"/>
    <s v="10,064 kWh"/>
    <s v="Paid"/>
    <x v="0"/>
    <n v="0"/>
    <n v="1"/>
    <n v="10064"/>
    <n v="0.84"/>
    <n v="0.81599999999999995"/>
    <n v="0.84"/>
    <n v="8212.2240000000002"/>
  </r>
  <r>
    <x v="545"/>
    <x v="0"/>
    <x v="3"/>
    <x v="1"/>
    <s v="November 2019"/>
    <n v="3025"/>
    <s v="7.10 kW"/>
    <s v="60,500 kWh"/>
    <s v="Paid"/>
    <x v="0"/>
    <n v="0"/>
    <n v="7.1"/>
    <n v="60500"/>
    <n v="0.84"/>
    <n v="0.81599999999999995"/>
    <n v="5.9639999999999995"/>
    <n v="49368"/>
  </r>
  <r>
    <x v="546"/>
    <x v="0"/>
    <x v="2"/>
    <x v="1"/>
    <s v="March 2020"/>
    <n v="3396"/>
    <s v="8.49 kW"/>
    <s v="38,881 kWh"/>
    <s v="Paid"/>
    <x v="1"/>
    <n v="0"/>
    <n v="8.49"/>
    <n v="38881"/>
    <n v="0.81599999999999995"/>
    <n v="0.84"/>
    <n v="6.9278399999999998"/>
    <n v="32660.039999999997"/>
  </r>
  <r>
    <x v="547"/>
    <x v="0"/>
    <x v="2"/>
    <x v="1"/>
    <s v="March 2021"/>
    <n v="1300"/>
    <s v="3.51 kW"/>
    <s v="14,750 kWh"/>
    <s v="Paid"/>
    <x v="2"/>
    <n v="0"/>
    <n v="3.51"/>
    <n v="14750"/>
    <n v="0.81599999999999995"/>
    <n v="0.84"/>
    <n v="2.8641599999999996"/>
    <n v="12390"/>
  </r>
  <r>
    <x v="548"/>
    <x v="0"/>
    <x v="2"/>
    <x v="1"/>
    <s v="March 2021"/>
    <n v="1950"/>
    <s v="5.27 kW"/>
    <s v="22,125 kWh"/>
    <s v="Paid"/>
    <x v="2"/>
    <n v="0"/>
    <n v="5.27"/>
    <n v="22125"/>
    <n v="0.81599999999999995"/>
    <n v="0.84"/>
    <n v="4.3003199999999993"/>
    <n v="18585"/>
  </r>
  <r>
    <x v="549"/>
    <x v="0"/>
    <x v="4"/>
    <x v="1"/>
    <s v="November 2019"/>
    <n v="13000"/>
    <s v="32.50 kW"/>
    <s v="118,732 kWh"/>
    <s v="Paid"/>
    <x v="0"/>
    <n v="0"/>
    <n v="32.5"/>
    <n v="118732"/>
    <n v="0.84"/>
    <n v="0.81599999999999995"/>
    <n v="27.3"/>
    <n v="96885.311999999991"/>
  </r>
  <r>
    <x v="550"/>
    <x v="0"/>
    <x v="2"/>
    <x v="1"/>
    <s v="August 2021"/>
    <n v="5125.95"/>
    <s v="11.91 kW"/>
    <s v="98,688 kWh"/>
    <s v="Paid"/>
    <x v="2"/>
    <n v="0"/>
    <n v="11.91"/>
    <n v="98688"/>
    <n v="0.81599999999999995"/>
    <n v="0.84"/>
    <n v="9.7185600000000001"/>
    <n v="82897.919999999998"/>
  </r>
  <r>
    <x v="551"/>
    <x v="0"/>
    <x v="3"/>
    <x v="1"/>
    <s v="April 2020"/>
    <n v="27509.5"/>
    <s v="0.00 kW"/>
    <s v="275,095 kWh"/>
    <s v="Paid"/>
    <x v="1"/>
    <n v="45.676735716952855"/>
    <n v="45.676735716952855"/>
    <n v="275095"/>
    <n v="0.81599999999999995"/>
    <n v="0.84"/>
    <n v="37.272216345033527"/>
    <n v="231079.8"/>
  </r>
  <r>
    <x v="552"/>
    <x v="0"/>
    <x v="3"/>
    <x v="1"/>
    <s v="August 2021"/>
    <n v="33990.1"/>
    <s v="38.80 kW"/>
    <s v="339,901 kWh"/>
    <s v="Paid"/>
    <x v="2"/>
    <n v="0"/>
    <n v="38.799999999999997"/>
    <n v="339901"/>
    <n v="0.81599999999999995"/>
    <n v="0.84"/>
    <n v="31.660799999999995"/>
    <n v="285516.83999999997"/>
  </r>
  <r>
    <x v="553"/>
    <x v="0"/>
    <x v="2"/>
    <x v="1"/>
    <s v="August 2021"/>
    <n v="2806.7"/>
    <s v="6.60 kW"/>
    <s v="56,134 kWh"/>
    <s v="Paid"/>
    <x v="2"/>
    <n v="0"/>
    <n v="6.6"/>
    <n v="56134"/>
    <n v="0.81599999999999995"/>
    <n v="0.84"/>
    <n v="5.3855999999999993"/>
    <n v="47152.56"/>
  </r>
  <r>
    <x v="554"/>
    <x v="0"/>
    <x v="2"/>
    <x v="1"/>
    <s v="August 2021"/>
    <n v="9733.9"/>
    <s v="0.00 kW"/>
    <s v="97,339 kWh"/>
    <s v="Paid"/>
    <x v="2"/>
    <n v="16.162154084779708"/>
    <n v="16.162154084779708"/>
    <n v="97339"/>
    <n v="0.81599999999999995"/>
    <n v="0.84"/>
    <n v="13.188317733180241"/>
    <n v="81764.759999999995"/>
  </r>
  <r>
    <x v="555"/>
    <x v="0"/>
    <x v="4"/>
    <x v="1"/>
    <s v="June 2021"/>
    <n v="2980.42"/>
    <s v="5.04 kW"/>
    <s v="20,142 kWh"/>
    <s v="Paid"/>
    <x v="2"/>
    <n v="0"/>
    <n v="5.04"/>
    <n v="20142"/>
    <n v="0.81599999999999995"/>
    <n v="0.84"/>
    <n v="4.1126399999999999"/>
    <n v="16919.28"/>
  </r>
  <r>
    <x v="556"/>
    <x v="0"/>
    <x v="4"/>
    <x v="1"/>
    <s v="August 2020"/>
    <n v="2240"/>
    <s v="5.60 kW"/>
    <s v="31,037 kWh"/>
    <s v="Paid"/>
    <x v="1"/>
    <n v="0"/>
    <n v="5.6"/>
    <n v="31037"/>
    <n v="0.81599999999999995"/>
    <n v="0.84"/>
    <n v="4.5695999999999994"/>
    <n v="26071.079999999998"/>
  </r>
  <r>
    <x v="557"/>
    <x v="0"/>
    <x v="2"/>
    <x v="1"/>
    <s v="December 2019"/>
    <n v="22135"/>
    <s v="38.85 kW"/>
    <s v="134,250 kWh"/>
    <s v="Paid"/>
    <x v="0"/>
    <n v="0"/>
    <n v="38.85"/>
    <n v="134250"/>
    <n v="0.84"/>
    <n v="0.81599999999999995"/>
    <n v="32.634"/>
    <n v="109548"/>
  </r>
  <r>
    <x v="558"/>
    <x v="0"/>
    <x v="4"/>
    <x v="1"/>
    <s v="June 2019"/>
    <n v="1046"/>
    <s v="0.74 kW"/>
    <s v="9,903 kWh"/>
    <s v="Paid"/>
    <x v="0"/>
    <n v="0"/>
    <n v="0.74"/>
    <n v="9903"/>
    <n v="0.84"/>
    <n v="0.81599999999999995"/>
    <n v="0.62159999999999993"/>
    <n v="8080.847999999999"/>
  </r>
  <r>
    <x v="559"/>
    <x v="0"/>
    <x v="2"/>
    <x v="1"/>
    <s v="June 2019"/>
    <n v="1854"/>
    <s v="1.56 kW"/>
    <s v="17,141 kWh"/>
    <s v="Paid"/>
    <x v="0"/>
    <n v="0"/>
    <n v="1.56"/>
    <n v="17141"/>
    <n v="0.84"/>
    <n v="0.81599999999999995"/>
    <n v="1.3104"/>
    <n v="13987.055999999999"/>
  </r>
  <r>
    <x v="560"/>
    <x v="0"/>
    <x v="1"/>
    <x v="1"/>
    <s v="April 2020"/>
    <n v="8170"/>
    <s v="18.65 kW"/>
    <s v="163,400 kWh"/>
    <s v="Paid"/>
    <x v="1"/>
    <n v="0"/>
    <n v="18.649999999999999"/>
    <n v="163400"/>
    <n v="0.81599999999999995"/>
    <n v="0.84"/>
    <n v="15.218399999999997"/>
    <n v="137256"/>
  </r>
  <r>
    <x v="561"/>
    <x v="0"/>
    <x v="3"/>
    <x v="1"/>
    <s v="May 2020"/>
    <n v="1087.25"/>
    <s v="16.80 kW"/>
    <s v="95,736 kWh"/>
    <s v="Paid"/>
    <x v="1"/>
    <n v="0"/>
    <n v="16.8"/>
    <n v="95736"/>
    <n v="0.81599999999999995"/>
    <n v="0.84"/>
    <n v="13.7088"/>
    <n v="80418.239999999991"/>
  </r>
  <r>
    <x v="562"/>
    <x v="0"/>
    <x v="2"/>
    <x v="1"/>
    <s v="November 2019"/>
    <n v="821.2"/>
    <s v="0.00 kW"/>
    <s v="6,438 kWh"/>
    <s v="Paid"/>
    <x v="0"/>
    <n v="1.0689646287491321"/>
    <n v="1.0689646287491321"/>
    <n v="6438"/>
    <n v="0.84"/>
    <n v="0.81599999999999995"/>
    <n v="0.89793028814927089"/>
    <n v="5253.4079999999994"/>
  </r>
  <r>
    <x v="563"/>
    <x v="0"/>
    <x v="2"/>
    <x v="1"/>
    <s v="November 2019"/>
    <n v="410.6"/>
    <s v="0.00 kW"/>
    <s v="3,446 kWh"/>
    <s v="Paid"/>
    <x v="0"/>
    <n v="0.57217336294959753"/>
    <n v="0.57217336294959753"/>
    <n v="3446"/>
    <n v="0.84"/>
    <n v="0.81599999999999995"/>
    <n v="0.48062562487766192"/>
    <n v="2811.9359999999997"/>
  </r>
  <r>
    <x v="564"/>
    <x v="0"/>
    <x v="3"/>
    <x v="1"/>
    <s v="March 2021"/>
    <n v="20145"/>
    <s v="46.50 kW"/>
    <s v="199,005 kWh"/>
    <s v="Paid"/>
    <x v="2"/>
    <n v="0"/>
    <n v="46.5"/>
    <n v="199005"/>
    <n v="0.81599999999999995"/>
    <n v="0.84"/>
    <n v="37.943999999999996"/>
    <n v="167164.19999999998"/>
  </r>
  <r>
    <x v="565"/>
    <x v="0"/>
    <x v="0"/>
    <x v="2"/>
    <s v="March 2019"/>
    <n v="400"/>
    <s v="0.92 kW"/>
    <s v="4,028 kWh"/>
    <s v="Paid"/>
    <x v="0"/>
    <n v="0"/>
    <n v="0.92"/>
    <n v="4028"/>
    <n v="1.002"/>
    <n v="1.002"/>
    <n v="0.92183999999999999"/>
    <n v="4036.056"/>
  </r>
  <r>
    <x v="566"/>
    <x v="0"/>
    <x v="0"/>
    <x v="2"/>
    <s v="March 2019"/>
    <n v="400"/>
    <s v="0.92 kW"/>
    <s v="4,028 kWh"/>
    <s v="Paid"/>
    <x v="0"/>
    <n v="0"/>
    <n v="0.92"/>
    <n v="4028"/>
    <n v="1.002"/>
    <n v="1.002"/>
    <n v="0.92183999999999999"/>
    <n v="4036.056"/>
  </r>
  <r>
    <x v="567"/>
    <x v="0"/>
    <x v="0"/>
    <x v="2"/>
    <s v="March 2019"/>
    <n v="400"/>
    <s v="1.33 kW"/>
    <s v="5,856 kWh"/>
    <s v="Paid"/>
    <x v="0"/>
    <n v="0"/>
    <n v="1.33"/>
    <n v="5856"/>
    <n v="1.002"/>
    <n v="1.002"/>
    <n v="1.3326600000000002"/>
    <n v="5867.7120000000004"/>
  </r>
  <r>
    <x v="568"/>
    <x v="0"/>
    <x v="0"/>
    <x v="2"/>
    <s v="March 2019"/>
    <n v="400"/>
    <s v="0.29 kW"/>
    <s v="1,282 kWh"/>
    <s v="Paid"/>
    <x v="0"/>
    <n v="0"/>
    <n v="0.28999999999999998"/>
    <n v="1282"/>
    <n v="1.002"/>
    <n v="1.002"/>
    <n v="0.29058"/>
    <n v="1284.5640000000001"/>
  </r>
  <r>
    <x v="569"/>
    <x v="0"/>
    <x v="2"/>
    <x v="3"/>
    <s v="March 2019"/>
    <n v="754"/>
    <s v="0.00 kW"/>
    <s v="0 kWh"/>
    <s v="Paid"/>
    <x v="0"/>
    <n v="0"/>
    <n v="0"/>
    <n v="0"/>
    <n v="0.90200000000000002"/>
    <n v="0.91600000000000004"/>
    <n v="0"/>
    <n v="0"/>
  </r>
  <r>
    <x v="570"/>
    <x v="0"/>
    <x v="2"/>
    <x v="3"/>
    <s v="March 2019"/>
    <n v="1062"/>
    <s v="0.75 kW"/>
    <s v="1,530 kWh"/>
    <s v="Paid"/>
    <x v="0"/>
    <n v="0"/>
    <n v="0.75"/>
    <n v="1530"/>
    <n v="0.90200000000000002"/>
    <n v="0.91600000000000004"/>
    <n v="0.67649999999999999"/>
    <n v="1401.48"/>
  </r>
  <r>
    <x v="571"/>
    <x v="0"/>
    <x v="2"/>
    <x v="3"/>
    <s v="March 2019"/>
    <n v="1120"/>
    <s v="0.56 kW"/>
    <s v="1,575 kWh"/>
    <s v="Paid"/>
    <x v="0"/>
    <n v="0"/>
    <n v="0.56000000000000005"/>
    <n v="1575"/>
    <n v="0.90200000000000002"/>
    <n v="0.91600000000000004"/>
    <n v="0.50512000000000001"/>
    <n v="1442.7"/>
  </r>
  <r>
    <x v="572"/>
    <x v="0"/>
    <x v="2"/>
    <x v="3"/>
    <s v="March 2019"/>
    <n v="798"/>
    <s v="0.56 kW"/>
    <s v="990 kWh"/>
    <s v="Paid"/>
    <x v="0"/>
    <n v="0"/>
    <n v="0.56000000000000005"/>
    <n v="990"/>
    <n v="0.90200000000000002"/>
    <n v="0.91600000000000004"/>
    <n v="0.50512000000000001"/>
    <n v="906.84"/>
  </r>
  <r>
    <x v="573"/>
    <x v="0"/>
    <x v="2"/>
    <x v="3"/>
    <s v="March 2019"/>
    <n v="1523"/>
    <s v="0.90 kW"/>
    <s v="2,231 kWh"/>
    <s v="Paid"/>
    <x v="0"/>
    <n v="0"/>
    <n v="0.9"/>
    <n v="2231"/>
    <n v="0.90200000000000002"/>
    <n v="0.91600000000000004"/>
    <n v="0.81180000000000008"/>
    <n v="2043.596"/>
  </r>
  <r>
    <x v="574"/>
    <x v="0"/>
    <x v="2"/>
    <x v="3"/>
    <s v="March 2019"/>
    <n v="1662"/>
    <s v="0.94 kW"/>
    <s v="2,114 kWh"/>
    <s v="Paid"/>
    <x v="0"/>
    <n v="0"/>
    <n v="0.94"/>
    <n v="2114"/>
    <n v="0.90200000000000002"/>
    <n v="0.91600000000000004"/>
    <n v="0.84787999999999997"/>
    <n v="1936.424"/>
  </r>
  <r>
    <x v="575"/>
    <x v="0"/>
    <x v="2"/>
    <x v="3"/>
    <s v="March 2019"/>
    <n v="739"/>
    <s v="0.47 kW"/>
    <s v="1,175 kWh"/>
    <s v="Paid"/>
    <x v="0"/>
    <n v="0"/>
    <n v="0.47"/>
    <n v="1175"/>
    <n v="0.90200000000000002"/>
    <n v="0.91600000000000004"/>
    <n v="0.42393999999999998"/>
    <n v="1076.3"/>
  </r>
  <r>
    <x v="576"/>
    <x v="0"/>
    <x v="2"/>
    <x v="3"/>
    <s v="March 2019"/>
    <n v="1540"/>
    <s v="1.13 kW"/>
    <s v="3,712 kWh"/>
    <s v="Paid"/>
    <x v="0"/>
    <n v="0"/>
    <n v="1.1299999999999999"/>
    <n v="3712"/>
    <n v="0.90200000000000002"/>
    <n v="0.91600000000000004"/>
    <n v="1.0192599999999998"/>
    <n v="3400.192"/>
  </r>
  <r>
    <x v="577"/>
    <x v="0"/>
    <x v="2"/>
    <x v="3"/>
    <s v="March 2019"/>
    <n v="1019"/>
    <s v="0.68 kW"/>
    <s v="1,544 kWh"/>
    <s v="Paid"/>
    <x v="0"/>
    <n v="0"/>
    <n v="0.68"/>
    <n v="1544"/>
    <n v="0.90200000000000002"/>
    <n v="0.91600000000000004"/>
    <n v="0.61336000000000002"/>
    <n v="1414.3040000000001"/>
  </r>
  <r>
    <x v="578"/>
    <x v="0"/>
    <x v="2"/>
    <x v="3"/>
    <s v="March 2019"/>
    <n v="1583"/>
    <s v="0.88 kW"/>
    <s v="1,965 kWh"/>
    <s v="Paid"/>
    <x v="0"/>
    <n v="0"/>
    <n v="0.88"/>
    <n v="1965"/>
    <n v="0.90200000000000002"/>
    <n v="0.91600000000000004"/>
    <n v="0.79376000000000002"/>
    <n v="1799.94"/>
  </r>
  <r>
    <x v="579"/>
    <x v="0"/>
    <x v="2"/>
    <x v="3"/>
    <s v="March 2019"/>
    <n v="466"/>
    <s v="0.25 kW"/>
    <s v="635 kWh"/>
    <s v="Paid"/>
    <x v="0"/>
    <n v="0"/>
    <n v="0.25"/>
    <n v="635"/>
    <n v="0.90200000000000002"/>
    <n v="0.91600000000000004"/>
    <n v="0.22550000000000001"/>
    <n v="581.66"/>
  </r>
  <r>
    <x v="580"/>
    <x v="0"/>
    <x v="0"/>
    <x v="0"/>
    <s v="August 2019"/>
    <n v="250"/>
    <s v="0.80 kW"/>
    <s v="1,310 kWh"/>
    <s v="Paid"/>
    <x v="0"/>
    <n v="0"/>
    <n v="0.8"/>
    <n v="1310"/>
    <n v="0.78100000000000003"/>
    <n v="0.81100000000000005"/>
    <n v="0.62480000000000002"/>
    <n v="1062.4100000000001"/>
  </r>
  <r>
    <x v="581"/>
    <x v="0"/>
    <x v="0"/>
    <x v="0"/>
    <s v="October 2019"/>
    <n v="250"/>
    <s v="0.80 kW"/>
    <s v="1,310 kWh"/>
    <s v="Paid"/>
    <x v="0"/>
    <n v="0"/>
    <n v="0.8"/>
    <n v="1310"/>
    <n v="0.78100000000000003"/>
    <n v="0.81100000000000005"/>
    <n v="0.62480000000000002"/>
    <n v="1062.4100000000001"/>
  </r>
  <r>
    <x v="582"/>
    <x v="0"/>
    <x v="0"/>
    <x v="0"/>
    <s v="February 2020"/>
    <n v="250"/>
    <s v="0.80 kW"/>
    <s v="1,310 kWh"/>
    <s v="Paid"/>
    <x v="1"/>
    <n v="0"/>
    <n v="0.8"/>
    <n v="1310"/>
    <n v="0.69"/>
    <n v="0.67700000000000005"/>
    <n v="0.55199999999999994"/>
    <n v="886.87"/>
  </r>
  <r>
    <x v="583"/>
    <x v="0"/>
    <x v="0"/>
    <x v="0"/>
    <s v="August 2019"/>
    <n v="250"/>
    <s v="0.80 kW"/>
    <s v="1,310 kWh"/>
    <s v="Paid"/>
    <x v="0"/>
    <n v="0"/>
    <n v="0.8"/>
    <n v="1310"/>
    <n v="0.78100000000000003"/>
    <n v="0.81100000000000005"/>
    <n v="0.62480000000000002"/>
    <n v="1062.4100000000001"/>
  </r>
  <r>
    <x v="584"/>
    <x v="0"/>
    <x v="0"/>
    <x v="0"/>
    <s v="August 2019"/>
    <n v="250"/>
    <s v="0.80 kW"/>
    <s v="1,310 kWh"/>
    <s v="Paid"/>
    <x v="0"/>
    <n v="0"/>
    <n v="0.8"/>
    <n v="1310"/>
    <n v="0.78100000000000003"/>
    <n v="0.81100000000000005"/>
    <n v="0.62480000000000002"/>
    <n v="1062.4100000000001"/>
  </r>
  <r>
    <x v="585"/>
    <x v="0"/>
    <x v="4"/>
    <x v="4"/>
    <s v="July 2019"/>
    <n v="1500"/>
    <s v="15.40 kW"/>
    <s v="104,113 kWh"/>
    <s v="Paid"/>
    <x v="0"/>
    <n v="0"/>
    <n v="15.4"/>
    <n v="104113"/>
    <n v="0.87"/>
    <n v="0.9"/>
    <n v="13.398"/>
    <n v="93701.7"/>
  </r>
  <r>
    <x v="586"/>
    <x v="0"/>
    <x v="4"/>
    <x v="4"/>
    <s v="July 2019"/>
    <n v="1567.49"/>
    <s v="2.30 kW"/>
    <s v="19,903 kWh"/>
    <s v="Paid"/>
    <x v="0"/>
    <n v="0"/>
    <n v="2.2999999999999998"/>
    <n v="19903"/>
    <n v="0.87"/>
    <n v="0.9"/>
    <n v="2.0009999999999999"/>
    <n v="17912.7"/>
  </r>
  <r>
    <x v="587"/>
    <x v="0"/>
    <x v="4"/>
    <x v="4"/>
    <s v="July 2019"/>
    <n v="159.31"/>
    <s v="0.00 kW"/>
    <s v="0 kWh"/>
    <s v="Paid"/>
    <x v="0"/>
    <n v="0"/>
    <n v="0"/>
    <n v="0"/>
    <n v="0.87"/>
    <n v="0.9"/>
    <n v="0"/>
    <n v="0"/>
  </r>
  <r>
    <x v="588"/>
    <x v="0"/>
    <x v="4"/>
    <x v="4"/>
    <s v="July 2019"/>
    <n v="5186.1000000000004"/>
    <s v="33.00 kW"/>
    <s v="359,215 kWh"/>
    <s v="Paid"/>
    <x v="0"/>
    <n v="0"/>
    <n v="33"/>
    <n v="359215"/>
    <n v="0.87"/>
    <n v="0.9"/>
    <n v="28.71"/>
    <n v="323293.5"/>
  </r>
  <r>
    <x v="589"/>
    <x v="0"/>
    <x v="4"/>
    <x v="4"/>
    <s v="July 2019"/>
    <n v="1731.98"/>
    <s v="0.00 kW"/>
    <s v="0 kWh"/>
    <s v="Paid"/>
    <x v="0"/>
    <n v="0"/>
    <n v="0"/>
    <n v="0"/>
    <n v="0.87"/>
    <n v="0.9"/>
    <n v="0"/>
    <n v="0"/>
  </r>
  <r>
    <x v="590"/>
    <x v="0"/>
    <x v="4"/>
    <x v="4"/>
    <s v="July 2019"/>
    <n v="311.77"/>
    <s v="0.00 kW"/>
    <s v="1,642 kWh"/>
    <s v="Paid"/>
    <x v="0"/>
    <n v="0"/>
    <n v="0"/>
    <n v="1642"/>
    <n v="0.87"/>
    <n v="0.9"/>
    <n v="0"/>
    <n v="1477.8"/>
  </r>
  <r>
    <x v="591"/>
    <x v="0"/>
    <x v="4"/>
    <x v="4"/>
    <s v="July 2019"/>
    <n v="160.29"/>
    <s v="1.30 kW"/>
    <s v="9,358 kWh"/>
    <s v="Paid"/>
    <x v="0"/>
    <n v="0"/>
    <n v="1.3"/>
    <n v="9358"/>
    <n v="0.87"/>
    <n v="0.9"/>
    <n v="1.131"/>
    <n v="8422.2000000000007"/>
  </r>
  <r>
    <x v="592"/>
    <x v="0"/>
    <x v="4"/>
    <x v="4"/>
    <s v="July 2019"/>
    <n v="90.29"/>
    <s v="0.00 kW"/>
    <s v="0 kWh"/>
    <s v="Paid"/>
    <x v="0"/>
    <n v="0"/>
    <n v="0"/>
    <n v="0"/>
    <n v="0.87"/>
    <n v="0.9"/>
    <n v="0"/>
    <n v="0"/>
  </r>
  <r>
    <x v="593"/>
    <x v="0"/>
    <x v="4"/>
    <x v="4"/>
    <s v="March 2019"/>
    <n v="5000"/>
    <s v="0.00 kW"/>
    <s v="0 kWh"/>
    <s v="Paid"/>
    <x v="0"/>
    <n v="0"/>
    <n v="0"/>
    <n v="0"/>
    <n v="0.87"/>
    <n v="0.9"/>
    <n v="0"/>
    <n v="0"/>
  </r>
  <r>
    <x v="594"/>
    <x v="0"/>
    <x v="4"/>
    <x v="5"/>
    <s v="March 2019"/>
    <n v="40000"/>
    <s v="0.00 kW"/>
    <s v="0 kWh"/>
    <s v="Paid"/>
    <x v="0"/>
    <n v="0"/>
    <n v="0"/>
    <n v="0"/>
    <n v="0.98399999999999999"/>
    <n v="1.085"/>
    <n v="0"/>
    <n v="0"/>
  </r>
  <r>
    <x v="594"/>
    <x v="0"/>
    <x v="4"/>
    <x v="5"/>
    <s v="March 2019"/>
    <n v="89960"/>
    <s v="0.00 kW"/>
    <s v="0 kWh"/>
    <s v="Paid"/>
    <x v="0"/>
    <n v="0"/>
    <n v="0"/>
    <n v="0"/>
    <n v="0.98399999999999999"/>
    <n v="1.085"/>
    <n v="0"/>
    <n v="0"/>
  </r>
  <r>
    <x v="595"/>
    <x v="0"/>
    <x v="4"/>
    <x v="5"/>
    <s v="November 2020"/>
    <n v="81800"/>
    <s v="0.00 kW"/>
    <s v="3,045,000 kWh"/>
    <s v="Paid"/>
    <x v="1"/>
    <n v="463.59285258455645"/>
    <n v="463.59285258455645"/>
    <n v="3045000"/>
    <n v="0.98399999999999999"/>
    <n v="1.085"/>
    <n v="456.17536694320353"/>
    <n v="3303825"/>
  </r>
  <r>
    <x v="596"/>
    <x v="0"/>
    <x v="2"/>
    <x v="6"/>
    <s v="December 2019"/>
    <n v="20640"/>
    <s v="16.12 kW"/>
    <s v="47,196 kWh"/>
    <s v="Paid"/>
    <x v="0"/>
    <n v="0"/>
    <n v="16.12"/>
    <n v="47196"/>
    <n v="1.08"/>
    <n v="0.57999999999999996"/>
    <n v="17.409600000000001"/>
    <n v="27373.679999999997"/>
  </r>
  <r>
    <x v="597"/>
    <x v="0"/>
    <x v="0"/>
    <x v="7"/>
    <s v="February 2020"/>
    <n v="509.17"/>
    <s v="0.12 kW"/>
    <s v="911 kWh"/>
    <s v="Paid"/>
    <x v="1"/>
    <n v="0"/>
    <n v="0.12"/>
    <n v="911"/>
    <n v="0.62"/>
    <n v="0.66600000000000004"/>
    <n v="7.4399999999999994E-2"/>
    <n v="606.726"/>
  </r>
  <r>
    <x v="598"/>
    <x v="0"/>
    <x v="0"/>
    <x v="7"/>
    <s v="March 2020"/>
    <n v="1759.88"/>
    <s v="0.12 kW"/>
    <s v="700 kWh"/>
    <s v="Paid"/>
    <x v="1"/>
    <n v="0"/>
    <n v="0.12"/>
    <n v="700"/>
    <n v="0.62"/>
    <n v="0.66600000000000004"/>
    <n v="7.4399999999999994E-2"/>
    <n v="466.20000000000005"/>
  </r>
  <r>
    <x v="599"/>
    <x v="0"/>
    <x v="1"/>
    <x v="1"/>
    <s v="March 2019"/>
    <n v="121600"/>
    <s v="152.00 kW"/>
    <s v="359,646 kWh"/>
    <s v="Paid"/>
    <x v="0"/>
    <n v="0"/>
    <n v="152"/>
    <n v="359646"/>
    <n v="0.84"/>
    <n v="0.81599999999999995"/>
    <n v="127.67999999999999"/>
    <n v="293471.136"/>
  </r>
  <r>
    <x v="600"/>
    <x v="0"/>
    <x v="2"/>
    <x v="1"/>
    <s v="September 2019"/>
    <n v="2420"/>
    <s v="9.52 kW"/>
    <s v="33,274 kWh"/>
    <s v="Paid"/>
    <x v="0"/>
    <n v="0"/>
    <n v="9.52"/>
    <n v="33274"/>
    <n v="0.84"/>
    <n v="0.81599999999999995"/>
    <n v="7.9967999999999995"/>
    <n v="27151.583999999999"/>
  </r>
  <r>
    <x v="601"/>
    <x v="0"/>
    <x v="2"/>
    <x v="1"/>
    <s v="September 2019"/>
    <n v="12584"/>
    <s v="18.00 kW"/>
    <s v="57,629 kWh"/>
    <s v="Paid"/>
    <x v="0"/>
    <n v="0"/>
    <n v="18"/>
    <n v="57629"/>
    <n v="0.84"/>
    <n v="0.81599999999999995"/>
    <n v="15.12"/>
    <n v="47025.263999999996"/>
  </r>
  <r>
    <x v="602"/>
    <x v="0"/>
    <x v="2"/>
    <x v="1"/>
    <s v="September 2019"/>
    <n v="8470"/>
    <s v="5.26 kW"/>
    <s v="24,175 kWh"/>
    <s v="Paid"/>
    <x v="0"/>
    <n v="0"/>
    <n v="5.26"/>
    <n v="24175"/>
    <n v="0.84"/>
    <n v="0.81599999999999995"/>
    <n v="4.4183999999999992"/>
    <n v="19726.8"/>
  </r>
  <r>
    <x v="603"/>
    <x v="0"/>
    <x v="3"/>
    <x v="1"/>
    <s v="August 2021"/>
    <n v="71416"/>
    <s v="89.27 kW"/>
    <s v="597,336 kWh"/>
    <s v="Paid"/>
    <x v="2"/>
    <n v="0"/>
    <n v="89.27"/>
    <n v="597336"/>
    <n v="0.81599999999999995"/>
    <n v="0.84"/>
    <n v="72.844319999999996"/>
    <n v="501762.24"/>
  </r>
  <r>
    <x v="604"/>
    <x v="0"/>
    <x v="2"/>
    <x v="1"/>
    <s v="September 2019"/>
    <n v="1039.3499999999999"/>
    <s v="1.50 kW"/>
    <s v="12,513 kWh"/>
    <s v="Paid"/>
    <x v="0"/>
    <n v="0"/>
    <n v="1.5"/>
    <n v="12513"/>
    <n v="0.84"/>
    <n v="0.81599999999999995"/>
    <n v="1.26"/>
    <n v="10210.608"/>
  </r>
  <r>
    <x v="605"/>
    <x v="0"/>
    <x v="2"/>
    <x v="1"/>
    <s v="August 2021"/>
    <n v="16000"/>
    <s v="20.00 kW"/>
    <s v="130,648 kWh"/>
    <s v="Paid"/>
    <x v="2"/>
    <n v="0"/>
    <n v="20"/>
    <n v="130648"/>
    <n v="0.81599999999999995"/>
    <n v="0.84"/>
    <n v="16.32"/>
    <n v="109744.31999999999"/>
  </r>
  <r>
    <x v="606"/>
    <x v="0"/>
    <x v="3"/>
    <x v="1"/>
    <s v="September 2019"/>
    <n v="39588.339999999997"/>
    <s v="0.00 kW"/>
    <s v="277,907 kWh"/>
    <s v="Paid"/>
    <x v="0"/>
    <n v="46.143639807670866"/>
    <n v="46.143639807670866"/>
    <n v="277907"/>
    <n v="0.84"/>
    <n v="0.81599999999999995"/>
    <n v="38.760657438443523"/>
    <n v="226772.11199999999"/>
  </r>
  <r>
    <x v="607"/>
    <x v="0"/>
    <x v="3"/>
    <x v="1"/>
    <s v="September 2019"/>
    <n v="58880.45"/>
    <s v="43.72 kW"/>
    <s v="243,518 kWh"/>
    <s v="Paid"/>
    <x v="0"/>
    <n v="0"/>
    <n v="43.72"/>
    <n v="243518"/>
    <n v="0.84"/>
    <n v="0.81599999999999995"/>
    <n v="36.724799999999995"/>
    <n v="198710.68799999999"/>
  </r>
  <r>
    <x v="608"/>
    <x v="0"/>
    <x v="2"/>
    <x v="1"/>
    <s v="September 2019"/>
    <n v="1410"/>
    <s v="1.71 kW"/>
    <s v="7,122 kWh"/>
    <s v="Paid"/>
    <x v="0"/>
    <n v="0"/>
    <n v="1.71"/>
    <n v="7122"/>
    <n v="0.84"/>
    <n v="0.81599999999999995"/>
    <n v="1.4363999999999999"/>
    <n v="5811.5519999999997"/>
  </r>
  <r>
    <x v="609"/>
    <x v="0"/>
    <x v="3"/>
    <x v="1"/>
    <s v="August 2021"/>
    <n v="15200"/>
    <s v="38.00 kW"/>
    <s v="163,911 kWh"/>
    <s v="Paid"/>
    <x v="2"/>
    <n v="0"/>
    <n v="38"/>
    <n v="163911"/>
    <n v="0.81599999999999995"/>
    <n v="0.84"/>
    <n v="31.007999999999999"/>
    <n v="137685.24"/>
  </r>
  <r>
    <x v="610"/>
    <x v="0"/>
    <x v="2"/>
    <x v="1"/>
    <s v="September 2019"/>
    <n v="3050"/>
    <s v="1.96 kW"/>
    <s v="9,006 kWh"/>
    <s v="Paid"/>
    <x v="0"/>
    <n v="0"/>
    <n v="1.96"/>
    <n v="9006"/>
    <n v="0.84"/>
    <n v="0.81599999999999995"/>
    <n v="1.6463999999999999"/>
    <n v="7348.8959999999997"/>
  </r>
  <r>
    <x v="611"/>
    <x v="0"/>
    <x v="3"/>
    <x v="1"/>
    <s v="September 2019"/>
    <n v="27015.4"/>
    <s v="0.00 kW"/>
    <s v="270,154 kWh"/>
    <s v="Paid"/>
    <x v="0"/>
    <n v="44.856332760965053"/>
    <n v="44.856332760965053"/>
    <n v="270154"/>
    <n v="0.84"/>
    <n v="0.81599999999999995"/>
    <n v="37.679319519210644"/>
    <n v="220445.66399999999"/>
  </r>
  <r>
    <x v="612"/>
    <x v="0"/>
    <x v="2"/>
    <x v="1"/>
    <s v="September 2019"/>
    <n v="3200"/>
    <s v="0.00 kW"/>
    <s v="37,363 kWh"/>
    <s v="Paid"/>
    <x v="0"/>
    <n v="6.2037473476163125"/>
    <n v="6.2037473476163125"/>
    <n v="37363"/>
    <n v="0.84"/>
    <n v="0.81599999999999995"/>
    <n v="5.2111477719977026"/>
    <n v="30488.207999999999"/>
  </r>
  <r>
    <x v="613"/>
    <x v="0"/>
    <x v="2"/>
    <x v="1"/>
    <s v="August 2021"/>
    <n v="15680"/>
    <s v="19.60 kW"/>
    <s v="132,303 kWh"/>
    <s v="Paid"/>
    <x v="2"/>
    <n v="0"/>
    <n v="19.600000000000001"/>
    <n v="132303"/>
    <n v="0.81599999999999995"/>
    <n v="0.84"/>
    <n v="15.993600000000001"/>
    <n v="111134.51999999999"/>
  </r>
  <r>
    <x v="614"/>
    <x v="0"/>
    <x v="2"/>
    <x v="1"/>
    <s v="September 2019"/>
    <n v="11694.55"/>
    <s v="17.00 kW"/>
    <s v="125,804 kWh"/>
    <s v="Paid"/>
    <x v="0"/>
    <n v="0"/>
    <n v="17"/>
    <n v="125804"/>
    <n v="0.84"/>
    <n v="0.81599999999999995"/>
    <n v="14.28"/>
    <n v="102656.064"/>
  </r>
  <r>
    <x v="615"/>
    <x v="0"/>
    <x v="3"/>
    <x v="1"/>
    <s v="September 2019"/>
    <n v="7524"/>
    <s v="59.69 kW"/>
    <s v="364,783 kWh"/>
    <s v="Paid"/>
    <x v="0"/>
    <n v="0"/>
    <n v="59.69"/>
    <n v="364783"/>
    <n v="0.84"/>
    <n v="0.81599999999999995"/>
    <n v="50.139599999999994"/>
    <n v="297662.92799999996"/>
  </r>
  <r>
    <x v="616"/>
    <x v="0"/>
    <x v="2"/>
    <x v="1"/>
    <s v="December 2019"/>
    <n v="8701.5499999999993"/>
    <s v="0.00 kW"/>
    <s v="100,163 kWh"/>
    <s v="Paid"/>
    <x v="0"/>
    <n v="16.631050653836489"/>
    <n v="16.631050653836489"/>
    <n v="100163"/>
    <n v="0.84"/>
    <n v="0.81599999999999995"/>
    <n v="13.970082549222651"/>
    <n v="81733.008000000002"/>
  </r>
  <r>
    <x v="617"/>
    <x v="0"/>
    <x v="2"/>
    <x v="1"/>
    <s v="September 2019"/>
    <n v="11725"/>
    <s v="23.95 kW"/>
    <s v="151,647 kWh"/>
    <s v="Paid"/>
    <x v="0"/>
    <n v="0"/>
    <n v="23.95"/>
    <n v="151647"/>
    <n v="0.84"/>
    <n v="0.81599999999999995"/>
    <n v="20.117999999999999"/>
    <n v="123743.95199999999"/>
  </r>
  <r>
    <x v="618"/>
    <x v="0"/>
    <x v="2"/>
    <x v="1"/>
    <s v="December 2020"/>
    <n v="3850"/>
    <s v="6.45 kW"/>
    <s v="28,299 kWh"/>
    <s v="Paid"/>
    <x v="1"/>
    <n v="0"/>
    <n v="6.45"/>
    <n v="28299"/>
    <n v="0.81599999999999995"/>
    <n v="0.84"/>
    <n v="5.2631999999999994"/>
    <n v="23771.16"/>
  </r>
  <r>
    <x v="619"/>
    <x v="0"/>
    <x v="2"/>
    <x v="1"/>
    <s v="December 2019"/>
    <n v="2424"/>
    <s v="5.63 kW"/>
    <s v="21,482 kWh"/>
    <s v="Paid"/>
    <x v="0"/>
    <n v="0"/>
    <n v="5.63"/>
    <n v="21482"/>
    <n v="0.84"/>
    <n v="0.81599999999999995"/>
    <n v="4.7291999999999996"/>
    <n v="17529.311999999998"/>
  </r>
  <r>
    <x v="620"/>
    <x v="0"/>
    <x v="2"/>
    <x v="1"/>
    <s v="September 2019"/>
    <n v="12095.16"/>
    <s v="27.80 kW"/>
    <s v="238,223 kWh"/>
    <s v="Paid"/>
    <x v="0"/>
    <n v="0"/>
    <n v="27.8"/>
    <n v="238223"/>
    <n v="0.84"/>
    <n v="0.81599999999999995"/>
    <n v="23.352"/>
    <n v="194389.96799999999"/>
  </r>
  <r>
    <x v="621"/>
    <x v="0"/>
    <x v="4"/>
    <x v="1"/>
    <s v="September 2019"/>
    <n v="3580"/>
    <s v="8.20 kW"/>
    <s v="49,749 kWh"/>
    <s v="Paid"/>
    <x v="0"/>
    <n v="0"/>
    <n v="8.1999999999999993"/>
    <n v="49749"/>
    <n v="0.84"/>
    <n v="0.81599999999999995"/>
    <n v="6.887999999999999"/>
    <n v="40595.183999999994"/>
  </r>
  <r>
    <x v="622"/>
    <x v="0"/>
    <x v="4"/>
    <x v="1"/>
    <s v="December 2019"/>
    <n v="4570"/>
    <s v="5.41 kW"/>
    <s v="24,320 kWh"/>
    <s v="Paid"/>
    <x v="0"/>
    <n v="0"/>
    <n v="5.41"/>
    <n v="24320"/>
    <n v="0.84"/>
    <n v="0.81599999999999995"/>
    <n v="4.5443999999999996"/>
    <n v="19845.12"/>
  </r>
  <r>
    <x v="623"/>
    <x v="0"/>
    <x v="4"/>
    <x v="1"/>
    <s v="December 2019"/>
    <n v="5000"/>
    <s v="2.16 kW"/>
    <s v="8,349 kWh"/>
    <s v="Paid"/>
    <x v="0"/>
    <n v="0"/>
    <n v="2.16"/>
    <n v="8349"/>
    <n v="0.84"/>
    <n v="0.81599999999999995"/>
    <n v="1.8144"/>
    <n v="6812.7839999999997"/>
  </r>
  <r>
    <x v="624"/>
    <x v="0"/>
    <x v="2"/>
    <x v="1"/>
    <s v="August 2021"/>
    <n v="2145"/>
    <s v="5.59 kW"/>
    <s v="40,989 kWh"/>
    <s v="Paid"/>
    <x v="2"/>
    <n v="0"/>
    <n v="5.59"/>
    <n v="40989"/>
    <n v="0.81599999999999995"/>
    <n v="0.84"/>
    <n v="4.5614399999999993"/>
    <n v="34430.76"/>
  </r>
  <r>
    <x v="625"/>
    <x v="0"/>
    <x v="2"/>
    <x v="1"/>
    <s v="September 2019"/>
    <n v="3010"/>
    <s v="1.90 kW"/>
    <s v="8,743 kWh"/>
    <s v="Paid"/>
    <x v="0"/>
    <n v="0"/>
    <n v="1.9"/>
    <n v="8743"/>
    <n v="0.84"/>
    <n v="0.81599999999999995"/>
    <n v="1.5959999999999999"/>
    <n v="7134.2879999999996"/>
  </r>
  <r>
    <x v="626"/>
    <x v="0"/>
    <x v="4"/>
    <x v="1"/>
    <s v="September 2019"/>
    <n v="9466.7999999999993"/>
    <s v="0.00 kW"/>
    <s v="94,668 kWh"/>
    <s v="Paid"/>
    <x v="0"/>
    <n v="15.718661614542222"/>
    <n v="15.718661614542222"/>
    <n v="94668"/>
    <n v="0.84"/>
    <n v="0.81599999999999995"/>
    <n v="13.203675756215466"/>
    <n v="77249.087999999989"/>
  </r>
  <r>
    <x v="627"/>
    <x v="0"/>
    <x v="4"/>
    <x v="1"/>
    <s v="September 2019"/>
    <n v="9466.7999999999993"/>
    <s v="0.00 kW"/>
    <s v="94,668 kWh"/>
    <s v="Paid"/>
    <x v="0"/>
    <n v="15.718661614542222"/>
    <n v="15.718661614542222"/>
    <n v="94668"/>
    <n v="0.84"/>
    <n v="0.81599999999999995"/>
    <n v="13.203675756215466"/>
    <n v="77249.087999999989"/>
  </r>
  <r>
    <x v="628"/>
    <x v="0"/>
    <x v="2"/>
    <x v="1"/>
    <s v="September 2019"/>
    <n v="9242.9"/>
    <s v="0.00 kW"/>
    <s v="92,429 kWh"/>
    <s v="Paid"/>
    <x v="0"/>
    <n v="15.346898364500392"/>
    <n v="15.346898364500392"/>
    <n v="92429"/>
    <n v="0.84"/>
    <n v="0.81599999999999995"/>
    <n v="12.891394626180329"/>
    <n v="75422.063999999998"/>
  </r>
  <r>
    <x v="629"/>
    <x v="0"/>
    <x v="2"/>
    <x v="1"/>
    <s v="September 2019"/>
    <n v="6130"/>
    <s v="5.68 kW"/>
    <s v="34,050 kWh"/>
    <s v="Paid"/>
    <x v="0"/>
    <n v="0"/>
    <n v="5.68"/>
    <n v="34050"/>
    <n v="0.84"/>
    <n v="0.81599999999999995"/>
    <n v="4.7711999999999994"/>
    <n v="27784.799999999999"/>
  </r>
  <r>
    <x v="630"/>
    <x v="0"/>
    <x v="2"/>
    <x v="1"/>
    <s v="December 2019"/>
    <n v="5015"/>
    <s v="9.48 kW"/>
    <s v="49,170 kWh"/>
    <s v="Paid"/>
    <x v="0"/>
    <n v="0"/>
    <n v="9.48"/>
    <n v="49170"/>
    <n v="0.84"/>
    <n v="0.81599999999999995"/>
    <n v="7.9632000000000005"/>
    <n v="40122.719999999994"/>
  </r>
  <r>
    <x v="631"/>
    <x v="0"/>
    <x v="3"/>
    <x v="1"/>
    <s v="September 2019"/>
    <n v="15403.9"/>
    <s v="37.20 kW"/>
    <s v="308,078 kWh"/>
    <s v="Paid"/>
    <x v="0"/>
    <n v="0"/>
    <n v="37.200000000000003"/>
    <n v="308078"/>
    <n v="0.84"/>
    <n v="0.81599999999999995"/>
    <n v="31.248000000000001"/>
    <n v="251391.64799999999"/>
  </r>
  <r>
    <x v="632"/>
    <x v="0"/>
    <x v="2"/>
    <x v="1"/>
    <s v="September 2019"/>
    <n v="1320.3"/>
    <s v="0.91 kW"/>
    <s v="545 kWh"/>
    <s v="Paid"/>
    <x v="0"/>
    <n v="0"/>
    <n v="0.91"/>
    <n v="545"/>
    <n v="0.84"/>
    <n v="0.81599999999999995"/>
    <n v="0.76439999999999997"/>
    <n v="444.71999999999997"/>
  </r>
  <r>
    <x v="633"/>
    <x v="0"/>
    <x v="2"/>
    <x v="1"/>
    <s v="September 2019"/>
    <n v="7890"/>
    <s v="12.58 kW"/>
    <s v="57,430 kWh"/>
    <s v="Paid"/>
    <x v="0"/>
    <n v="0"/>
    <n v="12.58"/>
    <n v="57430"/>
    <n v="0.84"/>
    <n v="0.81599999999999995"/>
    <n v="10.5672"/>
    <n v="46862.879999999997"/>
  </r>
  <r>
    <x v="634"/>
    <x v="0"/>
    <x v="2"/>
    <x v="1"/>
    <s v="September 2019"/>
    <n v="700"/>
    <s v="0.00 kW"/>
    <s v="8,173 kWh"/>
    <s v="Paid"/>
    <x v="0"/>
    <n v="1.3570437885626989"/>
    <n v="1.3570437885626989"/>
    <n v="8173"/>
    <n v="0.84"/>
    <n v="0.81599999999999995"/>
    <n v="1.139916782392667"/>
    <n v="6669.1679999999997"/>
  </r>
  <r>
    <x v="635"/>
    <x v="0"/>
    <x v="3"/>
    <x v="1"/>
    <s v="September 2019"/>
    <n v="28593.8"/>
    <s v="60.90 kW"/>
    <s v="571,876 kWh"/>
    <s v="Paid"/>
    <x v="0"/>
    <n v="0"/>
    <n v="60.9"/>
    <n v="571876"/>
    <n v="0.84"/>
    <n v="0.81599999999999995"/>
    <n v="51.155999999999999"/>
    <n v="466650.81599999999"/>
  </r>
  <r>
    <x v="636"/>
    <x v="0"/>
    <x v="2"/>
    <x v="1"/>
    <s v="September 2019"/>
    <n v="1715"/>
    <s v="3.94 kW"/>
    <s v="14,987 kWh"/>
    <s v="Paid"/>
    <x v="0"/>
    <n v="0"/>
    <n v="3.94"/>
    <n v="14987"/>
    <n v="0.84"/>
    <n v="0.81599999999999995"/>
    <n v="3.3095999999999997"/>
    <n v="12229.392"/>
  </r>
  <r>
    <x v="637"/>
    <x v="0"/>
    <x v="2"/>
    <x v="1"/>
    <s v="September 2019"/>
    <n v="500"/>
    <s v="0.00 kW"/>
    <s v="5,838 kWh"/>
    <s v="Paid"/>
    <x v="0"/>
    <n v="0.96934071181072268"/>
    <n v="0.96934071181072268"/>
    <n v="5838"/>
    <n v="0.84"/>
    <n v="0.81599999999999995"/>
    <n v="0.81424619792100705"/>
    <n v="4763.808"/>
  </r>
  <r>
    <x v="638"/>
    <x v="0"/>
    <x v="2"/>
    <x v="1"/>
    <s v="April 2020"/>
    <n v="7150"/>
    <s v="0.00 kW"/>
    <s v="79,296 kWh"/>
    <s v="Paid"/>
    <x v="1"/>
    <n v="13.166296862580175"/>
    <n v="13.166296862580175"/>
    <n v="79296"/>
    <n v="0.81599999999999995"/>
    <n v="0.84"/>
    <n v="10.743698239865422"/>
    <n v="66608.639999999999"/>
  </r>
  <r>
    <x v="639"/>
    <x v="0"/>
    <x v="2"/>
    <x v="1"/>
    <s v="September 2019"/>
    <n v="2095"/>
    <s v="1.38 kW"/>
    <s v="10,851 kWh"/>
    <s v="Paid"/>
    <x v="0"/>
    <n v="0"/>
    <n v="1.38"/>
    <n v="10851"/>
    <n v="0.84"/>
    <n v="0.81599999999999995"/>
    <n v="1.1591999999999998"/>
    <n v="8854.4159999999993"/>
  </r>
  <r>
    <x v="640"/>
    <x v="0"/>
    <x v="2"/>
    <x v="1"/>
    <s v="August 2021"/>
    <n v="880"/>
    <s v="2.20 kW"/>
    <s v="10,052 kWh"/>
    <s v="Paid"/>
    <x v="2"/>
    <n v="0"/>
    <n v="2.2000000000000002"/>
    <n v="10052"/>
    <n v="0.81599999999999995"/>
    <n v="0.84"/>
    <n v="1.7952000000000001"/>
    <n v="8443.68"/>
  </r>
  <r>
    <x v="641"/>
    <x v="0"/>
    <x v="2"/>
    <x v="1"/>
    <s v="August 2021"/>
    <n v="378"/>
    <s v="0.54 kW"/>
    <s v="2,480 kWh"/>
    <s v="Paid"/>
    <x v="2"/>
    <n v="0"/>
    <n v="0.54"/>
    <n v="2480"/>
    <n v="0.81599999999999995"/>
    <n v="0.84"/>
    <n v="0.44063999999999998"/>
    <n v="2083.1999999999998"/>
  </r>
  <r>
    <x v="642"/>
    <x v="0"/>
    <x v="2"/>
    <x v="1"/>
    <s v="August 2021"/>
    <n v="3300"/>
    <s v="0.00 kW"/>
    <s v="36,792 kWh"/>
    <s v="Paid"/>
    <x v="2"/>
    <n v="6.1089385866632595"/>
    <n v="6.1089385866632595"/>
    <n v="36792"/>
    <n v="0.81599999999999995"/>
    <n v="0.84"/>
    <n v="4.9848938867172192"/>
    <n v="30905.279999999999"/>
  </r>
  <r>
    <x v="643"/>
    <x v="0"/>
    <x v="2"/>
    <x v="1"/>
    <s v="September 2019"/>
    <n v="20451.2"/>
    <s v="24.07 kW"/>
    <s v="204,512 kWh"/>
    <s v="Paid"/>
    <x v="0"/>
    <n v="0"/>
    <n v="24.07"/>
    <n v="204512"/>
    <n v="0.84"/>
    <n v="0.81599999999999995"/>
    <n v="20.218799999999998"/>
    <n v="166881.79199999999"/>
  </r>
  <r>
    <x v="644"/>
    <x v="0"/>
    <x v="4"/>
    <x v="1"/>
    <s v="September 2019"/>
    <n v="8890"/>
    <s v="5.81 kW"/>
    <s v="26,707 kWh"/>
    <s v="Paid"/>
    <x v="0"/>
    <n v="0"/>
    <n v="5.81"/>
    <n v="26707"/>
    <n v="0.84"/>
    <n v="0.81599999999999995"/>
    <n v="4.8803999999999998"/>
    <n v="21792.912"/>
  </r>
  <r>
    <x v="645"/>
    <x v="0"/>
    <x v="2"/>
    <x v="1"/>
    <s v="December 2020"/>
    <n v="6717"/>
    <s v="3.91 kW"/>
    <s v="69,628 kWh"/>
    <s v="Paid"/>
    <x v="1"/>
    <n v="0"/>
    <n v="3.91"/>
    <n v="69628"/>
    <n v="0.81599999999999995"/>
    <n v="0.84"/>
    <n v="3.1905600000000001"/>
    <n v="58487.519999999997"/>
  </r>
  <r>
    <x v="646"/>
    <x v="0"/>
    <x v="2"/>
    <x v="1"/>
    <s v="September 2019"/>
    <n v="8502.23"/>
    <s v="17.16 kW"/>
    <s v="73,374 kWh"/>
    <s v="Paid"/>
    <x v="0"/>
    <n v="0"/>
    <n v="17.16"/>
    <n v="73374"/>
    <n v="0.84"/>
    <n v="0.81599999999999995"/>
    <n v="14.414399999999999"/>
    <n v="59873.183999999994"/>
  </r>
  <r>
    <x v="647"/>
    <x v="0"/>
    <x v="2"/>
    <x v="1"/>
    <s v="April 2020"/>
    <n v="6248"/>
    <s v="4.58 kW"/>
    <s v="62,480 kWh"/>
    <s v="Paid"/>
    <x v="1"/>
    <n v="0"/>
    <n v="4.58"/>
    <n v="62480"/>
    <n v="0.81599999999999995"/>
    <n v="0.84"/>
    <n v="3.7372799999999997"/>
    <n v="52483.199999999997"/>
  </r>
  <r>
    <x v="648"/>
    <x v="0"/>
    <x v="2"/>
    <x v="1"/>
    <s v="September 2019"/>
    <n v="14480"/>
    <s v="18.10 kW"/>
    <s v="125,237 kWh"/>
    <s v="Paid"/>
    <x v="0"/>
    <n v="0"/>
    <n v="18.100000000000001"/>
    <n v="125237"/>
    <n v="0.84"/>
    <n v="0.81599999999999995"/>
    <n v="15.204000000000001"/>
    <n v="102193.39199999999"/>
  </r>
  <r>
    <x v="649"/>
    <x v="0"/>
    <x v="3"/>
    <x v="1"/>
    <s v="August 2021"/>
    <n v="9664"/>
    <s v="12.08 kW"/>
    <s v="44,963 kWh"/>
    <s v="Paid"/>
    <x v="2"/>
    <n v="0"/>
    <n v="12.08"/>
    <n v="44963"/>
    <n v="0.81599999999999995"/>
    <n v="0.84"/>
    <n v="9.8572799999999994"/>
    <n v="37768.92"/>
  </r>
  <r>
    <x v="650"/>
    <x v="0"/>
    <x v="3"/>
    <x v="1"/>
    <s v="September 2019"/>
    <n v="5960"/>
    <s v="6.28 kW"/>
    <s v="32,347 kWh"/>
    <s v="Paid"/>
    <x v="0"/>
    <n v="0"/>
    <n v="6.28"/>
    <n v="32347"/>
    <n v="0.84"/>
    <n v="0.81599999999999995"/>
    <n v="5.2751999999999999"/>
    <n v="26395.151999999998"/>
  </r>
  <r>
    <x v="651"/>
    <x v="0"/>
    <x v="2"/>
    <x v="1"/>
    <s v="September 2019"/>
    <n v="2950"/>
    <s v="1.84 kW"/>
    <s v="8,456 kWh"/>
    <s v="Paid"/>
    <x v="0"/>
    <n v="0"/>
    <n v="1.84"/>
    <n v="8456"/>
    <n v="0.84"/>
    <n v="0.81599999999999995"/>
    <n v="1.5456000000000001"/>
    <n v="6900.0959999999995"/>
  </r>
  <r>
    <x v="652"/>
    <x v="0"/>
    <x v="2"/>
    <x v="1"/>
    <s v="August 2020"/>
    <n v="9884"/>
    <s v="14.12 kW"/>
    <s v="64,867 kWh"/>
    <s v="Paid"/>
    <x v="1"/>
    <n v="0"/>
    <n v="14.12"/>
    <n v="64867"/>
    <n v="0.81599999999999995"/>
    <n v="0.84"/>
    <n v="11.521919999999998"/>
    <n v="54488.28"/>
  </r>
  <r>
    <x v="653"/>
    <x v="0"/>
    <x v="2"/>
    <x v="1"/>
    <s v="December 2019"/>
    <n v="3742"/>
    <s v="10.35 kW"/>
    <s v="40,509 kWh"/>
    <s v="Paid"/>
    <x v="0"/>
    <n v="0"/>
    <n v="10.35"/>
    <n v="40509"/>
    <n v="0.84"/>
    <n v="0.81599999999999995"/>
    <n v="8.6939999999999991"/>
    <n v="33055.343999999997"/>
  </r>
  <r>
    <x v="654"/>
    <x v="0"/>
    <x v="2"/>
    <x v="1"/>
    <s v="December 2019"/>
    <n v="12880.55"/>
    <s v="20.56 kW"/>
    <s v="181,162 kWh"/>
    <s v="Paid"/>
    <x v="0"/>
    <n v="0"/>
    <n v="20.56"/>
    <n v="181162"/>
    <n v="0.84"/>
    <n v="0.81599999999999995"/>
    <n v="17.270399999999999"/>
    <n v="147828.19199999998"/>
  </r>
  <r>
    <x v="655"/>
    <x v="0"/>
    <x v="2"/>
    <x v="1"/>
    <s v="September 2019"/>
    <n v="7905"/>
    <s v="18.00 kW"/>
    <s v="58,036 kWh"/>
    <s v="Paid"/>
    <x v="0"/>
    <n v="0"/>
    <n v="18"/>
    <n v="58036"/>
    <n v="0.84"/>
    <n v="0.81599999999999995"/>
    <n v="15.12"/>
    <n v="47357.375999999997"/>
  </r>
  <r>
    <x v="656"/>
    <x v="0"/>
    <x v="2"/>
    <x v="1"/>
    <s v="December 2019"/>
    <n v="1080"/>
    <s v="2.70 kW"/>
    <s v="8,754 kWh"/>
    <s v="Paid"/>
    <x v="0"/>
    <n v="0"/>
    <n v="2.7"/>
    <n v="8754"/>
    <n v="0.84"/>
    <n v="0.81599999999999995"/>
    <n v="2.2680000000000002"/>
    <n v="7143.2639999999992"/>
  </r>
  <r>
    <x v="657"/>
    <x v="0"/>
    <x v="3"/>
    <x v="1"/>
    <s v="September 2019"/>
    <n v="11480"/>
    <s v="28.70 kW"/>
    <s v="123,032 kWh"/>
    <s v="Paid"/>
    <x v="0"/>
    <n v="0"/>
    <n v="28.7"/>
    <n v="123032"/>
    <n v="0.84"/>
    <n v="0.81599999999999995"/>
    <n v="24.107999999999997"/>
    <n v="100394.11199999999"/>
  </r>
  <r>
    <x v="658"/>
    <x v="0"/>
    <x v="4"/>
    <x v="1"/>
    <s v="December 2019"/>
    <n v="61217.9"/>
    <s v="55.80 kW"/>
    <s v="612,179 kWh"/>
    <s v="Paid"/>
    <x v="0"/>
    <n v="0"/>
    <n v="55.8"/>
    <n v="612179"/>
    <n v="0.84"/>
    <n v="0.81599999999999995"/>
    <n v="46.871999999999993"/>
    <n v="499538.06399999995"/>
  </r>
  <r>
    <x v="659"/>
    <x v="0"/>
    <x v="3"/>
    <x v="1"/>
    <s v="September 2019"/>
    <n v="32359.5"/>
    <s v="26.00 kW"/>
    <s v="323,595 kWh"/>
    <s v="Paid"/>
    <x v="0"/>
    <n v="0"/>
    <n v="26"/>
    <n v="323595"/>
    <n v="0.84"/>
    <n v="0.81599999999999995"/>
    <n v="21.84"/>
    <n v="264053.51999999996"/>
  </r>
  <r>
    <x v="660"/>
    <x v="0"/>
    <x v="2"/>
    <x v="1"/>
    <s v="December 2019"/>
    <n v="1492.34"/>
    <s v="0.00 kW"/>
    <s v="14,923 kWh"/>
    <s v="Paid"/>
    <x v="0"/>
    <n v="2.4778128541198039"/>
    <n v="2.4778128541198039"/>
    <n v="14923"/>
    <n v="0.84"/>
    <n v="0.81599999999999995"/>
    <n v="2.0813627974606352"/>
    <n v="12177.168"/>
  </r>
  <r>
    <x v="661"/>
    <x v="0"/>
    <x v="2"/>
    <x v="1"/>
    <s v="August 2021"/>
    <n v="2065"/>
    <s v="0.00 kW"/>
    <s v="22,932 kWh"/>
    <s v="Paid"/>
    <x v="2"/>
    <n v="3.8076261053860043"/>
    <n v="3.8076261053860043"/>
    <n v="22932"/>
    <n v="0.81599999999999995"/>
    <n v="0.84"/>
    <n v="3.1070229019949793"/>
    <n v="19262.88"/>
  </r>
  <r>
    <x v="662"/>
    <x v="0"/>
    <x v="2"/>
    <x v="1"/>
    <s v="December 2019"/>
    <n v="9992"/>
    <s v="12.49 kW"/>
    <s v="81,467 kWh"/>
    <s v="Paid"/>
    <x v="0"/>
    <n v="0"/>
    <n v="12.49"/>
    <n v="81467"/>
    <n v="0.84"/>
    <n v="0.81599999999999995"/>
    <n v="10.4916"/>
    <n v="66477.072"/>
  </r>
  <r>
    <x v="663"/>
    <x v="0"/>
    <x v="2"/>
    <x v="1"/>
    <s v="September 2019"/>
    <n v="8935"/>
    <s v="9.34 kW"/>
    <s v="50,367 kWh"/>
    <s v="Paid"/>
    <x v="0"/>
    <n v="0"/>
    <n v="9.34"/>
    <n v="50367"/>
    <n v="0.84"/>
    <n v="0.81599999999999995"/>
    <n v="7.8455999999999992"/>
    <n v="41099.471999999994"/>
  </r>
  <r>
    <x v="664"/>
    <x v="0"/>
    <x v="2"/>
    <x v="1"/>
    <s v="September 2019"/>
    <n v="2750"/>
    <s v="0.00 kW"/>
    <s v="30,823 kWh"/>
    <s v="Paid"/>
    <x v="0"/>
    <n v="5.1178466529876507"/>
    <n v="5.1178466529876507"/>
    <n v="30823"/>
    <n v="0.84"/>
    <n v="0.81599999999999995"/>
    <n v="4.2989911885096266"/>
    <n v="25151.567999999999"/>
  </r>
  <r>
    <x v="665"/>
    <x v="0"/>
    <x v="2"/>
    <x v="1"/>
    <s v="April 2020"/>
    <n v="720"/>
    <s v="1.80 kW"/>
    <s v="8,269 kWh"/>
    <s v="Paid"/>
    <x v="1"/>
    <n v="0"/>
    <n v="1.8"/>
    <n v="8269"/>
    <n v="0.81599999999999995"/>
    <n v="0.84"/>
    <n v="1.4687999999999999"/>
    <n v="6945.96"/>
  </r>
  <r>
    <x v="666"/>
    <x v="0"/>
    <x v="2"/>
    <x v="1"/>
    <s v="December 2019"/>
    <n v="4305.6000000000004"/>
    <s v="5.38 kW"/>
    <s v="36,598 kWh"/>
    <s v="Paid"/>
    <x v="0"/>
    <n v="0"/>
    <n v="5.38"/>
    <n v="36598"/>
    <n v="0.84"/>
    <n v="0.81599999999999995"/>
    <n v="4.5191999999999997"/>
    <n v="29863.967999999997"/>
  </r>
  <r>
    <x v="667"/>
    <x v="0"/>
    <x v="2"/>
    <x v="1"/>
    <s v="August 2021"/>
    <n v="4243.68"/>
    <s v="1.47 kW"/>
    <s v="6,771 kWh"/>
    <s v="Paid"/>
    <x v="2"/>
    <n v="0"/>
    <n v="1.47"/>
    <n v="6771"/>
    <n v="0.81599999999999995"/>
    <n v="0.84"/>
    <n v="1.1995199999999999"/>
    <n v="5687.6399999999994"/>
  </r>
  <r>
    <x v="668"/>
    <x v="0"/>
    <x v="2"/>
    <x v="1"/>
    <s v="September 2019"/>
    <n v="2000"/>
    <s v="1.25 kW"/>
    <s v="5,733 kWh"/>
    <s v="Paid"/>
    <x v="0"/>
    <n v="0"/>
    <n v="1.25"/>
    <n v="5733"/>
    <n v="0.84"/>
    <n v="0.81599999999999995"/>
    <n v="1.05"/>
    <n v="4678.1279999999997"/>
  </r>
  <r>
    <x v="669"/>
    <x v="0"/>
    <x v="2"/>
    <x v="1"/>
    <s v="December 2019"/>
    <n v="4920"/>
    <s v="12.30 kW"/>
    <s v="76,938 kWh"/>
    <s v="Paid"/>
    <x v="0"/>
    <n v="0"/>
    <n v="12.3"/>
    <n v="76938"/>
    <n v="0.84"/>
    <n v="0.81599999999999995"/>
    <n v="10.332000000000001"/>
    <n v="62781.407999999996"/>
  </r>
  <r>
    <x v="670"/>
    <x v="0"/>
    <x v="2"/>
    <x v="1"/>
    <s v="September 2019"/>
    <n v="240"/>
    <s v="0.60 kW"/>
    <s v="2,616 kWh"/>
    <s v="Paid"/>
    <x v="0"/>
    <n v="0"/>
    <n v="0.6"/>
    <n v="2616"/>
    <n v="0.84"/>
    <n v="0.81599999999999995"/>
    <n v="0.504"/>
    <n v="2134.6559999999999"/>
  </r>
  <r>
    <x v="671"/>
    <x v="0"/>
    <x v="3"/>
    <x v="1"/>
    <s v="September 2019"/>
    <n v="20395"/>
    <s v="47.81 kW"/>
    <s v="198,897 kWh"/>
    <s v="Paid"/>
    <x v="0"/>
    <n v="0"/>
    <n v="47.81"/>
    <n v="198897"/>
    <n v="0.84"/>
    <n v="0.81599999999999995"/>
    <n v="40.160400000000003"/>
    <n v="162299.95199999999"/>
  </r>
  <r>
    <x v="672"/>
    <x v="0"/>
    <x v="2"/>
    <x v="1"/>
    <s v="December 2019"/>
    <n v="600"/>
    <s v="0.00 kW"/>
    <s v="6,673 kWh"/>
    <s v="Paid"/>
    <x v="0"/>
    <n v="1.1079839962166758"/>
    <n v="1.1079839962166758"/>
    <n v="6673"/>
    <n v="0.84"/>
    <n v="0.81599999999999995"/>
    <n v="0.93070655682200765"/>
    <n v="5445.1679999999997"/>
  </r>
  <r>
    <x v="673"/>
    <x v="0"/>
    <x v="2"/>
    <x v="1"/>
    <s v="September 2019"/>
    <n v="440"/>
    <s v="0.00 kW"/>
    <s v="4,872 kWh"/>
    <s v="Paid"/>
    <x v="0"/>
    <n v="0.80894620553988372"/>
    <n v="0.80894620553988372"/>
    <n v="4872"/>
    <n v="0.84"/>
    <n v="0.81599999999999995"/>
    <n v="0.67951481265350233"/>
    <n v="3975.5519999999997"/>
  </r>
  <r>
    <x v="674"/>
    <x v="0"/>
    <x v="2"/>
    <x v="1"/>
    <s v="September 2019"/>
    <n v="930"/>
    <s v="0.00 kW"/>
    <s v="10,327 kWh"/>
    <s v="Paid"/>
    <x v="0"/>
    <n v="1.7146936503715884"/>
    <n v="1.7146936503715884"/>
    <n v="10327"/>
    <n v="0.84"/>
    <n v="0.81599999999999995"/>
    <n v="1.4403426663121341"/>
    <n v="8426.8320000000003"/>
  </r>
  <r>
    <x v="675"/>
    <x v="0"/>
    <x v="2"/>
    <x v="1"/>
    <s v="December 2019"/>
    <n v="18022.400000000001"/>
    <s v="40.96 kW"/>
    <s v="175,895 kWh"/>
    <s v="Paid"/>
    <x v="0"/>
    <n v="0"/>
    <n v="40.96"/>
    <n v="175895"/>
    <n v="0.84"/>
    <n v="0.81599999999999995"/>
    <n v="34.406399999999998"/>
    <n v="143530.31999999998"/>
  </r>
  <r>
    <x v="676"/>
    <x v="0"/>
    <x v="2"/>
    <x v="1"/>
    <s v="August 2021"/>
    <n v="375"/>
    <s v="0.00 kW"/>
    <s v="4,200 kWh"/>
    <s v="Paid"/>
    <x v="2"/>
    <n v="0.6973674185688653"/>
    <n v="0.6973674185688653"/>
    <n v="4200"/>
    <n v="0.81599999999999995"/>
    <n v="0.84"/>
    <n v="0.56905181355219403"/>
    <n v="3528"/>
  </r>
  <r>
    <x v="677"/>
    <x v="0"/>
    <x v="4"/>
    <x v="1"/>
    <s v="September 2019"/>
    <n v="33207"/>
    <s v="46.56 kW"/>
    <s v="225,496 kWh"/>
    <s v="Paid"/>
    <x v="0"/>
    <n v="0"/>
    <n v="46.56"/>
    <n v="225496"/>
    <n v="0.84"/>
    <n v="0.81599999999999995"/>
    <n v="39.110399999999998"/>
    <n v="184004.73599999998"/>
  </r>
  <r>
    <x v="678"/>
    <x v="0"/>
    <x v="2"/>
    <x v="1"/>
    <s v="September 2019"/>
    <n v="190"/>
    <s v="0.12 kW"/>
    <s v="537 kWh"/>
    <s v="Paid"/>
    <x v="0"/>
    <n v="0"/>
    <n v="0.12"/>
    <n v="537"/>
    <n v="0.84"/>
    <n v="0.81599999999999995"/>
    <n v="0.10079999999999999"/>
    <n v="438.19199999999995"/>
  </r>
  <r>
    <x v="679"/>
    <x v="0"/>
    <x v="3"/>
    <x v="1"/>
    <s v="August 2021"/>
    <n v="10464"/>
    <s v="26.16 kW"/>
    <s v="120,179 kWh"/>
    <s v="Paid"/>
    <x v="2"/>
    <n v="0"/>
    <n v="26.16"/>
    <n v="120179"/>
    <n v="0.81599999999999995"/>
    <n v="0.84"/>
    <n v="21.34656"/>
    <n v="100950.36"/>
  </r>
  <r>
    <x v="680"/>
    <x v="0"/>
    <x v="3"/>
    <x v="1"/>
    <s v="August 2021"/>
    <n v="16058.5"/>
    <s v="38.00 kW"/>
    <s v="191,984 kWh"/>
    <s v="Paid"/>
    <x v="2"/>
    <n v="0"/>
    <n v="38"/>
    <n v="191984"/>
    <n v="0.81599999999999995"/>
    <n v="0.84"/>
    <n v="31.007999999999999"/>
    <n v="161266.56"/>
  </r>
  <r>
    <x v="681"/>
    <x v="0"/>
    <x v="2"/>
    <x v="1"/>
    <s v="December 2019"/>
    <n v="20161.3"/>
    <s v="20.14 kW"/>
    <s v="176,543 kWh"/>
    <s v="Paid"/>
    <x v="0"/>
    <n v="0"/>
    <n v="20.14"/>
    <n v="176543"/>
    <n v="0.84"/>
    <n v="0.81599999999999995"/>
    <n v="16.9176"/>
    <n v="144059.08799999999"/>
  </r>
  <r>
    <x v="682"/>
    <x v="0"/>
    <x v="3"/>
    <x v="1"/>
    <s v="September 2019"/>
    <n v="19240"/>
    <s v="48.10 kW"/>
    <s v="322,517 kWh"/>
    <s v="Paid"/>
    <x v="0"/>
    <n v="0"/>
    <n v="48.1"/>
    <n v="322517"/>
    <n v="0.84"/>
    <n v="0.81599999999999995"/>
    <n v="40.403999999999996"/>
    <n v="263173.87199999997"/>
  </r>
  <r>
    <x v="683"/>
    <x v="0"/>
    <x v="2"/>
    <x v="1"/>
    <s v="September 2019"/>
    <n v="338"/>
    <s v="0.53 kW"/>
    <s v="2,423 kWh"/>
    <s v="Paid"/>
    <x v="0"/>
    <n v="0"/>
    <n v="0.53"/>
    <n v="2423"/>
    <n v="0.84"/>
    <n v="0.81599999999999995"/>
    <n v="0.44519999999999998"/>
    <n v="1977.1679999999999"/>
  </r>
  <r>
    <x v="684"/>
    <x v="0"/>
    <x v="2"/>
    <x v="1"/>
    <s v="September 2019"/>
    <n v="750"/>
    <s v="0.00 kW"/>
    <s v="8,757 kWh"/>
    <s v="Paid"/>
    <x v="0"/>
    <n v="1.454011067716084"/>
    <n v="1.454011067716084"/>
    <n v="8757"/>
    <n v="0.84"/>
    <n v="0.81599999999999995"/>
    <n v="1.2213692968815106"/>
    <n v="7145.7119999999995"/>
  </r>
  <r>
    <x v="685"/>
    <x v="0"/>
    <x v="2"/>
    <x v="1"/>
    <s v="December 2019"/>
    <n v="770"/>
    <s v="0.00 kW"/>
    <s v="8,526 kWh"/>
    <s v="Paid"/>
    <x v="0"/>
    <n v="1.4156558596947966"/>
    <n v="1.4156558596947966"/>
    <n v="8526"/>
    <n v="0.84"/>
    <n v="0.81599999999999995"/>
    <n v="1.1891509221436292"/>
    <n v="6957.2159999999994"/>
  </r>
  <r>
    <x v="686"/>
    <x v="0"/>
    <x v="4"/>
    <x v="1"/>
    <s v="September 2019"/>
    <n v="4407.68"/>
    <s v="11.90 kW"/>
    <s v="76,775 kWh"/>
    <s v="Paid"/>
    <x v="0"/>
    <n v="0"/>
    <n v="11.9"/>
    <n v="76775"/>
    <n v="0.84"/>
    <n v="0.81599999999999995"/>
    <n v="9.9960000000000004"/>
    <n v="62648.399999999994"/>
  </r>
  <r>
    <x v="687"/>
    <x v="0"/>
    <x v="2"/>
    <x v="1"/>
    <s v="September 2019"/>
    <n v="1646.4"/>
    <s v="1.76 kW"/>
    <s v="1,573 kWh"/>
    <s v="Paid"/>
    <x v="0"/>
    <n v="0"/>
    <n v="1.76"/>
    <n v="1573"/>
    <n v="0.84"/>
    <n v="0.81599999999999995"/>
    <n v="1.4783999999999999"/>
    <n v="1283.568"/>
  </r>
  <r>
    <x v="688"/>
    <x v="0"/>
    <x v="2"/>
    <x v="1"/>
    <s v="September 2019"/>
    <n v="1975"/>
    <s v="0.00 kW"/>
    <s v="22,003 kWh"/>
    <s v="Paid"/>
    <x v="0"/>
    <n v="3.653375073993034"/>
    <n v="3.653375073993034"/>
    <n v="22003"/>
    <n v="0.84"/>
    <n v="0.81599999999999995"/>
    <n v="3.0688350621541485"/>
    <n v="17954.448"/>
  </r>
  <r>
    <x v="689"/>
    <x v="0"/>
    <x v="4"/>
    <x v="1"/>
    <s v="September 2019"/>
    <n v="1500"/>
    <s v="0.94 kW"/>
    <s v="4,299 kWh"/>
    <s v="Paid"/>
    <x v="0"/>
    <n v="0"/>
    <n v="0.94"/>
    <n v="4299"/>
    <n v="0.84"/>
    <n v="0.81599999999999995"/>
    <n v="0.78959999999999997"/>
    <n v="3507.9839999999999"/>
  </r>
  <r>
    <x v="690"/>
    <x v="0"/>
    <x v="2"/>
    <x v="1"/>
    <s v="December 2019"/>
    <n v="894"/>
    <s v="0.48 kW"/>
    <s v="3,845 kWh"/>
    <s v="Paid"/>
    <x v="0"/>
    <n v="0"/>
    <n v="0.48"/>
    <n v="3845"/>
    <n v="0.84"/>
    <n v="0.81599999999999995"/>
    <n v="0.40319999999999995"/>
    <n v="3137.52"/>
  </r>
  <r>
    <x v="691"/>
    <x v="0"/>
    <x v="2"/>
    <x v="1"/>
    <s v="September 2019"/>
    <n v="5550"/>
    <s v="9.20 kW"/>
    <s v="43,637 kWh"/>
    <s v="Paid"/>
    <x v="0"/>
    <n v="0"/>
    <n v="9.1999999999999993"/>
    <n v="43637"/>
    <n v="0.84"/>
    <n v="0.81599999999999995"/>
    <n v="7.7279999999999989"/>
    <n v="35607.792000000001"/>
  </r>
  <r>
    <x v="692"/>
    <x v="0"/>
    <x v="2"/>
    <x v="1"/>
    <s v="April 2020"/>
    <n v="8507"/>
    <s v="18.65 kW"/>
    <s v="67,575 kWh"/>
    <s v="Paid"/>
    <x v="1"/>
    <n v="0"/>
    <n v="18.649999999999999"/>
    <n v="67575"/>
    <n v="0.81599999999999995"/>
    <n v="0.84"/>
    <n v="15.218399999999997"/>
    <n v="56763"/>
  </r>
  <r>
    <x v="693"/>
    <x v="0"/>
    <x v="3"/>
    <x v="1"/>
    <s v="April 2020"/>
    <n v="1720"/>
    <s v="4.30 kW"/>
    <s v="19,754 kWh"/>
    <s v="Paid"/>
    <x v="1"/>
    <n v="0"/>
    <n v="4.3"/>
    <n v="19754"/>
    <n v="0.81599999999999995"/>
    <n v="0.84"/>
    <n v="3.5087999999999995"/>
    <n v="16593.36"/>
  </r>
  <r>
    <x v="694"/>
    <x v="0"/>
    <x v="2"/>
    <x v="1"/>
    <s v="September 2019"/>
    <n v="3720"/>
    <s v="9.30 kW"/>
    <s v="34,109 kWh"/>
    <s v="Paid"/>
    <x v="0"/>
    <n v="0"/>
    <n v="9.3000000000000007"/>
    <n v="34109"/>
    <n v="0.84"/>
    <n v="0.81599999999999995"/>
    <n v="7.8120000000000003"/>
    <n v="27832.944"/>
  </r>
  <r>
    <x v="695"/>
    <x v="0"/>
    <x v="3"/>
    <x v="1"/>
    <s v="December 2019"/>
    <n v="37456"/>
    <s v="85.50 kW"/>
    <s v="749,120 kWh"/>
    <s v="Paid"/>
    <x v="0"/>
    <n v="0"/>
    <n v="85.5"/>
    <n v="749120"/>
    <n v="0.84"/>
    <n v="0.81599999999999995"/>
    <n v="71.819999999999993"/>
    <n v="611281.91999999993"/>
  </r>
  <r>
    <x v="696"/>
    <x v="0"/>
    <x v="4"/>
    <x v="1"/>
    <s v="September 2019"/>
    <n v="6311.2"/>
    <s v="0.00 kW"/>
    <s v="63,112 kWh"/>
    <s v="Paid"/>
    <x v="0"/>
    <n v="10.479107743028148"/>
    <n v="10.479107743028148"/>
    <n v="63112"/>
    <n v="0.84"/>
    <n v="0.81599999999999995"/>
    <n v="8.8024505041436445"/>
    <n v="51499.392"/>
  </r>
  <r>
    <x v="697"/>
    <x v="0"/>
    <x v="2"/>
    <x v="1"/>
    <s v="September 2019"/>
    <n v="520"/>
    <s v="1.30 kW"/>
    <s v="3,798 kWh"/>
    <s v="Paid"/>
    <x v="0"/>
    <n v="0"/>
    <n v="1.3"/>
    <n v="3798"/>
    <n v="0.84"/>
    <n v="0.81599999999999995"/>
    <n v="1.0920000000000001"/>
    <n v="3099.1679999999997"/>
  </r>
  <r>
    <x v="698"/>
    <x v="0"/>
    <x v="2"/>
    <x v="1"/>
    <s v="September 2019"/>
    <n v="14450"/>
    <s v="0.00 kW"/>
    <s v="145,250 kWh"/>
    <s v="Paid"/>
    <x v="0"/>
    <n v="24.117289892173257"/>
    <n v="24.117289892173257"/>
    <n v="145250"/>
    <n v="0.84"/>
    <n v="0.81599999999999995"/>
    <n v="20.258523509425537"/>
    <n v="118523.99999999999"/>
  </r>
  <r>
    <x v="699"/>
    <x v="0"/>
    <x v="2"/>
    <x v="1"/>
    <s v="September 2019"/>
    <n v="2740"/>
    <s v="6.85 kW"/>
    <s v="25,872 kWh"/>
    <s v="Paid"/>
    <x v="0"/>
    <n v="0"/>
    <n v="6.85"/>
    <n v="25872"/>
    <n v="0.84"/>
    <n v="0.81599999999999995"/>
    <n v="5.7539999999999996"/>
    <n v="21111.552"/>
  </r>
  <r>
    <x v="700"/>
    <x v="0"/>
    <x v="2"/>
    <x v="1"/>
    <s v="September 2019"/>
    <n v="2680"/>
    <s v="2.75 kW"/>
    <s v="10,740 kWh"/>
    <s v="Paid"/>
    <x v="0"/>
    <n v="0"/>
    <n v="2.75"/>
    <n v="10740"/>
    <n v="0.84"/>
    <n v="0.81599999999999995"/>
    <n v="2.31"/>
    <n v="8763.84"/>
  </r>
  <r>
    <x v="701"/>
    <x v="0"/>
    <x v="2"/>
    <x v="1"/>
    <s v="September 2019"/>
    <n v="396"/>
    <s v="0.41 kW"/>
    <s v="1,586 kWh"/>
    <s v="Paid"/>
    <x v="0"/>
    <n v="0"/>
    <n v="0.41"/>
    <n v="1586"/>
    <n v="0.84"/>
    <n v="0.81599999999999995"/>
    <n v="0.34439999999999998"/>
    <n v="1294.1759999999999"/>
  </r>
  <r>
    <x v="702"/>
    <x v="0"/>
    <x v="2"/>
    <x v="1"/>
    <s v="September 2019"/>
    <n v="550"/>
    <s v="0.00 kW"/>
    <s v="6,132 kWh"/>
    <s v="Paid"/>
    <x v="0"/>
    <n v="1.0181564311105433"/>
    <n v="1.0181564311105433"/>
    <n v="6132"/>
    <n v="0.84"/>
    <n v="0.81599999999999995"/>
    <n v="0.85525140213285633"/>
    <n v="5003.7119999999995"/>
  </r>
  <r>
    <x v="703"/>
    <x v="0"/>
    <x v="2"/>
    <x v="1"/>
    <s v="September 2019"/>
    <n v="800"/>
    <s v="0.47 kW"/>
    <s v="2,149 kWh"/>
    <s v="Paid"/>
    <x v="0"/>
    <n v="0"/>
    <n v="0.47"/>
    <n v="2149"/>
    <n v="0.84"/>
    <n v="0.81599999999999995"/>
    <n v="0.39479999999999998"/>
    <n v="1753.5839999999998"/>
  </r>
  <r>
    <x v="704"/>
    <x v="0"/>
    <x v="4"/>
    <x v="1"/>
    <s v="December 2019"/>
    <n v="5772.35"/>
    <s v="31.74 kW"/>
    <s v="237,114 kWh"/>
    <s v="Paid"/>
    <x v="0"/>
    <n v="0"/>
    <n v="31.74"/>
    <n v="237114"/>
    <n v="0.84"/>
    <n v="0.81599999999999995"/>
    <n v="26.661599999999996"/>
    <n v="193485.02399999998"/>
  </r>
  <r>
    <x v="705"/>
    <x v="0"/>
    <x v="2"/>
    <x v="1"/>
    <s v="April 2020"/>
    <n v="4870"/>
    <s v="5.30 kW"/>
    <s v="49,216 kWh"/>
    <s v="Paid"/>
    <x v="1"/>
    <n v="0"/>
    <n v="5.3"/>
    <n v="49216"/>
    <n v="0.81599999999999995"/>
    <n v="0.84"/>
    <n v="4.3247999999999998"/>
    <n v="41341.439999999995"/>
  </r>
  <r>
    <x v="706"/>
    <x v="0"/>
    <x v="4"/>
    <x v="1"/>
    <s v="September 2019"/>
    <n v="5610"/>
    <s v="14.43 kW"/>
    <s v="54,369 kWh"/>
    <s v="Paid"/>
    <x v="0"/>
    <n v="0"/>
    <n v="14.43"/>
    <n v="54369"/>
    <n v="0.84"/>
    <n v="0.81599999999999995"/>
    <n v="12.1212"/>
    <n v="44365.103999999999"/>
  </r>
  <r>
    <x v="707"/>
    <x v="0"/>
    <x v="2"/>
    <x v="1"/>
    <s v="September 2019"/>
    <n v="2031"/>
    <s v="1.49 kW"/>
    <s v="6,859 kWh"/>
    <s v="Paid"/>
    <x v="0"/>
    <n v="0"/>
    <n v="1.49"/>
    <n v="6859"/>
    <n v="0.84"/>
    <n v="0.81599999999999995"/>
    <n v="1.2516"/>
    <n v="5596.9439999999995"/>
  </r>
  <r>
    <x v="708"/>
    <x v="0"/>
    <x v="2"/>
    <x v="1"/>
    <s v="August 2021"/>
    <n v="5929"/>
    <s v="14.55 kW"/>
    <s v="55,390 kWh"/>
    <s v="Paid"/>
    <x v="2"/>
    <n v="0"/>
    <n v="14.55"/>
    <n v="55390"/>
    <n v="0.81599999999999995"/>
    <n v="0.84"/>
    <n v="11.8728"/>
    <n v="46527.6"/>
  </r>
  <r>
    <x v="709"/>
    <x v="0"/>
    <x v="4"/>
    <x v="1"/>
    <s v="December 2019"/>
    <n v="13360"/>
    <s v="18.22 kW"/>
    <s v="103,946 kWh"/>
    <s v="Paid"/>
    <x v="0"/>
    <n v="0"/>
    <n v="18.22"/>
    <n v="103946"/>
    <n v="0.84"/>
    <n v="0.81599999999999995"/>
    <n v="15.304799999999998"/>
    <n v="84819.936000000002"/>
  </r>
  <r>
    <x v="710"/>
    <x v="0"/>
    <x v="2"/>
    <x v="1"/>
    <s v="December 2020"/>
    <n v="880"/>
    <s v="1.40 kW"/>
    <s v="5,597 kWh"/>
    <s v="Paid"/>
    <x v="1"/>
    <n v="0"/>
    <n v="1.4"/>
    <n v="5597"/>
    <n v="0.81599999999999995"/>
    <n v="0.84"/>
    <n v="1.1423999999999999"/>
    <n v="4701.4799999999996"/>
  </r>
  <r>
    <x v="711"/>
    <x v="0"/>
    <x v="4"/>
    <x v="1"/>
    <s v="December 2019"/>
    <n v="7771.5"/>
    <s v="26.00 kW"/>
    <s v="129,786 kWh"/>
    <s v="Paid"/>
    <x v="0"/>
    <n v="0"/>
    <n v="26"/>
    <n v="129786"/>
    <n v="0.84"/>
    <n v="0.81599999999999995"/>
    <n v="21.84"/>
    <n v="105905.37599999999"/>
  </r>
  <r>
    <x v="712"/>
    <x v="0"/>
    <x v="4"/>
    <x v="1"/>
    <s v="December 2019"/>
    <n v="7840"/>
    <s v="19.60 kW"/>
    <s v="111,904 kWh"/>
    <s v="Paid"/>
    <x v="0"/>
    <n v="0"/>
    <n v="19.600000000000001"/>
    <n v="111904"/>
    <n v="0.84"/>
    <n v="0.81599999999999995"/>
    <n v="16.464000000000002"/>
    <n v="91313.66399999999"/>
  </r>
  <r>
    <x v="713"/>
    <x v="0"/>
    <x v="2"/>
    <x v="1"/>
    <s v="September 2019"/>
    <n v="1600"/>
    <s v="2.95 kW"/>
    <s v="11,636 kWh"/>
    <s v="Paid"/>
    <x v="0"/>
    <n v="0"/>
    <n v="2.95"/>
    <n v="11636"/>
    <n v="0.84"/>
    <n v="0.81599999999999995"/>
    <n v="2.4780000000000002"/>
    <n v="9494.9759999999987"/>
  </r>
  <r>
    <x v="714"/>
    <x v="0"/>
    <x v="2"/>
    <x v="1"/>
    <s v="September 2019"/>
    <n v="2920"/>
    <s v="7.30 kW"/>
    <s v="26,638 kWh"/>
    <s v="Paid"/>
    <x v="0"/>
    <n v="0"/>
    <n v="7.3"/>
    <n v="26638"/>
    <n v="0.84"/>
    <n v="0.81599999999999995"/>
    <n v="6.1319999999999997"/>
    <n v="21736.608"/>
  </r>
  <r>
    <x v="715"/>
    <x v="0"/>
    <x v="4"/>
    <x v="1"/>
    <s v="December 2019"/>
    <n v="10998.79"/>
    <s v="0.00 kW"/>
    <s v="131,851 kWh"/>
    <s v="Paid"/>
    <x v="0"/>
    <n v="21.892521787077012"/>
    <n v="21.892521787077012"/>
    <n v="131851"/>
    <n v="0.84"/>
    <n v="0.81599999999999995"/>
    <n v="18.38971830114469"/>
    <n v="107590.416"/>
  </r>
  <r>
    <x v="716"/>
    <x v="0"/>
    <x v="2"/>
    <x v="1"/>
    <s v="December 2019"/>
    <n v="2027.73"/>
    <s v="1.46 kW"/>
    <s v="1,142 kWh"/>
    <s v="Paid"/>
    <x v="0"/>
    <n v="0"/>
    <n v="1.46"/>
    <n v="1142"/>
    <n v="0.84"/>
    <n v="0.81599999999999995"/>
    <n v="1.2263999999999999"/>
    <n v="931.87199999999996"/>
  </r>
  <r>
    <x v="717"/>
    <x v="0"/>
    <x v="3"/>
    <x v="8"/>
    <s v="March 2019"/>
    <n v="508034.25"/>
    <s v="1,460.00 kW"/>
    <s v="11,188,000 kWh"/>
    <s v="Paid"/>
    <x v="0"/>
    <n v="0"/>
    <m/>
    <n v="11188000"/>
    <n v="1"/>
    <n v="1"/>
    <n v="0"/>
    <n v="11188000"/>
  </r>
  <r>
    <x v="717"/>
    <x v="0"/>
    <x v="3"/>
    <x v="8"/>
    <s v="March 2019"/>
    <n v="508034.25"/>
    <s v="0.00 kW"/>
    <s v="0 kWh"/>
    <s v="Paid"/>
    <x v="0"/>
    <n v="0"/>
    <n v="0"/>
    <n v="0"/>
    <n v="1"/>
    <n v="1"/>
    <n v="0"/>
    <n v="0"/>
  </r>
  <r>
    <x v="717"/>
    <x v="0"/>
    <x v="3"/>
    <x v="8"/>
    <s v="March 2019"/>
    <n v="508034.25"/>
    <s v="0.00 kW"/>
    <s v="0 kWh"/>
    <s v="Paid"/>
    <x v="0"/>
    <n v="0"/>
    <n v="0"/>
    <n v="0"/>
    <n v="1"/>
    <n v="1"/>
    <n v="0"/>
    <n v="0"/>
  </r>
  <r>
    <x v="718"/>
    <x v="0"/>
    <x v="2"/>
    <x v="1"/>
    <s v="September 2019"/>
    <n v="1510"/>
    <s v="2.87 kW"/>
    <s v="14,194 kWh"/>
    <s v="Paid"/>
    <x v="0"/>
    <n v="0"/>
    <n v="2.87"/>
    <n v="14194"/>
    <n v="0.84"/>
    <n v="0.81599999999999995"/>
    <n v="2.4108000000000001"/>
    <n v="11582.304"/>
  </r>
  <r>
    <x v="719"/>
    <x v="0"/>
    <x v="4"/>
    <x v="1"/>
    <s v="September 2019"/>
    <n v="3388.86"/>
    <s v="7.96 kW"/>
    <s v="40,478 kWh"/>
    <s v="Paid"/>
    <x v="0"/>
    <n v="0"/>
    <n v="7.96"/>
    <n v="40478"/>
    <n v="0.84"/>
    <n v="0.81599999999999995"/>
    <n v="6.6863999999999999"/>
    <n v="33030.047999999995"/>
  </r>
  <r>
    <x v="720"/>
    <x v="0"/>
    <x v="2"/>
    <x v="1"/>
    <s v="September 2019"/>
    <n v="2334"/>
    <s v="2.70 kW"/>
    <s v="12,384 kWh"/>
    <s v="Paid"/>
    <x v="0"/>
    <n v="0"/>
    <n v="2.7"/>
    <n v="12384"/>
    <n v="0.84"/>
    <n v="0.81599999999999995"/>
    <n v="2.2680000000000002"/>
    <n v="10105.343999999999"/>
  </r>
  <r>
    <x v="721"/>
    <x v="0"/>
    <x v="2"/>
    <x v="1"/>
    <s v="September 2019"/>
    <n v="496"/>
    <s v="1.24 kW"/>
    <s v="9,093 kWh"/>
    <s v="Paid"/>
    <x v="0"/>
    <n v="0"/>
    <n v="1.24"/>
    <n v="9093"/>
    <n v="0.84"/>
    <n v="0.81599999999999995"/>
    <n v="1.0415999999999999"/>
    <n v="7419.8879999999999"/>
  </r>
  <r>
    <x v="722"/>
    <x v="0"/>
    <x v="2"/>
    <x v="1"/>
    <s v="September 2019"/>
    <n v="1972.1"/>
    <s v="2.04 kW"/>
    <s v="21,003 kWh"/>
    <s v="Paid"/>
    <x v="0"/>
    <n v="0"/>
    <n v="2.04"/>
    <n v="21003"/>
    <n v="0.84"/>
    <n v="0.81599999999999995"/>
    <n v="1.7136"/>
    <n v="17138.448"/>
  </r>
  <r>
    <x v="723"/>
    <x v="0"/>
    <x v="3"/>
    <x v="1"/>
    <s v="September 2019"/>
    <n v="13920"/>
    <s v="27.32 kW"/>
    <s v="151,042 kWh"/>
    <s v="Paid"/>
    <x v="0"/>
    <n v="0"/>
    <n v="27.32"/>
    <n v="151042"/>
    <n v="0.84"/>
    <n v="0.81599999999999995"/>
    <n v="22.948799999999999"/>
    <n v="123250.272"/>
  </r>
  <r>
    <x v="724"/>
    <x v="0"/>
    <x v="2"/>
    <x v="1"/>
    <s v="September 2019"/>
    <n v="825"/>
    <s v="0.00 kW"/>
    <s v="9,240 kWh"/>
    <s v="Paid"/>
    <x v="0"/>
    <n v="1.5342083208515036"/>
    <n v="1.5342083208515036"/>
    <n v="9240"/>
    <n v="0.84"/>
    <n v="0.81599999999999995"/>
    <n v="1.2887349895152629"/>
    <n v="7539.8399999999992"/>
  </r>
  <r>
    <x v="725"/>
    <x v="0"/>
    <x v="2"/>
    <x v="1"/>
    <s v="September 2019"/>
    <n v="1105"/>
    <s v="0.00 kW"/>
    <s v="12,264 kWh"/>
    <s v="Paid"/>
    <x v="0"/>
    <n v="2.0363128622210867"/>
    <n v="2.0363128622210867"/>
    <n v="12264"/>
    <n v="0.84"/>
    <n v="0.81599999999999995"/>
    <n v="1.7105028042657127"/>
    <n v="10007.423999999999"/>
  </r>
  <r>
    <x v="726"/>
    <x v="0"/>
    <x v="1"/>
    <x v="1"/>
    <s v="September 2019"/>
    <n v="550"/>
    <s v="0.34 kW"/>
    <s v="1,576 kWh"/>
    <s v="Paid"/>
    <x v="0"/>
    <n v="0"/>
    <n v="0.34"/>
    <n v="1576"/>
    <n v="0.84"/>
    <n v="0.81599999999999995"/>
    <n v="0.28560000000000002"/>
    <n v="1286.0159999999998"/>
  </r>
  <r>
    <x v="727"/>
    <x v="0"/>
    <x v="2"/>
    <x v="1"/>
    <s v="September 2019"/>
    <n v="3200"/>
    <s v="8.00 kW"/>
    <s v="30,050 kWh"/>
    <s v="Paid"/>
    <x v="0"/>
    <n v="0"/>
    <n v="8"/>
    <n v="30050"/>
    <n v="0.84"/>
    <n v="0.81599999999999995"/>
    <n v="6.72"/>
    <n v="24520.799999999999"/>
  </r>
  <r>
    <x v="728"/>
    <x v="0"/>
    <x v="2"/>
    <x v="1"/>
    <s v="September 2019"/>
    <n v="2168"/>
    <s v="1.34 kW"/>
    <s v="7,815 kWh"/>
    <s v="Paid"/>
    <x v="0"/>
    <n v="0"/>
    <n v="1.34"/>
    <n v="7815"/>
    <n v="0.84"/>
    <n v="0.81599999999999995"/>
    <n v="1.1255999999999999"/>
    <n v="6377.04"/>
  </r>
  <r>
    <x v="729"/>
    <x v="0"/>
    <x v="1"/>
    <x v="1"/>
    <s v="December 2019"/>
    <n v="2912"/>
    <s v="7.28 kW"/>
    <s v="37,908 kWh"/>
    <s v="Paid"/>
    <x v="0"/>
    <n v="0"/>
    <n v="7.28"/>
    <n v="37908"/>
    <n v="0.84"/>
    <n v="0.81599999999999995"/>
    <n v="6.1151999999999997"/>
    <n v="30932.927999999996"/>
  </r>
  <r>
    <x v="730"/>
    <x v="0"/>
    <x v="4"/>
    <x v="1"/>
    <s v="December 2019"/>
    <n v="14920"/>
    <s v="37.30 kW"/>
    <s v="226,783 kWh"/>
    <s v="Paid"/>
    <x v="0"/>
    <n v="0"/>
    <n v="37.299999999999997"/>
    <n v="226783"/>
    <n v="0.84"/>
    <n v="0.81599999999999995"/>
    <n v="31.331999999999997"/>
    <n v="185054.92799999999"/>
  </r>
  <r>
    <x v="731"/>
    <x v="0"/>
    <x v="2"/>
    <x v="1"/>
    <s v="September 2019"/>
    <n v="1935.42"/>
    <s v="4.57 kW"/>
    <s v="18,623 kWh"/>
    <s v="Paid"/>
    <x v="0"/>
    <n v="0"/>
    <n v="4.57"/>
    <n v="18623"/>
    <n v="0.84"/>
    <n v="0.81599999999999995"/>
    <n v="3.8388"/>
    <n v="15196.367999999999"/>
  </r>
  <r>
    <x v="732"/>
    <x v="0"/>
    <x v="2"/>
    <x v="1"/>
    <s v="September 2019"/>
    <n v="17600"/>
    <s v="10.30 kW"/>
    <s v="47,299 kWh"/>
    <s v="Paid"/>
    <x v="0"/>
    <n v="0"/>
    <n v="10.3"/>
    <n v="47299"/>
    <n v="0.84"/>
    <n v="0.81599999999999995"/>
    <n v="8.652000000000001"/>
    <n v="38595.983999999997"/>
  </r>
  <r>
    <x v="733"/>
    <x v="0"/>
    <x v="2"/>
    <x v="1"/>
    <s v="December 2019"/>
    <n v="13351.8"/>
    <s v="18.77 kW"/>
    <s v="81,025 kWh"/>
    <s v="Paid"/>
    <x v="0"/>
    <n v="0"/>
    <n v="18.77"/>
    <n v="81025"/>
    <n v="0.84"/>
    <n v="0.81599999999999995"/>
    <n v="15.7668"/>
    <n v="66116.399999999994"/>
  </r>
  <r>
    <x v="734"/>
    <x v="0"/>
    <x v="1"/>
    <x v="1"/>
    <s v="December 2019"/>
    <n v="4015.2"/>
    <s v="0.00 kW"/>
    <s v="40,152 kWh"/>
    <s v="Paid"/>
    <x v="0"/>
    <n v="6.6668325215183515"/>
    <n v="6.6668325215183515"/>
    <n v="40152"/>
    <n v="0.84"/>
    <n v="0.81599999999999995"/>
    <n v="5.6001393180754153"/>
    <n v="32764.031999999999"/>
  </r>
  <r>
    <x v="735"/>
    <x v="0"/>
    <x v="2"/>
    <x v="1"/>
    <s v="September 2019"/>
    <n v="200"/>
    <s v="0.00 kW"/>
    <s v="2,335 kWh"/>
    <s v="Paid"/>
    <x v="0"/>
    <n v="0.38770307675197629"/>
    <n v="0.38770307675197629"/>
    <n v="2335"/>
    <n v="0.84"/>
    <n v="0.81599999999999995"/>
    <n v="0.32567058447166009"/>
    <n v="1905.36"/>
  </r>
  <r>
    <x v="736"/>
    <x v="0"/>
    <x v="2"/>
    <x v="1"/>
    <s v="August 2021"/>
    <n v="2025"/>
    <s v="4.50 kW"/>
    <s v="18,821 kWh"/>
    <s v="Paid"/>
    <x v="2"/>
    <n v="0"/>
    <n v="4.5"/>
    <n v="18821"/>
    <n v="0.81599999999999995"/>
    <n v="0.84"/>
    <n v="3.6719999999999997"/>
    <n v="15809.64"/>
  </r>
  <r>
    <x v="737"/>
    <x v="0"/>
    <x v="4"/>
    <x v="1"/>
    <s v="December 2020"/>
    <n v="10739.1"/>
    <s v="12.67 kW"/>
    <s v="107,391 kWh"/>
    <s v="Paid"/>
    <x v="1"/>
    <n v="0"/>
    <n v="12.67"/>
    <n v="107391"/>
    <n v="0.81599999999999995"/>
    <n v="0.84"/>
    <n v="10.338719999999999"/>
    <n v="90208.44"/>
  </r>
  <r>
    <x v="738"/>
    <x v="0"/>
    <x v="2"/>
    <x v="1"/>
    <s v="September 2019"/>
    <n v="3220.8"/>
    <s v="0.00 kW"/>
    <s v="37,486 kWh"/>
    <s v="Paid"/>
    <x v="0"/>
    <n v="6.2241702505886867"/>
    <n v="6.2241702505886867"/>
    <n v="37486"/>
    <n v="0.84"/>
    <n v="0.81599999999999995"/>
    <n v="5.2283030104944963"/>
    <n v="30588.575999999997"/>
  </r>
  <r>
    <x v="739"/>
    <x v="0"/>
    <x v="3"/>
    <x v="1"/>
    <s v="September 2019"/>
    <n v="34980"/>
    <s v="88.70 kW"/>
    <s v="505,520 kWh"/>
    <s v="Paid"/>
    <x v="0"/>
    <n v="0"/>
    <n v="88.7"/>
    <n v="505520"/>
    <n v="0.84"/>
    <n v="0.81599999999999995"/>
    <n v="74.507999999999996"/>
    <n v="412504.31999999995"/>
  </r>
  <r>
    <x v="740"/>
    <x v="0"/>
    <x v="2"/>
    <x v="1"/>
    <s v="September 2019"/>
    <n v="6520"/>
    <s v="16.30 kW"/>
    <s v="48,950 kWh"/>
    <s v="Paid"/>
    <x v="0"/>
    <n v="0"/>
    <n v="16.3"/>
    <n v="48950"/>
    <n v="0.84"/>
    <n v="0.81599999999999995"/>
    <n v="13.692"/>
    <n v="39943.199999999997"/>
  </r>
  <r>
    <x v="741"/>
    <x v="0"/>
    <x v="2"/>
    <x v="1"/>
    <s v="September 2019"/>
    <n v="1229.52"/>
    <s v="0.97 kW"/>
    <s v="4,472 kWh"/>
    <s v="Paid"/>
    <x v="0"/>
    <n v="0"/>
    <n v="0.97"/>
    <n v="4472"/>
    <n v="0.84"/>
    <n v="0.81599999999999995"/>
    <n v="0.81479999999999997"/>
    <n v="3649.1519999999996"/>
  </r>
  <r>
    <x v="742"/>
    <x v="0"/>
    <x v="2"/>
    <x v="1"/>
    <s v="September 2019"/>
    <n v="11072"/>
    <s v="13.84 kW"/>
    <s v="56,400 kWh"/>
    <s v="Paid"/>
    <x v="0"/>
    <n v="0"/>
    <n v="13.84"/>
    <n v="56400"/>
    <n v="0.84"/>
    <n v="0.81599999999999995"/>
    <n v="11.625599999999999"/>
    <n v="46022.399999999994"/>
  </r>
  <r>
    <x v="743"/>
    <x v="0"/>
    <x v="2"/>
    <x v="1"/>
    <s v="September 2019"/>
    <n v="1360"/>
    <s v="3.40 kW"/>
    <s v="15,732 kWh"/>
    <s v="Paid"/>
    <x v="0"/>
    <n v="0"/>
    <n v="3.4"/>
    <n v="15732"/>
    <n v="0.84"/>
    <n v="0.81599999999999995"/>
    <n v="2.8559999999999999"/>
    <n v="12837.312"/>
  </r>
  <r>
    <x v="744"/>
    <x v="0"/>
    <x v="2"/>
    <x v="1"/>
    <s v="December 2019"/>
    <n v="17993.45"/>
    <s v="39.96 kW"/>
    <s v="204,131 kWh"/>
    <s v="Paid"/>
    <x v="0"/>
    <n v="0"/>
    <n v="39.96"/>
    <n v="204131"/>
    <n v="0.84"/>
    <n v="0.81599999999999995"/>
    <n v="33.566400000000002"/>
    <n v="166570.89599999998"/>
  </r>
  <r>
    <x v="745"/>
    <x v="0"/>
    <x v="2"/>
    <x v="1"/>
    <s v="September 2019"/>
    <n v="1016"/>
    <s v="0.34 kW"/>
    <s v="11,305 kWh"/>
    <s v="Paid"/>
    <x v="0"/>
    <n v="0"/>
    <n v="0.34"/>
    <n v="11305"/>
    <n v="0.84"/>
    <n v="0.81599999999999995"/>
    <n v="0.28560000000000002"/>
    <n v="9224.8799999999992"/>
  </r>
  <r>
    <x v="746"/>
    <x v="0"/>
    <x v="2"/>
    <x v="1"/>
    <s v="September 2019"/>
    <n v="480"/>
    <s v="1.20 kW"/>
    <s v="4,235 kWh"/>
    <s v="Paid"/>
    <x v="0"/>
    <n v="0"/>
    <n v="1.2"/>
    <n v="4235"/>
    <n v="0.84"/>
    <n v="0.81599999999999995"/>
    <n v="1.008"/>
    <n v="3455.7599999999998"/>
  </r>
  <r>
    <x v="747"/>
    <x v="0"/>
    <x v="2"/>
    <x v="1"/>
    <s v="December 2019"/>
    <n v="2770"/>
    <s v="3.14 kW"/>
    <s v="12,046 kWh"/>
    <s v="Paid"/>
    <x v="0"/>
    <n v="0"/>
    <n v="3.14"/>
    <n v="12046"/>
    <n v="0.84"/>
    <n v="0.81599999999999995"/>
    <n v="2.6375999999999999"/>
    <n v="9829.5360000000001"/>
  </r>
  <r>
    <x v="748"/>
    <x v="0"/>
    <x v="3"/>
    <x v="1"/>
    <s v="September 2019"/>
    <n v="39760"/>
    <s v="99.40 kW"/>
    <s v="566,182 kWh"/>
    <s v="Paid"/>
    <x v="0"/>
    <n v="0"/>
    <n v="99.4"/>
    <n v="566182"/>
    <n v="0.84"/>
    <n v="0.81599999999999995"/>
    <n v="83.495999999999995"/>
    <n v="462004.51199999999"/>
  </r>
  <r>
    <x v="749"/>
    <x v="0"/>
    <x v="4"/>
    <x v="1"/>
    <s v="December 2019"/>
    <n v="3686"/>
    <s v="2.47 kW"/>
    <s v="11,350 kWh"/>
    <s v="Paid"/>
    <x v="0"/>
    <n v="0"/>
    <n v="2.4700000000000002"/>
    <n v="11350"/>
    <n v="0.84"/>
    <n v="0.81599999999999995"/>
    <n v="2.0748000000000002"/>
    <n v="9261.5999999999985"/>
  </r>
  <r>
    <x v="750"/>
    <x v="0"/>
    <x v="2"/>
    <x v="1"/>
    <s v="August 2021"/>
    <n v="520"/>
    <s v="0.32 kW"/>
    <s v="1,469 kWh"/>
    <s v="Paid"/>
    <x v="2"/>
    <n v="0"/>
    <n v="0.32"/>
    <n v="1469"/>
    <n v="0.81599999999999995"/>
    <n v="0.84"/>
    <n v="0.26111999999999996"/>
    <n v="1233.96"/>
  </r>
  <r>
    <x v="751"/>
    <x v="0"/>
    <x v="2"/>
    <x v="1"/>
    <s v="September 2019"/>
    <n v="480"/>
    <s v="1.20 kW"/>
    <s v="9,106 kWh"/>
    <s v="Paid"/>
    <x v="0"/>
    <n v="0"/>
    <n v="1.2"/>
    <n v="9106"/>
    <n v="0.84"/>
    <n v="0.81599999999999995"/>
    <n v="1.008"/>
    <n v="7430.4959999999992"/>
  </r>
  <r>
    <x v="752"/>
    <x v="0"/>
    <x v="2"/>
    <x v="1"/>
    <s v="December 2019"/>
    <n v="606.45000000000005"/>
    <s v="0.00 kW"/>
    <s v="9,316 kWh"/>
    <s v="Paid"/>
    <x v="0"/>
    <n v="1.5468273503303687"/>
    <n v="1.5468273503303687"/>
    <n v="9316"/>
    <n v="0.84"/>
    <n v="0.81599999999999995"/>
    <n v="1.2993349742775095"/>
    <n v="7601.8559999999998"/>
  </r>
  <r>
    <x v="753"/>
    <x v="0"/>
    <x v="4"/>
    <x v="1"/>
    <s v="September 2019"/>
    <n v="4065"/>
    <s v="12.10 kW"/>
    <s v="39,389 kWh"/>
    <s v="Paid"/>
    <x v="0"/>
    <n v="0"/>
    <n v="12.1"/>
    <n v="39389"/>
    <n v="0.84"/>
    <n v="0.81599999999999995"/>
    <n v="10.164"/>
    <n v="32141.423999999999"/>
  </r>
  <r>
    <x v="754"/>
    <x v="0"/>
    <x v="2"/>
    <x v="1"/>
    <s v="August 2021"/>
    <n v="3214.2"/>
    <s v="2.86 kW"/>
    <s v="13,117 kWh"/>
    <s v="Paid"/>
    <x v="2"/>
    <n v="0"/>
    <n v="2.86"/>
    <n v="13117"/>
    <n v="0.81599999999999995"/>
    <n v="0.84"/>
    <n v="2.3337599999999998"/>
    <n v="11018.279999999999"/>
  </r>
  <r>
    <x v="755"/>
    <x v="0"/>
    <x v="2"/>
    <x v="1"/>
    <s v="August 2021"/>
    <n v="38304.5"/>
    <s v="40.01 kW"/>
    <s v="164,907 kWh"/>
    <s v="Paid"/>
    <x v="2"/>
    <n v="0"/>
    <n v="40.01"/>
    <n v="164907"/>
    <n v="0.81599999999999995"/>
    <n v="0.84"/>
    <n v="32.648159999999997"/>
    <n v="138521.88"/>
  </r>
  <r>
    <x v="756"/>
    <x v="0"/>
    <x v="2"/>
    <x v="1"/>
    <s v="August 2021"/>
    <n v="11460.4"/>
    <s v="11.14 kW"/>
    <s v="57,819 kWh"/>
    <s v="Paid"/>
    <x v="2"/>
    <n v="0"/>
    <n v="11.14"/>
    <n v="57819"/>
    <n v="0.81599999999999995"/>
    <n v="0.84"/>
    <n v="9.0902399999999997"/>
    <n v="48567.96"/>
  </r>
  <r>
    <x v="757"/>
    <x v="0"/>
    <x v="1"/>
    <x v="1"/>
    <s v="December 2019"/>
    <n v="33585.35"/>
    <s v="71.62 kW"/>
    <s v="671,707 kWh"/>
    <s v="Paid"/>
    <x v="0"/>
    <n v="0"/>
    <n v="71.62"/>
    <n v="671707"/>
    <n v="0.84"/>
    <n v="0.81599999999999995"/>
    <n v="60.160800000000002"/>
    <n v="548112.91200000001"/>
  </r>
  <r>
    <x v="758"/>
    <x v="0"/>
    <x v="2"/>
    <x v="1"/>
    <s v="September 2019"/>
    <n v="770"/>
    <s v="0.57 kW"/>
    <s v="2,627 kWh"/>
    <s v="Paid"/>
    <x v="0"/>
    <n v="0"/>
    <n v="0.56999999999999995"/>
    <n v="2627"/>
    <n v="0.84"/>
    <n v="0.81599999999999995"/>
    <n v="0.47879999999999995"/>
    <n v="2143.6320000000001"/>
  </r>
  <r>
    <x v="759"/>
    <x v="0"/>
    <x v="4"/>
    <x v="1"/>
    <s v="September 2019"/>
    <n v="7314"/>
    <s v="16.86 kW"/>
    <s v="83,004 kWh"/>
    <s v="Paid"/>
    <x v="0"/>
    <n v="0"/>
    <n v="16.86"/>
    <n v="83004"/>
    <n v="0.84"/>
    <n v="0.81599999999999995"/>
    <n v="14.1624"/>
    <n v="67731.263999999996"/>
  </r>
  <r>
    <x v="760"/>
    <x v="0"/>
    <x v="2"/>
    <x v="1"/>
    <s v="August 2020"/>
    <n v="3525"/>
    <s v="0.50 kW"/>
    <s v="39,166 kWh"/>
    <s v="Paid"/>
    <x v="1"/>
    <n v="0"/>
    <n v="0.5"/>
    <n v="39166"/>
    <n v="0.81599999999999995"/>
    <n v="0.84"/>
    <n v="0.40799999999999997"/>
    <n v="32899.440000000002"/>
  </r>
  <r>
    <x v="761"/>
    <x v="0"/>
    <x v="4"/>
    <x v="1"/>
    <s v="August 2021"/>
    <n v="2800"/>
    <s v="1.75 kW"/>
    <s v="8,026 kWh"/>
    <s v="Paid"/>
    <x v="2"/>
    <n v="0"/>
    <n v="1.75"/>
    <n v="8026"/>
    <n v="0.81599999999999995"/>
    <n v="0.84"/>
    <n v="1.4279999999999999"/>
    <n v="6741.84"/>
  </r>
  <r>
    <x v="762"/>
    <x v="0"/>
    <x v="3"/>
    <x v="1"/>
    <s v="September 2019"/>
    <n v="10985.7"/>
    <s v="28.80 kW"/>
    <s v="173,292 kWh"/>
    <s v="Paid"/>
    <x v="0"/>
    <n v="0"/>
    <n v="28.8"/>
    <n v="173292"/>
    <n v="0.84"/>
    <n v="0.81599999999999995"/>
    <n v="24.192"/>
    <n v="141406.272"/>
  </r>
  <r>
    <x v="763"/>
    <x v="0"/>
    <x v="4"/>
    <x v="1"/>
    <s v="August 2021"/>
    <n v="2376"/>
    <s v="6.44 kW"/>
    <s v="25,108 kWh"/>
    <s v="Paid"/>
    <x v="2"/>
    <n v="0"/>
    <n v="6.44"/>
    <n v="25108"/>
    <n v="0.81599999999999995"/>
    <n v="0.84"/>
    <n v="5.2550400000000002"/>
    <n v="21090.719999999998"/>
  </r>
  <r>
    <x v="764"/>
    <x v="0"/>
    <x v="2"/>
    <x v="1"/>
    <s v="September 2019"/>
    <n v="2762.1"/>
    <s v="7.20 kW"/>
    <s v="42,999 kWh"/>
    <s v="Paid"/>
    <x v="0"/>
    <n v="0"/>
    <n v="7.2"/>
    <n v="42999"/>
    <n v="0.84"/>
    <n v="0.81599999999999995"/>
    <n v="6.048"/>
    <n v="35087.184000000001"/>
  </r>
  <r>
    <x v="765"/>
    <x v="0"/>
    <x v="2"/>
    <x v="1"/>
    <s v="September 2019"/>
    <n v="2400"/>
    <s v="6.00 kW"/>
    <s v="22,507 kWh"/>
    <s v="Paid"/>
    <x v="0"/>
    <n v="0"/>
    <n v="6"/>
    <n v="22507"/>
    <n v="0.84"/>
    <n v="0.81599999999999995"/>
    <n v="5.04"/>
    <n v="18365.712"/>
  </r>
  <r>
    <x v="766"/>
    <x v="0"/>
    <x v="4"/>
    <x v="1"/>
    <s v="August 2020"/>
    <n v="11120"/>
    <s v="27.80 kW"/>
    <s v="167,751 kWh"/>
    <s v="Paid"/>
    <x v="1"/>
    <n v="0"/>
    <n v="27.8"/>
    <n v="167751"/>
    <n v="0.81599999999999995"/>
    <n v="0.84"/>
    <n v="22.684799999999999"/>
    <n v="140910.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124508-B93C-4EC5-A461-AFAB2038D4B8}"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I10:AK597" firstHeaderRow="0" firstDataRow="1" firstDataCol="1" rowPageCount="2" colPageCount="1"/>
  <pivotFields count="17">
    <pivotField axis="axisRow" compact="0" outline="0" showAll="0">
      <items count="792">
        <item m="1" x="767"/>
        <item m="1" x="768"/>
        <item m="1" x="769"/>
        <item m="1" x="770"/>
        <item m="1" x="771"/>
        <item m="1" x="772"/>
        <item m="1" x="787"/>
        <item m="1" x="773"/>
        <item m="1" x="774"/>
        <item m="1" x="775"/>
        <item m="1" x="776"/>
        <item m="1" x="790"/>
        <item m="1" x="777"/>
        <item m="1" x="778"/>
        <item m="1" x="779"/>
        <item m="1" x="786"/>
        <item m="1" x="788"/>
        <item m="1" x="789"/>
        <item m="1" x="780"/>
        <item m="1" x="781"/>
        <item m="1" x="782"/>
        <item m="1" x="783"/>
        <item m="1" x="784"/>
        <item m="1" x="7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defaultSubtotal="0">
      <items count="12">
        <item h="1" x="4"/>
        <item h="1" m="1" x="10"/>
        <item h="1" x="5"/>
        <item h="1" x="0"/>
        <item h="1" x="6"/>
        <item h="1" x="7"/>
        <item h="1" x="8"/>
        <item x="1"/>
        <item m="1" x="11"/>
        <item h="1" x="3"/>
        <item h="1" x="2"/>
        <item h="1" m="1"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5">
        <item x="0"/>
        <item x="1"/>
        <item x="2"/>
        <item m="1" x="3"/>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1">
    <field x="0"/>
  </rowFields>
  <rowItems count="587">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7"/>
    </i>
    <i>
      <x v="509"/>
    </i>
    <i>
      <x v="544"/>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t="grand">
      <x/>
    </i>
  </rowItems>
  <colFields count="1">
    <field x="-2"/>
  </colFields>
  <colItems count="2">
    <i>
      <x/>
    </i>
    <i i="1">
      <x v="1"/>
    </i>
  </colItems>
  <pageFields count="2">
    <pageField fld="3" hier="-1"/>
    <pageField fld="9" hier="-1"/>
  </pageFields>
  <dataFields count="2">
    <dataField name="Sum of Net Energy Savings" fld="16" baseField="0" baseItem="0"/>
    <dataField name="Sum of Net Demand Savings" fld="15" baseField="0" baseItem="0"/>
  </dataFields>
  <formats count="22">
    <format dxfId="34">
      <pivotArea outline="0" collapsedLevelsAreSubtotals="1" fieldPosition="0"/>
    </format>
    <format dxfId="33">
      <pivotArea field="9" type="button" dataOnly="0" labelOnly="1" outline="0" axis="axisPage" fieldPosition="1"/>
    </format>
    <format dxfId="32">
      <pivotArea type="topRight" dataOnly="0" labelOnly="1" outline="0" fieldPosition="0"/>
    </format>
    <format dxfId="31">
      <pivotArea dataOnly="0" labelOnly="1" fieldPosition="0">
        <references count="1">
          <reference field="9" count="0"/>
        </references>
      </pivotArea>
    </format>
    <format dxfId="30">
      <pivotArea dataOnly="0" labelOnly="1" grandCol="1" outline="0" fieldPosition="0"/>
    </format>
    <format dxfId="29">
      <pivotArea dataOnly="0" labelOnly="1" outline="0" fieldPosition="0">
        <references count="1">
          <reference field="9" count="0"/>
        </references>
      </pivotArea>
    </format>
    <format dxfId="28">
      <pivotArea dataOnly="0" labelOnly="1" outline="0" fieldPosition="0">
        <references count="1">
          <reference field="9" count="0"/>
        </references>
      </pivotArea>
    </format>
    <format dxfId="27">
      <pivotArea field="0" type="button" dataOnly="0" labelOnly="1" outline="0" axis="axisRow" fieldPosition="0"/>
    </format>
    <format dxfId="26">
      <pivotArea dataOnly="0" labelOnly="1" outline="0" fieldPosition="0">
        <references count="1">
          <reference field="0" count="50">
            <x v="0"/>
            <x v="1"/>
            <x v="2"/>
            <x v="3"/>
            <x v="4"/>
            <x v="5"/>
            <x v="6"/>
            <x v="7"/>
            <x v="8"/>
            <x v="9"/>
            <x v="10"/>
            <x v="11"/>
            <x v="12"/>
            <x v="13"/>
            <x v="14"/>
            <x v="132"/>
            <x v="133"/>
            <x v="134"/>
            <x v="135"/>
            <x v="136"/>
            <x v="137"/>
            <x v="138"/>
            <x v="139"/>
            <x v="140"/>
            <x v="141"/>
            <x v="142"/>
            <x v="143"/>
            <x v="144"/>
            <x v="145"/>
            <x v="146"/>
            <x v="147"/>
            <x v="148"/>
            <x v="149"/>
            <x v="150"/>
            <x v="151"/>
            <x v="152"/>
            <x v="153"/>
            <x v="154"/>
            <x v="155"/>
            <x v="156"/>
            <x v="157"/>
            <x v="158"/>
            <x v="159"/>
            <x v="160"/>
            <x v="161"/>
            <x v="162"/>
            <x v="163"/>
            <x v="164"/>
            <x v="165"/>
            <x v="166"/>
          </reference>
        </references>
      </pivotArea>
    </format>
    <format dxfId="25">
      <pivotArea dataOnly="0" labelOnly="1" outline="0" fieldPosition="0">
        <references count="1">
          <reference field="0" count="49">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reference>
        </references>
      </pivotArea>
    </format>
    <format dxfId="24">
      <pivotArea dataOnly="0" labelOnly="1" outline="0" fieldPosition="0">
        <references count="1">
          <reference field="0" count="50">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reference>
        </references>
      </pivotArea>
    </format>
    <format dxfId="23">
      <pivotArea dataOnly="0" labelOnly="1" outline="0" fieldPosition="0">
        <references count="1">
          <reference field="0" count="50">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reference>
        </references>
      </pivotArea>
    </format>
    <format dxfId="22">
      <pivotArea dataOnly="0" labelOnly="1" outline="0" fieldPosition="0">
        <references count="1">
          <reference field="0" count="49">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reference>
        </references>
      </pivotArea>
    </format>
    <format dxfId="21">
      <pivotArea dataOnly="0" labelOnly="1" outline="0" fieldPosition="0">
        <references count="1">
          <reference field="0" count="49">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reference>
        </references>
      </pivotArea>
    </format>
    <format dxfId="20">
      <pivotArea dataOnly="0" labelOnly="1" outline="0" fieldPosition="0">
        <references count="1">
          <reference field="0" count="50">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reference>
        </references>
      </pivotArea>
    </format>
    <format dxfId="19">
      <pivotArea dataOnly="0" labelOnly="1" outline="0" fieldPosition="0">
        <references count="1">
          <reference field="0" count="50">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7"/>
            <x v="509"/>
            <x v="544"/>
            <x v="547"/>
            <x v="548"/>
            <x v="549"/>
            <x v="550"/>
            <x v="551"/>
          </reference>
        </references>
      </pivotArea>
    </format>
    <format dxfId="18">
      <pivotArea dataOnly="0" labelOnly="1" outline="0" fieldPosition="0">
        <references count="1">
          <reference field="0" count="45">
            <x v="552"/>
            <x v="553"/>
            <x v="554"/>
            <x v="555"/>
            <x v="556"/>
            <x v="557"/>
            <x v="558"/>
            <x v="559"/>
            <x v="560"/>
            <x v="561"/>
            <x v="562"/>
            <x v="563"/>
            <x v="564"/>
            <x v="565"/>
            <x v="566"/>
            <x v="567"/>
            <x v="568"/>
            <x v="569"/>
            <x v="570"/>
            <x v="571"/>
            <x v="572"/>
            <x v="573"/>
            <x v="574"/>
            <x v="575"/>
            <x v="576"/>
            <x v="577"/>
            <x v="578"/>
            <x v="579"/>
            <x v="580"/>
            <x v="581"/>
            <x v="582"/>
            <x v="583"/>
            <x v="584"/>
            <x v="585"/>
            <x v="586"/>
            <x v="587"/>
            <x v="588"/>
            <x v="623"/>
            <x v="624"/>
            <x v="625"/>
            <x v="626"/>
            <x v="627"/>
            <x v="628"/>
            <x v="629"/>
            <x v="630"/>
          </reference>
        </references>
      </pivotArea>
    </format>
    <format dxfId="17">
      <pivotArea dataOnly="0" labelOnly="1" outline="0" fieldPosition="0">
        <references count="1">
          <reference field="0" count="43">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reference>
        </references>
      </pivotArea>
    </format>
    <format dxfId="16">
      <pivotArea dataOnly="0" labelOnly="1" outline="0" fieldPosition="0">
        <references count="1">
          <reference field="0" count="48">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reference>
        </references>
      </pivotArea>
    </format>
    <format dxfId="15">
      <pivotArea dataOnly="0" labelOnly="1" outline="0" fieldPosition="0">
        <references count="1">
          <reference field="0" count="44">
            <x v="722"/>
            <x v="723"/>
            <x v="724"/>
            <x v="725"/>
            <x v="726"/>
            <x v="727"/>
            <x v="728"/>
            <x v="729"/>
            <x v="730"/>
            <x v="731"/>
            <x v="732"/>
            <x v="733"/>
            <x v="734"/>
            <x v="735"/>
            <x v="736"/>
            <x v="737"/>
            <x v="738"/>
            <x v="739"/>
            <x v="740"/>
            <x v="742"/>
            <x v="743"/>
            <x v="744"/>
            <x v="745"/>
            <x v="746"/>
            <x v="747"/>
            <x v="748"/>
            <x v="749"/>
            <x v="750"/>
            <x v="751"/>
            <x v="752"/>
            <x v="753"/>
            <x v="754"/>
            <x v="755"/>
            <x v="756"/>
            <x v="757"/>
            <x v="758"/>
            <x v="759"/>
            <x v="760"/>
            <x v="761"/>
            <x v="762"/>
            <x v="763"/>
            <x v="764"/>
            <x v="765"/>
            <x v="766"/>
          </reference>
        </references>
      </pivotArea>
    </format>
    <format dxfId="14">
      <pivotArea dataOnly="0" labelOnly="1" outline="0" fieldPosition="0">
        <references count="1">
          <reference field="0" count="24">
            <x v="767"/>
            <x v="768"/>
            <x v="769"/>
            <x v="770"/>
            <x v="771"/>
            <x v="772"/>
            <x v="773"/>
            <x v="774"/>
            <x v="775"/>
            <x v="776"/>
            <x v="777"/>
            <x v="778"/>
            <x v="779"/>
            <x v="780"/>
            <x v="781"/>
            <x v="782"/>
            <x v="783"/>
            <x v="784"/>
            <x v="785"/>
            <x v="786"/>
            <x v="787"/>
            <x v="788"/>
            <x v="789"/>
            <x v="790"/>
          </reference>
        </references>
      </pivotArea>
    </format>
    <format dxfId="1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81975EC-DBE2-4D54-B9C3-9E78F0491022}"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3:H16" firstHeaderRow="1" firstDataRow="3" firstDataCol="2"/>
  <pivotFields count="17">
    <pivotField compact="0" outline="0" showAll="0">
      <extLst>
        <ext xmlns:x14="http://schemas.microsoft.com/office/spreadsheetml/2009/9/main" uri="{2946ED86-A175-432a-8AC1-64E0C546D7DE}">
          <x14:pivotField fillDownLabels="1"/>
        </ext>
      </extLst>
    </pivotField>
    <pivotField axis="axisRow" compact="0" outline="0" showAll="0">
      <items count="4">
        <item m="1" x="1"/>
        <item x="0"/>
        <item h="1" m="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2">
        <item x="4"/>
        <item m="1" x="10"/>
        <item x="5"/>
        <item x="0"/>
        <item x="6"/>
        <item x="7"/>
        <item x="8"/>
        <item x="1"/>
        <item m="1" x="11"/>
        <item x="3"/>
        <item x="2"/>
        <item m="1"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5">
        <item x="0"/>
        <item x="1"/>
        <item x="2"/>
        <item m="1" x="3"/>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2">
    <field x="1"/>
    <field x="3"/>
  </rowFields>
  <rowItems count="11">
    <i>
      <x v="1"/>
      <x/>
    </i>
    <i r="1">
      <x v="2"/>
    </i>
    <i r="1">
      <x v="3"/>
    </i>
    <i r="1">
      <x v="4"/>
    </i>
    <i r="1">
      <x v="5"/>
    </i>
    <i r="1">
      <x v="6"/>
    </i>
    <i r="1">
      <x v="7"/>
    </i>
    <i r="1">
      <x v="9"/>
    </i>
    <i r="1">
      <x v="10"/>
    </i>
    <i t="default">
      <x v="1"/>
    </i>
    <i t="grand">
      <x/>
    </i>
  </rowItems>
  <colFields count="2">
    <field x="9"/>
    <field x="-2"/>
  </colFields>
  <colItems count="6">
    <i>
      <x/>
      <x/>
    </i>
    <i r="1" i="1">
      <x v="1"/>
    </i>
    <i>
      <x v="1"/>
      <x/>
    </i>
    <i r="1" i="1">
      <x v="1"/>
    </i>
    <i>
      <x v="2"/>
      <x/>
    </i>
    <i r="1" i="1">
      <x v="1"/>
    </i>
  </colItems>
  <dataFields count="2">
    <dataField name="Sum of Net Energy Savings" fld="16" baseField="0" baseItem="0"/>
    <dataField name="Sum of Net Demand Savings" fld="15" baseField="0" baseItem="0"/>
  </dataFields>
  <formats count="7">
    <format dxfId="6">
      <pivotArea outline="0" collapsedLevelsAreSubtotals="1" fieldPosition="0"/>
    </format>
    <format dxfId="5">
      <pivotArea field="9" type="button" dataOnly="0" labelOnly="1" outline="0" axis="axisCol" fieldPosition="0"/>
    </format>
    <format dxfId="4">
      <pivotArea type="topRight" dataOnly="0" labelOnly="1" outline="0" fieldPosition="0"/>
    </format>
    <format dxfId="3">
      <pivotArea dataOnly="0" labelOnly="1" fieldPosition="0">
        <references count="1">
          <reference field="9" count="0"/>
        </references>
      </pivotArea>
    </format>
    <format dxfId="2">
      <pivotArea dataOnly="0" labelOnly="1" grandCol="1" outline="0" fieldPosition="0"/>
    </format>
    <format dxfId="1">
      <pivotArea dataOnly="0" labelOnly="1" outline="0" fieldPosition="0">
        <references count="1">
          <reference field="9" count="0"/>
        </references>
      </pivotArea>
    </format>
    <format dxfId="0">
      <pivotArea dataOnly="0" labelOnly="1" outline="0" fieldPosition="0">
        <references count="1">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44AD366-2057-417C-A2F1-8DCDCDD86F3F}"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29:I45" firstHeaderRow="1" firstDataRow="3" firstDataCol="3"/>
  <pivotFields count="17">
    <pivotField compact="0" outline="0" showAll="0">
      <extLst>
        <ext xmlns:x14="http://schemas.microsoft.com/office/spreadsheetml/2009/9/main" uri="{2946ED86-A175-432a-8AC1-64E0C546D7DE}">
          <x14:pivotField fillDownLabels="1"/>
        </ext>
      </extLst>
    </pivotField>
    <pivotField axis="axisRow" compact="0" outline="0" showAll="0">
      <items count="4">
        <item m="1" x="1"/>
        <item x="0"/>
        <item h="1" m="1" x="2"/>
        <item t="default"/>
      </items>
      <extLst>
        <ext xmlns:x14="http://schemas.microsoft.com/office/spreadsheetml/2009/9/main" uri="{2946ED86-A175-432a-8AC1-64E0C546D7DE}">
          <x14:pivotField fillDownLabels="1"/>
        </ext>
      </extLst>
    </pivotField>
    <pivotField axis="axisRow" compact="0" outline="0" showAll="0">
      <items count="17">
        <item x="0"/>
        <item x="2"/>
        <item x="3"/>
        <item x="4"/>
        <item m="1" x="5"/>
        <item m="1" x="15"/>
        <item m="1" x="7"/>
        <item m="1" x="6"/>
        <item m="1" x="12"/>
        <item m="1" x="13"/>
        <item m="1" x="8"/>
        <item x="1"/>
        <item m="1" x="11"/>
        <item m="1" x="9"/>
        <item m="1" x="10"/>
        <item m="1" x="14"/>
        <item t="default"/>
      </items>
      <extLst>
        <ext xmlns:x14="http://schemas.microsoft.com/office/spreadsheetml/2009/9/main" uri="{2946ED86-A175-432a-8AC1-64E0C546D7DE}">
          <x14:pivotField fillDownLabels="1"/>
        </ext>
      </extLst>
    </pivotField>
    <pivotField axis="axisRow" compact="0" outline="0" showAll="0" defaultSubtotal="0">
      <items count="12">
        <item x="4"/>
        <item m="1" x="10"/>
        <item x="5"/>
        <item x="0"/>
        <item x="6"/>
        <item x="7"/>
        <item x="8"/>
        <item x="1"/>
        <item m="1" x="11"/>
        <item x="3"/>
        <item x="2"/>
        <item m="1"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5">
        <item x="0"/>
        <item x="1"/>
        <item x="2"/>
        <item m="1" x="3"/>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compact="0" numFmtId="1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3">
    <field x="1"/>
    <field x="3"/>
    <field x="2"/>
  </rowFields>
  <rowItems count="14">
    <i>
      <x v="1"/>
      <x/>
      <x v="3"/>
    </i>
    <i r="1">
      <x v="2"/>
      <x v="3"/>
    </i>
    <i r="1">
      <x v="3"/>
      <x/>
    </i>
    <i r="1">
      <x v="4"/>
      <x v="1"/>
    </i>
    <i r="1">
      <x v="5"/>
      <x/>
    </i>
    <i r="1">
      <x v="6"/>
      <x v="2"/>
    </i>
    <i r="1">
      <x v="7"/>
      <x v="1"/>
    </i>
    <i r="2">
      <x v="2"/>
    </i>
    <i r="2">
      <x v="3"/>
    </i>
    <i r="2">
      <x v="11"/>
    </i>
    <i r="1">
      <x v="9"/>
      <x v="1"/>
    </i>
    <i r="1">
      <x v="10"/>
      <x/>
    </i>
    <i t="default">
      <x v="1"/>
    </i>
    <i t="grand">
      <x/>
    </i>
  </rowItems>
  <colFields count="2">
    <field x="9"/>
    <field x="-2"/>
  </colFields>
  <colItems count="6">
    <i>
      <x/>
      <x/>
    </i>
    <i r="1" i="1">
      <x v="1"/>
    </i>
    <i>
      <x v="1"/>
      <x/>
    </i>
    <i r="1" i="1">
      <x v="1"/>
    </i>
    <i>
      <x v="2"/>
      <x/>
    </i>
    <i r="1" i="1">
      <x v="1"/>
    </i>
  </colItems>
  <dataFields count="2">
    <dataField name="Sum of Net Energy Savings" fld="16" baseField="0" baseItem="0"/>
    <dataField name="Sum of Net Demand Savings" fld="15" baseField="0" baseItem="0"/>
  </dataFields>
  <formats count="6">
    <format dxfId="12">
      <pivotArea outline="0" collapsedLevelsAreSubtotals="1" fieldPosition="0"/>
    </format>
    <format dxfId="11">
      <pivotArea field="9" type="button" dataOnly="0" labelOnly="1" outline="0" axis="axisCol" fieldPosition="0"/>
    </format>
    <format dxfId="10">
      <pivotArea type="topRight" dataOnly="0" labelOnly="1" outline="0" fieldPosition="0"/>
    </format>
    <format dxfId="9">
      <pivotArea dataOnly="0" labelOnly="1" fieldPosition="0">
        <references count="1">
          <reference field="9" count="0"/>
        </references>
      </pivotArea>
    </format>
    <format dxfId="8">
      <pivotArea dataOnly="0" labelOnly="1" grandCol="1" outline="0" fieldPosition="0"/>
    </format>
    <format dxfId="7">
      <pivotArea dataOnly="0" labelOnly="1" outline="0" fieldPosition="0">
        <references count="1">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eso.ca/-/media/Files/IESO/Document-Library/conservation/EMV/2019/PY19-CFF-Industrial--EPP-Evaluation-Report.ashx" TargetMode="External"/><Relationship Id="rId3" Type="http://schemas.openxmlformats.org/officeDocument/2006/relationships/hyperlink" Target="https://www.ieso.ca/-/media/Files/IESO/Document-Library/conservation/EMV/2020/PY2020CFF-Business-Evaluation-Report.ashx" TargetMode="External"/><Relationship Id="rId7" Type="http://schemas.openxmlformats.org/officeDocument/2006/relationships/hyperlink" Target="https://www.ieso.ca/-/media/Files/IESO/Document-Library/conservation/EMV/2020/PY2020CFF-Industrial-and-EPP-Report.ashx" TargetMode="External"/><Relationship Id="rId2" Type="http://schemas.openxmlformats.org/officeDocument/2006/relationships/hyperlink" Target="https://www.ieso.ca/-/media/Files/IESO/Document-Library/conservation/EMV/2020/PY2020CFF-Residential-Evaluation-Report.ashx" TargetMode="External"/><Relationship Id="rId1" Type="http://schemas.openxmlformats.org/officeDocument/2006/relationships/pivotTable" Target="../pivotTables/pivotTable1.xml"/><Relationship Id="rId6" Type="http://schemas.openxmlformats.org/officeDocument/2006/relationships/hyperlink" Target="https://www.ieso.ca/-/media/Files/IESO/Document-Library/conservation/EMV/2019/PY19-CFF-Industrial--EPP-Evaluation-Report.ashx" TargetMode="External"/><Relationship Id="rId5" Type="http://schemas.openxmlformats.org/officeDocument/2006/relationships/hyperlink" Target="https://www.ieso.ca/-/media/Files/IESO/Document-Library/conservation/EMV/2019/PY19-CFF-Industrial--EPP-Evaluation-Report.ashx" TargetMode="External"/><Relationship Id="rId10" Type="http://schemas.openxmlformats.org/officeDocument/2006/relationships/drawing" Target="../drawings/drawing1.xml"/><Relationship Id="rId4" Type="http://schemas.openxmlformats.org/officeDocument/2006/relationships/hyperlink" Target="https://www.ieso.ca/en/Sector-Participants/Energy-Efficiency/Evaluation-Measurement-and-Verification"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5C51-0754-4490-8993-0AA956BD7454}">
  <sheetPr>
    <tabColor theme="9" tint="0.39997558519241921"/>
  </sheetPr>
  <dimension ref="B2:AW58"/>
  <sheetViews>
    <sheetView tabSelected="1" topLeftCell="AO25" zoomScale="85" zoomScaleNormal="85" workbookViewId="0">
      <selection activeCell="AR48" sqref="AR48"/>
    </sheetView>
  </sheetViews>
  <sheetFormatPr defaultColWidth="8.88671875" defaultRowHeight="13.2"/>
  <cols>
    <col min="1" max="1" width="2.6640625" style="18" customWidth="1"/>
    <col min="2" max="2" width="40.6640625" style="18" customWidth="1"/>
    <col min="3" max="3" width="65.6640625" style="18" bestFit="1" customWidth="1"/>
    <col min="4" max="4" width="14.33203125" style="18" customWidth="1"/>
    <col min="5" max="9" width="15" style="18" bestFit="1" customWidth="1"/>
    <col min="10" max="19" width="13.33203125" style="18" customWidth="1"/>
    <col min="20" max="20" width="5.6640625" style="18" customWidth="1"/>
    <col min="21" max="25" width="10.6640625" style="18" bestFit="1" customWidth="1"/>
    <col min="26" max="32" width="10.6640625" style="18" customWidth="1"/>
    <col min="33" max="33" width="10.6640625" style="18" bestFit="1" customWidth="1"/>
    <col min="34" max="35" width="10.6640625" style="18" customWidth="1"/>
    <col min="36" max="36" width="5.6640625" style="18" customWidth="1"/>
    <col min="37" max="42" width="20.6640625" style="18" customWidth="1"/>
    <col min="43" max="43" width="8.88671875" style="18"/>
    <col min="44" max="44" width="173.33203125" style="18" customWidth="1"/>
    <col min="45" max="16384" width="8.88671875" style="18"/>
  </cols>
  <sheetData>
    <row r="2" spans="2:49">
      <c r="E2" s="135" t="s">
        <v>1637</v>
      </c>
      <c r="F2" s="135"/>
      <c r="G2" s="135"/>
      <c r="H2" s="135"/>
      <c r="I2" s="135"/>
      <c r="J2" s="135"/>
      <c r="K2" s="135"/>
      <c r="L2" s="135"/>
      <c r="M2" s="135"/>
      <c r="N2" s="135"/>
      <c r="O2" s="135"/>
      <c r="P2" s="135"/>
      <c r="Q2" s="135"/>
      <c r="R2" s="135"/>
      <c r="S2" s="135"/>
      <c r="T2" s="19"/>
      <c r="U2" s="135" t="s">
        <v>1636</v>
      </c>
      <c r="V2" s="135"/>
      <c r="W2" s="135"/>
      <c r="X2" s="135"/>
      <c r="Y2" s="135"/>
      <c r="Z2" s="135"/>
      <c r="AA2" s="135"/>
      <c r="AB2" s="135"/>
      <c r="AC2" s="135"/>
      <c r="AD2" s="135"/>
      <c r="AE2" s="135"/>
      <c r="AF2" s="135"/>
      <c r="AG2" s="135"/>
      <c r="AH2" s="135"/>
      <c r="AI2" s="135"/>
      <c r="AJ2" s="20"/>
      <c r="AK2" s="134" t="s">
        <v>1682</v>
      </c>
      <c r="AL2" s="134"/>
      <c r="AM2" s="134"/>
      <c r="AN2" s="134"/>
      <c r="AO2" s="134"/>
      <c r="AP2" s="134"/>
    </row>
    <row r="3" spans="2:49">
      <c r="B3" s="99" t="s">
        <v>1683</v>
      </c>
      <c r="C3" s="99" t="s">
        <v>1641</v>
      </c>
      <c r="D3" s="99" t="s">
        <v>1642</v>
      </c>
      <c r="E3" s="99">
        <v>2017</v>
      </c>
      <c r="F3" s="99">
        <f>E3+1</f>
        <v>2018</v>
      </c>
      <c r="G3" s="99">
        <f t="shared" ref="G3:Q3" si="0">F3+1</f>
        <v>2019</v>
      </c>
      <c r="H3" s="99">
        <f t="shared" si="0"/>
        <v>2020</v>
      </c>
      <c r="I3" s="99">
        <f t="shared" si="0"/>
        <v>2021</v>
      </c>
      <c r="J3" s="99">
        <f t="shared" si="0"/>
        <v>2022</v>
      </c>
      <c r="K3" s="99">
        <f t="shared" si="0"/>
        <v>2023</v>
      </c>
      <c r="L3" s="99">
        <f t="shared" si="0"/>
        <v>2024</v>
      </c>
      <c r="M3" s="99">
        <f t="shared" si="0"/>
        <v>2025</v>
      </c>
      <c r="N3" s="99">
        <f t="shared" si="0"/>
        <v>2026</v>
      </c>
      <c r="O3" s="99">
        <f t="shared" si="0"/>
        <v>2027</v>
      </c>
      <c r="P3" s="99">
        <f t="shared" si="0"/>
        <v>2028</v>
      </c>
      <c r="Q3" s="99">
        <f t="shared" si="0"/>
        <v>2029</v>
      </c>
      <c r="R3" s="99">
        <f t="shared" ref="R3" si="1">Q3+1</f>
        <v>2030</v>
      </c>
      <c r="S3" s="99">
        <f t="shared" ref="S3" si="2">R3+1</f>
        <v>2031</v>
      </c>
      <c r="T3" s="100"/>
      <c r="U3" s="99">
        <f t="shared" ref="U3:AG3" si="3">E3</f>
        <v>2017</v>
      </c>
      <c r="V3" s="99">
        <f t="shared" si="3"/>
        <v>2018</v>
      </c>
      <c r="W3" s="99">
        <f t="shared" si="3"/>
        <v>2019</v>
      </c>
      <c r="X3" s="99">
        <f t="shared" si="3"/>
        <v>2020</v>
      </c>
      <c r="Y3" s="99">
        <f t="shared" si="3"/>
        <v>2021</v>
      </c>
      <c r="Z3" s="99">
        <f t="shared" si="3"/>
        <v>2022</v>
      </c>
      <c r="AA3" s="99">
        <f t="shared" si="3"/>
        <v>2023</v>
      </c>
      <c r="AB3" s="99">
        <f t="shared" si="3"/>
        <v>2024</v>
      </c>
      <c r="AC3" s="99">
        <f t="shared" si="3"/>
        <v>2025</v>
      </c>
      <c r="AD3" s="99">
        <f t="shared" si="3"/>
        <v>2026</v>
      </c>
      <c r="AE3" s="99">
        <f t="shared" si="3"/>
        <v>2027</v>
      </c>
      <c r="AF3" s="99">
        <f t="shared" si="3"/>
        <v>2028</v>
      </c>
      <c r="AG3" s="99">
        <f t="shared" si="3"/>
        <v>2029</v>
      </c>
      <c r="AH3" s="99">
        <f t="shared" ref="AH3:AI3" si="4">R3</f>
        <v>2030</v>
      </c>
      <c r="AI3" s="99">
        <f t="shared" si="4"/>
        <v>2031</v>
      </c>
      <c r="AJ3" s="20"/>
      <c r="AK3" s="99" t="s">
        <v>1639</v>
      </c>
      <c r="AL3" s="99" t="s">
        <v>1661</v>
      </c>
      <c r="AM3" s="99" t="s">
        <v>1662</v>
      </c>
      <c r="AN3" s="109" t="s">
        <v>1663</v>
      </c>
      <c r="AO3" s="99" t="s">
        <v>1688</v>
      </c>
      <c r="AP3" s="99" t="s">
        <v>1689</v>
      </c>
      <c r="AQ3" s="101"/>
      <c r="AR3" s="99" t="s">
        <v>1750</v>
      </c>
    </row>
    <row r="4" spans="2:49">
      <c r="B4" s="18" t="s">
        <v>1651</v>
      </c>
      <c r="C4" s="18" t="s">
        <v>1644</v>
      </c>
      <c r="D4" s="18" t="s">
        <v>1643</v>
      </c>
      <c r="E4" s="22">
        <v>5333308</v>
      </c>
      <c r="F4" s="22">
        <v>4292786</v>
      </c>
      <c r="G4" s="22">
        <v>4292786</v>
      </c>
      <c r="H4" s="22">
        <v>4292786</v>
      </c>
      <c r="I4" s="22">
        <v>4292786</v>
      </c>
      <c r="J4" s="22">
        <v>4292786</v>
      </c>
      <c r="K4" s="22">
        <v>4292786</v>
      </c>
      <c r="L4" s="22">
        <v>4292741</v>
      </c>
      <c r="M4" s="22">
        <v>4292741</v>
      </c>
      <c r="N4" s="22">
        <v>4282225</v>
      </c>
      <c r="O4" s="128">
        <f>N4*N4/M4</f>
        <v>4271734.761222492</v>
      </c>
      <c r="P4" s="128">
        <f t="shared" ref="P4:S19" si="5">O4*O4/N4</f>
        <v>4261270.2205597749</v>
      </c>
      <c r="Q4" s="128">
        <f t="shared" si="5"/>
        <v>4250831.3150587426</v>
      </c>
      <c r="R4" s="128">
        <f t="shared" si="5"/>
        <v>4240417.9819205077</v>
      </c>
      <c r="S4" s="128">
        <f t="shared" si="5"/>
        <v>4230030.1585000223</v>
      </c>
      <c r="T4" s="16"/>
      <c r="U4" s="34">
        <v>370</v>
      </c>
      <c r="V4" s="16">
        <v>301</v>
      </c>
      <c r="W4" s="16">
        <v>301</v>
      </c>
      <c r="X4" s="16">
        <v>301</v>
      </c>
      <c r="Y4" s="16">
        <v>301</v>
      </c>
      <c r="Z4" s="16">
        <v>301</v>
      </c>
      <c r="AA4" s="16">
        <v>301</v>
      </c>
      <c r="AB4" s="16">
        <v>301</v>
      </c>
      <c r="AC4" s="16">
        <v>301</v>
      </c>
      <c r="AD4" s="16">
        <v>300</v>
      </c>
      <c r="AE4" s="128">
        <f>AD4*AD4/AC4</f>
        <v>299.00332225913621</v>
      </c>
      <c r="AF4" s="128">
        <f>AE4*AE4/AD4</f>
        <v>298.00995574000285</v>
      </c>
      <c r="AG4" s="128">
        <f t="shared" ref="AG4:AG18" si="6">AF4*AF4/AE4</f>
        <v>297.01988944186326</v>
      </c>
      <c r="AH4" s="128">
        <f t="shared" ref="AH4:AH18" si="7">AG4*AG4/AF4</f>
        <v>296.03311240052813</v>
      </c>
      <c r="AI4" s="128">
        <f t="shared" ref="AI4:AI18" si="8">AH4*AH4/AG4</f>
        <v>295.04961368823399</v>
      </c>
      <c r="AJ4" s="20"/>
      <c r="AK4" s="33">
        <v>1</v>
      </c>
      <c r="AL4" s="33"/>
      <c r="AM4" s="33"/>
      <c r="AN4" s="33"/>
      <c r="AO4" s="33"/>
      <c r="AP4" s="33"/>
      <c r="AQ4" s="53"/>
      <c r="AR4" s="18" t="s">
        <v>1894</v>
      </c>
    </row>
    <row r="5" spans="2:49">
      <c r="B5" s="18" t="s">
        <v>1651</v>
      </c>
      <c r="C5" s="18" t="s">
        <v>1644</v>
      </c>
      <c r="D5" s="18" t="s">
        <v>1684</v>
      </c>
      <c r="E5" s="22">
        <v>7396.9889298335538</v>
      </c>
      <c r="F5" s="16">
        <v>7336.1809452257794</v>
      </c>
      <c r="G5" s="16">
        <v>7336.1809452257794</v>
      </c>
      <c r="H5" s="16">
        <v>7336.1809452257794</v>
      </c>
      <c r="I5" s="16">
        <v>7336.1809452257794</v>
      </c>
      <c r="J5" s="16">
        <v>7336.1809452257794</v>
      </c>
      <c r="K5" s="16">
        <v>7336.1809452257794</v>
      </c>
      <c r="L5" s="16">
        <v>7336.1809452257794</v>
      </c>
      <c r="M5" s="16">
        <v>7336.1809452257794</v>
      </c>
      <c r="N5" s="16">
        <v>7336.1809452257794</v>
      </c>
      <c r="O5" s="128">
        <f t="shared" ref="O5:O19" si="9">N5*N5/M5</f>
        <v>7336.1809452257794</v>
      </c>
      <c r="P5" s="128">
        <f t="shared" si="5"/>
        <v>7336.1809452257794</v>
      </c>
      <c r="Q5" s="128">
        <f t="shared" si="5"/>
        <v>7336.1809452257794</v>
      </c>
      <c r="R5" s="128">
        <f t="shared" si="5"/>
        <v>7336.1809452257794</v>
      </c>
      <c r="S5" s="128">
        <f t="shared" si="5"/>
        <v>7336.1809452257794</v>
      </c>
      <c r="T5" s="16"/>
      <c r="U5" s="35">
        <v>0</v>
      </c>
      <c r="V5" s="16">
        <v>0</v>
      </c>
      <c r="W5" s="16">
        <v>0</v>
      </c>
      <c r="X5" s="16">
        <v>0</v>
      </c>
      <c r="Y5" s="16">
        <v>0</v>
      </c>
      <c r="Z5" s="16">
        <v>0</v>
      </c>
      <c r="AA5" s="16">
        <v>0</v>
      </c>
      <c r="AB5" s="16">
        <v>0</v>
      </c>
      <c r="AC5" s="16">
        <v>0</v>
      </c>
      <c r="AD5" s="16">
        <v>0</v>
      </c>
      <c r="AE5" s="128">
        <v>0</v>
      </c>
      <c r="AF5" s="128">
        <v>0</v>
      </c>
      <c r="AG5" s="128">
        <v>0</v>
      </c>
      <c r="AH5" s="128">
        <v>0</v>
      </c>
      <c r="AI5" s="128">
        <v>0</v>
      </c>
      <c r="AJ5" s="20"/>
      <c r="AK5" s="33">
        <v>1</v>
      </c>
      <c r="AL5" s="33"/>
      <c r="AM5" s="33"/>
      <c r="AN5" s="33"/>
      <c r="AO5" s="33"/>
      <c r="AP5" s="33"/>
      <c r="AQ5" s="53"/>
      <c r="AR5" s="18" t="s">
        <v>1894</v>
      </c>
    </row>
    <row r="6" spans="2:49">
      <c r="B6" s="18" t="s">
        <v>1651</v>
      </c>
      <c r="C6" s="18" t="s">
        <v>1645</v>
      </c>
      <c r="D6" s="18" t="s">
        <v>1643</v>
      </c>
      <c r="E6" s="22">
        <v>1180320</v>
      </c>
      <c r="F6" s="16">
        <v>1180320</v>
      </c>
      <c r="G6" s="16">
        <v>1180320</v>
      </c>
      <c r="H6" s="16">
        <v>1180320</v>
      </c>
      <c r="I6" s="16">
        <v>1180320</v>
      </c>
      <c r="J6" s="16">
        <v>1180320</v>
      </c>
      <c r="K6" s="16">
        <v>1180320</v>
      </c>
      <c r="L6" s="16">
        <v>1180320</v>
      </c>
      <c r="M6" s="16">
        <v>1180320</v>
      </c>
      <c r="N6" s="16">
        <v>1180320</v>
      </c>
      <c r="O6" s="128">
        <f t="shared" si="9"/>
        <v>1180320</v>
      </c>
      <c r="P6" s="128">
        <f t="shared" si="5"/>
        <v>1180320</v>
      </c>
      <c r="Q6" s="128">
        <f t="shared" si="5"/>
        <v>1180320</v>
      </c>
      <c r="R6" s="128">
        <f t="shared" si="5"/>
        <v>1180320</v>
      </c>
      <c r="S6" s="128">
        <f t="shared" si="5"/>
        <v>1180320</v>
      </c>
      <c r="T6" s="16"/>
      <c r="U6" s="35">
        <v>343</v>
      </c>
      <c r="V6" s="16">
        <v>343</v>
      </c>
      <c r="W6" s="16">
        <v>343</v>
      </c>
      <c r="X6" s="16">
        <v>343</v>
      </c>
      <c r="Y6" s="16">
        <v>343</v>
      </c>
      <c r="Z6" s="16">
        <v>343</v>
      </c>
      <c r="AA6" s="16">
        <v>343</v>
      </c>
      <c r="AB6" s="16">
        <v>343</v>
      </c>
      <c r="AC6" s="16">
        <v>343</v>
      </c>
      <c r="AD6" s="16">
        <v>343</v>
      </c>
      <c r="AE6" s="128">
        <f t="shared" ref="AE6:AE18" si="10">AD6*AD6/AC6</f>
        <v>343</v>
      </c>
      <c r="AF6" s="128">
        <f t="shared" ref="AF6:AF18" si="11">AE6*AE6/AD6</f>
        <v>343</v>
      </c>
      <c r="AG6" s="128">
        <f t="shared" si="6"/>
        <v>343</v>
      </c>
      <c r="AH6" s="128">
        <f t="shared" si="7"/>
        <v>343</v>
      </c>
      <c r="AI6" s="128">
        <f t="shared" si="8"/>
        <v>343</v>
      </c>
      <c r="AJ6" s="20"/>
      <c r="AK6" s="33">
        <v>1</v>
      </c>
      <c r="AL6" s="33"/>
      <c r="AM6" s="33"/>
      <c r="AN6" s="33"/>
      <c r="AO6" s="33"/>
      <c r="AP6" s="33"/>
      <c r="AQ6" s="53"/>
      <c r="AR6" s="18" t="s">
        <v>1894</v>
      </c>
    </row>
    <row r="7" spans="2:49">
      <c r="B7" s="18" t="s">
        <v>1651</v>
      </c>
      <c r="C7" s="18" t="s">
        <v>1645</v>
      </c>
      <c r="D7" s="18" t="s">
        <v>1684</v>
      </c>
      <c r="E7" s="22">
        <v>125549.18117195014</v>
      </c>
      <c r="F7" s="16">
        <v>125549.18117195014</v>
      </c>
      <c r="G7" s="16">
        <v>125549.18117195014</v>
      </c>
      <c r="H7" s="16">
        <v>125549.18117195014</v>
      </c>
      <c r="I7" s="16">
        <v>125549.18117195014</v>
      </c>
      <c r="J7" s="16">
        <v>125549.18117195014</v>
      </c>
      <c r="K7" s="16">
        <v>125549.18117195014</v>
      </c>
      <c r="L7" s="16">
        <v>125549.18117195014</v>
      </c>
      <c r="M7" s="16">
        <v>125549.18117195014</v>
      </c>
      <c r="N7" s="16">
        <v>125549.18117195014</v>
      </c>
      <c r="O7" s="128">
        <f t="shared" si="9"/>
        <v>125549.18117195014</v>
      </c>
      <c r="P7" s="128">
        <f t="shared" si="5"/>
        <v>125549.18117195014</v>
      </c>
      <c r="Q7" s="128">
        <f t="shared" si="5"/>
        <v>125549.18117195014</v>
      </c>
      <c r="R7" s="128">
        <f t="shared" si="5"/>
        <v>125549.18117195014</v>
      </c>
      <c r="S7" s="128">
        <f t="shared" si="5"/>
        <v>125549.18117195014</v>
      </c>
      <c r="T7" s="16"/>
      <c r="U7" s="35">
        <v>0</v>
      </c>
      <c r="V7" s="16">
        <v>0</v>
      </c>
      <c r="W7" s="16">
        <v>0</v>
      </c>
      <c r="X7" s="16">
        <v>0</v>
      </c>
      <c r="Y7" s="16">
        <v>0</v>
      </c>
      <c r="Z7" s="16">
        <v>0</v>
      </c>
      <c r="AA7" s="16">
        <v>0</v>
      </c>
      <c r="AB7" s="16">
        <v>0</v>
      </c>
      <c r="AC7" s="16">
        <v>0</v>
      </c>
      <c r="AD7" s="16">
        <v>0</v>
      </c>
      <c r="AE7" s="128">
        <v>0</v>
      </c>
      <c r="AF7" s="128">
        <v>0</v>
      </c>
      <c r="AG7" s="128">
        <v>0</v>
      </c>
      <c r="AH7" s="128">
        <v>0</v>
      </c>
      <c r="AI7" s="128">
        <v>0</v>
      </c>
      <c r="AJ7" s="20"/>
      <c r="AK7" s="33">
        <v>1</v>
      </c>
      <c r="AL7" s="33"/>
      <c r="AM7" s="33"/>
      <c r="AN7" s="33"/>
      <c r="AO7" s="33"/>
      <c r="AP7" s="33"/>
      <c r="AQ7" s="53"/>
      <c r="AR7" s="18" t="s">
        <v>1894</v>
      </c>
    </row>
    <row r="8" spans="2:49">
      <c r="B8" s="18" t="s">
        <v>1651</v>
      </c>
      <c r="C8" s="18" t="s">
        <v>1646</v>
      </c>
      <c r="D8" s="18" t="s">
        <v>1643</v>
      </c>
      <c r="E8" s="22">
        <v>689</v>
      </c>
      <c r="F8" s="16">
        <v>689</v>
      </c>
      <c r="G8" s="16">
        <v>689</v>
      </c>
      <c r="H8" s="16">
        <v>689</v>
      </c>
      <c r="I8" s="16">
        <v>689</v>
      </c>
      <c r="J8" s="16">
        <v>689</v>
      </c>
      <c r="K8" s="16">
        <v>689</v>
      </c>
      <c r="L8" s="16">
        <v>689</v>
      </c>
      <c r="M8" s="16">
        <v>689</v>
      </c>
      <c r="N8" s="16">
        <v>689</v>
      </c>
      <c r="O8" s="128">
        <f t="shared" si="9"/>
        <v>689</v>
      </c>
      <c r="P8" s="128">
        <f t="shared" si="5"/>
        <v>689</v>
      </c>
      <c r="Q8" s="128">
        <f t="shared" si="5"/>
        <v>689</v>
      </c>
      <c r="R8" s="128">
        <f t="shared" si="5"/>
        <v>689</v>
      </c>
      <c r="S8" s="128">
        <f t="shared" si="5"/>
        <v>689</v>
      </c>
      <c r="T8" s="16"/>
      <c r="U8" s="16">
        <v>0</v>
      </c>
      <c r="V8" s="16">
        <v>0</v>
      </c>
      <c r="W8" s="16">
        <v>0</v>
      </c>
      <c r="X8" s="16">
        <v>0</v>
      </c>
      <c r="Y8" s="16">
        <v>0</v>
      </c>
      <c r="Z8" s="16">
        <v>0</v>
      </c>
      <c r="AA8" s="16">
        <v>0</v>
      </c>
      <c r="AB8" s="16">
        <v>0</v>
      </c>
      <c r="AC8" s="16">
        <v>0</v>
      </c>
      <c r="AD8" s="16">
        <v>0</v>
      </c>
      <c r="AE8" s="128">
        <v>0</v>
      </c>
      <c r="AF8" s="128">
        <v>0</v>
      </c>
      <c r="AG8" s="128">
        <v>0</v>
      </c>
      <c r="AH8" s="128">
        <v>0</v>
      </c>
      <c r="AI8" s="128">
        <v>0</v>
      </c>
      <c r="AJ8" s="20"/>
      <c r="AK8" s="33">
        <v>1</v>
      </c>
      <c r="AL8" s="33"/>
      <c r="AM8" s="33"/>
      <c r="AN8" s="33"/>
      <c r="AO8" s="33"/>
      <c r="AP8" s="33"/>
      <c r="AQ8" s="53"/>
      <c r="AR8" s="18" t="s">
        <v>1894</v>
      </c>
      <c r="AT8" s="33"/>
      <c r="AU8" s="33"/>
      <c r="AV8" s="33"/>
      <c r="AW8" s="33"/>
    </row>
    <row r="9" spans="2:49">
      <c r="B9" s="18" t="s">
        <v>1651</v>
      </c>
      <c r="C9" s="18" t="s">
        <v>1647</v>
      </c>
      <c r="D9" s="18" t="s">
        <v>1643</v>
      </c>
      <c r="E9" s="22">
        <v>19976228</v>
      </c>
      <c r="F9" s="16">
        <v>20059392</v>
      </c>
      <c r="G9" s="16">
        <v>20059392</v>
      </c>
      <c r="H9" s="16">
        <v>20059392</v>
      </c>
      <c r="I9" s="16">
        <v>20059392</v>
      </c>
      <c r="J9" s="16">
        <v>19247494</v>
      </c>
      <c r="K9" s="16">
        <v>19247494</v>
      </c>
      <c r="L9" s="16">
        <v>19247494</v>
      </c>
      <c r="M9" s="16">
        <v>19004362</v>
      </c>
      <c r="N9" s="16">
        <v>19004362</v>
      </c>
      <c r="O9" s="128">
        <f t="shared" si="9"/>
        <v>19004362</v>
      </c>
      <c r="P9" s="128">
        <f t="shared" si="5"/>
        <v>19004362</v>
      </c>
      <c r="Q9" s="128">
        <f t="shared" si="5"/>
        <v>19004362</v>
      </c>
      <c r="R9" s="128">
        <f t="shared" si="5"/>
        <v>19004362</v>
      </c>
      <c r="S9" s="128">
        <f t="shared" si="5"/>
        <v>19004362</v>
      </c>
      <c r="T9" s="16"/>
      <c r="U9" s="16">
        <v>2817</v>
      </c>
      <c r="V9" s="16">
        <v>2851</v>
      </c>
      <c r="W9" s="16">
        <v>2851</v>
      </c>
      <c r="X9" s="16">
        <v>2851</v>
      </c>
      <c r="Y9" s="16">
        <v>2851</v>
      </c>
      <c r="Z9" s="16">
        <v>2715</v>
      </c>
      <c r="AA9" s="16">
        <v>2715</v>
      </c>
      <c r="AB9" s="16">
        <v>2715</v>
      </c>
      <c r="AC9" s="16">
        <v>2694</v>
      </c>
      <c r="AD9" s="16">
        <v>2694</v>
      </c>
      <c r="AE9" s="128">
        <f t="shared" si="10"/>
        <v>2694</v>
      </c>
      <c r="AF9" s="128">
        <f t="shared" si="11"/>
        <v>2694</v>
      </c>
      <c r="AG9" s="128">
        <f t="shared" si="6"/>
        <v>2694</v>
      </c>
      <c r="AH9" s="128">
        <f t="shared" si="7"/>
        <v>2694</v>
      </c>
      <c r="AI9" s="128">
        <f t="shared" si="8"/>
        <v>2694</v>
      </c>
      <c r="AJ9" s="20"/>
      <c r="AK9" s="33"/>
      <c r="AL9" s="33">
        <v>0.15890751902230116</v>
      </c>
      <c r="AM9" s="33">
        <v>0.52671849296908713</v>
      </c>
      <c r="AN9" s="33">
        <v>0.30191279057214759</v>
      </c>
      <c r="AO9" s="33">
        <v>1.2461197436464174E-2</v>
      </c>
      <c r="AP9" s="33"/>
      <c r="AQ9" s="53"/>
      <c r="AR9" s="18" t="s">
        <v>1895</v>
      </c>
      <c r="AT9" s="33"/>
      <c r="AU9" s="33"/>
      <c r="AV9" s="33"/>
      <c r="AW9" s="33"/>
    </row>
    <row r="10" spans="2:49">
      <c r="B10" s="18" t="s">
        <v>1651</v>
      </c>
      <c r="C10" s="18" t="s">
        <v>1647</v>
      </c>
      <c r="D10" s="18" t="s">
        <v>1684</v>
      </c>
      <c r="E10" s="22">
        <v>3716377.6159684076</v>
      </c>
      <c r="F10" s="16">
        <v>3697999.7416407806</v>
      </c>
      <c r="G10" s="16">
        <v>3697999.7416407806</v>
      </c>
      <c r="H10" s="16">
        <v>3697999.7416407806</v>
      </c>
      <c r="I10" s="16">
        <v>3697999.7416407806</v>
      </c>
      <c r="J10" s="16">
        <v>3697999.7416407806</v>
      </c>
      <c r="K10" s="16">
        <v>3697999.7416407806</v>
      </c>
      <c r="L10" s="16">
        <v>3697999.7416407806</v>
      </c>
      <c r="M10" s="16">
        <v>3697999.7416407806</v>
      </c>
      <c r="N10" s="16">
        <v>3697999.7416407806</v>
      </c>
      <c r="O10" s="128">
        <f t="shared" si="9"/>
        <v>3697999.7416407806</v>
      </c>
      <c r="P10" s="128">
        <f t="shared" si="5"/>
        <v>3697999.7416407806</v>
      </c>
      <c r="Q10" s="128">
        <f t="shared" si="5"/>
        <v>3697999.7416407806</v>
      </c>
      <c r="R10" s="128">
        <f t="shared" si="5"/>
        <v>3697999.7416407806</v>
      </c>
      <c r="S10" s="128">
        <f t="shared" si="5"/>
        <v>3697999.7416407806</v>
      </c>
      <c r="T10" s="16"/>
      <c r="U10" s="16">
        <v>0</v>
      </c>
      <c r="V10" s="16">
        <v>0</v>
      </c>
      <c r="W10" s="16">
        <v>0</v>
      </c>
      <c r="X10" s="16">
        <v>0</v>
      </c>
      <c r="Y10" s="16">
        <v>0</v>
      </c>
      <c r="Z10" s="16">
        <v>0</v>
      </c>
      <c r="AA10" s="16">
        <v>0</v>
      </c>
      <c r="AB10" s="16">
        <v>0</v>
      </c>
      <c r="AC10" s="16">
        <v>0</v>
      </c>
      <c r="AD10" s="16">
        <v>0</v>
      </c>
      <c r="AE10" s="128">
        <v>0</v>
      </c>
      <c r="AF10" s="128">
        <v>0</v>
      </c>
      <c r="AG10" s="128">
        <v>0</v>
      </c>
      <c r="AH10" s="128">
        <v>0</v>
      </c>
      <c r="AI10" s="128">
        <v>0</v>
      </c>
      <c r="AJ10" s="20"/>
      <c r="AK10" s="33"/>
      <c r="AL10" s="33">
        <v>0.15890751902230116</v>
      </c>
      <c r="AM10" s="33">
        <v>0.52671849296908713</v>
      </c>
      <c r="AN10" s="33">
        <v>0.30191279057214759</v>
      </c>
      <c r="AO10" s="33">
        <v>1.2461197436464174E-2</v>
      </c>
      <c r="AP10" s="33"/>
      <c r="AQ10" s="53"/>
      <c r="AR10" s="18" t="s">
        <v>1895</v>
      </c>
      <c r="AT10" s="33"/>
      <c r="AU10" s="33"/>
      <c r="AV10" s="33"/>
      <c r="AW10" s="33"/>
    </row>
    <row r="11" spans="2:49">
      <c r="B11" s="18" t="s">
        <v>1651</v>
      </c>
      <c r="C11" s="18" t="s">
        <v>1648</v>
      </c>
      <c r="D11" s="18" t="s">
        <v>1643</v>
      </c>
      <c r="E11" s="22">
        <v>416369</v>
      </c>
      <c r="F11" s="16">
        <v>416369</v>
      </c>
      <c r="G11" s="16">
        <v>408935</v>
      </c>
      <c r="H11" s="16">
        <v>339918</v>
      </c>
      <c r="I11" s="16">
        <v>325140</v>
      </c>
      <c r="J11" s="16">
        <v>236690</v>
      </c>
      <c r="K11" s="16">
        <v>115290</v>
      </c>
      <c r="L11" s="16">
        <v>81301</v>
      </c>
      <c r="M11" s="16">
        <v>38896</v>
      </c>
      <c r="N11" s="16">
        <v>15871</v>
      </c>
      <c r="O11" s="128">
        <f t="shared" si="9"/>
        <v>6475.9523087206908</v>
      </c>
      <c r="P11" s="128">
        <f t="shared" si="5"/>
        <v>2642.4269614280665</v>
      </c>
      <c r="Q11" s="128">
        <f t="shared" si="5"/>
        <v>1078.2074841841022</v>
      </c>
      <c r="R11" s="128">
        <f t="shared" si="5"/>
        <v>439.94834896868275</v>
      </c>
      <c r="S11" s="128">
        <f t="shared" si="5"/>
        <v>179.51512357265432</v>
      </c>
      <c r="T11" s="16"/>
      <c r="U11" s="16">
        <v>67</v>
      </c>
      <c r="V11" s="16">
        <v>67</v>
      </c>
      <c r="W11" s="16">
        <v>66</v>
      </c>
      <c r="X11" s="16">
        <v>60</v>
      </c>
      <c r="Y11" s="16">
        <v>58</v>
      </c>
      <c r="Z11" s="16">
        <v>46</v>
      </c>
      <c r="AA11" s="16">
        <v>27</v>
      </c>
      <c r="AB11" s="16">
        <v>20</v>
      </c>
      <c r="AC11" s="16">
        <v>11</v>
      </c>
      <c r="AD11" s="16">
        <v>5</v>
      </c>
      <c r="AE11" s="128">
        <f t="shared" si="10"/>
        <v>2.2727272727272729</v>
      </c>
      <c r="AF11" s="128">
        <f t="shared" si="11"/>
        <v>1.0330578512396698</v>
      </c>
      <c r="AG11" s="128">
        <f t="shared" si="6"/>
        <v>0.46957175056348638</v>
      </c>
      <c r="AH11" s="128">
        <f t="shared" si="7"/>
        <v>0.21344170480158478</v>
      </c>
      <c r="AI11" s="128">
        <f t="shared" si="8"/>
        <v>9.70189567279931E-2</v>
      </c>
      <c r="AJ11" s="20"/>
      <c r="AK11" s="33"/>
      <c r="AL11" s="33">
        <v>0.86962024525173898</v>
      </c>
      <c r="AM11" s="33">
        <v>0.13037975474826105</v>
      </c>
      <c r="AN11" s="33"/>
      <c r="AO11" s="33"/>
      <c r="AP11" s="33"/>
      <c r="AQ11" s="53"/>
      <c r="AR11" s="18" t="s">
        <v>1895</v>
      </c>
      <c r="AT11" s="33"/>
      <c r="AU11" s="33"/>
      <c r="AV11" s="33"/>
      <c r="AW11" s="33"/>
    </row>
    <row r="12" spans="2:49">
      <c r="B12" s="18" t="s">
        <v>1651</v>
      </c>
      <c r="C12" s="18" t="s">
        <v>1648</v>
      </c>
      <c r="D12" s="18" t="s">
        <v>1684</v>
      </c>
      <c r="E12" s="22">
        <v>24775.641833397476</v>
      </c>
      <c r="F12" s="16">
        <v>15882.126789354956</v>
      </c>
      <c r="G12" s="16">
        <v>15882.126789354956</v>
      </c>
      <c r="H12" s="16">
        <v>15882.126789354956</v>
      </c>
      <c r="I12" s="16">
        <v>15882.126789354956</v>
      </c>
      <c r="J12" s="16">
        <v>15882.126789354956</v>
      </c>
      <c r="K12" s="16">
        <v>15882.126789354956</v>
      </c>
      <c r="L12" s="16">
        <v>15882.126789354956</v>
      </c>
      <c r="M12" s="16">
        <v>15882.126789354956</v>
      </c>
      <c r="N12" s="16">
        <v>15882.126789354956</v>
      </c>
      <c r="O12" s="128">
        <f t="shared" si="9"/>
        <v>15882.126789354956</v>
      </c>
      <c r="P12" s="128">
        <f t="shared" si="5"/>
        <v>15882.126789354956</v>
      </c>
      <c r="Q12" s="128">
        <f t="shared" si="5"/>
        <v>15882.126789354956</v>
      </c>
      <c r="R12" s="128">
        <f t="shared" si="5"/>
        <v>15882.126789354956</v>
      </c>
      <c r="S12" s="128">
        <f t="shared" si="5"/>
        <v>15882.126789354956</v>
      </c>
      <c r="T12" s="16"/>
      <c r="U12" s="16">
        <v>0</v>
      </c>
      <c r="V12" s="16">
        <v>0</v>
      </c>
      <c r="W12" s="16">
        <v>0</v>
      </c>
      <c r="X12" s="16">
        <v>0</v>
      </c>
      <c r="Y12" s="16">
        <v>0</v>
      </c>
      <c r="Z12" s="16">
        <v>0</v>
      </c>
      <c r="AA12" s="16">
        <v>0</v>
      </c>
      <c r="AB12" s="16">
        <v>0</v>
      </c>
      <c r="AC12" s="16">
        <v>0</v>
      </c>
      <c r="AD12" s="16">
        <v>0</v>
      </c>
      <c r="AE12" s="128">
        <v>0</v>
      </c>
      <c r="AF12" s="128">
        <v>0</v>
      </c>
      <c r="AG12" s="128">
        <v>0</v>
      </c>
      <c r="AH12" s="128">
        <v>0</v>
      </c>
      <c r="AI12" s="128">
        <v>0</v>
      </c>
      <c r="AJ12" s="20"/>
      <c r="AK12" s="33"/>
      <c r="AL12" s="33">
        <v>0.86962024525173898</v>
      </c>
      <c r="AM12" s="33">
        <v>0.13037975474826105</v>
      </c>
      <c r="AN12" s="33"/>
      <c r="AO12" s="33"/>
      <c r="AP12" s="33"/>
      <c r="AQ12" s="53"/>
      <c r="AR12" s="18" t="s">
        <v>1895</v>
      </c>
    </row>
    <row r="13" spans="2:49">
      <c r="B13" s="18" t="s">
        <v>1651</v>
      </c>
      <c r="C13" s="18" t="s">
        <v>1649</v>
      </c>
      <c r="D13" s="18" t="s">
        <v>1643</v>
      </c>
      <c r="E13" s="22">
        <v>106765</v>
      </c>
      <c r="F13" s="16">
        <v>106765</v>
      </c>
      <c r="G13" s="16">
        <v>106765</v>
      </c>
      <c r="H13" s="16">
        <v>106765</v>
      </c>
      <c r="I13" s="16">
        <v>106765</v>
      </c>
      <c r="J13" s="16">
        <v>106765</v>
      </c>
      <c r="K13" s="16">
        <v>106765</v>
      </c>
      <c r="L13" s="16">
        <v>106765</v>
      </c>
      <c r="M13" s="16">
        <v>106765</v>
      </c>
      <c r="N13" s="16">
        <v>106765</v>
      </c>
      <c r="O13" s="128">
        <f t="shared" si="9"/>
        <v>106765</v>
      </c>
      <c r="P13" s="128">
        <f t="shared" si="5"/>
        <v>106765</v>
      </c>
      <c r="Q13" s="128">
        <f t="shared" si="5"/>
        <v>106765</v>
      </c>
      <c r="R13" s="128">
        <f t="shared" si="5"/>
        <v>106765</v>
      </c>
      <c r="S13" s="128">
        <f t="shared" si="5"/>
        <v>106765</v>
      </c>
      <c r="T13" s="16"/>
      <c r="U13" s="16">
        <v>21</v>
      </c>
      <c r="V13" s="16">
        <v>21</v>
      </c>
      <c r="W13" s="16">
        <v>21</v>
      </c>
      <c r="X13" s="16">
        <v>21</v>
      </c>
      <c r="Y13" s="16">
        <v>21</v>
      </c>
      <c r="Z13" s="16">
        <v>21</v>
      </c>
      <c r="AA13" s="16">
        <v>21</v>
      </c>
      <c r="AB13" s="16">
        <v>21</v>
      </c>
      <c r="AC13" s="16">
        <v>21</v>
      </c>
      <c r="AD13" s="16">
        <v>21</v>
      </c>
      <c r="AE13" s="128">
        <f t="shared" si="10"/>
        <v>21</v>
      </c>
      <c r="AF13" s="128">
        <f t="shared" si="11"/>
        <v>21</v>
      </c>
      <c r="AG13" s="128">
        <f t="shared" si="6"/>
        <v>21</v>
      </c>
      <c r="AH13" s="128">
        <f t="shared" si="7"/>
        <v>21</v>
      </c>
      <c r="AI13" s="128">
        <f t="shared" si="8"/>
        <v>21</v>
      </c>
      <c r="AJ13" s="20"/>
      <c r="AK13" s="33"/>
      <c r="AL13" s="33"/>
      <c r="AM13" s="33">
        <v>1</v>
      </c>
      <c r="AN13" s="33"/>
      <c r="AO13" s="33"/>
      <c r="AP13" s="33"/>
      <c r="AQ13" s="53"/>
      <c r="AR13" s="18" t="s">
        <v>1894</v>
      </c>
    </row>
    <row r="14" spans="2:49">
      <c r="B14" s="18" t="s">
        <v>1651</v>
      </c>
      <c r="C14" s="18" t="s">
        <v>1650</v>
      </c>
      <c r="D14" s="18" t="s">
        <v>1643</v>
      </c>
      <c r="E14" s="22">
        <v>1958</v>
      </c>
      <c r="F14" s="16">
        <v>1958</v>
      </c>
      <c r="G14" s="16">
        <v>1958</v>
      </c>
      <c r="H14" s="16">
        <v>1958</v>
      </c>
      <c r="I14" s="16">
        <v>1958</v>
      </c>
      <c r="J14" s="16">
        <v>1958</v>
      </c>
      <c r="K14" s="16">
        <v>1958</v>
      </c>
      <c r="L14" s="16">
        <v>1958</v>
      </c>
      <c r="M14" s="16">
        <v>1958</v>
      </c>
      <c r="N14" s="16">
        <v>1958</v>
      </c>
      <c r="O14" s="128">
        <f t="shared" si="9"/>
        <v>1958</v>
      </c>
      <c r="P14" s="128">
        <f t="shared" si="5"/>
        <v>1958</v>
      </c>
      <c r="Q14" s="128">
        <f t="shared" si="5"/>
        <v>1958</v>
      </c>
      <c r="R14" s="128">
        <f t="shared" si="5"/>
        <v>1958</v>
      </c>
      <c r="S14" s="128">
        <f t="shared" si="5"/>
        <v>1958</v>
      </c>
      <c r="T14" s="16"/>
      <c r="U14" s="16">
        <v>0</v>
      </c>
      <c r="V14" s="16">
        <v>0</v>
      </c>
      <c r="W14" s="16">
        <v>0</v>
      </c>
      <c r="X14" s="16">
        <v>0</v>
      </c>
      <c r="Y14" s="16">
        <v>0</v>
      </c>
      <c r="Z14" s="16">
        <v>0</v>
      </c>
      <c r="AA14" s="16">
        <v>0</v>
      </c>
      <c r="AB14" s="16">
        <v>0</v>
      </c>
      <c r="AC14" s="16">
        <v>0</v>
      </c>
      <c r="AD14" s="16">
        <v>0</v>
      </c>
      <c r="AE14" s="128">
        <v>0</v>
      </c>
      <c r="AF14" s="128">
        <v>0</v>
      </c>
      <c r="AG14" s="128">
        <v>0</v>
      </c>
      <c r="AH14" s="128">
        <v>0</v>
      </c>
      <c r="AI14" s="128">
        <v>0</v>
      </c>
      <c r="AJ14" s="20"/>
      <c r="AK14" s="33"/>
      <c r="AL14" s="33"/>
      <c r="AM14" s="33">
        <v>1</v>
      </c>
      <c r="AN14" s="33"/>
      <c r="AO14" s="33"/>
      <c r="AP14" s="33"/>
      <c r="AQ14" s="53"/>
      <c r="AR14" s="18" t="s">
        <v>1894</v>
      </c>
    </row>
    <row r="15" spans="2:49">
      <c r="B15" s="18" t="s">
        <v>1651</v>
      </c>
      <c r="C15" s="18" t="s">
        <v>1686</v>
      </c>
      <c r="D15" s="18" t="s">
        <v>1643</v>
      </c>
      <c r="E15" s="22">
        <v>257870</v>
      </c>
      <c r="F15" s="16">
        <v>257870</v>
      </c>
      <c r="G15" s="16">
        <v>257870</v>
      </c>
      <c r="H15" s="16">
        <v>257870</v>
      </c>
      <c r="I15" s="16">
        <v>257870</v>
      </c>
      <c r="J15" s="16">
        <v>257870</v>
      </c>
      <c r="K15" s="16">
        <v>257870</v>
      </c>
      <c r="L15" s="16">
        <v>257870</v>
      </c>
      <c r="M15" s="16">
        <v>257870</v>
      </c>
      <c r="N15" s="16">
        <v>257870</v>
      </c>
      <c r="O15" s="128">
        <f t="shared" si="9"/>
        <v>257870</v>
      </c>
      <c r="P15" s="128">
        <f t="shared" si="5"/>
        <v>257870</v>
      </c>
      <c r="Q15" s="128">
        <f t="shared" si="5"/>
        <v>257870</v>
      </c>
      <c r="R15" s="128">
        <f t="shared" si="5"/>
        <v>257870</v>
      </c>
      <c r="S15" s="128">
        <f t="shared" si="5"/>
        <v>257870</v>
      </c>
      <c r="T15" s="16"/>
      <c r="U15" s="16">
        <v>47</v>
      </c>
      <c r="V15" s="16">
        <v>47</v>
      </c>
      <c r="W15" s="16">
        <v>47</v>
      </c>
      <c r="X15" s="16">
        <v>47</v>
      </c>
      <c r="Y15" s="16">
        <v>47</v>
      </c>
      <c r="Z15" s="16">
        <v>47</v>
      </c>
      <c r="AA15" s="16">
        <v>47</v>
      </c>
      <c r="AB15" s="16">
        <v>47</v>
      </c>
      <c r="AC15" s="16">
        <v>47</v>
      </c>
      <c r="AD15" s="16">
        <v>47</v>
      </c>
      <c r="AE15" s="128">
        <f t="shared" si="10"/>
        <v>47</v>
      </c>
      <c r="AF15" s="128">
        <f t="shared" si="11"/>
        <v>47</v>
      </c>
      <c r="AG15" s="128">
        <f t="shared" si="6"/>
        <v>47</v>
      </c>
      <c r="AH15" s="128">
        <f t="shared" si="7"/>
        <v>47</v>
      </c>
      <c r="AI15" s="128">
        <f t="shared" si="8"/>
        <v>47</v>
      </c>
      <c r="AJ15" s="20"/>
      <c r="AK15" s="33"/>
      <c r="AL15" s="33"/>
      <c r="AM15" s="33"/>
      <c r="AN15" s="33">
        <v>1</v>
      </c>
      <c r="AO15" s="33"/>
      <c r="AP15" s="33"/>
      <c r="AQ15" s="53"/>
      <c r="AR15" s="18" t="s">
        <v>1894</v>
      </c>
    </row>
    <row r="16" spans="2:49">
      <c r="B16" s="18" t="s">
        <v>1651</v>
      </c>
      <c r="C16" s="18" t="s">
        <v>1687</v>
      </c>
      <c r="D16" s="18" t="s">
        <v>1643</v>
      </c>
      <c r="E16" s="22">
        <v>472286</v>
      </c>
      <c r="F16" s="16">
        <v>472286</v>
      </c>
      <c r="G16" s="16">
        <v>472286</v>
      </c>
      <c r="H16" s="16">
        <v>472286</v>
      </c>
      <c r="I16" s="16">
        <v>472286</v>
      </c>
      <c r="J16" s="16">
        <v>472286</v>
      </c>
      <c r="K16" s="16">
        <v>472286</v>
      </c>
      <c r="L16" s="16">
        <v>472286</v>
      </c>
      <c r="M16" s="16">
        <v>472286</v>
      </c>
      <c r="N16" s="16">
        <f>M16</f>
        <v>472286</v>
      </c>
      <c r="O16" s="128">
        <f t="shared" si="9"/>
        <v>472286</v>
      </c>
      <c r="P16" s="128">
        <f t="shared" si="5"/>
        <v>472286</v>
      </c>
      <c r="Q16" s="128">
        <f t="shared" si="5"/>
        <v>472286</v>
      </c>
      <c r="R16" s="128">
        <f t="shared" si="5"/>
        <v>472286</v>
      </c>
      <c r="S16" s="128">
        <f t="shared" si="5"/>
        <v>472286</v>
      </c>
      <c r="T16" s="16"/>
      <c r="U16" s="16">
        <v>0</v>
      </c>
      <c r="V16" s="16">
        <v>0</v>
      </c>
      <c r="W16" s="16">
        <v>0</v>
      </c>
      <c r="X16" s="16">
        <v>0</v>
      </c>
      <c r="Y16" s="16">
        <v>0</v>
      </c>
      <c r="Z16" s="16">
        <v>0</v>
      </c>
      <c r="AA16" s="16">
        <v>0</v>
      </c>
      <c r="AB16" s="16">
        <v>0</v>
      </c>
      <c r="AC16" s="16">
        <v>0</v>
      </c>
      <c r="AD16" s="16">
        <v>0</v>
      </c>
      <c r="AE16" s="128">
        <v>0</v>
      </c>
      <c r="AF16" s="128">
        <v>0</v>
      </c>
      <c r="AG16" s="128">
        <v>0</v>
      </c>
      <c r="AH16" s="128">
        <v>0</v>
      </c>
      <c r="AI16" s="128">
        <v>0</v>
      </c>
      <c r="AJ16" s="20"/>
      <c r="AK16" s="33"/>
      <c r="AL16" s="33"/>
      <c r="AM16" s="33"/>
      <c r="AN16" s="33">
        <v>1</v>
      </c>
      <c r="AO16" s="33"/>
      <c r="AP16" s="33"/>
      <c r="AQ16" s="53"/>
      <c r="AR16" s="18" t="s">
        <v>1894</v>
      </c>
    </row>
    <row r="17" spans="2:45">
      <c r="B17" s="18" t="s">
        <v>1651</v>
      </c>
      <c r="C17" s="18" t="s">
        <v>1654</v>
      </c>
      <c r="D17" s="18" t="s">
        <v>1643</v>
      </c>
      <c r="E17" s="22">
        <v>108686</v>
      </c>
      <c r="F17" s="16">
        <v>108686</v>
      </c>
      <c r="G17" s="16">
        <v>108686</v>
      </c>
      <c r="H17" s="16">
        <v>108686</v>
      </c>
      <c r="I17" s="16">
        <v>107015</v>
      </c>
      <c r="J17" s="16">
        <v>104337</v>
      </c>
      <c r="K17" s="16">
        <v>104337</v>
      </c>
      <c r="L17" s="16">
        <v>104337</v>
      </c>
      <c r="M17" s="16">
        <v>104337</v>
      </c>
      <c r="N17" s="16">
        <v>104337</v>
      </c>
      <c r="O17" s="128">
        <f t="shared" si="9"/>
        <v>104337</v>
      </c>
      <c r="P17" s="128">
        <f t="shared" si="5"/>
        <v>104337</v>
      </c>
      <c r="Q17" s="128">
        <f t="shared" si="5"/>
        <v>104337</v>
      </c>
      <c r="R17" s="128">
        <f t="shared" si="5"/>
        <v>104337</v>
      </c>
      <c r="S17" s="128">
        <f t="shared" si="5"/>
        <v>104337</v>
      </c>
      <c r="T17" s="16"/>
      <c r="U17" s="16">
        <v>17</v>
      </c>
      <c r="V17" s="16">
        <v>17</v>
      </c>
      <c r="W17" s="16">
        <v>17</v>
      </c>
      <c r="X17" s="16">
        <v>17</v>
      </c>
      <c r="Y17" s="16">
        <v>17</v>
      </c>
      <c r="Z17" s="16">
        <v>17</v>
      </c>
      <c r="AA17" s="16">
        <v>17</v>
      </c>
      <c r="AB17" s="16">
        <v>17</v>
      </c>
      <c r="AC17" s="16">
        <v>17</v>
      </c>
      <c r="AD17" s="16">
        <v>17</v>
      </c>
      <c r="AE17" s="128">
        <f t="shared" si="10"/>
        <v>17</v>
      </c>
      <c r="AF17" s="128">
        <f t="shared" si="11"/>
        <v>17</v>
      </c>
      <c r="AG17" s="128">
        <f t="shared" si="6"/>
        <v>17</v>
      </c>
      <c r="AH17" s="128">
        <f t="shared" si="7"/>
        <v>17</v>
      </c>
      <c r="AI17" s="128">
        <f t="shared" si="8"/>
        <v>17</v>
      </c>
      <c r="AJ17" s="20"/>
      <c r="AK17" s="33">
        <v>1</v>
      </c>
      <c r="AL17" s="33"/>
      <c r="AM17" s="33"/>
      <c r="AN17" s="33"/>
      <c r="AO17" s="33"/>
      <c r="AP17" s="33"/>
      <c r="AQ17" s="53"/>
      <c r="AR17" s="18" t="s">
        <v>1894</v>
      </c>
    </row>
    <row r="18" spans="2:45">
      <c r="B18" s="18" t="s">
        <v>1651</v>
      </c>
      <c r="C18" s="18" t="s">
        <v>1652</v>
      </c>
      <c r="D18" s="18" t="s">
        <v>1643</v>
      </c>
      <c r="E18" s="22">
        <v>4967035</v>
      </c>
      <c r="F18" s="16">
        <v>3597069</v>
      </c>
      <c r="G18" s="16">
        <v>3597069</v>
      </c>
      <c r="H18" s="16">
        <v>3597069</v>
      </c>
      <c r="I18" s="16">
        <v>3597069</v>
      </c>
      <c r="J18" s="16">
        <v>3597069</v>
      </c>
      <c r="K18" s="16">
        <v>3597069</v>
      </c>
      <c r="L18" s="16">
        <v>3597000</v>
      </c>
      <c r="M18" s="16">
        <v>3597000</v>
      </c>
      <c r="N18" s="16">
        <v>3597000</v>
      </c>
      <c r="O18" s="128">
        <f t="shared" si="9"/>
        <v>3597000</v>
      </c>
      <c r="P18" s="128">
        <f t="shared" si="5"/>
        <v>3597000</v>
      </c>
      <c r="Q18" s="128">
        <f t="shared" si="5"/>
        <v>3597000</v>
      </c>
      <c r="R18" s="128">
        <f t="shared" si="5"/>
        <v>3597000</v>
      </c>
      <c r="S18" s="128">
        <f t="shared" si="5"/>
        <v>3597000</v>
      </c>
      <c r="T18" s="16"/>
      <c r="U18" s="16">
        <v>341</v>
      </c>
      <c r="V18" s="16">
        <v>249</v>
      </c>
      <c r="W18" s="16">
        <v>249</v>
      </c>
      <c r="X18" s="16">
        <v>249</v>
      </c>
      <c r="Y18" s="16">
        <v>249</v>
      </c>
      <c r="Z18" s="16">
        <v>249</v>
      </c>
      <c r="AA18" s="16">
        <v>249</v>
      </c>
      <c r="AB18" s="16">
        <v>249</v>
      </c>
      <c r="AC18" s="16">
        <v>249</v>
      </c>
      <c r="AD18" s="16">
        <v>249</v>
      </c>
      <c r="AE18" s="128">
        <f t="shared" si="10"/>
        <v>249</v>
      </c>
      <c r="AF18" s="128">
        <f t="shared" si="11"/>
        <v>249</v>
      </c>
      <c r="AG18" s="128">
        <f t="shared" si="6"/>
        <v>249</v>
      </c>
      <c r="AH18" s="128">
        <f t="shared" si="7"/>
        <v>249</v>
      </c>
      <c r="AI18" s="128">
        <f t="shared" si="8"/>
        <v>249</v>
      </c>
      <c r="AJ18" s="20"/>
      <c r="AK18" s="33">
        <v>1</v>
      </c>
      <c r="AL18" s="33"/>
      <c r="AM18" s="33"/>
      <c r="AN18" s="33"/>
      <c r="AO18" s="33"/>
      <c r="AP18" s="33"/>
      <c r="AQ18" s="53"/>
      <c r="AR18" s="18" t="s">
        <v>1894</v>
      </c>
    </row>
    <row r="19" spans="2:45">
      <c r="B19" s="18" t="s">
        <v>1651</v>
      </c>
      <c r="C19" s="18" t="s">
        <v>1656</v>
      </c>
      <c r="D19" s="18" t="s">
        <v>1684</v>
      </c>
      <c r="E19" s="22">
        <v>16384.200000000008</v>
      </c>
      <c r="F19" s="16">
        <v>16384.200000000008</v>
      </c>
      <c r="G19" s="16">
        <v>16384.200000000008</v>
      </c>
      <c r="H19" s="16">
        <v>16384.200000000008</v>
      </c>
      <c r="I19" s="16">
        <v>16384.200000000008</v>
      </c>
      <c r="J19" s="16">
        <v>16384.200000000008</v>
      </c>
      <c r="K19" s="16">
        <v>16384.200000000008</v>
      </c>
      <c r="L19" s="16">
        <v>16384.200000000008</v>
      </c>
      <c r="M19" s="16">
        <v>16384.200000000008</v>
      </c>
      <c r="N19" s="16">
        <v>16384.200000000008</v>
      </c>
      <c r="O19" s="128">
        <f t="shared" si="9"/>
        <v>16384.200000000008</v>
      </c>
      <c r="P19" s="128">
        <f t="shared" si="5"/>
        <v>16384.200000000008</v>
      </c>
      <c r="Q19" s="128">
        <f t="shared" si="5"/>
        <v>16384.200000000008</v>
      </c>
      <c r="R19" s="128">
        <f t="shared" si="5"/>
        <v>16384.200000000008</v>
      </c>
      <c r="S19" s="128">
        <f t="shared" si="5"/>
        <v>16384.200000000008</v>
      </c>
      <c r="T19" s="16"/>
      <c r="U19" s="16">
        <v>0</v>
      </c>
      <c r="V19" s="16">
        <v>0</v>
      </c>
      <c r="W19" s="16">
        <v>0</v>
      </c>
      <c r="X19" s="16">
        <v>0</v>
      </c>
      <c r="Y19" s="16">
        <v>0</v>
      </c>
      <c r="Z19" s="16">
        <v>0</v>
      </c>
      <c r="AA19" s="16">
        <v>0</v>
      </c>
      <c r="AB19" s="16">
        <v>0</v>
      </c>
      <c r="AC19" s="16">
        <v>0</v>
      </c>
      <c r="AD19" s="16">
        <v>0</v>
      </c>
      <c r="AE19" s="128">
        <v>0</v>
      </c>
      <c r="AF19" s="128">
        <v>0</v>
      </c>
      <c r="AG19" s="128">
        <v>0</v>
      </c>
      <c r="AH19" s="128">
        <v>0</v>
      </c>
      <c r="AI19" s="128">
        <v>0</v>
      </c>
      <c r="AJ19" s="20"/>
      <c r="AK19" s="33">
        <v>1</v>
      </c>
      <c r="AL19" s="33"/>
      <c r="AM19" s="33"/>
      <c r="AN19" s="33"/>
      <c r="AO19" s="33"/>
      <c r="AP19" s="33"/>
      <c r="AQ19" s="53"/>
      <c r="AR19" s="18" t="s">
        <v>1894</v>
      </c>
    </row>
    <row r="20" spans="2:45">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20"/>
      <c r="AQ20" s="53"/>
    </row>
    <row r="21" spans="2:45">
      <c r="B21" s="18" t="s">
        <v>1655</v>
      </c>
      <c r="C21" s="18" t="s">
        <v>1645</v>
      </c>
      <c r="D21" s="18" t="s">
        <v>1692</v>
      </c>
      <c r="E21" s="16"/>
      <c r="F21" s="16">
        <v>588490.08495375095</v>
      </c>
      <c r="G21" s="16">
        <v>588490.08495375095</v>
      </c>
      <c r="H21" s="16">
        <v>588490.08495375095</v>
      </c>
      <c r="I21" s="16">
        <v>588490.08495375095</v>
      </c>
      <c r="J21" s="16">
        <v>588490.08495375095</v>
      </c>
      <c r="K21" s="16">
        <v>588490.08495375095</v>
      </c>
      <c r="L21" s="16">
        <v>588490.08495375095</v>
      </c>
      <c r="M21" s="16">
        <v>588490.08495375095</v>
      </c>
      <c r="N21" s="16">
        <v>588490.08495375095</v>
      </c>
      <c r="O21" s="16">
        <v>588490.08495375095</v>
      </c>
      <c r="P21" s="128">
        <f>O21/N21*O21</f>
        <v>588490.08495375095</v>
      </c>
      <c r="Q21" s="128">
        <f t="shared" ref="Q21:S21" si="12">P21/O21*P21</f>
        <v>588490.08495375095</v>
      </c>
      <c r="R21" s="128">
        <f t="shared" si="12"/>
        <v>588490.08495375095</v>
      </c>
      <c r="S21" s="128">
        <f t="shared" si="12"/>
        <v>588490.08495375095</v>
      </c>
      <c r="T21" s="16"/>
      <c r="U21" s="16">
        <v>296.73922690699993</v>
      </c>
      <c r="V21" s="16">
        <v>296.73922690699993</v>
      </c>
      <c r="W21" s="16">
        <v>296.73922690699993</v>
      </c>
      <c r="X21" s="16">
        <v>296.73922690699993</v>
      </c>
      <c r="Y21" s="16">
        <v>296.73922690699993</v>
      </c>
      <c r="Z21" s="16">
        <v>296.73922690699993</v>
      </c>
      <c r="AA21" s="16">
        <v>296.73922690699993</v>
      </c>
      <c r="AB21" s="16">
        <v>296.73922690699993</v>
      </c>
      <c r="AC21" s="16">
        <v>296.73922690699993</v>
      </c>
      <c r="AD21" s="16">
        <v>296.73922690699993</v>
      </c>
      <c r="AE21" s="16">
        <v>296.73922690699993</v>
      </c>
      <c r="AF21" s="128">
        <f>AE21/AD21*AE21</f>
        <v>296.73922690699993</v>
      </c>
      <c r="AG21" s="128">
        <f t="shared" ref="AG21:AG29" si="13">AF21/AE21*AF21</f>
        <v>296.73922690699993</v>
      </c>
      <c r="AH21" s="128">
        <f t="shared" ref="AH21:AH29" si="14">AG21/AF21*AG21</f>
        <v>296.73922690699993</v>
      </c>
      <c r="AI21" s="128">
        <f t="shared" ref="AI21:AI29" si="15">AH21/AG21*AH21</f>
        <v>296.73922690699993</v>
      </c>
      <c r="AJ21" s="20"/>
      <c r="AK21" s="17"/>
      <c r="AL21" s="17">
        <v>1</v>
      </c>
      <c r="AM21" s="17"/>
      <c r="AN21" s="17"/>
      <c r="AO21" s="17"/>
      <c r="AP21" s="17"/>
      <c r="AQ21" s="53"/>
      <c r="AR21" s="18" t="s">
        <v>1896</v>
      </c>
      <c r="AS21" s="17"/>
    </row>
    <row r="22" spans="2:45">
      <c r="B22" s="18" t="s">
        <v>1655</v>
      </c>
      <c r="C22" s="18" t="s">
        <v>1647</v>
      </c>
      <c r="D22" s="18" t="s">
        <v>1692</v>
      </c>
      <c r="E22" s="16"/>
      <c r="F22" s="16">
        <v>9627433.6721559931</v>
      </c>
      <c r="G22" s="16">
        <v>9579825.0100641288</v>
      </c>
      <c r="H22" s="16">
        <v>9579825.0100641288</v>
      </c>
      <c r="I22" s="16">
        <v>9579825.0100641288</v>
      </c>
      <c r="J22" s="16">
        <v>9579825.0100641288</v>
      </c>
      <c r="K22" s="16">
        <v>9579825.0100641288</v>
      </c>
      <c r="L22" s="16">
        <v>9579825.0100641288</v>
      </c>
      <c r="M22" s="16">
        <v>9579825.0100641288</v>
      </c>
      <c r="N22" s="16">
        <v>9579825.0100641288</v>
      </c>
      <c r="O22" s="16">
        <v>9579825.0100641288</v>
      </c>
      <c r="P22" s="128">
        <f t="shared" ref="P22:P29" si="16">O22/N22*O22</f>
        <v>9579825.0100641288</v>
      </c>
      <c r="Q22" s="128">
        <f t="shared" ref="Q22:Q29" si="17">P22/O22*P22</f>
        <v>9579825.0100641288</v>
      </c>
      <c r="R22" s="128">
        <f t="shared" ref="R22:R29" si="18">Q22/P22*Q22</f>
        <v>9579825.0100641288</v>
      </c>
      <c r="S22" s="128">
        <f t="shared" ref="S22:S29" si="19">R22/Q22*R22</f>
        <v>9579825.0100641288</v>
      </c>
      <c r="T22" s="16"/>
      <c r="U22" s="16">
        <v>1349.0023347640004</v>
      </c>
      <c r="V22" s="16">
        <v>1342.3313777359961</v>
      </c>
      <c r="W22" s="16">
        <v>1342.3313777359961</v>
      </c>
      <c r="X22" s="16">
        <v>1342.3313777359961</v>
      </c>
      <c r="Y22" s="16">
        <v>1342.3313777359961</v>
      </c>
      <c r="Z22" s="16">
        <v>1342.3313777359961</v>
      </c>
      <c r="AA22" s="16">
        <v>1342.3313777359961</v>
      </c>
      <c r="AB22" s="16">
        <v>1342.3313777359961</v>
      </c>
      <c r="AC22" s="16">
        <v>1342.3313777359961</v>
      </c>
      <c r="AD22" s="16">
        <v>1342.3313777359961</v>
      </c>
      <c r="AE22" s="16">
        <v>1342.3313777359961</v>
      </c>
      <c r="AF22" s="128">
        <f t="shared" ref="AF22:AF29" si="20">AE22/AD22*AE22</f>
        <v>1342.3313777359961</v>
      </c>
      <c r="AG22" s="128">
        <f t="shared" si="13"/>
        <v>1342.3313777359961</v>
      </c>
      <c r="AH22" s="128">
        <f t="shared" si="14"/>
        <v>1342.3313777359961</v>
      </c>
      <c r="AI22" s="128">
        <f t="shared" si="15"/>
        <v>1342.3313777359961</v>
      </c>
      <c r="AK22" s="17"/>
      <c r="AL22" s="17">
        <f>1-AM22-AN22</f>
        <v>0.43551162370113</v>
      </c>
      <c r="AM22" s="17">
        <v>0.48032401007654835</v>
      </c>
      <c r="AN22" s="17">
        <v>8.4164366222321638E-2</v>
      </c>
      <c r="AO22" s="17"/>
      <c r="AP22" s="17"/>
      <c r="AQ22" s="53"/>
      <c r="AR22" s="18" t="s">
        <v>1896</v>
      </c>
      <c r="AS22" s="17"/>
    </row>
    <row r="23" spans="2:45">
      <c r="B23" s="18" t="s">
        <v>1655</v>
      </c>
      <c r="C23" s="18" t="s">
        <v>1648</v>
      </c>
      <c r="D23" s="18" t="s">
        <v>1692</v>
      </c>
      <c r="E23" s="16"/>
      <c r="F23" s="16">
        <v>967107.3396351015</v>
      </c>
      <c r="G23" s="16">
        <v>621838.82880863443</v>
      </c>
      <c r="H23" s="16">
        <v>621838.82880863443</v>
      </c>
      <c r="I23" s="16">
        <v>621838.82880863443</v>
      </c>
      <c r="J23" s="16">
        <v>621838.82880863443</v>
      </c>
      <c r="K23" s="16">
        <v>621838.82880863443</v>
      </c>
      <c r="L23" s="16">
        <v>621838.82880863443</v>
      </c>
      <c r="M23" s="16">
        <v>621838.82880863443</v>
      </c>
      <c r="N23" s="16">
        <v>621838.82880863443</v>
      </c>
      <c r="O23" s="16">
        <v>621838.82880863443</v>
      </c>
      <c r="P23" s="128">
        <f t="shared" si="16"/>
        <v>621838.82880863443</v>
      </c>
      <c r="Q23" s="128">
        <f t="shared" si="17"/>
        <v>621838.82880863443</v>
      </c>
      <c r="R23" s="128">
        <f t="shared" si="18"/>
        <v>621838.82880863443</v>
      </c>
      <c r="S23" s="128">
        <f t="shared" si="19"/>
        <v>621838.82880863443</v>
      </c>
      <c r="T23" s="16"/>
      <c r="U23" s="16">
        <v>215.91166740000008</v>
      </c>
      <c r="V23" s="16">
        <v>138.82870378462215</v>
      </c>
      <c r="W23" s="16">
        <v>138.82870378462215</v>
      </c>
      <c r="X23" s="16">
        <v>138.82870378462215</v>
      </c>
      <c r="Y23" s="16">
        <v>138.82870378462215</v>
      </c>
      <c r="Z23" s="16">
        <v>138.82870378462215</v>
      </c>
      <c r="AA23" s="16">
        <v>138.82870378462215</v>
      </c>
      <c r="AB23" s="16">
        <v>138.82870378462215</v>
      </c>
      <c r="AC23" s="16">
        <v>138.82870378462215</v>
      </c>
      <c r="AD23" s="16">
        <v>138.82870378462215</v>
      </c>
      <c r="AE23" s="16">
        <v>138.82870378462215</v>
      </c>
      <c r="AF23" s="128">
        <f t="shared" si="20"/>
        <v>138.82870378462215</v>
      </c>
      <c r="AG23" s="128">
        <f t="shared" si="13"/>
        <v>138.82870378462215</v>
      </c>
      <c r="AH23" s="128">
        <f t="shared" si="14"/>
        <v>138.82870378462215</v>
      </c>
      <c r="AI23" s="128">
        <f t="shared" si="15"/>
        <v>138.82870378462215</v>
      </c>
      <c r="AK23" s="17"/>
      <c r="AL23" s="17">
        <v>0.94752592215932641</v>
      </c>
      <c r="AM23" s="17">
        <v>4.7343780772866398E-2</v>
      </c>
      <c r="AN23" s="17">
        <v>5.1302970678071104E-3</v>
      </c>
      <c r="AO23" s="17"/>
      <c r="AP23" s="17"/>
      <c r="AQ23" s="53"/>
      <c r="AR23" s="18" t="s">
        <v>1896</v>
      </c>
      <c r="AS23" s="17"/>
    </row>
    <row r="24" spans="2:45">
      <c r="B24" s="18" t="s">
        <v>1655</v>
      </c>
      <c r="C24" s="18" t="s">
        <v>1649</v>
      </c>
      <c r="D24" s="18" t="s">
        <v>1692</v>
      </c>
      <c r="E24" s="16"/>
      <c r="F24" s="16">
        <v>27580.972465902909</v>
      </c>
      <c r="G24" s="16">
        <v>27307.266248260312</v>
      </c>
      <c r="H24" s="16">
        <v>27307.266248260312</v>
      </c>
      <c r="I24" s="16">
        <v>27307.266248260312</v>
      </c>
      <c r="J24" s="16">
        <v>27307.266248260312</v>
      </c>
      <c r="K24" s="16">
        <v>27307.266248260312</v>
      </c>
      <c r="L24" s="16">
        <v>27307.266248260312</v>
      </c>
      <c r="M24" s="16">
        <v>27307.266248260312</v>
      </c>
      <c r="N24" s="16">
        <v>27307.266248260312</v>
      </c>
      <c r="O24" s="16">
        <v>27307.266248260312</v>
      </c>
      <c r="P24" s="128">
        <f t="shared" si="16"/>
        <v>27307.266248260312</v>
      </c>
      <c r="Q24" s="128">
        <f t="shared" si="17"/>
        <v>27307.266248260312</v>
      </c>
      <c r="R24" s="128">
        <f t="shared" si="18"/>
        <v>27307.266248260312</v>
      </c>
      <c r="S24" s="128">
        <f t="shared" si="19"/>
        <v>27307.266248260312</v>
      </c>
      <c r="T24" s="16"/>
      <c r="U24" s="16">
        <v>6.7195519999999984</v>
      </c>
      <c r="V24" s="16">
        <v>6.6528689573898641</v>
      </c>
      <c r="W24" s="16">
        <v>6.6528689573898641</v>
      </c>
      <c r="X24" s="16">
        <v>6.6528689573898641</v>
      </c>
      <c r="Y24" s="16">
        <v>6.6528689573898641</v>
      </c>
      <c r="Z24" s="16">
        <v>6.6528689573898641</v>
      </c>
      <c r="AA24" s="16">
        <v>6.6528689573898641</v>
      </c>
      <c r="AB24" s="16">
        <v>6.6528689573898641</v>
      </c>
      <c r="AC24" s="16">
        <v>6.6528689573898641</v>
      </c>
      <c r="AD24" s="16">
        <v>6.6528689573898641</v>
      </c>
      <c r="AE24" s="16">
        <v>6.6528689573898641</v>
      </c>
      <c r="AF24" s="128">
        <f t="shared" si="20"/>
        <v>6.6528689573898641</v>
      </c>
      <c r="AG24" s="128">
        <f t="shared" si="13"/>
        <v>6.6528689573898641</v>
      </c>
      <c r="AH24" s="128">
        <f t="shared" si="14"/>
        <v>6.6528689573898641</v>
      </c>
      <c r="AI24" s="128">
        <f t="shared" si="15"/>
        <v>6.6528689573898641</v>
      </c>
      <c r="AK24" s="17"/>
      <c r="AL24" s="17">
        <v>0.79383510819645831</v>
      </c>
      <c r="AM24" s="17">
        <v>0.20616489180354169</v>
      </c>
      <c r="AN24" s="17"/>
      <c r="AO24" s="17"/>
      <c r="AP24" s="17"/>
      <c r="AQ24" s="53"/>
      <c r="AR24" s="18" t="s">
        <v>1896</v>
      </c>
      <c r="AS24" s="17"/>
    </row>
    <row r="25" spans="2:45">
      <c r="B25" s="18" t="s">
        <v>1655</v>
      </c>
      <c r="C25" s="18" t="s">
        <v>1653</v>
      </c>
      <c r="D25" s="18" t="s">
        <v>1892</v>
      </c>
      <c r="E25" s="16"/>
      <c r="F25" s="16">
        <v>98255.284724156329</v>
      </c>
      <c r="G25" s="16">
        <v>98255.284724156329</v>
      </c>
      <c r="H25" s="16">
        <v>98255.284724156329</v>
      </c>
      <c r="I25" s="16">
        <v>98255.284724156329</v>
      </c>
      <c r="J25" s="16">
        <v>98255.284724156329</v>
      </c>
      <c r="K25" s="16">
        <v>98255.284724156329</v>
      </c>
      <c r="L25" s="16">
        <v>98255.284724156329</v>
      </c>
      <c r="M25" s="16">
        <v>98255.284724156329</v>
      </c>
      <c r="N25" s="16">
        <v>98255.284724156329</v>
      </c>
      <c r="O25" s="16">
        <v>98255.284724156329</v>
      </c>
      <c r="P25" s="128">
        <f t="shared" si="16"/>
        <v>98255.284724156329</v>
      </c>
      <c r="Q25" s="128">
        <f t="shared" si="17"/>
        <v>98255.284724156329</v>
      </c>
      <c r="R25" s="128">
        <f t="shared" si="18"/>
        <v>98255.284724156329</v>
      </c>
      <c r="S25" s="128">
        <f t="shared" si="19"/>
        <v>98255.284724156329</v>
      </c>
      <c r="T25" s="16"/>
      <c r="U25" s="16">
        <v>97</v>
      </c>
      <c r="V25" s="16">
        <v>97</v>
      </c>
      <c r="W25" s="16">
        <v>97</v>
      </c>
      <c r="X25" s="16">
        <v>97</v>
      </c>
      <c r="Y25" s="16">
        <v>97</v>
      </c>
      <c r="Z25" s="16">
        <v>97</v>
      </c>
      <c r="AA25" s="16">
        <v>97</v>
      </c>
      <c r="AB25" s="16">
        <v>97</v>
      </c>
      <c r="AC25" s="16">
        <v>97</v>
      </c>
      <c r="AD25" s="16">
        <v>97</v>
      </c>
      <c r="AE25" s="16">
        <v>97</v>
      </c>
      <c r="AF25" s="128">
        <f t="shared" si="20"/>
        <v>97</v>
      </c>
      <c r="AG25" s="128">
        <f t="shared" si="13"/>
        <v>97</v>
      </c>
      <c r="AH25" s="128">
        <f t="shared" si="14"/>
        <v>97</v>
      </c>
      <c r="AI25" s="128">
        <f t="shared" si="15"/>
        <v>97</v>
      </c>
      <c r="AK25" s="17"/>
      <c r="AL25" s="17">
        <v>1</v>
      </c>
      <c r="AM25" s="17"/>
      <c r="AN25" s="17"/>
      <c r="AO25" s="17"/>
      <c r="AP25" s="17"/>
      <c r="AQ25" s="53"/>
      <c r="AR25" s="18" t="s">
        <v>1896</v>
      </c>
      <c r="AS25" s="17"/>
    </row>
    <row r="26" spans="2:45">
      <c r="B26" s="18" t="s">
        <v>1655</v>
      </c>
      <c r="C26" s="18" t="s">
        <v>1685</v>
      </c>
      <c r="D26" s="18" t="s">
        <v>1692</v>
      </c>
      <c r="E26" s="16"/>
      <c r="F26" s="16">
        <v>390772.45833333331</v>
      </c>
      <c r="G26" s="16">
        <v>390772.45833333331</v>
      </c>
      <c r="H26" s="16">
        <v>390772.45833333331</v>
      </c>
      <c r="I26" s="16">
        <v>390772.45833333331</v>
      </c>
      <c r="J26" s="16">
        <v>390772.45833333331</v>
      </c>
      <c r="K26" s="16">
        <v>390772.45833333331</v>
      </c>
      <c r="L26" s="16">
        <v>390772.45833333331</v>
      </c>
      <c r="M26" s="16">
        <v>390772.45833333331</v>
      </c>
      <c r="N26" s="16">
        <v>390772.45833333331</v>
      </c>
      <c r="O26" s="16">
        <v>390772.45833333331</v>
      </c>
      <c r="P26" s="128">
        <f t="shared" si="16"/>
        <v>390772.45833333331</v>
      </c>
      <c r="Q26" s="128">
        <f t="shared" si="17"/>
        <v>390772.45833333331</v>
      </c>
      <c r="R26" s="128">
        <f t="shared" si="18"/>
        <v>390772.45833333331</v>
      </c>
      <c r="S26" s="128">
        <f t="shared" si="19"/>
        <v>390772.45833333331</v>
      </c>
      <c r="T26" s="16"/>
      <c r="U26" s="16">
        <v>7.3661666400000003</v>
      </c>
      <c r="V26" s="16">
        <v>7.3661666400000003</v>
      </c>
      <c r="W26" s="16">
        <v>7.3661666400000003</v>
      </c>
      <c r="X26" s="16">
        <v>7.3661666400000003</v>
      </c>
      <c r="Y26" s="16">
        <v>7.3661666400000003</v>
      </c>
      <c r="Z26" s="16">
        <v>7.3661666400000003</v>
      </c>
      <c r="AA26" s="16">
        <v>7.3661666400000003</v>
      </c>
      <c r="AB26" s="16">
        <v>7.3661666400000003</v>
      </c>
      <c r="AC26" s="16">
        <v>7.3661666400000003</v>
      </c>
      <c r="AD26" s="16">
        <v>7.3661666400000003</v>
      </c>
      <c r="AE26" s="16">
        <v>7.3661666400000003</v>
      </c>
      <c r="AF26" s="128">
        <f t="shared" si="20"/>
        <v>7.3661666400000003</v>
      </c>
      <c r="AG26" s="128">
        <f t="shared" si="13"/>
        <v>7.3661666400000003</v>
      </c>
      <c r="AH26" s="128">
        <f t="shared" si="14"/>
        <v>7.3661666400000003</v>
      </c>
      <c r="AI26" s="128">
        <f t="shared" si="15"/>
        <v>7.3661666400000003</v>
      </c>
      <c r="AK26" s="17"/>
      <c r="AL26" s="17">
        <v>0.9419927581470845</v>
      </c>
      <c r="AM26" s="17">
        <v>5.8007241852915475E-2</v>
      </c>
      <c r="AN26" s="17"/>
      <c r="AO26" s="17"/>
      <c r="AP26" s="17"/>
      <c r="AQ26" s="53"/>
      <c r="AR26" s="18" t="s">
        <v>1896</v>
      </c>
      <c r="AS26" s="17"/>
    </row>
    <row r="27" spans="2:45">
      <c r="B27" s="18" t="s">
        <v>1655</v>
      </c>
      <c r="C27" s="18" t="s">
        <v>1652</v>
      </c>
      <c r="D27" s="18" t="s">
        <v>1692</v>
      </c>
      <c r="E27" s="16"/>
      <c r="F27" s="16">
        <v>2128957.3627011697</v>
      </c>
      <c r="G27" s="22">
        <v>2111455.970206229</v>
      </c>
      <c r="H27" s="16">
        <v>2111455.970206229</v>
      </c>
      <c r="I27" s="16">
        <v>2111455.970206229</v>
      </c>
      <c r="J27" s="16">
        <v>2111455.970206229</v>
      </c>
      <c r="K27" s="16">
        <v>2111455.970206229</v>
      </c>
      <c r="L27" s="16">
        <v>2111455.970206229</v>
      </c>
      <c r="M27" s="16">
        <v>2111455.970206229</v>
      </c>
      <c r="N27" s="16">
        <v>2111455.970206229</v>
      </c>
      <c r="O27" s="16">
        <v>2111455.970206229</v>
      </c>
      <c r="P27" s="128">
        <f t="shared" si="16"/>
        <v>2111455.970206229</v>
      </c>
      <c r="Q27" s="128">
        <f t="shared" si="17"/>
        <v>2111455.970206229</v>
      </c>
      <c r="R27" s="128">
        <f t="shared" si="18"/>
        <v>2111455.970206229</v>
      </c>
      <c r="S27" s="128">
        <f t="shared" si="19"/>
        <v>2111455.970206229</v>
      </c>
      <c r="T27" s="16"/>
      <c r="U27" s="16">
        <v>166.31797994775525</v>
      </c>
      <c r="V27" s="16">
        <v>164.95073967463949</v>
      </c>
      <c r="W27" s="16">
        <v>164.95073967463949</v>
      </c>
      <c r="X27" s="16">
        <v>164.95073967463949</v>
      </c>
      <c r="Y27" s="16">
        <v>164.95073967463949</v>
      </c>
      <c r="Z27" s="16">
        <v>164.95073967463949</v>
      </c>
      <c r="AA27" s="16">
        <v>164.95073967463949</v>
      </c>
      <c r="AB27" s="16">
        <v>164.95073967463949</v>
      </c>
      <c r="AC27" s="16">
        <v>164.95073967463949</v>
      </c>
      <c r="AD27" s="16">
        <v>164.95073967463949</v>
      </c>
      <c r="AE27" s="16">
        <v>164.95073967463949</v>
      </c>
      <c r="AF27" s="128">
        <f t="shared" si="20"/>
        <v>164.95073967463949</v>
      </c>
      <c r="AG27" s="128">
        <f t="shared" si="13"/>
        <v>164.95073967463949</v>
      </c>
      <c r="AH27" s="128">
        <f t="shared" si="14"/>
        <v>164.95073967463949</v>
      </c>
      <c r="AI27" s="128">
        <f t="shared" si="15"/>
        <v>164.95073967463949</v>
      </c>
      <c r="AK27" s="17">
        <v>1</v>
      </c>
      <c r="AL27" s="17"/>
      <c r="AM27" s="17"/>
      <c r="AN27" s="17"/>
      <c r="AO27" s="17"/>
      <c r="AP27" s="17"/>
      <c r="AQ27" s="53"/>
      <c r="AR27" s="18" t="s">
        <v>1896</v>
      </c>
      <c r="AS27" s="17"/>
    </row>
    <row r="28" spans="2:45">
      <c r="B28" s="18" t="s">
        <v>1655</v>
      </c>
      <c r="C28" s="18" t="s">
        <v>1690</v>
      </c>
      <c r="D28" s="18" t="s">
        <v>1692</v>
      </c>
      <c r="E28" s="16"/>
      <c r="F28" s="22">
        <v>89700</v>
      </c>
      <c r="G28" s="22">
        <v>89700</v>
      </c>
      <c r="H28" s="22">
        <v>89700</v>
      </c>
      <c r="I28" s="22">
        <v>89700</v>
      </c>
      <c r="J28" s="22">
        <v>89700</v>
      </c>
      <c r="K28" s="22">
        <v>89700</v>
      </c>
      <c r="L28" s="22">
        <v>89700</v>
      </c>
      <c r="M28" s="22">
        <v>89700</v>
      </c>
      <c r="N28" s="22">
        <v>89700</v>
      </c>
      <c r="O28" s="22">
        <v>89700</v>
      </c>
      <c r="P28" s="128">
        <f t="shared" si="16"/>
        <v>89700</v>
      </c>
      <c r="Q28" s="128">
        <f t="shared" si="17"/>
        <v>89700</v>
      </c>
      <c r="R28" s="128">
        <f t="shared" si="18"/>
        <v>89700</v>
      </c>
      <c r="S28" s="128">
        <f t="shared" si="19"/>
        <v>89700</v>
      </c>
      <c r="T28" s="16"/>
      <c r="U28" s="16">
        <v>0</v>
      </c>
      <c r="V28" s="16">
        <v>0</v>
      </c>
      <c r="W28" s="16">
        <v>0</v>
      </c>
      <c r="X28" s="16">
        <v>0</v>
      </c>
      <c r="Y28" s="16">
        <v>0</v>
      </c>
      <c r="Z28" s="16">
        <v>0</v>
      </c>
      <c r="AA28" s="16">
        <v>0</v>
      </c>
      <c r="AB28" s="16">
        <v>0</v>
      </c>
      <c r="AC28" s="16">
        <v>0</v>
      </c>
      <c r="AD28" s="16">
        <v>0</v>
      </c>
      <c r="AE28" s="16">
        <v>0</v>
      </c>
      <c r="AF28" s="128">
        <v>0</v>
      </c>
      <c r="AG28" s="128">
        <v>0</v>
      </c>
      <c r="AH28" s="128">
        <v>0</v>
      </c>
      <c r="AI28" s="128">
        <v>0</v>
      </c>
      <c r="AK28" s="17">
        <v>1</v>
      </c>
      <c r="AL28" s="17"/>
      <c r="AM28" s="17"/>
      <c r="AN28" s="17"/>
      <c r="AO28" s="17"/>
      <c r="AP28" s="17"/>
      <c r="AQ28" s="53"/>
      <c r="AR28" s="18" t="s">
        <v>1896</v>
      </c>
      <c r="AS28" s="17"/>
    </row>
    <row r="29" spans="2:45">
      <c r="B29" s="18" t="s">
        <v>1655</v>
      </c>
      <c r="C29" s="18" t="s">
        <v>1691</v>
      </c>
      <c r="D29" s="18" t="s">
        <v>1692</v>
      </c>
      <c r="E29" s="16"/>
      <c r="F29" s="16">
        <v>302218.12375687342</v>
      </c>
      <c r="G29" s="22">
        <v>302218.12375687342</v>
      </c>
      <c r="H29" s="16">
        <v>302218.12375687342</v>
      </c>
      <c r="I29" s="16">
        <v>302218.12375687342</v>
      </c>
      <c r="J29" s="16">
        <v>302218.12375687342</v>
      </c>
      <c r="K29" s="16">
        <v>302218.12375687342</v>
      </c>
      <c r="L29" s="16">
        <v>302218.12375687342</v>
      </c>
      <c r="M29" s="16">
        <v>302218.12375687342</v>
      </c>
      <c r="N29" s="16">
        <v>302218.12375687342</v>
      </c>
      <c r="O29" s="16">
        <v>302218.12375687342</v>
      </c>
      <c r="P29" s="128">
        <f t="shared" si="16"/>
        <v>302218.12375687342</v>
      </c>
      <c r="Q29" s="128">
        <f t="shared" si="17"/>
        <v>302218.12375687342</v>
      </c>
      <c r="R29" s="128">
        <f t="shared" si="18"/>
        <v>302218.12375687342</v>
      </c>
      <c r="S29" s="128">
        <f t="shared" si="19"/>
        <v>302218.12375687342</v>
      </c>
      <c r="T29" s="16"/>
      <c r="U29" s="16">
        <v>89.602773638386353</v>
      </c>
      <c r="V29" s="16">
        <v>89.602773638386353</v>
      </c>
      <c r="W29" s="16">
        <v>89.602773638386353</v>
      </c>
      <c r="X29" s="16">
        <v>89.602773638386353</v>
      </c>
      <c r="Y29" s="16">
        <v>89.602773638386353</v>
      </c>
      <c r="Z29" s="16">
        <v>89.602773638386353</v>
      </c>
      <c r="AA29" s="16">
        <v>89.602773638386353</v>
      </c>
      <c r="AB29" s="16">
        <v>89.602773638386353</v>
      </c>
      <c r="AC29" s="16">
        <v>89.602773638386353</v>
      </c>
      <c r="AD29" s="16">
        <v>89.602773638386353</v>
      </c>
      <c r="AE29" s="16">
        <v>89.602773638386353</v>
      </c>
      <c r="AF29" s="128">
        <f t="shared" si="20"/>
        <v>89.602773638386353</v>
      </c>
      <c r="AG29" s="128">
        <f t="shared" si="13"/>
        <v>89.602773638386353</v>
      </c>
      <c r="AH29" s="128">
        <f t="shared" si="14"/>
        <v>89.602773638386353</v>
      </c>
      <c r="AI29" s="128">
        <f t="shared" si="15"/>
        <v>89.602773638386353</v>
      </c>
      <c r="AK29" s="17">
        <v>1</v>
      </c>
      <c r="AL29" s="17"/>
      <c r="AM29" s="17"/>
      <c r="AN29" s="17"/>
      <c r="AO29" s="17"/>
      <c r="AP29" s="17"/>
      <c r="AQ29" s="53"/>
      <c r="AR29" s="18" t="s">
        <v>1896</v>
      </c>
      <c r="AS29" s="17"/>
    </row>
    <row r="30" spans="2:45">
      <c r="E30" s="16"/>
      <c r="F30" s="16"/>
      <c r="G30" s="22"/>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Q30" s="53"/>
    </row>
    <row r="31" spans="2:45">
      <c r="B31" s="18" t="s">
        <v>1657</v>
      </c>
      <c r="C31" s="6" t="s">
        <v>1216</v>
      </c>
      <c r="D31" s="18" t="s">
        <v>1692</v>
      </c>
      <c r="E31" s="16"/>
      <c r="F31" s="16"/>
      <c r="G31" s="22">
        <v>444807.9</v>
      </c>
      <c r="H31" s="16">
        <v>444807.9</v>
      </c>
      <c r="I31" s="16">
        <v>444807.9</v>
      </c>
      <c r="J31" s="16">
        <v>444807.9</v>
      </c>
      <c r="K31" s="16">
        <v>444807.9</v>
      </c>
      <c r="L31" s="16">
        <v>444807.9</v>
      </c>
      <c r="M31" s="16">
        <v>444807.9</v>
      </c>
      <c r="N31" s="16">
        <v>444807.9</v>
      </c>
      <c r="O31" s="16">
        <v>444807.9</v>
      </c>
      <c r="P31" s="16">
        <v>444807.9</v>
      </c>
      <c r="Q31" s="16">
        <v>444807.9</v>
      </c>
      <c r="R31" s="128">
        <f t="shared" ref="R31:S38" si="21">Q31/P31*Q31</f>
        <v>444807.9</v>
      </c>
      <c r="S31" s="128">
        <f t="shared" si="21"/>
        <v>444807.9</v>
      </c>
      <c r="T31" s="16"/>
      <c r="U31" s="16"/>
      <c r="V31" s="16"/>
      <c r="W31" s="16">
        <v>45.24</v>
      </c>
      <c r="X31" s="16">
        <v>45.24</v>
      </c>
      <c r="Y31" s="16">
        <v>45.24</v>
      </c>
      <c r="Z31" s="16">
        <v>45.24</v>
      </c>
      <c r="AA31" s="16">
        <v>45.24</v>
      </c>
      <c r="AB31" s="16">
        <v>45.24</v>
      </c>
      <c r="AC31" s="16">
        <v>45.24</v>
      </c>
      <c r="AD31" s="16">
        <v>45.24</v>
      </c>
      <c r="AE31" s="16">
        <v>45.24</v>
      </c>
      <c r="AF31" s="16">
        <v>45.24</v>
      </c>
      <c r="AG31" s="16">
        <v>45.24</v>
      </c>
      <c r="AH31" s="128">
        <f t="shared" ref="AH31:AH35" si="22">AG31/AF31*AG31</f>
        <v>45.24</v>
      </c>
      <c r="AI31" s="128">
        <f t="shared" ref="AI31:AI35" si="23">AH31/AG31*AH31</f>
        <v>45.24</v>
      </c>
      <c r="AK31" s="17">
        <v>0</v>
      </c>
      <c r="AL31" s="17">
        <v>0</v>
      </c>
      <c r="AM31" s="17">
        <v>1</v>
      </c>
      <c r="AN31" s="17">
        <v>0</v>
      </c>
      <c r="AO31" s="17">
        <v>0</v>
      </c>
      <c r="AP31" s="17">
        <v>0</v>
      </c>
      <c r="AQ31" s="53"/>
      <c r="AR31" s="21" t="s">
        <v>1903</v>
      </c>
    </row>
    <row r="32" spans="2:45">
      <c r="B32" s="18" t="s">
        <v>1657</v>
      </c>
      <c r="C32" s="6" t="s">
        <v>20</v>
      </c>
      <c r="D32" s="18" t="s">
        <v>1692</v>
      </c>
      <c r="E32" s="16"/>
      <c r="F32" s="16"/>
      <c r="G32" s="22">
        <v>147988.0360000002</v>
      </c>
      <c r="H32" s="16">
        <v>147988.0360000002</v>
      </c>
      <c r="I32" s="16">
        <v>147988.0360000002</v>
      </c>
      <c r="J32" s="16">
        <v>147988.0360000002</v>
      </c>
      <c r="K32" s="16">
        <v>147988.0360000002</v>
      </c>
      <c r="L32" s="16">
        <v>147988.0360000002</v>
      </c>
      <c r="M32" s="16">
        <v>147988.0360000002</v>
      </c>
      <c r="N32" s="16">
        <v>147988.0360000002</v>
      </c>
      <c r="O32" s="16">
        <v>147988.0360000002</v>
      </c>
      <c r="P32" s="16">
        <v>147988.0360000002</v>
      </c>
      <c r="Q32" s="16">
        <v>147988.0360000002</v>
      </c>
      <c r="R32" s="128">
        <f t="shared" si="21"/>
        <v>147988.0360000002</v>
      </c>
      <c r="S32" s="128">
        <f t="shared" si="21"/>
        <v>147988.0360000002</v>
      </c>
      <c r="T32" s="16"/>
      <c r="U32" s="16"/>
      <c r="V32" s="16"/>
      <c r="W32" s="16">
        <v>45.126180000000097</v>
      </c>
      <c r="X32" s="16">
        <v>45.126180000000097</v>
      </c>
      <c r="Y32" s="16">
        <v>45.126180000000097</v>
      </c>
      <c r="Z32" s="16">
        <v>45.126180000000097</v>
      </c>
      <c r="AA32" s="16">
        <v>45.126180000000097</v>
      </c>
      <c r="AB32" s="16">
        <v>45.126180000000097</v>
      </c>
      <c r="AC32" s="16">
        <v>45.126180000000097</v>
      </c>
      <c r="AD32" s="16">
        <v>45.126180000000097</v>
      </c>
      <c r="AE32" s="16">
        <v>45.126180000000097</v>
      </c>
      <c r="AF32" s="16">
        <v>45.126180000000097</v>
      </c>
      <c r="AG32" s="16">
        <v>45.126180000000097</v>
      </c>
      <c r="AH32" s="128">
        <f t="shared" si="22"/>
        <v>45.126180000000097</v>
      </c>
      <c r="AI32" s="128">
        <f t="shared" si="23"/>
        <v>45.126180000000097</v>
      </c>
      <c r="AK32" s="17">
        <v>1</v>
      </c>
      <c r="AL32" s="17">
        <v>0</v>
      </c>
      <c r="AM32" s="17">
        <v>0</v>
      </c>
      <c r="AN32" s="17">
        <v>0</v>
      </c>
      <c r="AO32" s="17">
        <v>0</v>
      </c>
      <c r="AP32" s="17">
        <v>0</v>
      </c>
      <c r="AQ32" s="53"/>
      <c r="AR32" s="21" t="s">
        <v>1897</v>
      </c>
    </row>
    <row r="33" spans="2:44">
      <c r="B33" s="18" t="s">
        <v>1657</v>
      </c>
      <c r="C33" s="6" t="s">
        <v>1238</v>
      </c>
      <c r="D33" s="18" t="s">
        <v>1692</v>
      </c>
      <c r="E33" s="16"/>
      <c r="F33" s="16"/>
      <c r="G33" s="22">
        <v>27373.679999999997</v>
      </c>
      <c r="H33" s="22">
        <v>27102.030897524688</v>
      </c>
      <c r="I33" s="22">
        <v>27102.030897524688</v>
      </c>
      <c r="J33" s="22">
        <v>27102.030897524688</v>
      </c>
      <c r="K33" s="22">
        <v>27102.030897524688</v>
      </c>
      <c r="L33" s="22">
        <v>27102.030897524688</v>
      </c>
      <c r="M33" s="22">
        <v>27102.030897524688</v>
      </c>
      <c r="N33" s="22">
        <v>27102.030897524688</v>
      </c>
      <c r="O33" s="22">
        <v>27102.030897524688</v>
      </c>
      <c r="P33" s="22">
        <v>27102.030897524688</v>
      </c>
      <c r="Q33" s="22">
        <v>27102.030897524688</v>
      </c>
      <c r="R33" s="128">
        <f t="shared" si="21"/>
        <v>27102.030897524688</v>
      </c>
      <c r="S33" s="128">
        <f t="shared" si="21"/>
        <v>27102.030897524688</v>
      </c>
      <c r="T33" s="16"/>
      <c r="U33" s="16"/>
      <c r="V33" s="16"/>
      <c r="W33" s="16">
        <v>17.409600000000001</v>
      </c>
      <c r="X33" s="16">
        <v>17.236831771013101</v>
      </c>
      <c r="Y33" s="16">
        <v>17.236831771013101</v>
      </c>
      <c r="Z33" s="16">
        <v>17.236831771013101</v>
      </c>
      <c r="AA33" s="16">
        <v>17.236831771013101</v>
      </c>
      <c r="AB33" s="16">
        <v>17.236831771013101</v>
      </c>
      <c r="AC33" s="16">
        <v>17.236831771013101</v>
      </c>
      <c r="AD33" s="16">
        <v>17.236831771013101</v>
      </c>
      <c r="AE33" s="16">
        <v>17.236831771013101</v>
      </c>
      <c r="AF33" s="16">
        <v>17.236831771013101</v>
      </c>
      <c r="AG33" s="16">
        <v>17.236831771013101</v>
      </c>
      <c r="AH33" s="128">
        <f t="shared" si="22"/>
        <v>17.236831771013101</v>
      </c>
      <c r="AI33" s="128">
        <f t="shared" si="23"/>
        <v>17.236831771013101</v>
      </c>
      <c r="AK33" s="17">
        <v>0</v>
      </c>
      <c r="AL33" s="17">
        <v>1</v>
      </c>
      <c r="AM33" s="17">
        <v>0</v>
      </c>
      <c r="AN33" s="17">
        <v>0</v>
      </c>
      <c r="AO33" s="17">
        <v>0</v>
      </c>
      <c r="AP33" s="17">
        <v>0</v>
      </c>
      <c r="AQ33" s="53"/>
      <c r="AR33" s="21" t="s">
        <v>1897</v>
      </c>
    </row>
    <row r="34" spans="2:44">
      <c r="B34" s="18" t="s">
        <v>1657</v>
      </c>
      <c r="C34" s="6" t="s">
        <v>1175</v>
      </c>
      <c r="D34" s="18" t="s">
        <v>1692</v>
      </c>
      <c r="E34" s="16"/>
      <c r="F34" s="16"/>
      <c r="G34" s="22">
        <v>11188000</v>
      </c>
      <c r="H34" s="22">
        <v>11188000</v>
      </c>
      <c r="I34" s="22">
        <v>11188000</v>
      </c>
      <c r="J34" s="22">
        <v>11188000</v>
      </c>
      <c r="K34" s="22">
        <v>11188000</v>
      </c>
      <c r="L34" s="22">
        <v>11188000</v>
      </c>
      <c r="M34" s="22">
        <v>11188000</v>
      </c>
      <c r="N34" s="22">
        <v>11188000</v>
      </c>
      <c r="O34" s="22">
        <v>11188000</v>
      </c>
      <c r="P34" s="22">
        <v>11188000</v>
      </c>
      <c r="Q34" s="22">
        <v>11188000</v>
      </c>
      <c r="R34" s="128">
        <f t="shared" si="21"/>
        <v>11188000</v>
      </c>
      <c r="S34" s="128">
        <f t="shared" si="21"/>
        <v>11188000</v>
      </c>
      <c r="T34" s="16"/>
      <c r="U34" s="16"/>
      <c r="V34" s="16"/>
      <c r="W34" s="16">
        <v>0</v>
      </c>
      <c r="X34" s="16">
        <v>3.0709999999999127</v>
      </c>
      <c r="Y34" s="16">
        <v>319.24300000000108</v>
      </c>
      <c r="Z34" s="16">
        <v>1222.3150000000007</v>
      </c>
      <c r="AA34" s="127">
        <f>'2019 PSUI Summary'!F50</f>
        <v>1838.1090000000002</v>
      </c>
      <c r="AB34" s="127">
        <f>AA34</f>
        <v>1838.1090000000002</v>
      </c>
      <c r="AC34" s="127">
        <f t="shared" ref="AC34:AI34" si="24">AB34</f>
        <v>1838.1090000000002</v>
      </c>
      <c r="AD34" s="127">
        <f t="shared" si="24"/>
        <v>1838.1090000000002</v>
      </c>
      <c r="AE34" s="127">
        <f t="shared" si="24"/>
        <v>1838.1090000000002</v>
      </c>
      <c r="AF34" s="127">
        <f t="shared" si="24"/>
        <v>1838.1090000000002</v>
      </c>
      <c r="AG34" s="127">
        <f t="shared" si="24"/>
        <v>1838.1090000000002</v>
      </c>
      <c r="AH34" s="127">
        <f t="shared" si="24"/>
        <v>1838.1090000000002</v>
      </c>
      <c r="AI34" s="127">
        <f t="shared" si="24"/>
        <v>1838.1090000000002</v>
      </c>
      <c r="AK34" s="17">
        <v>0</v>
      </c>
      <c r="AL34" s="17">
        <v>0</v>
      </c>
      <c r="AM34" s="17">
        <v>0</v>
      </c>
      <c r="AN34" s="17">
        <v>1</v>
      </c>
      <c r="AO34" s="17">
        <v>0</v>
      </c>
      <c r="AP34" s="17">
        <v>0</v>
      </c>
      <c r="AQ34" s="53"/>
      <c r="AR34" s="21" t="s">
        <v>1902</v>
      </c>
    </row>
    <row r="35" spans="2:44">
      <c r="B35" s="18" t="s">
        <v>1657</v>
      </c>
      <c r="C35" s="6" t="s">
        <v>55</v>
      </c>
      <c r="D35" s="18" t="s">
        <v>1692</v>
      </c>
      <c r="E35" s="16"/>
      <c r="F35" s="16"/>
      <c r="G35" s="22">
        <v>23565487.583999965</v>
      </c>
      <c r="H35" s="16">
        <v>23448953.793830998</v>
      </c>
      <c r="I35" s="16">
        <v>23448953.793830998</v>
      </c>
      <c r="J35" s="16">
        <v>23448953.793830998</v>
      </c>
      <c r="K35" s="16">
        <v>23448953.793830998</v>
      </c>
      <c r="L35" s="16">
        <v>23448953.793830998</v>
      </c>
      <c r="M35" s="16">
        <v>23448953.793830998</v>
      </c>
      <c r="N35" s="16">
        <v>23448953.793830998</v>
      </c>
      <c r="O35" s="16">
        <v>23448953.793830998</v>
      </c>
      <c r="P35" s="16">
        <v>23448953.793830998</v>
      </c>
      <c r="Q35" s="16">
        <v>23448953.793830998</v>
      </c>
      <c r="R35" s="128">
        <f t="shared" si="21"/>
        <v>23448953.793830998</v>
      </c>
      <c r="S35" s="128">
        <f t="shared" si="21"/>
        <v>23448953.793830998</v>
      </c>
      <c r="T35" s="16"/>
      <c r="U35" s="16"/>
      <c r="V35" s="16"/>
      <c r="W35" s="16">
        <v>4013.2245918170988</v>
      </c>
      <c r="X35" s="16">
        <v>3993.3787782808117</v>
      </c>
      <c r="Y35" s="16">
        <v>3993.3787782808117</v>
      </c>
      <c r="Z35" s="16">
        <v>3993.3787782808117</v>
      </c>
      <c r="AA35" s="16">
        <v>3993.3787782808117</v>
      </c>
      <c r="AB35" s="16">
        <v>3993.3787782808117</v>
      </c>
      <c r="AC35" s="16">
        <v>3993.3787782808117</v>
      </c>
      <c r="AD35" s="16">
        <v>3993.3787782808117</v>
      </c>
      <c r="AE35" s="16">
        <v>3993.3787782808117</v>
      </c>
      <c r="AF35" s="16">
        <v>3993.3787782808117</v>
      </c>
      <c r="AG35" s="16">
        <v>3993.3787782808117</v>
      </c>
      <c r="AH35" s="128">
        <f t="shared" si="22"/>
        <v>3993.3787782808117</v>
      </c>
      <c r="AI35" s="128">
        <f t="shared" si="23"/>
        <v>3993.3787782808117</v>
      </c>
      <c r="AK35" s="17">
        <v>0</v>
      </c>
      <c r="AL35" s="17">
        <v>0.27905157865118074</v>
      </c>
      <c r="AM35" s="17">
        <v>0.26240116008456449</v>
      </c>
      <c r="AN35" s="17">
        <v>0.39854467948190098</v>
      </c>
      <c r="AO35" s="17">
        <v>6.000258178235366E-2</v>
      </c>
      <c r="AP35" s="17">
        <v>0</v>
      </c>
      <c r="AQ35" s="53"/>
      <c r="AR35" s="21" t="s">
        <v>1897</v>
      </c>
    </row>
    <row r="36" spans="2:44">
      <c r="B36" s="18" t="s">
        <v>1657</v>
      </c>
      <c r="C36" s="6" t="s">
        <v>1633</v>
      </c>
      <c r="D36" s="18" t="s">
        <v>1692</v>
      </c>
      <c r="E36" s="16"/>
      <c r="F36" s="16"/>
      <c r="G36" s="22">
        <v>0</v>
      </c>
      <c r="H36" s="22">
        <v>0</v>
      </c>
      <c r="I36" s="22">
        <v>0</v>
      </c>
      <c r="J36" s="22">
        <v>0</v>
      </c>
      <c r="K36" s="22">
        <v>0</v>
      </c>
      <c r="L36" s="22">
        <v>0</v>
      </c>
      <c r="M36" s="22">
        <v>0</v>
      </c>
      <c r="N36" s="22">
        <v>0</v>
      </c>
      <c r="O36" s="22">
        <v>0</v>
      </c>
      <c r="P36" s="22">
        <v>0</v>
      </c>
      <c r="Q36" s="22">
        <v>0</v>
      </c>
      <c r="R36" s="128">
        <v>0</v>
      </c>
      <c r="S36" s="128">
        <v>0</v>
      </c>
      <c r="T36" s="16"/>
      <c r="U36" s="16"/>
      <c r="V36" s="16"/>
      <c r="W36" s="16">
        <v>1036.9546099999998</v>
      </c>
      <c r="X36" s="16">
        <v>1036.9546099999998</v>
      </c>
      <c r="Y36" s="16">
        <v>1036.9546099999998</v>
      </c>
      <c r="Z36" s="16">
        <v>1036.9546099999998</v>
      </c>
      <c r="AA36" s="16">
        <v>1036.9546099999998</v>
      </c>
      <c r="AB36" s="16">
        <v>1036.9546099999998</v>
      </c>
      <c r="AC36" s="16">
        <v>1036.9546099999998</v>
      </c>
      <c r="AD36" s="16">
        <v>1036.9546099999998</v>
      </c>
      <c r="AE36" s="16">
        <v>1036.9546099999998</v>
      </c>
      <c r="AF36" s="16">
        <v>1036.9546099999998</v>
      </c>
      <c r="AG36" s="16">
        <v>1036.9546099999998</v>
      </c>
      <c r="AH36" s="128">
        <f t="shared" ref="AH36" si="25">AG36/AF36*AG36</f>
        <v>1036.9546099999998</v>
      </c>
      <c r="AI36" s="128">
        <f t="shared" ref="AI36" si="26">AH36/AG36*AH36</f>
        <v>1036.9546099999998</v>
      </c>
      <c r="AK36" s="17">
        <v>0</v>
      </c>
      <c r="AL36" s="17">
        <v>0</v>
      </c>
      <c r="AM36" s="17">
        <v>0</v>
      </c>
      <c r="AN36" s="17">
        <v>0</v>
      </c>
      <c r="AO36" s="17">
        <v>0</v>
      </c>
      <c r="AP36" s="17">
        <v>1</v>
      </c>
      <c r="AQ36" s="53"/>
      <c r="AR36" s="17" t="s">
        <v>1901</v>
      </c>
    </row>
    <row r="37" spans="2:44">
      <c r="B37" s="18" t="s">
        <v>1657</v>
      </c>
      <c r="C37" s="6" t="s">
        <v>1013</v>
      </c>
      <c r="D37" s="18" t="s">
        <v>1692</v>
      </c>
      <c r="E37" s="16"/>
      <c r="F37" s="16"/>
      <c r="G37" s="22">
        <v>119673.568</v>
      </c>
      <c r="H37" s="16">
        <v>76948.719459154294</v>
      </c>
      <c r="I37" s="16">
        <v>76948.719459154294</v>
      </c>
      <c r="J37" s="16">
        <v>76948.719459154294</v>
      </c>
      <c r="K37" s="16">
        <v>76948.719459154294</v>
      </c>
      <c r="L37" s="16">
        <v>76948.719459154294</v>
      </c>
      <c r="M37" s="16">
        <v>76948.719459154294</v>
      </c>
      <c r="N37" s="16">
        <v>76948.719459154294</v>
      </c>
      <c r="O37" s="16">
        <v>76948.719459154294</v>
      </c>
      <c r="P37" s="16">
        <v>76948.719459154294</v>
      </c>
      <c r="Q37" s="16">
        <v>76948.719459154294</v>
      </c>
      <c r="R37" s="128">
        <f t="shared" si="21"/>
        <v>76948.719459154294</v>
      </c>
      <c r="S37" s="128">
        <f t="shared" si="21"/>
        <v>76948.719459154294</v>
      </c>
      <c r="T37" s="16"/>
      <c r="U37" s="16"/>
      <c r="V37" s="16"/>
      <c r="W37" s="16">
        <v>37.748699999999992</v>
      </c>
      <c r="X37" s="16">
        <v>24.271977302855856</v>
      </c>
      <c r="Y37" s="16">
        <v>24.271977302855856</v>
      </c>
      <c r="Z37" s="16">
        <v>24.271977302855856</v>
      </c>
      <c r="AA37" s="16">
        <v>24.271977302855856</v>
      </c>
      <c r="AB37" s="16">
        <v>24.271977302855856</v>
      </c>
      <c r="AC37" s="16">
        <v>24.271977302855856</v>
      </c>
      <c r="AD37" s="16">
        <v>24.271977302855856</v>
      </c>
      <c r="AE37" s="16">
        <v>24.271977302855856</v>
      </c>
      <c r="AF37" s="16">
        <v>24.271977302855856</v>
      </c>
      <c r="AG37" s="16">
        <v>24.271977302855856</v>
      </c>
      <c r="AH37" s="128">
        <f t="shared" ref="AH37:AH38" si="27">AG37/AF37*AG37</f>
        <v>24.271977302855856</v>
      </c>
      <c r="AI37" s="128">
        <f t="shared" ref="AI37:AI38" si="28">AH37/AG37*AH37</f>
        <v>24.271977302855856</v>
      </c>
      <c r="AK37" s="17">
        <v>0</v>
      </c>
      <c r="AL37" s="17">
        <v>1</v>
      </c>
      <c r="AM37" s="17">
        <v>0</v>
      </c>
      <c r="AN37" s="17">
        <v>0</v>
      </c>
      <c r="AO37" s="17">
        <v>0</v>
      </c>
      <c r="AP37" s="17">
        <v>0</v>
      </c>
      <c r="AQ37" s="53"/>
      <c r="AR37" s="21" t="s">
        <v>1897</v>
      </c>
    </row>
    <row r="38" spans="2:44">
      <c r="B38" s="18" t="s">
        <v>1657</v>
      </c>
      <c r="C38" s="6" t="s">
        <v>9</v>
      </c>
      <c r="D38" s="18" t="s">
        <v>1692</v>
      </c>
      <c r="E38" s="16"/>
      <c r="F38" s="16"/>
      <c r="G38" s="22">
        <v>61366.48799999999</v>
      </c>
      <c r="H38" s="16">
        <v>61366.48799999999</v>
      </c>
      <c r="I38" s="16">
        <v>61366.48799999999</v>
      </c>
      <c r="J38" s="16">
        <v>61366.48799999999</v>
      </c>
      <c r="K38" s="16">
        <v>61366.48799999999</v>
      </c>
      <c r="L38" s="16">
        <v>61366.48799999999</v>
      </c>
      <c r="M38" s="16">
        <v>61366.48799999999</v>
      </c>
      <c r="N38" s="16">
        <v>61366.48799999999</v>
      </c>
      <c r="O38" s="16">
        <v>61366.48799999999</v>
      </c>
      <c r="P38" s="16">
        <v>61366.48799999999</v>
      </c>
      <c r="Q38" s="16">
        <v>61366.48799999999</v>
      </c>
      <c r="R38" s="128">
        <f t="shared" si="21"/>
        <v>61366.48799999999</v>
      </c>
      <c r="S38" s="128">
        <f t="shared" si="21"/>
        <v>61366.48799999999</v>
      </c>
      <c r="T38" s="16"/>
      <c r="U38" s="16"/>
      <c r="V38" s="16"/>
      <c r="W38" s="16">
        <v>13.26648</v>
      </c>
      <c r="X38" s="16">
        <v>13.26648</v>
      </c>
      <c r="Y38" s="16">
        <v>13.26648</v>
      </c>
      <c r="Z38" s="16">
        <v>13.26648</v>
      </c>
      <c r="AA38" s="16">
        <v>13.26648</v>
      </c>
      <c r="AB38" s="16">
        <v>13.26648</v>
      </c>
      <c r="AC38" s="16">
        <v>13.26648</v>
      </c>
      <c r="AD38" s="16">
        <v>13.26648</v>
      </c>
      <c r="AE38" s="16">
        <v>13.26648</v>
      </c>
      <c r="AF38" s="16">
        <v>13.26648</v>
      </c>
      <c r="AG38" s="16">
        <v>13.26648</v>
      </c>
      <c r="AH38" s="128">
        <f t="shared" si="27"/>
        <v>13.26648</v>
      </c>
      <c r="AI38" s="128">
        <f t="shared" si="28"/>
        <v>13.26648</v>
      </c>
      <c r="AK38" s="17">
        <v>1</v>
      </c>
      <c r="AL38" s="17">
        <v>0</v>
      </c>
      <c r="AM38" s="17">
        <v>0</v>
      </c>
      <c r="AN38" s="17">
        <v>0</v>
      </c>
      <c r="AO38" s="17">
        <v>0</v>
      </c>
      <c r="AP38" s="17">
        <v>0</v>
      </c>
      <c r="AQ38" s="53"/>
      <c r="AR38" s="21" t="s">
        <v>1897</v>
      </c>
    </row>
    <row r="39" spans="2:44">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K39" s="17"/>
      <c r="AL39" s="17"/>
      <c r="AM39" s="17"/>
      <c r="AN39" s="17"/>
      <c r="AO39" s="17"/>
      <c r="AQ39" s="53"/>
    </row>
    <row r="40" spans="2:44">
      <c r="B40" s="18" t="s">
        <v>1658</v>
      </c>
      <c r="C40" s="18" t="s">
        <v>18</v>
      </c>
      <c r="D40" s="18" t="s">
        <v>1692</v>
      </c>
      <c r="E40" s="16"/>
      <c r="F40" s="16"/>
      <c r="G40" s="16"/>
      <c r="H40" s="16">
        <v>3303825</v>
      </c>
      <c r="I40" s="16">
        <v>3303825</v>
      </c>
      <c r="J40" s="16">
        <v>3303825</v>
      </c>
      <c r="K40" s="16">
        <v>3303825</v>
      </c>
      <c r="L40" s="16">
        <v>3303825</v>
      </c>
      <c r="M40" s="16">
        <v>3303825</v>
      </c>
      <c r="N40" s="16">
        <v>3303825</v>
      </c>
      <c r="O40" s="16">
        <v>3303825</v>
      </c>
      <c r="P40" s="16">
        <v>3303825</v>
      </c>
      <c r="Q40" s="16">
        <v>3303825</v>
      </c>
      <c r="R40" s="128">
        <f t="shared" ref="R40:S43" si="29">Q40/P40*Q40</f>
        <v>3303825</v>
      </c>
      <c r="S40" s="128">
        <f t="shared" si="29"/>
        <v>3303825</v>
      </c>
      <c r="T40" s="16"/>
      <c r="U40" s="16"/>
      <c r="V40" s="16"/>
      <c r="W40" s="16"/>
      <c r="X40" s="16">
        <v>456.17536694320353</v>
      </c>
      <c r="Y40" s="16">
        <v>456.17536694320353</v>
      </c>
      <c r="Z40" s="16">
        <v>456.17536694320353</v>
      </c>
      <c r="AA40" s="16">
        <v>456.17536694320353</v>
      </c>
      <c r="AB40" s="16">
        <v>456.17536694320353</v>
      </c>
      <c r="AC40" s="16">
        <v>456.17536694320353</v>
      </c>
      <c r="AD40" s="16">
        <v>456.17536694320353</v>
      </c>
      <c r="AE40" s="16">
        <v>456.17536694320353</v>
      </c>
      <c r="AF40" s="16">
        <v>456.17536694320353</v>
      </c>
      <c r="AG40" s="16">
        <v>456.17536694320353</v>
      </c>
      <c r="AH40" s="128">
        <f t="shared" ref="AH40:AH43" si="30">AG40/AF40*AG40</f>
        <v>456.17536694320353</v>
      </c>
      <c r="AI40" s="128">
        <f t="shared" ref="AI40:AI43" si="31">AH40/AG40*AH40</f>
        <v>456.17536694320353</v>
      </c>
      <c r="AK40" s="17">
        <v>0</v>
      </c>
      <c r="AL40" s="17">
        <v>0</v>
      </c>
      <c r="AM40" s="17">
        <v>1</v>
      </c>
      <c r="AN40" s="17">
        <v>0</v>
      </c>
      <c r="AO40" s="17">
        <v>0</v>
      </c>
      <c r="AP40" s="17">
        <v>0</v>
      </c>
      <c r="AQ40" s="53"/>
      <c r="AR40" s="17" t="s">
        <v>1900</v>
      </c>
    </row>
    <row r="41" spans="2:44">
      <c r="B41" s="18" t="s">
        <v>1658</v>
      </c>
      <c r="C41" s="18" t="s">
        <v>20</v>
      </c>
      <c r="D41" s="18" t="s">
        <v>1692</v>
      </c>
      <c r="E41" s="16"/>
      <c r="F41" s="16"/>
      <c r="G41" s="16"/>
      <c r="H41" s="16">
        <v>12833.212000000003</v>
      </c>
      <c r="I41" s="16">
        <v>12833.212000000003</v>
      </c>
      <c r="J41" s="16">
        <v>12833.212000000003</v>
      </c>
      <c r="K41" s="16">
        <v>12833.212000000003</v>
      </c>
      <c r="L41" s="16">
        <v>12833.212000000003</v>
      </c>
      <c r="M41" s="16">
        <v>12833.212000000003</v>
      </c>
      <c r="N41" s="16">
        <v>12833.212000000003</v>
      </c>
      <c r="O41" s="16">
        <v>12833.212000000003</v>
      </c>
      <c r="P41" s="16">
        <v>12833.212000000003</v>
      </c>
      <c r="Q41" s="16">
        <v>12833.212000000003</v>
      </c>
      <c r="R41" s="128">
        <f t="shared" si="29"/>
        <v>12833.212000000003</v>
      </c>
      <c r="S41" s="128">
        <f t="shared" si="29"/>
        <v>12833.212000000003</v>
      </c>
      <c r="T41" s="16"/>
      <c r="U41" s="16"/>
      <c r="V41" s="16"/>
      <c r="W41" s="16"/>
      <c r="X41" s="16">
        <v>7.7831999999999963</v>
      </c>
      <c r="Y41" s="16">
        <v>7.7831999999999963</v>
      </c>
      <c r="Z41" s="16">
        <v>7.7831999999999963</v>
      </c>
      <c r="AA41" s="16">
        <v>7.7831999999999963</v>
      </c>
      <c r="AB41" s="16">
        <v>7.7831999999999963</v>
      </c>
      <c r="AC41" s="16">
        <v>7.7831999999999963</v>
      </c>
      <c r="AD41" s="16">
        <v>7.7831999999999963</v>
      </c>
      <c r="AE41" s="16">
        <v>7.7831999999999963</v>
      </c>
      <c r="AF41" s="16">
        <v>7.7831999999999963</v>
      </c>
      <c r="AG41" s="16">
        <v>7.7831999999999963</v>
      </c>
      <c r="AH41" s="128">
        <f t="shared" si="30"/>
        <v>7.7831999999999963</v>
      </c>
      <c r="AI41" s="128">
        <f t="shared" si="31"/>
        <v>7.7831999999999963</v>
      </c>
      <c r="AK41" s="17">
        <v>1</v>
      </c>
      <c r="AL41" s="17">
        <v>0</v>
      </c>
      <c r="AM41" s="17">
        <v>0</v>
      </c>
      <c r="AN41" s="17">
        <v>0</v>
      </c>
      <c r="AO41" s="17">
        <v>0</v>
      </c>
      <c r="AP41" s="17">
        <v>0</v>
      </c>
      <c r="AQ41" s="53"/>
      <c r="AR41" s="21" t="s">
        <v>1897</v>
      </c>
    </row>
    <row r="42" spans="2:44">
      <c r="B42" s="18" t="s">
        <v>1658</v>
      </c>
      <c r="C42" s="18" t="s">
        <v>1233</v>
      </c>
      <c r="D42" s="18" t="s">
        <v>1692</v>
      </c>
      <c r="E42" s="16"/>
      <c r="F42" s="16"/>
      <c r="G42" s="16"/>
      <c r="H42" s="16">
        <v>1072.9259999999999</v>
      </c>
      <c r="I42" s="16">
        <v>1072.9259999999999</v>
      </c>
      <c r="J42" s="16">
        <v>1072.9259999999999</v>
      </c>
      <c r="K42" s="16">
        <v>1072.9259999999999</v>
      </c>
      <c r="L42" s="16">
        <v>1072.9259999999999</v>
      </c>
      <c r="M42" s="16">
        <v>1072.9259999999999</v>
      </c>
      <c r="N42" s="16">
        <v>1072.9259999999999</v>
      </c>
      <c r="O42" s="16">
        <v>1072.9259999999999</v>
      </c>
      <c r="P42" s="16">
        <v>1072.9259999999999</v>
      </c>
      <c r="Q42" s="16">
        <v>1072.9259999999999</v>
      </c>
      <c r="R42" s="128">
        <f t="shared" si="29"/>
        <v>1072.9259999999999</v>
      </c>
      <c r="S42" s="128">
        <f t="shared" si="29"/>
        <v>1072.9259999999999</v>
      </c>
      <c r="T42" s="16"/>
      <c r="U42" s="16"/>
      <c r="V42" s="16"/>
      <c r="W42" s="16"/>
      <c r="X42" s="16">
        <v>0.14879999999999999</v>
      </c>
      <c r="Y42" s="16">
        <v>0.14879999999999999</v>
      </c>
      <c r="Z42" s="16">
        <v>0.14879999999999999</v>
      </c>
      <c r="AA42" s="16">
        <v>0.14879999999999999</v>
      </c>
      <c r="AB42" s="16">
        <v>0.14879999999999999</v>
      </c>
      <c r="AC42" s="16">
        <v>0.14879999999999999</v>
      </c>
      <c r="AD42" s="16">
        <v>0.14879999999999999</v>
      </c>
      <c r="AE42" s="16">
        <v>0.14879999999999999</v>
      </c>
      <c r="AF42" s="16">
        <v>0.14879999999999999</v>
      </c>
      <c r="AG42" s="16">
        <v>0.14879999999999999</v>
      </c>
      <c r="AH42" s="128">
        <f t="shared" si="30"/>
        <v>0.14879999999999999</v>
      </c>
      <c r="AI42" s="128">
        <f t="shared" si="31"/>
        <v>0.14879999999999999</v>
      </c>
      <c r="AK42" s="17">
        <v>1</v>
      </c>
      <c r="AL42" s="17">
        <v>0</v>
      </c>
      <c r="AM42" s="17">
        <v>0</v>
      </c>
      <c r="AN42" s="17">
        <v>0</v>
      </c>
      <c r="AO42" s="17">
        <v>0</v>
      </c>
      <c r="AP42" s="17">
        <v>0</v>
      </c>
      <c r="AQ42" s="53"/>
      <c r="AR42" s="21" t="s">
        <v>1899</v>
      </c>
    </row>
    <row r="43" spans="2:44">
      <c r="B43" s="18" t="s">
        <v>1658</v>
      </c>
      <c r="C43" s="18" t="s">
        <v>55</v>
      </c>
      <c r="D43" s="18" t="s">
        <v>1692</v>
      </c>
      <c r="E43" s="16"/>
      <c r="F43" s="16"/>
      <c r="G43" s="16"/>
      <c r="H43" s="16">
        <v>1662001.3199999998</v>
      </c>
      <c r="I43" s="16">
        <v>1653782.5503948708</v>
      </c>
      <c r="J43" s="16">
        <v>1653782.5503948708</v>
      </c>
      <c r="K43" s="16">
        <v>1653782.5503948708</v>
      </c>
      <c r="L43" s="16">
        <v>1653782.5503948708</v>
      </c>
      <c r="M43" s="16">
        <v>1653782.5503948708</v>
      </c>
      <c r="N43" s="16">
        <v>1653782.5503948708</v>
      </c>
      <c r="O43" s="16">
        <v>1653782.5503948708</v>
      </c>
      <c r="P43" s="16">
        <v>1653782.5503948708</v>
      </c>
      <c r="Q43" s="16">
        <v>1653782.5503948708</v>
      </c>
      <c r="R43" s="128">
        <f t="shared" si="29"/>
        <v>1653782.5503948708</v>
      </c>
      <c r="S43" s="128">
        <f t="shared" si="29"/>
        <v>1653782.5503948708</v>
      </c>
      <c r="T43" s="16"/>
      <c r="U43" s="16"/>
      <c r="V43" s="16"/>
      <c r="W43" s="16"/>
      <c r="X43" s="16">
        <v>246.94940093598402</v>
      </c>
      <c r="Y43" s="16">
        <v>245.72821043150387</v>
      </c>
      <c r="Z43" s="16">
        <v>245.72821043150387</v>
      </c>
      <c r="AA43" s="16">
        <v>245.72821043150387</v>
      </c>
      <c r="AB43" s="16">
        <v>245.72821043150387</v>
      </c>
      <c r="AC43" s="16">
        <v>245.72821043150387</v>
      </c>
      <c r="AD43" s="16">
        <v>245.72821043150387</v>
      </c>
      <c r="AE43" s="16">
        <v>245.72821043150387</v>
      </c>
      <c r="AF43" s="16">
        <v>245.72821043150387</v>
      </c>
      <c r="AG43" s="16">
        <v>245.72821043150387</v>
      </c>
      <c r="AH43" s="128">
        <f t="shared" si="30"/>
        <v>245.72821043150387</v>
      </c>
      <c r="AI43" s="128">
        <f t="shared" si="31"/>
        <v>245.72821043150387</v>
      </c>
      <c r="AK43" s="17"/>
      <c r="AL43" s="17">
        <v>0.33671034629503188</v>
      </c>
      <c r="AM43" s="17">
        <v>0.15474738612120958</v>
      </c>
      <c r="AN43" s="17">
        <v>0.42595749562942592</v>
      </c>
      <c r="AO43" s="17">
        <v>8.2584771954332753E-2</v>
      </c>
      <c r="AP43" s="17">
        <v>0</v>
      </c>
      <c r="AQ43" s="53"/>
      <c r="AR43" s="21" t="s">
        <v>1897</v>
      </c>
    </row>
    <row r="44" spans="2:44">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K44" s="17"/>
      <c r="AL44" s="17"/>
      <c r="AM44" s="17"/>
      <c r="AN44" s="17"/>
      <c r="AO44" s="17"/>
      <c r="AP44" s="17"/>
      <c r="AQ44" s="53"/>
    </row>
    <row r="45" spans="2:44">
      <c r="B45" s="18" t="s">
        <v>1659</v>
      </c>
      <c r="C45" s="18" t="s">
        <v>55</v>
      </c>
      <c r="D45" s="18" t="s">
        <v>1692</v>
      </c>
      <c r="E45" s="16"/>
      <c r="F45" s="16"/>
      <c r="G45" s="16"/>
      <c r="H45" s="16"/>
      <c r="I45" s="16">
        <v>3932079.4799999986</v>
      </c>
      <c r="J45" s="16">
        <v>3912634.9374919478</v>
      </c>
      <c r="K45" s="16">
        <v>3912634.9374919478</v>
      </c>
      <c r="L45" s="16">
        <v>3912634.9374919478</v>
      </c>
      <c r="M45" s="16">
        <v>3912634.9374919478</v>
      </c>
      <c r="N45" s="16">
        <v>3912634.9374919478</v>
      </c>
      <c r="O45" s="16">
        <v>3912634.9374919478</v>
      </c>
      <c r="P45" s="16">
        <v>3912634.9374919478</v>
      </c>
      <c r="Q45" s="16">
        <v>3912634.9374919478</v>
      </c>
      <c r="R45" s="128">
        <f>Q45/P45*Q45</f>
        <v>3912634.9374919478</v>
      </c>
      <c r="S45" s="128">
        <f>R45/Q45*R45</f>
        <v>3912634.9374919478</v>
      </c>
      <c r="T45" s="16"/>
      <c r="U45" s="16"/>
      <c r="V45" s="16"/>
      <c r="W45" s="16"/>
      <c r="X45" s="16"/>
      <c r="Y45" s="16">
        <v>595.21283276818758</v>
      </c>
      <c r="Z45" s="16">
        <v>592.26944332579046</v>
      </c>
      <c r="AA45" s="16">
        <v>592.26944332579046</v>
      </c>
      <c r="AB45" s="16">
        <v>592.26944332579046</v>
      </c>
      <c r="AC45" s="16">
        <v>592.26944332579046</v>
      </c>
      <c r="AD45" s="16">
        <v>592.26944332579046</v>
      </c>
      <c r="AE45" s="16">
        <v>592.26944332579046</v>
      </c>
      <c r="AF45" s="16">
        <v>592.26944332579046</v>
      </c>
      <c r="AG45" s="16">
        <v>592.26944332579046</v>
      </c>
      <c r="AH45" s="128">
        <f>AG45/AF45*AG45</f>
        <v>592.26944332579046</v>
      </c>
      <c r="AI45" s="128">
        <f>AH45/AG45*AH45</f>
        <v>592.26944332579046</v>
      </c>
      <c r="AK45" s="17">
        <v>0</v>
      </c>
      <c r="AL45" s="17">
        <v>0.26422358075020397</v>
      </c>
      <c r="AM45" s="17">
        <v>0.16671569415987492</v>
      </c>
      <c r="AN45" s="17">
        <v>0.56906072508992112</v>
      </c>
      <c r="AO45" s="17">
        <v>0</v>
      </c>
      <c r="AP45" s="18">
        <v>0</v>
      </c>
      <c r="AQ45" s="53"/>
      <c r="AR45" s="21" t="s">
        <v>1898</v>
      </c>
    </row>
    <row r="46" spans="2:44">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K46" s="17"/>
      <c r="AL46" s="17"/>
      <c r="AM46" s="17"/>
      <c r="AN46" s="17"/>
      <c r="AO46" s="17"/>
    </row>
    <row r="47" spans="2:44" s="132" customFormat="1">
      <c r="B47" s="132" t="s">
        <v>1893</v>
      </c>
      <c r="C47" s="132" t="s">
        <v>1653</v>
      </c>
      <c r="D47" s="132" t="s">
        <v>1643</v>
      </c>
      <c r="E47" s="127"/>
      <c r="F47" s="127"/>
      <c r="G47" s="127"/>
      <c r="H47" s="127"/>
      <c r="I47" s="127"/>
      <c r="J47" s="127"/>
      <c r="K47" s="127">
        <v>4258000</v>
      </c>
      <c r="L47" s="127">
        <v>4258000</v>
      </c>
      <c r="M47" s="127">
        <v>4258000</v>
      </c>
      <c r="N47" s="127">
        <v>4258000</v>
      </c>
      <c r="O47" s="127">
        <v>4258000</v>
      </c>
      <c r="P47" s="127">
        <v>4258000</v>
      </c>
      <c r="Q47" s="127">
        <v>4258000</v>
      </c>
      <c r="R47" s="127">
        <f t="shared" ref="R47:S47" si="32">Q47/P47*Q47</f>
        <v>4258000</v>
      </c>
      <c r="S47" s="127">
        <f t="shared" si="32"/>
        <v>4258000</v>
      </c>
      <c r="T47" s="127"/>
      <c r="U47" s="127"/>
      <c r="V47" s="127"/>
      <c r="W47" s="127"/>
      <c r="X47" s="127"/>
      <c r="Y47" s="127"/>
      <c r="Z47" s="127"/>
      <c r="AA47" s="127">
        <v>485</v>
      </c>
      <c r="AB47" s="127">
        <v>485</v>
      </c>
      <c r="AC47" s="127">
        <v>485</v>
      </c>
      <c r="AD47" s="127">
        <v>485</v>
      </c>
      <c r="AE47" s="127">
        <v>485</v>
      </c>
      <c r="AF47" s="127">
        <v>485</v>
      </c>
      <c r="AG47" s="127">
        <v>485</v>
      </c>
      <c r="AH47" s="127">
        <f t="shared" ref="AH47" si="33">AG47/AF47*AG47</f>
        <v>485</v>
      </c>
      <c r="AI47" s="127">
        <f t="shared" ref="AI47" si="34">AH47/AG47*AH47</f>
        <v>485</v>
      </c>
      <c r="AK47" s="133">
        <v>0</v>
      </c>
      <c r="AL47" s="133">
        <v>0</v>
      </c>
      <c r="AM47" s="133">
        <v>0</v>
      </c>
      <c r="AN47" s="133">
        <v>1</v>
      </c>
      <c r="AO47" s="133">
        <v>0</v>
      </c>
      <c r="AP47" s="133">
        <v>0</v>
      </c>
      <c r="AR47" s="132" t="s">
        <v>1904</v>
      </c>
    </row>
    <row r="48" spans="2:44">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K48" s="108"/>
      <c r="AL48" s="108"/>
      <c r="AM48" s="108"/>
      <c r="AN48" s="108"/>
      <c r="AO48" s="108"/>
      <c r="AP48" s="108"/>
    </row>
    <row r="49" spans="5:42">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K49" s="108"/>
      <c r="AL49" s="108"/>
      <c r="AM49" s="108"/>
      <c r="AN49" s="108"/>
      <c r="AO49" s="108"/>
      <c r="AP49" s="108"/>
    </row>
    <row r="50" spans="5:42">
      <c r="AK50" s="108"/>
      <c r="AL50" s="108"/>
      <c r="AM50" s="108"/>
      <c r="AN50" s="108"/>
      <c r="AO50" s="108"/>
      <c r="AP50" s="108"/>
    </row>
    <row r="51" spans="5:42">
      <c r="AK51" s="108"/>
      <c r="AL51" s="108"/>
      <c r="AM51" s="108"/>
      <c r="AN51" s="108"/>
      <c r="AO51" s="108"/>
      <c r="AP51" s="108"/>
    </row>
    <row r="52" spans="5:42">
      <c r="AK52" s="108"/>
      <c r="AL52" s="108"/>
      <c r="AM52" s="108"/>
      <c r="AN52" s="108"/>
      <c r="AO52" s="108"/>
      <c r="AP52" s="108"/>
    </row>
    <row r="53" spans="5:42">
      <c r="AK53" s="108"/>
      <c r="AL53" s="108"/>
      <c r="AM53" s="108"/>
      <c r="AN53" s="108"/>
      <c r="AO53" s="108"/>
      <c r="AP53" s="108"/>
    </row>
    <row r="54" spans="5:42">
      <c r="AK54" s="108"/>
      <c r="AL54" s="108"/>
      <c r="AM54" s="108"/>
      <c r="AN54" s="108"/>
      <c r="AO54" s="108"/>
      <c r="AP54" s="108"/>
    </row>
    <row r="55" spans="5:42">
      <c r="AK55" s="108"/>
      <c r="AL55" s="108"/>
      <c r="AM55" s="108"/>
      <c r="AN55" s="108"/>
      <c r="AO55" s="108"/>
      <c r="AP55" s="108"/>
    </row>
    <row r="56" spans="5:42">
      <c r="AK56" s="108"/>
      <c r="AL56" s="108"/>
      <c r="AM56" s="108"/>
      <c r="AN56" s="108"/>
      <c r="AO56" s="108"/>
      <c r="AP56" s="108"/>
    </row>
    <row r="57" spans="5:42">
      <c r="AK57" s="108"/>
      <c r="AL57" s="108"/>
      <c r="AM57" s="108"/>
      <c r="AN57" s="108"/>
      <c r="AO57" s="108"/>
      <c r="AP57" s="108"/>
    </row>
    <row r="58" spans="5:42">
      <c r="AK58" s="108"/>
      <c r="AL58" s="108"/>
      <c r="AM58" s="108"/>
      <c r="AN58" s="108"/>
      <c r="AO58" s="108"/>
      <c r="AP58" s="108"/>
    </row>
  </sheetData>
  <mergeCells count="3">
    <mergeCell ref="AK2:AP2"/>
    <mergeCell ref="E2:S2"/>
    <mergeCell ref="U2:AI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92A35-E183-4EC1-A4CB-1C9D3B89F990}">
  <dimension ref="A1"/>
  <sheetViews>
    <sheetView zoomScale="85" zoomScaleNormal="85" workbookViewId="0">
      <selection activeCell="E28" sqref="E28"/>
    </sheetView>
  </sheetViews>
  <sheetFormatPr defaultRowHeight="14.4"/>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68CB8-61C3-472D-B6F2-9DCF6FA3346B}">
  <dimension ref="A1:Q787"/>
  <sheetViews>
    <sheetView zoomScale="85" zoomScaleNormal="85" workbookViewId="0">
      <selection activeCell="A2" sqref="A2:XFD1048576"/>
    </sheetView>
  </sheetViews>
  <sheetFormatPr defaultColWidth="8.88671875" defaultRowHeight="13.2"/>
  <cols>
    <col min="1" max="1" width="21.88671875" style="111" customWidth="1"/>
    <col min="2" max="2" width="26.109375" style="96" customWidth="1"/>
    <col min="3" max="3" width="33.5546875" style="111" customWidth="1"/>
    <col min="4" max="4" width="57.5546875" style="96" customWidth="1"/>
    <col min="5" max="5" width="24.33203125" style="111" bestFit="1" customWidth="1"/>
    <col min="6" max="6" width="22.33203125" style="114" bestFit="1" customWidth="1"/>
    <col min="7" max="7" width="16.6640625" style="96" bestFit="1" customWidth="1"/>
    <col min="8" max="8" width="24.88671875" style="96" bestFit="1" customWidth="1"/>
    <col min="9" max="9" width="24.88671875" style="96" customWidth="1"/>
    <col min="10" max="10" width="24.44140625" style="116" bestFit="1" customWidth="1"/>
    <col min="11" max="11" width="20.6640625" style="98" customWidth="1"/>
    <col min="12" max="12" width="24.44140625" style="98" customWidth="1"/>
    <col min="13" max="13" width="17.44140625" style="98" bestFit="1" customWidth="1"/>
    <col min="14" max="15" width="24.44140625" style="15" bestFit="1" customWidth="1"/>
    <col min="16" max="17" width="17.6640625" style="97" customWidth="1"/>
    <col min="18" max="16384" width="8.88671875" style="6"/>
  </cols>
  <sheetData>
    <row r="1" spans="1:17" ht="26.4">
      <c r="A1" s="7" t="s">
        <v>0</v>
      </c>
      <c r="B1" s="7" t="s">
        <v>1</v>
      </c>
      <c r="C1" s="8" t="s">
        <v>1640</v>
      </c>
      <c r="D1" s="7" t="s">
        <v>2</v>
      </c>
      <c r="E1" s="7" t="s">
        <v>3</v>
      </c>
      <c r="F1" s="112" t="s">
        <v>4</v>
      </c>
      <c r="G1" s="7" t="s">
        <v>5</v>
      </c>
      <c r="H1" s="7" t="s">
        <v>6</v>
      </c>
      <c r="I1" s="7" t="s">
        <v>7</v>
      </c>
      <c r="J1" s="115" t="s">
        <v>1638</v>
      </c>
      <c r="K1" s="13" t="s">
        <v>1818</v>
      </c>
      <c r="L1" s="13" t="s">
        <v>1666</v>
      </c>
      <c r="M1" s="13" t="s">
        <v>1667</v>
      </c>
      <c r="N1" s="14" t="s">
        <v>1866</v>
      </c>
      <c r="O1" s="14" t="s">
        <v>1867</v>
      </c>
      <c r="P1" s="12" t="s">
        <v>1676</v>
      </c>
      <c r="Q1" s="12" t="s">
        <v>1677</v>
      </c>
    </row>
    <row r="2" spans="1:17">
      <c r="A2" s="96" t="s">
        <v>19</v>
      </c>
      <c r="B2" s="111" t="s">
        <v>8</v>
      </c>
      <c r="C2" s="111" t="s">
        <v>1639</v>
      </c>
      <c r="D2" s="111" t="s">
        <v>20</v>
      </c>
      <c r="E2" s="111" t="s">
        <v>21</v>
      </c>
      <c r="F2" s="113">
        <v>250</v>
      </c>
      <c r="G2" s="111" t="s">
        <v>22</v>
      </c>
      <c r="H2" s="111" t="s">
        <v>23</v>
      </c>
      <c r="I2" s="111" t="s">
        <v>12</v>
      </c>
      <c r="J2" s="116">
        <v>2019</v>
      </c>
      <c r="K2" s="11">
        <f>IF(D2="SAVE ON ENERGY RETROFIT PROGRAM",IF(VALUE(SUBSTITUTE(G2,"kW",""))=0,'IESO Reported Results'!M2*'NTG Ratio References'!$G$8,0),IF(D2="SAVE ON ENERGY ENERGY MANAGER PROGRAM",IF(VALUE(SUBSTITUTE(G2,"kW",""))=0,'IESO Reported Results'!M2*'NTG Ratio References'!$G$7,0),0))</f>
        <v>0</v>
      </c>
      <c r="L2" s="10">
        <f t="shared" ref="L2:L26" si="0">VALUE(SUBSTITUTE(G2,"kW",""))+K2</f>
        <v>0.8</v>
      </c>
      <c r="M2" s="11">
        <f t="shared" ref="M2:M26" si="1">VALUE(SUBSTITUTE(H2,"kWh",""))</f>
        <v>1310</v>
      </c>
      <c r="N2" s="15">
        <f>IFERROR(VLOOKUP(J2&amp;D2,'NTG Ratio References'!A:F,4,0),1)</f>
        <v>0.78100000000000003</v>
      </c>
      <c r="O2" s="15">
        <f>IFERROR(VLOOKUP(J2&amp;D2,'NTG Ratio References'!A:F,5,0),1)</f>
        <v>0.81100000000000005</v>
      </c>
      <c r="P2" s="97">
        <f t="shared" ref="P2:P26" si="2">N2*L2</f>
        <v>0.62480000000000002</v>
      </c>
      <c r="Q2" s="97">
        <f t="shared" ref="Q2:Q26" si="3">O2*M2</f>
        <v>1062.4100000000001</v>
      </c>
    </row>
    <row r="3" spans="1:17">
      <c r="A3" s="96" t="s">
        <v>24</v>
      </c>
      <c r="B3" s="111" t="s">
        <v>8</v>
      </c>
      <c r="C3" s="111" t="s">
        <v>1639</v>
      </c>
      <c r="D3" s="111" t="s">
        <v>20</v>
      </c>
      <c r="E3" s="111" t="s">
        <v>25</v>
      </c>
      <c r="F3" s="113">
        <v>250</v>
      </c>
      <c r="G3" s="111" t="s">
        <v>22</v>
      </c>
      <c r="H3" s="111" t="s">
        <v>23</v>
      </c>
      <c r="I3" s="111" t="s">
        <v>12</v>
      </c>
      <c r="J3" s="116">
        <v>2019</v>
      </c>
      <c r="K3" s="11">
        <f>IF(D3="SAVE ON ENERGY RETROFIT PROGRAM",IF(VALUE(SUBSTITUTE(G3,"kW",""))=0,'IESO Reported Results'!M3*'NTG Ratio References'!$G$8,0),IF(D3="SAVE ON ENERGY ENERGY MANAGER PROGRAM",IF(VALUE(SUBSTITUTE(G3,"kW",""))=0,'IESO Reported Results'!M3*'NTG Ratio References'!$G$7,0),0))</f>
        <v>0</v>
      </c>
      <c r="L3" s="10">
        <f t="shared" si="0"/>
        <v>0.8</v>
      </c>
      <c r="M3" s="11">
        <f t="shared" si="1"/>
        <v>1310</v>
      </c>
      <c r="N3" s="15">
        <f>IFERROR(VLOOKUP(J3&amp;D3,'NTG Ratio References'!A:F,4,0),1)</f>
        <v>0.78100000000000003</v>
      </c>
      <c r="O3" s="15">
        <f>IFERROR(VLOOKUP(J3&amp;D3,'NTG Ratio References'!A:F,5,0),1)</f>
        <v>0.81100000000000005</v>
      </c>
      <c r="P3" s="97">
        <f t="shared" si="2"/>
        <v>0.62480000000000002</v>
      </c>
      <c r="Q3" s="97">
        <f t="shared" si="3"/>
        <v>1062.4100000000001</v>
      </c>
    </row>
    <row r="4" spans="1:17">
      <c r="A4" s="96" t="s">
        <v>26</v>
      </c>
      <c r="B4" s="111" t="s">
        <v>8</v>
      </c>
      <c r="C4" s="111" t="s">
        <v>1639</v>
      </c>
      <c r="D4" s="111" t="s">
        <v>20</v>
      </c>
      <c r="E4" s="111" t="s">
        <v>27</v>
      </c>
      <c r="F4" s="113">
        <v>850</v>
      </c>
      <c r="G4" s="111" t="s">
        <v>28</v>
      </c>
      <c r="H4" s="111" t="s">
        <v>29</v>
      </c>
      <c r="I4" s="111" t="s">
        <v>12</v>
      </c>
      <c r="J4" s="116">
        <v>2019</v>
      </c>
      <c r="K4" s="11">
        <f>IF(D4="SAVE ON ENERGY RETROFIT PROGRAM",IF(VALUE(SUBSTITUTE(G4,"kW",""))=0,'IESO Reported Results'!M4*'NTG Ratio References'!$G$8,0),IF(D4="SAVE ON ENERGY ENERGY MANAGER PROGRAM",IF(VALUE(SUBSTITUTE(G4,"kW",""))=0,'IESO Reported Results'!M4*'NTG Ratio References'!$G$7,0),0))</f>
        <v>0</v>
      </c>
      <c r="L4" s="10">
        <f t="shared" si="0"/>
        <v>1</v>
      </c>
      <c r="M4" s="11">
        <f t="shared" si="1"/>
        <v>1475</v>
      </c>
      <c r="N4" s="15">
        <f>IFERROR(VLOOKUP(J4&amp;D4,'NTG Ratio References'!A:F,4,0),1)</f>
        <v>0.78100000000000003</v>
      </c>
      <c r="O4" s="15">
        <f>IFERROR(VLOOKUP(J4&amp;D4,'NTG Ratio References'!A:F,5,0),1)</f>
        <v>0.81100000000000005</v>
      </c>
      <c r="P4" s="97">
        <f t="shared" si="2"/>
        <v>0.78100000000000003</v>
      </c>
      <c r="Q4" s="97">
        <f t="shared" si="3"/>
        <v>1196.2250000000001</v>
      </c>
    </row>
    <row r="5" spans="1:17">
      <c r="A5" s="96" t="s">
        <v>30</v>
      </c>
      <c r="B5" s="111" t="s">
        <v>8</v>
      </c>
      <c r="C5" s="111" t="s">
        <v>1639</v>
      </c>
      <c r="D5" s="111" t="s">
        <v>20</v>
      </c>
      <c r="E5" s="111" t="s">
        <v>25</v>
      </c>
      <c r="F5" s="113">
        <v>250</v>
      </c>
      <c r="G5" s="111" t="s">
        <v>22</v>
      </c>
      <c r="H5" s="111" t="s">
        <v>23</v>
      </c>
      <c r="I5" s="111" t="s">
        <v>12</v>
      </c>
      <c r="J5" s="116">
        <v>2019</v>
      </c>
      <c r="K5" s="11">
        <f>IF(D5="SAVE ON ENERGY RETROFIT PROGRAM",IF(VALUE(SUBSTITUTE(G5,"kW",""))=0,'IESO Reported Results'!M5*'NTG Ratio References'!$G$8,0),IF(D5="SAVE ON ENERGY ENERGY MANAGER PROGRAM",IF(VALUE(SUBSTITUTE(G5,"kW",""))=0,'IESO Reported Results'!M5*'NTG Ratio References'!$G$7,0),0))</f>
        <v>0</v>
      </c>
      <c r="L5" s="10">
        <f t="shared" si="0"/>
        <v>0.8</v>
      </c>
      <c r="M5" s="11">
        <f t="shared" si="1"/>
        <v>1310</v>
      </c>
      <c r="N5" s="15">
        <f>IFERROR(VLOOKUP(J5&amp;D5,'NTG Ratio References'!A:F,4,0),1)</f>
        <v>0.78100000000000003</v>
      </c>
      <c r="O5" s="15">
        <f>IFERROR(VLOOKUP(J5&amp;D5,'NTG Ratio References'!A:F,5,0),1)</f>
        <v>0.81100000000000005</v>
      </c>
      <c r="P5" s="97">
        <f t="shared" si="2"/>
        <v>0.62480000000000002</v>
      </c>
      <c r="Q5" s="97">
        <f t="shared" si="3"/>
        <v>1062.4100000000001</v>
      </c>
    </row>
    <row r="6" spans="1:17">
      <c r="A6" s="96" t="s">
        <v>32</v>
      </c>
      <c r="B6" s="111" t="s">
        <v>8</v>
      </c>
      <c r="C6" s="111" t="s">
        <v>1639</v>
      </c>
      <c r="D6" s="111" t="s">
        <v>20</v>
      </c>
      <c r="E6" s="111" t="s">
        <v>21</v>
      </c>
      <c r="F6" s="113">
        <v>250</v>
      </c>
      <c r="G6" s="111" t="s">
        <v>22</v>
      </c>
      <c r="H6" s="111" t="s">
        <v>23</v>
      </c>
      <c r="I6" s="111" t="s">
        <v>12</v>
      </c>
      <c r="J6" s="116">
        <v>2019</v>
      </c>
      <c r="K6" s="11">
        <f>IF(D6="SAVE ON ENERGY RETROFIT PROGRAM",IF(VALUE(SUBSTITUTE(G6,"kW",""))=0,'IESO Reported Results'!M6*'NTG Ratio References'!$G$8,0),IF(D6="SAVE ON ENERGY ENERGY MANAGER PROGRAM",IF(VALUE(SUBSTITUTE(G6,"kW",""))=0,'IESO Reported Results'!M6*'NTG Ratio References'!$G$7,0),0))</f>
        <v>0</v>
      </c>
      <c r="L6" s="10">
        <f t="shared" si="0"/>
        <v>0.8</v>
      </c>
      <c r="M6" s="11">
        <f t="shared" si="1"/>
        <v>1310</v>
      </c>
      <c r="N6" s="15">
        <f>IFERROR(VLOOKUP(J6&amp;D6,'NTG Ratio References'!A:F,4,0),1)</f>
        <v>0.78100000000000003</v>
      </c>
      <c r="O6" s="15">
        <f>IFERROR(VLOOKUP(J6&amp;D6,'NTG Ratio References'!A:F,5,0),1)</f>
        <v>0.81100000000000005</v>
      </c>
      <c r="P6" s="97">
        <f t="shared" si="2"/>
        <v>0.62480000000000002</v>
      </c>
      <c r="Q6" s="97">
        <f t="shared" si="3"/>
        <v>1062.4100000000001</v>
      </c>
    </row>
    <row r="7" spans="1:17">
      <c r="A7" s="96" t="s">
        <v>33</v>
      </c>
      <c r="B7" s="111" t="s">
        <v>8</v>
      </c>
      <c r="C7" s="111" t="s">
        <v>1639</v>
      </c>
      <c r="D7" s="111" t="s">
        <v>20</v>
      </c>
      <c r="E7" s="111" t="s">
        <v>21</v>
      </c>
      <c r="F7" s="113">
        <v>250</v>
      </c>
      <c r="G7" s="111" t="s">
        <v>22</v>
      </c>
      <c r="H7" s="111" t="s">
        <v>23</v>
      </c>
      <c r="I7" s="111" t="s">
        <v>12</v>
      </c>
      <c r="J7" s="116">
        <v>2019</v>
      </c>
      <c r="K7" s="11">
        <f>IF(D7="SAVE ON ENERGY RETROFIT PROGRAM",IF(VALUE(SUBSTITUTE(G7,"kW",""))=0,'IESO Reported Results'!M7*'NTG Ratio References'!$G$8,0),IF(D7="SAVE ON ENERGY ENERGY MANAGER PROGRAM",IF(VALUE(SUBSTITUTE(G7,"kW",""))=0,'IESO Reported Results'!M7*'NTG Ratio References'!$G$7,0),0))</f>
        <v>0</v>
      </c>
      <c r="L7" s="10">
        <f t="shared" si="0"/>
        <v>0.8</v>
      </c>
      <c r="M7" s="11">
        <f t="shared" si="1"/>
        <v>1310</v>
      </c>
      <c r="N7" s="15">
        <f>IFERROR(VLOOKUP(J7&amp;D7,'NTG Ratio References'!A:F,4,0),1)</f>
        <v>0.78100000000000003</v>
      </c>
      <c r="O7" s="15">
        <f>IFERROR(VLOOKUP(J7&amp;D7,'NTG Ratio References'!A:F,5,0),1)</f>
        <v>0.81100000000000005</v>
      </c>
      <c r="P7" s="97">
        <f t="shared" si="2"/>
        <v>0.62480000000000002</v>
      </c>
      <c r="Q7" s="97">
        <f t="shared" si="3"/>
        <v>1062.4100000000001</v>
      </c>
    </row>
    <row r="8" spans="1:17">
      <c r="A8" s="96" t="s">
        <v>34</v>
      </c>
      <c r="B8" s="111" t="s">
        <v>8</v>
      </c>
      <c r="C8" s="111" t="s">
        <v>1639</v>
      </c>
      <c r="D8" s="111" t="s">
        <v>20</v>
      </c>
      <c r="E8" s="111" t="s">
        <v>21</v>
      </c>
      <c r="F8" s="113">
        <v>250</v>
      </c>
      <c r="G8" s="111" t="s">
        <v>22</v>
      </c>
      <c r="H8" s="111" t="s">
        <v>23</v>
      </c>
      <c r="I8" s="111" t="s">
        <v>12</v>
      </c>
      <c r="J8" s="116">
        <v>2019</v>
      </c>
      <c r="K8" s="11">
        <f>IF(D8="SAVE ON ENERGY RETROFIT PROGRAM",IF(VALUE(SUBSTITUTE(G8,"kW",""))=0,'IESO Reported Results'!M8*'NTG Ratio References'!$G$8,0),IF(D8="SAVE ON ENERGY ENERGY MANAGER PROGRAM",IF(VALUE(SUBSTITUTE(G8,"kW",""))=0,'IESO Reported Results'!M8*'NTG Ratio References'!$G$7,0),0))</f>
        <v>0</v>
      </c>
      <c r="L8" s="10">
        <f t="shared" si="0"/>
        <v>0.8</v>
      </c>
      <c r="M8" s="11">
        <f t="shared" si="1"/>
        <v>1310</v>
      </c>
      <c r="N8" s="15">
        <f>IFERROR(VLOOKUP(J8&amp;D8,'NTG Ratio References'!A:F,4,0),1)</f>
        <v>0.78100000000000003</v>
      </c>
      <c r="O8" s="15">
        <f>IFERROR(VLOOKUP(J8&amp;D8,'NTG Ratio References'!A:F,5,0),1)</f>
        <v>0.81100000000000005</v>
      </c>
      <c r="P8" s="97">
        <f t="shared" si="2"/>
        <v>0.62480000000000002</v>
      </c>
      <c r="Q8" s="97">
        <f t="shared" si="3"/>
        <v>1062.4100000000001</v>
      </c>
    </row>
    <row r="9" spans="1:17">
      <c r="A9" s="96" t="s">
        <v>35</v>
      </c>
      <c r="B9" s="111" t="s">
        <v>8</v>
      </c>
      <c r="C9" s="111" t="s">
        <v>1639</v>
      </c>
      <c r="D9" s="111" t="s">
        <v>20</v>
      </c>
      <c r="E9" s="111" t="s">
        <v>25</v>
      </c>
      <c r="F9" s="113">
        <v>250</v>
      </c>
      <c r="G9" s="111" t="s">
        <v>22</v>
      </c>
      <c r="H9" s="111" t="s">
        <v>23</v>
      </c>
      <c r="I9" s="111" t="s">
        <v>12</v>
      </c>
      <c r="J9" s="116">
        <v>2019</v>
      </c>
      <c r="K9" s="11">
        <f>IF(D9="SAVE ON ENERGY RETROFIT PROGRAM",IF(VALUE(SUBSTITUTE(G9,"kW",""))=0,'IESO Reported Results'!M9*'NTG Ratio References'!$G$8,0),IF(D9="SAVE ON ENERGY ENERGY MANAGER PROGRAM",IF(VALUE(SUBSTITUTE(G9,"kW",""))=0,'IESO Reported Results'!M9*'NTG Ratio References'!$G$7,0),0))</f>
        <v>0</v>
      </c>
      <c r="L9" s="10">
        <f t="shared" si="0"/>
        <v>0.8</v>
      </c>
      <c r="M9" s="11">
        <f t="shared" si="1"/>
        <v>1310</v>
      </c>
      <c r="N9" s="15">
        <f>IFERROR(VLOOKUP(J9&amp;D9,'NTG Ratio References'!A:F,4,0),1)</f>
        <v>0.78100000000000003</v>
      </c>
      <c r="O9" s="15">
        <f>IFERROR(VLOOKUP(J9&amp;D9,'NTG Ratio References'!A:F,5,0),1)</f>
        <v>0.81100000000000005</v>
      </c>
      <c r="P9" s="97">
        <f t="shared" si="2"/>
        <v>0.62480000000000002</v>
      </c>
      <c r="Q9" s="97">
        <f t="shared" si="3"/>
        <v>1062.4100000000001</v>
      </c>
    </row>
    <row r="10" spans="1:17">
      <c r="A10" s="96" t="s">
        <v>36</v>
      </c>
      <c r="B10" s="111" t="s">
        <v>8</v>
      </c>
      <c r="C10" s="111" t="s">
        <v>1639</v>
      </c>
      <c r="D10" s="111" t="s">
        <v>20</v>
      </c>
      <c r="E10" s="111" t="s">
        <v>27</v>
      </c>
      <c r="F10" s="113">
        <v>850</v>
      </c>
      <c r="G10" s="111" t="s">
        <v>28</v>
      </c>
      <c r="H10" s="111" t="s">
        <v>29</v>
      </c>
      <c r="I10" s="111" t="s">
        <v>12</v>
      </c>
      <c r="J10" s="116">
        <v>2019</v>
      </c>
      <c r="K10" s="11">
        <f>IF(D10="SAVE ON ENERGY RETROFIT PROGRAM",IF(VALUE(SUBSTITUTE(G10,"kW",""))=0,'IESO Reported Results'!M10*'NTG Ratio References'!$G$8,0),IF(D10="SAVE ON ENERGY ENERGY MANAGER PROGRAM",IF(VALUE(SUBSTITUTE(G10,"kW",""))=0,'IESO Reported Results'!M10*'NTG Ratio References'!$G$7,0),0))</f>
        <v>0</v>
      </c>
      <c r="L10" s="10">
        <f t="shared" si="0"/>
        <v>1</v>
      </c>
      <c r="M10" s="11">
        <f t="shared" si="1"/>
        <v>1475</v>
      </c>
      <c r="N10" s="15">
        <f>IFERROR(VLOOKUP(J10&amp;D10,'NTG Ratio References'!A:F,4,0),1)</f>
        <v>0.78100000000000003</v>
      </c>
      <c r="O10" s="15">
        <f>IFERROR(VLOOKUP(J10&amp;D10,'NTG Ratio References'!A:F,5,0),1)</f>
        <v>0.81100000000000005</v>
      </c>
      <c r="P10" s="97">
        <f t="shared" si="2"/>
        <v>0.78100000000000003</v>
      </c>
      <c r="Q10" s="97">
        <f t="shared" si="3"/>
        <v>1196.2250000000001</v>
      </c>
    </row>
    <row r="11" spans="1:17">
      <c r="A11" s="96" t="s">
        <v>37</v>
      </c>
      <c r="B11" s="111" t="s">
        <v>8</v>
      </c>
      <c r="C11" s="111" t="s">
        <v>1639</v>
      </c>
      <c r="D11" s="111" t="s">
        <v>20</v>
      </c>
      <c r="E11" s="111" t="s">
        <v>27</v>
      </c>
      <c r="F11" s="113">
        <v>850</v>
      </c>
      <c r="G11" s="111" t="s">
        <v>28</v>
      </c>
      <c r="H11" s="111" t="s">
        <v>29</v>
      </c>
      <c r="I11" s="111" t="s">
        <v>12</v>
      </c>
      <c r="J11" s="116">
        <v>2019</v>
      </c>
      <c r="K11" s="11">
        <f>IF(D11="SAVE ON ENERGY RETROFIT PROGRAM",IF(VALUE(SUBSTITUTE(G11,"kW",""))=0,'IESO Reported Results'!M11*'NTG Ratio References'!$G$8,0),IF(D11="SAVE ON ENERGY ENERGY MANAGER PROGRAM",IF(VALUE(SUBSTITUTE(G11,"kW",""))=0,'IESO Reported Results'!M11*'NTG Ratio References'!$G$7,0),0))</f>
        <v>0</v>
      </c>
      <c r="L11" s="10">
        <f t="shared" si="0"/>
        <v>1</v>
      </c>
      <c r="M11" s="11">
        <f t="shared" si="1"/>
        <v>1475</v>
      </c>
      <c r="N11" s="15">
        <f>IFERROR(VLOOKUP(J11&amp;D11,'NTG Ratio References'!A:F,4,0),1)</f>
        <v>0.78100000000000003</v>
      </c>
      <c r="O11" s="15">
        <f>IFERROR(VLOOKUP(J11&amp;D11,'NTG Ratio References'!A:F,5,0),1)</f>
        <v>0.81100000000000005</v>
      </c>
      <c r="P11" s="97">
        <f t="shared" si="2"/>
        <v>0.78100000000000003</v>
      </c>
      <c r="Q11" s="97">
        <f t="shared" si="3"/>
        <v>1196.2250000000001</v>
      </c>
    </row>
    <row r="12" spans="1:17">
      <c r="A12" s="96" t="s">
        <v>38</v>
      </c>
      <c r="B12" s="111" t="s">
        <v>8</v>
      </c>
      <c r="C12" s="111" t="s">
        <v>1639</v>
      </c>
      <c r="D12" s="111" t="s">
        <v>20</v>
      </c>
      <c r="E12" s="111" t="s">
        <v>39</v>
      </c>
      <c r="F12" s="113">
        <v>250</v>
      </c>
      <c r="G12" s="111" t="s">
        <v>22</v>
      </c>
      <c r="H12" s="111" t="s">
        <v>23</v>
      </c>
      <c r="I12" s="111" t="s">
        <v>12</v>
      </c>
      <c r="J12" s="116">
        <v>2019</v>
      </c>
      <c r="K12" s="11">
        <f>IF(D12="SAVE ON ENERGY RETROFIT PROGRAM",IF(VALUE(SUBSTITUTE(G12,"kW",""))=0,'IESO Reported Results'!M12*'NTG Ratio References'!$G$8,0),IF(D12="SAVE ON ENERGY ENERGY MANAGER PROGRAM",IF(VALUE(SUBSTITUTE(G12,"kW",""))=0,'IESO Reported Results'!M12*'NTG Ratio References'!$G$7,0),0))</f>
        <v>0</v>
      </c>
      <c r="L12" s="10">
        <f t="shared" si="0"/>
        <v>0.8</v>
      </c>
      <c r="M12" s="11">
        <f t="shared" si="1"/>
        <v>1310</v>
      </c>
      <c r="N12" s="15">
        <f>IFERROR(VLOOKUP(J12&amp;D12,'NTG Ratio References'!A:F,4,0),1)</f>
        <v>0.78100000000000003</v>
      </c>
      <c r="O12" s="15">
        <f>IFERROR(VLOOKUP(J12&amp;D12,'NTG Ratio References'!A:F,5,0),1)</f>
        <v>0.81100000000000005</v>
      </c>
      <c r="P12" s="97">
        <f t="shared" si="2"/>
        <v>0.62480000000000002</v>
      </c>
      <c r="Q12" s="97">
        <f t="shared" si="3"/>
        <v>1062.4100000000001</v>
      </c>
    </row>
    <row r="13" spans="1:17">
      <c r="A13" s="96" t="s">
        <v>40</v>
      </c>
      <c r="B13" s="111" t="s">
        <v>8</v>
      </c>
      <c r="C13" s="111" t="s">
        <v>1639</v>
      </c>
      <c r="D13" s="111" t="s">
        <v>20</v>
      </c>
      <c r="E13" s="111" t="s">
        <v>21</v>
      </c>
      <c r="F13" s="113">
        <v>1250</v>
      </c>
      <c r="G13" s="111" t="s">
        <v>41</v>
      </c>
      <c r="H13" s="111" t="s">
        <v>42</v>
      </c>
      <c r="I13" s="111" t="s">
        <v>12</v>
      </c>
      <c r="J13" s="116">
        <v>2019</v>
      </c>
      <c r="K13" s="11">
        <f>IF(D13="SAVE ON ENERGY RETROFIT PROGRAM",IF(VALUE(SUBSTITUTE(G13,"kW",""))=0,'IESO Reported Results'!M13*'NTG Ratio References'!$G$8,0),IF(D13="SAVE ON ENERGY ENERGY MANAGER PROGRAM",IF(VALUE(SUBSTITUTE(G13,"kW",""))=0,'IESO Reported Results'!M13*'NTG Ratio References'!$G$7,0),0))</f>
        <v>0</v>
      </c>
      <c r="L13" s="10">
        <f t="shared" si="0"/>
        <v>0.32</v>
      </c>
      <c r="M13" s="11">
        <f t="shared" si="1"/>
        <v>5477</v>
      </c>
      <c r="N13" s="15">
        <f>IFERROR(VLOOKUP(J13&amp;D13,'NTG Ratio References'!A:F,4,0),1)</f>
        <v>0.78100000000000003</v>
      </c>
      <c r="O13" s="15">
        <f>IFERROR(VLOOKUP(J13&amp;D13,'NTG Ratio References'!A:F,5,0),1)</f>
        <v>0.81100000000000005</v>
      </c>
      <c r="P13" s="97">
        <f t="shared" si="2"/>
        <v>0.24992</v>
      </c>
      <c r="Q13" s="97">
        <f t="shared" si="3"/>
        <v>4441.8470000000007</v>
      </c>
    </row>
    <row r="14" spans="1:17">
      <c r="A14" s="96" t="s">
        <v>43</v>
      </c>
      <c r="B14" s="111" t="s">
        <v>8</v>
      </c>
      <c r="C14" s="111" t="s">
        <v>1639</v>
      </c>
      <c r="D14" s="111" t="s">
        <v>20</v>
      </c>
      <c r="E14" s="111" t="s">
        <v>21</v>
      </c>
      <c r="F14" s="113">
        <v>250</v>
      </c>
      <c r="G14" s="111" t="s">
        <v>22</v>
      </c>
      <c r="H14" s="111" t="s">
        <v>23</v>
      </c>
      <c r="I14" s="111" t="s">
        <v>12</v>
      </c>
      <c r="J14" s="116">
        <v>2019</v>
      </c>
      <c r="K14" s="11">
        <f>IF(D14="SAVE ON ENERGY RETROFIT PROGRAM",IF(VALUE(SUBSTITUTE(G14,"kW",""))=0,'IESO Reported Results'!M14*'NTG Ratio References'!$G$8,0),IF(D14="SAVE ON ENERGY ENERGY MANAGER PROGRAM",IF(VALUE(SUBSTITUTE(G14,"kW",""))=0,'IESO Reported Results'!M14*'NTG Ratio References'!$G$7,0),0))</f>
        <v>0</v>
      </c>
      <c r="L14" s="10">
        <f t="shared" si="0"/>
        <v>0.8</v>
      </c>
      <c r="M14" s="11">
        <f t="shared" si="1"/>
        <v>1310</v>
      </c>
      <c r="N14" s="15">
        <f>IFERROR(VLOOKUP(J14&amp;D14,'NTG Ratio References'!A:F,4,0),1)</f>
        <v>0.78100000000000003</v>
      </c>
      <c r="O14" s="15">
        <f>IFERROR(VLOOKUP(J14&amp;D14,'NTG Ratio References'!A:F,5,0),1)</f>
        <v>0.81100000000000005</v>
      </c>
      <c r="P14" s="97">
        <f t="shared" si="2"/>
        <v>0.62480000000000002</v>
      </c>
      <c r="Q14" s="97">
        <f t="shared" si="3"/>
        <v>1062.4100000000001</v>
      </c>
    </row>
    <row r="15" spans="1:17">
      <c r="A15" s="96" t="s">
        <v>44</v>
      </c>
      <c r="B15" s="111" t="s">
        <v>8</v>
      </c>
      <c r="C15" s="111" t="s">
        <v>1639</v>
      </c>
      <c r="D15" s="111" t="s">
        <v>20</v>
      </c>
      <c r="E15" s="111" t="s">
        <v>25</v>
      </c>
      <c r="F15" s="113">
        <v>250</v>
      </c>
      <c r="G15" s="111" t="s">
        <v>22</v>
      </c>
      <c r="H15" s="111" t="s">
        <v>23</v>
      </c>
      <c r="I15" s="111" t="s">
        <v>12</v>
      </c>
      <c r="J15" s="116">
        <v>2019</v>
      </c>
      <c r="K15" s="11">
        <f>IF(D15="SAVE ON ENERGY RETROFIT PROGRAM",IF(VALUE(SUBSTITUTE(G15,"kW",""))=0,'IESO Reported Results'!M15*'NTG Ratio References'!$G$8,0),IF(D15="SAVE ON ENERGY ENERGY MANAGER PROGRAM",IF(VALUE(SUBSTITUTE(G15,"kW",""))=0,'IESO Reported Results'!M15*'NTG Ratio References'!$G$7,0),0))</f>
        <v>0</v>
      </c>
      <c r="L15" s="10">
        <f t="shared" si="0"/>
        <v>0.8</v>
      </c>
      <c r="M15" s="11">
        <f t="shared" si="1"/>
        <v>1310</v>
      </c>
      <c r="N15" s="15">
        <f>IFERROR(VLOOKUP(J15&amp;D15,'NTG Ratio References'!A:F,4,0),1)</f>
        <v>0.78100000000000003</v>
      </c>
      <c r="O15" s="15">
        <f>IFERROR(VLOOKUP(J15&amp;D15,'NTG Ratio References'!A:F,5,0),1)</f>
        <v>0.81100000000000005</v>
      </c>
      <c r="P15" s="97">
        <f t="shared" si="2"/>
        <v>0.62480000000000002</v>
      </c>
      <c r="Q15" s="97">
        <f t="shared" si="3"/>
        <v>1062.4100000000001</v>
      </c>
    </row>
    <row r="16" spans="1:17">
      <c r="A16" s="96" t="s">
        <v>45</v>
      </c>
      <c r="B16" s="111" t="s">
        <v>8</v>
      </c>
      <c r="C16" s="111" t="s">
        <v>1639</v>
      </c>
      <c r="D16" s="111" t="s">
        <v>20</v>
      </c>
      <c r="E16" s="111" t="s">
        <v>27</v>
      </c>
      <c r="F16" s="113">
        <v>250</v>
      </c>
      <c r="G16" s="111" t="s">
        <v>22</v>
      </c>
      <c r="H16" s="111" t="s">
        <v>23</v>
      </c>
      <c r="I16" s="111" t="s">
        <v>12</v>
      </c>
      <c r="J16" s="116">
        <v>2019</v>
      </c>
      <c r="K16" s="11">
        <f>IF(D16="SAVE ON ENERGY RETROFIT PROGRAM",IF(VALUE(SUBSTITUTE(G16,"kW",""))=0,'IESO Reported Results'!M16*'NTG Ratio References'!$G$8,0),IF(D16="SAVE ON ENERGY ENERGY MANAGER PROGRAM",IF(VALUE(SUBSTITUTE(G16,"kW",""))=0,'IESO Reported Results'!M16*'NTG Ratio References'!$G$7,0),0))</f>
        <v>0</v>
      </c>
      <c r="L16" s="10">
        <f t="shared" si="0"/>
        <v>0.8</v>
      </c>
      <c r="M16" s="11">
        <f t="shared" si="1"/>
        <v>1310</v>
      </c>
      <c r="N16" s="15">
        <f>IFERROR(VLOOKUP(J16&amp;D16,'NTG Ratio References'!A:F,4,0),1)</f>
        <v>0.78100000000000003</v>
      </c>
      <c r="O16" s="15">
        <f>IFERROR(VLOOKUP(J16&amp;D16,'NTG Ratio References'!A:F,5,0),1)</f>
        <v>0.81100000000000005</v>
      </c>
      <c r="P16" s="97">
        <f t="shared" si="2"/>
        <v>0.62480000000000002</v>
      </c>
      <c r="Q16" s="97">
        <f t="shared" si="3"/>
        <v>1062.4100000000001</v>
      </c>
    </row>
    <row r="17" spans="1:17">
      <c r="A17" s="96" t="s">
        <v>46</v>
      </c>
      <c r="B17" s="111" t="s">
        <v>8</v>
      </c>
      <c r="C17" s="111" t="s">
        <v>1639</v>
      </c>
      <c r="D17" s="111" t="s">
        <v>20</v>
      </c>
      <c r="E17" s="111" t="s">
        <v>27</v>
      </c>
      <c r="F17" s="113">
        <v>250</v>
      </c>
      <c r="G17" s="111" t="s">
        <v>22</v>
      </c>
      <c r="H17" s="111" t="s">
        <v>23</v>
      </c>
      <c r="I17" s="111" t="s">
        <v>12</v>
      </c>
      <c r="J17" s="116">
        <v>2019</v>
      </c>
      <c r="K17" s="11">
        <f>IF(D17="SAVE ON ENERGY RETROFIT PROGRAM",IF(VALUE(SUBSTITUTE(G17,"kW",""))=0,'IESO Reported Results'!M17*'NTG Ratio References'!$G$8,0),IF(D17="SAVE ON ENERGY ENERGY MANAGER PROGRAM",IF(VALUE(SUBSTITUTE(G17,"kW",""))=0,'IESO Reported Results'!M17*'NTG Ratio References'!$G$7,0),0))</f>
        <v>0</v>
      </c>
      <c r="L17" s="10">
        <f t="shared" si="0"/>
        <v>0.8</v>
      </c>
      <c r="M17" s="11">
        <f t="shared" si="1"/>
        <v>1310</v>
      </c>
      <c r="N17" s="15">
        <f>IFERROR(VLOOKUP(J17&amp;D17,'NTG Ratio References'!A:F,4,0),1)</f>
        <v>0.78100000000000003</v>
      </c>
      <c r="O17" s="15">
        <f>IFERROR(VLOOKUP(J17&amp;D17,'NTG Ratio References'!A:F,5,0),1)</f>
        <v>0.81100000000000005</v>
      </c>
      <c r="P17" s="97">
        <f t="shared" si="2"/>
        <v>0.62480000000000002</v>
      </c>
      <c r="Q17" s="97">
        <f t="shared" si="3"/>
        <v>1062.4100000000001</v>
      </c>
    </row>
    <row r="18" spans="1:17">
      <c r="A18" s="96" t="s">
        <v>47</v>
      </c>
      <c r="B18" s="111" t="s">
        <v>8</v>
      </c>
      <c r="C18" s="111" t="s">
        <v>1639</v>
      </c>
      <c r="D18" s="111" t="s">
        <v>20</v>
      </c>
      <c r="E18" s="111" t="s">
        <v>27</v>
      </c>
      <c r="F18" s="113">
        <v>250</v>
      </c>
      <c r="G18" s="111" t="s">
        <v>22</v>
      </c>
      <c r="H18" s="111" t="s">
        <v>23</v>
      </c>
      <c r="I18" s="111" t="s">
        <v>12</v>
      </c>
      <c r="J18" s="116">
        <v>2019</v>
      </c>
      <c r="K18" s="11">
        <f>IF(D18="SAVE ON ENERGY RETROFIT PROGRAM",IF(VALUE(SUBSTITUTE(G18,"kW",""))=0,'IESO Reported Results'!M18*'NTG Ratio References'!$G$8,0),IF(D18="SAVE ON ENERGY ENERGY MANAGER PROGRAM",IF(VALUE(SUBSTITUTE(G18,"kW",""))=0,'IESO Reported Results'!M18*'NTG Ratio References'!$G$7,0),0))</f>
        <v>0</v>
      </c>
      <c r="L18" s="10">
        <f t="shared" si="0"/>
        <v>0.8</v>
      </c>
      <c r="M18" s="11">
        <f t="shared" si="1"/>
        <v>1310</v>
      </c>
      <c r="N18" s="15">
        <f>IFERROR(VLOOKUP(J18&amp;D18,'NTG Ratio References'!A:F,4,0),1)</f>
        <v>0.78100000000000003</v>
      </c>
      <c r="O18" s="15">
        <f>IFERROR(VLOOKUP(J18&amp;D18,'NTG Ratio References'!A:F,5,0),1)</f>
        <v>0.81100000000000005</v>
      </c>
      <c r="P18" s="97">
        <f t="shared" si="2"/>
        <v>0.62480000000000002</v>
      </c>
      <c r="Q18" s="97">
        <f t="shared" si="3"/>
        <v>1062.4100000000001</v>
      </c>
    </row>
    <row r="19" spans="1:17">
      <c r="A19" s="96" t="s">
        <v>48</v>
      </c>
      <c r="B19" s="111" t="s">
        <v>8</v>
      </c>
      <c r="C19" s="111" t="s">
        <v>1639</v>
      </c>
      <c r="D19" s="111" t="s">
        <v>20</v>
      </c>
      <c r="E19" s="111" t="s">
        <v>49</v>
      </c>
      <c r="F19" s="113">
        <v>250</v>
      </c>
      <c r="G19" s="111" t="s">
        <v>22</v>
      </c>
      <c r="H19" s="111" t="s">
        <v>23</v>
      </c>
      <c r="I19" s="111" t="s">
        <v>12</v>
      </c>
      <c r="J19" s="116">
        <v>2020</v>
      </c>
      <c r="K19" s="11">
        <f>IF(D19="SAVE ON ENERGY RETROFIT PROGRAM",IF(VALUE(SUBSTITUTE(G19,"kW",""))=0,'IESO Reported Results'!M19*'NTG Ratio References'!$G$8,0),IF(D19="SAVE ON ENERGY ENERGY MANAGER PROGRAM",IF(VALUE(SUBSTITUTE(G19,"kW",""))=0,'IESO Reported Results'!M19*'NTG Ratio References'!$G$7,0),0))</f>
        <v>0</v>
      </c>
      <c r="L19" s="10">
        <f t="shared" si="0"/>
        <v>0.8</v>
      </c>
      <c r="M19" s="11">
        <f t="shared" si="1"/>
        <v>1310</v>
      </c>
      <c r="N19" s="15">
        <f>IFERROR(VLOOKUP(J19&amp;D19,'NTG Ratio References'!A:F,4,0),1)</f>
        <v>0.69</v>
      </c>
      <c r="O19" s="15">
        <f>IFERROR(VLOOKUP(J19&amp;D19,'NTG Ratio References'!A:F,5,0),1)</f>
        <v>0.67700000000000005</v>
      </c>
      <c r="P19" s="97">
        <f t="shared" si="2"/>
        <v>0.55199999999999994</v>
      </c>
      <c r="Q19" s="97">
        <f t="shared" si="3"/>
        <v>886.87</v>
      </c>
    </row>
    <row r="20" spans="1:17">
      <c r="A20" s="96" t="s">
        <v>50</v>
      </c>
      <c r="B20" s="111" t="s">
        <v>8</v>
      </c>
      <c r="C20" s="111" t="s">
        <v>1639</v>
      </c>
      <c r="D20" s="111" t="s">
        <v>20</v>
      </c>
      <c r="E20" s="111" t="s">
        <v>21</v>
      </c>
      <c r="F20" s="113">
        <v>250</v>
      </c>
      <c r="G20" s="111" t="s">
        <v>22</v>
      </c>
      <c r="H20" s="111" t="s">
        <v>23</v>
      </c>
      <c r="I20" s="111" t="s">
        <v>12</v>
      </c>
      <c r="J20" s="116">
        <v>2019</v>
      </c>
      <c r="K20" s="11">
        <f>IF(D20="SAVE ON ENERGY RETROFIT PROGRAM",IF(VALUE(SUBSTITUTE(G20,"kW",""))=0,'IESO Reported Results'!M20*'NTG Ratio References'!$G$8,0),IF(D20="SAVE ON ENERGY ENERGY MANAGER PROGRAM",IF(VALUE(SUBSTITUTE(G20,"kW",""))=0,'IESO Reported Results'!M20*'NTG Ratio References'!$G$7,0),0))</f>
        <v>0</v>
      </c>
      <c r="L20" s="10">
        <f t="shared" si="0"/>
        <v>0.8</v>
      </c>
      <c r="M20" s="11">
        <f t="shared" si="1"/>
        <v>1310</v>
      </c>
      <c r="N20" s="15">
        <f>IFERROR(VLOOKUP(J20&amp;D20,'NTG Ratio References'!A:F,4,0),1)</f>
        <v>0.78100000000000003</v>
      </c>
      <c r="O20" s="15">
        <f>IFERROR(VLOOKUP(J20&amp;D20,'NTG Ratio References'!A:F,5,0),1)</f>
        <v>0.81100000000000005</v>
      </c>
      <c r="P20" s="97">
        <f t="shared" si="2"/>
        <v>0.62480000000000002</v>
      </c>
      <c r="Q20" s="97">
        <f t="shared" si="3"/>
        <v>1062.4100000000001</v>
      </c>
    </row>
    <row r="21" spans="1:17">
      <c r="A21" s="96" t="s">
        <v>51</v>
      </c>
      <c r="B21" s="111" t="s">
        <v>8</v>
      </c>
      <c r="C21" s="111" t="s">
        <v>1639</v>
      </c>
      <c r="D21" s="111" t="s">
        <v>20</v>
      </c>
      <c r="E21" s="111" t="s">
        <v>27</v>
      </c>
      <c r="F21" s="113">
        <v>250</v>
      </c>
      <c r="G21" s="111" t="s">
        <v>22</v>
      </c>
      <c r="H21" s="111" t="s">
        <v>23</v>
      </c>
      <c r="I21" s="111" t="s">
        <v>12</v>
      </c>
      <c r="J21" s="116">
        <v>2019</v>
      </c>
      <c r="K21" s="11">
        <f>IF(D21="SAVE ON ENERGY RETROFIT PROGRAM",IF(VALUE(SUBSTITUTE(G21,"kW",""))=0,'IESO Reported Results'!M21*'NTG Ratio References'!$G$8,0),IF(D21="SAVE ON ENERGY ENERGY MANAGER PROGRAM",IF(VALUE(SUBSTITUTE(G21,"kW",""))=0,'IESO Reported Results'!M21*'NTG Ratio References'!$G$7,0),0))</f>
        <v>0</v>
      </c>
      <c r="L21" s="10">
        <f t="shared" si="0"/>
        <v>0.8</v>
      </c>
      <c r="M21" s="11">
        <f t="shared" si="1"/>
        <v>1310</v>
      </c>
      <c r="N21" s="15">
        <f>IFERROR(VLOOKUP(J21&amp;D21,'NTG Ratio References'!A:F,4,0),1)</f>
        <v>0.78100000000000003</v>
      </c>
      <c r="O21" s="15">
        <f>IFERROR(VLOOKUP(J21&amp;D21,'NTG Ratio References'!A:F,5,0),1)</f>
        <v>0.81100000000000005</v>
      </c>
      <c r="P21" s="97">
        <f t="shared" si="2"/>
        <v>0.62480000000000002</v>
      </c>
      <c r="Q21" s="97">
        <f t="shared" si="3"/>
        <v>1062.4100000000001</v>
      </c>
    </row>
    <row r="22" spans="1:17">
      <c r="A22" s="96" t="s">
        <v>52</v>
      </c>
      <c r="B22" s="111" t="s">
        <v>8</v>
      </c>
      <c r="C22" s="111" t="s">
        <v>1639</v>
      </c>
      <c r="D22" s="111" t="s">
        <v>20</v>
      </c>
      <c r="E22" s="111" t="s">
        <v>27</v>
      </c>
      <c r="F22" s="113">
        <v>250</v>
      </c>
      <c r="G22" s="111" t="s">
        <v>22</v>
      </c>
      <c r="H22" s="111" t="s">
        <v>23</v>
      </c>
      <c r="I22" s="111" t="s">
        <v>12</v>
      </c>
      <c r="J22" s="116">
        <v>2019</v>
      </c>
      <c r="K22" s="11">
        <f>IF(D22="SAVE ON ENERGY RETROFIT PROGRAM",IF(VALUE(SUBSTITUTE(G22,"kW",""))=0,'IESO Reported Results'!M22*'NTG Ratio References'!$G$8,0),IF(D22="SAVE ON ENERGY ENERGY MANAGER PROGRAM",IF(VALUE(SUBSTITUTE(G22,"kW",""))=0,'IESO Reported Results'!M22*'NTG Ratio References'!$G$7,0),0))</f>
        <v>0</v>
      </c>
      <c r="L22" s="10">
        <f t="shared" si="0"/>
        <v>0.8</v>
      </c>
      <c r="M22" s="11">
        <f t="shared" si="1"/>
        <v>1310</v>
      </c>
      <c r="N22" s="15">
        <f>IFERROR(VLOOKUP(J22&amp;D22,'NTG Ratio References'!A:F,4,0),1)</f>
        <v>0.78100000000000003</v>
      </c>
      <c r="O22" s="15">
        <f>IFERROR(VLOOKUP(J22&amp;D22,'NTG Ratio References'!A:F,5,0),1)</f>
        <v>0.81100000000000005</v>
      </c>
      <c r="P22" s="97">
        <f t="shared" si="2"/>
        <v>0.62480000000000002</v>
      </c>
      <c r="Q22" s="97">
        <f t="shared" si="3"/>
        <v>1062.4100000000001</v>
      </c>
    </row>
    <row r="23" spans="1:17">
      <c r="A23" s="96" t="s">
        <v>53</v>
      </c>
      <c r="B23" s="111" t="s">
        <v>8</v>
      </c>
      <c r="C23" s="111" t="s">
        <v>1639</v>
      </c>
      <c r="D23" s="111" t="s">
        <v>20</v>
      </c>
      <c r="E23" s="111" t="s">
        <v>21</v>
      </c>
      <c r="F23" s="113">
        <v>250</v>
      </c>
      <c r="G23" s="111" t="s">
        <v>22</v>
      </c>
      <c r="H23" s="111" t="s">
        <v>23</v>
      </c>
      <c r="I23" s="111" t="s">
        <v>12</v>
      </c>
      <c r="J23" s="116">
        <v>2019</v>
      </c>
      <c r="K23" s="11">
        <f>IF(D23="SAVE ON ENERGY RETROFIT PROGRAM",IF(VALUE(SUBSTITUTE(G23,"kW",""))=0,'IESO Reported Results'!M23*'NTG Ratio References'!$G$8,0),IF(D23="SAVE ON ENERGY ENERGY MANAGER PROGRAM",IF(VALUE(SUBSTITUTE(G23,"kW",""))=0,'IESO Reported Results'!M23*'NTG Ratio References'!$G$7,0),0))</f>
        <v>0</v>
      </c>
      <c r="L23" s="10">
        <f t="shared" si="0"/>
        <v>0.8</v>
      </c>
      <c r="M23" s="11">
        <f t="shared" si="1"/>
        <v>1310</v>
      </c>
      <c r="N23" s="15">
        <f>IFERROR(VLOOKUP(J23&amp;D23,'NTG Ratio References'!A:F,4,0),1)</f>
        <v>0.78100000000000003</v>
      </c>
      <c r="O23" s="15">
        <f>IFERROR(VLOOKUP(J23&amp;D23,'NTG Ratio References'!A:F,5,0),1)</f>
        <v>0.81100000000000005</v>
      </c>
      <c r="P23" s="97">
        <f t="shared" si="2"/>
        <v>0.62480000000000002</v>
      </c>
      <c r="Q23" s="97">
        <f t="shared" si="3"/>
        <v>1062.4100000000001</v>
      </c>
    </row>
    <row r="24" spans="1:17">
      <c r="A24" s="96" t="s">
        <v>54</v>
      </c>
      <c r="B24" s="111" t="s">
        <v>8</v>
      </c>
      <c r="C24" s="111" t="s">
        <v>1639</v>
      </c>
      <c r="D24" s="111" t="s">
        <v>20</v>
      </c>
      <c r="E24" s="111" t="s">
        <v>21</v>
      </c>
      <c r="F24" s="113">
        <v>250</v>
      </c>
      <c r="G24" s="111" t="s">
        <v>22</v>
      </c>
      <c r="H24" s="111" t="s">
        <v>23</v>
      </c>
      <c r="I24" s="111" t="s">
        <v>12</v>
      </c>
      <c r="J24" s="116">
        <v>2019</v>
      </c>
      <c r="K24" s="11">
        <f>IF(D24="SAVE ON ENERGY RETROFIT PROGRAM",IF(VALUE(SUBSTITUTE(G24,"kW",""))=0,'IESO Reported Results'!M24*'NTG Ratio References'!$G$8,0),IF(D24="SAVE ON ENERGY ENERGY MANAGER PROGRAM",IF(VALUE(SUBSTITUTE(G24,"kW",""))=0,'IESO Reported Results'!M24*'NTG Ratio References'!$G$7,0),0))</f>
        <v>0</v>
      </c>
      <c r="L24" s="10">
        <f t="shared" si="0"/>
        <v>0.8</v>
      </c>
      <c r="M24" s="11">
        <f t="shared" si="1"/>
        <v>1310</v>
      </c>
      <c r="N24" s="15">
        <f>IFERROR(VLOOKUP(J24&amp;D24,'NTG Ratio References'!A:F,4,0),1)</f>
        <v>0.78100000000000003</v>
      </c>
      <c r="O24" s="15">
        <f>IFERROR(VLOOKUP(J24&amp;D24,'NTG Ratio References'!A:F,5,0),1)</f>
        <v>0.81100000000000005</v>
      </c>
      <c r="P24" s="97">
        <f t="shared" si="2"/>
        <v>0.62480000000000002</v>
      </c>
      <c r="Q24" s="97">
        <f t="shared" si="3"/>
        <v>1062.4100000000001</v>
      </c>
    </row>
    <row r="25" spans="1:17">
      <c r="A25" s="96" t="s">
        <v>56</v>
      </c>
      <c r="B25" s="111" t="s">
        <v>8</v>
      </c>
      <c r="C25" s="111" t="s">
        <v>1639</v>
      </c>
      <c r="D25" s="111" t="s">
        <v>20</v>
      </c>
      <c r="E25" s="111" t="s">
        <v>27</v>
      </c>
      <c r="F25" s="113">
        <v>250</v>
      </c>
      <c r="G25" s="111" t="s">
        <v>22</v>
      </c>
      <c r="H25" s="111" t="s">
        <v>23</v>
      </c>
      <c r="I25" s="111" t="s">
        <v>12</v>
      </c>
      <c r="J25" s="116">
        <v>2019</v>
      </c>
      <c r="K25" s="11">
        <f>IF(D25="SAVE ON ENERGY RETROFIT PROGRAM",IF(VALUE(SUBSTITUTE(G25,"kW",""))=0,'IESO Reported Results'!M25*'NTG Ratio References'!$G$8,0),IF(D25="SAVE ON ENERGY ENERGY MANAGER PROGRAM",IF(VALUE(SUBSTITUTE(G25,"kW",""))=0,'IESO Reported Results'!M25*'NTG Ratio References'!$G$7,0),0))</f>
        <v>0</v>
      </c>
      <c r="L25" s="10">
        <f t="shared" si="0"/>
        <v>0.8</v>
      </c>
      <c r="M25" s="11">
        <f t="shared" si="1"/>
        <v>1310</v>
      </c>
      <c r="N25" s="15">
        <f>IFERROR(VLOOKUP(J25&amp;D25,'NTG Ratio References'!A:F,4,0),1)</f>
        <v>0.78100000000000003</v>
      </c>
      <c r="O25" s="15">
        <f>IFERROR(VLOOKUP(J25&amp;D25,'NTG Ratio References'!A:F,5,0),1)</f>
        <v>0.81100000000000005</v>
      </c>
      <c r="P25" s="97">
        <f t="shared" si="2"/>
        <v>0.62480000000000002</v>
      </c>
      <c r="Q25" s="97">
        <f t="shared" si="3"/>
        <v>1062.4100000000001</v>
      </c>
    </row>
    <row r="26" spans="1:17">
      <c r="A26" s="96" t="s">
        <v>57</v>
      </c>
      <c r="B26" s="111" t="s">
        <v>8</v>
      </c>
      <c r="C26" s="111" t="s">
        <v>1639</v>
      </c>
      <c r="D26" s="111" t="s">
        <v>20</v>
      </c>
      <c r="E26" s="111" t="s">
        <v>27</v>
      </c>
      <c r="F26" s="113">
        <v>250</v>
      </c>
      <c r="G26" s="111" t="s">
        <v>22</v>
      </c>
      <c r="H26" s="111" t="s">
        <v>23</v>
      </c>
      <c r="I26" s="111" t="s">
        <v>12</v>
      </c>
      <c r="J26" s="116">
        <v>2019</v>
      </c>
      <c r="K26" s="11">
        <f>IF(D26="SAVE ON ENERGY RETROFIT PROGRAM",IF(VALUE(SUBSTITUTE(G26,"kW",""))=0,'IESO Reported Results'!M26*'NTG Ratio References'!$G$8,0),IF(D26="SAVE ON ENERGY ENERGY MANAGER PROGRAM",IF(VALUE(SUBSTITUTE(G26,"kW",""))=0,'IESO Reported Results'!M26*'NTG Ratio References'!$G$7,0),0))</f>
        <v>0</v>
      </c>
      <c r="L26" s="10">
        <f t="shared" si="0"/>
        <v>0.8</v>
      </c>
      <c r="M26" s="11">
        <f t="shared" si="1"/>
        <v>1310</v>
      </c>
      <c r="N26" s="15">
        <f>IFERROR(VLOOKUP(J26&amp;D26,'NTG Ratio References'!A:F,4,0),1)</f>
        <v>0.78100000000000003</v>
      </c>
      <c r="O26" s="15">
        <f>IFERROR(VLOOKUP(J26&amp;D26,'NTG Ratio References'!A:F,5,0),1)</f>
        <v>0.81100000000000005</v>
      </c>
      <c r="P26" s="97">
        <f t="shared" si="2"/>
        <v>0.62480000000000002</v>
      </c>
      <c r="Q26" s="97">
        <f t="shared" si="3"/>
        <v>1062.4100000000001</v>
      </c>
    </row>
    <row r="27" spans="1:17">
      <c r="A27" s="96" t="s">
        <v>58</v>
      </c>
      <c r="B27" s="111" t="s">
        <v>8</v>
      </c>
      <c r="C27" s="111" t="s">
        <v>1639</v>
      </c>
      <c r="D27" s="111" t="s">
        <v>20</v>
      </c>
      <c r="E27" s="111" t="s">
        <v>27</v>
      </c>
      <c r="F27" s="113">
        <v>250</v>
      </c>
      <c r="G27" s="111" t="s">
        <v>22</v>
      </c>
      <c r="H27" s="111" t="s">
        <v>23</v>
      </c>
      <c r="I27" s="111" t="s">
        <v>12</v>
      </c>
      <c r="J27" s="116">
        <v>2019</v>
      </c>
      <c r="K27" s="11">
        <f>IF(D27="SAVE ON ENERGY RETROFIT PROGRAM",IF(VALUE(SUBSTITUTE(G27,"kW",""))=0,'IESO Reported Results'!M27*'NTG Ratio References'!$G$8,0),IF(D27="SAVE ON ENERGY ENERGY MANAGER PROGRAM",IF(VALUE(SUBSTITUTE(G27,"kW",""))=0,'IESO Reported Results'!M27*'NTG Ratio References'!$G$7,0),0))</f>
        <v>0</v>
      </c>
      <c r="L27" s="10">
        <f t="shared" ref="L27:L90" si="4">VALUE(SUBSTITUTE(G27,"kW",""))+K27</f>
        <v>0.8</v>
      </c>
      <c r="M27" s="11">
        <f t="shared" ref="M27:M90" si="5">VALUE(SUBSTITUTE(H27,"kWh",""))</f>
        <v>1310</v>
      </c>
      <c r="N27" s="15">
        <f>IFERROR(VLOOKUP(J27&amp;D27,'NTG Ratio References'!A:F,4,0),1)</f>
        <v>0.78100000000000003</v>
      </c>
      <c r="O27" s="15">
        <f>IFERROR(VLOOKUP(J27&amp;D27,'NTG Ratio References'!A:F,5,0),1)</f>
        <v>0.81100000000000005</v>
      </c>
      <c r="P27" s="97">
        <f t="shared" ref="P27:P90" si="6">N27*L27</f>
        <v>0.62480000000000002</v>
      </c>
      <c r="Q27" s="97">
        <f t="shared" ref="Q27:Q90" si="7">O27*M27</f>
        <v>1062.4100000000001</v>
      </c>
    </row>
    <row r="28" spans="1:17">
      <c r="A28" s="96" t="s">
        <v>59</v>
      </c>
      <c r="B28" s="111" t="s">
        <v>8</v>
      </c>
      <c r="C28" s="111" t="s">
        <v>1639</v>
      </c>
      <c r="D28" s="111" t="s">
        <v>20</v>
      </c>
      <c r="E28" s="111" t="s">
        <v>27</v>
      </c>
      <c r="F28" s="113">
        <v>250</v>
      </c>
      <c r="G28" s="111" t="s">
        <v>22</v>
      </c>
      <c r="H28" s="111" t="s">
        <v>23</v>
      </c>
      <c r="I28" s="111" t="s">
        <v>12</v>
      </c>
      <c r="J28" s="116">
        <v>2019</v>
      </c>
      <c r="K28" s="11">
        <f>IF(D28="SAVE ON ENERGY RETROFIT PROGRAM",IF(VALUE(SUBSTITUTE(G28,"kW",""))=0,'IESO Reported Results'!M28*'NTG Ratio References'!$G$8,0),IF(D28="SAVE ON ENERGY ENERGY MANAGER PROGRAM",IF(VALUE(SUBSTITUTE(G28,"kW",""))=0,'IESO Reported Results'!M28*'NTG Ratio References'!$G$7,0),0))</f>
        <v>0</v>
      </c>
      <c r="L28" s="10">
        <f t="shared" si="4"/>
        <v>0.8</v>
      </c>
      <c r="M28" s="11">
        <f t="shared" si="5"/>
        <v>1310</v>
      </c>
      <c r="N28" s="15">
        <f>IFERROR(VLOOKUP(J28&amp;D28,'NTG Ratio References'!A:F,4,0),1)</f>
        <v>0.78100000000000003</v>
      </c>
      <c r="O28" s="15">
        <f>IFERROR(VLOOKUP(J28&amp;D28,'NTG Ratio References'!A:F,5,0),1)</f>
        <v>0.81100000000000005</v>
      </c>
      <c r="P28" s="97">
        <f t="shared" si="6"/>
        <v>0.62480000000000002</v>
      </c>
      <c r="Q28" s="97">
        <f t="shared" si="7"/>
        <v>1062.4100000000001</v>
      </c>
    </row>
    <row r="29" spans="1:17">
      <c r="A29" s="96" t="s">
        <v>60</v>
      </c>
      <c r="B29" s="111" t="s">
        <v>8</v>
      </c>
      <c r="C29" s="111" t="s">
        <v>1639</v>
      </c>
      <c r="D29" s="111" t="s">
        <v>20</v>
      </c>
      <c r="E29" s="111" t="s">
        <v>25</v>
      </c>
      <c r="F29" s="113">
        <v>250</v>
      </c>
      <c r="G29" s="111" t="s">
        <v>22</v>
      </c>
      <c r="H29" s="111" t="s">
        <v>23</v>
      </c>
      <c r="I29" s="111" t="s">
        <v>12</v>
      </c>
      <c r="J29" s="116">
        <v>2019</v>
      </c>
      <c r="K29" s="11">
        <f>IF(D29="SAVE ON ENERGY RETROFIT PROGRAM",IF(VALUE(SUBSTITUTE(G29,"kW",""))=0,'IESO Reported Results'!M29*'NTG Ratio References'!$G$8,0),IF(D29="SAVE ON ENERGY ENERGY MANAGER PROGRAM",IF(VALUE(SUBSTITUTE(G29,"kW",""))=0,'IESO Reported Results'!M29*'NTG Ratio References'!$G$7,0),0))</f>
        <v>0</v>
      </c>
      <c r="L29" s="10">
        <f t="shared" si="4"/>
        <v>0.8</v>
      </c>
      <c r="M29" s="11">
        <f t="shared" si="5"/>
        <v>1310</v>
      </c>
      <c r="N29" s="15">
        <f>IFERROR(VLOOKUP(J29&amp;D29,'NTG Ratio References'!A:F,4,0),1)</f>
        <v>0.78100000000000003</v>
      </c>
      <c r="O29" s="15">
        <f>IFERROR(VLOOKUP(J29&amp;D29,'NTG Ratio References'!A:F,5,0),1)</f>
        <v>0.81100000000000005</v>
      </c>
      <c r="P29" s="97">
        <f t="shared" si="6"/>
        <v>0.62480000000000002</v>
      </c>
      <c r="Q29" s="97">
        <f t="shared" si="7"/>
        <v>1062.4100000000001</v>
      </c>
    </row>
    <row r="30" spans="1:17">
      <c r="A30" s="96" t="s">
        <v>61</v>
      </c>
      <c r="B30" s="111" t="s">
        <v>8</v>
      </c>
      <c r="C30" s="111" t="s">
        <v>1639</v>
      </c>
      <c r="D30" s="111" t="s">
        <v>20</v>
      </c>
      <c r="E30" s="111" t="s">
        <v>27</v>
      </c>
      <c r="F30" s="113">
        <v>250</v>
      </c>
      <c r="G30" s="111" t="s">
        <v>22</v>
      </c>
      <c r="H30" s="111" t="s">
        <v>23</v>
      </c>
      <c r="I30" s="111" t="s">
        <v>12</v>
      </c>
      <c r="J30" s="116">
        <v>2019</v>
      </c>
      <c r="K30" s="11">
        <f>IF(D30="SAVE ON ENERGY RETROFIT PROGRAM",IF(VALUE(SUBSTITUTE(G30,"kW",""))=0,'IESO Reported Results'!M30*'NTG Ratio References'!$G$8,0),IF(D30="SAVE ON ENERGY ENERGY MANAGER PROGRAM",IF(VALUE(SUBSTITUTE(G30,"kW",""))=0,'IESO Reported Results'!M30*'NTG Ratio References'!$G$7,0),0))</f>
        <v>0</v>
      </c>
      <c r="L30" s="10">
        <f t="shared" si="4"/>
        <v>0.8</v>
      </c>
      <c r="M30" s="11">
        <f t="shared" si="5"/>
        <v>1310</v>
      </c>
      <c r="N30" s="15">
        <f>IFERROR(VLOOKUP(J30&amp;D30,'NTG Ratio References'!A:F,4,0),1)</f>
        <v>0.78100000000000003</v>
      </c>
      <c r="O30" s="15">
        <f>IFERROR(VLOOKUP(J30&amp;D30,'NTG Ratio References'!A:F,5,0),1)</f>
        <v>0.81100000000000005</v>
      </c>
      <c r="P30" s="97">
        <f t="shared" si="6"/>
        <v>0.62480000000000002</v>
      </c>
      <c r="Q30" s="97">
        <f t="shared" si="7"/>
        <v>1062.4100000000001</v>
      </c>
    </row>
    <row r="31" spans="1:17">
      <c r="A31" s="96" t="s">
        <v>62</v>
      </c>
      <c r="B31" s="111" t="s">
        <v>8</v>
      </c>
      <c r="C31" s="111" t="s">
        <v>1639</v>
      </c>
      <c r="D31" s="111" t="s">
        <v>20</v>
      </c>
      <c r="E31" s="111" t="s">
        <v>49</v>
      </c>
      <c r="F31" s="113">
        <v>250</v>
      </c>
      <c r="G31" s="111" t="s">
        <v>22</v>
      </c>
      <c r="H31" s="111" t="s">
        <v>23</v>
      </c>
      <c r="I31" s="111" t="s">
        <v>12</v>
      </c>
      <c r="J31" s="116">
        <v>2020</v>
      </c>
      <c r="K31" s="11">
        <f>IF(D31="SAVE ON ENERGY RETROFIT PROGRAM",IF(VALUE(SUBSTITUTE(G31,"kW",""))=0,'IESO Reported Results'!M31*'NTG Ratio References'!$G$8,0),IF(D31="SAVE ON ENERGY ENERGY MANAGER PROGRAM",IF(VALUE(SUBSTITUTE(G31,"kW",""))=0,'IESO Reported Results'!M31*'NTG Ratio References'!$G$7,0),0))</f>
        <v>0</v>
      </c>
      <c r="L31" s="10">
        <f t="shared" si="4"/>
        <v>0.8</v>
      </c>
      <c r="M31" s="11">
        <f t="shared" si="5"/>
        <v>1310</v>
      </c>
      <c r="N31" s="15">
        <f>IFERROR(VLOOKUP(J31&amp;D31,'NTG Ratio References'!A:F,4,0),1)</f>
        <v>0.69</v>
      </c>
      <c r="O31" s="15">
        <f>IFERROR(VLOOKUP(J31&amp;D31,'NTG Ratio References'!A:F,5,0),1)</f>
        <v>0.67700000000000005</v>
      </c>
      <c r="P31" s="97">
        <f t="shared" si="6"/>
        <v>0.55199999999999994</v>
      </c>
      <c r="Q31" s="97">
        <f t="shared" si="7"/>
        <v>886.87</v>
      </c>
    </row>
    <row r="32" spans="1:17">
      <c r="A32" s="96" t="s">
        <v>63</v>
      </c>
      <c r="B32" s="111" t="s">
        <v>8</v>
      </c>
      <c r="C32" s="111" t="s">
        <v>1639</v>
      </c>
      <c r="D32" s="111" t="s">
        <v>20</v>
      </c>
      <c r="E32" s="111" t="s">
        <v>27</v>
      </c>
      <c r="F32" s="113">
        <v>250</v>
      </c>
      <c r="G32" s="111" t="s">
        <v>22</v>
      </c>
      <c r="H32" s="111" t="s">
        <v>23</v>
      </c>
      <c r="I32" s="111" t="s">
        <v>12</v>
      </c>
      <c r="J32" s="116">
        <v>2019</v>
      </c>
      <c r="K32" s="11">
        <f>IF(D32="SAVE ON ENERGY RETROFIT PROGRAM",IF(VALUE(SUBSTITUTE(G32,"kW",""))=0,'IESO Reported Results'!M32*'NTG Ratio References'!$G$8,0),IF(D32="SAVE ON ENERGY ENERGY MANAGER PROGRAM",IF(VALUE(SUBSTITUTE(G32,"kW",""))=0,'IESO Reported Results'!M32*'NTG Ratio References'!$G$7,0),0))</f>
        <v>0</v>
      </c>
      <c r="L32" s="10">
        <f t="shared" si="4"/>
        <v>0.8</v>
      </c>
      <c r="M32" s="11">
        <f t="shared" si="5"/>
        <v>1310</v>
      </c>
      <c r="N32" s="15">
        <f>IFERROR(VLOOKUP(J32&amp;D32,'NTG Ratio References'!A:F,4,0),1)</f>
        <v>0.78100000000000003</v>
      </c>
      <c r="O32" s="15">
        <f>IFERROR(VLOOKUP(J32&amp;D32,'NTG Ratio References'!A:F,5,0),1)</f>
        <v>0.81100000000000005</v>
      </c>
      <c r="P32" s="97">
        <f t="shared" si="6"/>
        <v>0.62480000000000002</v>
      </c>
      <c r="Q32" s="97">
        <f t="shared" si="7"/>
        <v>1062.4100000000001</v>
      </c>
    </row>
    <row r="33" spans="1:17">
      <c r="A33" s="96" t="s">
        <v>64</v>
      </c>
      <c r="B33" s="111" t="s">
        <v>8</v>
      </c>
      <c r="C33" s="111" t="s">
        <v>1639</v>
      </c>
      <c r="D33" s="111" t="s">
        <v>20</v>
      </c>
      <c r="E33" s="111" t="s">
        <v>21</v>
      </c>
      <c r="F33" s="113">
        <v>250</v>
      </c>
      <c r="G33" s="111" t="s">
        <v>22</v>
      </c>
      <c r="H33" s="111" t="s">
        <v>23</v>
      </c>
      <c r="I33" s="111" t="s">
        <v>12</v>
      </c>
      <c r="J33" s="116">
        <v>2019</v>
      </c>
      <c r="K33" s="11">
        <f>IF(D33="SAVE ON ENERGY RETROFIT PROGRAM",IF(VALUE(SUBSTITUTE(G33,"kW",""))=0,'IESO Reported Results'!M33*'NTG Ratio References'!$G$8,0),IF(D33="SAVE ON ENERGY ENERGY MANAGER PROGRAM",IF(VALUE(SUBSTITUTE(G33,"kW",""))=0,'IESO Reported Results'!M33*'NTG Ratio References'!$G$7,0),0))</f>
        <v>0</v>
      </c>
      <c r="L33" s="10">
        <f t="shared" si="4"/>
        <v>0.8</v>
      </c>
      <c r="M33" s="11">
        <f t="shared" si="5"/>
        <v>1310</v>
      </c>
      <c r="N33" s="15">
        <f>IFERROR(VLOOKUP(J33&amp;D33,'NTG Ratio References'!A:F,4,0),1)</f>
        <v>0.78100000000000003</v>
      </c>
      <c r="O33" s="15">
        <f>IFERROR(VLOOKUP(J33&amp;D33,'NTG Ratio References'!A:F,5,0),1)</f>
        <v>0.81100000000000005</v>
      </c>
      <c r="P33" s="97">
        <f t="shared" si="6"/>
        <v>0.62480000000000002</v>
      </c>
      <c r="Q33" s="97">
        <f t="shared" si="7"/>
        <v>1062.4100000000001</v>
      </c>
    </row>
    <row r="34" spans="1:17">
      <c r="A34" s="96" t="s">
        <v>65</v>
      </c>
      <c r="B34" s="111" t="s">
        <v>8</v>
      </c>
      <c r="C34" s="111" t="s">
        <v>1639</v>
      </c>
      <c r="D34" s="111" t="s">
        <v>20</v>
      </c>
      <c r="E34" s="111" t="s">
        <v>21</v>
      </c>
      <c r="F34" s="113">
        <v>250</v>
      </c>
      <c r="G34" s="111" t="s">
        <v>22</v>
      </c>
      <c r="H34" s="111" t="s">
        <v>23</v>
      </c>
      <c r="I34" s="111" t="s">
        <v>12</v>
      </c>
      <c r="J34" s="116">
        <v>2019</v>
      </c>
      <c r="K34" s="11">
        <f>IF(D34="SAVE ON ENERGY RETROFIT PROGRAM",IF(VALUE(SUBSTITUTE(G34,"kW",""))=0,'IESO Reported Results'!M34*'NTG Ratio References'!$G$8,0),IF(D34="SAVE ON ENERGY ENERGY MANAGER PROGRAM",IF(VALUE(SUBSTITUTE(G34,"kW",""))=0,'IESO Reported Results'!M34*'NTG Ratio References'!$G$7,0),0))</f>
        <v>0</v>
      </c>
      <c r="L34" s="10">
        <f t="shared" si="4"/>
        <v>0.8</v>
      </c>
      <c r="M34" s="11">
        <f t="shared" si="5"/>
        <v>1310</v>
      </c>
      <c r="N34" s="15">
        <f>IFERROR(VLOOKUP(J34&amp;D34,'NTG Ratio References'!A:F,4,0),1)</f>
        <v>0.78100000000000003</v>
      </c>
      <c r="O34" s="15">
        <f>IFERROR(VLOOKUP(J34&amp;D34,'NTG Ratio References'!A:F,5,0),1)</f>
        <v>0.81100000000000005</v>
      </c>
      <c r="P34" s="97">
        <f t="shared" si="6"/>
        <v>0.62480000000000002</v>
      </c>
      <c r="Q34" s="97">
        <f t="shared" si="7"/>
        <v>1062.4100000000001</v>
      </c>
    </row>
    <row r="35" spans="1:17">
      <c r="A35" s="96" t="s">
        <v>66</v>
      </c>
      <c r="B35" s="111" t="s">
        <v>8</v>
      </c>
      <c r="C35" s="111" t="s">
        <v>1639</v>
      </c>
      <c r="D35" s="111" t="s">
        <v>20</v>
      </c>
      <c r="E35" s="111" t="s">
        <v>27</v>
      </c>
      <c r="F35" s="113">
        <v>250</v>
      </c>
      <c r="G35" s="111" t="s">
        <v>22</v>
      </c>
      <c r="H35" s="111" t="s">
        <v>23</v>
      </c>
      <c r="I35" s="111" t="s">
        <v>12</v>
      </c>
      <c r="J35" s="116">
        <v>2019</v>
      </c>
      <c r="K35" s="11">
        <f>IF(D35="SAVE ON ENERGY RETROFIT PROGRAM",IF(VALUE(SUBSTITUTE(G35,"kW",""))=0,'IESO Reported Results'!M35*'NTG Ratio References'!$G$8,0),IF(D35="SAVE ON ENERGY ENERGY MANAGER PROGRAM",IF(VALUE(SUBSTITUTE(G35,"kW",""))=0,'IESO Reported Results'!M35*'NTG Ratio References'!$G$7,0),0))</f>
        <v>0</v>
      </c>
      <c r="L35" s="10">
        <f t="shared" si="4"/>
        <v>0.8</v>
      </c>
      <c r="M35" s="11">
        <f t="shared" si="5"/>
        <v>1310</v>
      </c>
      <c r="N35" s="15">
        <f>IFERROR(VLOOKUP(J35&amp;D35,'NTG Ratio References'!A:F,4,0),1)</f>
        <v>0.78100000000000003</v>
      </c>
      <c r="O35" s="15">
        <f>IFERROR(VLOOKUP(J35&amp;D35,'NTG Ratio References'!A:F,5,0),1)</f>
        <v>0.81100000000000005</v>
      </c>
      <c r="P35" s="97">
        <f t="shared" si="6"/>
        <v>0.62480000000000002</v>
      </c>
      <c r="Q35" s="97">
        <f t="shared" si="7"/>
        <v>1062.4100000000001</v>
      </c>
    </row>
    <row r="36" spans="1:17">
      <c r="A36" s="96" t="s">
        <v>67</v>
      </c>
      <c r="B36" s="111" t="s">
        <v>8</v>
      </c>
      <c r="C36" s="111" t="s">
        <v>1639</v>
      </c>
      <c r="D36" s="111" t="s">
        <v>20</v>
      </c>
      <c r="E36" s="111" t="s">
        <v>21</v>
      </c>
      <c r="F36" s="113">
        <v>250</v>
      </c>
      <c r="G36" s="111" t="s">
        <v>22</v>
      </c>
      <c r="H36" s="111" t="s">
        <v>23</v>
      </c>
      <c r="I36" s="111" t="s">
        <v>12</v>
      </c>
      <c r="J36" s="116">
        <v>2019</v>
      </c>
      <c r="K36" s="11">
        <f>IF(D36="SAVE ON ENERGY RETROFIT PROGRAM",IF(VALUE(SUBSTITUTE(G36,"kW",""))=0,'IESO Reported Results'!M36*'NTG Ratio References'!$G$8,0),IF(D36="SAVE ON ENERGY ENERGY MANAGER PROGRAM",IF(VALUE(SUBSTITUTE(G36,"kW",""))=0,'IESO Reported Results'!M36*'NTG Ratio References'!$G$7,0),0))</f>
        <v>0</v>
      </c>
      <c r="L36" s="10">
        <f t="shared" si="4"/>
        <v>0.8</v>
      </c>
      <c r="M36" s="11">
        <f t="shared" si="5"/>
        <v>1310</v>
      </c>
      <c r="N36" s="15">
        <f>IFERROR(VLOOKUP(J36&amp;D36,'NTG Ratio References'!A:F,4,0),1)</f>
        <v>0.78100000000000003</v>
      </c>
      <c r="O36" s="15">
        <f>IFERROR(VLOOKUP(J36&amp;D36,'NTG Ratio References'!A:F,5,0),1)</f>
        <v>0.81100000000000005</v>
      </c>
      <c r="P36" s="97">
        <f t="shared" si="6"/>
        <v>0.62480000000000002</v>
      </c>
      <c r="Q36" s="97">
        <f t="shared" si="7"/>
        <v>1062.4100000000001</v>
      </c>
    </row>
    <row r="37" spans="1:17">
      <c r="A37" s="96" t="s">
        <v>68</v>
      </c>
      <c r="B37" s="111" t="s">
        <v>8</v>
      </c>
      <c r="C37" s="111" t="s">
        <v>1639</v>
      </c>
      <c r="D37" s="111" t="s">
        <v>20</v>
      </c>
      <c r="E37" s="111" t="s">
        <v>69</v>
      </c>
      <c r="F37" s="113">
        <v>250</v>
      </c>
      <c r="G37" s="111" t="s">
        <v>22</v>
      </c>
      <c r="H37" s="111" t="s">
        <v>23</v>
      </c>
      <c r="I37" s="111" t="s">
        <v>12</v>
      </c>
      <c r="J37" s="116">
        <v>2020</v>
      </c>
      <c r="K37" s="11">
        <f>IF(D37="SAVE ON ENERGY RETROFIT PROGRAM",IF(VALUE(SUBSTITUTE(G37,"kW",""))=0,'IESO Reported Results'!M37*'NTG Ratio References'!$G$8,0),IF(D37="SAVE ON ENERGY ENERGY MANAGER PROGRAM",IF(VALUE(SUBSTITUTE(G37,"kW",""))=0,'IESO Reported Results'!M37*'NTG Ratio References'!$G$7,0),0))</f>
        <v>0</v>
      </c>
      <c r="L37" s="10">
        <f t="shared" si="4"/>
        <v>0.8</v>
      </c>
      <c r="M37" s="11">
        <f t="shared" si="5"/>
        <v>1310</v>
      </c>
      <c r="N37" s="15">
        <f>IFERROR(VLOOKUP(J37&amp;D37,'NTG Ratio References'!A:F,4,0),1)</f>
        <v>0.69</v>
      </c>
      <c r="O37" s="15">
        <f>IFERROR(VLOOKUP(J37&amp;D37,'NTG Ratio References'!A:F,5,0),1)</f>
        <v>0.67700000000000005</v>
      </c>
      <c r="P37" s="97">
        <f t="shared" si="6"/>
        <v>0.55199999999999994</v>
      </c>
      <c r="Q37" s="97">
        <f t="shared" si="7"/>
        <v>886.87</v>
      </c>
    </row>
    <row r="38" spans="1:17">
      <c r="A38" s="96" t="s">
        <v>70</v>
      </c>
      <c r="B38" s="111" t="s">
        <v>8</v>
      </c>
      <c r="C38" s="111" t="s">
        <v>1639</v>
      </c>
      <c r="D38" s="111" t="s">
        <v>20</v>
      </c>
      <c r="E38" s="111" t="s">
        <v>49</v>
      </c>
      <c r="F38" s="113">
        <v>250</v>
      </c>
      <c r="G38" s="111" t="s">
        <v>22</v>
      </c>
      <c r="H38" s="111" t="s">
        <v>23</v>
      </c>
      <c r="I38" s="111" t="s">
        <v>12</v>
      </c>
      <c r="J38" s="116">
        <v>2020</v>
      </c>
      <c r="K38" s="11">
        <f>IF(D38="SAVE ON ENERGY RETROFIT PROGRAM",IF(VALUE(SUBSTITUTE(G38,"kW",""))=0,'IESO Reported Results'!M38*'NTG Ratio References'!$G$8,0),IF(D38="SAVE ON ENERGY ENERGY MANAGER PROGRAM",IF(VALUE(SUBSTITUTE(G38,"kW",""))=0,'IESO Reported Results'!M38*'NTG Ratio References'!$G$7,0),0))</f>
        <v>0</v>
      </c>
      <c r="L38" s="10">
        <f t="shared" si="4"/>
        <v>0.8</v>
      </c>
      <c r="M38" s="11">
        <f t="shared" si="5"/>
        <v>1310</v>
      </c>
      <c r="N38" s="15">
        <f>IFERROR(VLOOKUP(J38&amp;D38,'NTG Ratio References'!A:F,4,0),1)</f>
        <v>0.69</v>
      </c>
      <c r="O38" s="15">
        <f>IFERROR(VLOOKUP(J38&amp;D38,'NTG Ratio References'!A:F,5,0),1)</f>
        <v>0.67700000000000005</v>
      </c>
      <c r="P38" s="97">
        <f t="shared" si="6"/>
        <v>0.55199999999999994</v>
      </c>
      <c r="Q38" s="97">
        <f t="shared" si="7"/>
        <v>886.87</v>
      </c>
    </row>
    <row r="39" spans="1:17">
      <c r="A39" s="96" t="s">
        <v>71</v>
      </c>
      <c r="B39" s="111" t="s">
        <v>8</v>
      </c>
      <c r="C39" s="111" t="s">
        <v>1639</v>
      </c>
      <c r="D39" s="111" t="s">
        <v>20</v>
      </c>
      <c r="E39" s="111" t="s">
        <v>27</v>
      </c>
      <c r="F39" s="113">
        <v>250</v>
      </c>
      <c r="G39" s="111" t="s">
        <v>72</v>
      </c>
      <c r="H39" s="111" t="s">
        <v>73</v>
      </c>
      <c r="I39" s="111" t="s">
        <v>12</v>
      </c>
      <c r="J39" s="116">
        <v>2019</v>
      </c>
      <c r="K39" s="11">
        <f>IF(D39="SAVE ON ENERGY RETROFIT PROGRAM",IF(VALUE(SUBSTITUTE(G39,"kW",""))=0,'IESO Reported Results'!M39*'NTG Ratio References'!$G$8,0),IF(D39="SAVE ON ENERGY ENERGY MANAGER PROGRAM",IF(VALUE(SUBSTITUTE(G39,"kW",""))=0,'IESO Reported Results'!M39*'NTG Ratio References'!$G$7,0),0))</f>
        <v>0</v>
      </c>
      <c r="L39" s="10">
        <f t="shared" si="4"/>
        <v>0.41</v>
      </c>
      <c r="M39" s="11">
        <f t="shared" si="5"/>
        <v>732</v>
      </c>
      <c r="N39" s="15">
        <f>IFERROR(VLOOKUP(J39&amp;D39,'NTG Ratio References'!A:F,4,0),1)</f>
        <v>0.78100000000000003</v>
      </c>
      <c r="O39" s="15">
        <f>IFERROR(VLOOKUP(J39&amp;D39,'NTG Ratio References'!A:F,5,0),1)</f>
        <v>0.81100000000000005</v>
      </c>
      <c r="P39" s="97">
        <f t="shared" si="6"/>
        <v>0.32020999999999999</v>
      </c>
      <c r="Q39" s="97">
        <f t="shared" si="7"/>
        <v>593.65200000000004</v>
      </c>
    </row>
    <row r="40" spans="1:17">
      <c r="A40" s="96" t="s">
        <v>74</v>
      </c>
      <c r="B40" s="111" t="s">
        <v>8</v>
      </c>
      <c r="C40" s="111" t="s">
        <v>1639</v>
      </c>
      <c r="D40" s="111" t="s">
        <v>20</v>
      </c>
      <c r="E40" s="111" t="s">
        <v>27</v>
      </c>
      <c r="F40" s="113">
        <v>250</v>
      </c>
      <c r="G40" s="111" t="s">
        <v>22</v>
      </c>
      <c r="H40" s="111" t="s">
        <v>23</v>
      </c>
      <c r="I40" s="111" t="s">
        <v>12</v>
      </c>
      <c r="J40" s="116">
        <v>2019</v>
      </c>
      <c r="K40" s="11">
        <f>IF(D40="SAVE ON ENERGY RETROFIT PROGRAM",IF(VALUE(SUBSTITUTE(G40,"kW",""))=0,'IESO Reported Results'!M40*'NTG Ratio References'!$G$8,0),IF(D40="SAVE ON ENERGY ENERGY MANAGER PROGRAM",IF(VALUE(SUBSTITUTE(G40,"kW",""))=0,'IESO Reported Results'!M40*'NTG Ratio References'!$G$7,0),0))</f>
        <v>0</v>
      </c>
      <c r="L40" s="10">
        <f t="shared" si="4"/>
        <v>0.8</v>
      </c>
      <c r="M40" s="11">
        <f t="shared" si="5"/>
        <v>1310</v>
      </c>
      <c r="N40" s="15">
        <f>IFERROR(VLOOKUP(J40&amp;D40,'NTG Ratio References'!A:F,4,0),1)</f>
        <v>0.78100000000000003</v>
      </c>
      <c r="O40" s="15">
        <f>IFERROR(VLOOKUP(J40&amp;D40,'NTG Ratio References'!A:F,5,0),1)</f>
        <v>0.81100000000000005</v>
      </c>
      <c r="P40" s="97">
        <f t="shared" si="6"/>
        <v>0.62480000000000002</v>
      </c>
      <c r="Q40" s="97">
        <f t="shared" si="7"/>
        <v>1062.4100000000001</v>
      </c>
    </row>
    <row r="41" spans="1:17">
      <c r="A41" s="96" t="s">
        <v>75</v>
      </c>
      <c r="B41" s="111" t="s">
        <v>8</v>
      </c>
      <c r="C41" s="111" t="s">
        <v>1639</v>
      </c>
      <c r="D41" s="111" t="s">
        <v>20</v>
      </c>
      <c r="E41" s="111" t="s">
        <v>76</v>
      </c>
      <c r="F41" s="113">
        <v>250</v>
      </c>
      <c r="G41" s="111" t="s">
        <v>22</v>
      </c>
      <c r="H41" s="111" t="s">
        <v>23</v>
      </c>
      <c r="I41" s="111" t="s">
        <v>12</v>
      </c>
      <c r="J41" s="116">
        <v>2019</v>
      </c>
      <c r="K41" s="11">
        <f>IF(D41="SAVE ON ENERGY RETROFIT PROGRAM",IF(VALUE(SUBSTITUTE(G41,"kW",""))=0,'IESO Reported Results'!M41*'NTG Ratio References'!$G$8,0),IF(D41="SAVE ON ENERGY ENERGY MANAGER PROGRAM",IF(VALUE(SUBSTITUTE(G41,"kW",""))=0,'IESO Reported Results'!M41*'NTG Ratio References'!$G$7,0),0))</f>
        <v>0</v>
      </c>
      <c r="L41" s="10">
        <f t="shared" si="4"/>
        <v>0.8</v>
      </c>
      <c r="M41" s="11">
        <f t="shared" si="5"/>
        <v>1310</v>
      </c>
      <c r="N41" s="15">
        <f>IFERROR(VLOOKUP(J41&amp;D41,'NTG Ratio References'!A:F,4,0),1)</f>
        <v>0.78100000000000003</v>
      </c>
      <c r="O41" s="15">
        <f>IFERROR(VLOOKUP(J41&amp;D41,'NTG Ratio References'!A:F,5,0),1)</f>
        <v>0.81100000000000005</v>
      </c>
      <c r="P41" s="97">
        <f t="shared" si="6"/>
        <v>0.62480000000000002</v>
      </c>
      <c r="Q41" s="97">
        <f t="shared" si="7"/>
        <v>1062.4100000000001</v>
      </c>
    </row>
    <row r="42" spans="1:17">
      <c r="A42" s="96" t="s">
        <v>77</v>
      </c>
      <c r="B42" s="111" t="s">
        <v>8</v>
      </c>
      <c r="C42" s="111" t="s">
        <v>1639</v>
      </c>
      <c r="D42" s="111" t="s">
        <v>20</v>
      </c>
      <c r="E42" s="111" t="s">
        <v>27</v>
      </c>
      <c r="F42" s="113">
        <v>1500</v>
      </c>
      <c r="G42" s="111" t="s">
        <v>78</v>
      </c>
      <c r="H42" s="111" t="s">
        <v>79</v>
      </c>
      <c r="I42" s="111" t="s">
        <v>12</v>
      </c>
      <c r="J42" s="116">
        <v>2019</v>
      </c>
      <c r="K42" s="11">
        <f>IF(D42="SAVE ON ENERGY RETROFIT PROGRAM",IF(VALUE(SUBSTITUTE(G42,"kW",""))=0,'IESO Reported Results'!M42*'NTG Ratio References'!$G$8,0),IF(D42="SAVE ON ENERGY ENERGY MANAGER PROGRAM",IF(VALUE(SUBSTITUTE(G42,"kW",""))=0,'IESO Reported Results'!M42*'NTG Ratio References'!$G$7,0),0))</f>
        <v>0</v>
      </c>
      <c r="L42" s="10">
        <f t="shared" si="4"/>
        <v>0.45</v>
      </c>
      <c r="M42" s="11">
        <f t="shared" si="5"/>
        <v>4832</v>
      </c>
      <c r="N42" s="15">
        <f>IFERROR(VLOOKUP(J42&amp;D42,'NTG Ratio References'!A:F,4,0),1)</f>
        <v>0.78100000000000003</v>
      </c>
      <c r="O42" s="15">
        <f>IFERROR(VLOOKUP(J42&amp;D42,'NTG Ratio References'!A:F,5,0),1)</f>
        <v>0.81100000000000005</v>
      </c>
      <c r="P42" s="97">
        <f t="shared" si="6"/>
        <v>0.35145000000000004</v>
      </c>
      <c r="Q42" s="97">
        <f t="shared" si="7"/>
        <v>3918.7520000000004</v>
      </c>
    </row>
    <row r="43" spans="1:17">
      <c r="A43" s="96" t="s">
        <v>80</v>
      </c>
      <c r="B43" s="111" t="s">
        <v>8</v>
      </c>
      <c r="C43" s="111" t="s">
        <v>1639</v>
      </c>
      <c r="D43" s="111" t="s">
        <v>20</v>
      </c>
      <c r="E43" s="111" t="s">
        <v>27</v>
      </c>
      <c r="F43" s="113">
        <v>1250</v>
      </c>
      <c r="G43" s="111" t="s">
        <v>78</v>
      </c>
      <c r="H43" s="111" t="s">
        <v>79</v>
      </c>
      <c r="I43" s="111" t="s">
        <v>12</v>
      </c>
      <c r="J43" s="116">
        <v>2019</v>
      </c>
      <c r="K43" s="11">
        <f>IF(D43="SAVE ON ENERGY RETROFIT PROGRAM",IF(VALUE(SUBSTITUTE(G43,"kW",""))=0,'IESO Reported Results'!M43*'NTG Ratio References'!$G$8,0),IF(D43="SAVE ON ENERGY ENERGY MANAGER PROGRAM",IF(VALUE(SUBSTITUTE(G43,"kW",""))=0,'IESO Reported Results'!M43*'NTG Ratio References'!$G$7,0),0))</f>
        <v>0</v>
      </c>
      <c r="L43" s="10">
        <f t="shared" si="4"/>
        <v>0.45</v>
      </c>
      <c r="M43" s="11">
        <f t="shared" si="5"/>
        <v>4832</v>
      </c>
      <c r="N43" s="15">
        <f>IFERROR(VLOOKUP(J43&amp;D43,'NTG Ratio References'!A:F,4,0),1)</f>
        <v>0.78100000000000003</v>
      </c>
      <c r="O43" s="15">
        <f>IFERROR(VLOOKUP(J43&amp;D43,'NTG Ratio References'!A:F,5,0),1)</f>
        <v>0.81100000000000005</v>
      </c>
      <c r="P43" s="97">
        <f t="shared" si="6"/>
        <v>0.35145000000000004</v>
      </c>
      <c r="Q43" s="97">
        <f t="shared" si="7"/>
        <v>3918.7520000000004</v>
      </c>
    </row>
    <row r="44" spans="1:17">
      <c r="A44" s="96" t="s">
        <v>81</v>
      </c>
      <c r="B44" s="111" t="s">
        <v>8</v>
      </c>
      <c r="C44" s="111" t="s">
        <v>1639</v>
      </c>
      <c r="D44" s="111" t="s">
        <v>20</v>
      </c>
      <c r="E44" s="111" t="s">
        <v>27</v>
      </c>
      <c r="F44" s="113">
        <v>1500</v>
      </c>
      <c r="G44" s="111" t="s">
        <v>78</v>
      </c>
      <c r="H44" s="111" t="s">
        <v>79</v>
      </c>
      <c r="I44" s="111" t="s">
        <v>12</v>
      </c>
      <c r="J44" s="116">
        <v>2019</v>
      </c>
      <c r="K44" s="11">
        <f>IF(D44="SAVE ON ENERGY RETROFIT PROGRAM",IF(VALUE(SUBSTITUTE(G44,"kW",""))=0,'IESO Reported Results'!M44*'NTG Ratio References'!$G$8,0),IF(D44="SAVE ON ENERGY ENERGY MANAGER PROGRAM",IF(VALUE(SUBSTITUTE(G44,"kW",""))=0,'IESO Reported Results'!M44*'NTG Ratio References'!$G$7,0),0))</f>
        <v>0</v>
      </c>
      <c r="L44" s="10">
        <f t="shared" si="4"/>
        <v>0.45</v>
      </c>
      <c r="M44" s="11">
        <f t="shared" si="5"/>
        <v>4832</v>
      </c>
      <c r="N44" s="15">
        <f>IFERROR(VLOOKUP(J44&amp;D44,'NTG Ratio References'!A:F,4,0),1)</f>
        <v>0.78100000000000003</v>
      </c>
      <c r="O44" s="15">
        <f>IFERROR(VLOOKUP(J44&amp;D44,'NTG Ratio References'!A:F,5,0),1)</f>
        <v>0.81100000000000005</v>
      </c>
      <c r="P44" s="97">
        <f t="shared" si="6"/>
        <v>0.35145000000000004</v>
      </c>
      <c r="Q44" s="97">
        <f t="shared" si="7"/>
        <v>3918.7520000000004</v>
      </c>
    </row>
    <row r="45" spans="1:17">
      <c r="A45" s="96" t="s">
        <v>82</v>
      </c>
      <c r="B45" s="111" t="s">
        <v>8</v>
      </c>
      <c r="C45" s="111" t="s">
        <v>1639</v>
      </c>
      <c r="D45" s="111" t="s">
        <v>20</v>
      </c>
      <c r="E45" s="111" t="s">
        <v>27</v>
      </c>
      <c r="F45" s="113">
        <v>1500</v>
      </c>
      <c r="G45" s="111" t="s">
        <v>78</v>
      </c>
      <c r="H45" s="111" t="s">
        <v>79</v>
      </c>
      <c r="I45" s="111" t="s">
        <v>12</v>
      </c>
      <c r="J45" s="116">
        <v>2019</v>
      </c>
      <c r="K45" s="11">
        <f>IF(D45="SAVE ON ENERGY RETROFIT PROGRAM",IF(VALUE(SUBSTITUTE(G45,"kW",""))=0,'IESO Reported Results'!M45*'NTG Ratio References'!$G$8,0),IF(D45="SAVE ON ENERGY ENERGY MANAGER PROGRAM",IF(VALUE(SUBSTITUTE(G45,"kW",""))=0,'IESO Reported Results'!M45*'NTG Ratio References'!$G$7,0),0))</f>
        <v>0</v>
      </c>
      <c r="L45" s="10">
        <f t="shared" si="4"/>
        <v>0.45</v>
      </c>
      <c r="M45" s="11">
        <f t="shared" si="5"/>
        <v>4832</v>
      </c>
      <c r="N45" s="15">
        <f>IFERROR(VLOOKUP(J45&amp;D45,'NTG Ratio References'!A:F,4,0),1)</f>
        <v>0.78100000000000003</v>
      </c>
      <c r="O45" s="15">
        <f>IFERROR(VLOOKUP(J45&amp;D45,'NTG Ratio References'!A:F,5,0),1)</f>
        <v>0.81100000000000005</v>
      </c>
      <c r="P45" s="97">
        <f t="shared" si="6"/>
        <v>0.35145000000000004</v>
      </c>
      <c r="Q45" s="97">
        <f t="shared" si="7"/>
        <v>3918.7520000000004</v>
      </c>
    </row>
    <row r="46" spans="1:17">
      <c r="A46" s="96" t="s">
        <v>83</v>
      </c>
      <c r="B46" s="111" t="s">
        <v>8</v>
      </c>
      <c r="C46" s="111" t="s">
        <v>1639</v>
      </c>
      <c r="D46" s="111" t="s">
        <v>20</v>
      </c>
      <c r="E46" s="111" t="s">
        <v>27</v>
      </c>
      <c r="F46" s="113">
        <v>1500</v>
      </c>
      <c r="G46" s="111" t="s">
        <v>78</v>
      </c>
      <c r="H46" s="111" t="s">
        <v>79</v>
      </c>
      <c r="I46" s="111" t="s">
        <v>12</v>
      </c>
      <c r="J46" s="116">
        <v>2019</v>
      </c>
      <c r="K46" s="11">
        <f>IF(D46="SAVE ON ENERGY RETROFIT PROGRAM",IF(VALUE(SUBSTITUTE(G46,"kW",""))=0,'IESO Reported Results'!M46*'NTG Ratio References'!$G$8,0),IF(D46="SAVE ON ENERGY ENERGY MANAGER PROGRAM",IF(VALUE(SUBSTITUTE(G46,"kW",""))=0,'IESO Reported Results'!M46*'NTG Ratio References'!$G$7,0),0))</f>
        <v>0</v>
      </c>
      <c r="L46" s="10">
        <f t="shared" si="4"/>
        <v>0.45</v>
      </c>
      <c r="M46" s="11">
        <f t="shared" si="5"/>
        <v>4832</v>
      </c>
      <c r="N46" s="15">
        <f>IFERROR(VLOOKUP(J46&amp;D46,'NTG Ratio References'!A:F,4,0),1)</f>
        <v>0.78100000000000003</v>
      </c>
      <c r="O46" s="15">
        <f>IFERROR(VLOOKUP(J46&amp;D46,'NTG Ratio References'!A:F,5,0),1)</f>
        <v>0.81100000000000005</v>
      </c>
      <c r="P46" s="97">
        <f t="shared" si="6"/>
        <v>0.35145000000000004</v>
      </c>
      <c r="Q46" s="97">
        <f t="shared" si="7"/>
        <v>3918.7520000000004</v>
      </c>
    </row>
    <row r="47" spans="1:17">
      <c r="A47" s="96" t="s">
        <v>84</v>
      </c>
      <c r="B47" s="111" t="s">
        <v>8</v>
      </c>
      <c r="C47" s="111" t="s">
        <v>1639</v>
      </c>
      <c r="D47" s="111" t="s">
        <v>20</v>
      </c>
      <c r="E47" s="111" t="s">
        <v>27</v>
      </c>
      <c r="F47" s="113">
        <v>1500</v>
      </c>
      <c r="G47" s="111" t="s">
        <v>78</v>
      </c>
      <c r="H47" s="111" t="s">
        <v>79</v>
      </c>
      <c r="I47" s="111" t="s">
        <v>12</v>
      </c>
      <c r="J47" s="116">
        <v>2019</v>
      </c>
      <c r="K47" s="11">
        <f>IF(D47="SAVE ON ENERGY RETROFIT PROGRAM",IF(VALUE(SUBSTITUTE(G47,"kW",""))=0,'IESO Reported Results'!M47*'NTG Ratio References'!$G$8,0),IF(D47="SAVE ON ENERGY ENERGY MANAGER PROGRAM",IF(VALUE(SUBSTITUTE(G47,"kW",""))=0,'IESO Reported Results'!M47*'NTG Ratio References'!$G$7,0),0))</f>
        <v>0</v>
      </c>
      <c r="L47" s="10">
        <f t="shared" si="4"/>
        <v>0.45</v>
      </c>
      <c r="M47" s="11">
        <f t="shared" si="5"/>
        <v>4832</v>
      </c>
      <c r="N47" s="15">
        <f>IFERROR(VLOOKUP(J47&amp;D47,'NTG Ratio References'!A:F,4,0),1)</f>
        <v>0.78100000000000003</v>
      </c>
      <c r="O47" s="15">
        <f>IFERROR(VLOOKUP(J47&amp;D47,'NTG Ratio References'!A:F,5,0),1)</f>
        <v>0.81100000000000005</v>
      </c>
      <c r="P47" s="97">
        <f t="shared" si="6"/>
        <v>0.35145000000000004</v>
      </c>
      <c r="Q47" s="97">
        <f t="shared" si="7"/>
        <v>3918.7520000000004</v>
      </c>
    </row>
    <row r="48" spans="1:17">
      <c r="A48" s="96" t="s">
        <v>85</v>
      </c>
      <c r="B48" s="111" t="s">
        <v>8</v>
      </c>
      <c r="C48" s="111" t="s">
        <v>1639</v>
      </c>
      <c r="D48" s="111" t="s">
        <v>20</v>
      </c>
      <c r="E48" s="111" t="s">
        <v>27</v>
      </c>
      <c r="F48" s="113">
        <v>1500</v>
      </c>
      <c r="G48" s="111" t="s">
        <v>78</v>
      </c>
      <c r="H48" s="111" t="s">
        <v>79</v>
      </c>
      <c r="I48" s="111" t="s">
        <v>12</v>
      </c>
      <c r="J48" s="116">
        <v>2019</v>
      </c>
      <c r="K48" s="11">
        <f>IF(D48="SAVE ON ENERGY RETROFIT PROGRAM",IF(VALUE(SUBSTITUTE(G48,"kW",""))=0,'IESO Reported Results'!M48*'NTG Ratio References'!$G$8,0),IF(D48="SAVE ON ENERGY ENERGY MANAGER PROGRAM",IF(VALUE(SUBSTITUTE(G48,"kW",""))=0,'IESO Reported Results'!M48*'NTG Ratio References'!$G$7,0),0))</f>
        <v>0</v>
      </c>
      <c r="L48" s="10">
        <f t="shared" si="4"/>
        <v>0.45</v>
      </c>
      <c r="M48" s="11">
        <f t="shared" si="5"/>
        <v>4832</v>
      </c>
      <c r="N48" s="15">
        <f>IFERROR(VLOOKUP(J48&amp;D48,'NTG Ratio References'!A:F,4,0),1)</f>
        <v>0.78100000000000003</v>
      </c>
      <c r="O48" s="15">
        <f>IFERROR(VLOOKUP(J48&amp;D48,'NTG Ratio References'!A:F,5,0),1)</f>
        <v>0.81100000000000005</v>
      </c>
      <c r="P48" s="97">
        <f t="shared" si="6"/>
        <v>0.35145000000000004</v>
      </c>
      <c r="Q48" s="97">
        <f t="shared" si="7"/>
        <v>3918.7520000000004</v>
      </c>
    </row>
    <row r="49" spans="1:17">
      <c r="A49" s="96" t="s">
        <v>86</v>
      </c>
      <c r="B49" s="111" t="s">
        <v>8</v>
      </c>
      <c r="C49" s="111" t="s">
        <v>1639</v>
      </c>
      <c r="D49" s="111" t="s">
        <v>20</v>
      </c>
      <c r="E49" s="111" t="s">
        <v>27</v>
      </c>
      <c r="F49" s="113">
        <v>1500</v>
      </c>
      <c r="G49" s="111" t="s">
        <v>78</v>
      </c>
      <c r="H49" s="111" t="s">
        <v>79</v>
      </c>
      <c r="I49" s="111" t="s">
        <v>12</v>
      </c>
      <c r="J49" s="116">
        <v>2019</v>
      </c>
      <c r="K49" s="11">
        <f>IF(D49="SAVE ON ENERGY RETROFIT PROGRAM",IF(VALUE(SUBSTITUTE(G49,"kW",""))=0,'IESO Reported Results'!M49*'NTG Ratio References'!$G$8,0),IF(D49="SAVE ON ENERGY ENERGY MANAGER PROGRAM",IF(VALUE(SUBSTITUTE(G49,"kW",""))=0,'IESO Reported Results'!M49*'NTG Ratio References'!$G$7,0),0))</f>
        <v>0</v>
      </c>
      <c r="L49" s="10">
        <f t="shared" si="4"/>
        <v>0.45</v>
      </c>
      <c r="M49" s="11">
        <f t="shared" si="5"/>
        <v>4832</v>
      </c>
      <c r="N49" s="15">
        <f>IFERROR(VLOOKUP(J49&amp;D49,'NTG Ratio References'!A:F,4,0),1)</f>
        <v>0.78100000000000003</v>
      </c>
      <c r="O49" s="15">
        <f>IFERROR(VLOOKUP(J49&amp;D49,'NTG Ratio References'!A:F,5,0),1)</f>
        <v>0.81100000000000005</v>
      </c>
      <c r="P49" s="97">
        <f t="shared" si="6"/>
        <v>0.35145000000000004</v>
      </c>
      <c r="Q49" s="97">
        <f t="shared" si="7"/>
        <v>3918.7520000000004</v>
      </c>
    </row>
    <row r="50" spans="1:17">
      <c r="A50" s="96" t="s">
        <v>87</v>
      </c>
      <c r="B50" s="111" t="s">
        <v>8</v>
      </c>
      <c r="C50" s="111" t="s">
        <v>1639</v>
      </c>
      <c r="D50" s="111" t="s">
        <v>20</v>
      </c>
      <c r="E50" s="111" t="s">
        <v>27</v>
      </c>
      <c r="F50" s="113">
        <v>1500</v>
      </c>
      <c r="G50" s="111" t="s">
        <v>78</v>
      </c>
      <c r="H50" s="111" t="s">
        <v>79</v>
      </c>
      <c r="I50" s="111" t="s">
        <v>12</v>
      </c>
      <c r="J50" s="116">
        <v>2019</v>
      </c>
      <c r="K50" s="11">
        <f>IF(D50="SAVE ON ENERGY RETROFIT PROGRAM",IF(VALUE(SUBSTITUTE(G50,"kW",""))=0,'IESO Reported Results'!M50*'NTG Ratio References'!$G$8,0),IF(D50="SAVE ON ENERGY ENERGY MANAGER PROGRAM",IF(VALUE(SUBSTITUTE(G50,"kW",""))=0,'IESO Reported Results'!M50*'NTG Ratio References'!$G$7,0),0))</f>
        <v>0</v>
      </c>
      <c r="L50" s="10">
        <f t="shared" si="4"/>
        <v>0.45</v>
      </c>
      <c r="M50" s="11">
        <f t="shared" si="5"/>
        <v>4832</v>
      </c>
      <c r="N50" s="15">
        <f>IFERROR(VLOOKUP(J50&amp;D50,'NTG Ratio References'!A:F,4,0),1)</f>
        <v>0.78100000000000003</v>
      </c>
      <c r="O50" s="15">
        <f>IFERROR(VLOOKUP(J50&amp;D50,'NTG Ratio References'!A:F,5,0),1)</f>
        <v>0.81100000000000005</v>
      </c>
      <c r="P50" s="97">
        <f t="shared" si="6"/>
        <v>0.35145000000000004</v>
      </c>
      <c r="Q50" s="97">
        <f t="shared" si="7"/>
        <v>3918.7520000000004</v>
      </c>
    </row>
    <row r="51" spans="1:17">
      <c r="A51" s="96" t="s">
        <v>88</v>
      </c>
      <c r="B51" s="111" t="s">
        <v>8</v>
      </c>
      <c r="C51" s="111" t="s">
        <v>1639</v>
      </c>
      <c r="D51" s="111" t="s">
        <v>20</v>
      </c>
      <c r="E51" s="111" t="s">
        <v>27</v>
      </c>
      <c r="F51" s="113">
        <v>1500</v>
      </c>
      <c r="G51" s="111" t="s">
        <v>78</v>
      </c>
      <c r="H51" s="111" t="s">
        <v>79</v>
      </c>
      <c r="I51" s="111" t="s">
        <v>12</v>
      </c>
      <c r="J51" s="116">
        <v>2019</v>
      </c>
      <c r="K51" s="11">
        <f>IF(D51="SAVE ON ENERGY RETROFIT PROGRAM",IF(VALUE(SUBSTITUTE(G51,"kW",""))=0,'IESO Reported Results'!M51*'NTG Ratio References'!$G$8,0),IF(D51="SAVE ON ENERGY ENERGY MANAGER PROGRAM",IF(VALUE(SUBSTITUTE(G51,"kW",""))=0,'IESO Reported Results'!M51*'NTG Ratio References'!$G$7,0),0))</f>
        <v>0</v>
      </c>
      <c r="L51" s="10">
        <f t="shared" si="4"/>
        <v>0.45</v>
      </c>
      <c r="M51" s="11">
        <f t="shared" si="5"/>
        <v>4832</v>
      </c>
      <c r="N51" s="15">
        <f>IFERROR(VLOOKUP(J51&amp;D51,'NTG Ratio References'!A:F,4,0),1)</f>
        <v>0.78100000000000003</v>
      </c>
      <c r="O51" s="15">
        <f>IFERROR(VLOOKUP(J51&amp;D51,'NTG Ratio References'!A:F,5,0),1)</f>
        <v>0.81100000000000005</v>
      </c>
      <c r="P51" s="97">
        <f t="shared" si="6"/>
        <v>0.35145000000000004</v>
      </c>
      <c r="Q51" s="97">
        <f t="shared" si="7"/>
        <v>3918.7520000000004</v>
      </c>
    </row>
    <row r="52" spans="1:17">
      <c r="A52" s="96" t="s">
        <v>89</v>
      </c>
      <c r="B52" s="111" t="s">
        <v>8</v>
      </c>
      <c r="C52" s="111" t="s">
        <v>1639</v>
      </c>
      <c r="D52" s="111" t="s">
        <v>20</v>
      </c>
      <c r="E52" s="111" t="s">
        <v>27</v>
      </c>
      <c r="F52" s="113">
        <v>1250</v>
      </c>
      <c r="G52" s="111" t="s">
        <v>78</v>
      </c>
      <c r="H52" s="111" t="s">
        <v>79</v>
      </c>
      <c r="I52" s="111" t="s">
        <v>12</v>
      </c>
      <c r="J52" s="116">
        <v>2019</v>
      </c>
      <c r="K52" s="11">
        <f>IF(D52="SAVE ON ENERGY RETROFIT PROGRAM",IF(VALUE(SUBSTITUTE(G52,"kW",""))=0,'IESO Reported Results'!M52*'NTG Ratio References'!$G$8,0),IF(D52="SAVE ON ENERGY ENERGY MANAGER PROGRAM",IF(VALUE(SUBSTITUTE(G52,"kW",""))=0,'IESO Reported Results'!M52*'NTG Ratio References'!$G$7,0),0))</f>
        <v>0</v>
      </c>
      <c r="L52" s="10">
        <f t="shared" si="4"/>
        <v>0.45</v>
      </c>
      <c r="M52" s="11">
        <f t="shared" si="5"/>
        <v>4832</v>
      </c>
      <c r="N52" s="15">
        <f>IFERROR(VLOOKUP(J52&amp;D52,'NTG Ratio References'!A:F,4,0),1)</f>
        <v>0.78100000000000003</v>
      </c>
      <c r="O52" s="15">
        <f>IFERROR(VLOOKUP(J52&amp;D52,'NTG Ratio References'!A:F,5,0),1)</f>
        <v>0.81100000000000005</v>
      </c>
      <c r="P52" s="97">
        <f t="shared" si="6"/>
        <v>0.35145000000000004</v>
      </c>
      <c r="Q52" s="97">
        <f t="shared" si="7"/>
        <v>3918.7520000000004</v>
      </c>
    </row>
    <row r="53" spans="1:17">
      <c r="A53" s="96" t="s">
        <v>90</v>
      </c>
      <c r="B53" s="111" t="s">
        <v>8</v>
      </c>
      <c r="C53" s="111" t="s">
        <v>1639</v>
      </c>
      <c r="D53" s="111" t="s">
        <v>20</v>
      </c>
      <c r="E53" s="111" t="s">
        <v>27</v>
      </c>
      <c r="F53" s="113">
        <v>1500</v>
      </c>
      <c r="G53" s="111" t="s">
        <v>78</v>
      </c>
      <c r="H53" s="111" t="s">
        <v>79</v>
      </c>
      <c r="I53" s="111" t="s">
        <v>12</v>
      </c>
      <c r="J53" s="116">
        <v>2019</v>
      </c>
      <c r="K53" s="11">
        <f>IF(D53="SAVE ON ENERGY RETROFIT PROGRAM",IF(VALUE(SUBSTITUTE(G53,"kW",""))=0,'IESO Reported Results'!M53*'NTG Ratio References'!$G$8,0),IF(D53="SAVE ON ENERGY ENERGY MANAGER PROGRAM",IF(VALUE(SUBSTITUTE(G53,"kW",""))=0,'IESO Reported Results'!M53*'NTG Ratio References'!$G$7,0),0))</f>
        <v>0</v>
      </c>
      <c r="L53" s="10">
        <f t="shared" si="4"/>
        <v>0.45</v>
      </c>
      <c r="M53" s="11">
        <f t="shared" si="5"/>
        <v>4832</v>
      </c>
      <c r="N53" s="15">
        <f>IFERROR(VLOOKUP(J53&amp;D53,'NTG Ratio References'!A:F,4,0),1)</f>
        <v>0.78100000000000003</v>
      </c>
      <c r="O53" s="15">
        <f>IFERROR(VLOOKUP(J53&amp;D53,'NTG Ratio References'!A:F,5,0),1)</f>
        <v>0.81100000000000005</v>
      </c>
      <c r="P53" s="97">
        <f t="shared" si="6"/>
        <v>0.35145000000000004</v>
      </c>
      <c r="Q53" s="97">
        <f t="shared" si="7"/>
        <v>3918.7520000000004</v>
      </c>
    </row>
    <row r="54" spans="1:17">
      <c r="A54" s="96" t="s">
        <v>91</v>
      </c>
      <c r="B54" s="111" t="s">
        <v>8</v>
      </c>
      <c r="C54" s="111" t="s">
        <v>1639</v>
      </c>
      <c r="D54" s="111" t="s">
        <v>20</v>
      </c>
      <c r="E54" s="111" t="s">
        <v>27</v>
      </c>
      <c r="F54" s="113">
        <v>1500</v>
      </c>
      <c r="G54" s="111" t="s">
        <v>78</v>
      </c>
      <c r="H54" s="111" t="s">
        <v>79</v>
      </c>
      <c r="I54" s="111" t="s">
        <v>12</v>
      </c>
      <c r="J54" s="116">
        <v>2019</v>
      </c>
      <c r="K54" s="11">
        <f>IF(D54="SAVE ON ENERGY RETROFIT PROGRAM",IF(VALUE(SUBSTITUTE(G54,"kW",""))=0,'IESO Reported Results'!M54*'NTG Ratio References'!$G$8,0),IF(D54="SAVE ON ENERGY ENERGY MANAGER PROGRAM",IF(VALUE(SUBSTITUTE(G54,"kW",""))=0,'IESO Reported Results'!M54*'NTG Ratio References'!$G$7,0),0))</f>
        <v>0</v>
      </c>
      <c r="L54" s="10">
        <f t="shared" si="4"/>
        <v>0.45</v>
      </c>
      <c r="M54" s="11">
        <f t="shared" si="5"/>
        <v>4832</v>
      </c>
      <c r="N54" s="15">
        <f>IFERROR(VLOOKUP(J54&amp;D54,'NTG Ratio References'!A:F,4,0),1)</f>
        <v>0.78100000000000003</v>
      </c>
      <c r="O54" s="15">
        <f>IFERROR(VLOOKUP(J54&amp;D54,'NTG Ratio References'!A:F,5,0),1)</f>
        <v>0.81100000000000005</v>
      </c>
      <c r="P54" s="97">
        <f t="shared" si="6"/>
        <v>0.35145000000000004</v>
      </c>
      <c r="Q54" s="97">
        <f t="shared" si="7"/>
        <v>3918.7520000000004</v>
      </c>
    </row>
    <row r="55" spans="1:17">
      <c r="A55" s="96" t="s">
        <v>92</v>
      </c>
      <c r="B55" s="111" t="s">
        <v>8</v>
      </c>
      <c r="C55" s="111" t="s">
        <v>1639</v>
      </c>
      <c r="D55" s="111" t="s">
        <v>20</v>
      </c>
      <c r="E55" s="111" t="s">
        <v>27</v>
      </c>
      <c r="F55" s="113">
        <v>1500</v>
      </c>
      <c r="G55" s="111" t="s">
        <v>78</v>
      </c>
      <c r="H55" s="111" t="s">
        <v>79</v>
      </c>
      <c r="I55" s="111" t="s">
        <v>12</v>
      </c>
      <c r="J55" s="116">
        <v>2019</v>
      </c>
      <c r="K55" s="11">
        <f>IF(D55="SAVE ON ENERGY RETROFIT PROGRAM",IF(VALUE(SUBSTITUTE(G55,"kW",""))=0,'IESO Reported Results'!M55*'NTG Ratio References'!$G$8,0),IF(D55="SAVE ON ENERGY ENERGY MANAGER PROGRAM",IF(VALUE(SUBSTITUTE(G55,"kW",""))=0,'IESO Reported Results'!M55*'NTG Ratio References'!$G$7,0),0))</f>
        <v>0</v>
      </c>
      <c r="L55" s="10">
        <f t="shared" si="4"/>
        <v>0.45</v>
      </c>
      <c r="M55" s="11">
        <f t="shared" si="5"/>
        <v>4832</v>
      </c>
      <c r="N55" s="15">
        <f>IFERROR(VLOOKUP(J55&amp;D55,'NTG Ratio References'!A:F,4,0),1)</f>
        <v>0.78100000000000003</v>
      </c>
      <c r="O55" s="15">
        <f>IFERROR(VLOOKUP(J55&amp;D55,'NTG Ratio References'!A:F,5,0),1)</f>
        <v>0.81100000000000005</v>
      </c>
      <c r="P55" s="97">
        <f t="shared" si="6"/>
        <v>0.35145000000000004</v>
      </c>
      <c r="Q55" s="97">
        <f t="shared" si="7"/>
        <v>3918.7520000000004</v>
      </c>
    </row>
    <row r="56" spans="1:17">
      <c r="A56" s="96" t="s">
        <v>93</v>
      </c>
      <c r="B56" s="111" t="s">
        <v>8</v>
      </c>
      <c r="C56" s="111" t="s">
        <v>1639</v>
      </c>
      <c r="D56" s="111" t="s">
        <v>20</v>
      </c>
      <c r="E56" s="111" t="s">
        <v>27</v>
      </c>
      <c r="F56" s="113">
        <v>1250</v>
      </c>
      <c r="G56" s="111" t="s">
        <v>78</v>
      </c>
      <c r="H56" s="111" t="s">
        <v>79</v>
      </c>
      <c r="I56" s="111" t="s">
        <v>12</v>
      </c>
      <c r="J56" s="116">
        <v>2019</v>
      </c>
      <c r="K56" s="11">
        <f>IF(D56="SAVE ON ENERGY RETROFIT PROGRAM",IF(VALUE(SUBSTITUTE(G56,"kW",""))=0,'IESO Reported Results'!M56*'NTG Ratio References'!$G$8,0),IF(D56="SAVE ON ENERGY ENERGY MANAGER PROGRAM",IF(VALUE(SUBSTITUTE(G56,"kW",""))=0,'IESO Reported Results'!M56*'NTG Ratio References'!$G$7,0),0))</f>
        <v>0</v>
      </c>
      <c r="L56" s="10">
        <f t="shared" si="4"/>
        <v>0.45</v>
      </c>
      <c r="M56" s="11">
        <f t="shared" si="5"/>
        <v>4832</v>
      </c>
      <c r="N56" s="15">
        <f>IFERROR(VLOOKUP(J56&amp;D56,'NTG Ratio References'!A:F,4,0),1)</f>
        <v>0.78100000000000003</v>
      </c>
      <c r="O56" s="15">
        <f>IFERROR(VLOOKUP(J56&amp;D56,'NTG Ratio References'!A:F,5,0),1)</f>
        <v>0.81100000000000005</v>
      </c>
      <c r="P56" s="97">
        <f t="shared" si="6"/>
        <v>0.35145000000000004</v>
      </c>
      <c r="Q56" s="97">
        <f t="shared" si="7"/>
        <v>3918.7520000000004</v>
      </c>
    </row>
    <row r="57" spans="1:17">
      <c r="A57" s="96" t="s">
        <v>94</v>
      </c>
      <c r="B57" s="111" t="s">
        <v>8</v>
      </c>
      <c r="C57" s="111" t="s">
        <v>1639</v>
      </c>
      <c r="D57" s="111" t="s">
        <v>20</v>
      </c>
      <c r="E57" s="111" t="s">
        <v>27</v>
      </c>
      <c r="F57" s="113">
        <v>1250</v>
      </c>
      <c r="G57" s="111" t="s">
        <v>78</v>
      </c>
      <c r="H57" s="111" t="s">
        <v>79</v>
      </c>
      <c r="I57" s="111" t="s">
        <v>12</v>
      </c>
      <c r="J57" s="116">
        <v>2019</v>
      </c>
      <c r="K57" s="11">
        <f>IF(D57="SAVE ON ENERGY RETROFIT PROGRAM",IF(VALUE(SUBSTITUTE(G57,"kW",""))=0,'IESO Reported Results'!M57*'NTG Ratio References'!$G$8,0),IF(D57="SAVE ON ENERGY ENERGY MANAGER PROGRAM",IF(VALUE(SUBSTITUTE(G57,"kW",""))=0,'IESO Reported Results'!M57*'NTG Ratio References'!$G$7,0),0))</f>
        <v>0</v>
      </c>
      <c r="L57" s="10">
        <f t="shared" si="4"/>
        <v>0.45</v>
      </c>
      <c r="M57" s="11">
        <f t="shared" si="5"/>
        <v>4832</v>
      </c>
      <c r="N57" s="15">
        <f>IFERROR(VLOOKUP(J57&amp;D57,'NTG Ratio References'!A:F,4,0),1)</f>
        <v>0.78100000000000003</v>
      </c>
      <c r="O57" s="15">
        <f>IFERROR(VLOOKUP(J57&amp;D57,'NTG Ratio References'!A:F,5,0),1)</f>
        <v>0.81100000000000005</v>
      </c>
      <c r="P57" s="97">
        <f t="shared" si="6"/>
        <v>0.35145000000000004</v>
      </c>
      <c r="Q57" s="97">
        <f t="shared" si="7"/>
        <v>3918.7520000000004</v>
      </c>
    </row>
    <row r="58" spans="1:17">
      <c r="A58" s="96" t="s">
        <v>95</v>
      </c>
      <c r="B58" s="111" t="s">
        <v>8</v>
      </c>
      <c r="C58" s="111" t="s">
        <v>1639</v>
      </c>
      <c r="D58" s="111" t="s">
        <v>20</v>
      </c>
      <c r="E58" s="111" t="s">
        <v>27</v>
      </c>
      <c r="F58" s="113">
        <v>250</v>
      </c>
      <c r="G58" s="111" t="s">
        <v>22</v>
      </c>
      <c r="H58" s="111" t="s">
        <v>23</v>
      </c>
      <c r="I58" s="111" t="s">
        <v>12</v>
      </c>
      <c r="J58" s="116">
        <v>2019</v>
      </c>
      <c r="K58" s="11">
        <f>IF(D58="SAVE ON ENERGY RETROFIT PROGRAM",IF(VALUE(SUBSTITUTE(G58,"kW",""))=0,'IESO Reported Results'!M58*'NTG Ratio References'!$G$8,0),IF(D58="SAVE ON ENERGY ENERGY MANAGER PROGRAM",IF(VALUE(SUBSTITUTE(G58,"kW",""))=0,'IESO Reported Results'!M58*'NTG Ratio References'!$G$7,0),0))</f>
        <v>0</v>
      </c>
      <c r="L58" s="10">
        <f t="shared" si="4"/>
        <v>0.8</v>
      </c>
      <c r="M58" s="11">
        <f t="shared" si="5"/>
        <v>1310</v>
      </c>
      <c r="N58" s="15">
        <f>IFERROR(VLOOKUP(J58&amp;D58,'NTG Ratio References'!A:F,4,0),1)</f>
        <v>0.78100000000000003</v>
      </c>
      <c r="O58" s="15">
        <f>IFERROR(VLOOKUP(J58&amp;D58,'NTG Ratio References'!A:F,5,0),1)</f>
        <v>0.81100000000000005</v>
      </c>
      <c r="P58" s="97">
        <f t="shared" si="6"/>
        <v>0.62480000000000002</v>
      </c>
      <c r="Q58" s="97">
        <f t="shared" si="7"/>
        <v>1062.4100000000001</v>
      </c>
    </row>
    <row r="59" spans="1:17">
      <c r="A59" s="96" t="s">
        <v>96</v>
      </c>
      <c r="B59" s="111" t="s">
        <v>8</v>
      </c>
      <c r="C59" s="111" t="s">
        <v>1639</v>
      </c>
      <c r="D59" s="111" t="s">
        <v>20</v>
      </c>
      <c r="E59" s="111" t="s">
        <v>27</v>
      </c>
      <c r="F59" s="113">
        <v>250</v>
      </c>
      <c r="G59" s="111" t="s">
        <v>22</v>
      </c>
      <c r="H59" s="111" t="s">
        <v>23</v>
      </c>
      <c r="I59" s="111" t="s">
        <v>12</v>
      </c>
      <c r="J59" s="116">
        <v>2019</v>
      </c>
      <c r="K59" s="11">
        <f>IF(D59="SAVE ON ENERGY RETROFIT PROGRAM",IF(VALUE(SUBSTITUTE(G59,"kW",""))=0,'IESO Reported Results'!M59*'NTG Ratio References'!$G$8,0),IF(D59="SAVE ON ENERGY ENERGY MANAGER PROGRAM",IF(VALUE(SUBSTITUTE(G59,"kW",""))=0,'IESO Reported Results'!M59*'NTG Ratio References'!$G$7,0),0))</f>
        <v>0</v>
      </c>
      <c r="L59" s="10">
        <f t="shared" si="4"/>
        <v>0.8</v>
      </c>
      <c r="M59" s="11">
        <f t="shared" si="5"/>
        <v>1310</v>
      </c>
      <c r="N59" s="15">
        <f>IFERROR(VLOOKUP(J59&amp;D59,'NTG Ratio References'!A:F,4,0),1)</f>
        <v>0.78100000000000003</v>
      </c>
      <c r="O59" s="15">
        <f>IFERROR(VLOOKUP(J59&amp;D59,'NTG Ratio References'!A:F,5,0),1)</f>
        <v>0.81100000000000005</v>
      </c>
      <c r="P59" s="97">
        <f t="shared" si="6"/>
        <v>0.62480000000000002</v>
      </c>
      <c r="Q59" s="97">
        <f t="shared" si="7"/>
        <v>1062.4100000000001</v>
      </c>
    </row>
    <row r="60" spans="1:17">
      <c r="A60" s="96" t="s">
        <v>97</v>
      </c>
      <c r="B60" s="111" t="s">
        <v>8</v>
      </c>
      <c r="C60" s="111" t="s">
        <v>1639</v>
      </c>
      <c r="D60" s="111" t="s">
        <v>20</v>
      </c>
      <c r="E60" s="111" t="s">
        <v>69</v>
      </c>
      <c r="F60" s="113">
        <v>250</v>
      </c>
      <c r="G60" s="111" t="s">
        <v>22</v>
      </c>
      <c r="H60" s="111" t="s">
        <v>23</v>
      </c>
      <c r="I60" s="111" t="s">
        <v>12</v>
      </c>
      <c r="J60" s="116">
        <v>2020</v>
      </c>
      <c r="K60" s="11">
        <f>IF(D60="SAVE ON ENERGY RETROFIT PROGRAM",IF(VALUE(SUBSTITUTE(G60,"kW",""))=0,'IESO Reported Results'!M60*'NTG Ratio References'!$G$8,0),IF(D60="SAVE ON ENERGY ENERGY MANAGER PROGRAM",IF(VALUE(SUBSTITUTE(G60,"kW",""))=0,'IESO Reported Results'!M60*'NTG Ratio References'!$G$7,0),0))</f>
        <v>0</v>
      </c>
      <c r="L60" s="10">
        <f t="shared" si="4"/>
        <v>0.8</v>
      </c>
      <c r="M60" s="11">
        <f t="shared" si="5"/>
        <v>1310</v>
      </c>
      <c r="N60" s="15">
        <f>IFERROR(VLOOKUP(J60&amp;D60,'NTG Ratio References'!A:F,4,0),1)</f>
        <v>0.69</v>
      </c>
      <c r="O60" s="15">
        <f>IFERROR(VLOOKUP(J60&amp;D60,'NTG Ratio References'!A:F,5,0),1)</f>
        <v>0.67700000000000005</v>
      </c>
      <c r="P60" s="97">
        <f t="shared" si="6"/>
        <v>0.55199999999999994</v>
      </c>
      <c r="Q60" s="97">
        <f t="shared" si="7"/>
        <v>886.87</v>
      </c>
    </row>
    <row r="61" spans="1:17">
      <c r="A61" s="96" t="s">
        <v>98</v>
      </c>
      <c r="B61" s="111" t="s">
        <v>8</v>
      </c>
      <c r="C61" s="111" t="s">
        <v>1639</v>
      </c>
      <c r="D61" s="111" t="s">
        <v>20</v>
      </c>
      <c r="E61" s="111" t="s">
        <v>25</v>
      </c>
      <c r="F61" s="113">
        <v>250</v>
      </c>
      <c r="G61" s="111" t="s">
        <v>22</v>
      </c>
      <c r="H61" s="111" t="s">
        <v>23</v>
      </c>
      <c r="I61" s="111" t="s">
        <v>12</v>
      </c>
      <c r="J61" s="116">
        <v>2019</v>
      </c>
      <c r="K61" s="11">
        <f>IF(D61="SAVE ON ENERGY RETROFIT PROGRAM",IF(VALUE(SUBSTITUTE(G61,"kW",""))=0,'IESO Reported Results'!M61*'NTG Ratio References'!$G$8,0),IF(D61="SAVE ON ENERGY ENERGY MANAGER PROGRAM",IF(VALUE(SUBSTITUTE(G61,"kW",""))=0,'IESO Reported Results'!M61*'NTG Ratio References'!$G$7,0),0))</f>
        <v>0</v>
      </c>
      <c r="L61" s="10">
        <f t="shared" si="4"/>
        <v>0.8</v>
      </c>
      <c r="M61" s="11">
        <f t="shared" si="5"/>
        <v>1310</v>
      </c>
      <c r="N61" s="15">
        <f>IFERROR(VLOOKUP(J61&amp;D61,'NTG Ratio References'!A:F,4,0),1)</f>
        <v>0.78100000000000003</v>
      </c>
      <c r="O61" s="15">
        <f>IFERROR(VLOOKUP(J61&amp;D61,'NTG Ratio References'!A:F,5,0),1)</f>
        <v>0.81100000000000005</v>
      </c>
      <c r="P61" s="97">
        <f t="shared" si="6"/>
        <v>0.62480000000000002</v>
      </c>
      <c r="Q61" s="97">
        <f t="shared" si="7"/>
        <v>1062.4100000000001</v>
      </c>
    </row>
    <row r="62" spans="1:17">
      <c r="A62" s="96" t="s">
        <v>99</v>
      </c>
      <c r="B62" s="111" t="s">
        <v>8</v>
      </c>
      <c r="C62" s="111" t="s">
        <v>1639</v>
      </c>
      <c r="D62" s="111" t="s">
        <v>20</v>
      </c>
      <c r="E62" s="111" t="s">
        <v>76</v>
      </c>
      <c r="F62" s="113">
        <v>250</v>
      </c>
      <c r="G62" s="111" t="s">
        <v>22</v>
      </c>
      <c r="H62" s="111" t="s">
        <v>23</v>
      </c>
      <c r="I62" s="111" t="s">
        <v>12</v>
      </c>
      <c r="J62" s="116">
        <v>2019</v>
      </c>
      <c r="K62" s="11">
        <f>IF(D62="SAVE ON ENERGY RETROFIT PROGRAM",IF(VALUE(SUBSTITUTE(G62,"kW",""))=0,'IESO Reported Results'!M62*'NTG Ratio References'!$G$8,0),IF(D62="SAVE ON ENERGY ENERGY MANAGER PROGRAM",IF(VALUE(SUBSTITUTE(G62,"kW",""))=0,'IESO Reported Results'!M62*'NTG Ratio References'!$G$7,0),0))</f>
        <v>0</v>
      </c>
      <c r="L62" s="10">
        <f t="shared" si="4"/>
        <v>0.8</v>
      </c>
      <c r="M62" s="11">
        <f t="shared" si="5"/>
        <v>1310</v>
      </c>
      <c r="N62" s="15">
        <f>IFERROR(VLOOKUP(J62&amp;D62,'NTG Ratio References'!A:F,4,0),1)</f>
        <v>0.78100000000000003</v>
      </c>
      <c r="O62" s="15">
        <f>IFERROR(VLOOKUP(J62&amp;D62,'NTG Ratio References'!A:F,5,0),1)</f>
        <v>0.81100000000000005</v>
      </c>
      <c r="P62" s="97">
        <f t="shared" si="6"/>
        <v>0.62480000000000002</v>
      </c>
      <c r="Q62" s="97">
        <f t="shared" si="7"/>
        <v>1062.4100000000001</v>
      </c>
    </row>
    <row r="63" spans="1:17">
      <c r="A63" s="96" t="s">
        <v>100</v>
      </c>
      <c r="B63" s="111" t="s">
        <v>8</v>
      </c>
      <c r="C63" s="111" t="s">
        <v>1639</v>
      </c>
      <c r="D63" s="111" t="s">
        <v>20</v>
      </c>
      <c r="E63" s="111" t="s">
        <v>27</v>
      </c>
      <c r="F63" s="113">
        <v>1250</v>
      </c>
      <c r="G63" s="111" t="s">
        <v>78</v>
      </c>
      <c r="H63" s="111" t="s">
        <v>79</v>
      </c>
      <c r="I63" s="111" t="s">
        <v>12</v>
      </c>
      <c r="J63" s="116">
        <v>2019</v>
      </c>
      <c r="K63" s="11">
        <f>IF(D63="SAVE ON ENERGY RETROFIT PROGRAM",IF(VALUE(SUBSTITUTE(G63,"kW",""))=0,'IESO Reported Results'!M63*'NTG Ratio References'!$G$8,0),IF(D63="SAVE ON ENERGY ENERGY MANAGER PROGRAM",IF(VALUE(SUBSTITUTE(G63,"kW",""))=0,'IESO Reported Results'!M63*'NTG Ratio References'!$G$7,0),0))</f>
        <v>0</v>
      </c>
      <c r="L63" s="10">
        <f t="shared" si="4"/>
        <v>0.45</v>
      </c>
      <c r="M63" s="11">
        <f t="shared" si="5"/>
        <v>4832</v>
      </c>
      <c r="N63" s="15">
        <f>IFERROR(VLOOKUP(J63&amp;D63,'NTG Ratio References'!A:F,4,0),1)</f>
        <v>0.78100000000000003</v>
      </c>
      <c r="O63" s="15">
        <f>IFERROR(VLOOKUP(J63&amp;D63,'NTG Ratio References'!A:F,5,0),1)</f>
        <v>0.81100000000000005</v>
      </c>
      <c r="P63" s="97">
        <f t="shared" si="6"/>
        <v>0.35145000000000004</v>
      </c>
      <c r="Q63" s="97">
        <f t="shared" si="7"/>
        <v>3918.7520000000004</v>
      </c>
    </row>
    <row r="64" spans="1:17">
      <c r="A64" s="96" t="s">
        <v>101</v>
      </c>
      <c r="B64" s="111" t="s">
        <v>8</v>
      </c>
      <c r="C64" s="111" t="s">
        <v>1639</v>
      </c>
      <c r="D64" s="111" t="s">
        <v>20</v>
      </c>
      <c r="E64" s="111" t="s">
        <v>27</v>
      </c>
      <c r="F64" s="113">
        <v>1250</v>
      </c>
      <c r="G64" s="111" t="s">
        <v>78</v>
      </c>
      <c r="H64" s="111" t="s">
        <v>79</v>
      </c>
      <c r="I64" s="111" t="s">
        <v>12</v>
      </c>
      <c r="J64" s="116">
        <v>2019</v>
      </c>
      <c r="K64" s="11">
        <f>IF(D64="SAVE ON ENERGY RETROFIT PROGRAM",IF(VALUE(SUBSTITUTE(G64,"kW",""))=0,'IESO Reported Results'!M64*'NTG Ratio References'!$G$8,0),IF(D64="SAVE ON ENERGY ENERGY MANAGER PROGRAM",IF(VALUE(SUBSTITUTE(G64,"kW",""))=0,'IESO Reported Results'!M64*'NTG Ratio References'!$G$7,0),0))</f>
        <v>0</v>
      </c>
      <c r="L64" s="10">
        <f t="shared" si="4"/>
        <v>0.45</v>
      </c>
      <c r="M64" s="11">
        <f t="shared" si="5"/>
        <v>4832</v>
      </c>
      <c r="N64" s="15">
        <f>IFERROR(VLOOKUP(J64&amp;D64,'NTG Ratio References'!A:F,4,0),1)</f>
        <v>0.78100000000000003</v>
      </c>
      <c r="O64" s="15">
        <f>IFERROR(VLOOKUP(J64&amp;D64,'NTG Ratio References'!A:F,5,0),1)</f>
        <v>0.81100000000000005</v>
      </c>
      <c r="P64" s="97">
        <f t="shared" si="6"/>
        <v>0.35145000000000004</v>
      </c>
      <c r="Q64" s="97">
        <f t="shared" si="7"/>
        <v>3918.7520000000004</v>
      </c>
    </row>
    <row r="65" spans="1:17">
      <c r="A65" s="96" t="s">
        <v>102</v>
      </c>
      <c r="B65" s="111" t="s">
        <v>8</v>
      </c>
      <c r="C65" s="111" t="s">
        <v>1639</v>
      </c>
      <c r="D65" s="111" t="s">
        <v>20</v>
      </c>
      <c r="E65" s="111" t="s">
        <v>27</v>
      </c>
      <c r="F65" s="113">
        <v>1500</v>
      </c>
      <c r="G65" s="111" t="s">
        <v>78</v>
      </c>
      <c r="H65" s="111" t="s">
        <v>79</v>
      </c>
      <c r="I65" s="111" t="s">
        <v>12</v>
      </c>
      <c r="J65" s="116">
        <v>2019</v>
      </c>
      <c r="K65" s="11">
        <f>IF(D65="SAVE ON ENERGY RETROFIT PROGRAM",IF(VALUE(SUBSTITUTE(G65,"kW",""))=0,'IESO Reported Results'!M65*'NTG Ratio References'!$G$8,0),IF(D65="SAVE ON ENERGY ENERGY MANAGER PROGRAM",IF(VALUE(SUBSTITUTE(G65,"kW",""))=0,'IESO Reported Results'!M65*'NTG Ratio References'!$G$7,0),0))</f>
        <v>0</v>
      </c>
      <c r="L65" s="10">
        <f t="shared" si="4"/>
        <v>0.45</v>
      </c>
      <c r="M65" s="11">
        <f t="shared" si="5"/>
        <v>4832</v>
      </c>
      <c r="N65" s="15">
        <f>IFERROR(VLOOKUP(J65&amp;D65,'NTG Ratio References'!A:F,4,0),1)</f>
        <v>0.78100000000000003</v>
      </c>
      <c r="O65" s="15">
        <f>IFERROR(VLOOKUP(J65&amp;D65,'NTG Ratio References'!A:F,5,0),1)</f>
        <v>0.81100000000000005</v>
      </c>
      <c r="P65" s="97">
        <f t="shared" si="6"/>
        <v>0.35145000000000004</v>
      </c>
      <c r="Q65" s="97">
        <f t="shared" si="7"/>
        <v>3918.7520000000004</v>
      </c>
    </row>
    <row r="66" spans="1:17">
      <c r="A66" s="96" t="s">
        <v>103</v>
      </c>
      <c r="B66" s="111" t="s">
        <v>8</v>
      </c>
      <c r="C66" s="111" t="s">
        <v>1639</v>
      </c>
      <c r="D66" s="111" t="s">
        <v>20</v>
      </c>
      <c r="E66" s="111" t="s">
        <v>27</v>
      </c>
      <c r="F66" s="113">
        <v>1250</v>
      </c>
      <c r="G66" s="111" t="s">
        <v>78</v>
      </c>
      <c r="H66" s="111" t="s">
        <v>79</v>
      </c>
      <c r="I66" s="111" t="s">
        <v>12</v>
      </c>
      <c r="J66" s="116">
        <v>2019</v>
      </c>
      <c r="K66" s="11">
        <f>IF(D66="SAVE ON ENERGY RETROFIT PROGRAM",IF(VALUE(SUBSTITUTE(G66,"kW",""))=0,'IESO Reported Results'!M66*'NTG Ratio References'!$G$8,0),IF(D66="SAVE ON ENERGY ENERGY MANAGER PROGRAM",IF(VALUE(SUBSTITUTE(G66,"kW",""))=0,'IESO Reported Results'!M66*'NTG Ratio References'!$G$7,0),0))</f>
        <v>0</v>
      </c>
      <c r="L66" s="10">
        <f t="shared" si="4"/>
        <v>0.45</v>
      </c>
      <c r="M66" s="11">
        <f t="shared" si="5"/>
        <v>4832</v>
      </c>
      <c r="N66" s="15">
        <f>IFERROR(VLOOKUP(J66&amp;D66,'NTG Ratio References'!A:F,4,0),1)</f>
        <v>0.78100000000000003</v>
      </c>
      <c r="O66" s="15">
        <f>IFERROR(VLOOKUP(J66&amp;D66,'NTG Ratio References'!A:F,5,0),1)</f>
        <v>0.81100000000000005</v>
      </c>
      <c r="P66" s="97">
        <f t="shared" si="6"/>
        <v>0.35145000000000004</v>
      </c>
      <c r="Q66" s="97">
        <f t="shared" si="7"/>
        <v>3918.7520000000004</v>
      </c>
    </row>
    <row r="67" spans="1:17">
      <c r="A67" s="96" t="s">
        <v>104</v>
      </c>
      <c r="B67" s="111" t="s">
        <v>8</v>
      </c>
      <c r="C67" s="111" t="s">
        <v>1639</v>
      </c>
      <c r="D67" s="111" t="s">
        <v>20</v>
      </c>
      <c r="E67" s="111" t="s">
        <v>27</v>
      </c>
      <c r="F67" s="113">
        <v>250</v>
      </c>
      <c r="G67" s="111" t="s">
        <v>72</v>
      </c>
      <c r="H67" s="111" t="s">
        <v>73</v>
      </c>
      <c r="I67" s="111" t="s">
        <v>12</v>
      </c>
      <c r="J67" s="116">
        <v>2019</v>
      </c>
      <c r="K67" s="11">
        <f>IF(D67="SAVE ON ENERGY RETROFIT PROGRAM",IF(VALUE(SUBSTITUTE(G67,"kW",""))=0,'IESO Reported Results'!M67*'NTG Ratio References'!$G$8,0),IF(D67="SAVE ON ENERGY ENERGY MANAGER PROGRAM",IF(VALUE(SUBSTITUTE(G67,"kW",""))=0,'IESO Reported Results'!M67*'NTG Ratio References'!$G$7,0),0))</f>
        <v>0</v>
      </c>
      <c r="L67" s="10">
        <f t="shared" si="4"/>
        <v>0.41</v>
      </c>
      <c r="M67" s="11">
        <f t="shared" si="5"/>
        <v>732</v>
      </c>
      <c r="N67" s="15">
        <f>IFERROR(VLOOKUP(J67&amp;D67,'NTG Ratio References'!A:F,4,0),1)</f>
        <v>0.78100000000000003</v>
      </c>
      <c r="O67" s="15">
        <f>IFERROR(VLOOKUP(J67&amp;D67,'NTG Ratio References'!A:F,5,0),1)</f>
        <v>0.81100000000000005</v>
      </c>
      <c r="P67" s="97">
        <f t="shared" si="6"/>
        <v>0.32020999999999999</v>
      </c>
      <c r="Q67" s="97">
        <f t="shared" si="7"/>
        <v>593.65200000000004</v>
      </c>
    </row>
    <row r="68" spans="1:17">
      <c r="A68" s="96" t="s">
        <v>105</v>
      </c>
      <c r="B68" s="111" t="s">
        <v>8</v>
      </c>
      <c r="C68" s="111" t="s">
        <v>1639</v>
      </c>
      <c r="D68" s="111" t="s">
        <v>20</v>
      </c>
      <c r="E68" s="111" t="s">
        <v>25</v>
      </c>
      <c r="F68" s="113">
        <v>250</v>
      </c>
      <c r="G68" s="111" t="s">
        <v>22</v>
      </c>
      <c r="H68" s="111" t="s">
        <v>23</v>
      </c>
      <c r="I68" s="111" t="s">
        <v>12</v>
      </c>
      <c r="J68" s="116">
        <v>2019</v>
      </c>
      <c r="K68" s="11">
        <f>IF(D68="SAVE ON ENERGY RETROFIT PROGRAM",IF(VALUE(SUBSTITUTE(G68,"kW",""))=0,'IESO Reported Results'!M68*'NTG Ratio References'!$G$8,0),IF(D68="SAVE ON ENERGY ENERGY MANAGER PROGRAM",IF(VALUE(SUBSTITUTE(G68,"kW",""))=0,'IESO Reported Results'!M68*'NTG Ratio References'!$G$7,0),0))</f>
        <v>0</v>
      </c>
      <c r="L68" s="10">
        <f t="shared" si="4"/>
        <v>0.8</v>
      </c>
      <c r="M68" s="11">
        <f t="shared" si="5"/>
        <v>1310</v>
      </c>
      <c r="N68" s="15">
        <f>IFERROR(VLOOKUP(J68&amp;D68,'NTG Ratio References'!A:F,4,0),1)</f>
        <v>0.78100000000000003</v>
      </c>
      <c r="O68" s="15">
        <f>IFERROR(VLOOKUP(J68&amp;D68,'NTG Ratio References'!A:F,5,0),1)</f>
        <v>0.81100000000000005</v>
      </c>
      <c r="P68" s="97">
        <f t="shared" si="6"/>
        <v>0.62480000000000002</v>
      </c>
      <c r="Q68" s="97">
        <f t="shared" si="7"/>
        <v>1062.4100000000001</v>
      </c>
    </row>
    <row r="69" spans="1:17">
      <c r="A69" s="96" t="s">
        <v>106</v>
      </c>
      <c r="B69" s="111" t="s">
        <v>8</v>
      </c>
      <c r="C69" s="111" t="s">
        <v>1639</v>
      </c>
      <c r="D69" s="111" t="s">
        <v>20</v>
      </c>
      <c r="E69" s="111" t="s">
        <v>69</v>
      </c>
      <c r="F69" s="113">
        <v>250</v>
      </c>
      <c r="G69" s="111" t="s">
        <v>22</v>
      </c>
      <c r="H69" s="111" t="s">
        <v>23</v>
      </c>
      <c r="I69" s="111" t="s">
        <v>12</v>
      </c>
      <c r="J69" s="116">
        <v>2020</v>
      </c>
      <c r="K69" s="11">
        <f>IF(D69="SAVE ON ENERGY RETROFIT PROGRAM",IF(VALUE(SUBSTITUTE(G69,"kW",""))=0,'IESO Reported Results'!M69*'NTG Ratio References'!$G$8,0),IF(D69="SAVE ON ENERGY ENERGY MANAGER PROGRAM",IF(VALUE(SUBSTITUTE(G69,"kW",""))=0,'IESO Reported Results'!M69*'NTG Ratio References'!$G$7,0),0))</f>
        <v>0</v>
      </c>
      <c r="L69" s="10">
        <f t="shared" si="4"/>
        <v>0.8</v>
      </c>
      <c r="M69" s="11">
        <f t="shared" si="5"/>
        <v>1310</v>
      </c>
      <c r="N69" s="15">
        <f>IFERROR(VLOOKUP(J69&amp;D69,'NTG Ratio References'!A:F,4,0),1)</f>
        <v>0.69</v>
      </c>
      <c r="O69" s="15">
        <f>IFERROR(VLOOKUP(J69&amp;D69,'NTG Ratio References'!A:F,5,0),1)</f>
        <v>0.67700000000000005</v>
      </c>
      <c r="P69" s="97">
        <f t="shared" si="6"/>
        <v>0.55199999999999994</v>
      </c>
      <c r="Q69" s="97">
        <f t="shared" si="7"/>
        <v>886.87</v>
      </c>
    </row>
    <row r="70" spans="1:17">
      <c r="A70" s="96" t="s">
        <v>107</v>
      </c>
      <c r="B70" s="111" t="s">
        <v>8</v>
      </c>
      <c r="C70" s="111" t="s">
        <v>1639</v>
      </c>
      <c r="D70" s="111" t="s">
        <v>20</v>
      </c>
      <c r="E70" s="111" t="s">
        <v>69</v>
      </c>
      <c r="F70" s="113">
        <v>250</v>
      </c>
      <c r="G70" s="111" t="s">
        <v>22</v>
      </c>
      <c r="H70" s="111" t="s">
        <v>23</v>
      </c>
      <c r="I70" s="111" t="s">
        <v>12</v>
      </c>
      <c r="J70" s="116">
        <v>2020</v>
      </c>
      <c r="K70" s="11">
        <f>IF(D70="SAVE ON ENERGY RETROFIT PROGRAM",IF(VALUE(SUBSTITUTE(G70,"kW",""))=0,'IESO Reported Results'!M70*'NTG Ratio References'!$G$8,0),IF(D70="SAVE ON ENERGY ENERGY MANAGER PROGRAM",IF(VALUE(SUBSTITUTE(G70,"kW",""))=0,'IESO Reported Results'!M70*'NTG Ratio References'!$G$7,0),0))</f>
        <v>0</v>
      </c>
      <c r="L70" s="10">
        <f t="shared" si="4"/>
        <v>0.8</v>
      </c>
      <c r="M70" s="11">
        <f t="shared" si="5"/>
        <v>1310</v>
      </c>
      <c r="N70" s="15">
        <f>IFERROR(VLOOKUP(J70&amp;D70,'NTG Ratio References'!A:F,4,0),1)</f>
        <v>0.69</v>
      </c>
      <c r="O70" s="15">
        <f>IFERROR(VLOOKUP(J70&amp;D70,'NTG Ratio References'!A:F,5,0),1)</f>
        <v>0.67700000000000005</v>
      </c>
      <c r="P70" s="97">
        <f t="shared" si="6"/>
        <v>0.55199999999999994</v>
      </c>
      <c r="Q70" s="97">
        <f t="shared" si="7"/>
        <v>886.87</v>
      </c>
    </row>
    <row r="71" spans="1:17">
      <c r="A71" s="96" t="s">
        <v>108</v>
      </c>
      <c r="B71" s="111" t="s">
        <v>8</v>
      </c>
      <c r="C71" s="111" t="s">
        <v>1639</v>
      </c>
      <c r="D71" s="111" t="s">
        <v>20</v>
      </c>
      <c r="E71" s="111" t="s">
        <v>25</v>
      </c>
      <c r="F71" s="113">
        <v>250</v>
      </c>
      <c r="G71" s="111" t="s">
        <v>72</v>
      </c>
      <c r="H71" s="111" t="s">
        <v>73</v>
      </c>
      <c r="I71" s="111" t="s">
        <v>12</v>
      </c>
      <c r="J71" s="116">
        <v>2019</v>
      </c>
      <c r="K71" s="11">
        <f>IF(D71="SAVE ON ENERGY RETROFIT PROGRAM",IF(VALUE(SUBSTITUTE(G71,"kW",""))=0,'IESO Reported Results'!M71*'NTG Ratio References'!$G$8,0),IF(D71="SAVE ON ENERGY ENERGY MANAGER PROGRAM",IF(VALUE(SUBSTITUTE(G71,"kW",""))=0,'IESO Reported Results'!M71*'NTG Ratio References'!$G$7,0),0))</f>
        <v>0</v>
      </c>
      <c r="L71" s="10">
        <f t="shared" si="4"/>
        <v>0.41</v>
      </c>
      <c r="M71" s="11">
        <f t="shared" si="5"/>
        <v>732</v>
      </c>
      <c r="N71" s="15">
        <f>IFERROR(VLOOKUP(J71&amp;D71,'NTG Ratio References'!A:F,4,0),1)</f>
        <v>0.78100000000000003</v>
      </c>
      <c r="O71" s="15">
        <f>IFERROR(VLOOKUP(J71&amp;D71,'NTG Ratio References'!A:F,5,0),1)</f>
        <v>0.81100000000000005</v>
      </c>
      <c r="P71" s="97">
        <f t="shared" si="6"/>
        <v>0.32020999999999999</v>
      </c>
      <c r="Q71" s="97">
        <f t="shared" si="7"/>
        <v>593.65200000000004</v>
      </c>
    </row>
    <row r="72" spans="1:17">
      <c r="A72" s="96" t="s">
        <v>109</v>
      </c>
      <c r="B72" s="111" t="s">
        <v>8</v>
      </c>
      <c r="C72" s="111" t="s">
        <v>1639</v>
      </c>
      <c r="D72" s="111" t="s">
        <v>20</v>
      </c>
      <c r="E72" s="111" t="s">
        <v>49</v>
      </c>
      <c r="F72" s="113">
        <v>250</v>
      </c>
      <c r="G72" s="111" t="s">
        <v>22</v>
      </c>
      <c r="H72" s="111" t="s">
        <v>23</v>
      </c>
      <c r="I72" s="111" t="s">
        <v>12</v>
      </c>
      <c r="J72" s="116">
        <v>2020</v>
      </c>
      <c r="K72" s="11">
        <f>IF(D72="SAVE ON ENERGY RETROFIT PROGRAM",IF(VALUE(SUBSTITUTE(G72,"kW",""))=0,'IESO Reported Results'!M72*'NTG Ratio References'!$G$8,0),IF(D72="SAVE ON ENERGY ENERGY MANAGER PROGRAM",IF(VALUE(SUBSTITUTE(G72,"kW",""))=0,'IESO Reported Results'!M72*'NTG Ratio References'!$G$7,0),0))</f>
        <v>0</v>
      </c>
      <c r="L72" s="10">
        <f t="shared" si="4"/>
        <v>0.8</v>
      </c>
      <c r="M72" s="11">
        <f t="shared" si="5"/>
        <v>1310</v>
      </c>
      <c r="N72" s="15">
        <f>IFERROR(VLOOKUP(J72&amp;D72,'NTG Ratio References'!A:F,4,0),1)</f>
        <v>0.69</v>
      </c>
      <c r="O72" s="15">
        <f>IFERROR(VLOOKUP(J72&amp;D72,'NTG Ratio References'!A:F,5,0),1)</f>
        <v>0.67700000000000005</v>
      </c>
      <c r="P72" s="97">
        <f t="shared" si="6"/>
        <v>0.55199999999999994</v>
      </c>
      <c r="Q72" s="97">
        <f t="shared" si="7"/>
        <v>886.87</v>
      </c>
    </row>
    <row r="73" spans="1:17">
      <c r="A73" s="96" t="s">
        <v>110</v>
      </c>
      <c r="B73" s="111" t="s">
        <v>8</v>
      </c>
      <c r="C73" s="111" t="s">
        <v>1639</v>
      </c>
      <c r="D73" s="111" t="s">
        <v>20</v>
      </c>
      <c r="E73" s="111" t="s">
        <v>21</v>
      </c>
      <c r="F73" s="113">
        <v>250</v>
      </c>
      <c r="G73" s="111" t="s">
        <v>22</v>
      </c>
      <c r="H73" s="111" t="s">
        <v>23</v>
      </c>
      <c r="I73" s="111" t="s">
        <v>12</v>
      </c>
      <c r="J73" s="116">
        <v>2019</v>
      </c>
      <c r="K73" s="11">
        <f>IF(D73="SAVE ON ENERGY RETROFIT PROGRAM",IF(VALUE(SUBSTITUTE(G73,"kW",""))=0,'IESO Reported Results'!M73*'NTG Ratio References'!$G$8,0),IF(D73="SAVE ON ENERGY ENERGY MANAGER PROGRAM",IF(VALUE(SUBSTITUTE(G73,"kW",""))=0,'IESO Reported Results'!M73*'NTG Ratio References'!$G$7,0),0))</f>
        <v>0</v>
      </c>
      <c r="L73" s="10">
        <f t="shared" si="4"/>
        <v>0.8</v>
      </c>
      <c r="M73" s="11">
        <f t="shared" si="5"/>
        <v>1310</v>
      </c>
      <c r="N73" s="15">
        <f>IFERROR(VLOOKUP(J73&amp;D73,'NTG Ratio References'!A:F,4,0),1)</f>
        <v>0.78100000000000003</v>
      </c>
      <c r="O73" s="15">
        <f>IFERROR(VLOOKUP(J73&amp;D73,'NTG Ratio References'!A:F,5,0),1)</f>
        <v>0.81100000000000005</v>
      </c>
      <c r="P73" s="97">
        <f t="shared" si="6"/>
        <v>0.62480000000000002</v>
      </c>
      <c r="Q73" s="97">
        <f t="shared" si="7"/>
        <v>1062.4100000000001</v>
      </c>
    </row>
    <row r="74" spans="1:17">
      <c r="A74" s="96" t="s">
        <v>111</v>
      </c>
      <c r="B74" s="111" t="s">
        <v>8</v>
      </c>
      <c r="C74" s="111" t="s">
        <v>1639</v>
      </c>
      <c r="D74" s="111" t="s">
        <v>20</v>
      </c>
      <c r="E74" s="111" t="s">
        <v>69</v>
      </c>
      <c r="F74" s="113">
        <v>250</v>
      </c>
      <c r="G74" s="111" t="s">
        <v>22</v>
      </c>
      <c r="H74" s="111" t="s">
        <v>23</v>
      </c>
      <c r="I74" s="111" t="s">
        <v>12</v>
      </c>
      <c r="J74" s="116">
        <v>2020</v>
      </c>
      <c r="K74" s="11">
        <f>IF(D74="SAVE ON ENERGY RETROFIT PROGRAM",IF(VALUE(SUBSTITUTE(G74,"kW",""))=0,'IESO Reported Results'!M74*'NTG Ratio References'!$G$8,0),IF(D74="SAVE ON ENERGY ENERGY MANAGER PROGRAM",IF(VALUE(SUBSTITUTE(G74,"kW",""))=0,'IESO Reported Results'!M74*'NTG Ratio References'!$G$7,0),0))</f>
        <v>0</v>
      </c>
      <c r="L74" s="10">
        <f t="shared" si="4"/>
        <v>0.8</v>
      </c>
      <c r="M74" s="11">
        <f t="shared" si="5"/>
        <v>1310</v>
      </c>
      <c r="N74" s="15">
        <f>IFERROR(VLOOKUP(J74&amp;D74,'NTG Ratio References'!A:F,4,0),1)</f>
        <v>0.69</v>
      </c>
      <c r="O74" s="15">
        <f>IFERROR(VLOOKUP(J74&amp;D74,'NTG Ratio References'!A:F,5,0),1)</f>
        <v>0.67700000000000005</v>
      </c>
      <c r="P74" s="97">
        <f t="shared" si="6"/>
        <v>0.55199999999999994</v>
      </c>
      <c r="Q74" s="97">
        <f t="shared" si="7"/>
        <v>886.87</v>
      </c>
    </row>
    <row r="75" spans="1:17">
      <c r="A75" s="96" t="s">
        <v>112</v>
      </c>
      <c r="B75" s="111" t="s">
        <v>8</v>
      </c>
      <c r="C75" s="111" t="s">
        <v>1639</v>
      </c>
      <c r="D75" s="111" t="s">
        <v>20</v>
      </c>
      <c r="E75" s="111" t="s">
        <v>21</v>
      </c>
      <c r="F75" s="113">
        <v>850</v>
      </c>
      <c r="G75" s="111" t="s">
        <v>113</v>
      </c>
      <c r="H75" s="111" t="s">
        <v>114</v>
      </c>
      <c r="I75" s="111" t="s">
        <v>12</v>
      </c>
      <c r="J75" s="116">
        <v>2019</v>
      </c>
      <c r="K75" s="11">
        <f>IF(D75="SAVE ON ENERGY RETROFIT PROGRAM",IF(VALUE(SUBSTITUTE(G75,"kW",""))=0,'IESO Reported Results'!M75*'NTG Ratio References'!$G$8,0),IF(D75="SAVE ON ENERGY ENERGY MANAGER PROGRAM",IF(VALUE(SUBSTITUTE(G75,"kW",""))=0,'IESO Reported Results'!M75*'NTG Ratio References'!$G$7,0),0))</f>
        <v>0</v>
      </c>
      <c r="L75" s="10">
        <f t="shared" si="4"/>
        <v>0.59</v>
      </c>
      <c r="M75" s="11">
        <f t="shared" si="5"/>
        <v>864</v>
      </c>
      <c r="N75" s="15">
        <f>IFERROR(VLOOKUP(J75&amp;D75,'NTG Ratio References'!A:F,4,0),1)</f>
        <v>0.78100000000000003</v>
      </c>
      <c r="O75" s="15">
        <f>IFERROR(VLOOKUP(J75&amp;D75,'NTG Ratio References'!A:F,5,0),1)</f>
        <v>0.81100000000000005</v>
      </c>
      <c r="P75" s="97">
        <f t="shared" si="6"/>
        <v>0.46078999999999998</v>
      </c>
      <c r="Q75" s="97">
        <f t="shared" si="7"/>
        <v>700.70400000000006</v>
      </c>
    </row>
    <row r="76" spans="1:17">
      <c r="A76" s="96" t="s">
        <v>115</v>
      </c>
      <c r="B76" s="111" t="s">
        <v>8</v>
      </c>
      <c r="C76" s="111" t="s">
        <v>1639</v>
      </c>
      <c r="D76" s="111" t="s">
        <v>20</v>
      </c>
      <c r="E76" s="111" t="s">
        <v>49</v>
      </c>
      <c r="F76" s="113">
        <v>250</v>
      </c>
      <c r="G76" s="111" t="s">
        <v>72</v>
      </c>
      <c r="H76" s="111" t="s">
        <v>73</v>
      </c>
      <c r="I76" s="111" t="s">
        <v>12</v>
      </c>
      <c r="J76" s="116">
        <v>2020</v>
      </c>
      <c r="K76" s="11">
        <f>IF(D76="SAVE ON ENERGY RETROFIT PROGRAM",IF(VALUE(SUBSTITUTE(G76,"kW",""))=0,'IESO Reported Results'!M76*'NTG Ratio References'!$G$8,0),IF(D76="SAVE ON ENERGY ENERGY MANAGER PROGRAM",IF(VALUE(SUBSTITUTE(G76,"kW",""))=0,'IESO Reported Results'!M76*'NTG Ratio References'!$G$7,0),0))</f>
        <v>0</v>
      </c>
      <c r="L76" s="10">
        <f t="shared" si="4"/>
        <v>0.41</v>
      </c>
      <c r="M76" s="11">
        <f t="shared" si="5"/>
        <v>732</v>
      </c>
      <c r="N76" s="15">
        <f>IFERROR(VLOOKUP(J76&amp;D76,'NTG Ratio References'!A:F,4,0),1)</f>
        <v>0.69</v>
      </c>
      <c r="O76" s="15">
        <f>IFERROR(VLOOKUP(J76&amp;D76,'NTG Ratio References'!A:F,5,0),1)</f>
        <v>0.67700000000000005</v>
      </c>
      <c r="P76" s="97">
        <f t="shared" si="6"/>
        <v>0.28289999999999998</v>
      </c>
      <c r="Q76" s="97">
        <f t="shared" si="7"/>
        <v>495.56400000000002</v>
      </c>
    </row>
    <row r="77" spans="1:17">
      <c r="A77" s="96" t="s">
        <v>116</v>
      </c>
      <c r="B77" s="111" t="s">
        <v>8</v>
      </c>
      <c r="C77" s="111" t="s">
        <v>1639</v>
      </c>
      <c r="D77" s="111" t="s">
        <v>20</v>
      </c>
      <c r="E77" s="111" t="s">
        <v>21</v>
      </c>
      <c r="F77" s="113">
        <v>250</v>
      </c>
      <c r="G77" s="111" t="s">
        <v>72</v>
      </c>
      <c r="H77" s="111" t="s">
        <v>73</v>
      </c>
      <c r="I77" s="111" t="s">
        <v>12</v>
      </c>
      <c r="J77" s="116">
        <v>2019</v>
      </c>
      <c r="K77" s="11">
        <f>IF(D77="SAVE ON ENERGY RETROFIT PROGRAM",IF(VALUE(SUBSTITUTE(G77,"kW",""))=0,'IESO Reported Results'!M77*'NTG Ratio References'!$G$8,0),IF(D77="SAVE ON ENERGY ENERGY MANAGER PROGRAM",IF(VALUE(SUBSTITUTE(G77,"kW",""))=0,'IESO Reported Results'!M77*'NTG Ratio References'!$G$7,0),0))</f>
        <v>0</v>
      </c>
      <c r="L77" s="10">
        <f t="shared" si="4"/>
        <v>0.41</v>
      </c>
      <c r="M77" s="11">
        <f t="shared" si="5"/>
        <v>732</v>
      </c>
      <c r="N77" s="15">
        <f>IFERROR(VLOOKUP(J77&amp;D77,'NTG Ratio References'!A:F,4,0),1)</f>
        <v>0.78100000000000003</v>
      </c>
      <c r="O77" s="15">
        <f>IFERROR(VLOOKUP(J77&amp;D77,'NTG Ratio References'!A:F,5,0),1)</f>
        <v>0.81100000000000005</v>
      </c>
      <c r="P77" s="97">
        <f t="shared" si="6"/>
        <v>0.32020999999999999</v>
      </c>
      <c r="Q77" s="97">
        <f t="shared" si="7"/>
        <v>593.65200000000004</v>
      </c>
    </row>
    <row r="78" spans="1:17">
      <c r="A78" s="96" t="s">
        <v>117</v>
      </c>
      <c r="B78" s="111" t="s">
        <v>8</v>
      </c>
      <c r="C78" s="111" t="s">
        <v>1639</v>
      </c>
      <c r="D78" s="111" t="s">
        <v>20</v>
      </c>
      <c r="E78" s="111" t="s">
        <v>49</v>
      </c>
      <c r="F78" s="113">
        <v>250</v>
      </c>
      <c r="G78" s="111" t="s">
        <v>72</v>
      </c>
      <c r="H78" s="111" t="s">
        <v>73</v>
      </c>
      <c r="I78" s="111" t="s">
        <v>12</v>
      </c>
      <c r="J78" s="116">
        <v>2020</v>
      </c>
      <c r="K78" s="11">
        <f>IF(D78="SAVE ON ENERGY RETROFIT PROGRAM",IF(VALUE(SUBSTITUTE(G78,"kW",""))=0,'IESO Reported Results'!M78*'NTG Ratio References'!$G$8,0),IF(D78="SAVE ON ENERGY ENERGY MANAGER PROGRAM",IF(VALUE(SUBSTITUTE(G78,"kW",""))=0,'IESO Reported Results'!M78*'NTG Ratio References'!$G$7,0),0))</f>
        <v>0</v>
      </c>
      <c r="L78" s="10">
        <f t="shared" si="4"/>
        <v>0.41</v>
      </c>
      <c r="M78" s="11">
        <f t="shared" si="5"/>
        <v>732</v>
      </c>
      <c r="N78" s="15">
        <f>IFERROR(VLOOKUP(J78&amp;D78,'NTG Ratio References'!A:F,4,0),1)</f>
        <v>0.69</v>
      </c>
      <c r="O78" s="15">
        <f>IFERROR(VLOOKUP(J78&amp;D78,'NTG Ratio References'!A:F,5,0),1)</f>
        <v>0.67700000000000005</v>
      </c>
      <c r="P78" s="97">
        <f t="shared" si="6"/>
        <v>0.28289999999999998</v>
      </c>
      <c r="Q78" s="97">
        <f t="shared" si="7"/>
        <v>495.56400000000002</v>
      </c>
    </row>
    <row r="79" spans="1:17">
      <c r="A79" s="96" t="s">
        <v>118</v>
      </c>
      <c r="B79" s="111" t="s">
        <v>8</v>
      </c>
      <c r="C79" s="111" t="s">
        <v>1639</v>
      </c>
      <c r="D79" s="111" t="s">
        <v>20</v>
      </c>
      <c r="E79" s="111" t="s">
        <v>25</v>
      </c>
      <c r="F79" s="113">
        <v>250</v>
      </c>
      <c r="G79" s="111" t="s">
        <v>72</v>
      </c>
      <c r="H79" s="111" t="s">
        <v>73</v>
      </c>
      <c r="I79" s="111" t="s">
        <v>12</v>
      </c>
      <c r="J79" s="116">
        <v>2019</v>
      </c>
      <c r="K79" s="11">
        <f>IF(D79="SAVE ON ENERGY RETROFIT PROGRAM",IF(VALUE(SUBSTITUTE(G79,"kW",""))=0,'IESO Reported Results'!M79*'NTG Ratio References'!$G$8,0),IF(D79="SAVE ON ENERGY ENERGY MANAGER PROGRAM",IF(VALUE(SUBSTITUTE(G79,"kW",""))=0,'IESO Reported Results'!M79*'NTG Ratio References'!$G$7,0),0))</f>
        <v>0</v>
      </c>
      <c r="L79" s="10">
        <f t="shared" si="4"/>
        <v>0.41</v>
      </c>
      <c r="M79" s="11">
        <f t="shared" si="5"/>
        <v>732</v>
      </c>
      <c r="N79" s="15">
        <f>IFERROR(VLOOKUP(J79&amp;D79,'NTG Ratio References'!A:F,4,0),1)</f>
        <v>0.78100000000000003</v>
      </c>
      <c r="O79" s="15">
        <f>IFERROR(VLOOKUP(J79&amp;D79,'NTG Ratio References'!A:F,5,0),1)</f>
        <v>0.81100000000000005</v>
      </c>
      <c r="P79" s="97">
        <f t="shared" si="6"/>
        <v>0.32020999999999999</v>
      </c>
      <c r="Q79" s="97">
        <f t="shared" si="7"/>
        <v>593.65200000000004</v>
      </c>
    </row>
    <row r="80" spans="1:17">
      <c r="A80" s="96" t="s">
        <v>119</v>
      </c>
      <c r="B80" s="111" t="s">
        <v>8</v>
      </c>
      <c r="C80" s="111" t="s">
        <v>1639</v>
      </c>
      <c r="D80" s="111" t="s">
        <v>20</v>
      </c>
      <c r="E80" s="111" t="s">
        <v>21</v>
      </c>
      <c r="F80" s="113">
        <v>250</v>
      </c>
      <c r="G80" s="111" t="s">
        <v>72</v>
      </c>
      <c r="H80" s="111" t="s">
        <v>73</v>
      </c>
      <c r="I80" s="111" t="s">
        <v>12</v>
      </c>
      <c r="J80" s="116">
        <v>2019</v>
      </c>
      <c r="K80" s="11">
        <f>IF(D80="SAVE ON ENERGY RETROFIT PROGRAM",IF(VALUE(SUBSTITUTE(G80,"kW",""))=0,'IESO Reported Results'!M80*'NTG Ratio References'!$G$8,0),IF(D80="SAVE ON ENERGY ENERGY MANAGER PROGRAM",IF(VALUE(SUBSTITUTE(G80,"kW",""))=0,'IESO Reported Results'!M80*'NTG Ratio References'!$G$7,0),0))</f>
        <v>0</v>
      </c>
      <c r="L80" s="10">
        <f t="shared" si="4"/>
        <v>0.41</v>
      </c>
      <c r="M80" s="11">
        <f t="shared" si="5"/>
        <v>732</v>
      </c>
      <c r="N80" s="15">
        <f>IFERROR(VLOOKUP(J80&amp;D80,'NTG Ratio References'!A:F,4,0),1)</f>
        <v>0.78100000000000003</v>
      </c>
      <c r="O80" s="15">
        <f>IFERROR(VLOOKUP(J80&amp;D80,'NTG Ratio References'!A:F,5,0),1)</f>
        <v>0.81100000000000005</v>
      </c>
      <c r="P80" s="97">
        <f t="shared" si="6"/>
        <v>0.32020999999999999</v>
      </c>
      <c r="Q80" s="97">
        <f t="shared" si="7"/>
        <v>593.65200000000004</v>
      </c>
    </row>
    <row r="81" spans="1:17">
      <c r="A81" s="96" t="s">
        <v>120</v>
      </c>
      <c r="B81" s="111" t="s">
        <v>8</v>
      </c>
      <c r="C81" s="111" t="s">
        <v>1639</v>
      </c>
      <c r="D81" s="111" t="s">
        <v>20</v>
      </c>
      <c r="E81" s="111" t="s">
        <v>49</v>
      </c>
      <c r="F81" s="113">
        <v>250</v>
      </c>
      <c r="G81" s="111" t="s">
        <v>72</v>
      </c>
      <c r="H81" s="111" t="s">
        <v>73</v>
      </c>
      <c r="I81" s="111" t="s">
        <v>12</v>
      </c>
      <c r="J81" s="116">
        <v>2020</v>
      </c>
      <c r="K81" s="11">
        <f>IF(D81="SAVE ON ENERGY RETROFIT PROGRAM",IF(VALUE(SUBSTITUTE(G81,"kW",""))=0,'IESO Reported Results'!M81*'NTG Ratio References'!$G$8,0),IF(D81="SAVE ON ENERGY ENERGY MANAGER PROGRAM",IF(VALUE(SUBSTITUTE(G81,"kW",""))=0,'IESO Reported Results'!M81*'NTG Ratio References'!$G$7,0),0))</f>
        <v>0</v>
      </c>
      <c r="L81" s="10">
        <f t="shared" si="4"/>
        <v>0.41</v>
      </c>
      <c r="M81" s="11">
        <f t="shared" si="5"/>
        <v>732</v>
      </c>
      <c r="N81" s="15">
        <f>IFERROR(VLOOKUP(J81&amp;D81,'NTG Ratio References'!A:F,4,0),1)</f>
        <v>0.69</v>
      </c>
      <c r="O81" s="15">
        <f>IFERROR(VLOOKUP(J81&amp;D81,'NTG Ratio References'!A:F,5,0),1)</f>
        <v>0.67700000000000005</v>
      </c>
      <c r="P81" s="97">
        <f t="shared" si="6"/>
        <v>0.28289999999999998</v>
      </c>
      <c r="Q81" s="97">
        <f t="shared" si="7"/>
        <v>495.56400000000002</v>
      </c>
    </row>
    <row r="82" spans="1:17">
      <c r="A82" s="96" t="s">
        <v>121</v>
      </c>
      <c r="B82" s="111" t="s">
        <v>8</v>
      </c>
      <c r="C82" s="111" t="s">
        <v>1639</v>
      </c>
      <c r="D82" s="111" t="s">
        <v>20</v>
      </c>
      <c r="E82" s="111" t="s">
        <v>49</v>
      </c>
      <c r="F82" s="113">
        <v>250</v>
      </c>
      <c r="G82" s="111" t="s">
        <v>72</v>
      </c>
      <c r="H82" s="111" t="s">
        <v>73</v>
      </c>
      <c r="I82" s="111" t="s">
        <v>12</v>
      </c>
      <c r="J82" s="116">
        <v>2020</v>
      </c>
      <c r="K82" s="11">
        <f>IF(D82="SAVE ON ENERGY RETROFIT PROGRAM",IF(VALUE(SUBSTITUTE(G82,"kW",""))=0,'IESO Reported Results'!M82*'NTG Ratio References'!$G$8,0),IF(D82="SAVE ON ENERGY ENERGY MANAGER PROGRAM",IF(VALUE(SUBSTITUTE(G82,"kW",""))=0,'IESO Reported Results'!M82*'NTG Ratio References'!$G$7,0),0))</f>
        <v>0</v>
      </c>
      <c r="L82" s="10">
        <f t="shared" si="4"/>
        <v>0.41</v>
      </c>
      <c r="M82" s="11">
        <f t="shared" si="5"/>
        <v>732</v>
      </c>
      <c r="N82" s="15">
        <f>IFERROR(VLOOKUP(J82&amp;D82,'NTG Ratio References'!A:F,4,0),1)</f>
        <v>0.69</v>
      </c>
      <c r="O82" s="15">
        <f>IFERROR(VLOOKUP(J82&amp;D82,'NTG Ratio References'!A:F,5,0),1)</f>
        <v>0.67700000000000005</v>
      </c>
      <c r="P82" s="97">
        <f t="shared" si="6"/>
        <v>0.28289999999999998</v>
      </c>
      <c r="Q82" s="97">
        <f t="shared" si="7"/>
        <v>495.56400000000002</v>
      </c>
    </row>
    <row r="83" spans="1:17">
      <c r="A83" s="96" t="s">
        <v>122</v>
      </c>
      <c r="B83" s="111" t="s">
        <v>8</v>
      </c>
      <c r="C83" s="111" t="s">
        <v>1639</v>
      </c>
      <c r="D83" s="111" t="s">
        <v>20</v>
      </c>
      <c r="E83" s="111" t="s">
        <v>27</v>
      </c>
      <c r="F83" s="113">
        <v>250</v>
      </c>
      <c r="G83" s="111" t="s">
        <v>72</v>
      </c>
      <c r="H83" s="111" t="s">
        <v>73</v>
      </c>
      <c r="I83" s="111" t="s">
        <v>12</v>
      </c>
      <c r="J83" s="116">
        <v>2019</v>
      </c>
      <c r="K83" s="11">
        <f>IF(D83="SAVE ON ENERGY RETROFIT PROGRAM",IF(VALUE(SUBSTITUTE(G83,"kW",""))=0,'IESO Reported Results'!M83*'NTG Ratio References'!$G$8,0),IF(D83="SAVE ON ENERGY ENERGY MANAGER PROGRAM",IF(VALUE(SUBSTITUTE(G83,"kW",""))=0,'IESO Reported Results'!M83*'NTG Ratio References'!$G$7,0),0))</f>
        <v>0</v>
      </c>
      <c r="L83" s="10">
        <f t="shared" si="4"/>
        <v>0.41</v>
      </c>
      <c r="M83" s="11">
        <f t="shared" si="5"/>
        <v>732</v>
      </c>
      <c r="N83" s="15">
        <f>IFERROR(VLOOKUP(J83&amp;D83,'NTG Ratio References'!A:F,4,0),1)</f>
        <v>0.78100000000000003</v>
      </c>
      <c r="O83" s="15">
        <f>IFERROR(VLOOKUP(J83&amp;D83,'NTG Ratio References'!A:F,5,0),1)</f>
        <v>0.81100000000000005</v>
      </c>
      <c r="P83" s="97">
        <f t="shared" si="6"/>
        <v>0.32020999999999999</v>
      </c>
      <c r="Q83" s="97">
        <f t="shared" si="7"/>
        <v>593.65200000000004</v>
      </c>
    </row>
    <row r="84" spans="1:17">
      <c r="A84" s="96" t="s">
        <v>123</v>
      </c>
      <c r="B84" s="111" t="s">
        <v>8</v>
      </c>
      <c r="C84" s="111" t="s">
        <v>1639</v>
      </c>
      <c r="D84" s="111" t="s">
        <v>20</v>
      </c>
      <c r="E84" s="111" t="s">
        <v>27</v>
      </c>
      <c r="F84" s="113">
        <v>250</v>
      </c>
      <c r="G84" s="111" t="s">
        <v>72</v>
      </c>
      <c r="H84" s="111" t="s">
        <v>73</v>
      </c>
      <c r="I84" s="111" t="s">
        <v>12</v>
      </c>
      <c r="J84" s="116">
        <v>2019</v>
      </c>
      <c r="K84" s="11">
        <f>IF(D84="SAVE ON ENERGY RETROFIT PROGRAM",IF(VALUE(SUBSTITUTE(G84,"kW",""))=0,'IESO Reported Results'!M84*'NTG Ratio References'!$G$8,0),IF(D84="SAVE ON ENERGY ENERGY MANAGER PROGRAM",IF(VALUE(SUBSTITUTE(G84,"kW",""))=0,'IESO Reported Results'!M84*'NTG Ratio References'!$G$7,0),0))</f>
        <v>0</v>
      </c>
      <c r="L84" s="10">
        <f t="shared" si="4"/>
        <v>0.41</v>
      </c>
      <c r="M84" s="11">
        <f t="shared" si="5"/>
        <v>732</v>
      </c>
      <c r="N84" s="15">
        <f>IFERROR(VLOOKUP(J84&amp;D84,'NTG Ratio References'!A:F,4,0),1)</f>
        <v>0.78100000000000003</v>
      </c>
      <c r="O84" s="15">
        <f>IFERROR(VLOOKUP(J84&amp;D84,'NTG Ratio References'!A:F,5,0),1)</f>
        <v>0.81100000000000005</v>
      </c>
      <c r="P84" s="97">
        <f t="shared" si="6"/>
        <v>0.32020999999999999</v>
      </c>
      <c r="Q84" s="97">
        <f t="shared" si="7"/>
        <v>593.65200000000004</v>
      </c>
    </row>
    <row r="85" spans="1:17">
      <c r="A85" s="96" t="s">
        <v>124</v>
      </c>
      <c r="B85" s="111" t="s">
        <v>8</v>
      </c>
      <c r="C85" s="111" t="s">
        <v>1639</v>
      </c>
      <c r="D85" s="111" t="s">
        <v>20</v>
      </c>
      <c r="E85" s="111" t="s">
        <v>27</v>
      </c>
      <c r="F85" s="113">
        <v>250</v>
      </c>
      <c r="G85" s="111" t="s">
        <v>72</v>
      </c>
      <c r="H85" s="111" t="s">
        <v>73</v>
      </c>
      <c r="I85" s="111" t="s">
        <v>12</v>
      </c>
      <c r="J85" s="116">
        <v>2019</v>
      </c>
      <c r="K85" s="11">
        <f>IF(D85="SAVE ON ENERGY RETROFIT PROGRAM",IF(VALUE(SUBSTITUTE(G85,"kW",""))=0,'IESO Reported Results'!M85*'NTG Ratio References'!$G$8,0),IF(D85="SAVE ON ENERGY ENERGY MANAGER PROGRAM",IF(VALUE(SUBSTITUTE(G85,"kW",""))=0,'IESO Reported Results'!M85*'NTG Ratio References'!$G$7,0),0))</f>
        <v>0</v>
      </c>
      <c r="L85" s="10">
        <f t="shared" si="4"/>
        <v>0.41</v>
      </c>
      <c r="M85" s="11">
        <f t="shared" si="5"/>
        <v>732</v>
      </c>
      <c r="N85" s="15">
        <f>IFERROR(VLOOKUP(J85&amp;D85,'NTG Ratio References'!A:F,4,0),1)</f>
        <v>0.78100000000000003</v>
      </c>
      <c r="O85" s="15">
        <f>IFERROR(VLOOKUP(J85&amp;D85,'NTG Ratio References'!A:F,5,0),1)</f>
        <v>0.81100000000000005</v>
      </c>
      <c r="P85" s="97">
        <f t="shared" si="6"/>
        <v>0.32020999999999999</v>
      </c>
      <c r="Q85" s="97">
        <f t="shared" si="7"/>
        <v>593.65200000000004</v>
      </c>
    </row>
    <row r="86" spans="1:17">
      <c r="A86" s="96" t="s">
        <v>125</v>
      </c>
      <c r="B86" s="111" t="s">
        <v>8</v>
      </c>
      <c r="C86" s="111" t="s">
        <v>1639</v>
      </c>
      <c r="D86" s="111" t="s">
        <v>20</v>
      </c>
      <c r="E86" s="111" t="s">
        <v>27</v>
      </c>
      <c r="F86" s="113">
        <v>250</v>
      </c>
      <c r="G86" s="111" t="s">
        <v>72</v>
      </c>
      <c r="H86" s="111" t="s">
        <v>73</v>
      </c>
      <c r="I86" s="111" t="s">
        <v>12</v>
      </c>
      <c r="J86" s="116">
        <v>2019</v>
      </c>
      <c r="K86" s="11">
        <f>IF(D86="SAVE ON ENERGY RETROFIT PROGRAM",IF(VALUE(SUBSTITUTE(G86,"kW",""))=0,'IESO Reported Results'!M86*'NTG Ratio References'!$G$8,0),IF(D86="SAVE ON ENERGY ENERGY MANAGER PROGRAM",IF(VALUE(SUBSTITUTE(G86,"kW",""))=0,'IESO Reported Results'!M86*'NTG Ratio References'!$G$7,0),0))</f>
        <v>0</v>
      </c>
      <c r="L86" s="10">
        <f t="shared" si="4"/>
        <v>0.41</v>
      </c>
      <c r="M86" s="11">
        <f t="shared" si="5"/>
        <v>732</v>
      </c>
      <c r="N86" s="15">
        <f>IFERROR(VLOOKUP(J86&amp;D86,'NTG Ratio References'!A:F,4,0),1)</f>
        <v>0.78100000000000003</v>
      </c>
      <c r="O86" s="15">
        <f>IFERROR(VLOOKUP(J86&amp;D86,'NTG Ratio References'!A:F,5,0),1)</f>
        <v>0.81100000000000005</v>
      </c>
      <c r="P86" s="97">
        <f t="shared" si="6"/>
        <v>0.32020999999999999</v>
      </c>
      <c r="Q86" s="97">
        <f t="shared" si="7"/>
        <v>593.65200000000004</v>
      </c>
    </row>
    <row r="87" spans="1:17">
      <c r="A87" s="96" t="s">
        <v>126</v>
      </c>
      <c r="B87" s="111" t="s">
        <v>8</v>
      </c>
      <c r="C87" s="111" t="s">
        <v>1639</v>
      </c>
      <c r="D87" s="111" t="s">
        <v>20</v>
      </c>
      <c r="E87" s="111" t="s">
        <v>27</v>
      </c>
      <c r="F87" s="113">
        <v>250</v>
      </c>
      <c r="G87" s="111" t="s">
        <v>72</v>
      </c>
      <c r="H87" s="111" t="s">
        <v>73</v>
      </c>
      <c r="I87" s="111" t="s">
        <v>12</v>
      </c>
      <c r="J87" s="116">
        <v>2019</v>
      </c>
      <c r="K87" s="11">
        <f>IF(D87="SAVE ON ENERGY RETROFIT PROGRAM",IF(VALUE(SUBSTITUTE(G87,"kW",""))=0,'IESO Reported Results'!M87*'NTG Ratio References'!$G$8,0),IF(D87="SAVE ON ENERGY ENERGY MANAGER PROGRAM",IF(VALUE(SUBSTITUTE(G87,"kW",""))=0,'IESO Reported Results'!M87*'NTG Ratio References'!$G$7,0),0))</f>
        <v>0</v>
      </c>
      <c r="L87" s="10">
        <f t="shared" si="4"/>
        <v>0.41</v>
      </c>
      <c r="M87" s="11">
        <f t="shared" si="5"/>
        <v>732</v>
      </c>
      <c r="N87" s="15">
        <f>IFERROR(VLOOKUP(J87&amp;D87,'NTG Ratio References'!A:F,4,0),1)</f>
        <v>0.78100000000000003</v>
      </c>
      <c r="O87" s="15">
        <f>IFERROR(VLOOKUP(J87&amp;D87,'NTG Ratio References'!A:F,5,0),1)</f>
        <v>0.81100000000000005</v>
      </c>
      <c r="P87" s="97">
        <f t="shared" si="6"/>
        <v>0.32020999999999999</v>
      </c>
      <c r="Q87" s="97">
        <f t="shared" si="7"/>
        <v>593.65200000000004</v>
      </c>
    </row>
    <row r="88" spans="1:17">
      <c r="A88" s="96" t="s">
        <v>127</v>
      </c>
      <c r="B88" s="111" t="s">
        <v>8</v>
      </c>
      <c r="C88" s="111" t="s">
        <v>1639</v>
      </c>
      <c r="D88" s="111" t="s">
        <v>20</v>
      </c>
      <c r="E88" s="111" t="s">
        <v>27</v>
      </c>
      <c r="F88" s="113">
        <v>250</v>
      </c>
      <c r="G88" s="111" t="s">
        <v>72</v>
      </c>
      <c r="H88" s="111" t="s">
        <v>73</v>
      </c>
      <c r="I88" s="111" t="s">
        <v>12</v>
      </c>
      <c r="J88" s="116">
        <v>2019</v>
      </c>
      <c r="K88" s="11">
        <f>IF(D88="SAVE ON ENERGY RETROFIT PROGRAM",IF(VALUE(SUBSTITUTE(G88,"kW",""))=0,'IESO Reported Results'!M88*'NTG Ratio References'!$G$8,0),IF(D88="SAVE ON ENERGY ENERGY MANAGER PROGRAM",IF(VALUE(SUBSTITUTE(G88,"kW",""))=0,'IESO Reported Results'!M88*'NTG Ratio References'!$G$7,0),0))</f>
        <v>0</v>
      </c>
      <c r="L88" s="10">
        <f t="shared" si="4"/>
        <v>0.41</v>
      </c>
      <c r="M88" s="11">
        <f t="shared" si="5"/>
        <v>732</v>
      </c>
      <c r="N88" s="15">
        <f>IFERROR(VLOOKUP(J88&amp;D88,'NTG Ratio References'!A:F,4,0),1)</f>
        <v>0.78100000000000003</v>
      </c>
      <c r="O88" s="15">
        <f>IFERROR(VLOOKUP(J88&amp;D88,'NTG Ratio References'!A:F,5,0),1)</f>
        <v>0.81100000000000005</v>
      </c>
      <c r="P88" s="97">
        <f t="shared" si="6"/>
        <v>0.32020999999999999</v>
      </c>
      <c r="Q88" s="97">
        <f t="shared" si="7"/>
        <v>593.65200000000004</v>
      </c>
    </row>
    <row r="89" spans="1:17">
      <c r="A89" s="96" t="s">
        <v>128</v>
      </c>
      <c r="B89" s="111" t="s">
        <v>8</v>
      </c>
      <c r="C89" s="111" t="s">
        <v>1639</v>
      </c>
      <c r="D89" s="111" t="s">
        <v>20</v>
      </c>
      <c r="E89" s="111" t="s">
        <v>25</v>
      </c>
      <c r="F89" s="113">
        <v>250</v>
      </c>
      <c r="G89" s="111" t="s">
        <v>72</v>
      </c>
      <c r="H89" s="111" t="s">
        <v>73</v>
      </c>
      <c r="I89" s="111" t="s">
        <v>12</v>
      </c>
      <c r="J89" s="116">
        <v>2019</v>
      </c>
      <c r="K89" s="11">
        <f>IF(D89="SAVE ON ENERGY RETROFIT PROGRAM",IF(VALUE(SUBSTITUTE(G89,"kW",""))=0,'IESO Reported Results'!M89*'NTG Ratio References'!$G$8,0),IF(D89="SAVE ON ENERGY ENERGY MANAGER PROGRAM",IF(VALUE(SUBSTITUTE(G89,"kW",""))=0,'IESO Reported Results'!M89*'NTG Ratio References'!$G$7,0),0))</f>
        <v>0</v>
      </c>
      <c r="L89" s="10">
        <f t="shared" si="4"/>
        <v>0.41</v>
      </c>
      <c r="M89" s="11">
        <f t="shared" si="5"/>
        <v>732</v>
      </c>
      <c r="N89" s="15">
        <f>IFERROR(VLOOKUP(J89&amp;D89,'NTG Ratio References'!A:F,4,0),1)</f>
        <v>0.78100000000000003</v>
      </c>
      <c r="O89" s="15">
        <f>IFERROR(VLOOKUP(J89&amp;D89,'NTG Ratio References'!A:F,5,0),1)</f>
        <v>0.81100000000000005</v>
      </c>
      <c r="P89" s="97">
        <f t="shared" si="6"/>
        <v>0.32020999999999999</v>
      </c>
      <c r="Q89" s="97">
        <f t="shared" si="7"/>
        <v>593.65200000000004</v>
      </c>
    </row>
    <row r="90" spans="1:17">
      <c r="A90" s="96" t="s">
        <v>129</v>
      </c>
      <c r="B90" s="111" t="s">
        <v>8</v>
      </c>
      <c r="C90" s="111" t="s">
        <v>1639</v>
      </c>
      <c r="D90" s="111" t="s">
        <v>20</v>
      </c>
      <c r="E90" s="111" t="s">
        <v>21</v>
      </c>
      <c r="F90" s="113">
        <v>250</v>
      </c>
      <c r="G90" s="111" t="s">
        <v>72</v>
      </c>
      <c r="H90" s="111" t="s">
        <v>73</v>
      </c>
      <c r="I90" s="111" t="s">
        <v>12</v>
      </c>
      <c r="J90" s="116">
        <v>2019</v>
      </c>
      <c r="K90" s="11">
        <f>IF(D90="SAVE ON ENERGY RETROFIT PROGRAM",IF(VALUE(SUBSTITUTE(G90,"kW",""))=0,'IESO Reported Results'!M90*'NTG Ratio References'!$G$8,0),IF(D90="SAVE ON ENERGY ENERGY MANAGER PROGRAM",IF(VALUE(SUBSTITUTE(G90,"kW",""))=0,'IESO Reported Results'!M90*'NTG Ratio References'!$G$7,0),0))</f>
        <v>0</v>
      </c>
      <c r="L90" s="10">
        <f t="shared" si="4"/>
        <v>0.41</v>
      </c>
      <c r="M90" s="11">
        <f t="shared" si="5"/>
        <v>732</v>
      </c>
      <c r="N90" s="15">
        <f>IFERROR(VLOOKUP(J90&amp;D90,'NTG Ratio References'!A:F,4,0),1)</f>
        <v>0.78100000000000003</v>
      </c>
      <c r="O90" s="15">
        <f>IFERROR(VLOOKUP(J90&amp;D90,'NTG Ratio References'!A:F,5,0),1)</f>
        <v>0.81100000000000005</v>
      </c>
      <c r="P90" s="97">
        <f t="shared" si="6"/>
        <v>0.32020999999999999</v>
      </c>
      <c r="Q90" s="97">
        <f t="shared" si="7"/>
        <v>593.65200000000004</v>
      </c>
    </row>
    <row r="91" spans="1:17">
      <c r="A91" s="96" t="s">
        <v>130</v>
      </c>
      <c r="B91" s="111" t="s">
        <v>8</v>
      </c>
      <c r="C91" s="111" t="s">
        <v>1639</v>
      </c>
      <c r="D91" s="111" t="s">
        <v>20</v>
      </c>
      <c r="E91" s="111" t="s">
        <v>25</v>
      </c>
      <c r="F91" s="113">
        <v>250</v>
      </c>
      <c r="G91" s="111" t="s">
        <v>72</v>
      </c>
      <c r="H91" s="111" t="s">
        <v>73</v>
      </c>
      <c r="I91" s="111" t="s">
        <v>12</v>
      </c>
      <c r="J91" s="116">
        <v>2019</v>
      </c>
      <c r="K91" s="11">
        <f>IF(D91="SAVE ON ENERGY RETROFIT PROGRAM",IF(VALUE(SUBSTITUTE(G91,"kW",""))=0,'IESO Reported Results'!M91*'NTG Ratio References'!$G$8,0),IF(D91="SAVE ON ENERGY ENERGY MANAGER PROGRAM",IF(VALUE(SUBSTITUTE(G91,"kW",""))=0,'IESO Reported Results'!M91*'NTG Ratio References'!$G$7,0),0))</f>
        <v>0</v>
      </c>
      <c r="L91" s="10">
        <f t="shared" ref="L91:L154" si="8">VALUE(SUBSTITUTE(G91,"kW",""))+K91</f>
        <v>0.41</v>
      </c>
      <c r="M91" s="11">
        <f t="shared" ref="M91:M154" si="9">VALUE(SUBSTITUTE(H91,"kWh",""))</f>
        <v>732</v>
      </c>
      <c r="N91" s="15">
        <f>IFERROR(VLOOKUP(J91&amp;D91,'NTG Ratio References'!A:F,4,0),1)</f>
        <v>0.78100000000000003</v>
      </c>
      <c r="O91" s="15">
        <f>IFERROR(VLOOKUP(J91&amp;D91,'NTG Ratio References'!A:F,5,0),1)</f>
        <v>0.81100000000000005</v>
      </c>
      <c r="P91" s="97">
        <f t="shared" ref="P91:P154" si="10">N91*L91</f>
        <v>0.32020999999999999</v>
      </c>
      <c r="Q91" s="97">
        <f t="shared" ref="Q91:Q154" si="11">O91*M91</f>
        <v>593.65200000000004</v>
      </c>
    </row>
    <row r="92" spans="1:17">
      <c r="A92" s="96" t="s">
        <v>131</v>
      </c>
      <c r="B92" s="111" t="s">
        <v>8</v>
      </c>
      <c r="C92" s="111" t="s">
        <v>1639</v>
      </c>
      <c r="D92" s="111" t="s">
        <v>20</v>
      </c>
      <c r="E92" s="111" t="s">
        <v>49</v>
      </c>
      <c r="F92" s="113">
        <v>250</v>
      </c>
      <c r="G92" s="111" t="s">
        <v>72</v>
      </c>
      <c r="H92" s="111" t="s">
        <v>73</v>
      </c>
      <c r="I92" s="111" t="s">
        <v>12</v>
      </c>
      <c r="J92" s="116">
        <v>2020</v>
      </c>
      <c r="K92" s="11">
        <f>IF(D92="SAVE ON ENERGY RETROFIT PROGRAM",IF(VALUE(SUBSTITUTE(G92,"kW",""))=0,'IESO Reported Results'!M92*'NTG Ratio References'!$G$8,0),IF(D92="SAVE ON ENERGY ENERGY MANAGER PROGRAM",IF(VALUE(SUBSTITUTE(G92,"kW",""))=0,'IESO Reported Results'!M92*'NTG Ratio References'!$G$7,0),0))</f>
        <v>0</v>
      </c>
      <c r="L92" s="10">
        <f t="shared" si="8"/>
        <v>0.41</v>
      </c>
      <c r="M92" s="11">
        <f t="shared" si="9"/>
        <v>732</v>
      </c>
      <c r="N92" s="15">
        <f>IFERROR(VLOOKUP(J92&amp;D92,'NTG Ratio References'!A:F,4,0),1)</f>
        <v>0.69</v>
      </c>
      <c r="O92" s="15">
        <f>IFERROR(VLOOKUP(J92&amp;D92,'NTG Ratio References'!A:F,5,0),1)</f>
        <v>0.67700000000000005</v>
      </c>
      <c r="P92" s="97">
        <f t="shared" si="10"/>
        <v>0.28289999999999998</v>
      </c>
      <c r="Q92" s="97">
        <f t="shared" si="11"/>
        <v>495.56400000000002</v>
      </c>
    </row>
    <row r="93" spans="1:17">
      <c r="A93" s="96" t="s">
        <v>132</v>
      </c>
      <c r="B93" s="111" t="s">
        <v>8</v>
      </c>
      <c r="C93" s="111" t="s">
        <v>1639</v>
      </c>
      <c r="D93" s="111" t="s">
        <v>20</v>
      </c>
      <c r="E93" s="111" t="s">
        <v>27</v>
      </c>
      <c r="F93" s="113">
        <v>250</v>
      </c>
      <c r="G93" s="111" t="s">
        <v>72</v>
      </c>
      <c r="H93" s="111" t="s">
        <v>73</v>
      </c>
      <c r="I93" s="111" t="s">
        <v>12</v>
      </c>
      <c r="J93" s="116">
        <v>2019</v>
      </c>
      <c r="K93" s="11">
        <f>IF(D93="SAVE ON ENERGY RETROFIT PROGRAM",IF(VALUE(SUBSTITUTE(G93,"kW",""))=0,'IESO Reported Results'!M93*'NTG Ratio References'!$G$8,0),IF(D93="SAVE ON ENERGY ENERGY MANAGER PROGRAM",IF(VALUE(SUBSTITUTE(G93,"kW",""))=0,'IESO Reported Results'!M93*'NTG Ratio References'!$G$7,0),0))</f>
        <v>0</v>
      </c>
      <c r="L93" s="10">
        <f t="shared" si="8"/>
        <v>0.41</v>
      </c>
      <c r="M93" s="11">
        <f t="shared" si="9"/>
        <v>732</v>
      </c>
      <c r="N93" s="15">
        <f>IFERROR(VLOOKUP(J93&amp;D93,'NTG Ratio References'!A:F,4,0),1)</f>
        <v>0.78100000000000003</v>
      </c>
      <c r="O93" s="15">
        <f>IFERROR(VLOOKUP(J93&amp;D93,'NTG Ratio References'!A:F,5,0),1)</f>
        <v>0.81100000000000005</v>
      </c>
      <c r="P93" s="97">
        <f t="shared" si="10"/>
        <v>0.32020999999999999</v>
      </c>
      <c r="Q93" s="97">
        <f t="shared" si="11"/>
        <v>593.65200000000004</v>
      </c>
    </row>
    <row r="94" spans="1:17">
      <c r="A94" s="96" t="s">
        <v>133</v>
      </c>
      <c r="B94" s="111" t="s">
        <v>8</v>
      </c>
      <c r="C94" s="111" t="s">
        <v>1639</v>
      </c>
      <c r="D94" s="111" t="s">
        <v>20</v>
      </c>
      <c r="E94" s="111" t="s">
        <v>21</v>
      </c>
      <c r="F94" s="113">
        <v>250</v>
      </c>
      <c r="G94" s="111" t="s">
        <v>72</v>
      </c>
      <c r="H94" s="111" t="s">
        <v>73</v>
      </c>
      <c r="I94" s="111" t="s">
        <v>12</v>
      </c>
      <c r="J94" s="116">
        <v>2019</v>
      </c>
      <c r="K94" s="11">
        <f>IF(D94="SAVE ON ENERGY RETROFIT PROGRAM",IF(VALUE(SUBSTITUTE(G94,"kW",""))=0,'IESO Reported Results'!M94*'NTG Ratio References'!$G$8,0),IF(D94="SAVE ON ENERGY ENERGY MANAGER PROGRAM",IF(VALUE(SUBSTITUTE(G94,"kW",""))=0,'IESO Reported Results'!M94*'NTG Ratio References'!$G$7,0),0))</f>
        <v>0</v>
      </c>
      <c r="L94" s="10">
        <f t="shared" si="8"/>
        <v>0.41</v>
      </c>
      <c r="M94" s="11">
        <f t="shared" si="9"/>
        <v>732</v>
      </c>
      <c r="N94" s="15">
        <f>IFERROR(VLOOKUP(J94&amp;D94,'NTG Ratio References'!A:F,4,0),1)</f>
        <v>0.78100000000000003</v>
      </c>
      <c r="O94" s="15">
        <f>IFERROR(VLOOKUP(J94&amp;D94,'NTG Ratio References'!A:F,5,0),1)</f>
        <v>0.81100000000000005</v>
      </c>
      <c r="P94" s="97">
        <f t="shared" si="10"/>
        <v>0.32020999999999999</v>
      </c>
      <c r="Q94" s="97">
        <f t="shared" si="11"/>
        <v>593.65200000000004</v>
      </c>
    </row>
    <row r="95" spans="1:17">
      <c r="A95" s="96" t="s">
        <v>134</v>
      </c>
      <c r="B95" s="111" t="s">
        <v>8</v>
      </c>
      <c r="C95" s="111" t="s">
        <v>1639</v>
      </c>
      <c r="D95" s="111" t="s">
        <v>20</v>
      </c>
      <c r="E95" s="111" t="s">
        <v>135</v>
      </c>
      <c r="F95" s="113">
        <v>250</v>
      </c>
      <c r="G95" s="111" t="s">
        <v>72</v>
      </c>
      <c r="H95" s="111" t="s">
        <v>73</v>
      </c>
      <c r="I95" s="111" t="s">
        <v>12</v>
      </c>
      <c r="J95" s="116">
        <v>2020</v>
      </c>
      <c r="K95" s="11">
        <f>IF(D95="SAVE ON ENERGY RETROFIT PROGRAM",IF(VALUE(SUBSTITUTE(G95,"kW",""))=0,'IESO Reported Results'!M95*'NTG Ratio References'!$G$8,0),IF(D95="SAVE ON ENERGY ENERGY MANAGER PROGRAM",IF(VALUE(SUBSTITUTE(G95,"kW",""))=0,'IESO Reported Results'!M95*'NTG Ratio References'!$G$7,0),0))</f>
        <v>0</v>
      </c>
      <c r="L95" s="10">
        <f t="shared" si="8"/>
        <v>0.41</v>
      </c>
      <c r="M95" s="11">
        <f t="shared" si="9"/>
        <v>732</v>
      </c>
      <c r="N95" s="15">
        <f>IFERROR(VLOOKUP(J95&amp;D95,'NTG Ratio References'!A:F,4,0),1)</f>
        <v>0.69</v>
      </c>
      <c r="O95" s="15">
        <f>IFERROR(VLOOKUP(J95&amp;D95,'NTG Ratio References'!A:F,5,0),1)</f>
        <v>0.67700000000000005</v>
      </c>
      <c r="P95" s="97">
        <f t="shared" si="10"/>
        <v>0.28289999999999998</v>
      </c>
      <c r="Q95" s="97">
        <f t="shared" si="11"/>
        <v>495.56400000000002</v>
      </c>
    </row>
    <row r="96" spans="1:17">
      <c r="A96" s="96" t="s">
        <v>136</v>
      </c>
      <c r="B96" s="111" t="s">
        <v>8</v>
      </c>
      <c r="C96" s="111" t="s">
        <v>1639</v>
      </c>
      <c r="D96" s="111" t="s">
        <v>20</v>
      </c>
      <c r="E96" s="111" t="s">
        <v>21</v>
      </c>
      <c r="F96" s="113">
        <v>250</v>
      </c>
      <c r="G96" s="111" t="s">
        <v>72</v>
      </c>
      <c r="H96" s="111" t="s">
        <v>73</v>
      </c>
      <c r="I96" s="111" t="s">
        <v>12</v>
      </c>
      <c r="J96" s="116">
        <v>2019</v>
      </c>
      <c r="K96" s="11">
        <f>IF(D96="SAVE ON ENERGY RETROFIT PROGRAM",IF(VALUE(SUBSTITUTE(G96,"kW",""))=0,'IESO Reported Results'!M96*'NTG Ratio References'!$G$8,0),IF(D96="SAVE ON ENERGY ENERGY MANAGER PROGRAM",IF(VALUE(SUBSTITUTE(G96,"kW",""))=0,'IESO Reported Results'!M96*'NTG Ratio References'!$G$7,0),0))</f>
        <v>0</v>
      </c>
      <c r="L96" s="10">
        <f t="shared" si="8"/>
        <v>0.41</v>
      </c>
      <c r="M96" s="11">
        <f t="shared" si="9"/>
        <v>732</v>
      </c>
      <c r="N96" s="15">
        <f>IFERROR(VLOOKUP(J96&amp;D96,'NTG Ratio References'!A:F,4,0),1)</f>
        <v>0.78100000000000003</v>
      </c>
      <c r="O96" s="15">
        <f>IFERROR(VLOOKUP(J96&amp;D96,'NTG Ratio References'!A:F,5,0),1)</f>
        <v>0.81100000000000005</v>
      </c>
      <c r="P96" s="97">
        <f t="shared" si="10"/>
        <v>0.32020999999999999</v>
      </c>
      <c r="Q96" s="97">
        <f t="shared" si="11"/>
        <v>593.65200000000004</v>
      </c>
    </row>
    <row r="97" spans="1:17">
      <c r="A97" s="96" t="s">
        <v>137</v>
      </c>
      <c r="B97" s="111" t="s">
        <v>8</v>
      </c>
      <c r="C97" s="111" t="s">
        <v>1639</v>
      </c>
      <c r="D97" s="111" t="s">
        <v>20</v>
      </c>
      <c r="E97" s="111" t="s">
        <v>25</v>
      </c>
      <c r="F97" s="113">
        <v>250</v>
      </c>
      <c r="G97" s="111" t="s">
        <v>72</v>
      </c>
      <c r="H97" s="111" t="s">
        <v>73</v>
      </c>
      <c r="I97" s="111" t="s">
        <v>12</v>
      </c>
      <c r="J97" s="116">
        <v>2019</v>
      </c>
      <c r="K97" s="11">
        <f>IF(D97="SAVE ON ENERGY RETROFIT PROGRAM",IF(VALUE(SUBSTITUTE(G97,"kW",""))=0,'IESO Reported Results'!M97*'NTG Ratio References'!$G$8,0),IF(D97="SAVE ON ENERGY ENERGY MANAGER PROGRAM",IF(VALUE(SUBSTITUTE(G97,"kW",""))=0,'IESO Reported Results'!M97*'NTG Ratio References'!$G$7,0),0))</f>
        <v>0</v>
      </c>
      <c r="L97" s="10">
        <f t="shared" si="8"/>
        <v>0.41</v>
      </c>
      <c r="M97" s="11">
        <f t="shared" si="9"/>
        <v>732</v>
      </c>
      <c r="N97" s="15">
        <f>IFERROR(VLOOKUP(J97&amp;D97,'NTG Ratio References'!A:F,4,0),1)</f>
        <v>0.78100000000000003</v>
      </c>
      <c r="O97" s="15">
        <f>IFERROR(VLOOKUP(J97&amp;D97,'NTG Ratio References'!A:F,5,0),1)</f>
        <v>0.81100000000000005</v>
      </c>
      <c r="P97" s="97">
        <f t="shared" si="10"/>
        <v>0.32020999999999999</v>
      </c>
      <c r="Q97" s="97">
        <f t="shared" si="11"/>
        <v>593.65200000000004</v>
      </c>
    </row>
    <row r="98" spans="1:17">
      <c r="A98" s="96" t="s">
        <v>138</v>
      </c>
      <c r="B98" s="111" t="s">
        <v>8</v>
      </c>
      <c r="C98" s="111" t="s">
        <v>1639</v>
      </c>
      <c r="D98" s="111" t="s">
        <v>20</v>
      </c>
      <c r="E98" s="111" t="s">
        <v>49</v>
      </c>
      <c r="F98" s="113">
        <v>250</v>
      </c>
      <c r="G98" s="111" t="s">
        <v>72</v>
      </c>
      <c r="H98" s="111" t="s">
        <v>73</v>
      </c>
      <c r="I98" s="111" t="s">
        <v>12</v>
      </c>
      <c r="J98" s="116">
        <v>2020</v>
      </c>
      <c r="K98" s="11">
        <f>IF(D98="SAVE ON ENERGY RETROFIT PROGRAM",IF(VALUE(SUBSTITUTE(G98,"kW",""))=0,'IESO Reported Results'!M98*'NTG Ratio References'!$G$8,0),IF(D98="SAVE ON ENERGY ENERGY MANAGER PROGRAM",IF(VALUE(SUBSTITUTE(G98,"kW",""))=0,'IESO Reported Results'!M98*'NTG Ratio References'!$G$7,0),0))</f>
        <v>0</v>
      </c>
      <c r="L98" s="10">
        <f t="shared" si="8"/>
        <v>0.41</v>
      </c>
      <c r="M98" s="11">
        <f t="shared" si="9"/>
        <v>732</v>
      </c>
      <c r="N98" s="15">
        <f>IFERROR(VLOOKUP(J98&amp;D98,'NTG Ratio References'!A:F,4,0),1)</f>
        <v>0.69</v>
      </c>
      <c r="O98" s="15">
        <f>IFERROR(VLOOKUP(J98&amp;D98,'NTG Ratio References'!A:F,5,0),1)</f>
        <v>0.67700000000000005</v>
      </c>
      <c r="P98" s="97">
        <f t="shared" si="10"/>
        <v>0.28289999999999998</v>
      </c>
      <c r="Q98" s="97">
        <f t="shared" si="11"/>
        <v>495.56400000000002</v>
      </c>
    </row>
    <row r="99" spans="1:17">
      <c r="A99" s="96" t="s">
        <v>139</v>
      </c>
      <c r="B99" s="111" t="s">
        <v>8</v>
      </c>
      <c r="C99" s="111" t="s">
        <v>1639</v>
      </c>
      <c r="D99" s="111" t="s">
        <v>20</v>
      </c>
      <c r="E99" s="111" t="s">
        <v>76</v>
      </c>
      <c r="F99" s="113">
        <v>250</v>
      </c>
      <c r="G99" s="111" t="s">
        <v>72</v>
      </c>
      <c r="H99" s="111" t="s">
        <v>73</v>
      </c>
      <c r="I99" s="111" t="s">
        <v>12</v>
      </c>
      <c r="J99" s="116">
        <v>2019</v>
      </c>
      <c r="K99" s="11">
        <f>IF(D99="SAVE ON ENERGY RETROFIT PROGRAM",IF(VALUE(SUBSTITUTE(G99,"kW",""))=0,'IESO Reported Results'!M99*'NTG Ratio References'!$G$8,0),IF(D99="SAVE ON ENERGY ENERGY MANAGER PROGRAM",IF(VALUE(SUBSTITUTE(G99,"kW",""))=0,'IESO Reported Results'!M99*'NTG Ratio References'!$G$7,0),0))</f>
        <v>0</v>
      </c>
      <c r="L99" s="10">
        <f t="shared" si="8"/>
        <v>0.41</v>
      </c>
      <c r="M99" s="11">
        <f t="shared" si="9"/>
        <v>732</v>
      </c>
      <c r="N99" s="15">
        <f>IFERROR(VLOOKUP(J99&amp;D99,'NTG Ratio References'!A:F,4,0),1)</f>
        <v>0.78100000000000003</v>
      </c>
      <c r="O99" s="15">
        <f>IFERROR(VLOOKUP(J99&amp;D99,'NTG Ratio References'!A:F,5,0),1)</f>
        <v>0.81100000000000005</v>
      </c>
      <c r="P99" s="97">
        <f t="shared" si="10"/>
        <v>0.32020999999999999</v>
      </c>
      <c r="Q99" s="97">
        <f t="shared" si="11"/>
        <v>593.65200000000004</v>
      </c>
    </row>
    <row r="100" spans="1:17">
      <c r="A100" s="96" t="s">
        <v>140</v>
      </c>
      <c r="B100" s="111" t="s">
        <v>8</v>
      </c>
      <c r="C100" s="111" t="s">
        <v>1639</v>
      </c>
      <c r="D100" s="111" t="s">
        <v>20</v>
      </c>
      <c r="E100" s="111" t="s">
        <v>27</v>
      </c>
      <c r="F100" s="113">
        <v>250</v>
      </c>
      <c r="G100" s="111" t="s">
        <v>72</v>
      </c>
      <c r="H100" s="111" t="s">
        <v>73</v>
      </c>
      <c r="I100" s="111" t="s">
        <v>12</v>
      </c>
      <c r="J100" s="116">
        <v>2019</v>
      </c>
      <c r="K100" s="11">
        <f>IF(D100="SAVE ON ENERGY RETROFIT PROGRAM",IF(VALUE(SUBSTITUTE(G100,"kW",""))=0,'IESO Reported Results'!M100*'NTG Ratio References'!$G$8,0),IF(D100="SAVE ON ENERGY ENERGY MANAGER PROGRAM",IF(VALUE(SUBSTITUTE(G100,"kW",""))=0,'IESO Reported Results'!M100*'NTG Ratio References'!$G$7,0),0))</f>
        <v>0</v>
      </c>
      <c r="L100" s="10">
        <f t="shared" si="8"/>
        <v>0.41</v>
      </c>
      <c r="M100" s="11">
        <f t="shared" si="9"/>
        <v>732</v>
      </c>
      <c r="N100" s="15">
        <f>IFERROR(VLOOKUP(J100&amp;D100,'NTG Ratio References'!A:F,4,0),1)</f>
        <v>0.78100000000000003</v>
      </c>
      <c r="O100" s="15">
        <f>IFERROR(VLOOKUP(J100&amp;D100,'NTG Ratio References'!A:F,5,0),1)</f>
        <v>0.81100000000000005</v>
      </c>
      <c r="P100" s="97">
        <f t="shared" si="10"/>
        <v>0.32020999999999999</v>
      </c>
      <c r="Q100" s="97">
        <f t="shared" si="11"/>
        <v>593.65200000000004</v>
      </c>
    </row>
    <row r="101" spans="1:17">
      <c r="A101" s="96" t="s">
        <v>141</v>
      </c>
      <c r="B101" s="111" t="s">
        <v>8</v>
      </c>
      <c r="C101" s="111" t="s">
        <v>1639</v>
      </c>
      <c r="D101" s="111" t="s">
        <v>20</v>
      </c>
      <c r="E101" s="111" t="s">
        <v>49</v>
      </c>
      <c r="F101" s="113">
        <v>250</v>
      </c>
      <c r="G101" s="111" t="s">
        <v>72</v>
      </c>
      <c r="H101" s="111" t="s">
        <v>73</v>
      </c>
      <c r="I101" s="111" t="s">
        <v>12</v>
      </c>
      <c r="J101" s="116">
        <v>2020</v>
      </c>
      <c r="K101" s="11">
        <f>IF(D101="SAVE ON ENERGY RETROFIT PROGRAM",IF(VALUE(SUBSTITUTE(G101,"kW",""))=0,'IESO Reported Results'!M101*'NTG Ratio References'!$G$8,0),IF(D101="SAVE ON ENERGY ENERGY MANAGER PROGRAM",IF(VALUE(SUBSTITUTE(G101,"kW",""))=0,'IESO Reported Results'!M101*'NTG Ratio References'!$G$7,0),0))</f>
        <v>0</v>
      </c>
      <c r="L101" s="10">
        <f t="shared" si="8"/>
        <v>0.41</v>
      </c>
      <c r="M101" s="11">
        <f t="shared" si="9"/>
        <v>732</v>
      </c>
      <c r="N101" s="15">
        <f>IFERROR(VLOOKUP(J101&amp;D101,'NTG Ratio References'!A:F,4,0),1)</f>
        <v>0.69</v>
      </c>
      <c r="O101" s="15">
        <f>IFERROR(VLOOKUP(J101&amp;D101,'NTG Ratio References'!A:F,5,0),1)</f>
        <v>0.67700000000000005</v>
      </c>
      <c r="P101" s="97">
        <f t="shared" si="10"/>
        <v>0.28289999999999998</v>
      </c>
      <c r="Q101" s="97">
        <f t="shared" si="11"/>
        <v>495.56400000000002</v>
      </c>
    </row>
    <row r="102" spans="1:17">
      <c r="A102" s="96" t="s">
        <v>142</v>
      </c>
      <c r="B102" s="111" t="s">
        <v>8</v>
      </c>
      <c r="C102" s="111" t="s">
        <v>1639</v>
      </c>
      <c r="D102" s="111" t="s">
        <v>20</v>
      </c>
      <c r="E102" s="111" t="s">
        <v>25</v>
      </c>
      <c r="F102" s="113">
        <v>250</v>
      </c>
      <c r="G102" s="111" t="s">
        <v>72</v>
      </c>
      <c r="H102" s="111" t="s">
        <v>73</v>
      </c>
      <c r="I102" s="111" t="s">
        <v>12</v>
      </c>
      <c r="J102" s="116">
        <v>2019</v>
      </c>
      <c r="K102" s="11">
        <f>IF(D102="SAVE ON ENERGY RETROFIT PROGRAM",IF(VALUE(SUBSTITUTE(G102,"kW",""))=0,'IESO Reported Results'!M102*'NTG Ratio References'!$G$8,0),IF(D102="SAVE ON ENERGY ENERGY MANAGER PROGRAM",IF(VALUE(SUBSTITUTE(G102,"kW",""))=0,'IESO Reported Results'!M102*'NTG Ratio References'!$G$7,0),0))</f>
        <v>0</v>
      </c>
      <c r="L102" s="10">
        <f t="shared" si="8"/>
        <v>0.41</v>
      </c>
      <c r="M102" s="11">
        <f t="shared" si="9"/>
        <v>732</v>
      </c>
      <c r="N102" s="15">
        <f>IFERROR(VLOOKUP(J102&amp;D102,'NTG Ratio References'!A:F,4,0),1)</f>
        <v>0.78100000000000003</v>
      </c>
      <c r="O102" s="15">
        <f>IFERROR(VLOOKUP(J102&amp;D102,'NTG Ratio References'!A:F,5,0),1)</f>
        <v>0.81100000000000005</v>
      </c>
      <c r="P102" s="97">
        <f t="shared" si="10"/>
        <v>0.32020999999999999</v>
      </c>
      <c r="Q102" s="97">
        <f t="shared" si="11"/>
        <v>593.65200000000004</v>
      </c>
    </row>
    <row r="103" spans="1:17">
      <c r="A103" s="96" t="s">
        <v>143</v>
      </c>
      <c r="B103" s="111" t="s">
        <v>8</v>
      </c>
      <c r="C103" s="111" t="s">
        <v>1639</v>
      </c>
      <c r="D103" s="111" t="s">
        <v>20</v>
      </c>
      <c r="E103" s="111" t="s">
        <v>21</v>
      </c>
      <c r="F103" s="113">
        <v>250</v>
      </c>
      <c r="G103" s="111" t="s">
        <v>72</v>
      </c>
      <c r="H103" s="111" t="s">
        <v>73</v>
      </c>
      <c r="I103" s="111" t="s">
        <v>12</v>
      </c>
      <c r="J103" s="116">
        <v>2019</v>
      </c>
      <c r="K103" s="11">
        <f>IF(D103="SAVE ON ENERGY RETROFIT PROGRAM",IF(VALUE(SUBSTITUTE(G103,"kW",""))=0,'IESO Reported Results'!M103*'NTG Ratio References'!$G$8,0),IF(D103="SAVE ON ENERGY ENERGY MANAGER PROGRAM",IF(VALUE(SUBSTITUTE(G103,"kW",""))=0,'IESO Reported Results'!M103*'NTG Ratio References'!$G$7,0),0))</f>
        <v>0</v>
      </c>
      <c r="L103" s="10">
        <f t="shared" si="8"/>
        <v>0.41</v>
      </c>
      <c r="M103" s="11">
        <f t="shared" si="9"/>
        <v>732</v>
      </c>
      <c r="N103" s="15">
        <f>IFERROR(VLOOKUP(J103&amp;D103,'NTG Ratio References'!A:F,4,0),1)</f>
        <v>0.78100000000000003</v>
      </c>
      <c r="O103" s="15">
        <f>IFERROR(VLOOKUP(J103&amp;D103,'NTG Ratio References'!A:F,5,0),1)</f>
        <v>0.81100000000000005</v>
      </c>
      <c r="P103" s="97">
        <f t="shared" si="10"/>
        <v>0.32020999999999999</v>
      </c>
      <c r="Q103" s="97">
        <f t="shared" si="11"/>
        <v>593.65200000000004</v>
      </c>
    </row>
    <row r="104" spans="1:17">
      <c r="A104" s="96" t="s">
        <v>144</v>
      </c>
      <c r="B104" s="111" t="s">
        <v>8</v>
      </c>
      <c r="C104" s="111" t="s">
        <v>1639</v>
      </c>
      <c r="D104" s="111" t="s">
        <v>20</v>
      </c>
      <c r="E104" s="111" t="s">
        <v>27</v>
      </c>
      <c r="F104" s="113">
        <v>250</v>
      </c>
      <c r="G104" s="111" t="s">
        <v>72</v>
      </c>
      <c r="H104" s="111" t="s">
        <v>73</v>
      </c>
      <c r="I104" s="111" t="s">
        <v>12</v>
      </c>
      <c r="J104" s="116">
        <v>2019</v>
      </c>
      <c r="K104" s="11">
        <f>IF(D104="SAVE ON ENERGY RETROFIT PROGRAM",IF(VALUE(SUBSTITUTE(G104,"kW",""))=0,'IESO Reported Results'!M104*'NTG Ratio References'!$G$8,0),IF(D104="SAVE ON ENERGY ENERGY MANAGER PROGRAM",IF(VALUE(SUBSTITUTE(G104,"kW",""))=0,'IESO Reported Results'!M104*'NTG Ratio References'!$G$7,0),0))</f>
        <v>0</v>
      </c>
      <c r="L104" s="10">
        <f t="shared" si="8"/>
        <v>0.41</v>
      </c>
      <c r="M104" s="11">
        <f t="shared" si="9"/>
        <v>732</v>
      </c>
      <c r="N104" s="15">
        <f>IFERROR(VLOOKUP(J104&amp;D104,'NTG Ratio References'!A:F,4,0),1)</f>
        <v>0.78100000000000003</v>
      </c>
      <c r="O104" s="15">
        <f>IFERROR(VLOOKUP(J104&amp;D104,'NTG Ratio References'!A:F,5,0),1)</f>
        <v>0.81100000000000005</v>
      </c>
      <c r="P104" s="97">
        <f t="shared" si="10"/>
        <v>0.32020999999999999</v>
      </c>
      <c r="Q104" s="97">
        <f t="shared" si="11"/>
        <v>593.65200000000004</v>
      </c>
    </row>
    <row r="105" spans="1:17">
      <c r="A105" s="96" t="s">
        <v>145</v>
      </c>
      <c r="B105" s="111" t="s">
        <v>8</v>
      </c>
      <c r="C105" s="111" t="s">
        <v>1639</v>
      </c>
      <c r="D105" s="111" t="s">
        <v>20</v>
      </c>
      <c r="E105" s="111" t="s">
        <v>25</v>
      </c>
      <c r="F105" s="113">
        <v>250</v>
      </c>
      <c r="G105" s="111" t="s">
        <v>72</v>
      </c>
      <c r="H105" s="111" t="s">
        <v>73</v>
      </c>
      <c r="I105" s="111" t="s">
        <v>12</v>
      </c>
      <c r="J105" s="116">
        <v>2019</v>
      </c>
      <c r="K105" s="11">
        <f>IF(D105="SAVE ON ENERGY RETROFIT PROGRAM",IF(VALUE(SUBSTITUTE(G105,"kW",""))=0,'IESO Reported Results'!M105*'NTG Ratio References'!$G$8,0),IF(D105="SAVE ON ENERGY ENERGY MANAGER PROGRAM",IF(VALUE(SUBSTITUTE(G105,"kW",""))=0,'IESO Reported Results'!M105*'NTG Ratio References'!$G$7,0),0))</f>
        <v>0</v>
      </c>
      <c r="L105" s="10">
        <f t="shared" si="8"/>
        <v>0.41</v>
      </c>
      <c r="M105" s="11">
        <f t="shared" si="9"/>
        <v>732</v>
      </c>
      <c r="N105" s="15">
        <f>IFERROR(VLOOKUP(J105&amp;D105,'NTG Ratio References'!A:F,4,0),1)</f>
        <v>0.78100000000000003</v>
      </c>
      <c r="O105" s="15">
        <f>IFERROR(VLOOKUP(J105&amp;D105,'NTG Ratio References'!A:F,5,0),1)</f>
        <v>0.81100000000000005</v>
      </c>
      <c r="P105" s="97">
        <f t="shared" si="10"/>
        <v>0.32020999999999999</v>
      </c>
      <c r="Q105" s="97">
        <f t="shared" si="11"/>
        <v>593.65200000000004</v>
      </c>
    </row>
    <row r="106" spans="1:17">
      <c r="A106" s="96" t="s">
        <v>146</v>
      </c>
      <c r="B106" s="111" t="s">
        <v>8</v>
      </c>
      <c r="C106" s="111" t="s">
        <v>1639</v>
      </c>
      <c r="D106" s="111" t="s">
        <v>20</v>
      </c>
      <c r="E106" s="111" t="s">
        <v>27</v>
      </c>
      <c r="F106" s="113">
        <v>250</v>
      </c>
      <c r="G106" s="111" t="s">
        <v>72</v>
      </c>
      <c r="H106" s="111" t="s">
        <v>73</v>
      </c>
      <c r="I106" s="111" t="s">
        <v>12</v>
      </c>
      <c r="J106" s="116">
        <v>2019</v>
      </c>
      <c r="K106" s="11">
        <f>IF(D106="SAVE ON ENERGY RETROFIT PROGRAM",IF(VALUE(SUBSTITUTE(G106,"kW",""))=0,'IESO Reported Results'!M106*'NTG Ratio References'!$G$8,0),IF(D106="SAVE ON ENERGY ENERGY MANAGER PROGRAM",IF(VALUE(SUBSTITUTE(G106,"kW",""))=0,'IESO Reported Results'!M106*'NTG Ratio References'!$G$7,0),0))</f>
        <v>0</v>
      </c>
      <c r="L106" s="10">
        <f t="shared" si="8"/>
        <v>0.41</v>
      </c>
      <c r="M106" s="11">
        <f t="shared" si="9"/>
        <v>732</v>
      </c>
      <c r="N106" s="15">
        <f>IFERROR(VLOOKUP(J106&amp;D106,'NTG Ratio References'!A:F,4,0),1)</f>
        <v>0.78100000000000003</v>
      </c>
      <c r="O106" s="15">
        <f>IFERROR(VLOOKUP(J106&amp;D106,'NTG Ratio References'!A:F,5,0),1)</f>
        <v>0.81100000000000005</v>
      </c>
      <c r="P106" s="97">
        <f t="shared" si="10"/>
        <v>0.32020999999999999</v>
      </c>
      <c r="Q106" s="97">
        <f t="shared" si="11"/>
        <v>593.65200000000004</v>
      </c>
    </row>
    <row r="107" spans="1:17">
      <c r="A107" s="96" t="s">
        <v>147</v>
      </c>
      <c r="B107" s="111" t="s">
        <v>8</v>
      </c>
      <c r="C107" s="111" t="s">
        <v>1639</v>
      </c>
      <c r="D107" s="111" t="s">
        <v>20</v>
      </c>
      <c r="E107" s="111" t="s">
        <v>27</v>
      </c>
      <c r="F107" s="113">
        <v>850</v>
      </c>
      <c r="G107" s="111" t="s">
        <v>113</v>
      </c>
      <c r="H107" s="111" t="s">
        <v>114</v>
      </c>
      <c r="I107" s="111" t="s">
        <v>12</v>
      </c>
      <c r="J107" s="116">
        <v>2019</v>
      </c>
      <c r="K107" s="11">
        <f>IF(D107="SAVE ON ENERGY RETROFIT PROGRAM",IF(VALUE(SUBSTITUTE(G107,"kW",""))=0,'IESO Reported Results'!M107*'NTG Ratio References'!$G$8,0),IF(D107="SAVE ON ENERGY ENERGY MANAGER PROGRAM",IF(VALUE(SUBSTITUTE(G107,"kW",""))=0,'IESO Reported Results'!M107*'NTG Ratio References'!$G$7,0),0))</f>
        <v>0</v>
      </c>
      <c r="L107" s="10">
        <f t="shared" si="8"/>
        <v>0.59</v>
      </c>
      <c r="M107" s="11">
        <f t="shared" si="9"/>
        <v>864</v>
      </c>
      <c r="N107" s="15">
        <f>IFERROR(VLOOKUP(J107&amp;D107,'NTG Ratio References'!A:F,4,0),1)</f>
        <v>0.78100000000000003</v>
      </c>
      <c r="O107" s="15">
        <f>IFERROR(VLOOKUP(J107&amp;D107,'NTG Ratio References'!A:F,5,0),1)</f>
        <v>0.81100000000000005</v>
      </c>
      <c r="P107" s="97">
        <f t="shared" si="10"/>
        <v>0.46078999999999998</v>
      </c>
      <c r="Q107" s="97">
        <f t="shared" si="11"/>
        <v>700.70400000000006</v>
      </c>
    </row>
    <row r="108" spans="1:17">
      <c r="A108" s="96" t="s">
        <v>148</v>
      </c>
      <c r="B108" s="111" t="s">
        <v>8</v>
      </c>
      <c r="C108" s="111" t="s">
        <v>1639</v>
      </c>
      <c r="D108" s="111" t="s">
        <v>20</v>
      </c>
      <c r="E108" s="111" t="s">
        <v>27</v>
      </c>
      <c r="F108" s="113">
        <v>250</v>
      </c>
      <c r="G108" s="111" t="s">
        <v>72</v>
      </c>
      <c r="H108" s="111" t="s">
        <v>73</v>
      </c>
      <c r="I108" s="111" t="s">
        <v>12</v>
      </c>
      <c r="J108" s="116">
        <v>2019</v>
      </c>
      <c r="K108" s="11">
        <f>IF(D108="SAVE ON ENERGY RETROFIT PROGRAM",IF(VALUE(SUBSTITUTE(G108,"kW",""))=0,'IESO Reported Results'!M108*'NTG Ratio References'!$G$8,0),IF(D108="SAVE ON ENERGY ENERGY MANAGER PROGRAM",IF(VALUE(SUBSTITUTE(G108,"kW",""))=0,'IESO Reported Results'!M108*'NTG Ratio References'!$G$7,0),0))</f>
        <v>0</v>
      </c>
      <c r="L108" s="10">
        <f t="shared" si="8"/>
        <v>0.41</v>
      </c>
      <c r="M108" s="11">
        <f t="shared" si="9"/>
        <v>732</v>
      </c>
      <c r="N108" s="15">
        <f>IFERROR(VLOOKUP(J108&amp;D108,'NTG Ratio References'!A:F,4,0),1)</f>
        <v>0.78100000000000003</v>
      </c>
      <c r="O108" s="15">
        <f>IFERROR(VLOOKUP(J108&amp;D108,'NTG Ratio References'!A:F,5,0),1)</f>
        <v>0.81100000000000005</v>
      </c>
      <c r="P108" s="97">
        <f t="shared" si="10"/>
        <v>0.32020999999999999</v>
      </c>
      <c r="Q108" s="97">
        <f t="shared" si="11"/>
        <v>593.65200000000004</v>
      </c>
    </row>
    <row r="109" spans="1:17">
      <c r="A109" s="96" t="s">
        <v>149</v>
      </c>
      <c r="B109" s="111" t="s">
        <v>8</v>
      </c>
      <c r="C109" s="111" t="s">
        <v>1639</v>
      </c>
      <c r="D109" s="111" t="s">
        <v>20</v>
      </c>
      <c r="E109" s="111" t="s">
        <v>25</v>
      </c>
      <c r="F109" s="113">
        <v>250</v>
      </c>
      <c r="G109" s="111" t="s">
        <v>72</v>
      </c>
      <c r="H109" s="111" t="s">
        <v>73</v>
      </c>
      <c r="I109" s="111" t="s">
        <v>12</v>
      </c>
      <c r="J109" s="116">
        <v>2019</v>
      </c>
      <c r="K109" s="11">
        <f>IF(D109="SAVE ON ENERGY RETROFIT PROGRAM",IF(VALUE(SUBSTITUTE(G109,"kW",""))=0,'IESO Reported Results'!M109*'NTG Ratio References'!$G$8,0),IF(D109="SAVE ON ENERGY ENERGY MANAGER PROGRAM",IF(VALUE(SUBSTITUTE(G109,"kW",""))=0,'IESO Reported Results'!M109*'NTG Ratio References'!$G$7,0),0))</f>
        <v>0</v>
      </c>
      <c r="L109" s="10">
        <f t="shared" si="8"/>
        <v>0.41</v>
      </c>
      <c r="M109" s="11">
        <f t="shared" si="9"/>
        <v>732</v>
      </c>
      <c r="N109" s="15">
        <f>IFERROR(VLOOKUP(J109&amp;D109,'NTG Ratio References'!A:F,4,0),1)</f>
        <v>0.78100000000000003</v>
      </c>
      <c r="O109" s="15">
        <f>IFERROR(VLOOKUP(J109&amp;D109,'NTG Ratio References'!A:F,5,0),1)</f>
        <v>0.81100000000000005</v>
      </c>
      <c r="P109" s="97">
        <f t="shared" si="10"/>
        <v>0.32020999999999999</v>
      </c>
      <c r="Q109" s="97">
        <f t="shared" si="11"/>
        <v>593.65200000000004</v>
      </c>
    </row>
    <row r="110" spans="1:17">
      <c r="A110" s="96" t="s">
        <v>169</v>
      </c>
      <c r="B110" s="111" t="s">
        <v>8</v>
      </c>
      <c r="C110" s="111" t="s">
        <v>1865</v>
      </c>
      <c r="D110" s="111" t="s">
        <v>55</v>
      </c>
      <c r="E110" s="111" t="s">
        <v>10</v>
      </c>
      <c r="F110" s="113">
        <v>7080</v>
      </c>
      <c r="G110" s="111" t="s">
        <v>17</v>
      </c>
      <c r="H110" s="111" t="s">
        <v>170</v>
      </c>
      <c r="I110" s="111" t="s">
        <v>12</v>
      </c>
      <c r="J110" s="116">
        <v>2019</v>
      </c>
      <c r="K110" s="11">
        <f>IF(D110="SAVE ON ENERGY RETROFIT PROGRAM",IF(VALUE(SUBSTITUTE(G110,"kW",""))=0,'IESO Reported Results'!M110*'NTG Ratio References'!$G$8,0),IF(D110="SAVE ON ENERGY ENERGY MANAGER PROGRAM",IF(VALUE(SUBSTITUTE(G110,"kW",""))=0,'IESO Reported Results'!M110*'NTG Ratio References'!$G$7,0),0))</f>
        <v>7.839667566706078</v>
      </c>
      <c r="L110" s="10">
        <f t="shared" si="8"/>
        <v>7.839667566706078</v>
      </c>
      <c r="M110" s="11">
        <f t="shared" si="9"/>
        <v>47082</v>
      </c>
      <c r="N110" s="15">
        <f>IFERROR(VLOOKUP(J110&amp;D110,'NTG Ratio References'!A:F,4,0),1)</f>
        <v>0.84</v>
      </c>
      <c r="O110" s="15">
        <f>IFERROR(VLOOKUP(J110&amp;D110,'NTG Ratio References'!A:F,5,0),1)</f>
        <v>0.81599999999999995</v>
      </c>
      <c r="P110" s="97">
        <f t="shared" si="10"/>
        <v>6.5853207560331048</v>
      </c>
      <c r="Q110" s="97">
        <f t="shared" si="11"/>
        <v>38418.911999999997</v>
      </c>
    </row>
    <row r="111" spans="1:17">
      <c r="A111" s="96" t="s">
        <v>193</v>
      </c>
      <c r="B111" s="111" t="s">
        <v>8</v>
      </c>
      <c r="C111" s="111" t="s">
        <v>1865</v>
      </c>
      <c r="D111" s="111" t="s">
        <v>55</v>
      </c>
      <c r="E111" s="111" t="s">
        <v>10</v>
      </c>
      <c r="F111" s="113">
        <v>39801.47</v>
      </c>
      <c r="G111" s="111" t="s">
        <v>17</v>
      </c>
      <c r="H111" s="111" t="s">
        <v>15</v>
      </c>
      <c r="I111" s="111" t="s">
        <v>12</v>
      </c>
      <c r="J111" s="116">
        <v>2019</v>
      </c>
      <c r="K111" s="11">
        <f>IF(D111="SAVE ON ENERGY RETROFIT PROGRAM",IF(VALUE(SUBSTITUTE(G111,"kW",""))=0,'IESO Reported Results'!M111*'NTG Ratio References'!$G$8,0),IF(D111="SAVE ON ENERGY ENERGY MANAGER PROGRAM",IF(VALUE(SUBSTITUTE(G111,"kW",""))=0,'IESO Reported Results'!M111*'NTG Ratio References'!$G$7,0),0))</f>
        <v>0</v>
      </c>
      <c r="L111" s="10">
        <f t="shared" si="8"/>
        <v>0</v>
      </c>
      <c r="M111" s="11">
        <f t="shared" si="9"/>
        <v>0</v>
      </c>
      <c r="N111" s="15">
        <f>IFERROR(VLOOKUP(J111&amp;D111,'NTG Ratio References'!A:F,4,0),1)</f>
        <v>0.84</v>
      </c>
      <c r="O111" s="15">
        <f>IFERROR(VLOOKUP(J111&amp;D111,'NTG Ratio References'!A:F,5,0),1)</f>
        <v>0.81599999999999995</v>
      </c>
      <c r="P111" s="97">
        <f t="shared" si="10"/>
        <v>0</v>
      </c>
      <c r="Q111" s="97">
        <f t="shared" si="11"/>
        <v>0</v>
      </c>
    </row>
    <row r="112" spans="1:17">
      <c r="A112" s="96" t="s">
        <v>203</v>
      </c>
      <c r="B112" s="111" t="s">
        <v>8</v>
      </c>
      <c r="C112" s="111" t="s">
        <v>1865</v>
      </c>
      <c r="D112" s="111" t="s">
        <v>55</v>
      </c>
      <c r="E112" s="111" t="s">
        <v>10</v>
      </c>
      <c r="F112" s="113">
        <v>50771</v>
      </c>
      <c r="G112" s="111" t="s">
        <v>17</v>
      </c>
      <c r="H112" s="111" t="s">
        <v>15</v>
      </c>
      <c r="I112" s="111" t="s">
        <v>12</v>
      </c>
      <c r="J112" s="116">
        <v>2019</v>
      </c>
      <c r="K112" s="11">
        <f>IF(D112="SAVE ON ENERGY RETROFIT PROGRAM",IF(VALUE(SUBSTITUTE(G112,"kW",""))=0,'IESO Reported Results'!M112*'NTG Ratio References'!$G$8,0),IF(D112="SAVE ON ENERGY ENERGY MANAGER PROGRAM",IF(VALUE(SUBSTITUTE(G112,"kW",""))=0,'IESO Reported Results'!M112*'NTG Ratio References'!$G$7,0),0))</f>
        <v>0</v>
      </c>
      <c r="L112" s="10">
        <f t="shared" si="8"/>
        <v>0</v>
      </c>
      <c r="M112" s="11">
        <f t="shared" si="9"/>
        <v>0</v>
      </c>
      <c r="N112" s="15">
        <f>IFERROR(VLOOKUP(J112&amp;D112,'NTG Ratio References'!A:F,4,0),1)</f>
        <v>0.84</v>
      </c>
      <c r="O112" s="15">
        <f>IFERROR(VLOOKUP(J112&amp;D112,'NTG Ratio References'!A:F,5,0),1)</f>
        <v>0.81599999999999995</v>
      </c>
      <c r="P112" s="97">
        <f t="shared" si="10"/>
        <v>0</v>
      </c>
      <c r="Q112" s="97">
        <f t="shared" si="11"/>
        <v>0</v>
      </c>
    </row>
    <row r="113" spans="1:17">
      <c r="A113" s="96" t="s">
        <v>206</v>
      </c>
      <c r="B113" s="111" t="s">
        <v>8</v>
      </c>
      <c r="C113" s="111" t="s">
        <v>1661</v>
      </c>
      <c r="D113" s="111" t="s">
        <v>55</v>
      </c>
      <c r="E113" s="111" t="s">
        <v>207</v>
      </c>
      <c r="F113" s="113">
        <v>1408</v>
      </c>
      <c r="G113" s="111" t="s">
        <v>17</v>
      </c>
      <c r="H113" s="111" t="s">
        <v>208</v>
      </c>
      <c r="I113" s="111" t="s">
        <v>12</v>
      </c>
      <c r="J113" s="116">
        <v>2021</v>
      </c>
      <c r="K113" s="11">
        <f>IF(D113="SAVE ON ENERGY RETROFIT PROGRAM",IF(VALUE(SUBSTITUTE(G113,"kW",""))=0,'IESO Reported Results'!M113*'NTG Ratio References'!$G$8,0),IF(D113="SAVE ON ENERGY ENERGY MANAGER PROGRAM",IF(VALUE(SUBSTITUTE(G113,"kW",""))=0,'IESO Reported Results'!M113*'NTG Ratio References'!$G$7,0),0))</f>
        <v>1.5558781220700393</v>
      </c>
      <c r="L113" s="10">
        <f t="shared" si="8"/>
        <v>1.5558781220700393</v>
      </c>
      <c r="M113" s="11">
        <f t="shared" si="9"/>
        <v>9344</v>
      </c>
      <c r="N113" s="15">
        <f>IFERROR(VLOOKUP(J113&amp;D113,'NTG Ratio References'!A:F,4,0),1)</f>
        <v>0.81599999999999995</v>
      </c>
      <c r="O113" s="15">
        <f>IFERROR(VLOOKUP(J113&amp;D113,'NTG Ratio References'!A:F,5,0),1)</f>
        <v>0.84</v>
      </c>
      <c r="P113" s="97">
        <f t="shared" si="10"/>
        <v>1.269596547609152</v>
      </c>
      <c r="Q113" s="97">
        <f t="shared" si="11"/>
        <v>7848.96</v>
      </c>
    </row>
    <row r="114" spans="1:17">
      <c r="A114" s="96" t="s">
        <v>225</v>
      </c>
      <c r="B114" s="111" t="s">
        <v>8</v>
      </c>
      <c r="C114" s="111" t="s">
        <v>1663</v>
      </c>
      <c r="D114" s="111" t="s">
        <v>55</v>
      </c>
      <c r="E114" s="111" t="s">
        <v>10</v>
      </c>
      <c r="F114" s="113">
        <v>22955</v>
      </c>
      <c r="G114" s="111" t="s">
        <v>17</v>
      </c>
      <c r="H114" s="111" t="s">
        <v>15</v>
      </c>
      <c r="I114" s="111" t="s">
        <v>12</v>
      </c>
      <c r="J114" s="116">
        <v>2019</v>
      </c>
      <c r="K114" s="11">
        <f>IF(D114="SAVE ON ENERGY RETROFIT PROGRAM",IF(VALUE(SUBSTITUTE(G114,"kW",""))=0,'IESO Reported Results'!M114*'NTG Ratio References'!$G$8,0),IF(D114="SAVE ON ENERGY ENERGY MANAGER PROGRAM",IF(VALUE(SUBSTITUTE(G114,"kW",""))=0,'IESO Reported Results'!M114*'NTG Ratio References'!$G$7,0),0))</f>
        <v>0</v>
      </c>
      <c r="L114" s="10">
        <f t="shared" si="8"/>
        <v>0</v>
      </c>
      <c r="M114" s="11">
        <f t="shared" si="9"/>
        <v>0</v>
      </c>
      <c r="N114" s="15">
        <f>IFERROR(VLOOKUP(J114&amp;D114,'NTG Ratio References'!A:F,4,0),1)</f>
        <v>0.84</v>
      </c>
      <c r="O114" s="15">
        <f>IFERROR(VLOOKUP(J114&amp;D114,'NTG Ratio References'!A:F,5,0),1)</f>
        <v>0.81599999999999995</v>
      </c>
      <c r="P114" s="97">
        <f t="shared" si="10"/>
        <v>0</v>
      </c>
      <c r="Q114" s="97">
        <f t="shared" si="11"/>
        <v>0</v>
      </c>
    </row>
    <row r="115" spans="1:17">
      <c r="A115" s="96" t="s">
        <v>227</v>
      </c>
      <c r="B115" s="111" t="s">
        <v>8</v>
      </c>
      <c r="C115" s="111" t="s">
        <v>1663</v>
      </c>
      <c r="D115" s="111" t="s">
        <v>55</v>
      </c>
      <c r="E115" s="111" t="s">
        <v>10</v>
      </c>
      <c r="F115" s="113">
        <v>16685</v>
      </c>
      <c r="G115" s="111" t="s">
        <v>228</v>
      </c>
      <c r="H115" s="111" t="s">
        <v>229</v>
      </c>
      <c r="I115" s="111" t="s">
        <v>12</v>
      </c>
      <c r="J115" s="116">
        <v>2019</v>
      </c>
      <c r="K115" s="11">
        <f>IF(D115="SAVE ON ENERGY RETROFIT PROGRAM",IF(VALUE(SUBSTITUTE(G115,"kW",""))=0,'IESO Reported Results'!M115*'NTG Ratio References'!$G$8,0),IF(D115="SAVE ON ENERGY ENERGY MANAGER PROGRAM",IF(VALUE(SUBSTITUTE(G115,"kW",""))=0,'IESO Reported Results'!M115*'NTG Ratio References'!$G$7,0),0))</f>
        <v>0</v>
      </c>
      <c r="L115" s="10">
        <f t="shared" si="8"/>
        <v>27.21</v>
      </c>
      <c r="M115" s="11">
        <f t="shared" si="9"/>
        <v>112784</v>
      </c>
      <c r="N115" s="15">
        <f>IFERROR(VLOOKUP(J115&amp;D115,'NTG Ratio References'!A:F,4,0),1)</f>
        <v>0.84</v>
      </c>
      <c r="O115" s="15">
        <f>IFERROR(VLOOKUP(J115&amp;D115,'NTG Ratio References'!A:F,5,0),1)</f>
        <v>0.81599999999999995</v>
      </c>
      <c r="P115" s="97">
        <f t="shared" si="10"/>
        <v>22.856400000000001</v>
      </c>
      <c r="Q115" s="97">
        <f t="shared" si="11"/>
        <v>92031.743999999992</v>
      </c>
    </row>
    <row r="116" spans="1:17">
      <c r="A116" s="96" t="s">
        <v>232</v>
      </c>
      <c r="B116" s="111" t="s">
        <v>8</v>
      </c>
      <c r="C116" s="111" t="s">
        <v>1663</v>
      </c>
      <c r="D116" s="111" t="s">
        <v>55</v>
      </c>
      <c r="E116" s="111" t="s">
        <v>10</v>
      </c>
      <c r="F116" s="113">
        <v>3528</v>
      </c>
      <c r="G116" s="111" t="s">
        <v>17</v>
      </c>
      <c r="H116" s="111" t="s">
        <v>233</v>
      </c>
      <c r="I116" s="111" t="s">
        <v>12</v>
      </c>
      <c r="J116" s="116">
        <v>2019</v>
      </c>
      <c r="K116" s="11">
        <f>IF(D116="SAVE ON ENERGY RETROFIT PROGRAM",IF(VALUE(SUBSTITUTE(G116,"kW",""))=0,'IESO Reported Results'!M116*'NTG Ratio References'!$G$8,0),IF(D116="SAVE ON ENERGY ENERGY MANAGER PROGRAM",IF(VALUE(SUBSTITUTE(G116,"kW",""))=0,'IESO Reported Results'!M116*'NTG Ratio References'!$G$7,0),0))</f>
        <v>3.9163370538406812</v>
      </c>
      <c r="L116" s="10">
        <f t="shared" si="8"/>
        <v>3.9163370538406812</v>
      </c>
      <c r="M116" s="11">
        <f t="shared" si="9"/>
        <v>23520</v>
      </c>
      <c r="N116" s="15">
        <f>IFERROR(VLOOKUP(J116&amp;D116,'NTG Ratio References'!A:F,4,0),1)</f>
        <v>0.84</v>
      </c>
      <c r="O116" s="15">
        <f>IFERROR(VLOOKUP(J116&amp;D116,'NTG Ratio References'!A:F,5,0),1)</f>
        <v>0.81599999999999995</v>
      </c>
      <c r="P116" s="97">
        <f t="shared" si="10"/>
        <v>3.2897231252261721</v>
      </c>
      <c r="Q116" s="97">
        <f t="shared" si="11"/>
        <v>19192.32</v>
      </c>
    </row>
    <row r="117" spans="1:17">
      <c r="A117" s="96" t="s">
        <v>241</v>
      </c>
      <c r="B117" s="111" t="s">
        <v>8</v>
      </c>
      <c r="C117" s="111" t="s">
        <v>1663</v>
      </c>
      <c r="D117" s="111" t="s">
        <v>55</v>
      </c>
      <c r="E117" s="111" t="s">
        <v>242</v>
      </c>
      <c r="F117" s="113">
        <v>51395.33</v>
      </c>
      <c r="G117" s="111" t="s">
        <v>243</v>
      </c>
      <c r="H117" s="111" t="s">
        <v>244</v>
      </c>
      <c r="I117" s="111" t="s">
        <v>12</v>
      </c>
      <c r="J117" s="116">
        <v>2021</v>
      </c>
      <c r="K117" s="11">
        <f>IF(D117="SAVE ON ENERGY RETROFIT PROGRAM",IF(VALUE(SUBSTITUTE(G117,"kW",""))=0,'IESO Reported Results'!M117*'NTG Ratio References'!$G$8,0),IF(D117="SAVE ON ENERGY ENERGY MANAGER PROGRAM",IF(VALUE(SUBSTITUTE(G117,"kW",""))=0,'IESO Reported Results'!M117*'NTG Ratio References'!$G$7,0),0))</f>
        <v>0</v>
      </c>
      <c r="L117" s="10">
        <f t="shared" si="8"/>
        <v>58</v>
      </c>
      <c r="M117" s="11">
        <f t="shared" si="9"/>
        <v>513953</v>
      </c>
      <c r="N117" s="15">
        <f>IFERROR(VLOOKUP(J117&amp;D117,'NTG Ratio References'!A:F,4,0),1)</f>
        <v>0.81599999999999995</v>
      </c>
      <c r="O117" s="15">
        <f>IFERROR(VLOOKUP(J117&amp;D117,'NTG Ratio References'!A:F,5,0),1)</f>
        <v>0.84</v>
      </c>
      <c r="P117" s="97">
        <f t="shared" si="10"/>
        <v>47.327999999999996</v>
      </c>
      <c r="Q117" s="97">
        <f t="shared" si="11"/>
        <v>431720.51999999996</v>
      </c>
    </row>
    <row r="118" spans="1:17">
      <c r="A118" s="96" t="s">
        <v>247</v>
      </c>
      <c r="B118" s="111" t="s">
        <v>8</v>
      </c>
      <c r="C118" s="111" t="s">
        <v>1661</v>
      </c>
      <c r="D118" s="111" t="s">
        <v>55</v>
      </c>
      <c r="E118" s="111" t="s">
        <v>10</v>
      </c>
      <c r="F118" s="113">
        <v>2716</v>
      </c>
      <c r="G118" s="111" t="s">
        <v>17</v>
      </c>
      <c r="H118" s="111" t="s">
        <v>15</v>
      </c>
      <c r="I118" s="111" t="s">
        <v>12</v>
      </c>
      <c r="J118" s="116">
        <v>2019</v>
      </c>
      <c r="K118" s="11">
        <f>IF(D118="SAVE ON ENERGY RETROFIT PROGRAM",IF(VALUE(SUBSTITUTE(G118,"kW",""))=0,'IESO Reported Results'!M118*'NTG Ratio References'!$G$8,0),IF(D118="SAVE ON ENERGY ENERGY MANAGER PROGRAM",IF(VALUE(SUBSTITUTE(G118,"kW",""))=0,'IESO Reported Results'!M118*'NTG Ratio References'!$G$7,0),0))</f>
        <v>0</v>
      </c>
      <c r="L118" s="10">
        <f t="shared" si="8"/>
        <v>0</v>
      </c>
      <c r="M118" s="11">
        <f t="shared" si="9"/>
        <v>0</v>
      </c>
      <c r="N118" s="15">
        <f>IFERROR(VLOOKUP(J118&amp;D118,'NTG Ratio References'!A:F,4,0),1)</f>
        <v>0.84</v>
      </c>
      <c r="O118" s="15">
        <f>IFERROR(VLOOKUP(J118&amp;D118,'NTG Ratio References'!A:F,5,0),1)</f>
        <v>0.81599999999999995</v>
      </c>
      <c r="P118" s="97">
        <f t="shared" si="10"/>
        <v>0</v>
      </c>
      <c r="Q118" s="97">
        <f t="shared" si="11"/>
        <v>0</v>
      </c>
    </row>
    <row r="119" spans="1:17">
      <c r="A119" s="96" t="s">
        <v>247</v>
      </c>
      <c r="B119" s="111" t="s">
        <v>8</v>
      </c>
      <c r="C119" s="111" t="s">
        <v>1661</v>
      </c>
      <c r="D119" s="111" t="s">
        <v>55</v>
      </c>
      <c r="E119" s="111" t="s">
        <v>10</v>
      </c>
      <c r="F119" s="113">
        <v>994</v>
      </c>
      <c r="G119" s="111" t="s">
        <v>17</v>
      </c>
      <c r="H119" s="111" t="s">
        <v>15</v>
      </c>
      <c r="I119" s="111" t="s">
        <v>12</v>
      </c>
      <c r="J119" s="116">
        <v>2019</v>
      </c>
      <c r="K119" s="11">
        <f>IF(D119="SAVE ON ENERGY RETROFIT PROGRAM",IF(VALUE(SUBSTITUTE(G119,"kW",""))=0,'IESO Reported Results'!M119*'NTG Ratio References'!$G$8,0),IF(D119="SAVE ON ENERGY ENERGY MANAGER PROGRAM",IF(VALUE(SUBSTITUTE(G119,"kW",""))=0,'IESO Reported Results'!M119*'NTG Ratio References'!$G$7,0),0))</f>
        <v>0</v>
      </c>
      <c r="L119" s="10">
        <f t="shared" si="8"/>
        <v>0</v>
      </c>
      <c r="M119" s="11">
        <f t="shared" si="9"/>
        <v>0</v>
      </c>
      <c r="N119" s="15">
        <f>IFERROR(VLOOKUP(J119&amp;D119,'NTG Ratio References'!A:F,4,0),1)</f>
        <v>0.84</v>
      </c>
      <c r="O119" s="15">
        <f>IFERROR(VLOOKUP(J119&amp;D119,'NTG Ratio References'!A:F,5,0),1)</f>
        <v>0.81599999999999995</v>
      </c>
      <c r="P119" s="97">
        <f t="shared" si="10"/>
        <v>0</v>
      </c>
      <c r="Q119" s="97">
        <f t="shared" si="11"/>
        <v>0</v>
      </c>
    </row>
    <row r="120" spans="1:17">
      <c r="A120" s="111" t="s">
        <v>1751</v>
      </c>
      <c r="B120" s="111" t="s">
        <v>8</v>
      </c>
      <c r="C120" s="111" t="s">
        <v>1661</v>
      </c>
      <c r="D120" s="96" t="s">
        <v>55</v>
      </c>
      <c r="E120" s="111" t="s">
        <v>10</v>
      </c>
      <c r="F120" s="114">
        <v>10676</v>
      </c>
      <c r="G120" s="96" t="s">
        <v>17</v>
      </c>
      <c r="H120" s="96" t="s">
        <v>15</v>
      </c>
      <c r="I120" s="96" t="s">
        <v>12</v>
      </c>
      <c r="J120" s="116">
        <v>2019</v>
      </c>
      <c r="K120" s="11">
        <f>IF(D120="SAVE ON ENERGY RETROFIT PROGRAM",IF(VALUE(SUBSTITUTE(G120,"kW",""))=0,'IESO Reported Results'!M120*'NTG Ratio References'!$G$8,0),IF(D120="SAVE ON ENERGY ENERGY MANAGER PROGRAM",IF(VALUE(SUBSTITUTE(G120,"kW",""))=0,'IESO Reported Results'!M120*'NTG Ratio References'!$G$7,0),0))</f>
        <v>0</v>
      </c>
      <c r="L120" s="10">
        <f t="shared" si="8"/>
        <v>0</v>
      </c>
      <c r="M120" s="11">
        <f t="shared" si="9"/>
        <v>0</v>
      </c>
      <c r="N120" s="15">
        <f>IFERROR(VLOOKUP(J120&amp;D120,'NTG Ratio References'!A:F,4,0),1)</f>
        <v>0.84</v>
      </c>
      <c r="O120" s="15">
        <f>IFERROR(VLOOKUP(J120&amp;D120,'NTG Ratio References'!A:F,5,0),1)</f>
        <v>0.81599999999999995</v>
      </c>
      <c r="P120" s="97">
        <f t="shared" si="10"/>
        <v>0</v>
      </c>
      <c r="Q120" s="97">
        <f t="shared" si="11"/>
        <v>0</v>
      </c>
    </row>
    <row r="121" spans="1:17">
      <c r="A121" s="96" t="s">
        <v>248</v>
      </c>
      <c r="B121" s="111" t="s">
        <v>8</v>
      </c>
      <c r="C121" s="111" t="s">
        <v>1663</v>
      </c>
      <c r="D121" s="111" t="s">
        <v>55</v>
      </c>
      <c r="E121" s="111" t="s">
        <v>10</v>
      </c>
      <c r="F121" s="113">
        <v>12215</v>
      </c>
      <c r="G121" s="111" t="s">
        <v>17</v>
      </c>
      <c r="H121" s="111" t="s">
        <v>249</v>
      </c>
      <c r="I121" s="111" t="s">
        <v>12</v>
      </c>
      <c r="J121" s="116">
        <v>2019</v>
      </c>
      <c r="K121" s="11">
        <f>IF(D121="SAVE ON ENERGY RETROFIT PROGRAM",IF(VALUE(SUBSTITUTE(G121,"kW",""))=0,'IESO Reported Results'!M121*'NTG Ratio References'!$G$8,0),IF(D121="SAVE ON ENERGY ENERGY MANAGER PROGRAM",IF(VALUE(SUBSTITUTE(G121,"kW",""))=0,'IESO Reported Results'!M121*'NTG Ratio References'!$G$7,0),0))</f>
        <v>13.536339475124334</v>
      </c>
      <c r="L121" s="10">
        <f t="shared" si="8"/>
        <v>13.536339475124334</v>
      </c>
      <c r="M121" s="11">
        <f t="shared" si="9"/>
        <v>81294</v>
      </c>
      <c r="N121" s="15">
        <f>IFERROR(VLOOKUP(J121&amp;D121,'NTG Ratio References'!A:F,4,0),1)</f>
        <v>0.84</v>
      </c>
      <c r="O121" s="15">
        <f>IFERROR(VLOOKUP(J121&amp;D121,'NTG Ratio References'!A:F,5,0),1)</f>
        <v>0.81599999999999995</v>
      </c>
      <c r="P121" s="97">
        <f t="shared" si="10"/>
        <v>11.370525159104441</v>
      </c>
      <c r="Q121" s="97">
        <f t="shared" si="11"/>
        <v>66335.903999999995</v>
      </c>
    </row>
    <row r="122" spans="1:17">
      <c r="A122" s="111" t="s">
        <v>1752</v>
      </c>
      <c r="B122" s="111" t="s">
        <v>8</v>
      </c>
      <c r="C122" s="111" t="s">
        <v>1661</v>
      </c>
      <c r="D122" s="96" t="s">
        <v>55</v>
      </c>
      <c r="E122" s="111" t="s">
        <v>10</v>
      </c>
      <c r="F122" s="114">
        <v>1080</v>
      </c>
      <c r="G122" s="96" t="s">
        <v>17</v>
      </c>
      <c r="H122" s="96" t="s">
        <v>15</v>
      </c>
      <c r="I122" s="96" t="s">
        <v>12</v>
      </c>
      <c r="J122" s="116">
        <v>2019</v>
      </c>
      <c r="K122" s="11">
        <f>IF(D122="SAVE ON ENERGY RETROFIT PROGRAM",IF(VALUE(SUBSTITUTE(G122,"kW",""))=0,'IESO Reported Results'!M122*'NTG Ratio References'!$G$8,0),IF(D122="SAVE ON ENERGY ENERGY MANAGER PROGRAM",IF(VALUE(SUBSTITUTE(G122,"kW",""))=0,'IESO Reported Results'!M122*'NTG Ratio References'!$G$7,0),0))</f>
        <v>0</v>
      </c>
      <c r="L122" s="10">
        <f t="shared" si="8"/>
        <v>0</v>
      </c>
      <c r="M122" s="11">
        <f t="shared" si="9"/>
        <v>0</v>
      </c>
      <c r="N122" s="15">
        <f>IFERROR(VLOOKUP(J122&amp;D122,'NTG Ratio References'!A:F,4,0),1)</f>
        <v>0.84</v>
      </c>
      <c r="O122" s="15">
        <f>IFERROR(VLOOKUP(J122&amp;D122,'NTG Ratio References'!A:F,5,0),1)</f>
        <v>0.81599999999999995</v>
      </c>
      <c r="P122" s="97">
        <f t="shared" si="10"/>
        <v>0</v>
      </c>
      <c r="Q122" s="97">
        <f t="shared" si="11"/>
        <v>0</v>
      </c>
    </row>
    <row r="123" spans="1:17">
      <c r="A123" s="96" t="s">
        <v>251</v>
      </c>
      <c r="B123" s="111" t="s">
        <v>8</v>
      </c>
      <c r="C123" s="111" t="s">
        <v>1661</v>
      </c>
      <c r="D123" s="111" t="s">
        <v>55</v>
      </c>
      <c r="E123" s="111" t="s">
        <v>10</v>
      </c>
      <c r="F123" s="113">
        <v>1008</v>
      </c>
      <c r="G123" s="111" t="s">
        <v>17</v>
      </c>
      <c r="H123" s="111" t="s">
        <v>15</v>
      </c>
      <c r="I123" s="111" t="s">
        <v>12</v>
      </c>
      <c r="J123" s="116">
        <v>2019</v>
      </c>
      <c r="K123" s="11">
        <f>IF(D123="SAVE ON ENERGY RETROFIT PROGRAM",IF(VALUE(SUBSTITUTE(G123,"kW",""))=0,'IESO Reported Results'!M123*'NTG Ratio References'!$G$8,0),IF(D123="SAVE ON ENERGY ENERGY MANAGER PROGRAM",IF(VALUE(SUBSTITUTE(G123,"kW",""))=0,'IESO Reported Results'!M123*'NTG Ratio References'!$G$7,0),0))</f>
        <v>0</v>
      </c>
      <c r="L123" s="10">
        <f t="shared" si="8"/>
        <v>0</v>
      </c>
      <c r="M123" s="11">
        <f t="shared" si="9"/>
        <v>0</v>
      </c>
      <c r="N123" s="15">
        <f>IFERROR(VLOOKUP(J123&amp;D123,'NTG Ratio References'!A:F,4,0),1)</f>
        <v>0.84</v>
      </c>
      <c r="O123" s="15">
        <f>IFERROR(VLOOKUP(J123&amp;D123,'NTG Ratio References'!A:F,5,0),1)</f>
        <v>0.81599999999999995</v>
      </c>
      <c r="P123" s="97">
        <f t="shared" si="10"/>
        <v>0</v>
      </c>
      <c r="Q123" s="97">
        <f t="shared" si="11"/>
        <v>0</v>
      </c>
    </row>
    <row r="124" spans="1:17">
      <c r="A124" s="96" t="s">
        <v>252</v>
      </c>
      <c r="B124" s="111" t="s">
        <v>8</v>
      </c>
      <c r="C124" s="111" t="s">
        <v>1661</v>
      </c>
      <c r="D124" s="111" t="s">
        <v>55</v>
      </c>
      <c r="E124" s="111" t="s">
        <v>10</v>
      </c>
      <c r="F124" s="113">
        <v>1143</v>
      </c>
      <c r="G124" s="111" t="s">
        <v>17</v>
      </c>
      <c r="H124" s="111" t="s">
        <v>253</v>
      </c>
      <c r="I124" s="111" t="s">
        <v>12</v>
      </c>
      <c r="J124" s="116">
        <v>2019</v>
      </c>
      <c r="K124" s="11">
        <f>IF(D124="SAVE ON ENERGY RETROFIT PROGRAM",IF(VALUE(SUBSTITUTE(G124,"kW",""))=0,'IESO Reported Results'!M124*'NTG Ratio References'!$G$8,0),IF(D124="SAVE ON ENERGY ENERGY MANAGER PROGRAM",IF(VALUE(SUBSTITUTE(G124,"kW",""))=0,'IESO Reported Results'!M124*'NTG Ratio References'!$G$7,0),0))</f>
        <v>1.2653165506860262</v>
      </c>
      <c r="L124" s="10">
        <f t="shared" si="8"/>
        <v>1.2653165506860262</v>
      </c>
      <c r="M124" s="11">
        <f t="shared" si="9"/>
        <v>7599</v>
      </c>
      <c r="N124" s="15">
        <f>IFERROR(VLOOKUP(J124&amp;D124,'NTG Ratio References'!A:F,4,0),1)</f>
        <v>0.84</v>
      </c>
      <c r="O124" s="15">
        <f>IFERROR(VLOOKUP(J124&amp;D124,'NTG Ratio References'!A:F,5,0),1)</f>
        <v>0.81599999999999995</v>
      </c>
      <c r="P124" s="97">
        <f t="shared" si="10"/>
        <v>1.0628659025762619</v>
      </c>
      <c r="Q124" s="97">
        <f t="shared" si="11"/>
        <v>6200.7839999999997</v>
      </c>
    </row>
    <row r="125" spans="1:17">
      <c r="A125" s="111" t="s">
        <v>1753</v>
      </c>
      <c r="B125" s="111" t="s">
        <v>8</v>
      </c>
      <c r="C125" s="111" t="s">
        <v>1661</v>
      </c>
      <c r="D125" s="96" t="s">
        <v>55</v>
      </c>
      <c r="E125" s="111" t="s">
        <v>10</v>
      </c>
      <c r="F125" s="114">
        <v>840</v>
      </c>
      <c r="G125" s="96" t="s">
        <v>17</v>
      </c>
      <c r="H125" s="96" t="s">
        <v>15</v>
      </c>
      <c r="I125" s="96" t="s">
        <v>12</v>
      </c>
      <c r="J125" s="116">
        <v>2019</v>
      </c>
      <c r="K125" s="11">
        <f>IF(D125="SAVE ON ENERGY RETROFIT PROGRAM",IF(VALUE(SUBSTITUTE(G125,"kW",""))=0,'IESO Reported Results'!M125*'NTG Ratio References'!$G$8,0),IF(D125="SAVE ON ENERGY ENERGY MANAGER PROGRAM",IF(VALUE(SUBSTITUTE(G125,"kW",""))=0,'IESO Reported Results'!M125*'NTG Ratio References'!$G$7,0),0))</f>
        <v>0</v>
      </c>
      <c r="L125" s="10">
        <f t="shared" si="8"/>
        <v>0</v>
      </c>
      <c r="M125" s="11">
        <f t="shared" si="9"/>
        <v>0</v>
      </c>
      <c r="N125" s="15">
        <f>IFERROR(VLOOKUP(J125&amp;D125,'NTG Ratio References'!A:F,4,0),1)</f>
        <v>0.84</v>
      </c>
      <c r="O125" s="15">
        <f>IFERROR(VLOOKUP(J125&amp;D125,'NTG Ratio References'!A:F,5,0),1)</f>
        <v>0.81599999999999995</v>
      </c>
      <c r="P125" s="97">
        <f t="shared" si="10"/>
        <v>0</v>
      </c>
      <c r="Q125" s="97">
        <f t="shared" si="11"/>
        <v>0</v>
      </c>
    </row>
    <row r="126" spans="1:17">
      <c r="A126" s="111" t="s">
        <v>1754</v>
      </c>
      <c r="B126" s="111" t="s">
        <v>8</v>
      </c>
      <c r="C126" s="111" t="s">
        <v>1661</v>
      </c>
      <c r="D126" s="96" t="s">
        <v>55</v>
      </c>
      <c r="E126" s="111" t="s">
        <v>10</v>
      </c>
      <c r="F126" s="114">
        <v>616</v>
      </c>
      <c r="G126" s="96" t="s">
        <v>17</v>
      </c>
      <c r="H126" s="96" t="s">
        <v>15</v>
      </c>
      <c r="I126" s="96" t="s">
        <v>12</v>
      </c>
      <c r="J126" s="116">
        <v>2019</v>
      </c>
      <c r="K126" s="11">
        <f>IF(D126="SAVE ON ENERGY RETROFIT PROGRAM",IF(VALUE(SUBSTITUTE(G126,"kW",""))=0,'IESO Reported Results'!M126*'NTG Ratio References'!$G$8,0),IF(D126="SAVE ON ENERGY ENERGY MANAGER PROGRAM",IF(VALUE(SUBSTITUTE(G126,"kW",""))=0,'IESO Reported Results'!M126*'NTG Ratio References'!$G$7,0),0))</f>
        <v>0</v>
      </c>
      <c r="L126" s="10">
        <f t="shared" si="8"/>
        <v>0</v>
      </c>
      <c r="M126" s="11">
        <f t="shared" si="9"/>
        <v>0</v>
      </c>
      <c r="N126" s="15">
        <f>IFERROR(VLOOKUP(J126&amp;D126,'NTG Ratio References'!A:F,4,0),1)</f>
        <v>0.84</v>
      </c>
      <c r="O126" s="15">
        <f>IFERROR(VLOOKUP(J126&amp;D126,'NTG Ratio References'!A:F,5,0),1)</f>
        <v>0.81599999999999995</v>
      </c>
      <c r="P126" s="97">
        <f t="shared" si="10"/>
        <v>0</v>
      </c>
      <c r="Q126" s="97">
        <f t="shared" si="11"/>
        <v>0</v>
      </c>
    </row>
    <row r="127" spans="1:17">
      <c r="A127" s="111" t="s">
        <v>1755</v>
      </c>
      <c r="B127" s="111" t="s">
        <v>8</v>
      </c>
      <c r="C127" s="111" t="s">
        <v>1661</v>
      </c>
      <c r="D127" s="96" t="s">
        <v>55</v>
      </c>
      <c r="E127" s="111" t="s">
        <v>10</v>
      </c>
      <c r="F127" s="114">
        <v>170</v>
      </c>
      <c r="G127" s="96" t="s">
        <v>17</v>
      </c>
      <c r="H127" s="96" t="s">
        <v>15</v>
      </c>
      <c r="I127" s="96" t="s">
        <v>12</v>
      </c>
      <c r="J127" s="116">
        <v>2019</v>
      </c>
      <c r="K127" s="11">
        <f>IF(D127="SAVE ON ENERGY RETROFIT PROGRAM",IF(VALUE(SUBSTITUTE(G127,"kW",""))=0,'IESO Reported Results'!M127*'NTG Ratio References'!$G$8,0),IF(D127="SAVE ON ENERGY ENERGY MANAGER PROGRAM",IF(VALUE(SUBSTITUTE(G127,"kW",""))=0,'IESO Reported Results'!M127*'NTG Ratio References'!$G$7,0),0))</f>
        <v>0</v>
      </c>
      <c r="L127" s="10">
        <f t="shared" si="8"/>
        <v>0</v>
      </c>
      <c r="M127" s="11">
        <f t="shared" si="9"/>
        <v>0</v>
      </c>
      <c r="N127" s="15">
        <f>IFERROR(VLOOKUP(J127&amp;D127,'NTG Ratio References'!A:F,4,0),1)</f>
        <v>0.84</v>
      </c>
      <c r="O127" s="15">
        <f>IFERROR(VLOOKUP(J127&amp;D127,'NTG Ratio References'!A:F,5,0),1)</f>
        <v>0.81599999999999995</v>
      </c>
      <c r="P127" s="97">
        <f t="shared" si="10"/>
        <v>0</v>
      </c>
      <c r="Q127" s="97">
        <f t="shared" si="11"/>
        <v>0</v>
      </c>
    </row>
    <row r="128" spans="1:17">
      <c r="A128" s="96" t="s">
        <v>255</v>
      </c>
      <c r="B128" s="111" t="s">
        <v>8</v>
      </c>
      <c r="C128" s="111" t="s">
        <v>1663</v>
      </c>
      <c r="D128" s="111" t="s">
        <v>55</v>
      </c>
      <c r="E128" s="111" t="s">
        <v>10</v>
      </c>
      <c r="F128" s="113">
        <v>15615</v>
      </c>
      <c r="G128" s="111" t="s">
        <v>17</v>
      </c>
      <c r="H128" s="111" t="s">
        <v>15</v>
      </c>
      <c r="I128" s="111" t="s">
        <v>12</v>
      </c>
      <c r="J128" s="116">
        <v>2019</v>
      </c>
      <c r="K128" s="11">
        <f>IF(D128="SAVE ON ENERGY RETROFIT PROGRAM",IF(VALUE(SUBSTITUTE(G128,"kW",""))=0,'IESO Reported Results'!M128*'NTG Ratio References'!$G$8,0),IF(D128="SAVE ON ENERGY ENERGY MANAGER PROGRAM",IF(VALUE(SUBSTITUTE(G128,"kW",""))=0,'IESO Reported Results'!M128*'NTG Ratio References'!$G$7,0),0))</f>
        <v>0</v>
      </c>
      <c r="L128" s="10">
        <f t="shared" si="8"/>
        <v>0</v>
      </c>
      <c r="M128" s="11">
        <f t="shared" si="9"/>
        <v>0</v>
      </c>
      <c r="N128" s="15">
        <f>IFERROR(VLOOKUP(J128&amp;D128,'NTG Ratio References'!A:F,4,0),1)</f>
        <v>0.84</v>
      </c>
      <c r="O128" s="15">
        <f>IFERROR(VLOOKUP(J128&amp;D128,'NTG Ratio References'!A:F,5,0),1)</f>
        <v>0.81599999999999995</v>
      </c>
      <c r="P128" s="97">
        <f t="shared" si="10"/>
        <v>0</v>
      </c>
      <c r="Q128" s="97">
        <f t="shared" si="11"/>
        <v>0</v>
      </c>
    </row>
    <row r="129" spans="1:17">
      <c r="A129" s="96" t="s">
        <v>256</v>
      </c>
      <c r="B129" s="111" t="s">
        <v>8</v>
      </c>
      <c r="C129" s="111" t="s">
        <v>1663</v>
      </c>
      <c r="D129" s="111" t="s">
        <v>55</v>
      </c>
      <c r="E129" s="111" t="s">
        <v>10</v>
      </c>
      <c r="F129" s="113">
        <v>35144.199999999997</v>
      </c>
      <c r="G129" s="111" t="s">
        <v>17</v>
      </c>
      <c r="H129" s="111" t="s">
        <v>15</v>
      </c>
      <c r="I129" s="111" t="s">
        <v>12</v>
      </c>
      <c r="J129" s="116">
        <v>2019</v>
      </c>
      <c r="K129" s="11">
        <f>IF(D129="SAVE ON ENERGY RETROFIT PROGRAM",IF(VALUE(SUBSTITUTE(G129,"kW",""))=0,'IESO Reported Results'!M129*'NTG Ratio References'!$G$8,0),IF(D129="SAVE ON ENERGY ENERGY MANAGER PROGRAM",IF(VALUE(SUBSTITUTE(G129,"kW",""))=0,'IESO Reported Results'!M129*'NTG Ratio References'!$G$7,0),0))</f>
        <v>0</v>
      </c>
      <c r="L129" s="10">
        <f t="shared" si="8"/>
        <v>0</v>
      </c>
      <c r="M129" s="11">
        <f t="shared" si="9"/>
        <v>0</v>
      </c>
      <c r="N129" s="15">
        <f>IFERROR(VLOOKUP(J129&amp;D129,'NTG Ratio References'!A:F,4,0),1)</f>
        <v>0.84</v>
      </c>
      <c r="O129" s="15">
        <f>IFERROR(VLOOKUP(J129&amp;D129,'NTG Ratio References'!A:F,5,0),1)</f>
        <v>0.81599999999999995</v>
      </c>
      <c r="P129" s="97">
        <f t="shared" si="10"/>
        <v>0</v>
      </c>
      <c r="Q129" s="97">
        <f t="shared" si="11"/>
        <v>0</v>
      </c>
    </row>
    <row r="130" spans="1:17">
      <c r="A130" s="96" t="s">
        <v>257</v>
      </c>
      <c r="B130" s="111" t="s">
        <v>8</v>
      </c>
      <c r="C130" s="111" t="s">
        <v>1663</v>
      </c>
      <c r="D130" s="111" t="s">
        <v>55</v>
      </c>
      <c r="E130" s="111" t="s">
        <v>10</v>
      </c>
      <c r="F130" s="113">
        <v>46621.2</v>
      </c>
      <c r="G130" s="111" t="s">
        <v>17</v>
      </c>
      <c r="H130" s="111" t="s">
        <v>15</v>
      </c>
      <c r="I130" s="111" t="s">
        <v>12</v>
      </c>
      <c r="J130" s="116">
        <v>2019</v>
      </c>
      <c r="K130" s="11">
        <f>IF(D130="SAVE ON ENERGY RETROFIT PROGRAM",IF(VALUE(SUBSTITUTE(G130,"kW",""))=0,'IESO Reported Results'!M130*'NTG Ratio References'!$G$8,0),IF(D130="SAVE ON ENERGY ENERGY MANAGER PROGRAM",IF(VALUE(SUBSTITUTE(G130,"kW",""))=0,'IESO Reported Results'!M130*'NTG Ratio References'!$G$7,0),0))</f>
        <v>0</v>
      </c>
      <c r="L130" s="10">
        <f t="shared" si="8"/>
        <v>0</v>
      </c>
      <c r="M130" s="11">
        <f t="shared" si="9"/>
        <v>0</v>
      </c>
      <c r="N130" s="15">
        <f>IFERROR(VLOOKUP(J130&amp;D130,'NTG Ratio References'!A:F,4,0),1)</f>
        <v>0.84</v>
      </c>
      <c r="O130" s="15">
        <f>IFERROR(VLOOKUP(J130&amp;D130,'NTG Ratio References'!A:F,5,0),1)</f>
        <v>0.81599999999999995</v>
      </c>
      <c r="P130" s="97">
        <f t="shared" si="10"/>
        <v>0</v>
      </c>
      <c r="Q130" s="97">
        <f t="shared" si="11"/>
        <v>0</v>
      </c>
    </row>
    <row r="131" spans="1:17">
      <c r="A131" s="96" t="s">
        <v>258</v>
      </c>
      <c r="B131" s="111" t="s">
        <v>8</v>
      </c>
      <c r="C131" s="111" t="s">
        <v>1663</v>
      </c>
      <c r="D131" s="111" t="s">
        <v>55</v>
      </c>
      <c r="E131" s="111" t="s">
        <v>10</v>
      </c>
      <c r="F131" s="113">
        <v>33455</v>
      </c>
      <c r="G131" s="111" t="s">
        <v>17</v>
      </c>
      <c r="H131" s="111" t="s">
        <v>15</v>
      </c>
      <c r="I131" s="111" t="s">
        <v>12</v>
      </c>
      <c r="J131" s="116">
        <v>2019</v>
      </c>
      <c r="K131" s="11">
        <f>IF(D131="SAVE ON ENERGY RETROFIT PROGRAM",IF(VALUE(SUBSTITUTE(G131,"kW",""))=0,'IESO Reported Results'!M131*'NTG Ratio References'!$G$8,0),IF(D131="SAVE ON ENERGY ENERGY MANAGER PROGRAM",IF(VALUE(SUBSTITUTE(G131,"kW",""))=0,'IESO Reported Results'!M131*'NTG Ratio References'!$G$7,0),0))</f>
        <v>0</v>
      </c>
      <c r="L131" s="10">
        <f t="shared" si="8"/>
        <v>0</v>
      </c>
      <c r="M131" s="11">
        <f t="shared" si="9"/>
        <v>0</v>
      </c>
      <c r="N131" s="15">
        <f>IFERROR(VLOOKUP(J131&amp;D131,'NTG Ratio References'!A:F,4,0),1)</f>
        <v>0.84</v>
      </c>
      <c r="O131" s="15">
        <f>IFERROR(VLOOKUP(J131&amp;D131,'NTG Ratio References'!A:F,5,0),1)</f>
        <v>0.81599999999999995</v>
      </c>
      <c r="P131" s="97">
        <f t="shared" si="10"/>
        <v>0</v>
      </c>
      <c r="Q131" s="97">
        <f t="shared" si="11"/>
        <v>0</v>
      </c>
    </row>
    <row r="132" spans="1:17">
      <c r="A132" s="96" t="s">
        <v>259</v>
      </c>
      <c r="B132" s="111" t="s">
        <v>8</v>
      </c>
      <c r="C132" s="111" t="s">
        <v>1661</v>
      </c>
      <c r="D132" s="111" t="s">
        <v>55</v>
      </c>
      <c r="E132" s="111" t="s">
        <v>10</v>
      </c>
      <c r="F132" s="113">
        <v>2145</v>
      </c>
      <c r="G132" s="111" t="s">
        <v>17</v>
      </c>
      <c r="H132" s="111" t="s">
        <v>260</v>
      </c>
      <c r="I132" s="111" t="s">
        <v>12</v>
      </c>
      <c r="J132" s="116">
        <v>2019</v>
      </c>
      <c r="K132" s="11">
        <f>IF(D132="SAVE ON ENERGY RETROFIT PROGRAM",IF(VALUE(SUBSTITUTE(G132,"kW",""))=0,'IESO Reported Results'!M132*'NTG Ratio References'!$G$8,0),IF(D132="SAVE ON ENERGY ENERGY MANAGER PROGRAM",IF(VALUE(SUBSTITUTE(G132,"kW",""))=0,'IESO Reported Results'!M132*'NTG Ratio References'!$G$7,0),0))</f>
        <v>2.377276535615791</v>
      </c>
      <c r="L132" s="10">
        <f t="shared" si="8"/>
        <v>2.377276535615791</v>
      </c>
      <c r="M132" s="11">
        <f t="shared" si="9"/>
        <v>14277</v>
      </c>
      <c r="N132" s="15">
        <f>IFERROR(VLOOKUP(J132&amp;D132,'NTG Ratio References'!A:F,4,0),1)</f>
        <v>0.84</v>
      </c>
      <c r="O132" s="15">
        <f>IFERROR(VLOOKUP(J132&amp;D132,'NTG Ratio References'!A:F,5,0),1)</f>
        <v>0.81599999999999995</v>
      </c>
      <c r="P132" s="97">
        <f t="shared" si="10"/>
        <v>1.9969122899172644</v>
      </c>
      <c r="Q132" s="97">
        <f t="shared" si="11"/>
        <v>11650.031999999999</v>
      </c>
    </row>
    <row r="133" spans="1:17">
      <c r="A133" s="96" t="s">
        <v>261</v>
      </c>
      <c r="B133" s="111" t="s">
        <v>8</v>
      </c>
      <c r="C133" s="111" t="s">
        <v>1662</v>
      </c>
      <c r="D133" s="111" t="s">
        <v>55</v>
      </c>
      <c r="E133" s="111" t="s">
        <v>10</v>
      </c>
      <c r="F133" s="113">
        <v>26000</v>
      </c>
      <c r="G133" s="111" t="s">
        <v>262</v>
      </c>
      <c r="H133" s="111" t="s">
        <v>263</v>
      </c>
      <c r="I133" s="111" t="s">
        <v>12</v>
      </c>
      <c r="J133" s="116">
        <v>2019</v>
      </c>
      <c r="K133" s="11">
        <f>IF(D133="SAVE ON ENERGY RETROFIT PROGRAM",IF(VALUE(SUBSTITUTE(G133,"kW",""))=0,'IESO Reported Results'!M133*'NTG Ratio References'!$G$8,0),IF(D133="SAVE ON ENERGY ENERGY MANAGER PROGRAM",IF(VALUE(SUBSTITUTE(G133,"kW",""))=0,'IESO Reported Results'!M133*'NTG Ratio References'!$G$7,0),0))</f>
        <v>0</v>
      </c>
      <c r="L133" s="10">
        <f t="shared" si="8"/>
        <v>45.7</v>
      </c>
      <c r="M133" s="11">
        <f t="shared" si="9"/>
        <v>219014</v>
      </c>
      <c r="N133" s="15">
        <f>IFERROR(VLOOKUP(J133&amp;D133,'NTG Ratio References'!A:F,4,0),1)</f>
        <v>0.84</v>
      </c>
      <c r="O133" s="15">
        <f>IFERROR(VLOOKUP(J133&amp;D133,'NTG Ratio References'!A:F,5,0),1)</f>
        <v>0.81599999999999995</v>
      </c>
      <c r="P133" s="97">
        <f t="shared" si="10"/>
        <v>38.387999999999998</v>
      </c>
      <c r="Q133" s="97">
        <f t="shared" si="11"/>
        <v>178715.424</v>
      </c>
    </row>
    <row r="134" spans="1:17">
      <c r="A134" s="96" t="s">
        <v>269</v>
      </c>
      <c r="B134" s="111" t="s">
        <v>8</v>
      </c>
      <c r="C134" s="111" t="s">
        <v>1663</v>
      </c>
      <c r="D134" s="111" t="s">
        <v>55</v>
      </c>
      <c r="E134" s="111" t="s">
        <v>76</v>
      </c>
      <c r="F134" s="113">
        <v>14673.85</v>
      </c>
      <c r="G134" s="111" t="s">
        <v>270</v>
      </c>
      <c r="H134" s="111" t="s">
        <v>271</v>
      </c>
      <c r="I134" s="111" t="s">
        <v>12</v>
      </c>
      <c r="J134" s="116">
        <v>2019</v>
      </c>
      <c r="K134" s="11">
        <f>IF(D134="SAVE ON ENERGY RETROFIT PROGRAM",IF(VALUE(SUBSTITUTE(G134,"kW",""))=0,'IESO Reported Results'!M134*'NTG Ratio References'!$G$8,0),IF(D134="SAVE ON ENERGY ENERGY MANAGER PROGRAM",IF(VALUE(SUBSTITUTE(G134,"kW",""))=0,'IESO Reported Results'!M134*'NTG Ratio References'!$G$7,0),0))</f>
        <v>0</v>
      </c>
      <c r="L134" s="10">
        <f t="shared" si="8"/>
        <v>22.92</v>
      </c>
      <c r="M134" s="11">
        <f t="shared" si="9"/>
        <v>169680</v>
      </c>
      <c r="N134" s="15">
        <f>IFERROR(VLOOKUP(J134&amp;D134,'NTG Ratio References'!A:F,4,0),1)</f>
        <v>0.84</v>
      </c>
      <c r="O134" s="15">
        <f>IFERROR(VLOOKUP(J134&amp;D134,'NTG Ratio References'!A:F,5,0),1)</f>
        <v>0.81599999999999995</v>
      </c>
      <c r="P134" s="97">
        <f t="shared" si="10"/>
        <v>19.252800000000001</v>
      </c>
      <c r="Q134" s="97">
        <f t="shared" si="11"/>
        <v>138458.88</v>
      </c>
    </row>
    <row r="135" spans="1:17">
      <c r="A135" s="96" t="s">
        <v>272</v>
      </c>
      <c r="B135" s="111" t="s">
        <v>8</v>
      </c>
      <c r="C135" s="111" t="s">
        <v>1661</v>
      </c>
      <c r="D135" s="111" t="s">
        <v>55</v>
      </c>
      <c r="E135" s="111" t="s">
        <v>10</v>
      </c>
      <c r="F135" s="113">
        <v>1518</v>
      </c>
      <c r="G135" s="111" t="s">
        <v>17</v>
      </c>
      <c r="H135" s="111" t="s">
        <v>273</v>
      </c>
      <c r="I135" s="111" t="s">
        <v>12</v>
      </c>
      <c r="J135" s="116">
        <v>2019</v>
      </c>
      <c r="K135" s="11">
        <f>IF(D135="SAVE ON ENERGY RETROFIT PROGRAM",IF(VALUE(SUBSTITUTE(G135,"kW",""))=0,'IESO Reported Results'!M135*'NTG Ratio References'!$G$8,0),IF(D135="SAVE ON ENERGY ENERGY MANAGER PROGRAM",IF(VALUE(SUBSTITUTE(G135,"kW",""))=0,'IESO Reported Results'!M135*'NTG Ratio References'!$G$7,0),0))</f>
        <v>1.6820934063732382</v>
      </c>
      <c r="L135" s="10">
        <f t="shared" si="8"/>
        <v>1.6820934063732382</v>
      </c>
      <c r="M135" s="11">
        <f t="shared" si="9"/>
        <v>10102</v>
      </c>
      <c r="N135" s="15">
        <f>IFERROR(VLOOKUP(J135&amp;D135,'NTG Ratio References'!A:F,4,0),1)</f>
        <v>0.84</v>
      </c>
      <c r="O135" s="15">
        <f>IFERROR(VLOOKUP(J135&amp;D135,'NTG Ratio References'!A:F,5,0),1)</f>
        <v>0.81599999999999995</v>
      </c>
      <c r="P135" s="97">
        <f t="shared" si="10"/>
        <v>1.41295846135352</v>
      </c>
      <c r="Q135" s="97">
        <f t="shared" si="11"/>
        <v>8243.232</v>
      </c>
    </row>
    <row r="136" spans="1:17">
      <c r="A136" s="96" t="s">
        <v>274</v>
      </c>
      <c r="B136" s="111" t="s">
        <v>8</v>
      </c>
      <c r="C136" s="111" t="s">
        <v>1661</v>
      </c>
      <c r="D136" s="111" t="s">
        <v>55</v>
      </c>
      <c r="E136" s="111" t="s">
        <v>10</v>
      </c>
      <c r="F136" s="113">
        <v>2423</v>
      </c>
      <c r="G136" s="111" t="s">
        <v>17</v>
      </c>
      <c r="H136" s="111" t="s">
        <v>275</v>
      </c>
      <c r="I136" s="111" t="s">
        <v>12</v>
      </c>
      <c r="J136" s="116">
        <v>2019</v>
      </c>
      <c r="K136" s="11">
        <f>IF(D136="SAVE ON ENERGY RETROFIT PROGRAM",IF(VALUE(SUBSTITUTE(G136,"kW",""))=0,'IESO Reported Results'!M136*'NTG Ratio References'!$G$8,0),IF(D136="SAVE ON ENERGY ENERGY MANAGER PROGRAM",IF(VALUE(SUBSTITUTE(G136,"kW",""))=0,'IESO Reported Results'!M136*'NTG Ratio References'!$G$7,0),0))</f>
        <v>2.6869868638531917</v>
      </c>
      <c r="L136" s="10">
        <f t="shared" si="8"/>
        <v>2.6869868638531917</v>
      </c>
      <c r="M136" s="11">
        <f t="shared" si="9"/>
        <v>16137</v>
      </c>
      <c r="N136" s="15">
        <f>IFERROR(VLOOKUP(J136&amp;D136,'NTG Ratio References'!A:F,4,0),1)</f>
        <v>0.84</v>
      </c>
      <c r="O136" s="15">
        <f>IFERROR(VLOOKUP(J136&amp;D136,'NTG Ratio References'!A:F,5,0),1)</f>
        <v>0.81599999999999995</v>
      </c>
      <c r="P136" s="97">
        <f t="shared" si="10"/>
        <v>2.2570689656366811</v>
      </c>
      <c r="Q136" s="97">
        <f t="shared" si="11"/>
        <v>13167.791999999999</v>
      </c>
    </row>
    <row r="137" spans="1:17">
      <c r="A137" s="96" t="s">
        <v>276</v>
      </c>
      <c r="B137" s="111" t="s">
        <v>8</v>
      </c>
      <c r="C137" s="111" t="s">
        <v>1661</v>
      </c>
      <c r="D137" s="111" t="s">
        <v>55</v>
      </c>
      <c r="E137" s="111" t="s">
        <v>277</v>
      </c>
      <c r="F137" s="113">
        <v>3430</v>
      </c>
      <c r="G137" s="111" t="s">
        <v>278</v>
      </c>
      <c r="H137" s="111" t="s">
        <v>279</v>
      </c>
      <c r="I137" s="111" t="s">
        <v>12</v>
      </c>
      <c r="J137" s="116">
        <v>2021</v>
      </c>
      <c r="K137" s="11">
        <f>IF(D137="SAVE ON ENERGY RETROFIT PROGRAM",IF(VALUE(SUBSTITUTE(G137,"kW",""))=0,'IESO Reported Results'!M137*'NTG Ratio References'!$G$8,0),IF(D137="SAVE ON ENERGY ENERGY MANAGER PROGRAM",IF(VALUE(SUBSTITUTE(G137,"kW",""))=0,'IESO Reported Results'!M137*'NTG Ratio References'!$G$7,0),0))</f>
        <v>0</v>
      </c>
      <c r="L137" s="10">
        <f t="shared" si="8"/>
        <v>4.9000000000000004</v>
      </c>
      <c r="M137" s="11">
        <f t="shared" si="9"/>
        <v>22510</v>
      </c>
      <c r="N137" s="15">
        <f>IFERROR(VLOOKUP(J137&amp;D137,'NTG Ratio References'!A:F,4,0),1)</f>
        <v>0.81599999999999995</v>
      </c>
      <c r="O137" s="15">
        <f>IFERROR(VLOOKUP(J137&amp;D137,'NTG Ratio References'!A:F,5,0),1)</f>
        <v>0.84</v>
      </c>
      <c r="P137" s="97">
        <f t="shared" si="10"/>
        <v>3.9984000000000002</v>
      </c>
      <c r="Q137" s="97">
        <f t="shared" si="11"/>
        <v>18908.399999999998</v>
      </c>
    </row>
    <row r="138" spans="1:17">
      <c r="A138" s="96" t="s">
        <v>280</v>
      </c>
      <c r="B138" s="111" t="s">
        <v>8</v>
      </c>
      <c r="C138" s="111" t="s">
        <v>1661</v>
      </c>
      <c r="D138" s="111" t="s">
        <v>55</v>
      </c>
      <c r="E138" s="111" t="s">
        <v>10</v>
      </c>
      <c r="F138" s="113">
        <v>550</v>
      </c>
      <c r="G138" s="111" t="s">
        <v>17</v>
      </c>
      <c r="H138" s="111" t="s">
        <v>15</v>
      </c>
      <c r="I138" s="111" t="s">
        <v>12</v>
      </c>
      <c r="J138" s="116">
        <v>2019</v>
      </c>
      <c r="K138" s="11">
        <f>IF(D138="SAVE ON ENERGY RETROFIT PROGRAM",IF(VALUE(SUBSTITUTE(G138,"kW",""))=0,'IESO Reported Results'!M138*'NTG Ratio References'!$G$8,0),IF(D138="SAVE ON ENERGY ENERGY MANAGER PROGRAM",IF(VALUE(SUBSTITUTE(G138,"kW",""))=0,'IESO Reported Results'!M138*'NTG Ratio References'!$G$7,0),0))</f>
        <v>0</v>
      </c>
      <c r="L138" s="10">
        <f t="shared" si="8"/>
        <v>0</v>
      </c>
      <c r="M138" s="11">
        <f t="shared" si="9"/>
        <v>0</v>
      </c>
      <c r="N138" s="15">
        <f>IFERROR(VLOOKUP(J138&amp;D138,'NTG Ratio References'!A:F,4,0),1)</f>
        <v>0.84</v>
      </c>
      <c r="O138" s="15">
        <f>IFERROR(VLOOKUP(J138&amp;D138,'NTG Ratio References'!A:F,5,0),1)</f>
        <v>0.81599999999999995</v>
      </c>
      <c r="P138" s="97">
        <f t="shared" si="10"/>
        <v>0</v>
      </c>
      <c r="Q138" s="97">
        <f t="shared" si="11"/>
        <v>0</v>
      </c>
    </row>
    <row r="139" spans="1:17">
      <c r="A139" s="96" t="s">
        <v>287</v>
      </c>
      <c r="B139" s="111" t="s">
        <v>8</v>
      </c>
      <c r="C139" s="111" t="s">
        <v>1662</v>
      </c>
      <c r="D139" s="111" t="s">
        <v>55</v>
      </c>
      <c r="E139" s="111" t="s">
        <v>10</v>
      </c>
      <c r="F139" s="113">
        <v>1048</v>
      </c>
      <c r="G139" s="111" t="s">
        <v>288</v>
      </c>
      <c r="H139" s="111" t="s">
        <v>289</v>
      </c>
      <c r="I139" s="111" t="s">
        <v>12</v>
      </c>
      <c r="J139" s="116">
        <v>2019</v>
      </c>
      <c r="K139" s="11">
        <f>IF(D139="SAVE ON ENERGY RETROFIT PROGRAM",IF(VALUE(SUBSTITUTE(G139,"kW",""))=0,'IESO Reported Results'!M139*'NTG Ratio References'!$G$8,0),IF(D139="SAVE ON ENERGY ENERGY MANAGER PROGRAM",IF(VALUE(SUBSTITUTE(G139,"kW",""))=0,'IESO Reported Results'!M139*'NTG Ratio References'!$G$7,0),0))</f>
        <v>0</v>
      </c>
      <c r="L139" s="10">
        <f t="shared" si="8"/>
        <v>1.31</v>
      </c>
      <c r="M139" s="11">
        <f t="shared" si="9"/>
        <v>5709</v>
      </c>
      <c r="N139" s="15">
        <f>IFERROR(VLOOKUP(J139&amp;D139,'NTG Ratio References'!A:F,4,0),1)</f>
        <v>0.84</v>
      </c>
      <c r="O139" s="15">
        <f>IFERROR(VLOOKUP(J139&amp;D139,'NTG Ratio References'!A:F,5,0),1)</f>
        <v>0.81599999999999995</v>
      </c>
      <c r="P139" s="97">
        <f t="shared" si="10"/>
        <v>1.1004</v>
      </c>
      <c r="Q139" s="97">
        <f t="shared" si="11"/>
        <v>4658.5439999999999</v>
      </c>
    </row>
    <row r="140" spans="1:17">
      <c r="A140" s="111" t="s">
        <v>1756</v>
      </c>
      <c r="B140" s="111" t="s">
        <v>8</v>
      </c>
      <c r="C140" s="111" t="s">
        <v>1661</v>
      </c>
      <c r="D140" s="96" t="s">
        <v>55</v>
      </c>
      <c r="E140" s="111" t="s">
        <v>10</v>
      </c>
      <c r="F140" s="114">
        <v>576.22</v>
      </c>
      <c r="G140" s="96" t="s">
        <v>17</v>
      </c>
      <c r="H140" s="96" t="s">
        <v>15</v>
      </c>
      <c r="I140" s="96" t="s">
        <v>12</v>
      </c>
      <c r="J140" s="116">
        <v>2019</v>
      </c>
      <c r="K140" s="11">
        <f>IF(D140="SAVE ON ENERGY RETROFIT PROGRAM",IF(VALUE(SUBSTITUTE(G140,"kW",""))=0,'IESO Reported Results'!M140*'NTG Ratio References'!$G$8,0),IF(D140="SAVE ON ENERGY ENERGY MANAGER PROGRAM",IF(VALUE(SUBSTITUTE(G140,"kW",""))=0,'IESO Reported Results'!M140*'NTG Ratio References'!$G$7,0),0))</f>
        <v>0</v>
      </c>
      <c r="L140" s="10">
        <f t="shared" si="8"/>
        <v>0</v>
      </c>
      <c r="M140" s="11">
        <f t="shared" si="9"/>
        <v>0</v>
      </c>
      <c r="N140" s="15">
        <f>IFERROR(VLOOKUP(J140&amp;D140,'NTG Ratio References'!A:F,4,0),1)</f>
        <v>0.84</v>
      </c>
      <c r="O140" s="15">
        <f>IFERROR(VLOOKUP(J140&amp;D140,'NTG Ratio References'!A:F,5,0),1)</f>
        <v>0.81599999999999995</v>
      </c>
      <c r="P140" s="97">
        <f t="shared" si="10"/>
        <v>0</v>
      </c>
      <c r="Q140" s="97">
        <f t="shared" si="11"/>
        <v>0</v>
      </c>
    </row>
    <row r="141" spans="1:17">
      <c r="A141" s="96" t="s">
        <v>293</v>
      </c>
      <c r="B141" s="111" t="s">
        <v>8</v>
      </c>
      <c r="C141" s="111" t="s">
        <v>1662</v>
      </c>
      <c r="D141" s="111" t="s">
        <v>55</v>
      </c>
      <c r="E141" s="111" t="s">
        <v>10</v>
      </c>
      <c r="F141" s="113">
        <v>12650</v>
      </c>
      <c r="G141" s="111" t="s">
        <v>17</v>
      </c>
      <c r="H141" s="111" t="s">
        <v>15</v>
      </c>
      <c r="I141" s="111" t="s">
        <v>12</v>
      </c>
      <c r="J141" s="116">
        <v>2019</v>
      </c>
      <c r="K141" s="11">
        <f>IF(D141="SAVE ON ENERGY RETROFIT PROGRAM",IF(VALUE(SUBSTITUTE(G141,"kW",""))=0,'IESO Reported Results'!M141*'NTG Ratio References'!$G$8,0),IF(D141="SAVE ON ENERGY ENERGY MANAGER PROGRAM",IF(VALUE(SUBSTITUTE(G141,"kW",""))=0,'IESO Reported Results'!M141*'NTG Ratio References'!$G$7,0),0))</f>
        <v>0</v>
      </c>
      <c r="L141" s="10">
        <f t="shared" si="8"/>
        <v>0</v>
      </c>
      <c r="M141" s="11">
        <f t="shared" si="9"/>
        <v>0</v>
      </c>
      <c r="N141" s="15">
        <f>IFERROR(VLOOKUP(J141&amp;D141,'NTG Ratio References'!A:F,4,0),1)</f>
        <v>0.84</v>
      </c>
      <c r="O141" s="15">
        <f>IFERROR(VLOOKUP(J141&amp;D141,'NTG Ratio References'!A:F,5,0),1)</f>
        <v>0.81599999999999995</v>
      </c>
      <c r="P141" s="97">
        <f t="shared" si="10"/>
        <v>0</v>
      </c>
      <c r="Q141" s="97">
        <f t="shared" si="11"/>
        <v>0</v>
      </c>
    </row>
    <row r="142" spans="1:17">
      <c r="A142" s="96" t="s">
        <v>294</v>
      </c>
      <c r="B142" s="111" t="s">
        <v>8</v>
      </c>
      <c r="C142" s="111" t="s">
        <v>1663</v>
      </c>
      <c r="D142" s="111" t="s">
        <v>55</v>
      </c>
      <c r="E142" s="111" t="s">
        <v>295</v>
      </c>
      <c r="F142" s="113">
        <v>27760</v>
      </c>
      <c r="G142" s="111" t="s">
        <v>296</v>
      </c>
      <c r="H142" s="111" t="s">
        <v>297</v>
      </c>
      <c r="I142" s="111" t="s">
        <v>12</v>
      </c>
      <c r="J142" s="116">
        <v>2021</v>
      </c>
      <c r="K142" s="11">
        <f>IF(D142="SAVE ON ENERGY RETROFIT PROGRAM",IF(VALUE(SUBSTITUTE(G142,"kW",""))=0,'IESO Reported Results'!M142*'NTG Ratio References'!$G$8,0),IF(D142="SAVE ON ENERGY ENERGY MANAGER PROGRAM",IF(VALUE(SUBSTITUTE(G142,"kW",""))=0,'IESO Reported Results'!M142*'NTG Ratio References'!$G$7,0),0))</f>
        <v>0</v>
      </c>
      <c r="L142" s="10">
        <f t="shared" si="8"/>
        <v>64.400000000000006</v>
      </c>
      <c r="M142" s="11">
        <f t="shared" si="9"/>
        <v>492568</v>
      </c>
      <c r="N142" s="15">
        <f>IFERROR(VLOOKUP(J142&amp;D142,'NTG Ratio References'!A:F,4,0),1)</f>
        <v>0.81599999999999995</v>
      </c>
      <c r="O142" s="15">
        <f>IFERROR(VLOOKUP(J142&amp;D142,'NTG Ratio References'!A:F,5,0),1)</f>
        <v>0.84</v>
      </c>
      <c r="P142" s="97">
        <f t="shared" si="10"/>
        <v>52.550400000000003</v>
      </c>
      <c r="Q142" s="97">
        <f t="shared" si="11"/>
        <v>413757.12</v>
      </c>
    </row>
    <row r="143" spans="1:17">
      <c r="A143" s="96" t="s">
        <v>298</v>
      </c>
      <c r="B143" s="111" t="s">
        <v>8</v>
      </c>
      <c r="C143" s="111" t="s">
        <v>1663</v>
      </c>
      <c r="D143" s="111" t="s">
        <v>55</v>
      </c>
      <c r="E143" s="111" t="s">
        <v>76</v>
      </c>
      <c r="F143" s="113">
        <v>11462.5</v>
      </c>
      <c r="G143" s="111" t="s">
        <v>299</v>
      </c>
      <c r="H143" s="111" t="s">
        <v>300</v>
      </c>
      <c r="I143" s="111" t="s">
        <v>12</v>
      </c>
      <c r="J143" s="116">
        <v>2019</v>
      </c>
      <c r="K143" s="11">
        <f>IF(D143="SAVE ON ENERGY RETROFIT PROGRAM",IF(VALUE(SUBSTITUTE(G143,"kW",""))=0,'IESO Reported Results'!M143*'NTG Ratio References'!$G$8,0),IF(D143="SAVE ON ENERGY ENERGY MANAGER PROGRAM",IF(VALUE(SUBSTITUTE(G143,"kW",""))=0,'IESO Reported Results'!M143*'NTG Ratio References'!$G$7,0),0))</f>
        <v>0</v>
      </c>
      <c r="L143" s="10">
        <f t="shared" si="8"/>
        <v>26.2</v>
      </c>
      <c r="M143" s="11">
        <f t="shared" si="9"/>
        <v>229250</v>
      </c>
      <c r="N143" s="15">
        <f>IFERROR(VLOOKUP(J143&amp;D143,'NTG Ratio References'!A:F,4,0),1)</f>
        <v>0.84</v>
      </c>
      <c r="O143" s="15">
        <f>IFERROR(VLOOKUP(J143&amp;D143,'NTG Ratio References'!A:F,5,0),1)</f>
        <v>0.81599999999999995</v>
      </c>
      <c r="P143" s="97">
        <f t="shared" si="10"/>
        <v>22.007999999999999</v>
      </c>
      <c r="Q143" s="97">
        <f t="shared" si="11"/>
        <v>187068</v>
      </c>
    </row>
    <row r="144" spans="1:17">
      <c r="A144" s="96" t="s">
        <v>301</v>
      </c>
      <c r="B144" s="111" t="s">
        <v>8</v>
      </c>
      <c r="C144" s="111" t="s">
        <v>1662</v>
      </c>
      <c r="D144" s="111" t="s">
        <v>55</v>
      </c>
      <c r="E144" s="111" t="s">
        <v>10</v>
      </c>
      <c r="F144" s="113">
        <v>12870.2</v>
      </c>
      <c r="G144" s="111" t="s">
        <v>302</v>
      </c>
      <c r="H144" s="111" t="s">
        <v>303</v>
      </c>
      <c r="I144" s="111" t="s">
        <v>12</v>
      </c>
      <c r="J144" s="116">
        <v>2019</v>
      </c>
      <c r="K144" s="11">
        <f>IF(D144="SAVE ON ENERGY RETROFIT PROGRAM",IF(VALUE(SUBSTITUTE(G144,"kW",""))=0,'IESO Reported Results'!M144*'NTG Ratio References'!$G$8,0),IF(D144="SAVE ON ENERGY ENERGY MANAGER PROGRAM",IF(VALUE(SUBSTITUTE(G144,"kW",""))=0,'IESO Reported Results'!M144*'NTG Ratio References'!$G$7,0),0))</f>
        <v>0</v>
      </c>
      <c r="L144" s="10">
        <f t="shared" si="8"/>
        <v>22.89</v>
      </c>
      <c r="M144" s="11">
        <f t="shared" si="9"/>
        <v>114106</v>
      </c>
      <c r="N144" s="15">
        <f>IFERROR(VLOOKUP(J144&amp;D144,'NTG Ratio References'!A:F,4,0),1)</f>
        <v>0.84</v>
      </c>
      <c r="O144" s="15">
        <f>IFERROR(VLOOKUP(J144&amp;D144,'NTG Ratio References'!A:F,5,0),1)</f>
        <v>0.81599999999999995</v>
      </c>
      <c r="P144" s="97">
        <f t="shared" si="10"/>
        <v>19.227599999999999</v>
      </c>
      <c r="Q144" s="97">
        <f t="shared" si="11"/>
        <v>93110.495999999999</v>
      </c>
    </row>
    <row r="145" spans="1:17">
      <c r="A145" s="96" t="s">
        <v>304</v>
      </c>
      <c r="B145" s="111" t="s">
        <v>8</v>
      </c>
      <c r="C145" s="111" t="s">
        <v>1663</v>
      </c>
      <c r="D145" s="111" t="s">
        <v>55</v>
      </c>
      <c r="E145" s="111" t="s">
        <v>10</v>
      </c>
      <c r="F145" s="113">
        <v>35300.800000000003</v>
      </c>
      <c r="G145" s="111" t="s">
        <v>305</v>
      </c>
      <c r="H145" s="111" t="s">
        <v>306</v>
      </c>
      <c r="I145" s="111" t="s">
        <v>12</v>
      </c>
      <c r="J145" s="116">
        <v>2019</v>
      </c>
      <c r="K145" s="11">
        <f>IF(D145="SAVE ON ENERGY RETROFIT PROGRAM",IF(VALUE(SUBSTITUTE(G145,"kW",""))=0,'IESO Reported Results'!M145*'NTG Ratio References'!$G$8,0),IF(D145="SAVE ON ENERGY ENERGY MANAGER PROGRAM",IF(VALUE(SUBSTITUTE(G145,"kW",""))=0,'IESO Reported Results'!M145*'NTG Ratio References'!$G$7,0),0))</f>
        <v>0</v>
      </c>
      <c r="L145" s="10">
        <f t="shared" si="8"/>
        <v>42.28</v>
      </c>
      <c r="M145" s="11">
        <f t="shared" si="9"/>
        <v>346827</v>
      </c>
      <c r="N145" s="15">
        <f>IFERROR(VLOOKUP(J145&amp;D145,'NTG Ratio References'!A:F,4,0),1)</f>
        <v>0.84</v>
      </c>
      <c r="O145" s="15">
        <f>IFERROR(VLOOKUP(J145&amp;D145,'NTG Ratio References'!A:F,5,0),1)</f>
        <v>0.81599999999999995</v>
      </c>
      <c r="P145" s="97">
        <f t="shared" si="10"/>
        <v>35.5152</v>
      </c>
      <c r="Q145" s="97">
        <f t="shared" si="11"/>
        <v>283010.83199999999</v>
      </c>
    </row>
    <row r="146" spans="1:17">
      <c r="A146" s="96" t="s">
        <v>307</v>
      </c>
      <c r="B146" s="111" t="s">
        <v>8</v>
      </c>
      <c r="C146" s="111" t="s">
        <v>1662</v>
      </c>
      <c r="D146" s="111" t="s">
        <v>55</v>
      </c>
      <c r="E146" s="111" t="s">
        <v>10</v>
      </c>
      <c r="F146" s="113">
        <v>1520</v>
      </c>
      <c r="G146" s="111" t="s">
        <v>185</v>
      </c>
      <c r="H146" s="111" t="s">
        <v>308</v>
      </c>
      <c r="I146" s="111" t="s">
        <v>12</v>
      </c>
      <c r="J146" s="116">
        <v>2019</v>
      </c>
      <c r="K146" s="11">
        <f>IF(D146="SAVE ON ENERGY RETROFIT PROGRAM",IF(VALUE(SUBSTITUTE(G146,"kW",""))=0,'IESO Reported Results'!M146*'NTG Ratio References'!$G$8,0),IF(D146="SAVE ON ENERGY ENERGY MANAGER PROGRAM",IF(VALUE(SUBSTITUTE(G146,"kW",""))=0,'IESO Reported Results'!M146*'NTG Ratio References'!$G$7,0),0))</f>
        <v>0</v>
      </c>
      <c r="L146" s="10">
        <f t="shared" si="8"/>
        <v>1.9</v>
      </c>
      <c r="M146" s="11">
        <f t="shared" si="9"/>
        <v>9732</v>
      </c>
      <c r="N146" s="15">
        <f>IFERROR(VLOOKUP(J146&amp;D146,'NTG Ratio References'!A:F,4,0),1)</f>
        <v>0.84</v>
      </c>
      <c r="O146" s="15">
        <f>IFERROR(VLOOKUP(J146&amp;D146,'NTG Ratio References'!A:F,5,0),1)</f>
        <v>0.81599999999999995</v>
      </c>
      <c r="P146" s="97">
        <f t="shared" si="10"/>
        <v>1.5959999999999999</v>
      </c>
      <c r="Q146" s="97">
        <f t="shared" si="11"/>
        <v>7941.3119999999999</v>
      </c>
    </row>
    <row r="147" spans="1:17">
      <c r="A147" s="96" t="s">
        <v>307</v>
      </c>
      <c r="B147" s="111" t="s">
        <v>8</v>
      </c>
      <c r="C147" s="111" t="s">
        <v>1662</v>
      </c>
      <c r="D147" s="111" t="s">
        <v>55</v>
      </c>
      <c r="E147" s="111" t="s">
        <v>10</v>
      </c>
      <c r="F147" s="113">
        <v>300</v>
      </c>
      <c r="G147" s="111" t="s">
        <v>17</v>
      </c>
      <c r="H147" s="111" t="s">
        <v>15</v>
      </c>
      <c r="I147" s="111" t="s">
        <v>12</v>
      </c>
      <c r="J147" s="116">
        <v>2019</v>
      </c>
      <c r="K147" s="11">
        <f>IF(D147="SAVE ON ENERGY RETROFIT PROGRAM",IF(VALUE(SUBSTITUTE(G147,"kW",""))=0,'IESO Reported Results'!M147*'NTG Ratio References'!$G$8,0),IF(D147="SAVE ON ENERGY ENERGY MANAGER PROGRAM",IF(VALUE(SUBSTITUTE(G147,"kW",""))=0,'IESO Reported Results'!M147*'NTG Ratio References'!$G$7,0),0))</f>
        <v>0</v>
      </c>
      <c r="L147" s="10">
        <f t="shared" si="8"/>
        <v>0</v>
      </c>
      <c r="M147" s="11">
        <f t="shared" si="9"/>
        <v>0</v>
      </c>
      <c r="N147" s="15">
        <f>IFERROR(VLOOKUP(J147&amp;D147,'NTG Ratio References'!A:F,4,0),1)</f>
        <v>0.84</v>
      </c>
      <c r="O147" s="15">
        <f>IFERROR(VLOOKUP(J147&amp;D147,'NTG Ratio References'!A:F,5,0),1)</f>
        <v>0.81599999999999995</v>
      </c>
      <c r="P147" s="97">
        <f t="shared" si="10"/>
        <v>0</v>
      </c>
      <c r="Q147" s="97">
        <f t="shared" si="11"/>
        <v>0</v>
      </c>
    </row>
    <row r="148" spans="1:17">
      <c r="A148" s="96" t="s">
        <v>309</v>
      </c>
      <c r="B148" s="111" t="s">
        <v>8</v>
      </c>
      <c r="C148" s="111" t="s">
        <v>1661</v>
      </c>
      <c r="D148" s="111" t="s">
        <v>55</v>
      </c>
      <c r="E148" s="111" t="s">
        <v>10</v>
      </c>
      <c r="F148" s="113">
        <v>1276</v>
      </c>
      <c r="G148" s="111" t="s">
        <v>198</v>
      </c>
      <c r="H148" s="111" t="s">
        <v>310</v>
      </c>
      <c r="I148" s="111" t="s">
        <v>12</v>
      </c>
      <c r="J148" s="116">
        <v>2019</v>
      </c>
      <c r="K148" s="11">
        <f>IF(D148="SAVE ON ENERGY RETROFIT PROGRAM",IF(VALUE(SUBSTITUTE(G148,"kW",""))=0,'IESO Reported Results'!M148*'NTG Ratio References'!$G$8,0),IF(D148="SAVE ON ENERGY ENERGY MANAGER PROGRAM",IF(VALUE(SUBSTITUTE(G148,"kW",""))=0,'IESO Reported Results'!M148*'NTG Ratio References'!$G$7,0),0))</f>
        <v>0</v>
      </c>
      <c r="L148" s="10">
        <f t="shared" si="8"/>
        <v>3.2</v>
      </c>
      <c r="M148" s="11">
        <f t="shared" si="9"/>
        <v>5717</v>
      </c>
      <c r="N148" s="15">
        <f>IFERROR(VLOOKUP(J148&amp;D148,'NTG Ratio References'!A:F,4,0),1)</f>
        <v>0.84</v>
      </c>
      <c r="O148" s="15">
        <f>IFERROR(VLOOKUP(J148&amp;D148,'NTG Ratio References'!A:F,5,0),1)</f>
        <v>0.81599999999999995</v>
      </c>
      <c r="P148" s="97">
        <f t="shared" si="10"/>
        <v>2.6880000000000002</v>
      </c>
      <c r="Q148" s="97">
        <f t="shared" si="11"/>
        <v>4665.0720000000001</v>
      </c>
    </row>
    <row r="149" spans="1:17">
      <c r="A149" s="96" t="s">
        <v>314</v>
      </c>
      <c r="B149" s="111" t="s">
        <v>8</v>
      </c>
      <c r="C149" s="111" t="s">
        <v>1662</v>
      </c>
      <c r="D149" s="111" t="s">
        <v>55</v>
      </c>
      <c r="E149" s="111" t="s">
        <v>10</v>
      </c>
      <c r="F149" s="113">
        <v>4647</v>
      </c>
      <c r="G149" s="111" t="s">
        <v>17</v>
      </c>
      <c r="H149" s="111" t="s">
        <v>15</v>
      </c>
      <c r="I149" s="111" t="s">
        <v>12</v>
      </c>
      <c r="J149" s="116">
        <v>2019</v>
      </c>
      <c r="K149" s="11">
        <f>IF(D149="SAVE ON ENERGY RETROFIT PROGRAM",IF(VALUE(SUBSTITUTE(G149,"kW",""))=0,'IESO Reported Results'!M149*'NTG Ratio References'!$G$8,0),IF(D149="SAVE ON ENERGY ENERGY MANAGER PROGRAM",IF(VALUE(SUBSTITUTE(G149,"kW",""))=0,'IESO Reported Results'!M149*'NTG Ratio References'!$G$7,0),0))</f>
        <v>0</v>
      </c>
      <c r="L149" s="10">
        <f t="shared" si="8"/>
        <v>0</v>
      </c>
      <c r="M149" s="11">
        <f t="shared" si="9"/>
        <v>0</v>
      </c>
      <c r="N149" s="15">
        <f>IFERROR(VLOOKUP(J149&amp;D149,'NTG Ratio References'!A:F,4,0),1)</f>
        <v>0.84</v>
      </c>
      <c r="O149" s="15">
        <f>IFERROR(VLOOKUP(J149&amp;D149,'NTG Ratio References'!A:F,5,0),1)</f>
        <v>0.81599999999999995</v>
      </c>
      <c r="P149" s="97">
        <f t="shared" si="10"/>
        <v>0</v>
      </c>
      <c r="Q149" s="97">
        <f t="shared" si="11"/>
        <v>0</v>
      </c>
    </row>
    <row r="150" spans="1:17">
      <c r="A150" s="96" t="s">
        <v>316</v>
      </c>
      <c r="B150" s="111" t="s">
        <v>8</v>
      </c>
      <c r="C150" s="111" t="s">
        <v>1661</v>
      </c>
      <c r="D150" s="111" t="s">
        <v>55</v>
      </c>
      <c r="E150" s="111" t="s">
        <v>10</v>
      </c>
      <c r="F150" s="113">
        <v>4490</v>
      </c>
      <c r="G150" s="111" t="s">
        <v>17</v>
      </c>
      <c r="H150" s="111" t="s">
        <v>15</v>
      </c>
      <c r="I150" s="111" t="s">
        <v>12</v>
      </c>
      <c r="J150" s="116">
        <v>2019</v>
      </c>
      <c r="K150" s="11">
        <f>IF(D150="SAVE ON ENERGY RETROFIT PROGRAM",IF(VALUE(SUBSTITUTE(G150,"kW",""))=0,'IESO Reported Results'!M150*'NTG Ratio References'!$G$8,0),IF(D150="SAVE ON ENERGY ENERGY MANAGER PROGRAM",IF(VALUE(SUBSTITUTE(G150,"kW",""))=0,'IESO Reported Results'!M150*'NTG Ratio References'!$G$7,0),0))</f>
        <v>0</v>
      </c>
      <c r="L150" s="10">
        <f t="shared" si="8"/>
        <v>0</v>
      </c>
      <c r="M150" s="11">
        <f t="shared" si="9"/>
        <v>0</v>
      </c>
      <c r="N150" s="15">
        <f>IFERROR(VLOOKUP(J150&amp;D150,'NTG Ratio References'!A:F,4,0),1)</f>
        <v>0.84</v>
      </c>
      <c r="O150" s="15">
        <f>IFERROR(VLOOKUP(J150&amp;D150,'NTG Ratio References'!A:F,5,0),1)</f>
        <v>0.81599999999999995</v>
      </c>
      <c r="P150" s="97">
        <f t="shared" si="10"/>
        <v>0</v>
      </c>
      <c r="Q150" s="97">
        <f t="shared" si="11"/>
        <v>0</v>
      </c>
    </row>
    <row r="151" spans="1:17">
      <c r="A151" s="111" t="s">
        <v>1757</v>
      </c>
      <c r="B151" s="111" t="s">
        <v>8</v>
      </c>
      <c r="C151" s="111" t="s">
        <v>1661</v>
      </c>
      <c r="D151" s="96" t="s">
        <v>55</v>
      </c>
      <c r="E151" s="111" t="s">
        <v>10</v>
      </c>
      <c r="F151" s="114">
        <v>920</v>
      </c>
      <c r="G151" s="96" t="s">
        <v>17</v>
      </c>
      <c r="H151" s="96" t="s">
        <v>15</v>
      </c>
      <c r="I151" s="96" t="s">
        <v>12</v>
      </c>
      <c r="J151" s="116">
        <v>2019</v>
      </c>
      <c r="K151" s="11">
        <f>IF(D151="SAVE ON ENERGY RETROFIT PROGRAM",IF(VALUE(SUBSTITUTE(G151,"kW",""))=0,'IESO Reported Results'!M151*'NTG Ratio References'!$G$8,0),IF(D151="SAVE ON ENERGY ENERGY MANAGER PROGRAM",IF(VALUE(SUBSTITUTE(G151,"kW",""))=0,'IESO Reported Results'!M151*'NTG Ratio References'!$G$7,0),0))</f>
        <v>0</v>
      </c>
      <c r="L151" s="10">
        <f t="shared" si="8"/>
        <v>0</v>
      </c>
      <c r="M151" s="11">
        <f t="shared" si="9"/>
        <v>0</v>
      </c>
      <c r="N151" s="15">
        <f>IFERROR(VLOOKUP(J151&amp;D151,'NTG Ratio References'!A:F,4,0),1)</f>
        <v>0.84</v>
      </c>
      <c r="O151" s="15">
        <f>IFERROR(VLOOKUP(J151&amp;D151,'NTG Ratio References'!A:F,5,0),1)</f>
        <v>0.81599999999999995</v>
      </c>
      <c r="P151" s="97">
        <f t="shared" si="10"/>
        <v>0</v>
      </c>
      <c r="Q151" s="97">
        <f t="shared" si="11"/>
        <v>0</v>
      </c>
    </row>
    <row r="152" spans="1:17">
      <c r="A152" s="96" t="s">
        <v>321</v>
      </c>
      <c r="B152" s="111" t="s">
        <v>8</v>
      </c>
      <c r="C152" s="111" t="s">
        <v>1662</v>
      </c>
      <c r="D152" s="111" t="s">
        <v>55</v>
      </c>
      <c r="E152" s="111" t="s">
        <v>10</v>
      </c>
      <c r="F152" s="113">
        <v>2350</v>
      </c>
      <c r="G152" s="111" t="s">
        <v>205</v>
      </c>
      <c r="H152" s="111" t="s">
        <v>322</v>
      </c>
      <c r="I152" s="111" t="s">
        <v>12</v>
      </c>
      <c r="J152" s="116">
        <v>2019</v>
      </c>
      <c r="K152" s="11">
        <f>IF(D152="SAVE ON ENERGY RETROFIT PROGRAM",IF(VALUE(SUBSTITUTE(G152,"kW",""))=0,'IESO Reported Results'!M152*'NTG Ratio References'!$G$8,0),IF(D152="SAVE ON ENERGY ENERGY MANAGER PROGRAM",IF(VALUE(SUBSTITUTE(G152,"kW",""))=0,'IESO Reported Results'!M152*'NTG Ratio References'!$G$7,0),0))</f>
        <v>0</v>
      </c>
      <c r="L152" s="10">
        <f t="shared" si="8"/>
        <v>1.39</v>
      </c>
      <c r="M152" s="11">
        <f t="shared" si="9"/>
        <v>6402</v>
      </c>
      <c r="N152" s="15">
        <f>IFERROR(VLOOKUP(J152&amp;D152,'NTG Ratio References'!A:F,4,0),1)</f>
        <v>0.84</v>
      </c>
      <c r="O152" s="15">
        <f>IFERROR(VLOOKUP(J152&amp;D152,'NTG Ratio References'!A:F,5,0),1)</f>
        <v>0.81599999999999995</v>
      </c>
      <c r="P152" s="97">
        <f t="shared" si="10"/>
        <v>1.1676</v>
      </c>
      <c r="Q152" s="97">
        <f t="shared" si="11"/>
        <v>5224.0319999999992</v>
      </c>
    </row>
    <row r="153" spans="1:17">
      <c r="A153" s="96" t="s">
        <v>323</v>
      </c>
      <c r="B153" s="111" t="s">
        <v>8</v>
      </c>
      <c r="C153" s="111" t="s">
        <v>1663</v>
      </c>
      <c r="D153" s="111" t="s">
        <v>55</v>
      </c>
      <c r="E153" s="111" t="s">
        <v>10</v>
      </c>
      <c r="F153" s="113">
        <v>1290</v>
      </c>
      <c r="G153" s="111" t="s">
        <v>324</v>
      </c>
      <c r="H153" s="111" t="s">
        <v>325</v>
      </c>
      <c r="I153" s="111" t="s">
        <v>12</v>
      </c>
      <c r="J153" s="116">
        <v>2019</v>
      </c>
      <c r="K153" s="11">
        <f>IF(D153="SAVE ON ENERGY RETROFIT PROGRAM",IF(VALUE(SUBSTITUTE(G153,"kW",""))=0,'IESO Reported Results'!M153*'NTG Ratio References'!$G$8,0),IF(D153="SAVE ON ENERGY ENERGY MANAGER PROGRAM",IF(VALUE(SUBSTITUTE(G153,"kW",""))=0,'IESO Reported Results'!M153*'NTG Ratio References'!$G$7,0),0))</f>
        <v>0</v>
      </c>
      <c r="L153" s="10">
        <f t="shared" si="8"/>
        <v>3.66</v>
      </c>
      <c r="M153" s="11">
        <f t="shared" si="9"/>
        <v>32093</v>
      </c>
      <c r="N153" s="15">
        <f>IFERROR(VLOOKUP(J153&amp;D153,'NTG Ratio References'!A:F,4,0),1)</f>
        <v>0.84</v>
      </c>
      <c r="O153" s="15">
        <f>IFERROR(VLOOKUP(J153&amp;D153,'NTG Ratio References'!A:F,5,0),1)</f>
        <v>0.81599999999999995</v>
      </c>
      <c r="P153" s="97">
        <f t="shared" si="10"/>
        <v>3.0743999999999998</v>
      </c>
      <c r="Q153" s="97">
        <f t="shared" si="11"/>
        <v>26187.887999999999</v>
      </c>
    </row>
    <row r="154" spans="1:17">
      <c r="A154" s="96" t="s">
        <v>326</v>
      </c>
      <c r="B154" s="111" t="s">
        <v>8</v>
      </c>
      <c r="C154" s="111" t="s">
        <v>1662</v>
      </c>
      <c r="D154" s="111" t="s">
        <v>55</v>
      </c>
      <c r="E154" s="111" t="s">
        <v>10</v>
      </c>
      <c r="F154" s="113">
        <v>6864</v>
      </c>
      <c r="G154" s="111" t="s">
        <v>17</v>
      </c>
      <c r="H154" s="111" t="s">
        <v>15</v>
      </c>
      <c r="I154" s="111" t="s">
        <v>12</v>
      </c>
      <c r="J154" s="116">
        <v>2019</v>
      </c>
      <c r="K154" s="11">
        <f>IF(D154="SAVE ON ENERGY RETROFIT PROGRAM",IF(VALUE(SUBSTITUTE(G154,"kW",""))=0,'IESO Reported Results'!M154*'NTG Ratio References'!$G$8,0),IF(D154="SAVE ON ENERGY ENERGY MANAGER PROGRAM",IF(VALUE(SUBSTITUTE(G154,"kW",""))=0,'IESO Reported Results'!M154*'NTG Ratio References'!$G$7,0),0))</f>
        <v>0</v>
      </c>
      <c r="L154" s="10">
        <f t="shared" si="8"/>
        <v>0</v>
      </c>
      <c r="M154" s="11">
        <f t="shared" si="9"/>
        <v>0</v>
      </c>
      <c r="N154" s="15">
        <f>IFERROR(VLOOKUP(J154&amp;D154,'NTG Ratio References'!A:F,4,0),1)</f>
        <v>0.84</v>
      </c>
      <c r="O154" s="15">
        <f>IFERROR(VLOOKUP(J154&amp;D154,'NTG Ratio References'!A:F,5,0),1)</f>
        <v>0.81599999999999995</v>
      </c>
      <c r="P154" s="97">
        <f t="shared" si="10"/>
        <v>0</v>
      </c>
      <c r="Q154" s="97">
        <f t="shared" si="11"/>
        <v>0</v>
      </c>
    </row>
    <row r="155" spans="1:17">
      <c r="A155" s="111" t="s">
        <v>1758</v>
      </c>
      <c r="B155" s="111" t="s">
        <v>8</v>
      </c>
      <c r="C155" s="111" t="s">
        <v>1661</v>
      </c>
      <c r="D155" s="96" t="s">
        <v>55</v>
      </c>
      <c r="E155" s="111" t="s">
        <v>10</v>
      </c>
      <c r="F155" s="114">
        <v>3152</v>
      </c>
      <c r="G155" s="96" t="s">
        <v>17</v>
      </c>
      <c r="H155" s="96" t="s">
        <v>15</v>
      </c>
      <c r="I155" s="96" t="s">
        <v>12</v>
      </c>
      <c r="J155" s="116">
        <v>2019</v>
      </c>
      <c r="K155" s="11">
        <f>IF(D155="SAVE ON ENERGY RETROFIT PROGRAM",IF(VALUE(SUBSTITUTE(G155,"kW",""))=0,'IESO Reported Results'!M155*'NTG Ratio References'!$G$8,0),IF(D155="SAVE ON ENERGY ENERGY MANAGER PROGRAM",IF(VALUE(SUBSTITUTE(G155,"kW",""))=0,'IESO Reported Results'!M155*'NTG Ratio References'!$G$7,0),0))</f>
        <v>0</v>
      </c>
      <c r="L155" s="10">
        <f t="shared" ref="L155:L218" si="12">VALUE(SUBSTITUTE(G155,"kW",""))+K155</f>
        <v>0</v>
      </c>
      <c r="M155" s="11">
        <f t="shared" ref="M155:M218" si="13">VALUE(SUBSTITUTE(H155,"kWh",""))</f>
        <v>0</v>
      </c>
      <c r="N155" s="15">
        <f>IFERROR(VLOOKUP(J155&amp;D155,'NTG Ratio References'!A:F,4,0),1)</f>
        <v>0.84</v>
      </c>
      <c r="O155" s="15">
        <f>IFERROR(VLOOKUP(J155&amp;D155,'NTG Ratio References'!A:F,5,0),1)</f>
        <v>0.81599999999999995</v>
      </c>
      <c r="P155" s="97">
        <f t="shared" ref="P155:P218" si="14">N155*L155</f>
        <v>0</v>
      </c>
      <c r="Q155" s="97">
        <f t="shared" ref="Q155:Q218" si="15">O155*M155</f>
        <v>0</v>
      </c>
    </row>
    <row r="156" spans="1:17">
      <c r="A156" s="111" t="s">
        <v>1759</v>
      </c>
      <c r="B156" s="111" t="s">
        <v>8</v>
      </c>
      <c r="C156" s="111" t="s">
        <v>1661</v>
      </c>
      <c r="D156" s="96" t="s">
        <v>55</v>
      </c>
      <c r="E156" s="111" t="s">
        <v>10</v>
      </c>
      <c r="F156" s="114">
        <v>1960</v>
      </c>
      <c r="G156" s="96" t="s">
        <v>17</v>
      </c>
      <c r="H156" s="96" t="s">
        <v>15</v>
      </c>
      <c r="I156" s="96" t="s">
        <v>12</v>
      </c>
      <c r="J156" s="116">
        <v>2019</v>
      </c>
      <c r="K156" s="11">
        <f>IF(D156="SAVE ON ENERGY RETROFIT PROGRAM",IF(VALUE(SUBSTITUTE(G156,"kW",""))=0,'IESO Reported Results'!M156*'NTG Ratio References'!$G$8,0),IF(D156="SAVE ON ENERGY ENERGY MANAGER PROGRAM",IF(VALUE(SUBSTITUTE(G156,"kW",""))=0,'IESO Reported Results'!M156*'NTG Ratio References'!$G$7,0),0))</f>
        <v>0</v>
      </c>
      <c r="L156" s="10">
        <f t="shared" si="12"/>
        <v>0</v>
      </c>
      <c r="M156" s="11">
        <f t="shared" si="13"/>
        <v>0</v>
      </c>
      <c r="N156" s="15">
        <f>IFERROR(VLOOKUP(J156&amp;D156,'NTG Ratio References'!A:F,4,0),1)</f>
        <v>0.84</v>
      </c>
      <c r="O156" s="15">
        <f>IFERROR(VLOOKUP(J156&amp;D156,'NTG Ratio References'!A:F,5,0),1)</f>
        <v>0.81599999999999995</v>
      </c>
      <c r="P156" s="97">
        <f t="shared" si="14"/>
        <v>0</v>
      </c>
      <c r="Q156" s="97">
        <f t="shared" si="15"/>
        <v>0</v>
      </c>
    </row>
    <row r="157" spans="1:17">
      <c r="A157" s="96" t="s">
        <v>328</v>
      </c>
      <c r="B157" s="111" t="s">
        <v>8</v>
      </c>
      <c r="C157" s="111" t="s">
        <v>1662</v>
      </c>
      <c r="D157" s="111" t="s">
        <v>55</v>
      </c>
      <c r="E157" s="111" t="s">
        <v>10</v>
      </c>
      <c r="F157" s="113">
        <v>1600</v>
      </c>
      <c r="G157" s="111" t="s">
        <v>329</v>
      </c>
      <c r="H157" s="111" t="s">
        <v>330</v>
      </c>
      <c r="I157" s="111" t="s">
        <v>12</v>
      </c>
      <c r="J157" s="116">
        <v>2019</v>
      </c>
      <c r="K157" s="11">
        <f>IF(D157="SAVE ON ENERGY RETROFIT PROGRAM",IF(VALUE(SUBSTITUTE(G157,"kW",""))=0,'IESO Reported Results'!M157*'NTG Ratio References'!$G$8,0),IF(D157="SAVE ON ENERGY ENERGY MANAGER PROGRAM",IF(VALUE(SUBSTITUTE(G157,"kW",""))=0,'IESO Reported Results'!M157*'NTG Ratio References'!$G$7,0),0))</f>
        <v>0</v>
      </c>
      <c r="L157" s="10">
        <f t="shared" si="12"/>
        <v>7.23</v>
      </c>
      <c r="M157" s="11">
        <f t="shared" si="13"/>
        <v>27243</v>
      </c>
      <c r="N157" s="15">
        <f>IFERROR(VLOOKUP(J157&amp;D157,'NTG Ratio References'!A:F,4,0),1)</f>
        <v>0.84</v>
      </c>
      <c r="O157" s="15">
        <f>IFERROR(VLOOKUP(J157&amp;D157,'NTG Ratio References'!A:F,5,0),1)</f>
        <v>0.81599999999999995</v>
      </c>
      <c r="P157" s="97">
        <f t="shared" si="14"/>
        <v>6.0731999999999999</v>
      </c>
      <c r="Q157" s="97">
        <f t="shared" si="15"/>
        <v>22230.287999999997</v>
      </c>
    </row>
    <row r="158" spans="1:17">
      <c r="A158" s="96" t="s">
        <v>331</v>
      </c>
      <c r="B158" s="111" t="s">
        <v>8</v>
      </c>
      <c r="C158" s="111" t="s">
        <v>1662</v>
      </c>
      <c r="D158" s="111" t="s">
        <v>55</v>
      </c>
      <c r="E158" s="111" t="s">
        <v>10</v>
      </c>
      <c r="F158" s="113">
        <v>14280</v>
      </c>
      <c r="G158" s="111" t="s">
        <v>332</v>
      </c>
      <c r="H158" s="111" t="s">
        <v>333</v>
      </c>
      <c r="I158" s="111" t="s">
        <v>12</v>
      </c>
      <c r="J158" s="116">
        <v>2019</v>
      </c>
      <c r="K158" s="11">
        <f>IF(D158="SAVE ON ENERGY RETROFIT PROGRAM",IF(VALUE(SUBSTITUTE(G158,"kW",""))=0,'IESO Reported Results'!M158*'NTG Ratio References'!$G$8,0),IF(D158="SAVE ON ENERGY ENERGY MANAGER PROGRAM",IF(VALUE(SUBSTITUTE(G158,"kW",""))=0,'IESO Reported Results'!M158*'NTG Ratio References'!$G$7,0),0))</f>
        <v>0</v>
      </c>
      <c r="L158" s="10">
        <f t="shared" si="12"/>
        <v>35.700000000000003</v>
      </c>
      <c r="M158" s="11">
        <f t="shared" si="13"/>
        <v>239133</v>
      </c>
      <c r="N158" s="15">
        <f>IFERROR(VLOOKUP(J158&amp;D158,'NTG Ratio References'!A:F,4,0),1)</f>
        <v>0.84</v>
      </c>
      <c r="O158" s="15">
        <f>IFERROR(VLOOKUP(J158&amp;D158,'NTG Ratio References'!A:F,5,0),1)</f>
        <v>0.81599999999999995</v>
      </c>
      <c r="P158" s="97">
        <f t="shared" si="14"/>
        <v>29.988</v>
      </c>
      <c r="Q158" s="97">
        <f t="shared" si="15"/>
        <v>195132.52799999999</v>
      </c>
    </row>
    <row r="159" spans="1:17">
      <c r="A159" s="96" t="s">
        <v>334</v>
      </c>
      <c r="B159" s="111" t="s">
        <v>8</v>
      </c>
      <c r="C159" s="111" t="s">
        <v>1662</v>
      </c>
      <c r="D159" s="111" t="s">
        <v>55</v>
      </c>
      <c r="E159" s="111" t="s">
        <v>10</v>
      </c>
      <c r="F159" s="113">
        <v>1615.75</v>
      </c>
      <c r="G159" s="111" t="s">
        <v>17</v>
      </c>
      <c r="H159" s="111" t="s">
        <v>15</v>
      </c>
      <c r="I159" s="111" t="s">
        <v>12</v>
      </c>
      <c r="J159" s="116">
        <v>2019</v>
      </c>
      <c r="K159" s="11">
        <f>IF(D159="SAVE ON ENERGY RETROFIT PROGRAM",IF(VALUE(SUBSTITUTE(G159,"kW",""))=0,'IESO Reported Results'!M159*'NTG Ratio References'!$G$8,0),IF(D159="SAVE ON ENERGY ENERGY MANAGER PROGRAM",IF(VALUE(SUBSTITUTE(G159,"kW",""))=0,'IESO Reported Results'!M159*'NTG Ratio References'!$G$7,0),0))</f>
        <v>0</v>
      </c>
      <c r="L159" s="10">
        <f t="shared" si="12"/>
        <v>0</v>
      </c>
      <c r="M159" s="11">
        <f t="shared" si="13"/>
        <v>0</v>
      </c>
      <c r="N159" s="15">
        <f>IFERROR(VLOOKUP(J159&amp;D159,'NTG Ratio References'!A:F,4,0),1)</f>
        <v>0.84</v>
      </c>
      <c r="O159" s="15">
        <f>IFERROR(VLOOKUP(J159&amp;D159,'NTG Ratio References'!A:F,5,0),1)</f>
        <v>0.81599999999999995</v>
      </c>
      <c r="P159" s="97">
        <f t="shared" si="14"/>
        <v>0</v>
      </c>
      <c r="Q159" s="97">
        <f t="shared" si="15"/>
        <v>0</v>
      </c>
    </row>
    <row r="160" spans="1:17">
      <c r="A160" s="96" t="s">
        <v>335</v>
      </c>
      <c r="B160" s="111" t="s">
        <v>8</v>
      </c>
      <c r="C160" s="111" t="s">
        <v>1661</v>
      </c>
      <c r="D160" s="111" t="s">
        <v>55</v>
      </c>
      <c r="E160" s="111" t="s">
        <v>10</v>
      </c>
      <c r="F160" s="113">
        <v>2156</v>
      </c>
      <c r="G160" s="111" t="s">
        <v>224</v>
      </c>
      <c r="H160" s="111" t="s">
        <v>336</v>
      </c>
      <c r="I160" s="111" t="s">
        <v>12</v>
      </c>
      <c r="J160" s="116">
        <v>2019</v>
      </c>
      <c r="K160" s="11">
        <f>IF(D160="SAVE ON ENERGY RETROFIT PROGRAM",IF(VALUE(SUBSTITUTE(G160,"kW",""))=0,'IESO Reported Results'!M160*'NTG Ratio References'!$G$8,0),IF(D160="SAVE ON ENERGY ENERGY MANAGER PROGRAM",IF(VALUE(SUBSTITUTE(G160,"kW",""))=0,'IESO Reported Results'!M160*'NTG Ratio References'!$G$7,0),0))</f>
        <v>0</v>
      </c>
      <c r="L160" s="10">
        <f t="shared" si="12"/>
        <v>5.9</v>
      </c>
      <c r="M160" s="11">
        <f t="shared" si="13"/>
        <v>29406</v>
      </c>
      <c r="N160" s="15">
        <f>IFERROR(VLOOKUP(J160&amp;D160,'NTG Ratio References'!A:F,4,0),1)</f>
        <v>0.84</v>
      </c>
      <c r="O160" s="15">
        <f>IFERROR(VLOOKUP(J160&amp;D160,'NTG Ratio References'!A:F,5,0),1)</f>
        <v>0.81599999999999995</v>
      </c>
      <c r="P160" s="97">
        <f t="shared" si="14"/>
        <v>4.9560000000000004</v>
      </c>
      <c r="Q160" s="97">
        <f t="shared" si="15"/>
        <v>23995.295999999998</v>
      </c>
    </row>
    <row r="161" spans="1:17">
      <c r="A161" s="111" t="s">
        <v>1760</v>
      </c>
      <c r="B161" s="111" t="s">
        <v>8</v>
      </c>
      <c r="C161" s="111" t="s">
        <v>1661</v>
      </c>
      <c r="D161" s="96" t="s">
        <v>55</v>
      </c>
      <c r="E161" s="111" t="s">
        <v>10</v>
      </c>
      <c r="F161" s="114">
        <v>46722</v>
      </c>
      <c r="G161" s="96" t="s">
        <v>17</v>
      </c>
      <c r="H161" s="96" t="s">
        <v>15</v>
      </c>
      <c r="I161" s="96" t="s">
        <v>12</v>
      </c>
      <c r="J161" s="116">
        <v>2019</v>
      </c>
      <c r="K161" s="11">
        <f>IF(D161="SAVE ON ENERGY RETROFIT PROGRAM",IF(VALUE(SUBSTITUTE(G161,"kW",""))=0,'IESO Reported Results'!M161*'NTG Ratio References'!$G$8,0),IF(D161="SAVE ON ENERGY ENERGY MANAGER PROGRAM",IF(VALUE(SUBSTITUTE(G161,"kW",""))=0,'IESO Reported Results'!M161*'NTG Ratio References'!$G$7,0),0))</f>
        <v>0</v>
      </c>
      <c r="L161" s="10">
        <f t="shared" si="12"/>
        <v>0</v>
      </c>
      <c r="M161" s="11">
        <f t="shared" si="13"/>
        <v>0</v>
      </c>
      <c r="N161" s="15">
        <f>IFERROR(VLOOKUP(J161&amp;D161,'NTG Ratio References'!A:F,4,0),1)</f>
        <v>0.84</v>
      </c>
      <c r="O161" s="15">
        <f>IFERROR(VLOOKUP(J161&amp;D161,'NTG Ratio References'!A:F,5,0),1)</f>
        <v>0.81599999999999995</v>
      </c>
      <c r="P161" s="97">
        <f t="shared" si="14"/>
        <v>0</v>
      </c>
      <c r="Q161" s="97">
        <f t="shared" si="15"/>
        <v>0</v>
      </c>
    </row>
    <row r="162" spans="1:17">
      <c r="A162" s="111" t="s">
        <v>1761</v>
      </c>
      <c r="B162" s="111" t="s">
        <v>8</v>
      </c>
      <c r="C162" s="111" t="s">
        <v>1662</v>
      </c>
      <c r="D162" s="96" t="s">
        <v>55</v>
      </c>
      <c r="E162" s="111" t="s">
        <v>10</v>
      </c>
      <c r="F162" s="114">
        <v>0</v>
      </c>
      <c r="G162" s="96" t="s">
        <v>17</v>
      </c>
      <c r="H162" s="96" t="s">
        <v>15</v>
      </c>
      <c r="I162" s="96" t="s">
        <v>12</v>
      </c>
      <c r="J162" s="116">
        <v>2019</v>
      </c>
      <c r="K162" s="11">
        <f>IF(D162="SAVE ON ENERGY RETROFIT PROGRAM",IF(VALUE(SUBSTITUTE(G162,"kW",""))=0,'IESO Reported Results'!M162*'NTG Ratio References'!$G$8,0),IF(D162="SAVE ON ENERGY ENERGY MANAGER PROGRAM",IF(VALUE(SUBSTITUTE(G162,"kW",""))=0,'IESO Reported Results'!M162*'NTG Ratio References'!$G$7,0),0))</f>
        <v>0</v>
      </c>
      <c r="L162" s="10">
        <f t="shared" si="12"/>
        <v>0</v>
      </c>
      <c r="M162" s="11">
        <f t="shared" si="13"/>
        <v>0</v>
      </c>
      <c r="N162" s="15">
        <f>IFERROR(VLOOKUP(J162&amp;D162,'NTG Ratio References'!A:F,4,0),1)</f>
        <v>0.84</v>
      </c>
      <c r="O162" s="15">
        <f>IFERROR(VLOOKUP(J162&amp;D162,'NTG Ratio References'!A:F,5,0),1)</f>
        <v>0.81599999999999995</v>
      </c>
      <c r="P162" s="97">
        <f t="shared" si="14"/>
        <v>0</v>
      </c>
      <c r="Q162" s="97">
        <f t="shared" si="15"/>
        <v>0</v>
      </c>
    </row>
    <row r="163" spans="1:17">
      <c r="A163" s="111" t="s">
        <v>1762</v>
      </c>
      <c r="B163" s="111" t="s">
        <v>8</v>
      </c>
      <c r="C163" s="111" t="s">
        <v>1661</v>
      </c>
      <c r="D163" s="96" t="s">
        <v>55</v>
      </c>
      <c r="E163" s="111" t="s">
        <v>10</v>
      </c>
      <c r="F163" s="114">
        <v>1148.4100000000001</v>
      </c>
      <c r="G163" s="96" t="s">
        <v>17</v>
      </c>
      <c r="H163" s="96" t="s">
        <v>15</v>
      </c>
      <c r="I163" s="96" t="s">
        <v>12</v>
      </c>
      <c r="J163" s="116">
        <v>2019</v>
      </c>
      <c r="K163" s="11">
        <f>IF(D163="SAVE ON ENERGY RETROFIT PROGRAM",IF(VALUE(SUBSTITUTE(G163,"kW",""))=0,'IESO Reported Results'!M163*'NTG Ratio References'!$G$8,0),IF(D163="SAVE ON ENERGY ENERGY MANAGER PROGRAM",IF(VALUE(SUBSTITUTE(G163,"kW",""))=0,'IESO Reported Results'!M163*'NTG Ratio References'!$G$7,0),0))</f>
        <v>0</v>
      </c>
      <c r="L163" s="10">
        <f t="shared" si="12"/>
        <v>0</v>
      </c>
      <c r="M163" s="11">
        <f t="shared" si="13"/>
        <v>0</v>
      </c>
      <c r="N163" s="15">
        <f>IFERROR(VLOOKUP(J163&amp;D163,'NTG Ratio References'!A:F,4,0),1)</f>
        <v>0.84</v>
      </c>
      <c r="O163" s="15">
        <f>IFERROR(VLOOKUP(J163&amp;D163,'NTG Ratio References'!A:F,5,0),1)</f>
        <v>0.81599999999999995</v>
      </c>
      <c r="P163" s="97">
        <f t="shared" si="14"/>
        <v>0</v>
      </c>
      <c r="Q163" s="97">
        <f t="shared" si="15"/>
        <v>0</v>
      </c>
    </row>
    <row r="164" spans="1:17">
      <c r="A164" s="96" t="s">
        <v>337</v>
      </c>
      <c r="B164" s="111" t="s">
        <v>8</v>
      </c>
      <c r="C164" s="111" t="s">
        <v>1662</v>
      </c>
      <c r="D164" s="111" t="s">
        <v>55</v>
      </c>
      <c r="E164" s="111" t="s">
        <v>10</v>
      </c>
      <c r="F164" s="113">
        <v>7865.45</v>
      </c>
      <c r="G164" s="111" t="s">
        <v>17</v>
      </c>
      <c r="H164" s="111" t="s">
        <v>15</v>
      </c>
      <c r="I164" s="111" t="s">
        <v>12</v>
      </c>
      <c r="J164" s="116">
        <v>2019</v>
      </c>
      <c r="K164" s="11">
        <f>IF(D164="SAVE ON ENERGY RETROFIT PROGRAM",IF(VALUE(SUBSTITUTE(G164,"kW",""))=0,'IESO Reported Results'!M164*'NTG Ratio References'!$G$8,0),IF(D164="SAVE ON ENERGY ENERGY MANAGER PROGRAM",IF(VALUE(SUBSTITUTE(G164,"kW",""))=0,'IESO Reported Results'!M164*'NTG Ratio References'!$G$7,0),0))</f>
        <v>0</v>
      </c>
      <c r="L164" s="10">
        <f t="shared" si="12"/>
        <v>0</v>
      </c>
      <c r="M164" s="11">
        <f t="shared" si="13"/>
        <v>0</v>
      </c>
      <c r="N164" s="15">
        <f>IFERROR(VLOOKUP(J164&amp;D164,'NTG Ratio References'!A:F,4,0),1)</f>
        <v>0.84</v>
      </c>
      <c r="O164" s="15">
        <f>IFERROR(VLOOKUP(J164&amp;D164,'NTG Ratio References'!A:F,5,0),1)</f>
        <v>0.81599999999999995</v>
      </c>
      <c r="P164" s="97">
        <f t="shared" si="14"/>
        <v>0</v>
      </c>
      <c r="Q164" s="97">
        <f t="shared" si="15"/>
        <v>0</v>
      </c>
    </row>
    <row r="165" spans="1:17">
      <c r="A165" s="96" t="s">
        <v>338</v>
      </c>
      <c r="B165" s="111" t="s">
        <v>8</v>
      </c>
      <c r="C165" s="111" t="s">
        <v>1661</v>
      </c>
      <c r="D165" s="111" t="s">
        <v>55</v>
      </c>
      <c r="E165" s="111" t="s">
        <v>10</v>
      </c>
      <c r="F165" s="113">
        <v>2962</v>
      </c>
      <c r="G165" s="111" t="s">
        <v>17</v>
      </c>
      <c r="H165" s="111" t="s">
        <v>15</v>
      </c>
      <c r="I165" s="111" t="s">
        <v>12</v>
      </c>
      <c r="J165" s="116">
        <v>2019</v>
      </c>
      <c r="K165" s="11">
        <f>IF(D165="SAVE ON ENERGY RETROFIT PROGRAM",IF(VALUE(SUBSTITUTE(G165,"kW",""))=0,'IESO Reported Results'!M165*'NTG Ratio References'!$G$8,0),IF(D165="SAVE ON ENERGY ENERGY MANAGER PROGRAM",IF(VALUE(SUBSTITUTE(G165,"kW",""))=0,'IESO Reported Results'!M165*'NTG Ratio References'!$G$7,0),0))</f>
        <v>0</v>
      </c>
      <c r="L165" s="10">
        <f t="shared" si="12"/>
        <v>0</v>
      </c>
      <c r="M165" s="11">
        <f t="shared" si="13"/>
        <v>0</v>
      </c>
      <c r="N165" s="15">
        <f>IFERROR(VLOOKUP(J165&amp;D165,'NTG Ratio References'!A:F,4,0),1)</f>
        <v>0.84</v>
      </c>
      <c r="O165" s="15">
        <f>IFERROR(VLOOKUP(J165&amp;D165,'NTG Ratio References'!A:F,5,0),1)</f>
        <v>0.81599999999999995</v>
      </c>
      <c r="P165" s="97">
        <f t="shared" si="14"/>
        <v>0</v>
      </c>
      <c r="Q165" s="97">
        <f t="shared" si="15"/>
        <v>0</v>
      </c>
    </row>
    <row r="166" spans="1:17">
      <c r="A166" s="111" t="s">
        <v>1763</v>
      </c>
      <c r="B166" s="111" t="s">
        <v>8</v>
      </c>
      <c r="C166" s="111" t="s">
        <v>1661</v>
      </c>
      <c r="D166" s="96" t="s">
        <v>55</v>
      </c>
      <c r="E166" s="111" t="s">
        <v>10</v>
      </c>
      <c r="F166" s="114">
        <v>607.5</v>
      </c>
      <c r="G166" s="96" t="s">
        <v>17</v>
      </c>
      <c r="H166" s="96" t="s">
        <v>15</v>
      </c>
      <c r="I166" s="96" t="s">
        <v>12</v>
      </c>
      <c r="J166" s="116">
        <v>2019</v>
      </c>
      <c r="K166" s="11">
        <f>IF(D166="SAVE ON ENERGY RETROFIT PROGRAM",IF(VALUE(SUBSTITUTE(G166,"kW",""))=0,'IESO Reported Results'!M166*'NTG Ratio References'!$G$8,0),IF(D166="SAVE ON ENERGY ENERGY MANAGER PROGRAM",IF(VALUE(SUBSTITUTE(G166,"kW",""))=0,'IESO Reported Results'!M166*'NTG Ratio References'!$G$7,0),0))</f>
        <v>0</v>
      </c>
      <c r="L166" s="10">
        <f t="shared" si="12"/>
        <v>0</v>
      </c>
      <c r="M166" s="11">
        <f t="shared" si="13"/>
        <v>0</v>
      </c>
      <c r="N166" s="15">
        <f>IFERROR(VLOOKUP(J166&amp;D166,'NTG Ratio References'!A:F,4,0),1)</f>
        <v>0.84</v>
      </c>
      <c r="O166" s="15">
        <f>IFERROR(VLOOKUP(J166&amp;D166,'NTG Ratio References'!A:F,5,0),1)</f>
        <v>0.81599999999999995</v>
      </c>
      <c r="P166" s="97">
        <f t="shared" si="14"/>
        <v>0</v>
      </c>
      <c r="Q166" s="97">
        <f t="shared" si="15"/>
        <v>0</v>
      </c>
    </row>
    <row r="167" spans="1:17">
      <c r="A167" s="111" t="s">
        <v>1763</v>
      </c>
      <c r="B167" s="111" t="s">
        <v>8</v>
      </c>
      <c r="C167" s="111" t="s">
        <v>1661</v>
      </c>
      <c r="D167" s="96" t="s">
        <v>55</v>
      </c>
      <c r="E167" s="111" t="s">
        <v>10</v>
      </c>
      <c r="F167" s="114">
        <v>8135</v>
      </c>
      <c r="G167" s="96" t="s">
        <v>17</v>
      </c>
      <c r="H167" s="96" t="s">
        <v>15</v>
      </c>
      <c r="I167" s="96" t="s">
        <v>12</v>
      </c>
      <c r="J167" s="116">
        <v>2019</v>
      </c>
      <c r="K167" s="11">
        <f>IF(D167="SAVE ON ENERGY RETROFIT PROGRAM",IF(VALUE(SUBSTITUTE(G167,"kW",""))=0,'IESO Reported Results'!M167*'NTG Ratio References'!$G$8,0),IF(D167="SAVE ON ENERGY ENERGY MANAGER PROGRAM",IF(VALUE(SUBSTITUTE(G167,"kW",""))=0,'IESO Reported Results'!M167*'NTG Ratio References'!$G$7,0),0))</f>
        <v>0</v>
      </c>
      <c r="L167" s="10">
        <f t="shared" si="12"/>
        <v>0</v>
      </c>
      <c r="M167" s="11">
        <f t="shared" si="13"/>
        <v>0</v>
      </c>
      <c r="N167" s="15">
        <f>IFERROR(VLOOKUP(J167&amp;D167,'NTG Ratio References'!A:F,4,0),1)</f>
        <v>0.84</v>
      </c>
      <c r="O167" s="15">
        <f>IFERROR(VLOOKUP(J167&amp;D167,'NTG Ratio References'!A:F,5,0),1)</f>
        <v>0.81599999999999995</v>
      </c>
      <c r="P167" s="97">
        <f t="shared" si="14"/>
        <v>0</v>
      </c>
      <c r="Q167" s="97">
        <f t="shared" si="15"/>
        <v>0</v>
      </c>
    </row>
    <row r="168" spans="1:17">
      <c r="A168" s="96" t="s">
        <v>341</v>
      </c>
      <c r="B168" s="111" t="s">
        <v>8</v>
      </c>
      <c r="C168" s="111" t="s">
        <v>1662</v>
      </c>
      <c r="D168" s="111" t="s">
        <v>55</v>
      </c>
      <c r="E168" s="111" t="s">
        <v>10</v>
      </c>
      <c r="F168" s="113">
        <v>10600.6</v>
      </c>
      <c r="G168" s="111" t="s">
        <v>17</v>
      </c>
      <c r="H168" s="111" t="s">
        <v>15</v>
      </c>
      <c r="I168" s="111" t="s">
        <v>12</v>
      </c>
      <c r="J168" s="116">
        <v>2019</v>
      </c>
      <c r="K168" s="11">
        <f>IF(D168="SAVE ON ENERGY RETROFIT PROGRAM",IF(VALUE(SUBSTITUTE(G168,"kW",""))=0,'IESO Reported Results'!M168*'NTG Ratio References'!$G$8,0),IF(D168="SAVE ON ENERGY ENERGY MANAGER PROGRAM",IF(VALUE(SUBSTITUTE(G168,"kW",""))=0,'IESO Reported Results'!M168*'NTG Ratio References'!$G$7,0),0))</f>
        <v>0</v>
      </c>
      <c r="L168" s="10">
        <f t="shared" si="12"/>
        <v>0</v>
      </c>
      <c r="M168" s="11">
        <f t="shared" si="13"/>
        <v>0</v>
      </c>
      <c r="N168" s="15">
        <f>IFERROR(VLOOKUP(J168&amp;D168,'NTG Ratio References'!A:F,4,0),1)</f>
        <v>0.84</v>
      </c>
      <c r="O168" s="15">
        <f>IFERROR(VLOOKUP(J168&amp;D168,'NTG Ratio References'!A:F,5,0),1)</f>
        <v>0.81599999999999995</v>
      </c>
      <c r="P168" s="97">
        <f t="shared" si="14"/>
        <v>0</v>
      </c>
      <c r="Q168" s="97">
        <f t="shared" si="15"/>
        <v>0</v>
      </c>
    </row>
    <row r="169" spans="1:17">
      <c r="A169" s="96" t="s">
        <v>343</v>
      </c>
      <c r="B169" s="111" t="s">
        <v>8</v>
      </c>
      <c r="C169" s="111" t="s">
        <v>1661</v>
      </c>
      <c r="D169" s="111" t="s">
        <v>55</v>
      </c>
      <c r="E169" s="111" t="s">
        <v>25</v>
      </c>
      <c r="F169" s="113">
        <v>1200</v>
      </c>
      <c r="G169" s="111" t="s">
        <v>344</v>
      </c>
      <c r="H169" s="111" t="s">
        <v>345</v>
      </c>
      <c r="I169" s="111" t="s">
        <v>12</v>
      </c>
      <c r="J169" s="116">
        <v>2019</v>
      </c>
      <c r="K169" s="11">
        <f>IF(D169="SAVE ON ENERGY RETROFIT PROGRAM",IF(VALUE(SUBSTITUTE(G169,"kW",""))=0,'IESO Reported Results'!M169*'NTG Ratio References'!$G$8,0),IF(D169="SAVE ON ENERGY ENERGY MANAGER PROGRAM",IF(VALUE(SUBSTITUTE(G169,"kW",""))=0,'IESO Reported Results'!M169*'NTG Ratio References'!$G$7,0),0))</f>
        <v>0</v>
      </c>
      <c r="L169" s="10">
        <f t="shared" si="12"/>
        <v>2.15</v>
      </c>
      <c r="M169" s="11">
        <f t="shared" si="13"/>
        <v>8341</v>
      </c>
      <c r="N169" s="15">
        <f>IFERROR(VLOOKUP(J169&amp;D169,'NTG Ratio References'!A:F,4,0),1)</f>
        <v>0.84</v>
      </c>
      <c r="O169" s="15">
        <f>IFERROR(VLOOKUP(J169&amp;D169,'NTG Ratio References'!A:F,5,0),1)</f>
        <v>0.81599999999999995</v>
      </c>
      <c r="P169" s="97">
        <f t="shared" si="14"/>
        <v>1.8059999999999998</v>
      </c>
      <c r="Q169" s="97">
        <f t="shared" si="15"/>
        <v>6806.2559999999994</v>
      </c>
    </row>
    <row r="170" spans="1:17">
      <c r="A170" s="96" t="s">
        <v>346</v>
      </c>
      <c r="B170" s="111" t="s">
        <v>8</v>
      </c>
      <c r="C170" s="111" t="s">
        <v>1661</v>
      </c>
      <c r="D170" s="111" t="s">
        <v>55</v>
      </c>
      <c r="E170" s="111" t="s">
        <v>25</v>
      </c>
      <c r="F170" s="113">
        <v>100</v>
      </c>
      <c r="G170" s="111" t="s">
        <v>17</v>
      </c>
      <c r="H170" s="111" t="s">
        <v>347</v>
      </c>
      <c r="I170" s="111" t="s">
        <v>12</v>
      </c>
      <c r="J170" s="116">
        <v>2019</v>
      </c>
      <c r="K170" s="11">
        <f>IF(D170="SAVE ON ENERGY RETROFIT PROGRAM",IF(VALUE(SUBSTITUTE(G170,"kW",""))=0,'IESO Reported Results'!M170*'NTG Ratio References'!$G$8,0),IF(D170="SAVE ON ENERGY ENERGY MANAGER PROGRAM",IF(VALUE(SUBSTITUTE(G170,"kW",""))=0,'IESO Reported Results'!M170*'NTG Ratio References'!$G$7,0),0))</f>
        <v>0.19431825432959501</v>
      </c>
      <c r="L170" s="10">
        <f t="shared" si="12"/>
        <v>0.19431825432959501</v>
      </c>
      <c r="M170" s="11">
        <f t="shared" si="13"/>
        <v>1167</v>
      </c>
      <c r="N170" s="15">
        <f>IFERROR(VLOOKUP(J170&amp;D170,'NTG Ratio References'!A:F,4,0),1)</f>
        <v>0.84</v>
      </c>
      <c r="O170" s="15">
        <f>IFERROR(VLOOKUP(J170&amp;D170,'NTG Ratio References'!A:F,5,0),1)</f>
        <v>0.81599999999999995</v>
      </c>
      <c r="P170" s="97">
        <f t="shared" si="14"/>
        <v>0.16322733363685982</v>
      </c>
      <c r="Q170" s="97">
        <f t="shared" si="15"/>
        <v>952.27199999999993</v>
      </c>
    </row>
    <row r="171" spans="1:17">
      <c r="A171" s="96" t="s">
        <v>348</v>
      </c>
      <c r="B171" s="111" t="s">
        <v>8</v>
      </c>
      <c r="C171" s="111" t="s">
        <v>1661</v>
      </c>
      <c r="D171" s="111" t="s">
        <v>55</v>
      </c>
      <c r="E171" s="111" t="s">
        <v>10</v>
      </c>
      <c r="F171" s="113">
        <v>4200</v>
      </c>
      <c r="G171" s="111" t="s">
        <v>17</v>
      </c>
      <c r="H171" s="111" t="s">
        <v>15</v>
      </c>
      <c r="I171" s="111" t="s">
        <v>12</v>
      </c>
      <c r="J171" s="116">
        <v>2019</v>
      </c>
      <c r="K171" s="11">
        <f>IF(D171="SAVE ON ENERGY RETROFIT PROGRAM",IF(VALUE(SUBSTITUTE(G171,"kW",""))=0,'IESO Reported Results'!M171*'NTG Ratio References'!$G$8,0),IF(D171="SAVE ON ENERGY ENERGY MANAGER PROGRAM",IF(VALUE(SUBSTITUTE(G171,"kW",""))=0,'IESO Reported Results'!M171*'NTG Ratio References'!$G$7,0),0))</f>
        <v>0</v>
      </c>
      <c r="L171" s="10">
        <f t="shared" si="12"/>
        <v>0</v>
      </c>
      <c r="M171" s="11">
        <f t="shared" si="13"/>
        <v>0</v>
      </c>
      <c r="N171" s="15">
        <f>IFERROR(VLOOKUP(J171&amp;D171,'NTG Ratio References'!A:F,4,0),1)</f>
        <v>0.84</v>
      </c>
      <c r="O171" s="15">
        <f>IFERROR(VLOOKUP(J171&amp;D171,'NTG Ratio References'!A:F,5,0),1)</f>
        <v>0.81599999999999995</v>
      </c>
      <c r="P171" s="97">
        <f t="shared" si="14"/>
        <v>0</v>
      </c>
      <c r="Q171" s="97">
        <f t="shared" si="15"/>
        <v>0</v>
      </c>
    </row>
    <row r="172" spans="1:17">
      <c r="A172" s="96" t="s">
        <v>349</v>
      </c>
      <c r="B172" s="111" t="s">
        <v>8</v>
      </c>
      <c r="C172" s="111" t="s">
        <v>1661</v>
      </c>
      <c r="D172" s="111" t="s">
        <v>55</v>
      </c>
      <c r="E172" s="111" t="s">
        <v>10</v>
      </c>
      <c r="F172" s="113">
        <v>6175</v>
      </c>
      <c r="G172" s="111" t="s">
        <v>17</v>
      </c>
      <c r="H172" s="111" t="s">
        <v>350</v>
      </c>
      <c r="I172" s="111" t="s">
        <v>12</v>
      </c>
      <c r="J172" s="116">
        <v>2019</v>
      </c>
      <c r="K172" s="11">
        <f>IF(D172="SAVE ON ENERGY RETROFIT PROGRAM",IF(VALUE(SUBSTITUTE(G172,"kW",""))=0,'IESO Reported Results'!M172*'NTG Ratio References'!$G$8,0),IF(D172="SAVE ON ENERGY ENERGY MANAGER PROGRAM",IF(VALUE(SUBSTITUTE(G172,"kW",""))=0,'IESO Reported Results'!M172*'NTG Ratio References'!$G$7,0),0))</f>
        <v>11.473435573762421</v>
      </c>
      <c r="L172" s="10">
        <f t="shared" si="12"/>
        <v>11.473435573762421</v>
      </c>
      <c r="M172" s="11">
        <f t="shared" si="13"/>
        <v>68905</v>
      </c>
      <c r="N172" s="15">
        <f>IFERROR(VLOOKUP(J172&amp;D172,'NTG Ratio References'!A:F,4,0),1)</f>
        <v>0.84</v>
      </c>
      <c r="O172" s="15">
        <f>IFERROR(VLOOKUP(J172&amp;D172,'NTG Ratio References'!A:F,5,0),1)</f>
        <v>0.81599999999999995</v>
      </c>
      <c r="P172" s="97">
        <f t="shared" si="14"/>
        <v>9.637685881960433</v>
      </c>
      <c r="Q172" s="97">
        <f t="shared" si="15"/>
        <v>56226.479999999996</v>
      </c>
    </row>
    <row r="173" spans="1:17">
      <c r="A173" s="96" t="s">
        <v>351</v>
      </c>
      <c r="B173" s="111" t="s">
        <v>8</v>
      </c>
      <c r="C173" s="111" t="s">
        <v>1661</v>
      </c>
      <c r="D173" s="111" t="s">
        <v>55</v>
      </c>
      <c r="E173" s="111" t="s">
        <v>10</v>
      </c>
      <c r="F173" s="113">
        <v>660</v>
      </c>
      <c r="G173" s="111" t="s">
        <v>17</v>
      </c>
      <c r="H173" s="111" t="s">
        <v>15</v>
      </c>
      <c r="I173" s="111" t="s">
        <v>12</v>
      </c>
      <c r="J173" s="116">
        <v>2019</v>
      </c>
      <c r="K173" s="11">
        <f>IF(D173="SAVE ON ENERGY RETROFIT PROGRAM",IF(VALUE(SUBSTITUTE(G173,"kW",""))=0,'IESO Reported Results'!M173*'NTG Ratio References'!$G$8,0),IF(D173="SAVE ON ENERGY ENERGY MANAGER PROGRAM",IF(VALUE(SUBSTITUTE(G173,"kW",""))=0,'IESO Reported Results'!M173*'NTG Ratio References'!$G$7,0),0))</f>
        <v>0</v>
      </c>
      <c r="L173" s="10">
        <f t="shared" si="12"/>
        <v>0</v>
      </c>
      <c r="M173" s="11">
        <f t="shared" si="13"/>
        <v>0</v>
      </c>
      <c r="N173" s="15">
        <f>IFERROR(VLOOKUP(J173&amp;D173,'NTG Ratio References'!A:F,4,0),1)</f>
        <v>0.84</v>
      </c>
      <c r="O173" s="15">
        <f>IFERROR(VLOOKUP(J173&amp;D173,'NTG Ratio References'!A:F,5,0),1)</f>
        <v>0.81599999999999995</v>
      </c>
      <c r="P173" s="97">
        <f t="shared" si="14"/>
        <v>0</v>
      </c>
      <c r="Q173" s="97">
        <f t="shared" si="15"/>
        <v>0</v>
      </c>
    </row>
    <row r="174" spans="1:17">
      <c r="A174" s="96" t="s">
        <v>352</v>
      </c>
      <c r="B174" s="111" t="s">
        <v>8</v>
      </c>
      <c r="C174" s="111" t="s">
        <v>1661</v>
      </c>
      <c r="D174" s="111" t="s">
        <v>55</v>
      </c>
      <c r="E174" s="111" t="s">
        <v>10</v>
      </c>
      <c r="F174" s="113">
        <v>10186.049999999999</v>
      </c>
      <c r="G174" s="111" t="s">
        <v>216</v>
      </c>
      <c r="H174" s="111" t="s">
        <v>353</v>
      </c>
      <c r="I174" s="111" t="s">
        <v>12</v>
      </c>
      <c r="J174" s="116">
        <v>2019</v>
      </c>
      <c r="K174" s="11">
        <f>IF(D174="SAVE ON ENERGY RETROFIT PROGRAM",IF(VALUE(SUBSTITUTE(G174,"kW",""))=0,'IESO Reported Results'!M174*'NTG Ratio References'!$G$8,0),IF(D174="SAVE ON ENERGY ENERGY MANAGER PROGRAM",IF(VALUE(SUBSTITUTE(G174,"kW",""))=0,'IESO Reported Results'!M174*'NTG Ratio References'!$G$7,0),0))</f>
        <v>0</v>
      </c>
      <c r="L174" s="10">
        <f t="shared" si="12"/>
        <v>3.3</v>
      </c>
      <c r="M174" s="11">
        <f t="shared" si="13"/>
        <v>203721</v>
      </c>
      <c r="N174" s="15">
        <f>IFERROR(VLOOKUP(J174&amp;D174,'NTG Ratio References'!A:F,4,0),1)</f>
        <v>0.84</v>
      </c>
      <c r="O174" s="15">
        <f>IFERROR(VLOOKUP(J174&amp;D174,'NTG Ratio References'!A:F,5,0),1)</f>
        <v>0.81599999999999995</v>
      </c>
      <c r="P174" s="97">
        <f t="shared" si="14"/>
        <v>2.7719999999999998</v>
      </c>
      <c r="Q174" s="97">
        <f t="shared" si="15"/>
        <v>166236.33599999998</v>
      </c>
    </row>
    <row r="175" spans="1:17">
      <c r="A175" s="96" t="s">
        <v>355</v>
      </c>
      <c r="B175" s="111" t="s">
        <v>8</v>
      </c>
      <c r="C175" s="111" t="s">
        <v>1661</v>
      </c>
      <c r="D175" s="111" t="s">
        <v>55</v>
      </c>
      <c r="E175" s="111" t="s">
        <v>10</v>
      </c>
      <c r="F175" s="113">
        <v>1040</v>
      </c>
      <c r="G175" s="111" t="s">
        <v>17</v>
      </c>
      <c r="H175" s="111" t="s">
        <v>15</v>
      </c>
      <c r="I175" s="111" t="s">
        <v>12</v>
      </c>
      <c r="J175" s="116">
        <v>2019</v>
      </c>
      <c r="K175" s="11">
        <f>IF(D175="SAVE ON ENERGY RETROFIT PROGRAM",IF(VALUE(SUBSTITUTE(G175,"kW",""))=0,'IESO Reported Results'!M175*'NTG Ratio References'!$G$8,0),IF(D175="SAVE ON ENERGY ENERGY MANAGER PROGRAM",IF(VALUE(SUBSTITUTE(G175,"kW",""))=0,'IESO Reported Results'!M175*'NTG Ratio References'!$G$7,0),0))</f>
        <v>0</v>
      </c>
      <c r="L175" s="10">
        <f t="shared" si="12"/>
        <v>0</v>
      </c>
      <c r="M175" s="11">
        <f t="shared" si="13"/>
        <v>0</v>
      </c>
      <c r="N175" s="15">
        <f>IFERROR(VLOOKUP(J175&amp;D175,'NTG Ratio References'!A:F,4,0),1)</f>
        <v>0.84</v>
      </c>
      <c r="O175" s="15">
        <f>IFERROR(VLOOKUP(J175&amp;D175,'NTG Ratio References'!A:F,5,0),1)</f>
        <v>0.81599999999999995</v>
      </c>
      <c r="P175" s="97">
        <f t="shared" si="14"/>
        <v>0</v>
      </c>
      <c r="Q175" s="97">
        <f t="shared" si="15"/>
        <v>0</v>
      </c>
    </row>
    <row r="176" spans="1:17">
      <c r="A176" s="96" t="s">
        <v>356</v>
      </c>
      <c r="B176" s="111" t="s">
        <v>8</v>
      </c>
      <c r="C176" s="111" t="s">
        <v>1661</v>
      </c>
      <c r="D176" s="111" t="s">
        <v>55</v>
      </c>
      <c r="E176" s="111" t="s">
        <v>10</v>
      </c>
      <c r="F176" s="113">
        <v>1603.15</v>
      </c>
      <c r="G176" s="111" t="s">
        <v>239</v>
      </c>
      <c r="H176" s="111" t="s">
        <v>357</v>
      </c>
      <c r="I176" s="111" t="s">
        <v>12</v>
      </c>
      <c r="J176" s="116">
        <v>2019</v>
      </c>
      <c r="K176" s="11">
        <f>IF(D176="SAVE ON ENERGY RETROFIT PROGRAM",IF(VALUE(SUBSTITUTE(G176,"kW",""))=0,'IESO Reported Results'!M176*'NTG Ratio References'!$G$8,0),IF(D176="SAVE ON ENERGY ENERGY MANAGER PROGRAM",IF(VALUE(SUBSTITUTE(G176,"kW",""))=0,'IESO Reported Results'!M176*'NTG Ratio References'!$G$7,0),0))</f>
        <v>0</v>
      </c>
      <c r="L176" s="10">
        <f t="shared" si="12"/>
        <v>2.83</v>
      </c>
      <c r="M176" s="11">
        <f t="shared" si="13"/>
        <v>14295</v>
      </c>
      <c r="N176" s="15">
        <f>IFERROR(VLOOKUP(J176&amp;D176,'NTG Ratio References'!A:F,4,0),1)</f>
        <v>0.84</v>
      </c>
      <c r="O176" s="15">
        <f>IFERROR(VLOOKUP(J176&amp;D176,'NTG Ratio References'!A:F,5,0),1)</f>
        <v>0.81599999999999995</v>
      </c>
      <c r="P176" s="97">
        <f t="shared" si="14"/>
        <v>2.3771999999999998</v>
      </c>
      <c r="Q176" s="97">
        <f t="shared" si="15"/>
        <v>11664.72</v>
      </c>
    </row>
    <row r="177" spans="1:17">
      <c r="A177" s="96" t="s">
        <v>358</v>
      </c>
      <c r="B177" s="111" t="s">
        <v>8</v>
      </c>
      <c r="C177" s="111" t="s">
        <v>1661</v>
      </c>
      <c r="D177" s="111" t="s">
        <v>55</v>
      </c>
      <c r="E177" s="111" t="s">
        <v>10</v>
      </c>
      <c r="F177" s="113">
        <v>1779.2</v>
      </c>
      <c r="G177" s="111" t="s">
        <v>359</v>
      </c>
      <c r="H177" s="111" t="s">
        <v>360</v>
      </c>
      <c r="I177" s="111" t="s">
        <v>12</v>
      </c>
      <c r="J177" s="116">
        <v>2019</v>
      </c>
      <c r="K177" s="11">
        <f>IF(D177="SAVE ON ENERGY RETROFIT PROGRAM",IF(VALUE(SUBSTITUTE(G177,"kW",""))=0,'IESO Reported Results'!M177*'NTG Ratio References'!$G$8,0),IF(D177="SAVE ON ENERGY ENERGY MANAGER PROGRAM",IF(VALUE(SUBSTITUTE(G177,"kW",""))=0,'IESO Reported Results'!M177*'NTG Ratio References'!$G$7,0),0))</f>
        <v>0</v>
      </c>
      <c r="L177" s="10">
        <f t="shared" si="12"/>
        <v>3.16</v>
      </c>
      <c r="M177" s="11">
        <f t="shared" si="13"/>
        <v>16243</v>
      </c>
      <c r="N177" s="15">
        <f>IFERROR(VLOOKUP(J177&amp;D177,'NTG Ratio References'!A:F,4,0),1)</f>
        <v>0.84</v>
      </c>
      <c r="O177" s="15">
        <f>IFERROR(VLOOKUP(J177&amp;D177,'NTG Ratio References'!A:F,5,0),1)</f>
        <v>0.81599999999999995</v>
      </c>
      <c r="P177" s="97">
        <f t="shared" si="14"/>
        <v>2.6543999999999999</v>
      </c>
      <c r="Q177" s="97">
        <f t="shared" si="15"/>
        <v>13254.287999999999</v>
      </c>
    </row>
    <row r="178" spans="1:17">
      <c r="A178" s="96" t="s">
        <v>361</v>
      </c>
      <c r="B178" s="111" t="s">
        <v>8</v>
      </c>
      <c r="C178" s="111" t="s">
        <v>1662</v>
      </c>
      <c r="D178" s="111" t="s">
        <v>55</v>
      </c>
      <c r="E178" s="111" t="s">
        <v>10</v>
      </c>
      <c r="F178" s="113">
        <v>5600</v>
      </c>
      <c r="G178" s="111" t="s">
        <v>362</v>
      </c>
      <c r="H178" s="111" t="s">
        <v>363</v>
      </c>
      <c r="I178" s="111" t="s">
        <v>12</v>
      </c>
      <c r="J178" s="116">
        <v>2019</v>
      </c>
      <c r="K178" s="11">
        <f>IF(D178="SAVE ON ENERGY RETROFIT PROGRAM",IF(VALUE(SUBSTITUTE(G178,"kW",""))=0,'IESO Reported Results'!M178*'NTG Ratio References'!$G$8,0),IF(D178="SAVE ON ENERGY ENERGY MANAGER PROGRAM",IF(VALUE(SUBSTITUTE(G178,"kW",""))=0,'IESO Reported Results'!M178*'NTG Ratio References'!$G$7,0),0))</f>
        <v>0</v>
      </c>
      <c r="L178" s="10">
        <f t="shared" si="12"/>
        <v>14</v>
      </c>
      <c r="M178" s="11">
        <f t="shared" si="13"/>
        <v>96233</v>
      </c>
      <c r="N178" s="15">
        <f>IFERROR(VLOOKUP(J178&amp;D178,'NTG Ratio References'!A:F,4,0),1)</f>
        <v>0.84</v>
      </c>
      <c r="O178" s="15">
        <f>IFERROR(VLOOKUP(J178&amp;D178,'NTG Ratio References'!A:F,5,0),1)</f>
        <v>0.81599999999999995</v>
      </c>
      <c r="P178" s="97">
        <f t="shared" si="14"/>
        <v>11.76</v>
      </c>
      <c r="Q178" s="97">
        <f t="shared" si="15"/>
        <v>78526.127999999997</v>
      </c>
    </row>
    <row r="179" spans="1:17">
      <c r="A179" s="96" t="s">
        <v>364</v>
      </c>
      <c r="B179" s="111" t="s">
        <v>8</v>
      </c>
      <c r="C179" s="111" t="s">
        <v>1662</v>
      </c>
      <c r="D179" s="111" t="s">
        <v>55</v>
      </c>
      <c r="E179" s="111" t="s">
        <v>10</v>
      </c>
      <c r="F179" s="113">
        <v>42588.6</v>
      </c>
      <c r="G179" s="111" t="s">
        <v>17</v>
      </c>
      <c r="H179" s="111" t="s">
        <v>15</v>
      </c>
      <c r="I179" s="111" t="s">
        <v>12</v>
      </c>
      <c r="J179" s="116">
        <v>2019</v>
      </c>
      <c r="K179" s="11">
        <f>IF(D179="SAVE ON ENERGY RETROFIT PROGRAM",IF(VALUE(SUBSTITUTE(G179,"kW",""))=0,'IESO Reported Results'!M179*'NTG Ratio References'!$G$8,0),IF(D179="SAVE ON ENERGY ENERGY MANAGER PROGRAM",IF(VALUE(SUBSTITUTE(G179,"kW",""))=0,'IESO Reported Results'!M179*'NTG Ratio References'!$G$7,0),0))</f>
        <v>0</v>
      </c>
      <c r="L179" s="10">
        <f t="shared" si="12"/>
        <v>0</v>
      </c>
      <c r="M179" s="11">
        <f t="shared" si="13"/>
        <v>0</v>
      </c>
      <c r="N179" s="15">
        <f>IFERROR(VLOOKUP(J179&amp;D179,'NTG Ratio References'!A:F,4,0),1)</f>
        <v>0.84</v>
      </c>
      <c r="O179" s="15">
        <f>IFERROR(VLOOKUP(J179&amp;D179,'NTG Ratio References'!A:F,5,0),1)</f>
        <v>0.81599999999999995</v>
      </c>
      <c r="P179" s="97">
        <f t="shared" si="14"/>
        <v>0</v>
      </c>
      <c r="Q179" s="97">
        <f t="shared" si="15"/>
        <v>0</v>
      </c>
    </row>
    <row r="180" spans="1:17">
      <c r="A180" s="96" t="s">
        <v>365</v>
      </c>
      <c r="B180" s="111" t="s">
        <v>8</v>
      </c>
      <c r="C180" s="111" t="s">
        <v>1662</v>
      </c>
      <c r="D180" s="111" t="s">
        <v>55</v>
      </c>
      <c r="E180" s="111" t="s">
        <v>10</v>
      </c>
      <c r="F180" s="113">
        <v>42588.6</v>
      </c>
      <c r="G180" s="111" t="s">
        <v>17</v>
      </c>
      <c r="H180" s="111" t="s">
        <v>15</v>
      </c>
      <c r="I180" s="111" t="s">
        <v>12</v>
      </c>
      <c r="J180" s="116">
        <v>2019</v>
      </c>
      <c r="K180" s="11">
        <f>IF(D180="SAVE ON ENERGY RETROFIT PROGRAM",IF(VALUE(SUBSTITUTE(G180,"kW",""))=0,'IESO Reported Results'!M180*'NTG Ratio References'!$G$8,0),IF(D180="SAVE ON ENERGY ENERGY MANAGER PROGRAM",IF(VALUE(SUBSTITUTE(G180,"kW",""))=0,'IESO Reported Results'!M180*'NTG Ratio References'!$G$7,0),0))</f>
        <v>0</v>
      </c>
      <c r="L180" s="10">
        <f t="shared" si="12"/>
        <v>0</v>
      </c>
      <c r="M180" s="11">
        <f t="shared" si="13"/>
        <v>0</v>
      </c>
      <c r="N180" s="15">
        <f>IFERROR(VLOOKUP(J180&amp;D180,'NTG Ratio References'!A:F,4,0),1)</f>
        <v>0.84</v>
      </c>
      <c r="O180" s="15">
        <f>IFERROR(VLOOKUP(J180&amp;D180,'NTG Ratio References'!A:F,5,0),1)</f>
        <v>0.81599999999999995</v>
      </c>
      <c r="P180" s="97">
        <f t="shared" si="14"/>
        <v>0</v>
      </c>
      <c r="Q180" s="97">
        <f t="shared" si="15"/>
        <v>0</v>
      </c>
    </row>
    <row r="181" spans="1:17">
      <c r="A181" s="96" t="s">
        <v>366</v>
      </c>
      <c r="B181" s="111" t="s">
        <v>8</v>
      </c>
      <c r="C181" s="111" t="s">
        <v>1662</v>
      </c>
      <c r="D181" s="111" t="s">
        <v>55</v>
      </c>
      <c r="E181" s="111" t="s">
        <v>10</v>
      </c>
      <c r="F181" s="113">
        <v>43316.2</v>
      </c>
      <c r="G181" s="111" t="s">
        <v>17</v>
      </c>
      <c r="H181" s="111" t="s">
        <v>15</v>
      </c>
      <c r="I181" s="111" t="s">
        <v>12</v>
      </c>
      <c r="J181" s="116">
        <v>2019</v>
      </c>
      <c r="K181" s="11">
        <f>IF(D181="SAVE ON ENERGY RETROFIT PROGRAM",IF(VALUE(SUBSTITUTE(G181,"kW",""))=0,'IESO Reported Results'!M181*'NTG Ratio References'!$G$8,0),IF(D181="SAVE ON ENERGY ENERGY MANAGER PROGRAM",IF(VALUE(SUBSTITUTE(G181,"kW",""))=0,'IESO Reported Results'!M181*'NTG Ratio References'!$G$7,0),0))</f>
        <v>0</v>
      </c>
      <c r="L181" s="10">
        <f t="shared" si="12"/>
        <v>0</v>
      </c>
      <c r="M181" s="11">
        <f t="shared" si="13"/>
        <v>0</v>
      </c>
      <c r="N181" s="15">
        <f>IFERROR(VLOOKUP(J181&amp;D181,'NTG Ratio References'!A:F,4,0),1)</f>
        <v>0.84</v>
      </c>
      <c r="O181" s="15">
        <f>IFERROR(VLOOKUP(J181&amp;D181,'NTG Ratio References'!A:F,5,0),1)</f>
        <v>0.81599999999999995</v>
      </c>
      <c r="P181" s="97">
        <f t="shared" si="14"/>
        <v>0</v>
      </c>
      <c r="Q181" s="97">
        <f t="shared" si="15"/>
        <v>0</v>
      </c>
    </row>
    <row r="182" spans="1:17">
      <c r="A182" s="96" t="s">
        <v>367</v>
      </c>
      <c r="B182" s="111" t="s">
        <v>8</v>
      </c>
      <c r="C182" s="111" t="s">
        <v>1662</v>
      </c>
      <c r="D182" s="111" t="s">
        <v>55</v>
      </c>
      <c r="E182" s="111" t="s">
        <v>10</v>
      </c>
      <c r="F182" s="113">
        <v>42998.65</v>
      </c>
      <c r="G182" s="111" t="s">
        <v>17</v>
      </c>
      <c r="H182" s="111" t="s">
        <v>15</v>
      </c>
      <c r="I182" s="111" t="s">
        <v>12</v>
      </c>
      <c r="J182" s="116">
        <v>2019</v>
      </c>
      <c r="K182" s="11">
        <f>IF(D182="SAVE ON ENERGY RETROFIT PROGRAM",IF(VALUE(SUBSTITUTE(G182,"kW",""))=0,'IESO Reported Results'!M182*'NTG Ratio References'!$G$8,0),IF(D182="SAVE ON ENERGY ENERGY MANAGER PROGRAM",IF(VALUE(SUBSTITUTE(G182,"kW",""))=0,'IESO Reported Results'!M182*'NTG Ratio References'!$G$7,0),0))</f>
        <v>0</v>
      </c>
      <c r="L182" s="10">
        <f t="shared" si="12"/>
        <v>0</v>
      </c>
      <c r="M182" s="11">
        <f t="shared" si="13"/>
        <v>0</v>
      </c>
      <c r="N182" s="15">
        <f>IFERROR(VLOOKUP(J182&amp;D182,'NTG Ratio References'!A:F,4,0),1)</f>
        <v>0.84</v>
      </c>
      <c r="O182" s="15">
        <f>IFERROR(VLOOKUP(J182&amp;D182,'NTG Ratio References'!A:F,5,0),1)</f>
        <v>0.81599999999999995</v>
      </c>
      <c r="P182" s="97">
        <f t="shared" si="14"/>
        <v>0</v>
      </c>
      <c r="Q182" s="97">
        <f t="shared" si="15"/>
        <v>0</v>
      </c>
    </row>
    <row r="183" spans="1:17">
      <c r="A183" s="96" t="s">
        <v>368</v>
      </c>
      <c r="B183" s="111" t="s">
        <v>8</v>
      </c>
      <c r="C183" s="111" t="s">
        <v>1662</v>
      </c>
      <c r="D183" s="111" t="s">
        <v>55</v>
      </c>
      <c r="E183" s="111" t="s">
        <v>10</v>
      </c>
      <c r="F183" s="113">
        <v>41557.300000000003</v>
      </c>
      <c r="G183" s="111" t="s">
        <v>17</v>
      </c>
      <c r="H183" s="111" t="s">
        <v>15</v>
      </c>
      <c r="I183" s="111" t="s">
        <v>12</v>
      </c>
      <c r="J183" s="116">
        <v>2019</v>
      </c>
      <c r="K183" s="11">
        <f>IF(D183="SAVE ON ENERGY RETROFIT PROGRAM",IF(VALUE(SUBSTITUTE(G183,"kW",""))=0,'IESO Reported Results'!M183*'NTG Ratio References'!$G$8,0),IF(D183="SAVE ON ENERGY ENERGY MANAGER PROGRAM",IF(VALUE(SUBSTITUTE(G183,"kW",""))=0,'IESO Reported Results'!M183*'NTG Ratio References'!$G$7,0),0))</f>
        <v>0</v>
      </c>
      <c r="L183" s="10">
        <f t="shared" si="12"/>
        <v>0</v>
      </c>
      <c r="M183" s="11">
        <f t="shared" si="13"/>
        <v>0</v>
      </c>
      <c r="N183" s="15">
        <f>IFERROR(VLOOKUP(J183&amp;D183,'NTG Ratio References'!A:F,4,0),1)</f>
        <v>0.84</v>
      </c>
      <c r="O183" s="15">
        <f>IFERROR(VLOOKUP(J183&amp;D183,'NTG Ratio References'!A:F,5,0),1)</f>
        <v>0.81599999999999995</v>
      </c>
      <c r="P183" s="97">
        <f t="shared" si="14"/>
        <v>0</v>
      </c>
      <c r="Q183" s="97">
        <f t="shared" si="15"/>
        <v>0</v>
      </c>
    </row>
    <row r="184" spans="1:17">
      <c r="A184" s="96" t="s">
        <v>369</v>
      </c>
      <c r="B184" s="111" t="s">
        <v>8</v>
      </c>
      <c r="C184" s="111" t="s">
        <v>1662</v>
      </c>
      <c r="D184" s="111" t="s">
        <v>55</v>
      </c>
      <c r="E184" s="111" t="s">
        <v>10</v>
      </c>
      <c r="F184" s="113">
        <v>38903.15</v>
      </c>
      <c r="G184" s="111" t="s">
        <v>17</v>
      </c>
      <c r="H184" s="111" t="s">
        <v>15</v>
      </c>
      <c r="I184" s="111" t="s">
        <v>12</v>
      </c>
      <c r="J184" s="116">
        <v>2019</v>
      </c>
      <c r="K184" s="11">
        <f>IF(D184="SAVE ON ENERGY RETROFIT PROGRAM",IF(VALUE(SUBSTITUTE(G184,"kW",""))=0,'IESO Reported Results'!M184*'NTG Ratio References'!$G$8,0),IF(D184="SAVE ON ENERGY ENERGY MANAGER PROGRAM",IF(VALUE(SUBSTITUTE(G184,"kW",""))=0,'IESO Reported Results'!M184*'NTG Ratio References'!$G$7,0),0))</f>
        <v>0</v>
      </c>
      <c r="L184" s="10">
        <f t="shared" si="12"/>
        <v>0</v>
      </c>
      <c r="M184" s="11">
        <f t="shared" si="13"/>
        <v>0</v>
      </c>
      <c r="N184" s="15">
        <f>IFERROR(VLOOKUP(J184&amp;D184,'NTG Ratio References'!A:F,4,0),1)</f>
        <v>0.84</v>
      </c>
      <c r="O184" s="15">
        <f>IFERROR(VLOOKUP(J184&amp;D184,'NTG Ratio References'!A:F,5,0),1)</f>
        <v>0.81599999999999995</v>
      </c>
      <c r="P184" s="97">
        <f t="shared" si="14"/>
        <v>0</v>
      </c>
      <c r="Q184" s="97">
        <f t="shared" si="15"/>
        <v>0</v>
      </c>
    </row>
    <row r="185" spans="1:17">
      <c r="A185" s="96" t="s">
        <v>370</v>
      </c>
      <c r="B185" s="111" t="s">
        <v>8</v>
      </c>
      <c r="C185" s="111" t="s">
        <v>1662</v>
      </c>
      <c r="D185" s="111" t="s">
        <v>55</v>
      </c>
      <c r="E185" s="111" t="s">
        <v>10</v>
      </c>
      <c r="F185" s="113">
        <v>10290</v>
      </c>
      <c r="G185" s="111" t="s">
        <v>17</v>
      </c>
      <c r="H185" s="111" t="s">
        <v>15</v>
      </c>
      <c r="I185" s="111" t="s">
        <v>12</v>
      </c>
      <c r="J185" s="116">
        <v>2019</v>
      </c>
      <c r="K185" s="11">
        <f>IF(D185="SAVE ON ENERGY RETROFIT PROGRAM",IF(VALUE(SUBSTITUTE(G185,"kW",""))=0,'IESO Reported Results'!M185*'NTG Ratio References'!$G$8,0),IF(D185="SAVE ON ENERGY ENERGY MANAGER PROGRAM",IF(VALUE(SUBSTITUTE(G185,"kW",""))=0,'IESO Reported Results'!M185*'NTG Ratio References'!$G$7,0),0))</f>
        <v>0</v>
      </c>
      <c r="L185" s="10">
        <f t="shared" si="12"/>
        <v>0</v>
      </c>
      <c r="M185" s="11">
        <f t="shared" si="13"/>
        <v>0</v>
      </c>
      <c r="N185" s="15">
        <f>IFERROR(VLOOKUP(J185&amp;D185,'NTG Ratio References'!A:F,4,0),1)</f>
        <v>0.84</v>
      </c>
      <c r="O185" s="15">
        <f>IFERROR(VLOOKUP(J185&amp;D185,'NTG Ratio References'!A:F,5,0),1)</f>
        <v>0.81599999999999995</v>
      </c>
      <c r="P185" s="97">
        <f t="shared" si="14"/>
        <v>0</v>
      </c>
      <c r="Q185" s="97">
        <f t="shared" si="15"/>
        <v>0</v>
      </c>
    </row>
    <row r="186" spans="1:17">
      <c r="A186" s="96" t="s">
        <v>372</v>
      </c>
      <c r="B186" s="111" t="s">
        <v>8</v>
      </c>
      <c r="C186" s="111" t="s">
        <v>1662</v>
      </c>
      <c r="D186" s="111" t="s">
        <v>55</v>
      </c>
      <c r="E186" s="111" t="s">
        <v>10</v>
      </c>
      <c r="F186" s="113">
        <v>16240</v>
      </c>
      <c r="G186" s="111" t="s">
        <v>17</v>
      </c>
      <c r="H186" s="111" t="s">
        <v>15</v>
      </c>
      <c r="I186" s="111" t="s">
        <v>12</v>
      </c>
      <c r="J186" s="116">
        <v>2019</v>
      </c>
      <c r="K186" s="11">
        <f>IF(D186="SAVE ON ENERGY RETROFIT PROGRAM",IF(VALUE(SUBSTITUTE(G186,"kW",""))=0,'IESO Reported Results'!M186*'NTG Ratio References'!$G$8,0),IF(D186="SAVE ON ENERGY ENERGY MANAGER PROGRAM",IF(VALUE(SUBSTITUTE(G186,"kW",""))=0,'IESO Reported Results'!M186*'NTG Ratio References'!$G$7,0),0))</f>
        <v>0</v>
      </c>
      <c r="L186" s="10">
        <f t="shared" si="12"/>
        <v>0</v>
      </c>
      <c r="M186" s="11">
        <f t="shared" si="13"/>
        <v>0</v>
      </c>
      <c r="N186" s="15">
        <f>IFERROR(VLOOKUP(J186&amp;D186,'NTG Ratio References'!A:F,4,0),1)</f>
        <v>0.84</v>
      </c>
      <c r="O186" s="15">
        <f>IFERROR(VLOOKUP(J186&amp;D186,'NTG Ratio References'!A:F,5,0),1)</f>
        <v>0.81599999999999995</v>
      </c>
      <c r="P186" s="97">
        <f t="shared" si="14"/>
        <v>0</v>
      </c>
      <c r="Q186" s="97">
        <f t="shared" si="15"/>
        <v>0</v>
      </c>
    </row>
    <row r="187" spans="1:17">
      <c r="A187" s="96" t="s">
        <v>374</v>
      </c>
      <c r="B187" s="111" t="s">
        <v>8</v>
      </c>
      <c r="C187" s="111" t="s">
        <v>1661</v>
      </c>
      <c r="D187" s="111" t="s">
        <v>55</v>
      </c>
      <c r="E187" s="111" t="s">
        <v>10</v>
      </c>
      <c r="F187" s="113">
        <v>945</v>
      </c>
      <c r="G187" s="111" t="s">
        <v>375</v>
      </c>
      <c r="H187" s="111" t="s">
        <v>376</v>
      </c>
      <c r="I187" s="111" t="s">
        <v>12</v>
      </c>
      <c r="J187" s="116">
        <v>2019</v>
      </c>
      <c r="K187" s="11">
        <f>IF(D187="SAVE ON ENERGY RETROFIT PROGRAM",IF(VALUE(SUBSTITUTE(G187,"kW",""))=0,'IESO Reported Results'!M187*'NTG Ratio References'!$G$8,0),IF(D187="SAVE ON ENERGY ENERGY MANAGER PROGRAM",IF(VALUE(SUBSTITUTE(G187,"kW",""))=0,'IESO Reported Results'!M187*'NTG Ratio References'!$G$7,0),0))</f>
        <v>0</v>
      </c>
      <c r="L187" s="10">
        <f t="shared" si="12"/>
        <v>1.89</v>
      </c>
      <c r="M187" s="11">
        <f t="shared" si="13"/>
        <v>8683</v>
      </c>
      <c r="N187" s="15">
        <f>IFERROR(VLOOKUP(J187&amp;D187,'NTG Ratio References'!A:F,4,0),1)</f>
        <v>0.84</v>
      </c>
      <c r="O187" s="15">
        <f>IFERROR(VLOOKUP(J187&amp;D187,'NTG Ratio References'!A:F,5,0),1)</f>
        <v>0.81599999999999995</v>
      </c>
      <c r="P187" s="97">
        <f t="shared" si="14"/>
        <v>1.5875999999999999</v>
      </c>
      <c r="Q187" s="97">
        <f t="shared" si="15"/>
        <v>7085.3279999999995</v>
      </c>
    </row>
    <row r="188" spans="1:17">
      <c r="A188" s="96" t="s">
        <v>378</v>
      </c>
      <c r="B188" s="111" t="s">
        <v>8</v>
      </c>
      <c r="C188" s="111" t="s">
        <v>1865</v>
      </c>
      <c r="D188" s="111" t="s">
        <v>55</v>
      </c>
      <c r="E188" s="111" t="s">
        <v>10</v>
      </c>
      <c r="F188" s="113">
        <v>3100</v>
      </c>
      <c r="G188" s="111" t="s">
        <v>379</v>
      </c>
      <c r="H188" s="111" t="s">
        <v>380</v>
      </c>
      <c r="I188" s="111" t="s">
        <v>12</v>
      </c>
      <c r="J188" s="116">
        <v>2019</v>
      </c>
      <c r="K188" s="11">
        <f>IF(D188="SAVE ON ENERGY RETROFIT PROGRAM",IF(VALUE(SUBSTITUTE(G188,"kW",""))=0,'IESO Reported Results'!M188*'NTG Ratio References'!$G$8,0),IF(D188="SAVE ON ENERGY ENERGY MANAGER PROGRAM",IF(VALUE(SUBSTITUTE(G188,"kW",""))=0,'IESO Reported Results'!M188*'NTG Ratio References'!$G$7,0),0))</f>
        <v>0</v>
      </c>
      <c r="L188" s="10">
        <f t="shared" si="12"/>
        <v>1.93</v>
      </c>
      <c r="M188" s="11">
        <f t="shared" si="13"/>
        <v>8887</v>
      </c>
      <c r="N188" s="15">
        <f>IFERROR(VLOOKUP(J188&amp;D188,'NTG Ratio References'!A:F,4,0),1)</f>
        <v>0.84</v>
      </c>
      <c r="O188" s="15">
        <f>IFERROR(VLOOKUP(J188&amp;D188,'NTG Ratio References'!A:F,5,0),1)</f>
        <v>0.81599999999999995</v>
      </c>
      <c r="P188" s="97">
        <f t="shared" si="14"/>
        <v>1.6212</v>
      </c>
      <c r="Q188" s="97">
        <f t="shared" si="15"/>
        <v>7251.7919999999995</v>
      </c>
    </row>
    <row r="189" spans="1:17">
      <c r="A189" s="96" t="s">
        <v>381</v>
      </c>
      <c r="B189" s="111" t="s">
        <v>8</v>
      </c>
      <c r="C189" s="111" t="s">
        <v>1865</v>
      </c>
      <c r="D189" s="111" t="s">
        <v>55</v>
      </c>
      <c r="E189" s="111" t="s">
        <v>10</v>
      </c>
      <c r="F189" s="113">
        <v>17695</v>
      </c>
      <c r="G189" s="111" t="s">
        <v>167</v>
      </c>
      <c r="H189" s="111" t="s">
        <v>382</v>
      </c>
      <c r="I189" s="111" t="s">
        <v>12</v>
      </c>
      <c r="J189" s="116">
        <v>2019</v>
      </c>
      <c r="K189" s="11">
        <f>IF(D189="SAVE ON ENERGY RETROFIT PROGRAM",IF(VALUE(SUBSTITUTE(G189,"kW",""))=0,'IESO Reported Results'!M189*'NTG Ratio References'!$G$8,0),IF(D189="SAVE ON ENERGY ENERGY MANAGER PROGRAM",IF(VALUE(SUBSTITUTE(G189,"kW",""))=0,'IESO Reported Results'!M189*'NTG Ratio References'!$G$7,0),0))</f>
        <v>0</v>
      </c>
      <c r="L189" s="10">
        <f t="shared" si="12"/>
        <v>11.2</v>
      </c>
      <c r="M189" s="11">
        <f t="shared" si="13"/>
        <v>51432</v>
      </c>
      <c r="N189" s="15">
        <f>IFERROR(VLOOKUP(J189&amp;D189,'NTG Ratio References'!A:F,4,0),1)</f>
        <v>0.84</v>
      </c>
      <c r="O189" s="15">
        <f>IFERROR(VLOOKUP(J189&amp;D189,'NTG Ratio References'!A:F,5,0),1)</f>
        <v>0.81599999999999995</v>
      </c>
      <c r="P189" s="97">
        <f t="shared" si="14"/>
        <v>9.4079999999999995</v>
      </c>
      <c r="Q189" s="97">
        <f t="shared" si="15"/>
        <v>41968.511999999995</v>
      </c>
    </row>
    <row r="190" spans="1:17">
      <c r="A190" s="96" t="s">
        <v>383</v>
      </c>
      <c r="B190" s="111" t="s">
        <v>8</v>
      </c>
      <c r="C190" s="111" t="s">
        <v>1661</v>
      </c>
      <c r="D190" s="111" t="s">
        <v>55</v>
      </c>
      <c r="E190" s="111" t="s">
        <v>10</v>
      </c>
      <c r="F190" s="113">
        <v>1585.95</v>
      </c>
      <c r="G190" s="111" t="s">
        <v>17</v>
      </c>
      <c r="H190" s="111" t="s">
        <v>15</v>
      </c>
      <c r="I190" s="111" t="s">
        <v>12</v>
      </c>
      <c r="J190" s="116">
        <v>2019</v>
      </c>
      <c r="K190" s="11">
        <f>IF(D190="SAVE ON ENERGY RETROFIT PROGRAM",IF(VALUE(SUBSTITUTE(G190,"kW",""))=0,'IESO Reported Results'!M190*'NTG Ratio References'!$G$8,0),IF(D190="SAVE ON ENERGY ENERGY MANAGER PROGRAM",IF(VALUE(SUBSTITUTE(G190,"kW",""))=0,'IESO Reported Results'!M190*'NTG Ratio References'!$G$7,0),0))</f>
        <v>0</v>
      </c>
      <c r="L190" s="10">
        <f t="shared" si="12"/>
        <v>0</v>
      </c>
      <c r="M190" s="11">
        <f t="shared" si="13"/>
        <v>0</v>
      </c>
      <c r="N190" s="15">
        <f>IFERROR(VLOOKUP(J190&amp;D190,'NTG Ratio References'!A:F,4,0),1)</f>
        <v>0.84</v>
      </c>
      <c r="O190" s="15">
        <f>IFERROR(VLOOKUP(J190&amp;D190,'NTG Ratio References'!A:F,5,0),1)</f>
        <v>0.81599999999999995</v>
      </c>
      <c r="P190" s="97">
        <f t="shared" si="14"/>
        <v>0</v>
      </c>
      <c r="Q190" s="97">
        <f t="shared" si="15"/>
        <v>0</v>
      </c>
    </row>
    <row r="191" spans="1:17">
      <c r="A191" s="96" t="s">
        <v>383</v>
      </c>
      <c r="B191" s="111" t="s">
        <v>8</v>
      </c>
      <c r="C191" s="111" t="s">
        <v>1661</v>
      </c>
      <c r="D191" s="111" t="s">
        <v>55</v>
      </c>
      <c r="E191" s="111" t="s">
        <v>10</v>
      </c>
      <c r="F191" s="113">
        <v>175</v>
      </c>
      <c r="G191" s="111" t="s">
        <v>202</v>
      </c>
      <c r="H191" s="111" t="s">
        <v>384</v>
      </c>
      <c r="I191" s="111" t="s">
        <v>12</v>
      </c>
      <c r="J191" s="116">
        <v>2019</v>
      </c>
      <c r="K191" s="11">
        <f>IF(D191="SAVE ON ENERGY RETROFIT PROGRAM",IF(VALUE(SUBSTITUTE(G191,"kW",""))=0,'IESO Reported Results'!M191*'NTG Ratio References'!$G$8,0),IF(D191="SAVE ON ENERGY ENERGY MANAGER PROGRAM",IF(VALUE(SUBSTITUTE(G191,"kW",""))=0,'IESO Reported Results'!M191*'NTG Ratio References'!$G$7,0),0))</f>
        <v>0</v>
      </c>
      <c r="L191" s="10">
        <f t="shared" si="12"/>
        <v>2.0099999999999998</v>
      </c>
      <c r="M191" s="11">
        <f t="shared" si="13"/>
        <v>11580</v>
      </c>
      <c r="N191" s="15">
        <f>IFERROR(VLOOKUP(J191&amp;D191,'NTG Ratio References'!A:F,4,0),1)</f>
        <v>0.84</v>
      </c>
      <c r="O191" s="15">
        <f>IFERROR(VLOOKUP(J191&amp;D191,'NTG Ratio References'!A:F,5,0),1)</f>
        <v>0.81599999999999995</v>
      </c>
      <c r="P191" s="97">
        <f t="shared" si="14"/>
        <v>1.6883999999999997</v>
      </c>
      <c r="Q191" s="97">
        <f t="shared" si="15"/>
        <v>9449.2799999999988</v>
      </c>
    </row>
    <row r="192" spans="1:17">
      <c r="A192" s="96" t="s">
        <v>387</v>
      </c>
      <c r="B192" s="111" t="s">
        <v>8</v>
      </c>
      <c r="C192" s="111" t="s">
        <v>1661</v>
      </c>
      <c r="D192" s="111" t="s">
        <v>55</v>
      </c>
      <c r="E192" s="111" t="s">
        <v>10</v>
      </c>
      <c r="F192" s="113">
        <v>2648</v>
      </c>
      <c r="G192" s="111" t="s">
        <v>194</v>
      </c>
      <c r="H192" s="111" t="s">
        <v>388</v>
      </c>
      <c r="I192" s="111" t="s">
        <v>12</v>
      </c>
      <c r="J192" s="116">
        <v>2019</v>
      </c>
      <c r="K192" s="11">
        <f>IF(D192="SAVE ON ENERGY RETROFIT PROGRAM",IF(VALUE(SUBSTITUTE(G192,"kW",""))=0,'IESO Reported Results'!M192*'NTG Ratio References'!$G$8,0),IF(D192="SAVE ON ENERGY ENERGY MANAGER PROGRAM",IF(VALUE(SUBSTITUTE(G192,"kW",""))=0,'IESO Reported Results'!M192*'NTG Ratio References'!$G$7,0),0))</f>
        <v>0</v>
      </c>
      <c r="L192" s="10">
        <f t="shared" si="12"/>
        <v>8</v>
      </c>
      <c r="M192" s="11">
        <f t="shared" si="13"/>
        <v>68119</v>
      </c>
      <c r="N192" s="15">
        <f>IFERROR(VLOOKUP(J192&amp;D192,'NTG Ratio References'!A:F,4,0),1)</f>
        <v>0.84</v>
      </c>
      <c r="O192" s="15">
        <f>IFERROR(VLOOKUP(J192&amp;D192,'NTG Ratio References'!A:F,5,0),1)</f>
        <v>0.81599999999999995</v>
      </c>
      <c r="P192" s="97">
        <f t="shared" si="14"/>
        <v>6.72</v>
      </c>
      <c r="Q192" s="97">
        <f t="shared" si="15"/>
        <v>55585.103999999999</v>
      </c>
    </row>
    <row r="193" spans="1:17">
      <c r="A193" s="96" t="s">
        <v>389</v>
      </c>
      <c r="B193" s="111" t="s">
        <v>8</v>
      </c>
      <c r="C193" s="111" t="s">
        <v>1662</v>
      </c>
      <c r="D193" s="111" t="s">
        <v>55</v>
      </c>
      <c r="E193" s="111" t="s">
        <v>10</v>
      </c>
      <c r="F193" s="113">
        <v>21705</v>
      </c>
      <c r="G193" s="111" t="s">
        <v>390</v>
      </c>
      <c r="H193" s="111" t="s">
        <v>391</v>
      </c>
      <c r="I193" s="111" t="s">
        <v>12</v>
      </c>
      <c r="J193" s="116">
        <v>2019</v>
      </c>
      <c r="K193" s="11">
        <f>IF(D193="SAVE ON ENERGY RETROFIT PROGRAM",IF(VALUE(SUBSTITUTE(G193,"kW",""))=0,'IESO Reported Results'!M193*'NTG Ratio References'!$G$8,0),IF(D193="SAVE ON ENERGY ENERGY MANAGER PROGRAM",IF(VALUE(SUBSTITUTE(G193,"kW",""))=0,'IESO Reported Results'!M193*'NTG Ratio References'!$G$7,0),0))</f>
        <v>0</v>
      </c>
      <c r="L193" s="10">
        <f t="shared" si="12"/>
        <v>47.18</v>
      </c>
      <c r="M193" s="11">
        <f t="shared" si="13"/>
        <v>286568</v>
      </c>
      <c r="N193" s="15">
        <f>IFERROR(VLOOKUP(J193&amp;D193,'NTG Ratio References'!A:F,4,0),1)</f>
        <v>0.84</v>
      </c>
      <c r="O193" s="15">
        <f>IFERROR(VLOOKUP(J193&amp;D193,'NTG Ratio References'!A:F,5,0),1)</f>
        <v>0.81599999999999995</v>
      </c>
      <c r="P193" s="97">
        <f t="shared" si="14"/>
        <v>39.6312</v>
      </c>
      <c r="Q193" s="97">
        <f t="shared" si="15"/>
        <v>233839.48799999998</v>
      </c>
    </row>
    <row r="194" spans="1:17">
      <c r="A194" s="96" t="s">
        <v>392</v>
      </c>
      <c r="B194" s="111" t="s">
        <v>8</v>
      </c>
      <c r="C194" s="111" t="s">
        <v>1661</v>
      </c>
      <c r="D194" s="111" t="s">
        <v>55</v>
      </c>
      <c r="E194" s="111" t="s">
        <v>10</v>
      </c>
      <c r="F194" s="113">
        <v>892.4</v>
      </c>
      <c r="G194" s="111" t="s">
        <v>17</v>
      </c>
      <c r="H194" s="111" t="s">
        <v>15</v>
      </c>
      <c r="I194" s="111" t="s">
        <v>12</v>
      </c>
      <c r="J194" s="116">
        <v>2019</v>
      </c>
      <c r="K194" s="11">
        <f>IF(D194="SAVE ON ENERGY RETROFIT PROGRAM",IF(VALUE(SUBSTITUTE(G194,"kW",""))=0,'IESO Reported Results'!M194*'NTG Ratio References'!$G$8,0),IF(D194="SAVE ON ENERGY ENERGY MANAGER PROGRAM",IF(VALUE(SUBSTITUTE(G194,"kW",""))=0,'IESO Reported Results'!M194*'NTG Ratio References'!$G$7,0),0))</f>
        <v>0</v>
      </c>
      <c r="L194" s="10">
        <f t="shared" si="12"/>
        <v>0</v>
      </c>
      <c r="M194" s="11">
        <f t="shared" si="13"/>
        <v>0</v>
      </c>
      <c r="N194" s="15">
        <f>IFERROR(VLOOKUP(J194&amp;D194,'NTG Ratio References'!A:F,4,0),1)</f>
        <v>0.84</v>
      </c>
      <c r="O194" s="15">
        <f>IFERROR(VLOOKUP(J194&amp;D194,'NTG Ratio References'!A:F,5,0),1)</f>
        <v>0.81599999999999995</v>
      </c>
      <c r="P194" s="97">
        <f t="shared" si="14"/>
        <v>0</v>
      </c>
      <c r="Q194" s="97">
        <f t="shared" si="15"/>
        <v>0</v>
      </c>
    </row>
    <row r="195" spans="1:17">
      <c r="A195" s="96" t="s">
        <v>393</v>
      </c>
      <c r="B195" s="111" t="s">
        <v>8</v>
      </c>
      <c r="C195" s="111" t="s">
        <v>1661</v>
      </c>
      <c r="D195" s="111" t="s">
        <v>55</v>
      </c>
      <c r="E195" s="111" t="s">
        <v>10</v>
      </c>
      <c r="F195" s="113">
        <v>420</v>
      </c>
      <c r="G195" s="111" t="s">
        <v>17</v>
      </c>
      <c r="H195" s="111" t="s">
        <v>15</v>
      </c>
      <c r="I195" s="111" t="s">
        <v>12</v>
      </c>
      <c r="J195" s="116">
        <v>2019</v>
      </c>
      <c r="K195" s="11">
        <f>IF(D195="SAVE ON ENERGY RETROFIT PROGRAM",IF(VALUE(SUBSTITUTE(G195,"kW",""))=0,'IESO Reported Results'!M195*'NTG Ratio References'!$G$8,0),IF(D195="SAVE ON ENERGY ENERGY MANAGER PROGRAM",IF(VALUE(SUBSTITUTE(G195,"kW",""))=0,'IESO Reported Results'!M195*'NTG Ratio References'!$G$7,0),0))</f>
        <v>0</v>
      </c>
      <c r="L195" s="10">
        <f t="shared" si="12"/>
        <v>0</v>
      </c>
      <c r="M195" s="11">
        <f t="shared" si="13"/>
        <v>0</v>
      </c>
      <c r="N195" s="15">
        <f>IFERROR(VLOOKUP(J195&amp;D195,'NTG Ratio References'!A:F,4,0),1)</f>
        <v>0.84</v>
      </c>
      <c r="O195" s="15">
        <f>IFERROR(VLOOKUP(J195&amp;D195,'NTG Ratio References'!A:F,5,0),1)</f>
        <v>0.81599999999999995</v>
      </c>
      <c r="P195" s="97">
        <f t="shared" si="14"/>
        <v>0</v>
      </c>
      <c r="Q195" s="97">
        <f t="shared" si="15"/>
        <v>0</v>
      </c>
    </row>
    <row r="196" spans="1:17">
      <c r="A196" s="96" t="s">
        <v>394</v>
      </c>
      <c r="B196" s="111" t="s">
        <v>8</v>
      </c>
      <c r="C196" s="111" t="s">
        <v>1662</v>
      </c>
      <c r="D196" s="111" t="s">
        <v>55</v>
      </c>
      <c r="E196" s="111" t="s">
        <v>10</v>
      </c>
      <c r="F196" s="113">
        <v>4064.35</v>
      </c>
      <c r="G196" s="111" t="s">
        <v>17</v>
      </c>
      <c r="H196" s="111" t="s">
        <v>15</v>
      </c>
      <c r="I196" s="111" t="s">
        <v>12</v>
      </c>
      <c r="J196" s="116">
        <v>2019</v>
      </c>
      <c r="K196" s="11">
        <f>IF(D196="SAVE ON ENERGY RETROFIT PROGRAM",IF(VALUE(SUBSTITUTE(G196,"kW",""))=0,'IESO Reported Results'!M196*'NTG Ratio References'!$G$8,0),IF(D196="SAVE ON ENERGY ENERGY MANAGER PROGRAM",IF(VALUE(SUBSTITUTE(G196,"kW",""))=0,'IESO Reported Results'!M196*'NTG Ratio References'!$G$7,0),0))</f>
        <v>0</v>
      </c>
      <c r="L196" s="10">
        <f t="shared" si="12"/>
        <v>0</v>
      </c>
      <c r="M196" s="11">
        <f t="shared" si="13"/>
        <v>0</v>
      </c>
      <c r="N196" s="15">
        <f>IFERROR(VLOOKUP(J196&amp;D196,'NTG Ratio References'!A:F,4,0),1)</f>
        <v>0.84</v>
      </c>
      <c r="O196" s="15">
        <f>IFERROR(VLOOKUP(J196&amp;D196,'NTG Ratio References'!A:F,5,0),1)</f>
        <v>0.81599999999999995</v>
      </c>
      <c r="P196" s="97">
        <f t="shared" si="14"/>
        <v>0</v>
      </c>
      <c r="Q196" s="97">
        <f t="shared" si="15"/>
        <v>0</v>
      </c>
    </row>
    <row r="197" spans="1:17">
      <c r="A197" s="96" t="s">
        <v>395</v>
      </c>
      <c r="B197" s="111" t="s">
        <v>8</v>
      </c>
      <c r="C197" s="111" t="s">
        <v>1662</v>
      </c>
      <c r="D197" s="111" t="s">
        <v>55</v>
      </c>
      <c r="E197" s="111" t="s">
        <v>10</v>
      </c>
      <c r="F197" s="113">
        <v>4080</v>
      </c>
      <c r="G197" s="111" t="s">
        <v>354</v>
      </c>
      <c r="H197" s="111" t="s">
        <v>396</v>
      </c>
      <c r="I197" s="111" t="s">
        <v>12</v>
      </c>
      <c r="J197" s="116">
        <v>2019</v>
      </c>
      <c r="K197" s="11">
        <f>IF(D197="SAVE ON ENERGY RETROFIT PROGRAM",IF(VALUE(SUBSTITUTE(G197,"kW",""))=0,'IESO Reported Results'!M197*'NTG Ratio References'!$G$8,0),IF(D197="SAVE ON ENERGY ENERGY MANAGER PROGRAM",IF(VALUE(SUBSTITUTE(G197,"kW",""))=0,'IESO Reported Results'!M197*'NTG Ratio References'!$G$7,0),0))</f>
        <v>0</v>
      </c>
      <c r="L197" s="10">
        <f t="shared" si="12"/>
        <v>10.199999999999999</v>
      </c>
      <c r="M197" s="11">
        <f t="shared" si="13"/>
        <v>33796</v>
      </c>
      <c r="N197" s="15">
        <f>IFERROR(VLOOKUP(J197&amp;D197,'NTG Ratio References'!A:F,4,0),1)</f>
        <v>0.84</v>
      </c>
      <c r="O197" s="15">
        <f>IFERROR(VLOOKUP(J197&amp;D197,'NTG Ratio References'!A:F,5,0),1)</f>
        <v>0.81599999999999995</v>
      </c>
      <c r="P197" s="97">
        <f t="shared" si="14"/>
        <v>8.5679999999999996</v>
      </c>
      <c r="Q197" s="97">
        <f t="shared" si="15"/>
        <v>27577.535999999996</v>
      </c>
    </row>
    <row r="198" spans="1:17">
      <c r="A198" s="96" t="s">
        <v>397</v>
      </c>
      <c r="B198" s="111" t="s">
        <v>8</v>
      </c>
      <c r="C198" s="111" t="s">
        <v>1661</v>
      </c>
      <c r="D198" s="111" t="s">
        <v>55</v>
      </c>
      <c r="E198" s="111" t="s">
        <v>242</v>
      </c>
      <c r="F198" s="113">
        <v>15316.9</v>
      </c>
      <c r="G198" s="111" t="s">
        <v>17</v>
      </c>
      <c r="H198" s="111" t="s">
        <v>398</v>
      </c>
      <c r="I198" s="111" t="s">
        <v>12</v>
      </c>
      <c r="J198" s="116">
        <v>2021</v>
      </c>
      <c r="K198" s="11">
        <f>IF(D198="SAVE ON ENERGY RETROFIT PROGRAM",IF(VALUE(SUBSTITUTE(G198,"kW",""))=0,'IESO Reported Results'!M198*'NTG Ratio References'!$G$8,0),IF(D198="SAVE ON ENERGY ENERGY MANAGER PROGRAM",IF(VALUE(SUBSTITUTE(G198,"kW",""))=0,'IESO Reported Results'!M198*'NTG Ratio References'!$G$7,0),0))</f>
        <v>25.504312508491637</v>
      </c>
      <c r="L198" s="10">
        <f t="shared" si="12"/>
        <v>25.504312508491637</v>
      </c>
      <c r="M198" s="11">
        <f t="shared" si="13"/>
        <v>153169</v>
      </c>
      <c r="N198" s="15">
        <f>IFERROR(VLOOKUP(J198&amp;D198,'NTG Ratio References'!A:F,4,0),1)</f>
        <v>0.81599999999999995</v>
      </c>
      <c r="O198" s="15">
        <f>IFERROR(VLOOKUP(J198&amp;D198,'NTG Ratio References'!A:F,5,0),1)</f>
        <v>0.84</v>
      </c>
      <c r="P198" s="97">
        <f t="shared" si="14"/>
        <v>20.811519006929174</v>
      </c>
      <c r="Q198" s="97">
        <f t="shared" si="15"/>
        <v>128661.95999999999</v>
      </c>
    </row>
    <row r="199" spans="1:17">
      <c r="A199" s="96" t="s">
        <v>399</v>
      </c>
      <c r="B199" s="111" t="s">
        <v>8</v>
      </c>
      <c r="C199" s="111" t="s">
        <v>1662</v>
      </c>
      <c r="D199" s="111" t="s">
        <v>55</v>
      </c>
      <c r="E199" s="111" t="s">
        <v>10</v>
      </c>
      <c r="F199" s="113">
        <v>5225</v>
      </c>
      <c r="G199" s="111" t="s">
        <v>17</v>
      </c>
      <c r="H199" s="111" t="s">
        <v>15</v>
      </c>
      <c r="I199" s="111" t="s">
        <v>12</v>
      </c>
      <c r="J199" s="116">
        <v>2019</v>
      </c>
      <c r="K199" s="11">
        <f>IF(D199="SAVE ON ENERGY RETROFIT PROGRAM",IF(VALUE(SUBSTITUTE(G199,"kW",""))=0,'IESO Reported Results'!M199*'NTG Ratio References'!$G$8,0),IF(D199="SAVE ON ENERGY ENERGY MANAGER PROGRAM",IF(VALUE(SUBSTITUTE(G199,"kW",""))=0,'IESO Reported Results'!M199*'NTG Ratio References'!$G$7,0),0))</f>
        <v>0</v>
      </c>
      <c r="L199" s="10">
        <f t="shared" si="12"/>
        <v>0</v>
      </c>
      <c r="M199" s="11">
        <f t="shared" si="13"/>
        <v>0</v>
      </c>
      <c r="N199" s="15">
        <f>IFERROR(VLOOKUP(J199&amp;D199,'NTG Ratio References'!A:F,4,0),1)</f>
        <v>0.84</v>
      </c>
      <c r="O199" s="15">
        <f>IFERROR(VLOOKUP(J199&amp;D199,'NTG Ratio References'!A:F,5,0),1)</f>
        <v>0.81599999999999995</v>
      </c>
      <c r="P199" s="97">
        <f t="shared" si="14"/>
        <v>0</v>
      </c>
      <c r="Q199" s="97">
        <f t="shared" si="15"/>
        <v>0</v>
      </c>
    </row>
    <row r="200" spans="1:17">
      <c r="A200" s="96" t="s">
        <v>400</v>
      </c>
      <c r="B200" s="111" t="s">
        <v>8</v>
      </c>
      <c r="C200" s="111" t="s">
        <v>1662</v>
      </c>
      <c r="D200" s="111" t="s">
        <v>55</v>
      </c>
      <c r="E200" s="111" t="s">
        <v>10</v>
      </c>
      <c r="F200" s="113">
        <v>5120</v>
      </c>
      <c r="G200" s="111" t="s">
        <v>401</v>
      </c>
      <c r="H200" s="111" t="s">
        <v>402</v>
      </c>
      <c r="I200" s="111" t="s">
        <v>12</v>
      </c>
      <c r="J200" s="116">
        <v>2019</v>
      </c>
      <c r="K200" s="11">
        <f>IF(D200="SAVE ON ENERGY RETROFIT PROGRAM",IF(VALUE(SUBSTITUTE(G200,"kW",""))=0,'IESO Reported Results'!M200*'NTG Ratio References'!$G$8,0),IF(D200="SAVE ON ENERGY ENERGY MANAGER PROGRAM",IF(VALUE(SUBSTITUTE(G200,"kW",""))=0,'IESO Reported Results'!M200*'NTG Ratio References'!$G$7,0),0))</f>
        <v>0</v>
      </c>
      <c r="L200" s="10">
        <f t="shared" si="12"/>
        <v>12.8</v>
      </c>
      <c r="M200" s="11">
        <f t="shared" si="13"/>
        <v>41682</v>
      </c>
      <c r="N200" s="15">
        <f>IFERROR(VLOOKUP(J200&amp;D200,'NTG Ratio References'!A:F,4,0),1)</f>
        <v>0.84</v>
      </c>
      <c r="O200" s="15">
        <f>IFERROR(VLOOKUP(J200&amp;D200,'NTG Ratio References'!A:F,5,0),1)</f>
        <v>0.81599999999999995</v>
      </c>
      <c r="P200" s="97">
        <f t="shared" si="14"/>
        <v>10.752000000000001</v>
      </c>
      <c r="Q200" s="97">
        <f t="shared" si="15"/>
        <v>34012.511999999995</v>
      </c>
    </row>
    <row r="201" spans="1:17">
      <c r="A201" s="111" t="s">
        <v>1764</v>
      </c>
      <c r="B201" s="111" t="s">
        <v>8</v>
      </c>
      <c r="C201" s="111" t="s">
        <v>1661</v>
      </c>
      <c r="D201" s="96" t="s">
        <v>55</v>
      </c>
      <c r="E201" s="111" t="s">
        <v>10</v>
      </c>
      <c r="F201" s="114">
        <v>1840</v>
      </c>
      <c r="G201" s="96" t="s">
        <v>17</v>
      </c>
      <c r="H201" s="96" t="s">
        <v>15</v>
      </c>
      <c r="I201" s="96" t="s">
        <v>12</v>
      </c>
      <c r="J201" s="116">
        <v>2019</v>
      </c>
      <c r="K201" s="11">
        <f>IF(D201="SAVE ON ENERGY RETROFIT PROGRAM",IF(VALUE(SUBSTITUTE(G201,"kW",""))=0,'IESO Reported Results'!M201*'NTG Ratio References'!$G$8,0),IF(D201="SAVE ON ENERGY ENERGY MANAGER PROGRAM",IF(VALUE(SUBSTITUTE(G201,"kW",""))=0,'IESO Reported Results'!M201*'NTG Ratio References'!$G$7,0),0))</f>
        <v>0</v>
      </c>
      <c r="L201" s="10">
        <f t="shared" si="12"/>
        <v>0</v>
      </c>
      <c r="M201" s="11">
        <f t="shared" si="13"/>
        <v>0</v>
      </c>
      <c r="N201" s="15">
        <f>IFERROR(VLOOKUP(J201&amp;D201,'NTG Ratio References'!A:F,4,0),1)</f>
        <v>0.84</v>
      </c>
      <c r="O201" s="15">
        <f>IFERROR(VLOOKUP(J201&amp;D201,'NTG Ratio References'!A:F,5,0),1)</f>
        <v>0.81599999999999995</v>
      </c>
      <c r="P201" s="97">
        <f t="shared" si="14"/>
        <v>0</v>
      </c>
      <c r="Q201" s="97">
        <f t="shared" si="15"/>
        <v>0</v>
      </c>
    </row>
    <row r="202" spans="1:17">
      <c r="A202" s="111" t="s">
        <v>1765</v>
      </c>
      <c r="B202" s="111" t="s">
        <v>8</v>
      </c>
      <c r="C202" s="111" t="s">
        <v>1661</v>
      </c>
      <c r="D202" s="96" t="s">
        <v>55</v>
      </c>
      <c r="E202" s="111" t="s">
        <v>10</v>
      </c>
      <c r="F202" s="114">
        <v>873.9</v>
      </c>
      <c r="G202" s="96" t="s">
        <v>17</v>
      </c>
      <c r="H202" s="96" t="s">
        <v>15</v>
      </c>
      <c r="I202" s="96" t="s">
        <v>12</v>
      </c>
      <c r="J202" s="116">
        <v>2019</v>
      </c>
      <c r="K202" s="11">
        <f>IF(D202="SAVE ON ENERGY RETROFIT PROGRAM",IF(VALUE(SUBSTITUTE(G202,"kW",""))=0,'IESO Reported Results'!M202*'NTG Ratio References'!$G$8,0),IF(D202="SAVE ON ENERGY ENERGY MANAGER PROGRAM",IF(VALUE(SUBSTITUTE(G202,"kW",""))=0,'IESO Reported Results'!M202*'NTG Ratio References'!$G$7,0),0))</f>
        <v>0</v>
      </c>
      <c r="L202" s="10">
        <f t="shared" si="12"/>
        <v>0</v>
      </c>
      <c r="M202" s="11">
        <f t="shared" si="13"/>
        <v>0</v>
      </c>
      <c r="N202" s="15">
        <f>IFERROR(VLOOKUP(J202&amp;D202,'NTG Ratio References'!A:F,4,0),1)</f>
        <v>0.84</v>
      </c>
      <c r="O202" s="15">
        <f>IFERROR(VLOOKUP(J202&amp;D202,'NTG Ratio References'!A:F,5,0),1)</f>
        <v>0.81599999999999995</v>
      </c>
      <c r="P202" s="97">
        <f t="shared" si="14"/>
        <v>0</v>
      </c>
      <c r="Q202" s="97">
        <f t="shared" si="15"/>
        <v>0</v>
      </c>
    </row>
    <row r="203" spans="1:17">
      <c r="A203" s="96" t="s">
        <v>404</v>
      </c>
      <c r="B203" s="111" t="s">
        <v>8</v>
      </c>
      <c r="C203" s="111" t="s">
        <v>1662</v>
      </c>
      <c r="D203" s="111" t="s">
        <v>55</v>
      </c>
      <c r="E203" s="111" t="s">
        <v>10</v>
      </c>
      <c r="F203" s="113">
        <v>935</v>
      </c>
      <c r="G203" s="111" t="s">
        <v>17</v>
      </c>
      <c r="H203" s="111" t="s">
        <v>405</v>
      </c>
      <c r="I203" s="111" t="s">
        <v>12</v>
      </c>
      <c r="J203" s="116">
        <v>2019</v>
      </c>
      <c r="K203" s="11">
        <f>IF(D203="SAVE ON ENERGY RETROFIT PROGRAM",IF(VALUE(SUBSTITUTE(G203,"kW",""))=0,'IESO Reported Results'!M203*'NTG Ratio References'!$G$8,0),IF(D203="SAVE ON ENERGY ENERGY MANAGER PROGRAM",IF(VALUE(SUBSTITUTE(G203,"kW",""))=0,'IESO Reported Results'!M203*'NTG Ratio References'!$G$7,0),0))</f>
        <v>1.727384379104729</v>
      </c>
      <c r="L203" s="10">
        <f t="shared" si="12"/>
        <v>1.727384379104729</v>
      </c>
      <c r="M203" s="11">
        <f t="shared" si="13"/>
        <v>10374</v>
      </c>
      <c r="N203" s="15">
        <f>IFERROR(VLOOKUP(J203&amp;D203,'NTG Ratio References'!A:F,4,0),1)</f>
        <v>0.84</v>
      </c>
      <c r="O203" s="15">
        <f>IFERROR(VLOOKUP(J203&amp;D203,'NTG Ratio References'!A:F,5,0),1)</f>
        <v>0.81599999999999995</v>
      </c>
      <c r="P203" s="97">
        <f t="shared" si="14"/>
        <v>1.4510028784479723</v>
      </c>
      <c r="Q203" s="97">
        <f t="shared" si="15"/>
        <v>8465.1839999999993</v>
      </c>
    </row>
    <row r="204" spans="1:17">
      <c r="A204" s="96" t="s">
        <v>406</v>
      </c>
      <c r="B204" s="111" t="s">
        <v>8</v>
      </c>
      <c r="C204" s="111" t="s">
        <v>1662</v>
      </c>
      <c r="D204" s="111" t="s">
        <v>55</v>
      </c>
      <c r="E204" s="111" t="s">
        <v>10</v>
      </c>
      <c r="F204" s="113">
        <v>8360.7000000000007</v>
      </c>
      <c r="G204" s="111" t="s">
        <v>339</v>
      </c>
      <c r="H204" s="111" t="s">
        <v>407</v>
      </c>
      <c r="I204" s="111" t="s">
        <v>12</v>
      </c>
      <c r="J204" s="116">
        <v>2019</v>
      </c>
      <c r="K204" s="11">
        <f>IF(D204="SAVE ON ENERGY RETROFIT PROGRAM",IF(VALUE(SUBSTITUTE(G204,"kW",""))=0,'IESO Reported Results'!M204*'NTG Ratio References'!$G$8,0),IF(D204="SAVE ON ENERGY ENERGY MANAGER PROGRAM",IF(VALUE(SUBSTITUTE(G204,"kW",""))=0,'IESO Reported Results'!M204*'NTG Ratio References'!$G$7,0),0))</f>
        <v>0</v>
      </c>
      <c r="L204" s="10">
        <f t="shared" si="12"/>
        <v>10</v>
      </c>
      <c r="M204" s="11">
        <f t="shared" si="13"/>
        <v>83607</v>
      </c>
      <c r="N204" s="15">
        <f>IFERROR(VLOOKUP(J204&amp;D204,'NTG Ratio References'!A:F,4,0),1)</f>
        <v>0.84</v>
      </c>
      <c r="O204" s="15">
        <f>IFERROR(VLOOKUP(J204&amp;D204,'NTG Ratio References'!A:F,5,0),1)</f>
        <v>0.81599999999999995</v>
      </c>
      <c r="P204" s="97">
        <f t="shared" si="14"/>
        <v>8.4</v>
      </c>
      <c r="Q204" s="97">
        <f t="shared" si="15"/>
        <v>68223.311999999991</v>
      </c>
    </row>
    <row r="205" spans="1:17">
      <c r="A205" s="111" t="s">
        <v>1766</v>
      </c>
      <c r="B205" s="111" t="s">
        <v>8</v>
      </c>
      <c r="C205" s="111" t="s">
        <v>1661</v>
      </c>
      <c r="D205" s="96" t="s">
        <v>55</v>
      </c>
      <c r="E205" s="111" t="s">
        <v>10</v>
      </c>
      <c r="F205" s="114">
        <v>1449</v>
      </c>
      <c r="G205" s="96" t="s">
        <v>17</v>
      </c>
      <c r="H205" s="96" t="s">
        <v>15</v>
      </c>
      <c r="I205" s="96" t="s">
        <v>12</v>
      </c>
      <c r="J205" s="116">
        <v>2019</v>
      </c>
      <c r="K205" s="11">
        <f>IF(D205="SAVE ON ENERGY RETROFIT PROGRAM",IF(VALUE(SUBSTITUTE(G205,"kW",""))=0,'IESO Reported Results'!M205*'NTG Ratio References'!$G$8,0),IF(D205="SAVE ON ENERGY ENERGY MANAGER PROGRAM",IF(VALUE(SUBSTITUTE(G205,"kW",""))=0,'IESO Reported Results'!M205*'NTG Ratio References'!$G$7,0),0))</f>
        <v>0</v>
      </c>
      <c r="L205" s="10">
        <f t="shared" si="12"/>
        <v>0</v>
      </c>
      <c r="M205" s="11">
        <f t="shared" si="13"/>
        <v>0</v>
      </c>
      <c r="N205" s="15">
        <f>IFERROR(VLOOKUP(J205&amp;D205,'NTG Ratio References'!A:F,4,0),1)</f>
        <v>0.84</v>
      </c>
      <c r="O205" s="15">
        <f>IFERROR(VLOOKUP(J205&amp;D205,'NTG Ratio References'!A:F,5,0),1)</f>
        <v>0.81599999999999995</v>
      </c>
      <c r="P205" s="97">
        <f t="shared" si="14"/>
        <v>0</v>
      </c>
      <c r="Q205" s="97">
        <f t="shared" si="15"/>
        <v>0</v>
      </c>
    </row>
    <row r="206" spans="1:17">
      <c r="A206" s="96" t="s">
        <v>408</v>
      </c>
      <c r="B206" s="111" t="s">
        <v>8</v>
      </c>
      <c r="C206" s="111" t="s">
        <v>1662</v>
      </c>
      <c r="D206" s="111" t="s">
        <v>55</v>
      </c>
      <c r="E206" s="111" t="s">
        <v>10</v>
      </c>
      <c r="F206" s="113">
        <v>17688</v>
      </c>
      <c r="G206" s="111" t="s">
        <v>17</v>
      </c>
      <c r="H206" s="111" t="s">
        <v>15</v>
      </c>
      <c r="I206" s="111" t="s">
        <v>12</v>
      </c>
      <c r="J206" s="116">
        <v>2019</v>
      </c>
      <c r="K206" s="11">
        <f>IF(D206="SAVE ON ENERGY RETROFIT PROGRAM",IF(VALUE(SUBSTITUTE(G206,"kW",""))=0,'IESO Reported Results'!M206*'NTG Ratio References'!$G$8,0),IF(D206="SAVE ON ENERGY ENERGY MANAGER PROGRAM",IF(VALUE(SUBSTITUTE(G206,"kW",""))=0,'IESO Reported Results'!M206*'NTG Ratio References'!$G$7,0),0))</f>
        <v>0</v>
      </c>
      <c r="L206" s="10">
        <f t="shared" si="12"/>
        <v>0</v>
      </c>
      <c r="M206" s="11">
        <f t="shared" si="13"/>
        <v>0</v>
      </c>
      <c r="N206" s="15">
        <f>IFERROR(VLOOKUP(J206&amp;D206,'NTG Ratio References'!A:F,4,0),1)</f>
        <v>0.84</v>
      </c>
      <c r="O206" s="15">
        <f>IFERROR(VLOOKUP(J206&amp;D206,'NTG Ratio References'!A:F,5,0),1)</f>
        <v>0.81599999999999995</v>
      </c>
      <c r="P206" s="97">
        <f t="shared" si="14"/>
        <v>0</v>
      </c>
      <c r="Q206" s="97">
        <f t="shared" si="15"/>
        <v>0</v>
      </c>
    </row>
    <row r="207" spans="1:17">
      <c r="A207" s="96" t="s">
        <v>409</v>
      </c>
      <c r="B207" s="111" t="s">
        <v>8</v>
      </c>
      <c r="C207" s="111" t="s">
        <v>1865</v>
      </c>
      <c r="D207" s="111" t="s">
        <v>55</v>
      </c>
      <c r="E207" s="111" t="s">
        <v>10</v>
      </c>
      <c r="F207" s="113">
        <v>26298.85</v>
      </c>
      <c r="G207" s="111" t="s">
        <v>17</v>
      </c>
      <c r="H207" s="111" t="s">
        <v>15</v>
      </c>
      <c r="I207" s="111" t="s">
        <v>12</v>
      </c>
      <c r="J207" s="116">
        <v>2019</v>
      </c>
      <c r="K207" s="11">
        <f>IF(D207="SAVE ON ENERGY RETROFIT PROGRAM",IF(VALUE(SUBSTITUTE(G207,"kW",""))=0,'IESO Reported Results'!M207*'NTG Ratio References'!$G$8,0),IF(D207="SAVE ON ENERGY ENERGY MANAGER PROGRAM",IF(VALUE(SUBSTITUTE(G207,"kW",""))=0,'IESO Reported Results'!M207*'NTG Ratio References'!$G$7,0),0))</f>
        <v>0</v>
      </c>
      <c r="L207" s="10">
        <f t="shared" si="12"/>
        <v>0</v>
      </c>
      <c r="M207" s="11">
        <f t="shared" si="13"/>
        <v>0</v>
      </c>
      <c r="N207" s="15">
        <f>IFERROR(VLOOKUP(J207&amp;D207,'NTG Ratio References'!A:F,4,0),1)</f>
        <v>0.84</v>
      </c>
      <c r="O207" s="15">
        <f>IFERROR(VLOOKUP(J207&amp;D207,'NTG Ratio References'!A:F,5,0),1)</f>
        <v>0.81599999999999995</v>
      </c>
      <c r="P207" s="97">
        <f t="shared" si="14"/>
        <v>0</v>
      </c>
      <c r="Q207" s="97">
        <f t="shared" si="15"/>
        <v>0</v>
      </c>
    </row>
    <row r="208" spans="1:17">
      <c r="A208" s="96" t="s">
        <v>410</v>
      </c>
      <c r="B208" s="111" t="s">
        <v>8</v>
      </c>
      <c r="C208" s="111" t="s">
        <v>1661</v>
      </c>
      <c r="D208" s="111" t="s">
        <v>55</v>
      </c>
      <c r="E208" s="111" t="s">
        <v>10</v>
      </c>
      <c r="F208" s="113">
        <v>1479.17</v>
      </c>
      <c r="G208" s="111" t="s">
        <v>215</v>
      </c>
      <c r="H208" s="111" t="s">
        <v>411</v>
      </c>
      <c r="I208" s="111" t="s">
        <v>12</v>
      </c>
      <c r="J208" s="116">
        <v>2019</v>
      </c>
      <c r="K208" s="11">
        <f>IF(D208="SAVE ON ENERGY RETROFIT PROGRAM",IF(VALUE(SUBSTITUTE(G208,"kW",""))=0,'IESO Reported Results'!M208*'NTG Ratio References'!$G$8,0),IF(D208="SAVE ON ENERGY ENERGY MANAGER PROGRAM",IF(VALUE(SUBSTITUTE(G208,"kW",""))=0,'IESO Reported Results'!M208*'NTG Ratio References'!$G$7,0),0))</f>
        <v>0</v>
      </c>
      <c r="L208" s="10">
        <f t="shared" si="12"/>
        <v>2.2799999999999998</v>
      </c>
      <c r="M208" s="11">
        <f t="shared" si="13"/>
        <v>10221</v>
      </c>
      <c r="N208" s="15">
        <f>IFERROR(VLOOKUP(J208&amp;D208,'NTG Ratio References'!A:F,4,0),1)</f>
        <v>0.84</v>
      </c>
      <c r="O208" s="15">
        <f>IFERROR(VLOOKUP(J208&amp;D208,'NTG Ratio References'!A:F,5,0),1)</f>
        <v>0.81599999999999995</v>
      </c>
      <c r="P208" s="97">
        <f t="shared" si="14"/>
        <v>1.9151999999999998</v>
      </c>
      <c r="Q208" s="97">
        <f t="shared" si="15"/>
        <v>8340.3359999999993</v>
      </c>
    </row>
    <row r="209" spans="1:17">
      <c r="A209" s="96" t="s">
        <v>412</v>
      </c>
      <c r="B209" s="111" t="s">
        <v>8</v>
      </c>
      <c r="C209" s="111" t="s">
        <v>1662</v>
      </c>
      <c r="D209" s="111" t="s">
        <v>55</v>
      </c>
      <c r="E209" s="111" t="s">
        <v>10</v>
      </c>
      <c r="F209" s="113">
        <v>7700</v>
      </c>
      <c r="G209" s="111" t="s">
        <v>413</v>
      </c>
      <c r="H209" s="111" t="s">
        <v>414</v>
      </c>
      <c r="I209" s="111" t="s">
        <v>12</v>
      </c>
      <c r="J209" s="116">
        <v>2019</v>
      </c>
      <c r="K209" s="11">
        <f>IF(D209="SAVE ON ENERGY RETROFIT PROGRAM",IF(VALUE(SUBSTITUTE(G209,"kW",""))=0,'IESO Reported Results'!M209*'NTG Ratio References'!$G$8,0),IF(D209="SAVE ON ENERGY ENERGY MANAGER PROGRAM",IF(VALUE(SUBSTITUTE(G209,"kW",""))=0,'IESO Reported Results'!M209*'NTG Ratio References'!$G$7,0),0))</f>
        <v>0</v>
      </c>
      <c r="L209" s="10">
        <f t="shared" si="12"/>
        <v>5.16</v>
      </c>
      <c r="M209" s="11">
        <f t="shared" si="13"/>
        <v>34875</v>
      </c>
      <c r="N209" s="15">
        <f>IFERROR(VLOOKUP(J209&amp;D209,'NTG Ratio References'!A:F,4,0),1)</f>
        <v>0.84</v>
      </c>
      <c r="O209" s="15">
        <f>IFERROR(VLOOKUP(J209&amp;D209,'NTG Ratio References'!A:F,5,0),1)</f>
        <v>0.81599999999999995</v>
      </c>
      <c r="P209" s="97">
        <f t="shared" si="14"/>
        <v>4.3343999999999996</v>
      </c>
      <c r="Q209" s="97">
        <f t="shared" si="15"/>
        <v>28457.999999999996</v>
      </c>
    </row>
    <row r="210" spans="1:17">
      <c r="A210" s="96" t="s">
        <v>415</v>
      </c>
      <c r="B210" s="111" t="s">
        <v>8</v>
      </c>
      <c r="C210" s="111" t="s">
        <v>1661</v>
      </c>
      <c r="D210" s="111" t="s">
        <v>55</v>
      </c>
      <c r="E210" s="111" t="s">
        <v>10</v>
      </c>
      <c r="F210" s="113">
        <v>2986.15</v>
      </c>
      <c r="G210" s="111" t="s">
        <v>416</v>
      </c>
      <c r="H210" s="111" t="s">
        <v>417</v>
      </c>
      <c r="I210" s="111" t="s">
        <v>12</v>
      </c>
      <c r="J210" s="116">
        <v>2019</v>
      </c>
      <c r="K210" s="11">
        <f>IF(D210="SAVE ON ENERGY RETROFIT PROGRAM",IF(VALUE(SUBSTITUTE(G210,"kW",""))=0,'IESO Reported Results'!M210*'NTG Ratio References'!$G$8,0),IF(D210="SAVE ON ENERGY ENERGY MANAGER PROGRAM",IF(VALUE(SUBSTITUTE(G210,"kW",""))=0,'IESO Reported Results'!M210*'NTG Ratio References'!$G$7,0),0))</f>
        <v>0</v>
      </c>
      <c r="L210" s="10">
        <f t="shared" si="12"/>
        <v>6.9</v>
      </c>
      <c r="M210" s="11">
        <f t="shared" si="13"/>
        <v>59723</v>
      </c>
      <c r="N210" s="15">
        <f>IFERROR(VLOOKUP(J210&amp;D210,'NTG Ratio References'!A:F,4,0),1)</f>
        <v>0.84</v>
      </c>
      <c r="O210" s="15">
        <f>IFERROR(VLOOKUP(J210&amp;D210,'NTG Ratio References'!A:F,5,0),1)</f>
        <v>0.81599999999999995</v>
      </c>
      <c r="P210" s="97">
        <f t="shared" si="14"/>
        <v>5.7960000000000003</v>
      </c>
      <c r="Q210" s="97">
        <f t="shared" si="15"/>
        <v>48733.967999999993</v>
      </c>
    </row>
    <row r="211" spans="1:17">
      <c r="A211" s="96" t="s">
        <v>418</v>
      </c>
      <c r="B211" s="111" t="s">
        <v>8</v>
      </c>
      <c r="C211" s="111" t="s">
        <v>1663</v>
      </c>
      <c r="D211" s="111" t="s">
        <v>55</v>
      </c>
      <c r="E211" s="111" t="s">
        <v>10</v>
      </c>
      <c r="F211" s="113">
        <v>14368.05</v>
      </c>
      <c r="G211" s="111" t="s">
        <v>17</v>
      </c>
      <c r="H211" s="111" t="s">
        <v>15</v>
      </c>
      <c r="I211" s="111" t="s">
        <v>12</v>
      </c>
      <c r="J211" s="116">
        <v>2019</v>
      </c>
      <c r="K211" s="11">
        <f>IF(D211="SAVE ON ENERGY RETROFIT PROGRAM",IF(VALUE(SUBSTITUTE(G211,"kW",""))=0,'IESO Reported Results'!M211*'NTG Ratio References'!$G$8,0),IF(D211="SAVE ON ENERGY ENERGY MANAGER PROGRAM",IF(VALUE(SUBSTITUTE(G211,"kW",""))=0,'IESO Reported Results'!M211*'NTG Ratio References'!$G$7,0),0))</f>
        <v>0</v>
      </c>
      <c r="L211" s="10">
        <f t="shared" si="12"/>
        <v>0</v>
      </c>
      <c r="M211" s="11">
        <f t="shared" si="13"/>
        <v>0</v>
      </c>
      <c r="N211" s="15">
        <f>IFERROR(VLOOKUP(J211&amp;D211,'NTG Ratio References'!A:F,4,0),1)</f>
        <v>0.84</v>
      </c>
      <c r="O211" s="15">
        <f>IFERROR(VLOOKUP(J211&amp;D211,'NTG Ratio References'!A:F,5,0),1)</f>
        <v>0.81599999999999995</v>
      </c>
      <c r="P211" s="97">
        <f t="shared" si="14"/>
        <v>0</v>
      </c>
      <c r="Q211" s="97">
        <f t="shared" si="15"/>
        <v>0</v>
      </c>
    </row>
    <row r="212" spans="1:17">
      <c r="A212" s="96" t="s">
        <v>418</v>
      </c>
      <c r="B212" s="111" t="s">
        <v>8</v>
      </c>
      <c r="C212" s="111" t="s">
        <v>1663</v>
      </c>
      <c r="D212" s="111" t="s">
        <v>55</v>
      </c>
      <c r="E212" s="111" t="s">
        <v>10</v>
      </c>
      <c r="F212" s="113">
        <v>7000</v>
      </c>
      <c r="G212" s="111" t="s">
        <v>17</v>
      </c>
      <c r="H212" s="111" t="s">
        <v>15</v>
      </c>
      <c r="I212" s="111" t="s">
        <v>12</v>
      </c>
      <c r="J212" s="116">
        <v>2019</v>
      </c>
      <c r="K212" s="11">
        <f>IF(D212="SAVE ON ENERGY RETROFIT PROGRAM",IF(VALUE(SUBSTITUTE(G212,"kW",""))=0,'IESO Reported Results'!M212*'NTG Ratio References'!$G$8,0),IF(D212="SAVE ON ENERGY ENERGY MANAGER PROGRAM",IF(VALUE(SUBSTITUTE(G212,"kW",""))=0,'IESO Reported Results'!M212*'NTG Ratio References'!$G$7,0),0))</f>
        <v>0</v>
      </c>
      <c r="L212" s="10">
        <f t="shared" si="12"/>
        <v>0</v>
      </c>
      <c r="M212" s="11">
        <f t="shared" si="13"/>
        <v>0</v>
      </c>
      <c r="N212" s="15">
        <f>IFERROR(VLOOKUP(J212&amp;D212,'NTG Ratio References'!A:F,4,0),1)</f>
        <v>0.84</v>
      </c>
      <c r="O212" s="15">
        <f>IFERROR(VLOOKUP(J212&amp;D212,'NTG Ratio References'!A:F,5,0),1)</f>
        <v>0.81599999999999995</v>
      </c>
      <c r="P212" s="97">
        <f t="shared" si="14"/>
        <v>0</v>
      </c>
      <c r="Q212" s="97">
        <f t="shared" si="15"/>
        <v>0</v>
      </c>
    </row>
    <row r="213" spans="1:17">
      <c r="A213" s="96" t="s">
        <v>419</v>
      </c>
      <c r="B213" s="111" t="s">
        <v>8</v>
      </c>
      <c r="C213" s="111" t="s">
        <v>1661</v>
      </c>
      <c r="D213" s="111" t="s">
        <v>55</v>
      </c>
      <c r="E213" s="111" t="s">
        <v>10</v>
      </c>
      <c r="F213" s="113">
        <v>425</v>
      </c>
      <c r="G213" s="111" t="s">
        <v>17</v>
      </c>
      <c r="H213" s="111" t="s">
        <v>420</v>
      </c>
      <c r="I213" s="111" t="s">
        <v>12</v>
      </c>
      <c r="J213" s="116">
        <v>2019</v>
      </c>
      <c r="K213" s="11">
        <f>IF(D213="SAVE ON ENERGY RETROFIT PROGRAM",IF(VALUE(SUBSTITUTE(G213,"kW",""))=0,'IESO Reported Results'!M213*'NTG Ratio References'!$G$8,0),IF(D213="SAVE ON ENERGY ENERGY MANAGER PROGRAM",IF(VALUE(SUBSTITUTE(G213,"kW",""))=0,'IESO Reported Results'!M213*'NTG Ratio References'!$G$7,0),0))</f>
        <v>0.82039934797079239</v>
      </c>
      <c r="L213" s="10">
        <f t="shared" si="12"/>
        <v>0.82039934797079239</v>
      </c>
      <c r="M213" s="11">
        <f t="shared" si="13"/>
        <v>4927</v>
      </c>
      <c r="N213" s="15">
        <f>IFERROR(VLOOKUP(J213&amp;D213,'NTG Ratio References'!A:F,4,0),1)</f>
        <v>0.84</v>
      </c>
      <c r="O213" s="15">
        <f>IFERROR(VLOOKUP(J213&amp;D213,'NTG Ratio References'!A:F,5,0),1)</f>
        <v>0.81599999999999995</v>
      </c>
      <c r="P213" s="97">
        <f t="shared" si="14"/>
        <v>0.68913545229546558</v>
      </c>
      <c r="Q213" s="97">
        <f t="shared" si="15"/>
        <v>4020.4319999999998</v>
      </c>
    </row>
    <row r="214" spans="1:17">
      <c r="A214" s="96" t="s">
        <v>422</v>
      </c>
      <c r="B214" s="111" t="s">
        <v>8</v>
      </c>
      <c r="C214" s="111" t="s">
        <v>1661</v>
      </c>
      <c r="D214" s="111" t="s">
        <v>55</v>
      </c>
      <c r="E214" s="111" t="s">
        <v>10</v>
      </c>
      <c r="F214" s="113">
        <v>14720</v>
      </c>
      <c r="G214" s="111" t="s">
        <v>17</v>
      </c>
      <c r="H214" s="111" t="s">
        <v>15</v>
      </c>
      <c r="I214" s="111" t="s">
        <v>12</v>
      </c>
      <c r="J214" s="116">
        <v>2019</v>
      </c>
      <c r="K214" s="11">
        <f>IF(D214="SAVE ON ENERGY RETROFIT PROGRAM",IF(VALUE(SUBSTITUTE(G214,"kW",""))=0,'IESO Reported Results'!M214*'NTG Ratio References'!$G$8,0),IF(D214="SAVE ON ENERGY ENERGY MANAGER PROGRAM",IF(VALUE(SUBSTITUTE(G214,"kW",""))=0,'IESO Reported Results'!M214*'NTG Ratio References'!$G$7,0),0))</f>
        <v>0</v>
      </c>
      <c r="L214" s="10">
        <f t="shared" si="12"/>
        <v>0</v>
      </c>
      <c r="M214" s="11">
        <f t="shared" si="13"/>
        <v>0</v>
      </c>
      <c r="N214" s="15">
        <f>IFERROR(VLOOKUP(J214&amp;D214,'NTG Ratio References'!A:F,4,0),1)</f>
        <v>0.84</v>
      </c>
      <c r="O214" s="15">
        <f>IFERROR(VLOOKUP(J214&amp;D214,'NTG Ratio References'!A:F,5,0),1)</f>
        <v>0.81599999999999995</v>
      </c>
      <c r="P214" s="97">
        <f t="shared" si="14"/>
        <v>0</v>
      </c>
      <c r="Q214" s="97">
        <f t="shared" si="15"/>
        <v>0</v>
      </c>
    </row>
    <row r="215" spans="1:17">
      <c r="A215" s="96" t="s">
        <v>423</v>
      </c>
      <c r="B215" s="111" t="s">
        <v>8</v>
      </c>
      <c r="C215" s="111" t="s">
        <v>1662</v>
      </c>
      <c r="D215" s="111" t="s">
        <v>55</v>
      </c>
      <c r="E215" s="111" t="s">
        <v>10</v>
      </c>
      <c r="F215" s="113">
        <v>17080</v>
      </c>
      <c r="G215" s="111" t="s">
        <v>424</v>
      </c>
      <c r="H215" s="111" t="s">
        <v>425</v>
      </c>
      <c r="I215" s="111" t="s">
        <v>12</v>
      </c>
      <c r="J215" s="116">
        <v>2019</v>
      </c>
      <c r="K215" s="11">
        <f>IF(D215="SAVE ON ENERGY RETROFIT PROGRAM",IF(VALUE(SUBSTITUTE(G215,"kW",""))=0,'IESO Reported Results'!M215*'NTG Ratio References'!$G$8,0),IF(D215="SAVE ON ENERGY ENERGY MANAGER PROGRAM",IF(VALUE(SUBSTITUTE(G215,"kW",""))=0,'IESO Reported Results'!M215*'NTG Ratio References'!$G$7,0),0))</f>
        <v>0</v>
      </c>
      <c r="L215" s="10">
        <f t="shared" si="12"/>
        <v>38.799999999999997</v>
      </c>
      <c r="M215" s="11">
        <f t="shared" si="13"/>
        <v>146270</v>
      </c>
      <c r="N215" s="15">
        <f>IFERROR(VLOOKUP(J215&amp;D215,'NTG Ratio References'!A:F,4,0),1)</f>
        <v>0.84</v>
      </c>
      <c r="O215" s="15">
        <f>IFERROR(VLOOKUP(J215&amp;D215,'NTG Ratio References'!A:F,5,0),1)</f>
        <v>0.81599999999999995</v>
      </c>
      <c r="P215" s="97">
        <f t="shared" si="14"/>
        <v>32.591999999999999</v>
      </c>
      <c r="Q215" s="97">
        <f t="shared" si="15"/>
        <v>119356.31999999999</v>
      </c>
    </row>
    <row r="216" spans="1:17">
      <c r="A216" s="96" t="s">
        <v>426</v>
      </c>
      <c r="B216" s="111" t="s">
        <v>8</v>
      </c>
      <c r="C216" s="111" t="s">
        <v>1661</v>
      </c>
      <c r="D216" s="111" t="s">
        <v>55</v>
      </c>
      <c r="E216" s="111" t="s">
        <v>10</v>
      </c>
      <c r="F216" s="113">
        <v>14873.6</v>
      </c>
      <c r="G216" s="111" t="s">
        <v>17</v>
      </c>
      <c r="H216" s="111" t="s">
        <v>427</v>
      </c>
      <c r="I216" s="111" t="s">
        <v>12</v>
      </c>
      <c r="J216" s="116">
        <v>2019</v>
      </c>
      <c r="K216" s="11">
        <f>IF(D216="SAVE ON ENERGY RETROFIT PROGRAM",IF(VALUE(SUBSTITUTE(G216,"kW",""))=0,'IESO Reported Results'!M216*'NTG Ratio References'!$G$8,0),IF(D216="SAVE ON ENERGY ENERGY MANAGER PROGRAM",IF(VALUE(SUBSTITUTE(G216,"kW",""))=0,'IESO Reported Results'!M216*'NTG Ratio References'!$G$7,0),0))</f>
        <v>24.766169559525832</v>
      </c>
      <c r="L216" s="10">
        <f t="shared" si="12"/>
        <v>24.766169559525832</v>
      </c>
      <c r="M216" s="11">
        <f t="shared" si="13"/>
        <v>148736</v>
      </c>
      <c r="N216" s="15">
        <f>IFERROR(VLOOKUP(J216&amp;D216,'NTG Ratio References'!A:F,4,0),1)</f>
        <v>0.84</v>
      </c>
      <c r="O216" s="15">
        <f>IFERROR(VLOOKUP(J216&amp;D216,'NTG Ratio References'!A:F,5,0),1)</f>
        <v>0.81599999999999995</v>
      </c>
      <c r="P216" s="97">
        <f t="shared" si="14"/>
        <v>20.803582430001697</v>
      </c>
      <c r="Q216" s="97">
        <f t="shared" si="15"/>
        <v>121368.57599999999</v>
      </c>
    </row>
    <row r="217" spans="1:17">
      <c r="A217" s="96" t="s">
        <v>428</v>
      </c>
      <c r="B217" s="111" t="s">
        <v>8</v>
      </c>
      <c r="C217" s="111" t="s">
        <v>1662</v>
      </c>
      <c r="D217" s="111" t="s">
        <v>55</v>
      </c>
      <c r="E217" s="111" t="s">
        <v>10</v>
      </c>
      <c r="F217" s="113">
        <v>12704</v>
      </c>
      <c r="G217" s="111" t="s">
        <v>17</v>
      </c>
      <c r="H217" s="111" t="s">
        <v>15</v>
      </c>
      <c r="I217" s="111" t="s">
        <v>12</v>
      </c>
      <c r="J217" s="116">
        <v>2019</v>
      </c>
      <c r="K217" s="11">
        <f>IF(D217="SAVE ON ENERGY RETROFIT PROGRAM",IF(VALUE(SUBSTITUTE(G217,"kW",""))=0,'IESO Reported Results'!M217*'NTG Ratio References'!$G$8,0),IF(D217="SAVE ON ENERGY ENERGY MANAGER PROGRAM",IF(VALUE(SUBSTITUTE(G217,"kW",""))=0,'IESO Reported Results'!M217*'NTG Ratio References'!$G$7,0),0))</f>
        <v>0</v>
      </c>
      <c r="L217" s="10">
        <f t="shared" si="12"/>
        <v>0</v>
      </c>
      <c r="M217" s="11">
        <f t="shared" si="13"/>
        <v>0</v>
      </c>
      <c r="N217" s="15">
        <f>IFERROR(VLOOKUP(J217&amp;D217,'NTG Ratio References'!A:F,4,0),1)</f>
        <v>0.84</v>
      </c>
      <c r="O217" s="15">
        <f>IFERROR(VLOOKUP(J217&amp;D217,'NTG Ratio References'!A:F,5,0),1)</f>
        <v>0.81599999999999995</v>
      </c>
      <c r="P217" s="97">
        <f t="shared" si="14"/>
        <v>0</v>
      </c>
      <c r="Q217" s="97">
        <f t="shared" si="15"/>
        <v>0</v>
      </c>
    </row>
    <row r="218" spans="1:17">
      <c r="A218" s="96" t="s">
        <v>429</v>
      </c>
      <c r="B218" s="111" t="s">
        <v>8</v>
      </c>
      <c r="C218" s="111" t="s">
        <v>1662</v>
      </c>
      <c r="D218" s="111" t="s">
        <v>55</v>
      </c>
      <c r="E218" s="111" t="s">
        <v>10</v>
      </c>
      <c r="F218" s="113">
        <v>9693.1200000000008</v>
      </c>
      <c r="G218" s="111" t="s">
        <v>430</v>
      </c>
      <c r="H218" s="111" t="s">
        <v>431</v>
      </c>
      <c r="I218" s="111" t="s">
        <v>12</v>
      </c>
      <c r="J218" s="116">
        <v>2019</v>
      </c>
      <c r="K218" s="11">
        <f>IF(D218="SAVE ON ENERGY RETROFIT PROGRAM",IF(VALUE(SUBSTITUTE(G218,"kW",""))=0,'IESO Reported Results'!M218*'NTG Ratio References'!$G$8,0),IF(D218="SAVE ON ENERGY ENERGY MANAGER PROGRAM",IF(VALUE(SUBSTITUTE(G218,"kW",""))=0,'IESO Reported Results'!M218*'NTG Ratio References'!$G$7,0),0))</f>
        <v>0</v>
      </c>
      <c r="L218" s="10">
        <f t="shared" si="12"/>
        <v>12.12</v>
      </c>
      <c r="M218" s="11">
        <f t="shared" si="13"/>
        <v>78757</v>
      </c>
      <c r="N218" s="15">
        <f>IFERROR(VLOOKUP(J218&amp;D218,'NTG Ratio References'!A:F,4,0),1)</f>
        <v>0.84</v>
      </c>
      <c r="O218" s="15">
        <f>IFERROR(VLOOKUP(J218&amp;D218,'NTG Ratio References'!A:F,5,0),1)</f>
        <v>0.81599999999999995</v>
      </c>
      <c r="P218" s="97">
        <f t="shared" si="14"/>
        <v>10.1808</v>
      </c>
      <c r="Q218" s="97">
        <f t="shared" si="15"/>
        <v>64265.711999999992</v>
      </c>
    </row>
    <row r="219" spans="1:17">
      <c r="A219" s="96" t="s">
        <v>432</v>
      </c>
      <c r="B219" s="111" t="s">
        <v>8</v>
      </c>
      <c r="C219" s="111" t="s">
        <v>1661</v>
      </c>
      <c r="D219" s="111" t="s">
        <v>55</v>
      </c>
      <c r="E219" s="111" t="s">
        <v>10</v>
      </c>
      <c r="F219" s="113">
        <v>600</v>
      </c>
      <c r="G219" s="111" t="s">
        <v>17</v>
      </c>
      <c r="H219" s="111" t="s">
        <v>15</v>
      </c>
      <c r="I219" s="111" t="s">
        <v>12</v>
      </c>
      <c r="J219" s="116">
        <v>2019</v>
      </c>
      <c r="K219" s="11">
        <f>IF(D219="SAVE ON ENERGY RETROFIT PROGRAM",IF(VALUE(SUBSTITUTE(G219,"kW",""))=0,'IESO Reported Results'!M219*'NTG Ratio References'!$G$8,0),IF(D219="SAVE ON ENERGY ENERGY MANAGER PROGRAM",IF(VALUE(SUBSTITUTE(G219,"kW",""))=0,'IESO Reported Results'!M219*'NTG Ratio References'!$G$7,0),0))</f>
        <v>0</v>
      </c>
      <c r="L219" s="10">
        <f t="shared" ref="L219:L282" si="16">VALUE(SUBSTITUTE(G219,"kW",""))+K219</f>
        <v>0</v>
      </c>
      <c r="M219" s="11">
        <f t="shared" ref="M219:M282" si="17">VALUE(SUBSTITUTE(H219,"kWh",""))</f>
        <v>0</v>
      </c>
      <c r="N219" s="15">
        <f>IFERROR(VLOOKUP(J219&amp;D219,'NTG Ratio References'!A:F,4,0),1)</f>
        <v>0.84</v>
      </c>
      <c r="O219" s="15">
        <f>IFERROR(VLOOKUP(J219&amp;D219,'NTG Ratio References'!A:F,5,0),1)</f>
        <v>0.81599999999999995</v>
      </c>
      <c r="P219" s="97">
        <f t="shared" ref="P219:P282" si="18">N219*L219</f>
        <v>0</v>
      </c>
      <c r="Q219" s="97">
        <f t="shared" ref="Q219:Q282" si="19">O219*M219</f>
        <v>0</v>
      </c>
    </row>
    <row r="220" spans="1:17">
      <c r="A220" s="96" t="s">
        <v>433</v>
      </c>
      <c r="B220" s="111" t="s">
        <v>8</v>
      </c>
      <c r="C220" s="111" t="s">
        <v>1661</v>
      </c>
      <c r="D220" s="111" t="s">
        <v>55</v>
      </c>
      <c r="E220" s="111" t="s">
        <v>10</v>
      </c>
      <c r="F220" s="113">
        <v>1999.7</v>
      </c>
      <c r="G220" s="111" t="s">
        <v>17</v>
      </c>
      <c r="H220" s="111" t="s">
        <v>15</v>
      </c>
      <c r="I220" s="111" t="s">
        <v>12</v>
      </c>
      <c r="J220" s="116">
        <v>2019</v>
      </c>
      <c r="K220" s="11">
        <f>IF(D220="SAVE ON ENERGY RETROFIT PROGRAM",IF(VALUE(SUBSTITUTE(G220,"kW",""))=0,'IESO Reported Results'!M220*'NTG Ratio References'!$G$8,0),IF(D220="SAVE ON ENERGY ENERGY MANAGER PROGRAM",IF(VALUE(SUBSTITUTE(G220,"kW",""))=0,'IESO Reported Results'!M220*'NTG Ratio References'!$G$7,0),0))</f>
        <v>0</v>
      </c>
      <c r="L220" s="10">
        <f t="shared" si="16"/>
        <v>0</v>
      </c>
      <c r="M220" s="11">
        <f t="shared" si="17"/>
        <v>0</v>
      </c>
      <c r="N220" s="15">
        <f>IFERROR(VLOOKUP(J220&amp;D220,'NTG Ratio References'!A:F,4,0),1)</f>
        <v>0.84</v>
      </c>
      <c r="O220" s="15">
        <f>IFERROR(VLOOKUP(J220&amp;D220,'NTG Ratio References'!A:F,5,0),1)</f>
        <v>0.81599999999999995</v>
      </c>
      <c r="P220" s="97">
        <f t="shared" si="18"/>
        <v>0</v>
      </c>
      <c r="Q220" s="97">
        <f t="shared" si="19"/>
        <v>0</v>
      </c>
    </row>
    <row r="221" spans="1:17">
      <c r="A221" s="96" t="s">
        <v>435</v>
      </c>
      <c r="B221" s="111" t="s">
        <v>8</v>
      </c>
      <c r="C221" s="111" t="s">
        <v>1663</v>
      </c>
      <c r="D221" s="111" t="s">
        <v>55</v>
      </c>
      <c r="E221" s="111" t="s">
        <v>10</v>
      </c>
      <c r="F221" s="113">
        <v>7300.5</v>
      </c>
      <c r="G221" s="111" t="s">
        <v>436</v>
      </c>
      <c r="H221" s="111" t="s">
        <v>437</v>
      </c>
      <c r="I221" s="111" t="s">
        <v>12</v>
      </c>
      <c r="J221" s="116">
        <v>2019</v>
      </c>
      <c r="K221" s="11">
        <f>IF(D221="SAVE ON ENERGY RETROFIT PROGRAM",IF(VALUE(SUBSTITUTE(G221,"kW",""))=0,'IESO Reported Results'!M221*'NTG Ratio References'!$G$8,0),IF(D221="SAVE ON ENERGY ENERGY MANAGER PROGRAM",IF(VALUE(SUBSTITUTE(G221,"kW",""))=0,'IESO Reported Results'!M221*'NTG Ratio References'!$G$7,0),0))</f>
        <v>0</v>
      </c>
      <c r="L221" s="10">
        <f t="shared" si="16"/>
        <v>22.79</v>
      </c>
      <c r="M221" s="11">
        <f t="shared" si="17"/>
        <v>176139</v>
      </c>
      <c r="N221" s="15">
        <f>IFERROR(VLOOKUP(J221&amp;D221,'NTG Ratio References'!A:F,4,0),1)</f>
        <v>0.84</v>
      </c>
      <c r="O221" s="15">
        <f>IFERROR(VLOOKUP(J221&amp;D221,'NTG Ratio References'!A:F,5,0),1)</f>
        <v>0.81599999999999995</v>
      </c>
      <c r="P221" s="97">
        <f t="shared" si="18"/>
        <v>19.143599999999999</v>
      </c>
      <c r="Q221" s="97">
        <f t="shared" si="19"/>
        <v>143729.424</v>
      </c>
    </row>
    <row r="222" spans="1:17">
      <c r="A222" s="96" t="s">
        <v>438</v>
      </c>
      <c r="B222" s="111" t="s">
        <v>8</v>
      </c>
      <c r="C222" s="111" t="s">
        <v>1662</v>
      </c>
      <c r="D222" s="111" t="s">
        <v>55</v>
      </c>
      <c r="E222" s="111" t="s">
        <v>10</v>
      </c>
      <c r="F222" s="113">
        <v>17480</v>
      </c>
      <c r="G222" s="111" t="s">
        <v>17</v>
      </c>
      <c r="H222" s="111" t="s">
        <v>15</v>
      </c>
      <c r="I222" s="111" t="s">
        <v>12</v>
      </c>
      <c r="J222" s="116">
        <v>2019</v>
      </c>
      <c r="K222" s="11">
        <f>IF(D222="SAVE ON ENERGY RETROFIT PROGRAM",IF(VALUE(SUBSTITUTE(G222,"kW",""))=0,'IESO Reported Results'!M222*'NTG Ratio References'!$G$8,0),IF(D222="SAVE ON ENERGY ENERGY MANAGER PROGRAM",IF(VALUE(SUBSTITUTE(G222,"kW",""))=0,'IESO Reported Results'!M222*'NTG Ratio References'!$G$7,0),0))</f>
        <v>0</v>
      </c>
      <c r="L222" s="10">
        <f t="shared" si="16"/>
        <v>0</v>
      </c>
      <c r="M222" s="11">
        <f t="shared" si="17"/>
        <v>0</v>
      </c>
      <c r="N222" s="15">
        <f>IFERROR(VLOOKUP(J222&amp;D222,'NTG Ratio References'!A:F,4,0),1)</f>
        <v>0.84</v>
      </c>
      <c r="O222" s="15">
        <f>IFERROR(VLOOKUP(J222&amp;D222,'NTG Ratio References'!A:F,5,0),1)</f>
        <v>0.81599999999999995</v>
      </c>
      <c r="P222" s="97">
        <f t="shared" si="18"/>
        <v>0</v>
      </c>
      <c r="Q222" s="97">
        <f t="shared" si="19"/>
        <v>0</v>
      </c>
    </row>
    <row r="223" spans="1:17">
      <c r="A223" s="96" t="s">
        <v>439</v>
      </c>
      <c r="B223" s="111" t="s">
        <v>8</v>
      </c>
      <c r="C223" s="111" t="s">
        <v>1661</v>
      </c>
      <c r="D223" s="111" t="s">
        <v>55</v>
      </c>
      <c r="E223" s="111" t="s">
        <v>10</v>
      </c>
      <c r="F223" s="113">
        <v>920</v>
      </c>
      <c r="G223" s="111" t="s">
        <v>176</v>
      </c>
      <c r="H223" s="111" t="s">
        <v>440</v>
      </c>
      <c r="I223" s="111" t="s">
        <v>12</v>
      </c>
      <c r="J223" s="116">
        <v>2019</v>
      </c>
      <c r="K223" s="11">
        <f>IF(D223="SAVE ON ENERGY RETROFIT PROGRAM",IF(VALUE(SUBSTITUTE(G223,"kW",""))=0,'IESO Reported Results'!M223*'NTG Ratio References'!$G$8,0),IF(D223="SAVE ON ENERGY ENERGY MANAGER PROGRAM",IF(VALUE(SUBSTITUTE(G223,"kW",""))=0,'IESO Reported Results'!M223*'NTG Ratio References'!$G$7,0),0))</f>
        <v>0</v>
      </c>
      <c r="L223" s="10">
        <f t="shared" si="16"/>
        <v>2.2999999999999998</v>
      </c>
      <c r="M223" s="11">
        <f t="shared" si="17"/>
        <v>8838</v>
      </c>
      <c r="N223" s="15">
        <f>IFERROR(VLOOKUP(J223&amp;D223,'NTG Ratio References'!A:F,4,0),1)</f>
        <v>0.84</v>
      </c>
      <c r="O223" s="15">
        <f>IFERROR(VLOOKUP(J223&amp;D223,'NTG Ratio References'!A:F,5,0),1)</f>
        <v>0.81599999999999995</v>
      </c>
      <c r="P223" s="97">
        <f t="shared" si="18"/>
        <v>1.9319999999999997</v>
      </c>
      <c r="Q223" s="97">
        <f t="shared" si="19"/>
        <v>7211.8079999999991</v>
      </c>
    </row>
    <row r="224" spans="1:17">
      <c r="A224" s="96" t="s">
        <v>441</v>
      </c>
      <c r="B224" s="111" t="s">
        <v>8</v>
      </c>
      <c r="C224" s="111" t="s">
        <v>1662</v>
      </c>
      <c r="D224" s="111" t="s">
        <v>55</v>
      </c>
      <c r="E224" s="111" t="s">
        <v>10</v>
      </c>
      <c r="F224" s="113">
        <v>1473.5</v>
      </c>
      <c r="G224" s="111" t="s">
        <v>17</v>
      </c>
      <c r="H224" s="111" t="s">
        <v>442</v>
      </c>
      <c r="I224" s="111" t="s">
        <v>12</v>
      </c>
      <c r="J224" s="116">
        <v>2019</v>
      </c>
      <c r="K224" s="11">
        <f>IF(D224="SAVE ON ENERGY RETROFIT PROGRAM",IF(VALUE(SUBSTITUTE(G224,"kW",""))=0,'IESO Reported Results'!M224*'NTG Ratio References'!$G$8,0),IF(D224="SAVE ON ENERGY ENERGY MANAGER PROGRAM",IF(VALUE(SUBSTITUTE(G224,"kW",""))=0,'IESO Reported Results'!M224*'NTG Ratio References'!$G$7,0),0))</f>
        <v>0.82805885071214747</v>
      </c>
      <c r="L224" s="10">
        <f t="shared" si="16"/>
        <v>0.82805885071214747</v>
      </c>
      <c r="M224" s="11">
        <f t="shared" si="17"/>
        <v>4973</v>
      </c>
      <c r="N224" s="15">
        <f>IFERROR(VLOOKUP(J224&amp;D224,'NTG Ratio References'!A:F,4,0),1)</f>
        <v>0.84</v>
      </c>
      <c r="O224" s="15">
        <f>IFERROR(VLOOKUP(J224&amp;D224,'NTG Ratio References'!A:F,5,0),1)</f>
        <v>0.81599999999999995</v>
      </c>
      <c r="P224" s="97">
        <f t="shared" si="18"/>
        <v>0.69556943459820386</v>
      </c>
      <c r="Q224" s="97">
        <f t="shared" si="19"/>
        <v>4057.9679999999998</v>
      </c>
    </row>
    <row r="225" spans="1:17">
      <c r="A225" s="96" t="s">
        <v>443</v>
      </c>
      <c r="B225" s="111" t="s">
        <v>8</v>
      </c>
      <c r="C225" s="111" t="s">
        <v>1662</v>
      </c>
      <c r="D225" s="111" t="s">
        <v>55</v>
      </c>
      <c r="E225" s="111" t="s">
        <v>10</v>
      </c>
      <c r="F225" s="113">
        <v>4300</v>
      </c>
      <c r="G225" s="111" t="s">
        <v>444</v>
      </c>
      <c r="H225" s="111" t="s">
        <v>445</v>
      </c>
      <c r="I225" s="111" t="s">
        <v>12</v>
      </c>
      <c r="J225" s="116">
        <v>2019</v>
      </c>
      <c r="K225" s="11">
        <f>IF(D225="SAVE ON ENERGY RETROFIT PROGRAM",IF(VALUE(SUBSTITUTE(G225,"kW",""))=0,'IESO Reported Results'!M225*'NTG Ratio References'!$G$8,0),IF(D225="SAVE ON ENERGY ENERGY MANAGER PROGRAM",IF(VALUE(SUBSTITUTE(G225,"kW",""))=0,'IESO Reported Results'!M225*'NTG Ratio References'!$G$7,0),0))</f>
        <v>0</v>
      </c>
      <c r="L225" s="10">
        <f t="shared" si="16"/>
        <v>8.32</v>
      </c>
      <c r="M225" s="11">
        <f t="shared" si="17"/>
        <v>28600</v>
      </c>
      <c r="N225" s="15">
        <f>IFERROR(VLOOKUP(J225&amp;D225,'NTG Ratio References'!A:F,4,0),1)</f>
        <v>0.84</v>
      </c>
      <c r="O225" s="15">
        <f>IFERROR(VLOOKUP(J225&amp;D225,'NTG Ratio References'!A:F,5,0),1)</f>
        <v>0.81599999999999995</v>
      </c>
      <c r="P225" s="97">
        <f t="shared" si="18"/>
        <v>6.9888000000000003</v>
      </c>
      <c r="Q225" s="97">
        <f t="shared" si="19"/>
        <v>23337.599999999999</v>
      </c>
    </row>
    <row r="226" spans="1:17">
      <c r="A226" s="96" t="s">
        <v>446</v>
      </c>
      <c r="B226" s="111" t="s">
        <v>8</v>
      </c>
      <c r="C226" s="111" t="s">
        <v>1662</v>
      </c>
      <c r="D226" s="111" t="s">
        <v>55</v>
      </c>
      <c r="E226" s="111" t="s">
        <v>10</v>
      </c>
      <c r="F226" s="113">
        <v>21381</v>
      </c>
      <c r="G226" s="111" t="s">
        <v>17</v>
      </c>
      <c r="H226" s="111" t="s">
        <v>15</v>
      </c>
      <c r="I226" s="111" t="s">
        <v>12</v>
      </c>
      <c r="J226" s="116">
        <v>2019</v>
      </c>
      <c r="K226" s="11">
        <f>IF(D226="SAVE ON ENERGY RETROFIT PROGRAM",IF(VALUE(SUBSTITUTE(G226,"kW",""))=0,'IESO Reported Results'!M226*'NTG Ratio References'!$G$8,0),IF(D226="SAVE ON ENERGY ENERGY MANAGER PROGRAM",IF(VALUE(SUBSTITUTE(G226,"kW",""))=0,'IESO Reported Results'!M226*'NTG Ratio References'!$G$7,0),0))</f>
        <v>0</v>
      </c>
      <c r="L226" s="10">
        <f t="shared" si="16"/>
        <v>0</v>
      </c>
      <c r="M226" s="11">
        <f t="shared" si="17"/>
        <v>0</v>
      </c>
      <c r="N226" s="15">
        <f>IFERROR(VLOOKUP(J226&amp;D226,'NTG Ratio References'!A:F,4,0),1)</f>
        <v>0.84</v>
      </c>
      <c r="O226" s="15">
        <f>IFERROR(VLOOKUP(J226&amp;D226,'NTG Ratio References'!A:F,5,0),1)</f>
        <v>0.81599999999999995</v>
      </c>
      <c r="P226" s="97">
        <f t="shared" si="18"/>
        <v>0</v>
      </c>
      <c r="Q226" s="97">
        <f t="shared" si="19"/>
        <v>0</v>
      </c>
    </row>
    <row r="227" spans="1:17">
      <c r="A227" s="96" t="s">
        <v>447</v>
      </c>
      <c r="B227" s="111" t="s">
        <v>8</v>
      </c>
      <c r="C227" s="111" t="s">
        <v>1661</v>
      </c>
      <c r="D227" s="111" t="s">
        <v>55</v>
      </c>
      <c r="E227" s="111" t="s">
        <v>10</v>
      </c>
      <c r="F227" s="113">
        <v>1000</v>
      </c>
      <c r="G227" s="111" t="s">
        <v>448</v>
      </c>
      <c r="H227" s="111" t="s">
        <v>449</v>
      </c>
      <c r="I227" s="111" t="s">
        <v>12</v>
      </c>
      <c r="J227" s="116">
        <v>2019</v>
      </c>
      <c r="K227" s="11">
        <f>IF(D227="SAVE ON ENERGY RETROFIT PROGRAM",IF(VALUE(SUBSTITUTE(G227,"kW",""))=0,'IESO Reported Results'!M227*'NTG Ratio References'!$G$8,0),IF(D227="SAVE ON ENERGY ENERGY MANAGER PROGRAM",IF(VALUE(SUBSTITUTE(G227,"kW",""))=0,'IESO Reported Results'!M227*'NTG Ratio References'!$G$7,0),0))</f>
        <v>0</v>
      </c>
      <c r="L227" s="10">
        <f t="shared" si="16"/>
        <v>4.5199999999999996</v>
      </c>
      <c r="M227" s="11">
        <f t="shared" si="17"/>
        <v>17027</v>
      </c>
      <c r="N227" s="15">
        <f>IFERROR(VLOOKUP(J227&amp;D227,'NTG Ratio References'!A:F,4,0),1)</f>
        <v>0.84</v>
      </c>
      <c r="O227" s="15">
        <f>IFERROR(VLOOKUP(J227&amp;D227,'NTG Ratio References'!A:F,5,0),1)</f>
        <v>0.81599999999999995</v>
      </c>
      <c r="P227" s="97">
        <f t="shared" si="18"/>
        <v>3.7967999999999993</v>
      </c>
      <c r="Q227" s="97">
        <f t="shared" si="19"/>
        <v>13894.031999999999</v>
      </c>
    </row>
    <row r="228" spans="1:17">
      <c r="A228" s="96" t="s">
        <v>450</v>
      </c>
      <c r="B228" s="111" t="s">
        <v>8</v>
      </c>
      <c r="C228" s="111" t="s">
        <v>1662</v>
      </c>
      <c r="D228" s="111" t="s">
        <v>55</v>
      </c>
      <c r="E228" s="111" t="s">
        <v>10</v>
      </c>
      <c r="F228" s="113">
        <v>25089</v>
      </c>
      <c r="G228" s="111" t="s">
        <v>451</v>
      </c>
      <c r="H228" s="111" t="s">
        <v>452</v>
      </c>
      <c r="I228" s="111" t="s">
        <v>12</v>
      </c>
      <c r="J228" s="116">
        <v>2019</v>
      </c>
      <c r="K228" s="11">
        <f>IF(D228="SAVE ON ENERGY RETROFIT PROGRAM",IF(VALUE(SUBSTITUTE(G228,"kW",""))=0,'IESO Reported Results'!M228*'NTG Ratio References'!$G$8,0),IF(D228="SAVE ON ENERGY ENERGY MANAGER PROGRAM",IF(VALUE(SUBSTITUTE(G228,"kW",""))=0,'IESO Reported Results'!M228*'NTG Ratio References'!$G$7,0),0))</f>
        <v>0</v>
      </c>
      <c r="L228" s="10">
        <f t="shared" si="16"/>
        <v>51.1</v>
      </c>
      <c r="M228" s="11">
        <f t="shared" si="17"/>
        <v>196689</v>
      </c>
      <c r="N228" s="15">
        <f>IFERROR(VLOOKUP(J228&amp;D228,'NTG Ratio References'!A:F,4,0),1)</f>
        <v>0.84</v>
      </c>
      <c r="O228" s="15">
        <f>IFERROR(VLOOKUP(J228&amp;D228,'NTG Ratio References'!A:F,5,0),1)</f>
        <v>0.81599999999999995</v>
      </c>
      <c r="P228" s="97">
        <f t="shared" si="18"/>
        <v>42.923999999999999</v>
      </c>
      <c r="Q228" s="97">
        <f t="shared" si="19"/>
        <v>160498.22399999999</v>
      </c>
    </row>
    <row r="229" spans="1:17">
      <c r="A229" s="96" t="s">
        <v>453</v>
      </c>
      <c r="B229" s="111" t="s">
        <v>8</v>
      </c>
      <c r="C229" s="111" t="s">
        <v>1662</v>
      </c>
      <c r="D229" s="111" t="s">
        <v>55</v>
      </c>
      <c r="E229" s="111" t="s">
        <v>10</v>
      </c>
      <c r="F229" s="113">
        <v>2420</v>
      </c>
      <c r="G229" s="111" t="s">
        <v>17</v>
      </c>
      <c r="H229" s="111" t="s">
        <v>454</v>
      </c>
      <c r="I229" s="111" t="s">
        <v>12</v>
      </c>
      <c r="J229" s="116">
        <v>2019</v>
      </c>
      <c r="K229" s="11">
        <f>IF(D229="SAVE ON ENERGY RETROFIT PROGRAM",IF(VALUE(SUBSTITUTE(G229,"kW",""))=0,'IESO Reported Results'!M229*'NTG Ratio References'!$G$8,0),IF(D229="SAVE ON ENERGY ENERGY MANAGER PROGRAM",IF(VALUE(SUBSTITUTE(G229,"kW",""))=0,'IESO Reported Results'!M229*'NTG Ratio References'!$G$7,0),0))</f>
        <v>4.5051196993500628</v>
      </c>
      <c r="L229" s="10">
        <f t="shared" si="16"/>
        <v>4.5051196993500628</v>
      </c>
      <c r="M229" s="11">
        <f t="shared" si="17"/>
        <v>27056</v>
      </c>
      <c r="N229" s="15">
        <f>IFERROR(VLOOKUP(J229&amp;D229,'NTG Ratio References'!A:F,4,0),1)</f>
        <v>0.84</v>
      </c>
      <c r="O229" s="15">
        <f>IFERROR(VLOOKUP(J229&amp;D229,'NTG Ratio References'!A:F,5,0),1)</f>
        <v>0.81599999999999995</v>
      </c>
      <c r="P229" s="97">
        <f t="shared" si="18"/>
        <v>3.7843005474540528</v>
      </c>
      <c r="Q229" s="97">
        <f t="shared" si="19"/>
        <v>22077.696</v>
      </c>
    </row>
    <row r="230" spans="1:17">
      <c r="A230" s="96" t="s">
        <v>455</v>
      </c>
      <c r="B230" s="111" t="s">
        <v>8</v>
      </c>
      <c r="C230" s="111" t="s">
        <v>1661</v>
      </c>
      <c r="D230" s="111" t="s">
        <v>55</v>
      </c>
      <c r="E230" s="111" t="s">
        <v>10</v>
      </c>
      <c r="F230" s="113">
        <v>52</v>
      </c>
      <c r="G230" s="111" t="s">
        <v>17</v>
      </c>
      <c r="H230" s="111" t="s">
        <v>15</v>
      </c>
      <c r="I230" s="111" t="s">
        <v>12</v>
      </c>
      <c r="J230" s="116">
        <v>2019</v>
      </c>
      <c r="K230" s="11">
        <f>IF(D230="SAVE ON ENERGY RETROFIT PROGRAM",IF(VALUE(SUBSTITUTE(G230,"kW",""))=0,'IESO Reported Results'!M230*'NTG Ratio References'!$G$8,0),IF(D230="SAVE ON ENERGY ENERGY MANAGER PROGRAM",IF(VALUE(SUBSTITUTE(G230,"kW",""))=0,'IESO Reported Results'!M230*'NTG Ratio References'!$G$7,0),0))</f>
        <v>0</v>
      </c>
      <c r="L230" s="10">
        <f t="shared" si="16"/>
        <v>0</v>
      </c>
      <c r="M230" s="11">
        <f t="shared" si="17"/>
        <v>0</v>
      </c>
      <c r="N230" s="15">
        <f>IFERROR(VLOOKUP(J230&amp;D230,'NTG Ratio References'!A:F,4,0),1)</f>
        <v>0.84</v>
      </c>
      <c r="O230" s="15">
        <f>IFERROR(VLOOKUP(J230&amp;D230,'NTG Ratio References'!A:F,5,0),1)</f>
        <v>0.81599999999999995</v>
      </c>
      <c r="P230" s="97">
        <f t="shared" si="18"/>
        <v>0</v>
      </c>
      <c r="Q230" s="97">
        <f t="shared" si="19"/>
        <v>0</v>
      </c>
    </row>
    <row r="231" spans="1:17">
      <c r="A231" s="96" t="s">
        <v>455</v>
      </c>
      <c r="B231" s="111" t="s">
        <v>8</v>
      </c>
      <c r="C231" s="111" t="s">
        <v>1661</v>
      </c>
      <c r="D231" s="111" t="s">
        <v>55</v>
      </c>
      <c r="E231" s="111" t="s">
        <v>10</v>
      </c>
      <c r="F231" s="113">
        <v>425</v>
      </c>
      <c r="G231" s="111" t="s">
        <v>17</v>
      </c>
      <c r="H231" s="111" t="s">
        <v>15</v>
      </c>
      <c r="I231" s="111" t="s">
        <v>12</v>
      </c>
      <c r="J231" s="116">
        <v>2019</v>
      </c>
      <c r="K231" s="11">
        <f>IF(D231="SAVE ON ENERGY RETROFIT PROGRAM",IF(VALUE(SUBSTITUTE(G231,"kW",""))=0,'IESO Reported Results'!M231*'NTG Ratio References'!$G$8,0),IF(D231="SAVE ON ENERGY ENERGY MANAGER PROGRAM",IF(VALUE(SUBSTITUTE(G231,"kW",""))=0,'IESO Reported Results'!M231*'NTG Ratio References'!$G$7,0),0))</f>
        <v>0</v>
      </c>
      <c r="L231" s="10">
        <f t="shared" si="16"/>
        <v>0</v>
      </c>
      <c r="M231" s="11">
        <f t="shared" si="17"/>
        <v>0</v>
      </c>
      <c r="N231" s="15">
        <f>IFERROR(VLOOKUP(J231&amp;D231,'NTG Ratio References'!A:F,4,0),1)</f>
        <v>0.84</v>
      </c>
      <c r="O231" s="15">
        <f>IFERROR(VLOOKUP(J231&amp;D231,'NTG Ratio References'!A:F,5,0),1)</f>
        <v>0.81599999999999995</v>
      </c>
      <c r="P231" s="97">
        <f t="shared" si="18"/>
        <v>0</v>
      </c>
      <c r="Q231" s="97">
        <f t="shared" si="19"/>
        <v>0</v>
      </c>
    </row>
    <row r="232" spans="1:17">
      <c r="A232" s="96" t="s">
        <v>455</v>
      </c>
      <c r="B232" s="111" t="s">
        <v>8</v>
      </c>
      <c r="C232" s="111" t="s">
        <v>1661</v>
      </c>
      <c r="D232" s="111" t="s">
        <v>55</v>
      </c>
      <c r="E232" s="111" t="s">
        <v>10</v>
      </c>
      <c r="F232" s="113">
        <v>2955</v>
      </c>
      <c r="G232" s="111" t="s">
        <v>17</v>
      </c>
      <c r="H232" s="111" t="s">
        <v>15</v>
      </c>
      <c r="I232" s="111" t="s">
        <v>12</v>
      </c>
      <c r="J232" s="116">
        <v>2019</v>
      </c>
      <c r="K232" s="11">
        <f>IF(D232="SAVE ON ENERGY RETROFIT PROGRAM",IF(VALUE(SUBSTITUTE(G232,"kW",""))=0,'IESO Reported Results'!M232*'NTG Ratio References'!$G$8,0),IF(D232="SAVE ON ENERGY ENERGY MANAGER PROGRAM",IF(VALUE(SUBSTITUTE(G232,"kW",""))=0,'IESO Reported Results'!M232*'NTG Ratio References'!$G$7,0),0))</f>
        <v>0</v>
      </c>
      <c r="L232" s="10">
        <f t="shared" si="16"/>
        <v>0</v>
      </c>
      <c r="M232" s="11">
        <f t="shared" si="17"/>
        <v>0</v>
      </c>
      <c r="N232" s="15">
        <f>IFERROR(VLOOKUP(J232&amp;D232,'NTG Ratio References'!A:F,4,0),1)</f>
        <v>0.84</v>
      </c>
      <c r="O232" s="15">
        <f>IFERROR(VLOOKUP(J232&amp;D232,'NTG Ratio References'!A:F,5,0),1)</f>
        <v>0.81599999999999995</v>
      </c>
      <c r="P232" s="97">
        <f t="shared" si="18"/>
        <v>0</v>
      </c>
      <c r="Q232" s="97">
        <f t="shared" si="19"/>
        <v>0</v>
      </c>
    </row>
    <row r="233" spans="1:17">
      <c r="A233" s="96" t="s">
        <v>456</v>
      </c>
      <c r="B233" s="111" t="s">
        <v>8</v>
      </c>
      <c r="C233" s="111" t="s">
        <v>1662</v>
      </c>
      <c r="D233" s="111" t="s">
        <v>55</v>
      </c>
      <c r="E233" s="111" t="s">
        <v>10</v>
      </c>
      <c r="F233" s="113">
        <v>6267</v>
      </c>
      <c r="G233" s="111" t="s">
        <v>457</v>
      </c>
      <c r="H233" s="111" t="s">
        <v>458</v>
      </c>
      <c r="I233" s="111" t="s">
        <v>12</v>
      </c>
      <c r="J233" s="116">
        <v>2019</v>
      </c>
      <c r="K233" s="11">
        <f>IF(D233="SAVE ON ENERGY RETROFIT PROGRAM",IF(VALUE(SUBSTITUTE(G233,"kW",""))=0,'IESO Reported Results'!M233*'NTG Ratio References'!$G$8,0),IF(D233="SAVE ON ENERGY ENERGY MANAGER PROGRAM",IF(VALUE(SUBSTITUTE(G233,"kW",""))=0,'IESO Reported Results'!M233*'NTG Ratio References'!$G$7,0),0))</f>
        <v>0</v>
      </c>
      <c r="L233" s="10">
        <f t="shared" si="16"/>
        <v>13.27</v>
      </c>
      <c r="M233" s="11">
        <f t="shared" si="17"/>
        <v>109161</v>
      </c>
      <c r="N233" s="15">
        <f>IFERROR(VLOOKUP(J233&amp;D233,'NTG Ratio References'!A:F,4,0),1)</f>
        <v>0.84</v>
      </c>
      <c r="O233" s="15">
        <f>IFERROR(VLOOKUP(J233&amp;D233,'NTG Ratio References'!A:F,5,0),1)</f>
        <v>0.81599999999999995</v>
      </c>
      <c r="P233" s="97">
        <f t="shared" si="18"/>
        <v>11.146799999999999</v>
      </c>
      <c r="Q233" s="97">
        <f t="shared" si="19"/>
        <v>89075.375999999989</v>
      </c>
    </row>
    <row r="234" spans="1:17">
      <c r="A234" s="96" t="s">
        <v>459</v>
      </c>
      <c r="B234" s="111" t="s">
        <v>8</v>
      </c>
      <c r="C234" s="111" t="s">
        <v>1661</v>
      </c>
      <c r="D234" s="111" t="s">
        <v>55</v>
      </c>
      <c r="E234" s="111" t="s">
        <v>10</v>
      </c>
      <c r="F234" s="113">
        <v>10150</v>
      </c>
      <c r="G234" s="111" t="s">
        <v>460</v>
      </c>
      <c r="H234" s="111" t="s">
        <v>461</v>
      </c>
      <c r="I234" s="111" t="s">
        <v>12</v>
      </c>
      <c r="J234" s="116">
        <v>2019</v>
      </c>
      <c r="K234" s="11">
        <f>IF(D234="SAVE ON ENERGY RETROFIT PROGRAM",IF(VALUE(SUBSTITUTE(G234,"kW",""))=0,'IESO Reported Results'!M234*'NTG Ratio References'!$G$8,0),IF(D234="SAVE ON ENERGY ENERGY MANAGER PROGRAM",IF(VALUE(SUBSTITUTE(G234,"kW",""))=0,'IESO Reported Results'!M234*'NTG Ratio References'!$G$7,0),0))</f>
        <v>0</v>
      </c>
      <c r="L234" s="10">
        <f t="shared" si="16"/>
        <v>6.33</v>
      </c>
      <c r="M234" s="11">
        <f t="shared" si="17"/>
        <v>29072</v>
      </c>
      <c r="N234" s="15">
        <f>IFERROR(VLOOKUP(J234&amp;D234,'NTG Ratio References'!A:F,4,0),1)</f>
        <v>0.84</v>
      </c>
      <c r="O234" s="15">
        <f>IFERROR(VLOOKUP(J234&amp;D234,'NTG Ratio References'!A:F,5,0),1)</f>
        <v>0.81599999999999995</v>
      </c>
      <c r="P234" s="97">
        <f t="shared" si="18"/>
        <v>5.3171999999999997</v>
      </c>
      <c r="Q234" s="97">
        <f t="shared" si="19"/>
        <v>23722.751999999997</v>
      </c>
    </row>
    <row r="235" spans="1:17">
      <c r="A235" s="96" t="s">
        <v>462</v>
      </c>
      <c r="B235" s="111" t="s">
        <v>8</v>
      </c>
      <c r="C235" s="111" t="s">
        <v>1661</v>
      </c>
      <c r="D235" s="111" t="s">
        <v>55</v>
      </c>
      <c r="E235" s="111" t="s">
        <v>463</v>
      </c>
      <c r="F235" s="113">
        <v>1650</v>
      </c>
      <c r="G235" s="111" t="s">
        <v>216</v>
      </c>
      <c r="H235" s="111" t="s">
        <v>464</v>
      </c>
      <c r="I235" s="111" t="s">
        <v>12</v>
      </c>
      <c r="J235" s="116">
        <v>2021</v>
      </c>
      <c r="K235" s="11">
        <f>IF(D235="SAVE ON ENERGY RETROFIT PROGRAM",IF(VALUE(SUBSTITUTE(G235,"kW",""))=0,'IESO Reported Results'!M235*'NTG Ratio References'!$G$8,0),IF(D235="SAVE ON ENERGY ENERGY MANAGER PROGRAM",IF(VALUE(SUBSTITUTE(G235,"kW",""))=0,'IESO Reported Results'!M235*'NTG Ratio References'!$G$7,0),0))</f>
        <v>0</v>
      </c>
      <c r="L235" s="10">
        <f t="shared" si="16"/>
        <v>3.3</v>
      </c>
      <c r="M235" s="11">
        <f t="shared" si="17"/>
        <v>9428</v>
      </c>
      <c r="N235" s="15">
        <f>IFERROR(VLOOKUP(J235&amp;D235,'NTG Ratio References'!A:F,4,0),1)</f>
        <v>0.81599999999999995</v>
      </c>
      <c r="O235" s="15">
        <f>IFERROR(VLOOKUP(J235&amp;D235,'NTG Ratio References'!A:F,5,0),1)</f>
        <v>0.84</v>
      </c>
      <c r="P235" s="97">
        <f t="shared" si="18"/>
        <v>2.6927999999999996</v>
      </c>
      <c r="Q235" s="97">
        <f t="shared" si="19"/>
        <v>7919.5199999999995</v>
      </c>
    </row>
    <row r="236" spans="1:17">
      <c r="A236" s="96" t="s">
        <v>465</v>
      </c>
      <c r="B236" s="111" t="s">
        <v>8</v>
      </c>
      <c r="C236" s="111" t="s">
        <v>1661</v>
      </c>
      <c r="D236" s="111" t="s">
        <v>55</v>
      </c>
      <c r="E236" s="111" t="s">
        <v>10</v>
      </c>
      <c r="F236" s="113">
        <v>3475</v>
      </c>
      <c r="G236" s="111" t="s">
        <v>17</v>
      </c>
      <c r="H236" s="111" t="s">
        <v>15</v>
      </c>
      <c r="I236" s="111" t="s">
        <v>12</v>
      </c>
      <c r="J236" s="116">
        <v>2019</v>
      </c>
      <c r="K236" s="11">
        <f>IF(D236="SAVE ON ENERGY RETROFIT PROGRAM",IF(VALUE(SUBSTITUTE(G236,"kW",""))=0,'IESO Reported Results'!M236*'NTG Ratio References'!$G$8,0),IF(D236="SAVE ON ENERGY ENERGY MANAGER PROGRAM",IF(VALUE(SUBSTITUTE(G236,"kW",""))=0,'IESO Reported Results'!M236*'NTG Ratio References'!$G$7,0),0))</f>
        <v>0</v>
      </c>
      <c r="L236" s="10">
        <f t="shared" si="16"/>
        <v>0</v>
      </c>
      <c r="M236" s="11">
        <f t="shared" si="17"/>
        <v>0</v>
      </c>
      <c r="N236" s="15">
        <f>IFERROR(VLOOKUP(J236&amp;D236,'NTG Ratio References'!A:F,4,0),1)</f>
        <v>0.84</v>
      </c>
      <c r="O236" s="15">
        <f>IFERROR(VLOOKUP(J236&amp;D236,'NTG Ratio References'!A:F,5,0),1)</f>
        <v>0.81599999999999995</v>
      </c>
      <c r="P236" s="97">
        <f t="shared" si="18"/>
        <v>0</v>
      </c>
      <c r="Q236" s="97">
        <f t="shared" si="19"/>
        <v>0</v>
      </c>
    </row>
    <row r="237" spans="1:17">
      <c r="A237" s="96" t="s">
        <v>466</v>
      </c>
      <c r="B237" s="111" t="s">
        <v>8</v>
      </c>
      <c r="C237" s="111" t="s">
        <v>1663</v>
      </c>
      <c r="D237" s="111" t="s">
        <v>55</v>
      </c>
      <c r="E237" s="111" t="s">
        <v>10</v>
      </c>
      <c r="F237" s="113">
        <v>6696</v>
      </c>
      <c r="G237" s="111" t="s">
        <v>467</v>
      </c>
      <c r="H237" s="111" t="s">
        <v>468</v>
      </c>
      <c r="I237" s="111" t="s">
        <v>12</v>
      </c>
      <c r="J237" s="116">
        <v>2019</v>
      </c>
      <c r="K237" s="11">
        <f>IF(D237="SAVE ON ENERGY RETROFIT PROGRAM",IF(VALUE(SUBSTITUTE(G237,"kW",""))=0,'IESO Reported Results'!M237*'NTG Ratio References'!$G$8,0),IF(D237="SAVE ON ENERGY ENERGY MANAGER PROGRAM",IF(VALUE(SUBSTITUTE(G237,"kW",""))=0,'IESO Reported Results'!M237*'NTG Ratio References'!$G$7,0),0))</f>
        <v>0</v>
      </c>
      <c r="L237" s="10">
        <f t="shared" si="16"/>
        <v>8.3699999999999992</v>
      </c>
      <c r="M237" s="11">
        <f t="shared" si="17"/>
        <v>66414</v>
      </c>
      <c r="N237" s="15">
        <f>IFERROR(VLOOKUP(J237&amp;D237,'NTG Ratio References'!A:F,4,0),1)</f>
        <v>0.84</v>
      </c>
      <c r="O237" s="15">
        <f>IFERROR(VLOOKUP(J237&amp;D237,'NTG Ratio References'!A:F,5,0),1)</f>
        <v>0.81599999999999995</v>
      </c>
      <c r="P237" s="97">
        <f t="shared" si="18"/>
        <v>7.0307999999999993</v>
      </c>
      <c r="Q237" s="97">
        <f t="shared" si="19"/>
        <v>54193.823999999993</v>
      </c>
    </row>
    <row r="238" spans="1:17">
      <c r="A238" s="96" t="s">
        <v>469</v>
      </c>
      <c r="B238" s="111" t="s">
        <v>8</v>
      </c>
      <c r="C238" s="111" t="s">
        <v>1661</v>
      </c>
      <c r="D238" s="111" t="s">
        <v>55</v>
      </c>
      <c r="E238" s="111" t="s">
        <v>10</v>
      </c>
      <c r="F238" s="113">
        <v>2340</v>
      </c>
      <c r="G238" s="111" t="s">
        <v>470</v>
      </c>
      <c r="H238" s="111" t="s">
        <v>471</v>
      </c>
      <c r="I238" s="111" t="s">
        <v>12</v>
      </c>
      <c r="J238" s="116">
        <v>2019</v>
      </c>
      <c r="K238" s="11">
        <f>IF(D238="SAVE ON ENERGY RETROFIT PROGRAM",IF(VALUE(SUBSTITUTE(G238,"kW",""))=0,'IESO Reported Results'!M238*'NTG Ratio References'!$G$8,0),IF(D238="SAVE ON ENERGY ENERGY MANAGER PROGRAM",IF(VALUE(SUBSTITUTE(G238,"kW",""))=0,'IESO Reported Results'!M238*'NTG Ratio References'!$G$7,0),0))</f>
        <v>0</v>
      </c>
      <c r="L238" s="10">
        <f t="shared" si="16"/>
        <v>9.32</v>
      </c>
      <c r="M238" s="11">
        <f t="shared" si="17"/>
        <v>35112</v>
      </c>
      <c r="N238" s="15">
        <f>IFERROR(VLOOKUP(J238&amp;D238,'NTG Ratio References'!A:F,4,0),1)</f>
        <v>0.84</v>
      </c>
      <c r="O238" s="15">
        <f>IFERROR(VLOOKUP(J238&amp;D238,'NTG Ratio References'!A:F,5,0),1)</f>
        <v>0.81599999999999995</v>
      </c>
      <c r="P238" s="97">
        <f t="shared" si="18"/>
        <v>7.8288000000000002</v>
      </c>
      <c r="Q238" s="97">
        <f t="shared" si="19"/>
        <v>28651.392</v>
      </c>
    </row>
    <row r="239" spans="1:17">
      <c r="A239" s="96" t="s">
        <v>472</v>
      </c>
      <c r="B239" s="111" t="s">
        <v>8</v>
      </c>
      <c r="C239" s="111" t="s">
        <v>1662</v>
      </c>
      <c r="D239" s="111" t="s">
        <v>55</v>
      </c>
      <c r="E239" s="111" t="s">
        <v>10</v>
      </c>
      <c r="F239" s="113">
        <v>1175</v>
      </c>
      <c r="G239" s="111" t="s">
        <v>17</v>
      </c>
      <c r="H239" s="111" t="s">
        <v>15</v>
      </c>
      <c r="I239" s="111" t="s">
        <v>12</v>
      </c>
      <c r="J239" s="116">
        <v>2019</v>
      </c>
      <c r="K239" s="11">
        <f>IF(D239="SAVE ON ENERGY RETROFIT PROGRAM",IF(VALUE(SUBSTITUTE(G239,"kW",""))=0,'IESO Reported Results'!M239*'NTG Ratio References'!$G$8,0),IF(D239="SAVE ON ENERGY ENERGY MANAGER PROGRAM",IF(VALUE(SUBSTITUTE(G239,"kW",""))=0,'IESO Reported Results'!M239*'NTG Ratio References'!$G$7,0),0))</f>
        <v>0</v>
      </c>
      <c r="L239" s="10">
        <f t="shared" si="16"/>
        <v>0</v>
      </c>
      <c r="M239" s="11">
        <f t="shared" si="17"/>
        <v>0</v>
      </c>
      <c r="N239" s="15">
        <f>IFERROR(VLOOKUP(J239&amp;D239,'NTG Ratio References'!A:F,4,0),1)</f>
        <v>0.84</v>
      </c>
      <c r="O239" s="15">
        <f>IFERROR(VLOOKUP(J239&amp;D239,'NTG Ratio References'!A:F,5,0),1)</f>
        <v>0.81599999999999995</v>
      </c>
      <c r="P239" s="97">
        <f t="shared" si="18"/>
        <v>0</v>
      </c>
      <c r="Q239" s="97">
        <f t="shared" si="19"/>
        <v>0</v>
      </c>
    </row>
    <row r="240" spans="1:17">
      <c r="A240" s="96" t="s">
        <v>472</v>
      </c>
      <c r="B240" s="111" t="s">
        <v>8</v>
      </c>
      <c r="C240" s="111" t="s">
        <v>1662</v>
      </c>
      <c r="D240" s="111" t="s">
        <v>55</v>
      </c>
      <c r="E240" s="111" t="s">
        <v>10</v>
      </c>
      <c r="F240" s="113">
        <v>5371.85</v>
      </c>
      <c r="G240" s="111" t="s">
        <v>473</v>
      </c>
      <c r="H240" s="111" t="s">
        <v>474</v>
      </c>
      <c r="I240" s="111" t="s">
        <v>12</v>
      </c>
      <c r="J240" s="116">
        <v>2019</v>
      </c>
      <c r="K240" s="11">
        <f>IF(D240="SAVE ON ENERGY RETROFIT PROGRAM",IF(VALUE(SUBSTITUTE(G240,"kW",""))=0,'IESO Reported Results'!M240*'NTG Ratio References'!$G$8,0),IF(D240="SAVE ON ENERGY ENERGY MANAGER PROGRAM",IF(VALUE(SUBSTITUTE(G240,"kW",""))=0,'IESO Reported Results'!M240*'NTG Ratio References'!$G$7,0),0))</f>
        <v>0</v>
      </c>
      <c r="L240" s="10">
        <f t="shared" si="16"/>
        <v>12.35</v>
      </c>
      <c r="M240" s="11">
        <f t="shared" si="17"/>
        <v>103969</v>
      </c>
      <c r="N240" s="15">
        <f>IFERROR(VLOOKUP(J240&amp;D240,'NTG Ratio References'!A:F,4,0),1)</f>
        <v>0.84</v>
      </c>
      <c r="O240" s="15">
        <f>IFERROR(VLOOKUP(J240&amp;D240,'NTG Ratio References'!A:F,5,0),1)</f>
        <v>0.81599999999999995</v>
      </c>
      <c r="P240" s="97">
        <f t="shared" si="18"/>
        <v>10.373999999999999</v>
      </c>
      <c r="Q240" s="97">
        <f t="shared" si="19"/>
        <v>84838.703999999998</v>
      </c>
    </row>
    <row r="241" spans="1:17">
      <c r="A241" s="96" t="s">
        <v>475</v>
      </c>
      <c r="B241" s="111" t="s">
        <v>8</v>
      </c>
      <c r="C241" s="111" t="s">
        <v>1661</v>
      </c>
      <c r="D241" s="111" t="s">
        <v>55</v>
      </c>
      <c r="E241" s="111" t="s">
        <v>10</v>
      </c>
      <c r="F241" s="113">
        <v>1000</v>
      </c>
      <c r="G241" s="111" t="s">
        <v>17</v>
      </c>
      <c r="H241" s="111" t="s">
        <v>15</v>
      </c>
      <c r="I241" s="111" t="s">
        <v>12</v>
      </c>
      <c r="J241" s="116">
        <v>2019</v>
      </c>
      <c r="K241" s="11">
        <f>IF(D241="SAVE ON ENERGY RETROFIT PROGRAM",IF(VALUE(SUBSTITUTE(G241,"kW",""))=0,'IESO Reported Results'!M241*'NTG Ratio References'!$G$8,0),IF(D241="SAVE ON ENERGY ENERGY MANAGER PROGRAM",IF(VALUE(SUBSTITUTE(G241,"kW",""))=0,'IESO Reported Results'!M241*'NTG Ratio References'!$G$7,0),0))</f>
        <v>0</v>
      </c>
      <c r="L241" s="10">
        <f t="shared" si="16"/>
        <v>0</v>
      </c>
      <c r="M241" s="11">
        <f t="shared" si="17"/>
        <v>0</v>
      </c>
      <c r="N241" s="15">
        <f>IFERROR(VLOOKUP(J241&amp;D241,'NTG Ratio References'!A:F,4,0),1)</f>
        <v>0.84</v>
      </c>
      <c r="O241" s="15">
        <f>IFERROR(VLOOKUP(J241&amp;D241,'NTG Ratio References'!A:F,5,0),1)</f>
        <v>0.81599999999999995</v>
      </c>
      <c r="P241" s="97">
        <f t="shared" si="18"/>
        <v>0</v>
      </c>
      <c r="Q241" s="97">
        <f t="shared" si="19"/>
        <v>0</v>
      </c>
    </row>
    <row r="242" spans="1:17">
      <c r="A242" s="96" t="s">
        <v>475</v>
      </c>
      <c r="B242" s="111" t="s">
        <v>8</v>
      </c>
      <c r="C242" s="111" t="s">
        <v>1661</v>
      </c>
      <c r="D242" s="111" t="s">
        <v>55</v>
      </c>
      <c r="E242" s="111" t="s">
        <v>10</v>
      </c>
      <c r="F242" s="113">
        <v>480</v>
      </c>
      <c r="G242" s="111" t="s">
        <v>218</v>
      </c>
      <c r="H242" s="111" t="s">
        <v>476</v>
      </c>
      <c r="I242" s="111" t="s">
        <v>12</v>
      </c>
      <c r="J242" s="116">
        <v>2019</v>
      </c>
      <c r="K242" s="11">
        <f>IF(D242="SAVE ON ENERGY RETROFIT PROGRAM",IF(VALUE(SUBSTITUTE(G242,"kW",""))=0,'IESO Reported Results'!M242*'NTG Ratio References'!$G$8,0),IF(D242="SAVE ON ENERGY ENERGY MANAGER PROGRAM",IF(VALUE(SUBSTITUTE(G242,"kW",""))=0,'IESO Reported Results'!M242*'NTG Ratio References'!$G$7,0),0))</f>
        <v>0</v>
      </c>
      <c r="L242" s="10">
        <f t="shared" si="16"/>
        <v>0.6</v>
      </c>
      <c r="M242" s="11">
        <f t="shared" si="17"/>
        <v>7997</v>
      </c>
      <c r="N242" s="15">
        <f>IFERROR(VLOOKUP(J242&amp;D242,'NTG Ratio References'!A:F,4,0),1)</f>
        <v>0.84</v>
      </c>
      <c r="O242" s="15">
        <f>IFERROR(VLOOKUP(J242&amp;D242,'NTG Ratio References'!A:F,5,0),1)</f>
        <v>0.81599999999999995</v>
      </c>
      <c r="P242" s="97">
        <f t="shared" si="18"/>
        <v>0.504</v>
      </c>
      <c r="Q242" s="97">
        <f t="shared" si="19"/>
        <v>6525.5519999999997</v>
      </c>
    </row>
    <row r="243" spans="1:17">
      <c r="A243" s="96" t="s">
        <v>477</v>
      </c>
      <c r="B243" s="111" t="s">
        <v>8</v>
      </c>
      <c r="C243" s="111" t="s">
        <v>1661</v>
      </c>
      <c r="D243" s="111" t="s">
        <v>55</v>
      </c>
      <c r="E243" s="111" t="s">
        <v>10</v>
      </c>
      <c r="F243" s="113">
        <v>1568.3</v>
      </c>
      <c r="G243" s="111" t="s">
        <v>478</v>
      </c>
      <c r="H243" s="111" t="s">
        <v>479</v>
      </c>
      <c r="I243" s="111" t="s">
        <v>12</v>
      </c>
      <c r="J243" s="116">
        <v>2019</v>
      </c>
      <c r="K243" s="11">
        <f>IF(D243="SAVE ON ENERGY RETROFIT PROGRAM",IF(VALUE(SUBSTITUTE(G243,"kW",""))=0,'IESO Reported Results'!M243*'NTG Ratio References'!$G$8,0),IF(D243="SAVE ON ENERGY ENERGY MANAGER PROGRAM",IF(VALUE(SUBSTITUTE(G243,"kW",""))=0,'IESO Reported Results'!M243*'NTG Ratio References'!$G$7,0),0))</f>
        <v>0</v>
      </c>
      <c r="L243" s="10">
        <f t="shared" si="16"/>
        <v>0.1</v>
      </c>
      <c r="M243" s="11">
        <f t="shared" si="17"/>
        <v>11260</v>
      </c>
      <c r="N243" s="15">
        <f>IFERROR(VLOOKUP(J243&amp;D243,'NTG Ratio References'!A:F,4,0),1)</f>
        <v>0.84</v>
      </c>
      <c r="O243" s="15">
        <f>IFERROR(VLOOKUP(J243&amp;D243,'NTG Ratio References'!A:F,5,0),1)</f>
        <v>0.81599999999999995</v>
      </c>
      <c r="P243" s="97">
        <f t="shared" si="18"/>
        <v>8.4000000000000005E-2</v>
      </c>
      <c r="Q243" s="97">
        <f t="shared" si="19"/>
        <v>9188.16</v>
      </c>
    </row>
    <row r="244" spans="1:17">
      <c r="A244" s="96" t="s">
        <v>480</v>
      </c>
      <c r="B244" s="111" t="s">
        <v>8</v>
      </c>
      <c r="C244" s="111" t="s">
        <v>1661</v>
      </c>
      <c r="D244" s="111" t="s">
        <v>55</v>
      </c>
      <c r="E244" s="111" t="s">
        <v>10</v>
      </c>
      <c r="F244" s="113">
        <v>605.29999999999995</v>
      </c>
      <c r="G244" s="111" t="s">
        <v>17</v>
      </c>
      <c r="H244" s="111" t="s">
        <v>481</v>
      </c>
      <c r="I244" s="111" t="s">
        <v>12</v>
      </c>
      <c r="J244" s="116">
        <v>2019</v>
      </c>
      <c r="K244" s="11">
        <f>IF(D244="SAVE ON ENERGY RETROFIT PROGRAM",IF(VALUE(SUBSTITUTE(G244,"kW",""))=0,'IESO Reported Results'!M244*'NTG Ratio References'!$G$8,0),IF(D244="SAVE ON ENERGY ENERGY MANAGER PROGRAM",IF(VALUE(SUBSTITUTE(G244,"kW",""))=0,'IESO Reported Results'!M244*'NTG Ratio References'!$G$7,0),0))</f>
        <v>1.0078906542048318</v>
      </c>
      <c r="L244" s="10">
        <f t="shared" si="16"/>
        <v>1.0078906542048318</v>
      </c>
      <c r="M244" s="11">
        <f t="shared" si="17"/>
        <v>6053</v>
      </c>
      <c r="N244" s="15">
        <f>IFERROR(VLOOKUP(J244&amp;D244,'NTG Ratio References'!A:F,4,0),1)</f>
        <v>0.84</v>
      </c>
      <c r="O244" s="15">
        <f>IFERROR(VLOOKUP(J244&amp;D244,'NTG Ratio References'!A:F,5,0),1)</f>
        <v>0.81599999999999995</v>
      </c>
      <c r="P244" s="97">
        <f t="shared" si="18"/>
        <v>0.84662814953205867</v>
      </c>
      <c r="Q244" s="97">
        <f t="shared" si="19"/>
        <v>4939.2479999999996</v>
      </c>
    </row>
    <row r="245" spans="1:17">
      <c r="A245" s="111" t="s">
        <v>1767</v>
      </c>
      <c r="B245" s="111" t="s">
        <v>8</v>
      </c>
      <c r="C245" s="111" t="s">
        <v>1662</v>
      </c>
      <c r="D245" s="96" t="s">
        <v>55</v>
      </c>
      <c r="E245" s="111" t="s">
        <v>10</v>
      </c>
      <c r="F245" s="114">
        <v>19280</v>
      </c>
      <c r="G245" s="96" t="s">
        <v>17</v>
      </c>
      <c r="H245" s="96" t="s">
        <v>15</v>
      </c>
      <c r="I245" s="96" t="s">
        <v>12</v>
      </c>
      <c r="J245" s="116">
        <v>2019</v>
      </c>
      <c r="K245" s="11">
        <f>IF(D245="SAVE ON ENERGY RETROFIT PROGRAM",IF(VALUE(SUBSTITUTE(G245,"kW",""))=0,'IESO Reported Results'!M245*'NTG Ratio References'!$G$8,0),IF(D245="SAVE ON ENERGY ENERGY MANAGER PROGRAM",IF(VALUE(SUBSTITUTE(G245,"kW",""))=0,'IESO Reported Results'!M245*'NTG Ratio References'!$G$7,0),0))</f>
        <v>0</v>
      </c>
      <c r="L245" s="10">
        <f t="shared" si="16"/>
        <v>0</v>
      </c>
      <c r="M245" s="11">
        <f t="shared" si="17"/>
        <v>0</v>
      </c>
      <c r="N245" s="15">
        <f>IFERROR(VLOOKUP(J245&amp;D245,'NTG Ratio References'!A:F,4,0),1)</f>
        <v>0.84</v>
      </c>
      <c r="O245" s="15">
        <f>IFERROR(VLOOKUP(J245&amp;D245,'NTG Ratio References'!A:F,5,0),1)</f>
        <v>0.81599999999999995</v>
      </c>
      <c r="P245" s="97">
        <f t="shared" si="18"/>
        <v>0</v>
      </c>
      <c r="Q245" s="97">
        <f t="shared" si="19"/>
        <v>0</v>
      </c>
    </row>
    <row r="246" spans="1:17">
      <c r="A246" s="96" t="s">
        <v>482</v>
      </c>
      <c r="B246" s="111" t="s">
        <v>8</v>
      </c>
      <c r="C246" s="111" t="s">
        <v>1661</v>
      </c>
      <c r="D246" s="111" t="s">
        <v>55</v>
      </c>
      <c r="E246" s="111" t="s">
        <v>10</v>
      </c>
      <c r="F246" s="113">
        <v>2526.7199999999998</v>
      </c>
      <c r="G246" s="111" t="s">
        <v>17</v>
      </c>
      <c r="H246" s="111" t="s">
        <v>483</v>
      </c>
      <c r="I246" s="111" t="s">
        <v>12</v>
      </c>
      <c r="J246" s="116">
        <v>2019</v>
      </c>
      <c r="K246" s="11">
        <f>IF(D246="SAVE ON ENERGY RETROFIT PROGRAM",IF(VALUE(SUBSTITUTE(G246,"kW",""))=0,'IESO Reported Results'!M246*'NTG Ratio References'!$G$8,0),IF(D246="SAVE ON ENERGY ENERGY MANAGER PROGRAM",IF(VALUE(SUBSTITUTE(G246,"kW",""))=0,'IESO Reported Results'!M246*'NTG Ratio References'!$G$7,0),0))</f>
        <v>6.6809180106823831</v>
      </c>
      <c r="L246" s="10">
        <f t="shared" si="16"/>
        <v>6.6809180106823831</v>
      </c>
      <c r="M246" s="11">
        <f t="shared" si="17"/>
        <v>40123</v>
      </c>
      <c r="N246" s="15">
        <f>IFERROR(VLOOKUP(J246&amp;D246,'NTG Ratio References'!A:F,4,0),1)</f>
        <v>0.84</v>
      </c>
      <c r="O246" s="15">
        <f>IFERROR(VLOOKUP(J246&amp;D246,'NTG Ratio References'!A:F,5,0),1)</f>
        <v>0.81599999999999995</v>
      </c>
      <c r="P246" s="97">
        <f t="shared" si="18"/>
        <v>5.6119711289732015</v>
      </c>
      <c r="Q246" s="97">
        <f t="shared" si="19"/>
        <v>32740.367999999999</v>
      </c>
    </row>
    <row r="247" spans="1:17">
      <c r="A247" s="96" t="s">
        <v>484</v>
      </c>
      <c r="B247" s="111" t="s">
        <v>8</v>
      </c>
      <c r="C247" s="111" t="s">
        <v>1662</v>
      </c>
      <c r="D247" s="111" t="s">
        <v>55</v>
      </c>
      <c r="E247" s="111" t="s">
        <v>10</v>
      </c>
      <c r="F247" s="113">
        <v>2007.5</v>
      </c>
      <c r="G247" s="111" t="s">
        <v>175</v>
      </c>
      <c r="H247" s="111" t="s">
        <v>485</v>
      </c>
      <c r="I247" s="111" t="s">
        <v>12</v>
      </c>
      <c r="J247" s="116">
        <v>2019</v>
      </c>
      <c r="K247" s="11">
        <f>IF(D247="SAVE ON ENERGY RETROFIT PROGRAM",IF(VALUE(SUBSTITUTE(G247,"kW",""))=0,'IESO Reported Results'!M247*'NTG Ratio References'!$G$8,0),IF(D247="SAVE ON ENERGY ENERGY MANAGER PROGRAM",IF(VALUE(SUBSTITUTE(G247,"kW",""))=0,'IESO Reported Results'!M247*'NTG Ratio References'!$G$7,0),0))</f>
        <v>0</v>
      </c>
      <c r="L247" s="10">
        <f t="shared" si="16"/>
        <v>2.1</v>
      </c>
      <c r="M247" s="11">
        <f t="shared" si="17"/>
        <v>14974</v>
      </c>
      <c r="N247" s="15">
        <f>IFERROR(VLOOKUP(J247&amp;D247,'NTG Ratio References'!A:F,4,0),1)</f>
        <v>0.84</v>
      </c>
      <c r="O247" s="15">
        <f>IFERROR(VLOOKUP(J247&amp;D247,'NTG Ratio References'!A:F,5,0),1)</f>
        <v>0.81599999999999995</v>
      </c>
      <c r="P247" s="97">
        <f t="shared" si="18"/>
        <v>1.764</v>
      </c>
      <c r="Q247" s="97">
        <f t="shared" si="19"/>
        <v>12218.784</v>
      </c>
    </row>
    <row r="248" spans="1:17">
      <c r="A248" s="96" t="s">
        <v>486</v>
      </c>
      <c r="B248" s="111" t="s">
        <v>8</v>
      </c>
      <c r="C248" s="111" t="s">
        <v>1661</v>
      </c>
      <c r="D248" s="111" t="s">
        <v>55</v>
      </c>
      <c r="E248" s="111" t="s">
        <v>10</v>
      </c>
      <c r="F248" s="113">
        <v>509.57</v>
      </c>
      <c r="G248" s="111" t="s">
        <v>17</v>
      </c>
      <c r="H248" s="111" t="s">
        <v>487</v>
      </c>
      <c r="I248" s="111" t="s">
        <v>12</v>
      </c>
      <c r="J248" s="116">
        <v>2019</v>
      </c>
      <c r="K248" s="11">
        <f>IF(D248="SAVE ON ENERGY RETROFIT PROGRAM",IF(VALUE(SUBSTITUTE(G248,"kW",""))=0,'IESO Reported Results'!M248*'NTG Ratio References'!$G$8,0),IF(D248="SAVE ON ENERGY ENERGY MANAGER PROGRAM",IF(VALUE(SUBSTITUTE(G248,"kW",""))=0,'IESO Reported Results'!M248*'NTG Ratio References'!$G$7,0),0))</f>
        <v>0.94461650112407247</v>
      </c>
      <c r="L248" s="10">
        <f t="shared" si="16"/>
        <v>0.94461650112407247</v>
      </c>
      <c r="M248" s="11">
        <f t="shared" si="17"/>
        <v>5673</v>
      </c>
      <c r="N248" s="15">
        <f>IFERROR(VLOOKUP(J248&amp;D248,'NTG Ratio References'!A:F,4,0),1)</f>
        <v>0.84</v>
      </c>
      <c r="O248" s="15">
        <f>IFERROR(VLOOKUP(J248&amp;D248,'NTG Ratio References'!A:F,5,0),1)</f>
        <v>0.81599999999999995</v>
      </c>
      <c r="P248" s="97">
        <f t="shared" si="18"/>
        <v>0.79347786094422079</v>
      </c>
      <c r="Q248" s="97">
        <f t="shared" si="19"/>
        <v>4629.1679999999997</v>
      </c>
    </row>
    <row r="249" spans="1:17">
      <c r="A249" s="96" t="s">
        <v>488</v>
      </c>
      <c r="B249" s="111" t="s">
        <v>8</v>
      </c>
      <c r="C249" s="111" t="s">
        <v>1661</v>
      </c>
      <c r="D249" s="111" t="s">
        <v>55</v>
      </c>
      <c r="E249" s="111" t="s">
        <v>10</v>
      </c>
      <c r="F249" s="113">
        <v>27844.1</v>
      </c>
      <c r="G249" s="111" t="s">
        <v>489</v>
      </c>
      <c r="H249" s="111" t="s">
        <v>490</v>
      </c>
      <c r="I249" s="111" t="s">
        <v>12</v>
      </c>
      <c r="J249" s="116">
        <v>2019</v>
      </c>
      <c r="K249" s="11">
        <f>IF(D249="SAVE ON ENERGY RETROFIT PROGRAM",IF(VALUE(SUBSTITUTE(G249,"kW",""))=0,'IESO Reported Results'!M249*'NTG Ratio References'!$G$8,0),IF(D249="SAVE ON ENERGY ENERGY MANAGER PROGRAM",IF(VALUE(SUBSTITUTE(G249,"kW",""))=0,'IESO Reported Results'!M249*'NTG Ratio References'!$G$7,0),0))</f>
        <v>0</v>
      </c>
      <c r="L249" s="10">
        <f t="shared" si="16"/>
        <v>31.4</v>
      </c>
      <c r="M249" s="11">
        <f t="shared" si="17"/>
        <v>82201</v>
      </c>
      <c r="N249" s="15">
        <f>IFERROR(VLOOKUP(J249&amp;D249,'NTG Ratio References'!A:F,4,0),1)</f>
        <v>0.84</v>
      </c>
      <c r="O249" s="15">
        <f>IFERROR(VLOOKUP(J249&amp;D249,'NTG Ratio References'!A:F,5,0),1)</f>
        <v>0.81599999999999995</v>
      </c>
      <c r="P249" s="97">
        <f t="shared" si="18"/>
        <v>26.375999999999998</v>
      </c>
      <c r="Q249" s="97">
        <f t="shared" si="19"/>
        <v>67076.015999999989</v>
      </c>
    </row>
    <row r="250" spans="1:17">
      <c r="A250" s="96" t="s">
        <v>491</v>
      </c>
      <c r="B250" s="111" t="s">
        <v>8</v>
      </c>
      <c r="C250" s="111" t="s">
        <v>1662</v>
      </c>
      <c r="D250" s="111" t="s">
        <v>55</v>
      </c>
      <c r="E250" s="111" t="s">
        <v>10</v>
      </c>
      <c r="F250" s="113">
        <v>11260</v>
      </c>
      <c r="G250" s="111" t="s">
        <v>17</v>
      </c>
      <c r="H250" s="111" t="s">
        <v>15</v>
      </c>
      <c r="I250" s="111" t="s">
        <v>12</v>
      </c>
      <c r="J250" s="116">
        <v>2019</v>
      </c>
      <c r="K250" s="11">
        <f>IF(D250="SAVE ON ENERGY RETROFIT PROGRAM",IF(VALUE(SUBSTITUTE(G250,"kW",""))=0,'IESO Reported Results'!M250*'NTG Ratio References'!$G$8,0),IF(D250="SAVE ON ENERGY ENERGY MANAGER PROGRAM",IF(VALUE(SUBSTITUTE(G250,"kW",""))=0,'IESO Reported Results'!M250*'NTG Ratio References'!$G$7,0),0))</f>
        <v>0</v>
      </c>
      <c r="L250" s="10">
        <f t="shared" si="16"/>
        <v>0</v>
      </c>
      <c r="M250" s="11">
        <f t="shared" si="17"/>
        <v>0</v>
      </c>
      <c r="N250" s="15">
        <f>IFERROR(VLOOKUP(J250&amp;D250,'NTG Ratio References'!A:F,4,0),1)</f>
        <v>0.84</v>
      </c>
      <c r="O250" s="15">
        <f>IFERROR(VLOOKUP(J250&amp;D250,'NTG Ratio References'!A:F,5,0),1)</f>
        <v>0.81599999999999995</v>
      </c>
      <c r="P250" s="97">
        <f t="shared" si="18"/>
        <v>0</v>
      </c>
      <c r="Q250" s="97">
        <f t="shared" si="19"/>
        <v>0</v>
      </c>
    </row>
    <row r="251" spans="1:17">
      <c r="A251" s="111" t="s">
        <v>1768</v>
      </c>
      <c r="B251" s="111" t="s">
        <v>8</v>
      </c>
      <c r="C251" s="111" t="s">
        <v>1662</v>
      </c>
      <c r="D251" s="96" t="s">
        <v>55</v>
      </c>
      <c r="E251" s="111" t="s">
        <v>10</v>
      </c>
      <c r="F251" s="114">
        <v>6485</v>
      </c>
      <c r="G251" s="96" t="s">
        <v>17</v>
      </c>
      <c r="H251" s="96" t="s">
        <v>15</v>
      </c>
      <c r="I251" s="96" t="s">
        <v>12</v>
      </c>
      <c r="J251" s="116">
        <v>2019</v>
      </c>
      <c r="K251" s="11">
        <f>IF(D251="SAVE ON ENERGY RETROFIT PROGRAM",IF(VALUE(SUBSTITUTE(G251,"kW",""))=0,'IESO Reported Results'!M251*'NTG Ratio References'!$G$8,0),IF(D251="SAVE ON ENERGY ENERGY MANAGER PROGRAM",IF(VALUE(SUBSTITUTE(G251,"kW",""))=0,'IESO Reported Results'!M251*'NTG Ratio References'!$G$7,0),0))</f>
        <v>0</v>
      </c>
      <c r="L251" s="10">
        <f t="shared" si="16"/>
        <v>0</v>
      </c>
      <c r="M251" s="11">
        <f t="shared" si="17"/>
        <v>0</v>
      </c>
      <c r="N251" s="15">
        <f>IFERROR(VLOOKUP(J251&amp;D251,'NTG Ratio References'!A:F,4,0),1)</f>
        <v>0.84</v>
      </c>
      <c r="O251" s="15">
        <f>IFERROR(VLOOKUP(J251&amp;D251,'NTG Ratio References'!A:F,5,0),1)</f>
        <v>0.81599999999999995</v>
      </c>
      <c r="P251" s="97">
        <f t="shared" si="18"/>
        <v>0</v>
      </c>
      <c r="Q251" s="97">
        <f t="shared" si="19"/>
        <v>0</v>
      </c>
    </row>
    <row r="252" spans="1:17">
      <c r="A252" s="96" t="s">
        <v>492</v>
      </c>
      <c r="B252" s="111" t="s">
        <v>8</v>
      </c>
      <c r="C252" s="111" t="s">
        <v>1662</v>
      </c>
      <c r="D252" s="111" t="s">
        <v>55</v>
      </c>
      <c r="E252" s="111" t="s">
        <v>10</v>
      </c>
      <c r="F252" s="113">
        <v>2548</v>
      </c>
      <c r="G252" s="111" t="s">
        <v>493</v>
      </c>
      <c r="H252" s="111" t="s">
        <v>494</v>
      </c>
      <c r="I252" s="111" t="s">
        <v>12</v>
      </c>
      <c r="J252" s="116">
        <v>2019</v>
      </c>
      <c r="K252" s="11">
        <f>IF(D252="SAVE ON ENERGY RETROFIT PROGRAM",IF(VALUE(SUBSTITUTE(G252,"kW",""))=0,'IESO Reported Results'!M252*'NTG Ratio References'!$G$8,0),IF(D252="SAVE ON ENERGY ENERGY MANAGER PROGRAM",IF(VALUE(SUBSTITUTE(G252,"kW",""))=0,'IESO Reported Results'!M252*'NTG Ratio References'!$G$7,0),0))</f>
        <v>0</v>
      </c>
      <c r="L252" s="10">
        <f t="shared" si="16"/>
        <v>1.79</v>
      </c>
      <c r="M252" s="11">
        <f t="shared" si="17"/>
        <v>8238</v>
      </c>
      <c r="N252" s="15">
        <f>IFERROR(VLOOKUP(J252&amp;D252,'NTG Ratio References'!A:F,4,0),1)</f>
        <v>0.84</v>
      </c>
      <c r="O252" s="15">
        <f>IFERROR(VLOOKUP(J252&amp;D252,'NTG Ratio References'!A:F,5,0),1)</f>
        <v>0.81599999999999995</v>
      </c>
      <c r="P252" s="97">
        <f t="shared" si="18"/>
        <v>1.5036</v>
      </c>
      <c r="Q252" s="97">
        <f t="shared" si="19"/>
        <v>6722.2079999999996</v>
      </c>
    </row>
    <row r="253" spans="1:17">
      <c r="A253" s="96" t="s">
        <v>495</v>
      </c>
      <c r="B253" s="111" t="s">
        <v>8</v>
      </c>
      <c r="C253" s="111" t="s">
        <v>1663</v>
      </c>
      <c r="D253" s="111" t="s">
        <v>55</v>
      </c>
      <c r="E253" s="111" t="s">
        <v>10</v>
      </c>
      <c r="F253" s="113">
        <v>1440</v>
      </c>
      <c r="G253" s="111" t="s">
        <v>17</v>
      </c>
      <c r="H253" s="111" t="s">
        <v>15</v>
      </c>
      <c r="I253" s="111" t="s">
        <v>12</v>
      </c>
      <c r="J253" s="116">
        <v>2019</v>
      </c>
      <c r="K253" s="11">
        <f>IF(D253="SAVE ON ENERGY RETROFIT PROGRAM",IF(VALUE(SUBSTITUTE(G253,"kW",""))=0,'IESO Reported Results'!M253*'NTG Ratio References'!$G$8,0),IF(D253="SAVE ON ENERGY ENERGY MANAGER PROGRAM",IF(VALUE(SUBSTITUTE(G253,"kW",""))=0,'IESO Reported Results'!M253*'NTG Ratio References'!$G$7,0),0))</f>
        <v>0</v>
      </c>
      <c r="L253" s="10">
        <f t="shared" si="16"/>
        <v>0</v>
      </c>
      <c r="M253" s="11">
        <f t="shared" si="17"/>
        <v>0</v>
      </c>
      <c r="N253" s="15">
        <f>IFERROR(VLOOKUP(J253&amp;D253,'NTG Ratio References'!A:F,4,0),1)</f>
        <v>0.84</v>
      </c>
      <c r="O253" s="15">
        <f>IFERROR(VLOOKUP(J253&amp;D253,'NTG Ratio References'!A:F,5,0),1)</f>
        <v>0.81599999999999995</v>
      </c>
      <c r="P253" s="97">
        <f t="shared" si="18"/>
        <v>0</v>
      </c>
      <c r="Q253" s="97">
        <f t="shared" si="19"/>
        <v>0</v>
      </c>
    </row>
    <row r="254" spans="1:17">
      <c r="A254" s="96" t="s">
        <v>496</v>
      </c>
      <c r="B254" s="111" t="s">
        <v>8</v>
      </c>
      <c r="C254" s="111" t="s">
        <v>1662</v>
      </c>
      <c r="D254" s="111" t="s">
        <v>55</v>
      </c>
      <c r="E254" s="111" t="s">
        <v>10</v>
      </c>
      <c r="F254" s="113">
        <v>10020</v>
      </c>
      <c r="G254" s="111" t="s">
        <v>17</v>
      </c>
      <c r="H254" s="111" t="s">
        <v>15</v>
      </c>
      <c r="I254" s="111" t="s">
        <v>12</v>
      </c>
      <c r="J254" s="116">
        <v>2019</v>
      </c>
      <c r="K254" s="11">
        <f>IF(D254="SAVE ON ENERGY RETROFIT PROGRAM",IF(VALUE(SUBSTITUTE(G254,"kW",""))=0,'IESO Reported Results'!M254*'NTG Ratio References'!$G$8,0),IF(D254="SAVE ON ENERGY ENERGY MANAGER PROGRAM",IF(VALUE(SUBSTITUTE(G254,"kW",""))=0,'IESO Reported Results'!M254*'NTG Ratio References'!$G$7,0),0))</f>
        <v>0</v>
      </c>
      <c r="L254" s="10">
        <f t="shared" si="16"/>
        <v>0</v>
      </c>
      <c r="M254" s="11">
        <f t="shared" si="17"/>
        <v>0</v>
      </c>
      <c r="N254" s="15">
        <f>IFERROR(VLOOKUP(J254&amp;D254,'NTG Ratio References'!A:F,4,0),1)</f>
        <v>0.84</v>
      </c>
      <c r="O254" s="15">
        <f>IFERROR(VLOOKUP(J254&amp;D254,'NTG Ratio References'!A:F,5,0),1)</f>
        <v>0.81599999999999995</v>
      </c>
      <c r="P254" s="97">
        <f t="shared" si="18"/>
        <v>0</v>
      </c>
      <c r="Q254" s="97">
        <f t="shared" si="19"/>
        <v>0</v>
      </c>
    </row>
    <row r="255" spans="1:17">
      <c r="A255" s="96" t="s">
        <v>497</v>
      </c>
      <c r="B255" s="111" t="s">
        <v>8</v>
      </c>
      <c r="C255" s="111" t="s">
        <v>1662</v>
      </c>
      <c r="D255" s="111" t="s">
        <v>55</v>
      </c>
      <c r="E255" s="111" t="s">
        <v>10</v>
      </c>
      <c r="F255" s="113">
        <v>1430</v>
      </c>
      <c r="G255" s="111" t="s">
        <v>17</v>
      </c>
      <c r="H255" s="111" t="s">
        <v>15</v>
      </c>
      <c r="I255" s="111" t="s">
        <v>12</v>
      </c>
      <c r="J255" s="116">
        <v>2019</v>
      </c>
      <c r="K255" s="11">
        <f>IF(D255="SAVE ON ENERGY RETROFIT PROGRAM",IF(VALUE(SUBSTITUTE(G255,"kW",""))=0,'IESO Reported Results'!M255*'NTG Ratio References'!$G$8,0),IF(D255="SAVE ON ENERGY ENERGY MANAGER PROGRAM",IF(VALUE(SUBSTITUTE(G255,"kW",""))=0,'IESO Reported Results'!M255*'NTG Ratio References'!$G$7,0),0))</f>
        <v>0</v>
      </c>
      <c r="L255" s="10">
        <f t="shared" si="16"/>
        <v>0</v>
      </c>
      <c r="M255" s="11">
        <f t="shared" si="17"/>
        <v>0</v>
      </c>
      <c r="N255" s="15">
        <f>IFERROR(VLOOKUP(J255&amp;D255,'NTG Ratio References'!A:F,4,0),1)</f>
        <v>0.84</v>
      </c>
      <c r="O255" s="15">
        <f>IFERROR(VLOOKUP(J255&amp;D255,'NTG Ratio References'!A:F,5,0),1)</f>
        <v>0.81599999999999995</v>
      </c>
      <c r="P255" s="97">
        <f t="shared" si="18"/>
        <v>0</v>
      </c>
      <c r="Q255" s="97">
        <f t="shared" si="19"/>
        <v>0</v>
      </c>
    </row>
    <row r="256" spans="1:17">
      <c r="A256" s="96" t="s">
        <v>498</v>
      </c>
      <c r="B256" s="111" t="s">
        <v>8</v>
      </c>
      <c r="C256" s="111" t="s">
        <v>1662</v>
      </c>
      <c r="D256" s="111" t="s">
        <v>55</v>
      </c>
      <c r="E256" s="111" t="s">
        <v>10</v>
      </c>
      <c r="F256" s="113">
        <v>500</v>
      </c>
      <c r="G256" s="111" t="s">
        <v>17</v>
      </c>
      <c r="H256" s="111" t="s">
        <v>15</v>
      </c>
      <c r="I256" s="111" t="s">
        <v>12</v>
      </c>
      <c r="J256" s="116">
        <v>2019</v>
      </c>
      <c r="K256" s="11">
        <f>IF(D256="SAVE ON ENERGY RETROFIT PROGRAM",IF(VALUE(SUBSTITUTE(G256,"kW",""))=0,'IESO Reported Results'!M256*'NTG Ratio References'!$G$8,0),IF(D256="SAVE ON ENERGY ENERGY MANAGER PROGRAM",IF(VALUE(SUBSTITUTE(G256,"kW",""))=0,'IESO Reported Results'!M256*'NTG Ratio References'!$G$7,0),0))</f>
        <v>0</v>
      </c>
      <c r="L256" s="10">
        <f t="shared" si="16"/>
        <v>0</v>
      </c>
      <c r="M256" s="11">
        <f t="shared" si="17"/>
        <v>0</v>
      </c>
      <c r="N256" s="15">
        <f>IFERROR(VLOOKUP(J256&amp;D256,'NTG Ratio References'!A:F,4,0),1)</f>
        <v>0.84</v>
      </c>
      <c r="O256" s="15">
        <f>IFERROR(VLOOKUP(J256&amp;D256,'NTG Ratio References'!A:F,5,0),1)</f>
        <v>0.81599999999999995</v>
      </c>
      <c r="P256" s="97">
        <f t="shared" si="18"/>
        <v>0</v>
      </c>
      <c r="Q256" s="97">
        <f t="shared" si="19"/>
        <v>0</v>
      </c>
    </row>
    <row r="257" spans="1:17">
      <c r="A257" s="96" t="s">
        <v>499</v>
      </c>
      <c r="B257" s="111" t="s">
        <v>8</v>
      </c>
      <c r="C257" s="111" t="s">
        <v>1865</v>
      </c>
      <c r="D257" s="111" t="s">
        <v>55</v>
      </c>
      <c r="E257" s="111" t="s">
        <v>10</v>
      </c>
      <c r="F257" s="113">
        <v>3756</v>
      </c>
      <c r="G257" s="111" t="s">
        <v>17</v>
      </c>
      <c r="H257" s="111" t="s">
        <v>500</v>
      </c>
      <c r="I257" s="111" t="s">
        <v>12</v>
      </c>
      <c r="J257" s="116">
        <v>2019</v>
      </c>
      <c r="K257" s="11">
        <f>IF(D257="SAVE ON ENERGY RETROFIT PROGRAM",IF(VALUE(SUBSTITUTE(G257,"kW",""))=0,'IESO Reported Results'!M257*'NTG Ratio References'!$G$8,0),IF(D257="SAVE ON ENERGY ENERGY MANAGER PROGRAM",IF(VALUE(SUBSTITUTE(G257,"kW",""))=0,'IESO Reported Results'!M257*'NTG Ratio References'!$G$7,0),0))</f>
        <v>6.270635081232407</v>
      </c>
      <c r="L257" s="10">
        <f t="shared" si="16"/>
        <v>6.270635081232407</v>
      </c>
      <c r="M257" s="11">
        <f t="shared" si="17"/>
        <v>37659</v>
      </c>
      <c r="N257" s="15">
        <f>IFERROR(VLOOKUP(J257&amp;D257,'NTG Ratio References'!A:F,4,0),1)</f>
        <v>0.84</v>
      </c>
      <c r="O257" s="15">
        <f>IFERROR(VLOOKUP(J257&amp;D257,'NTG Ratio References'!A:F,5,0),1)</f>
        <v>0.81599999999999995</v>
      </c>
      <c r="P257" s="97">
        <f t="shared" si="18"/>
        <v>5.267333468235222</v>
      </c>
      <c r="Q257" s="97">
        <f t="shared" si="19"/>
        <v>30729.743999999999</v>
      </c>
    </row>
    <row r="258" spans="1:17">
      <c r="A258" s="96" t="s">
        <v>501</v>
      </c>
      <c r="B258" s="111" t="s">
        <v>8</v>
      </c>
      <c r="C258" s="111" t="s">
        <v>1663</v>
      </c>
      <c r="D258" s="111" t="s">
        <v>55</v>
      </c>
      <c r="E258" s="111" t="s">
        <v>10</v>
      </c>
      <c r="F258" s="113">
        <v>82025.62</v>
      </c>
      <c r="G258" s="111" t="s">
        <v>502</v>
      </c>
      <c r="H258" s="111" t="s">
        <v>503</v>
      </c>
      <c r="I258" s="111" t="s">
        <v>12</v>
      </c>
      <c r="J258" s="116">
        <v>2019</v>
      </c>
      <c r="K258" s="11">
        <f>IF(D258="SAVE ON ENERGY RETROFIT PROGRAM",IF(VALUE(SUBSTITUTE(G258,"kW",""))=0,'IESO Reported Results'!M258*'NTG Ratio References'!$G$8,0),IF(D258="SAVE ON ENERGY ENERGY MANAGER PROGRAM",IF(VALUE(SUBSTITUTE(G258,"kW",""))=0,'IESO Reported Results'!M258*'NTG Ratio References'!$G$7,0),0))</f>
        <v>0</v>
      </c>
      <c r="L258" s="10">
        <f t="shared" si="16"/>
        <v>170.7</v>
      </c>
      <c r="M258" s="11">
        <f t="shared" si="17"/>
        <v>1750585</v>
      </c>
      <c r="N258" s="15">
        <f>IFERROR(VLOOKUP(J258&amp;D258,'NTG Ratio References'!A:F,4,0),1)</f>
        <v>0.84</v>
      </c>
      <c r="O258" s="15">
        <f>IFERROR(VLOOKUP(J258&amp;D258,'NTG Ratio References'!A:F,5,0),1)</f>
        <v>0.81599999999999995</v>
      </c>
      <c r="P258" s="97">
        <f t="shared" si="18"/>
        <v>143.38799999999998</v>
      </c>
      <c r="Q258" s="97">
        <f t="shared" si="19"/>
        <v>1428477.3599999999</v>
      </c>
    </row>
    <row r="259" spans="1:17">
      <c r="A259" s="96" t="s">
        <v>504</v>
      </c>
      <c r="B259" s="111" t="s">
        <v>8</v>
      </c>
      <c r="C259" s="111" t="s">
        <v>1662</v>
      </c>
      <c r="D259" s="111" t="s">
        <v>55</v>
      </c>
      <c r="E259" s="111" t="s">
        <v>10</v>
      </c>
      <c r="F259" s="113">
        <v>3520</v>
      </c>
      <c r="G259" s="111" t="s">
        <v>153</v>
      </c>
      <c r="H259" s="111" t="s">
        <v>505</v>
      </c>
      <c r="I259" s="111" t="s">
        <v>12</v>
      </c>
      <c r="J259" s="116">
        <v>2019</v>
      </c>
      <c r="K259" s="11">
        <f>IF(D259="SAVE ON ENERGY RETROFIT PROGRAM",IF(VALUE(SUBSTITUTE(G259,"kW",""))=0,'IESO Reported Results'!M259*'NTG Ratio References'!$G$8,0),IF(D259="SAVE ON ENERGY ENERGY MANAGER PROGRAM",IF(VALUE(SUBSTITUTE(G259,"kW",""))=0,'IESO Reported Results'!M259*'NTG Ratio References'!$G$7,0),0))</f>
        <v>0</v>
      </c>
      <c r="L259" s="10">
        <f t="shared" si="16"/>
        <v>10.1</v>
      </c>
      <c r="M259" s="11">
        <f t="shared" si="17"/>
        <v>30620</v>
      </c>
      <c r="N259" s="15">
        <f>IFERROR(VLOOKUP(J259&amp;D259,'NTG Ratio References'!A:F,4,0),1)</f>
        <v>0.84</v>
      </c>
      <c r="O259" s="15">
        <f>IFERROR(VLOOKUP(J259&amp;D259,'NTG Ratio References'!A:F,5,0),1)</f>
        <v>0.81599999999999995</v>
      </c>
      <c r="P259" s="97">
        <f t="shared" si="18"/>
        <v>8.484</v>
      </c>
      <c r="Q259" s="97">
        <f t="shared" si="19"/>
        <v>24985.919999999998</v>
      </c>
    </row>
    <row r="260" spans="1:17">
      <c r="A260" s="96" t="s">
        <v>506</v>
      </c>
      <c r="B260" s="111" t="s">
        <v>8</v>
      </c>
      <c r="C260" s="111" t="s">
        <v>1661</v>
      </c>
      <c r="D260" s="111" t="s">
        <v>55</v>
      </c>
      <c r="E260" s="111" t="s">
        <v>10</v>
      </c>
      <c r="F260" s="113">
        <v>200</v>
      </c>
      <c r="G260" s="111" t="s">
        <v>17</v>
      </c>
      <c r="H260" s="111" t="s">
        <v>311</v>
      </c>
      <c r="I260" s="111" t="s">
        <v>12</v>
      </c>
      <c r="J260" s="116">
        <v>2019</v>
      </c>
      <c r="K260" s="11">
        <f>IF(D260="SAVE ON ENERGY RETROFIT PROGRAM",IF(VALUE(SUBSTITUTE(G260,"kW",""))=0,'IESO Reported Results'!M260*'NTG Ratio References'!$G$8,0),IF(D260="SAVE ON ENERGY ENERGY MANAGER PROGRAM",IF(VALUE(SUBSTITUTE(G260,"kW",""))=0,'IESO Reported Results'!M260*'NTG Ratio References'!$G$7,0),0))</f>
        <v>0.38880301958834995</v>
      </c>
      <c r="L260" s="10">
        <f t="shared" si="16"/>
        <v>0.38880301958834995</v>
      </c>
      <c r="M260" s="11">
        <f t="shared" si="17"/>
        <v>2335</v>
      </c>
      <c r="N260" s="15">
        <f>IFERROR(VLOOKUP(J260&amp;D260,'NTG Ratio References'!A:F,4,0),1)</f>
        <v>0.84</v>
      </c>
      <c r="O260" s="15">
        <f>IFERROR(VLOOKUP(J260&amp;D260,'NTG Ratio References'!A:F,5,0),1)</f>
        <v>0.81599999999999995</v>
      </c>
      <c r="P260" s="97">
        <f t="shared" si="18"/>
        <v>0.32659453645421394</v>
      </c>
      <c r="Q260" s="97">
        <f t="shared" si="19"/>
        <v>1905.36</v>
      </c>
    </row>
    <row r="261" spans="1:17">
      <c r="A261" s="96" t="s">
        <v>507</v>
      </c>
      <c r="B261" s="111" t="s">
        <v>8</v>
      </c>
      <c r="C261" s="111" t="s">
        <v>1662</v>
      </c>
      <c r="D261" s="111" t="s">
        <v>55</v>
      </c>
      <c r="E261" s="111" t="s">
        <v>10</v>
      </c>
      <c r="F261" s="113">
        <v>1610</v>
      </c>
      <c r="G261" s="111" t="s">
        <v>17</v>
      </c>
      <c r="H261" s="111" t="s">
        <v>15</v>
      </c>
      <c r="I261" s="111" t="s">
        <v>12</v>
      </c>
      <c r="J261" s="116">
        <v>2019</v>
      </c>
      <c r="K261" s="11">
        <f>IF(D261="SAVE ON ENERGY RETROFIT PROGRAM",IF(VALUE(SUBSTITUTE(G261,"kW",""))=0,'IESO Reported Results'!M261*'NTG Ratio References'!$G$8,0),IF(D261="SAVE ON ENERGY ENERGY MANAGER PROGRAM",IF(VALUE(SUBSTITUTE(G261,"kW",""))=0,'IESO Reported Results'!M261*'NTG Ratio References'!$G$7,0),0))</f>
        <v>0</v>
      </c>
      <c r="L261" s="10">
        <f t="shared" si="16"/>
        <v>0</v>
      </c>
      <c r="M261" s="11">
        <f t="shared" si="17"/>
        <v>0</v>
      </c>
      <c r="N261" s="15">
        <f>IFERROR(VLOOKUP(J261&amp;D261,'NTG Ratio References'!A:F,4,0),1)</f>
        <v>0.84</v>
      </c>
      <c r="O261" s="15">
        <f>IFERROR(VLOOKUP(J261&amp;D261,'NTG Ratio References'!A:F,5,0),1)</f>
        <v>0.81599999999999995</v>
      </c>
      <c r="P261" s="97">
        <f t="shared" si="18"/>
        <v>0</v>
      </c>
      <c r="Q261" s="97">
        <f t="shared" si="19"/>
        <v>0</v>
      </c>
    </row>
    <row r="262" spans="1:17">
      <c r="A262" s="96" t="s">
        <v>509</v>
      </c>
      <c r="B262" s="111" t="s">
        <v>8</v>
      </c>
      <c r="C262" s="111" t="s">
        <v>1663</v>
      </c>
      <c r="D262" s="111" t="s">
        <v>55</v>
      </c>
      <c r="E262" s="111" t="s">
        <v>10</v>
      </c>
      <c r="F262" s="113">
        <v>25142.37</v>
      </c>
      <c r="G262" s="111" t="s">
        <v>510</v>
      </c>
      <c r="H262" s="111" t="s">
        <v>511</v>
      </c>
      <c r="I262" s="111" t="s">
        <v>12</v>
      </c>
      <c r="J262" s="116">
        <v>2019</v>
      </c>
      <c r="K262" s="11">
        <f>IF(D262="SAVE ON ENERGY RETROFIT PROGRAM",IF(VALUE(SUBSTITUTE(G262,"kW",""))=0,'IESO Reported Results'!M262*'NTG Ratio References'!$G$8,0),IF(D262="SAVE ON ENERGY ENERGY MANAGER PROGRAM",IF(VALUE(SUBSTITUTE(G262,"kW",""))=0,'IESO Reported Results'!M262*'NTG Ratio References'!$G$7,0),0))</f>
        <v>0</v>
      </c>
      <c r="L262" s="10">
        <f t="shared" si="16"/>
        <v>21.6</v>
      </c>
      <c r="M262" s="11">
        <f t="shared" si="17"/>
        <v>262261</v>
      </c>
      <c r="N262" s="15">
        <f>IFERROR(VLOOKUP(J262&amp;D262,'NTG Ratio References'!A:F,4,0),1)</f>
        <v>0.84</v>
      </c>
      <c r="O262" s="15">
        <f>IFERROR(VLOOKUP(J262&amp;D262,'NTG Ratio References'!A:F,5,0),1)</f>
        <v>0.81599999999999995</v>
      </c>
      <c r="P262" s="97">
        <f t="shared" si="18"/>
        <v>18.144000000000002</v>
      </c>
      <c r="Q262" s="97">
        <f t="shared" si="19"/>
        <v>214004.976</v>
      </c>
    </row>
    <row r="263" spans="1:17">
      <c r="A263" s="96" t="s">
        <v>512</v>
      </c>
      <c r="B263" s="111" t="s">
        <v>8</v>
      </c>
      <c r="C263" s="111" t="s">
        <v>1865</v>
      </c>
      <c r="D263" s="111" t="s">
        <v>55</v>
      </c>
      <c r="E263" s="111" t="s">
        <v>10</v>
      </c>
      <c r="F263" s="113">
        <v>5197.5</v>
      </c>
      <c r="G263" s="111" t="s">
        <v>17</v>
      </c>
      <c r="H263" s="111" t="s">
        <v>513</v>
      </c>
      <c r="I263" s="111" t="s">
        <v>12</v>
      </c>
      <c r="J263" s="116">
        <v>2019</v>
      </c>
      <c r="K263" s="11">
        <f>IF(D263="SAVE ON ENERGY RETROFIT PROGRAM",IF(VALUE(SUBSTITUTE(G263,"kW",""))=0,'IESO Reported Results'!M263*'NTG Ratio References'!$G$8,0),IF(D263="SAVE ON ENERGY ENERGY MANAGER PROGRAM",IF(VALUE(SUBSTITUTE(G263,"kW",""))=0,'IESO Reported Results'!M263*'NTG Ratio References'!$G$7,0),0))</f>
        <v>11.175547521495373</v>
      </c>
      <c r="L263" s="10">
        <f t="shared" si="16"/>
        <v>11.175547521495373</v>
      </c>
      <c r="M263" s="11">
        <f t="shared" si="17"/>
        <v>67116</v>
      </c>
      <c r="N263" s="15">
        <f>IFERROR(VLOOKUP(J263&amp;D263,'NTG Ratio References'!A:F,4,0),1)</f>
        <v>0.84</v>
      </c>
      <c r="O263" s="15">
        <f>IFERROR(VLOOKUP(J263&amp;D263,'NTG Ratio References'!A:F,5,0),1)</f>
        <v>0.81599999999999995</v>
      </c>
      <c r="P263" s="97">
        <f t="shared" si="18"/>
        <v>9.3874599180561127</v>
      </c>
      <c r="Q263" s="97">
        <f t="shared" si="19"/>
        <v>54766.655999999995</v>
      </c>
    </row>
    <row r="264" spans="1:17">
      <c r="A264" s="96" t="s">
        <v>514</v>
      </c>
      <c r="B264" s="111" t="s">
        <v>8</v>
      </c>
      <c r="C264" s="111" t="s">
        <v>1662</v>
      </c>
      <c r="D264" s="111" t="s">
        <v>55</v>
      </c>
      <c r="E264" s="111" t="s">
        <v>10</v>
      </c>
      <c r="F264" s="113">
        <v>1650</v>
      </c>
      <c r="G264" s="111" t="s">
        <v>267</v>
      </c>
      <c r="H264" s="111" t="s">
        <v>515</v>
      </c>
      <c r="I264" s="111" t="s">
        <v>12</v>
      </c>
      <c r="J264" s="116">
        <v>2019</v>
      </c>
      <c r="K264" s="11">
        <f>IF(D264="SAVE ON ENERGY RETROFIT PROGRAM",IF(VALUE(SUBSTITUTE(G264,"kW",""))=0,'IESO Reported Results'!M264*'NTG Ratio References'!$G$8,0),IF(D264="SAVE ON ENERGY ENERGY MANAGER PROGRAM",IF(VALUE(SUBSTITUTE(G264,"kW",""))=0,'IESO Reported Results'!M264*'NTG Ratio References'!$G$7,0),0))</f>
        <v>0</v>
      </c>
      <c r="L264" s="10">
        <f t="shared" si="16"/>
        <v>0.94</v>
      </c>
      <c r="M264" s="11">
        <f t="shared" si="17"/>
        <v>7125</v>
      </c>
      <c r="N264" s="15">
        <f>IFERROR(VLOOKUP(J264&amp;D264,'NTG Ratio References'!A:F,4,0),1)</f>
        <v>0.84</v>
      </c>
      <c r="O264" s="15">
        <f>IFERROR(VLOOKUP(J264&amp;D264,'NTG Ratio References'!A:F,5,0),1)</f>
        <v>0.81599999999999995</v>
      </c>
      <c r="P264" s="97">
        <f t="shared" si="18"/>
        <v>0.78959999999999997</v>
      </c>
      <c r="Q264" s="97">
        <f t="shared" si="19"/>
        <v>5814</v>
      </c>
    </row>
    <row r="265" spans="1:17">
      <c r="A265" s="96" t="s">
        <v>516</v>
      </c>
      <c r="B265" s="111" t="s">
        <v>8</v>
      </c>
      <c r="C265" s="111" t="s">
        <v>1661</v>
      </c>
      <c r="D265" s="111" t="s">
        <v>55</v>
      </c>
      <c r="E265" s="111" t="s">
        <v>10</v>
      </c>
      <c r="F265" s="113">
        <v>1000</v>
      </c>
      <c r="G265" s="111" t="s">
        <v>17</v>
      </c>
      <c r="H265" s="111" t="s">
        <v>517</v>
      </c>
      <c r="I265" s="111" t="s">
        <v>12</v>
      </c>
      <c r="J265" s="116">
        <v>2019</v>
      </c>
      <c r="K265" s="11">
        <f>IF(D265="SAVE ON ENERGY RETROFIT PROGRAM",IF(VALUE(SUBSTITUTE(G265,"kW",""))=0,'IESO Reported Results'!M265*'NTG Ratio References'!$G$8,0),IF(D265="SAVE ON ENERGY ENERGY MANAGER PROGRAM",IF(VALUE(SUBSTITUTE(G265,"kW",""))=0,'IESO Reported Results'!M265*'NTG Ratio References'!$G$7,0),0))</f>
        <v>1.9085482700306926</v>
      </c>
      <c r="L265" s="10">
        <f t="shared" si="16"/>
        <v>1.9085482700306926</v>
      </c>
      <c r="M265" s="11">
        <f t="shared" si="17"/>
        <v>11462</v>
      </c>
      <c r="N265" s="15">
        <f>IFERROR(VLOOKUP(J265&amp;D265,'NTG Ratio References'!A:F,4,0),1)</f>
        <v>0.84</v>
      </c>
      <c r="O265" s="15">
        <f>IFERROR(VLOOKUP(J265&amp;D265,'NTG Ratio References'!A:F,5,0),1)</f>
        <v>0.81599999999999995</v>
      </c>
      <c r="P265" s="97">
        <f t="shared" si="18"/>
        <v>1.6031805468257818</v>
      </c>
      <c r="Q265" s="97">
        <f t="shared" si="19"/>
        <v>9352.9920000000002</v>
      </c>
    </row>
    <row r="266" spans="1:17">
      <c r="A266" s="96" t="s">
        <v>518</v>
      </c>
      <c r="B266" s="111" t="s">
        <v>8</v>
      </c>
      <c r="C266" s="111" t="s">
        <v>1661</v>
      </c>
      <c r="D266" s="111" t="s">
        <v>55</v>
      </c>
      <c r="E266" s="111" t="s">
        <v>10</v>
      </c>
      <c r="F266" s="113">
        <v>17240</v>
      </c>
      <c r="G266" s="111" t="s">
        <v>283</v>
      </c>
      <c r="H266" s="111" t="s">
        <v>519</v>
      </c>
      <c r="I266" s="111" t="s">
        <v>12</v>
      </c>
      <c r="J266" s="116">
        <v>2019</v>
      </c>
      <c r="K266" s="11">
        <f>IF(D266="SAVE ON ENERGY RETROFIT PROGRAM",IF(VALUE(SUBSTITUTE(G266,"kW",""))=0,'IESO Reported Results'!M266*'NTG Ratio References'!$G$8,0),IF(D266="SAVE ON ENERGY ENERGY MANAGER PROGRAM",IF(VALUE(SUBSTITUTE(G266,"kW",""))=0,'IESO Reported Results'!M266*'NTG Ratio References'!$G$7,0),0))</f>
        <v>0</v>
      </c>
      <c r="L266" s="10">
        <f t="shared" si="16"/>
        <v>43.1</v>
      </c>
      <c r="M266" s="11">
        <f t="shared" si="17"/>
        <v>266906</v>
      </c>
      <c r="N266" s="15">
        <f>IFERROR(VLOOKUP(J266&amp;D266,'NTG Ratio References'!A:F,4,0),1)</f>
        <v>0.84</v>
      </c>
      <c r="O266" s="15">
        <f>IFERROR(VLOOKUP(J266&amp;D266,'NTG Ratio References'!A:F,5,0),1)</f>
        <v>0.81599999999999995</v>
      </c>
      <c r="P266" s="97">
        <f t="shared" si="18"/>
        <v>36.204000000000001</v>
      </c>
      <c r="Q266" s="97">
        <f t="shared" si="19"/>
        <v>217795.29599999997</v>
      </c>
    </row>
    <row r="267" spans="1:17">
      <c r="A267" s="96" t="s">
        <v>520</v>
      </c>
      <c r="B267" s="111" t="s">
        <v>8</v>
      </c>
      <c r="C267" s="111" t="s">
        <v>1662</v>
      </c>
      <c r="D267" s="111" t="s">
        <v>55</v>
      </c>
      <c r="E267" s="111" t="s">
        <v>10</v>
      </c>
      <c r="F267" s="113">
        <v>6000</v>
      </c>
      <c r="G267" s="111" t="s">
        <v>187</v>
      </c>
      <c r="H267" s="111" t="s">
        <v>521</v>
      </c>
      <c r="I267" s="111" t="s">
        <v>12</v>
      </c>
      <c r="J267" s="116">
        <v>2019</v>
      </c>
      <c r="K267" s="11">
        <f>IF(D267="SAVE ON ENERGY RETROFIT PROGRAM",IF(VALUE(SUBSTITUTE(G267,"kW",""))=0,'IESO Reported Results'!M267*'NTG Ratio References'!$G$8,0),IF(D267="SAVE ON ENERGY ENERGY MANAGER PROGRAM",IF(VALUE(SUBSTITUTE(G267,"kW",""))=0,'IESO Reported Results'!M267*'NTG Ratio References'!$G$7,0),0))</f>
        <v>0</v>
      </c>
      <c r="L267" s="10">
        <f t="shared" si="16"/>
        <v>7.5</v>
      </c>
      <c r="M267" s="11">
        <f t="shared" si="17"/>
        <v>7134</v>
      </c>
      <c r="N267" s="15">
        <f>IFERROR(VLOOKUP(J267&amp;D267,'NTG Ratio References'!A:F,4,0),1)</f>
        <v>0.84</v>
      </c>
      <c r="O267" s="15">
        <f>IFERROR(VLOOKUP(J267&amp;D267,'NTG Ratio References'!A:F,5,0),1)</f>
        <v>0.81599999999999995</v>
      </c>
      <c r="P267" s="97">
        <f t="shared" si="18"/>
        <v>6.3</v>
      </c>
      <c r="Q267" s="97">
        <f t="shared" si="19"/>
        <v>5821.3440000000001</v>
      </c>
    </row>
    <row r="268" spans="1:17">
      <c r="A268" s="96" t="s">
        <v>522</v>
      </c>
      <c r="B268" s="96" t="s">
        <v>8</v>
      </c>
      <c r="C268" s="111" t="s">
        <v>1661</v>
      </c>
      <c r="D268" s="96" t="s">
        <v>55</v>
      </c>
      <c r="E268" s="111" t="s">
        <v>10</v>
      </c>
      <c r="F268" s="114">
        <v>1097</v>
      </c>
      <c r="G268" s="96" t="s">
        <v>523</v>
      </c>
      <c r="H268" s="96" t="s">
        <v>524</v>
      </c>
      <c r="I268" s="96" t="s">
        <v>12</v>
      </c>
      <c r="J268" s="116">
        <v>2019</v>
      </c>
      <c r="K268" s="11">
        <f>IF(D268="SAVE ON ENERGY RETROFIT PROGRAM",IF(VALUE(SUBSTITUTE(G268,"kW",""))=0,'IESO Reported Results'!M268*'NTG Ratio References'!$G$8,0),IF(D268="SAVE ON ENERGY ENERGY MANAGER PROGRAM",IF(VALUE(SUBSTITUTE(G268,"kW",""))=0,'IESO Reported Results'!M268*'NTG Ratio References'!$G$7,0),0))</f>
        <v>0</v>
      </c>
      <c r="L268" s="10">
        <f t="shared" si="16"/>
        <v>1.06</v>
      </c>
      <c r="M268" s="11">
        <f t="shared" si="17"/>
        <v>4624</v>
      </c>
      <c r="N268" s="15">
        <f>IFERROR(VLOOKUP(J268&amp;D268,'NTG Ratio References'!A:F,4,0),1)</f>
        <v>0.84</v>
      </c>
      <c r="O268" s="15">
        <f>IFERROR(VLOOKUP(J268&amp;D268,'NTG Ratio References'!A:F,5,0),1)</f>
        <v>0.81599999999999995</v>
      </c>
      <c r="P268" s="97">
        <f t="shared" si="18"/>
        <v>0.89039999999999997</v>
      </c>
      <c r="Q268" s="97">
        <f t="shared" si="19"/>
        <v>3773.1839999999997</v>
      </c>
    </row>
    <row r="269" spans="1:17">
      <c r="A269" s="96" t="s">
        <v>525</v>
      </c>
      <c r="B269" s="96" t="s">
        <v>8</v>
      </c>
      <c r="C269" s="111" t="s">
        <v>1661</v>
      </c>
      <c r="D269" s="96" t="s">
        <v>55</v>
      </c>
      <c r="E269" s="111" t="s">
        <v>10</v>
      </c>
      <c r="F269" s="114">
        <v>43785.2</v>
      </c>
      <c r="G269" s="96" t="s">
        <v>526</v>
      </c>
      <c r="H269" s="96" t="s">
        <v>527</v>
      </c>
      <c r="I269" s="96" t="s">
        <v>12</v>
      </c>
      <c r="J269" s="116">
        <v>2019</v>
      </c>
      <c r="K269" s="11">
        <f>IF(D269="SAVE ON ENERGY RETROFIT PROGRAM",IF(VALUE(SUBSTITUTE(G269,"kW",""))=0,'IESO Reported Results'!M269*'NTG Ratio References'!$G$8,0),IF(D269="SAVE ON ENERGY ENERGY MANAGER PROGRAM",IF(VALUE(SUBSTITUTE(G269,"kW",""))=0,'IESO Reported Results'!M269*'NTG Ratio References'!$G$7,0),0))</f>
        <v>0</v>
      </c>
      <c r="L269" s="10">
        <f t="shared" si="16"/>
        <v>26.03</v>
      </c>
      <c r="M269" s="11">
        <f t="shared" si="17"/>
        <v>174477</v>
      </c>
      <c r="N269" s="15">
        <f>IFERROR(VLOOKUP(J269&amp;D269,'NTG Ratio References'!A:F,4,0),1)</f>
        <v>0.84</v>
      </c>
      <c r="O269" s="15">
        <f>IFERROR(VLOOKUP(J269&amp;D269,'NTG Ratio References'!A:F,5,0),1)</f>
        <v>0.81599999999999995</v>
      </c>
      <c r="P269" s="97">
        <f t="shared" si="18"/>
        <v>21.865200000000002</v>
      </c>
      <c r="Q269" s="97">
        <f t="shared" si="19"/>
        <v>142373.23199999999</v>
      </c>
    </row>
    <row r="270" spans="1:17">
      <c r="A270" s="96" t="s">
        <v>528</v>
      </c>
      <c r="B270" s="96" t="s">
        <v>8</v>
      </c>
      <c r="C270" s="111" t="s">
        <v>1661</v>
      </c>
      <c r="D270" s="96" t="s">
        <v>55</v>
      </c>
      <c r="E270" s="111" t="s">
        <v>10</v>
      </c>
      <c r="F270" s="114">
        <v>1000</v>
      </c>
      <c r="G270" s="96" t="s">
        <v>17</v>
      </c>
      <c r="H270" s="96" t="s">
        <v>15</v>
      </c>
      <c r="I270" s="96" t="s">
        <v>12</v>
      </c>
      <c r="J270" s="116">
        <v>2019</v>
      </c>
      <c r="K270" s="11">
        <f>IF(D270="SAVE ON ENERGY RETROFIT PROGRAM",IF(VALUE(SUBSTITUTE(G270,"kW",""))=0,'IESO Reported Results'!M270*'NTG Ratio References'!$G$8,0),IF(D270="SAVE ON ENERGY ENERGY MANAGER PROGRAM",IF(VALUE(SUBSTITUTE(G270,"kW",""))=0,'IESO Reported Results'!M270*'NTG Ratio References'!$G$7,0),0))</f>
        <v>0</v>
      </c>
      <c r="L270" s="10">
        <f t="shared" si="16"/>
        <v>0</v>
      </c>
      <c r="M270" s="11">
        <f t="shared" si="17"/>
        <v>0</v>
      </c>
      <c r="N270" s="15">
        <f>IFERROR(VLOOKUP(J270&amp;D270,'NTG Ratio References'!A:F,4,0),1)</f>
        <v>0.84</v>
      </c>
      <c r="O270" s="15">
        <f>IFERROR(VLOOKUP(J270&amp;D270,'NTG Ratio References'!A:F,5,0),1)</f>
        <v>0.81599999999999995</v>
      </c>
      <c r="P270" s="97">
        <f t="shared" si="18"/>
        <v>0</v>
      </c>
      <c r="Q270" s="97">
        <f t="shared" si="19"/>
        <v>0</v>
      </c>
    </row>
    <row r="271" spans="1:17">
      <c r="A271" s="96" t="s">
        <v>529</v>
      </c>
      <c r="B271" s="96" t="s">
        <v>8</v>
      </c>
      <c r="C271" s="111" t="s">
        <v>1661</v>
      </c>
      <c r="D271" s="96" t="s">
        <v>55</v>
      </c>
      <c r="E271" s="111" t="s">
        <v>10</v>
      </c>
      <c r="F271" s="114">
        <v>3060</v>
      </c>
      <c r="G271" s="96" t="s">
        <v>416</v>
      </c>
      <c r="H271" s="96" t="s">
        <v>530</v>
      </c>
      <c r="I271" s="96" t="s">
        <v>12</v>
      </c>
      <c r="J271" s="116">
        <v>2019</v>
      </c>
      <c r="K271" s="11">
        <f>IF(D271="SAVE ON ENERGY RETROFIT PROGRAM",IF(VALUE(SUBSTITUTE(G271,"kW",""))=0,'IESO Reported Results'!M271*'NTG Ratio References'!$G$8,0),IF(D271="SAVE ON ENERGY ENERGY MANAGER PROGRAM",IF(VALUE(SUBSTITUTE(G271,"kW",""))=0,'IESO Reported Results'!M271*'NTG Ratio References'!$G$7,0),0))</f>
        <v>0</v>
      </c>
      <c r="L271" s="10">
        <f t="shared" si="16"/>
        <v>6.9</v>
      </c>
      <c r="M271" s="11">
        <f t="shared" si="17"/>
        <v>28392</v>
      </c>
      <c r="N271" s="15">
        <f>IFERROR(VLOOKUP(J271&amp;D271,'NTG Ratio References'!A:F,4,0),1)</f>
        <v>0.84</v>
      </c>
      <c r="O271" s="15">
        <f>IFERROR(VLOOKUP(J271&amp;D271,'NTG Ratio References'!A:F,5,0),1)</f>
        <v>0.81599999999999995</v>
      </c>
      <c r="P271" s="97">
        <f t="shared" si="18"/>
        <v>5.7960000000000003</v>
      </c>
      <c r="Q271" s="97">
        <f t="shared" si="19"/>
        <v>23167.871999999999</v>
      </c>
    </row>
    <row r="272" spans="1:17">
      <c r="A272" s="96" t="s">
        <v>531</v>
      </c>
      <c r="B272" s="96" t="s">
        <v>8</v>
      </c>
      <c r="C272" s="111" t="s">
        <v>1661</v>
      </c>
      <c r="D272" s="96" t="s">
        <v>55</v>
      </c>
      <c r="E272" s="111" t="s">
        <v>10</v>
      </c>
      <c r="F272" s="114">
        <v>13720</v>
      </c>
      <c r="G272" s="96" t="s">
        <v>532</v>
      </c>
      <c r="H272" s="96" t="s">
        <v>533</v>
      </c>
      <c r="I272" s="96" t="s">
        <v>12</v>
      </c>
      <c r="J272" s="116">
        <v>2019</v>
      </c>
      <c r="K272" s="11">
        <f>IF(D272="SAVE ON ENERGY RETROFIT PROGRAM",IF(VALUE(SUBSTITUTE(G272,"kW",""))=0,'IESO Reported Results'!M272*'NTG Ratio References'!$G$8,0),IF(D272="SAVE ON ENERGY ENERGY MANAGER PROGRAM",IF(VALUE(SUBSTITUTE(G272,"kW",""))=0,'IESO Reported Results'!M272*'NTG Ratio References'!$G$7,0),0))</f>
        <v>0</v>
      </c>
      <c r="L272" s="10">
        <f t="shared" si="16"/>
        <v>19.600000000000001</v>
      </c>
      <c r="M272" s="11">
        <f t="shared" si="17"/>
        <v>90042</v>
      </c>
      <c r="N272" s="15">
        <f>IFERROR(VLOOKUP(J272&amp;D272,'NTG Ratio References'!A:F,4,0),1)</f>
        <v>0.84</v>
      </c>
      <c r="O272" s="15">
        <f>IFERROR(VLOOKUP(J272&amp;D272,'NTG Ratio References'!A:F,5,0),1)</f>
        <v>0.81599999999999995</v>
      </c>
      <c r="P272" s="97">
        <f t="shared" si="18"/>
        <v>16.464000000000002</v>
      </c>
      <c r="Q272" s="97">
        <f t="shared" si="19"/>
        <v>73474.271999999997</v>
      </c>
    </row>
    <row r="273" spans="1:17">
      <c r="A273" s="96" t="s">
        <v>534</v>
      </c>
      <c r="B273" s="96" t="s">
        <v>8</v>
      </c>
      <c r="C273" s="111" t="s">
        <v>1663</v>
      </c>
      <c r="D273" s="96" t="s">
        <v>55</v>
      </c>
      <c r="E273" s="111" t="s">
        <v>10</v>
      </c>
      <c r="F273" s="114">
        <v>7760</v>
      </c>
      <c r="G273" s="96" t="s">
        <v>230</v>
      </c>
      <c r="H273" s="96" t="s">
        <v>535</v>
      </c>
      <c r="I273" s="96" t="s">
        <v>12</v>
      </c>
      <c r="J273" s="116">
        <v>2019</v>
      </c>
      <c r="K273" s="11">
        <f>IF(D273="SAVE ON ENERGY RETROFIT PROGRAM",IF(VALUE(SUBSTITUTE(G273,"kW",""))=0,'IESO Reported Results'!M273*'NTG Ratio References'!$G$8,0),IF(D273="SAVE ON ENERGY ENERGY MANAGER PROGRAM",IF(VALUE(SUBSTITUTE(G273,"kW",""))=0,'IESO Reported Results'!M273*'NTG Ratio References'!$G$7,0),0))</f>
        <v>0</v>
      </c>
      <c r="L273" s="10">
        <f t="shared" si="16"/>
        <v>9.6999999999999993</v>
      </c>
      <c r="M273" s="11">
        <f t="shared" si="17"/>
        <v>29347</v>
      </c>
      <c r="N273" s="15">
        <f>IFERROR(VLOOKUP(J273&amp;D273,'NTG Ratio References'!A:F,4,0),1)</f>
        <v>0.84</v>
      </c>
      <c r="O273" s="15">
        <f>IFERROR(VLOOKUP(J273&amp;D273,'NTG Ratio References'!A:F,5,0),1)</f>
        <v>0.81599999999999995</v>
      </c>
      <c r="P273" s="97">
        <f t="shared" si="18"/>
        <v>8.1479999999999997</v>
      </c>
      <c r="Q273" s="97">
        <f t="shared" si="19"/>
        <v>23947.151999999998</v>
      </c>
    </row>
    <row r="274" spans="1:17">
      <c r="A274" s="96" t="s">
        <v>536</v>
      </c>
      <c r="B274" s="96" t="s">
        <v>8</v>
      </c>
      <c r="C274" s="111" t="s">
        <v>1661</v>
      </c>
      <c r="D274" s="96" t="s">
        <v>55</v>
      </c>
      <c r="E274" s="111" t="s">
        <v>10</v>
      </c>
      <c r="F274" s="114">
        <v>229.18</v>
      </c>
      <c r="G274" s="96" t="s">
        <v>17</v>
      </c>
      <c r="H274" s="96" t="s">
        <v>15</v>
      </c>
      <c r="I274" s="96" t="s">
        <v>12</v>
      </c>
      <c r="J274" s="116">
        <v>2019</v>
      </c>
      <c r="K274" s="11">
        <f>IF(D274="SAVE ON ENERGY RETROFIT PROGRAM",IF(VALUE(SUBSTITUTE(G274,"kW",""))=0,'IESO Reported Results'!M274*'NTG Ratio References'!$G$8,0),IF(D274="SAVE ON ENERGY ENERGY MANAGER PROGRAM",IF(VALUE(SUBSTITUTE(G274,"kW",""))=0,'IESO Reported Results'!M274*'NTG Ratio References'!$G$7,0),0))</f>
        <v>0</v>
      </c>
      <c r="L274" s="10">
        <f t="shared" si="16"/>
        <v>0</v>
      </c>
      <c r="M274" s="11">
        <f t="shared" si="17"/>
        <v>0</v>
      </c>
      <c r="N274" s="15">
        <f>IFERROR(VLOOKUP(J274&amp;D274,'NTG Ratio References'!A:F,4,0),1)</f>
        <v>0.84</v>
      </c>
      <c r="O274" s="15">
        <f>IFERROR(VLOOKUP(J274&amp;D274,'NTG Ratio References'!A:F,5,0),1)</f>
        <v>0.81599999999999995</v>
      </c>
      <c r="P274" s="97">
        <f t="shared" si="18"/>
        <v>0</v>
      </c>
      <c r="Q274" s="97">
        <f t="shared" si="19"/>
        <v>0</v>
      </c>
    </row>
    <row r="275" spans="1:17">
      <c r="A275" s="96" t="s">
        <v>537</v>
      </c>
      <c r="B275" s="96" t="s">
        <v>8</v>
      </c>
      <c r="C275" s="111" t="s">
        <v>1661</v>
      </c>
      <c r="D275" s="96" t="s">
        <v>55</v>
      </c>
      <c r="E275" s="111" t="s">
        <v>10</v>
      </c>
      <c r="F275" s="114">
        <v>600</v>
      </c>
      <c r="G275" s="96" t="s">
        <v>17</v>
      </c>
      <c r="H275" s="96" t="s">
        <v>191</v>
      </c>
      <c r="I275" s="96" t="s">
        <v>12</v>
      </c>
      <c r="J275" s="116">
        <v>2019</v>
      </c>
      <c r="K275" s="11">
        <f>IF(D275="SAVE ON ENERGY RETROFIT PROGRAM",IF(VALUE(SUBSTITUTE(G275,"kW",""))=0,'IESO Reported Results'!M275*'NTG Ratio References'!$G$8,0),IF(D275="SAVE ON ENERGY ENERGY MANAGER PROGRAM",IF(VALUE(SUBSTITUTE(G275,"kW",""))=0,'IESO Reported Results'!M275*'NTG Ratio References'!$G$7,0),0))</f>
        <v>1.1189534439544804</v>
      </c>
      <c r="L275" s="10">
        <f t="shared" si="16"/>
        <v>1.1189534439544804</v>
      </c>
      <c r="M275" s="11">
        <f t="shared" si="17"/>
        <v>6720</v>
      </c>
      <c r="N275" s="15">
        <f>IFERROR(VLOOKUP(J275&amp;D275,'NTG Ratio References'!A:F,4,0),1)</f>
        <v>0.84</v>
      </c>
      <c r="O275" s="15">
        <f>IFERROR(VLOOKUP(J275&amp;D275,'NTG Ratio References'!A:F,5,0),1)</f>
        <v>0.81599999999999995</v>
      </c>
      <c r="P275" s="97">
        <f t="shared" si="18"/>
        <v>0.93992089292176351</v>
      </c>
      <c r="Q275" s="97">
        <f t="shared" si="19"/>
        <v>5483.5199999999995</v>
      </c>
    </row>
    <row r="276" spans="1:17">
      <c r="A276" s="96" t="s">
        <v>538</v>
      </c>
      <c r="B276" s="96" t="s">
        <v>8</v>
      </c>
      <c r="C276" s="111" t="s">
        <v>1661</v>
      </c>
      <c r="D276" s="96" t="s">
        <v>55</v>
      </c>
      <c r="E276" s="111" t="s">
        <v>10</v>
      </c>
      <c r="F276" s="114">
        <v>17360</v>
      </c>
      <c r="G276" s="96" t="s">
        <v>539</v>
      </c>
      <c r="H276" s="96" t="s">
        <v>540</v>
      </c>
      <c r="I276" s="96" t="s">
        <v>12</v>
      </c>
      <c r="J276" s="116">
        <v>2019</v>
      </c>
      <c r="K276" s="11">
        <f>IF(D276="SAVE ON ENERGY RETROFIT PROGRAM",IF(VALUE(SUBSTITUTE(G276,"kW",""))=0,'IESO Reported Results'!M276*'NTG Ratio References'!$G$8,0),IF(D276="SAVE ON ENERGY ENERGY MANAGER PROGRAM",IF(VALUE(SUBSTITUTE(G276,"kW",""))=0,'IESO Reported Results'!M276*'NTG Ratio References'!$G$7,0),0))</f>
        <v>0</v>
      </c>
      <c r="L276" s="10">
        <f t="shared" si="16"/>
        <v>21.7</v>
      </c>
      <c r="M276" s="11">
        <f t="shared" si="17"/>
        <v>16197</v>
      </c>
      <c r="N276" s="15">
        <f>IFERROR(VLOOKUP(J276&amp;D276,'NTG Ratio References'!A:F,4,0),1)</f>
        <v>0.84</v>
      </c>
      <c r="O276" s="15">
        <f>IFERROR(VLOOKUP(J276&amp;D276,'NTG Ratio References'!A:F,5,0),1)</f>
        <v>0.81599999999999995</v>
      </c>
      <c r="P276" s="97">
        <f t="shared" si="18"/>
        <v>18.227999999999998</v>
      </c>
      <c r="Q276" s="97">
        <f t="shared" si="19"/>
        <v>13216.751999999999</v>
      </c>
    </row>
    <row r="277" spans="1:17">
      <c r="A277" s="111" t="s">
        <v>1769</v>
      </c>
      <c r="B277" s="111" t="s">
        <v>8</v>
      </c>
      <c r="C277" s="111" t="s">
        <v>1662</v>
      </c>
      <c r="D277" s="96" t="s">
        <v>55</v>
      </c>
      <c r="E277" s="111" t="s">
        <v>10</v>
      </c>
      <c r="F277" s="114">
        <v>6091.1</v>
      </c>
      <c r="G277" s="96" t="s">
        <v>17</v>
      </c>
      <c r="H277" s="96" t="s">
        <v>15</v>
      </c>
      <c r="I277" s="96" t="s">
        <v>12</v>
      </c>
      <c r="J277" s="116">
        <v>2019</v>
      </c>
      <c r="K277" s="11">
        <f>IF(D277="SAVE ON ENERGY RETROFIT PROGRAM",IF(VALUE(SUBSTITUTE(G277,"kW",""))=0,'IESO Reported Results'!M277*'NTG Ratio References'!$G$8,0),IF(D277="SAVE ON ENERGY ENERGY MANAGER PROGRAM",IF(VALUE(SUBSTITUTE(G277,"kW",""))=0,'IESO Reported Results'!M277*'NTG Ratio References'!$G$7,0),0))</f>
        <v>0</v>
      </c>
      <c r="L277" s="10">
        <f t="shared" si="16"/>
        <v>0</v>
      </c>
      <c r="M277" s="11">
        <f t="shared" si="17"/>
        <v>0</v>
      </c>
      <c r="N277" s="15">
        <f>IFERROR(VLOOKUP(J277&amp;D277,'NTG Ratio References'!A:F,4,0),1)</f>
        <v>0.84</v>
      </c>
      <c r="O277" s="15">
        <f>IFERROR(VLOOKUP(J277&amp;D277,'NTG Ratio References'!A:F,5,0),1)</f>
        <v>0.81599999999999995</v>
      </c>
      <c r="P277" s="97">
        <f t="shared" si="18"/>
        <v>0</v>
      </c>
      <c r="Q277" s="97">
        <f t="shared" si="19"/>
        <v>0</v>
      </c>
    </row>
    <row r="278" spans="1:17">
      <c r="A278" s="96" t="s">
        <v>541</v>
      </c>
      <c r="B278" s="96" t="s">
        <v>8</v>
      </c>
      <c r="C278" s="111" t="s">
        <v>1865</v>
      </c>
      <c r="D278" s="96" t="s">
        <v>55</v>
      </c>
      <c r="E278" s="111" t="s">
        <v>10</v>
      </c>
      <c r="F278" s="114">
        <v>936.5</v>
      </c>
      <c r="G278" s="96" t="s">
        <v>542</v>
      </c>
      <c r="H278" s="96" t="s">
        <v>543</v>
      </c>
      <c r="I278" s="96" t="s">
        <v>12</v>
      </c>
      <c r="J278" s="116">
        <v>2019</v>
      </c>
      <c r="K278" s="11">
        <f>IF(D278="SAVE ON ENERGY RETROFIT PROGRAM",IF(VALUE(SUBSTITUTE(G278,"kW",""))=0,'IESO Reported Results'!M278*'NTG Ratio References'!$G$8,0),IF(D278="SAVE ON ENERGY ENERGY MANAGER PROGRAM",IF(VALUE(SUBSTITUTE(G278,"kW",""))=0,'IESO Reported Results'!M278*'NTG Ratio References'!$G$7,0),0))</f>
        <v>0</v>
      </c>
      <c r="L278" s="10">
        <f t="shared" si="16"/>
        <v>2.14</v>
      </c>
      <c r="M278" s="11">
        <f t="shared" si="17"/>
        <v>18730</v>
      </c>
      <c r="N278" s="15">
        <f>IFERROR(VLOOKUP(J278&amp;D278,'NTG Ratio References'!A:F,4,0),1)</f>
        <v>0.84</v>
      </c>
      <c r="O278" s="15">
        <f>IFERROR(VLOOKUP(J278&amp;D278,'NTG Ratio References'!A:F,5,0),1)</f>
        <v>0.81599999999999995</v>
      </c>
      <c r="P278" s="97">
        <f t="shared" si="18"/>
        <v>1.7976000000000001</v>
      </c>
      <c r="Q278" s="97">
        <f t="shared" si="19"/>
        <v>15283.679999999998</v>
      </c>
    </row>
    <row r="279" spans="1:17">
      <c r="A279" s="96" t="s">
        <v>544</v>
      </c>
      <c r="B279" s="96" t="s">
        <v>8</v>
      </c>
      <c r="C279" s="111" t="s">
        <v>1661</v>
      </c>
      <c r="D279" s="96" t="s">
        <v>55</v>
      </c>
      <c r="E279" s="111" t="s">
        <v>10</v>
      </c>
      <c r="F279" s="114">
        <v>250</v>
      </c>
      <c r="G279" s="96" t="s">
        <v>17</v>
      </c>
      <c r="H279" s="96" t="s">
        <v>15</v>
      </c>
      <c r="I279" s="96" t="s">
        <v>12</v>
      </c>
      <c r="J279" s="116">
        <v>2019</v>
      </c>
      <c r="K279" s="11">
        <f>IF(D279="SAVE ON ENERGY RETROFIT PROGRAM",IF(VALUE(SUBSTITUTE(G279,"kW",""))=0,'IESO Reported Results'!M279*'NTG Ratio References'!$G$8,0),IF(D279="SAVE ON ENERGY ENERGY MANAGER PROGRAM",IF(VALUE(SUBSTITUTE(G279,"kW",""))=0,'IESO Reported Results'!M279*'NTG Ratio References'!$G$7,0),0))</f>
        <v>0</v>
      </c>
      <c r="L279" s="10">
        <f t="shared" si="16"/>
        <v>0</v>
      </c>
      <c r="M279" s="11">
        <f t="shared" si="17"/>
        <v>0</v>
      </c>
      <c r="N279" s="15">
        <f>IFERROR(VLOOKUP(J279&amp;D279,'NTG Ratio References'!A:F,4,0),1)</f>
        <v>0.84</v>
      </c>
      <c r="O279" s="15">
        <f>IFERROR(VLOOKUP(J279&amp;D279,'NTG Ratio References'!A:F,5,0),1)</f>
        <v>0.81599999999999995</v>
      </c>
      <c r="P279" s="97">
        <f t="shared" si="18"/>
        <v>0</v>
      </c>
      <c r="Q279" s="97">
        <f t="shared" si="19"/>
        <v>0</v>
      </c>
    </row>
    <row r="280" spans="1:17">
      <c r="A280" s="96" t="s">
        <v>545</v>
      </c>
      <c r="B280" s="96" t="s">
        <v>8</v>
      </c>
      <c r="C280" s="111" t="s">
        <v>1661</v>
      </c>
      <c r="D280" s="96" t="s">
        <v>55</v>
      </c>
      <c r="E280" s="111" t="s">
        <v>10</v>
      </c>
      <c r="F280" s="114">
        <v>330</v>
      </c>
      <c r="G280" s="96" t="s">
        <v>17</v>
      </c>
      <c r="H280" s="96" t="s">
        <v>546</v>
      </c>
      <c r="I280" s="96" t="s">
        <v>12</v>
      </c>
      <c r="J280" s="116">
        <v>2019</v>
      </c>
      <c r="K280" s="11">
        <f>IF(D280="SAVE ON ENERGY RETROFIT PROGRAM",IF(VALUE(SUBSTITUTE(G280,"kW",""))=0,'IESO Reported Results'!M280*'NTG Ratio References'!$G$8,0),IF(D280="SAVE ON ENERGY ENERGY MANAGER PROGRAM",IF(VALUE(SUBSTITUTE(G280,"kW",""))=0,'IESO Reported Results'!M280*'NTG Ratio References'!$G$7,0),0))</f>
        <v>0.60843093515024871</v>
      </c>
      <c r="L280" s="10">
        <f t="shared" si="16"/>
        <v>0.60843093515024871</v>
      </c>
      <c r="M280" s="11">
        <f t="shared" si="17"/>
        <v>3654</v>
      </c>
      <c r="N280" s="15">
        <f>IFERROR(VLOOKUP(J280&amp;D280,'NTG Ratio References'!A:F,4,0),1)</f>
        <v>0.84</v>
      </c>
      <c r="O280" s="15">
        <f>IFERROR(VLOOKUP(J280&amp;D280,'NTG Ratio References'!A:F,5,0),1)</f>
        <v>0.81599999999999995</v>
      </c>
      <c r="P280" s="97">
        <f t="shared" si="18"/>
        <v>0.51108198552620887</v>
      </c>
      <c r="Q280" s="97">
        <f t="shared" si="19"/>
        <v>2981.6639999999998</v>
      </c>
    </row>
    <row r="281" spans="1:17">
      <c r="A281" s="96" t="s">
        <v>547</v>
      </c>
      <c r="B281" s="96" t="s">
        <v>8</v>
      </c>
      <c r="C281" s="111" t="s">
        <v>1865</v>
      </c>
      <c r="D281" s="96" t="s">
        <v>55</v>
      </c>
      <c r="E281" s="111" t="s">
        <v>10</v>
      </c>
      <c r="F281" s="114">
        <v>600</v>
      </c>
      <c r="G281" s="96" t="s">
        <v>548</v>
      </c>
      <c r="H281" s="96" t="s">
        <v>549</v>
      </c>
      <c r="I281" s="96" t="s">
        <v>12</v>
      </c>
      <c r="J281" s="116">
        <v>2019</v>
      </c>
      <c r="K281" s="11">
        <f>IF(D281="SAVE ON ENERGY RETROFIT PROGRAM",IF(VALUE(SUBSTITUTE(G281,"kW",""))=0,'IESO Reported Results'!M281*'NTG Ratio References'!$G$8,0),IF(D281="SAVE ON ENERGY ENERGY MANAGER PROGRAM",IF(VALUE(SUBSTITUTE(G281,"kW",""))=0,'IESO Reported Results'!M281*'NTG Ratio References'!$G$7,0),0))</f>
        <v>0</v>
      </c>
      <c r="L281" s="10">
        <f t="shared" si="16"/>
        <v>0.35</v>
      </c>
      <c r="M281" s="11">
        <f t="shared" si="17"/>
        <v>1612</v>
      </c>
      <c r="N281" s="15">
        <f>IFERROR(VLOOKUP(J281&amp;D281,'NTG Ratio References'!A:F,4,0),1)</f>
        <v>0.84</v>
      </c>
      <c r="O281" s="15">
        <f>IFERROR(VLOOKUP(J281&amp;D281,'NTG Ratio References'!A:F,5,0),1)</f>
        <v>0.81599999999999995</v>
      </c>
      <c r="P281" s="97">
        <f t="shared" si="18"/>
        <v>0.29399999999999998</v>
      </c>
      <c r="Q281" s="97">
        <f t="shared" si="19"/>
        <v>1315.3919999999998</v>
      </c>
    </row>
    <row r="282" spans="1:17">
      <c r="A282" s="96" t="s">
        <v>550</v>
      </c>
      <c r="B282" s="96" t="s">
        <v>8</v>
      </c>
      <c r="C282" s="111" t="s">
        <v>1661</v>
      </c>
      <c r="D282" s="96" t="s">
        <v>55</v>
      </c>
      <c r="E282" s="111" t="s">
        <v>10</v>
      </c>
      <c r="F282" s="114">
        <v>2120</v>
      </c>
      <c r="G282" s="96" t="s">
        <v>551</v>
      </c>
      <c r="H282" s="96" t="s">
        <v>552</v>
      </c>
      <c r="I282" s="96" t="s">
        <v>12</v>
      </c>
      <c r="J282" s="116">
        <v>2019</v>
      </c>
      <c r="K282" s="11">
        <f>IF(D282="SAVE ON ENERGY RETROFIT PROGRAM",IF(VALUE(SUBSTITUTE(G282,"kW",""))=0,'IESO Reported Results'!M282*'NTG Ratio References'!$G$8,0),IF(D282="SAVE ON ENERGY ENERGY MANAGER PROGRAM",IF(VALUE(SUBSTITUTE(G282,"kW",""))=0,'IESO Reported Results'!M282*'NTG Ratio References'!$G$7,0),0))</f>
        <v>0</v>
      </c>
      <c r="L282" s="10">
        <f t="shared" si="16"/>
        <v>2.4900000000000002</v>
      </c>
      <c r="M282" s="11">
        <f t="shared" si="17"/>
        <v>12405</v>
      </c>
      <c r="N282" s="15">
        <f>IFERROR(VLOOKUP(J282&amp;D282,'NTG Ratio References'!A:F,4,0),1)</f>
        <v>0.84</v>
      </c>
      <c r="O282" s="15">
        <f>IFERROR(VLOOKUP(J282&amp;D282,'NTG Ratio References'!A:F,5,0),1)</f>
        <v>0.81599999999999995</v>
      </c>
      <c r="P282" s="97">
        <f t="shared" si="18"/>
        <v>2.0916000000000001</v>
      </c>
      <c r="Q282" s="97">
        <f t="shared" si="19"/>
        <v>10122.48</v>
      </c>
    </row>
    <row r="283" spans="1:17">
      <c r="A283" s="96" t="s">
        <v>553</v>
      </c>
      <c r="B283" s="96" t="s">
        <v>8</v>
      </c>
      <c r="C283" s="111" t="s">
        <v>1661</v>
      </c>
      <c r="D283" s="96" t="s">
        <v>55</v>
      </c>
      <c r="E283" s="111" t="s">
        <v>10</v>
      </c>
      <c r="F283" s="114">
        <v>17413</v>
      </c>
      <c r="G283" s="96" t="s">
        <v>17</v>
      </c>
      <c r="H283" s="96" t="s">
        <v>15</v>
      </c>
      <c r="I283" s="96" t="s">
        <v>12</v>
      </c>
      <c r="J283" s="116">
        <v>2019</v>
      </c>
      <c r="K283" s="11">
        <f>IF(D283="SAVE ON ENERGY RETROFIT PROGRAM",IF(VALUE(SUBSTITUTE(G283,"kW",""))=0,'IESO Reported Results'!M283*'NTG Ratio References'!$G$8,0),IF(D283="SAVE ON ENERGY ENERGY MANAGER PROGRAM",IF(VALUE(SUBSTITUTE(G283,"kW",""))=0,'IESO Reported Results'!M283*'NTG Ratio References'!$G$7,0),0))</f>
        <v>0</v>
      </c>
      <c r="L283" s="10">
        <f t="shared" ref="L283:L346" si="20">VALUE(SUBSTITUTE(G283,"kW",""))+K283</f>
        <v>0</v>
      </c>
      <c r="M283" s="11">
        <f t="shared" ref="M283:M346" si="21">VALUE(SUBSTITUTE(H283,"kWh",""))</f>
        <v>0</v>
      </c>
      <c r="N283" s="15">
        <f>IFERROR(VLOOKUP(J283&amp;D283,'NTG Ratio References'!A:F,4,0),1)</f>
        <v>0.84</v>
      </c>
      <c r="O283" s="15">
        <f>IFERROR(VLOOKUP(J283&amp;D283,'NTG Ratio References'!A:F,5,0),1)</f>
        <v>0.81599999999999995</v>
      </c>
      <c r="P283" s="97">
        <f t="shared" ref="P283:P346" si="22">N283*L283</f>
        <v>0</v>
      </c>
      <c r="Q283" s="97">
        <f t="shared" ref="Q283:Q346" si="23">O283*M283</f>
        <v>0</v>
      </c>
    </row>
    <row r="284" spans="1:17">
      <c r="A284" s="96" t="s">
        <v>554</v>
      </c>
      <c r="B284" s="96" t="s">
        <v>8</v>
      </c>
      <c r="C284" s="111" t="s">
        <v>1661</v>
      </c>
      <c r="D284" s="96" t="s">
        <v>55</v>
      </c>
      <c r="E284" s="111" t="s">
        <v>10</v>
      </c>
      <c r="F284" s="114">
        <v>504</v>
      </c>
      <c r="G284" s="96" t="s">
        <v>555</v>
      </c>
      <c r="H284" s="96" t="s">
        <v>556</v>
      </c>
      <c r="I284" s="96" t="s">
        <v>12</v>
      </c>
      <c r="J284" s="116">
        <v>2019</v>
      </c>
      <c r="K284" s="11">
        <f>IF(D284="SAVE ON ENERGY RETROFIT PROGRAM",IF(VALUE(SUBSTITUTE(G284,"kW",""))=0,'IESO Reported Results'!M284*'NTG Ratio References'!$G$8,0),IF(D284="SAVE ON ENERGY ENERGY MANAGER PROGRAM",IF(VALUE(SUBSTITUTE(G284,"kW",""))=0,'IESO Reported Results'!M284*'NTG Ratio References'!$G$7,0),0))</f>
        <v>0</v>
      </c>
      <c r="L284" s="10">
        <f t="shared" si="20"/>
        <v>0.72</v>
      </c>
      <c r="M284" s="11">
        <f t="shared" si="21"/>
        <v>3308</v>
      </c>
      <c r="N284" s="15">
        <f>IFERROR(VLOOKUP(J284&amp;D284,'NTG Ratio References'!A:F,4,0),1)</f>
        <v>0.84</v>
      </c>
      <c r="O284" s="15">
        <f>IFERROR(VLOOKUP(J284&amp;D284,'NTG Ratio References'!A:F,5,0),1)</f>
        <v>0.81599999999999995</v>
      </c>
      <c r="P284" s="97">
        <f t="shared" si="22"/>
        <v>0.6048</v>
      </c>
      <c r="Q284" s="97">
        <f t="shared" si="23"/>
        <v>2699.328</v>
      </c>
    </row>
    <row r="285" spans="1:17">
      <c r="A285" s="96" t="s">
        <v>557</v>
      </c>
      <c r="B285" s="96" t="s">
        <v>8</v>
      </c>
      <c r="C285" s="111" t="s">
        <v>1661</v>
      </c>
      <c r="D285" s="96" t="s">
        <v>55</v>
      </c>
      <c r="E285" s="111" t="s">
        <v>10</v>
      </c>
      <c r="F285" s="114">
        <v>1100</v>
      </c>
      <c r="G285" s="96" t="s">
        <v>17</v>
      </c>
      <c r="H285" s="96" t="s">
        <v>558</v>
      </c>
      <c r="I285" s="96" t="s">
        <v>12</v>
      </c>
      <c r="J285" s="116">
        <v>2019</v>
      </c>
      <c r="K285" s="11">
        <f>IF(D285="SAVE ON ENERGY RETROFIT PROGRAM",IF(VALUE(SUBSTITUTE(G285,"kW",""))=0,'IESO Reported Results'!M285*'NTG Ratio References'!$G$8,0),IF(D285="SAVE ON ENERGY ENERGY MANAGER PROGRAM",IF(VALUE(SUBSTITUTE(G285,"kW",""))=0,'IESO Reported Results'!M285*'NTG Ratio References'!$G$7,0),0))</f>
        <v>2.0281031171674955</v>
      </c>
      <c r="L285" s="10">
        <f t="shared" si="20"/>
        <v>2.0281031171674955</v>
      </c>
      <c r="M285" s="11">
        <f t="shared" si="21"/>
        <v>12180</v>
      </c>
      <c r="N285" s="15">
        <f>IFERROR(VLOOKUP(J285&amp;D285,'NTG Ratio References'!A:F,4,0),1)</f>
        <v>0.84</v>
      </c>
      <c r="O285" s="15">
        <f>IFERROR(VLOOKUP(J285&amp;D285,'NTG Ratio References'!A:F,5,0),1)</f>
        <v>0.81599999999999995</v>
      </c>
      <c r="P285" s="97">
        <f t="shared" si="22"/>
        <v>1.7036066184206962</v>
      </c>
      <c r="Q285" s="97">
        <f t="shared" si="23"/>
        <v>9938.8799999999992</v>
      </c>
    </row>
    <row r="286" spans="1:17">
      <c r="A286" s="96" t="s">
        <v>559</v>
      </c>
      <c r="B286" s="96" t="s">
        <v>8</v>
      </c>
      <c r="C286" s="111" t="s">
        <v>1663</v>
      </c>
      <c r="D286" s="96" t="s">
        <v>55</v>
      </c>
      <c r="E286" s="111" t="s">
        <v>10</v>
      </c>
      <c r="F286" s="114">
        <v>439.04</v>
      </c>
      <c r="G286" s="96" t="s">
        <v>17</v>
      </c>
      <c r="H286" s="96" t="s">
        <v>15</v>
      </c>
      <c r="I286" s="96" t="s">
        <v>12</v>
      </c>
      <c r="J286" s="116">
        <v>2019</v>
      </c>
      <c r="K286" s="11">
        <f>IF(D286="SAVE ON ENERGY RETROFIT PROGRAM",IF(VALUE(SUBSTITUTE(G286,"kW",""))=0,'IESO Reported Results'!M286*'NTG Ratio References'!$G$8,0),IF(D286="SAVE ON ENERGY ENERGY MANAGER PROGRAM",IF(VALUE(SUBSTITUTE(G286,"kW",""))=0,'IESO Reported Results'!M286*'NTG Ratio References'!$G$7,0),0))</f>
        <v>0</v>
      </c>
      <c r="L286" s="10">
        <f t="shared" si="20"/>
        <v>0</v>
      </c>
      <c r="M286" s="11">
        <f t="shared" si="21"/>
        <v>0</v>
      </c>
      <c r="N286" s="15">
        <f>IFERROR(VLOOKUP(J286&amp;D286,'NTG Ratio References'!A:F,4,0),1)</f>
        <v>0.84</v>
      </c>
      <c r="O286" s="15">
        <f>IFERROR(VLOOKUP(J286&amp;D286,'NTG Ratio References'!A:F,5,0),1)</f>
        <v>0.81599999999999995</v>
      </c>
      <c r="P286" s="97">
        <f t="shared" si="22"/>
        <v>0</v>
      </c>
      <c r="Q286" s="97">
        <f t="shared" si="23"/>
        <v>0</v>
      </c>
    </row>
    <row r="287" spans="1:17">
      <c r="A287" s="96" t="s">
        <v>560</v>
      </c>
      <c r="B287" s="96" t="s">
        <v>8</v>
      </c>
      <c r="C287" s="111" t="s">
        <v>1661</v>
      </c>
      <c r="D287" s="96" t="s">
        <v>55</v>
      </c>
      <c r="E287" s="111" t="s">
        <v>10</v>
      </c>
      <c r="F287" s="114">
        <v>640</v>
      </c>
      <c r="G287" s="96" t="s">
        <v>17</v>
      </c>
      <c r="H287" s="96" t="s">
        <v>15</v>
      </c>
      <c r="I287" s="96" t="s">
        <v>12</v>
      </c>
      <c r="J287" s="116">
        <v>2019</v>
      </c>
      <c r="K287" s="11">
        <f>IF(D287="SAVE ON ENERGY RETROFIT PROGRAM",IF(VALUE(SUBSTITUTE(G287,"kW",""))=0,'IESO Reported Results'!M287*'NTG Ratio References'!$G$8,0),IF(D287="SAVE ON ENERGY ENERGY MANAGER PROGRAM",IF(VALUE(SUBSTITUTE(G287,"kW",""))=0,'IESO Reported Results'!M287*'NTG Ratio References'!$G$7,0),0))</f>
        <v>0</v>
      </c>
      <c r="L287" s="10">
        <f t="shared" si="20"/>
        <v>0</v>
      </c>
      <c r="M287" s="11">
        <f t="shared" si="21"/>
        <v>0</v>
      </c>
      <c r="N287" s="15">
        <f>IFERROR(VLOOKUP(J287&amp;D287,'NTG Ratio References'!A:F,4,0),1)</f>
        <v>0.84</v>
      </c>
      <c r="O287" s="15">
        <f>IFERROR(VLOOKUP(J287&amp;D287,'NTG Ratio References'!A:F,5,0),1)</f>
        <v>0.81599999999999995</v>
      </c>
      <c r="P287" s="97">
        <f t="shared" si="22"/>
        <v>0</v>
      </c>
      <c r="Q287" s="97">
        <f t="shared" si="23"/>
        <v>0</v>
      </c>
    </row>
    <row r="288" spans="1:17">
      <c r="A288" s="96" t="s">
        <v>561</v>
      </c>
      <c r="B288" s="96" t="s">
        <v>8</v>
      </c>
      <c r="C288" s="111" t="s">
        <v>1662</v>
      </c>
      <c r="D288" s="96" t="s">
        <v>55</v>
      </c>
      <c r="E288" s="111" t="s">
        <v>10</v>
      </c>
      <c r="F288" s="114">
        <v>1651.65</v>
      </c>
      <c r="G288" s="96" t="s">
        <v>562</v>
      </c>
      <c r="H288" s="96" t="s">
        <v>563</v>
      </c>
      <c r="I288" s="96" t="s">
        <v>12</v>
      </c>
      <c r="J288" s="116">
        <v>2019</v>
      </c>
      <c r="K288" s="11">
        <f>IF(D288="SAVE ON ENERGY RETROFIT PROGRAM",IF(VALUE(SUBSTITUTE(G288,"kW",""))=0,'IESO Reported Results'!M288*'NTG Ratio References'!$G$8,0),IF(D288="SAVE ON ENERGY ENERGY MANAGER PROGRAM",IF(VALUE(SUBSTITUTE(G288,"kW",""))=0,'IESO Reported Results'!M288*'NTG Ratio References'!$G$7,0),0))</f>
        <v>0</v>
      </c>
      <c r="L288" s="10">
        <f t="shared" si="20"/>
        <v>1.67</v>
      </c>
      <c r="M288" s="11">
        <f t="shared" si="21"/>
        <v>26772</v>
      </c>
      <c r="N288" s="15">
        <f>IFERROR(VLOOKUP(J288&amp;D288,'NTG Ratio References'!A:F,4,0),1)</f>
        <v>0.84</v>
      </c>
      <c r="O288" s="15">
        <f>IFERROR(VLOOKUP(J288&amp;D288,'NTG Ratio References'!A:F,5,0),1)</f>
        <v>0.81599999999999995</v>
      </c>
      <c r="P288" s="97">
        <f t="shared" si="22"/>
        <v>1.4027999999999998</v>
      </c>
      <c r="Q288" s="97">
        <f t="shared" si="23"/>
        <v>21845.951999999997</v>
      </c>
    </row>
    <row r="289" spans="1:17">
      <c r="A289" s="96" t="s">
        <v>564</v>
      </c>
      <c r="B289" s="96" t="s">
        <v>8</v>
      </c>
      <c r="C289" s="111" t="s">
        <v>1661</v>
      </c>
      <c r="D289" s="96" t="s">
        <v>55</v>
      </c>
      <c r="E289" s="111" t="s">
        <v>10</v>
      </c>
      <c r="F289" s="114">
        <v>600</v>
      </c>
      <c r="G289" s="96" t="s">
        <v>386</v>
      </c>
      <c r="H289" s="96" t="s">
        <v>565</v>
      </c>
      <c r="I289" s="96" t="s">
        <v>12</v>
      </c>
      <c r="J289" s="116">
        <v>2019</v>
      </c>
      <c r="K289" s="11">
        <f>IF(D289="SAVE ON ENERGY RETROFIT PROGRAM",IF(VALUE(SUBSTITUTE(G289,"kW",""))=0,'IESO Reported Results'!M289*'NTG Ratio References'!$G$8,0),IF(D289="SAVE ON ENERGY ENERGY MANAGER PROGRAM",IF(VALUE(SUBSTITUTE(G289,"kW",""))=0,'IESO Reported Results'!M289*'NTG Ratio References'!$G$7,0),0))</f>
        <v>0</v>
      </c>
      <c r="L289" s="10">
        <f t="shared" si="20"/>
        <v>0.37</v>
      </c>
      <c r="M289" s="11">
        <f t="shared" si="21"/>
        <v>1720</v>
      </c>
      <c r="N289" s="15">
        <f>IFERROR(VLOOKUP(J289&amp;D289,'NTG Ratio References'!A:F,4,0),1)</f>
        <v>0.84</v>
      </c>
      <c r="O289" s="15">
        <f>IFERROR(VLOOKUP(J289&amp;D289,'NTG Ratio References'!A:F,5,0),1)</f>
        <v>0.81599999999999995</v>
      </c>
      <c r="P289" s="97">
        <f t="shared" si="22"/>
        <v>0.31079999999999997</v>
      </c>
      <c r="Q289" s="97">
        <f t="shared" si="23"/>
        <v>1403.52</v>
      </c>
    </row>
    <row r="290" spans="1:17">
      <c r="A290" s="96" t="s">
        <v>566</v>
      </c>
      <c r="B290" s="96" t="s">
        <v>8</v>
      </c>
      <c r="C290" s="111" t="s">
        <v>1662</v>
      </c>
      <c r="D290" s="96" t="s">
        <v>55</v>
      </c>
      <c r="E290" s="111" t="s">
        <v>10</v>
      </c>
      <c r="F290" s="114">
        <v>1176</v>
      </c>
      <c r="G290" s="96" t="s">
        <v>17</v>
      </c>
      <c r="H290" s="96" t="s">
        <v>15</v>
      </c>
      <c r="I290" s="96" t="s">
        <v>12</v>
      </c>
      <c r="J290" s="116">
        <v>2019</v>
      </c>
      <c r="K290" s="11">
        <f>IF(D290="SAVE ON ENERGY RETROFIT PROGRAM",IF(VALUE(SUBSTITUTE(G290,"kW",""))=0,'IESO Reported Results'!M290*'NTG Ratio References'!$G$8,0),IF(D290="SAVE ON ENERGY ENERGY MANAGER PROGRAM",IF(VALUE(SUBSTITUTE(G290,"kW",""))=0,'IESO Reported Results'!M290*'NTG Ratio References'!$G$7,0),0))</f>
        <v>0</v>
      </c>
      <c r="L290" s="10">
        <f t="shared" si="20"/>
        <v>0</v>
      </c>
      <c r="M290" s="11">
        <f t="shared" si="21"/>
        <v>0</v>
      </c>
      <c r="N290" s="15">
        <f>IFERROR(VLOOKUP(J290&amp;D290,'NTG Ratio References'!A:F,4,0),1)</f>
        <v>0.84</v>
      </c>
      <c r="O290" s="15">
        <f>IFERROR(VLOOKUP(J290&amp;D290,'NTG Ratio References'!A:F,5,0),1)</f>
        <v>0.81599999999999995</v>
      </c>
      <c r="P290" s="97">
        <f t="shared" si="22"/>
        <v>0</v>
      </c>
      <c r="Q290" s="97">
        <f t="shared" si="23"/>
        <v>0</v>
      </c>
    </row>
    <row r="291" spans="1:17">
      <c r="A291" s="96" t="s">
        <v>567</v>
      </c>
      <c r="B291" s="96" t="s">
        <v>8</v>
      </c>
      <c r="C291" s="111" t="s">
        <v>1662</v>
      </c>
      <c r="D291" s="96" t="s">
        <v>55</v>
      </c>
      <c r="E291" s="111" t="s">
        <v>10</v>
      </c>
      <c r="F291" s="114">
        <v>8508.5</v>
      </c>
      <c r="G291" s="96" t="s">
        <v>17</v>
      </c>
      <c r="H291" s="96" t="s">
        <v>15</v>
      </c>
      <c r="I291" s="96" t="s">
        <v>12</v>
      </c>
      <c r="J291" s="116">
        <v>2019</v>
      </c>
      <c r="K291" s="11">
        <f>IF(D291="SAVE ON ENERGY RETROFIT PROGRAM",IF(VALUE(SUBSTITUTE(G291,"kW",""))=0,'IESO Reported Results'!M291*'NTG Ratio References'!$G$8,0),IF(D291="SAVE ON ENERGY ENERGY MANAGER PROGRAM",IF(VALUE(SUBSTITUTE(G291,"kW",""))=0,'IESO Reported Results'!M291*'NTG Ratio References'!$G$7,0),0))</f>
        <v>0</v>
      </c>
      <c r="L291" s="10">
        <f t="shared" si="20"/>
        <v>0</v>
      </c>
      <c r="M291" s="11">
        <f t="shared" si="21"/>
        <v>0</v>
      </c>
      <c r="N291" s="15">
        <f>IFERROR(VLOOKUP(J291&amp;D291,'NTG Ratio References'!A:F,4,0),1)</f>
        <v>0.84</v>
      </c>
      <c r="O291" s="15">
        <f>IFERROR(VLOOKUP(J291&amp;D291,'NTG Ratio References'!A:F,5,0),1)</f>
        <v>0.81599999999999995</v>
      </c>
      <c r="P291" s="97">
        <f t="shared" si="22"/>
        <v>0</v>
      </c>
      <c r="Q291" s="97">
        <f t="shared" si="23"/>
        <v>0</v>
      </c>
    </row>
    <row r="292" spans="1:17">
      <c r="A292" s="96" t="s">
        <v>567</v>
      </c>
      <c r="B292" s="96" t="s">
        <v>8</v>
      </c>
      <c r="C292" s="111" t="s">
        <v>1662</v>
      </c>
      <c r="D292" s="96" t="s">
        <v>55</v>
      </c>
      <c r="E292" s="111" t="s">
        <v>10</v>
      </c>
      <c r="F292" s="114">
        <v>325</v>
      </c>
      <c r="G292" s="96" t="s">
        <v>568</v>
      </c>
      <c r="H292" s="96" t="s">
        <v>569</v>
      </c>
      <c r="I292" s="96" t="s">
        <v>12</v>
      </c>
      <c r="J292" s="116">
        <v>2019</v>
      </c>
      <c r="K292" s="11">
        <f>IF(D292="SAVE ON ENERGY RETROFIT PROGRAM",IF(VALUE(SUBSTITUTE(G292,"kW",""))=0,'IESO Reported Results'!M292*'NTG Ratio References'!$G$8,0),IF(D292="SAVE ON ENERGY ENERGY MANAGER PROGRAM",IF(VALUE(SUBSTITUTE(G292,"kW",""))=0,'IESO Reported Results'!M292*'NTG Ratio References'!$G$7,0),0))</f>
        <v>0</v>
      </c>
      <c r="L292" s="10">
        <f t="shared" si="20"/>
        <v>20.149999999999999</v>
      </c>
      <c r="M292" s="11">
        <f t="shared" si="21"/>
        <v>77892</v>
      </c>
      <c r="N292" s="15">
        <f>IFERROR(VLOOKUP(J292&amp;D292,'NTG Ratio References'!A:F,4,0),1)</f>
        <v>0.84</v>
      </c>
      <c r="O292" s="15">
        <f>IFERROR(VLOOKUP(J292&amp;D292,'NTG Ratio References'!A:F,5,0),1)</f>
        <v>0.81599999999999995</v>
      </c>
      <c r="P292" s="97">
        <f t="shared" si="22"/>
        <v>16.925999999999998</v>
      </c>
      <c r="Q292" s="97">
        <f t="shared" si="23"/>
        <v>63559.871999999996</v>
      </c>
    </row>
    <row r="293" spans="1:17">
      <c r="A293" s="96" t="s">
        <v>570</v>
      </c>
      <c r="B293" s="96" t="s">
        <v>8</v>
      </c>
      <c r="C293" s="111" t="s">
        <v>1661</v>
      </c>
      <c r="D293" s="96" t="s">
        <v>55</v>
      </c>
      <c r="E293" s="111" t="s">
        <v>10</v>
      </c>
      <c r="F293" s="114">
        <v>1615</v>
      </c>
      <c r="G293" s="96" t="s">
        <v>185</v>
      </c>
      <c r="H293" s="96" t="s">
        <v>571</v>
      </c>
      <c r="I293" s="96" t="s">
        <v>12</v>
      </c>
      <c r="J293" s="116">
        <v>2019</v>
      </c>
      <c r="K293" s="11">
        <f>IF(D293="SAVE ON ENERGY RETROFIT PROGRAM",IF(VALUE(SUBSTITUTE(G293,"kW",""))=0,'IESO Reported Results'!M293*'NTG Ratio References'!$G$8,0),IF(D293="SAVE ON ENERGY ENERGY MANAGER PROGRAM",IF(VALUE(SUBSTITUTE(G293,"kW",""))=0,'IESO Reported Results'!M293*'NTG Ratio References'!$G$7,0),0))</f>
        <v>0</v>
      </c>
      <c r="L293" s="10">
        <f t="shared" si="20"/>
        <v>1.9</v>
      </c>
      <c r="M293" s="11">
        <f t="shared" si="21"/>
        <v>16150</v>
      </c>
      <c r="N293" s="15">
        <f>IFERROR(VLOOKUP(J293&amp;D293,'NTG Ratio References'!A:F,4,0),1)</f>
        <v>0.84</v>
      </c>
      <c r="O293" s="15">
        <f>IFERROR(VLOOKUP(J293&amp;D293,'NTG Ratio References'!A:F,5,0),1)</f>
        <v>0.81599999999999995</v>
      </c>
      <c r="P293" s="97">
        <f t="shared" si="22"/>
        <v>1.5959999999999999</v>
      </c>
      <c r="Q293" s="97">
        <f t="shared" si="23"/>
        <v>13178.4</v>
      </c>
    </row>
    <row r="294" spans="1:17">
      <c r="A294" s="96" t="s">
        <v>572</v>
      </c>
      <c r="B294" s="96" t="s">
        <v>8</v>
      </c>
      <c r="C294" s="111" t="s">
        <v>1865</v>
      </c>
      <c r="D294" s="96" t="s">
        <v>55</v>
      </c>
      <c r="E294" s="111" t="s">
        <v>10</v>
      </c>
      <c r="F294" s="114">
        <v>3263.8</v>
      </c>
      <c r="G294" s="96" t="s">
        <v>573</v>
      </c>
      <c r="H294" s="96" t="s">
        <v>574</v>
      </c>
      <c r="I294" s="96" t="s">
        <v>12</v>
      </c>
      <c r="J294" s="116">
        <v>2019</v>
      </c>
      <c r="K294" s="11">
        <f>IF(D294="SAVE ON ENERGY RETROFIT PROGRAM",IF(VALUE(SUBSTITUTE(G294,"kW",""))=0,'IESO Reported Results'!M294*'NTG Ratio References'!$G$8,0),IF(D294="SAVE ON ENERGY ENERGY MANAGER PROGRAM",IF(VALUE(SUBSTITUTE(G294,"kW",""))=0,'IESO Reported Results'!M294*'NTG Ratio References'!$G$7,0),0))</f>
        <v>0</v>
      </c>
      <c r="L294" s="10">
        <f t="shared" si="20"/>
        <v>7.3</v>
      </c>
      <c r="M294" s="11">
        <f t="shared" si="21"/>
        <v>65276</v>
      </c>
      <c r="N294" s="15">
        <f>IFERROR(VLOOKUP(J294&amp;D294,'NTG Ratio References'!A:F,4,0),1)</f>
        <v>0.84</v>
      </c>
      <c r="O294" s="15">
        <f>IFERROR(VLOOKUP(J294&amp;D294,'NTG Ratio References'!A:F,5,0),1)</f>
        <v>0.81599999999999995</v>
      </c>
      <c r="P294" s="97">
        <f t="shared" si="22"/>
        <v>6.1319999999999997</v>
      </c>
      <c r="Q294" s="97">
        <f t="shared" si="23"/>
        <v>53265.215999999993</v>
      </c>
    </row>
    <row r="295" spans="1:17">
      <c r="A295" s="111" t="s">
        <v>1770</v>
      </c>
      <c r="B295" s="111" t="s">
        <v>8</v>
      </c>
      <c r="C295" s="111" t="s">
        <v>1661</v>
      </c>
      <c r="D295" s="96" t="s">
        <v>55</v>
      </c>
      <c r="E295" s="111" t="s">
        <v>10</v>
      </c>
      <c r="F295" s="114">
        <v>1940</v>
      </c>
      <c r="G295" s="96" t="s">
        <v>17</v>
      </c>
      <c r="H295" s="96" t="s">
        <v>15</v>
      </c>
      <c r="I295" s="96" t="s">
        <v>12</v>
      </c>
      <c r="J295" s="116">
        <v>2019</v>
      </c>
      <c r="K295" s="11">
        <f>IF(D295="SAVE ON ENERGY RETROFIT PROGRAM",IF(VALUE(SUBSTITUTE(G295,"kW",""))=0,'IESO Reported Results'!M295*'NTG Ratio References'!$G$8,0),IF(D295="SAVE ON ENERGY ENERGY MANAGER PROGRAM",IF(VALUE(SUBSTITUTE(G295,"kW",""))=0,'IESO Reported Results'!M295*'NTG Ratio References'!$G$7,0),0))</f>
        <v>0</v>
      </c>
      <c r="L295" s="10">
        <f t="shared" si="20"/>
        <v>0</v>
      </c>
      <c r="M295" s="11">
        <f t="shared" si="21"/>
        <v>0</v>
      </c>
      <c r="N295" s="15">
        <f>IFERROR(VLOOKUP(J295&amp;D295,'NTG Ratio References'!A:F,4,0),1)</f>
        <v>0.84</v>
      </c>
      <c r="O295" s="15">
        <f>IFERROR(VLOOKUP(J295&amp;D295,'NTG Ratio References'!A:F,5,0),1)</f>
        <v>0.81599999999999995</v>
      </c>
      <c r="P295" s="97">
        <f t="shared" si="22"/>
        <v>0</v>
      </c>
      <c r="Q295" s="97">
        <f t="shared" si="23"/>
        <v>0</v>
      </c>
    </row>
    <row r="296" spans="1:17">
      <c r="A296" s="96" t="s">
        <v>575</v>
      </c>
      <c r="B296" s="96" t="s">
        <v>8</v>
      </c>
      <c r="C296" s="111" t="s">
        <v>1661</v>
      </c>
      <c r="D296" s="96" t="s">
        <v>55</v>
      </c>
      <c r="E296" s="111" t="s">
        <v>10</v>
      </c>
      <c r="F296" s="114">
        <v>2911.05</v>
      </c>
      <c r="G296" s="96" t="s">
        <v>217</v>
      </c>
      <c r="H296" s="96" t="s">
        <v>576</v>
      </c>
      <c r="I296" s="96" t="s">
        <v>12</v>
      </c>
      <c r="J296" s="116">
        <v>2019</v>
      </c>
      <c r="K296" s="11">
        <f>IF(D296="SAVE ON ENERGY RETROFIT PROGRAM",IF(VALUE(SUBSTITUTE(G296,"kW",""))=0,'IESO Reported Results'!M296*'NTG Ratio References'!$G$8,0),IF(D296="SAVE ON ENERGY ENERGY MANAGER PROGRAM",IF(VALUE(SUBSTITUTE(G296,"kW",""))=0,'IESO Reported Results'!M296*'NTG Ratio References'!$G$7,0),0))</f>
        <v>0</v>
      </c>
      <c r="L296" s="10">
        <f t="shared" si="20"/>
        <v>2.7</v>
      </c>
      <c r="M296" s="11">
        <f t="shared" si="21"/>
        <v>28568</v>
      </c>
      <c r="N296" s="15">
        <f>IFERROR(VLOOKUP(J296&amp;D296,'NTG Ratio References'!A:F,4,0),1)</f>
        <v>0.84</v>
      </c>
      <c r="O296" s="15">
        <f>IFERROR(VLOOKUP(J296&amp;D296,'NTG Ratio References'!A:F,5,0),1)</f>
        <v>0.81599999999999995</v>
      </c>
      <c r="P296" s="97">
        <f t="shared" si="22"/>
        <v>2.2680000000000002</v>
      </c>
      <c r="Q296" s="97">
        <f t="shared" si="23"/>
        <v>23311.487999999998</v>
      </c>
    </row>
    <row r="297" spans="1:17">
      <c r="A297" s="96" t="s">
        <v>577</v>
      </c>
      <c r="B297" s="96" t="s">
        <v>8</v>
      </c>
      <c r="C297" s="111" t="s">
        <v>1661</v>
      </c>
      <c r="D297" s="96" t="s">
        <v>55</v>
      </c>
      <c r="E297" s="111" t="s">
        <v>10</v>
      </c>
      <c r="F297" s="114">
        <v>863.94</v>
      </c>
      <c r="G297" s="96" t="s">
        <v>158</v>
      </c>
      <c r="H297" s="96" t="s">
        <v>578</v>
      </c>
      <c r="I297" s="96" t="s">
        <v>12</v>
      </c>
      <c r="J297" s="116">
        <v>2019</v>
      </c>
      <c r="K297" s="11">
        <f>IF(D297="SAVE ON ENERGY RETROFIT PROGRAM",IF(VALUE(SUBSTITUTE(G297,"kW",""))=0,'IESO Reported Results'!M297*'NTG Ratio References'!$G$8,0),IF(D297="SAVE ON ENERGY ENERGY MANAGER PROGRAM",IF(VALUE(SUBSTITUTE(G297,"kW",""))=0,'IESO Reported Results'!M297*'NTG Ratio References'!$G$7,0),0))</f>
        <v>0</v>
      </c>
      <c r="L297" s="10">
        <f t="shared" si="20"/>
        <v>1.8</v>
      </c>
      <c r="M297" s="11">
        <f t="shared" si="21"/>
        <v>11492</v>
      </c>
      <c r="N297" s="15">
        <f>IFERROR(VLOOKUP(J297&amp;D297,'NTG Ratio References'!A:F,4,0),1)</f>
        <v>0.84</v>
      </c>
      <c r="O297" s="15">
        <f>IFERROR(VLOOKUP(J297&amp;D297,'NTG Ratio References'!A:F,5,0),1)</f>
        <v>0.81599999999999995</v>
      </c>
      <c r="P297" s="97">
        <f t="shared" si="22"/>
        <v>1.512</v>
      </c>
      <c r="Q297" s="97">
        <f t="shared" si="23"/>
        <v>9377.4719999999998</v>
      </c>
    </row>
    <row r="298" spans="1:17">
      <c r="A298" s="96" t="s">
        <v>577</v>
      </c>
      <c r="B298" s="96" t="s">
        <v>8</v>
      </c>
      <c r="C298" s="111" t="s">
        <v>1661</v>
      </c>
      <c r="D298" s="96" t="s">
        <v>55</v>
      </c>
      <c r="E298" s="111" t="s">
        <v>10</v>
      </c>
      <c r="F298" s="114">
        <v>700</v>
      </c>
      <c r="G298" s="96" t="s">
        <v>17</v>
      </c>
      <c r="H298" s="96" t="s">
        <v>15</v>
      </c>
      <c r="I298" s="96" t="s">
        <v>12</v>
      </c>
      <c r="J298" s="116">
        <v>2019</v>
      </c>
      <c r="K298" s="11">
        <f>IF(D298="SAVE ON ENERGY RETROFIT PROGRAM",IF(VALUE(SUBSTITUTE(G298,"kW",""))=0,'IESO Reported Results'!M298*'NTG Ratio References'!$G$8,0),IF(D298="SAVE ON ENERGY ENERGY MANAGER PROGRAM",IF(VALUE(SUBSTITUTE(G298,"kW",""))=0,'IESO Reported Results'!M298*'NTG Ratio References'!$G$7,0),0))</f>
        <v>0</v>
      </c>
      <c r="L298" s="10">
        <f t="shared" si="20"/>
        <v>0</v>
      </c>
      <c r="M298" s="11">
        <f t="shared" si="21"/>
        <v>0</v>
      </c>
      <c r="N298" s="15">
        <f>IFERROR(VLOOKUP(J298&amp;D298,'NTG Ratio References'!A:F,4,0),1)</f>
        <v>0.84</v>
      </c>
      <c r="O298" s="15">
        <f>IFERROR(VLOOKUP(J298&amp;D298,'NTG Ratio References'!A:F,5,0),1)</f>
        <v>0.81599999999999995</v>
      </c>
      <c r="P298" s="97">
        <f t="shared" si="22"/>
        <v>0</v>
      </c>
      <c r="Q298" s="97">
        <f t="shared" si="23"/>
        <v>0</v>
      </c>
    </row>
    <row r="299" spans="1:17">
      <c r="A299" s="111" t="s">
        <v>1771</v>
      </c>
      <c r="B299" s="111" t="s">
        <v>8</v>
      </c>
      <c r="C299" s="111" t="s">
        <v>1661</v>
      </c>
      <c r="D299" s="96" t="s">
        <v>55</v>
      </c>
      <c r="E299" s="111" t="s">
        <v>10</v>
      </c>
      <c r="F299" s="114">
        <v>1680</v>
      </c>
      <c r="G299" s="96" t="s">
        <v>17</v>
      </c>
      <c r="H299" s="96" t="s">
        <v>15</v>
      </c>
      <c r="I299" s="96" t="s">
        <v>12</v>
      </c>
      <c r="J299" s="116">
        <v>2019</v>
      </c>
      <c r="K299" s="11">
        <f>IF(D299="SAVE ON ENERGY RETROFIT PROGRAM",IF(VALUE(SUBSTITUTE(G299,"kW",""))=0,'IESO Reported Results'!M299*'NTG Ratio References'!$G$8,0),IF(D299="SAVE ON ENERGY ENERGY MANAGER PROGRAM",IF(VALUE(SUBSTITUTE(G299,"kW",""))=0,'IESO Reported Results'!M299*'NTG Ratio References'!$G$7,0),0))</f>
        <v>0</v>
      </c>
      <c r="L299" s="10">
        <f t="shared" si="20"/>
        <v>0</v>
      </c>
      <c r="M299" s="11">
        <f t="shared" si="21"/>
        <v>0</v>
      </c>
      <c r="N299" s="15">
        <f>IFERROR(VLOOKUP(J299&amp;D299,'NTG Ratio References'!A:F,4,0),1)</f>
        <v>0.84</v>
      </c>
      <c r="O299" s="15">
        <f>IFERROR(VLOOKUP(J299&amp;D299,'NTG Ratio References'!A:F,5,0),1)</f>
        <v>0.81599999999999995</v>
      </c>
      <c r="P299" s="97">
        <f t="shared" si="22"/>
        <v>0</v>
      </c>
      <c r="Q299" s="97">
        <f t="shared" si="23"/>
        <v>0</v>
      </c>
    </row>
    <row r="300" spans="1:17">
      <c r="A300" s="96" t="s">
        <v>579</v>
      </c>
      <c r="B300" s="96" t="s">
        <v>8</v>
      </c>
      <c r="C300" s="111" t="s">
        <v>1661</v>
      </c>
      <c r="D300" s="96" t="s">
        <v>55</v>
      </c>
      <c r="E300" s="111" t="s">
        <v>10</v>
      </c>
      <c r="F300" s="114">
        <v>229.18</v>
      </c>
      <c r="G300" s="96" t="s">
        <v>17</v>
      </c>
      <c r="H300" s="96" t="s">
        <v>15</v>
      </c>
      <c r="I300" s="96" t="s">
        <v>12</v>
      </c>
      <c r="J300" s="116">
        <v>2019</v>
      </c>
      <c r="K300" s="11">
        <f>IF(D300="SAVE ON ENERGY RETROFIT PROGRAM",IF(VALUE(SUBSTITUTE(G300,"kW",""))=0,'IESO Reported Results'!M300*'NTG Ratio References'!$G$8,0),IF(D300="SAVE ON ENERGY ENERGY MANAGER PROGRAM",IF(VALUE(SUBSTITUTE(G300,"kW",""))=0,'IESO Reported Results'!M300*'NTG Ratio References'!$G$7,0),0))</f>
        <v>0</v>
      </c>
      <c r="L300" s="10">
        <f t="shared" si="20"/>
        <v>0</v>
      </c>
      <c r="M300" s="11">
        <f t="shared" si="21"/>
        <v>0</v>
      </c>
      <c r="N300" s="15">
        <f>IFERROR(VLOOKUP(J300&amp;D300,'NTG Ratio References'!A:F,4,0),1)</f>
        <v>0.84</v>
      </c>
      <c r="O300" s="15">
        <f>IFERROR(VLOOKUP(J300&amp;D300,'NTG Ratio References'!A:F,5,0),1)</f>
        <v>0.81599999999999995</v>
      </c>
      <c r="P300" s="97">
        <f t="shared" si="22"/>
        <v>0</v>
      </c>
      <c r="Q300" s="97">
        <f t="shared" si="23"/>
        <v>0</v>
      </c>
    </row>
    <row r="301" spans="1:17">
      <c r="A301" s="96" t="s">
        <v>580</v>
      </c>
      <c r="B301" s="96" t="s">
        <v>8</v>
      </c>
      <c r="C301" s="111" t="s">
        <v>1661</v>
      </c>
      <c r="D301" s="96" t="s">
        <v>55</v>
      </c>
      <c r="E301" s="111" t="s">
        <v>10</v>
      </c>
      <c r="F301" s="114">
        <v>229.18</v>
      </c>
      <c r="G301" s="96" t="s">
        <v>17</v>
      </c>
      <c r="H301" s="96" t="s">
        <v>15</v>
      </c>
      <c r="I301" s="96" t="s">
        <v>12</v>
      </c>
      <c r="J301" s="116">
        <v>2019</v>
      </c>
      <c r="K301" s="11">
        <f>IF(D301="SAVE ON ENERGY RETROFIT PROGRAM",IF(VALUE(SUBSTITUTE(G301,"kW",""))=0,'IESO Reported Results'!M301*'NTG Ratio References'!$G$8,0),IF(D301="SAVE ON ENERGY ENERGY MANAGER PROGRAM",IF(VALUE(SUBSTITUTE(G301,"kW",""))=0,'IESO Reported Results'!M301*'NTG Ratio References'!$G$7,0),0))</f>
        <v>0</v>
      </c>
      <c r="L301" s="10">
        <f t="shared" si="20"/>
        <v>0</v>
      </c>
      <c r="M301" s="11">
        <f t="shared" si="21"/>
        <v>0</v>
      </c>
      <c r="N301" s="15">
        <f>IFERROR(VLOOKUP(J301&amp;D301,'NTG Ratio References'!A:F,4,0),1)</f>
        <v>0.84</v>
      </c>
      <c r="O301" s="15">
        <f>IFERROR(VLOOKUP(J301&amp;D301,'NTG Ratio References'!A:F,5,0),1)</f>
        <v>0.81599999999999995</v>
      </c>
      <c r="P301" s="97">
        <f t="shared" si="22"/>
        <v>0</v>
      </c>
      <c r="Q301" s="97">
        <f t="shared" si="23"/>
        <v>0</v>
      </c>
    </row>
    <row r="302" spans="1:17">
      <c r="A302" s="96" t="s">
        <v>581</v>
      </c>
      <c r="B302" s="96" t="s">
        <v>8</v>
      </c>
      <c r="C302" s="111" t="s">
        <v>1661</v>
      </c>
      <c r="D302" s="96" t="s">
        <v>55</v>
      </c>
      <c r="E302" s="111" t="s">
        <v>10</v>
      </c>
      <c r="F302" s="114">
        <v>475</v>
      </c>
      <c r="G302" s="96" t="s">
        <v>17</v>
      </c>
      <c r="H302" s="96" t="s">
        <v>15</v>
      </c>
      <c r="I302" s="96" t="s">
        <v>12</v>
      </c>
      <c r="J302" s="116">
        <v>2019</v>
      </c>
      <c r="K302" s="11">
        <f>IF(D302="SAVE ON ENERGY RETROFIT PROGRAM",IF(VALUE(SUBSTITUTE(G302,"kW",""))=0,'IESO Reported Results'!M302*'NTG Ratio References'!$G$8,0),IF(D302="SAVE ON ENERGY ENERGY MANAGER PROGRAM",IF(VALUE(SUBSTITUTE(G302,"kW",""))=0,'IESO Reported Results'!M302*'NTG Ratio References'!$G$7,0),0))</f>
        <v>0</v>
      </c>
      <c r="L302" s="10">
        <f t="shared" si="20"/>
        <v>0</v>
      </c>
      <c r="M302" s="11">
        <f t="shared" si="21"/>
        <v>0</v>
      </c>
      <c r="N302" s="15">
        <f>IFERROR(VLOOKUP(J302&amp;D302,'NTG Ratio References'!A:F,4,0),1)</f>
        <v>0.84</v>
      </c>
      <c r="O302" s="15">
        <f>IFERROR(VLOOKUP(J302&amp;D302,'NTG Ratio References'!A:F,5,0),1)</f>
        <v>0.81599999999999995</v>
      </c>
      <c r="P302" s="97">
        <f t="shared" si="22"/>
        <v>0</v>
      </c>
      <c r="Q302" s="97">
        <f t="shared" si="23"/>
        <v>0</v>
      </c>
    </row>
    <row r="303" spans="1:17">
      <c r="A303" s="96" t="s">
        <v>582</v>
      </c>
      <c r="B303" s="96" t="s">
        <v>8</v>
      </c>
      <c r="C303" s="111" t="s">
        <v>1661</v>
      </c>
      <c r="D303" s="96" t="s">
        <v>55</v>
      </c>
      <c r="E303" s="111" t="s">
        <v>10</v>
      </c>
      <c r="F303" s="114">
        <v>1417.5</v>
      </c>
      <c r="G303" s="96" t="s">
        <v>17</v>
      </c>
      <c r="H303" s="96" t="s">
        <v>583</v>
      </c>
      <c r="I303" s="96" t="s">
        <v>12</v>
      </c>
      <c r="J303" s="116">
        <v>2019</v>
      </c>
      <c r="K303" s="11">
        <f>IF(D303="SAVE ON ENERGY RETROFIT PROGRAM",IF(VALUE(SUBSTITUTE(G303,"kW",""))=0,'IESO Reported Results'!M303*'NTG Ratio References'!$G$8,0),IF(D303="SAVE ON ENERGY ENERGY MANAGER PROGRAM",IF(VALUE(SUBSTITUTE(G303,"kW",""))=0,'IESO Reported Results'!M303*'NTG Ratio References'!$G$7,0),0))</f>
        <v>2.3602924208414819</v>
      </c>
      <c r="L303" s="10">
        <f t="shared" si="20"/>
        <v>2.3602924208414819</v>
      </c>
      <c r="M303" s="11">
        <f t="shared" si="21"/>
        <v>14175</v>
      </c>
      <c r="N303" s="15">
        <f>IFERROR(VLOOKUP(J303&amp;D303,'NTG Ratio References'!A:F,4,0),1)</f>
        <v>0.84</v>
      </c>
      <c r="O303" s="15">
        <f>IFERROR(VLOOKUP(J303&amp;D303,'NTG Ratio References'!A:F,5,0),1)</f>
        <v>0.81599999999999995</v>
      </c>
      <c r="P303" s="97">
        <f t="shared" si="22"/>
        <v>1.9826456335068448</v>
      </c>
      <c r="Q303" s="97">
        <f t="shared" si="23"/>
        <v>11566.8</v>
      </c>
    </row>
    <row r="304" spans="1:17">
      <c r="A304" s="96" t="s">
        <v>584</v>
      </c>
      <c r="B304" s="96" t="s">
        <v>8</v>
      </c>
      <c r="C304" s="111" t="s">
        <v>1662</v>
      </c>
      <c r="D304" s="96" t="s">
        <v>55</v>
      </c>
      <c r="E304" s="111" t="s">
        <v>10</v>
      </c>
      <c r="F304" s="114">
        <v>9500</v>
      </c>
      <c r="G304" s="96" t="s">
        <v>17</v>
      </c>
      <c r="H304" s="96" t="s">
        <v>585</v>
      </c>
      <c r="I304" s="96" t="s">
        <v>12</v>
      </c>
      <c r="J304" s="116">
        <v>2019</v>
      </c>
      <c r="K304" s="11">
        <f>IF(D304="SAVE ON ENERGY RETROFIT PROGRAM",IF(VALUE(SUBSTITUTE(G304,"kW",""))=0,'IESO Reported Results'!M304*'NTG Ratio References'!$G$8,0),IF(D304="SAVE ON ENERGY ENERGY MANAGER PROGRAM",IF(VALUE(SUBSTITUTE(G304,"kW",""))=0,'IESO Reported Results'!M304*'NTG Ratio References'!$G$7,0),0))</f>
        <v>17.690620646734502</v>
      </c>
      <c r="L304" s="10">
        <f t="shared" si="20"/>
        <v>17.690620646734502</v>
      </c>
      <c r="M304" s="11">
        <f t="shared" si="21"/>
        <v>106243</v>
      </c>
      <c r="N304" s="15">
        <f>IFERROR(VLOOKUP(J304&amp;D304,'NTG Ratio References'!A:F,4,0),1)</f>
        <v>0.84</v>
      </c>
      <c r="O304" s="15">
        <f>IFERROR(VLOOKUP(J304&amp;D304,'NTG Ratio References'!A:F,5,0),1)</f>
        <v>0.81599999999999995</v>
      </c>
      <c r="P304" s="97">
        <f t="shared" si="22"/>
        <v>14.860121343256981</v>
      </c>
      <c r="Q304" s="97">
        <f t="shared" si="23"/>
        <v>86694.288</v>
      </c>
    </row>
    <row r="305" spans="1:17">
      <c r="A305" s="96" t="s">
        <v>586</v>
      </c>
      <c r="B305" s="96" t="s">
        <v>8</v>
      </c>
      <c r="C305" s="111" t="s">
        <v>1661</v>
      </c>
      <c r="D305" s="96" t="s">
        <v>55</v>
      </c>
      <c r="E305" s="111" t="s">
        <v>10</v>
      </c>
      <c r="F305" s="114">
        <v>3300</v>
      </c>
      <c r="G305" s="96" t="s">
        <v>17</v>
      </c>
      <c r="H305" s="96" t="s">
        <v>15</v>
      </c>
      <c r="I305" s="96" t="s">
        <v>12</v>
      </c>
      <c r="J305" s="116">
        <v>2019</v>
      </c>
      <c r="K305" s="11">
        <f>IF(D305="SAVE ON ENERGY RETROFIT PROGRAM",IF(VALUE(SUBSTITUTE(G305,"kW",""))=0,'IESO Reported Results'!M305*'NTG Ratio References'!$G$8,0),IF(D305="SAVE ON ENERGY ENERGY MANAGER PROGRAM",IF(VALUE(SUBSTITUTE(G305,"kW",""))=0,'IESO Reported Results'!M305*'NTG Ratio References'!$G$7,0),0))</f>
        <v>0</v>
      </c>
      <c r="L305" s="10">
        <f t="shared" si="20"/>
        <v>0</v>
      </c>
      <c r="M305" s="11">
        <f t="shared" si="21"/>
        <v>0</v>
      </c>
      <c r="N305" s="15">
        <f>IFERROR(VLOOKUP(J305&amp;D305,'NTG Ratio References'!A:F,4,0),1)</f>
        <v>0.84</v>
      </c>
      <c r="O305" s="15">
        <f>IFERROR(VLOOKUP(J305&amp;D305,'NTG Ratio References'!A:F,5,0),1)</f>
        <v>0.81599999999999995</v>
      </c>
      <c r="P305" s="97">
        <f t="shared" si="22"/>
        <v>0</v>
      </c>
      <c r="Q305" s="97">
        <f t="shared" si="23"/>
        <v>0</v>
      </c>
    </row>
    <row r="306" spans="1:17">
      <c r="A306" s="96" t="s">
        <v>586</v>
      </c>
      <c r="B306" s="96" t="s">
        <v>8</v>
      </c>
      <c r="C306" s="111" t="s">
        <v>1661</v>
      </c>
      <c r="D306" s="96" t="s">
        <v>55</v>
      </c>
      <c r="E306" s="111" t="s">
        <v>10</v>
      </c>
      <c r="F306" s="114">
        <v>300</v>
      </c>
      <c r="G306" s="96" t="s">
        <v>587</v>
      </c>
      <c r="H306" s="96" t="s">
        <v>588</v>
      </c>
      <c r="I306" s="96" t="s">
        <v>12</v>
      </c>
      <c r="J306" s="116">
        <v>2019</v>
      </c>
      <c r="K306" s="11">
        <f>IF(D306="SAVE ON ENERGY RETROFIT PROGRAM",IF(VALUE(SUBSTITUTE(G306,"kW",""))=0,'IESO Reported Results'!M306*'NTG Ratio References'!$G$8,0),IF(D306="SAVE ON ENERGY ENERGY MANAGER PROGRAM",IF(VALUE(SUBSTITUTE(G306,"kW",""))=0,'IESO Reported Results'!M306*'NTG Ratio References'!$G$7,0),0))</f>
        <v>0</v>
      </c>
      <c r="L306" s="10">
        <f t="shared" si="20"/>
        <v>8.49</v>
      </c>
      <c r="M306" s="11">
        <f t="shared" si="21"/>
        <v>35485</v>
      </c>
      <c r="N306" s="15">
        <f>IFERROR(VLOOKUP(J306&amp;D306,'NTG Ratio References'!A:F,4,0),1)</f>
        <v>0.84</v>
      </c>
      <c r="O306" s="15">
        <f>IFERROR(VLOOKUP(J306&amp;D306,'NTG Ratio References'!A:F,5,0),1)</f>
        <v>0.81599999999999995</v>
      </c>
      <c r="P306" s="97">
        <f t="shared" si="22"/>
        <v>7.1315999999999997</v>
      </c>
      <c r="Q306" s="97">
        <f t="shared" si="23"/>
        <v>28955.759999999998</v>
      </c>
    </row>
    <row r="307" spans="1:17">
      <c r="A307" s="96" t="s">
        <v>589</v>
      </c>
      <c r="B307" s="96" t="s">
        <v>8</v>
      </c>
      <c r="C307" s="111" t="s">
        <v>1661</v>
      </c>
      <c r="D307" s="96" t="s">
        <v>55</v>
      </c>
      <c r="E307" s="111" t="s">
        <v>10</v>
      </c>
      <c r="F307" s="114">
        <v>420</v>
      </c>
      <c r="G307" s="96" t="s">
        <v>17</v>
      </c>
      <c r="H307" s="96" t="s">
        <v>15</v>
      </c>
      <c r="I307" s="96" t="s">
        <v>12</v>
      </c>
      <c r="J307" s="116">
        <v>2019</v>
      </c>
      <c r="K307" s="11">
        <f>IF(D307="SAVE ON ENERGY RETROFIT PROGRAM",IF(VALUE(SUBSTITUTE(G307,"kW",""))=0,'IESO Reported Results'!M307*'NTG Ratio References'!$G$8,0),IF(D307="SAVE ON ENERGY ENERGY MANAGER PROGRAM",IF(VALUE(SUBSTITUTE(G307,"kW",""))=0,'IESO Reported Results'!M307*'NTG Ratio References'!$G$7,0),0))</f>
        <v>0</v>
      </c>
      <c r="L307" s="10">
        <f t="shared" si="20"/>
        <v>0</v>
      </c>
      <c r="M307" s="11">
        <f t="shared" si="21"/>
        <v>0</v>
      </c>
      <c r="N307" s="15">
        <f>IFERROR(VLOOKUP(J307&amp;D307,'NTG Ratio References'!A:F,4,0),1)</f>
        <v>0.84</v>
      </c>
      <c r="O307" s="15">
        <f>IFERROR(VLOOKUP(J307&amp;D307,'NTG Ratio References'!A:F,5,0),1)</f>
        <v>0.81599999999999995</v>
      </c>
      <c r="P307" s="97">
        <f t="shared" si="22"/>
        <v>0</v>
      </c>
      <c r="Q307" s="97">
        <f t="shared" si="23"/>
        <v>0</v>
      </c>
    </row>
    <row r="308" spans="1:17">
      <c r="A308" s="96" t="s">
        <v>591</v>
      </c>
      <c r="B308" s="96" t="s">
        <v>8</v>
      </c>
      <c r="C308" s="111" t="s">
        <v>1661</v>
      </c>
      <c r="D308" s="96" t="s">
        <v>55</v>
      </c>
      <c r="E308" s="111" t="s">
        <v>10</v>
      </c>
      <c r="F308" s="114">
        <v>1252</v>
      </c>
      <c r="G308" s="96" t="s">
        <v>592</v>
      </c>
      <c r="H308" s="96" t="s">
        <v>593</v>
      </c>
      <c r="I308" s="96" t="s">
        <v>12</v>
      </c>
      <c r="J308" s="116">
        <v>2019</v>
      </c>
      <c r="K308" s="11">
        <f>IF(D308="SAVE ON ENERGY RETROFIT PROGRAM",IF(VALUE(SUBSTITUTE(G308,"kW",""))=0,'IESO Reported Results'!M308*'NTG Ratio References'!$G$8,0),IF(D308="SAVE ON ENERGY ENERGY MANAGER PROGRAM",IF(VALUE(SUBSTITUTE(G308,"kW",""))=0,'IESO Reported Results'!M308*'NTG Ratio References'!$G$7,0),0))</f>
        <v>0</v>
      </c>
      <c r="L308" s="10">
        <f t="shared" si="20"/>
        <v>2.85</v>
      </c>
      <c r="M308" s="11">
        <f t="shared" si="21"/>
        <v>11433</v>
      </c>
      <c r="N308" s="15">
        <f>IFERROR(VLOOKUP(J308&amp;D308,'NTG Ratio References'!A:F,4,0),1)</f>
        <v>0.84</v>
      </c>
      <c r="O308" s="15">
        <f>IFERROR(VLOOKUP(J308&amp;D308,'NTG Ratio References'!A:F,5,0),1)</f>
        <v>0.81599999999999995</v>
      </c>
      <c r="P308" s="97">
        <f t="shared" si="22"/>
        <v>2.3940000000000001</v>
      </c>
      <c r="Q308" s="97">
        <f t="shared" si="23"/>
        <v>9329.3279999999995</v>
      </c>
    </row>
    <row r="309" spans="1:17">
      <c r="A309" s="96" t="s">
        <v>594</v>
      </c>
      <c r="B309" s="96" t="s">
        <v>8</v>
      </c>
      <c r="C309" s="111" t="s">
        <v>1661</v>
      </c>
      <c r="D309" s="96" t="s">
        <v>55</v>
      </c>
      <c r="E309" s="111" t="s">
        <v>25</v>
      </c>
      <c r="F309" s="114">
        <v>17808</v>
      </c>
      <c r="G309" s="96" t="s">
        <v>595</v>
      </c>
      <c r="H309" s="96" t="s">
        <v>596</v>
      </c>
      <c r="I309" s="96" t="s">
        <v>12</v>
      </c>
      <c r="J309" s="116">
        <v>2019</v>
      </c>
      <c r="K309" s="11">
        <f>IF(D309="SAVE ON ENERGY RETROFIT PROGRAM",IF(VALUE(SUBSTITUTE(G309,"kW",""))=0,'IESO Reported Results'!M309*'NTG Ratio References'!$G$8,0),IF(D309="SAVE ON ENERGY ENERGY MANAGER PROGRAM",IF(VALUE(SUBSTITUTE(G309,"kW",""))=0,'IESO Reported Results'!M309*'NTG Ratio References'!$G$7,0),0))</f>
        <v>0</v>
      </c>
      <c r="L309" s="10">
        <f t="shared" si="20"/>
        <v>22.26</v>
      </c>
      <c r="M309" s="11">
        <f t="shared" si="21"/>
        <v>111339</v>
      </c>
      <c r="N309" s="15">
        <f>IFERROR(VLOOKUP(J309&amp;D309,'NTG Ratio References'!A:F,4,0),1)</f>
        <v>0.84</v>
      </c>
      <c r="O309" s="15">
        <f>IFERROR(VLOOKUP(J309&amp;D309,'NTG Ratio References'!A:F,5,0),1)</f>
        <v>0.81599999999999995</v>
      </c>
      <c r="P309" s="97">
        <f t="shared" si="22"/>
        <v>18.698399999999999</v>
      </c>
      <c r="Q309" s="97">
        <f t="shared" si="23"/>
        <v>90852.623999999996</v>
      </c>
    </row>
    <row r="310" spans="1:17">
      <c r="A310" s="96" t="s">
        <v>597</v>
      </c>
      <c r="B310" s="96" t="s">
        <v>8</v>
      </c>
      <c r="C310" s="111" t="s">
        <v>1662</v>
      </c>
      <c r="D310" s="96" t="s">
        <v>55</v>
      </c>
      <c r="E310" s="111" t="s">
        <v>10</v>
      </c>
      <c r="F310" s="114">
        <v>1040</v>
      </c>
      <c r="G310" s="96" t="s">
        <v>195</v>
      </c>
      <c r="H310" s="96" t="s">
        <v>598</v>
      </c>
      <c r="I310" s="96" t="s">
        <v>12</v>
      </c>
      <c r="J310" s="116">
        <v>2019</v>
      </c>
      <c r="K310" s="11">
        <f>IF(D310="SAVE ON ENERGY RETROFIT PROGRAM",IF(VALUE(SUBSTITUTE(G310,"kW",""))=0,'IESO Reported Results'!M310*'NTG Ratio References'!$G$8,0),IF(D310="SAVE ON ENERGY ENERGY MANAGER PROGRAM",IF(VALUE(SUBSTITUTE(G310,"kW",""))=0,'IESO Reported Results'!M310*'NTG Ratio References'!$G$7,0),0))</f>
        <v>0</v>
      </c>
      <c r="L310" s="10">
        <f t="shared" si="20"/>
        <v>2.6</v>
      </c>
      <c r="M310" s="11">
        <f t="shared" si="21"/>
        <v>9571</v>
      </c>
      <c r="N310" s="15">
        <f>IFERROR(VLOOKUP(J310&amp;D310,'NTG Ratio References'!A:F,4,0),1)</f>
        <v>0.84</v>
      </c>
      <c r="O310" s="15">
        <f>IFERROR(VLOOKUP(J310&amp;D310,'NTG Ratio References'!A:F,5,0),1)</f>
        <v>0.81599999999999995</v>
      </c>
      <c r="P310" s="97">
        <f t="shared" si="22"/>
        <v>2.1840000000000002</v>
      </c>
      <c r="Q310" s="97">
        <f t="shared" si="23"/>
        <v>7809.9359999999997</v>
      </c>
    </row>
    <row r="311" spans="1:17">
      <c r="A311" s="96" t="s">
        <v>599</v>
      </c>
      <c r="B311" s="96" t="s">
        <v>8</v>
      </c>
      <c r="C311" s="111" t="s">
        <v>1661</v>
      </c>
      <c r="D311" s="96" t="s">
        <v>55</v>
      </c>
      <c r="E311" s="111" t="s">
        <v>10</v>
      </c>
      <c r="F311" s="114">
        <v>800</v>
      </c>
      <c r="G311" s="96" t="s">
        <v>190</v>
      </c>
      <c r="H311" s="96" t="s">
        <v>600</v>
      </c>
      <c r="I311" s="96" t="s">
        <v>12</v>
      </c>
      <c r="J311" s="116">
        <v>2019</v>
      </c>
      <c r="K311" s="11">
        <f>IF(D311="SAVE ON ENERGY RETROFIT PROGRAM",IF(VALUE(SUBSTITUTE(G311,"kW",""))=0,'IESO Reported Results'!M311*'NTG Ratio References'!$G$8,0),IF(D311="SAVE ON ENERGY ENERGY MANAGER PROGRAM",IF(VALUE(SUBSTITUTE(G311,"kW",""))=0,'IESO Reported Results'!M311*'NTG Ratio References'!$G$7,0),0))</f>
        <v>0</v>
      </c>
      <c r="L311" s="10">
        <f t="shared" si="20"/>
        <v>0.5</v>
      </c>
      <c r="M311" s="11">
        <f t="shared" si="21"/>
        <v>2293</v>
      </c>
      <c r="N311" s="15">
        <f>IFERROR(VLOOKUP(J311&amp;D311,'NTG Ratio References'!A:F,4,0),1)</f>
        <v>0.84</v>
      </c>
      <c r="O311" s="15">
        <f>IFERROR(VLOOKUP(J311&amp;D311,'NTG Ratio References'!A:F,5,0),1)</f>
        <v>0.81599999999999995</v>
      </c>
      <c r="P311" s="97">
        <f t="shared" si="22"/>
        <v>0.42</v>
      </c>
      <c r="Q311" s="97">
        <f t="shared" si="23"/>
        <v>1871.088</v>
      </c>
    </row>
    <row r="312" spans="1:17">
      <c r="A312" s="96" t="s">
        <v>601</v>
      </c>
      <c r="B312" s="96" t="s">
        <v>8</v>
      </c>
      <c r="C312" s="111" t="s">
        <v>1661</v>
      </c>
      <c r="D312" s="96" t="s">
        <v>55</v>
      </c>
      <c r="E312" s="111" t="s">
        <v>10</v>
      </c>
      <c r="F312" s="114">
        <v>6380</v>
      </c>
      <c r="G312" s="96" t="s">
        <v>17</v>
      </c>
      <c r="H312" s="96" t="s">
        <v>15</v>
      </c>
      <c r="I312" s="96" t="s">
        <v>12</v>
      </c>
      <c r="J312" s="116">
        <v>2019</v>
      </c>
      <c r="K312" s="11">
        <f>IF(D312="SAVE ON ENERGY RETROFIT PROGRAM",IF(VALUE(SUBSTITUTE(G312,"kW",""))=0,'IESO Reported Results'!M312*'NTG Ratio References'!$G$8,0),IF(D312="SAVE ON ENERGY ENERGY MANAGER PROGRAM",IF(VALUE(SUBSTITUTE(G312,"kW",""))=0,'IESO Reported Results'!M312*'NTG Ratio References'!$G$7,0),0))</f>
        <v>0</v>
      </c>
      <c r="L312" s="10">
        <f t="shared" si="20"/>
        <v>0</v>
      </c>
      <c r="M312" s="11">
        <f t="shared" si="21"/>
        <v>0</v>
      </c>
      <c r="N312" s="15">
        <f>IFERROR(VLOOKUP(J312&amp;D312,'NTG Ratio References'!A:F,4,0),1)</f>
        <v>0.84</v>
      </c>
      <c r="O312" s="15">
        <f>IFERROR(VLOOKUP(J312&amp;D312,'NTG Ratio References'!A:F,5,0),1)</f>
        <v>0.81599999999999995</v>
      </c>
      <c r="P312" s="97">
        <f t="shared" si="22"/>
        <v>0</v>
      </c>
      <c r="Q312" s="97">
        <f t="shared" si="23"/>
        <v>0</v>
      </c>
    </row>
    <row r="313" spans="1:17">
      <c r="A313" s="96" t="s">
        <v>602</v>
      </c>
      <c r="B313" s="96" t="s">
        <v>8</v>
      </c>
      <c r="C313" s="111" t="s">
        <v>1661</v>
      </c>
      <c r="D313" s="96" t="s">
        <v>55</v>
      </c>
      <c r="E313" s="111" t="s">
        <v>10</v>
      </c>
      <c r="F313" s="114">
        <v>2240</v>
      </c>
      <c r="G313" s="96" t="s">
        <v>603</v>
      </c>
      <c r="H313" s="96" t="s">
        <v>604</v>
      </c>
      <c r="I313" s="96" t="s">
        <v>12</v>
      </c>
      <c r="J313" s="116">
        <v>2019</v>
      </c>
      <c r="K313" s="11">
        <f>IF(D313="SAVE ON ENERGY RETROFIT PROGRAM",IF(VALUE(SUBSTITUTE(G313,"kW",""))=0,'IESO Reported Results'!M313*'NTG Ratio References'!$G$8,0),IF(D313="SAVE ON ENERGY ENERGY MANAGER PROGRAM",IF(VALUE(SUBSTITUTE(G313,"kW",""))=0,'IESO Reported Results'!M313*'NTG Ratio References'!$G$7,0),0))</f>
        <v>0</v>
      </c>
      <c r="L313" s="10">
        <f t="shared" si="20"/>
        <v>2.8</v>
      </c>
      <c r="M313" s="11">
        <f t="shared" si="21"/>
        <v>2053</v>
      </c>
      <c r="N313" s="15">
        <f>IFERROR(VLOOKUP(J313&amp;D313,'NTG Ratio References'!A:F,4,0),1)</f>
        <v>0.84</v>
      </c>
      <c r="O313" s="15">
        <f>IFERROR(VLOOKUP(J313&amp;D313,'NTG Ratio References'!A:F,5,0),1)</f>
        <v>0.81599999999999995</v>
      </c>
      <c r="P313" s="97">
        <f t="shared" si="22"/>
        <v>2.3519999999999999</v>
      </c>
      <c r="Q313" s="97">
        <f t="shared" si="23"/>
        <v>1675.2479999999998</v>
      </c>
    </row>
    <row r="314" spans="1:17">
      <c r="A314" s="96" t="s">
        <v>605</v>
      </c>
      <c r="B314" s="96" t="s">
        <v>8</v>
      </c>
      <c r="C314" s="111" t="s">
        <v>1661</v>
      </c>
      <c r="D314" s="96" t="s">
        <v>55</v>
      </c>
      <c r="E314" s="111" t="s">
        <v>10</v>
      </c>
      <c r="F314" s="114">
        <v>3500</v>
      </c>
      <c r="G314" s="96" t="s">
        <v>17</v>
      </c>
      <c r="H314" s="96" t="s">
        <v>15</v>
      </c>
      <c r="I314" s="96" t="s">
        <v>12</v>
      </c>
      <c r="J314" s="116">
        <v>2019</v>
      </c>
      <c r="K314" s="11">
        <f>IF(D314="SAVE ON ENERGY RETROFIT PROGRAM",IF(VALUE(SUBSTITUTE(G314,"kW",""))=0,'IESO Reported Results'!M314*'NTG Ratio References'!$G$8,0),IF(D314="SAVE ON ENERGY ENERGY MANAGER PROGRAM",IF(VALUE(SUBSTITUTE(G314,"kW",""))=0,'IESO Reported Results'!M314*'NTG Ratio References'!$G$7,0),0))</f>
        <v>0</v>
      </c>
      <c r="L314" s="10">
        <f t="shared" si="20"/>
        <v>0</v>
      </c>
      <c r="M314" s="11">
        <f t="shared" si="21"/>
        <v>0</v>
      </c>
      <c r="N314" s="15">
        <f>IFERROR(VLOOKUP(J314&amp;D314,'NTG Ratio References'!A:F,4,0),1)</f>
        <v>0.84</v>
      </c>
      <c r="O314" s="15">
        <f>IFERROR(VLOOKUP(J314&amp;D314,'NTG Ratio References'!A:F,5,0),1)</f>
        <v>0.81599999999999995</v>
      </c>
      <c r="P314" s="97">
        <f t="shared" si="22"/>
        <v>0</v>
      </c>
      <c r="Q314" s="97">
        <f t="shared" si="23"/>
        <v>0</v>
      </c>
    </row>
    <row r="315" spans="1:17">
      <c r="A315" s="96" t="s">
        <v>606</v>
      </c>
      <c r="B315" s="96" t="s">
        <v>8</v>
      </c>
      <c r="C315" s="111" t="s">
        <v>1662</v>
      </c>
      <c r="D315" s="96" t="s">
        <v>55</v>
      </c>
      <c r="E315" s="111" t="s">
        <v>10</v>
      </c>
      <c r="F315" s="114">
        <v>3062.92</v>
      </c>
      <c r="G315" s="96" t="s">
        <v>181</v>
      </c>
      <c r="H315" s="96" t="s">
        <v>607</v>
      </c>
      <c r="I315" s="96" t="s">
        <v>12</v>
      </c>
      <c r="J315" s="116">
        <v>2019</v>
      </c>
      <c r="K315" s="11">
        <f>IF(D315="SAVE ON ENERGY RETROFIT PROGRAM",IF(VALUE(SUBSTITUTE(G315,"kW",""))=0,'IESO Reported Results'!M315*'NTG Ratio References'!$G$8,0),IF(D315="SAVE ON ENERGY ENERGY MANAGER PROGRAM",IF(VALUE(SUBSTITUTE(G315,"kW",""))=0,'IESO Reported Results'!M315*'NTG Ratio References'!$G$7,0),0))</f>
        <v>0</v>
      </c>
      <c r="L315" s="10">
        <f t="shared" si="20"/>
        <v>6.1</v>
      </c>
      <c r="M315" s="11">
        <f t="shared" si="21"/>
        <v>33907</v>
      </c>
      <c r="N315" s="15">
        <f>IFERROR(VLOOKUP(J315&amp;D315,'NTG Ratio References'!A:F,4,0),1)</f>
        <v>0.84</v>
      </c>
      <c r="O315" s="15">
        <f>IFERROR(VLOOKUP(J315&amp;D315,'NTG Ratio References'!A:F,5,0),1)</f>
        <v>0.81599999999999995</v>
      </c>
      <c r="P315" s="97">
        <f t="shared" si="22"/>
        <v>5.1239999999999997</v>
      </c>
      <c r="Q315" s="97">
        <f t="shared" si="23"/>
        <v>27668.111999999997</v>
      </c>
    </row>
    <row r="316" spans="1:17">
      <c r="A316" s="96" t="s">
        <v>608</v>
      </c>
      <c r="B316" s="96" t="s">
        <v>8</v>
      </c>
      <c r="C316" s="111" t="s">
        <v>1661</v>
      </c>
      <c r="D316" s="96" t="s">
        <v>55</v>
      </c>
      <c r="E316" s="111" t="s">
        <v>10</v>
      </c>
      <c r="F316" s="114">
        <v>912</v>
      </c>
      <c r="G316" s="96" t="s">
        <v>215</v>
      </c>
      <c r="H316" s="96" t="s">
        <v>609</v>
      </c>
      <c r="I316" s="96" t="s">
        <v>12</v>
      </c>
      <c r="J316" s="116">
        <v>2019</v>
      </c>
      <c r="K316" s="11">
        <f>IF(D316="SAVE ON ENERGY RETROFIT PROGRAM",IF(VALUE(SUBSTITUTE(G316,"kW",""))=0,'IESO Reported Results'!M316*'NTG Ratio References'!$G$8,0),IF(D316="SAVE ON ENERGY ENERGY MANAGER PROGRAM",IF(VALUE(SUBSTITUTE(G316,"kW",""))=0,'IESO Reported Results'!M316*'NTG Ratio References'!$G$7,0),0))</f>
        <v>0</v>
      </c>
      <c r="L316" s="10">
        <f t="shared" si="20"/>
        <v>2.2799999999999998</v>
      </c>
      <c r="M316" s="11">
        <f t="shared" si="21"/>
        <v>8117</v>
      </c>
      <c r="N316" s="15">
        <f>IFERROR(VLOOKUP(J316&amp;D316,'NTG Ratio References'!A:F,4,0),1)</f>
        <v>0.84</v>
      </c>
      <c r="O316" s="15">
        <f>IFERROR(VLOOKUP(J316&amp;D316,'NTG Ratio References'!A:F,5,0),1)</f>
        <v>0.81599999999999995</v>
      </c>
      <c r="P316" s="97">
        <f t="shared" si="22"/>
        <v>1.9151999999999998</v>
      </c>
      <c r="Q316" s="97">
        <f t="shared" si="23"/>
        <v>6623.4719999999998</v>
      </c>
    </row>
    <row r="317" spans="1:17">
      <c r="A317" s="96" t="s">
        <v>610</v>
      </c>
      <c r="B317" s="96" t="s">
        <v>8</v>
      </c>
      <c r="C317" s="111" t="s">
        <v>1661</v>
      </c>
      <c r="D317" s="96" t="s">
        <v>55</v>
      </c>
      <c r="E317" s="111" t="s">
        <v>10</v>
      </c>
      <c r="F317" s="114">
        <v>1315</v>
      </c>
      <c r="G317" s="96" t="s">
        <v>17</v>
      </c>
      <c r="H317" s="96" t="s">
        <v>15</v>
      </c>
      <c r="I317" s="96" t="s">
        <v>12</v>
      </c>
      <c r="J317" s="116">
        <v>2019</v>
      </c>
      <c r="K317" s="11">
        <f>IF(D317="SAVE ON ENERGY RETROFIT PROGRAM",IF(VALUE(SUBSTITUTE(G317,"kW",""))=0,'IESO Reported Results'!M317*'NTG Ratio References'!$G$8,0),IF(D317="SAVE ON ENERGY ENERGY MANAGER PROGRAM",IF(VALUE(SUBSTITUTE(G317,"kW",""))=0,'IESO Reported Results'!M317*'NTG Ratio References'!$G$7,0),0))</f>
        <v>0</v>
      </c>
      <c r="L317" s="10">
        <f t="shared" si="20"/>
        <v>0</v>
      </c>
      <c r="M317" s="11">
        <f t="shared" si="21"/>
        <v>0</v>
      </c>
      <c r="N317" s="15">
        <f>IFERROR(VLOOKUP(J317&amp;D317,'NTG Ratio References'!A:F,4,0),1)</f>
        <v>0.84</v>
      </c>
      <c r="O317" s="15">
        <f>IFERROR(VLOOKUP(J317&amp;D317,'NTG Ratio References'!A:F,5,0),1)</f>
        <v>0.81599999999999995</v>
      </c>
      <c r="P317" s="97">
        <f t="shared" si="22"/>
        <v>0</v>
      </c>
      <c r="Q317" s="97">
        <f t="shared" si="23"/>
        <v>0</v>
      </c>
    </row>
    <row r="318" spans="1:17">
      <c r="A318" s="96" t="s">
        <v>611</v>
      </c>
      <c r="B318" s="96" t="s">
        <v>8</v>
      </c>
      <c r="C318" s="111" t="s">
        <v>1661</v>
      </c>
      <c r="D318" s="96" t="s">
        <v>55</v>
      </c>
      <c r="E318" s="111" t="s">
        <v>10</v>
      </c>
      <c r="F318" s="114">
        <v>1200</v>
      </c>
      <c r="G318" s="96" t="s">
        <v>31</v>
      </c>
      <c r="H318" s="96" t="s">
        <v>612</v>
      </c>
      <c r="I318" s="96" t="s">
        <v>12</v>
      </c>
      <c r="J318" s="116">
        <v>2019</v>
      </c>
      <c r="K318" s="11">
        <f>IF(D318="SAVE ON ENERGY RETROFIT PROGRAM",IF(VALUE(SUBSTITUTE(G318,"kW",""))=0,'IESO Reported Results'!M318*'NTG Ratio References'!$G$8,0),IF(D318="SAVE ON ENERGY ENERGY MANAGER PROGRAM",IF(VALUE(SUBSTITUTE(G318,"kW",""))=0,'IESO Reported Results'!M318*'NTG Ratio References'!$G$7,0),0))</f>
        <v>0</v>
      </c>
      <c r="L318" s="10">
        <f t="shared" si="20"/>
        <v>0.75</v>
      </c>
      <c r="M318" s="11">
        <f t="shared" si="21"/>
        <v>3440</v>
      </c>
      <c r="N318" s="15">
        <f>IFERROR(VLOOKUP(J318&amp;D318,'NTG Ratio References'!A:F,4,0),1)</f>
        <v>0.84</v>
      </c>
      <c r="O318" s="15">
        <f>IFERROR(VLOOKUP(J318&amp;D318,'NTG Ratio References'!A:F,5,0),1)</f>
        <v>0.81599999999999995</v>
      </c>
      <c r="P318" s="97">
        <f t="shared" si="22"/>
        <v>0.63</v>
      </c>
      <c r="Q318" s="97">
        <f t="shared" si="23"/>
        <v>2807.04</v>
      </c>
    </row>
    <row r="319" spans="1:17">
      <c r="A319" s="96" t="s">
        <v>613</v>
      </c>
      <c r="B319" s="96" t="s">
        <v>8</v>
      </c>
      <c r="C319" s="111" t="s">
        <v>1661</v>
      </c>
      <c r="D319" s="96" t="s">
        <v>55</v>
      </c>
      <c r="E319" s="111" t="s">
        <v>10</v>
      </c>
      <c r="F319" s="114">
        <v>2667</v>
      </c>
      <c r="G319" s="96" t="s">
        <v>614</v>
      </c>
      <c r="H319" s="96" t="s">
        <v>615</v>
      </c>
      <c r="I319" s="96" t="s">
        <v>12</v>
      </c>
      <c r="J319" s="116">
        <v>2019</v>
      </c>
      <c r="K319" s="11">
        <f>IF(D319="SAVE ON ENERGY RETROFIT PROGRAM",IF(VALUE(SUBSTITUTE(G319,"kW",""))=0,'IESO Reported Results'!M319*'NTG Ratio References'!$G$8,0),IF(D319="SAVE ON ENERGY ENERGY MANAGER PROGRAM",IF(VALUE(SUBSTITUTE(G319,"kW",""))=0,'IESO Reported Results'!M319*'NTG Ratio References'!$G$7,0),0))</f>
        <v>0</v>
      </c>
      <c r="L319" s="10">
        <f t="shared" si="20"/>
        <v>5.36</v>
      </c>
      <c r="M319" s="11">
        <f t="shared" si="21"/>
        <v>20072</v>
      </c>
      <c r="N319" s="15">
        <f>IFERROR(VLOOKUP(J319&amp;D319,'NTG Ratio References'!A:F,4,0),1)</f>
        <v>0.84</v>
      </c>
      <c r="O319" s="15">
        <f>IFERROR(VLOOKUP(J319&amp;D319,'NTG Ratio References'!A:F,5,0),1)</f>
        <v>0.81599999999999995</v>
      </c>
      <c r="P319" s="97">
        <f t="shared" si="22"/>
        <v>4.5023999999999997</v>
      </c>
      <c r="Q319" s="97">
        <f t="shared" si="23"/>
        <v>16378.751999999999</v>
      </c>
    </row>
    <row r="320" spans="1:17">
      <c r="A320" s="96" t="s">
        <v>616</v>
      </c>
      <c r="B320" s="96" t="s">
        <v>8</v>
      </c>
      <c r="C320" s="111" t="s">
        <v>1661</v>
      </c>
      <c r="D320" s="96" t="s">
        <v>55</v>
      </c>
      <c r="E320" s="111" t="s">
        <v>10</v>
      </c>
      <c r="F320" s="114">
        <v>1150</v>
      </c>
      <c r="G320" s="96" t="s">
        <v>17</v>
      </c>
      <c r="H320" s="96" t="s">
        <v>15</v>
      </c>
      <c r="I320" s="96" t="s">
        <v>12</v>
      </c>
      <c r="J320" s="116">
        <v>2019</v>
      </c>
      <c r="K320" s="11">
        <f>IF(D320="SAVE ON ENERGY RETROFIT PROGRAM",IF(VALUE(SUBSTITUTE(G320,"kW",""))=0,'IESO Reported Results'!M320*'NTG Ratio References'!$G$8,0),IF(D320="SAVE ON ENERGY ENERGY MANAGER PROGRAM",IF(VALUE(SUBSTITUTE(G320,"kW",""))=0,'IESO Reported Results'!M320*'NTG Ratio References'!$G$7,0),0))</f>
        <v>0</v>
      </c>
      <c r="L320" s="10">
        <f t="shared" si="20"/>
        <v>0</v>
      </c>
      <c r="M320" s="11">
        <f t="shared" si="21"/>
        <v>0</v>
      </c>
      <c r="N320" s="15">
        <f>IFERROR(VLOOKUP(J320&amp;D320,'NTG Ratio References'!A:F,4,0),1)</f>
        <v>0.84</v>
      </c>
      <c r="O320" s="15">
        <f>IFERROR(VLOOKUP(J320&amp;D320,'NTG Ratio References'!A:F,5,0),1)</f>
        <v>0.81599999999999995</v>
      </c>
      <c r="P320" s="97">
        <f t="shared" si="22"/>
        <v>0</v>
      </c>
      <c r="Q320" s="97">
        <f t="shared" si="23"/>
        <v>0</v>
      </c>
    </row>
    <row r="321" spans="1:17">
      <c r="A321" s="96" t="s">
        <v>617</v>
      </c>
      <c r="B321" s="96" t="s">
        <v>8</v>
      </c>
      <c r="C321" s="111" t="s">
        <v>1661</v>
      </c>
      <c r="D321" s="96" t="s">
        <v>55</v>
      </c>
      <c r="E321" s="111" t="s">
        <v>10</v>
      </c>
      <c r="F321" s="114">
        <v>520</v>
      </c>
      <c r="G321" s="96" t="s">
        <v>161</v>
      </c>
      <c r="H321" s="96" t="s">
        <v>618</v>
      </c>
      <c r="I321" s="96" t="s">
        <v>12</v>
      </c>
      <c r="J321" s="116">
        <v>2019</v>
      </c>
      <c r="K321" s="11">
        <f>IF(D321="SAVE ON ENERGY RETROFIT PROGRAM",IF(VALUE(SUBSTITUTE(G321,"kW",""))=0,'IESO Reported Results'!M321*'NTG Ratio References'!$G$8,0),IF(D321="SAVE ON ENERGY ENERGY MANAGER PROGRAM",IF(VALUE(SUBSTITUTE(G321,"kW",""))=0,'IESO Reported Results'!M321*'NTG Ratio References'!$G$7,0),0))</f>
        <v>0</v>
      </c>
      <c r="L321" s="10">
        <f t="shared" si="20"/>
        <v>1.3</v>
      </c>
      <c r="M321" s="11">
        <f t="shared" si="21"/>
        <v>5561</v>
      </c>
      <c r="N321" s="15">
        <f>IFERROR(VLOOKUP(J321&amp;D321,'NTG Ratio References'!A:F,4,0),1)</f>
        <v>0.84</v>
      </c>
      <c r="O321" s="15">
        <f>IFERROR(VLOOKUP(J321&amp;D321,'NTG Ratio References'!A:F,5,0),1)</f>
        <v>0.81599999999999995</v>
      </c>
      <c r="P321" s="97">
        <f t="shared" si="22"/>
        <v>1.0920000000000001</v>
      </c>
      <c r="Q321" s="97">
        <f t="shared" si="23"/>
        <v>4537.7759999999998</v>
      </c>
    </row>
    <row r="322" spans="1:17">
      <c r="A322" s="96" t="s">
        <v>619</v>
      </c>
      <c r="B322" s="96" t="s">
        <v>8</v>
      </c>
      <c r="C322" s="111" t="s">
        <v>1661</v>
      </c>
      <c r="D322" s="96" t="s">
        <v>55</v>
      </c>
      <c r="E322" s="111" t="s">
        <v>10</v>
      </c>
      <c r="F322" s="114">
        <v>400</v>
      </c>
      <c r="G322" s="96" t="s">
        <v>17</v>
      </c>
      <c r="H322" s="96" t="s">
        <v>15</v>
      </c>
      <c r="I322" s="96" t="s">
        <v>12</v>
      </c>
      <c r="J322" s="116">
        <v>2019</v>
      </c>
      <c r="K322" s="11">
        <f>IF(D322="SAVE ON ENERGY RETROFIT PROGRAM",IF(VALUE(SUBSTITUTE(G322,"kW",""))=0,'IESO Reported Results'!M322*'NTG Ratio References'!$G$8,0),IF(D322="SAVE ON ENERGY ENERGY MANAGER PROGRAM",IF(VALUE(SUBSTITUTE(G322,"kW",""))=0,'IESO Reported Results'!M322*'NTG Ratio References'!$G$7,0),0))</f>
        <v>0</v>
      </c>
      <c r="L322" s="10">
        <f t="shared" si="20"/>
        <v>0</v>
      </c>
      <c r="M322" s="11">
        <f t="shared" si="21"/>
        <v>0</v>
      </c>
      <c r="N322" s="15">
        <f>IFERROR(VLOOKUP(J322&amp;D322,'NTG Ratio References'!A:F,4,0),1)</f>
        <v>0.84</v>
      </c>
      <c r="O322" s="15">
        <f>IFERROR(VLOOKUP(J322&amp;D322,'NTG Ratio References'!A:F,5,0),1)</f>
        <v>0.81599999999999995</v>
      </c>
      <c r="P322" s="97">
        <f t="shared" si="22"/>
        <v>0</v>
      </c>
      <c r="Q322" s="97">
        <f t="shared" si="23"/>
        <v>0</v>
      </c>
    </row>
    <row r="323" spans="1:17">
      <c r="A323" s="96" t="s">
        <v>619</v>
      </c>
      <c r="B323" s="96" t="s">
        <v>8</v>
      </c>
      <c r="C323" s="111" t="s">
        <v>1661</v>
      </c>
      <c r="D323" s="96" t="s">
        <v>55</v>
      </c>
      <c r="E323" s="111" t="s">
        <v>10</v>
      </c>
      <c r="F323" s="114">
        <v>2283.4</v>
      </c>
      <c r="G323" s="96" t="s">
        <v>620</v>
      </c>
      <c r="H323" s="96" t="s">
        <v>621</v>
      </c>
      <c r="I323" s="96" t="s">
        <v>12</v>
      </c>
      <c r="J323" s="116">
        <v>2019</v>
      </c>
      <c r="K323" s="11">
        <f>IF(D323="SAVE ON ENERGY RETROFIT PROGRAM",IF(VALUE(SUBSTITUTE(G323,"kW",""))=0,'IESO Reported Results'!M323*'NTG Ratio References'!$G$8,0),IF(D323="SAVE ON ENERGY ENERGY MANAGER PROGRAM",IF(VALUE(SUBSTITUTE(G323,"kW",""))=0,'IESO Reported Results'!M323*'NTG Ratio References'!$G$7,0),0))</f>
        <v>0</v>
      </c>
      <c r="L323" s="10">
        <f t="shared" si="20"/>
        <v>5.3</v>
      </c>
      <c r="M323" s="11">
        <f t="shared" si="21"/>
        <v>26243</v>
      </c>
      <c r="N323" s="15">
        <f>IFERROR(VLOOKUP(J323&amp;D323,'NTG Ratio References'!A:F,4,0),1)</f>
        <v>0.84</v>
      </c>
      <c r="O323" s="15">
        <f>IFERROR(VLOOKUP(J323&amp;D323,'NTG Ratio References'!A:F,5,0),1)</f>
        <v>0.81599999999999995</v>
      </c>
      <c r="P323" s="97">
        <f t="shared" si="22"/>
        <v>4.452</v>
      </c>
      <c r="Q323" s="97">
        <f t="shared" si="23"/>
        <v>21414.287999999997</v>
      </c>
    </row>
    <row r="324" spans="1:17">
      <c r="A324" s="96" t="s">
        <v>622</v>
      </c>
      <c r="B324" s="96" t="s">
        <v>8</v>
      </c>
      <c r="C324" s="111" t="s">
        <v>1661</v>
      </c>
      <c r="D324" s="96" t="s">
        <v>55</v>
      </c>
      <c r="E324" s="111" t="s">
        <v>10</v>
      </c>
      <c r="F324" s="114">
        <v>700</v>
      </c>
      <c r="G324" s="96" t="s">
        <v>28</v>
      </c>
      <c r="H324" s="96" t="s">
        <v>184</v>
      </c>
      <c r="I324" s="96" t="s">
        <v>12</v>
      </c>
      <c r="J324" s="116">
        <v>2019</v>
      </c>
      <c r="K324" s="11">
        <f>IF(D324="SAVE ON ENERGY RETROFIT PROGRAM",IF(VALUE(SUBSTITUTE(G324,"kW",""))=0,'IESO Reported Results'!M324*'NTG Ratio References'!$G$8,0),IF(D324="SAVE ON ENERGY ENERGY MANAGER PROGRAM",IF(VALUE(SUBSTITUTE(G324,"kW",""))=0,'IESO Reported Results'!M324*'NTG Ratio References'!$G$7,0),0))</f>
        <v>0</v>
      </c>
      <c r="L324" s="10">
        <f t="shared" si="20"/>
        <v>1</v>
      </c>
      <c r="M324" s="11">
        <f t="shared" si="21"/>
        <v>4594</v>
      </c>
      <c r="N324" s="15">
        <f>IFERROR(VLOOKUP(J324&amp;D324,'NTG Ratio References'!A:F,4,0),1)</f>
        <v>0.84</v>
      </c>
      <c r="O324" s="15">
        <f>IFERROR(VLOOKUP(J324&amp;D324,'NTG Ratio References'!A:F,5,0),1)</f>
        <v>0.81599999999999995</v>
      </c>
      <c r="P324" s="97">
        <f t="shared" si="22"/>
        <v>0.84</v>
      </c>
      <c r="Q324" s="97">
        <f t="shared" si="23"/>
        <v>3748.7039999999997</v>
      </c>
    </row>
    <row r="325" spans="1:17">
      <c r="A325" s="96" t="s">
        <v>623</v>
      </c>
      <c r="B325" s="96" t="s">
        <v>8</v>
      </c>
      <c r="C325" s="111" t="s">
        <v>1662</v>
      </c>
      <c r="D325" s="96" t="s">
        <v>55</v>
      </c>
      <c r="E325" s="111" t="s">
        <v>10</v>
      </c>
      <c r="F325" s="114">
        <v>867.5</v>
      </c>
      <c r="G325" s="96" t="s">
        <v>17</v>
      </c>
      <c r="H325" s="96" t="s">
        <v>624</v>
      </c>
      <c r="I325" s="96" t="s">
        <v>12</v>
      </c>
      <c r="J325" s="116">
        <v>2019</v>
      </c>
      <c r="K325" s="11">
        <f>IF(D325="SAVE ON ENERGY RETROFIT PROGRAM",IF(VALUE(SUBSTITUTE(G325,"kW",""))=0,'IESO Reported Results'!M325*'NTG Ratio References'!$G$8,0),IF(D325="SAVE ON ENERGY ENERGY MANAGER PROGRAM",IF(VALUE(SUBSTITUTE(G325,"kW",""))=0,'IESO Reported Results'!M325*'NTG Ratio References'!$G$7,0),0))</f>
        <v>1.811305887401315</v>
      </c>
      <c r="L325" s="10">
        <f t="shared" si="20"/>
        <v>1.811305887401315</v>
      </c>
      <c r="M325" s="11">
        <f t="shared" si="21"/>
        <v>10878</v>
      </c>
      <c r="N325" s="15">
        <f>IFERROR(VLOOKUP(J325&amp;D325,'NTG Ratio References'!A:F,4,0),1)</f>
        <v>0.84</v>
      </c>
      <c r="O325" s="15">
        <f>IFERROR(VLOOKUP(J325&amp;D325,'NTG Ratio References'!A:F,5,0),1)</f>
        <v>0.81599999999999995</v>
      </c>
      <c r="P325" s="97">
        <f t="shared" si="22"/>
        <v>1.5214969454171046</v>
      </c>
      <c r="Q325" s="97">
        <f t="shared" si="23"/>
        <v>8876.4480000000003</v>
      </c>
    </row>
    <row r="326" spans="1:17">
      <c r="A326" s="96" t="s">
        <v>625</v>
      </c>
      <c r="B326" s="96" t="s">
        <v>8</v>
      </c>
      <c r="C326" s="111" t="s">
        <v>1662</v>
      </c>
      <c r="D326" s="96" t="s">
        <v>55</v>
      </c>
      <c r="E326" s="111" t="s">
        <v>10</v>
      </c>
      <c r="F326" s="114">
        <v>5060</v>
      </c>
      <c r="G326" s="96" t="s">
        <v>626</v>
      </c>
      <c r="H326" s="96" t="s">
        <v>627</v>
      </c>
      <c r="I326" s="96" t="s">
        <v>12</v>
      </c>
      <c r="J326" s="116">
        <v>2019</v>
      </c>
      <c r="K326" s="11">
        <f>IF(D326="SAVE ON ENERGY RETROFIT PROGRAM",IF(VALUE(SUBSTITUTE(G326,"kW",""))=0,'IESO Reported Results'!M326*'NTG Ratio References'!$G$8,0),IF(D326="SAVE ON ENERGY ENERGY MANAGER PROGRAM",IF(VALUE(SUBSTITUTE(G326,"kW",""))=0,'IESO Reported Results'!M326*'NTG Ratio References'!$G$7,0),0))</f>
        <v>0</v>
      </c>
      <c r="L326" s="10">
        <f t="shared" si="20"/>
        <v>11.41</v>
      </c>
      <c r="M326" s="11">
        <f t="shared" si="21"/>
        <v>54836</v>
      </c>
      <c r="N326" s="15">
        <f>IFERROR(VLOOKUP(J326&amp;D326,'NTG Ratio References'!A:F,4,0),1)</f>
        <v>0.84</v>
      </c>
      <c r="O326" s="15">
        <f>IFERROR(VLOOKUP(J326&amp;D326,'NTG Ratio References'!A:F,5,0),1)</f>
        <v>0.81599999999999995</v>
      </c>
      <c r="P326" s="97">
        <f t="shared" si="22"/>
        <v>9.5844000000000005</v>
      </c>
      <c r="Q326" s="97">
        <f t="shared" si="23"/>
        <v>44746.175999999999</v>
      </c>
    </row>
    <row r="327" spans="1:17">
      <c r="A327" s="96" t="s">
        <v>628</v>
      </c>
      <c r="B327" s="96" t="s">
        <v>8</v>
      </c>
      <c r="C327" s="111" t="s">
        <v>1661</v>
      </c>
      <c r="D327" s="96" t="s">
        <v>55</v>
      </c>
      <c r="E327" s="111" t="s">
        <v>10</v>
      </c>
      <c r="F327" s="114">
        <v>1680</v>
      </c>
      <c r="G327" s="96" t="s">
        <v>17</v>
      </c>
      <c r="H327" s="96" t="s">
        <v>15</v>
      </c>
      <c r="I327" s="96" t="s">
        <v>12</v>
      </c>
      <c r="J327" s="116">
        <v>2019</v>
      </c>
      <c r="K327" s="11">
        <f>IF(D327="SAVE ON ENERGY RETROFIT PROGRAM",IF(VALUE(SUBSTITUTE(G327,"kW",""))=0,'IESO Reported Results'!M327*'NTG Ratio References'!$G$8,0),IF(D327="SAVE ON ENERGY ENERGY MANAGER PROGRAM",IF(VALUE(SUBSTITUTE(G327,"kW",""))=0,'IESO Reported Results'!M327*'NTG Ratio References'!$G$7,0),0))</f>
        <v>0</v>
      </c>
      <c r="L327" s="10">
        <f t="shared" si="20"/>
        <v>0</v>
      </c>
      <c r="M327" s="11">
        <f t="shared" si="21"/>
        <v>0</v>
      </c>
      <c r="N327" s="15">
        <f>IFERROR(VLOOKUP(J327&amp;D327,'NTG Ratio References'!A:F,4,0),1)</f>
        <v>0.84</v>
      </c>
      <c r="O327" s="15">
        <f>IFERROR(VLOOKUP(J327&amp;D327,'NTG Ratio References'!A:F,5,0),1)</f>
        <v>0.81599999999999995</v>
      </c>
      <c r="P327" s="97">
        <f t="shared" si="22"/>
        <v>0</v>
      </c>
      <c r="Q327" s="97">
        <f t="shared" si="23"/>
        <v>0</v>
      </c>
    </row>
    <row r="328" spans="1:17">
      <c r="A328" s="96" t="s">
        <v>629</v>
      </c>
      <c r="B328" s="96" t="s">
        <v>8</v>
      </c>
      <c r="C328" s="111" t="s">
        <v>1661</v>
      </c>
      <c r="D328" s="96" t="s">
        <v>55</v>
      </c>
      <c r="E328" s="111" t="s">
        <v>10</v>
      </c>
      <c r="F328" s="114">
        <v>2800</v>
      </c>
      <c r="G328" s="96" t="s">
        <v>165</v>
      </c>
      <c r="H328" s="96" t="s">
        <v>630</v>
      </c>
      <c r="I328" s="96" t="s">
        <v>12</v>
      </c>
      <c r="J328" s="116">
        <v>2019</v>
      </c>
      <c r="K328" s="11">
        <f>IF(D328="SAVE ON ENERGY RETROFIT PROGRAM",IF(VALUE(SUBSTITUTE(G328,"kW",""))=0,'IESO Reported Results'!M328*'NTG Ratio References'!$G$8,0),IF(D328="SAVE ON ENERGY ENERGY MANAGER PROGRAM",IF(VALUE(SUBSTITUTE(G328,"kW",""))=0,'IESO Reported Results'!M328*'NTG Ratio References'!$G$7,0),0))</f>
        <v>0</v>
      </c>
      <c r="L328" s="10">
        <f t="shared" si="20"/>
        <v>4</v>
      </c>
      <c r="M328" s="11">
        <f t="shared" si="21"/>
        <v>18376</v>
      </c>
      <c r="N328" s="15">
        <f>IFERROR(VLOOKUP(J328&amp;D328,'NTG Ratio References'!A:F,4,0),1)</f>
        <v>0.84</v>
      </c>
      <c r="O328" s="15">
        <f>IFERROR(VLOOKUP(J328&amp;D328,'NTG Ratio References'!A:F,5,0),1)</f>
        <v>0.81599999999999995</v>
      </c>
      <c r="P328" s="97">
        <f t="shared" si="22"/>
        <v>3.36</v>
      </c>
      <c r="Q328" s="97">
        <f t="shared" si="23"/>
        <v>14994.815999999999</v>
      </c>
    </row>
    <row r="329" spans="1:17">
      <c r="A329" s="96" t="s">
        <v>631</v>
      </c>
      <c r="B329" s="96" t="s">
        <v>8</v>
      </c>
      <c r="C329" s="111" t="s">
        <v>1661</v>
      </c>
      <c r="D329" s="96" t="s">
        <v>55</v>
      </c>
      <c r="E329" s="111" t="s">
        <v>10</v>
      </c>
      <c r="F329" s="114">
        <v>520</v>
      </c>
      <c r="G329" s="96" t="s">
        <v>161</v>
      </c>
      <c r="H329" s="96" t="s">
        <v>632</v>
      </c>
      <c r="I329" s="96" t="s">
        <v>12</v>
      </c>
      <c r="J329" s="116">
        <v>2019</v>
      </c>
      <c r="K329" s="11">
        <f>IF(D329="SAVE ON ENERGY RETROFIT PROGRAM",IF(VALUE(SUBSTITUTE(G329,"kW",""))=0,'IESO Reported Results'!M329*'NTG Ratio References'!$G$8,0),IF(D329="SAVE ON ENERGY ENERGY MANAGER PROGRAM",IF(VALUE(SUBSTITUTE(G329,"kW",""))=0,'IESO Reported Results'!M329*'NTG Ratio References'!$G$7,0),0))</f>
        <v>0</v>
      </c>
      <c r="L329" s="10">
        <f t="shared" si="20"/>
        <v>1.3</v>
      </c>
      <c r="M329" s="11">
        <f t="shared" si="21"/>
        <v>4082</v>
      </c>
      <c r="N329" s="15">
        <f>IFERROR(VLOOKUP(J329&amp;D329,'NTG Ratio References'!A:F,4,0),1)</f>
        <v>0.84</v>
      </c>
      <c r="O329" s="15">
        <f>IFERROR(VLOOKUP(J329&amp;D329,'NTG Ratio References'!A:F,5,0),1)</f>
        <v>0.81599999999999995</v>
      </c>
      <c r="P329" s="97">
        <f t="shared" si="22"/>
        <v>1.0920000000000001</v>
      </c>
      <c r="Q329" s="97">
        <f t="shared" si="23"/>
        <v>3330.9119999999998</v>
      </c>
    </row>
    <row r="330" spans="1:17">
      <c r="A330" s="96" t="s">
        <v>633</v>
      </c>
      <c r="B330" s="96" t="s">
        <v>8</v>
      </c>
      <c r="C330" s="111" t="s">
        <v>1661</v>
      </c>
      <c r="D330" s="96" t="s">
        <v>55</v>
      </c>
      <c r="E330" s="111" t="s">
        <v>10</v>
      </c>
      <c r="F330" s="114">
        <v>2966.25</v>
      </c>
      <c r="G330" s="96" t="s">
        <v>181</v>
      </c>
      <c r="H330" s="96" t="s">
        <v>634</v>
      </c>
      <c r="I330" s="96" t="s">
        <v>12</v>
      </c>
      <c r="J330" s="116">
        <v>2019</v>
      </c>
      <c r="K330" s="11">
        <f>IF(D330="SAVE ON ENERGY RETROFIT PROGRAM",IF(VALUE(SUBSTITUTE(G330,"kW",""))=0,'IESO Reported Results'!M330*'NTG Ratio References'!$G$8,0),IF(D330="SAVE ON ENERGY ENERGY MANAGER PROGRAM",IF(VALUE(SUBSTITUTE(G330,"kW",""))=0,'IESO Reported Results'!M330*'NTG Ratio References'!$G$7,0),0))</f>
        <v>0</v>
      </c>
      <c r="L330" s="10">
        <f t="shared" si="20"/>
        <v>6.1</v>
      </c>
      <c r="M330" s="11">
        <f t="shared" si="21"/>
        <v>45571</v>
      </c>
      <c r="N330" s="15">
        <f>IFERROR(VLOOKUP(J330&amp;D330,'NTG Ratio References'!A:F,4,0),1)</f>
        <v>0.84</v>
      </c>
      <c r="O330" s="15">
        <f>IFERROR(VLOOKUP(J330&amp;D330,'NTG Ratio References'!A:F,5,0),1)</f>
        <v>0.81599999999999995</v>
      </c>
      <c r="P330" s="97">
        <f t="shared" si="22"/>
        <v>5.1239999999999997</v>
      </c>
      <c r="Q330" s="97">
        <f t="shared" si="23"/>
        <v>37185.935999999994</v>
      </c>
    </row>
    <row r="331" spans="1:17">
      <c r="A331" s="96" t="s">
        <v>635</v>
      </c>
      <c r="B331" s="96" t="s">
        <v>8</v>
      </c>
      <c r="C331" s="111" t="s">
        <v>1662</v>
      </c>
      <c r="D331" s="96" t="s">
        <v>55</v>
      </c>
      <c r="E331" s="111" t="s">
        <v>10</v>
      </c>
      <c r="F331" s="114">
        <v>3105</v>
      </c>
      <c r="G331" s="96" t="s">
        <v>508</v>
      </c>
      <c r="H331" s="96" t="s">
        <v>636</v>
      </c>
      <c r="I331" s="96" t="s">
        <v>12</v>
      </c>
      <c r="J331" s="116">
        <v>2019</v>
      </c>
      <c r="K331" s="11">
        <f>IF(D331="SAVE ON ENERGY RETROFIT PROGRAM",IF(VALUE(SUBSTITUTE(G331,"kW",""))=0,'IESO Reported Results'!M331*'NTG Ratio References'!$G$8,0),IF(D331="SAVE ON ENERGY ENERGY MANAGER PROGRAM",IF(VALUE(SUBSTITUTE(G331,"kW",""))=0,'IESO Reported Results'!M331*'NTG Ratio References'!$G$7,0),0))</f>
        <v>0</v>
      </c>
      <c r="L331" s="10">
        <f t="shared" si="20"/>
        <v>4.1500000000000004</v>
      </c>
      <c r="M331" s="11">
        <f t="shared" si="21"/>
        <v>16962</v>
      </c>
      <c r="N331" s="15">
        <f>IFERROR(VLOOKUP(J331&amp;D331,'NTG Ratio References'!A:F,4,0),1)</f>
        <v>0.84</v>
      </c>
      <c r="O331" s="15">
        <f>IFERROR(VLOOKUP(J331&amp;D331,'NTG Ratio References'!A:F,5,0),1)</f>
        <v>0.81599999999999995</v>
      </c>
      <c r="P331" s="97">
        <f t="shared" si="22"/>
        <v>3.4860000000000002</v>
      </c>
      <c r="Q331" s="97">
        <f t="shared" si="23"/>
        <v>13840.991999999998</v>
      </c>
    </row>
    <row r="332" spans="1:17">
      <c r="A332" s="96" t="s">
        <v>637</v>
      </c>
      <c r="B332" s="96" t="s">
        <v>8</v>
      </c>
      <c r="C332" s="111" t="s">
        <v>1662</v>
      </c>
      <c r="D332" s="96" t="s">
        <v>55</v>
      </c>
      <c r="E332" s="111" t="s">
        <v>10</v>
      </c>
      <c r="F332" s="114">
        <v>330</v>
      </c>
      <c r="G332" s="96" t="s">
        <v>17</v>
      </c>
      <c r="H332" s="96" t="s">
        <v>15</v>
      </c>
      <c r="I332" s="96" t="s">
        <v>12</v>
      </c>
      <c r="J332" s="116">
        <v>2019</v>
      </c>
      <c r="K332" s="11">
        <f>IF(D332="SAVE ON ENERGY RETROFIT PROGRAM",IF(VALUE(SUBSTITUTE(G332,"kW",""))=0,'IESO Reported Results'!M332*'NTG Ratio References'!$G$8,0),IF(D332="SAVE ON ENERGY ENERGY MANAGER PROGRAM",IF(VALUE(SUBSTITUTE(G332,"kW",""))=0,'IESO Reported Results'!M332*'NTG Ratio References'!$G$7,0),0))</f>
        <v>0</v>
      </c>
      <c r="L332" s="10">
        <f t="shared" si="20"/>
        <v>0</v>
      </c>
      <c r="M332" s="11">
        <f t="shared" si="21"/>
        <v>0</v>
      </c>
      <c r="N332" s="15">
        <f>IFERROR(VLOOKUP(J332&amp;D332,'NTG Ratio References'!A:F,4,0),1)</f>
        <v>0.84</v>
      </c>
      <c r="O332" s="15">
        <f>IFERROR(VLOOKUP(J332&amp;D332,'NTG Ratio References'!A:F,5,0),1)</f>
        <v>0.81599999999999995</v>
      </c>
      <c r="P332" s="97">
        <f t="shared" si="22"/>
        <v>0</v>
      </c>
      <c r="Q332" s="97">
        <f t="shared" si="23"/>
        <v>0</v>
      </c>
    </row>
    <row r="333" spans="1:17">
      <c r="A333" s="96" t="s">
        <v>638</v>
      </c>
      <c r="B333" s="96" t="s">
        <v>8</v>
      </c>
      <c r="C333" s="111" t="s">
        <v>1661</v>
      </c>
      <c r="D333" s="96" t="s">
        <v>55</v>
      </c>
      <c r="E333" s="111" t="s">
        <v>10</v>
      </c>
      <c r="F333" s="114">
        <v>2340</v>
      </c>
      <c r="G333" s="96" t="s">
        <v>639</v>
      </c>
      <c r="H333" s="96" t="s">
        <v>640</v>
      </c>
      <c r="I333" s="96" t="s">
        <v>12</v>
      </c>
      <c r="J333" s="116">
        <v>2019</v>
      </c>
      <c r="K333" s="11">
        <f>IF(D333="SAVE ON ENERGY RETROFIT PROGRAM",IF(VALUE(SUBSTITUTE(G333,"kW",""))=0,'IESO Reported Results'!M333*'NTG Ratio References'!$G$8,0),IF(D333="SAVE ON ENERGY ENERGY MANAGER PROGRAM",IF(VALUE(SUBSTITUTE(G333,"kW",""))=0,'IESO Reported Results'!M333*'NTG Ratio References'!$G$7,0),0))</f>
        <v>0</v>
      </c>
      <c r="L333" s="10">
        <f t="shared" si="20"/>
        <v>6.08</v>
      </c>
      <c r="M333" s="11">
        <f t="shared" si="21"/>
        <v>22918</v>
      </c>
      <c r="N333" s="15">
        <f>IFERROR(VLOOKUP(J333&amp;D333,'NTG Ratio References'!A:F,4,0),1)</f>
        <v>0.84</v>
      </c>
      <c r="O333" s="15">
        <f>IFERROR(VLOOKUP(J333&amp;D333,'NTG Ratio References'!A:F,5,0),1)</f>
        <v>0.81599999999999995</v>
      </c>
      <c r="P333" s="97">
        <f t="shared" si="22"/>
        <v>5.1071999999999997</v>
      </c>
      <c r="Q333" s="97">
        <f t="shared" si="23"/>
        <v>18701.088</v>
      </c>
    </row>
    <row r="334" spans="1:17">
      <c r="A334" s="96" t="s">
        <v>641</v>
      </c>
      <c r="B334" s="96" t="s">
        <v>8</v>
      </c>
      <c r="C334" s="111" t="s">
        <v>1661</v>
      </c>
      <c r="D334" s="96" t="s">
        <v>55</v>
      </c>
      <c r="E334" s="111" t="s">
        <v>10</v>
      </c>
      <c r="F334" s="114">
        <v>1490</v>
      </c>
      <c r="G334" s="96" t="s">
        <v>642</v>
      </c>
      <c r="H334" s="96" t="s">
        <v>643</v>
      </c>
      <c r="I334" s="96" t="s">
        <v>12</v>
      </c>
      <c r="J334" s="116">
        <v>2019</v>
      </c>
      <c r="K334" s="11">
        <f>IF(D334="SAVE ON ENERGY RETROFIT PROGRAM",IF(VALUE(SUBSTITUTE(G334,"kW",""))=0,'IESO Reported Results'!M334*'NTG Ratio References'!$G$8,0),IF(D334="SAVE ON ENERGY ENERGY MANAGER PROGRAM",IF(VALUE(SUBSTITUTE(G334,"kW",""))=0,'IESO Reported Results'!M334*'NTG Ratio References'!$G$7,0),0))</f>
        <v>0</v>
      </c>
      <c r="L334" s="10">
        <f t="shared" si="20"/>
        <v>2.5099999999999998</v>
      </c>
      <c r="M334" s="11">
        <f t="shared" si="21"/>
        <v>8140</v>
      </c>
      <c r="N334" s="15">
        <f>IFERROR(VLOOKUP(J334&amp;D334,'NTG Ratio References'!A:F,4,0),1)</f>
        <v>0.84</v>
      </c>
      <c r="O334" s="15">
        <f>IFERROR(VLOOKUP(J334&amp;D334,'NTG Ratio References'!A:F,5,0),1)</f>
        <v>0.81599999999999995</v>
      </c>
      <c r="P334" s="97">
        <f t="shared" si="22"/>
        <v>2.1083999999999996</v>
      </c>
      <c r="Q334" s="97">
        <f t="shared" si="23"/>
        <v>6642.24</v>
      </c>
    </row>
    <row r="335" spans="1:17">
      <c r="A335" s="96" t="s">
        <v>644</v>
      </c>
      <c r="B335" s="96" t="s">
        <v>8</v>
      </c>
      <c r="C335" s="111" t="s">
        <v>1662</v>
      </c>
      <c r="D335" s="96" t="s">
        <v>55</v>
      </c>
      <c r="E335" s="111" t="s">
        <v>10</v>
      </c>
      <c r="F335" s="114">
        <v>28080</v>
      </c>
      <c r="G335" s="96" t="s">
        <v>645</v>
      </c>
      <c r="H335" s="96" t="s">
        <v>646</v>
      </c>
      <c r="I335" s="96" t="s">
        <v>12</v>
      </c>
      <c r="J335" s="116">
        <v>2019</v>
      </c>
      <c r="K335" s="11">
        <f>IF(D335="SAVE ON ENERGY RETROFIT PROGRAM",IF(VALUE(SUBSTITUTE(G335,"kW",""))=0,'IESO Reported Results'!M335*'NTG Ratio References'!$G$8,0),IF(D335="SAVE ON ENERGY ENERGY MANAGER PROGRAM",IF(VALUE(SUBSTITUTE(G335,"kW",""))=0,'IESO Reported Results'!M335*'NTG Ratio References'!$G$7,0),0))</f>
        <v>0</v>
      </c>
      <c r="L335" s="10">
        <f t="shared" si="20"/>
        <v>70.2</v>
      </c>
      <c r="M335" s="11">
        <f t="shared" si="21"/>
        <v>349775</v>
      </c>
      <c r="N335" s="15">
        <f>IFERROR(VLOOKUP(J335&amp;D335,'NTG Ratio References'!A:F,4,0),1)</f>
        <v>0.84</v>
      </c>
      <c r="O335" s="15">
        <f>IFERROR(VLOOKUP(J335&amp;D335,'NTG Ratio References'!A:F,5,0),1)</f>
        <v>0.81599999999999995</v>
      </c>
      <c r="P335" s="97">
        <f t="shared" si="22"/>
        <v>58.968000000000004</v>
      </c>
      <c r="Q335" s="97">
        <f t="shared" si="23"/>
        <v>285416.39999999997</v>
      </c>
    </row>
    <row r="336" spans="1:17">
      <c r="A336" s="96" t="s">
        <v>647</v>
      </c>
      <c r="B336" s="96" t="s">
        <v>8</v>
      </c>
      <c r="C336" s="111" t="s">
        <v>1662</v>
      </c>
      <c r="D336" s="96" t="s">
        <v>55</v>
      </c>
      <c r="E336" s="111" t="s">
        <v>10</v>
      </c>
      <c r="F336" s="114">
        <v>18465.05</v>
      </c>
      <c r="G336" s="96" t="s">
        <v>648</v>
      </c>
      <c r="H336" s="96" t="s">
        <v>649</v>
      </c>
      <c r="I336" s="96" t="s">
        <v>12</v>
      </c>
      <c r="J336" s="116">
        <v>2019</v>
      </c>
      <c r="K336" s="11">
        <f>IF(D336="SAVE ON ENERGY RETROFIT PROGRAM",IF(VALUE(SUBSTITUTE(G336,"kW",""))=0,'IESO Reported Results'!M336*'NTG Ratio References'!$G$8,0),IF(D336="SAVE ON ENERGY ENERGY MANAGER PROGRAM",IF(VALUE(SUBSTITUTE(G336,"kW",""))=0,'IESO Reported Results'!M336*'NTG Ratio References'!$G$7,0),0))</f>
        <v>0</v>
      </c>
      <c r="L336" s="10">
        <f t="shared" si="20"/>
        <v>43</v>
      </c>
      <c r="M336" s="11">
        <f t="shared" si="21"/>
        <v>369301</v>
      </c>
      <c r="N336" s="15">
        <f>IFERROR(VLOOKUP(J336&amp;D336,'NTG Ratio References'!A:F,4,0),1)</f>
        <v>0.84</v>
      </c>
      <c r="O336" s="15">
        <f>IFERROR(VLOOKUP(J336&amp;D336,'NTG Ratio References'!A:F,5,0),1)</f>
        <v>0.81599999999999995</v>
      </c>
      <c r="P336" s="97">
        <f t="shared" si="22"/>
        <v>36.119999999999997</v>
      </c>
      <c r="Q336" s="97">
        <f t="shared" si="23"/>
        <v>301349.61599999998</v>
      </c>
    </row>
    <row r="337" spans="1:17">
      <c r="A337" s="96" t="s">
        <v>650</v>
      </c>
      <c r="B337" s="96" t="s">
        <v>8</v>
      </c>
      <c r="C337" s="111" t="s">
        <v>1865</v>
      </c>
      <c r="D337" s="96" t="s">
        <v>55</v>
      </c>
      <c r="E337" s="111" t="s">
        <v>10</v>
      </c>
      <c r="F337" s="114">
        <v>6527.65</v>
      </c>
      <c r="G337" s="96" t="s">
        <v>651</v>
      </c>
      <c r="H337" s="96" t="s">
        <v>652</v>
      </c>
      <c r="I337" s="96" t="s">
        <v>12</v>
      </c>
      <c r="J337" s="116">
        <v>2019</v>
      </c>
      <c r="K337" s="11">
        <f>IF(D337="SAVE ON ENERGY RETROFIT PROGRAM",IF(VALUE(SUBSTITUTE(G337,"kW",""))=0,'IESO Reported Results'!M337*'NTG Ratio References'!$G$8,0),IF(D337="SAVE ON ENERGY ENERGY MANAGER PROGRAM",IF(VALUE(SUBSTITUTE(G337,"kW",""))=0,'IESO Reported Results'!M337*'NTG Ratio References'!$G$7,0),0))</f>
        <v>0</v>
      </c>
      <c r="L337" s="10">
        <f t="shared" si="20"/>
        <v>15.28</v>
      </c>
      <c r="M337" s="11">
        <f t="shared" si="21"/>
        <v>130553</v>
      </c>
      <c r="N337" s="15">
        <f>IFERROR(VLOOKUP(J337&amp;D337,'NTG Ratio References'!A:F,4,0),1)</f>
        <v>0.84</v>
      </c>
      <c r="O337" s="15">
        <f>IFERROR(VLOOKUP(J337&amp;D337,'NTG Ratio References'!A:F,5,0),1)</f>
        <v>0.81599999999999995</v>
      </c>
      <c r="P337" s="97">
        <f t="shared" si="22"/>
        <v>12.835199999999999</v>
      </c>
      <c r="Q337" s="97">
        <f t="shared" si="23"/>
        <v>106531.24799999999</v>
      </c>
    </row>
    <row r="338" spans="1:17">
      <c r="A338" s="96" t="s">
        <v>653</v>
      </c>
      <c r="B338" s="96" t="s">
        <v>8</v>
      </c>
      <c r="C338" s="111" t="s">
        <v>1661</v>
      </c>
      <c r="D338" s="96" t="s">
        <v>55</v>
      </c>
      <c r="E338" s="111" t="s">
        <v>10</v>
      </c>
      <c r="F338" s="114">
        <v>1680</v>
      </c>
      <c r="G338" s="96" t="s">
        <v>654</v>
      </c>
      <c r="H338" s="96" t="s">
        <v>655</v>
      </c>
      <c r="I338" s="96" t="s">
        <v>12</v>
      </c>
      <c r="J338" s="116">
        <v>2019</v>
      </c>
      <c r="K338" s="11">
        <f>IF(D338="SAVE ON ENERGY RETROFIT PROGRAM",IF(VALUE(SUBSTITUTE(G338,"kW",""))=0,'IESO Reported Results'!M338*'NTG Ratio References'!$G$8,0),IF(D338="SAVE ON ENERGY ENERGY MANAGER PROGRAM",IF(VALUE(SUBSTITUTE(G338,"kW",""))=0,'IESO Reported Results'!M338*'NTG Ratio References'!$G$7,0),0))</f>
        <v>0</v>
      </c>
      <c r="L338" s="10">
        <f t="shared" si="20"/>
        <v>2.95</v>
      </c>
      <c r="M338" s="11">
        <f t="shared" si="21"/>
        <v>14664</v>
      </c>
      <c r="N338" s="15">
        <f>IFERROR(VLOOKUP(J338&amp;D338,'NTG Ratio References'!A:F,4,0),1)</f>
        <v>0.84</v>
      </c>
      <c r="O338" s="15">
        <f>IFERROR(VLOOKUP(J338&amp;D338,'NTG Ratio References'!A:F,5,0),1)</f>
        <v>0.81599999999999995</v>
      </c>
      <c r="P338" s="97">
        <f t="shared" si="22"/>
        <v>2.4780000000000002</v>
      </c>
      <c r="Q338" s="97">
        <f t="shared" si="23"/>
        <v>11965.823999999999</v>
      </c>
    </row>
    <row r="339" spans="1:17">
      <c r="A339" s="111" t="s">
        <v>1772</v>
      </c>
      <c r="B339" s="111" t="s">
        <v>8</v>
      </c>
      <c r="C339" s="111" t="s">
        <v>1662</v>
      </c>
      <c r="D339" s="96" t="s">
        <v>55</v>
      </c>
      <c r="E339" s="111" t="s">
        <v>10</v>
      </c>
      <c r="F339" s="114">
        <v>150</v>
      </c>
      <c r="G339" s="96" t="s">
        <v>17</v>
      </c>
      <c r="H339" s="96" t="s">
        <v>15</v>
      </c>
      <c r="I339" s="96" t="s">
        <v>12</v>
      </c>
      <c r="J339" s="116">
        <v>2019</v>
      </c>
      <c r="K339" s="11">
        <f>IF(D339="SAVE ON ENERGY RETROFIT PROGRAM",IF(VALUE(SUBSTITUTE(G339,"kW",""))=0,'IESO Reported Results'!M339*'NTG Ratio References'!$G$8,0),IF(D339="SAVE ON ENERGY ENERGY MANAGER PROGRAM",IF(VALUE(SUBSTITUTE(G339,"kW",""))=0,'IESO Reported Results'!M339*'NTG Ratio References'!$G$7,0),0))</f>
        <v>0</v>
      </c>
      <c r="L339" s="10">
        <f t="shared" si="20"/>
        <v>0</v>
      </c>
      <c r="M339" s="11">
        <f t="shared" si="21"/>
        <v>0</v>
      </c>
      <c r="N339" s="15">
        <f>IFERROR(VLOOKUP(J339&amp;D339,'NTG Ratio References'!A:F,4,0),1)</f>
        <v>0.84</v>
      </c>
      <c r="O339" s="15">
        <f>IFERROR(VLOOKUP(J339&amp;D339,'NTG Ratio References'!A:F,5,0),1)</f>
        <v>0.81599999999999995</v>
      </c>
      <c r="P339" s="97">
        <f t="shared" si="22"/>
        <v>0</v>
      </c>
      <c r="Q339" s="97">
        <f t="shared" si="23"/>
        <v>0</v>
      </c>
    </row>
    <row r="340" spans="1:17">
      <c r="A340" s="96" t="s">
        <v>656</v>
      </c>
      <c r="B340" s="96" t="s">
        <v>8</v>
      </c>
      <c r="C340" s="111" t="s">
        <v>1661</v>
      </c>
      <c r="D340" s="96" t="s">
        <v>55</v>
      </c>
      <c r="E340" s="111" t="s">
        <v>10</v>
      </c>
      <c r="F340" s="114">
        <v>2835</v>
      </c>
      <c r="G340" s="96" t="s">
        <v>657</v>
      </c>
      <c r="H340" s="96" t="s">
        <v>658</v>
      </c>
      <c r="I340" s="96" t="s">
        <v>12</v>
      </c>
      <c r="J340" s="116">
        <v>2019</v>
      </c>
      <c r="K340" s="11">
        <f>IF(D340="SAVE ON ENERGY RETROFIT PROGRAM",IF(VALUE(SUBSTITUTE(G340,"kW",""))=0,'IESO Reported Results'!M340*'NTG Ratio References'!$G$8,0),IF(D340="SAVE ON ENERGY ENERGY MANAGER PROGRAM",IF(VALUE(SUBSTITUTE(G340,"kW",""))=0,'IESO Reported Results'!M340*'NTG Ratio References'!$G$7,0),0))</f>
        <v>0</v>
      </c>
      <c r="L340" s="10">
        <f t="shared" si="20"/>
        <v>2.71</v>
      </c>
      <c r="M340" s="11">
        <f t="shared" si="21"/>
        <v>11695</v>
      </c>
      <c r="N340" s="15">
        <f>IFERROR(VLOOKUP(J340&amp;D340,'NTG Ratio References'!A:F,4,0),1)</f>
        <v>0.84</v>
      </c>
      <c r="O340" s="15">
        <f>IFERROR(VLOOKUP(J340&amp;D340,'NTG Ratio References'!A:F,5,0),1)</f>
        <v>0.81599999999999995</v>
      </c>
      <c r="P340" s="97">
        <f t="shared" si="22"/>
        <v>2.2763999999999998</v>
      </c>
      <c r="Q340" s="97">
        <f t="shared" si="23"/>
        <v>9543.119999999999</v>
      </c>
    </row>
    <row r="341" spans="1:17">
      <c r="A341" s="96" t="s">
        <v>659</v>
      </c>
      <c r="B341" s="96" t="s">
        <v>8</v>
      </c>
      <c r="C341" s="111" t="s">
        <v>1662</v>
      </c>
      <c r="D341" s="96" t="s">
        <v>55</v>
      </c>
      <c r="E341" s="111" t="s">
        <v>10</v>
      </c>
      <c r="F341" s="114">
        <v>6945</v>
      </c>
      <c r="G341" s="96" t="s">
        <v>660</v>
      </c>
      <c r="H341" s="96" t="s">
        <v>661</v>
      </c>
      <c r="I341" s="96" t="s">
        <v>12</v>
      </c>
      <c r="J341" s="116">
        <v>2019</v>
      </c>
      <c r="K341" s="11">
        <f>IF(D341="SAVE ON ENERGY RETROFIT PROGRAM",IF(VALUE(SUBSTITUTE(G341,"kW",""))=0,'IESO Reported Results'!M341*'NTG Ratio References'!$G$8,0),IF(D341="SAVE ON ENERGY ENERGY MANAGER PROGRAM",IF(VALUE(SUBSTITUTE(G341,"kW",""))=0,'IESO Reported Results'!M341*'NTG Ratio References'!$G$7,0),0))</f>
        <v>0</v>
      </c>
      <c r="L341" s="10">
        <f t="shared" si="20"/>
        <v>15.3</v>
      </c>
      <c r="M341" s="11">
        <f t="shared" si="21"/>
        <v>56321</v>
      </c>
      <c r="N341" s="15">
        <f>IFERROR(VLOOKUP(J341&amp;D341,'NTG Ratio References'!A:F,4,0),1)</f>
        <v>0.84</v>
      </c>
      <c r="O341" s="15">
        <f>IFERROR(VLOOKUP(J341&amp;D341,'NTG Ratio References'!A:F,5,0),1)</f>
        <v>0.81599999999999995</v>
      </c>
      <c r="P341" s="97">
        <f t="shared" si="22"/>
        <v>12.852</v>
      </c>
      <c r="Q341" s="97">
        <f t="shared" si="23"/>
        <v>45957.935999999994</v>
      </c>
    </row>
    <row r="342" spans="1:17">
      <c r="A342" s="96" t="s">
        <v>662</v>
      </c>
      <c r="B342" s="96" t="s">
        <v>8</v>
      </c>
      <c r="C342" s="111" t="s">
        <v>1662</v>
      </c>
      <c r="D342" s="96" t="s">
        <v>55</v>
      </c>
      <c r="E342" s="111" t="s">
        <v>10</v>
      </c>
      <c r="F342" s="114">
        <v>1540</v>
      </c>
      <c r="G342" s="96" t="s">
        <v>17</v>
      </c>
      <c r="H342" s="96" t="s">
        <v>236</v>
      </c>
      <c r="I342" s="96" t="s">
        <v>12</v>
      </c>
      <c r="J342" s="116">
        <v>2019</v>
      </c>
      <c r="K342" s="11">
        <f>IF(D342="SAVE ON ENERGY RETROFIT PROGRAM",IF(VALUE(SUBSTITUTE(G342,"kW",""))=0,'IESO Reported Results'!M342*'NTG Ratio References'!$G$8,0),IF(D342="SAVE ON ENERGY ENERGY MANAGER PROGRAM",IF(VALUE(SUBSTITUTE(G342,"kW",""))=0,'IESO Reported Results'!M342*'NTG Ratio References'!$G$7,0),0))</f>
        <v>2.8393443640344938</v>
      </c>
      <c r="L342" s="10">
        <f t="shared" si="20"/>
        <v>2.8393443640344938</v>
      </c>
      <c r="M342" s="11">
        <f t="shared" si="21"/>
        <v>17052</v>
      </c>
      <c r="N342" s="15">
        <f>IFERROR(VLOOKUP(J342&amp;D342,'NTG Ratio References'!A:F,4,0),1)</f>
        <v>0.84</v>
      </c>
      <c r="O342" s="15">
        <f>IFERROR(VLOOKUP(J342&amp;D342,'NTG Ratio References'!A:F,5,0),1)</f>
        <v>0.81599999999999995</v>
      </c>
      <c r="P342" s="97">
        <f t="shared" si="22"/>
        <v>2.3850492657889748</v>
      </c>
      <c r="Q342" s="97">
        <f t="shared" si="23"/>
        <v>13914.431999999999</v>
      </c>
    </row>
    <row r="343" spans="1:17">
      <c r="A343" s="96" t="s">
        <v>663</v>
      </c>
      <c r="B343" s="96" t="s">
        <v>8</v>
      </c>
      <c r="C343" s="111" t="s">
        <v>1661</v>
      </c>
      <c r="D343" s="96" t="s">
        <v>55</v>
      </c>
      <c r="E343" s="111" t="s">
        <v>10</v>
      </c>
      <c r="F343" s="114">
        <v>5469.3</v>
      </c>
      <c r="G343" s="96" t="s">
        <v>17</v>
      </c>
      <c r="H343" s="96" t="s">
        <v>664</v>
      </c>
      <c r="I343" s="96" t="s">
        <v>12</v>
      </c>
      <c r="J343" s="116">
        <v>2019</v>
      </c>
      <c r="K343" s="11">
        <f>IF(D343="SAVE ON ENERGY RETROFIT PROGRAM",IF(VALUE(SUBSTITUTE(G343,"kW",""))=0,'IESO Reported Results'!M343*'NTG Ratio References'!$G$8,0),IF(D343="SAVE ON ENERGY ENERGY MANAGER PROGRAM",IF(VALUE(SUBSTITUTE(G343,"kW",""))=0,'IESO Reported Results'!M343*'NTG Ratio References'!$G$7,0),0))</f>
        <v>11.899204019624268</v>
      </c>
      <c r="L343" s="10">
        <f t="shared" si="20"/>
        <v>11.899204019624268</v>
      </c>
      <c r="M343" s="11">
        <f t="shared" si="21"/>
        <v>71462</v>
      </c>
      <c r="N343" s="15">
        <f>IFERROR(VLOOKUP(J343&amp;D343,'NTG Ratio References'!A:F,4,0),1)</f>
        <v>0.84</v>
      </c>
      <c r="O343" s="15">
        <f>IFERROR(VLOOKUP(J343&amp;D343,'NTG Ratio References'!A:F,5,0),1)</f>
        <v>0.81599999999999995</v>
      </c>
      <c r="P343" s="97">
        <f t="shared" si="22"/>
        <v>9.9953313764843852</v>
      </c>
      <c r="Q343" s="97">
        <f t="shared" si="23"/>
        <v>58312.991999999998</v>
      </c>
    </row>
    <row r="344" spans="1:17">
      <c r="A344" s="111" t="s">
        <v>1773</v>
      </c>
      <c r="B344" s="111" t="s">
        <v>8</v>
      </c>
      <c r="C344" s="111" t="s">
        <v>1661</v>
      </c>
      <c r="D344" s="96" t="s">
        <v>55</v>
      </c>
      <c r="E344" s="111" t="s">
        <v>277</v>
      </c>
      <c r="F344" s="114">
        <v>950.6</v>
      </c>
      <c r="G344" s="96" t="s">
        <v>17</v>
      </c>
      <c r="H344" s="96" t="s">
        <v>1793</v>
      </c>
      <c r="I344" s="96" t="s">
        <v>12</v>
      </c>
      <c r="J344" s="116">
        <v>2021</v>
      </c>
      <c r="K344" s="11">
        <f>IF(D344="SAVE ON ENERGY RETROFIT PROGRAM",IF(VALUE(SUBSTITUTE(G344,"kW",""))=0,'IESO Reported Results'!M344*'NTG Ratio References'!$G$8,0),IF(D344="SAVE ON ENERGY ENERGY MANAGER PROGRAM",IF(VALUE(SUBSTITUTE(G344,"kW",""))=0,'IESO Reported Results'!M344*'NTG Ratio References'!$G$7,0),0))</f>
        <v>1.582852892593942</v>
      </c>
      <c r="L344" s="10">
        <f t="shared" si="20"/>
        <v>1.582852892593942</v>
      </c>
      <c r="M344" s="11">
        <f t="shared" si="21"/>
        <v>9506</v>
      </c>
      <c r="N344" s="15">
        <f>IFERROR(VLOOKUP(J344&amp;D344,'NTG Ratio References'!A:F,4,0),1)</f>
        <v>0.81599999999999995</v>
      </c>
      <c r="O344" s="15">
        <f>IFERROR(VLOOKUP(J344&amp;D344,'NTG Ratio References'!A:F,5,0),1)</f>
        <v>0.84</v>
      </c>
      <c r="P344" s="97">
        <f t="shared" si="22"/>
        <v>1.2916079603566566</v>
      </c>
      <c r="Q344" s="97">
        <f t="shared" si="23"/>
        <v>7985.04</v>
      </c>
    </row>
    <row r="345" spans="1:17">
      <c r="A345" s="111" t="s">
        <v>1774</v>
      </c>
      <c r="B345" s="111" t="s">
        <v>8</v>
      </c>
      <c r="C345" s="111" t="s">
        <v>1661</v>
      </c>
      <c r="D345" s="96" t="s">
        <v>55</v>
      </c>
      <c r="E345" s="111" t="s">
        <v>10</v>
      </c>
      <c r="F345" s="114">
        <v>4475.03</v>
      </c>
      <c r="G345" s="96" t="s">
        <v>17</v>
      </c>
      <c r="H345" s="96" t="s">
        <v>15</v>
      </c>
      <c r="I345" s="96" t="s">
        <v>12</v>
      </c>
      <c r="J345" s="116">
        <v>2019</v>
      </c>
      <c r="K345" s="11">
        <f>IF(D345="SAVE ON ENERGY RETROFIT PROGRAM",IF(VALUE(SUBSTITUTE(G345,"kW",""))=0,'IESO Reported Results'!M345*'NTG Ratio References'!$G$8,0),IF(D345="SAVE ON ENERGY ENERGY MANAGER PROGRAM",IF(VALUE(SUBSTITUTE(G345,"kW",""))=0,'IESO Reported Results'!M345*'NTG Ratio References'!$G$7,0),0))</f>
        <v>0</v>
      </c>
      <c r="L345" s="10">
        <f t="shared" si="20"/>
        <v>0</v>
      </c>
      <c r="M345" s="11">
        <f t="shared" si="21"/>
        <v>0</v>
      </c>
      <c r="N345" s="15">
        <f>IFERROR(VLOOKUP(J345&amp;D345,'NTG Ratio References'!A:F,4,0),1)</f>
        <v>0.84</v>
      </c>
      <c r="O345" s="15">
        <f>IFERROR(VLOOKUP(J345&amp;D345,'NTG Ratio References'!A:F,5,0),1)</f>
        <v>0.81599999999999995</v>
      </c>
      <c r="P345" s="97">
        <f t="shared" si="22"/>
        <v>0</v>
      </c>
      <c r="Q345" s="97">
        <f t="shared" si="23"/>
        <v>0</v>
      </c>
    </row>
    <row r="346" spans="1:17">
      <c r="A346" s="96" t="s">
        <v>665</v>
      </c>
      <c r="B346" s="96" t="s">
        <v>8</v>
      </c>
      <c r="C346" s="111" t="s">
        <v>1662</v>
      </c>
      <c r="D346" s="96" t="s">
        <v>55</v>
      </c>
      <c r="E346" s="111" t="s">
        <v>10</v>
      </c>
      <c r="F346" s="114">
        <v>10390</v>
      </c>
      <c r="G346" s="96" t="s">
        <v>666</v>
      </c>
      <c r="H346" s="96" t="s">
        <v>667</v>
      </c>
      <c r="I346" s="96" t="s">
        <v>12</v>
      </c>
      <c r="J346" s="116">
        <v>2019</v>
      </c>
      <c r="K346" s="11">
        <f>IF(D346="SAVE ON ENERGY RETROFIT PROGRAM",IF(VALUE(SUBSTITUTE(G346,"kW",""))=0,'IESO Reported Results'!M346*'NTG Ratio References'!$G$8,0),IF(D346="SAVE ON ENERGY ENERGY MANAGER PROGRAM",IF(VALUE(SUBSTITUTE(G346,"kW",""))=0,'IESO Reported Results'!M346*'NTG Ratio References'!$G$7,0),0))</f>
        <v>0</v>
      </c>
      <c r="L346" s="10">
        <f t="shared" si="20"/>
        <v>23.49</v>
      </c>
      <c r="M346" s="11">
        <f t="shared" si="21"/>
        <v>112216</v>
      </c>
      <c r="N346" s="15">
        <f>IFERROR(VLOOKUP(J346&amp;D346,'NTG Ratio References'!A:F,4,0),1)</f>
        <v>0.84</v>
      </c>
      <c r="O346" s="15">
        <f>IFERROR(VLOOKUP(J346&amp;D346,'NTG Ratio References'!A:F,5,0),1)</f>
        <v>0.81599999999999995</v>
      </c>
      <c r="P346" s="97">
        <f t="shared" si="22"/>
        <v>19.731599999999997</v>
      </c>
      <c r="Q346" s="97">
        <f t="shared" si="23"/>
        <v>91568.255999999994</v>
      </c>
    </row>
    <row r="347" spans="1:17">
      <c r="A347" s="96" t="s">
        <v>668</v>
      </c>
      <c r="B347" s="96" t="s">
        <v>8</v>
      </c>
      <c r="C347" s="111" t="s">
        <v>1662</v>
      </c>
      <c r="D347" s="96" t="s">
        <v>55</v>
      </c>
      <c r="E347" s="111" t="s">
        <v>10</v>
      </c>
      <c r="F347" s="114">
        <v>10829.3</v>
      </c>
      <c r="G347" s="96" t="s">
        <v>17</v>
      </c>
      <c r="H347" s="96" t="s">
        <v>15</v>
      </c>
      <c r="I347" s="96" t="s">
        <v>12</v>
      </c>
      <c r="J347" s="116">
        <v>2019</v>
      </c>
      <c r="K347" s="11">
        <f>IF(D347="SAVE ON ENERGY RETROFIT PROGRAM",IF(VALUE(SUBSTITUTE(G347,"kW",""))=0,'IESO Reported Results'!M347*'NTG Ratio References'!$G$8,0),IF(D347="SAVE ON ENERGY ENERGY MANAGER PROGRAM",IF(VALUE(SUBSTITUTE(G347,"kW",""))=0,'IESO Reported Results'!M347*'NTG Ratio References'!$G$7,0),0))</f>
        <v>0</v>
      </c>
      <c r="L347" s="10">
        <f t="shared" ref="L347:L410" si="24">VALUE(SUBSTITUTE(G347,"kW",""))+K347</f>
        <v>0</v>
      </c>
      <c r="M347" s="11">
        <f t="shared" ref="M347:M410" si="25">VALUE(SUBSTITUTE(H347,"kWh",""))</f>
        <v>0</v>
      </c>
      <c r="N347" s="15">
        <f>IFERROR(VLOOKUP(J347&amp;D347,'NTG Ratio References'!A:F,4,0),1)</f>
        <v>0.84</v>
      </c>
      <c r="O347" s="15">
        <f>IFERROR(VLOOKUP(J347&amp;D347,'NTG Ratio References'!A:F,5,0),1)</f>
        <v>0.81599999999999995</v>
      </c>
      <c r="P347" s="97">
        <f t="shared" ref="P347:P410" si="26">N347*L347</f>
        <v>0</v>
      </c>
      <c r="Q347" s="97">
        <f t="shared" ref="Q347:Q410" si="27">O347*M347</f>
        <v>0</v>
      </c>
    </row>
    <row r="348" spans="1:17">
      <c r="A348" s="96" t="s">
        <v>668</v>
      </c>
      <c r="B348" s="96" t="s">
        <v>8</v>
      </c>
      <c r="C348" s="111" t="s">
        <v>1662</v>
      </c>
      <c r="D348" s="96" t="s">
        <v>55</v>
      </c>
      <c r="E348" s="111" t="s">
        <v>10</v>
      </c>
      <c r="F348" s="114">
        <v>675</v>
      </c>
      <c r="G348" s="96" t="s">
        <v>669</v>
      </c>
      <c r="H348" s="96" t="s">
        <v>670</v>
      </c>
      <c r="I348" s="96" t="s">
        <v>12</v>
      </c>
      <c r="J348" s="116">
        <v>2019</v>
      </c>
      <c r="K348" s="11">
        <f>IF(D348="SAVE ON ENERGY RETROFIT PROGRAM",IF(VALUE(SUBSTITUTE(G348,"kW",""))=0,'IESO Reported Results'!M348*'NTG Ratio References'!$G$8,0),IF(D348="SAVE ON ENERGY ENERGY MANAGER PROGRAM",IF(VALUE(SUBSTITUTE(G348,"kW",""))=0,'IESO Reported Results'!M348*'NTG Ratio References'!$G$7,0),0))</f>
        <v>0</v>
      </c>
      <c r="L348" s="10">
        <f t="shared" si="24"/>
        <v>27.25</v>
      </c>
      <c r="M348" s="11">
        <f t="shared" si="25"/>
        <v>111261</v>
      </c>
      <c r="N348" s="15">
        <f>IFERROR(VLOOKUP(J348&amp;D348,'NTG Ratio References'!A:F,4,0),1)</f>
        <v>0.84</v>
      </c>
      <c r="O348" s="15">
        <f>IFERROR(VLOOKUP(J348&amp;D348,'NTG Ratio References'!A:F,5,0),1)</f>
        <v>0.81599999999999995</v>
      </c>
      <c r="P348" s="97">
        <f t="shared" si="26"/>
        <v>22.89</v>
      </c>
      <c r="Q348" s="97">
        <f t="shared" si="27"/>
        <v>90788.975999999995</v>
      </c>
    </row>
    <row r="349" spans="1:17">
      <c r="A349" s="96" t="s">
        <v>671</v>
      </c>
      <c r="B349" s="96" t="s">
        <v>8</v>
      </c>
      <c r="C349" s="111" t="s">
        <v>1661</v>
      </c>
      <c r="D349" s="96" t="s">
        <v>55</v>
      </c>
      <c r="E349" s="111" t="s">
        <v>10</v>
      </c>
      <c r="F349" s="114">
        <v>280</v>
      </c>
      <c r="G349" s="96" t="s">
        <v>162</v>
      </c>
      <c r="H349" s="96" t="s">
        <v>672</v>
      </c>
      <c r="I349" s="96" t="s">
        <v>12</v>
      </c>
      <c r="J349" s="116">
        <v>2019</v>
      </c>
      <c r="K349" s="11">
        <f>IF(D349="SAVE ON ENERGY RETROFIT PROGRAM",IF(VALUE(SUBSTITUTE(G349,"kW",""))=0,'IESO Reported Results'!M349*'NTG Ratio References'!$G$8,0),IF(D349="SAVE ON ENERGY ENERGY MANAGER PROGRAM",IF(VALUE(SUBSTITUTE(G349,"kW",""))=0,'IESO Reported Results'!M349*'NTG Ratio References'!$G$7,0),0))</f>
        <v>0</v>
      </c>
      <c r="L349" s="10">
        <f t="shared" si="24"/>
        <v>0.7</v>
      </c>
      <c r="M349" s="11">
        <f t="shared" si="25"/>
        <v>1999</v>
      </c>
      <c r="N349" s="15">
        <f>IFERROR(VLOOKUP(J349&amp;D349,'NTG Ratio References'!A:F,4,0),1)</f>
        <v>0.84</v>
      </c>
      <c r="O349" s="15">
        <f>IFERROR(VLOOKUP(J349&amp;D349,'NTG Ratio References'!A:F,5,0),1)</f>
        <v>0.81599999999999995</v>
      </c>
      <c r="P349" s="97">
        <f t="shared" si="26"/>
        <v>0.58799999999999997</v>
      </c>
      <c r="Q349" s="97">
        <f t="shared" si="27"/>
        <v>1631.184</v>
      </c>
    </row>
    <row r="350" spans="1:17">
      <c r="A350" s="96" t="s">
        <v>673</v>
      </c>
      <c r="B350" s="96" t="s">
        <v>8</v>
      </c>
      <c r="C350" s="111" t="s">
        <v>1662</v>
      </c>
      <c r="D350" s="96" t="s">
        <v>55</v>
      </c>
      <c r="E350" s="111" t="s">
        <v>10</v>
      </c>
      <c r="F350" s="114">
        <v>9900.1</v>
      </c>
      <c r="G350" s="96" t="s">
        <v>674</v>
      </c>
      <c r="H350" s="96" t="s">
        <v>675</v>
      </c>
      <c r="I350" s="96" t="s">
        <v>12</v>
      </c>
      <c r="J350" s="116">
        <v>2019</v>
      </c>
      <c r="K350" s="11">
        <f>IF(D350="SAVE ON ENERGY RETROFIT PROGRAM",IF(VALUE(SUBSTITUTE(G350,"kW",""))=0,'IESO Reported Results'!M350*'NTG Ratio References'!$G$8,0),IF(D350="SAVE ON ENERGY ENERGY MANAGER PROGRAM",IF(VALUE(SUBSTITUTE(G350,"kW",""))=0,'IESO Reported Results'!M350*'NTG Ratio References'!$G$7,0),0))</f>
        <v>0</v>
      </c>
      <c r="L350" s="10">
        <f t="shared" si="24"/>
        <v>20.2</v>
      </c>
      <c r="M350" s="11">
        <f t="shared" si="25"/>
        <v>156025</v>
      </c>
      <c r="N350" s="15">
        <f>IFERROR(VLOOKUP(J350&amp;D350,'NTG Ratio References'!A:F,4,0),1)</f>
        <v>0.84</v>
      </c>
      <c r="O350" s="15">
        <f>IFERROR(VLOOKUP(J350&amp;D350,'NTG Ratio References'!A:F,5,0),1)</f>
        <v>0.81599999999999995</v>
      </c>
      <c r="P350" s="97">
        <f t="shared" si="26"/>
        <v>16.968</v>
      </c>
      <c r="Q350" s="97">
        <f t="shared" si="27"/>
        <v>127316.4</v>
      </c>
    </row>
    <row r="351" spans="1:17">
      <c r="A351" s="96" t="s">
        <v>676</v>
      </c>
      <c r="B351" s="96" t="s">
        <v>8</v>
      </c>
      <c r="C351" s="111" t="s">
        <v>1661</v>
      </c>
      <c r="D351" s="96" t="s">
        <v>55</v>
      </c>
      <c r="E351" s="111" t="s">
        <v>10</v>
      </c>
      <c r="F351" s="114">
        <v>2447.06</v>
      </c>
      <c r="G351" s="96" t="s">
        <v>209</v>
      </c>
      <c r="H351" s="96" t="s">
        <v>677</v>
      </c>
      <c r="I351" s="96" t="s">
        <v>12</v>
      </c>
      <c r="J351" s="116">
        <v>2019</v>
      </c>
      <c r="K351" s="11">
        <f>IF(D351="SAVE ON ENERGY RETROFIT PROGRAM",IF(VALUE(SUBSTITUTE(G351,"kW",""))=0,'IESO Reported Results'!M351*'NTG Ratio References'!$G$8,0),IF(D351="SAVE ON ENERGY ENERGY MANAGER PROGRAM",IF(VALUE(SUBSTITUTE(G351,"kW",""))=0,'IESO Reported Results'!M351*'NTG Ratio References'!$G$7,0),0))</f>
        <v>0</v>
      </c>
      <c r="L351" s="10">
        <f t="shared" si="24"/>
        <v>3.1</v>
      </c>
      <c r="M351" s="11">
        <f t="shared" si="25"/>
        <v>22378</v>
      </c>
      <c r="N351" s="15">
        <f>IFERROR(VLOOKUP(J351&amp;D351,'NTG Ratio References'!A:F,4,0),1)</f>
        <v>0.84</v>
      </c>
      <c r="O351" s="15">
        <f>IFERROR(VLOOKUP(J351&amp;D351,'NTG Ratio References'!A:F,5,0),1)</f>
        <v>0.81599999999999995</v>
      </c>
      <c r="P351" s="97">
        <f t="shared" si="26"/>
        <v>2.6040000000000001</v>
      </c>
      <c r="Q351" s="97">
        <f t="shared" si="27"/>
        <v>18260.448</v>
      </c>
    </row>
    <row r="352" spans="1:17">
      <c r="A352" s="96" t="s">
        <v>678</v>
      </c>
      <c r="B352" s="96" t="s">
        <v>8</v>
      </c>
      <c r="C352" s="111" t="s">
        <v>1661</v>
      </c>
      <c r="D352" s="96" t="s">
        <v>55</v>
      </c>
      <c r="E352" s="111" t="s">
        <v>10</v>
      </c>
      <c r="F352" s="114">
        <v>300</v>
      </c>
      <c r="G352" s="96" t="s">
        <v>17</v>
      </c>
      <c r="H352" s="96" t="s">
        <v>679</v>
      </c>
      <c r="I352" s="96" t="s">
        <v>12</v>
      </c>
      <c r="J352" s="116">
        <v>2019</v>
      </c>
      <c r="K352" s="11">
        <f>IF(D352="SAVE ON ENERGY RETROFIT PROGRAM",IF(VALUE(SUBSTITUTE(G352,"kW",""))=0,'IESO Reported Results'!M352*'NTG Ratio References'!$G$8,0),IF(D352="SAVE ON ENERGY ENERGY MANAGER PROGRAM",IF(VALUE(SUBSTITUTE(G352,"kW",""))=0,'IESO Reported Results'!M352*'NTG Ratio References'!$G$7,0),0))</f>
        <v>0.58328778484710486</v>
      </c>
      <c r="L352" s="10">
        <f t="shared" si="24"/>
        <v>0.58328778484710486</v>
      </c>
      <c r="M352" s="11">
        <f t="shared" si="25"/>
        <v>3503</v>
      </c>
      <c r="N352" s="15">
        <f>IFERROR(VLOOKUP(J352&amp;D352,'NTG Ratio References'!A:F,4,0),1)</f>
        <v>0.84</v>
      </c>
      <c r="O352" s="15">
        <f>IFERROR(VLOOKUP(J352&amp;D352,'NTG Ratio References'!A:F,5,0),1)</f>
        <v>0.81599999999999995</v>
      </c>
      <c r="P352" s="97">
        <f t="shared" si="26"/>
        <v>0.48996173927156805</v>
      </c>
      <c r="Q352" s="97">
        <f t="shared" si="27"/>
        <v>2858.4479999999999</v>
      </c>
    </row>
    <row r="353" spans="1:17">
      <c r="A353" s="96" t="s">
        <v>680</v>
      </c>
      <c r="B353" s="96" t="s">
        <v>8</v>
      </c>
      <c r="C353" s="111" t="s">
        <v>1661</v>
      </c>
      <c r="D353" s="96" t="s">
        <v>55</v>
      </c>
      <c r="E353" s="111" t="s">
        <v>10</v>
      </c>
      <c r="F353" s="114">
        <v>480</v>
      </c>
      <c r="G353" s="96" t="s">
        <v>250</v>
      </c>
      <c r="H353" s="96" t="s">
        <v>681</v>
      </c>
      <c r="I353" s="96" t="s">
        <v>12</v>
      </c>
      <c r="J353" s="116">
        <v>2019</v>
      </c>
      <c r="K353" s="11">
        <f>IF(D353="SAVE ON ENERGY RETROFIT PROGRAM",IF(VALUE(SUBSTITUTE(G353,"kW",""))=0,'IESO Reported Results'!M353*'NTG Ratio References'!$G$8,0),IF(D353="SAVE ON ENERGY ENERGY MANAGER PROGRAM",IF(VALUE(SUBSTITUTE(G353,"kW",""))=0,'IESO Reported Results'!M353*'NTG Ratio References'!$G$7,0),0))</f>
        <v>0</v>
      </c>
      <c r="L353" s="10">
        <f t="shared" si="24"/>
        <v>1.2</v>
      </c>
      <c r="M353" s="11">
        <f t="shared" si="25"/>
        <v>4513</v>
      </c>
      <c r="N353" s="15">
        <f>IFERROR(VLOOKUP(J353&amp;D353,'NTG Ratio References'!A:F,4,0),1)</f>
        <v>0.84</v>
      </c>
      <c r="O353" s="15">
        <f>IFERROR(VLOOKUP(J353&amp;D353,'NTG Ratio References'!A:F,5,0),1)</f>
        <v>0.81599999999999995</v>
      </c>
      <c r="P353" s="97">
        <f t="shared" si="26"/>
        <v>1.008</v>
      </c>
      <c r="Q353" s="97">
        <f t="shared" si="27"/>
        <v>3682.6079999999997</v>
      </c>
    </row>
    <row r="354" spans="1:17">
      <c r="A354" s="96" t="s">
        <v>682</v>
      </c>
      <c r="B354" s="96" t="s">
        <v>8</v>
      </c>
      <c r="C354" s="111" t="s">
        <v>1865</v>
      </c>
      <c r="D354" s="96" t="s">
        <v>55</v>
      </c>
      <c r="E354" s="111" t="s">
        <v>10</v>
      </c>
      <c r="F354" s="114">
        <v>3531</v>
      </c>
      <c r="G354" s="96" t="s">
        <v>17</v>
      </c>
      <c r="H354" s="96" t="s">
        <v>683</v>
      </c>
      <c r="I354" s="96" t="s">
        <v>12</v>
      </c>
      <c r="J354" s="116">
        <v>2019</v>
      </c>
      <c r="K354" s="11">
        <f>IF(D354="SAVE ON ENERGY RETROFIT PROGRAM",IF(VALUE(SUBSTITUTE(G354,"kW",""))=0,'IESO Reported Results'!M354*'NTG Ratio References'!$G$8,0),IF(D354="SAVE ON ENERGY ENERGY MANAGER PROGRAM",IF(VALUE(SUBSTITUTE(G354,"kW",""))=0,'IESO Reported Results'!M354*'NTG Ratio References'!$G$7,0),0))</f>
        <v>8.9026733384628347</v>
      </c>
      <c r="L354" s="10">
        <f t="shared" si="24"/>
        <v>8.9026733384628347</v>
      </c>
      <c r="M354" s="11">
        <f t="shared" si="25"/>
        <v>53466</v>
      </c>
      <c r="N354" s="15">
        <f>IFERROR(VLOOKUP(J354&amp;D354,'NTG Ratio References'!A:F,4,0),1)</f>
        <v>0.84</v>
      </c>
      <c r="O354" s="15">
        <f>IFERROR(VLOOKUP(J354&amp;D354,'NTG Ratio References'!A:F,5,0),1)</f>
        <v>0.81599999999999995</v>
      </c>
      <c r="P354" s="97">
        <f t="shared" si="26"/>
        <v>7.478245604308781</v>
      </c>
      <c r="Q354" s="97">
        <f t="shared" si="27"/>
        <v>43628.255999999994</v>
      </c>
    </row>
    <row r="355" spans="1:17">
      <c r="A355" s="96" t="s">
        <v>684</v>
      </c>
      <c r="B355" s="96" t="s">
        <v>8</v>
      </c>
      <c r="C355" s="111" t="s">
        <v>1661</v>
      </c>
      <c r="D355" s="96" t="s">
        <v>55</v>
      </c>
      <c r="E355" s="111" t="s">
        <v>10</v>
      </c>
      <c r="F355" s="114">
        <v>3190</v>
      </c>
      <c r="G355" s="96" t="s">
        <v>17</v>
      </c>
      <c r="H355" s="96" t="s">
        <v>685</v>
      </c>
      <c r="I355" s="96" t="s">
        <v>12</v>
      </c>
      <c r="J355" s="116">
        <v>2019</v>
      </c>
      <c r="K355" s="11">
        <f>IF(D355="SAVE ON ENERGY RETROFIT PROGRAM",IF(VALUE(SUBSTITUTE(G355,"kW",""))=0,'IESO Reported Results'!M355*'NTG Ratio References'!$G$8,0),IF(D355="SAVE ON ENERGY ENERGY MANAGER PROGRAM",IF(VALUE(SUBSTITUTE(G355,"kW",""))=0,'IESO Reported Results'!M355*'NTG Ratio References'!$G$7,0),0))</f>
        <v>5.8814990397857372</v>
      </c>
      <c r="L355" s="10">
        <f t="shared" si="24"/>
        <v>5.8814990397857372</v>
      </c>
      <c r="M355" s="11">
        <f t="shared" si="25"/>
        <v>35322</v>
      </c>
      <c r="N355" s="15">
        <f>IFERROR(VLOOKUP(J355&amp;D355,'NTG Ratio References'!A:F,4,0),1)</f>
        <v>0.84</v>
      </c>
      <c r="O355" s="15">
        <f>IFERROR(VLOOKUP(J355&amp;D355,'NTG Ratio References'!A:F,5,0),1)</f>
        <v>0.81599999999999995</v>
      </c>
      <c r="P355" s="97">
        <f t="shared" si="26"/>
        <v>4.9404591934200193</v>
      </c>
      <c r="Q355" s="97">
        <f t="shared" si="27"/>
        <v>28822.751999999997</v>
      </c>
    </row>
    <row r="356" spans="1:17">
      <c r="A356" s="96" t="s">
        <v>686</v>
      </c>
      <c r="B356" s="96" t="s">
        <v>8</v>
      </c>
      <c r="C356" s="111" t="s">
        <v>1865</v>
      </c>
      <c r="D356" s="96" t="s">
        <v>55</v>
      </c>
      <c r="E356" s="111" t="s">
        <v>10</v>
      </c>
      <c r="F356" s="114">
        <v>256</v>
      </c>
      <c r="G356" s="96" t="s">
        <v>317</v>
      </c>
      <c r="H356" s="96" t="s">
        <v>687</v>
      </c>
      <c r="I356" s="96" t="s">
        <v>12</v>
      </c>
      <c r="J356" s="116">
        <v>2019</v>
      </c>
      <c r="K356" s="11">
        <f>IF(D356="SAVE ON ENERGY RETROFIT PROGRAM",IF(VALUE(SUBSTITUTE(G356,"kW",""))=0,'IESO Reported Results'!M356*'NTG Ratio References'!$G$8,0),IF(D356="SAVE ON ENERGY ENERGY MANAGER PROGRAM",IF(VALUE(SUBSTITUTE(G356,"kW",""))=0,'IESO Reported Results'!M356*'NTG Ratio References'!$G$7,0),0))</f>
        <v>0</v>
      </c>
      <c r="L356" s="10">
        <f t="shared" si="24"/>
        <v>0.16</v>
      </c>
      <c r="M356" s="11">
        <f t="shared" si="25"/>
        <v>713</v>
      </c>
      <c r="N356" s="15">
        <f>IFERROR(VLOOKUP(J356&amp;D356,'NTG Ratio References'!A:F,4,0),1)</f>
        <v>0.84</v>
      </c>
      <c r="O356" s="15">
        <f>IFERROR(VLOOKUP(J356&amp;D356,'NTG Ratio References'!A:F,5,0),1)</f>
        <v>0.81599999999999995</v>
      </c>
      <c r="P356" s="97">
        <f t="shared" si="26"/>
        <v>0.13439999999999999</v>
      </c>
      <c r="Q356" s="97">
        <f t="shared" si="27"/>
        <v>581.80799999999999</v>
      </c>
    </row>
    <row r="357" spans="1:17">
      <c r="A357" s="96" t="s">
        <v>688</v>
      </c>
      <c r="B357" s="96" t="s">
        <v>8</v>
      </c>
      <c r="C357" s="111" t="s">
        <v>1865</v>
      </c>
      <c r="D357" s="96" t="s">
        <v>55</v>
      </c>
      <c r="E357" s="111" t="s">
        <v>10</v>
      </c>
      <c r="F357" s="114">
        <v>468</v>
      </c>
      <c r="G357" s="96" t="s">
        <v>689</v>
      </c>
      <c r="H357" s="96" t="s">
        <v>690</v>
      </c>
      <c r="I357" s="96" t="s">
        <v>12</v>
      </c>
      <c r="J357" s="116">
        <v>2019</v>
      </c>
      <c r="K357" s="11">
        <f>IF(D357="SAVE ON ENERGY RETROFIT PROGRAM",IF(VALUE(SUBSTITUTE(G357,"kW",""))=0,'IESO Reported Results'!M357*'NTG Ratio References'!$G$8,0),IF(D357="SAVE ON ENERGY ENERGY MANAGER PROGRAM",IF(VALUE(SUBSTITUTE(G357,"kW",""))=0,'IESO Reported Results'!M357*'NTG Ratio References'!$G$7,0),0))</f>
        <v>0</v>
      </c>
      <c r="L357" s="10">
        <f t="shared" si="24"/>
        <v>0.28999999999999998</v>
      </c>
      <c r="M357" s="11">
        <f t="shared" si="25"/>
        <v>2442</v>
      </c>
      <c r="N357" s="15">
        <f>IFERROR(VLOOKUP(J357&amp;D357,'NTG Ratio References'!A:F,4,0),1)</f>
        <v>0.84</v>
      </c>
      <c r="O357" s="15">
        <f>IFERROR(VLOOKUP(J357&amp;D357,'NTG Ratio References'!A:F,5,0),1)</f>
        <v>0.81599999999999995</v>
      </c>
      <c r="P357" s="97">
        <f t="shared" si="26"/>
        <v>0.24359999999999998</v>
      </c>
      <c r="Q357" s="97">
        <f t="shared" si="27"/>
        <v>1992.6719999999998</v>
      </c>
    </row>
    <row r="358" spans="1:17">
      <c r="A358" s="96" t="s">
        <v>691</v>
      </c>
      <c r="B358" s="96" t="s">
        <v>8</v>
      </c>
      <c r="C358" s="111" t="s">
        <v>1663</v>
      </c>
      <c r="D358" s="96" t="s">
        <v>55</v>
      </c>
      <c r="E358" s="111" t="s">
        <v>10</v>
      </c>
      <c r="F358" s="114">
        <v>8298.65</v>
      </c>
      <c r="G358" s="96" t="s">
        <v>17</v>
      </c>
      <c r="H358" s="96" t="s">
        <v>692</v>
      </c>
      <c r="I358" s="96" t="s">
        <v>12</v>
      </c>
      <c r="J358" s="116">
        <v>2019</v>
      </c>
      <c r="K358" s="11">
        <f>IF(D358="SAVE ON ENERGY RETROFIT PROGRAM",IF(VALUE(SUBSTITUTE(G358,"kW",""))=0,'IESO Reported Results'!M358*'NTG Ratio References'!$G$8,0),IF(D358="SAVE ON ENERGY ENERGY MANAGER PROGRAM",IF(VALUE(SUBSTITUTE(G358,"kW",""))=0,'IESO Reported Results'!M358*'NTG Ratio References'!$G$7,0),0))</f>
        <v>28.017794984160222</v>
      </c>
      <c r="L358" s="10">
        <f t="shared" si="24"/>
        <v>28.017794984160222</v>
      </c>
      <c r="M358" s="11">
        <f t="shared" si="25"/>
        <v>168264</v>
      </c>
      <c r="N358" s="15">
        <f>IFERROR(VLOOKUP(J358&amp;D358,'NTG Ratio References'!A:F,4,0),1)</f>
        <v>0.84</v>
      </c>
      <c r="O358" s="15">
        <f>IFERROR(VLOOKUP(J358&amp;D358,'NTG Ratio References'!A:F,5,0),1)</f>
        <v>0.81599999999999995</v>
      </c>
      <c r="P358" s="97">
        <f t="shared" si="26"/>
        <v>23.534947786694584</v>
      </c>
      <c r="Q358" s="97">
        <f t="shared" si="27"/>
        <v>137303.424</v>
      </c>
    </row>
    <row r="359" spans="1:17">
      <c r="A359" s="96" t="s">
        <v>693</v>
      </c>
      <c r="B359" s="96" t="s">
        <v>8</v>
      </c>
      <c r="C359" s="111" t="s">
        <v>1661</v>
      </c>
      <c r="D359" s="96" t="s">
        <v>55</v>
      </c>
      <c r="E359" s="111" t="s">
        <v>10</v>
      </c>
      <c r="F359" s="114">
        <v>616</v>
      </c>
      <c r="G359" s="96" t="s">
        <v>377</v>
      </c>
      <c r="H359" s="96" t="s">
        <v>694</v>
      </c>
      <c r="I359" s="96" t="s">
        <v>12</v>
      </c>
      <c r="J359" s="116">
        <v>2019</v>
      </c>
      <c r="K359" s="11">
        <f>IF(D359="SAVE ON ENERGY RETROFIT PROGRAM",IF(VALUE(SUBSTITUTE(G359,"kW",""))=0,'IESO Reported Results'!M359*'NTG Ratio References'!$G$8,0),IF(D359="SAVE ON ENERGY ENERGY MANAGER PROGRAM",IF(VALUE(SUBSTITUTE(G359,"kW",""))=0,'IESO Reported Results'!M359*'NTG Ratio References'!$G$7,0),0))</f>
        <v>0</v>
      </c>
      <c r="L359" s="10">
        <f t="shared" si="24"/>
        <v>0.88</v>
      </c>
      <c r="M359" s="11">
        <f t="shared" si="25"/>
        <v>4043</v>
      </c>
      <c r="N359" s="15">
        <f>IFERROR(VLOOKUP(J359&amp;D359,'NTG Ratio References'!A:F,4,0),1)</f>
        <v>0.84</v>
      </c>
      <c r="O359" s="15">
        <f>IFERROR(VLOOKUP(J359&amp;D359,'NTG Ratio References'!A:F,5,0),1)</f>
        <v>0.81599999999999995</v>
      </c>
      <c r="P359" s="97">
        <f t="shared" si="26"/>
        <v>0.73919999999999997</v>
      </c>
      <c r="Q359" s="97">
        <f t="shared" si="27"/>
        <v>3299.0879999999997</v>
      </c>
    </row>
    <row r="360" spans="1:17">
      <c r="A360" s="96" t="s">
        <v>695</v>
      </c>
      <c r="B360" s="96" t="s">
        <v>8</v>
      </c>
      <c r="C360" s="111" t="s">
        <v>1662</v>
      </c>
      <c r="D360" s="96" t="s">
        <v>55</v>
      </c>
      <c r="E360" s="111" t="s">
        <v>696</v>
      </c>
      <c r="F360" s="114">
        <v>280</v>
      </c>
      <c r="G360" s="96" t="s">
        <v>171</v>
      </c>
      <c r="H360" s="96" t="s">
        <v>697</v>
      </c>
      <c r="I360" s="96" t="s">
        <v>12</v>
      </c>
      <c r="J360" s="116">
        <v>2019</v>
      </c>
      <c r="K360" s="11">
        <f>IF(D360="SAVE ON ENERGY RETROFIT PROGRAM",IF(VALUE(SUBSTITUTE(G360,"kW",""))=0,'IESO Reported Results'!M360*'NTG Ratio References'!$G$8,0),IF(D360="SAVE ON ENERGY ENERGY MANAGER PROGRAM",IF(VALUE(SUBSTITUTE(G360,"kW",""))=0,'IESO Reported Results'!M360*'NTG Ratio References'!$G$7,0),0))</f>
        <v>0</v>
      </c>
      <c r="L360" s="10">
        <f t="shared" si="24"/>
        <v>0.23</v>
      </c>
      <c r="M360" s="11">
        <f t="shared" si="25"/>
        <v>1393</v>
      </c>
      <c r="N360" s="15">
        <f>IFERROR(VLOOKUP(J360&amp;D360,'NTG Ratio References'!A:F,4,0),1)</f>
        <v>0.84</v>
      </c>
      <c r="O360" s="15">
        <f>IFERROR(VLOOKUP(J360&amp;D360,'NTG Ratio References'!A:F,5,0),1)</f>
        <v>0.81599999999999995</v>
      </c>
      <c r="P360" s="97">
        <f t="shared" si="26"/>
        <v>0.19320000000000001</v>
      </c>
      <c r="Q360" s="97">
        <f t="shared" si="27"/>
        <v>1136.6879999999999</v>
      </c>
    </row>
    <row r="361" spans="1:17">
      <c r="A361" s="96" t="s">
        <v>698</v>
      </c>
      <c r="B361" s="96" t="s">
        <v>8</v>
      </c>
      <c r="C361" s="111" t="s">
        <v>1661</v>
      </c>
      <c r="D361" s="96" t="s">
        <v>55</v>
      </c>
      <c r="E361" s="111" t="s">
        <v>10</v>
      </c>
      <c r="F361" s="114">
        <v>1550</v>
      </c>
      <c r="G361" s="96" t="s">
        <v>17</v>
      </c>
      <c r="H361" s="96" t="s">
        <v>699</v>
      </c>
      <c r="I361" s="96" t="s">
        <v>12</v>
      </c>
      <c r="J361" s="116">
        <v>2019</v>
      </c>
      <c r="K361" s="11">
        <f>IF(D361="SAVE ON ENERGY RETROFIT PROGRAM",IF(VALUE(SUBSTITUTE(G361,"kW",""))=0,'IESO Reported Results'!M361*'NTG Ratio References'!$G$8,0),IF(D361="SAVE ON ENERGY ENERGY MANAGER PROGRAM",IF(VALUE(SUBSTITUTE(G361,"kW",""))=0,'IESO Reported Results'!M361*'NTG Ratio References'!$G$7,0),0))</f>
        <v>2.9184370553854428</v>
      </c>
      <c r="L361" s="10">
        <f t="shared" si="24"/>
        <v>2.9184370553854428</v>
      </c>
      <c r="M361" s="11">
        <f t="shared" si="25"/>
        <v>17527</v>
      </c>
      <c r="N361" s="15">
        <f>IFERROR(VLOOKUP(J361&amp;D361,'NTG Ratio References'!A:F,4,0),1)</f>
        <v>0.84</v>
      </c>
      <c r="O361" s="15">
        <f>IFERROR(VLOOKUP(J361&amp;D361,'NTG Ratio References'!A:F,5,0),1)</f>
        <v>0.81599999999999995</v>
      </c>
      <c r="P361" s="97">
        <f t="shared" si="26"/>
        <v>2.4514871265237721</v>
      </c>
      <c r="Q361" s="97">
        <f t="shared" si="27"/>
        <v>14302.031999999999</v>
      </c>
    </row>
    <row r="362" spans="1:17">
      <c r="A362" s="96" t="s">
        <v>700</v>
      </c>
      <c r="B362" s="96" t="s">
        <v>8</v>
      </c>
      <c r="C362" s="111" t="s">
        <v>1661</v>
      </c>
      <c r="D362" s="96" t="s">
        <v>55</v>
      </c>
      <c r="E362" s="111" t="s">
        <v>10</v>
      </c>
      <c r="F362" s="114">
        <v>1680</v>
      </c>
      <c r="G362" s="96" t="s">
        <v>175</v>
      </c>
      <c r="H362" s="96" t="s">
        <v>701</v>
      </c>
      <c r="I362" s="96" t="s">
        <v>12</v>
      </c>
      <c r="J362" s="116">
        <v>2019</v>
      </c>
      <c r="K362" s="11">
        <f>IF(D362="SAVE ON ENERGY RETROFIT PROGRAM",IF(VALUE(SUBSTITUTE(G362,"kW",""))=0,'IESO Reported Results'!M362*'NTG Ratio References'!$G$8,0),IF(D362="SAVE ON ENERGY ENERGY MANAGER PROGRAM",IF(VALUE(SUBSTITUTE(G362,"kW",""))=0,'IESO Reported Results'!M362*'NTG Ratio References'!$G$7,0),0))</f>
        <v>0</v>
      </c>
      <c r="L362" s="10">
        <f t="shared" si="24"/>
        <v>2.1</v>
      </c>
      <c r="M362" s="11">
        <f t="shared" si="25"/>
        <v>1489</v>
      </c>
      <c r="N362" s="15">
        <f>IFERROR(VLOOKUP(J362&amp;D362,'NTG Ratio References'!A:F,4,0),1)</f>
        <v>0.84</v>
      </c>
      <c r="O362" s="15">
        <f>IFERROR(VLOOKUP(J362&amp;D362,'NTG Ratio References'!A:F,5,0),1)</f>
        <v>0.81599999999999995</v>
      </c>
      <c r="P362" s="97">
        <f t="shared" si="26"/>
        <v>1.764</v>
      </c>
      <c r="Q362" s="97">
        <f t="shared" si="27"/>
        <v>1215.0239999999999</v>
      </c>
    </row>
    <row r="363" spans="1:17">
      <c r="A363" s="96" t="s">
        <v>702</v>
      </c>
      <c r="B363" s="96" t="s">
        <v>8</v>
      </c>
      <c r="C363" s="111" t="s">
        <v>1661</v>
      </c>
      <c r="D363" s="96" t="s">
        <v>55</v>
      </c>
      <c r="E363" s="111" t="s">
        <v>10</v>
      </c>
      <c r="F363" s="114">
        <v>659.28</v>
      </c>
      <c r="G363" s="96" t="s">
        <v>158</v>
      </c>
      <c r="H363" s="96" t="s">
        <v>703</v>
      </c>
      <c r="I363" s="96" t="s">
        <v>12</v>
      </c>
      <c r="J363" s="116">
        <v>2019</v>
      </c>
      <c r="K363" s="11">
        <f>IF(D363="SAVE ON ENERGY RETROFIT PROGRAM",IF(VALUE(SUBSTITUTE(G363,"kW",""))=0,'IESO Reported Results'!M363*'NTG Ratio References'!$G$8,0),IF(D363="SAVE ON ENERGY ENERGY MANAGER PROGRAM",IF(VALUE(SUBSTITUTE(G363,"kW",""))=0,'IESO Reported Results'!M363*'NTG Ratio References'!$G$7,0),0))</f>
        <v>0</v>
      </c>
      <c r="L363" s="10">
        <f t="shared" si="24"/>
        <v>1.8</v>
      </c>
      <c r="M363" s="11">
        <f t="shared" si="25"/>
        <v>7486</v>
      </c>
      <c r="N363" s="15">
        <f>IFERROR(VLOOKUP(J363&amp;D363,'NTG Ratio References'!A:F,4,0),1)</f>
        <v>0.84</v>
      </c>
      <c r="O363" s="15">
        <f>IFERROR(VLOOKUP(J363&amp;D363,'NTG Ratio References'!A:F,5,0),1)</f>
        <v>0.81599999999999995</v>
      </c>
      <c r="P363" s="97">
        <f t="shared" si="26"/>
        <v>1.512</v>
      </c>
      <c r="Q363" s="97">
        <f t="shared" si="27"/>
        <v>6108.576</v>
      </c>
    </row>
    <row r="364" spans="1:17">
      <c r="A364" s="96" t="s">
        <v>704</v>
      </c>
      <c r="B364" s="96" t="s">
        <v>8</v>
      </c>
      <c r="C364" s="111" t="s">
        <v>1662</v>
      </c>
      <c r="D364" s="96" t="s">
        <v>55</v>
      </c>
      <c r="E364" s="111" t="s">
        <v>10</v>
      </c>
      <c r="F364" s="114">
        <v>1370</v>
      </c>
      <c r="G364" s="96" t="s">
        <v>17</v>
      </c>
      <c r="H364" s="96" t="s">
        <v>705</v>
      </c>
      <c r="I364" s="96" t="s">
        <v>12</v>
      </c>
      <c r="J364" s="116">
        <v>2019</v>
      </c>
      <c r="K364" s="11">
        <f>IF(D364="SAVE ON ENERGY RETROFIT PROGRAM",IF(VALUE(SUBSTITUTE(G364,"kW",""))=0,'IESO Reported Results'!M364*'NTG Ratio References'!$G$8,0),IF(D364="SAVE ON ENERGY ENERGY MANAGER PROGRAM",IF(VALUE(SUBSTITUTE(G364,"kW",""))=0,'IESO Reported Results'!M364*'NTG Ratio References'!$G$7,0),0))</f>
        <v>2.6288745495763894</v>
      </c>
      <c r="L364" s="10">
        <f t="shared" si="24"/>
        <v>2.6288745495763894</v>
      </c>
      <c r="M364" s="11">
        <f t="shared" si="25"/>
        <v>15788</v>
      </c>
      <c r="N364" s="15">
        <f>IFERROR(VLOOKUP(J364&amp;D364,'NTG Ratio References'!A:F,4,0),1)</f>
        <v>0.84</v>
      </c>
      <c r="O364" s="15">
        <f>IFERROR(VLOOKUP(J364&amp;D364,'NTG Ratio References'!A:F,5,0),1)</f>
        <v>0.81599999999999995</v>
      </c>
      <c r="P364" s="97">
        <f t="shared" si="26"/>
        <v>2.208254621644167</v>
      </c>
      <c r="Q364" s="97">
        <f t="shared" si="27"/>
        <v>12883.008</v>
      </c>
    </row>
    <row r="365" spans="1:17">
      <c r="A365" s="96" t="s">
        <v>706</v>
      </c>
      <c r="B365" s="96" t="s">
        <v>8</v>
      </c>
      <c r="C365" s="111" t="s">
        <v>1662</v>
      </c>
      <c r="D365" s="96" t="s">
        <v>55</v>
      </c>
      <c r="E365" s="111" t="s">
        <v>10</v>
      </c>
      <c r="F365" s="114">
        <v>4200</v>
      </c>
      <c r="G365" s="96" t="s">
        <v>707</v>
      </c>
      <c r="H365" s="96" t="s">
        <v>708</v>
      </c>
      <c r="I365" s="96" t="s">
        <v>12</v>
      </c>
      <c r="J365" s="116">
        <v>2019</v>
      </c>
      <c r="K365" s="11">
        <f>IF(D365="SAVE ON ENERGY RETROFIT PROGRAM",IF(VALUE(SUBSTITUTE(G365,"kW",""))=0,'IESO Reported Results'!M365*'NTG Ratio References'!$G$8,0),IF(D365="SAVE ON ENERGY ENERGY MANAGER PROGRAM",IF(VALUE(SUBSTITUTE(G365,"kW",""))=0,'IESO Reported Results'!M365*'NTG Ratio References'!$G$7,0),0))</f>
        <v>0</v>
      </c>
      <c r="L365" s="10">
        <f t="shared" si="24"/>
        <v>18.45</v>
      </c>
      <c r="M365" s="11">
        <f t="shared" si="25"/>
        <v>78095</v>
      </c>
      <c r="N365" s="15">
        <f>IFERROR(VLOOKUP(J365&amp;D365,'NTG Ratio References'!A:F,4,0),1)</f>
        <v>0.84</v>
      </c>
      <c r="O365" s="15">
        <f>IFERROR(VLOOKUP(J365&amp;D365,'NTG Ratio References'!A:F,5,0),1)</f>
        <v>0.81599999999999995</v>
      </c>
      <c r="P365" s="97">
        <f t="shared" si="26"/>
        <v>15.497999999999999</v>
      </c>
      <c r="Q365" s="97">
        <f t="shared" si="27"/>
        <v>63725.52</v>
      </c>
    </row>
    <row r="366" spans="1:17">
      <c r="A366" s="96" t="s">
        <v>706</v>
      </c>
      <c r="B366" s="96" t="s">
        <v>8</v>
      </c>
      <c r="C366" s="111" t="s">
        <v>1662</v>
      </c>
      <c r="D366" s="96" t="s">
        <v>55</v>
      </c>
      <c r="E366" s="111" t="s">
        <v>10</v>
      </c>
      <c r="F366" s="114">
        <v>6905</v>
      </c>
      <c r="G366" s="96" t="s">
        <v>17</v>
      </c>
      <c r="H366" s="96" t="s">
        <v>15</v>
      </c>
      <c r="I366" s="96" t="s">
        <v>12</v>
      </c>
      <c r="J366" s="116">
        <v>2019</v>
      </c>
      <c r="K366" s="11">
        <f>IF(D366="SAVE ON ENERGY RETROFIT PROGRAM",IF(VALUE(SUBSTITUTE(G366,"kW",""))=0,'IESO Reported Results'!M366*'NTG Ratio References'!$G$8,0),IF(D366="SAVE ON ENERGY ENERGY MANAGER PROGRAM",IF(VALUE(SUBSTITUTE(G366,"kW",""))=0,'IESO Reported Results'!M366*'NTG Ratio References'!$G$7,0),0))</f>
        <v>0</v>
      </c>
      <c r="L366" s="10">
        <f t="shared" si="24"/>
        <v>0</v>
      </c>
      <c r="M366" s="11">
        <f t="shared" si="25"/>
        <v>0</v>
      </c>
      <c r="N366" s="15">
        <f>IFERROR(VLOOKUP(J366&amp;D366,'NTG Ratio References'!A:F,4,0),1)</f>
        <v>0.84</v>
      </c>
      <c r="O366" s="15">
        <f>IFERROR(VLOOKUP(J366&amp;D366,'NTG Ratio References'!A:F,5,0),1)</f>
        <v>0.81599999999999995</v>
      </c>
      <c r="P366" s="97">
        <f t="shared" si="26"/>
        <v>0</v>
      </c>
      <c r="Q366" s="97">
        <f t="shared" si="27"/>
        <v>0</v>
      </c>
    </row>
    <row r="367" spans="1:17">
      <c r="A367" s="96" t="s">
        <v>709</v>
      </c>
      <c r="B367" s="96" t="s">
        <v>8</v>
      </c>
      <c r="C367" s="111" t="s">
        <v>1661</v>
      </c>
      <c r="D367" s="96" t="s">
        <v>55</v>
      </c>
      <c r="E367" s="111" t="s">
        <v>10</v>
      </c>
      <c r="F367" s="114">
        <v>1634</v>
      </c>
      <c r="G367" s="96" t="s">
        <v>710</v>
      </c>
      <c r="H367" s="96" t="s">
        <v>711</v>
      </c>
      <c r="I367" s="96" t="s">
        <v>12</v>
      </c>
      <c r="J367" s="116">
        <v>2019</v>
      </c>
      <c r="K367" s="11">
        <f>IF(D367="SAVE ON ENERGY RETROFIT PROGRAM",IF(VALUE(SUBSTITUTE(G367,"kW",""))=0,'IESO Reported Results'!M367*'NTG Ratio References'!$G$8,0),IF(D367="SAVE ON ENERGY ENERGY MANAGER PROGRAM",IF(VALUE(SUBSTITUTE(G367,"kW",""))=0,'IESO Reported Results'!M367*'NTG Ratio References'!$G$7,0),0))</f>
        <v>0</v>
      </c>
      <c r="L367" s="10">
        <f t="shared" si="24"/>
        <v>3.32</v>
      </c>
      <c r="M367" s="11">
        <f t="shared" si="25"/>
        <v>12085</v>
      </c>
      <c r="N367" s="15">
        <f>IFERROR(VLOOKUP(J367&amp;D367,'NTG Ratio References'!A:F,4,0),1)</f>
        <v>0.84</v>
      </c>
      <c r="O367" s="15">
        <f>IFERROR(VLOOKUP(J367&amp;D367,'NTG Ratio References'!A:F,5,0),1)</f>
        <v>0.81599999999999995</v>
      </c>
      <c r="P367" s="97">
        <f t="shared" si="26"/>
        <v>2.7887999999999997</v>
      </c>
      <c r="Q367" s="97">
        <f t="shared" si="27"/>
        <v>9861.3599999999988</v>
      </c>
    </row>
    <row r="368" spans="1:17">
      <c r="A368" s="96" t="s">
        <v>712</v>
      </c>
      <c r="B368" s="96" t="s">
        <v>8</v>
      </c>
      <c r="C368" s="111" t="s">
        <v>1661</v>
      </c>
      <c r="D368" s="96" t="s">
        <v>55</v>
      </c>
      <c r="E368" s="111" t="s">
        <v>10</v>
      </c>
      <c r="F368" s="114">
        <v>2500</v>
      </c>
      <c r="G368" s="96" t="s">
        <v>713</v>
      </c>
      <c r="H368" s="96" t="s">
        <v>714</v>
      </c>
      <c r="I368" s="96" t="s">
        <v>12</v>
      </c>
      <c r="J368" s="116">
        <v>2019</v>
      </c>
      <c r="K368" s="11">
        <f>IF(D368="SAVE ON ENERGY RETROFIT PROGRAM",IF(VALUE(SUBSTITUTE(G368,"kW",""))=0,'IESO Reported Results'!M368*'NTG Ratio References'!$G$8,0),IF(D368="SAVE ON ENERGY ENERGY MANAGER PROGRAM",IF(VALUE(SUBSTITUTE(G368,"kW",""))=0,'IESO Reported Results'!M368*'NTG Ratio References'!$G$7,0),0))</f>
        <v>0</v>
      </c>
      <c r="L368" s="10">
        <f t="shared" si="24"/>
        <v>1.56</v>
      </c>
      <c r="M368" s="11">
        <f t="shared" si="25"/>
        <v>7167</v>
      </c>
      <c r="N368" s="15">
        <f>IFERROR(VLOOKUP(J368&amp;D368,'NTG Ratio References'!A:F,4,0),1)</f>
        <v>0.84</v>
      </c>
      <c r="O368" s="15">
        <f>IFERROR(VLOOKUP(J368&amp;D368,'NTG Ratio References'!A:F,5,0),1)</f>
        <v>0.81599999999999995</v>
      </c>
      <c r="P368" s="97">
        <f t="shared" si="26"/>
        <v>1.3104</v>
      </c>
      <c r="Q368" s="97">
        <f t="shared" si="27"/>
        <v>5848.2719999999999</v>
      </c>
    </row>
    <row r="369" spans="1:17">
      <c r="A369" s="96" t="s">
        <v>715</v>
      </c>
      <c r="B369" s="96" t="s">
        <v>8</v>
      </c>
      <c r="C369" s="111" t="s">
        <v>1661</v>
      </c>
      <c r="D369" s="96" t="s">
        <v>55</v>
      </c>
      <c r="E369" s="111" t="s">
        <v>10</v>
      </c>
      <c r="F369" s="114">
        <v>400</v>
      </c>
      <c r="G369" s="96" t="s">
        <v>190</v>
      </c>
      <c r="H369" s="96" t="s">
        <v>716</v>
      </c>
      <c r="I369" s="96" t="s">
        <v>12</v>
      </c>
      <c r="J369" s="116">
        <v>2019</v>
      </c>
      <c r="K369" s="11">
        <f>IF(D369="SAVE ON ENERGY RETROFIT PROGRAM",IF(VALUE(SUBSTITUTE(G369,"kW",""))=0,'IESO Reported Results'!M369*'NTG Ratio References'!$G$8,0),IF(D369="SAVE ON ENERGY ENERGY MANAGER PROGRAM",IF(VALUE(SUBSTITUTE(G369,"kW",""))=0,'IESO Reported Results'!M369*'NTG Ratio References'!$G$7,0),0))</f>
        <v>0</v>
      </c>
      <c r="L369" s="10">
        <f t="shared" si="24"/>
        <v>0.5</v>
      </c>
      <c r="M369" s="11">
        <f t="shared" si="25"/>
        <v>313</v>
      </c>
      <c r="N369" s="15">
        <f>IFERROR(VLOOKUP(J369&amp;D369,'NTG Ratio References'!A:F,4,0),1)</f>
        <v>0.84</v>
      </c>
      <c r="O369" s="15">
        <f>IFERROR(VLOOKUP(J369&amp;D369,'NTG Ratio References'!A:F,5,0),1)</f>
        <v>0.81599999999999995</v>
      </c>
      <c r="P369" s="97">
        <f t="shared" si="26"/>
        <v>0.42</v>
      </c>
      <c r="Q369" s="97">
        <f t="shared" si="27"/>
        <v>255.40799999999999</v>
      </c>
    </row>
    <row r="370" spans="1:17">
      <c r="A370" s="96" t="s">
        <v>717</v>
      </c>
      <c r="B370" s="96" t="s">
        <v>8</v>
      </c>
      <c r="C370" s="111" t="s">
        <v>1661</v>
      </c>
      <c r="D370" s="96" t="s">
        <v>55</v>
      </c>
      <c r="E370" s="111" t="s">
        <v>10</v>
      </c>
      <c r="F370" s="114">
        <v>680</v>
      </c>
      <c r="G370" s="96" t="s">
        <v>173</v>
      </c>
      <c r="H370" s="96" t="s">
        <v>718</v>
      </c>
      <c r="I370" s="96" t="s">
        <v>12</v>
      </c>
      <c r="J370" s="116">
        <v>2019</v>
      </c>
      <c r="K370" s="11">
        <f>IF(D370="SAVE ON ENERGY RETROFIT PROGRAM",IF(VALUE(SUBSTITUTE(G370,"kW",""))=0,'IESO Reported Results'!M370*'NTG Ratio References'!$G$8,0),IF(D370="SAVE ON ENERGY ENERGY MANAGER PROGRAM",IF(VALUE(SUBSTITUTE(G370,"kW",""))=0,'IESO Reported Results'!M370*'NTG Ratio References'!$G$7,0),0))</f>
        <v>0</v>
      </c>
      <c r="L370" s="10">
        <f t="shared" si="24"/>
        <v>1.7</v>
      </c>
      <c r="M370" s="11">
        <f t="shared" si="25"/>
        <v>5879</v>
      </c>
      <c r="N370" s="15">
        <f>IFERROR(VLOOKUP(J370&amp;D370,'NTG Ratio References'!A:F,4,0),1)</f>
        <v>0.84</v>
      </c>
      <c r="O370" s="15">
        <f>IFERROR(VLOOKUP(J370&amp;D370,'NTG Ratio References'!A:F,5,0),1)</f>
        <v>0.81599999999999995</v>
      </c>
      <c r="P370" s="97">
        <f t="shared" si="26"/>
        <v>1.4279999999999999</v>
      </c>
      <c r="Q370" s="97">
        <f t="shared" si="27"/>
        <v>4797.2640000000001</v>
      </c>
    </row>
    <row r="371" spans="1:17">
      <c r="A371" s="111" t="s">
        <v>1775</v>
      </c>
      <c r="B371" s="111" t="s">
        <v>8</v>
      </c>
      <c r="C371" s="111" t="s">
        <v>1661</v>
      </c>
      <c r="D371" s="96" t="s">
        <v>55</v>
      </c>
      <c r="E371" s="111" t="s">
        <v>10</v>
      </c>
      <c r="F371" s="114">
        <v>1194.5999999999999</v>
      </c>
      <c r="G371" s="96" t="s">
        <v>17</v>
      </c>
      <c r="H371" s="96" t="s">
        <v>15</v>
      </c>
      <c r="I371" s="96" t="s">
        <v>12</v>
      </c>
      <c r="J371" s="116">
        <v>2019</v>
      </c>
      <c r="K371" s="11">
        <f>IF(D371="SAVE ON ENERGY RETROFIT PROGRAM",IF(VALUE(SUBSTITUTE(G371,"kW",""))=0,'IESO Reported Results'!M371*'NTG Ratio References'!$G$8,0),IF(D371="SAVE ON ENERGY ENERGY MANAGER PROGRAM",IF(VALUE(SUBSTITUTE(G371,"kW",""))=0,'IESO Reported Results'!M371*'NTG Ratio References'!$G$7,0),0))</f>
        <v>0</v>
      </c>
      <c r="L371" s="10">
        <f t="shared" si="24"/>
        <v>0</v>
      </c>
      <c r="M371" s="11">
        <f t="shared" si="25"/>
        <v>0</v>
      </c>
      <c r="N371" s="15">
        <f>IFERROR(VLOOKUP(J371&amp;D371,'NTG Ratio References'!A:F,4,0),1)</f>
        <v>0.84</v>
      </c>
      <c r="O371" s="15">
        <f>IFERROR(VLOOKUP(J371&amp;D371,'NTG Ratio References'!A:F,5,0),1)</f>
        <v>0.81599999999999995</v>
      </c>
      <c r="P371" s="97">
        <f t="shared" si="26"/>
        <v>0</v>
      </c>
      <c r="Q371" s="97">
        <f t="shared" si="27"/>
        <v>0</v>
      </c>
    </row>
    <row r="372" spans="1:17">
      <c r="A372" s="96" t="s">
        <v>719</v>
      </c>
      <c r="B372" s="96" t="s">
        <v>8</v>
      </c>
      <c r="C372" s="111" t="s">
        <v>1661</v>
      </c>
      <c r="D372" s="96" t="s">
        <v>55</v>
      </c>
      <c r="E372" s="111" t="s">
        <v>10</v>
      </c>
      <c r="F372" s="114">
        <v>760</v>
      </c>
      <c r="G372" s="96" t="s">
        <v>720</v>
      </c>
      <c r="H372" s="96" t="s">
        <v>721</v>
      </c>
      <c r="I372" s="96" t="s">
        <v>12</v>
      </c>
      <c r="J372" s="116">
        <v>2019</v>
      </c>
      <c r="K372" s="11">
        <f>IF(D372="SAVE ON ENERGY RETROFIT PROGRAM",IF(VALUE(SUBSTITUTE(G372,"kW",""))=0,'IESO Reported Results'!M372*'NTG Ratio References'!$G$8,0),IF(D372="SAVE ON ENERGY ENERGY MANAGER PROGRAM",IF(VALUE(SUBSTITUTE(G372,"kW",""))=0,'IESO Reported Results'!M372*'NTG Ratio References'!$G$7,0),0))</f>
        <v>0</v>
      </c>
      <c r="L372" s="10">
        <f t="shared" si="24"/>
        <v>1.1299999999999999</v>
      </c>
      <c r="M372" s="11">
        <f t="shared" si="25"/>
        <v>4415</v>
      </c>
      <c r="N372" s="15">
        <f>IFERROR(VLOOKUP(J372&amp;D372,'NTG Ratio References'!A:F,4,0),1)</f>
        <v>0.84</v>
      </c>
      <c r="O372" s="15">
        <f>IFERROR(VLOOKUP(J372&amp;D372,'NTG Ratio References'!A:F,5,0),1)</f>
        <v>0.81599999999999995</v>
      </c>
      <c r="P372" s="97">
        <f t="shared" si="26"/>
        <v>0.94919999999999982</v>
      </c>
      <c r="Q372" s="97">
        <f t="shared" si="27"/>
        <v>3602.64</v>
      </c>
    </row>
    <row r="373" spans="1:17">
      <c r="A373" s="96" t="s">
        <v>722</v>
      </c>
      <c r="B373" s="96" t="s">
        <v>8</v>
      </c>
      <c r="C373" s="111" t="s">
        <v>1661</v>
      </c>
      <c r="D373" s="96" t="s">
        <v>55</v>
      </c>
      <c r="E373" s="111" t="s">
        <v>10</v>
      </c>
      <c r="F373" s="114">
        <v>2945</v>
      </c>
      <c r="G373" s="96" t="s">
        <v>17</v>
      </c>
      <c r="H373" s="96" t="s">
        <v>723</v>
      </c>
      <c r="I373" s="96" t="s">
        <v>12</v>
      </c>
      <c r="J373" s="116">
        <v>2019</v>
      </c>
      <c r="K373" s="11">
        <f>IF(D373="SAVE ON ENERGY RETROFIT PROGRAM",IF(VALUE(SUBSTITUTE(G373,"kW",""))=0,'IESO Reported Results'!M373*'NTG Ratio References'!$G$8,0),IF(D373="SAVE ON ENERGY ENERGY MANAGER PROGRAM",IF(VALUE(SUBSTITUTE(G373,"kW",""))=0,'IESO Reported Results'!M373*'NTG Ratio References'!$G$7,0),0))</f>
        <v>5.4409111212286607</v>
      </c>
      <c r="L373" s="10">
        <f t="shared" si="24"/>
        <v>5.4409111212286607</v>
      </c>
      <c r="M373" s="11">
        <f t="shared" si="25"/>
        <v>32676</v>
      </c>
      <c r="N373" s="15">
        <f>IFERROR(VLOOKUP(J373&amp;D373,'NTG Ratio References'!A:F,4,0),1)</f>
        <v>0.84</v>
      </c>
      <c r="O373" s="15">
        <f>IFERROR(VLOOKUP(J373&amp;D373,'NTG Ratio References'!A:F,5,0),1)</f>
        <v>0.81599999999999995</v>
      </c>
      <c r="P373" s="97">
        <f t="shared" si="26"/>
        <v>4.5703653418320744</v>
      </c>
      <c r="Q373" s="97">
        <f t="shared" si="27"/>
        <v>26663.615999999998</v>
      </c>
    </row>
    <row r="374" spans="1:17">
      <c r="A374" s="96" t="s">
        <v>724</v>
      </c>
      <c r="B374" s="96" t="s">
        <v>8</v>
      </c>
      <c r="C374" s="111" t="s">
        <v>1661</v>
      </c>
      <c r="D374" s="96" t="s">
        <v>55</v>
      </c>
      <c r="E374" s="111" t="s">
        <v>10</v>
      </c>
      <c r="F374" s="114">
        <v>896</v>
      </c>
      <c r="G374" s="96" t="s">
        <v>725</v>
      </c>
      <c r="H374" s="96" t="s">
        <v>182</v>
      </c>
      <c r="I374" s="96" t="s">
        <v>12</v>
      </c>
      <c r="J374" s="116">
        <v>2019</v>
      </c>
      <c r="K374" s="11">
        <f>IF(D374="SAVE ON ENERGY RETROFIT PROGRAM",IF(VALUE(SUBSTITUTE(G374,"kW",""))=0,'IESO Reported Results'!M374*'NTG Ratio References'!$G$8,0),IF(D374="SAVE ON ENERGY ENERGY MANAGER PROGRAM",IF(VALUE(SUBSTITUTE(G374,"kW",""))=0,'IESO Reported Results'!M374*'NTG Ratio References'!$G$7,0),0))</f>
        <v>0</v>
      </c>
      <c r="L374" s="10">
        <f t="shared" si="24"/>
        <v>1.28</v>
      </c>
      <c r="M374" s="11">
        <f t="shared" si="25"/>
        <v>5880</v>
      </c>
      <c r="N374" s="15">
        <f>IFERROR(VLOOKUP(J374&amp;D374,'NTG Ratio References'!A:F,4,0),1)</f>
        <v>0.84</v>
      </c>
      <c r="O374" s="15">
        <f>IFERROR(VLOOKUP(J374&amp;D374,'NTG Ratio References'!A:F,5,0),1)</f>
        <v>0.81599999999999995</v>
      </c>
      <c r="P374" s="97">
        <f t="shared" si="26"/>
        <v>1.0751999999999999</v>
      </c>
      <c r="Q374" s="97">
        <f t="shared" si="27"/>
        <v>4798.08</v>
      </c>
    </row>
    <row r="375" spans="1:17">
      <c r="A375" s="96" t="s">
        <v>726</v>
      </c>
      <c r="B375" s="96" t="s">
        <v>8</v>
      </c>
      <c r="C375" s="111" t="s">
        <v>1661</v>
      </c>
      <c r="D375" s="96" t="s">
        <v>55</v>
      </c>
      <c r="E375" s="111" t="s">
        <v>10</v>
      </c>
      <c r="F375" s="114">
        <v>3164</v>
      </c>
      <c r="G375" s="96" t="s">
        <v>727</v>
      </c>
      <c r="H375" s="96" t="s">
        <v>728</v>
      </c>
      <c r="I375" s="96" t="s">
        <v>12</v>
      </c>
      <c r="J375" s="116">
        <v>2019</v>
      </c>
      <c r="K375" s="11">
        <f>IF(D375="SAVE ON ENERGY RETROFIT PROGRAM",IF(VALUE(SUBSTITUTE(G375,"kW",""))=0,'IESO Reported Results'!M375*'NTG Ratio References'!$G$8,0),IF(D375="SAVE ON ENERGY ENERGY MANAGER PROGRAM",IF(VALUE(SUBSTITUTE(G375,"kW",""))=0,'IESO Reported Results'!M375*'NTG Ratio References'!$G$7,0),0))</f>
        <v>0</v>
      </c>
      <c r="L375" s="10">
        <f t="shared" si="24"/>
        <v>6.92</v>
      </c>
      <c r="M375" s="11">
        <f t="shared" si="25"/>
        <v>27123</v>
      </c>
      <c r="N375" s="15">
        <f>IFERROR(VLOOKUP(J375&amp;D375,'NTG Ratio References'!A:F,4,0),1)</f>
        <v>0.84</v>
      </c>
      <c r="O375" s="15">
        <f>IFERROR(VLOOKUP(J375&amp;D375,'NTG Ratio References'!A:F,5,0),1)</f>
        <v>0.81599999999999995</v>
      </c>
      <c r="P375" s="97">
        <f t="shared" si="26"/>
        <v>5.8127999999999993</v>
      </c>
      <c r="Q375" s="97">
        <f t="shared" si="27"/>
        <v>22132.367999999999</v>
      </c>
    </row>
    <row r="376" spans="1:17">
      <c r="A376" s="96" t="s">
        <v>729</v>
      </c>
      <c r="B376" s="96" t="s">
        <v>8</v>
      </c>
      <c r="C376" s="111" t="s">
        <v>1662</v>
      </c>
      <c r="D376" s="96" t="s">
        <v>55</v>
      </c>
      <c r="E376" s="111" t="s">
        <v>10</v>
      </c>
      <c r="F376" s="114">
        <v>3430</v>
      </c>
      <c r="G376" s="96" t="s">
        <v>278</v>
      </c>
      <c r="H376" s="96" t="s">
        <v>730</v>
      </c>
      <c r="I376" s="96" t="s">
        <v>12</v>
      </c>
      <c r="J376" s="116">
        <v>2019</v>
      </c>
      <c r="K376" s="11">
        <f>IF(D376="SAVE ON ENERGY RETROFIT PROGRAM",IF(VALUE(SUBSTITUTE(G376,"kW",""))=0,'IESO Reported Results'!M376*'NTG Ratio References'!$G$8,0),IF(D376="SAVE ON ENERGY ENERGY MANAGER PROGRAM",IF(VALUE(SUBSTITUTE(G376,"kW",""))=0,'IESO Reported Results'!M376*'NTG Ratio References'!$G$7,0),0))</f>
        <v>0</v>
      </c>
      <c r="L376" s="10">
        <f t="shared" si="24"/>
        <v>4.9000000000000004</v>
      </c>
      <c r="M376" s="11">
        <f t="shared" si="25"/>
        <v>22511</v>
      </c>
      <c r="N376" s="15">
        <f>IFERROR(VLOOKUP(J376&amp;D376,'NTG Ratio References'!A:F,4,0),1)</f>
        <v>0.84</v>
      </c>
      <c r="O376" s="15">
        <f>IFERROR(VLOOKUP(J376&amp;D376,'NTG Ratio References'!A:F,5,0),1)</f>
        <v>0.81599999999999995</v>
      </c>
      <c r="P376" s="97">
        <f t="shared" si="26"/>
        <v>4.1160000000000005</v>
      </c>
      <c r="Q376" s="97">
        <f t="shared" si="27"/>
        <v>18368.975999999999</v>
      </c>
    </row>
    <row r="377" spans="1:17">
      <c r="A377" s="96" t="s">
        <v>731</v>
      </c>
      <c r="B377" s="96" t="s">
        <v>8</v>
      </c>
      <c r="C377" s="111" t="s">
        <v>1662</v>
      </c>
      <c r="D377" s="96" t="s">
        <v>55</v>
      </c>
      <c r="E377" s="111" t="s">
        <v>10</v>
      </c>
      <c r="F377" s="114">
        <v>5600</v>
      </c>
      <c r="G377" s="96" t="s">
        <v>362</v>
      </c>
      <c r="H377" s="96" t="s">
        <v>732</v>
      </c>
      <c r="I377" s="96" t="s">
        <v>12</v>
      </c>
      <c r="J377" s="116">
        <v>2019</v>
      </c>
      <c r="K377" s="11">
        <f>IF(D377="SAVE ON ENERGY RETROFIT PROGRAM",IF(VALUE(SUBSTITUTE(G377,"kW",""))=0,'IESO Reported Results'!M377*'NTG Ratio References'!$G$8,0),IF(D377="SAVE ON ENERGY ENERGY MANAGER PROGRAM",IF(VALUE(SUBSTITUTE(G377,"kW",""))=0,'IESO Reported Results'!M377*'NTG Ratio References'!$G$7,0),0))</f>
        <v>0</v>
      </c>
      <c r="L377" s="10">
        <f t="shared" si="24"/>
        <v>14</v>
      </c>
      <c r="M377" s="11">
        <f t="shared" si="25"/>
        <v>56278</v>
      </c>
      <c r="N377" s="15">
        <f>IFERROR(VLOOKUP(J377&amp;D377,'NTG Ratio References'!A:F,4,0),1)</f>
        <v>0.84</v>
      </c>
      <c r="O377" s="15">
        <f>IFERROR(VLOOKUP(J377&amp;D377,'NTG Ratio References'!A:F,5,0),1)</f>
        <v>0.81599999999999995</v>
      </c>
      <c r="P377" s="97">
        <f t="shared" si="26"/>
        <v>11.76</v>
      </c>
      <c r="Q377" s="97">
        <f t="shared" si="27"/>
        <v>45922.847999999998</v>
      </c>
    </row>
    <row r="378" spans="1:17">
      <c r="A378" s="96" t="s">
        <v>733</v>
      </c>
      <c r="B378" s="96" t="s">
        <v>8</v>
      </c>
      <c r="C378" s="111" t="s">
        <v>1662</v>
      </c>
      <c r="D378" s="96" t="s">
        <v>55</v>
      </c>
      <c r="E378" s="111" t="s">
        <v>10</v>
      </c>
      <c r="F378" s="114">
        <v>375</v>
      </c>
      <c r="G378" s="96" t="s">
        <v>31</v>
      </c>
      <c r="H378" s="96" t="s">
        <v>734</v>
      </c>
      <c r="I378" s="96" t="s">
        <v>12</v>
      </c>
      <c r="J378" s="116">
        <v>2019</v>
      </c>
      <c r="K378" s="11">
        <f>IF(D378="SAVE ON ENERGY RETROFIT PROGRAM",IF(VALUE(SUBSTITUTE(G378,"kW",""))=0,'IESO Reported Results'!M378*'NTG Ratio References'!$G$8,0),IF(D378="SAVE ON ENERGY ENERGY MANAGER PROGRAM",IF(VALUE(SUBSTITUTE(G378,"kW",""))=0,'IESO Reported Results'!M378*'NTG Ratio References'!$G$7,0),0))</f>
        <v>0</v>
      </c>
      <c r="L378" s="10">
        <f t="shared" si="24"/>
        <v>0.75</v>
      </c>
      <c r="M378" s="11">
        <f t="shared" si="25"/>
        <v>3446</v>
      </c>
      <c r="N378" s="15">
        <f>IFERROR(VLOOKUP(J378&amp;D378,'NTG Ratio References'!A:F,4,0),1)</f>
        <v>0.84</v>
      </c>
      <c r="O378" s="15">
        <f>IFERROR(VLOOKUP(J378&amp;D378,'NTG Ratio References'!A:F,5,0),1)</f>
        <v>0.81599999999999995</v>
      </c>
      <c r="P378" s="97">
        <f t="shared" si="26"/>
        <v>0.63</v>
      </c>
      <c r="Q378" s="97">
        <f t="shared" si="27"/>
        <v>2811.9359999999997</v>
      </c>
    </row>
    <row r="379" spans="1:17">
      <c r="A379" s="111" t="s">
        <v>1776</v>
      </c>
      <c r="B379" s="111" t="s">
        <v>8</v>
      </c>
      <c r="C379" s="111" t="s">
        <v>1661</v>
      </c>
      <c r="D379" s="96" t="s">
        <v>55</v>
      </c>
      <c r="E379" s="111" t="s">
        <v>1792</v>
      </c>
      <c r="F379" s="114">
        <v>1217.2</v>
      </c>
      <c r="G379" s="96" t="s">
        <v>17</v>
      </c>
      <c r="H379" s="96" t="s">
        <v>1794</v>
      </c>
      <c r="I379" s="96" t="s">
        <v>12</v>
      </c>
      <c r="J379" s="116">
        <v>2020</v>
      </c>
      <c r="K379" s="11">
        <f>IF(D379="SAVE ON ENERGY RETROFIT PROGRAM",IF(VALUE(SUBSTITUTE(G379,"kW",""))=0,'IESO Reported Results'!M379*'NTG Ratio References'!$G$8,0),IF(D379="SAVE ON ENERGY ENERGY MANAGER PROGRAM",IF(VALUE(SUBSTITUTE(G379,"kW",""))=0,'IESO Reported Results'!M379*'NTG Ratio References'!$G$7,0),0))</f>
        <v>2.0267710297342165</v>
      </c>
      <c r="L379" s="10">
        <f t="shared" si="24"/>
        <v>2.0267710297342165</v>
      </c>
      <c r="M379" s="11">
        <f t="shared" si="25"/>
        <v>12172</v>
      </c>
      <c r="N379" s="15">
        <f>IFERROR(VLOOKUP(J379&amp;D379,'NTG Ratio References'!A:F,4,0),1)</f>
        <v>0.81599999999999995</v>
      </c>
      <c r="O379" s="15">
        <f>IFERROR(VLOOKUP(J379&amp;D379,'NTG Ratio References'!A:F,5,0),1)</f>
        <v>0.84</v>
      </c>
      <c r="P379" s="97">
        <f t="shared" si="26"/>
        <v>1.6538451602631206</v>
      </c>
      <c r="Q379" s="97">
        <f t="shared" si="27"/>
        <v>10224.48</v>
      </c>
    </row>
    <row r="380" spans="1:17">
      <c r="A380" s="96" t="s">
        <v>735</v>
      </c>
      <c r="B380" s="96" t="s">
        <v>8</v>
      </c>
      <c r="C380" s="111" t="s">
        <v>1661</v>
      </c>
      <c r="D380" s="96" t="s">
        <v>55</v>
      </c>
      <c r="E380" s="111" t="s">
        <v>10</v>
      </c>
      <c r="F380" s="114">
        <v>3260.3</v>
      </c>
      <c r="G380" s="96" t="s">
        <v>736</v>
      </c>
      <c r="H380" s="96" t="s">
        <v>737</v>
      </c>
      <c r="I380" s="96" t="s">
        <v>12</v>
      </c>
      <c r="J380" s="116">
        <v>2019</v>
      </c>
      <c r="K380" s="11">
        <f>IF(D380="SAVE ON ENERGY RETROFIT PROGRAM",IF(VALUE(SUBSTITUTE(G380,"kW",""))=0,'IESO Reported Results'!M380*'NTG Ratio References'!$G$8,0),IF(D380="SAVE ON ENERGY ENERGY MANAGER PROGRAM",IF(VALUE(SUBSTITUTE(G380,"kW",""))=0,'IESO Reported Results'!M380*'NTG Ratio References'!$G$7,0),0))</f>
        <v>0</v>
      </c>
      <c r="L380" s="10">
        <f t="shared" si="24"/>
        <v>2.78</v>
      </c>
      <c r="M380" s="11">
        <f t="shared" si="25"/>
        <v>12476</v>
      </c>
      <c r="N380" s="15">
        <f>IFERROR(VLOOKUP(J380&amp;D380,'NTG Ratio References'!A:F,4,0),1)</f>
        <v>0.84</v>
      </c>
      <c r="O380" s="15">
        <f>IFERROR(VLOOKUP(J380&amp;D380,'NTG Ratio References'!A:F,5,0),1)</f>
        <v>0.81599999999999995</v>
      </c>
      <c r="P380" s="97">
        <f t="shared" si="26"/>
        <v>2.3351999999999999</v>
      </c>
      <c r="Q380" s="97">
        <f t="shared" si="27"/>
        <v>10180.415999999999</v>
      </c>
    </row>
    <row r="381" spans="1:17">
      <c r="A381" s="96" t="s">
        <v>738</v>
      </c>
      <c r="B381" s="96" t="s">
        <v>8</v>
      </c>
      <c r="C381" s="111" t="s">
        <v>1661</v>
      </c>
      <c r="D381" s="96" t="s">
        <v>55</v>
      </c>
      <c r="E381" s="111" t="s">
        <v>10</v>
      </c>
      <c r="F381" s="114">
        <v>1010</v>
      </c>
      <c r="G381" s="96" t="s">
        <v>739</v>
      </c>
      <c r="H381" s="96" t="s">
        <v>740</v>
      </c>
      <c r="I381" s="96" t="s">
        <v>12</v>
      </c>
      <c r="J381" s="116">
        <v>2019</v>
      </c>
      <c r="K381" s="11">
        <f>IF(D381="SAVE ON ENERGY RETROFIT PROGRAM",IF(VALUE(SUBSTITUTE(G381,"kW",""))=0,'IESO Reported Results'!M381*'NTG Ratio References'!$G$8,0),IF(D381="SAVE ON ENERGY ENERGY MANAGER PROGRAM",IF(VALUE(SUBSTITUTE(G381,"kW",""))=0,'IESO Reported Results'!M381*'NTG Ratio References'!$G$7,0),0))</f>
        <v>0</v>
      </c>
      <c r="L381" s="10">
        <f t="shared" si="24"/>
        <v>2.4300000000000002</v>
      </c>
      <c r="M381" s="11">
        <f t="shared" si="25"/>
        <v>10639</v>
      </c>
      <c r="N381" s="15">
        <f>IFERROR(VLOOKUP(J381&amp;D381,'NTG Ratio References'!A:F,4,0),1)</f>
        <v>0.84</v>
      </c>
      <c r="O381" s="15">
        <f>IFERROR(VLOOKUP(J381&amp;D381,'NTG Ratio References'!A:F,5,0),1)</f>
        <v>0.81599999999999995</v>
      </c>
      <c r="P381" s="97">
        <f t="shared" si="26"/>
        <v>2.0411999999999999</v>
      </c>
      <c r="Q381" s="97">
        <f t="shared" si="27"/>
        <v>8681.4239999999991</v>
      </c>
    </row>
    <row r="382" spans="1:17">
      <c r="A382" s="96" t="s">
        <v>741</v>
      </c>
      <c r="B382" s="96" t="s">
        <v>8</v>
      </c>
      <c r="C382" s="111" t="s">
        <v>1661</v>
      </c>
      <c r="D382" s="96" t="s">
        <v>55</v>
      </c>
      <c r="E382" s="111" t="s">
        <v>10</v>
      </c>
      <c r="F382" s="114">
        <v>399</v>
      </c>
      <c r="G382" s="96" t="s">
        <v>742</v>
      </c>
      <c r="H382" s="96" t="s">
        <v>743</v>
      </c>
      <c r="I382" s="96" t="s">
        <v>12</v>
      </c>
      <c r="J382" s="116">
        <v>2019</v>
      </c>
      <c r="K382" s="11">
        <f>IF(D382="SAVE ON ENERGY RETROFIT PROGRAM",IF(VALUE(SUBSTITUTE(G382,"kW",""))=0,'IESO Reported Results'!M382*'NTG Ratio References'!$G$8,0),IF(D382="SAVE ON ENERGY ENERGY MANAGER PROGRAM",IF(VALUE(SUBSTITUTE(G382,"kW",""))=0,'IESO Reported Results'!M382*'NTG Ratio References'!$G$7,0),0))</f>
        <v>0</v>
      </c>
      <c r="L382" s="10">
        <f t="shared" si="24"/>
        <v>0.56999999999999995</v>
      </c>
      <c r="M382" s="11">
        <f t="shared" si="25"/>
        <v>2619</v>
      </c>
      <c r="N382" s="15">
        <f>IFERROR(VLOOKUP(J382&amp;D382,'NTG Ratio References'!A:F,4,0),1)</f>
        <v>0.84</v>
      </c>
      <c r="O382" s="15">
        <f>IFERROR(VLOOKUP(J382&amp;D382,'NTG Ratio References'!A:F,5,0),1)</f>
        <v>0.81599999999999995</v>
      </c>
      <c r="P382" s="97">
        <f t="shared" si="26"/>
        <v>0.47879999999999995</v>
      </c>
      <c r="Q382" s="97">
        <f t="shared" si="27"/>
        <v>2137.1039999999998</v>
      </c>
    </row>
    <row r="383" spans="1:17">
      <c r="A383" s="96" t="s">
        <v>744</v>
      </c>
      <c r="B383" s="96" t="s">
        <v>8</v>
      </c>
      <c r="C383" s="111" t="s">
        <v>1661</v>
      </c>
      <c r="D383" s="96" t="s">
        <v>55</v>
      </c>
      <c r="E383" s="111" t="s">
        <v>10</v>
      </c>
      <c r="F383" s="114">
        <v>1320</v>
      </c>
      <c r="G383" s="96" t="s">
        <v>745</v>
      </c>
      <c r="H383" s="96" t="s">
        <v>746</v>
      </c>
      <c r="I383" s="96" t="s">
        <v>12</v>
      </c>
      <c r="J383" s="116">
        <v>2019</v>
      </c>
      <c r="K383" s="11">
        <f>IF(D383="SAVE ON ENERGY RETROFIT PROGRAM",IF(VALUE(SUBSTITUTE(G383,"kW",""))=0,'IESO Reported Results'!M383*'NTG Ratio References'!$G$8,0),IF(D383="SAVE ON ENERGY ENERGY MANAGER PROGRAM",IF(VALUE(SUBSTITUTE(G383,"kW",""))=0,'IESO Reported Results'!M383*'NTG Ratio References'!$G$7,0),0))</f>
        <v>0</v>
      </c>
      <c r="L383" s="10">
        <f t="shared" si="24"/>
        <v>3.43</v>
      </c>
      <c r="M383" s="11">
        <f t="shared" si="25"/>
        <v>12928</v>
      </c>
      <c r="N383" s="15">
        <f>IFERROR(VLOOKUP(J383&amp;D383,'NTG Ratio References'!A:F,4,0),1)</f>
        <v>0.84</v>
      </c>
      <c r="O383" s="15">
        <f>IFERROR(VLOOKUP(J383&amp;D383,'NTG Ratio References'!A:F,5,0),1)</f>
        <v>0.81599999999999995</v>
      </c>
      <c r="P383" s="97">
        <f t="shared" si="26"/>
        <v>2.8812000000000002</v>
      </c>
      <c r="Q383" s="97">
        <f t="shared" si="27"/>
        <v>10549.248</v>
      </c>
    </row>
    <row r="384" spans="1:17">
      <c r="A384" s="96" t="s">
        <v>747</v>
      </c>
      <c r="B384" s="96" t="s">
        <v>8</v>
      </c>
      <c r="C384" s="111" t="s">
        <v>1663</v>
      </c>
      <c r="D384" s="96" t="s">
        <v>55</v>
      </c>
      <c r="E384" s="111" t="s">
        <v>10</v>
      </c>
      <c r="F384" s="114">
        <v>57603.3</v>
      </c>
      <c r="G384" s="96" t="s">
        <v>748</v>
      </c>
      <c r="H384" s="96" t="s">
        <v>749</v>
      </c>
      <c r="I384" s="96" t="s">
        <v>12</v>
      </c>
      <c r="J384" s="116">
        <v>2019</v>
      </c>
      <c r="K384" s="11">
        <f>IF(D384="SAVE ON ENERGY RETROFIT PROGRAM",IF(VALUE(SUBSTITUTE(G384,"kW",""))=0,'IESO Reported Results'!M384*'NTG Ratio References'!$G$8,0),IF(D384="SAVE ON ENERGY ENERGY MANAGER PROGRAM",IF(VALUE(SUBSTITUTE(G384,"kW",""))=0,'IESO Reported Results'!M384*'NTG Ratio References'!$G$7,0),0))</f>
        <v>0</v>
      </c>
      <c r="L384" s="10">
        <f t="shared" si="24"/>
        <v>105.66</v>
      </c>
      <c r="M384" s="11">
        <f t="shared" si="25"/>
        <v>1031312</v>
      </c>
      <c r="N384" s="15">
        <f>IFERROR(VLOOKUP(J384&amp;D384,'NTG Ratio References'!A:F,4,0),1)</f>
        <v>0.84</v>
      </c>
      <c r="O384" s="15">
        <f>IFERROR(VLOOKUP(J384&amp;D384,'NTG Ratio References'!A:F,5,0),1)</f>
        <v>0.81599999999999995</v>
      </c>
      <c r="P384" s="97">
        <f t="shared" si="26"/>
        <v>88.75439999999999</v>
      </c>
      <c r="Q384" s="97">
        <f t="shared" si="27"/>
        <v>841550.59199999995</v>
      </c>
    </row>
    <row r="385" spans="1:17">
      <c r="A385" s="96" t="s">
        <v>750</v>
      </c>
      <c r="B385" s="96" t="s">
        <v>8</v>
      </c>
      <c r="C385" s="111" t="s">
        <v>1662</v>
      </c>
      <c r="D385" s="96" t="s">
        <v>55</v>
      </c>
      <c r="E385" s="111" t="s">
        <v>10</v>
      </c>
      <c r="F385" s="114">
        <v>9900</v>
      </c>
      <c r="G385" s="96" t="s">
        <v>17</v>
      </c>
      <c r="H385" s="96" t="s">
        <v>751</v>
      </c>
      <c r="I385" s="96" t="s">
        <v>12</v>
      </c>
      <c r="J385" s="116">
        <v>2019</v>
      </c>
      <c r="K385" s="11">
        <f>IF(D385="SAVE ON ENERGY RETROFIT PROGRAM",IF(VALUE(SUBSTITUTE(G385,"kW",""))=0,'IESO Reported Results'!M385*'NTG Ratio References'!$G$8,0),IF(D385="SAVE ON ENERGY ENERGY MANAGER PROGRAM",IF(VALUE(SUBSTITUTE(G385,"kW",""))=0,'IESO Reported Results'!M385*'NTG Ratio References'!$G$7,0),0))</f>
        <v>18.37881031695234</v>
      </c>
      <c r="L385" s="10">
        <f t="shared" si="24"/>
        <v>18.37881031695234</v>
      </c>
      <c r="M385" s="11">
        <f t="shared" si="25"/>
        <v>110376</v>
      </c>
      <c r="N385" s="15">
        <f>IFERROR(VLOOKUP(J385&amp;D385,'NTG Ratio References'!A:F,4,0),1)</f>
        <v>0.84</v>
      </c>
      <c r="O385" s="15">
        <f>IFERROR(VLOOKUP(J385&amp;D385,'NTG Ratio References'!A:F,5,0),1)</f>
        <v>0.81599999999999995</v>
      </c>
      <c r="P385" s="97">
        <f t="shared" si="26"/>
        <v>15.438200666239965</v>
      </c>
      <c r="Q385" s="97">
        <f t="shared" si="27"/>
        <v>90066.815999999992</v>
      </c>
    </row>
    <row r="386" spans="1:17">
      <c r="A386" s="96" t="s">
        <v>752</v>
      </c>
      <c r="B386" s="96" t="s">
        <v>8</v>
      </c>
      <c r="C386" s="111" t="s">
        <v>1661</v>
      </c>
      <c r="D386" s="96" t="s">
        <v>55</v>
      </c>
      <c r="E386" s="111" t="s">
        <v>10</v>
      </c>
      <c r="F386" s="114">
        <v>900</v>
      </c>
      <c r="G386" s="96" t="s">
        <v>158</v>
      </c>
      <c r="H386" s="96" t="s">
        <v>753</v>
      </c>
      <c r="I386" s="96" t="s">
        <v>12</v>
      </c>
      <c r="J386" s="116">
        <v>2019</v>
      </c>
      <c r="K386" s="11">
        <f>IF(D386="SAVE ON ENERGY RETROFIT PROGRAM",IF(VALUE(SUBSTITUTE(G386,"kW",""))=0,'IESO Reported Results'!M386*'NTG Ratio References'!$G$8,0),IF(D386="SAVE ON ENERGY ENERGY MANAGER PROGRAM",IF(VALUE(SUBSTITUTE(G386,"kW",""))=0,'IESO Reported Results'!M386*'NTG Ratio References'!$G$7,0),0))</f>
        <v>0</v>
      </c>
      <c r="L386" s="10">
        <f t="shared" si="24"/>
        <v>1.8</v>
      </c>
      <c r="M386" s="11">
        <f t="shared" si="25"/>
        <v>8269</v>
      </c>
      <c r="N386" s="15">
        <f>IFERROR(VLOOKUP(J386&amp;D386,'NTG Ratio References'!A:F,4,0),1)</f>
        <v>0.84</v>
      </c>
      <c r="O386" s="15">
        <f>IFERROR(VLOOKUP(J386&amp;D386,'NTG Ratio References'!A:F,5,0),1)</f>
        <v>0.81599999999999995</v>
      </c>
      <c r="P386" s="97">
        <f t="shared" si="26"/>
        <v>1.512</v>
      </c>
      <c r="Q386" s="97">
        <f t="shared" si="27"/>
        <v>6747.5039999999999</v>
      </c>
    </row>
    <row r="387" spans="1:17">
      <c r="A387" s="96" t="s">
        <v>754</v>
      </c>
      <c r="B387" s="96" t="s">
        <v>8</v>
      </c>
      <c r="C387" s="111" t="s">
        <v>1662</v>
      </c>
      <c r="D387" s="96" t="s">
        <v>55</v>
      </c>
      <c r="E387" s="111" t="s">
        <v>10</v>
      </c>
      <c r="F387" s="114">
        <v>3177.45</v>
      </c>
      <c r="G387" s="96" t="s">
        <v>151</v>
      </c>
      <c r="H387" s="96" t="s">
        <v>755</v>
      </c>
      <c r="I387" s="96" t="s">
        <v>12</v>
      </c>
      <c r="J387" s="116">
        <v>2019</v>
      </c>
      <c r="K387" s="11">
        <f>IF(D387="SAVE ON ENERGY RETROFIT PROGRAM",IF(VALUE(SUBSTITUTE(G387,"kW",""))=0,'IESO Reported Results'!M387*'NTG Ratio References'!$G$8,0),IF(D387="SAVE ON ENERGY ENERGY MANAGER PROGRAM",IF(VALUE(SUBSTITUTE(G387,"kW",""))=0,'IESO Reported Results'!M387*'NTG Ratio References'!$G$7,0),0))</f>
        <v>0</v>
      </c>
      <c r="L387" s="10">
        <f t="shared" si="24"/>
        <v>9.5</v>
      </c>
      <c r="M387" s="11">
        <f t="shared" si="25"/>
        <v>56653</v>
      </c>
      <c r="N387" s="15">
        <f>IFERROR(VLOOKUP(J387&amp;D387,'NTG Ratio References'!A:F,4,0),1)</f>
        <v>0.84</v>
      </c>
      <c r="O387" s="15">
        <f>IFERROR(VLOOKUP(J387&amp;D387,'NTG Ratio References'!A:F,5,0),1)</f>
        <v>0.81599999999999995</v>
      </c>
      <c r="P387" s="97">
        <f t="shared" si="26"/>
        <v>7.9799999999999995</v>
      </c>
      <c r="Q387" s="97">
        <f t="shared" si="27"/>
        <v>46228.847999999998</v>
      </c>
    </row>
    <row r="388" spans="1:17">
      <c r="A388" s="96" t="s">
        <v>756</v>
      </c>
      <c r="B388" s="96" t="s">
        <v>8</v>
      </c>
      <c r="C388" s="111" t="s">
        <v>1661</v>
      </c>
      <c r="D388" s="96" t="s">
        <v>55</v>
      </c>
      <c r="E388" s="111" t="s">
        <v>10</v>
      </c>
      <c r="F388" s="114">
        <v>600</v>
      </c>
      <c r="G388" s="96" t="s">
        <v>200</v>
      </c>
      <c r="H388" s="96" t="s">
        <v>757</v>
      </c>
      <c r="I388" s="96" t="s">
        <v>12</v>
      </c>
      <c r="J388" s="116">
        <v>2019</v>
      </c>
      <c r="K388" s="11">
        <f>IF(D388="SAVE ON ENERGY RETROFIT PROGRAM",IF(VALUE(SUBSTITUTE(G388,"kW",""))=0,'IESO Reported Results'!M388*'NTG Ratio References'!$G$8,0),IF(D388="SAVE ON ENERGY ENERGY MANAGER PROGRAM",IF(VALUE(SUBSTITUTE(G388,"kW",""))=0,'IESO Reported Results'!M388*'NTG Ratio References'!$G$7,0),0))</f>
        <v>0</v>
      </c>
      <c r="L388" s="10">
        <f t="shared" si="24"/>
        <v>1.5</v>
      </c>
      <c r="M388" s="11">
        <f t="shared" si="25"/>
        <v>4526</v>
      </c>
      <c r="N388" s="15">
        <f>IFERROR(VLOOKUP(J388&amp;D388,'NTG Ratio References'!A:F,4,0),1)</f>
        <v>0.84</v>
      </c>
      <c r="O388" s="15">
        <f>IFERROR(VLOOKUP(J388&amp;D388,'NTG Ratio References'!A:F,5,0),1)</f>
        <v>0.81599999999999995</v>
      </c>
      <c r="P388" s="97">
        <f t="shared" si="26"/>
        <v>1.26</v>
      </c>
      <c r="Q388" s="97">
        <f t="shared" si="27"/>
        <v>3693.2159999999999</v>
      </c>
    </row>
    <row r="389" spans="1:17">
      <c r="A389" s="111" t="s">
        <v>1777</v>
      </c>
      <c r="B389" s="111" t="s">
        <v>8</v>
      </c>
      <c r="C389" s="111" t="s">
        <v>1661</v>
      </c>
      <c r="D389" s="96" t="s">
        <v>55</v>
      </c>
      <c r="E389" s="111" t="s">
        <v>25</v>
      </c>
      <c r="F389" s="114">
        <v>1983.59</v>
      </c>
      <c r="G389" s="96" t="s">
        <v>196</v>
      </c>
      <c r="H389" s="96" t="s">
        <v>1795</v>
      </c>
      <c r="I389" s="96" t="s">
        <v>12</v>
      </c>
      <c r="J389" s="116">
        <v>2019</v>
      </c>
      <c r="K389" s="11">
        <f>IF(D389="SAVE ON ENERGY RETROFIT PROGRAM",IF(VALUE(SUBSTITUTE(G389,"kW",""))=0,'IESO Reported Results'!M389*'NTG Ratio References'!$G$8,0),IF(D389="SAVE ON ENERGY ENERGY MANAGER PROGRAM",IF(VALUE(SUBSTITUTE(G389,"kW",""))=0,'IESO Reported Results'!M389*'NTG Ratio References'!$G$7,0),0))</f>
        <v>0</v>
      </c>
      <c r="L389" s="10">
        <f t="shared" si="24"/>
        <v>4.0999999999999996</v>
      </c>
      <c r="M389" s="11">
        <f t="shared" si="25"/>
        <v>18200</v>
      </c>
      <c r="N389" s="15">
        <f>IFERROR(VLOOKUP(J389&amp;D389,'NTG Ratio References'!A:F,4,0),1)</f>
        <v>0.84</v>
      </c>
      <c r="O389" s="15">
        <f>IFERROR(VLOOKUP(J389&amp;D389,'NTG Ratio References'!A:F,5,0),1)</f>
        <v>0.81599999999999995</v>
      </c>
      <c r="P389" s="97">
        <f t="shared" si="26"/>
        <v>3.4439999999999995</v>
      </c>
      <c r="Q389" s="97">
        <f t="shared" si="27"/>
        <v>14851.199999999999</v>
      </c>
    </row>
    <row r="390" spans="1:17">
      <c r="A390" s="96" t="s">
        <v>758</v>
      </c>
      <c r="B390" s="96" t="s">
        <v>8</v>
      </c>
      <c r="C390" s="111" t="s">
        <v>1661</v>
      </c>
      <c r="D390" s="96" t="s">
        <v>55</v>
      </c>
      <c r="E390" s="111" t="s">
        <v>10</v>
      </c>
      <c r="F390" s="114">
        <v>7000</v>
      </c>
      <c r="G390" s="96" t="s">
        <v>362</v>
      </c>
      <c r="H390" s="96" t="s">
        <v>759</v>
      </c>
      <c r="I390" s="96" t="s">
        <v>12</v>
      </c>
      <c r="J390" s="116">
        <v>2019</v>
      </c>
      <c r="K390" s="11">
        <f>IF(D390="SAVE ON ENERGY RETROFIT PROGRAM",IF(VALUE(SUBSTITUTE(G390,"kW",""))=0,'IESO Reported Results'!M390*'NTG Ratio References'!$G$8,0),IF(D390="SAVE ON ENERGY ENERGY MANAGER PROGRAM",IF(VALUE(SUBSTITUTE(G390,"kW",""))=0,'IESO Reported Results'!M390*'NTG Ratio References'!$G$7,0),0))</f>
        <v>0</v>
      </c>
      <c r="L390" s="10">
        <f t="shared" si="24"/>
        <v>14</v>
      </c>
      <c r="M390" s="11">
        <f t="shared" si="25"/>
        <v>64316</v>
      </c>
      <c r="N390" s="15">
        <f>IFERROR(VLOOKUP(J390&amp;D390,'NTG Ratio References'!A:F,4,0),1)</f>
        <v>0.84</v>
      </c>
      <c r="O390" s="15">
        <f>IFERROR(VLOOKUP(J390&amp;D390,'NTG Ratio References'!A:F,5,0),1)</f>
        <v>0.81599999999999995</v>
      </c>
      <c r="P390" s="97">
        <f t="shared" si="26"/>
        <v>11.76</v>
      </c>
      <c r="Q390" s="97">
        <f t="shared" si="27"/>
        <v>52481.856</v>
      </c>
    </row>
    <row r="391" spans="1:17">
      <c r="A391" s="96" t="s">
        <v>760</v>
      </c>
      <c r="B391" s="96" t="s">
        <v>8</v>
      </c>
      <c r="C391" s="111" t="s">
        <v>1661</v>
      </c>
      <c r="D391" s="96" t="s">
        <v>55</v>
      </c>
      <c r="E391" s="111" t="s">
        <v>10</v>
      </c>
      <c r="F391" s="114">
        <v>585.70000000000005</v>
      </c>
      <c r="G391" s="96" t="s">
        <v>166</v>
      </c>
      <c r="H391" s="96" t="s">
        <v>761</v>
      </c>
      <c r="I391" s="96" t="s">
        <v>12</v>
      </c>
      <c r="J391" s="116">
        <v>2019</v>
      </c>
      <c r="K391" s="11">
        <f>IF(D391="SAVE ON ENERGY RETROFIT PROGRAM",IF(VALUE(SUBSTITUTE(G391,"kW",""))=0,'IESO Reported Results'!M391*'NTG Ratio References'!$G$8,0),IF(D391="SAVE ON ENERGY ENERGY MANAGER PROGRAM",IF(VALUE(SUBSTITUTE(G391,"kW",""))=0,'IESO Reported Results'!M391*'NTG Ratio References'!$G$7,0),0))</f>
        <v>0</v>
      </c>
      <c r="L391" s="10">
        <f t="shared" si="24"/>
        <v>0.4</v>
      </c>
      <c r="M391" s="11">
        <f t="shared" si="25"/>
        <v>11714</v>
      </c>
      <c r="N391" s="15">
        <f>IFERROR(VLOOKUP(J391&amp;D391,'NTG Ratio References'!A:F,4,0),1)</f>
        <v>0.84</v>
      </c>
      <c r="O391" s="15">
        <f>IFERROR(VLOOKUP(J391&amp;D391,'NTG Ratio References'!A:F,5,0),1)</f>
        <v>0.81599999999999995</v>
      </c>
      <c r="P391" s="97">
        <f t="shared" si="26"/>
        <v>0.33600000000000002</v>
      </c>
      <c r="Q391" s="97">
        <f t="shared" si="27"/>
        <v>9558.6239999999998</v>
      </c>
    </row>
    <row r="392" spans="1:17">
      <c r="A392" s="96" t="s">
        <v>762</v>
      </c>
      <c r="B392" s="96" t="s">
        <v>8</v>
      </c>
      <c r="C392" s="111" t="s">
        <v>1661</v>
      </c>
      <c r="D392" s="96" t="s">
        <v>55</v>
      </c>
      <c r="E392" s="111" t="s">
        <v>10</v>
      </c>
      <c r="F392" s="114">
        <v>530</v>
      </c>
      <c r="G392" s="96" t="s">
        <v>17</v>
      </c>
      <c r="H392" s="96" t="s">
        <v>763</v>
      </c>
      <c r="I392" s="96" t="s">
        <v>12</v>
      </c>
      <c r="J392" s="116">
        <v>2019</v>
      </c>
      <c r="K392" s="11">
        <f>IF(D392="SAVE ON ENERGY RETROFIT PROGRAM",IF(VALUE(SUBSTITUTE(G392,"kW",""))=0,'IESO Reported Results'!M392*'NTG Ratio References'!$G$8,0),IF(D392="SAVE ON ENERGY ENERGY MANAGER PROGRAM",IF(VALUE(SUBSTITUTE(G392,"kW",""))=0,'IESO Reported Results'!M392*'NTG Ratio References'!$G$7,0),0))</f>
        <v>0.99723395473859866</v>
      </c>
      <c r="L392" s="10">
        <f t="shared" si="24"/>
        <v>0.99723395473859866</v>
      </c>
      <c r="M392" s="11">
        <f t="shared" si="25"/>
        <v>5989</v>
      </c>
      <c r="N392" s="15">
        <f>IFERROR(VLOOKUP(J392&amp;D392,'NTG Ratio References'!A:F,4,0),1)</f>
        <v>0.84</v>
      </c>
      <c r="O392" s="15">
        <f>IFERROR(VLOOKUP(J392&amp;D392,'NTG Ratio References'!A:F,5,0),1)</f>
        <v>0.81599999999999995</v>
      </c>
      <c r="P392" s="97">
        <f t="shared" si="26"/>
        <v>0.83767652198042286</v>
      </c>
      <c r="Q392" s="97">
        <f t="shared" si="27"/>
        <v>4887.0239999999994</v>
      </c>
    </row>
    <row r="393" spans="1:17">
      <c r="A393" s="96" t="s">
        <v>764</v>
      </c>
      <c r="B393" s="96" t="s">
        <v>8</v>
      </c>
      <c r="C393" s="111" t="s">
        <v>1662</v>
      </c>
      <c r="D393" s="96" t="s">
        <v>55</v>
      </c>
      <c r="E393" s="111" t="s">
        <v>10</v>
      </c>
      <c r="F393" s="114">
        <v>4070</v>
      </c>
      <c r="G393" s="96" t="s">
        <v>765</v>
      </c>
      <c r="H393" s="96" t="s">
        <v>766</v>
      </c>
      <c r="I393" s="96" t="s">
        <v>12</v>
      </c>
      <c r="J393" s="116">
        <v>2019</v>
      </c>
      <c r="K393" s="11">
        <f>IF(D393="SAVE ON ENERGY RETROFIT PROGRAM",IF(VALUE(SUBSTITUTE(G393,"kW",""))=0,'IESO Reported Results'!M393*'NTG Ratio References'!$G$8,0),IF(D393="SAVE ON ENERGY ENERGY MANAGER PROGRAM",IF(VALUE(SUBSTITUTE(G393,"kW",""))=0,'IESO Reported Results'!M393*'NTG Ratio References'!$G$7,0),0))</f>
        <v>0</v>
      </c>
      <c r="L393" s="10">
        <f t="shared" si="24"/>
        <v>10.47</v>
      </c>
      <c r="M393" s="11">
        <f t="shared" si="25"/>
        <v>39444</v>
      </c>
      <c r="N393" s="15">
        <f>IFERROR(VLOOKUP(J393&amp;D393,'NTG Ratio References'!A:F,4,0),1)</f>
        <v>0.84</v>
      </c>
      <c r="O393" s="15">
        <f>IFERROR(VLOOKUP(J393&amp;D393,'NTG Ratio References'!A:F,5,0),1)</f>
        <v>0.81599999999999995</v>
      </c>
      <c r="P393" s="97">
        <f t="shared" si="26"/>
        <v>8.7948000000000004</v>
      </c>
      <c r="Q393" s="97">
        <f t="shared" si="27"/>
        <v>32186.303999999996</v>
      </c>
    </row>
    <row r="394" spans="1:17">
      <c r="A394" s="96" t="s">
        <v>767</v>
      </c>
      <c r="B394" s="96" t="s">
        <v>8</v>
      </c>
      <c r="C394" s="111" t="s">
        <v>1865</v>
      </c>
      <c r="D394" s="96" t="s">
        <v>55</v>
      </c>
      <c r="E394" s="111" t="s">
        <v>10</v>
      </c>
      <c r="F394" s="114">
        <v>5060</v>
      </c>
      <c r="G394" s="96" t="s">
        <v>163</v>
      </c>
      <c r="H394" s="96" t="s">
        <v>768</v>
      </c>
      <c r="I394" s="96" t="s">
        <v>12</v>
      </c>
      <c r="J394" s="116">
        <v>2019</v>
      </c>
      <c r="K394" s="11">
        <f>IF(D394="SAVE ON ENERGY RETROFIT PROGRAM",IF(VALUE(SUBSTITUTE(G394,"kW",""))=0,'IESO Reported Results'!M394*'NTG Ratio References'!$G$8,0),IF(D394="SAVE ON ENERGY ENERGY MANAGER PROGRAM",IF(VALUE(SUBSTITUTE(G394,"kW",""))=0,'IESO Reported Results'!M394*'NTG Ratio References'!$G$7,0),0))</f>
        <v>0</v>
      </c>
      <c r="L394" s="10">
        <f t="shared" si="24"/>
        <v>13.02</v>
      </c>
      <c r="M394" s="11">
        <f t="shared" si="25"/>
        <v>49039</v>
      </c>
      <c r="N394" s="15">
        <f>IFERROR(VLOOKUP(J394&amp;D394,'NTG Ratio References'!A:F,4,0),1)</f>
        <v>0.84</v>
      </c>
      <c r="O394" s="15">
        <f>IFERROR(VLOOKUP(J394&amp;D394,'NTG Ratio References'!A:F,5,0),1)</f>
        <v>0.81599999999999995</v>
      </c>
      <c r="P394" s="97">
        <f t="shared" si="26"/>
        <v>10.9368</v>
      </c>
      <c r="Q394" s="97">
        <f t="shared" si="27"/>
        <v>40015.824000000001</v>
      </c>
    </row>
    <row r="395" spans="1:17">
      <c r="A395" s="96" t="s">
        <v>769</v>
      </c>
      <c r="B395" s="96" t="s">
        <v>8</v>
      </c>
      <c r="C395" s="111" t="s">
        <v>1661</v>
      </c>
      <c r="D395" s="96" t="s">
        <v>55</v>
      </c>
      <c r="E395" s="111" t="s">
        <v>10</v>
      </c>
      <c r="F395" s="114">
        <v>463.5</v>
      </c>
      <c r="G395" s="96" t="s">
        <v>770</v>
      </c>
      <c r="H395" s="96" t="s">
        <v>771</v>
      </c>
      <c r="I395" s="96" t="s">
        <v>12</v>
      </c>
      <c r="J395" s="116">
        <v>2019</v>
      </c>
      <c r="K395" s="11">
        <f>IF(D395="SAVE ON ENERGY RETROFIT PROGRAM",IF(VALUE(SUBSTITUTE(G395,"kW",""))=0,'IESO Reported Results'!M395*'NTG Ratio References'!$G$8,0),IF(D395="SAVE ON ENERGY ENERGY MANAGER PROGRAM",IF(VALUE(SUBSTITUTE(G395,"kW",""))=0,'IESO Reported Results'!M395*'NTG Ratio References'!$G$7,0),0))</f>
        <v>0</v>
      </c>
      <c r="L395" s="10">
        <f t="shared" si="24"/>
        <v>0.69</v>
      </c>
      <c r="M395" s="11">
        <f t="shared" si="25"/>
        <v>3304</v>
      </c>
      <c r="N395" s="15">
        <f>IFERROR(VLOOKUP(J395&amp;D395,'NTG Ratio References'!A:F,4,0),1)</f>
        <v>0.84</v>
      </c>
      <c r="O395" s="15">
        <f>IFERROR(VLOOKUP(J395&amp;D395,'NTG Ratio References'!A:F,5,0),1)</f>
        <v>0.81599999999999995</v>
      </c>
      <c r="P395" s="97">
        <f t="shared" si="26"/>
        <v>0.57959999999999989</v>
      </c>
      <c r="Q395" s="97">
        <f t="shared" si="27"/>
        <v>2696.0639999999999</v>
      </c>
    </row>
    <row r="396" spans="1:17">
      <c r="A396" s="96" t="s">
        <v>772</v>
      </c>
      <c r="B396" s="96" t="s">
        <v>8</v>
      </c>
      <c r="C396" s="111" t="s">
        <v>1661</v>
      </c>
      <c r="D396" s="96" t="s">
        <v>55</v>
      </c>
      <c r="E396" s="111" t="s">
        <v>10</v>
      </c>
      <c r="F396" s="114">
        <v>1880</v>
      </c>
      <c r="G396" s="96" t="s">
        <v>254</v>
      </c>
      <c r="H396" s="96" t="s">
        <v>773</v>
      </c>
      <c r="I396" s="96" t="s">
        <v>12</v>
      </c>
      <c r="J396" s="116">
        <v>2019</v>
      </c>
      <c r="K396" s="11">
        <f>IF(D396="SAVE ON ENERGY RETROFIT PROGRAM",IF(VALUE(SUBSTITUTE(G396,"kW",""))=0,'IESO Reported Results'!M396*'NTG Ratio References'!$G$8,0),IF(D396="SAVE ON ENERGY ENERGY MANAGER PROGRAM",IF(VALUE(SUBSTITUTE(G396,"kW",""))=0,'IESO Reported Results'!M396*'NTG Ratio References'!$G$7,0),0))</f>
        <v>0</v>
      </c>
      <c r="L396" s="10">
        <f t="shared" si="24"/>
        <v>4.7</v>
      </c>
      <c r="M396" s="11">
        <f t="shared" si="25"/>
        <v>15512</v>
      </c>
      <c r="N396" s="15">
        <f>IFERROR(VLOOKUP(J396&amp;D396,'NTG Ratio References'!A:F,4,0),1)</f>
        <v>0.84</v>
      </c>
      <c r="O396" s="15">
        <f>IFERROR(VLOOKUP(J396&amp;D396,'NTG Ratio References'!A:F,5,0),1)</f>
        <v>0.81599999999999995</v>
      </c>
      <c r="P396" s="97">
        <f t="shared" si="26"/>
        <v>3.948</v>
      </c>
      <c r="Q396" s="97">
        <f t="shared" si="27"/>
        <v>12657.791999999999</v>
      </c>
    </row>
    <row r="397" spans="1:17">
      <c r="A397" s="96" t="s">
        <v>774</v>
      </c>
      <c r="B397" s="96" t="s">
        <v>8</v>
      </c>
      <c r="C397" s="111" t="s">
        <v>1865</v>
      </c>
      <c r="D397" s="96" t="s">
        <v>55</v>
      </c>
      <c r="E397" s="111" t="s">
        <v>10</v>
      </c>
      <c r="F397" s="114">
        <v>670</v>
      </c>
      <c r="G397" s="96" t="s">
        <v>371</v>
      </c>
      <c r="H397" s="96" t="s">
        <v>775</v>
      </c>
      <c r="I397" s="96" t="s">
        <v>12</v>
      </c>
      <c r="J397" s="116">
        <v>2019</v>
      </c>
      <c r="K397" s="11">
        <f>IF(D397="SAVE ON ENERGY RETROFIT PROGRAM",IF(VALUE(SUBSTITUTE(G397,"kW",""))=0,'IESO Reported Results'!M397*'NTG Ratio References'!$G$8,0),IF(D397="SAVE ON ENERGY ENERGY MANAGER PROGRAM",IF(VALUE(SUBSTITUTE(G397,"kW",""))=0,'IESO Reported Results'!M397*'NTG Ratio References'!$G$7,0),0))</f>
        <v>0</v>
      </c>
      <c r="L397" s="10">
        <f t="shared" si="24"/>
        <v>1.34</v>
      </c>
      <c r="M397" s="11">
        <f t="shared" si="25"/>
        <v>6156</v>
      </c>
      <c r="N397" s="15">
        <f>IFERROR(VLOOKUP(J397&amp;D397,'NTG Ratio References'!A:F,4,0),1)</f>
        <v>0.84</v>
      </c>
      <c r="O397" s="15">
        <f>IFERROR(VLOOKUP(J397&amp;D397,'NTG Ratio References'!A:F,5,0),1)</f>
        <v>0.81599999999999995</v>
      </c>
      <c r="P397" s="97">
        <f t="shared" si="26"/>
        <v>1.1255999999999999</v>
      </c>
      <c r="Q397" s="97">
        <f t="shared" si="27"/>
        <v>5023.2959999999994</v>
      </c>
    </row>
    <row r="398" spans="1:17">
      <c r="A398" s="96" t="s">
        <v>776</v>
      </c>
      <c r="B398" s="96" t="s">
        <v>8</v>
      </c>
      <c r="C398" s="111" t="s">
        <v>1661</v>
      </c>
      <c r="D398" s="96" t="s">
        <v>55</v>
      </c>
      <c r="E398" s="111" t="s">
        <v>10</v>
      </c>
      <c r="F398" s="114">
        <v>320</v>
      </c>
      <c r="G398" s="96" t="s">
        <v>22</v>
      </c>
      <c r="H398" s="96" t="s">
        <v>777</v>
      </c>
      <c r="I398" s="96" t="s">
        <v>12</v>
      </c>
      <c r="J398" s="116">
        <v>2019</v>
      </c>
      <c r="K398" s="11">
        <f>IF(D398="SAVE ON ENERGY RETROFIT PROGRAM",IF(VALUE(SUBSTITUTE(G398,"kW",""))=0,'IESO Reported Results'!M398*'NTG Ratio References'!$G$8,0),IF(D398="SAVE ON ENERGY ENERGY MANAGER PROGRAM",IF(VALUE(SUBSTITUTE(G398,"kW",""))=0,'IESO Reported Results'!M398*'NTG Ratio References'!$G$7,0),0))</f>
        <v>0</v>
      </c>
      <c r="L398" s="10">
        <f t="shared" si="24"/>
        <v>0.8</v>
      </c>
      <c r="M398" s="11">
        <f t="shared" si="25"/>
        <v>2642</v>
      </c>
      <c r="N398" s="15">
        <f>IFERROR(VLOOKUP(J398&amp;D398,'NTG Ratio References'!A:F,4,0),1)</f>
        <v>0.84</v>
      </c>
      <c r="O398" s="15">
        <f>IFERROR(VLOOKUP(J398&amp;D398,'NTG Ratio References'!A:F,5,0),1)</f>
        <v>0.81599999999999995</v>
      </c>
      <c r="P398" s="97">
        <f t="shared" si="26"/>
        <v>0.67200000000000004</v>
      </c>
      <c r="Q398" s="97">
        <f t="shared" si="27"/>
        <v>2155.8719999999998</v>
      </c>
    </row>
    <row r="399" spans="1:17">
      <c r="A399" s="96" t="s">
        <v>778</v>
      </c>
      <c r="B399" s="96" t="s">
        <v>8</v>
      </c>
      <c r="C399" s="111" t="s">
        <v>1663</v>
      </c>
      <c r="D399" s="96" t="s">
        <v>55</v>
      </c>
      <c r="E399" s="111" t="s">
        <v>10</v>
      </c>
      <c r="F399" s="114">
        <v>51919.5</v>
      </c>
      <c r="G399" s="96" t="s">
        <v>779</v>
      </c>
      <c r="H399" s="96" t="s">
        <v>780</v>
      </c>
      <c r="I399" s="96" t="s">
        <v>12</v>
      </c>
      <c r="J399" s="116">
        <v>2019</v>
      </c>
      <c r="K399" s="11">
        <f>IF(D399="SAVE ON ENERGY RETROFIT PROGRAM",IF(VALUE(SUBSTITUTE(G399,"kW",""))=0,'IESO Reported Results'!M399*'NTG Ratio References'!$G$8,0),IF(D399="SAVE ON ENERGY ENERGY MANAGER PROGRAM",IF(VALUE(SUBSTITUTE(G399,"kW",""))=0,'IESO Reported Results'!M399*'NTG Ratio References'!$G$7,0),0))</f>
        <v>0</v>
      </c>
      <c r="L399" s="10">
        <f t="shared" si="24"/>
        <v>58.82</v>
      </c>
      <c r="M399" s="11">
        <f t="shared" si="25"/>
        <v>519195</v>
      </c>
      <c r="N399" s="15">
        <f>IFERROR(VLOOKUP(J399&amp;D399,'NTG Ratio References'!A:F,4,0),1)</f>
        <v>0.84</v>
      </c>
      <c r="O399" s="15">
        <f>IFERROR(VLOOKUP(J399&amp;D399,'NTG Ratio References'!A:F,5,0),1)</f>
        <v>0.81599999999999995</v>
      </c>
      <c r="P399" s="97">
        <f t="shared" si="26"/>
        <v>49.408799999999999</v>
      </c>
      <c r="Q399" s="97">
        <f t="shared" si="27"/>
        <v>423663.12</v>
      </c>
    </row>
    <row r="400" spans="1:17">
      <c r="A400" s="96" t="s">
        <v>781</v>
      </c>
      <c r="B400" s="96" t="s">
        <v>8</v>
      </c>
      <c r="C400" s="111" t="s">
        <v>1662</v>
      </c>
      <c r="D400" s="96" t="s">
        <v>55</v>
      </c>
      <c r="E400" s="111" t="s">
        <v>10</v>
      </c>
      <c r="F400" s="114">
        <v>9618</v>
      </c>
      <c r="G400" s="96" t="s">
        <v>782</v>
      </c>
      <c r="H400" s="96" t="s">
        <v>783</v>
      </c>
      <c r="I400" s="96" t="s">
        <v>12</v>
      </c>
      <c r="J400" s="116">
        <v>2019</v>
      </c>
      <c r="K400" s="11">
        <f>IF(D400="SAVE ON ENERGY RETROFIT PROGRAM",IF(VALUE(SUBSTITUTE(G400,"kW",""))=0,'IESO Reported Results'!M400*'NTG Ratio References'!$G$8,0),IF(D400="SAVE ON ENERGY ENERGY MANAGER PROGRAM",IF(VALUE(SUBSTITUTE(G400,"kW",""))=0,'IESO Reported Results'!M400*'NTG Ratio References'!$G$7,0),0))</f>
        <v>0</v>
      </c>
      <c r="L400" s="10">
        <f t="shared" si="24"/>
        <v>6.17</v>
      </c>
      <c r="M400" s="11">
        <f t="shared" si="25"/>
        <v>28176</v>
      </c>
      <c r="N400" s="15">
        <f>IFERROR(VLOOKUP(J400&amp;D400,'NTG Ratio References'!A:F,4,0),1)</f>
        <v>0.84</v>
      </c>
      <c r="O400" s="15">
        <f>IFERROR(VLOOKUP(J400&amp;D400,'NTG Ratio References'!A:F,5,0),1)</f>
        <v>0.81599999999999995</v>
      </c>
      <c r="P400" s="97">
        <f t="shared" si="26"/>
        <v>5.1827999999999994</v>
      </c>
      <c r="Q400" s="97">
        <f t="shared" si="27"/>
        <v>22991.615999999998</v>
      </c>
    </row>
    <row r="401" spans="1:17">
      <c r="A401" s="96" t="s">
        <v>784</v>
      </c>
      <c r="B401" s="96" t="s">
        <v>8</v>
      </c>
      <c r="C401" s="111" t="s">
        <v>1662</v>
      </c>
      <c r="D401" s="96" t="s">
        <v>55</v>
      </c>
      <c r="E401" s="111" t="s">
        <v>10</v>
      </c>
      <c r="F401" s="114">
        <v>24304</v>
      </c>
      <c r="G401" s="96" t="s">
        <v>785</v>
      </c>
      <c r="H401" s="96" t="s">
        <v>786</v>
      </c>
      <c r="I401" s="96" t="s">
        <v>12</v>
      </c>
      <c r="J401" s="116">
        <v>2019</v>
      </c>
      <c r="K401" s="11">
        <f>IF(D401="SAVE ON ENERGY RETROFIT PROGRAM",IF(VALUE(SUBSTITUTE(G401,"kW",""))=0,'IESO Reported Results'!M401*'NTG Ratio References'!$G$8,0),IF(D401="SAVE ON ENERGY ENERGY MANAGER PROGRAM",IF(VALUE(SUBSTITUTE(G401,"kW",""))=0,'IESO Reported Results'!M401*'NTG Ratio References'!$G$7,0),0))</f>
        <v>0</v>
      </c>
      <c r="L401" s="10">
        <f t="shared" si="24"/>
        <v>34.72</v>
      </c>
      <c r="M401" s="11">
        <f t="shared" si="25"/>
        <v>159504</v>
      </c>
      <c r="N401" s="15">
        <f>IFERROR(VLOOKUP(J401&amp;D401,'NTG Ratio References'!A:F,4,0),1)</f>
        <v>0.84</v>
      </c>
      <c r="O401" s="15">
        <f>IFERROR(VLOOKUP(J401&amp;D401,'NTG Ratio References'!A:F,5,0),1)</f>
        <v>0.81599999999999995</v>
      </c>
      <c r="P401" s="97">
        <f t="shared" si="26"/>
        <v>29.1648</v>
      </c>
      <c r="Q401" s="97">
        <f t="shared" si="27"/>
        <v>130155.264</v>
      </c>
    </row>
    <row r="402" spans="1:17">
      <c r="A402" s="96" t="s">
        <v>787</v>
      </c>
      <c r="B402" s="96" t="s">
        <v>8</v>
      </c>
      <c r="C402" s="111" t="s">
        <v>1661</v>
      </c>
      <c r="D402" s="96" t="s">
        <v>55</v>
      </c>
      <c r="E402" s="111" t="s">
        <v>10</v>
      </c>
      <c r="F402" s="114">
        <v>2425.1</v>
      </c>
      <c r="G402" s="96" t="s">
        <v>278</v>
      </c>
      <c r="H402" s="96" t="s">
        <v>788</v>
      </c>
      <c r="I402" s="96" t="s">
        <v>12</v>
      </c>
      <c r="J402" s="116">
        <v>2019</v>
      </c>
      <c r="K402" s="11">
        <f>IF(D402="SAVE ON ENERGY RETROFIT PROGRAM",IF(VALUE(SUBSTITUTE(G402,"kW",""))=0,'IESO Reported Results'!M402*'NTG Ratio References'!$G$8,0),IF(D402="SAVE ON ENERGY ENERGY MANAGER PROGRAM",IF(VALUE(SUBSTITUTE(G402,"kW",""))=0,'IESO Reported Results'!M402*'NTG Ratio References'!$G$7,0),0))</f>
        <v>0</v>
      </c>
      <c r="L402" s="10">
        <f t="shared" si="24"/>
        <v>4.9000000000000004</v>
      </c>
      <c r="M402" s="11">
        <f t="shared" si="25"/>
        <v>24714</v>
      </c>
      <c r="N402" s="15">
        <f>IFERROR(VLOOKUP(J402&amp;D402,'NTG Ratio References'!A:F,4,0),1)</f>
        <v>0.84</v>
      </c>
      <c r="O402" s="15">
        <f>IFERROR(VLOOKUP(J402&amp;D402,'NTG Ratio References'!A:F,5,0),1)</f>
        <v>0.81599999999999995</v>
      </c>
      <c r="P402" s="97">
        <f t="shared" si="26"/>
        <v>4.1160000000000005</v>
      </c>
      <c r="Q402" s="97">
        <f t="shared" si="27"/>
        <v>20166.624</v>
      </c>
    </row>
    <row r="403" spans="1:17">
      <c r="A403" s="96" t="s">
        <v>789</v>
      </c>
      <c r="B403" s="96" t="s">
        <v>8</v>
      </c>
      <c r="C403" s="111" t="s">
        <v>1662</v>
      </c>
      <c r="D403" s="96" t="s">
        <v>55</v>
      </c>
      <c r="E403" s="111" t="s">
        <v>10</v>
      </c>
      <c r="F403" s="114">
        <v>8273</v>
      </c>
      <c r="G403" s="96" t="s">
        <v>790</v>
      </c>
      <c r="H403" s="96" t="s">
        <v>791</v>
      </c>
      <c r="I403" s="96" t="s">
        <v>12</v>
      </c>
      <c r="J403" s="116">
        <v>2019</v>
      </c>
      <c r="K403" s="11">
        <f>IF(D403="SAVE ON ENERGY RETROFIT PROGRAM",IF(VALUE(SUBSTITUTE(G403,"kW",""))=0,'IESO Reported Results'!M403*'NTG Ratio References'!$G$8,0),IF(D403="SAVE ON ENERGY ENERGY MANAGER PROGRAM",IF(VALUE(SUBSTITUTE(G403,"kW",""))=0,'IESO Reported Results'!M403*'NTG Ratio References'!$G$7,0),0))</f>
        <v>0</v>
      </c>
      <c r="L403" s="10">
        <f t="shared" si="24"/>
        <v>19.190000000000001</v>
      </c>
      <c r="M403" s="11">
        <f t="shared" si="25"/>
        <v>70109</v>
      </c>
      <c r="N403" s="15">
        <f>IFERROR(VLOOKUP(J403&amp;D403,'NTG Ratio References'!A:F,4,0),1)</f>
        <v>0.84</v>
      </c>
      <c r="O403" s="15">
        <f>IFERROR(VLOOKUP(J403&amp;D403,'NTG Ratio References'!A:F,5,0),1)</f>
        <v>0.81599999999999995</v>
      </c>
      <c r="P403" s="97">
        <f t="shared" si="26"/>
        <v>16.119600000000002</v>
      </c>
      <c r="Q403" s="97">
        <f t="shared" si="27"/>
        <v>57208.943999999996</v>
      </c>
    </row>
    <row r="404" spans="1:17">
      <c r="A404" s="96" t="s">
        <v>792</v>
      </c>
      <c r="B404" s="96" t="s">
        <v>8</v>
      </c>
      <c r="C404" s="111" t="s">
        <v>1662</v>
      </c>
      <c r="D404" s="96" t="s">
        <v>55</v>
      </c>
      <c r="E404" s="111" t="s">
        <v>10</v>
      </c>
      <c r="F404" s="114">
        <v>275</v>
      </c>
      <c r="G404" s="96" t="s">
        <v>17</v>
      </c>
      <c r="H404" s="96" t="s">
        <v>793</v>
      </c>
      <c r="I404" s="96" t="s">
        <v>12</v>
      </c>
      <c r="J404" s="116">
        <v>2019</v>
      </c>
      <c r="K404" s="11">
        <f>IF(D404="SAVE ON ENERGY RETROFIT PROGRAM",IF(VALUE(SUBSTITUTE(G404,"kW",""))=0,'IESO Reported Results'!M404*'NTG Ratio References'!$G$8,0),IF(D404="SAVE ON ENERGY ENERGY MANAGER PROGRAM",IF(VALUE(SUBSTITUTE(G404,"kW",""))=0,'IESO Reported Results'!M404*'NTG Ratio References'!$G$7,0),0))</f>
        <v>0.51684992411230757</v>
      </c>
      <c r="L404" s="10">
        <f t="shared" si="24"/>
        <v>0.51684992411230757</v>
      </c>
      <c r="M404" s="11">
        <f t="shared" si="25"/>
        <v>3104</v>
      </c>
      <c r="N404" s="15">
        <f>IFERROR(VLOOKUP(J404&amp;D404,'NTG Ratio References'!A:F,4,0),1)</f>
        <v>0.84</v>
      </c>
      <c r="O404" s="15">
        <f>IFERROR(VLOOKUP(J404&amp;D404,'NTG Ratio References'!A:F,5,0),1)</f>
        <v>0.81599999999999995</v>
      </c>
      <c r="P404" s="97">
        <f t="shared" si="26"/>
        <v>0.43415393625433835</v>
      </c>
      <c r="Q404" s="97">
        <f t="shared" si="27"/>
        <v>2532.864</v>
      </c>
    </row>
    <row r="405" spans="1:17">
      <c r="A405" s="96" t="s">
        <v>794</v>
      </c>
      <c r="B405" s="96" t="s">
        <v>8</v>
      </c>
      <c r="C405" s="111" t="s">
        <v>1661</v>
      </c>
      <c r="D405" s="96" t="s">
        <v>55</v>
      </c>
      <c r="E405" s="111" t="s">
        <v>10</v>
      </c>
      <c r="F405" s="114">
        <v>480</v>
      </c>
      <c r="G405" s="96" t="s">
        <v>250</v>
      </c>
      <c r="H405" s="96" t="s">
        <v>795</v>
      </c>
      <c r="I405" s="96" t="s">
        <v>12</v>
      </c>
      <c r="J405" s="116">
        <v>2019</v>
      </c>
      <c r="K405" s="11">
        <f>IF(D405="SAVE ON ENERGY RETROFIT PROGRAM",IF(VALUE(SUBSTITUTE(G405,"kW",""))=0,'IESO Reported Results'!M405*'NTG Ratio References'!$G$8,0),IF(D405="SAVE ON ENERGY ENERGY MANAGER PROGRAM",IF(VALUE(SUBSTITUTE(G405,"kW",""))=0,'IESO Reported Results'!M405*'NTG Ratio References'!$G$7,0),0))</f>
        <v>0</v>
      </c>
      <c r="L405" s="10">
        <f t="shared" si="24"/>
        <v>1.2</v>
      </c>
      <c r="M405" s="11">
        <f t="shared" si="25"/>
        <v>3974</v>
      </c>
      <c r="N405" s="15">
        <f>IFERROR(VLOOKUP(J405&amp;D405,'NTG Ratio References'!A:F,4,0),1)</f>
        <v>0.84</v>
      </c>
      <c r="O405" s="15">
        <f>IFERROR(VLOOKUP(J405&amp;D405,'NTG Ratio References'!A:F,5,0),1)</f>
        <v>0.81599999999999995</v>
      </c>
      <c r="P405" s="97">
        <f t="shared" si="26"/>
        <v>1.008</v>
      </c>
      <c r="Q405" s="97">
        <f t="shared" si="27"/>
        <v>3242.7839999999997</v>
      </c>
    </row>
    <row r="406" spans="1:17">
      <c r="A406" s="96" t="s">
        <v>796</v>
      </c>
      <c r="B406" s="96" t="s">
        <v>8</v>
      </c>
      <c r="C406" s="111" t="s">
        <v>1661</v>
      </c>
      <c r="D406" s="96" t="s">
        <v>55</v>
      </c>
      <c r="E406" s="111" t="s">
        <v>10</v>
      </c>
      <c r="F406" s="114">
        <v>3015.02</v>
      </c>
      <c r="G406" s="96" t="s">
        <v>319</v>
      </c>
      <c r="H406" s="96" t="s">
        <v>797</v>
      </c>
      <c r="I406" s="96" t="s">
        <v>12</v>
      </c>
      <c r="J406" s="116">
        <v>2019</v>
      </c>
      <c r="K406" s="11">
        <f>IF(D406="SAVE ON ENERGY RETROFIT PROGRAM",IF(VALUE(SUBSTITUTE(G406,"kW",""))=0,'IESO Reported Results'!M406*'NTG Ratio References'!$G$8,0),IF(D406="SAVE ON ENERGY ENERGY MANAGER PROGRAM",IF(VALUE(SUBSTITUTE(G406,"kW",""))=0,'IESO Reported Results'!M406*'NTG Ratio References'!$G$7,0),0))</f>
        <v>0</v>
      </c>
      <c r="L406" s="10">
        <f t="shared" si="24"/>
        <v>10.9</v>
      </c>
      <c r="M406" s="11">
        <f t="shared" si="25"/>
        <v>85187</v>
      </c>
      <c r="N406" s="15">
        <f>IFERROR(VLOOKUP(J406&amp;D406,'NTG Ratio References'!A:F,4,0),1)</f>
        <v>0.84</v>
      </c>
      <c r="O406" s="15">
        <f>IFERROR(VLOOKUP(J406&amp;D406,'NTG Ratio References'!A:F,5,0),1)</f>
        <v>0.81599999999999995</v>
      </c>
      <c r="P406" s="97">
        <f t="shared" si="26"/>
        <v>9.1560000000000006</v>
      </c>
      <c r="Q406" s="97">
        <f t="shared" si="27"/>
        <v>69512.59199999999</v>
      </c>
    </row>
    <row r="407" spans="1:17">
      <c r="A407" s="96" t="s">
        <v>798</v>
      </c>
      <c r="B407" s="96" t="s">
        <v>8</v>
      </c>
      <c r="C407" s="111" t="s">
        <v>1661</v>
      </c>
      <c r="D407" s="96" t="s">
        <v>55</v>
      </c>
      <c r="E407" s="111" t="s">
        <v>10</v>
      </c>
      <c r="F407" s="114">
        <v>2420</v>
      </c>
      <c r="G407" s="96" t="s">
        <v>799</v>
      </c>
      <c r="H407" s="96" t="s">
        <v>800</v>
      </c>
      <c r="I407" s="96" t="s">
        <v>12</v>
      </c>
      <c r="J407" s="116">
        <v>2019</v>
      </c>
      <c r="K407" s="11">
        <f>IF(D407="SAVE ON ENERGY RETROFIT PROGRAM",IF(VALUE(SUBSTITUTE(G407,"kW",""))=0,'IESO Reported Results'!M407*'NTG Ratio References'!$G$8,0),IF(D407="SAVE ON ENERGY ENERGY MANAGER PROGRAM",IF(VALUE(SUBSTITUTE(G407,"kW",""))=0,'IESO Reported Results'!M407*'NTG Ratio References'!$G$7,0),0))</f>
        <v>0</v>
      </c>
      <c r="L407" s="10">
        <f t="shared" si="24"/>
        <v>1.77</v>
      </c>
      <c r="M407" s="11">
        <f t="shared" si="25"/>
        <v>8123</v>
      </c>
      <c r="N407" s="15">
        <f>IFERROR(VLOOKUP(J407&amp;D407,'NTG Ratio References'!A:F,4,0),1)</f>
        <v>0.84</v>
      </c>
      <c r="O407" s="15">
        <f>IFERROR(VLOOKUP(J407&amp;D407,'NTG Ratio References'!A:F,5,0),1)</f>
        <v>0.81599999999999995</v>
      </c>
      <c r="P407" s="97">
        <f t="shared" si="26"/>
        <v>1.4867999999999999</v>
      </c>
      <c r="Q407" s="97">
        <f t="shared" si="27"/>
        <v>6628.3679999999995</v>
      </c>
    </row>
    <row r="408" spans="1:17">
      <c r="A408" s="96" t="s">
        <v>801</v>
      </c>
      <c r="B408" s="96" t="s">
        <v>8</v>
      </c>
      <c r="C408" s="111" t="s">
        <v>1661</v>
      </c>
      <c r="D408" s="96" t="s">
        <v>55</v>
      </c>
      <c r="E408" s="111" t="s">
        <v>696</v>
      </c>
      <c r="F408" s="114">
        <v>4280</v>
      </c>
      <c r="G408" s="96" t="s">
        <v>186</v>
      </c>
      <c r="H408" s="96" t="s">
        <v>802</v>
      </c>
      <c r="I408" s="96" t="s">
        <v>12</v>
      </c>
      <c r="J408" s="116">
        <v>2019</v>
      </c>
      <c r="K408" s="11">
        <f>IF(D408="SAVE ON ENERGY RETROFIT PROGRAM",IF(VALUE(SUBSTITUTE(G408,"kW",""))=0,'IESO Reported Results'!M408*'NTG Ratio References'!$G$8,0),IF(D408="SAVE ON ENERGY ENERGY MANAGER PROGRAM",IF(VALUE(SUBSTITUTE(G408,"kW",""))=0,'IESO Reported Results'!M408*'NTG Ratio References'!$G$7,0),0))</f>
        <v>0</v>
      </c>
      <c r="L408" s="10">
        <f t="shared" si="24"/>
        <v>8.56</v>
      </c>
      <c r="M408" s="11">
        <f t="shared" si="25"/>
        <v>39324</v>
      </c>
      <c r="N408" s="15">
        <f>IFERROR(VLOOKUP(J408&amp;D408,'NTG Ratio References'!A:F,4,0),1)</f>
        <v>0.84</v>
      </c>
      <c r="O408" s="15">
        <f>IFERROR(VLOOKUP(J408&amp;D408,'NTG Ratio References'!A:F,5,0),1)</f>
        <v>0.81599999999999995</v>
      </c>
      <c r="P408" s="97">
        <f t="shared" si="26"/>
        <v>7.1904000000000003</v>
      </c>
      <c r="Q408" s="97">
        <f t="shared" si="27"/>
        <v>32088.383999999998</v>
      </c>
    </row>
    <row r="409" spans="1:17">
      <c r="A409" s="96" t="s">
        <v>803</v>
      </c>
      <c r="B409" s="96" t="s">
        <v>8</v>
      </c>
      <c r="C409" s="111" t="s">
        <v>1661</v>
      </c>
      <c r="D409" s="96" t="s">
        <v>55</v>
      </c>
      <c r="E409" s="111" t="s">
        <v>10</v>
      </c>
      <c r="F409" s="114">
        <v>800</v>
      </c>
      <c r="G409" s="96" t="s">
        <v>804</v>
      </c>
      <c r="H409" s="96" t="s">
        <v>805</v>
      </c>
      <c r="I409" s="96" t="s">
        <v>12</v>
      </c>
      <c r="J409" s="116">
        <v>2019</v>
      </c>
      <c r="K409" s="11">
        <f>IF(D409="SAVE ON ENERGY RETROFIT PROGRAM",IF(VALUE(SUBSTITUTE(G409,"kW",""))=0,'IESO Reported Results'!M409*'NTG Ratio References'!$G$8,0),IF(D409="SAVE ON ENERGY ENERGY MANAGER PROGRAM",IF(VALUE(SUBSTITUTE(G409,"kW",""))=0,'IESO Reported Results'!M409*'NTG Ratio References'!$G$7,0),0))</f>
        <v>0</v>
      </c>
      <c r="L409" s="10">
        <f t="shared" si="24"/>
        <v>1.02</v>
      </c>
      <c r="M409" s="11">
        <f t="shared" si="25"/>
        <v>3687</v>
      </c>
      <c r="N409" s="15">
        <f>IFERROR(VLOOKUP(J409&amp;D409,'NTG Ratio References'!A:F,4,0),1)</f>
        <v>0.84</v>
      </c>
      <c r="O409" s="15">
        <f>IFERROR(VLOOKUP(J409&amp;D409,'NTG Ratio References'!A:F,5,0),1)</f>
        <v>0.81599999999999995</v>
      </c>
      <c r="P409" s="97">
        <f t="shared" si="26"/>
        <v>0.85680000000000001</v>
      </c>
      <c r="Q409" s="97">
        <f t="shared" si="27"/>
        <v>3008.5919999999996</v>
      </c>
    </row>
    <row r="410" spans="1:17">
      <c r="A410" s="96" t="s">
        <v>806</v>
      </c>
      <c r="B410" s="96" t="s">
        <v>8</v>
      </c>
      <c r="C410" s="111" t="s">
        <v>1661</v>
      </c>
      <c r="D410" s="96" t="s">
        <v>55</v>
      </c>
      <c r="E410" s="111" t="s">
        <v>10</v>
      </c>
      <c r="F410" s="114">
        <v>3687.4</v>
      </c>
      <c r="G410" s="96" t="s">
        <v>807</v>
      </c>
      <c r="H410" s="96" t="s">
        <v>808</v>
      </c>
      <c r="I410" s="96" t="s">
        <v>12</v>
      </c>
      <c r="J410" s="116">
        <v>2019</v>
      </c>
      <c r="K410" s="11">
        <f>IF(D410="SAVE ON ENERGY RETROFIT PROGRAM",IF(VALUE(SUBSTITUTE(G410,"kW",""))=0,'IESO Reported Results'!M410*'NTG Ratio References'!$G$8,0),IF(D410="SAVE ON ENERGY ENERGY MANAGER PROGRAM",IF(VALUE(SUBSTITUTE(G410,"kW",""))=0,'IESO Reported Results'!M410*'NTG Ratio References'!$G$7,0),0))</f>
        <v>0</v>
      </c>
      <c r="L410" s="10">
        <f t="shared" si="24"/>
        <v>7.07</v>
      </c>
      <c r="M410" s="11">
        <f t="shared" si="25"/>
        <v>34921</v>
      </c>
      <c r="N410" s="15">
        <f>IFERROR(VLOOKUP(J410&amp;D410,'NTG Ratio References'!A:F,4,0),1)</f>
        <v>0.84</v>
      </c>
      <c r="O410" s="15">
        <f>IFERROR(VLOOKUP(J410&amp;D410,'NTG Ratio References'!A:F,5,0),1)</f>
        <v>0.81599999999999995</v>
      </c>
      <c r="P410" s="97">
        <f t="shared" si="26"/>
        <v>5.9387999999999996</v>
      </c>
      <c r="Q410" s="97">
        <f t="shared" si="27"/>
        <v>28495.535999999996</v>
      </c>
    </row>
    <row r="411" spans="1:17">
      <c r="A411" s="96" t="s">
        <v>809</v>
      </c>
      <c r="B411" s="96" t="s">
        <v>8</v>
      </c>
      <c r="C411" s="111" t="s">
        <v>1662</v>
      </c>
      <c r="D411" s="96" t="s">
        <v>55</v>
      </c>
      <c r="E411" s="111" t="s">
        <v>10</v>
      </c>
      <c r="F411" s="114">
        <v>25950</v>
      </c>
      <c r="G411" s="96" t="s">
        <v>810</v>
      </c>
      <c r="H411" s="96" t="s">
        <v>811</v>
      </c>
      <c r="I411" s="96" t="s">
        <v>12</v>
      </c>
      <c r="J411" s="116">
        <v>2019</v>
      </c>
      <c r="K411" s="11">
        <f>IF(D411="SAVE ON ENERGY RETROFIT PROGRAM",IF(VALUE(SUBSTITUTE(G411,"kW",""))=0,'IESO Reported Results'!M411*'NTG Ratio References'!$G$8,0),IF(D411="SAVE ON ENERGY ENERGY MANAGER PROGRAM",IF(VALUE(SUBSTITUTE(G411,"kW",""))=0,'IESO Reported Results'!M411*'NTG Ratio References'!$G$7,0),0))</f>
        <v>0</v>
      </c>
      <c r="L411" s="10">
        <f t="shared" ref="L411:L474" si="28">VALUE(SUBSTITUTE(G411,"kW",""))+K411</f>
        <v>39.17</v>
      </c>
      <c r="M411" s="11">
        <f t="shared" ref="M411:M474" si="29">VALUE(SUBSTITUTE(H411,"kWh",""))</f>
        <v>248165</v>
      </c>
      <c r="N411" s="15">
        <f>IFERROR(VLOOKUP(J411&amp;D411,'NTG Ratio References'!A:F,4,0),1)</f>
        <v>0.84</v>
      </c>
      <c r="O411" s="15">
        <f>IFERROR(VLOOKUP(J411&amp;D411,'NTG Ratio References'!A:F,5,0),1)</f>
        <v>0.81599999999999995</v>
      </c>
      <c r="P411" s="97">
        <f t="shared" ref="P411:P474" si="30">N411*L411</f>
        <v>32.902799999999999</v>
      </c>
      <c r="Q411" s="97">
        <f t="shared" ref="Q411:Q474" si="31">O411*M411</f>
        <v>202502.63999999998</v>
      </c>
    </row>
    <row r="412" spans="1:17">
      <c r="A412" s="96" t="s">
        <v>812</v>
      </c>
      <c r="B412" s="96" t="s">
        <v>8</v>
      </c>
      <c r="C412" s="111" t="s">
        <v>1661</v>
      </c>
      <c r="D412" s="96" t="s">
        <v>55</v>
      </c>
      <c r="E412" s="111" t="s">
        <v>10</v>
      </c>
      <c r="F412" s="114">
        <v>800</v>
      </c>
      <c r="G412" s="96" t="s">
        <v>17</v>
      </c>
      <c r="H412" s="96" t="s">
        <v>813</v>
      </c>
      <c r="I412" s="96" t="s">
        <v>12</v>
      </c>
      <c r="J412" s="116">
        <v>2019</v>
      </c>
      <c r="K412" s="11">
        <f>IF(D412="SAVE ON ENERGY RETROFIT PROGRAM",IF(VALUE(SUBSTITUTE(G412,"kW",""))=0,'IESO Reported Results'!M412*'NTG Ratio References'!$G$8,0),IF(D412="SAVE ON ENERGY ENERGY MANAGER PROGRAM",IF(VALUE(SUBSTITUTE(G412,"kW",""))=0,'IESO Reported Results'!M412*'NTG Ratio References'!$G$7,0),0))</f>
        <v>0.76511771948970797</v>
      </c>
      <c r="L412" s="10">
        <f t="shared" si="28"/>
        <v>0.76511771948970797</v>
      </c>
      <c r="M412" s="11">
        <f t="shared" si="29"/>
        <v>4595</v>
      </c>
      <c r="N412" s="15">
        <f>IFERROR(VLOOKUP(J412&amp;D412,'NTG Ratio References'!A:F,4,0),1)</f>
        <v>0.84</v>
      </c>
      <c r="O412" s="15">
        <f>IFERROR(VLOOKUP(J412&amp;D412,'NTG Ratio References'!A:F,5,0),1)</f>
        <v>0.81599999999999995</v>
      </c>
      <c r="P412" s="97">
        <f t="shared" si="30"/>
        <v>0.6426988843713547</v>
      </c>
      <c r="Q412" s="97">
        <f t="shared" si="31"/>
        <v>3749.52</v>
      </c>
    </row>
    <row r="413" spans="1:17">
      <c r="A413" s="96" t="s">
        <v>814</v>
      </c>
      <c r="B413" s="96" t="s">
        <v>8</v>
      </c>
      <c r="C413" s="111" t="s">
        <v>1662</v>
      </c>
      <c r="D413" s="96" t="s">
        <v>55</v>
      </c>
      <c r="E413" s="111" t="s">
        <v>10</v>
      </c>
      <c r="F413" s="114">
        <v>2570</v>
      </c>
      <c r="G413" s="96" t="s">
        <v>17</v>
      </c>
      <c r="H413" s="96" t="s">
        <v>815</v>
      </c>
      <c r="I413" s="96" t="s">
        <v>12</v>
      </c>
      <c r="J413" s="116">
        <v>2019</v>
      </c>
      <c r="K413" s="11">
        <f>IF(D413="SAVE ON ENERGY RETROFIT PROGRAM",IF(VALUE(SUBSTITUTE(G413,"kW",""))=0,'IESO Reported Results'!M413*'NTG Ratio References'!$G$8,0),IF(D413="SAVE ON ENERGY ENERGY MANAGER PROGRAM",IF(VALUE(SUBSTITUTE(G413,"kW",""))=0,'IESO Reported Results'!M413*'NTG Ratio References'!$G$7,0),0))</f>
        <v>2.4022531749897751</v>
      </c>
      <c r="L413" s="10">
        <f t="shared" si="28"/>
        <v>2.4022531749897751</v>
      </c>
      <c r="M413" s="11">
        <f t="shared" si="29"/>
        <v>14427</v>
      </c>
      <c r="N413" s="15">
        <f>IFERROR(VLOOKUP(J413&amp;D413,'NTG Ratio References'!A:F,4,0),1)</f>
        <v>0.84</v>
      </c>
      <c r="O413" s="15">
        <f>IFERROR(VLOOKUP(J413&amp;D413,'NTG Ratio References'!A:F,5,0),1)</f>
        <v>0.81599999999999995</v>
      </c>
      <c r="P413" s="97">
        <f t="shared" si="30"/>
        <v>2.0178926669914108</v>
      </c>
      <c r="Q413" s="97">
        <f t="shared" si="31"/>
        <v>11772.431999999999</v>
      </c>
    </row>
    <row r="414" spans="1:17">
      <c r="A414" s="96" t="s">
        <v>816</v>
      </c>
      <c r="B414" s="96" t="s">
        <v>8</v>
      </c>
      <c r="C414" s="111" t="s">
        <v>1661</v>
      </c>
      <c r="D414" s="96" t="s">
        <v>55</v>
      </c>
      <c r="E414" s="111" t="s">
        <v>10</v>
      </c>
      <c r="F414" s="114">
        <v>1960</v>
      </c>
      <c r="G414" s="96" t="s">
        <v>17</v>
      </c>
      <c r="H414" s="96" t="s">
        <v>817</v>
      </c>
      <c r="I414" s="96" t="s">
        <v>12</v>
      </c>
      <c r="J414" s="116">
        <v>2019</v>
      </c>
      <c r="K414" s="11">
        <f>IF(D414="SAVE ON ENERGY RETROFIT PROGRAM",IF(VALUE(SUBSTITUTE(G414,"kW",""))=0,'IESO Reported Results'!M414*'NTG Ratio References'!$G$8,0),IF(D414="SAVE ON ENERGY ENERGY MANAGER PROGRAM",IF(VALUE(SUBSTITUTE(G414,"kW",""))=0,'IESO Reported Results'!M414*'NTG Ratio References'!$G$7,0),0))</f>
        <v>1.8169672589927515</v>
      </c>
      <c r="L414" s="10">
        <f t="shared" si="28"/>
        <v>1.8169672589927515</v>
      </c>
      <c r="M414" s="11">
        <f t="shared" si="29"/>
        <v>10912</v>
      </c>
      <c r="N414" s="15">
        <f>IFERROR(VLOOKUP(J414&amp;D414,'NTG Ratio References'!A:F,4,0),1)</f>
        <v>0.84</v>
      </c>
      <c r="O414" s="15">
        <f>IFERROR(VLOOKUP(J414&amp;D414,'NTG Ratio References'!A:F,5,0),1)</f>
        <v>0.81599999999999995</v>
      </c>
      <c r="P414" s="97">
        <f t="shared" si="30"/>
        <v>1.5262524975539111</v>
      </c>
      <c r="Q414" s="97">
        <f t="shared" si="31"/>
        <v>8904.1919999999991</v>
      </c>
    </row>
    <row r="415" spans="1:17">
      <c r="A415" s="96" t="s">
        <v>818</v>
      </c>
      <c r="B415" s="96" t="s">
        <v>8</v>
      </c>
      <c r="C415" s="111" t="s">
        <v>1661</v>
      </c>
      <c r="D415" s="96" t="s">
        <v>55</v>
      </c>
      <c r="E415" s="111" t="s">
        <v>10</v>
      </c>
      <c r="F415" s="114">
        <v>1830</v>
      </c>
      <c r="G415" s="96" t="s">
        <v>17</v>
      </c>
      <c r="H415" s="96" t="s">
        <v>15</v>
      </c>
      <c r="I415" s="96" t="s">
        <v>12</v>
      </c>
      <c r="J415" s="116">
        <v>2019</v>
      </c>
      <c r="K415" s="11">
        <f>IF(D415="SAVE ON ENERGY RETROFIT PROGRAM",IF(VALUE(SUBSTITUTE(G415,"kW",""))=0,'IESO Reported Results'!M415*'NTG Ratio References'!$G$8,0),IF(D415="SAVE ON ENERGY ENERGY MANAGER PROGRAM",IF(VALUE(SUBSTITUTE(G415,"kW",""))=0,'IESO Reported Results'!M415*'NTG Ratio References'!$G$7,0),0))</f>
        <v>0</v>
      </c>
      <c r="L415" s="10">
        <f t="shared" si="28"/>
        <v>0</v>
      </c>
      <c r="M415" s="11">
        <f t="shared" si="29"/>
        <v>0</v>
      </c>
      <c r="N415" s="15">
        <f>IFERROR(VLOOKUP(J415&amp;D415,'NTG Ratio References'!A:F,4,0),1)</f>
        <v>0.84</v>
      </c>
      <c r="O415" s="15">
        <f>IFERROR(VLOOKUP(J415&amp;D415,'NTG Ratio References'!A:F,5,0),1)</f>
        <v>0.81599999999999995</v>
      </c>
      <c r="P415" s="97">
        <f t="shared" si="30"/>
        <v>0</v>
      </c>
      <c r="Q415" s="97">
        <f t="shared" si="31"/>
        <v>0</v>
      </c>
    </row>
    <row r="416" spans="1:17">
      <c r="A416" s="96" t="s">
        <v>819</v>
      </c>
      <c r="B416" s="96" t="s">
        <v>8</v>
      </c>
      <c r="C416" s="111" t="s">
        <v>1661</v>
      </c>
      <c r="D416" s="96" t="s">
        <v>55</v>
      </c>
      <c r="E416" s="111" t="s">
        <v>10</v>
      </c>
      <c r="F416" s="114">
        <v>1515</v>
      </c>
      <c r="G416" s="96" t="s">
        <v>156</v>
      </c>
      <c r="H416" s="96" t="s">
        <v>820</v>
      </c>
      <c r="I416" s="96" t="s">
        <v>12</v>
      </c>
      <c r="J416" s="116">
        <v>2019</v>
      </c>
      <c r="K416" s="11">
        <f>IF(D416="SAVE ON ENERGY RETROFIT PROGRAM",IF(VALUE(SUBSTITUTE(G416,"kW",""))=0,'IESO Reported Results'!M416*'NTG Ratio References'!$G$8,0),IF(D416="SAVE ON ENERGY ENERGY MANAGER PROGRAM",IF(VALUE(SUBSTITUTE(G416,"kW",""))=0,'IESO Reported Results'!M416*'NTG Ratio References'!$G$7,0),0))</f>
        <v>0</v>
      </c>
      <c r="L416" s="10">
        <f t="shared" si="28"/>
        <v>2.72</v>
      </c>
      <c r="M416" s="11">
        <f t="shared" si="29"/>
        <v>12496</v>
      </c>
      <c r="N416" s="15">
        <f>IFERROR(VLOOKUP(J416&amp;D416,'NTG Ratio References'!A:F,4,0),1)</f>
        <v>0.84</v>
      </c>
      <c r="O416" s="15">
        <f>IFERROR(VLOOKUP(J416&amp;D416,'NTG Ratio References'!A:F,5,0),1)</f>
        <v>0.81599999999999995</v>
      </c>
      <c r="P416" s="97">
        <f t="shared" si="30"/>
        <v>2.2848000000000002</v>
      </c>
      <c r="Q416" s="97">
        <f t="shared" si="31"/>
        <v>10196.735999999999</v>
      </c>
    </row>
    <row r="417" spans="1:17">
      <c r="A417" s="96" t="s">
        <v>821</v>
      </c>
      <c r="B417" s="96" t="s">
        <v>8</v>
      </c>
      <c r="C417" s="111" t="s">
        <v>1662</v>
      </c>
      <c r="D417" s="96" t="s">
        <v>55</v>
      </c>
      <c r="E417" s="111" t="s">
        <v>10</v>
      </c>
      <c r="F417" s="114">
        <v>1504</v>
      </c>
      <c r="G417" s="96" t="s">
        <v>822</v>
      </c>
      <c r="H417" s="96" t="s">
        <v>823</v>
      </c>
      <c r="I417" s="96" t="s">
        <v>12</v>
      </c>
      <c r="J417" s="116">
        <v>2019</v>
      </c>
      <c r="K417" s="11">
        <f>IF(D417="SAVE ON ENERGY RETROFIT PROGRAM",IF(VALUE(SUBSTITUTE(G417,"kW",""))=0,'IESO Reported Results'!M417*'NTG Ratio References'!$G$8,0),IF(D417="SAVE ON ENERGY ENERGY MANAGER PROGRAM",IF(VALUE(SUBSTITUTE(G417,"kW",""))=0,'IESO Reported Results'!M417*'NTG Ratio References'!$G$7,0),0))</f>
        <v>0</v>
      </c>
      <c r="L417" s="10">
        <f t="shared" si="28"/>
        <v>1.88</v>
      </c>
      <c r="M417" s="11">
        <f t="shared" si="29"/>
        <v>9400</v>
      </c>
      <c r="N417" s="15">
        <f>IFERROR(VLOOKUP(J417&amp;D417,'NTG Ratio References'!A:F,4,0),1)</f>
        <v>0.84</v>
      </c>
      <c r="O417" s="15">
        <f>IFERROR(VLOOKUP(J417&amp;D417,'NTG Ratio References'!A:F,5,0),1)</f>
        <v>0.81599999999999995</v>
      </c>
      <c r="P417" s="97">
        <f t="shared" si="30"/>
        <v>1.5791999999999999</v>
      </c>
      <c r="Q417" s="97">
        <f t="shared" si="31"/>
        <v>7670.4</v>
      </c>
    </row>
    <row r="418" spans="1:17">
      <c r="A418" s="96" t="s">
        <v>824</v>
      </c>
      <c r="B418" s="96" t="s">
        <v>8</v>
      </c>
      <c r="C418" s="111" t="s">
        <v>1663</v>
      </c>
      <c r="D418" s="96" t="s">
        <v>55</v>
      </c>
      <c r="E418" s="111" t="s">
        <v>10</v>
      </c>
      <c r="F418" s="114">
        <v>9466.7999999999993</v>
      </c>
      <c r="G418" s="96" t="s">
        <v>17</v>
      </c>
      <c r="H418" s="96" t="s">
        <v>825</v>
      </c>
      <c r="I418" s="96" t="s">
        <v>12</v>
      </c>
      <c r="J418" s="116">
        <v>2019</v>
      </c>
      <c r="K418" s="11">
        <f>IF(D418="SAVE ON ENERGY RETROFIT PROGRAM",IF(VALUE(SUBSTITUTE(G418,"kW",""))=0,'IESO Reported Results'!M418*'NTG Ratio References'!$G$8,0),IF(D418="SAVE ON ENERGY ENERGY MANAGER PROGRAM",IF(VALUE(SUBSTITUTE(G418,"kW",""))=0,'IESO Reported Results'!M418*'NTG Ratio References'!$G$7,0),0))</f>
        <v>15.763256641708741</v>
      </c>
      <c r="L418" s="10">
        <f t="shared" si="28"/>
        <v>15.763256641708741</v>
      </c>
      <c r="M418" s="11">
        <f t="shared" si="29"/>
        <v>94668</v>
      </c>
      <c r="N418" s="15">
        <f>IFERROR(VLOOKUP(J418&amp;D418,'NTG Ratio References'!A:F,4,0),1)</f>
        <v>0.84</v>
      </c>
      <c r="O418" s="15">
        <f>IFERROR(VLOOKUP(J418&amp;D418,'NTG Ratio References'!A:F,5,0),1)</f>
        <v>0.81599999999999995</v>
      </c>
      <c r="P418" s="97">
        <f t="shared" si="30"/>
        <v>13.241135579035342</v>
      </c>
      <c r="Q418" s="97">
        <f t="shared" si="31"/>
        <v>77249.087999999989</v>
      </c>
    </row>
    <row r="419" spans="1:17">
      <c r="A419" s="96" t="s">
        <v>826</v>
      </c>
      <c r="B419" s="96" t="s">
        <v>8</v>
      </c>
      <c r="C419" s="111" t="s">
        <v>1663</v>
      </c>
      <c r="D419" s="96" t="s">
        <v>55</v>
      </c>
      <c r="E419" s="111" t="s">
        <v>10</v>
      </c>
      <c r="F419" s="114">
        <v>9466.7999999999993</v>
      </c>
      <c r="G419" s="96" t="s">
        <v>17</v>
      </c>
      <c r="H419" s="96" t="s">
        <v>825</v>
      </c>
      <c r="I419" s="96" t="s">
        <v>12</v>
      </c>
      <c r="J419" s="116">
        <v>2019</v>
      </c>
      <c r="K419" s="11">
        <f>IF(D419="SAVE ON ENERGY RETROFIT PROGRAM",IF(VALUE(SUBSTITUTE(G419,"kW",""))=0,'IESO Reported Results'!M419*'NTG Ratio References'!$G$8,0),IF(D419="SAVE ON ENERGY ENERGY MANAGER PROGRAM",IF(VALUE(SUBSTITUTE(G419,"kW",""))=0,'IESO Reported Results'!M419*'NTG Ratio References'!$G$7,0),0))</f>
        <v>15.763256641708741</v>
      </c>
      <c r="L419" s="10">
        <f t="shared" si="28"/>
        <v>15.763256641708741</v>
      </c>
      <c r="M419" s="11">
        <f t="shared" si="29"/>
        <v>94668</v>
      </c>
      <c r="N419" s="15">
        <f>IFERROR(VLOOKUP(J419&amp;D419,'NTG Ratio References'!A:F,4,0),1)</f>
        <v>0.84</v>
      </c>
      <c r="O419" s="15">
        <f>IFERROR(VLOOKUP(J419&amp;D419,'NTG Ratio References'!A:F,5,0),1)</f>
        <v>0.81599999999999995</v>
      </c>
      <c r="P419" s="97">
        <f t="shared" si="30"/>
        <v>13.241135579035342</v>
      </c>
      <c r="Q419" s="97">
        <f t="shared" si="31"/>
        <v>77249.087999999989</v>
      </c>
    </row>
    <row r="420" spans="1:17">
      <c r="A420" s="96" t="s">
        <v>827</v>
      </c>
      <c r="B420" s="96" t="s">
        <v>8</v>
      </c>
      <c r="C420" s="111" t="s">
        <v>1663</v>
      </c>
      <c r="D420" s="96" t="s">
        <v>55</v>
      </c>
      <c r="E420" s="111" t="s">
        <v>10</v>
      </c>
      <c r="F420" s="114">
        <v>9466.7999999999993</v>
      </c>
      <c r="G420" s="96" t="s">
        <v>17</v>
      </c>
      <c r="H420" s="96" t="s">
        <v>825</v>
      </c>
      <c r="I420" s="96" t="s">
        <v>12</v>
      </c>
      <c r="J420" s="116">
        <v>2019</v>
      </c>
      <c r="K420" s="11">
        <f>IF(D420="SAVE ON ENERGY RETROFIT PROGRAM",IF(VALUE(SUBSTITUTE(G420,"kW",""))=0,'IESO Reported Results'!M420*'NTG Ratio References'!$G$8,0),IF(D420="SAVE ON ENERGY ENERGY MANAGER PROGRAM",IF(VALUE(SUBSTITUTE(G420,"kW",""))=0,'IESO Reported Results'!M420*'NTG Ratio References'!$G$7,0),0))</f>
        <v>15.763256641708741</v>
      </c>
      <c r="L420" s="10">
        <f t="shared" si="28"/>
        <v>15.763256641708741</v>
      </c>
      <c r="M420" s="11">
        <f t="shared" si="29"/>
        <v>94668</v>
      </c>
      <c r="N420" s="15">
        <f>IFERROR(VLOOKUP(J420&amp;D420,'NTG Ratio References'!A:F,4,0),1)</f>
        <v>0.84</v>
      </c>
      <c r="O420" s="15">
        <f>IFERROR(VLOOKUP(J420&amp;D420,'NTG Ratio References'!A:F,5,0),1)</f>
        <v>0.81599999999999995</v>
      </c>
      <c r="P420" s="97">
        <f t="shared" si="30"/>
        <v>13.241135579035342</v>
      </c>
      <c r="Q420" s="97">
        <f t="shared" si="31"/>
        <v>77249.087999999989</v>
      </c>
    </row>
    <row r="421" spans="1:17">
      <c r="A421" s="96" t="s">
        <v>828</v>
      </c>
      <c r="B421" s="96" t="s">
        <v>8</v>
      </c>
      <c r="C421" s="111" t="s">
        <v>1661</v>
      </c>
      <c r="D421" s="96" t="s">
        <v>55</v>
      </c>
      <c r="E421" s="111" t="s">
        <v>25</v>
      </c>
      <c r="F421" s="114">
        <v>12220</v>
      </c>
      <c r="G421" s="96" t="s">
        <v>829</v>
      </c>
      <c r="H421" s="96" t="s">
        <v>830</v>
      </c>
      <c r="I421" s="96" t="s">
        <v>12</v>
      </c>
      <c r="J421" s="116">
        <v>2019</v>
      </c>
      <c r="K421" s="11">
        <f>IF(D421="SAVE ON ENERGY RETROFIT PROGRAM",IF(VALUE(SUBSTITUTE(G421,"kW",""))=0,'IESO Reported Results'!M421*'NTG Ratio References'!$G$8,0),IF(D421="SAVE ON ENERGY ENERGY MANAGER PROGRAM",IF(VALUE(SUBSTITUTE(G421,"kW",""))=0,'IESO Reported Results'!M421*'NTG Ratio References'!$G$7,0),0))</f>
        <v>0</v>
      </c>
      <c r="L421" s="10">
        <f t="shared" si="28"/>
        <v>14.3</v>
      </c>
      <c r="M421" s="11">
        <f t="shared" si="29"/>
        <v>169186</v>
      </c>
      <c r="N421" s="15">
        <f>IFERROR(VLOOKUP(J421&amp;D421,'NTG Ratio References'!A:F,4,0),1)</f>
        <v>0.84</v>
      </c>
      <c r="O421" s="15">
        <f>IFERROR(VLOOKUP(J421&amp;D421,'NTG Ratio References'!A:F,5,0),1)</f>
        <v>0.81599999999999995</v>
      </c>
      <c r="P421" s="97">
        <f t="shared" si="30"/>
        <v>12.012</v>
      </c>
      <c r="Q421" s="97">
        <f t="shared" si="31"/>
        <v>138055.77599999998</v>
      </c>
    </row>
    <row r="422" spans="1:17">
      <c r="A422" s="96" t="s">
        <v>831</v>
      </c>
      <c r="B422" s="96" t="s">
        <v>8</v>
      </c>
      <c r="C422" s="111" t="s">
        <v>1661</v>
      </c>
      <c r="D422" s="96" t="s">
        <v>55</v>
      </c>
      <c r="E422" s="111" t="s">
        <v>10</v>
      </c>
      <c r="F422" s="114">
        <v>350</v>
      </c>
      <c r="G422" s="96" t="s">
        <v>832</v>
      </c>
      <c r="H422" s="96" t="s">
        <v>833</v>
      </c>
      <c r="I422" s="96" t="s">
        <v>12</v>
      </c>
      <c r="J422" s="116">
        <v>2019</v>
      </c>
      <c r="K422" s="11">
        <f>IF(D422="SAVE ON ENERGY RETROFIT PROGRAM",IF(VALUE(SUBSTITUTE(G422,"kW",""))=0,'IESO Reported Results'!M422*'NTG Ratio References'!$G$8,0),IF(D422="SAVE ON ENERGY ENERGY MANAGER PROGRAM",IF(VALUE(SUBSTITUTE(G422,"kW",""))=0,'IESO Reported Results'!M422*'NTG Ratio References'!$G$7,0),0))</f>
        <v>0</v>
      </c>
      <c r="L422" s="10">
        <f t="shared" si="28"/>
        <v>11.39</v>
      </c>
      <c r="M422" s="11">
        <f t="shared" si="29"/>
        <v>51025</v>
      </c>
      <c r="N422" s="15">
        <f>IFERROR(VLOOKUP(J422&amp;D422,'NTG Ratio References'!A:F,4,0),1)</f>
        <v>0.84</v>
      </c>
      <c r="O422" s="15">
        <f>IFERROR(VLOOKUP(J422&amp;D422,'NTG Ratio References'!A:F,5,0),1)</f>
        <v>0.81599999999999995</v>
      </c>
      <c r="P422" s="97">
        <f t="shared" si="30"/>
        <v>9.5676000000000005</v>
      </c>
      <c r="Q422" s="97">
        <f t="shared" si="31"/>
        <v>41636.399999999994</v>
      </c>
    </row>
    <row r="423" spans="1:17">
      <c r="A423" s="96" t="s">
        <v>831</v>
      </c>
      <c r="B423" s="96" t="s">
        <v>8</v>
      </c>
      <c r="C423" s="111" t="s">
        <v>1661</v>
      </c>
      <c r="D423" s="96" t="s">
        <v>55</v>
      </c>
      <c r="E423" s="111" t="s">
        <v>10</v>
      </c>
      <c r="F423" s="114">
        <v>5410</v>
      </c>
      <c r="G423" s="96" t="s">
        <v>17</v>
      </c>
      <c r="H423" s="96" t="s">
        <v>15</v>
      </c>
      <c r="I423" s="96" t="s">
        <v>12</v>
      </c>
      <c r="J423" s="116">
        <v>2019</v>
      </c>
      <c r="K423" s="11">
        <f>IF(D423="SAVE ON ENERGY RETROFIT PROGRAM",IF(VALUE(SUBSTITUTE(G423,"kW",""))=0,'IESO Reported Results'!M423*'NTG Ratio References'!$G$8,0),IF(D423="SAVE ON ENERGY ENERGY MANAGER PROGRAM",IF(VALUE(SUBSTITUTE(G423,"kW",""))=0,'IESO Reported Results'!M423*'NTG Ratio References'!$G$7,0),0))</f>
        <v>0</v>
      </c>
      <c r="L423" s="10">
        <f t="shared" si="28"/>
        <v>0</v>
      </c>
      <c r="M423" s="11">
        <f t="shared" si="29"/>
        <v>0</v>
      </c>
      <c r="N423" s="15">
        <f>IFERROR(VLOOKUP(J423&amp;D423,'NTG Ratio References'!A:F,4,0),1)</f>
        <v>0.84</v>
      </c>
      <c r="O423" s="15">
        <f>IFERROR(VLOOKUP(J423&amp;D423,'NTG Ratio References'!A:F,5,0),1)</f>
        <v>0.81599999999999995</v>
      </c>
      <c r="P423" s="97">
        <f t="shared" si="30"/>
        <v>0</v>
      </c>
      <c r="Q423" s="97">
        <f t="shared" si="31"/>
        <v>0</v>
      </c>
    </row>
    <row r="424" spans="1:17">
      <c r="A424" s="96" t="s">
        <v>834</v>
      </c>
      <c r="B424" s="96" t="s">
        <v>8</v>
      </c>
      <c r="C424" s="111" t="s">
        <v>1662</v>
      </c>
      <c r="D424" s="96" t="s">
        <v>55</v>
      </c>
      <c r="E424" s="111" t="s">
        <v>10</v>
      </c>
      <c r="F424" s="114">
        <v>313.95</v>
      </c>
      <c r="G424" s="96" t="s">
        <v>180</v>
      </c>
      <c r="H424" s="96" t="s">
        <v>835</v>
      </c>
      <c r="I424" s="96" t="s">
        <v>12</v>
      </c>
      <c r="J424" s="116">
        <v>2019</v>
      </c>
      <c r="K424" s="11">
        <f>IF(D424="SAVE ON ENERGY RETROFIT PROGRAM",IF(VALUE(SUBSTITUTE(G424,"kW",""))=0,'IESO Reported Results'!M424*'NTG Ratio References'!$G$8,0),IF(D424="SAVE ON ENERGY ENERGY MANAGER PROGRAM",IF(VALUE(SUBSTITUTE(G424,"kW",""))=0,'IESO Reported Results'!M424*'NTG Ratio References'!$G$7,0),0))</f>
        <v>0</v>
      </c>
      <c r="L424" s="10">
        <f t="shared" si="28"/>
        <v>0.2</v>
      </c>
      <c r="M424" s="11">
        <f t="shared" si="29"/>
        <v>6279</v>
      </c>
      <c r="N424" s="15">
        <f>IFERROR(VLOOKUP(J424&amp;D424,'NTG Ratio References'!A:F,4,0),1)</f>
        <v>0.84</v>
      </c>
      <c r="O424" s="15">
        <f>IFERROR(VLOOKUP(J424&amp;D424,'NTG Ratio References'!A:F,5,0),1)</f>
        <v>0.81599999999999995</v>
      </c>
      <c r="P424" s="97">
        <f t="shared" si="30"/>
        <v>0.16800000000000001</v>
      </c>
      <c r="Q424" s="97">
        <f t="shared" si="31"/>
        <v>5123.6639999999998</v>
      </c>
    </row>
    <row r="425" spans="1:17">
      <c r="A425" s="96" t="s">
        <v>836</v>
      </c>
      <c r="B425" s="96" t="s">
        <v>8</v>
      </c>
      <c r="C425" s="111" t="s">
        <v>1662</v>
      </c>
      <c r="D425" s="96" t="s">
        <v>55</v>
      </c>
      <c r="E425" s="111" t="s">
        <v>10</v>
      </c>
      <c r="F425" s="114">
        <v>323.2</v>
      </c>
      <c r="G425" s="96" t="s">
        <v>178</v>
      </c>
      <c r="H425" s="96" t="s">
        <v>837</v>
      </c>
      <c r="I425" s="96" t="s">
        <v>12</v>
      </c>
      <c r="J425" s="116">
        <v>2019</v>
      </c>
      <c r="K425" s="11">
        <f>IF(D425="SAVE ON ENERGY RETROFIT PROGRAM",IF(VALUE(SUBSTITUTE(G425,"kW",""))=0,'IESO Reported Results'!M425*'NTG Ratio References'!$G$8,0),IF(D425="SAVE ON ENERGY ENERGY MANAGER PROGRAM",IF(VALUE(SUBSTITUTE(G425,"kW",""))=0,'IESO Reported Results'!M425*'NTG Ratio References'!$G$7,0),0))</f>
        <v>0</v>
      </c>
      <c r="L425" s="10">
        <f t="shared" si="28"/>
        <v>0.3</v>
      </c>
      <c r="M425" s="11">
        <f t="shared" si="29"/>
        <v>6464</v>
      </c>
      <c r="N425" s="15">
        <f>IFERROR(VLOOKUP(J425&amp;D425,'NTG Ratio References'!A:F,4,0),1)</f>
        <v>0.84</v>
      </c>
      <c r="O425" s="15">
        <f>IFERROR(VLOOKUP(J425&amp;D425,'NTG Ratio References'!A:F,5,0),1)</f>
        <v>0.81599999999999995</v>
      </c>
      <c r="P425" s="97">
        <f t="shared" si="30"/>
        <v>0.252</v>
      </c>
      <c r="Q425" s="97">
        <f t="shared" si="31"/>
        <v>5274.6239999999998</v>
      </c>
    </row>
    <row r="426" spans="1:17">
      <c r="A426" s="96" t="s">
        <v>838</v>
      </c>
      <c r="B426" s="96" t="s">
        <v>8</v>
      </c>
      <c r="C426" s="111" t="s">
        <v>1661</v>
      </c>
      <c r="D426" s="96" t="s">
        <v>55</v>
      </c>
      <c r="E426" s="111" t="s">
        <v>10</v>
      </c>
      <c r="F426" s="114">
        <v>4330</v>
      </c>
      <c r="G426" s="96" t="s">
        <v>197</v>
      </c>
      <c r="H426" s="96" t="s">
        <v>839</v>
      </c>
      <c r="I426" s="96" t="s">
        <v>12</v>
      </c>
      <c r="J426" s="116">
        <v>2019</v>
      </c>
      <c r="K426" s="11">
        <f>IF(D426="SAVE ON ENERGY RETROFIT PROGRAM",IF(VALUE(SUBSTITUTE(G426,"kW",""))=0,'IESO Reported Results'!M426*'NTG Ratio References'!$G$8,0),IF(D426="SAVE ON ENERGY ENERGY MANAGER PROGRAM",IF(VALUE(SUBSTITUTE(G426,"kW",""))=0,'IESO Reported Results'!M426*'NTG Ratio References'!$G$7,0),0))</f>
        <v>0</v>
      </c>
      <c r="L426" s="10">
        <f t="shared" si="28"/>
        <v>2.82</v>
      </c>
      <c r="M426" s="11">
        <f t="shared" si="29"/>
        <v>12947</v>
      </c>
      <c r="N426" s="15">
        <f>IFERROR(VLOOKUP(J426&amp;D426,'NTG Ratio References'!A:F,4,0),1)</f>
        <v>0.84</v>
      </c>
      <c r="O426" s="15">
        <f>IFERROR(VLOOKUP(J426&amp;D426,'NTG Ratio References'!A:F,5,0),1)</f>
        <v>0.81599999999999995</v>
      </c>
      <c r="P426" s="97">
        <f t="shared" si="30"/>
        <v>2.3687999999999998</v>
      </c>
      <c r="Q426" s="97">
        <f t="shared" si="31"/>
        <v>10564.751999999999</v>
      </c>
    </row>
    <row r="427" spans="1:17">
      <c r="A427" s="96" t="s">
        <v>840</v>
      </c>
      <c r="B427" s="96" t="s">
        <v>8</v>
      </c>
      <c r="C427" s="111" t="s">
        <v>1661</v>
      </c>
      <c r="D427" s="96" t="s">
        <v>55</v>
      </c>
      <c r="E427" s="111" t="s">
        <v>10</v>
      </c>
      <c r="F427" s="114">
        <v>180</v>
      </c>
      <c r="G427" s="96" t="s">
        <v>841</v>
      </c>
      <c r="H427" s="96" t="s">
        <v>842</v>
      </c>
      <c r="I427" s="96" t="s">
        <v>12</v>
      </c>
      <c r="J427" s="116">
        <v>2019</v>
      </c>
      <c r="K427" s="11">
        <f>IF(D427="SAVE ON ENERGY RETROFIT PROGRAM",IF(VALUE(SUBSTITUTE(G427,"kW",""))=0,'IESO Reported Results'!M427*'NTG Ratio References'!$G$8,0),IF(D427="SAVE ON ENERGY ENERGY MANAGER PROGRAM",IF(VALUE(SUBSTITUTE(G427,"kW",""))=0,'IESO Reported Results'!M427*'NTG Ratio References'!$G$7,0),0))</f>
        <v>0</v>
      </c>
      <c r="L427" s="10">
        <f t="shared" si="28"/>
        <v>0.36</v>
      </c>
      <c r="M427" s="11">
        <f t="shared" si="29"/>
        <v>1654</v>
      </c>
      <c r="N427" s="15">
        <f>IFERROR(VLOOKUP(J427&amp;D427,'NTG Ratio References'!A:F,4,0),1)</f>
        <v>0.84</v>
      </c>
      <c r="O427" s="15">
        <f>IFERROR(VLOOKUP(J427&amp;D427,'NTG Ratio References'!A:F,5,0),1)</f>
        <v>0.81599999999999995</v>
      </c>
      <c r="P427" s="97">
        <f t="shared" si="30"/>
        <v>0.3024</v>
      </c>
      <c r="Q427" s="97">
        <f t="shared" si="31"/>
        <v>1349.664</v>
      </c>
    </row>
    <row r="428" spans="1:17">
      <c r="A428" s="96" t="s">
        <v>843</v>
      </c>
      <c r="B428" s="96" t="s">
        <v>8</v>
      </c>
      <c r="C428" s="111" t="s">
        <v>1661</v>
      </c>
      <c r="D428" s="96" t="s">
        <v>55</v>
      </c>
      <c r="E428" s="111" t="s">
        <v>10</v>
      </c>
      <c r="F428" s="114">
        <v>9448.75</v>
      </c>
      <c r="G428" s="96" t="s">
        <v>844</v>
      </c>
      <c r="H428" s="96" t="s">
        <v>845</v>
      </c>
      <c r="I428" s="96" t="s">
        <v>12</v>
      </c>
      <c r="J428" s="116">
        <v>2019</v>
      </c>
      <c r="K428" s="11">
        <f>IF(D428="SAVE ON ENERGY RETROFIT PROGRAM",IF(VALUE(SUBSTITUTE(G428,"kW",""))=0,'IESO Reported Results'!M428*'NTG Ratio References'!$G$8,0),IF(D428="SAVE ON ENERGY ENERGY MANAGER PROGRAM",IF(VALUE(SUBSTITUTE(G428,"kW",""))=0,'IESO Reported Results'!M428*'NTG Ratio References'!$G$7,0),0))</f>
        <v>0</v>
      </c>
      <c r="L428" s="10">
        <f t="shared" si="28"/>
        <v>20</v>
      </c>
      <c r="M428" s="11">
        <f t="shared" si="29"/>
        <v>118742</v>
      </c>
      <c r="N428" s="15">
        <f>IFERROR(VLOOKUP(J428&amp;D428,'NTG Ratio References'!A:F,4,0),1)</f>
        <v>0.84</v>
      </c>
      <c r="O428" s="15">
        <f>IFERROR(VLOOKUP(J428&amp;D428,'NTG Ratio References'!A:F,5,0),1)</f>
        <v>0.81599999999999995</v>
      </c>
      <c r="P428" s="97">
        <f t="shared" si="30"/>
        <v>16.8</v>
      </c>
      <c r="Q428" s="97">
        <f t="shared" si="31"/>
        <v>96893.471999999994</v>
      </c>
    </row>
    <row r="429" spans="1:17">
      <c r="A429" s="96" t="s">
        <v>846</v>
      </c>
      <c r="B429" s="96" t="s">
        <v>8</v>
      </c>
      <c r="C429" s="111" t="s">
        <v>1661</v>
      </c>
      <c r="D429" s="96" t="s">
        <v>55</v>
      </c>
      <c r="E429" s="111" t="s">
        <v>10</v>
      </c>
      <c r="F429" s="114">
        <v>14148.9</v>
      </c>
      <c r="G429" s="96" t="s">
        <v>847</v>
      </c>
      <c r="H429" s="96" t="s">
        <v>848</v>
      </c>
      <c r="I429" s="96" t="s">
        <v>12</v>
      </c>
      <c r="J429" s="116">
        <v>2019</v>
      </c>
      <c r="K429" s="11">
        <f>IF(D429="SAVE ON ENERGY RETROFIT PROGRAM",IF(VALUE(SUBSTITUTE(G429,"kW",""))=0,'IESO Reported Results'!M429*'NTG Ratio References'!$G$8,0),IF(D429="SAVE ON ENERGY ENERGY MANAGER PROGRAM",IF(VALUE(SUBSTITUTE(G429,"kW",""))=0,'IESO Reported Results'!M429*'NTG Ratio References'!$G$7,0),0))</f>
        <v>0</v>
      </c>
      <c r="L429" s="10">
        <f t="shared" si="28"/>
        <v>33.9</v>
      </c>
      <c r="M429" s="11">
        <f t="shared" si="29"/>
        <v>163471</v>
      </c>
      <c r="N429" s="15">
        <f>IFERROR(VLOOKUP(J429&amp;D429,'NTG Ratio References'!A:F,4,0),1)</f>
        <v>0.84</v>
      </c>
      <c r="O429" s="15">
        <f>IFERROR(VLOOKUP(J429&amp;D429,'NTG Ratio References'!A:F,5,0),1)</f>
        <v>0.81599999999999995</v>
      </c>
      <c r="P429" s="97">
        <f t="shared" si="30"/>
        <v>28.475999999999999</v>
      </c>
      <c r="Q429" s="97">
        <f t="shared" si="31"/>
        <v>133392.33599999998</v>
      </c>
    </row>
    <row r="430" spans="1:17">
      <c r="A430" s="96" t="s">
        <v>849</v>
      </c>
      <c r="B430" s="96" t="s">
        <v>8</v>
      </c>
      <c r="C430" s="111" t="s">
        <v>1661</v>
      </c>
      <c r="D430" s="96" t="s">
        <v>55</v>
      </c>
      <c r="E430" s="111" t="s">
        <v>10</v>
      </c>
      <c r="F430" s="114">
        <v>880</v>
      </c>
      <c r="G430" s="96" t="s">
        <v>201</v>
      </c>
      <c r="H430" s="96" t="s">
        <v>850</v>
      </c>
      <c r="I430" s="96" t="s">
        <v>12</v>
      </c>
      <c r="J430" s="116">
        <v>2019</v>
      </c>
      <c r="K430" s="11">
        <f>IF(D430="SAVE ON ENERGY RETROFIT PROGRAM",IF(VALUE(SUBSTITUTE(G430,"kW",""))=0,'IESO Reported Results'!M430*'NTG Ratio References'!$G$8,0),IF(D430="SAVE ON ENERGY ENERGY MANAGER PROGRAM",IF(VALUE(SUBSTITUTE(G430,"kW",""))=0,'IESO Reported Results'!M430*'NTG Ratio References'!$G$7,0),0))</f>
        <v>0</v>
      </c>
      <c r="L430" s="10">
        <f t="shared" si="28"/>
        <v>1.1000000000000001</v>
      </c>
      <c r="M430" s="11">
        <f t="shared" si="29"/>
        <v>830</v>
      </c>
      <c r="N430" s="15">
        <f>IFERROR(VLOOKUP(J430&amp;D430,'NTG Ratio References'!A:F,4,0),1)</f>
        <v>0.84</v>
      </c>
      <c r="O430" s="15">
        <f>IFERROR(VLOOKUP(J430&amp;D430,'NTG Ratio References'!A:F,5,0),1)</f>
        <v>0.81599999999999995</v>
      </c>
      <c r="P430" s="97">
        <f t="shared" si="30"/>
        <v>0.92400000000000004</v>
      </c>
      <c r="Q430" s="97">
        <f t="shared" si="31"/>
        <v>677.28</v>
      </c>
    </row>
    <row r="431" spans="1:17">
      <c r="A431" s="96" t="s">
        <v>851</v>
      </c>
      <c r="B431" s="96" t="s">
        <v>8</v>
      </c>
      <c r="C431" s="111" t="s">
        <v>1661</v>
      </c>
      <c r="D431" s="96" t="s">
        <v>55</v>
      </c>
      <c r="E431" s="111" t="s">
        <v>10</v>
      </c>
      <c r="F431" s="114">
        <v>8200</v>
      </c>
      <c r="G431" s="96" t="s">
        <v>238</v>
      </c>
      <c r="H431" s="96" t="s">
        <v>852</v>
      </c>
      <c r="I431" s="96" t="s">
        <v>12</v>
      </c>
      <c r="J431" s="116">
        <v>2019</v>
      </c>
      <c r="K431" s="11">
        <f>IF(D431="SAVE ON ENERGY RETROFIT PROGRAM",IF(VALUE(SUBSTITUTE(G431,"kW",""))=0,'IESO Reported Results'!M431*'NTG Ratio References'!$G$8,0),IF(D431="SAVE ON ENERGY ENERGY MANAGER PROGRAM",IF(VALUE(SUBSTITUTE(G431,"kW",""))=0,'IESO Reported Results'!M431*'NTG Ratio References'!$G$7,0),0))</f>
        <v>0</v>
      </c>
      <c r="L431" s="10">
        <f t="shared" si="28"/>
        <v>20.5</v>
      </c>
      <c r="M431" s="11">
        <f t="shared" si="29"/>
        <v>132729</v>
      </c>
      <c r="N431" s="15">
        <f>IFERROR(VLOOKUP(J431&amp;D431,'NTG Ratio References'!A:F,4,0),1)</f>
        <v>0.84</v>
      </c>
      <c r="O431" s="15">
        <f>IFERROR(VLOOKUP(J431&amp;D431,'NTG Ratio References'!A:F,5,0),1)</f>
        <v>0.81599999999999995</v>
      </c>
      <c r="P431" s="97">
        <f t="shared" si="30"/>
        <v>17.22</v>
      </c>
      <c r="Q431" s="97">
        <f t="shared" si="31"/>
        <v>108306.86399999999</v>
      </c>
    </row>
    <row r="432" spans="1:17">
      <c r="A432" s="96" t="s">
        <v>853</v>
      </c>
      <c r="B432" s="96" t="s">
        <v>8</v>
      </c>
      <c r="C432" s="111" t="s">
        <v>1662</v>
      </c>
      <c r="D432" s="96" t="s">
        <v>55</v>
      </c>
      <c r="E432" s="111" t="s">
        <v>10</v>
      </c>
      <c r="F432" s="114">
        <v>4240</v>
      </c>
      <c r="G432" s="96" t="s">
        <v>620</v>
      </c>
      <c r="H432" s="96" t="s">
        <v>854</v>
      </c>
      <c r="I432" s="96" t="s">
        <v>12</v>
      </c>
      <c r="J432" s="116">
        <v>2019</v>
      </c>
      <c r="K432" s="11">
        <f>IF(D432="SAVE ON ENERGY RETROFIT PROGRAM",IF(VALUE(SUBSTITUTE(G432,"kW",""))=0,'IESO Reported Results'!M432*'NTG Ratio References'!$G$8,0),IF(D432="SAVE ON ENERGY ENERGY MANAGER PROGRAM",IF(VALUE(SUBSTITUTE(G432,"kW",""))=0,'IESO Reported Results'!M432*'NTG Ratio References'!$G$7,0),0))</f>
        <v>0</v>
      </c>
      <c r="L432" s="10">
        <f t="shared" si="28"/>
        <v>5.3</v>
      </c>
      <c r="M432" s="11">
        <f t="shared" si="29"/>
        <v>3599</v>
      </c>
      <c r="N432" s="15">
        <f>IFERROR(VLOOKUP(J432&amp;D432,'NTG Ratio References'!A:F,4,0),1)</f>
        <v>0.84</v>
      </c>
      <c r="O432" s="15">
        <f>IFERROR(VLOOKUP(J432&amp;D432,'NTG Ratio References'!A:F,5,0),1)</f>
        <v>0.81599999999999995</v>
      </c>
      <c r="P432" s="97">
        <f t="shared" si="30"/>
        <v>4.452</v>
      </c>
      <c r="Q432" s="97">
        <f t="shared" si="31"/>
        <v>2936.7839999999997</v>
      </c>
    </row>
    <row r="433" spans="1:17">
      <c r="A433" s="96" t="s">
        <v>855</v>
      </c>
      <c r="B433" s="96" t="s">
        <v>8</v>
      </c>
      <c r="C433" s="111" t="s">
        <v>1662</v>
      </c>
      <c r="D433" s="96" t="s">
        <v>55</v>
      </c>
      <c r="E433" s="111" t="s">
        <v>10</v>
      </c>
      <c r="F433" s="114">
        <v>236.5</v>
      </c>
      <c r="G433" s="96" t="s">
        <v>190</v>
      </c>
      <c r="H433" s="96" t="s">
        <v>856</v>
      </c>
      <c r="I433" s="96" t="s">
        <v>12</v>
      </c>
      <c r="J433" s="116">
        <v>2019</v>
      </c>
      <c r="K433" s="11">
        <f>IF(D433="SAVE ON ENERGY RETROFIT PROGRAM",IF(VALUE(SUBSTITUTE(G433,"kW",""))=0,'IESO Reported Results'!M433*'NTG Ratio References'!$G$8,0),IF(D433="SAVE ON ENERGY ENERGY MANAGER PROGRAM",IF(VALUE(SUBSTITUTE(G433,"kW",""))=0,'IESO Reported Results'!M433*'NTG Ratio References'!$G$7,0),0))</f>
        <v>0</v>
      </c>
      <c r="L433" s="10">
        <f t="shared" si="28"/>
        <v>0.5</v>
      </c>
      <c r="M433" s="11">
        <f t="shared" si="29"/>
        <v>4730</v>
      </c>
      <c r="N433" s="15">
        <f>IFERROR(VLOOKUP(J433&amp;D433,'NTG Ratio References'!A:F,4,0),1)</f>
        <v>0.84</v>
      </c>
      <c r="O433" s="15">
        <f>IFERROR(VLOOKUP(J433&amp;D433,'NTG Ratio References'!A:F,5,0),1)</f>
        <v>0.81599999999999995</v>
      </c>
      <c r="P433" s="97">
        <f t="shared" si="30"/>
        <v>0.42</v>
      </c>
      <c r="Q433" s="97">
        <f t="shared" si="31"/>
        <v>3859.68</v>
      </c>
    </row>
    <row r="434" spans="1:17">
      <c r="A434" s="111" t="s">
        <v>1778</v>
      </c>
      <c r="B434" s="111" t="s">
        <v>8</v>
      </c>
      <c r="C434" s="111" t="s">
        <v>1661</v>
      </c>
      <c r="D434" s="96" t="s">
        <v>55</v>
      </c>
      <c r="E434" s="111" t="s">
        <v>25</v>
      </c>
      <c r="F434" s="114">
        <v>2640.6</v>
      </c>
      <c r="G434" s="96" t="s">
        <v>1796</v>
      </c>
      <c r="H434" s="96" t="s">
        <v>1797</v>
      </c>
      <c r="I434" s="96" t="s">
        <v>12</v>
      </c>
      <c r="J434" s="116">
        <v>2019</v>
      </c>
      <c r="K434" s="11">
        <f>IF(D434="SAVE ON ENERGY RETROFIT PROGRAM",IF(VALUE(SUBSTITUTE(G434,"kW",""))=0,'IESO Reported Results'!M434*'NTG Ratio References'!$G$8,0),IF(D434="SAVE ON ENERGY ENERGY MANAGER PROGRAM",IF(VALUE(SUBSTITUTE(G434,"kW",""))=0,'IESO Reported Results'!M434*'NTG Ratio References'!$G$7,0),0))</f>
        <v>0</v>
      </c>
      <c r="L434" s="10">
        <f t="shared" si="28"/>
        <v>1.82</v>
      </c>
      <c r="M434" s="11">
        <f t="shared" si="29"/>
        <v>1090</v>
      </c>
      <c r="N434" s="15">
        <f>IFERROR(VLOOKUP(J434&amp;D434,'NTG Ratio References'!A:F,4,0),1)</f>
        <v>0.84</v>
      </c>
      <c r="O434" s="15">
        <f>IFERROR(VLOOKUP(J434&amp;D434,'NTG Ratio References'!A:F,5,0),1)</f>
        <v>0.81599999999999995</v>
      </c>
      <c r="P434" s="97">
        <f t="shared" si="30"/>
        <v>1.5287999999999999</v>
      </c>
      <c r="Q434" s="97">
        <f t="shared" si="31"/>
        <v>889.43999999999994</v>
      </c>
    </row>
    <row r="435" spans="1:17">
      <c r="A435" s="96" t="s">
        <v>857</v>
      </c>
      <c r="B435" s="96" t="s">
        <v>8</v>
      </c>
      <c r="C435" s="111" t="s">
        <v>1661</v>
      </c>
      <c r="D435" s="96" t="s">
        <v>55</v>
      </c>
      <c r="E435" s="111" t="s">
        <v>10</v>
      </c>
      <c r="F435" s="114">
        <v>5620</v>
      </c>
      <c r="G435" s="96" t="s">
        <v>174</v>
      </c>
      <c r="H435" s="96" t="s">
        <v>858</v>
      </c>
      <c r="I435" s="96" t="s">
        <v>12</v>
      </c>
      <c r="J435" s="116">
        <v>2019</v>
      </c>
      <c r="K435" s="11">
        <f>IF(D435="SAVE ON ENERGY RETROFIT PROGRAM",IF(VALUE(SUBSTITUTE(G435,"kW",""))=0,'IESO Reported Results'!M435*'NTG Ratio References'!$G$8,0),IF(D435="SAVE ON ENERGY ENERGY MANAGER PROGRAM",IF(VALUE(SUBSTITUTE(G435,"kW",""))=0,'IESO Reported Results'!M435*'NTG Ratio References'!$G$7,0),0))</f>
        <v>0</v>
      </c>
      <c r="L435" s="10">
        <f t="shared" si="28"/>
        <v>12.4</v>
      </c>
      <c r="M435" s="11">
        <f t="shared" si="29"/>
        <v>61969</v>
      </c>
      <c r="N435" s="15">
        <f>IFERROR(VLOOKUP(J435&amp;D435,'NTG Ratio References'!A:F,4,0),1)</f>
        <v>0.84</v>
      </c>
      <c r="O435" s="15">
        <f>IFERROR(VLOOKUP(J435&amp;D435,'NTG Ratio References'!A:F,5,0),1)</f>
        <v>0.81599999999999995</v>
      </c>
      <c r="P435" s="97">
        <f t="shared" si="30"/>
        <v>10.416</v>
      </c>
      <c r="Q435" s="97">
        <f t="shared" si="31"/>
        <v>50566.703999999998</v>
      </c>
    </row>
    <row r="436" spans="1:17">
      <c r="A436" s="96" t="s">
        <v>859</v>
      </c>
      <c r="B436" s="96" t="s">
        <v>8</v>
      </c>
      <c r="C436" s="111" t="s">
        <v>1661</v>
      </c>
      <c r="D436" s="96" t="s">
        <v>55</v>
      </c>
      <c r="E436" s="111" t="s">
        <v>10</v>
      </c>
      <c r="F436" s="114">
        <v>3080</v>
      </c>
      <c r="G436" s="96" t="s">
        <v>860</v>
      </c>
      <c r="H436" s="96" t="s">
        <v>342</v>
      </c>
      <c r="I436" s="96" t="s">
        <v>12</v>
      </c>
      <c r="J436" s="116">
        <v>2019</v>
      </c>
      <c r="K436" s="11">
        <f>IF(D436="SAVE ON ENERGY RETROFIT PROGRAM",IF(VALUE(SUBSTITUTE(G436,"kW",""))=0,'IESO Reported Results'!M436*'NTG Ratio References'!$G$8,0),IF(D436="SAVE ON ENERGY ENERGY MANAGER PROGRAM",IF(VALUE(SUBSTITUTE(G436,"kW",""))=0,'IESO Reported Results'!M436*'NTG Ratio References'!$G$7,0),0))</f>
        <v>0</v>
      </c>
      <c r="L436" s="10">
        <f t="shared" si="28"/>
        <v>1.99</v>
      </c>
      <c r="M436" s="11">
        <f t="shared" si="29"/>
        <v>9126</v>
      </c>
      <c r="N436" s="15">
        <f>IFERROR(VLOOKUP(J436&amp;D436,'NTG Ratio References'!A:F,4,0),1)</f>
        <v>0.84</v>
      </c>
      <c r="O436" s="15">
        <f>IFERROR(VLOOKUP(J436&amp;D436,'NTG Ratio References'!A:F,5,0),1)</f>
        <v>0.81599999999999995</v>
      </c>
      <c r="P436" s="97">
        <f t="shared" si="30"/>
        <v>1.6716</v>
      </c>
      <c r="Q436" s="97">
        <f t="shared" si="31"/>
        <v>7446.8159999999998</v>
      </c>
    </row>
    <row r="437" spans="1:17">
      <c r="A437" s="96" t="s">
        <v>861</v>
      </c>
      <c r="B437" s="96" t="s">
        <v>8</v>
      </c>
      <c r="C437" s="111" t="s">
        <v>1662</v>
      </c>
      <c r="D437" s="96" t="s">
        <v>55</v>
      </c>
      <c r="E437" s="111" t="s">
        <v>10</v>
      </c>
      <c r="F437" s="114">
        <v>1600</v>
      </c>
      <c r="G437" s="96" t="s">
        <v>862</v>
      </c>
      <c r="H437" s="96" t="s">
        <v>863</v>
      </c>
      <c r="I437" s="96" t="s">
        <v>12</v>
      </c>
      <c r="J437" s="116">
        <v>2019</v>
      </c>
      <c r="K437" s="11">
        <f>IF(D437="SAVE ON ENERGY RETROFIT PROGRAM",IF(VALUE(SUBSTITUTE(G437,"kW",""))=0,'IESO Reported Results'!M437*'NTG Ratio References'!$G$8,0),IF(D437="SAVE ON ENERGY ENERGY MANAGER PROGRAM",IF(VALUE(SUBSTITUTE(G437,"kW",""))=0,'IESO Reported Results'!M437*'NTG Ratio References'!$G$7,0),0))</f>
        <v>0</v>
      </c>
      <c r="L437" s="10">
        <f t="shared" si="28"/>
        <v>4.5599999999999996</v>
      </c>
      <c r="M437" s="11">
        <f t="shared" si="29"/>
        <v>17927</v>
      </c>
      <c r="N437" s="15">
        <f>IFERROR(VLOOKUP(J437&amp;D437,'NTG Ratio References'!A:F,4,0),1)</f>
        <v>0.84</v>
      </c>
      <c r="O437" s="15">
        <f>IFERROR(VLOOKUP(J437&amp;D437,'NTG Ratio References'!A:F,5,0),1)</f>
        <v>0.81599999999999995</v>
      </c>
      <c r="P437" s="97">
        <f t="shared" si="30"/>
        <v>3.8303999999999996</v>
      </c>
      <c r="Q437" s="97">
        <f t="shared" si="31"/>
        <v>14628.431999999999</v>
      </c>
    </row>
    <row r="438" spans="1:17">
      <c r="A438" s="96" t="s">
        <v>864</v>
      </c>
      <c r="B438" s="96" t="s">
        <v>8</v>
      </c>
      <c r="C438" s="111" t="s">
        <v>1661</v>
      </c>
      <c r="D438" s="96" t="s">
        <v>55</v>
      </c>
      <c r="E438" s="111" t="s">
        <v>10</v>
      </c>
      <c r="F438" s="114">
        <v>480</v>
      </c>
      <c r="G438" s="96" t="s">
        <v>250</v>
      </c>
      <c r="H438" s="96" t="s">
        <v>865</v>
      </c>
      <c r="I438" s="96" t="s">
        <v>12</v>
      </c>
      <c r="J438" s="116">
        <v>2019</v>
      </c>
      <c r="K438" s="11">
        <f>IF(D438="SAVE ON ENERGY RETROFIT PROGRAM",IF(VALUE(SUBSTITUTE(G438,"kW",""))=0,'IESO Reported Results'!M438*'NTG Ratio References'!$G$8,0),IF(D438="SAVE ON ENERGY ENERGY MANAGER PROGRAM",IF(VALUE(SUBSTITUTE(G438,"kW",""))=0,'IESO Reported Results'!M438*'NTG Ratio References'!$G$7,0),0))</f>
        <v>0</v>
      </c>
      <c r="L438" s="10">
        <f t="shared" si="28"/>
        <v>1.2</v>
      </c>
      <c r="M438" s="11">
        <f t="shared" si="29"/>
        <v>4007</v>
      </c>
      <c r="N438" s="15">
        <f>IFERROR(VLOOKUP(J438&amp;D438,'NTG Ratio References'!A:F,4,0),1)</f>
        <v>0.84</v>
      </c>
      <c r="O438" s="15">
        <f>IFERROR(VLOOKUP(J438&amp;D438,'NTG Ratio References'!A:F,5,0),1)</f>
        <v>0.81599999999999995</v>
      </c>
      <c r="P438" s="97">
        <f t="shared" si="30"/>
        <v>1.008</v>
      </c>
      <c r="Q438" s="97">
        <f t="shared" si="31"/>
        <v>3269.712</v>
      </c>
    </row>
    <row r="439" spans="1:17">
      <c r="A439" s="96" t="s">
        <v>866</v>
      </c>
      <c r="B439" s="96" t="s">
        <v>8</v>
      </c>
      <c r="C439" s="111" t="s">
        <v>1661</v>
      </c>
      <c r="D439" s="96" t="s">
        <v>55</v>
      </c>
      <c r="E439" s="111" t="s">
        <v>10</v>
      </c>
      <c r="F439" s="114">
        <v>2445</v>
      </c>
      <c r="G439" s="96" t="s">
        <v>867</v>
      </c>
      <c r="H439" s="96" t="s">
        <v>868</v>
      </c>
      <c r="I439" s="96" t="s">
        <v>12</v>
      </c>
      <c r="J439" s="116">
        <v>2019</v>
      </c>
      <c r="K439" s="11">
        <f>IF(D439="SAVE ON ENERGY RETROFIT PROGRAM",IF(VALUE(SUBSTITUTE(G439,"kW",""))=0,'IESO Reported Results'!M439*'NTG Ratio References'!$G$8,0),IF(D439="SAVE ON ENERGY ENERGY MANAGER PROGRAM",IF(VALUE(SUBSTITUTE(G439,"kW",""))=0,'IESO Reported Results'!M439*'NTG Ratio References'!$G$7,0),0))</f>
        <v>0</v>
      </c>
      <c r="L439" s="10">
        <f t="shared" si="28"/>
        <v>1.29</v>
      </c>
      <c r="M439" s="11">
        <f t="shared" si="29"/>
        <v>14825</v>
      </c>
      <c r="N439" s="15">
        <f>IFERROR(VLOOKUP(J439&amp;D439,'NTG Ratio References'!A:F,4,0),1)</f>
        <v>0.84</v>
      </c>
      <c r="O439" s="15">
        <f>IFERROR(VLOOKUP(J439&amp;D439,'NTG Ratio References'!A:F,5,0),1)</f>
        <v>0.81599999999999995</v>
      </c>
      <c r="P439" s="97">
        <f t="shared" si="30"/>
        <v>1.0835999999999999</v>
      </c>
      <c r="Q439" s="97">
        <f t="shared" si="31"/>
        <v>12097.199999999999</v>
      </c>
    </row>
    <row r="440" spans="1:17">
      <c r="A440" s="96" t="s">
        <v>869</v>
      </c>
      <c r="B440" s="96" t="s">
        <v>8</v>
      </c>
      <c r="C440" s="111" t="s">
        <v>1865</v>
      </c>
      <c r="D440" s="96" t="s">
        <v>55</v>
      </c>
      <c r="E440" s="111" t="s">
        <v>10</v>
      </c>
      <c r="F440" s="114">
        <v>8167.9</v>
      </c>
      <c r="G440" s="96" t="s">
        <v>17</v>
      </c>
      <c r="H440" s="96" t="s">
        <v>870</v>
      </c>
      <c r="I440" s="96" t="s">
        <v>12</v>
      </c>
      <c r="J440" s="116">
        <v>2019</v>
      </c>
      <c r="K440" s="11">
        <f>IF(D440="SAVE ON ENERGY RETROFIT PROGRAM",IF(VALUE(SUBSTITUTE(G440,"kW",""))=0,'IESO Reported Results'!M440*'NTG Ratio References'!$G$8,0),IF(D440="SAVE ON ENERGY ENERGY MANAGER PROGRAM",IF(VALUE(SUBSTITUTE(G440,"kW",""))=0,'IESO Reported Results'!M440*'NTG Ratio References'!$G$7,0),0))</f>
        <v>13.600446182850893</v>
      </c>
      <c r="L440" s="10">
        <f t="shared" si="28"/>
        <v>13.600446182850893</v>
      </c>
      <c r="M440" s="11">
        <f t="shared" si="29"/>
        <v>81679</v>
      </c>
      <c r="N440" s="15">
        <f>IFERROR(VLOOKUP(J440&amp;D440,'NTG Ratio References'!A:F,4,0),1)</f>
        <v>0.84</v>
      </c>
      <c r="O440" s="15">
        <f>IFERROR(VLOOKUP(J440&amp;D440,'NTG Ratio References'!A:F,5,0),1)</f>
        <v>0.81599999999999995</v>
      </c>
      <c r="P440" s="97">
        <f t="shared" si="30"/>
        <v>11.424374793594749</v>
      </c>
      <c r="Q440" s="97">
        <f t="shared" si="31"/>
        <v>66650.063999999998</v>
      </c>
    </row>
    <row r="441" spans="1:17">
      <c r="A441" s="96" t="s">
        <v>871</v>
      </c>
      <c r="B441" s="96" t="s">
        <v>8</v>
      </c>
      <c r="C441" s="111" t="s">
        <v>1661</v>
      </c>
      <c r="D441" s="96" t="s">
        <v>55</v>
      </c>
      <c r="E441" s="111" t="s">
        <v>277</v>
      </c>
      <c r="F441" s="114">
        <v>1122.26</v>
      </c>
      <c r="G441" s="96" t="s">
        <v>872</v>
      </c>
      <c r="H441" s="96" t="s">
        <v>873</v>
      </c>
      <c r="I441" s="96" t="s">
        <v>12</v>
      </c>
      <c r="J441" s="116">
        <v>2021</v>
      </c>
      <c r="K441" s="11">
        <f>IF(D441="SAVE ON ENERGY RETROFIT PROGRAM",IF(VALUE(SUBSTITUTE(G441,"kW",""))=0,'IESO Reported Results'!M441*'NTG Ratio References'!$G$8,0),IF(D441="SAVE ON ENERGY ENERGY MANAGER PROGRAM",IF(VALUE(SUBSTITUTE(G441,"kW",""))=0,'IESO Reported Results'!M441*'NTG Ratio References'!$G$7,0),0))</f>
        <v>0</v>
      </c>
      <c r="L441" s="10">
        <f t="shared" si="28"/>
        <v>0.09</v>
      </c>
      <c r="M441" s="11">
        <f t="shared" si="29"/>
        <v>54</v>
      </c>
      <c r="N441" s="15">
        <f>IFERROR(VLOOKUP(J441&amp;D441,'NTG Ratio References'!A:F,4,0),1)</f>
        <v>0.81599999999999995</v>
      </c>
      <c r="O441" s="15">
        <f>IFERROR(VLOOKUP(J441&amp;D441,'NTG Ratio References'!A:F,5,0),1)</f>
        <v>0.84</v>
      </c>
      <c r="P441" s="97">
        <f t="shared" si="30"/>
        <v>7.3439999999999991E-2</v>
      </c>
      <c r="Q441" s="97">
        <f t="shared" si="31"/>
        <v>45.36</v>
      </c>
    </row>
    <row r="442" spans="1:17">
      <c r="A442" s="96" t="s">
        <v>874</v>
      </c>
      <c r="B442" s="96" t="s">
        <v>8</v>
      </c>
      <c r="C442" s="111" t="s">
        <v>1661</v>
      </c>
      <c r="D442" s="96" t="s">
        <v>55</v>
      </c>
      <c r="E442" s="111" t="s">
        <v>10</v>
      </c>
      <c r="F442" s="114">
        <v>7326</v>
      </c>
      <c r="G442" s="96" t="s">
        <v>875</v>
      </c>
      <c r="H442" s="96" t="s">
        <v>876</v>
      </c>
      <c r="I442" s="96" t="s">
        <v>12</v>
      </c>
      <c r="J442" s="116">
        <v>2019</v>
      </c>
      <c r="K442" s="11">
        <f>IF(D442="SAVE ON ENERGY RETROFIT PROGRAM",IF(VALUE(SUBSTITUTE(G442,"kW",""))=0,'IESO Reported Results'!M442*'NTG Ratio References'!$G$8,0),IF(D442="SAVE ON ENERGY ENERGY MANAGER PROGRAM",IF(VALUE(SUBSTITUTE(G442,"kW",""))=0,'IESO Reported Results'!M442*'NTG Ratio References'!$G$7,0),0))</f>
        <v>0</v>
      </c>
      <c r="L442" s="10">
        <f t="shared" si="28"/>
        <v>14.44</v>
      </c>
      <c r="M442" s="11">
        <f t="shared" si="29"/>
        <v>66397</v>
      </c>
      <c r="N442" s="15">
        <f>IFERROR(VLOOKUP(J442&amp;D442,'NTG Ratio References'!A:F,4,0),1)</f>
        <v>0.84</v>
      </c>
      <c r="O442" s="15">
        <f>IFERROR(VLOOKUP(J442&amp;D442,'NTG Ratio References'!A:F,5,0),1)</f>
        <v>0.81599999999999995</v>
      </c>
      <c r="P442" s="97">
        <f t="shared" si="30"/>
        <v>12.1296</v>
      </c>
      <c r="Q442" s="97">
        <f t="shared" si="31"/>
        <v>54179.951999999997</v>
      </c>
    </row>
    <row r="443" spans="1:17">
      <c r="A443" s="111" t="s">
        <v>1779</v>
      </c>
      <c r="B443" s="111" t="s">
        <v>8</v>
      </c>
      <c r="C443" s="111" t="s">
        <v>1661</v>
      </c>
      <c r="D443" s="96" t="s">
        <v>55</v>
      </c>
      <c r="E443" s="111" t="s">
        <v>25</v>
      </c>
      <c r="F443" s="114">
        <v>764.18</v>
      </c>
      <c r="G443" s="96" t="s">
        <v>1798</v>
      </c>
      <c r="H443" s="96" t="s">
        <v>1799</v>
      </c>
      <c r="I443" s="96" t="s">
        <v>12</v>
      </c>
      <c r="J443" s="116">
        <v>2019</v>
      </c>
      <c r="K443" s="11">
        <f>IF(D443="SAVE ON ENERGY RETROFIT PROGRAM",IF(VALUE(SUBSTITUTE(G443,"kW",""))=0,'IESO Reported Results'!M443*'NTG Ratio References'!$G$8,0),IF(D443="SAVE ON ENERGY ENERGY MANAGER PROGRAM",IF(VALUE(SUBSTITUTE(G443,"kW",""))=0,'IESO Reported Results'!M443*'NTG Ratio References'!$G$7,0),0))</f>
        <v>0</v>
      </c>
      <c r="L443" s="10">
        <f t="shared" si="28"/>
        <v>1.63</v>
      </c>
      <c r="M443" s="11">
        <f t="shared" si="29"/>
        <v>6960</v>
      </c>
      <c r="N443" s="15">
        <f>IFERROR(VLOOKUP(J443&amp;D443,'NTG Ratio References'!A:F,4,0),1)</f>
        <v>0.84</v>
      </c>
      <c r="O443" s="15">
        <f>IFERROR(VLOOKUP(J443&amp;D443,'NTG Ratio References'!A:F,5,0),1)</f>
        <v>0.81599999999999995</v>
      </c>
      <c r="P443" s="97">
        <f t="shared" si="30"/>
        <v>1.3691999999999998</v>
      </c>
      <c r="Q443" s="97">
        <f t="shared" si="31"/>
        <v>5679.36</v>
      </c>
    </row>
    <row r="444" spans="1:17">
      <c r="A444" s="96" t="s">
        <v>877</v>
      </c>
      <c r="B444" s="96" t="s">
        <v>8</v>
      </c>
      <c r="C444" s="111" t="s">
        <v>1663</v>
      </c>
      <c r="D444" s="96" t="s">
        <v>55</v>
      </c>
      <c r="E444" s="111" t="s">
        <v>10</v>
      </c>
      <c r="F444" s="114">
        <v>6156.25</v>
      </c>
      <c r="G444" s="96" t="s">
        <v>878</v>
      </c>
      <c r="H444" s="96" t="s">
        <v>879</v>
      </c>
      <c r="I444" s="96" t="s">
        <v>12</v>
      </c>
      <c r="J444" s="116">
        <v>2019</v>
      </c>
      <c r="K444" s="11">
        <f>IF(D444="SAVE ON ENERGY RETROFIT PROGRAM",IF(VALUE(SUBSTITUTE(G444,"kW",""))=0,'IESO Reported Results'!M444*'NTG Ratio References'!$G$8,0),IF(D444="SAVE ON ENERGY ENERGY MANAGER PROGRAM",IF(VALUE(SUBSTITUTE(G444,"kW",""))=0,'IESO Reported Results'!M444*'NTG Ratio References'!$G$7,0),0))</f>
        <v>0</v>
      </c>
      <c r="L444" s="10">
        <f t="shared" si="28"/>
        <v>12.9</v>
      </c>
      <c r="M444" s="11">
        <f t="shared" si="29"/>
        <v>122391</v>
      </c>
      <c r="N444" s="15">
        <f>IFERROR(VLOOKUP(J444&amp;D444,'NTG Ratio References'!A:F,4,0),1)</f>
        <v>0.84</v>
      </c>
      <c r="O444" s="15">
        <f>IFERROR(VLOOKUP(J444&amp;D444,'NTG Ratio References'!A:F,5,0),1)</f>
        <v>0.81599999999999995</v>
      </c>
      <c r="P444" s="97">
        <f t="shared" si="30"/>
        <v>10.836</v>
      </c>
      <c r="Q444" s="97">
        <f t="shared" si="31"/>
        <v>99871.055999999997</v>
      </c>
    </row>
    <row r="445" spans="1:17">
      <c r="A445" s="96" t="s">
        <v>880</v>
      </c>
      <c r="B445" s="96" t="s">
        <v>8</v>
      </c>
      <c r="C445" s="111" t="s">
        <v>1661</v>
      </c>
      <c r="D445" s="96" t="s">
        <v>55</v>
      </c>
      <c r="E445" s="111" t="s">
        <v>10</v>
      </c>
      <c r="F445" s="114">
        <v>2480</v>
      </c>
      <c r="G445" s="96" t="s">
        <v>881</v>
      </c>
      <c r="H445" s="96" t="s">
        <v>882</v>
      </c>
      <c r="I445" s="96" t="s">
        <v>12</v>
      </c>
      <c r="J445" s="116">
        <v>2019</v>
      </c>
      <c r="K445" s="11">
        <f>IF(D445="SAVE ON ENERGY RETROFIT PROGRAM",IF(VALUE(SUBSTITUTE(G445,"kW",""))=0,'IESO Reported Results'!M445*'NTG Ratio References'!$G$8,0),IF(D445="SAVE ON ENERGY ENERGY MANAGER PROGRAM",IF(VALUE(SUBSTITUTE(G445,"kW",""))=0,'IESO Reported Results'!M445*'NTG Ratio References'!$G$7,0),0))</f>
        <v>0</v>
      </c>
      <c r="L445" s="10">
        <f t="shared" si="28"/>
        <v>6.2</v>
      </c>
      <c r="M445" s="11">
        <f t="shared" si="29"/>
        <v>28646</v>
      </c>
      <c r="N445" s="15">
        <f>IFERROR(VLOOKUP(J445&amp;D445,'NTG Ratio References'!A:F,4,0),1)</f>
        <v>0.84</v>
      </c>
      <c r="O445" s="15">
        <f>IFERROR(VLOOKUP(J445&amp;D445,'NTG Ratio References'!A:F,5,0),1)</f>
        <v>0.81599999999999995</v>
      </c>
      <c r="P445" s="97">
        <f t="shared" si="30"/>
        <v>5.2080000000000002</v>
      </c>
      <c r="Q445" s="97">
        <f t="shared" si="31"/>
        <v>23375.135999999999</v>
      </c>
    </row>
    <row r="446" spans="1:17">
      <c r="A446" s="96" t="s">
        <v>883</v>
      </c>
      <c r="B446" s="96" t="s">
        <v>8</v>
      </c>
      <c r="C446" s="111" t="s">
        <v>1662</v>
      </c>
      <c r="D446" s="96" t="s">
        <v>55</v>
      </c>
      <c r="E446" s="111" t="s">
        <v>10</v>
      </c>
      <c r="F446" s="114">
        <v>120</v>
      </c>
      <c r="G446" s="96" t="s">
        <v>281</v>
      </c>
      <c r="H446" s="96" t="s">
        <v>884</v>
      </c>
      <c r="I446" s="96" t="s">
        <v>12</v>
      </c>
      <c r="J446" s="116">
        <v>2019</v>
      </c>
      <c r="K446" s="11">
        <f>IF(D446="SAVE ON ENERGY RETROFIT PROGRAM",IF(VALUE(SUBSTITUTE(G446,"kW",""))=0,'IESO Reported Results'!M446*'NTG Ratio References'!$G$8,0),IF(D446="SAVE ON ENERGY ENERGY MANAGER PROGRAM",IF(VALUE(SUBSTITUTE(G446,"kW",""))=0,'IESO Reported Results'!M446*'NTG Ratio References'!$G$7,0),0))</f>
        <v>0</v>
      </c>
      <c r="L446" s="10">
        <f t="shared" si="28"/>
        <v>0.34</v>
      </c>
      <c r="M446" s="11">
        <f t="shared" si="29"/>
        <v>2985</v>
      </c>
      <c r="N446" s="15">
        <f>IFERROR(VLOOKUP(J446&amp;D446,'NTG Ratio References'!A:F,4,0),1)</f>
        <v>0.84</v>
      </c>
      <c r="O446" s="15">
        <f>IFERROR(VLOOKUP(J446&amp;D446,'NTG Ratio References'!A:F,5,0),1)</f>
        <v>0.81599999999999995</v>
      </c>
      <c r="P446" s="97">
        <f t="shared" si="30"/>
        <v>0.28560000000000002</v>
      </c>
      <c r="Q446" s="97">
        <f t="shared" si="31"/>
        <v>2435.7599999999998</v>
      </c>
    </row>
    <row r="447" spans="1:17">
      <c r="A447" s="96" t="s">
        <v>885</v>
      </c>
      <c r="B447" s="96" t="s">
        <v>8</v>
      </c>
      <c r="C447" s="111" t="s">
        <v>1662</v>
      </c>
      <c r="D447" s="96" t="s">
        <v>55</v>
      </c>
      <c r="E447" s="111" t="s">
        <v>10</v>
      </c>
      <c r="F447" s="114">
        <v>1176</v>
      </c>
      <c r="G447" s="96" t="s">
        <v>886</v>
      </c>
      <c r="H447" s="96" t="s">
        <v>887</v>
      </c>
      <c r="I447" s="96" t="s">
        <v>12</v>
      </c>
      <c r="J447" s="116">
        <v>2019</v>
      </c>
      <c r="K447" s="11">
        <f>IF(D447="SAVE ON ENERGY RETROFIT PROGRAM",IF(VALUE(SUBSTITUTE(G447,"kW",""))=0,'IESO Reported Results'!M447*'NTG Ratio References'!$G$8,0),IF(D447="SAVE ON ENERGY ENERGY MANAGER PROGRAM",IF(VALUE(SUBSTITUTE(G447,"kW",""))=0,'IESO Reported Results'!M447*'NTG Ratio References'!$G$7,0),0))</f>
        <v>0</v>
      </c>
      <c r="L447" s="10">
        <f t="shared" si="28"/>
        <v>1.68</v>
      </c>
      <c r="M447" s="11">
        <f t="shared" si="29"/>
        <v>7718</v>
      </c>
      <c r="N447" s="15">
        <f>IFERROR(VLOOKUP(J447&amp;D447,'NTG Ratio References'!A:F,4,0),1)</f>
        <v>0.84</v>
      </c>
      <c r="O447" s="15">
        <f>IFERROR(VLOOKUP(J447&amp;D447,'NTG Ratio References'!A:F,5,0),1)</f>
        <v>0.81599999999999995</v>
      </c>
      <c r="P447" s="97">
        <f t="shared" si="30"/>
        <v>1.4111999999999998</v>
      </c>
      <c r="Q447" s="97">
        <f t="shared" si="31"/>
        <v>6297.8879999999999</v>
      </c>
    </row>
    <row r="448" spans="1:17">
      <c r="A448" s="96" t="s">
        <v>888</v>
      </c>
      <c r="B448" s="96" t="s">
        <v>8</v>
      </c>
      <c r="C448" s="111" t="s">
        <v>1661</v>
      </c>
      <c r="D448" s="96" t="s">
        <v>55</v>
      </c>
      <c r="E448" s="111" t="s">
        <v>10</v>
      </c>
      <c r="F448" s="114">
        <v>1980</v>
      </c>
      <c r="G448" s="96" t="s">
        <v>17</v>
      </c>
      <c r="H448" s="96" t="s">
        <v>889</v>
      </c>
      <c r="I448" s="96" t="s">
        <v>12</v>
      </c>
      <c r="J448" s="116">
        <v>2019</v>
      </c>
      <c r="K448" s="11">
        <f>IF(D448="SAVE ON ENERGY RETROFIT PROGRAM",IF(VALUE(SUBSTITUTE(G448,"kW",""))=0,'IESO Reported Results'!M448*'NTG Ratio References'!$G$8,0),IF(D448="SAVE ON ENERGY ENERGY MANAGER PROGRAM",IF(VALUE(SUBSTITUTE(G448,"kW",""))=0,'IESO Reported Results'!M448*'NTG Ratio References'!$G$7,0),0))</f>
        <v>1.825292805450746</v>
      </c>
      <c r="L448" s="10">
        <f t="shared" si="28"/>
        <v>1.825292805450746</v>
      </c>
      <c r="M448" s="11">
        <f t="shared" si="29"/>
        <v>10962</v>
      </c>
      <c r="N448" s="15">
        <f>IFERROR(VLOOKUP(J448&amp;D448,'NTG Ratio References'!A:F,4,0),1)</f>
        <v>0.84</v>
      </c>
      <c r="O448" s="15">
        <f>IFERROR(VLOOKUP(J448&amp;D448,'NTG Ratio References'!A:F,5,0),1)</f>
        <v>0.81599999999999995</v>
      </c>
      <c r="P448" s="97">
        <f t="shared" si="30"/>
        <v>1.5332459565786265</v>
      </c>
      <c r="Q448" s="97">
        <f t="shared" si="31"/>
        <v>8944.9920000000002</v>
      </c>
    </row>
    <row r="449" spans="1:17">
      <c r="A449" s="96" t="s">
        <v>890</v>
      </c>
      <c r="B449" s="96" t="s">
        <v>8</v>
      </c>
      <c r="C449" s="111" t="s">
        <v>1661</v>
      </c>
      <c r="D449" s="96" t="s">
        <v>55</v>
      </c>
      <c r="E449" s="111" t="s">
        <v>10</v>
      </c>
      <c r="F449" s="114">
        <v>1353</v>
      </c>
      <c r="G449" s="96" t="s">
        <v>891</v>
      </c>
      <c r="H449" s="96" t="s">
        <v>892</v>
      </c>
      <c r="I449" s="96" t="s">
        <v>12</v>
      </c>
      <c r="J449" s="116">
        <v>2019</v>
      </c>
      <c r="K449" s="11">
        <f>IF(D449="SAVE ON ENERGY RETROFIT PROGRAM",IF(VALUE(SUBSTITUTE(G449,"kW",""))=0,'IESO Reported Results'!M449*'NTG Ratio References'!$G$8,0),IF(D449="SAVE ON ENERGY ENERGY MANAGER PROGRAM",IF(VALUE(SUBSTITUTE(G449,"kW",""))=0,'IESO Reported Results'!M449*'NTG Ratio References'!$G$7,0),0))</f>
        <v>0</v>
      </c>
      <c r="L449" s="10">
        <f t="shared" si="28"/>
        <v>3.8</v>
      </c>
      <c r="M449" s="11">
        <f t="shared" si="29"/>
        <v>16563</v>
      </c>
      <c r="N449" s="15">
        <f>IFERROR(VLOOKUP(J449&amp;D449,'NTG Ratio References'!A:F,4,0),1)</f>
        <v>0.84</v>
      </c>
      <c r="O449" s="15">
        <f>IFERROR(VLOOKUP(J449&amp;D449,'NTG Ratio References'!A:F,5,0),1)</f>
        <v>0.81599999999999995</v>
      </c>
      <c r="P449" s="97">
        <f t="shared" si="30"/>
        <v>3.1919999999999997</v>
      </c>
      <c r="Q449" s="97">
        <f t="shared" si="31"/>
        <v>13515.407999999999</v>
      </c>
    </row>
    <row r="450" spans="1:17">
      <c r="A450" s="96" t="s">
        <v>893</v>
      </c>
      <c r="B450" s="96" t="s">
        <v>8</v>
      </c>
      <c r="C450" s="111" t="s">
        <v>1661</v>
      </c>
      <c r="D450" s="96" t="s">
        <v>55</v>
      </c>
      <c r="E450" s="111" t="s">
        <v>10</v>
      </c>
      <c r="F450" s="114">
        <v>1718.9</v>
      </c>
      <c r="G450" s="96" t="s">
        <v>154</v>
      </c>
      <c r="H450" s="96" t="s">
        <v>894</v>
      </c>
      <c r="I450" s="96" t="s">
        <v>12</v>
      </c>
      <c r="J450" s="116">
        <v>2019</v>
      </c>
      <c r="K450" s="11">
        <f>IF(D450="SAVE ON ENERGY RETROFIT PROGRAM",IF(VALUE(SUBSTITUTE(G450,"kW",""))=0,'IESO Reported Results'!M450*'NTG Ratio References'!$G$8,0),IF(D450="SAVE ON ENERGY ENERGY MANAGER PROGRAM",IF(VALUE(SUBSTITUTE(G450,"kW",""))=0,'IESO Reported Results'!M450*'NTG Ratio References'!$G$7,0),0))</f>
        <v>0</v>
      </c>
      <c r="L450" s="10">
        <f t="shared" si="28"/>
        <v>1.6</v>
      </c>
      <c r="M450" s="11">
        <f t="shared" si="29"/>
        <v>10858</v>
      </c>
      <c r="N450" s="15">
        <f>IFERROR(VLOOKUP(J450&amp;D450,'NTG Ratio References'!A:F,4,0),1)</f>
        <v>0.84</v>
      </c>
      <c r="O450" s="15">
        <f>IFERROR(VLOOKUP(J450&amp;D450,'NTG Ratio References'!A:F,5,0),1)</f>
        <v>0.81599999999999995</v>
      </c>
      <c r="P450" s="97">
        <f t="shared" si="30"/>
        <v>1.3440000000000001</v>
      </c>
      <c r="Q450" s="97">
        <f t="shared" si="31"/>
        <v>8860.1279999999988</v>
      </c>
    </row>
    <row r="451" spans="1:17">
      <c r="A451" s="96" t="s">
        <v>895</v>
      </c>
      <c r="B451" s="96" t="s">
        <v>8</v>
      </c>
      <c r="C451" s="111" t="s">
        <v>1662</v>
      </c>
      <c r="D451" s="96" t="s">
        <v>55</v>
      </c>
      <c r="E451" s="111" t="s">
        <v>10</v>
      </c>
      <c r="F451" s="114">
        <v>13910</v>
      </c>
      <c r="G451" s="96" t="s">
        <v>313</v>
      </c>
      <c r="H451" s="96" t="s">
        <v>896</v>
      </c>
      <c r="I451" s="96" t="s">
        <v>12</v>
      </c>
      <c r="J451" s="116">
        <v>2019</v>
      </c>
      <c r="K451" s="11">
        <f>IF(D451="SAVE ON ENERGY RETROFIT PROGRAM",IF(VALUE(SUBSTITUTE(G451,"kW",""))=0,'IESO Reported Results'!M451*'NTG Ratio References'!$G$8,0),IF(D451="SAVE ON ENERGY ENERGY MANAGER PROGRAM",IF(VALUE(SUBSTITUTE(G451,"kW",""))=0,'IESO Reported Results'!M451*'NTG Ratio References'!$G$7,0),0))</f>
        <v>0</v>
      </c>
      <c r="L451" s="10">
        <f t="shared" si="28"/>
        <v>8.67</v>
      </c>
      <c r="M451" s="11">
        <f t="shared" si="29"/>
        <v>39810</v>
      </c>
      <c r="N451" s="15">
        <f>IFERROR(VLOOKUP(J451&amp;D451,'NTG Ratio References'!A:F,4,0),1)</f>
        <v>0.84</v>
      </c>
      <c r="O451" s="15">
        <f>IFERROR(VLOOKUP(J451&amp;D451,'NTG Ratio References'!A:F,5,0),1)</f>
        <v>0.81599999999999995</v>
      </c>
      <c r="P451" s="97">
        <f t="shared" si="30"/>
        <v>7.2827999999999999</v>
      </c>
      <c r="Q451" s="97">
        <f t="shared" si="31"/>
        <v>32484.959999999999</v>
      </c>
    </row>
    <row r="452" spans="1:17">
      <c r="A452" s="96" t="s">
        <v>897</v>
      </c>
      <c r="B452" s="96" t="s">
        <v>8</v>
      </c>
      <c r="C452" s="111" t="s">
        <v>1661</v>
      </c>
      <c r="D452" s="96" t="s">
        <v>55</v>
      </c>
      <c r="E452" s="111" t="s">
        <v>10</v>
      </c>
      <c r="F452" s="114">
        <v>3950</v>
      </c>
      <c r="G452" s="96" t="s">
        <v>17</v>
      </c>
      <c r="H452" s="96" t="s">
        <v>898</v>
      </c>
      <c r="I452" s="96" t="s">
        <v>12</v>
      </c>
      <c r="J452" s="116">
        <v>2019</v>
      </c>
      <c r="K452" s="11">
        <f>IF(D452="SAVE ON ENERGY RETROFIT PROGRAM",IF(VALUE(SUBSTITUTE(G452,"kW",""))=0,'IESO Reported Results'!M452*'NTG Ratio References'!$G$8,0),IF(D452="SAVE ON ENERGY ENERGY MANAGER PROGRAM",IF(VALUE(SUBSTITUTE(G452,"kW",""))=0,'IESO Reported Results'!M452*'NTG Ratio References'!$G$7,0),0))</f>
        <v>7.2928456753449895</v>
      </c>
      <c r="L452" s="10">
        <f t="shared" si="28"/>
        <v>7.2928456753449895</v>
      </c>
      <c r="M452" s="11">
        <f t="shared" si="29"/>
        <v>43798</v>
      </c>
      <c r="N452" s="15">
        <f>IFERROR(VLOOKUP(J452&amp;D452,'NTG Ratio References'!A:F,4,0),1)</f>
        <v>0.84</v>
      </c>
      <c r="O452" s="15">
        <f>IFERROR(VLOOKUP(J452&amp;D452,'NTG Ratio References'!A:F,5,0),1)</f>
        <v>0.81599999999999995</v>
      </c>
      <c r="P452" s="97">
        <f t="shared" si="30"/>
        <v>6.1259903672897913</v>
      </c>
      <c r="Q452" s="97">
        <f t="shared" si="31"/>
        <v>35739.167999999998</v>
      </c>
    </row>
    <row r="453" spans="1:17">
      <c r="A453" s="111" t="s">
        <v>1780</v>
      </c>
      <c r="B453" s="111" t="s">
        <v>8</v>
      </c>
      <c r="C453" s="111" t="s">
        <v>1661</v>
      </c>
      <c r="D453" s="96" t="s">
        <v>55</v>
      </c>
      <c r="E453" s="111" t="s">
        <v>39</v>
      </c>
      <c r="F453" s="114">
        <v>1148.51</v>
      </c>
      <c r="G453" s="96" t="s">
        <v>17</v>
      </c>
      <c r="H453" s="96" t="s">
        <v>1800</v>
      </c>
      <c r="I453" s="96" t="s">
        <v>12</v>
      </c>
      <c r="J453" s="116">
        <v>2019</v>
      </c>
      <c r="K453" s="11">
        <f>IF(D453="SAVE ON ENERGY RETROFIT PROGRAM",IF(VALUE(SUBSTITUTE(G453,"kW",""))=0,'IESO Reported Results'!M453*'NTG Ratio References'!$G$8,0),IF(D453="SAVE ON ENERGY ENERGY MANAGER PROGRAM",IF(VALUE(SUBSTITUTE(G453,"kW",""))=0,'IESO Reported Results'!M453*'NTG Ratio References'!$G$7,0),0))</f>
        <v>2.851832683721486</v>
      </c>
      <c r="L453" s="10">
        <f t="shared" si="28"/>
        <v>2.851832683721486</v>
      </c>
      <c r="M453" s="11">
        <f t="shared" si="29"/>
        <v>17127</v>
      </c>
      <c r="N453" s="15">
        <f>IFERROR(VLOOKUP(J453&amp;D453,'NTG Ratio References'!A:F,4,0),1)</f>
        <v>0.84</v>
      </c>
      <c r="O453" s="15">
        <f>IFERROR(VLOOKUP(J453&amp;D453,'NTG Ratio References'!A:F,5,0),1)</f>
        <v>0.81599999999999995</v>
      </c>
      <c r="P453" s="97">
        <f t="shared" si="30"/>
        <v>2.3955394543260482</v>
      </c>
      <c r="Q453" s="97">
        <f t="shared" si="31"/>
        <v>13975.632</v>
      </c>
    </row>
    <row r="454" spans="1:17">
      <c r="A454" s="111" t="s">
        <v>1781</v>
      </c>
      <c r="B454" s="111" t="s">
        <v>8</v>
      </c>
      <c r="C454" s="111" t="s">
        <v>1662</v>
      </c>
      <c r="D454" s="96" t="s">
        <v>55</v>
      </c>
      <c r="E454" s="111" t="s">
        <v>696</v>
      </c>
      <c r="F454" s="114">
        <v>23051</v>
      </c>
      <c r="G454" s="96" t="s">
        <v>1801</v>
      </c>
      <c r="H454" s="96" t="s">
        <v>1802</v>
      </c>
      <c r="I454" s="96" t="s">
        <v>12</v>
      </c>
      <c r="J454" s="116">
        <v>2019</v>
      </c>
      <c r="K454" s="11">
        <f>IF(D454="SAVE ON ENERGY RETROFIT PROGRAM",IF(VALUE(SUBSTITUTE(G454,"kW",""))=0,'IESO Reported Results'!M454*'NTG Ratio References'!$G$8,0),IF(D454="SAVE ON ENERGY ENERGY MANAGER PROGRAM",IF(VALUE(SUBSTITUTE(G454,"kW",""))=0,'IESO Reported Results'!M454*'NTG Ratio References'!$G$7,0),0))</f>
        <v>0</v>
      </c>
      <c r="L454" s="10">
        <f t="shared" si="28"/>
        <v>33.17</v>
      </c>
      <c r="M454" s="11">
        <f t="shared" si="29"/>
        <v>152382</v>
      </c>
      <c r="N454" s="15">
        <f>IFERROR(VLOOKUP(J454&amp;D454,'NTG Ratio References'!A:F,4,0),1)</f>
        <v>0.84</v>
      </c>
      <c r="O454" s="15">
        <f>IFERROR(VLOOKUP(J454&amp;D454,'NTG Ratio References'!A:F,5,0),1)</f>
        <v>0.81599999999999995</v>
      </c>
      <c r="P454" s="97">
        <f t="shared" si="30"/>
        <v>27.8628</v>
      </c>
      <c r="Q454" s="97">
        <f t="shared" si="31"/>
        <v>124343.71199999998</v>
      </c>
    </row>
    <row r="455" spans="1:17">
      <c r="A455" s="96" t="s">
        <v>899</v>
      </c>
      <c r="B455" s="96" t="s">
        <v>8</v>
      </c>
      <c r="C455" s="111" t="s">
        <v>1661</v>
      </c>
      <c r="D455" s="96" t="s">
        <v>55</v>
      </c>
      <c r="E455" s="111" t="s">
        <v>10</v>
      </c>
      <c r="F455" s="114">
        <v>2887.5</v>
      </c>
      <c r="G455" s="96" t="s">
        <v>285</v>
      </c>
      <c r="H455" s="96" t="s">
        <v>286</v>
      </c>
      <c r="I455" s="96" t="s">
        <v>12</v>
      </c>
      <c r="J455" s="116">
        <v>2019</v>
      </c>
      <c r="K455" s="11">
        <f>IF(D455="SAVE ON ENERGY RETROFIT PROGRAM",IF(VALUE(SUBSTITUTE(G455,"kW",""))=0,'IESO Reported Results'!M455*'NTG Ratio References'!$G$8,0),IF(D455="SAVE ON ENERGY ENERGY MANAGER PROGRAM",IF(VALUE(SUBSTITUTE(G455,"kW",""))=0,'IESO Reported Results'!M455*'NTG Ratio References'!$G$7,0),0))</f>
        <v>0</v>
      </c>
      <c r="L455" s="10">
        <f t="shared" si="28"/>
        <v>6.5</v>
      </c>
      <c r="M455" s="11">
        <f t="shared" si="29"/>
        <v>29861</v>
      </c>
      <c r="N455" s="15">
        <f>IFERROR(VLOOKUP(J455&amp;D455,'NTG Ratio References'!A:F,4,0),1)</f>
        <v>0.84</v>
      </c>
      <c r="O455" s="15">
        <f>IFERROR(VLOOKUP(J455&amp;D455,'NTG Ratio References'!A:F,5,0),1)</f>
        <v>0.81599999999999995</v>
      </c>
      <c r="P455" s="97">
        <f t="shared" si="30"/>
        <v>5.46</v>
      </c>
      <c r="Q455" s="97">
        <f t="shared" si="31"/>
        <v>24366.575999999997</v>
      </c>
    </row>
    <row r="456" spans="1:17">
      <c r="A456" s="96" t="s">
        <v>900</v>
      </c>
      <c r="B456" s="96" t="s">
        <v>8</v>
      </c>
      <c r="C456" s="111" t="s">
        <v>1661</v>
      </c>
      <c r="D456" s="96" t="s">
        <v>55</v>
      </c>
      <c r="E456" s="111" t="s">
        <v>10</v>
      </c>
      <c r="F456" s="114">
        <v>3810</v>
      </c>
      <c r="G456" s="96" t="s">
        <v>901</v>
      </c>
      <c r="H456" s="96" t="s">
        <v>902</v>
      </c>
      <c r="I456" s="96" t="s">
        <v>12</v>
      </c>
      <c r="J456" s="116">
        <v>2019</v>
      </c>
      <c r="K456" s="11">
        <f>IF(D456="SAVE ON ENERGY RETROFIT PROGRAM",IF(VALUE(SUBSTITUTE(G456,"kW",""))=0,'IESO Reported Results'!M456*'NTG Ratio References'!$G$8,0),IF(D456="SAVE ON ENERGY ENERGY MANAGER PROGRAM",IF(VALUE(SUBSTITUTE(G456,"kW",""))=0,'IESO Reported Results'!M456*'NTG Ratio References'!$G$7,0),0))</f>
        <v>0</v>
      </c>
      <c r="L456" s="10">
        <f t="shared" si="28"/>
        <v>8.4</v>
      </c>
      <c r="M456" s="11">
        <f t="shared" si="29"/>
        <v>41170</v>
      </c>
      <c r="N456" s="15">
        <f>IFERROR(VLOOKUP(J456&amp;D456,'NTG Ratio References'!A:F,4,0),1)</f>
        <v>0.84</v>
      </c>
      <c r="O456" s="15">
        <f>IFERROR(VLOOKUP(J456&amp;D456,'NTG Ratio References'!A:F,5,0),1)</f>
        <v>0.81599999999999995</v>
      </c>
      <c r="P456" s="97">
        <f t="shared" si="30"/>
        <v>7.056</v>
      </c>
      <c r="Q456" s="97">
        <f t="shared" si="31"/>
        <v>33594.720000000001</v>
      </c>
    </row>
    <row r="457" spans="1:17">
      <c r="A457" s="96" t="s">
        <v>903</v>
      </c>
      <c r="B457" s="96" t="s">
        <v>8</v>
      </c>
      <c r="C457" s="111" t="s">
        <v>1661</v>
      </c>
      <c r="D457" s="96" t="s">
        <v>55</v>
      </c>
      <c r="E457" s="111" t="s">
        <v>10</v>
      </c>
      <c r="F457" s="114">
        <v>1072.2</v>
      </c>
      <c r="G457" s="96" t="s">
        <v>17</v>
      </c>
      <c r="H457" s="96" t="s">
        <v>904</v>
      </c>
      <c r="I457" s="96" t="s">
        <v>12</v>
      </c>
      <c r="J457" s="116">
        <v>2019</v>
      </c>
      <c r="K457" s="11">
        <f>IF(D457="SAVE ON ENERGY RETROFIT PROGRAM",IF(VALUE(SUBSTITUTE(G457,"kW",""))=0,'IESO Reported Results'!M457*'NTG Ratio References'!$G$8,0),IF(D457="SAVE ON ENERGY ENERGY MANAGER PROGRAM",IF(VALUE(SUBSTITUTE(G457,"kW",""))=0,'IESO Reported Results'!M457*'NTG Ratio References'!$G$7,0),0))</f>
        <v>3.5706603649047435</v>
      </c>
      <c r="L457" s="10">
        <f t="shared" si="28"/>
        <v>3.5706603649047435</v>
      </c>
      <c r="M457" s="11">
        <f t="shared" si="29"/>
        <v>21444</v>
      </c>
      <c r="N457" s="15">
        <f>IFERROR(VLOOKUP(J457&amp;D457,'NTG Ratio References'!A:F,4,0),1)</f>
        <v>0.84</v>
      </c>
      <c r="O457" s="15">
        <f>IFERROR(VLOOKUP(J457&amp;D457,'NTG Ratio References'!A:F,5,0),1)</f>
        <v>0.81599999999999995</v>
      </c>
      <c r="P457" s="97">
        <f t="shared" si="30"/>
        <v>2.9993547065199846</v>
      </c>
      <c r="Q457" s="97">
        <f t="shared" si="31"/>
        <v>17498.304</v>
      </c>
    </row>
    <row r="458" spans="1:17">
      <c r="A458" s="111" t="s">
        <v>1782</v>
      </c>
      <c r="B458" s="111" t="s">
        <v>8</v>
      </c>
      <c r="C458" s="111" t="s">
        <v>1661</v>
      </c>
      <c r="D458" s="96" t="s">
        <v>55</v>
      </c>
      <c r="E458" s="111" t="s">
        <v>10</v>
      </c>
      <c r="F458" s="114">
        <v>0</v>
      </c>
      <c r="G458" s="96" t="s">
        <v>17</v>
      </c>
      <c r="H458" s="96" t="s">
        <v>15</v>
      </c>
      <c r="I458" s="96" t="s">
        <v>12</v>
      </c>
      <c r="J458" s="116">
        <v>2019</v>
      </c>
      <c r="K458" s="11">
        <f>IF(D458="SAVE ON ENERGY RETROFIT PROGRAM",IF(VALUE(SUBSTITUTE(G458,"kW",""))=0,'IESO Reported Results'!M458*'NTG Ratio References'!$G$8,0),IF(D458="SAVE ON ENERGY ENERGY MANAGER PROGRAM",IF(VALUE(SUBSTITUTE(G458,"kW",""))=0,'IESO Reported Results'!M458*'NTG Ratio References'!$G$7,0),0))</f>
        <v>0</v>
      </c>
      <c r="L458" s="10">
        <f t="shared" si="28"/>
        <v>0</v>
      </c>
      <c r="M458" s="11">
        <f t="shared" si="29"/>
        <v>0</v>
      </c>
      <c r="N458" s="15">
        <f>IFERROR(VLOOKUP(J458&amp;D458,'NTG Ratio References'!A:F,4,0),1)</f>
        <v>0.84</v>
      </c>
      <c r="O458" s="15">
        <f>IFERROR(VLOOKUP(J458&amp;D458,'NTG Ratio References'!A:F,5,0),1)</f>
        <v>0.81599999999999995</v>
      </c>
      <c r="P458" s="97">
        <f t="shared" si="30"/>
        <v>0</v>
      </c>
      <c r="Q458" s="97">
        <f t="shared" si="31"/>
        <v>0</v>
      </c>
    </row>
    <row r="459" spans="1:17">
      <c r="A459" s="96" t="s">
        <v>905</v>
      </c>
      <c r="B459" s="96" t="s">
        <v>8</v>
      </c>
      <c r="C459" s="111" t="s">
        <v>1661</v>
      </c>
      <c r="D459" s="96" t="s">
        <v>55</v>
      </c>
      <c r="E459" s="111" t="s">
        <v>10</v>
      </c>
      <c r="F459" s="114">
        <v>2870</v>
      </c>
      <c r="G459" s="96" t="s">
        <v>17</v>
      </c>
      <c r="H459" s="96" t="s">
        <v>15</v>
      </c>
      <c r="I459" s="96" t="s">
        <v>12</v>
      </c>
      <c r="J459" s="116">
        <v>2019</v>
      </c>
      <c r="K459" s="11">
        <f>IF(D459="SAVE ON ENERGY RETROFIT PROGRAM",IF(VALUE(SUBSTITUTE(G459,"kW",""))=0,'IESO Reported Results'!M459*'NTG Ratio References'!$G$8,0),IF(D459="SAVE ON ENERGY ENERGY MANAGER PROGRAM",IF(VALUE(SUBSTITUTE(G459,"kW",""))=0,'IESO Reported Results'!M459*'NTG Ratio References'!$G$7,0),0))</f>
        <v>0</v>
      </c>
      <c r="L459" s="10">
        <f t="shared" si="28"/>
        <v>0</v>
      </c>
      <c r="M459" s="11">
        <f t="shared" si="29"/>
        <v>0</v>
      </c>
      <c r="N459" s="15">
        <f>IFERROR(VLOOKUP(J459&amp;D459,'NTG Ratio References'!A:F,4,0),1)</f>
        <v>0.84</v>
      </c>
      <c r="O459" s="15">
        <f>IFERROR(VLOOKUP(J459&amp;D459,'NTG Ratio References'!A:F,5,0),1)</f>
        <v>0.81599999999999995</v>
      </c>
      <c r="P459" s="97">
        <f t="shared" si="30"/>
        <v>0</v>
      </c>
      <c r="Q459" s="97">
        <f t="shared" si="31"/>
        <v>0</v>
      </c>
    </row>
    <row r="460" spans="1:17">
      <c r="A460" s="96" t="s">
        <v>906</v>
      </c>
      <c r="B460" s="96" t="s">
        <v>8</v>
      </c>
      <c r="C460" s="111" t="s">
        <v>1661</v>
      </c>
      <c r="D460" s="96" t="s">
        <v>55</v>
      </c>
      <c r="E460" s="111" t="s">
        <v>463</v>
      </c>
      <c r="F460" s="114">
        <v>4510.6000000000004</v>
      </c>
      <c r="G460" s="96" t="s">
        <v>17</v>
      </c>
      <c r="H460" s="96" t="s">
        <v>907</v>
      </c>
      <c r="I460" s="96" t="s">
        <v>12</v>
      </c>
      <c r="J460" s="116">
        <v>2021</v>
      </c>
      <c r="K460" s="11">
        <f>IF(D460="SAVE ON ENERGY RETROFIT PROGRAM",IF(VALUE(SUBSTITUTE(G460,"kW",""))=0,'IESO Reported Results'!M460*'NTG Ratio References'!$G$8,0),IF(D460="SAVE ON ENERGY ENERGY MANAGER PROGRAM",IF(VALUE(SUBSTITUTE(G460,"kW",""))=0,'IESO Reported Results'!M460*'NTG Ratio References'!$G$7,0),0))</f>
        <v>7.5106419706861294</v>
      </c>
      <c r="L460" s="10">
        <f t="shared" si="28"/>
        <v>7.5106419706861294</v>
      </c>
      <c r="M460" s="11">
        <f t="shared" si="29"/>
        <v>45106</v>
      </c>
      <c r="N460" s="15">
        <f>IFERROR(VLOOKUP(J460&amp;D460,'NTG Ratio References'!A:F,4,0),1)</f>
        <v>0.81599999999999995</v>
      </c>
      <c r="O460" s="15">
        <f>IFERROR(VLOOKUP(J460&amp;D460,'NTG Ratio References'!A:F,5,0),1)</f>
        <v>0.84</v>
      </c>
      <c r="P460" s="97">
        <f t="shared" si="30"/>
        <v>6.1286838480798815</v>
      </c>
      <c r="Q460" s="97">
        <f t="shared" si="31"/>
        <v>37889.040000000001</v>
      </c>
    </row>
    <row r="461" spans="1:17">
      <c r="A461" s="96" t="s">
        <v>908</v>
      </c>
      <c r="B461" s="96" t="s">
        <v>8</v>
      </c>
      <c r="C461" s="111" t="s">
        <v>1661</v>
      </c>
      <c r="D461" s="96" t="s">
        <v>55</v>
      </c>
      <c r="E461" s="111" t="s">
        <v>10</v>
      </c>
      <c r="F461" s="114">
        <v>1085</v>
      </c>
      <c r="G461" s="96" t="s">
        <v>291</v>
      </c>
      <c r="H461" s="96" t="s">
        <v>909</v>
      </c>
      <c r="I461" s="96" t="s">
        <v>12</v>
      </c>
      <c r="J461" s="116">
        <v>2019</v>
      </c>
      <c r="K461" s="11">
        <f>IF(D461="SAVE ON ENERGY RETROFIT PROGRAM",IF(VALUE(SUBSTITUTE(G461,"kW",""))=0,'IESO Reported Results'!M461*'NTG Ratio References'!$G$8,0),IF(D461="SAVE ON ENERGY ENERGY MANAGER PROGRAM",IF(VALUE(SUBSTITUTE(G461,"kW",""))=0,'IESO Reported Results'!M461*'NTG Ratio References'!$G$7,0),0))</f>
        <v>0</v>
      </c>
      <c r="L461" s="10">
        <f t="shared" si="28"/>
        <v>0.68</v>
      </c>
      <c r="M461" s="11">
        <f t="shared" si="29"/>
        <v>3129</v>
      </c>
      <c r="N461" s="15">
        <f>IFERROR(VLOOKUP(J461&amp;D461,'NTG Ratio References'!A:F,4,0),1)</f>
        <v>0.84</v>
      </c>
      <c r="O461" s="15">
        <f>IFERROR(VLOOKUP(J461&amp;D461,'NTG Ratio References'!A:F,5,0),1)</f>
        <v>0.81599999999999995</v>
      </c>
      <c r="P461" s="97">
        <f t="shared" si="30"/>
        <v>0.57120000000000004</v>
      </c>
      <c r="Q461" s="97">
        <f t="shared" si="31"/>
        <v>2553.2639999999997</v>
      </c>
    </row>
    <row r="462" spans="1:17">
      <c r="A462" s="96" t="s">
        <v>910</v>
      </c>
      <c r="B462" s="96" t="s">
        <v>8</v>
      </c>
      <c r="C462" s="111" t="s">
        <v>1661</v>
      </c>
      <c r="D462" s="96" t="s">
        <v>55</v>
      </c>
      <c r="E462" s="111" t="s">
        <v>10</v>
      </c>
      <c r="F462" s="114">
        <v>1112.45</v>
      </c>
      <c r="G462" s="96" t="s">
        <v>22</v>
      </c>
      <c r="H462" s="96" t="s">
        <v>911</v>
      </c>
      <c r="I462" s="96" t="s">
        <v>12</v>
      </c>
      <c r="J462" s="116">
        <v>2019</v>
      </c>
      <c r="K462" s="11">
        <f>IF(D462="SAVE ON ENERGY RETROFIT PROGRAM",IF(VALUE(SUBSTITUTE(G462,"kW",""))=0,'IESO Reported Results'!M462*'NTG Ratio References'!$G$8,0),IF(D462="SAVE ON ENERGY ENERGY MANAGER PROGRAM",IF(VALUE(SUBSTITUTE(G462,"kW",""))=0,'IESO Reported Results'!M462*'NTG Ratio References'!$G$7,0),0))</f>
        <v>0</v>
      </c>
      <c r="L462" s="10">
        <f t="shared" si="28"/>
        <v>0.8</v>
      </c>
      <c r="M462" s="11">
        <f t="shared" si="29"/>
        <v>22249</v>
      </c>
      <c r="N462" s="15">
        <f>IFERROR(VLOOKUP(J462&amp;D462,'NTG Ratio References'!A:F,4,0),1)</f>
        <v>0.84</v>
      </c>
      <c r="O462" s="15">
        <f>IFERROR(VLOOKUP(J462&amp;D462,'NTG Ratio References'!A:F,5,0),1)</f>
        <v>0.81599999999999995</v>
      </c>
      <c r="P462" s="97">
        <f t="shared" si="30"/>
        <v>0.67200000000000004</v>
      </c>
      <c r="Q462" s="97">
        <f t="shared" si="31"/>
        <v>18155.183999999997</v>
      </c>
    </row>
    <row r="463" spans="1:17">
      <c r="A463" s="96" t="s">
        <v>912</v>
      </c>
      <c r="B463" s="96" t="s">
        <v>8</v>
      </c>
      <c r="C463" s="111" t="s">
        <v>1662</v>
      </c>
      <c r="D463" s="96" t="s">
        <v>55</v>
      </c>
      <c r="E463" s="111" t="s">
        <v>10</v>
      </c>
      <c r="F463" s="114">
        <v>3076</v>
      </c>
      <c r="G463" s="96" t="s">
        <v>913</v>
      </c>
      <c r="H463" s="96" t="s">
        <v>914</v>
      </c>
      <c r="I463" s="96" t="s">
        <v>12</v>
      </c>
      <c r="J463" s="116">
        <v>2019</v>
      </c>
      <c r="K463" s="11">
        <f>IF(D463="SAVE ON ENERGY RETROFIT PROGRAM",IF(VALUE(SUBSTITUTE(G463,"kW",""))=0,'IESO Reported Results'!M463*'NTG Ratio References'!$G$8,0),IF(D463="SAVE ON ENERGY ENERGY MANAGER PROGRAM",IF(VALUE(SUBSTITUTE(G463,"kW",""))=0,'IESO Reported Results'!M463*'NTG Ratio References'!$G$7,0),0))</f>
        <v>0</v>
      </c>
      <c r="L463" s="10">
        <f t="shared" si="28"/>
        <v>5.23</v>
      </c>
      <c r="M463" s="11">
        <f t="shared" si="29"/>
        <v>34544</v>
      </c>
      <c r="N463" s="15">
        <f>IFERROR(VLOOKUP(J463&amp;D463,'NTG Ratio References'!A:F,4,0),1)</f>
        <v>0.84</v>
      </c>
      <c r="O463" s="15">
        <f>IFERROR(VLOOKUP(J463&amp;D463,'NTG Ratio References'!A:F,5,0),1)</f>
        <v>0.81599999999999995</v>
      </c>
      <c r="P463" s="97">
        <f t="shared" si="30"/>
        <v>4.3932000000000002</v>
      </c>
      <c r="Q463" s="97">
        <f t="shared" si="31"/>
        <v>28187.903999999999</v>
      </c>
    </row>
    <row r="464" spans="1:17">
      <c r="A464" s="96" t="s">
        <v>915</v>
      </c>
      <c r="B464" s="96" t="s">
        <v>8</v>
      </c>
      <c r="C464" s="111" t="s">
        <v>1662</v>
      </c>
      <c r="D464" s="96" t="s">
        <v>55</v>
      </c>
      <c r="E464" s="111" t="s">
        <v>10</v>
      </c>
      <c r="F464" s="114">
        <v>2360</v>
      </c>
      <c r="G464" s="96" t="s">
        <v>224</v>
      </c>
      <c r="H464" s="96" t="s">
        <v>916</v>
      </c>
      <c r="I464" s="96" t="s">
        <v>12</v>
      </c>
      <c r="J464" s="116">
        <v>2019</v>
      </c>
      <c r="K464" s="11">
        <f>IF(D464="SAVE ON ENERGY RETROFIT PROGRAM",IF(VALUE(SUBSTITUTE(G464,"kW",""))=0,'IESO Reported Results'!M464*'NTG Ratio References'!$G$8,0),IF(D464="SAVE ON ENERGY ENERGY MANAGER PROGRAM",IF(VALUE(SUBSTITUTE(G464,"kW",""))=0,'IESO Reported Results'!M464*'NTG Ratio References'!$G$7,0),0))</f>
        <v>0</v>
      </c>
      <c r="L464" s="10">
        <f t="shared" si="28"/>
        <v>5.9</v>
      </c>
      <c r="M464" s="11">
        <f t="shared" si="29"/>
        <v>23743</v>
      </c>
      <c r="N464" s="15">
        <f>IFERROR(VLOOKUP(J464&amp;D464,'NTG Ratio References'!A:F,4,0),1)</f>
        <v>0.84</v>
      </c>
      <c r="O464" s="15">
        <f>IFERROR(VLOOKUP(J464&amp;D464,'NTG Ratio References'!A:F,5,0),1)</f>
        <v>0.81599999999999995</v>
      </c>
      <c r="P464" s="97">
        <f t="shared" si="30"/>
        <v>4.9560000000000004</v>
      </c>
      <c r="Q464" s="97">
        <f t="shared" si="31"/>
        <v>19374.288</v>
      </c>
    </row>
    <row r="465" spans="1:17">
      <c r="A465" s="96" t="s">
        <v>917</v>
      </c>
      <c r="B465" s="96" t="s">
        <v>8</v>
      </c>
      <c r="C465" s="111" t="s">
        <v>1661</v>
      </c>
      <c r="D465" s="96" t="s">
        <v>55</v>
      </c>
      <c r="E465" s="111" t="s">
        <v>10</v>
      </c>
      <c r="F465" s="114">
        <v>3040.75</v>
      </c>
      <c r="G465" s="96" t="s">
        <v>176</v>
      </c>
      <c r="H465" s="96" t="s">
        <v>918</v>
      </c>
      <c r="I465" s="96" t="s">
        <v>12</v>
      </c>
      <c r="J465" s="116">
        <v>2019</v>
      </c>
      <c r="K465" s="11">
        <f>IF(D465="SAVE ON ENERGY RETROFIT PROGRAM",IF(VALUE(SUBSTITUTE(G465,"kW",""))=0,'IESO Reported Results'!M465*'NTG Ratio References'!$G$8,0),IF(D465="SAVE ON ENERGY ENERGY MANAGER PROGRAM",IF(VALUE(SUBSTITUTE(G465,"kW",""))=0,'IESO Reported Results'!M465*'NTG Ratio References'!$G$7,0),0))</f>
        <v>0</v>
      </c>
      <c r="L465" s="10">
        <f t="shared" si="28"/>
        <v>2.2999999999999998</v>
      </c>
      <c r="M465" s="11">
        <f t="shared" si="29"/>
        <v>1385</v>
      </c>
      <c r="N465" s="15">
        <f>IFERROR(VLOOKUP(J465&amp;D465,'NTG Ratio References'!A:F,4,0),1)</f>
        <v>0.84</v>
      </c>
      <c r="O465" s="15">
        <f>IFERROR(VLOOKUP(J465&amp;D465,'NTG Ratio References'!A:F,5,0),1)</f>
        <v>0.81599999999999995</v>
      </c>
      <c r="P465" s="97">
        <f t="shared" si="30"/>
        <v>1.9319999999999997</v>
      </c>
      <c r="Q465" s="97">
        <f t="shared" si="31"/>
        <v>1130.1599999999999</v>
      </c>
    </row>
    <row r="466" spans="1:17">
      <c r="A466" s="96" t="s">
        <v>919</v>
      </c>
      <c r="B466" s="96" t="s">
        <v>8</v>
      </c>
      <c r="C466" s="111" t="s">
        <v>1662</v>
      </c>
      <c r="D466" s="96" t="s">
        <v>55</v>
      </c>
      <c r="E466" s="111" t="s">
        <v>10</v>
      </c>
      <c r="F466" s="114">
        <v>490</v>
      </c>
      <c r="G466" s="96" t="s">
        <v>162</v>
      </c>
      <c r="H466" s="96" t="s">
        <v>920</v>
      </c>
      <c r="I466" s="96" t="s">
        <v>12</v>
      </c>
      <c r="J466" s="116">
        <v>2019</v>
      </c>
      <c r="K466" s="11">
        <f>IF(D466="SAVE ON ENERGY RETROFIT PROGRAM",IF(VALUE(SUBSTITUTE(G466,"kW",""))=0,'IESO Reported Results'!M466*'NTG Ratio References'!$G$8,0),IF(D466="SAVE ON ENERGY ENERGY MANAGER PROGRAM",IF(VALUE(SUBSTITUTE(G466,"kW",""))=0,'IESO Reported Results'!M466*'NTG Ratio References'!$G$7,0),0))</f>
        <v>0</v>
      </c>
      <c r="L466" s="10">
        <f t="shared" si="28"/>
        <v>0.7</v>
      </c>
      <c r="M466" s="11">
        <f t="shared" si="29"/>
        <v>3216</v>
      </c>
      <c r="N466" s="15">
        <f>IFERROR(VLOOKUP(J466&amp;D466,'NTG Ratio References'!A:F,4,0),1)</f>
        <v>0.84</v>
      </c>
      <c r="O466" s="15">
        <f>IFERROR(VLOOKUP(J466&amp;D466,'NTG Ratio References'!A:F,5,0),1)</f>
        <v>0.81599999999999995</v>
      </c>
      <c r="P466" s="97">
        <f t="shared" si="30"/>
        <v>0.58799999999999997</v>
      </c>
      <c r="Q466" s="97">
        <f t="shared" si="31"/>
        <v>2624.2559999999999</v>
      </c>
    </row>
    <row r="467" spans="1:17">
      <c r="A467" s="96" t="s">
        <v>921</v>
      </c>
      <c r="B467" s="96" t="s">
        <v>8</v>
      </c>
      <c r="C467" s="111" t="s">
        <v>1661</v>
      </c>
      <c r="D467" s="96" t="s">
        <v>55</v>
      </c>
      <c r="E467" s="111" t="s">
        <v>10</v>
      </c>
      <c r="F467" s="114">
        <v>5930</v>
      </c>
      <c r="G467" s="96" t="s">
        <v>922</v>
      </c>
      <c r="H467" s="96" t="s">
        <v>923</v>
      </c>
      <c r="I467" s="96" t="s">
        <v>12</v>
      </c>
      <c r="J467" s="116">
        <v>2019</v>
      </c>
      <c r="K467" s="11">
        <f>IF(D467="SAVE ON ENERGY RETROFIT PROGRAM",IF(VALUE(SUBSTITUTE(G467,"kW",""))=0,'IESO Reported Results'!M467*'NTG Ratio References'!$G$8,0),IF(D467="SAVE ON ENERGY ENERGY MANAGER PROGRAM",IF(VALUE(SUBSTITUTE(G467,"kW",""))=0,'IESO Reported Results'!M467*'NTG Ratio References'!$G$7,0),0))</f>
        <v>0</v>
      </c>
      <c r="L467" s="10">
        <f t="shared" si="28"/>
        <v>13.23</v>
      </c>
      <c r="M467" s="11">
        <f t="shared" si="29"/>
        <v>40773</v>
      </c>
      <c r="N467" s="15">
        <f>IFERROR(VLOOKUP(J467&amp;D467,'NTG Ratio References'!A:F,4,0),1)</f>
        <v>0.84</v>
      </c>
      <c r="O467" s="15">
        <f>IFERROR(VLOOKUP(J467&amp;D467,'NTG Ratio References'!A:F,5,0),1)</f>
        <v>0.81599999999999995</v>
      </c>
      <c r="P467" s="97">
        <f t="shared" si="30"/>
        <v>11.113199999999999</v>
      </c>
      <c r="Q467" s="97">
        <f t="shared" si="31"/>
        <v>33270.767999999996</v>
      </c>
    </row>
    <row r="468" spans="1:17">
      <c r="A468" s="96" t="s">
        <v>924</v>
      </c>
      <c r="B468" s="96" t="s">
        <v>8</v>
      </c>
      <c r="C468" s="111" t="s">
        <v>1661</v>
      </c>
      <c r="D468" s="96" t="s">
        <v>55</v>
      </c>
      <c r="E468" s="111" t="s">
        <v>10</v>
      </c>
      <c r="F468" s="114">
        <v>2240</v>
      </c>
      <c r="G468" s="96" t="s">
        <v>226</v>
      </c>
      <c r="H468" s="96" t="s">
        <v>925</v>
      </c>
      <c r="I468" s="96" t="s">
        <v>12</v>
      </c>
      <c r="J468" s="116">
        <v>2019</v>
      </c>
      <c r="K468" s="11">
        <f>IF(D468="SAVE ON ENERGY RETROFIT PROGRAM",IF(VALUE(SUBSTITUTE(G468,"kW",""))=0,'IESO Reported Results'!M468*'NTG Ratio References'!$G$8,0),IF(D468="SAVE ON ENERGY ENERGY MANAGER PROGRAM",IF(VALUE(SUBSTITUTE(G468,"kW",""))=0,'IESO Reported Results'!M468*'NTG Ratio References'!$G$7,0),0))</f>
        <v>0</v>
      </c>
      <c r="L468" s="10">
        <f t="shared" si="28"/>
        <v>5.6</v>
      </c>
      <c r="M468" s="11">
        <f t="shared" si="29"/>
        <v>20448</v>
      </c>
      <c r="N468" s="15">
        <f>IFERROR(VLOOKUP(J468&amp;D468,'NTG Ratio References'!A:F,4,0),1)</f>
        <v>0.84</v>
      </c>
      <c r="O468" s="15">
        <f>IFERROR(VLOOKUP(J468&amp;D468,'NTG Ratio References'!A:F,5,0),1)</f>
        <v>0.81599999999999995</v>
      </c>
      <c r="P468" s="97">
        <f t="shared" si="30"/>
        <v>4.7039999999999997</v>
      </c>
      <c r="Q468" s="97">
        <f t="shared" si="31"/>
        <v>16685.567999999999</v>
      </c>
    </row>
    <row r="469" spans="1:17">
      <c r="A469" s="96" t="s">
        <v>926</v>
      </c>
      <c r="B469" s="96" t="s">
        <v>8</v>
      </c>
      <c r="C469" s="111" t="s">
        <v>1663</v>
      </c>
      <c r="D469" s="96" t="s">
        <v>55</v>
      </c>
      <c r="E469" s="111" t="s">
        <v>10</v>
      </c>
      <c r="F469" s="114">
        <v>4440</v>
      </c>
      <c r="G469" s="96" t="s">
        <v>17</v>
      </c>
      <c r="H469" s="96" t="s">
        <v>15</v>
      </c>
      <c r="I469" s="96" t="s">
        <v>12</v>
      </c>
      <c r="J469" s="116">
        <v>2019</v>
      </c>
      <c r="K469" s="11">
        <f>IF(D469="SAVE ON ENERGY RETROFIT PROGRAM",IF(VALUE(SUBSTITUTE(G469,"kW",""))=0,'IESO Reported Results'!M469*'NTG Ratio References'!$G$8,0),IF(D469="SAVE ON ENERGY ENERGY MANAGER PROGRAM",IF(VALUE(SUBSTITUTE(G469,"kW",""))=0,'IESO Reported Results'!M469*'NTG Ratio References'!$G$7,0),0))</f>
        <v>0</v>
      </c>
      <c r="L469" s="10">
        <f t="shared" si="28"/>
        <v>0</v>
      </c>
      <c r="M469" s="11">
        <f t="shared" si="29"/>
        <v>0</v>
      </c>
      <c r="N469" s="15">
        <f>IFERROR(VLOOKUP(J469&amp;D469,'NTG Ratio References'!A:F,4,0),1)</f>
        <v>0.84</v>
      </c>
      <c r="O469" s="15">
        <f>IFERROR(VLOOKUP(J469&amp;D469,'NTG Ratio References'!A:F,5,0),1)</f>
        <v>0.81599999999999995</v>
      </c>
      <c r="P469" s="97">
        <f t="shared" si="30"/>
        <v>0</v>
      </c>
      <c r="Q469" s="97">
        <f t="shared" si="31"/>
        <v>0</v>
      </c>
    </row>
    <row r="470" spans="1:17">
      <c r="A470" s="96" t="s">
        <v>927</v>
      </c>
      <c r="B470" s="96" t="s">
        <v>8</v>
      </c>
      <c r="C470" s="111" t="s">
        <v>1662</v>
      </c>
      <c r="D470" s="96" t="s">
        <v>55</v>
      </c>
      <c r="E470" s="111" t="s">
        <v>10</v>
      </c>
      <c r="F470" s="114">
        <v>5010</v>
      </c>
      <c r="G470" s="96" t="s">
        <v>284</v>
      </c>
      <c r="H470" s="96" t="s">
        <v>928</v>
      </c>
      <c r="I470" s="96" t="s">
        <v>12</v>
      </c>
      <c r="J470" s="116">
        <v>2019</v>
      </c>
      <c r="K470" s="11">
        <f>IF(D470="SAVE ON ENERGY RETROFIT PROGRAM",IF(VALUE(SUBSTITUTE(G470,"kW",""))=0,'IESO Reported Results'!M470*'NTG Ratio References'!$G$8,0),IF(D470="SAVE ON ENERGY ENERGY MANAGER PROGRAM",IF(VALUE(SUBSTITUTE(G470,"kW",""))=0,'IESO Reported Results'!M470*'NTG Ratio References'!$G$7,0),0))</f>
        <v>0</v>
      </c>
      <c r="L470" s="10">
        <f t="shared" si="28"/>
        <v>2.2599999999999998</v>
      </c>
      <c r="M470" s="11">
        <f t="shared" si="29"/>
        <v>25924</v>
      </c>
      <c r="N470" s="15">
        <f>IFERROR(VLOOKUP(J470&amp;D470,'NTG Ratio References'!A:F,4,0),1)</f>
        <v>0.84</v>
      </c>
      <c r="O470" s="15">
        <f>IFERROR(VLOOKUP(J470&amp;D470,'NTG Ratio References'!A:F,5,0),1)</f>
        <v>0.81599999999999995</v>
      </c>
      <c r="P470" s="97">
        <f t="shared" si="30"/>
        <v>1.8983999999999996</v>
      </c>
      <c r="Q470" s="97">
        <f t="shared" si="31"/>
        <v>21153.984</v>
      </c>
    </row>
    <row r="471" spans="1:17">
      <c r="A471" s="96" t="s">
        <v>929</v>
      </c>
      <c r="B471" s="96" t="s">
        <v>8</v>
      </c>
      <c r="C471" s="111" t="s">
        <v>1661</v>
      </c>
      <c r="D471" s="96" t="s">
        <v>55</v>
      </c>
      <c r="E471" s="111" t="s">
        <v>10</v>
      </c>
      <c r="F471" s="114">
        <v>6565</v>
      </c>
      <c r="G471" s="96" t="s">
        <v>930</v>
      </c>
      <c r="H471" s="96" t="s">
        <v>931</v>
      </c>
      <c r="I471" s="96" t="s">
        <v>12</v>
      </c>
      <c r="J471" s="116">
        <v>2019</v>
      </c>
      <c r="K471" s="11">
        <f>IF(D471="SAVE ON ENERGY RETROFIT PROGRAM",IF(VALUE(SUBSTITUTE(G471,"kW",""))=0,'IESO Reported Results'!M471*'NTG Ratio References'!$G$8,0),IF(D471="SAVE ON ENERGY ENERGY MANAGER PROGRAM",IF(VALUE(SUBSTITUTE(G471,"kW",""))=0,'IESO Reported Results'!M471*'NTG Ratio References'!$G$7,0),0))</f>
        <v>0</v>
      </c>
      <c r="L471" s="10">
        <f t="shared" si="28"/>
        <v>15.04</v>
      </c>
      <c r="M471" s="11">
        <f t="shared" si="29"/>
        <v>63484</v>
      </c>
      <c r="N471" s="15">
        <f>IFERROR(VLOOKUP(J471&amp;D471,'NTG Ratio References'!A:F,4,0),1)</f>
        <v>0.84</v>
      </c>
      <c r="O471" s="15">
        <f>IFERROR(VLOOKUP(J471&amp;D471,'NTG Ratio References'!A:F,5,0),1)</f>
        <v>0.81599999999999995</v>
      </c>
      <c r="P471" s="97">
        <f t="shared" si="30"/>
        <v>12.633599999999999</v>
      </c>
      <c r="Q471" s="97">
        <f t="shared" si="31"/>
        <v>51802.943999999996</v>
      </c>
    </row>
    <row r="472" spans="1:17">
      <c r="A472" s="96" t="s">
        <v>932</v>
      </c>
      <c r="B472" s="96" t="s">
        <v>8</v>
      </c>
      <c r="C472" s="111" t="s">
        <v>1661</v>
      </c>
      <c r="D472" s="96" t="s">
        <v>55</v>
      </c>
      <c r="E472" s="111" t="s">
        <v>10</v>
      </c>
      <c r="F472" s="114">
        <v>905.48</v>
      </c>
      <c r="G472" s="96" t="s">
        <v>291</v>
      </c>
      <c r="H472" s="96" t="s">
        <v>933</v>
      </c>
      <c r="I472" s="96" t="s">
        <v>12</v>
      </c>
      <c r="J472" s="116">
        <v>2019</v>
      </c>
      <c r="K472" s="11">
        <f>IF(D472="SAVE ON ENERGY RETROFIT PROGRAM",IF(VALUE(SUBSTITUTE(G472,"kW",""))=0,'IESO Reported Results'!M472*'NTG Ratio References'!$G$8,0),IF(D472="SAVE ON ENERGY ENERGY MANAGER PROGRAM",IF(VALUE(SUBSTITUTE(G472,"kW",""))=0,'IESO Reported Results'!M472*'NTG Ratio References'!$G$7,0),0))</f>
        <v>0</v>
      </c>
      <c r="L472" s="10">
        <f t="shared" si="28"/>
        <v>0.68</v>
      </c>
      <c r="M472" s="11">
        <f t="shared" si="29"/>
        <v>679</v>
      </c>
      <c r="N472" s="15">
        <f>IFERROR(VLOOKUP(J472&amp;D472,'NTG Ratio References'!A:F,4,0),1)</f>
        <v>0.84</v>
      </c>
      <c r="O472" s="15">
        <f>IFERROR(VLOOKUP(J472&amp;D472,'NTG Ratio References'!A:F,5,0),1)</f>
        <v>0.81599999999999995</v>
      </c>
      <c r="P472" s="97">
        <f t="shared" si="30"/>
        <v>0.57120000000000004</v>
      </c>
      <c r="Q472" s="97">
        <f t="shared" si="31"/>
        <v>554.06399999999996</v>
      </c>
    </row>
    <row r="473" spans="1:17">
      <c r="A473" s="111" t="s">
        <v>1783</v>
      </c>
      <c r="B473" s="111" t="s">
        <v>8</v>
      </c>
      <c r="C473" s="111" t="s">
        <v>1661</v>
      </c>
      <c r="D473" s="96" t="s">
        <v>55</v>
      </c>
      <c r="E473" s="111" t="s">
        <v>39</v>
      </c>
      <c r="F473" s="114">
        <v>13799.3</v>
      </c>
      <c r="G473" s="96" t="s">
        <v>1803</v>
      </c>
      <c r="H473" s="96" t="s">
        <v>1804</v>
      </c>
      <c r="I473" s="96" t="s">
        <v>12</v>
      </c>
      <c r="J473" s="116">
        <v>2019</v>
      </c>
      <c r="K473" s="11">
        <f>IF(D473="SAVE ON ENERGY RETROFIT PROGRAM",IF(VALUE(SUBSTITUTE(G473,"kW",""))=0,'IESO Reported Results'!M473*'NTG Ratio References'!$G$8,0),IF(D473="SAVE ON ENERGY ENERGY MANAGER PROGRAM",IF(VALUE(SUBSTITUTE(G473,"kW",""))=0,'IESO Reported Results'!M473*'NTG Ratio References'!$G$7,0),0))</f>
        <v>0</v>
      </c>
      <c r="L473" s="10">
        <f t="shared" si="28"/>
        <v>8.74</v>
      </c>
      <c r="M473" s="11">
        <f t="shared" si="29"/>
        <v>5596</v>
      </c>
      <c r="N473" s="15">
        <f>IFERROR(VLOOKUP(J473&amp;D473,'NTG Ratio References'!A:F,4,0),1)</f>
        <v>0.84</v>
      </c>
      <c r="O473" s="15">
        <f>IFERROR(VLOOKUP(J473&amp;D473,'NTG Ratio References'!A:F,5,0),1)</f>
        <v>0.81599999999999995</v>
      </c>
      <c r="P473" s="97">
        <f t="shared" si="30"/>
        <v>7.3415999999999997</v>
      </c>
      <c r="Q473" s="97">
        <f t="shared" si="31"/>
        <v>4566.3359999999993</v>
      </c>
    </row>
    <row r="474" spans="1:17">
      <c r="A474" s="96" t="s">
        <v>934</v>
      </c>
      <c r="B474" s="96" t="s">
        <v>8</v>
      </c>
      <c r="C474" s="111" t="s">
        <v>1661</v>
      </c>
      <c r="D474" s="96" t="s">
        <v>55</v>
      </c>
      <c r="E474" s="111" t="s">
        <v>10</v>
      </c>
      <c r="F474" s="114">
        <v>786</v>
      </c>
      <c r="G474" s="96" t="s">
        <v>935</v>
      </c>
      <c r="H474" s="96" t="s">
        <v>936</v>
      </c>
      <c r="I474" s="96" t="s">
        <v>12</v>
      </c>
      <c r="J474" s="116">
        <v>2019</v>
      </c>
      <c r="K474" s="11">
        <f>IF(D474="SAVE ON ENERGY RETROFIT PROGRAM",IF(VALUE(SUBSTITUTE(G474,"kW",""))=0,'IESO Reported Results'!M474*'NTG Ratio References'!$G$8,0),IF(D474="SAVE ON ENERGY ENERGY MANAGER PROGRAM",IF(VALUE(SUBSTITUTE(G474,"kW",""))=0,'IESO Reported Results'!M474*'NTG Ratio References'!$G$7,0),0))</f>
        <v>0</v>
      </c>
      <c r="L474" s="10">
        <f t="shared" si="28"/>
        <v>0.57999999999999996</v>
      </c>
      <c r="M474" s="11">
        <f t="shared" si="29"/>
        <v>2673</v>
      </c>
      <c r="N474" s="15">
        <f>IFERROR(VLOOKUP(J474&amp;D474,'NTG Ratio References'!A:F,4,0),1)</f>
        <v>0.84</v>
      </c>
      <c r="O474" s="15">
        <f>IFERROR(VLOOKUP(J474&amp;D474,'NTG Ratio References'!A:F,5,0),1)</f>
        <v>0.81599999999999995</v>
      </c>
      <c r="P474" s="97">
        <f t="shared" si="30"/>
        <v>0.48719999999999997</v>
      </c>
      <c r="Q474" s="97">
        <f t="shared" si="31"/>
        <v>2181.1679999999997</v>
      </c>
    </row>
    <row r="475" spans="1:17">
      <c r="A475" s="96" t="s">
        <v>937</v>
      </c>
      <c r="B475" s="96" t="s">
        <v>8</v>
      </c>
      <c r="C475" s="111" t="s">
        <v>1661</v>
      </c>
      <c r="D475" s="96" t="s">
        <v>55</v>
      </c>
      <c r="E475" s="111" t="s">
        <v>10</v>
      </c>
      <c r="F475" s="114">
        <v>2560</v>
      </c>
      <c r="G475" s="96" t="s">
        <v>938</v>
      </c>
      <c r="H475" s="96" t="s">
        <v>939</v>
      </c>
      <c r="I475" s="96" t="s">
        <v>12</v>
      </c>
      <c r="J475" s="116">
        <v>2019</v>
      </c>
      <c r="K475" s="11">
        <f>IF(D475="SAVE ON ENERGY RETROFIT PROGRAM",IF(VALUE(SUBSTITUTE(G475,"kW",""))=0,'IESO Reported Results'!M475*'NTG Ratio References'!$G$8,0),IF(D475="SAVE ON ENERGY ENERGY MANAGER PROGRAM",IF(VALUE(SUBSTITUTE(G475,"kW",""))=0,'IESO Reported Results'!M475*'NTG Ratio References'!$G$7,0),0))</f>
        <v>0</v>
      </c>
      <c r="L475" s="10">
        <f t="shared" ref="L475:L538" si="32">VALUE(SUBSTITUTE(G475,"kW",""))+K475</f>
        <v>6.4</v>
      </c>
      <c r="M475" s="11">
        <f t="shared" ref="M475:M538" si="33">VALUE(SUBSTITUTE(H475,"kWh",""))</f>
        <v>21371</v>
      </c>
      <c r="N475" s="15">
        <f>IFERROR(VLOOKUP(J475&amp;D475,'NTG Ratio References'!A:F,4,0),1)</f>
        <v>0.84</v>
      </c>
      <c r="O475" s="15">
        <f>IFERROR(VLOOKUP(J475&amp;D475,'NTG Ratio References'!A:F,5,0),1)</f>
        <v>0.81599999999999995</v>
      </c>
      <c r="P475" s="97">
        <f t="shared" ref="P475:P538" si="34">N475*L475</f>
        <v>5.3760000000000003</v>
      </c>
      <c r="Q475" s="97">
        <f t="shared" ref="Q475:Q538" si="35">O475*M475</f>
        <v>17438.735999999997</v>
      </c>
    </row>
    <row r="476" spans="1:17">
      <c r="A476" s="96" t="s">
        <v>940</v>
      </c>
      <c r="B476" s="96" t="s">
        <v>8</v>
      </c>
      <c r="C476" s="111" t="s">
        <v>1662</v>
      </c>
      <c r="D476" s="96" t="s">
        <v>55</v>
      </c>
      <c r="E476" s="111" t="s">
        <v>10</v>
      </c>
      <c r="F476" s="114">
        <v>620</v>
      </c>
      <c r="G476" s="96" t="s">
        <v>190</v>
      </c>
      <c r="H476" s="96" t="s">
        <v>941</v>
      </c>
      <c r="I476" s="96" t="s">
        <v>12</v>
      </c>
      <c r="J476" s="116">
        <v>2019</v>
      </c>
      <c r="K476" s="11">
        <f>IF(D476="SAVE ON ENERGY RETROFIT PROGRAM",IF(VALUE(SUBSTITUTE(G476,"kW",""))=0,'IESO Reported Results'!M476*'NTG Ratio References'!$G$8,0),IF(D476="SAVE ON ENERGY ENERGY MANAGER PROGRAM",IF(VALUE(SUBSTITUTE(G476,"kW",""))=0,'IESO Reported Results'!M476*'NTG Ratio References'!$G$7,0),0))</f>
        <v>0</v>
      </c>
      <c r="L476" s="10">
        <f t="shared" si="32"/>
        <v>0.5</v>
      </c>
      <c r="M476" s="11">
        <f t="shared" si="33"/>
        <v>12400</v>
      </c>
      <c r="N476" s="15">
        <f>IFERROR(VLOOKUP(J476&amp;D476,'NTG Ratio References'!A:F,4,0),1)</f>
        <v>0.84</v>
      </c>
      <c r="O476" s="15">
        <f>IFERROR(VLOOKUP(J476&amp;D476,'NTG Ratio References'!A:F,5,0),1)</f>
        <v>0.81599999999999995</v>
      </c>
      <c r="P476" s="97">
        <f t="shared" si="34"/>
        <v>0.42</v>
      </c>
      <c r="Q476" s="97">
        <f t="shared" si="35"/>
        <v>10118.4</v>
      </c>
    </row>
    <row r="477" spans="1:17">
      <c r="A477" s="96" t="s">
        <v>942</v>
      </c>
      <c r="B477" s="96" t="s">
        <v>8</v>
      </c>
      <c r="C477" s="111" t="s">
        <v>1662</v>
      </c>
      <c r="D477" s="96" t="s">
        <v>55</v>
      </c>
      <c r="E477" s="111" t="s">
        <v>10</v>
      </c>
      <c r="F477" s="114">
        <v>1341.6</v>
      </c>
      <c r="G477" s="96" t="s">
        <v>886</v>
      </c>
      <c r="H477" s="96" t="s">
        <v>943</v>
      </c>
      <c r="I477" s="96" t="s">
        <v>12</v>
      </c>
      <c r="J477" s="116">
        <v>2019</v>
      </c>
      <c r="K477" s="11">
        <f>IF(D477="SAVE ON ENERGY RETROFIT PROGRAM",IF(VALUE(SUBSTITUTE(G477,"kW",""))=0,'IESO Reported Results'!M477*'NTG Ratio References'!$G$8,0),IF(D477="SAVE ON ENERGY ENERGY MANAGER PROGRAM",IF(VALUE(SUBSTITUTE(G477,"kW",""))=0,'IESO Reported Results'!M477*'NTG Ratio References'!$G$7,0),0))</f>
        <v>0</v>
      </c>
      <c r="L477" s="10">
        <f t="shared" si="32"/>
        <v>1.68</v>
      </c>
      <c r="M477" s="11">
        <f t="shared" si="33"/>
        <v>6706</v>
      </c>
      <c r="N477" s="15">
        <f>IFERROR(VLOOKUP(J477&amp;D477,'NTG Ratio References'!A:F,4,0),1)</f>
        <v>0.84</v>
      </c>
      <c r="O477" s="15">
        <f>IFERROR(VLOOKUP(J477&amp;D477,'NTG Ratio References'!A:F,5,0),1)</f>
        <v>0.81599999999999995</v>
      </c>
      <c r="P477" s="97">
        <f t="shared" si="34"/>
        <v>1.4111999999999998</v>
      </c>
      <c r="Q477" s="97">
        <f t="shared" si="35"/>
        <v>5472.0959999999995</v>
      </c>
    </row>
    <row r="478" spans="1:17">
      <c r="A478" s="96" t="s">
        <v>944</v>
      </c>
      <c r="B478" s="96" t="s">
        <v>8</v>
      </c>
      <c r="C478" s="111" t="s">
        <v>1663</v>
      </c>
      <c r="D478" s="96" t="s">
        <v>55</v>
      </c>
      <c r="E478" s="111" t="s">
        <v>76</v>
      </c>
      <c r="F478" s="114">
        <v>84798.7</v>
      </c>
      <c r="G478" s="96" t="s">
        <v>17</v>
      </c>
      <c r="H478" s="96" t="s">
        <v>945</v>
      </c>
      <c r="I478" s="96" t="s">
        <v>12</v>
      </c>
      <c r="J478" s="116">
        <v>2019</v>
      </c>
      <c r="K478" s="11">
        <f>IF(D478="SAVE ON ENERGY RETROFIT PROGRAM",IF(VALUE(SUBSTITUTE(G478,"kW",""))=0,'IESO Reported Results'!M478*'NTG Ratio References'!$G$8,0),IF(D478="SAVE ON ENERGY ENERGY MANAGER PROGRAM",IF(VALUE(SUBSTITUTE(G478,"kW",""))=0,'IESO Reported Results'!M478*'NTG Ratio References'!$G$7,0),0))</f>
        <v>141.19910328551012</v>
      </c>
      <c r="L478" s="10">
        <f t="shared" si="32"/>
        <v>141.19910328551012</v>
      </c>
      <c r="M478" s="11">
        <f t="shared" si="33"/>
        <v>847987</v>
      </c>
      <c r="N478" s="15">
        <f>IFERROR(VLOOKUP(J478&amp;D478,'NTG Ratio References'!A:F,4,0),1)</f>
        <v>0.84</v>
      </c>
      <c r="O478" s="15">
        <f>IFERROR(VLOOKUP(J478&amp;D478,'NTG Ratio References'!A:F,5,0),1)</f>
        <v>0.81599999999999995</v>
      </c>
      <c r="P478" s="97">
        <f t="shared" si="34"/>
        <v>118.6072467598285</v>
      </c>
      <c r="Q478" s="97">
        <f t="shared" si="35"/>
        <v>691957.39199999999</v>
      </c>
    </row>
    <row r="479" spans="1:17">
      <c r="A479" s="96" t="s">
        <v>946</v>
      </c>
      <c r="B479" s="96" t="s">
        <v>8</v>
      </c>
      <c r="C479" s="111" t="s">
        <v>1661</v>
      </c>
      <c r="D479" s="96" t="s">
        <v>55</v>
      </c>
      <c r="E479" s="111" t="s">
        <v>10</v>
      </c>
      <c r="F479" s="114">
        <v>1729.5</v>
      </c>
      <c r="G479" s="96" t="s">
        <v>947</v>
      </c>
      <c r="H479" s="96" t="s">
        <v>948</v>
      </c>
      <c r="I479" s="96" t="s">
        <v>12</v>
      </c>
      <c r="J479" s="116">
        <v>2019</v>
      </c>
      <c r="K479" s="11">
        <f>IF(D479="SAVE ON ENERGY RETROFIT PROGRAM",IF(VALUE(SUBSTITUTE(G479,"kW",""))=0,'IESO Reported Results'!M479*'NTG Ratio References'!$G$8,0),IF(D479="SAVE ON ENERGY ENERGY MANAGER PROGRAM",IF(VALUE(SUBSTITUTE(G479,"kW",""))=0,'IESO Reported Results'!M479*'NTG Ratio References'!$G$7,0),0))</f>
        <v>0</v>
      </c>
      <c r="L479" s="10">
        <f t="shared" si="32"/>
        <v>4.5</v>
      </c>
      <c r="M479" s="11">
        <f t="shared" si="33"/>
        <v>16992</v>
      </c>
      <c r="N479" s="15">
        <f>IFERROR(VLOOKUP(J479&amp;D479,'NTG Ratio References'!A:F,4,0),1)</f>
        <v>0.84</v>
      </c>
      <c r="O479" s="15">
        <f>IFERROR(VLOOKUP(J479&amp;D479,'NTG Ratio References'!A:F,5,0),1)</f>
        <v>0.81599999999999995</v>
      </c>
      <c r="P479" s="97">
        <f t="shared" si="34"/>
        <v>3.78</v>
      </c>
      <c r="Q479" s="97">
        <f t="shared" si="35"/>
        <v>13865.472</v>
      </c>
    </row>
    <row r="480" spans="1:17">
      <c r="A480" s="96" t="s">
        <v>949</v>
      </c>
      <c r="B480" s="96" t="s">
        <v>8</v>
      </c>
      <c r="C480" s="111" t="s">
        <v>1661</v>
      </c>
      <c r="D480" s="96" t="s">
        <v>55</v>
      </c>
      <c r="E480" s="111" t="s">
        <v>10</v>
      </c>
      <c r="F480" s="114">
        <v>8221.2000000000007</v>
      </c>
      <c r="G480" s="96" t="s">
        <v>950</v>
      </c>
      <c r="H480" s="96" t="s">
        <v>951</v>
      </c>
      <c r="I480" s="96" t="s">
        <v>12</v>
      </c>
      <c r="J480" s="116">
        <v>2019</v>
      </c>
      <c r="K480" s="11">
        <f>IF(D480="SAVE ON ENERGY RETROFIT PROGRAM",IF(VALUE(SUBSTITUTE(G480,"kW",""))=0,'IESO Reported Results'!M480*'NTG Ratio References'!$G$8,0),IF(D480="SAVE ON ENERGY ENERGY MANAGER PROGRAM",IF(VALUE(SUBSTITUTE(G480,"kW",""))=0,'IESO Reported Results'!M480*'NTG Ratio References'!$G$7,0),0))</f>
        <v>0</v>
      </c>
      <c r="L480" s="10">
        <f t="shared" si="32"/>
        <v>2.54</v>
      </c>
      <c r="M480" s="11">
        <f t="shared" si="33"/>
        <v>28007</v>
      </c>
      <c r="N480" s="15">
        <f>IFERROR(VLOOKUP(J480&amp;D480,'NTG Ratio References'!A:F,4,0),1)</f>
        <v>0.84</v>
      </c>
      <c r="O480" s="15">
        <f>IFERROR(VLOOKUP(J480&amp;D480,'NTG Ratio References'!A:F,5,0),1)</f>
        <v>0.81599999999999995</v>
      </c>
      <c r="P480" s="97">
        <f t="shared" si="34"/>
        <v>2.1335999999999999</v>
      </c>
      <c r="Q480" s="97">
        <f t="shared" si="35"/>
        <v>22853.712</v>
      </c>
    </row>
    <row r="481" spans="1:17">
      <c r="A481" s="96" t="s">
        <v>952</v>
      </c>
      <c r="B481" s="96" t="s">
        <v>8</v>
      </c>
      <c r="C481" s="111" t="s">
        <v>1661</v>
      </c>
      <c r="D481" s="96" t="s">
        <v>55</v>
      </c>
      <c r="E481" s="111" t="s">
        <v>10</v>
      </c>
      <c r="F481" s="114">
        <v>500</v>
      </c>
      <c r="G481" s="96" t="s">
        <v>164</v>
      </c>
      <c r="H481" s="96" t="s">
        <v>590</v>
      </c>
      <c r="I481" s="96" t="s">
        <v>12</v>
      </c>
      <c r="J481" s="116">
        <v>2019</v>
      </c>
      <c r="K481" s="11">
        <f>IF(D481="SAVE ON ENERGY RETROFIT PROGRAM",IF(VALUE(SUBSTITUTE(G481,"kW",""))=0,'IESO Reported Results'!M481*'NTG Ratio References'!$G$8,0),IF(D481="SAVE ON ENERGY ENERGY MANAGER PROGRAM",IF(VALUE(SUBSTITUTE(G481,"kW",""))=0,'IESO Reported Results'!M481*'NTG Ratio References'!$G$7,0),0))</f>
        <v>0</v>
      </c>
      <c r="L481" s="10">
        <f t="shared" si="32"/>
        <v>0.31</v>
      </c>
      <c r="M481" s="11">
        <f t="shared" si="33"/>
        <v>1433</v>
      </c>
      <c r="N481" s="15">
        <f>IFERROR(VLOOKUP(J481&amp;D481,'NTG Ratio References'!A:F,4,0),1)</f>
        <v>0.84</v>
      </c>
      <c r="O481" s="15">
        <f>IFERROR(VLOOKUP(J481&amp;D481,'NTG Ratio References'!A:F,5,0),1)</f>
        <v>0.81599999999999995</v>
      </c>
      <c r="P481" s="97">
        <f t="shared" si="34"/>
        <v>0.26039999999999996</v>
      </c>
      <c r="Q481" s="97">
        <f t="shared" si="35"/>
        <v>1169.328</v>
      </c>
    </row>
    <row r="482" spans="1:17">
      <c r="A482" s="111" t="s">
        <v>1784</v>
      </c>
      <c r="B482" s="111" t="s">
        <v>8</v>
      </c>
      <c r="C482" s="111" t="s">
        <v>1661</v>
      </c>
      <c r="D482" s="96" t="s">
        <v>55</v>
      </c>
      <c r="E482" s="111" t="s">
        <v>49</v>
      </c>
      <c r="F482" s="114">
        <v>7864</v>
      </c>
      <c r="G482" s="96" t="s">
        <v>1805</v>
      </c>
      <c r="H482" s="96" t="s">
        <v>1806</v>
      </c>
      <c r="I482" s="96" t="s">
        <v>12</v>
      </c>
      <c r="J482" s="116">
        <v>2020</v>
      </c>
      <c r="K482" s="11">
        <f>IF(D482="SAVE ON ENERGY RETROFIT PROGRAM",IF(VALUE(SUBSTITUTE(G482,"kW",""))=0,'IESO Reported Results'!M482*'NTG Ratio References'!$G$8,0),IF(D482="SAVE ON ENERGY ENERGY MANAGER PROGRAM",IF(VALUE(SUBSTITUTE(G482,"kW",""))=0,'IESO Reported Results'!M482*'NTG Ratio References'!$G$7,0),0))</f>
        <v>0</v>
      </c>
      <c r="L482" s="10">
        <f t="shared" si="32"/>
        <v>9.83</v>
      </c>
      <c r="M482" s="11">
        <f t="shared" si="33"/>
        <v>68970</v>
      </c>
      <c r="N482" s="15">
        <f>IFERROR(VLOOKUP(J482&amp;D482,'NTG Ratio References'!A:F,4,0),1)</f>
        <v>0.81599999999999995</v>
      </c>
      <c r="O482" s="15">
        <f>IFERROR(VLOOKUP(J482&amp;D482,'NTG Ratio References'!A:F,5,0),1)</f>
        <v>0.84</v>
      </c>
      <c r="P482" s="97">
        <f t="shared" si="34"/>
        <v>8.0212799999999991</v>
      </c>
      <c r="Q482" s="97">
        <f t="shared" si="35"/>
        <v>57934.799999999996</v>
      </c>
    </row>
    <row r="483" spans="1:17">
      <c r="A483" s="96" t="s">
        <v>953</v>
      </c>
      <c r="B483" s="96" t="s">
        <v>8</v>
      </c>
      <c r="C483" s="111" t="s">
        <v>1663</v>
      </c>
      <c r="D483" s="96" t="s">
        <v>55</v>
      </c>
      <c r="E483" s="111" t="s">
        <v>10</v>
      </c>
      <c r="F483" s="114">
        <v>1076.45</v>
      </c>
      <c r="G483" s="96" t="s">
        <v>17</v>
      </c>
      <c r="H483" s="96" t="s">
        <v>954</v>
      </c>
      <c r="I483" s="96" t="s">
        <v>12</v>
      </c>
      <c r="J483" s="116">
        <v>2019</v>
      </c>
      <c r="K483" s="11">
        <f>IF(D483="SAVE ON ENERGY RETROFIT PROGRAM",IF(VALUE(SUBSTITUTE(G483,"kW",""))=0,'IESO Reported Results'!M483*'NTG Ratio References'!$G$8,0),IF(D483="SAVE ON ENERGY ENERGY MANAGER PROGRAM",IF(VALUE(SUBSTITUTE(G483,"kW",""))=0,'IESO Reported Results'!M483*'NTG Ratio References'!$G$7,0),0))</f>
        <v>2.3268237240803433</v>
      </c>
      <c r="L483" s="10">
        <f t="shared" si="32"/>
        <v>2.3268237240803433</v>
      </c>
      <c r="M483" s="11">
        <f t="shared" si="33"/>
        <v>13974</v>
      </c>
      <c r="N483" s="15">
        <f>IFERROR(VLOOKUP(J483&amp;D483,'NTG Ratio References'!A:F,4,0),1)</f>
        <v>0.84</v>
      </c>
      <c r="O483" s="15">
        <f>IFERROR(VLOOKUP(J483&amp;D483,'NTG Ratio References'!A:F,5,0),1)</f>
        <v>0.81599999999999995</v>
      </c>
      <c r="P483" s="97">
        <f t="shared" si="34"/>
        <v>1.9545319282274882</v>
      </c>
      <c r="Q483" s="97">
        <f t="shared" si="35"/>
        <v>11402.784</v>
      </c>
    </row>
    <row r="484" spans="1:17">
      <c r="A484" s="96" t="s">
        <v>955</v>
      </c>
      <c r="B484" s="96" t="s">
        <v>8</v>
      </c>
      <c r="C484" s="111" t="s">
        <v>1661</v>
      </c>
      <c r="D484" s="96" t="s">
        <v>55</v>
      </c>
      <c r="E484" s="111" t="s">
        <v>10</v>
      </c>
      <c r="F484" s="114">
        <v>330</v>
      </c>
      <c r="G484" s="96" t="s">
        <v>17</v>
      </c>
      <c r="H484" s="96" t="s">
        <v>546</v>
      </c>
      <c r="I484" s="96" t="s">
        <v>12</v>
      </c>
      <c r="J484" s="116">
        <v>2019</v>
      </c>
      <c r="K484" s="11">
        <f>IF(D484="SAVE ON ENERGY RETROFIT PROGRAM",IF(VALUE(SUBSTITUTE(G484,"kW",""))=0,'IESO Reported Results'!M484*'NTG Ratio References'!$G$8,0),IF(D484="SAVE ON ENERGY ENERGY MANAGER PROGRAM",IF(VALUE(SUBSTITUTE(G484,"kW",""))=0,'IESO Reported Results'!M484*'NTG Ratio References'!$G$7,0),0))</f>
        <v>0.60843093515024871</v>
      </c>
      <c r="L484" s="10">
        <f t="shared" si="32"/>
        <v>0.60843093515024871</v>
      </c>
      <c r="M484" s="11">
        <f t="shared" si="33"/>
        <v>3654</v>
      </c>
      <c r="N484" s="15">
        <f>IFERROR(VLOOKUP(J484&amp;D484,'NTG Ratio References'!A:F,4,0),1)</f>
        <v>0.84</v>
      </c>
      <c r="O484" s="15">
        <f>IFERROR(VLOOKUP(J484&amp;D484,'NTG Ratio References'!A:F,5,0),1)</f>
        <v>0.81599999999999995</v>
      </c>
      <c r="P484" s="97">
        <f t="shared" si="34"/>
        <v>0.51108198552620887</v>
      </c>
      <c r="Q484" s="97">
        <f t="shared" si="35"/>
        <v>2981.6639999999998</v>
      </c>
    </row>
    <row r="485" spans="1:17">
      <c r="A485" s="96" t="s">
        <v>956</v>
      </c>
      <c r="B485" s="96" t="s">
        <v>8</v>
      </c>
      <c r="C485" s="111" t="s">
        <v>1662</v>
      </c>
      <c r="D485" s="96" t="s">
        <v>55</v>
      </c>
      <c r="E485" s="111" t="s">
        <v>10</v>
      </c>
      <c r="F485" s="114">
        <v>640</v>
      </c>
      <c r="G485" s="96" t="s">
        <v>154</v>
      </c>
      <c r="H485" s="96" t="s">
        <v>957</v>
      </c>
      <c r="I485" s="96" t="s">
        <v>12</v>
      </c>
      <c r="J485" s="116">
        <v>2019</v>
      </c>
      <c r="K485" s="11">
        <f>IF(D485="SAVE ON ENERGY RETROFIT PROGRAM",IF(VALUE(SUBSTITUTE(G485,"kW",""))=0,'IESO Reported Results'!M485*'NTG Ratio References'!$G$8,0),IF(D485="SAVE ON ENERGY ENERGY MANAGER PROGRAM",IF(VALUE(SUBSTITUTE(G485,"kW",""))=0,'IESO Reported Results'!M485*'NTG Ratio References'!$G$7,0),0))</f>
        <v>0</v>
      </c>
      <c r="L485" s="10">
        <f t="shared" si="32"/>
        <v>1.6</v>
      </c>
      <c r="M485" s="11">
        <f t="shared" si="33"/>
        <v>6476</v>
      </c>
      <c r="N485" s="15">
        <f>IFERROR(VLOOKUP(J485&amp;D485,'NTG Ratio References'!A:F,4,0),1)</f>
        <v>0.84</v>
      </c>
      <c r="O485" s="15">
        <f>IFERROR(VLOOKUP(J485&amp;D485,'NTG Ratio References'!A:F,5,0),1)</f>
        <v>0.81599999999999995</v>
      </c>
      <c r="P485" s="97">
        <f t="shared" si="34"/>
        <v>1.3440000000000001</v>
      </c>
      <c r="Q485" s="97">
        <f t="shared" si="35"/>
        <v>5284.4159999999993</v>
      </c>
    </row>
    <row r="486" spans="1:17">
      <c r="A486" s="111" t="s">
        <v>1785</v>
      </c>
      <c r="B486" s="111" t="s">
        <v>8</v>
      </c>
      <c r="C486" s="111" t="s">
        <v>1661</v>
      </c>
      <c r="D486" s="96" t="s">
        <v>55</v>
      </c>
      <c r="E486" s="111" t="s">
        <v>69</v>
      </c>
      <c r="F486" s="114">
        <v>2366</v>
      </c>
      <c r="G486" s="96" t="s">
        <v>1807</v>
      </c>
      <c r="H486" s="96" t="s">
        <v>1808</v>
      </c>
      <c r="I486" s="96" t="s">
        <v>12</v>
      </c>
      <c r="J486" s="116">
        <v>2020</v>
      </c>
      <c r="K486" s="11">
        <f>IF(D486="SAVE ON ENERGY RETROFIT PROGRAM",IF(VALUE(SUBSTITUTE(G486,"kW",""))=0,'IESO Reported Results'!M486*'NTG Ratio References'!$G$8,0),IF(D486="SAVE ON ENERGY ENERGY MANAGER PROGRAM",IF(VALUE(SUBSTITUTE(G486,"kW",""))=0,'IESO Reported Results'!M486*'NTG Ratio References'!$G$7,0),0))</f>
        <v>0</v>
      </c>
      <c r="L486" s="10">
        <f t="shared" si="32"/>
        <v>3.38</v>
      </c>
      <c r="M486" s="11">
        <f t="shared" si="33"/>
        <v>15527</v>
      </c>
      <c r="N486" s="15">
        <f>IFERROR(VLOOKUP(J486&amp;D486,'NTG Ratio References'!A:F,4,0),1)</f>
        <v>0.81599999999999995</v>
      </c>
      <c r="O486" s="15">
        <f>IFERROR(VLOOKUP(J486&amp;D486,'NTG Ratio References'!A:F,5,0),1)</f>
        <v>0.84</v>
      </c>
      <c r="P486" s="97">
        <f t="shared" si="34"/>
        <v>2.7580799999999996</v>
      </c>
      <c r="Q486" s="97">
        <f t="shared" si="35"/>
        <v>13042.68</v>
      </c>
    </row>
    <row r="487" spans="1:17">
      <c r="A487" s="111" t="s">
        <v>1786</v>
      </c>
      <c r="B487" s="111" t="s">
        <v>8</v>
      </c>
      <c r="C487" s="111" t="s">
        <v>1661</v>
      </c>
      <c r="D487" s="96" t="s">
        <v>55</v>
      </c>
      <c r="E487" s="111" t="s">
        <v>958</v>
      </c>
      <c r="F487" s="114">
        <v>1148</v>
      </c>
      <c r="G487" s="96" t="s">
        <v>959</v>
      </c>
      <c r="H487" s="96" t="s">
        <v>1809</v>
      </c>
      <c r="I487" s="96" t="s">
        <v>12</v>
      </c>
      <c r="J487" s="116">
        <v>2020</v>
      </c>
      <c r="K487" s="11">
        <f>IF(D487="SAVE ON ENERGY RETROFIT PROGRAM",IF(VALUE(SUBSTITUTE(G487,"kW",""))=0,'IESO Reported Results'!M487*'NTG Ratio References'!$G$8,0),IF(D487="SAVE ON ENERGY ENERGY MANAGER PROGRAM",IF(VALUE(SUBSTITUTE(G487,"kW",""))=0,'IESO Reported Results'!M487*'NTG Ratio References'!$G$7,0),0))</f>
        <v>0</v>
      </c>
      <c r="L487" s="10">
        <f t="shared" si="32"/>
        <v>1.64</v>
      </c>
      <c r="M487" s="11">
        <f t="shared" si="33"/>
        <v>7534</v>
      </c>
      <c r="N487" s="15">
        <f>IFERROR(VLOOKUP(J487&amp;D487,'NTG Ratio References'!A:F,4,0),1)</f>
        <v>0.81599999999999995</v>
      </c>
      <c r="O487" s="15">
        <f>IFERROR(VLOOKUP(J487&amp;D487,'NTG Ratio References'!A:F,5,0),1)</f>
        <v>0.84</v>
      </c>
      <c r="P487" s="97">
        <f t="shared" si="34"/>
        <v>1.3382399999999999</v>
      </c>
      <c r="Q487" s="97">
        <f t="shared" si="35"/>
        <v>6328.5599999999995</v>
      </c>
    </row>
    <row r="488" spans="1:17">
      <c r="A488" s="96" t="s">
        <v>960</v>
      </c>
      <c r="B488" s="96" t="s">
        <v>8</v>
      </c>
      <c r="C488" s="111" t="s">
        <v>1661</v>
      </c>
      <c r="D488" s="96" t="s">
        <v>55</v>
      </c>
      <c r="E488" s="111" t="s">
        <v>10</v>
      </c>
      <c r="F488" s="114">
        <v>8558.5499999999993</v>
      </c>
      <c r="G488" s="96" t="s">
        <v>961</v>
      </c>
      <c r="H488" s="96" t="s">
        <v>962</v>
      </c>
      <c r="I488" s="96" t="s">
        <v>12</v>
      </c>
      <c r="J488" s="116">
        <v>2019</v>
      </c>
      <c r="K488" s="11">
        <f>IF(D488="SAVE ON ENERGY RETROFIT PROGRAM",IF(VALUE(SUBSTITUTE(G488,"kW",""))=0,'IESO Reported Results'!M488*'NTG Ratio References'!$G$8,0),IF(D488="SAVE ON ENERGY ENERGY MANAGER PROGRAM",IF(VALUE(SUBSTITUTE(G488,"kW",""))=0,'IESO Reported Results'!M488*'NTG Ratio References'!$G$7,0),0))</f>
        <v>0</v>
      </c>
      <c r="L488" s="10">
        <f t="shared" si="32"/>
        <v>21.83</v>
      </c>
      <c r="M488" s="11">
        <f t="shared" si="33"/>
        <v>135347</v>
      </c>
      <c r="N488" s="15">
        <f>IFERROR(VLOOKUP(J488&amp;D488,'NTG Ratio References'!A:F,4,0),1)</f>
        <v>0.84</v>
      </c>
      <c r="O488" s="15">
        <f>IFERROR(VLOOKUP(J488&amp;D488,'NTG Ratio References'!A:F,5,0),1)</f>
        <v>0.81599999999999995</v>
      </c>
      <c r="P488" s="97">
        <f t="shared" si="34"/>
        <v>18.337199999999999</v>
      </c>
      <c r="Q488" s="97">
        <f t="shared" si="35"/>
        <v>110443.15199999999</v>
      </c>
    </row>
    <row r="489" spans="1:17">
      <c r="A489" s="96" t="s">
        <v>963</v>
      </c>
      <c r="B489" s="96" t="s">
        <v>8</v>
      </c>
      <c r="C489" s="111" t="s">
        <v>1663</v>
      </c>
      <c r="D489" s="96" t="s">
        <v>55</v>
      </c>
      <c r="E489" s="111" t="s">
        <v>10</v>
      </c>
      <c r="F489" s="114">
        <v>3370</v>
      </c>
      <c r="G489" s="96" t="s">
        <v>17</v>
      </c>
      <c r="H489" s="96" t="s">
        <v>15</v>
      </c>
      <c r="I489" s="96" t="s">
        <v>12</v>
      </c>
      <c r="J489" s="116">
        <v>2019</v>
      </c>
      <c r="K489" s="11">
        <f>IF(D489="SAVE ON ENERGY RETROFIT PROGRAM",IF(VALUE(SUBSTITUTE(G489,"kW",""))=0,'IESO Reported Results'!M489*'NTG Ratio References'!$G$8,0),IF(D489="SAVE ON ENERGY ENERGY MANAGER PROGRAM",IF(VALUE(SUBSTITUTE(G489,"kW",""))=0,'IESO Reported Results'!M489*'NTG Ratio References'!$G$7,0),0))</f>
        <v>0</v>
      </c>
      <c r="L489" s="10">
        <f t="shared" si="32"/>
        <v>0</v>
      </c>
      <c r="M489" s="11">
        <f t="shared" si="33"/>
        <v>0</v>
      </c>
      <c r="N489" s="15">
        <f>IFERROR(VLOOKUP(J489&amp;D489,'NTG Ratio References'!A:F,4,0),1)</f>
        <v>0.84</v>
      </c>
      <c r="O489" s="15">
        <f>IFERROR(VLOOKUP(J489&amp;D489,'NTG Ratio References'!A:F,5,0),1)</f>
        <v>0.81599999999999995</v>
      </c>
      <c r="P489" s="97">
        <f t="shared" si="34"/>
        <v>0</v>
      </c>
      <c r="Q489" s="97">
        <f t="shared" si="35"/>
        <v>0</v>
      </c>
    </row>
    <row r="490" spans="1:17">
      <c r="A490" s="96" t="s">
        <v>964</v>
      </c>
      <c r="B490" s="96" t="s">
        <v>8</v>
      </c>
      <c r="C490" s="111" t="s">
        <v>1662</v>
      </c>
      <c r="D490" s="96" t="s">
        <v>55</v>
      </c>
      <c r="E490" s="111" t="s">
        <v>10</v>
      </c>
      <c r="F490" s="114">
        <v>1372</v>
      </c>
      <c r="G490" s="96" t="s">
        <v>223</v>
      </c>
      <c r="H490" s="96" t="s">
        <v>965</v>
      </c>
      <c r="I490" s="96" t="s">
        <v>12</v>
      </c>
      <c r="J490" s="116">
        <v>2019</v>
      </c>
      <c r="K490" s="11">
        <f>IF(D490="SAVE ON ENERGY RETROFIT PROGRAM",IF(VALUE(SUBSTITUTE(G490,"kW",""))=0,'IESO Reported Results'!M490*'NTG Ratio References'!$G$8,0),IF(D490="SAVE ON ENERGY ENERGY MANAGER PROGRAM",IF(VALUE(SUBSTITUTE(G490,"kW",""))=0,'IESO Reported Results'!M490*'NTG Ratio References'!$G$7,0),0))</f>
        <v>0</v>
      </c>
      <c r="L490" s="10">
        <f t="shared" si="32"/>
        <v>1.72</v>
      </c>
      <c r="M490" s="11">
        <f t="shared" si="33"/>
        <v>9419</v>
      </c>
      <c r="N490" s="15">
        <f>IFERROR(VLOOKUP(J490&amp;D490,'NTG Ratio References'!A:F,4,0),1)</f>
        <v>0.84</v>
      </c>
      <c r="O490" s="15">
        <f>IFERROR(VLOOKUP(J490&amp;D490,'NTG Ratio References'!A:F,5,0),1)</f>
        <v>0.81599999999999995</v>
      </c>
      <c r="P490" s="97">
        <f t="shared" si="34"/>
        <v>1.4447999999999999</v>
      </c>
      <c r="Q490" s="97">
        <f t="shared" si="35"/>
        <v>7685.9039999999995</v>
      </c>
    </row>
    <row r="491" spans="1:17">
      <c r="A491" s="96" t="s">
        <v>967</v>
      </c>
      <c r="B491" s="96" t="s">
        <v>8</v>
      </c>
      <c r="C491" s="111" t="s">
        <v>1661</v>
      </c>
      <c r="D491" s="96" t="s">
        <v>55</v>
      </c>
      <c r="E491" s="111" t="s">
        <v>10</v>
      </c>
      <c r="F491" s="114">
        <v>1240</v>
      </c>
      <c r="G491" s="96" t="s">
        <v>209</v>
      </c>
      <c r="H491" s="96" t="s">
        <v>968</v>
      </c>
      <c r="I491" s="96" t="s">
        <v>12</v>
      </c>
      <c r="J491" s="116">
        <v>2019</v>
      </c>
      <c r="K491" s="11">
        <f>IF(D491="SAVE ON ENERGY RETROFIT PROGRAM",IF(VALUE(SUBSTITUTE(G491,"kW",""))=0,'IESO Reported Results'!M491*'NTG Ratio References'!$G$8,0),IF(D491="SAVE ON ENERGY ENERGY MANAGER PROGRAM",IF(VALUE(SUBSTITUTE(G491,"kW",""))=0,'IESO Reported Results'!M491*'NTG Ratio References'!$G$7,0),0))</f>
        <v>0</v>
      </c>
      <c r="L491" s="10">
        <f t="shared" si="32"/>
        <v>3.1</v>
      </c>
      <c r="M491" s="11">
        <f t="shared" si="33"/>
        <v>10354</v>
      </c>
      <c r="N491" s="15">
        <f>IFERROR(VLOOKUP(J491&amp;D491,'NTG Ratio References'!A:F,4,0),1)</f>
        <v>0.84</v>
      </c>
      <c r="O491" s="15">
        <f>IFERROR(VLOOKUP(J491&amp;D491,'NTG Ratio References'!A:F,5,0),1)</f>
        <v>0.81599999999999995</v>
      </c>
      <c r="P491" s="97">
        <f t="shared" si="34"/>
        <v>2.6040000000000001</v>
      </c>
      <c r="Q491" s="97">
        <f t="shared" si="35"/>
        <v>8448.8639999999996</v>
      </c>
    </row>
    <row r="492" spans="1:17">
      <c r="A492" s="96" t="s">
        <v>969</v>
      </c>
      <c r="B492" s="96" t="s">
        <v>8</v>
      </c>
      <c r="C492" s="111" t="s">
        <v>1661</v>
      </c>
      <c r="D492" s="96" t="s">
        <v>55</v>
      </c>
      <c r="E492" s="111" t="s">
        <v>10</v>
      </c>
      <c r="F492" s="114">
        <v>2600</v>
      </c>
      <c r="G492" s="96" t="s">
        <v>152</v>
      </c>
      <c r="H492" s="96" t="s">
        <v>373</v>
      </c>
      <c r="I492" s="96" t="s">
        <v>12</v>
      </c>
      <c r="J492" s="116">
        <v>2019</v>
      </c>
      <c r="K492" s="11">
        <f>IF(D492="SAVE ON ENERGY RETROFIT PROGRAM",IF(VALUE(SUBSTITUTE(G492,"kW",""))=0,'IESO Reported Results'!M492*'NTG Ratio References'!$G$8,0),IF(D492="SAVE ON ENERGY ENERGY MANAGER PROGRAM",IF(VALUE(SUBSTITUTE(G492,"kW",""))=0,'IESO Reported Results'!M492*'NTG Ratio References'!$G$7,0),0))</f>
        <v>0</v>
      </c>
      <c r="L492" s="10">
        <f t="shared" si="32"/>
        <v>1.62</v>
      </c>
      <c r="M492" s="11">
        <f t="shared" si="33"/>
        <v>7453</v>
      </c>
      <c r="N492" s="15">
        <f>IFERROR(VLOOKUP(J492&amp;D492,'NTG Ratio References'!A:F,4,0),1)</f>
        <v>0.84</v>
      </c>
      <c r="O492" s="15">
        <f>IFERROR(VLOOKUP(J492&amp;D492,'NTG Ratio References'!A:F,5,0),1)</f>
        <v>0.81599999999999995</v>
      </c>
      <c r="P492" s="97">
        <f t="shared" si="34"/>
        <v>1.3608</v>
      </c>
      <c r="Q492" s="97">
        <f t="shared" si="35"/>
        <v>6081.6479999999992</v>
      </c>
    </row>
    <row r="493" spans="1:17">
      <c r="A493" s="96" t="s">
        <v>970</v>
      </c>
      <c r="B493" s="96" t="s">
        <v>8</v>
      </c>
      <c r="C493" s="111" t="s">
        <v>1661</v>
      </c>
      <c r="D493" s="96" t="s">
        <v>55</v>
      </c>
      <c r="E493" s="111" t="s">
        <v>10</v>
      </c>
      <c r="F493" s="114">
        <v>1680</v>
      </c>
      <c r="G493" s="96" t="s">
        <v>971</v>
      </c>
      <c r="H493" s="96" t="s">
        <v>972</v>
      </c>
      <c r="I493" s="96" t="s">
        <v>12</v>
      </c>
      <c r="J493" s="116">
        <v>2019</v>
      </c>
      <c r="K493" s="11">
        <f>IF(D493="SAVE ON ENERGY RETROFIT PROGRAM",IF(VALUE(SUBSTITUTE(G493,"kW",""))=0,'IESO Reported Results'!M493*'NTG Ratio References'!$G$8,0),IF(D493="SAVE ON ENERGY ENERGY MANAGER PROGRAM",IF(VALUE(SUBSTITUTE(G493,"kW",""))=0,'IESO Reported Results'!M493*'NTG Ratio References'!$G$7,0),0))</f>
        <v>0</v>
      </c>
      <c r="L493" s="10">
        <f t="shared" si="32"/>
        <v>4.2</v>
      </c>
      <c r="M493" s="11">
        <f t="shared" si="33"/>
        <v>15075</v>
      </c>
      <c r="N493" s="15">
        <f>IFERROR(VLOOKUP(J493&amp;D493,'NTG Ratio References'!A:F,4,0),1)</f>
        <v>0.84</v>
      </c>
      <c r="O493" s="15">
        <f>IFERROR(VLOOKUP(J493&amp;D493,'NTG Ratio References'!A:F,5,0),1)</f>
        <v>0.81599999999999995</v>
      </c>
      <c r="P493" s="97">
        <f t="shared" si="34"/>
        <v>3.528</v>
      </c>
      <c r="Q493" s="97">
        <f t="shared" si="35"/>
        <v>12301.199999999999</v>
      </c>
    </row>
    <row r="494" spans="1:17">
      <c r="A494" s="96" t="s">
        <v>973</v>
      </c>
      <c r="B494" s="96" t="s">
        <v>8</v>
      </c>
      <c r="C494" s="111" t="s">
        <v>1661</v>
      </c>
      <c r="D494" s="96" t="s">
        <v>55</v>
      </c>
      <c r="E494" s="111" t="s">
        <v>10</v>
      </c>
      <c r="F494" s="114">
        <v>400</v>
      </c>
      <c r="G494" s="96" t="s">
        <v>403</v>
      </c>
      <c r="H494" s="96" t="s">
        <v>974</v>
      </c>
      <c r="I494" s="96" t="s">
        <v>12</v>
      </c>
      <c r="J494" s="116">
        <v>2019</v>
      </c>
      <c r="K494" s="11">
        <f>IF(D494="SAVE ON ENERGY RETROFIT PROGRAM",IF(VALUE(SUBSTITUTE(G494,"kW",""))=0,'IESO Reported Results'!M494*'NTG Ratio References'!$G$8,0),IF(D494="SAVE ON ENERGY ENERGY MANAGER PROGRAM",IF(VALUE(SUBSTITUTE(G494,"kW",""))=0,'IESO Reported Results'!M494*'NTG Ratio References'!$G$7,0),0))</f>
        <v>0</v>
      </c>
      <c r="L494" s="10">
        <f t="shared" si="32"/>
        <v>0.25</v>
      </c>
      <c r="M494" s="11">
        <f t="shared" si="33"/>
        <v>1147</v>
      </c>
      <c r="N494" s="15">
        <f>IFERROR(VLOOKUP(J494&amp;D494,'NTG Ratio References'!A:F,4,0),1)</f>
        <v>0.84</v>
      </c>
      <c r="O494" s="15">
        <f>IFERROR(VLOOKUP(J494&amp;D494,'NTG Ratio References'!A:F,5,0),1)</f>
        <v>0.81599999999999995</v>
      </c>
      <c r="P494" s="97">
        <f t="shared" si="34"/>
        <v>0.21</v>
      </c>
      <c r="Q494" s="97">
        <f t="shared" si="35"/>
        <v>935.95199999999988</v>
      </c>
    </row>
    <row r="495" spans="1:17">
      <c r="A495" s="96" t="s">
        <v>975</v>
      </c>
      <c r="B495" s="96" t="s">
        <v>8</v>
      </c>
      <c r="C495" s="111" t="s">
        <v>1661</v>
      </c>
      <c r="D495" s="96" t="s">
        <v>55</v>
      </c>
      <c r="E495" s="111" t="s">
        <v>10</v>
      </c>
      <c r="F495" s="114">
        <v>7750</v>
      </c>
      <c r="G495" s="96" t="s">
        <v>976</v>
      </c>
      <c r="H495" s="96" t="s">
        <v>977</v>
      </c>
      <c r="I495" s="96" t="s">
        <v>12</v>
      </c>
      <c r="J495" s="116">
        <v>2019</v>
      </c>
      <c r="K495" s="11">
        <f>IF(D495="SAVE ON ENERGY RETROFIT PROGRAM",IF(VALUE(SUBSTITUTE(G495,"kW",""))=0,'IESO Reported Results'!M495*'NTG Ratio References'!$G$8,0),IF(D495="SAVE ON ENERGY ENERGY MANAGER PROGRAM",IF(VALUE(SUBSTITUTE(G495,"kW",""))=0,'IESO Reported Results'!M495*'NTG Ratio References'!$G$7,0),0))</f>
        <v>0</v>
      </c>
      <c r="L495" s="10">
        <f t="shared" si="32"/>
        <v>15.5</v>
      </c>
      <c r="M495" s="11">
        <f t="shared" si="33"/>
        <v>71207</v>
      </c>
      <c r="N495" s="15">
        <f>IFERROR(VLOOKUP(J495&amp;D495,'NTG Ratio References'!A:F,4,0),1)</f>
        <v>0.84</v>
      </c>
      <c r="O495" s="15">
        <f>IFERROR(VLOOKUP(J495&amp;D495,'NTG Ratio References'!A:F,5,0),1)</f>
        <v>0.81599999999999995</v>
      </c>
      <c r="P495" s="97">
        <f t="shared" si="34"/>
        <v>13.02</v>
      </c>
      <c r="Q495" s="97">
        <f t="shared" si="35"/>
        <v>58104.911999999997</v>
      </c>
    </row>
    <row r="496" spans="1:17">
      <c r="A496" s="96" t="s">
        <v>978</v>
      </c>
      <c r="B496" s="96" t="s">
        <v>8</v>
      </c>
      <c r="C496" s="111" t="s">
        <v>1661</v>
      </c>
      <c r="D496" s="96" t="s">
        <v>55</v>
      </c>
      <c r="E496" s="111" t="s">
        <v>10</v>
      </c>
      <c r="F496" s="114">
        <v>905.48</v>
      </c>
      <c r="G496" s="96" t="s">
        <v>291</v>
      </c>
      <c r="H496" s="96" t="s">
        <v>933</v>
      </c>
      <c r="I496" s="96" t="s">
        <v>12</v>
      </c>
      <c r="J496" s="116">
        <v>2019</v>
      </c>
      <c r="K496" s="11">
        <f>IF(D496="SAVE ON ENERGY RETROFIT PROGRAM",IF(VALUE(SUBSTITUTE(G496,"kW",""))=0,'IESO Reported Results'!M496*'NTG Ratio References'!$G$8,0),IF(D496="SAVE ON ENERGY ENERGY MANAGER PROGRAM",IF(VALUE(SUBSTITUTE(G496,"kW",""))=0,'IESO Reported Results'!M496*'NTG Ratio References'!$G$7,0),0))</f>
        <v>0</v>
      </c>
      <c r="L496" s="10">
        <f t="shared" si="32"/>
        <v>0.68</v>
      </c>
      <c r="M496" s="11">
        <f t="shared" si="33"/>
        <v>679</v>
      </c>
      <c r="N496" s="15">
        <f>IFERROR(VLOOKUP(J496&amp;D496,'NTG Ratio References'!A:F,4,0),1)</f>
        <v>0.84</v>
      </c>
      <c r="O496" s="15">
        <f>IFERROR(VLOOKUP(J496&amp;D496,'NTG Ratio References'!A:F,5,0),1)</f>
        <v>0.81599999999999995</v>
      </c>
      <c r="P496" s="97">
        <f t="shared" si="34"/>
        <v>0.57120000000000004</v>
      </c>
      <c r="Q496" s="97">
        <f t="shared" si="35"/>
        <v>554.06399999999996</v>
      </c>
    </row>
    <row r="497" spans="1:17">
      <c r="A497" s="96" t="s">
        <v>979</v>
      </c>
      <c r="B497" s="96" t="s">
        <v>8</v>
      </c>
      <c r="C497" s="111" t="s">
        <v>1661</v>
      </c>
      <c r="D497" s="96" t="s">
        <v>55</v>
      </c>
      <c r="E497" s="111" t="s">
        <v>10</v>
      </c>
      <c r="F497" s="114">
        <v>795</v>
      </c>
      <c r="G497" s="96" t="s">
        <v>220</v>
      </c>
      <c r="H497" s="96" t="s">
        <v>980</v>
      </c>
      <c r="I497" s="96" t="s">
        <v>12</v>
      </c>
      <c r="J497" s="116">
        <v>2019</v>
      </c>
      <c r="K497" s="11">
        <f>IF(D497="SAVE ON ENERGY RETROFIT PROGRAM",IF(VALUE(SUBSTITUTE(G497,"kW",""))=0,'IESO Reported Results'!M497*'NTG Ratio References'!$G$8,0),IF(D497="SAVE ON ENERGY ENERGY MANAGER PROGRAM",IF(VALUE(SUBSTITUTE(G497,"kW",""))=0,'IESO Reported Results'!M497*'NTG Ratio References'!$G$7,0),0))</f>
        <v>0</v>
      </c>
      <c r="L497" s="10">
        <f t="shared" si="32"/>
        <v>0.49</v>
      </c>
      <c r="M497" s="11">
        <f t="shared" si="33"/>
        <v>2269</v>
      </c>
      <c r="N497" s="15">
        <f>IFERROR(VLOOKUP(J497&amp;D497,'NTG Ratio References'!A:F,4,0),1)</f>
        <v>0.84</v>
      </c>
      <c r="O497" s="15">
        <f>IFERROR(VLOOKUP(J497&amp;D497,'NTG Ratio References'!A:F,5,0),1)</f>
        <v>0.81599999999999995</v>
      </c>
      <c r="P497" s="97">
        <f t="shared" si="34"/>
        <v>0.41159999999999997</v>
      </c>
      <c r="Q497" s="97">
        <f t="shared" si="35"/>
        <v>1851.5039999999999</v>
      </c>
    </row>
    <row r="498" spans="1:17">
      <c r="A498" s="96" t="s">
        <v>981</v>
      </c>
      <c r="B498" s="96" t="s">
        <v>8</v>
      </c>
      <c r="C498" s="111" t="s">
        <v>1662</v>
      </c>
      <c r="D498" s="96" t="s">
        <v>55</v>
      </c>
      <c r="E498" s="111" t="s">
        <v>10</v>
      </c>
      <c r="F498" s="114">
        <v>4760</v>
      </c>
      <c r="G498" s="96" t="s">
        <v>982</v>
      </c>
      <c r="H498" s="96" t="s">
        <v>983</v>
      </c>
      <c r="I498" s="96" t="s">
        <v>12</v>
      </c>
      <c r="J498" s="116">
        <v>2019</v>
      </c>
      <c r="K498" s="11">
        <f>IF(D498="SAVE ON ENERGY RETROFIT PROGRAM",IF(VALUE(SUBSTITUTE(G498,"kW",""))=0,'IESO Reported Results'!M498*'NTG Ratio References'!$G$8,0),IF(D498="SAVE ON ENERGY ENERGY MANAGER PROGRAM",IF(VALUE(SUBSTITUTE(G498,"kW",""))=0,'IESO Reported Results'!M498*'NTG Ratio References'!$G$7,0),0))</f>
        <v>0</v>
      </c>
      <c r="L498" s="10">
        <f t="shared" si="32"/>
        <v>10.4</v>
      </c>
      <c r="M498" s="11">
        <f t="shared" si="33"/>
        <v>54122</v>
      </c>
      <c r="N498" s="15">
        <f>IFERROR(VLOOKUP(J498&amp;D498,'NTG Ratio References'!A:F,4,0),1)</f>
        <v>0.84</v>
      </c>
      <c r="O498" s="15">
        <f>IFERROR(VLOOKUP(J498&amp;D498,'NTG Ratio References'!A:F,5,0),1)</f>
        <v>0.81599999999999995</v>
      </c>
      <c r="P498" s="97">
        <f t="shared" si="34"/>
        <v>8.7360000000000007</v>
      </c>
      <c r="Q498" s="97">
        <f t="shared" si="35"/>
        <v>44163.551999999996</v>
      </c>
    </row>
    <row r="499" spans="1:17">
      <c r="A499" s="96" t="s">
        <v>984</v>
      </c>
      <c r="B499" s="96" t="s">
        <v>8</v>
      </c>
      <c r="C499" s="111" t="s">
        <v>1661</v>
      </c>
      <c r="D499" s="96" t="s">
        <v>55</v>
      </c>
      <c r="E499" s="111" t="s">
        <v>10</v>
      </c>
      <c r="F499" s="114">
        <v>693</v>
      </c>
      <c r="G499" s="96" t="s">
        <v>985</v>
      </c>
      <c r="H499" s="96" t="s">
        <v>986</v>
      </c>
      <c r="I499" s="96" t="s">
        <v>12</v>
      </c>
      <c r="J499" s="116">
        <v>2019</v>
      </c>
      <c r="K499" s="11">
        <f>IF(D499="SAVE ON ENERGY RETROFIT PROGRAM",IF(VALUE(SUBSTITUTE(G499,"kW",""))=0,'IESO Reported Results'!M499*'NTG Ratio References'!$G$8,0),IF(D499="SAVE ON ENERGY ENERGY MANAGER PROGRAM",IF(VALUE(SUBSTITUTE(G499,"kW",""))=0,'IESO Reported Results'!M499*'NTG Ratio References'!$G$7,0),0))</f>
        <v>0</v>
      </c>
      <c r="L499" s="10">
        <f t="shared" si="32"/>
        <v>0.52</v>
      </c>
      <c r="M499" s="11">
        <f t="shared" si="33"/>
        <v>2389</v>
      </c>
      <c r="N499" s="15">
        <f>IFERROR(VLOOKUP(J499&amp;D499,'NTG Ratio References'!A:F,4,0),1)</f>
        <v>0.84</v>
      </c>
      <c r="O499" s="15">
        <f>IFERROR(VLOOKUP(J499&amp;D499,'NTG Ratio References'!A:F,5,0),1)</f>
        <v>0.81599999999999995</v>
      </c>
      <c r="P499" s="97">
        <f t="shared" si="34"/>
        <v>0.43680000000000002</v>
      </c>
      <c r="Q499" s="97">
        <f t="shared" si="35"/>
        <v>1949.424</v>
      </c>
    </row>
    <row r="500" spans="1:17">
      <c r="A500" s="96" t="s">
        <v>987</v>
      </c>
      <c r="B500" s="96" t="s">
        <v>8</v>
      </c>
      <c r="C500" s="111" t="s">
        <v>1639</v>
      </c>
      <c r="D500" s="96" t="s">
        <v>9</v>
      </c>
      <c r="E500" s="111" t="s">
        <v>10</v>
      </c>
      <c r="F500" s="114">
        <v>400</v>
      </c>
      <c r="G500" s="96" t="s">
        <v>988</v>
      </c>
      <c r="H500" s="96" t="s">
        <v>989</v>
      </c>
      <c r="I500" s="96" t="s">
        <v>12</v>
      </c>
      <c r="J500" s="116">
        <v>2019</v>
      </c>
      <c r="K500" s="11">
        <f>IF(D500="SAVE ON ENERGY RETROFIT PROGRAM",IF(VALUE(SUBSTITUTE(G500,"kW",""))=0,'IESO Reported Results'!M500*'NTG Ratio References'!$G$8,0),IF(D500="SAVE ON ENERGY ENERGY MANAGER PROGRAM",IF(VALUE(SUBSTITUTE(G500,"kW",""))=0,'IESO Reported Results'!M500*'NTG Ratio References'!$G$7,0),0))</f>
        <v>0</v>
      </c>
      <c r="L500" s="10">
        <f t="shared" si="32"/>
        <v>1.04</v>
      </c>
      <c r="M500" s="11">
        <f t="shared" si="33"/>
        <v>4565</v>
      </c>
      <c r="N500" s="15">
        <f>IFERROR(VLOOKUP(J500&amp;D500,'NTG Ratio References'!A:F,4,0),1)</f>
        <v>1.002</v>
      </c>
      <c r="O500" s="15">
        <f>IFERROR(VLOOKUP(J500&amp;D500,'NTG Ratio References'!A:F,5,0),1)</f>
        <v>1.002</v>
      </c>
      <c r="P500" s="97">
        <f t="shared" si="34"/>
        <v>1.0420800000000001</v>
      </c>
      <c r="Q500" s="97">
        <f t="shared" si="35"/>
        <v>4574.13</v>
      </c>
    </row>
    <row r="501" spans="1:17">
      <c r="A501" s="96" t="s">
        <v>990</v>
      </c>
      <c r="B501" s="96" t="s">
        <v>8</v>
      </c>
      <c r="C501" s="111" t="s">
        <v>1661</v>
      </c>
      <c r="D501" s="96" t="s">
        <v>55</v>
      </c>
      <c r="E501" s="111" t="s">
        <v>10</v>
      </c>
      <c r="F501" s="114">
        <v>1500</v>
      </c>
      <c r="G501" s="96" t="s">
        <v>991</v>
      </c>
      <c r="H501" s="96" t="s">
        <v>992</v>
      </c>
      <c r="I501" s="96" t="s">
        <v>12</v>
      </c>
      <c r="J501" s="116">
        <v>2019</v>
      </c>
      <c r="K501" s="11">
        <f>IF(D501="SAVE ON ENERGY RETROFIT PROGRAM",IF(VALUE(SUBSTITUTE(G501,"kW",""))=0,'IESO Reported Results'!M501*'NTG Ratio References'!$G$8,0),IF(D501="SAVE ON ENERGY ENERGY MANAGER PROGRAM",IF(VALUE(SUBSTITUTE(G501,"kW",""))=0,'IESO Reported Results'!M501*'NTG Ratio References'!$G$7,0),0))</f>
        <v>0</v>
      </c>
      <c r="L501" s="10">
        <f t="shared" si="32"/>
        <v>2.74</v>
      </c>
      <c r="M501" s="11">
        <f t="shared" si="33"/>
        <v>10543</v>
      </c>
      <c r="N501" s="15">
        <f>IFERROR(VLOOKUP(J501&amp;D501,'NTG Ratio References'!A:F,4,0),1)</f>
        <v>0.84</v>
      </c>
      <c r="O501" s="15">
        <f>IFERROR(VLOOKUP(J501&amp;D501,'NTG Ratio References'!A:F,5,0),1)</f>
        <v>0.81599999999999995</v>
      </c>
      <c r="P501" s="97">
        <f t="shared" si="34"/>
        <v>2.3016000000000001</v>
      </c>
      <c r="Q501" s="97">
        <f t="shared" si="35"/>
        <v>8603.0879999999997</v>
      </c>
    </row>
    <row r="502" spans="1:17">
      <c r="A502" s="96" t="s">
        <v>993</v>
      </c>
      <c r="B502" s="96" t="s">
        <v>8</v>
      </c>
      <c r="C502" s="111" t="s">
        <v>1639</v>
      </c>
      <c r="D502" s="96" t="s">
        <v>9</v>
      </c>
      <c r="E502" s="111" t="s">
        <v>10</v>
      </c>
      <c r="F502" s="114">
        <v>400</v>
      </c>
      <c r="G502" s="96" t="s">
        <v>28</v>
      </c>
      <c r="H502" s="96" t="s">
        <v>994</v>
      </c>
      <c r="I502" s="96" t="s">
        <v>12</v>
      </c>
      <c r="J502" s="116">
        <v>2019</v>
      </c>
      <c r="K502" s="11">
        <f>IF(D502="SAVE ON ENERGY RETROFIT PROGRAM",IF(VALUE(SUBSTITUTE(G502,"kW",""))=0,'IESO Reported Results'!M502*'NTG Ratio References'!$G$8,0),IF(D502="SAVE ON ENERGY ENERGY MANAGER PROGRAM",IF(VALUE(SUBSTITUTE(G502,"kW",""))=0,'IESO Reported Results'!M502*'NTG Ratio References'!$G$7,0),0))</f>
        <v>0</v>
      </c>
      <c r="L502" s="10">
        <f t="shared" si="32"/>
        <v>1</v>
      </c>
      <c r="M502" s="11">
        <f t="shared" si="33"/>
        <v>4381</v>
      </c>
      <c r="N502" s="15">
        <f>IFERROR(VLOOKUP(J502&amp;D502,'NTG Ratio References'!A:F,4,0),1)</f>
        <v>1.002</v>
      </c>
      <c r="O502" s="15">
        <f>IFERROR(VLOOKUP(J502&amp;D502,'NTG Ratio References'!A:F,5,0),1)</f>
        <v>1.002</v>
      </c>
      <c r="P502" s="97">
        <f t="shared" si="34"/>
        <v>1.002</v>
      </c>
      <c r="Q502" s="97">
        <f t="shared" si="35"/>
        <v>4389.7619999999997</v>
      </c>
    </row>
    <row r="503" spans="1:17">
      <c r="A503" s="96" t="s">
        <v>995</v>
      </c>
      <c r="B503" s="96" t="s">
        <v>8</v>
      </c>
      <c r="C503" s="111" t="s">
        <v>1662</v>
      </c>
      <c r="D503" s="96" t="s">
        <v>55</v>
      </c>
      <c r="E503" s="111" t="s">
        <v>10</v>
      </c>
      <c r="F503" s="114">
        <v>3301.75</v>
      </c>
      <c r="G503" s="96" t="s">
        <v>996</v>
      </c>
      <c r="H503" s="96" t="s">
        <v>997</v>
      </c>
      <c r="I503" s="96" t="s">
        <v>12</v>
      </c>
      <c r="J503" s="116">
        <v>2019</v>
      </c>
      <c r="K503" s="11">
        <f>IF(D503="SAVE ON ENERGY RETROFIT PROGRAM",IF(VALUE(SUBSTITUTE(G503,"kW",""))=0,'IESO Reported Results'!M503*'NTG Ratio References'!$G$8,0),IF(D503="SAVE ON ENERGY ENERGY MANAGER PROGRAM",IF(VALUE(SUBSTITUTE(G503,"kW",""))=0,'IESO Reported Results'!M503*'NTG Ratio References'!$G$7,0),0))</f>
        <v>0</v>
      </c>
      <c r="L503" s="10">
        <f t="shared" si="32"/>
        <v>3.89</v>
      </c>
      <c r="M503" s="11">
        <f t="shared" si="33"/>
        <v>24234</v>
      </c>
      <c r="N503" s="15">
        <f>IFERROR(VLOOKUP(J503&amp;D503,'NTG Ratio References'!A:F,4,0),1)</f>
        <v>0.84</v>
      </c>
      <c r="O503" s="15">
        <f>IFERROR(VLOOKUP(J503&amp;D503,'NTG Ratio References'!A:F,5,0),1)</f>
        <v>0.81599999999999995</v>
      </c>
      <c r="P503" s="97">
        <f t="shared" si="34"/>
        <v>3.2675999999999998</v>
      </c>
      <c r="Q503" s="97">
        <f t="shared" si="35"/>
        <v>19774.944</v>
      </c>
    </row>
    <row r="504" spans="1:17">
      <c r="A504" s="96" t="s">
        <v>999</v>
      </c>
      <c r="B504" s="96" t="s">
        <v>8</v>
      </c>
      <c r="C504" s="111" t="s">
        <v>1639</v>
      </c>
      <c r="D504" s="96" t="s">
        <v>9</v>
      </c>
      <c r="E504" s="111" t="s">
        <v>10</v>
      </c>
      <c r="F504" s="114">
        <v>400</v>
      </c>
      <c r="G504" s="96" t="s">
        <v>205</v>
      </c>
      <c r="H504" s="96" t="s">
        <v>1000</v>
      </c>
      <c r="I504" s="96" t="s">
        <v>12</v>
      </c>
      <c r="J504" s="116">
        <v>2019</v>
      </c>
      <c r="K504" s="11">
        <f>IF(D504="SAVE ON ENERGY RETROFIT PROGRAM",IF(VALUE(SUBSTITUTE(G504,"kW",""))=0,'IESO Reported Results'!M504*'NTG Ratio References'!$G$8,0),IF(D504="SAVE ON ENERGY ENERGY MANAGER PROGRAM",IF(VALUE(SUBSTITUTE(G504,"kW",""))=0,'IESO Reported Results'!M504*'NTG Ratio References'!$G$7,0),0))</f>
        <v>0</v>
      </c>
      <c r="L504" s="10">
        <f t="shared" si="32"/>
        <v>1.39</v>
      </c>
      <c r="M504" s="11">
        <f t="shared" si="33"/>
        <v>6695</v>
      </c>
      <c r="N504" s="15">
        <f>IFERROR(VLOOKUP(J504&amp;D504,'NTG Ratio References'!A:F,4,0),1)</f>
        <v>1.002</v>
      </c>
      <c r="O504" s="15">
        <f>IFERROR(VLOOKUP(J504&amp;D504,'NTG Ratio References'!A:F,5,0),1)</f>
        <v>1.002</v>
      </c>
      <c r="P504" s="97">
        <f t="shared" si="34"/>
        <v>1.3927799999999999</v>
      </c>
      <c r="Q504" s="97">
        <f t="shared" si="35"/>
        <v>6708.39</v>
      </c>
    </row>
    <row r="505" spans="1:17">
      <c r="A505" s="96" t="s">
        <v>1003</v>
      </c>
      <c r="B505" s="96" t="s">
        <v>8</v>
      </c>
      <c r="C505" s="111" t="s">
        <v>1639</v>
      </c>
      <c r="D505" s="96" t="s">
        <v>9</v>
      </c>
      <c r="E505" s="111" t="s">
        <v>10</v>
      </c>
      <c r="F505" s="114">
        <v>400</v>
      </c>
      <c r="G505" s="96" t="s">
        <v>1004</v>
      </c>
      <c r="H505" s="96" t="s">
        <v>1005</v>
      </c>
      <c r="I505" s="96" t="s">
        <v>12</v>
      </c>
      <c r="J505" s="116">
        <v>2019</v>
      </c>
      <c r="K505" s="11">
        <f>IF(D505="SAVE ON ENERGY RETROFIT PROGRAM",IF(VALUE(SUBSTITUTE(G505,"kW",""))=0,'IESO Reported Results'!M505*'NTG Ratio References'!$G$8,0),IF(D505="SAVE ON ENERGY ENERGY MANAGER PROGRAM",IF(VALUE(SUBSTITUTE(G505,"kW",""))=0,'IESO Reported Results'!M505*'NTG Ratio References'!$G$7,0),0))</f>
        <v>0</v>
      </c>
      <c r="L505" s="10">
        <f t="shared" si="32"/>
        <v>1.46</v>
      </c>
      <c r="M505" s="11">
        <f t="shared" si="33"/>
        <v>6398</v>
      </c>
      <c r="N505" s="15">
        <f>IFERROR(VLOOKUP(J505&amp;D505,'NTG Ratio References'!A:F,4,0),1)</f>
        <v>1.002</v>
      </c>
      <c r="O505" s="15">
        <f>IFERROR(VLOOKUP(J505&amp;D505,'NTG Ratio References'!A:F,5,0),1)</f>
        <v>1.002</v>
      </c>
      <c r="P505" s="97">
        <f t="shared" si="34"/>
        <v>1.46292</v>
      </c>
      <c r="Q505" s="97">
        <f t="shared" si="35"/>
        <v>6410.7960000000003</v>
      </c>
    </row>
    <row r="506" spans="1:17">
      <c r="A506" s="96" t="s">
        <v>1006</v>
      </c>
      <c r="B506" s="96" t="s">
        <v>8</v>
      </c>
      <c r="C506" s="111" t="s">
        <v>1639</v>
      </c>
      <c r="D506" s="96" t="s">
        <v>9</v>
      </c>
      <c r="E506" s="111" t="s">
        <v>10</v>
      </c>
      <c r="F506" s="114">
        <v>400</v>
      </c>
      <c r="G506" s="96" t="s">
        <v>421</v>
      </c>
      <c r="H506" s="96" t="s">
        <v>1007</v>
      </c>
      <c r="I506" s="96" t="s">
        <v>12</v>
      </c>
      <c r="J506" s="116">
        <v>2019</v>
      </c>
      <c r="K506" s="11">
        <f>IF(D506="SAVE ON ENERGY RETROFIT PROGRAM",IF(VALUE(SUBSTITUTE(G506,"kW",""))=0,'IESO Reported Results'!M506*'NTG Ratio References'!$G$8,0),IF(D506="SAVE ON ENERGY ENERGY MANAGER PROGRAM",IF(VALUE(SUBSTITUTE(G506,"kW",""))=0,'IESO Reported Results'!M506*'NTG Ratio References'!$G$7,0),0))</f>
        <v>0</v>
      </c>
      <c r="L506" s="10">
        <f t="shared" si="32"/>
        <v>1.08</v>
      </c>
      <c r="M506" s="11">
        <f t="shared" si="33"/>
        <v>3958</v>
      </c>
      <c r="N506" s="15">
        <f>IFERROR(VLOOKUP(J506&amp;D506,'NTG Ratio References'!A:F,4,0),1)</f>
        <v>1.002</v>
      </c>
      <c r="O506" s="15">
        <f>IFERROR(VLOOKUP(J506&amp;D506,'NTG Ratio References'!A:F,5,0),1)</f>
        <v>1.002</v>
      </c>
      <c r="P506" s="97">
        <f t="shared" si="34"/>
        <v>1.08216</v>
      </c>
      <c r="Q506" s="97">
        <f t="shared" si="35"/>
        <v>3965.9160000000002</v>
      </c>
    </row>
    <row r="507" spans="1:17">
      <c r="A507" s="96" t="s">
        <v>1010</v>
      </c>
      <c r="B507" s="96" t="s">
        <v>8</v>
      </c>
      <c r="C507" s="111" t="s">
        <v>1639</v>
      </c>
      <c r="D507" s="96" t="s">
        <v>9</v>
      </c>
      <c r="E507" s="111" t="s">
        <v>10</v>
      </c>
      <c r="F507" s="114">
        <v>400</v>
      </c>
      <c r="G507" s="96" t="s">
        <v>267</v>
      </c>
      <c r="H507" s="96" t="s">
        <v>1011</v>
      </c>
      <c r="I507" s="96" t="s">
        <v>12</v>
      </c>
      <c r="J507" s="116">
        <v>2019</v>
      </c>
      <c r="K507" s="11">
        <f>IF(D507="SAVE ON ENERGY RETROFIT PROGRAM",IF(VALUE(SUBSTITUTE(G507,"kW",""))=0,'IESO Reported Results'!M507*'NTG Ratio References'!$G$8,0),IF(D507="SAVE ON ENERGY ENERGY MANAGER PROGRAM",IF(VALUE(SUBSTITUTE(G507,"kW",""))=0,'IESO Reported Results'!M507*'NTG Ratio References'!$G$7,0),0))</f>
        <v>0</v>
      </c>
      <c r="L507" s="10">
        <f t="shared" si="32"/>
        <v>0.94</v>
      </c>
      <c r="M507" s="11">
        <f t="shared" si="33"/>
        <v>4113</v>
      </c>
      <c r="N507" s="15">
        <f>IFERROR(VLOOKUP(J507&amp;D507,'NTG Ratio References'!A:F,4,0),1)</f>
        <v>1.002</v>
      </c>
      <c r="O507" s="15">
        <f>IFERROR(VLOOKUP(J507&amp;D507,'NTG Ratio References'!A:F,5,0),1)</f>
        <v>1.002</v>
      </c>
      <c r="P507" s="97">
        <f t="shared" si="34"/>
        <v>0.94187999999999994</v>
      </c>
      <c r="Q507" s="97">
        <f t="shared" si="35"/>
        <v>4121.2259999999997</v>
      </c>
    </row>
    <row r="508" spans="1:17">
      <c r="A508" s="96" t="s">
        <v>1012</v>
      </c>
      <c r="B508" s="96" t="s">
        <v>8</v>
      </c>
      <c r="C508" s="111" t="s">
        <v>1661</v>
      </c>
      <c r="D508" s="96" t="s">
        <v>1013</v>
      </c>
      <c r="E508" s="111" t="s">
        <v>1014</v>
      </c>
      <c r="F508" s="114">
        <v>2068</v>
      </c>
      <c r="G508" s="96" t="s">
        <v>1015</v>
      </c>
      <c r="H508" s="96" t="s">
        <v>1016</v>
      </c>
      <c r="I508" s="96" t="s">
        <v>12</v>
      </c>
      <c r="J508" s="116">
        <v>2019</v>
      </c>
      <c r="K508" s="11">
        <f>IF(D508="SAVE ON ENERGY RETROFIT PROGRAM",IF(VALUE(SUBSTITUTE(G508,"kW",""))=0,'IESO Reported Results'!M508*'NTG Ratio References'!$G$8,0),IF(D508="SAVE ON ENERGY ENERGY MANAGER PROGRAM",IF(VALUE(SUBSTITUTE(G508,"kW",""))=0,'IESO Reported Results'!M508*'NTG Ratio References'!$G$7,0),0))</f>
        <v>0</v>
      </c>
      <c r="L508" s="10">
        <f t="shared" si="32"/>
        <v>1.75</v>
      </c>
      <c r="M508" s="11">
        <f t="shared" si="33"/>
        <v>4374</v>
      </c>
      <c r="N508" s="15">
        <f>IFERROR(VLOOKUP(J508&amp;D508,'NTG Ratio References'!A:F,4,0),1)</f>
        <v>0.90200000000000002</v>
      </c>
      <c r="O508" s="15">
        <f>IFERROR(VLOOKUP(J508&amp;D508,'NTG Ratio References'!A:F,5,0),1)</f>
        <v>0.91600000000000004</v>
      </c>
      <c r="P508" s="97">
        <f t="shared" si="34"/>
        <v>1.5785</v>
      </c>
      <c r="Q508" s="97">
        <f t="shared" si="35"/>
        <v>4006.5840000000003</v>
      </c>
    </row>
    <row r="509" spans="1:17">
      <c r="A509" s="96" t="s">
        <v>1017</v>
      </c>
      <c r="B509" s="96" t="s">
        <v>8</v>
      </c>
      <c r="C509" s="111" t="s">
        <v>1661</v>
      </c>
      <c r="D509" s="96" t="s">
        <v>1013</v>
      </c>
      <c r="E509" s="111" t="s">
        <v>1014</v>
      </c>
      <c r="F509" s="114">
        <v>704</v>
      </c>
      <c r="G509" s="96" t="s">
        <v>1018</v>
      </c>
      <c r="H509" s="96" t="s">
        <v>1019</v>
      </c>
      <c r="I509" s="96" t="s">
        <v>12</v>
      </c>
      <c r="J509" s="116">
        <v>2019</v>
      </c>
      <c r="K509" s="11">
        <f>IF(D509="SAVE ON ENERGY RETROFIT PROGRAM",IF(VALUE(SUBSTITUTE(G509,"kW",""))=0,'IESO Reported Results'!M509*'NTG Ratio References'!$G$8,0),IF(D509="SAVE ON ENERGY ENERGY MANAGER PROGRAM",IF(VALUE(SUBSTITUTE(G509,"kW",""))=0,'IESO Reported Results'!M509*'NTG Ratio References'!$G$7,0),0))</f>
        <v>0</v>
      </c>
      <c r="L509" s="10">
        <f t="shared" si="32"/>
        <v>0.42</v>
      </c>
      <c r="M509" s="11">
        <f t="shared" si="33"/>
        <v>742</v>
      </c>
      <c r="N509" s="15">
        <f>IFERROR(VLOOKUP(J509&amp;D509,'NTG Ratio References'!A:F,4,0),1)</f>
        <v>0.90200000000000002</v>
      </c>
      <c r="O509" s="15">
        <f>IFERROR(VLOOKUP(J509&amp;D509,'NTG Ratio References'!A:F,5,0),1)</f>
        <v>0.91600000000000004</v>
      </c>
      <c r="P509" s="97">
        <f t="shared" si="34"/>
        <v>0.37884000000000001</v>
      </c>
      <c r="Q509" s="97">
        <f t="shared" si="35"/>
        <v>679.67200000000003</v>
      </c>
    </row>
    <row r="510" spans="1:17">
      <c r="A510" s="96" t="s">
        <v>1020</v>
      </c>
      <c r="B510" s="96" t="s">
        <v>8</v>
      </c>
      <c r="C510" s="111" t="s">
        <v>1661</v>
      </c>
      <c r="D510" s="96" t="s">
        <v>1013</v>
      </c>
      <c r="E510" s="111" t="s">
        <v>1014</v>
      </c>
      <c r="F510" s="114">
        <v>1926</v>
      </c>
      <c r="G510" s="96" t="s">
        <v>950</v>
      </c>
      <c r="H510" s="96" t="s">
        <v>1021</v>
      </c>
      <c r="I510" s="96" t="s">
        <v>12</v>
      </c>
      <c r="J510" s="116">
        <v>2019</v>
      </c>
      <c r="K510" s="11">
        <f>IF(D510="SAVE ON ENERGY RETROFIT PROGRAM",IF(VALUE(SUBSTITUTE(G510,"kW",""))=0,'IESO Reported Results'!M510*'NTG Ratio References'!$G$8,0),IF(D510="SAVE ON ENERGY ENERGY MANAGER PROGRAM",IF(VALUE(SUBSTITUTE(G510,"kW",""))=0,'IESO Reported Results'!M510*'NTG Ratio References'!$G$7,0),0))</f>
        <v>0</v>
      </c>
      <c r="L510" s="10">
        <f t="shared" si="32"/>
        <v>2.54</v>
      </c>
      <c r="M510" s="11">
        <f t="shared" si="33"/>
        <v>9050</v>
      </c>
      <c r="N510" s="15">
        <f>IFERROR(VLOOKUP(J510&amp;D510,'NTG Ratio References'!A:F,4,0),1)</f>
        <v>0.90200000000000002</v>
      </c>
      <c r="O510" s="15">
        <f>IFERROR(VLOOKUP(J510&amp;D510,'NTG Ratio References'!A:F,5,0),1)</f>
        <v>0.91600000000000004</v>
      </c>
      <c r="P510" s="97">
        <f t="shared" si="34"/>
        <v>2.29108</v>
      </c>
      <c r="Q510" s="97">
        <f t="shared" si="35"/>
        <v>8289.8000000000011</v>
      </c>
    </row>
    <row r="511" spans="1:17">
      <c r="A511" s="96" t="s">
        <v>1022</v>
      </c>
      <c r="B511" s="96" t="s">
        <v>8</v>
      </c>
      <c r="C511" s="111" t="s">
        <v>1661</v>
      </c>
      <c r="D511" s="96" t="s">
        <v>1013</v>
      </c>
      <c r="E511" s="111" t="s">
        <v>1014</v>
      </c>
      <c r="F511" s="114">
        <v>1153</v>
      </c>
      <c r="G511" s="96" t="s">
        <v>11</v>
      </c>
      <c r="H511" s="96" t="s">
        <v>1023</v>
      </c>
      <c r="I511" s="96" t="s">
        <v>12</v>
      </c>
      <c r="J511" s="116">
        <v>2019</v>
      </c>
      <c r="K511" s="11">
        <f>IF(D511="SAVE ON ENERGY RETROFIT PROGRAM",IF(VALUE(SUBSTITUTE(G511,"kW",""))=0,'IESO Reported Results'!M511*'NTG Ratio References'!$G$8,0),IF(D511="SAVE ON ENERGY ENERGY MANAGER PROGRAM",IF(VALUE(SUBSTITUTE(G511,"kW",""))=0,'IESO Reported Results'!M511*'NTG Ratio References'!$G$7,0),0))</f>
        <v>0</v>
      </c>
      <c r="L511" s="10">
        <f t="shared" si="32"/>
        <v>1.25</v>
      </c>
      <c r="M511" s="11">
        <f t="shared" si="33"/>
        <v>3114</v>
      </c>
      <c r="N511" s="15">
        <f>IFERROR(VLOOKUP(J511&amp;D511,'NTG Ratio References'!A:F,4,0),1)</f>
        <v>0.90200000000000002</v>
      </c>
      <c r="O511" s="15">
        <f>IFERROR(VLOOKUP(J511&amp;D511,'NTG Ratio References'!A:F,5,0),1)</f>
        <v>0.91600000000000004</v>
      </c>
      <c r="P511" s="97">
        <f t="shared" si="34"/>
        <v>1.1274999999999999</v>
      </c>
      <c r="Q511" s="97">
        <f t="shared" si="35"/>
        <v>2852.424</v>
      </c>
    </row>
    <row r="512" spans="1:17">
      <c r="A512" s="96" t="s">
        <v>1024</v>
      </c>
      <c r="B512" s="96" t="s">
        <v>8</v>
      </c>
      <c r="C512" s="111" t="s">
        <v>1661</v>
      </c>
      <c r="D512" s="96" t="s">
        <v>1013</v>
      </c>
      <c r="E512" s="111" t="s">
        <v>1014</v>
      </c>
      <c r="F512" s="114">
        <v>1234</v>
      </c>
      <c r="G512" s="96" t="s">
        <v>201</v>
      </c>
      <c r="H512" s="96" t="s">
        <v>1025</v>
      </c>
      <c r="I512" s="96" t="s">
        <v>12</v>
      </c>
      <c r="J512" s="116">
        <v>2019</v>
      </c>
      <c r="K512" s="11">
        <f>IF(D512="SAVE ON ENERGY RETROFIT PROGRAM",IF(VALUE(SUBSTITUTE(G512,"kW",""))=0,'IESO Reported Results'!M512*'NTG Ratio References'!$G$8,0),IF(D512="SAVE ON ENERGY ENERGY MANAGER PROGRAM",IF(VALUE(SUBSTITUTE(G512,"kW",""))=0,'IESO Reported Results'!M512*'NTG Ratio References'!$G$7,0),0))</f>
        <v>0</v>
      </c>
      <c r="L512" s="10">
        <f t="shared" si="32"/>
        <v>1.1000000000000001</v>
      </c>
      <c r="M512" s="11">
        <f t="shared" si="33"/>
        <v>3207</v>
      </c>
      <c r="N512" s="15">
        <f>IFERROR(VLOOKUP(J512&amp;D512,'NTG Ratio References'!A:F,4,0),1)</f>
        <v>0.90200000000000002</v>
      </c>
      <c r="O512" s="15">
        <f>IFERROR(VLOOKUP(J512&amp;D512,'NTG Ratio References'!A:F,5,0),1)</f>
        <v>0.91600000000000004</v>
      </c>
      <c r="P512" s="97">
        <f t="shared" si="34"/>
        <v>0.99220000000000008</v>
      </c>
      <c r="Q512" s="97">
        <f t="shared" si="35"/>
        <v>2937.6120000000001</v>
      </c>
    </row>
    <row r="513" spans="1:17">
      <c r="A513" s="96" t="s">
        <v>1026</v>
      </c>
      <c r="B513" s="96" t="s">
        <v>8</v>
      </c>
      <c r="C513" s="111" t="s">
        <v>1661</v>
      </c>
      <c r="D513" s="96" t="s">
        <v>1013</v>
      </c>
      <c r="E513" s="111" t="s">
        <v>1014</v>
      </c>
      <c r="F513" s="114">
        <v>321</v>
      </c>
      <c r="G513" s="96" t="s">
        <v>548</v>
      </c>
      <c r="H513" s="96" t="s">
        <v>1027</v>
      </c>
      <c r="I513" s="96" t="s">
        <v>12</v>
      </c>
      <c r="J513" s="116">
        <v>2019</v>
      </c>
      <c r="K513" s="11">
        <f>IF(D513="SAVE ON ENERGY RETROFIT PROGRAM",IF(VALUE(SUBSTITUTE(G513,"kW",""))=0,'IESO Reported Results'!M513*'NTG Ratio References'!$G$8,0),IF(D513="SAVE ON ENERGY ENERGY MANAGER PROGRAM",IF(VALUE(SUBSTITUTE(G513,"kW",""))=0,'IESO Reported Results'!M513*'NTG Ratio References'!$G$7,0),0))</f>
        <v>0</v>
      </c>
      <c r="L513" s="10">
        <f t="shared" si="32"/>
        <v>0.35</v>
      </c>
      <c r="M513" s="11">
        <f t="shared" si="33"/>
        <v>786</v>
      </c>
      <c r="N513" s="15">
        <f>IFERROR(VLOOKUP(J513&amp;D513,'NTG Ratio References'!A:F,4,0),1)</f>
        <v>0.90200000000000002</v>
      </c>
      <c r="O513" s="15">
        <f>IFERROR(VLOOKUP(J513&amp;D513,'NTG Ratio References'!A:F,5,0),1)</f>
        <v>0.91600000000000004</v>
      </c>
      <c r="P513" s="97">
        <f t="shared" si="34"/>
        <v>0.31569999999999998</v>
      </c>
      <c r="Q513" s="97">
        <f t="shared" si="35"/>
        <v>719.976</v>
      </c>
    </row>
    <row r="514" spans="1:17">
      <c r="A514" s="96" t="s">
        <v>1028</v>
      </c>
      <c r="B514" s="96" t="s">
        <v>8</v>
      </c>
      <c r="C514" s="111" t="s">
        <v>1661</v>
      </c>
      <c r="D514" s="96" t="s">
        <v>1013</v>
      </c>
      <c r="E514" s="111" t="s">
        <v>1014</v>
      </c>
      <c r="F514" s="114">
        <v>1242</v>
      </c>
      <c r="G514" s="96" t="s">
        <v>1029</v>
      </c>
      <c r="H514" s="96" t="s">
        <v>1030</v>
      </c>
      <c r="I514" s="96" t="s">
        <v>12</v>
      </c>
      <c r="J514" s="116">
        <v>2019</v>
      </c>
      <c r="K514" s="11">
        <f>IF(D514="SAVE ON ENERGY RETROFIT PROGRAM",IF(VALUE(SUBSTITUTE(G514,"kW",""))=0,'IESO Reported Results'!M514*'NTG Ratio References'!$G$8,0),IF(D514="SAVE ON ENERGY ENERGY MANAGER PROGRAM",IF(VALUE(SUBSTITUTE(G514,"kW",""))=0,'IESO Reported Results'!M514*'NTG Ratio References'!$G$7,0),0))</f>
        <v>0</v>
      </c>
      <c r="L514" s="10">
        <f t="shared" si="32"/>
        <v>1.55</v>
      </c>
      <c r="M514" s="11">
        <f t="shared" si="33"/>
        <v>4184</v>
      </c>
      <c r="N514" s="15">
        <f>IFERROR(VLOOKUP(J514&amp;D514,'NTG Ratio References'!A:F,4,0),1)</f>
        <v>0.90200000000000002</v>
      </c>
      <c r="O514" s="15">
        <f>IFERROR(VLOOKUP(J514&amp;D514,'NTG Ratio References'!A:F,5,0),1)</f>
        <v>0.91600000000000004</v>
      </c>
      <c r="P514" s="97">
        <f t="shared" si="34"/>
        <v>1.3981000000000001</v>
      </c>
      <c r="Q514" s="97">
        <f t="shared" si="35"/>
        <v>3832.5440000000003</v>
      </c>
    </row>
    <row r="515" spans="1:17">
      <c r="A515" s="96" t="s">
        <v>1031</v>
      </c>
      <c r="B515" s="96" t="s">
        <v>8</v>
      </c>
      <c r="C515" s="111" t="s">
        <v>1661</v>
      </c>
      <c r="D515" s="96" t="s">
        <v>1013</v>
      </c>
      <c r="E515" s="111" t="s">
        <v>1014</v>
      </c>
      <c r="F515" s="114">
        <v>2026</v>
      </c>
      <c r="G515" s="96" t="s">
        <v>185</v>
      </c>
      <c r="H515" s="96" t="s">
        <v>213</v>
      </c>
      <c r="I515" s="96" t="s">
        <v>12</v>
      </c>
      <c r="J515" s="116">
        <v>2019</v>
      </c>
      <c r="K515" s="11">
        <f>IF(D515="SAVE ON ENERGY RETROFIT PROGRAM",IF(VALUE(SUBSTITUTE(G515,"kW",""))=0,'IESO Reported Results'!M515*'NTG Ratio References'!$G$8,0),IF(D515="SAVE ON ENERGY ENERGY MANAGER PROGRAM",IF(VALUE(SUBSTITUTE(G515,"kW",""))=0,'IESO Reported Results'!M515*'NTG Ratio References'!$G$7,0),0))</f>
        <v>0</v>
      </c>
      <c r="L515" s="10">
        <f t="shared" si="32"/>
        <v>1.9</v>
      </c>
      <c r="M515" s="11">
        <f t="shared" si="33"/>
        <v>2521</v>
      </c>
      <c r="N515" s="15">
        <f>IFERROR(VLOOKUP(J515&amp;D515,'NTG Ratio References'!A:F,4,0),1)</f>
        <v>0.90200000000000002</v>
      </c>
      <c r="O515" s="15">
        <f>IFERROR(VLOOKUP(J515&amp;D515,'NTG Ratio References'!A:F,5,0),1)</f>
        <v>0.91600000000000004</v>
      </c>
      <c r="P515" s="97">
        <f t="shared" si="34"/>
        <v>1.7138</v>
      </c>
      <c r="Q515" s="97">
        <f t="shared" si="35"/>
        <v>2309.2359999999999</v>
      </c>
    </row>
    <row r="516" spans="1:17">
      <c r="A516" s="96" t="s">
        <v>1032</v>
      </c>
      <c r="B516" s="96" t="s">
        <v>8</v>
      </c>
      <c r="C516" s="111" t="s">
        <v>1661</v>
      </c>
      <c r="D516" s="96" t="s">
        <v>1013</v>
      </c>
      <c r="E516" s="111" t="s">
        <v>1014</v>
      </c>
      <c r="F516" s="114">
        <v>1928</v>
      </c>
      <c r="G516" s="96" t="s">
        <v>1033</v>
      </c>
      <c r="H516" s="96" t="s">
        <v>16</v>
      </c>
      <c r="I516" s="96" t="s">
        <v>12</v>
      </c>
      <c r="J516" s="116">
        <v>2019</v>
      </c>
      <c r="K516" s="11">
        <f>IF(D516="SAVE ON ENERGY RETROFIT PROGRAM",IF(VALUE(SUBSTITUTE(G516,"kW",""))=0,'IESO Reported Results'!M516*'NTG Ratio References'!$G$8,0),IF(D516="SAVE ON ENERGY ENERGY MANAGER PROGRAM",IF(VALUE(SUBSTITUTE(G516,"kW",""))=0,'IESO Reported Results'!M516*'NTG Ratio References'!$G$7,0),0))</f>
        <v>0</v>
      </c>
      <c r="L516" s="10">
        <f t="shared" si="32"/>
        <v>1.23</v>
      </c>
      <c r="M516" s="11">
        <f t="shared" si="33"/>
        <v>3923</v>
      </c>
      <c r="N516" s="15">
        <f>IFERROR(VLOOKUP(J516&amp;D516,'NTG Ratio References'!A:F,4,0),1)</f>
        <v>0.90200000000000002</v>
      </c>
      <c r="O516" s="15">
        <f>IFERROR(VLOOKUP(J516&amp;D516,'NTG Ratio References'!A:F,5,0),1)</f>
        <v>0.91600000000000004</v>
      </c>
      <c r="P516" s="97">
        <f t="shared" si="34"/>
        <v>1.1094600000000001</v>
      </c>
      <c r="Q516" s="97">
        <f t="shared" si="35"/>
        <v>3593.4680000000003</v>
      </c>
    </row>
    <row r="517" spans="1:17">
      <c r="A517" s="96" t="s">
        <v>1034</v>
      </c>
      <c r="B517" s="96" t="s">
        <v>8</v>
      </c>
      <c r="C517" s="111" t="s">
        <v>1661</v>
      </c>
      <c r="D517" s="96" t="s">
        <v>1013</v>
      </c>
      <c r="E517" s="111" t="s">
        <v>1014</v>
      </c>
      <c r="F517" s="114">
        <v>877</v>
      </c>
      <c r="G517" s="96" t="s">
        <v>201</v>
      </c>
      <c r="H517" s="96" t="s">
        <v>1035</v>
      </c>
      <c r="I517" s="96" t="s">
        <v>12</v>
      </c>
      <c r="J517" s="116">
        <v>2019</v>
      </c>
      <c r="K517" s="11">
        <f>IF(D517="SAVE ON ENERGY RETROFIT PROGRAM",IF(VALUE(SUBSTITUTE(G517,"kW",""))=0,'IESO Reported Results'!M517*'NTG Ratio References'!$G$8,0),IF(D517="SAVE ON ENERGY ENERGY MANAGER PROGRAM",IF(VALUE(SUBSTITUTE(G517,"kW",""))=0,'IESO Reported Results'!M517*'NTG Ratio References'!$G$7,0),0))</f>
        <v>0</v>
      </c>
      <c r="L517" s="10">
        <f t="shared" si="32"/>
        <v>1.1000000000000001</v>
      </c>
      <c r="M517" s="11">
        <f t="shared" si="33"/>
        <v>2763</v>
      </c>
      <c r="N517" s="15">
        <f>IFERROR(VLOOKUP(J517&amp;D517,'NTG Ratio References'!A:F,4,0),1)</f>
        <v>0.90200000000000002</v>
      </c>
      <c r="O517" s="15">
        <f>IFERROR(VLOOKUP(J517&amp;D517,'NTG Ratio References'!A:F,5,0),1)</f>
        <v>0.91600000000000004</v>
      </c>
      <c r="P517" s="97">
        <f t="shared" si="34"/>
        <v>0.99220000000000008</v>
      </c>
      <c r="Q517" s="97">
        <f t="shared" si="35"/>
        <v>2530.9079999999999</v>
      </c>
    </row>
    <row r="518" spans="1:17">
      <c r="A518" s="96" t="s">
        <v>1036</v>
      </c>
      <c r="B518" s="96" t="s">
        <v>8</v>
      </c>
      <c r="C518" s="111" t="s">
        <v>1661</v>
      </c>
      <c r="D518" s="96" t="s">
        <v>1013</v>
      </c>
      <c r="E518" s="111" t="s">
        <v>1014</v>
      </c>
      <c r="F518" s="114">
        <v>508</v>
      </c>
      <c r="G518" s="96" t="s">
        <v>998</v>
      </c>
      <c r="H518" s="96" t="s">
        <v>1037</v>
      </c>
      <c r="I518" s="96" t="s">
        <v>12</v>
      </c>
      <c r="J518" s="116">
        <v>2019</v>
      </c>
      <c r="K518" s="11">
        <f>IF(D518="SAVE ON ENERGY RETROFIT PROGRAM",IF(VALUE(SUBSTITUTE(G518,"kW",""))=0,'IESO Reported Results'!M518*'NTG Ratio References'!$G$8,0),IF(D518="SAVE ON ENERGY ENERGY MANAGER PROGRAM",IF(VALUE(SUBSTITUTE(G518,"kW",""))=0,'IESO Reported Results'!M518*'NTG Ratio References'!$G$7,0),0))</f>
        <v>0</v>
      </c>
      <c r="L518" s="10">
        <f t="shared" si="32"/>
        <v>0.84</v>
      </c>
      <c r="M518" s="11">
        <f t="shared" si="33"/>
        <v>1681</v>
      </c>
      <c r="N518" s="15">
        <f>IFERROR(VLOOKUP(J518&amp;D518,'NTG Ratio References'!A:F,4,0),1)</f>
        <v>0.90200000000000002</v>
      </c>
      <c r="O518" s="15">
        <f>IFERROR(VLOOKUP(J518&amp;D518,'NTG Ratio References'!A:F,5,0),1)</f>
        <v>0.91600000000000004</v>
      </c>
      <c r="P518" s="97">
        <f t="shared" si="34"/>
        <v>0.75768000000000002</v>
      </c>
      <c r="Q518" s="97">
        <f t="shared" si="35"/>
        <v>1539.796</v>
      </c>
    </row>
    <row r="519" spans="1:17">
      <c r="A519" s="96" t="s">
        <v>1038</v>
      </c>
      <c r="B519" s="96" t="s">
        <v>8</v>
      </c>
      <c r="C519" s="111" t="s">
        <v>1661</v>
      </c>
      <c r="D519" s="96" t="s">
        <v>1013</v>
      </c>
      <c r="E519" s="111" t="s">
        <v>1014</v>
      </c>
      <c r="F519" s="114">
        <v>950</v>
      </c>
      <c r="G519" s="96" t="s">
        <v>1001</v>
      </c>
      <c r="H519" s="96" t="s">
        <v>1039</v>
      </c>
      <c r="I519" s="96" t="s">
        <v>12</v>
      </c>
      <c r="J519" s="116">
        <v>2019</v>
      </c>
      <c r="K519" s="11">
        <f>IF(D519="SAVE ON ENERGY RETROFIT PROGRAM",IF(VALUE(SUBSTITUTE(G519,"kW",""))=0,'IESO Reported Results'!M519*'NTG Ratio References'!$G$8,0),IF(D519="SAVE ON ENERGY ENERGY MANAGER PROGRAM",IF(VALUE(SUBSTITUTE(G519,"kW",""))=0,'IESO Reported Results'!M519*'NTG Ratio References'!$G$7,0),0))</f>
        <v>0</v>
      </c>
      <c r="L519" s="10">
        <f t="shared" si="32"/>
        <v>0.89</v>
      </c>
      <c r="M519" s="11">
        <f t="shared" si="33"/>
        <v>2956</v>
      </c>
      <c r="N519" s="15">
        <f>IFERROR(VLOOKUP(J519&amp;D519,'NTG Ratio References'!A:F,4,0),1)</f>
        <v>0.90200000000000002</v>
      </c>
      <c r="O519" s="15">
        <f>IFERROR(VLOOKUP(J519&amp;D519,'NTG Ratio References'!A:F,5,0),1)</f>
        <v>0.91600000000000004</v>
      </c>
      <c r="P519" s="97">
        <f t="shared" si="34"/>
        <v>0.80278000000000005</v>
      </c>
      <c r="Q519" s="97">
        <f t="shared" si="35"/>
        <v>2707.6959999999999</v>
      </c>
    </row>
    <row r="520" spans="1:17">
      <c r="A520" s="96" t="s">
        <v>1040</v>
      </c>
      <c r="B520" s="96" t="s">
        <v>8</v>
      </c>
      <c r="C520" s="111" t="s">
        <v>1661</v>
      </c>
      <c r="D520" s="96" t="s">
        <v>1013</v>
      </c>
      <c r="E520" s="111" t="s">
        <v>1014</v>
      </c>
      <c r="F520" s="114">
        <v>176</v>
      </c>
      <c r="G520" s="96" t="s">
        <v>1041</v>
      </c>
      <c r="H520" s="96" t="s">
        <v>15</v>
      </c>
      <c r="I520" s="96" t="s">
        <v>12</v>
      </c>
      <c r="J520" s="116">
        <v>2019</v>
      </c>
      <c r="K520" s="11">
        <f>IF(D520="SAVE ON ENERGY RETROFIT PROGRAM",IF(VALUE(SUBSTITUTE(G520,"kW",""))=0,'IESO Reported Results'!M520*'NTG Ratio References'!$G$8,0),IF(D520="SAVE ON ENERGY ENERGY MANAGER PROGRAM",IF(VALUE(SUBSTITUTE(G520,"kW",""))=0,'IESO Reported Results'!M520*'NTG Ratio References'!$G$7,0),0))</f>
        <v>0</v>
      </c>
      <c r="L520" s="10">
        <f t="shared" si="32"/>
        <v>0.12</v>
      </c>
      <c r="M520" s="11">
        <f t="shared" si="33"/>
        <v>0</v>
      </c>
      <c r="N520" s="15">
        <f>IFERROR(VLOOKUP(J520&amp;D520,'NTG Ratio References'!A:F,4,0),1)</f>
        <v>0.90200000000000002</v>
      </c>
      <c r="O520" s="15">
        <f>IFERROR(VLOOKUP(J520&amp;D520,'NTG Ratio References'!A:F,5,0),1)</f>
        <v>0.91600000000000004</v>
      </c>
      <c r="P520" s="97">
        <f t="shared" si="34"/>
        <v>0.10824</v>
      </c>
      <c r="Q520" s="97">
        <f t="shared" si="35"/>
        <v>0</v>
      </c>
    </row>
    <row r="521" spans="1:17">
      <c r="A521" s="96" t="s">
        <v>1042</v>
      </c>
      <c r="B521" s="96" t="s">
        <v>8</v>
      </c>
      <c r="C521" s="111" t="s">
        <v>1661</v>
      </c>
      <c r="D521" s="96" t="s">
        <v>1013</v>
      </c>
      <c r="E521" s="111" t="s">
        <v>1014</v>
      </c>
      <c r="F521" s="114">
        <v>1990</v>
      </c>
      <c r="G521" s="96" t="s">
        <v>1043</v>
      </c>
      <c r="H521" s="96" t="s">
        <v>1044</v>
      </c>
      <c r="I521" s="96" t="s">
        <v>12</v>
      </c>
      <c r="J521" s="116">
        <v>2019</v>
      </c>
      <c r="K521" s="11">
        <f>IF(D521="SAVE ON ENERGY RETROFIT PROGRAM",IF(VALUE(SUBSTITUTE(G521,"kW",""))=0,'IESO Reported Results'!M521*'NTG Ratio References'!$G$8,0),IF(D521="SAVE ON ENERGY ENERGY MANAGER PROGRAM",IF(VALUE(SUBSTITUTE(G521,"kW",""))=0,'IESO Reported Results'!M521*'NTG Ratio References'!$G$7,0),0))</f>
        <v>0</v>
      </c>
      <c r="L521" s="10">
        <f t="shared" si="32"/>
        <v>1.24</v>
      </c>
      <c r="M521" s="11">
        <f t="shared" si="33"/>
        <v>3046</v>
      </c>
      <c r="N521" s="15">
        <f>IFERROR(VLOOKUP(J521&amp;D521,'NTG Ratio References'!A:F,4,0),1)</f>
        <v>0.90200000000000002</v>
      </c>
      <c r="O521" s="15">
        <f>IFERROR(VLOOKUP(J521&amp;D521,'NTG Ratio References'!A:F,5,0),1)</f>
        <v>0.91600000000000004</v>
      </c>
      <c r="P521" s="97">
        <f t="shared" si="34"/>
        <v>1.1184799999999999</v>
      </c>
      <c r="Q521" s="97">
        <f t="shared" si="35"/>
        <v>2790.136</v>
      </c>
    </row>
    <row r="522" spans="1:17">
      <c r="A522" s="96" t="s">
        <v>1045</v>
      </c>
      <c r="B522" s="96" t="s">
        <v>8</v>
      </c>
      <c r="C522" s="111" t="s">
        <v>1661</v>
      </c>
      <c r="D522" s="96" t="s">
        <v>1013</v>
      </c>
      <c r="E522" s="111" t="s">
        <v>1014</v>
      </c>
      <c r="F522" s="114">
        <v>1980</v>
      </c>
      <c r="G522" s="96" t="s">
        <v>17</v>
      </c>
      <c r="H522" s="96" t="s">
        <v>1046</v>
      </c>
      <c r="I522" s="96" t="s">
        <v>12</v>
      </c>
      <c r="J522" s="116">
        <v>2019</v>
      </c>
      <c r="K522" s="11">
        <f>IF(D522="SAVE ON ENERGY RETROFIT PROGRAM",IF(VALUE(SUBSTITUTE(G522,"kW",""))=0,'IESO Reported Results'!M522*'NTG Ratio References'!$G$8,0),IF(D522="SAVE ON ENERGY ENERGY MANAGER PROGRAM",IF(VALUE(SUBSTITUTE(G522,"kW",""))=0,'IESO Reported Results'!M522*'NTG Ratio References'!$G$7,0),0))</f>
        <v>0</v>
      </c>
      <c r="L522" s="10">
        <f t="shared" si="32"/>
        <v>0</v>
      </c>
      <c r="M522" s="11">
        <f t="shared" si="33"/>
        <v>10893</v>
      </c>
      <c r="N522" s="15">
        <f>IFERROR(VLOOKUP(J522&amp;D522,'NTG Ratio References'!A:F,4,0),1)</f>
        <v>0.90200000000000002</v>
      </c>
      <c r="O522" s="15">
        <f>IFERROR(VLOOKUP(J522&amp;D522,'NTG Ratio References'!A:F,5,0),1)</f>
        <v>0.91600000000000004</v>
      </c>
      <c r="P522" s="97">
        <f t="shared" si="34"/>
        <v>0</v>
      </c>
      <c r="Q522" s="97">
        <f t="shared" si="35"/>
        <v>9977.9880000000012</v>
      </c>
    </row>
    <row r="523" spans="1:17">
      <c r="A523" s="96" t="s">
        <v>1047</v>
      </c>
      <c r="B523" s="96" t="s">
        <v>8</v>
      </c>
      <c r="C523" s="111" t="s">
        <v>1661</v>
      </c>
      <c r="D523" s="96" t="s">
        <v>1013</v>
      </c>
      <c r="E523" s="111" t="s">
        <v>1014</v>
      </c>
      <c r="F523" s="114">
        <v>880</v>
      </c>
      <c r="G523" s="96" t="s">
        <v>985</v>
      </c>
      <c r="H523" s="96" t="s">
        <v>1048</v>
      </c>
      <c r="I523" s="96" t="s">
        <v>12</v>
      </c>
      <c r="J523" s="116">
        <v>2019</v>
      </c>
      <c r="K523" s="11">
        <f>IF(D523="SAVE ON ENERGY RETROFIT PROGRAM",IF(VALUE(SUBSTITUTE(G523,"kW",""))=0,'IESO Reported Results'!M523*'NTG Ratio References'!$G$8,0),IF(D523="SAVE ON ENERGY ENERGY MANAGER PROGRAM",IF(VALUE(SUBSTITUTE(G523,"kW",""))=0,'IESO Reported Results'!M523*'NTG Ratio References'!$G$7,0),0))</f>
        <v>0</v>
      </c>
      <c r="L523" s="10">
        <f t="shared" si="32"/>
        <v>0.52</v>
      </c>
      <c r="M523" s="11">
        <f t="shared" si="33"/>
        <v>1294</v>
      </c>
      <c r="N523" s="15">
        <f>IFERROR(VLOOKUP(J523&amp;D523,'NTG Ratio References'!A:F,4,0),1)</f>
        <v>0.90200000000000002</v>
      </c>
      <c r="O523" s="15">
        <f>IFERROR(VLOOKUP(J523&amp;D523,'NTG Ratio References'!A:F,5,0),1)</f>
        <v>0.91600000000000004</v>
      </c>
      <c r="P523" s="97">
        <f t="shared" si="34"/>
        <v>0.46904000000000001</v>
      </c>
      <c r="Q523" s="97">
        <f t="shared" si="35"/>
        <v>1185.3040000000001</v>
      </c>
    </row>
    <row r="524" spans="1:17">
      <c r="A524" s="96" t="s">
        <v>1049</v>
      </c>
      <c r="B524" s="96" t="s">
        <v>8</v>
      </c>
      <c r="C524" s="111" t="s">
        <v>1661</v>
      </c>
      <c r="D524" s="96" t="s">
        <v>1013</v>
      </c>
      <c r="E524" s="111" t="s">
        <v>1014</v>
      </c>
      <c r="F524" s="114">
        <v>1440</v>
      </c>
      <c r="G524" s="96" t="s">
        <v>237</v>
      </c>
      <c r="H524" s="96" t="s">
        <v>1050</v>
      </c>
      <c r="I524" s="96" t="s">
        <v>12</v>
      </c>
      <c r="J524" s="116">
        <v>2019</v>
      </c>
      <c r="K524" s="11">
        <f>IF(D524="SAVE ON ENERGY RETROFIT PROGRAM",IF(VALUE(SUBSTITUTE(G524,"kW",""))=0,'IESO Reported Results'!M524*'NTG Ratio References'!$G$8,0),IF(D524="SAVE ON ENERGY ENERGY MANAGER PROGRAM",IF(VALUE(SUBSTITUTE(G524,"kW",""))=0,'IESO Reported Results'!M524*'NTG Ratio References'!$G$7,0),0))</f>
        <v>0</v>
      </c>
      <c r="L524" s="10">
        <f t="shared" si="32"/>
        <v>0.95</v>
      </c>
      <c r="M524" s="11">
        <f t="shared" si="33"/>
        <v>2829</v>
      </c>
      <c r="N524" s="15">
        <f>IFERROR(VLOOKUP(J524&amp;D524,'NTG Ratio References'!A:F,4,0),1)</f>
        <v>0.90200000000000002</v>
      </c>
      <c r="O524" s="15">
        <f>IFERROR(VLOOKUP(J524&amp;D524,'NTG Ratio References'!A:F,5,0),1)</f>
        <v>0.91600000000000004</v>
      </c>
      <c r="P524" s="97">
        <f t="shared" si="34"/>
        <v>0.8569</v>
      </c>
      <c r="Q524" s="97">
        <f t="shared" si="35"/>
        <v>2591.364</v>
      </c>
    </row>
    <row r="525" spans="1:17">
      <c r="A525" s="96" t="s">
        <v>1051</v>
      </c>
      <c r="B525" s="96" t="s">
        <v>8</v>
      </c>
      <c r="C525" s="111" t="s">
        <v>1661</v>
      </c>
      <c r="D525" s="96" t="s">
        <v>1013</v>
      </c>
      <c r="E525" s="111" t="s">
        <v>1014</v>
      </c>
      <c r="F525" s="114">
        <v>290</v>
      </c>
      <c r="G525" s="96" t="s">
        <v>1052</v>
      </c>
      <c r="H525" s="96" t="s">
        <v>1053</v>
      </c>
      <c r="I525" s="96" t="s">
        <v>12</v>
      </c>
      <c r="J525" s="116">
        <v>2019</v>
      </c>
      <c r="K525" s="11">
        <f>IF(D525="SAVE ON ENERGY RETROFIT PROGRAM",IF(VALUE(SUBSTITUTE(G525,"kW",""))=0,'IESO Reported Results'!M525*'NTG Ratio References'!$G$8,0),IF(D525="SAVE ON ENERGY ENERGY MANAGER PROGRAM",IF(VALUE(SUBSTITUTE(G525,"kW",""))=0,'IESO Reported Results'!M525*'NTG Ratio References'!$G$7,0),0))</f>
        <v>0</v>
      </c>
      <c r="L525" s="10">
        <f t="shared" si="32"/>
        <v>0.27</v>
      </c>
      <c r="M525" s="11">
        <f t="shared" si="33"/>
        <v>824</v>
      </c>
      <c r="N525" s="15">
        <f>IFERROR(VLOOKUP(J525&amp;D525,'NTG Ratio References'!A:F,4,0),1)</f>
        <v>0.90200000000000002</v>
      </c>
      <c r="O525" s="15">
        <f>IFERROR(VLOOKUP(J525&amp;D525,'NTG Ratio References'!A:F,5,0),1)</f>
        <v>0.91600000000000004</v>
      </c>
      <c r="P525" s="97">
        <f t="shared" si="34"/>
        <v>0.24354000000000003</v>
      </c>
      <c r="Q525" s="97">
        <f t="shared" si="35"/>
        <v>754.78399999999999</v>
      </c>
    </row>
    <row r="526" spans="1:17">
      <c r="A526" s="96" t="s">
        <v>1054</v>
      </c>
      <c r="B526" s="96" t="s">
        <v>8</v>
      </c>
      <c r="C526" s="111" t="s">
        <v>1661</v>
      </c>
      <c r="D526" s="96" t="s">
        <v>1013</v>
      </c>
      <c r="E526" s="111" t="s">
        <v>1014</v>
      </c>
      <c r="F526" s="114">
        <v>122</v>
      </c>
      <c r="G526" s="96" t="s">
        <v>17</v>
      </c>
      <c r="H526" s="96" t="s">
        <v>1055</v>
      </c>
      <c r="I526" s="96" t="s">
        <v>12</v>
      </c>
      <c r="J526" s="116">
        <v>2019</v>
      </c>
      <c r="K526" s="11">
        <f>IF(D526="SAVE ON ENERGY RETROFIT PROGRAM",IF(VALUE(SUBSTITUTE(G526,"kW",""))=0,'IESO Reported Results'!M526*'NTG Ratio References'!$G$8,0),IF(D526="SAVE ON ENERGY ENERGY MANAGER PROGRAM",IF(VALUE(SUBSTITUTE(G526,"kW",""))=0,'IESO Reported Results'!M526*'NTG Ratio References'!$G$7,0),0))</f>
        <v>0</v>
      </c>
      <c r="L526" s="10">
        <f t="shared" si="32"/>
        <v>0</v>
      </c>
      <c r="M526" s="11">
        <f t="shared" si="33"/>
        <v>371</v>
      </c>
      <c r="N526" s="15">
        <f>IFERROR(VLOOKUP(J526&amp;D526,'NTG Ratio References'!A:F,4,0),1)</f>
        <v>0.90200000000000002</v>
      </c>
      <c r="O526" s="15">
        <f>IFERROR(VLOOKUP(J526&amp;D526,'NTG Ratio References'!A:F,5,0),1)</f>
        <v>0.91600000000000004</v>
      </c>
      <c r="P526" s="97">
        <f t="shared" si="34"/>
        <v>0</v>
      </c>
      <c r="Q526" s="97">
        <f t="shared" si="35"/>
        <v>339.83600000000001</v>
      </c>
    </row>
    <row r="527" spans="1:17">
      <c r="A527" s="96" t="s">
        <v>1056</v>
      </c>
      <c r="B527" s="96" t="s">
        <v>8</v>
      </c>
      <c r="C527" s="111" t="s">
        <v>1661</v>
      </c>
      <c r="D527" s="96" t="s">
        <v>1013</v>
      </c>
      <c r="E527" s="111" t="s">
        <v>1014</v>
      </c>
      <c r="F527" s="114">
        <v>968</v>
      </c>
      <c r="G527" s="96" t="s">
        <v>1057</v>
      </c>
      <c r="H527" s="96" t="s">
        <v>1058</v>
      </c>
      <c r="I527" s="96" t="s">
        <v>12</v>
      </c>
      <c r="J527" s="116">
        <v>2019</v>
      </c>
      <c r="K527" s="11">
        <f>IF(D527="SAVE ON ENERGY RETROFIT PROGRAM",IF(VALUE(SUBSTITUTE(G527,"kW",""))=0,'IESO Reported Results'!M527*'NTG Ratio References'!$G$8,0),IF(D527="SAVE ON ENERGY ENERGY MANAGER PROGRAM",IF(VALUE(SUBSTITUTE(G527,"kW",""))=0,'IESO Reported Results'!M527*'NTG Ratio References'!$G$7,0),0))</f>
        <v>0</v>
      </c>
      <c r="L527" s="10">
        <f t="shared" si="32"/>
        <v>0.62</v>
      </c>
      <c r="M527" s="11">
        <f t="shared" si="33"/>
        <v>1852</v>
      </c>
      <c r="N527" s="15">
        <f>IFERROR(VLOOKUP(J527&amp;D527,'NTG Ratio References'!A:F,4,0),1)</f>
        <v>0.90200000000000002</v>
      </c>
      <c r="O527" s="15">
        <f>IFERROR(VLOOKUP(J527&amp;D527,'NTG Ratio References'!A:F,5,0),1)</f>
        <v>0.91600000000000004</v>
      </c>
      <c r="P527" s="97">
        <f t="shared" si="34"/>
        <v>0.55923999999999996</v>
      </c>
      <c r="Q527" s="97">
        <f t="shared" si="35"/>
        <v>1696.432</v>
      </c>
    </row>
    <row r="528" spans="1:17">
      <c r="A528" s="96" t="s">
        <v>1059</v>
      </c>
      <c r="B528" s="96" t="s">
        <v>8</v>
      </c>
      <c r="C528" s="111" t="s">
        <v>1661</v>
      </c>
      <c r="D528" s="96" t="s">
        <v>1013</v>
      </c>
      <c r="E528" s="111" t="s">
        <v>1014</v>
      </c>
      <c r="F528" s="114">
        <v>2012.5</v>
      </c>
      <c r="G528" s="96" t="s">
        <v>1060</v>
      </c>
      <c r="H528" s="96" t="s">
        <v>1061</v>
      </c>
      <c r="I528" s="96" t="s">
        <v>12</v>
      </c>
      <c r="J528" s="116">
        <v>2019</v>
      </c>
      <c r="K528" s="11">
        <f>IF(D528="SAVE ON ENERGY RETROFIT PROGRAM",IF(VALUE(SUBSTITUTE(G528,"kW",""))=0,'IESO Reported Results'!M528*'NTG Ratio References'!$G$8,0),IF(D528="SAVE ON ENERGY ENERGY MANAGER PROGRAM",IF(VALUE(SUBSTITUTE(G528,"kW",""))=0,'IESO Reported Results'!M528*'NTG Ratio References'!$G$7,0),0))</f>
        <v>0</v>
      </c>
      <c r="L528" s="10">
        <f t="shared" si="32"/>
        <v>7.67</v>
      </c>
      <c r="M528" s="11">
        <f t="shared" si="33"/>
        <v>19601</v>
      </c>
      <c r="N528" s="15">
        <f>IFERROR(VLOOKUP(J528&amp;D528,'NTG Ratio References'!A:F,4,0),1)</f>
        <v>0.90200000000000002</v>
      </c>
      <c r="O528" s="15">
        <f>IFERROR(VLOOKUP(J528&amp;D528,'NTG Ratio References'!A:F,5,0),1)</f>
        <v>0.91600000000000004</v>
      </c>
      <c r="P528" s="97">
        <f t="shared" si="34"/>
        <v>6.9183399999999997</v>
      </c>
      <c r="Q528" s="97">
        <f t="shared" si="35"/>
        <v>17954.516</v>
      </c>
    </row>
    <row r="529" spans="1:17">
      <c r="A529" s="96" t="s">
        <v>1062</v>
      </c>
      <c r="B529" s="96" t="s">
        <v>8</v>
      </c>
      <c r="C529" s="111" t="s">
        <v>1661</v>
      </c>
      <c r="D529" s="96" t="s">
        <v>1013</v>
      </c>
      <c r="E529" s="111" t="s">
        <v>1014</v>
      </c>
      <c r="F529" s="114">
        <v>1499</v>
      </c>
      <c r="G529" s="96" t="s">
        <v>1063</v>
      </c>
      <c r="H529" s="96" t="s">
        <v>1064</v>
      </c>
      <c r="I529" s="96" t="s">
        <v>12</v>
      </c>
      <c r="J529" s="116">
        <v>2019</v>
      </c>
      <c r="K529" s="11">
        <f>IF(D529="SAVE ON ENERGY RETROFIT PROGRAM",IF(VALUE(SUBSTITUTE(G529,"kW",""))=0,'IESO Reported Results'!M529*'NTG Ratio References'!$G$8,0),IF(D529="SAVE ON ENERGY ENERGY MANAGER PROGRAM",IF(VALUE(SUBSTITUTE(G529,"kW",""))=0,'IESO Reported Results'!M529*'NTG Ratio References'!$G$7,0),0))</f>
        <v>0</v>
      </c>
      <c r="L529" s="10">
        <f t="shared" si="32"/>
        <v>2.23</v>
      </c>
      <c r="M529" s="11">
        <f t="shared" si="33"/>
        <v>4065</v>
      </c>
      <c r="N529" s="15">
        <f>IFERROR(VLOOKUP(J529&amp;D529,'NTG Ratio References'!A:F,4,0),1)</f>
        <v>0.90200000000000002</v>
      </c>
      <c r="O529" s="15">
        <f>IFERROR(VLOOKUP(J529&amp;D529,'NTG Ratio References'!A:F,5,0),1)</f>
        <v>0.91600000000000004</v>
      </c>
      <c r="P529" s="97">
        <f t="shared" si="34"/>
        <v>2.01146</v>
      </c>
      <c r="Q529" s="97">
        <f t="shared" si="35"/>
        <v>3723.54</v>
      </c>
    </row>
    <row r="530" spans="1:17">
      <c r="A530" s="96" t="s">
        <v>1065</v>
      </c>
      <c r="B530" s="96" t="s">
        <v>8</v>
      </c>
      <c r="C530" s="111" t="s">
        <v>1661</v>
      </c>
      <c r="D530" s="96" t="s">
        <v>1013</v>
      </c>
      <c r="E530" s="111" t="s">
        <v>1014</v>
      </c>
      <c r="F530" s="114">
        <v>1980</v>
      </c>
      <c r="G530" s="96" t="s">
        <v>161</v>
      </c>
      <c r="H530" s="96" t="s">
        <v>1066</v>
      </c>
      <c r="I530" s="96" t="s">
        <v>12</v>
      </c>
      <c r="J530" s="116">
        <v>2019</v>
      </c>
      <c r="K530" s="11">
        <f>IF(D530="SAVE ON ENERGY RETROFIT PROGRAM",IF(VALUE(SUBSTITUTE(G530,"kW",""))=0,'IESO Reported Results'!M530*'NTG Ratio References'!$G$8,0),IF(D530="SAVE ON ENERGY ENERGY MANAGER PROGRAM",IF(VALUE(SUBSTITUTE(G530,"kW",""))=0,'IESO Reported Results'!M530*'NTG Ratio References'!$G$7,0),0))</f>
        <v>0</v>
      </c>
      <c r="L530" s="10">
        <f t="shared" si="32"/>
        <v>1.3</v>
      </c>
      <c r="M530" s="11">
        <f t="shared" si="33"/>
        <v>3899</v>
      </c>
      <c r="N530" s="15">
        <f>IFERROR(VLOOKUP(J530&amp;D530,'NTG Ratio References'!A:F,4,0),1)</f>
        <v>0.90200000000000002</v>
      </c>
      <c r="O530" s="15">
        <f>IFERROR(VLOOKUP(J530&amp;D530,'NTG Ratio References'!A:F,5,0),1)</f>
        <v>0.91600000000000004</v>
      </c>
      <c r="P530" s="97">
        <f t="shared" si="34"/>
        <v>1.1726000000000001</v>
      </c>
      <c r="Q530" s="97">
        <f t="shared" si="35"/>
        <v>3571.4839999999999</v>
      </c>
    </row>
    <row r="531" spans="1:17">
      <c r="A531" s="96" t="s">
        <v>1067</v>
      </c>
      <c r="B531" s="96" t="s">
        <v>8</v>
      </c>
      <c r="C531" s="111" t="s">
        <v>1661</v>
      </c>
      <c r="D531" s="96" t="s">
        <v>1013</v>
      </c>
      <c r="E531" s="111" t="s">
        <v>1014</v>
      </c>
      <c r="F531" s="114">
        <v>1936</v>
      </c>
      <c r="G531" s="96" t="s">
        <v>1068</v>
      </c>
      <c r="H531" s="96" t="s">
        <v>1069</v>
      </c>
      <c r="I531" s="96" t="s">
        <v>12</v>
      </c>
      <c r="J531" s="116">
        <v>2019</v>
      </c>
      <c r="K531" s="11">
        <f>IF(D531="SAVE ON ENERGY RETROFIT PROGRAM",IF(VALUE(SUBSTITUTE(G531,"kW",""))=0,'IESO Reported Results'!M531*'NTG Ratio References'!$G$8,0),IF(D531="SAVE ON ENERGY ENERGY MANAGER PROGRAM",IF(VALUE(SUBSTITUTE(G531,"kW",""))=0,'IESO Reported Results'!M531*'NTG Ratio References'!$G$7,0),0))</f>
        <v>0</v>
      </c>
      <c r="L531" s="10">
        <f t="shared" si="32"/>
        <v>1.21</v>
      </c>
      <c r="M531" s="11">
        <f t="shared" si="33"/>
        <v>3615</v>
      </c>
      <c r="N531" s="15">
        <f>IFERROR(VLOOKUP(J531&amp;D531,'NTG Ratio References'!A:F,4,0),1)</f>
        <v>0.90200000000000002</v>
      </c>
      <c r="O531" s="15">
        <f>IFERROR(VLOOKUP(J531&amp;D531,'NTG Ratio References'!A:F,5,0),1)</f>
        <v>0.91600000000000004</v>
      </c>
      <c r="P531" s="97">
        <f t="shared" si="34"/>
        <v>1.0914200000000001</v>
      </c>
      <c r="Q531" s="97">
        <f t="shared" si="35"/>
        <v>3311.34</v>
      </c>
    </row>
    <row r="532" spans="1:17">
      <c r="A532" s="96" t="s">
        <v>1070</v>
      </c>
      <c r="B532" s="96" t="s">
        <v>8</v>
      </c>
      <c r="C532" s="111" t="s">
        <v>1661</v>
      </c>
      <c r="D532" s="96" t="s">
        <v>1013</v>
      </c>
      <c r="E532" s="111" t="s">
        <v>1014</v>
      </c>
      <c r="F532" s="114">
        <v>1980</v>
      </c>
      <c r="G532" s="96" t="s">
        <v>1033</v>
      </c>
      <c r="H532" s="96" t="s">
        <v>1071</v>
      </c>
      <c r="I532" s="96" t="s">
        <v>12</v>
      </c>
      <c r="J532" s="116">
        <v>2019</v>
      </c>
      <c r="K532" s="11">
        <f>IF(D532="SAVE ON ENERGY RETROFIT PROGRAM",IF(VALUE(SUBSTITUTE(G532,"kW",""))=0,'IESO Reported Results'!M532*'NTG Ratio References'!$G$8,0),IF(D532="SAVE ON ENERGY ENERGY MANAGER PROGRAM",IF(VALUE(SUBSTITUTE(G532,"kW",""))=0,'IESO Reported Results'!M532*'NTG Ratio References'!$G$7,0),0))</f>
        <v>0</v>
      </c>
      <c r="L532" s="10">
        <f t="shared" si="32"/>
        <v>1.23</v>
      </c>
      <c r="M532" s="11">
        <f t="shared" si="33"/>
        <v>3837</v>
      </c>
      <c r="N532" s="15">
        <f>IFERROR(VLOOKUP(J532&amp;D532,'NTG Ratio References'!A:F,4,0),1)</f>
        <v>0.90200000000000002</v>
      </c>
      <c r="O532" s="15">
        <f>IFERROR(VLOOKUP(J532&amp;D532,'NTG Ratio References'!A:F,5,0),1)</f>
        <v>0.91600000000000004</v>
      </c>
      <c r="P532" s="97">
        <f t="shared" si="34"/>
        <v>1.1094600000000001</v>
      </c>
      <c r="Q532" s="97">
        <f t="shared" si="35"/>
        <v>3514.692</v>
      </c>
    </row>
    <row r="533" spans="1:17">
      <c r="A533" s="96" t="s">
        <v>1072</v>
      </c>
      <c r="B533" s="96" t="s">
        <v>8</v>
      </c>
      <c r="C533" s="111" t="s">
        <v>1661</v>
      </c>
      <c r="D533" s="96" t="s">
        <v>1013</v>
      </c>
      <c r="E533" s="111" t="s">
        <v>1014</v>
      </c>
      <c r="F533" s="114">
        <v>1936</v>
      </c>
      <c r="G533" s="96" t="s">
        <v>1033</v>
      </c>
      <c r="H533" s="96" t="s">
        <v>1073</v>
      </c>
      <c r="I533" s="96" t="s">
        <v>12</v>
      </c>
      <c r="J533" s="116">
        <v>2019</v>
      </c>
      <c r="K533" s="11">
        <f>IF(D533="SAVE ON ENERGY RETROFIT PROGRAM",IF(VALUE(SUBSTITUTE(G533,"kW",""))=0,'IESO Reported Results'!M533*'NTG Ratio References'!$G$8,0),IF(D533="SAVE ON ENERGY ENERGY MANAGER PROGRAM",IF(VALUE(SUBSTITUTE(G533,"kW",""))=0,'IESO Reported Results'!M533*'NTG Ratio References'!$G$7,0),0))</f>
        <v>0</v>
      </c>
      <c r="L533" s="10">
        <f t="shared" si="32"/>
        <v>1.23</v>
      </c>
      <c r="M533" s="11">
        <f t="shared" si="33"/>
        <v>3669</v>
      </c>
      <c r="N533" s="15">
        <f>IFERROR(VLOOKUP(J533&amp;D533,'NTG Ratio References'!A:F,4,0),1)</f>
        <v>0.90200000000000002</v>
      </c>
      <c r="O533" s="15">
        <f>IFERROR(VLOOKUP(J533&amp;D533,'NTG Ratio References'!A:F,5,0),1)</f>
        <v>0.91600000000000004</v>
      </c>
      <c r="P533" s="97">
        <f t="shared" si="34"/>
        <v>1.1094600000000001</v>
      </c>
      <c r="Q533" s="97">
        <f t="shared" si="35"/>
        <v>3360.8040000000001</v>
      </c>
    </row>
    <row r="534" spans="1:17">
      <c r="A534" s="96" t="s">
        <v>1074</v>
      </c>
      <c r="B534" s="96" t="s">
        <v>8</v>
      </c>
      <c r="C534" s="111" t="s">
        <v>1661</v>
      </c>
      <c r="D534" s="96" t="s">
        <v>1013</v>
      </c>
      <c r="E534" s="111" t="s">
        <v>1014</v>
      </c>
      <c r="F534" s="114">
        <v>1936</v>
      </c>
      <c r="G534" s="96" t="s">
        <v>17</v>
      </c>
      <c r="H534" s="96" t="s">
        <v>1075</v>
      </c>
      <c r="I534" s="96" t="s">
        <v>12</v>
      </c>
      <c r="J534" s="116">
        <v>2019</v>
      </c>
      <c r="K534" s="11">
        <f>IF(D534="SAVE ON ENERGY RETROFIT PROGRAM",IF(VALUE(SUBSTITUTE(G534,"kW",""))=0,'IESO Reported Results'!M534*'NTG Ratio References'!$G$8,0),IF(D534="SAVE ON ENERGY ENERGY MANAGER PROGRAM",IF(VALUE(SUBSTITUTE(G534,"kW",""))=0,'IESO Reported Results'!M534*'NTG Ratio References'!$G$7,0),0))</f>
        <v>0</v>
      </c>
      <c r="L534" s="10">
        <f t="shared" si="32"/>
        <v>0</v>
      </c>
      <c r="M534" s="11">
        <f t="shared" si="33"/>
        <v>10413</v>
      </c>
      <c r="N534" s="15">
        <f>IFERROR(VLOOKUP(J534&amp;D534,'NTG Ratio References'!A:F,4,0),1)</f>
        <v>0.90200000000000002</v>
      </c>
      <c r="O534" s="15">
        <f>IFERROR(VLOOKUP(J534&amp;D534,'NTG Ratio References'!A:F,5,0),1)</f>
        <v>0.91600000000000004</v>
      </c>
      <c r="P534" s="97">
        <f t="shared" si="34"/>
        <v>0</v>
      </c>
      <c r="Q534" s="97">
        <f t="shared" si="35"/>
        <v>9538.3080000000009</v>
      </c>
    </row>
    <row r="535" spans="1:17">
      <c r="A535" s="96" t="s">
        <v>1076</v>
      </c>
      <c r="B535" s="96" t="s">
        <v>8</v>
      </c>
      <c r="C535" s="111" t="s">
        <v>1661</v>
      </c>
      <c r="D535" s="96" t="s">
        <v>1013</v>
      </c>
      <c r="E535" s="111" t="s">
        <v>1014</v>
      </c>
      <c r="F535" s="114">
        <v>176</v>
      </c>
      <c r="G535" s="96" t="s">
        <v>478</v>
      </c>
      <c r="H535" s="96" t="s">
        <v>1077</v>
      </c>
      <c r="I535" s="96" t="s">
        <v>12</v>
      </c>
      <c r="J535" s="116">
        <v>2019</v>
      </c>
      <c r="K535" s="11">
        <f>IF(D535="SAVE ON ENERGY RETROFIT PROGRAM",IF(VALUE(SUBSTITUTE(G535,"kW",""))=0,'IESO Reported Results'!M535*'NTG Ratio References'!$G$8,0),IF(D535="SAVE ON ENERGY ENERGY MANAGER PROGRAM",IF(VALUE(SUBSTITUTE(G535,"kW",""))=0,'IESO Reported Results'!M535*'NTG Ratio References'!$G$7,0),0))</f>
        <v>0</v>
      </c>
      <c r="L535" s="10">
        <f t="shared" si="32"/>
        <v>0.1</v>
      </c>
      <c r="M535" s="11">
        <f t="shared" si="33"/>
        <v>310</v>
      </c>
      <c r="N535" s="15">
        <f>IFERROR(VLOOKUP(J535&amp;D535,'NTG Ratio References'!A:F,4,0),1)</f>
        <v>0.90200000000000002</v>
      </c>
      <c r="O535" s="15">
        <f>IFERROR(VLOOKUP(J535&amp;D535,'NTG Ratio References'!A:F,5,0),1)</f>
        <v>0.91600000000000004</v>
      </c>
      <c r="P535" s="97">
        <f t="shared" si="34"/>
        <v>9.0200000000000002E-2</v>
      </c>
      <c r="Q535" s="97">
        <f t="shared" si="35"/>
        <v>283.96000000000004</v>
      </c>
    </row>
    <row r="536" spans="1:17">
      <c r="A536" s="96" t="s">
        <v>1078</v>
      </c>
      <c r="B536" s="96" t="s">
        <v>8</v>
      </c>
      <c r="C536" s="111" t="s">
        <v>1661</v>
      </c>
      <c r="D536" s="96" t="s">
        <v>1013</v>
      </c>
      <c r="E536" s="111" t="s">
        <v>1014</v>
      </c>
      <c r="F536" s="114">
        <v>1242</v>
      </c>
      <c r="G536" s="96" t="s">
        <v>966</v>
      </c>
      <c r="H536" s="96" t="s">
        <v>1079</v>
      </c>
      <c r="I536" s="96" t="s">
        <v>12</v>
      </c>
      <c r="J536" s="116">
        <v>2019</v>
      </c>
      <c r="K536" s="11">
        <f>IF(D536="SAVE ON ENERGY RETROFIT PROGRAM",IF(VALUE(SUBSTITUTE(G536,"kW",""))=0,'IESO Reported Results'!M536*'NTG Ratio References'!$G$8,0),IF(D536="SAVE ON ENERGY ENERGY MANAGER PROGRAM",IF(VALUE(SUBSTITUTE(G536,"kW",""))=0,'IESO Reported Results'!M536*'NTG Ratio References'!$G$7,0),0))</f>
        <v>0</v>
      </c>
      <c r="L536" s="10">
        <f t="shared" si="32"/>
        <v>1.1200000000000001</v>
      </c>
      <c r="M536" s="11">
        <f t="shared" si="33"/>
        <v>3358</v>
      </c>
      <c r="N536" s="15">
        <f>IFERROR(VLOOKUP(J536&amp;D536,'NTG Ratio References'!A:F,4,0),1)</f>
        <v>0.90200000000000002</v>
      </c>
      <c r="O536" s="15">
        <f>IFERROR(VLOOKUP(J536&amp;D536,'NTG Ratio References'!A:F,5,0),1)</f>
        <v>0.91600000000000004</v>
      </c>
      <c r="P536" s="97">
        <f t="shared" si="34"/>
        <v>1.01024</v>
      </c>
      <c r="Q536" s="97">
        <f t="shared" si="35"/>
        <v>3075.9280000000003</v>
      </c>
    </row>
    <row r="537" spans="1:17">
      <c r="A537" s="96" t="s">
        <v>1080</v>
      </c>
      <c r="B537" s="96" t="s">
        <v>8</v>
      </c>
      <c r="C537" s="111" t="s">
        <v>1639</v>
      </c>
      <c r="D537" s="96" t="s">
        <v>9</v>
      </c>
      <c r="E537" s="111" t="s">
        <v>10</v>
      </c>
      <c r="F537" s="114">
        <v>400</v>
      </c>
      <c r="G537" s="96" t="s">
        <v>13</v>
      </c>
      <c r="H537" s="96" t="s">
        <v>1081</v>
      </c>
      <c r="I537" s="96" t="s">
        <v>12</v>
      </c>
      <c r="J537" s="116">
        <v>2019</v>
      </c>
      <c r="K537" s="11">
        <f>IF(D537="SAVE ON ENERGY RETROFIT PROGRAM",IF(VALUE(SUBSTITUTE(G537,"kW",""))=0,'IESO Reported Results'!M537*'NTG Ratio References'!$G$8,0),IF(D537="SAVE ON ENERGY ENERGY MANAGER PROGRAM",IF(VALUE(SUBSTITUTE(G537,"kW",""))=0,'IESO Reported Results'!M537*'NTG Ratio References'!$G$7,0),0))</f>
        <v>0</v>
      </c>
      <c r="L537" s="10">
        <f t="shared" si="32"/>
        <v>0.92</v>
      </c>
      <c r="M537" s="11">
        <f t="shared" si="33"/>
        <v>8055</v>
      </c>
      <c r="N537" s="15">
        <f>IFERROR(VLOOKUP(J537&amp;D537,'NTG Ratio References'!A:F,4,0),1)</f>
        <v>1.002</v>
      </c>
      <c r="O537" s="15">
        <f>IFERROR(VLOOKUP(J537&amp;D537,'NTG Ratio References'!A:F,5,0),1)</f>
        <v>1.002</v>
      </c>
      <c r="P537" s="97">
        <f t="shared" si="34"/>
        <v>0.92183999999999999</v>
      </c>
      <c r="Q537" s="97">
        <f t="shared" si="35"/>
        <v>8071.11</v>
      </c>
    </row>
    <row r="538" spans="1:17">
      <c r="A538" s="96" t="s">
        <v>1082</v>
      </c>
      <c r="B538" s="96" t="s">
        <v>8</v>
      </c>
      <c r="C538" s="111" t="s">
        <v>1661</v>
      </c>
      <c r="D538" s="96" t="s">
        <v>55</v>
      </c>
      <c r="E538" s="111" t="s">
        <v>10</v>
      </c>
      <c r="F538" s="114">
        <v>2526.6999999999998</v>
      </c>
      <c r="G538" s="96" t="s">
        <v>204</v>
      </c>
      <c r="H538" s="96" t="s">
        <v>1083</v>
      </c>
      <c r="I538" s="96" t="s">
        <v>12</v>
      </c>
      <c r="J538" s="116">
        <v>2019</v>
      </c>
      <c r="K538" s="11">
        <f>IF(D538="SAVE ON ENERGY RETROFIT PROGRAM",IF(VALUE(SUBSTITUTE(G538,"kW",""))=0,'IESO Reported Results'!M538*'NTG Ratio References'!$G$8,0),IF(D538="SAVE ON ENERGY ENERGY MANAGER PROGRAM",IF(VALUE(SUBSTITUTE(G538,"kW",""))=0,'IESO Reported Results'!M538*'NTG Ratio References'!$G$7,0),0))</f>
        <v>0</v>
      </c>
      <c r="L538" s="10">
        <f t="shared" si="32"/>
        <v>2.44</v>
      </c>
      <c r="M538" s="11">
        <f t="shared" si="33"/>
        <v>17225</v>
      </c>
      <c r="N538" s="15">
        <f>IFERROR(VLOOKUP(J538&amp;D538,'NTG Ratio References'!A:F,4,0),1)</f>
        <v>0.84</v>
      </c>
      <c r="O538" s="15">
        <f>IFERROR(VLOOKUP(J538&amp;D538,'NTG Ratio References'!A:F,5,0),1)</f>
        <v>0.81599999999999995</v>
      </c>
      <c r="P538" s="97">
        <f t="shared" si="34"/>
        <v>2.0495999999999999</v>
      </c>
      <c r="Q538" s="97">
        <f t="shared" si="35"/>
        <v>14055.599999999999</v>
      </c>
    </row>
    <row r="539" spans="1:17">
      <c r="A539" s="96" t="s">
        <v>1084</v>
      </c>
      <c r="B539" s="96" t="s">
        <v>8</v>
      </c>
      <c r="C539" s="111" t="s">
        <v>1639</v>
      </c>
      <c r="D539" s="96" t="s">
        <v>9</v>
      </c>
      <c r="E539" s="111" t="s">
        <v>10</v>
      </c>
      <c r="F539" s="114">
        <v>400</v>
      </c>
      <c r="G539" s="96" t="s">
        <v>13</v>
      </c>
      <c r="H539" s="96" t="s">
        <v>1085</v>
      </c>
      <c r="I539" s="96" t="s">
        <v>12</v>
      </c>
      <c r="J539" s="116">
        <v>2019</v>
      </c>
      <c r="K539" s="11">
        <f>IF(D539="SAVE ON ENERGY RETROFIT PROGRAM",IF(VALUE(SUBSTITUTE(G539,"kW",""))=0,'IESO Reported Results'!M539*'NTG Ratio References'!$G$8,0),IF(D539="SAVE ON ENERGY ENERGY MANAGER PROGRAM",IF(VALUE(SUBSTITUTE(G539,"kW",""))=0,'IESO Reported Results'!M539*'NTG Ratio References'!$G$7,0),0))</f>
        <v>0</v>
      </c>
      <c r="L539" s="10">
        <f t="shared" ref="L539:L602" si="36">VALUE(SUBSTITUTE(G539,"kW",""))+K539</f>
        <v>0.92</v>
      </c>
      <c r="M539" s="11">
        <f t="shared" ref="M539:M602" si="37">VALUE(SUBSTITUTE(H539,"kWh",""))</f>
        <v>3356</v>
      </c>
      <c r="N539" s="15">
        <f>IFERROR(VLOOKUP(J539&amp;D539,'NTG Ratio References'!A:F,4,0),1)</f>
        <v>1.002</v>
      </c>
      <c r="O539" s="15">
        <f>IFERROR(VLOOKUP(J539&amp;D539,'NTG Ratio References'!A:F,5,0),1)</f>
        <v>1.002</v>
      </c>
      <c r="P539" s="97">
        <f t="shared" ref="P539:P602" si="38">N539*L539</f>
        <v>0.92183999999999999</v>
      </c>
      <c r="Q539" s="97">
        <f t="shared" ref="Q539:Q602" si="39">O539*M539</f>
        <v>3362.712</v>
      </c>
    </row>
    <row r="540" spans="1:17">
      <c r="A540" s="96" t="s">
        <v>1086</v>
      </c>
      <c r="B540" s="96" t="s">
        <v>8</v>
      </c>
      <c r="C540" s="111" t="s">
        <v>1639</v>
      </c>
      <c r="D540" s="96" t="s">
        <v>9</v>
      </c>
      <c r="E540" s="111" t="s">
        <v>10</v>
      </c>
      <c r="F540" s="114">
        <v>400</v>
      </c>
      <c r="G540" s="96" t="s">
        <v>1002</v>
      </c>
      <c r="H540" s="96" t="s">
        <v>265</v>
      </c>
      <c r="I540" s="96" t="s">
        <v>12</v>
      </c>
      <c r="J540" s="116">
        <v>2019</v>
      </c>
      <c r="K540" s="11">
        <f>IF(D540="SAVE ON ENERGY RETROFIT PROGRAM",IF(VALUE(SUBSTITUTE(G540,"kW",""))=0,'IESO Reported Results'!M540*'NTG Ratio References'!$G$8,0),IF(D540="SAVE ON ENERGY ENERGY MANAGER PROGRAM",IF(VALUE(SUBSTITUTE(G540,"kW",""))=0,'IESO Reported Results'!M540*'NTG Ratio References'!$G$7,0),0))</f>
        <v>0</v>
      </c>
      <c r="L540" s="10">
        <f t="shared" si="36"/>
        <v>1.03</v>
      </c>
      <c r="M540" s="11">
        <f t="shared" si="37"/>
        <v>4529</v>
      </c>
      <c r="N540" s="15">
        <f>IFERROR(VLOOKUP(J540&amp;D540,'NTG Ratio References'!A:F,4,0),1)</f>
        <v>1.002</v>
      </c>
      <c r="O540" s="15">
        <f>IFERROR(VLOOKUP(J540&amp;D540,'NTG Ratio References'!A:F,5,0),1)</f>
        <v>1.002</v>
      </c>
      <c r="P540" s="97">
        <f t="shared" si="38"/>
        <v>1.03206</v>
      </c>
      <c r="Q540" s="97">
        <f t="shared" si="39"/>
        <v>4538.058</v>
      </c>
    </row>
    <row r="541" spans="1:17">
      <c r="A541" s="96" t="s">
        <v>1087</v>
      </c>
      <c r="B541" s="96" t="s">
        <v>8</v>
      </c>
      <c r="C541" s="111" t="s">
        <v>1662</v>
      </c>
      <c r="D541" s="96" t="s">
        <v>55</v>
      </c>
      <c r="E541" s="111" t="s">
        <v>10</v>
      </c>
      <c r="F541" s="114">
        <v>6880</v>
      </c>
      <c r="G541" s="96" t="s">
        <v>1088</v>
      </c>
      <c r="H541" s="96" t="s">
        <v>1089</v>
      </c>
      <c r="I541" s="96" t="s">
        <v>12</v>
      </c>
      <c r="J541" s="116">
        <v>2019</v>
      </c>
      <c r="K541" s="11">
        <f>IF(D541="SAVE ON ENERGY RETROFIT PROGRAM",IF(VALUE(SUBSTITUTE(G541,"kW",""))=0,'IESO Reported Results'!M541*'NTG Ratio References'!$G$8,0),IF(D541="SAVE ON ENERGY ENERGY MANAGER PROGRAM",IF(VALUE(SUBSTITUTE(G541,"kW",""))=0,'IESO Reported Results'!M541*'NTG Ratio References'!$G$7,0),0))</f>
        <v>0</v>
      </c>
      <c r="L541" s="10">
        <f t="shared" si="36"/>
        <v>12.22</v>
      </c>
      <c r="M541" s="11">
        <f t="shared" si="37"/>
        <v>41888</v>
      </c>
      <c r="N541" s="15">
        <f>IFERROR(VLOOKUP(J541&amp;D541,'NTG Ratio References'!A:F,4,0),1)</f>
        <v>0.84</v>
      </c>
      <c r="O541" s="15">
        <f>IFERROR(VLOOKUP(J541&amp;D541,'NTG Ratio References'!A:F,5,0),1)</f>
        <v>0.81599999999999995</v>
      </c>
      <c r="P541" s="97">
        <f t="shared" si="38"/>
        <v>10.264800000000001</v>
      </c>
      <c r="Q541" s="97">
        <f t="shared" si="39"/>
        <v>34180.608</v>
      </c>
    </row>
    <row r="542" spans="1:17">
      <c r="A542" s="96" t="s">
        <v>1090</v>
      </c>
      <c r="B542" s="96" t="s">
        <v>8</v>
      </c>
      <c r="C542" s="111" t="s">
        <v>1661</v>
      </c>
      <c r="D542" s="96" t="s">
        <v>55</v>
      </c>
      <c r="E542" s="111" t="s">
        <v>10</v>
      </c>
      <c r="F542" s="114">
        <v>1375</v>
      </c>
      <c r="G542" s="96" t="s">
        <v>17</v>
      </c>
      <c r="H542" s="96" t="s">
        <v>1091</v>
      </c>
      <c r="I542" s="96" t="s">
        <v>12</v>
      </c>
      <c r="J542" s="116">
        <v>2019</v>
      </c>
      <c r="K542" s="11">
        <f>IF(D542="SAVE ON ENERGY RETROFIT PROGRAM",IF(VALUE(SUBSTITUTE(G542,"kW",""))=0,'IESO Reported Results'!M542*'NTG Ratio References'!$G$8,0),IF(D542="SAVE ON ENERGY ENERGY MANAGER PROGRAM",IF(VALUE(SUBSTITUTE(G542,"kW",""))=0,'IESO Reported Results'!M542*'NTG Ratio References'!$G$7,0),0))</f>
        <v>2.5526125440211582</v>
      </c>
      <c r="L542" s="10">
        <f t="shared" si="36"/>
        <v>2.5526125440211582</v>
      </c>
      <c r="M542" s="11">
        <f t="shared" si="37"/>
        <v>15330</v>
      </c>
      <c r="N542" s="15">
        <f>IFERROR(VLOOKUP(J542&amp;D542,'NTG Ratio References'!A:F,4,0),1)</f>
        <v>0.84</v>
      </c>
      <c r="O542" s="15">
        <f>IFERROR(VLOOKUP(J542&amp;D542,'NTG Ratio References'!A:F,5,0),1)</f>
        <v>0.81599999999999995</v>
      </c>
      <c r="P542" s="97">
        <f t="shared" si="38"/>
        <v>2.1441945369777726</v>
      </c>
      <c r="Q542" s="97">
        <f t="shared" si="39"/>
        <v>12509.279999999999</v>
      </c>
    </row>
    <row r="543" spans="1:17">
      <c r="A543" s="96" t="s">
        <v>1092</v>
      </c>
      <c r="B543" s="96" t="s">
        <v>8</v>
      </c>
      <c r="C543" s="111" t="s">
        <v>1661</v>
      </c>
      <c r="D543" s="96" t="s">
        <v>55</v>
      </c>
      <c r="E543" s="111" t="s">
        <v>10</v>
      </c>
      <c r="F543" s="114">
        <v>1100</v>
      </c>
      <c r="G543" s="96" t="s">
        <v>603</v>
      </c>
      <c r="H543" s="96" t="s">
        <v>1093</v>
      </c>
      <c r="I543" s="96" t="s">
        <v>12</v>
      </c>
      <c r="J543" s="116">
        <v>2019</v>
      </c>
      <c r="K543" s="11">
        <f>IF(D543="SAVE ON ENERGY RETROFIT PROGRAM",IF(VALUE(SUBSTITUTE(G543,"kW",""))=0,'IESO Reported Results'!M543*'NTG Ratio References'!$G$8,0),IF(D543="SAVE ON ENERGY ENERGY MANAGER PROGRAM",IF(VALUE(SUBSTITUTE(G543,"kW",""))=0,'IESO Reported Results'!M543*'NTG Ratio References'!$G$7,0),0))</f>
        <v>0</v>
      </c>
      <c r="L543" s="10">
        <f t="shared" si="36"/>
        <v>2.8</v>
      </c>
      <c r="M543" s="11">
        <f t="shared" si="37"/>
        <v>9006</v>
      </c>
      <c r="N543" s="15">
        <f>IFERROR(VLOOKUP(J543&amp;D543,'NTG Ratio References'!A:F,4,0),1)</f>
        <v>0.84</v>
      </c>
      <c r="O543" s="15">
        <f>IFERROR(VLOOKUP(J543&amp;D543,'NTG Ratio References'!A:F,5,0),1)</f>
        <v>0.81599999999999995</v>
      </c>
      <c r="P543" s="97">
        <f t="shared" si="38"/>
        <v>2.3519999999999999</v>
      </c>
      <c r="Q543" s="97">
        <f t="shared" si="39"/>
        <v>7348.8959999999997</v>
      </c>
    </row>
    <row r="544" spans="1:17">
      <c r="A544" s="96" t="s">
        <v>1094</v>
      </c>
      <c r="B544" s="96" t="s">
        <v>8</v>
      </c>
      <c r="C544" s="111" t="s">
        <v>1661</v>
      </c>
      <c r="D544" s="96" t="s">
        <v>55</v>
      </c>
      <c r="E544" s="111" t="s">
        <v>10</v>
      </c>
      <c r="F544" s="114">
        <v>835.05</v>
      </c>
      <c r="G544" s="96" t="s">
        <v>183</v>
      </c>
      <c r="H544" s="96" t="s">
        <v>1095</v>
      </c>
      <c r="I544" s="96" t="s">
        <v>12</v>
      </c>
      <c r="J544" s="116">
        <v>2019</v>
      </c>
      <c r="K544" s="11">
        <f>IF(D544="SAVE ON ENERGY RETROFIT PROGRAM",IF(VALUE(SUBSTITUTE(G544,"kW",""))=0,'IESO Reported Results'!M544*'NTG Ratio References'!$G$8,0),IF(D544="SAVE ON ENERGY ENERGY MANAGER PROGRAM",IF(VALUE(SUBSTITUTE(G544,"kW",""))=0,'IESO Reported Results'!M544*'NTG Ratio References'!$G$7,0),0))</f>
        <v>0</v>
      </c>
      <c r="L544" s="10">
        <f t="shared" si="36"/>
        <v>0.64</v>
      </c>
      <c r="M544" s="11">
        <f t="shared" si="37"/>
        <v>3943</v>
      </c>
      <c r="N544" s="15">
        <f>IFERROR(VLOOKUP(J544&amp;D544,'NTG Ratio References'!A:F,4,0),1)</f>
        <v>0.84</v>
      </c>
      <c r="O544" s="15">
        <f>IFERROR(VLOOKUP(J544&amp;D544,'NTG Ratio References'!A:F,5,0),1)</f>
        <v>0.81599999999999995</v>
      </c>
      <c r="P544" s="97">
        <f t="shared" si="38"/>
        <v>0.53759999999999997</v>
      </c>
      <c r="Q544" s="97">
        <f t="shared" si="39"/>
        <v>3217.4879999999998</v>
      </c>
    </row>
    <row r="545" spans="1:17">
      <c r="A545" s="96" t="s">
        <v>1096</v>
      </c>
      <c r="B545" s="96" t="s">
        <v>8</v>
      </c>
      <c r="C545" s="111" t="s">
        <v>1661</v>
      </c>
      <c r="D545" s="96" t="s">
        <v>55</v>
      </c>
      <c r="E545" s="111" t="s">
        <v>10</v>
      </c>
      <c r="F545" s="114">
        <v>3470</v>
      </c>
      <c r="G545" s="96" t="s">
        <v>157</v>
      </c>
      <c r="H545" s="96" t="s">
        <v>1097</v>
      </c>
      <c r="I545" s="96" t="s">
        <v>12</v>
      </c>
      <c r="J545" s="116">
        <v>2019</v>
      </c>
      <c r="K545" s="11">
        <f>IF(D545="SAVE ON ENERGY RETROFIT PROGRAM",IF(VALUE(SUBSTITUTE(G545,"kW",""))=0,'IESO Reported Results'!M545*'NTG Ratio References'!$G$8,0),IF(D545="SAVE ON ENERGY ENERGY MANAGER PROGRAM",IF(VALUE(SUBSTITUTE(G545,"kW",""))=0,'IESO Reported Results'!M545*'NTG Ratio References'!$G$7,0),0))</f>
        <v>0</v>
      </c>
      <c r="L545" s="10">
        <f t="shared" si="36"/>
        <v>5.52</v>
      </c>
      <c r="M545" s="11">
        <f t="shared" si="37"/>
        <v>19854</v>
      </c>
      <c r="N545" s="15">
        <f>IFERROR(VLOOKUP(J545&amp;D545,'NTG Ratio References'!A:F,4,0),1)</f>
        <v>0.84</v>
      </c>
      <c r="O545" s="15">
        <f>IFERROR(VLOOKUP(J545&amp;D545,'NTG Ratio References'!A:F,5,0),1)</f>
        <v>0.81599999999999995</v>
      </c>
      <c r="P545" s="97">
        <f t="shared" si="38"/>
        <v>4.6367999999999991</v>
      </c>
      <c r="Q545" s="97">
        <f t="shared" si="39"/>
        <v>16200.864</v>
      </c>
    </row>
    <row r="546" spans="1:17">
      <c r="A546" s="96" t="s">
        <v>1098</v>
      </c>
      <c r="B546" s="96" t="s">
        <v>8</v>
      </c>
      <c r="C546" s="111" t="s">
        <v>1661</v>
      </c>
      <c r="D546" s="96" t="s">
        <v>55</v>
      </c>
      <c r="E546" s="111" t="s">
        <v>10</v>
      </c>
      <c r="F546" s="114">
        <v>715</v>
      </c>
      <c r="G546" s="96" t="s">
        <v>17</v>
      </c>
      <c r="H546" s="96" t="s">
        <v>1099</v>
      </c>
      <c r="I546" s="96" t="s">
        <v>12</v>
      </c>
      <c r="J546" s="116">
        <v>2019</v>
      </c>
      <c r="K546" s="11">
        <f>IF(D546="SAVE ON ENERGY RETROFIT PROGRAM",IF(VALUE(SUBSTITUTE(G546,"kW",""))=0,'IESO Reported Results'!M546*'NTG Ratio References'!$G$8,0),IF(D546="SAVE ON ENERGY ENERGY MANAGER PROGRAM",IF(VALUE(SUBSTITUTE(G546,"kW",""))=0,'IESO Reported Results'!M546*'NTG Ratio References'!$G$7,0),0))</f>
        <v>1.328091170979306</v>
      </c>
      <c r="L546" s="10">
        <f t="shared" si="36"/>
        <v>1.328091170979306</v>
      </c>
      <c r="M546" s="11">
        <f t="shared" si="37"/>
        <v>7976</v>
      </c>
      <c r="N546" s="15">
        <f>IFERROR(VLOOKUP(J546&amp;D546,'NTG Ratio References'!A:F,4,0),1)</f>
        <v>0.84</v>
      </c>
      <c r="O546" s="15">
        <f>IFERROR(VLOOKUP(J546&amp;D546,'NTG Ratio References'!A:F,5,0),1)</f>
        <v>0.81599999999999995</v>
      </c>
      <c r="P546" s="97">
        <f t="shared" si="38"/>
        <v>1.1155965836226169</v>
      </c>
      <c r="Q546" s="97">
        <f t="shared" si="39"/>
        <v>6508.4159999999993</v>
      </c>
    </row>
    <row r="547" spans="1:17">
      <c r="A547" s="96" t="s">
        <v>1100</v>
      </c>
      <c r="B547" s="96" t="s">
        <v>8</v>
      </c>
      <c r="C547" s="111" t="s">
        <v>1661</v>
      </c>
      <c r="D547" s="96" t="s">
        <v>55</v>
      </c>
      <c r="E547" s="111" t="s">
        <v>10</v>
      </c>
      <c r="F547" s="114">
        <v>440</v>
      </c>
      <c r="G547" s="96" t="s">
        <v>201</v>
      </c>
      <c r="H547" s="96" t="s">
        <v>1101</v>
      </c>
      <c r="I547" s="96" t="s">
        <v>12</v>
      </c>
      <c r="J547" s="116">
        <v>2019</v>
      </c>
      <c r="K547" s="11">
        <f>IF(D547="SAVE ON ENERGY RETROFIT PROGRAM",IF(VALUE(SUBSTITUTE(G547,"kW",""))=0,'IESO Reported Results'!M547*'NTG Ratio References'!$G$8,0),IF(D547="SAVE ON ENERGY ENERGY MANAGER PROGRAM",IF(VALUE(SUBSTITUTE(G547,"kW",""))=0,'IESO Reported Results'!M547*'NTG Ratio References'!$G$7,0),0))</f>
        <v>0</v>
      </c>
      <c r="L547" s="10">
        <f t="shared" si="36"/>
        <v>1.1000000000000001</v>
      </c>
      <c r="M547" s="11">
        <f t="shared" si="37"/>
        <v>4642</v>
      </c>
      <c r="N547" s="15">
        <f>IFERROR(VLOOKUP(J547&amp;D547,'NTG Ratio References'!A:F,4,0),1)</f>
        <v>0.84</v>
      </c>
      <c r="O547" s="15">
        <f>IFERROR(VLOOKUP(J547&amp;D547,'NTG Ratio References'!A:F,5,0),1)</f>
        <v>0.81599999999999995</v>
      </c>
      <c r="P547" s="97">
        <f t="shared" si="38"/>
        <v>0.92400000000000004</v>
      </c>
      <c r="Q547" s="97">
        <f t="shared" si="39"/>
        <v>3787.8719999999998</v>
      </c>
    </row>
    <row r="548" spans="1:17">
      <c r="A548" s="96" t="s">
        <v>1102</v>
      </c>
      <c r="B548" s="96" t="s">
        <v>8</v>
      </c>
      <c r="C548" s="111" t="s">
        <v>1661</v>
      </c>
      <c r="D548" s="96" t="s">
        <v>55</v>
      </c>
      <c r="E548" s="111" t="s">
        <v>10</v>
      </c>
      <c r="F548" s="114">
        <v>4651</v>
      </c>
      <c r="G548" s="96" t="s">
        <v>17</v>
      </c>
      <c r="H548" s="96" t="s">
        <v>15</v>
      </c>
      <c r="I548" s="96" t="s">
        <v>12</v>
      </c>
      <c r="J548" s="116">
        <v>2019</v>
      </c>
      <c r="K548" s="11">
        <f>IF(D548="SAVE ON ENERGY RETROFIT PROGRAM",IF(VALUE(SUBSTITUTE(G548,"kW",""))=0,'IESO Reported Results'!M548*'NTG Ratio References'!$G$8,0),IF(D548="SAVE ON ENERGY ENERGY MANAGER PROGRAM",IF(VALUE(SUBSTITUTE(G548,"kW",""))=0,'IESO Reported Results'!M548*'NTG Ratio References'!$G$7,0),0))</f>
        <v>0</v>
      </c>
      <c r="L548" s="10">
        <f t="shared" si="36"/>
        <v>0</v>
      </c>
      <c r="M548" s="11">
        <f t="shared" si="37"/>
        <v>0</v>
      </c>
      <c r="N548" s="15">
        <f>IFERROR(VLOOKUP(J548&amp;D548,'NTG Ratio References'!A:F,4,0),1)</f>
        <v>0.84</v>
      </c>
      <c r="O548" s="15">
        <f>IFERROR(VLOOKUP(J548&amp;D548,'NTG Ratio References'!A:F,5,0),1)</f>
        <v>0.81599999999999995</v>
      </c>
      <c r="P548" s="97">
        <f t="shared" si="38"/>
        <v>0</v>
      </c>
      <c r="Q548" s="97">
        <f t="shared" si="39"/>
        <v>0</v>
      </c>
    </row>
    <row r="549" spans="1:17">
      <c r="A549" s="96" t="s">
        <v>1103</v>
      </c>
      <c r="B549" s="96" t="s">
        <v>8</v>
      </c>
      <c r="C549" s="111" t="s">
        <v>1661</v>
      </c>
      <c r="D549" s="96" t="s">
        <v>55</v>
      </c>
      <c r="E549" s="111" t="s">
        <v>1014</v>
      </c>
      <c r="F549" s="114">
        <v>1100</v>
      </c>
      <c r="G549" s="96" t="s">
        <v>770</v>
      </c>
      <c r="H549" s="96" t="s">
        <v>1104</v>
      </c>
      <c r="I549" s="96" t="s">
        <v>12</v>
      </c>
      <c r="J549" s="116">
        <v>2019</v>
      </c>
      <c r="K549" s="11">
        <f>IF(D549="SAVE ON ENERGY RETROFIT PROGRAM",IF(VALUE(SUBSTITUTE(G549,"kW",""))=0,'IESO Reported Results'!M549*'NTG Ratio References'!$G$8,0),IF(D549="SAVE ON ENERGY ENERGY MANAGER PROGRAM",IF(VALUE(SUBSTITUTE(G549,"kW",""))=0,'IESO Reported Results'!M549*'NTG Ratio References'!$G$7,0),0))</f>
        <v>0</v>
      </c>
      <c r="L549" s="10">
        <f t="shared" si="36"/>
        <v>0.69</v>
      </c>
      <c r="M549" s="11">
        <f t="shared" si="37"/>
        <v>3153</v>
      </c>
      <c r="N549" s="15">
        <f>IFERROR(VLOOKUP(J549&amp;D549,'NTG Ratio References'!A:F,4,0),1)</f>
        <v>0.84</v>
      </c>
      <c r="O549" s="15">
        <f>IFERROR(VLOOKUP(J549&amp;D549,'NTG Ratio References'!A:F,5,0),1)</f>
        <v>0.81599999999999995</v>
      </c>
      <c r="P549" s="97">
        <f t="shared" si="38"/>
        <v>0.57959999999999989</v>
      </c>
      <c r="Q549" s="97">
        <f t="shared" si="39"/>
        <v>2572.848</v>
      </c>
    </row>
    <row r="550" spans="1:17">
      <c r="A550" s="96" t="s">
        <v>1105</v>
      </c>
      <c r="B550" s="96" t="s">
        <v>8</v>
      </c>
      <c r="C550" s="111" t="s">
        <v>1661</v>
      </c>
      <c r="D550" s="96" t="s">
        <v>55</v>
      </c>
      <c r="E550" s="111" t="s">
        <v>10</v>
      </c>
      <c r="F550" s="114">
        <v>550</v>
      </c>
      <c r="G550" s="96" t="s">
        <v>17</v>
      </c>
      <c r="H550" s="96" t="s">
        <v>1106</v>
      </c>
      <c r="I550" s="96" t="s">
        <v>12</v>
      </c>
      <c r="J550" s="116">
        <v>2019</v>
      </c>
      <c r="K550" s="11">
        <f>IF(D550="SAVE ON ENERGY RETROFIT PROGRAM",IF(VALUE(SUBSTITUTE(G550,"kW",""))=0,'IESO Reported Results'!M550*'NTG Ratio References'!$G$8,0),IF(D550="SAVE ON ENERGY ENERGY MANAGER PROGRAM",IF(VALUE(SUBSTITUTE(G550,"kW",""))=0,'IESO Reported Results'!M550*'NTG Ratio References'!$G$7,0),0))</f>
        <v>1.0210450176084633</v>
      </c>
      <c r="L550" s="10">
        <f t="shared" si="36"/>
        <v>1.0210450176084633</v>
      </c>
      <c r="M550" s="11">
        <f t="shared" si="37"/>
        <v>6132</v>
      </c>
      <c r="N550" s="15">
        <f>IFERROR(VLOOKUP(J550&amp;D550,'NTG Ratio References'!A:F,4,0),1)</f>
        <v>0.84</v>
      </c>
      <c r="O550" s="15">
        <f>IFERROR(VLOOKUP(J550&amp;D550,'NTG Ratio References'!A:F,5,0),1)</f>
        <v>0.81599999999999995</v>
      </c>
      <c r="P550" s="97">
        <f t="shared" si="38"/>
        <v>0.85767781479110916</v>
      </c>
      <c r="Q550" s="97">
        <f t="shared" si="39"/>
        <v>5003.7119999999995</v>
      </c>
    </row>
    <row r="551" spans="1:17">
      <c r="A551" s="96" t="s">
        <v>1107</v>
      </c>
      <c r="B551" s="96" t="s">
        <v>8</v>
      </c>
      <c r="C551" s="111" t="s">
        <v>1661</v>
      </c>
      <c r="D551" s="96" t="s">
        <v>55</v>
      </c>
      <c r="E551" s="111" t="s">
        <v>10</v>
      </c>
      <c r="F551" s="114">
        <v>1350</v>
      </c>
      <c r="G551" s="96" t="s">
        <v>17</v>
      </c>
      <c r="H551" s="96" t="s">
        <v>15</v>
      </c>
      <c r="I551" s="96" t="s">
        <v>12</v>
      </c>
      <c r="J551" s="116">
        <v>2019</v>
      </c>
      <c r="K551" s="11">
        <f>IF(D551="SAVE ON ENERGY RETROFIT PROGRAM",IF(VALUE(SUBSTITUTE(G551,"kW",""))=0,'IESO Reported Results'!M551*'NTG Ratio References'!$G$8,0),IF(D551="SAVE ON ENERGY ENERGY MANAGER PROGRAM",IF(VALUE(SUBSTITUTE(G551,"kW",""))=0,'IESO Reported Results'!M551*'NTG Ratio References'!$G$7,0),0))</f>
        <v>0</v>
      </c>
      <c r="L551" s="10">
        <f t="shared" si="36"/>
        <v>0</v>
      </c>
      <c r="M551" s="11">
        <f t="shared" si="37"/>
        <v>0</v>
      </c>
      <c r="N551" s="15">
        <f>IFERROR(VLOOKUP(J551&amp;D551,'NTG Ratio References'!A:F,4,0),1)</f>
        <v>0.84</v>
      </c>
      <c r="O551" s="15">
        <f>IFERROR(VLOOKUP(J551&amp;D551,'NTG Ratio References'!A:F,5,0),1)</f>
        <v>0.81599999999999995</v>
      </c>
      <c r="P551" s="97">
        <f t="shared" si="38"/>
        <v>0</v>
      </c>
      <c r="Q551" s="97">
        <f t="shared" si="39"/>
        <v>0</v>
      </c>
    </row>
    <row r="552" spans="1:17">
      <c r="A552" s="96" t="s">
        <v>1108</v>
      </c>
      <c r="B552" s="96" t="s">
        <v>8</v>
      </c>
      <c r="C552" s="111" t="s">
        <v>1662</v>
      </c>
      <c r="D552" s="96" t="s">
        <v>55</v>
      </c>
      <c r="E552" s="111" t="s">
        <v>10</v>
      </c>
      <c r="F552" s="114">
        <v>5545.75</v>
      </c>
      <c r="G552" s="96" t="s">
        <v>210</v>
      </c>
      <c r="H552" s="96" t="s">
        <v>1109</v>
      </c>
      <c r="I552" s="96" t="s">
        <v>12</v>
      </c>
      <c r="J552" s="116">
        <v>2019</v>
      </c>
      <c r="K552" s="11">
        <f>IF(D552="SAVE ON ENERGY RETROFIT PROGRAM",IF(VALUE(SUBSTITUTE(G552,"kW",""))=0,'IESO Reported Results'!M552*'NTG Ratio References'!$G$8,0),IF(D552="SAVE ON ENERGY ENERGY MANAGER PROGRAM",IF(VALUE(SUBSTITUTE(G552,"kW",""))=0,'IESO Reported Results'!M552*'NTG Ratio References'!$G$7,0),0))</f>
        <v>0</v>
      </c>
      <c r="L552" s="10">
        <f t="shared" si="36"/>
        <v>3.4</v>
      </c>
      <c r="M552" s="11">
        <f t="shared" si="37"/>
        <v>2149</v>
      </c>
      <c r="N552" s="15">
        <f>IFERROR(VLOOKUP(J552&amp;D552,'NTG Ratio References'!A:F,4,0),1)</f>
        <v>0.84</v>
      </c>
      <c r="O552" s="15">
        <f>IFERROR(VLOOKUP(J552&amp;D552,'NTG Ratio References'!A:F,5,0),1)</f>
        <v>0.81599999999999995</v>
      </c>
      <c r="P552" s="97">
        <f t="shared" si="38"/>
        <v>2.8559999999999999</v>
      </c>
      <c r="Q552" s="97">
        <f t="shared" si="39"/>
        <v>1753.5839999999998</v>
      </c>
    </row>
    <row r="553" spans="1:17">
      <c r="A553" s="96" t="s">
        <v>1110</v>
      </c>
      <c r="B553" s="96" t="s">
        <v>8</v>
      </c>
      <c r="C553" s="111" t="s">
        <v>1661</v>
      </c>
      <c r="D553" s="96" t="s">
        <v>55</v>
      </c>
      <c r="E553" s="111" t="s">
        <v>10</v>
      </c>
      <c r="F553" s="114">
        <v>1344</v>
      </c>
      <c r="G553" s="96" t="s">
        <v>1111</v>
      </c>
      <c r="H553" s="96" t="s">
        <v>1112</v>
      </c>
      <c r="I553" s="96" t="s">
        <v>12</v>
      </c>
      <c r="J553" s="116">
        <v>2019</v>
      </c>
      <c r="K553" s="11">
        <f>IF(D553="SAVE ON ENERGY RETROFIT PROGRAM",IF(VALUE(SUBSTITUTE(G553,"kW",""))=0,'IESO Reported Results'!M553*'NTG Ratio References'!$G$8,0),IF(D553="SAVE ON ENERGY ENERGY MANAGER PROGRAM",IF(VALUE(SUBSTITUTE(G553,"kW",""))=0,'IESO Reported Results'!M553*'NTG Ratio References'!$G$7,0),0))</f>
        <v>0</v>
      </c>
      <c r="L553" s="10">
        <f t="shared" si="36"/>
        <v>1.38</v>
      </c>
      <c r="M553" s="11">
        <f t="shared" si="37"/>
        <v>5386</v>
      </c>
      <c r="N553" s="15">
        <f>IFERROR(VLOOKUP(J553&amp;D553,'NTG Ratio References'!A:F,4,0),1)</f>
        <v>0.84</v>
      </c>
      <c r="O553" s="15">
        <f>IFERROR(VLOOKUP(J553&amp;D553,'NTG Ratio References'!A:F,5,0),1)</f>
        <v>0.81599999999999995</v>
      </c>
      <c r="P553" s="97">
        <f t="shared" si="38"/>
        <v>1.1591999999999998</v>
      </c>
      <c r="Q553" s="97">
        <f t="shared" si="39"/>
        <v>4394.9759999999997</v>
      </c>
    </row>
    <row r="554" spans="1:17">
      <c r="A554" s="96" t="s">
        <v>1113</v>
      </c>
      <c r="B554" s="96" t="s">
        <v>8</v>
      </c>
      <c r="C554" s="111" t="s">
        <v>1661</v>
      </c>
      <c r="D554" s="96" t="s">
        <v>55</v>
      </c>
      <c r="E554" s="111" t="s">
        <v>10</v>
      </c>
      <c r="F554" s="114">
        <v>500</v>
      </c>
      <c r="G554" s="96" t="s">
        <v>164</v>
      </c>
      <c r="H554" s="96" t="s">
        <v>590</v>
      </c>
      <c r="I554" s="96" t="s">
        <v>12</v>
      </c>
      <c r="J554" s="116">
        <v>2019</v>
      </c>
      <c r="K554" s="11">
        <f>IF(D554="SAVE ON ENERGY RETROFIT PROGRAM",IF(VALUE(SUBSTITUTE(G554,"kW",""))=0,'IESO Reported Results'!M554*'NTG Ratio References'!$G$8,0),IF(D554="SAVE ON ENERGY ENERGY MANAGER PROGRAM",IF(VALUE(SUBSTITUTE(G554,"kW",""))=0,'IESO Reported Results'!M554*'NTG Ratio References'!$G$7,0),0))</f>
        <v>0</v>
      </c>
      <c r="L554" s="10">
        <f t="shared" si="36"/>
        <v>0.31</v>
      </c>
      <c r="M554" s="11">
        <f t="shared" si="37"/>
        <v>1433</v>
      </c>
      <c r="N554" s="15">
        <f>IFERROR(VLOOKUP(J554&amp;D554,'NTG Ratio References'!A:F,4,0),1)</f>
        <v>0.84</v>
      </c>
      <c r="O554" s="15">
        <f>IFERROR(VLOOKUP(J554&amp;D554,'NTG Ratio References'!A:F,5,0),1)</f>
        <v>0.81599999999999995</v>
      </c>
      <c r="P554" s="97">
        <f t="shared" si="38"/>
        <v>0.26039999999999996</v>
      </c>
      <c r="Q554" s="97">
        <f t="shared" si="39"/>
        <v>1169.328</v>
      </c>
    </row>
    <row r="555" spans="1:17">
      <c r="A555" s="111" t="s">
        <v>1787</v>
      </c>
      <c r="B555" s="111" t="s">
        <v>8</v>
      </c>
      <c r="C555" s="111" t="s">
        <v>1663</v>
      </c>
      <c r="D555" s="96" t="s">
        <v>55</v>
      </c>
      <c r="E555" s="111" t="s">
        <v>49</v>
      </c>
      <c r="F555" s="114">
        <v>17815.349999999999</v>
      </c>
      <c r="G555" s="96" t="s">
        <v>1810</v>
      </c>
      <c r="H555" s="96" t="s">
        <v>1811</v>
      </c>
      <c r="I555" s="96" t="s">
        <v>12</v>
      </c>
      <c r="J555" s="116">
        <v>2020</v>
      </c>
      <c r="K555" s="11">
        <f>IF(D555="SAVE ON ENERGY RETROFIT PROGRAM",IF(VALUE(SUBSTITUTE(G555,"kW",""))=0,'IESO Reported Results'!M555*'NTG Ratio References'!$G$8,0),IF(D555="SAVE ON ENERGY ENERGY MANAGER PROGRAM",IF(VALUE(SUBSTITUTE(G555,"kW",""))=0,'IESO Reported Results'!M555*'NTG Ratio References'!$G$7,0),0))</f>
        <v>0</v>
      </c>
      <c r="L555" s="10">
        <f t="shared" si="36"/>
        <v>40.4</v>
      </c>
      <c r="M555" s="11">
        <f t="shared" si="37"/>
        <v>356307</v>
      </c>
      <c r="N555" s="15">
        <f>IFERROR(VLOOKUP(J555&amp;D555,'NTG Ratio References'!A:F,4,0),1)</f>
        <v>0.81599999999999995</v>
      </c>
      <c r="O555" s="15">
        <f>IFERROR(VLOOKUP(J555&amp;D555,'NTG Ratio References'!A:F,5,0),1)</f>
        <v>0.84</v>
      </c>
      <c r="P555" s="97">
        <f t="shared" si="38"/>
        <v>32.9664</v>
      </c>
      <c r="Q555" s="97">
        <f t="shared" si="39"/>
        <v>299297.88</v>
      </c>
    </row>
    <row r="556" spans="1:17">
      <c r="A556" s="111" t="s">
        <v>1788</v>
      </c>
      <c r="B556" s="111" t="s">
        <v>8</v>
      </c>
      <c r="C556" s="111" t="s">
        <v>1661</v>
      </c>
      <c r="D556" s="96" t="s">
        <v>55</v>
      </c>
      <c r="E556" s="111" t="s">
        <v>21</v>
      </c>
      <c r="F556" s="114">
        <v>250</v>
      </c>
      <c r="G556" s="96" t="s">
        <v>17</v>
      </c>
      <c r="H556" s="96" t="s">
        <v>1812</v>
      </c>
      <c r="I556" s="96" t="s">
        <v>12</v>
      </c>
      <c r="J556" s="116">
        <v>2019</v>
      </c>
      <c r="K556" s="11">
        <f>IF(D556="SAVE ON ENERGY RETROFIT PROGRAM",IF(VALUE(SUBSTITUTE(G556,"kW",""))=0,'IESO Reported Results'!M556*'NTG Ratio References'!$G$8,0),IF(D556="SAVE ON ENERGY ENERGY MANAGER PROGRAM",IF(VALUE(SUBSTITUTE(G556,"kW",""))=0,'IESO Reported Results'!M556*'NTG Ratio References'!$G$7,0),0))</f>
        <v>0.48604540221772741</v>
      </c>
      <c r="L556" s="10">
        <f t="shared" si="36"/>
        <v>0.48604540221772741</v>
      </c>
      <c r="M556" s="11">
        <f t="shared" si="37"/>
        <v>2919</v>
      </c>
      <c r="N556" s="15">
        <f>IFERROR(VLOOKUP(J556&amp;D556,'NTG Ratio References'!A:F,4,0),1)</f>
        <v>0.84</v>
      </c>
      <c r="O556" s="15">
        <f>IFERROR(VLOOKUP(J556&amp;D556,'NTG Ratio References'!A:F,5,0),1)</f>
        <v>0.81599999999999995</v>
      </c>
      <c r="P556" s="97">
        <f t="shared" si="38"/>
        <v>0.40827813786289102</v>
      </c>
      <c r="Q556" s="97">
        <f t="shared" si="39"/>
        <v>2381.904</v>
      </c>
    </row>
    <row r="557" spans="1:17">
      <c r="A557" s="111" t="s">
        <v>1789</v>
      </c>
      <c r="B557" s="111" t="s">
        <v>8</v>
      </c>
      <c r="C557" s="111" t="s">
        <v>1661</v>
      </c>
      <c r="D557" s="96" t="s">
        <v>55</v>
      </c>
      <c r="E557" s="111" t="s">
        <v>49</v>
      </c>
      <c r="F557" s="114">
        <v>5018.49</v>
      </c>
      <c r="G557" s="96" t="s">
        <v>216</v>
      </c>
      <c r="H557" s="96" t="s">
        <v>1813</v>
      </c>
      <c r="I557" s="96" t="s">
        <v>12</v>
      </c>
      <c r="J557" s="116">
        <v>2020</v>
      </c>
      <c r="K557" s="11">
        <f>IF(D557="SAVE ON ENERGY RETROFIT PROGRAM",IF(VALUE(SUBSTITUTE(G557,"kW",""))=0,'IESO Reported Results'!M557*'NTG Ratio References'!$G$8,0),IF(D557="SAVE ON ENERGY ENERGY MANAGER PROGRAM",IF(VALUE(SUBSTITUTE(G557,"kW",""))=0,'IESO Reported Results'!M557*'NTG Ratio References'!$G$7,0),0))</f>
        <v>0</v>
      </c>
      <c r="L557" s="10">
        <f t="shared" si="36"/>
        <v>3.3</v>
      </c>
      <c r="M557" s="11">
        <f t="shared" si="37"/>
        <v>2629</v>
      </c>
      <c r="N557" s="15">
        <f>IFERROR(VLOOKUP(J557&amp;D557,'NTG Ratio References'!A:F,4,0),1)</f>
        <v>0.81599999999999995</v>
      </c>
      <c r="O557" s="15">
        <f>IFERROR(VLOOKUP(J557&amp;D557,'NTG Ratio References'!A:F,5,0),1)</f>
        <v>0.84</v>
      </c>
      <c r="P557" s="97">
        <f t="shared" si="38"/>
        <v>2.6927999999999996</v>
      </c>
      <c r="Q557" s="97">
        <f t="shared" si="39"/>
        <v>2208.36</v>
      </c>
    </row>
    <row r="558" spans="1:17">
      <c r="A558" s="96" t="s">
        <v>1114</v>
      </c>
      <c r="B558" s="96" t="s">
        <v>8</v>
      </c>
      <c r="C558" s="111" t="s">
        <v>1662</v>
      </c>
      <c r="D558" s="96" t="s">
        <v>55</v>
      </c>
      <c r="E558" s="111" t="s">
        <v>76</v>
      </c>
      <c r="F558" s="114">
        <v>9096</v>
      </c>
      <c r="G558" s="96" t="s">
        <v>1115</v>
      </c>
      <c r="H558" s="96" t="s">
        <v>1116</v>
      </c>
      <c r="I558" s="96" t="s">
        <v>12</v>
      </c>
      <c r="J558" s="116">
        <v>2019</v>
      </c>
      <c r="K558" s="11">
        <f>IF(D558="SAVE ON ENERGY RETROFIT PROGRAM",IF(VALUE(SUBSTITUTE(G558,"kW",""))=0,'IESO Reported Results'!M558*'NTG Ratio References'!$G$8,0),IF(D558="SAVE ON ENERGY ENERGY MANAGER PROGRAM",IF(VALUE(SUBSTITUTE(G558,"kW",""))=0,'IESO Reported Results'!M558*'NTG Ratio References'!$G$7,0),0))</f>
        <v>0</v>
      </c>
      <c r="L558" s="10">
        <f t="shared" si="36"/>
        <v>22.48</v>
      </c>
      <c r="M558" s="11">
        <f t="shared" si="37"/>
        <v>114388</v>
      </c>
      <c r="N558" s="15">
        <f>IFERROR(VLOOKUP(J558&amp;D558,'NTG Ratio References'!A:F,4,0),1)</f>
        <v>0.84</v>
      </c>
      <c r="O558" s="15">
        <f>IFERROR(VLOOKUP(J558&amp;D558,'NTG Ratio References'!A:F,5,0),1)</f>
        <v>0.81599999999999995</v>
      </c>
      <c r="P558" s="97">
        <f t="shared" si="38"/>
        <v>18.883199999999999</v>
      </c>
      <c r="Q558" s="97">
        <f t="shared" si="39"/>
        <v>93340.607999999993</v>
      </c>
    </row>
    <row r="559" spans="1:17">
      <c r="A559" s="96" t="s">
        <v>1117</v>
      </c>
      <c r="B559" s="96" t="s">
        <v>8</v>
      </c>
      <c r="C559" s="111" t="s">
        <v>1663</v>
      </c>
      <c r="D559" s="96" t="s">
        <v>55</v>
      </c>
      <c r="E559" s="111" t="s">
        <v>1118</v>
      </c>
      <c r="F559" s="114">
        <v>12044</v>
      </c>
      <c r="G559" s="96" t="s">
        <v>1119</v>
      </c>
      <c r="H559" s="96" t="s">
        <v>1120</v>
      </c>
      <c r="I559" s="96" t="s">
        <v>12</v>
      </c>
      <c r="J559" s="116">
        <v>2020</v>
      </c>
      <c r="K559" s="11">
        <f>IF(D559="SAVE ON ENERGY RETROFIT PROGRAM",IF(VALUE(SUBSTITUTE(G559,"kW",""))=0,'IESO Reported Results'!M559*'NTG Ratio References'!$G$8,0),IF(D559="SAVE ON ENERGY ENERGY MANAGER PROGRAM",IF(VALUE(SUBSTITUTE(G559,"kW",""))=0,'IESO Reported Results'!M559*'NTG Ratio References'!$G$7,0),0))</f>
        <v>0</v>
      </c>
      <c r="L559" s="10">
        <f t="shared" si="36"/>
        <v>22.73</v>
      </c>
      <c r="M559" s="11">
        <f t="shared" si="37"/>
        <v>95896</v>
      </c>
      <c r="N559" s="15">
        <f>IFERROR(VLOOKUP(J559&amp;D559,'NTG Ratio References'!A:F,4,0),1)</f>
        <v>0.81599999999999995</v>
      </c>
      <c r="O559" s="15">
        <f>IFERROR(VLOOKUP(J559&amp;D559,'NTG Ratio References'!A:F,5,0),1)</f>
        <v>0.84</v>
      </c>
      <c r="P559" s="97">
        <f t="shared" si="38"/>
        <v>18.54768</v>
      </c>
      <c r="Q559" s="97">
        <f t="shared" si="39"/>
        <v>80552.639999999999</v>
      </c>
    </row>
    <row r="560" spans="1:17">
      <c r="A560" s="96" t="s">
        <v>1121</v>
      </c>
      <c r="B560" s="96" t="s">
        <v>8</v>
      </c>
      <c r="C560" s="111" t="s">
        <v>1661</v>
      </c>
      <c r="D560" s="96" t="s">
        <v>55</v>
      </c>
      <c r="E560" s="111" t="s">
        <v>1122</v>
      </c>
      <c r="F560" s="114">
        <v>13949.1</v>
      </c>
      <c r="G560" s="96" t="s">
        <v>385</v>
      </c>
      <c r="H560" s="96" t="s">
        <v>1123</v>
      </c>
      <c r="I560" s="96" t="s">
        <v>12</v>
      </c>
      <c r="J560" s="116">
        <v>2020</v>
      </c>
      <c r="K560" s="11">
        <f>IF(D560="SAVE ON ENERGY RETROFIT PROGRAM",IF(VALUE(SUBSTITUTE(G560,"kW",""))=0,'IESO Reported Results'!M560*'NTG Ratio References'!$G$8,0),IF(D560="SAVE ON ENERGY ENERGY MANAGER PROGRAM",IF(VALUE(SUBSTITUTE(G560,"kW",""))=0,'IESO Reported Results'!M560*'NTG Ratio References'!$G$7,0),0))</f>
        <v>0</v>
      </c>
      <c r="L560" s="10">
        <f t="shared" si="36"/>
        <v>9.4700000000000006</v>
      </c>
      <c r="M560" s="11">
        <f t="shared" si="37"/>
        <v>46100</v>
      </c>
      <c r="N560" s="15">
        <f>IFERROR(VLOOKUP(J560&amp;D560,'NTG Ratio References'!A:F,4,0),1)</f>
        <v>0.81599999999999995</v>
      </c>
      <c r="O560" s="15">
        <f>IFERROR(VLOOKUP(J560&amp;D560,'NTG Ratio References'!A:F,5,0),1)</f>
        <v>0.84</v>
      </c>
      <c r="P560" s="97">
        <f t="shared" si="38"/>
        <v>7.7275200000000002</v>
      </c>
      <c r="Q560" s="97">
        <f t="shared" si="39"/>
        <v>38724</v>
      </c>
    </row>
    <row r="561" spans="1:17">
      <c r="A561" s="96" t="s">
        <v>1124</v>
      </c>
      <c r="B561" s="96" t="s">
        <v>8</v>
      </c>
      <c r="C561" s="111" t="s">
        <v>1662</v>
      </c>
      <c r="D561" s="96" t="s">
        <v>55</v>
      </c>
      <c r="E561" s="111" t="s">
        <v>277</v>
      </c>
      <c r="F561" s="114">
        <v>17072</v>
      </c>
      <c r="G561" s="96" t="s">
        <v>1125</v>
      </c>
      <c r="H561" s="96" t="s">
        <v>1126</v>
      </c>
      <c r="I561" s="96" t="s">
        <v>12</v>
      </c>
      <c r="J561" s="116">
        <v>2021</v>
      </c>
      <c r="K561" s="11">
        <f>IF(D561="SAVE ON ENERGY RETROFIT PROGRAM",IF(VALUE(SUBSTITUTE(G561,"kW",""))=0,'IESO Reported Results'!M561*'NTG Ratio References'!$G$8,0),IF(D561="SAVE ON ENERGY ENERGY MANAGER PROGRAM",IF(VALUE(SUBSTITUTE(G561,"kW",""))=0,'IESO Reported Results'!M561*'NTG Ratio References'!$G$7,0),0))</f>
        <v>0</v>
      </c>
      <c r="L561" s="10">
        <f t="shared" si="36"/>
        <v>83.8</v>
      </c>
      <c r="M561" s="11">
        <f t="shared" si="37"/>
        <v>727128</v>
      </c>
      <c r="N561" s="15">
        <f>IFERROR(VLOOKUP(J561&amp;D561,'NTG Ratio References'!A:F,4,0),1)</f>
        <v>0.81599999999999995</v>
      </c>
      <c r="O561" s="15">
        <f>IFERROR(VLOOKUP(J561&amp;D561,'NTG Ratio References'!A:F,5,0),1)</f>
        <v>0.84</v>
      </c>
      <c r="P561" s="97">
        <f t="shared" si="38"/>
        <v>68.380799999999994</v>
      </c>
      <c r="Q561" s="97">
        <f t="shared" si="39"/>
        <v>610787.52</v>
      </c>
    </row>
    <row r="562" spans="1:17">
      <c r="A562" s="96" t="s">
        <v>1127</v>
      </c>
      <c r="B562" s="96" t="s">
        <v>8</v>
      </c>
      <c r="C562" s="111" t="s">
        <v>1661</v>
      </c>
      <c r="D562" s="96" t="s">
        <v>55</v>
      </c>
      <c r="E562" s="111" t="s">
        <v>25</v>
      </c>
      <c r="F562" s="114">
        <v>1131.3</v>
      </c>
      <c r="G562" s="96" t="s">
        <v>28</v>
      </c>
      <c r="H562" s="96" t="s">
        <v>1128</v>
      </c>
      <c r="I562" s="96" t="s">
        <v>12</v>
      </c>
      <c r="J562" s="116">
        <v>2019</v>
      </c>
      <c r="K562" s="11">
        <f>IF(D562="SAVE ON ENERGY RETROFIT PROGRAM",IF(VALUE(SUBSTITUTE(G562,"kW",""))=0,'IESO Reported Results'!M562*'NTG Ratio References'!$G$8,0),IF(D562="SAVE ON ENERGY ENERGY MANAGER PROGRAM",IF(VALUE(SUBSTITUTE(G562,"kW",""))=0,'IESO Reported Results'!M562*'NTG Ratio References'!$G$7,0),0))</f>
        <v>0</v>
      </c>
      <c r="L562" s="10">
        <f t="shared" si="36"/>
        <v>1</v>
      </c>
      <c r="M562" s="11">
        <f t="shared" si="37"/>
        <v>10064</v>
      </c>
      <c r="N562" s="15">
        <f>IFERROR(VLOOKUP(J562&amp;D562,'NTG Ratio References'!A:F,4,0),1)</f>
        <v>0.84</v>
      </c>
      <c r="O562" s="15">
        <f>IFERROR(VLOOKUP(J562&amp;D562,'NTG Ratio References'!A:F,5,0),1)</f>
        <v>0.81599999999999995</v>
      </c>
      <c r="P562" s="97">
        <f t="shared" si="38"/>
        <v>0.84</v>
      </c>
      <c r="Q562" s="97">
        <f t="shared" si="39"/>
        <v>8212.2240000000002</v>
      </c>
    </row>
    <row r="563" spans="1:17">
      <c r="A563" s="96" t="s">
        <v>1129</v>
      </c>
      <c r="B563" s="96" t="s">
        <v>8</v>
      </c>
      <c r="C563" s="111" t="s">
        <v>1663</v>
      </c>
      <c r="D563" s="96" t="s">
        <v>55</v>
      </c>
      <c r="E563" s="111" t="s">
        <v>39</v>
      </c>
      <c r="F563" s="114">
        <v>3025</v>
      </c>
      <c r="G563" s="96" t="s">
        <v>1130</v>
      </c>
      <c r="H563" s="96" t="s">
        <v>1131</v>
      </c>
      <c r="I563" s="96" t="s">
        <v>12</v>
      </c>
      <c r="J563" s="116">
        <v>2019</v>
      </c>
      <c r="K563" s="11">
        <f>IF(D563="SAVE ON ENERGY RETROFIT PROGRAM",IF(VALUE(SUBSTITUTE(G563,"kW",""))=0,'IESO Reported Results'!M563*'NTG Ratio References'!$G$8,0),IF(D563="SAVE ON ENERGY ENERGY MANAGER PROGRAM",IF(VALUE(SUBSTITUTE(G563,"kW",""))=0,'IESO Reported Results'!M563*'NTG Ratio References'!$G$7,0),0))</f>
        <v>0</v>
      </c>
      <c r="L563" s="10">
        <f t="shared" si="36"/>
        <v>7.1</v>
      </c>
      <c r="M563" s="11">
        <f t="shared" si="37"/>
        <v>60500</v>
      </c>
      <c r="N563" s="15">
        <f>IFERROR(VLOOKUP(J563&amp;D563,'NTG Ratio References'!A:F,4,0),1)</f>
        <v>0.84</v>
      </c>
      <c r="O563" s="15">
        <f>IFERROR(VLOOKUP(J563&amp;D563,'NTG Ratio References'!A:F,5,0),1)</f>
        <v>0.81599999999999995</v>
      </c>
      <c r="P563" s="97">
        <f t="shared" si="38"/>
        <v>5.9639999999999995</v>
      </c>
      <c r="Q563" s="97">
        <f t="shared" si="39"/>
        <v>49368</v>
      </c>
    </row>
    <row r="564" spans="1:17">
      <c r="A564" s="111" t="s">
        <v>1790</v>
      </c>
      <c r="B564" s="111" t="s">
        <v>8</v>
      </c>
      <c r="C564" s="111" t="s">
        <v>1661</v>
      </c>
      <c r="D564" s="96" t="s">
        <v>55</v>
      </c>
      <c r="E564" s="111" t="s">
        <v>135</v>
      </c>
      <c r="F564" s="114">
        <v>3396</v>
      </c>
      <c r="G564" s="96" t="s">
        <v>587</v>
      </c>
      <c r="H564" s="96" t="s">
        <v>1814</v>
      </c>
      <c r="I564" s="96" t="s">
        <v>12</v>
      </c>
      <c r="J564" s="116">
        <v>2020</v>
      </c>
      <c r="K564" s="11">
        <f>IF(D564="SAVE ON ENERGY RETROFIT PROGRAM",IF(VALUE(SUBSTITUTE(G564,"kW",""))=0,'IESO Reported Results'!M564*'NTG Ratio References'!$G$8,0),IF(D564="SAVE ON ENERGY ENERGY MANAGER PROGRAM",IF(VALUE(SUBSTITUTE(G564,"kW",""))=0,'IESO Reported Results'!M564*'NTG Ratio References'!$G$7,0),0))</f>
        <v>0</v>
      </c>
      <c r="L564" s="10">
        <f t="shared" si="36"/>
        <v>8.49</v>
      </c>
      <c r="M564" s="11">
        <f t="shared" si="37"/>
        <v>38881</v>
      </c>
      <c r="N564" s="15">
        <f>IFERROR(VLOOKUP(J564&amp;D564,'NTG Ratio References'!A:F,4,0),1)</f>
        <v>0.81599999999999995</v>
      </c>
      <c r="O564" s="15">
        <f>IFERROR(VLOOKUP(J564&amp;D564,'NTG Ratio References'!A:F,5,0),1)</f>
        <v>0.84</v>
      </c>
      <c r="P564" s="97">
        <f t="shared" si="38"/>
        <v>6.9278399999999998</v>
      </c>
      <c r="Q564" s="97">
        <f t="shared" si="39"/>
        <v>32660.039999999997</v>
      </c>
    </row>
    <row r="565" spans="1:17">
      <c r="A565" s="96" t="s">
        <v>1132</v>
      </c>
      <c r="B565" s="96" t="s">
        <v>8</v>
      </c>
      <c r="C565" s="111" t="s">
        <v>1661</v>
      </c>
      <c r="D565" s="96" t="s">
        <v>55</v>
      </c>
      <c r="E565" s="111" t="s">
        <v>295</v>
      </c>
      <c r="F565" s="114">
        <v>1300</v>
      </c>
      <c r="G565" s="96" t="s">
        <v>1133</v>
      </c>
      <c r="H565" s="96" t="s">
        <v>1134</v>
      </c>
      <c r="I565" s="96" t="s">
        <v>12</v>
      </c>
      <c r="J565" s="116">
        <v>2021</v>
      </c>
      <c r="K565" s="11">
        <f>IF(D565="SAVE ON ENERGY RETROFIT PROGRAM",IF(VALUE(SUBSTITUTE(G565,"kW",""))=0,'IESO Reported Results'!M565*'NTG Ratio References'!$G$8,0),IF(D565="SAVE ON ENERGY ENERGY MANAGER PROGRAM",IF(VALUE(SUBSTITUTE(G565,"kW",""))=0,'IESO Reported Results'!M565*'NTG Ratio References'!$G$7,0),0))</f>
        <v>0</v>
      </c>
      <c r="L565" s="10">
        <f t="shared" si="36"/>
        <v>3.51</v>
      </c>
      <c r="M565" s="11">
        <f t="shared" si="37"/>
        <v>14750</v>
      </c>
      <c r="N565" s="15">
        <f>IFERROR(VLOOKUP(J565&amp;D565,'NTG Ratio References'!A:F,4,0),1)</f>
        <v>0.81599999999999995</v>
      </c>
      <c r="O565" s="15">
        <f>IFERROR(VLOOKUP(J565&amp;D565,'NTG Ratio References'!A:F,5,0),1)</f>
        <v>0.84</v>
      </c>
      <c r="P565" s="97">
        <f t="shared" si="38"/>
        <v>2.8641599999999996</v>
      </c>
      <c r="Q565" s="97">
        <f t="shared" si="39"/>
        <v>12390</v>
      </c>
    </row>
    <row r="566" spans="1:17">
      <c r="A566" s="96" t="s">
        <v>1135</v>
      </c>
      <c r="B566" s="96" t="s">
        <v>8</v>
      </c>
      <c r="C566" s="111" t="s">
        <v>1661</v>
      </c>
      <c r="D566" s="96" t="s">
        <v>55</v>
      </c>
      <c r="E566" s="111" t="s">
        <v>295</v>
      </c>
      <c r="F566" s="114">
        <v>1950</v>
      </c>
      <c r="G566" s="96" t="s">
        <v>1136</v>
      </c>
      <c r="H566" s="96" t="s">
        <v>1137</v>
      </c>
      <c r="I566" s="96" t="s">
        <v>12</v>
      </c>
      <c r="J566" s="116">
        <v>2021</v>
      </c>
      <c r="K566" s="11">
        <f>IF(D566="SAVE ON ENERGY RETROFIT PROGRAM",IF(VALUE(SUBSTITUTE(G566,"kW",""))=0,'IESO Reported Results'!M566*'NTG Ratio References'!$G$8,0),IF(D566="SAVE ON ENERGY ENERGY MANAGER PROGRAM",IF(VALUE(SUBSTITUTE(G566,"kW",""))=0,'IESO Reported Results'!M566*'NTG Ratio References'!$G$7,0),0))</f>
        <v>0</v>
      </c>
      <c r="L566" s="10">
        <f t="shared" si="36"/>
        <v>5.27</v>
      </c>
      <c r="M566" s="11">
        <f t="shared" si="37"/>
        <v>22125</v>
      </c>
      <c r="N566" s="15">
        <f>IFERROR(VLOOKUP(J566&amp;D566,'NTG Ratio References'!A:F,4,0),1)</f>
        <v>0.81599999999999995</v>
      </c>
      <c r="O566" s="15">
        <f>IFERROR(VLOOKUP(J566&amp;D566,'NTG Ratio References'!A:F,5,0),1)</f>
        <v>0.84</v>
      </c>
      <c r="P566" s="97">
        <f t="shared" si="38"/>
        <v>4.3003199999999993</v>
      </c>
      <c r="Q566" s="97">
        <f t="shared" si="39"/>
        <v>18585</v>
      </c>
    </row>
    <row r="567" spans="1:17">
      <c r="A567" s="96" t="s">
        <v>1138</v>
      </c>
      <c r="B567" s="96" t="s">
        <v>8</v>
      </c>
      <c r="C567" s="111" t="s">
        <v>1662</v>
      </c>
      <c r="D567" s="96" t="s">
        <v>55</v>
      </c>
      <c r="E567" s="111" t="s">
        <v>39</v>
      </c>
      <c r="F567" s="114">
        <v>13000</v>
      </c>
      <c r="G567" s="96" t="s">
        <v>1139</v>
      </c>
      <c r="H567" s="96" t="s">
        <v>1816</v>
      </c>
      <c r="I567" s="96" t="s">
        <v>12</v>
      </c>
      <c r="J567" s="116">
        <v>2019</v>
      </c>
      <c r="K567" s="11">
        <f>IF(D567="SAVE ON ENERGY RETROFIT PROGRAM",IF(VALUE(SUBSTITUTE(G567,"kW",""))=0,'IESO Reported Results'!M567*'NTG Ratio References'!$G$8,0),IF(D567="SAVE ON ENERGY ENERGY MANAGER PROGRAM",IF(VALUE(SUBSTITUTE(G567,"kW",""))=0,'IESO Reported Results'!M567*'NTG Ratio References'!$G$7,0),0))</f>
        <v>0</v>
      </c>
      <c r="L567" s="10">
        <f t="shared" si="36"/>
        <v>32.5</v>
      </c>
      <c r="M567" s="11">
        <f t="shared" si="37"/>
        <v>118732</v>
      </c>
      <c r="N567" s="15">
        <f>IFERROR(VLOOKUP(J567&amp;D567,'NTG Ratio References'!A:F,4,0),1)</f>
        <v>0.84</v>
      </c>
      <c r="O567" s="15">
        <f>IFERROR(VLOOKUP(J567&amp;D567,'NTG Ratio References'!A:F,5,0),1)</f>
        <v>0.81599999999999995</v>
      </c>
      <c r="P567" s="97">
        <f t="shared" si="38"/>
        <v>27.3</v>
      </c>
      <c r="Q567" s="97">
        <f t="shared" si="39"/>
        <v>96885.311999999991</v>
      </c>
    </row>
    <row r="568" spans="1:17">
      <c r="A568" s="96" t="s">
        <v>1140</v>
      </c>
      <c r="B568" s="96" t="s">
        <v>8</v>
      </c>
      <c r="C568" s="111" t="s">
        <v>1661</v>
      </c>
      <c r="D568" s="96" t="s">
        <v>55</v>
      </c>
      <c r="E568" s="111" t="s">
        <v>277</v>
      </c>
      <c r="F568" s="114">
        <v>5125.95</v>
      </c>
      <c r="G568" s="96" t="s">
        <v>179</v>
      </c>
      <c r="H568" s="96" t="s">
        <v>1141</v>
      </c>
      <c r="I568" s="96" t="s">
        <v>12</v>
      </c>
      <c r="J568" s="116">
        <v>2021</v>
      </c>
      <c r="K568" s="11">
        <f>IF(D568="SAVE ON ENERGY RETROFIT PROGRAM",IF(VALUE(SUBSTITUTE(G568,"kW",""))=0,'IESO Reported Results'!M568*'NTG Ratio References'!$G$8,0),IF(D568="SAVE ON ENERGY ENERGY MANAGER PROGRAM",IF(VALUE(SUBSTITUTE(G568,"kW",""))=0,'IESO Reported Results'!M568*'NTG Ratio References'!$G$7,0),0))</f>
        <v>0</v>
      </c>
      <c r="L568" s="10">
        <f t="shared" si="36"/>
        <v>11.91</v>
      </c>
      <c r="M568" s="11">
        <f t="shared" si="37"/>
        <v>98688</v>
      </c>
      <c r="N568" s="15">
        <f>IFERROR(VLOOKUP(J568&amp;D568,'NTG Ratio References'!A:F,4,0),1)</f>
        <v>0.81599999999999995</v>
      </c>
      <c r="O568" s="15">
        <f>IFERROR(VLOOKUP(J568&amp;D568,'NTG Ratio References'!A:F,5,0),1)</f>
        <v>0.84</v>
      </c>
      <c r="P568" s="97">
        <f t="shared" si="38"/>
        <v>9.7185600000000001</v>
      </c>
      <c r="Q568" s="97">
        <f t="shared" si="39"/>
        <v>82897.919999999998</v>
      </c>
    </row>
    <row r="569" spans="1:17">
      <c r="A569" s="96" t="s">
        <v>1142</v>
      </c>
      <c r="B569" s="96" t="s">
        <v>8</v>
      </c>
      <c r="C569" s="111" t="s">
        <v>1663</v>
      </c>
      <c r="D569" s="96" t="s">
        <v>55</v>
      </c>
      <c r="E569" s="111" t="s">
        <v>1118</v>
      </c>
      <c r="F569" s="114">
        <v>27509.5</v>
      </c>
      <c r="G569" s="96" t="s">
        <v>17</v>
      </c>
      <c r="H569" s="96" t="s">
        <v>1143</v>
      </c>
      <c r="I569" s="96" t="s">
        <v>12</v>
      </c>
      <c r="J569" s="116">
        <v>2020</v>
      </c>
      <c r="K569" s="11">
        <f>IF(D569="SAVE ON ENERGY RETROFIT PROGRAM",IF(VALUE(SUBSTITUTE(G569,"kW",""))=0,'IESO Reported Results'!M569*'NTG Ratio References'!$G$8,0),IF(D569="SAVE ON ENERGY ENERGY MANAGER PROGRAM",IF(VALUE(SUBSTITUTE(G569,"kW",""))=0,'IESO Reported Results'!M569*'NTG Ratio References'!$G$7,0),0))</f>
        <v>45.806324057240737</v>
      </c>
      <c r="L569" s="10">
        <f t="shared" si="36"/>
        <v>45.806324057240737</v>
      </c>
      <c r="M569" s="11">
        <f t="shared" si="37"/>
        <v>275095</v>
      </c>
      <c r="N569" s="15">
        <f>IFERROR(VLOOKUP(J569&amp;D569,'NTG Ratio References'!A:F,4,0),1)</f>
        <v>0.81599999999999995</v>
      </c>
      <c r="O569" s="15">
        <f>IFERROR(VLOOKUP(J569&amp;D569,'NTG Ratio References'!A:F,5,0),1)</f>
        <v>0.84</v>
      </c>
      <c r="P569" s="97">
        <f t="shared" si="38"/>
        <v>37.377960430708441</v>
      </c>
      <c r="Q569" s="97">
        <f t="shared" si="39"/>
        <v>231079.8</v>
      </c>
    </row>
    <row r="570" spans="1:17">
      <c r="A570" s="96" t="s">
        <v>1144</v>
      </c>
      <c r="B570" s="96" t="s">
        <v>8</v>
      </c>
      <c r="C570" s="111" t="s">
        <v>1663</v>
      </c>
      <c r="D570" s="96" t="s">
        <v>55</v>
      </c>
      <c r="E570" s="111" t="s">
        <v>277</v>
      </c>
      <c r="F570" s="114">
        <v>33990.1</v>
      </c>
      <c r="G570" s="96" t="s">
        <v>424</v>
      </c>
      <c r="H570" s="96" t="s">
        <v>1145</v>
      </c>
      <c r="I570" s="96" t="s">
        <v>12</v>
      </c>
      <c r="J570" s="116">
        <v>2021</v>
      </c>
      <c r="K570" s="11">
        <f>IF(D570="SAVE ON ENERGY RETROFIT PROGRAM",IF(VALUE(SUBSTITUTE(G570,"kW",""))=0,'IESO Reported Results'!M570*'NTG Ratio References'!$G$8,0),IF(D570="SAVE ON ENERGY ENERGY MANAGER PROGRAM",IF(VALUE(SUBSTITUTE(G570,"kW",""))=0,'IESO Reported Results'!M570*'NTG Ratio References'!$G$7,0),0))</f>
        <v>0</v>
      </c>
      <c r="L570" s="10">
        <f t="shared" si="36"/>
        <v>38.799999999999997</v>
      </c>
      <c r="M570" s="11">
        <f t="shared" si="37"/>
        <v>339901</v>
      </c>
      <c r="N570" s="15">
        <f>IFERROR(VLOOKUP(J570&amp;D570,'NTG Ratio References'!A:F,4,0),1)</f>
        <v>0.81599999999999995</v>
      </c>
      <c r="O570" s="15">
        <f>IFERROR(VLOOKUP(J570&amp;D570,'NTG Ratio References'!A:F,5,0),1)</f>
        <v>0.84</v>
      </c>
      <c r="P570" s="97">
        <f t="shared" si="38"/>
        <v>31.660799999999995</v>
      </c>
      <c r="Q570" s="97">
        <f t="shared" si="39"/>
        <v>285516.83999999997</v>
      </c>
    </row>
    <row r="571" spans="1:17">
      <c r="A571" s="96" t="s">
        <v>1146</v>
      </c>
      <c r="B571" s="96" t="s">
        <v>8</v>
      </c>
      <c r="C571" s="111" t="s">
        <v>1661</v>
      </c>
      <c r="D571" s="96" t="s">
        <v>55</v>
      </c>
      <c r="E571" s="111" t="s">
        <v>277</v>
      </c>
      <c r="F571" s="114">
        <v>2806.7</v>
      </c>
      <c r="G571" s="96" t="s">
        <v>1147</v>
      </c>
      <c r="H571" s="96" t="s">
        <v>1148</v>
      </c>
      <c r="I571" s="96" t="s">
        <v>12</v>
      </c>
      <c r="J571" s="116">
        <v>2021</v>
      </c>
      <c r="K571" s="11">
        <f>IF(D571="SAVE ON ENERGY RETROFIT PROGRAM",IF(VALUE(SUBSTITUTE(G571,"kW",""))=0,'IESO Reported Results'!M571*'NTG Ratio References'!$G$8,0),IF(D571="SAVE ON ENERGY ENERGY MANAGER PROGRAM",IF(VALUE(SUBSTITUTE(G571,"kW",""))=0,'IESO Reported Results'!M571*'NTG Ratio References'!$G$7,0),0))</f>
        <v>0</v>
      </c>
      <c r="L571" s="10">
        <f t="shared" si="36"/>
        <v>6.6</v>
      </c>
      <c r="M571" s="11">
        <f t="shared" si="37"/>
        <v>56134</v>
      </c>
      <c r="N571" s="15">
        <f>IFERROR(VLOOKUP(J571&amp;D571,'NTG Ratio References'!A:F,4,0),1)</f>
        <v>0.81599999999999995</v>
      </c>
      <c r="O571" s="15">
        <f>IFERROR(VLOOKUP(J571&amp;D571,'NTG Ratio References'!A:F,5,0),1)</f>
        <v>0.84</v>
      </c>
      <c r="P571" s="97">
        <f t="shared" si="38"/>
        <v>5.3855999999999993</v>
      </c>
      <c r="Q571" s="97">
        <f t="shared" si="39"/>
        <v>47152.56</v>
      </c>
    </row>
    <row r="572" spans="1:17">
      <c r="A572" s="96" t="s">
        <v>1149</v>
      </c>
      <c r="B572" s="96" t="s">
        <v>8</v>
      </c>
      <c r="C572" s="111" t="s">
        <v>1661</v>
      </c>
      <c r="D572" s="96" t="s">
        <v>55</v>
      </c>
      <c r="E572" s="111" t="s">
        <v>277</v>
      </c>
      <c r="F572" s="114">
        <v>9733.9</v>
      </c>
      <c r="G572" s="96" t="s">
        <v>17</v>
      </c>
      <c r="H572" s="96" t="s">
        <v>1150</v>
      </c>
      <c r="I572" s="96" t="s">
        <v>12</v>
      </c>
      <c r="J572" s="116">
        <v>2021</v>
      </c>
      <c r="K572" s="11">
        <f>IF(D572="SAVE ON ENERGY RETROFIT PROGRAM",IF(VALUE(SUBSTITUTE(G572,"kW",""))=0,'IESO Reported Results'!M572*'NTG Ratio References'!$G$8,0),IF(D572="SAVE ON ENERGY ENERGY MANAGER PROGRAM",IF(VALUE(SUBSTITUTE(G572,"kW",""))=0,'IESO Reported Results'!M572*'NTG Ratio References'!$G$7,0),0))</f>
        <v>16.208007333494816</v>
      </c>
      <c r="L572" s="10">
        <f t="shared" si="36"/>
        <v>16.208007333494816</v>
      </c>
      <c r="M572" s="11">
        <f t="shared" si="37"/>
        <v>97339</v>
      </c>
      <c r="N572" s="15">
        <f>IFERROR(VLOOKUP(J572&amp;D572,'NTG Ratio References'!A:F,4,0),1)</f>
        <v>0.81599999999999995</v>
      </c>
      <c r="O572" s="15">
        <f>IFERROR(VLOOKUP(J572&amp;D572,'NTG Ratio References'!A:F,5,0),1)</f>
        <v>0.84</v>
      </c>
      <c r="P572" s="97">
        <f t="shared" si="38"/>
        <v>13.22573398413177</v>
      </c>
      <c r="Q572" s="97">
        <f t="shared" si="39"/>
        <v>81764.759999999995</v>
      </c>
    </row>
    <row r="573" spans="1:17">
      <c r="A573" s="96" t="s">
        <v>1151</v>
      </c>
      <c r="B573" s="96" t="s">
        <v>8</v>
      </c>
      <c r="C573" s="111" t="s">
        <v>1662</v>
      </c>
      <c r="D573" s="96" t="s">
        <v>55</v>
      </c>
      <c r="E573" s="111" t="s">
        <v>207</v>
      </c>
      <c r="F573" s="114">
        <v>2980.42</v>
      </c>
      <c r="G573" s="96" t="s">
        <v>159</v>
      </c>
      <c r="H573" s="96" t="s">
        <v>160</v>
      </c>
      <c r="I573" s="96" t="s">
        <v>12</v>
      </c>
      <c r="J573" s="116">
        <v>2021</v>
      </c>
      <c r="K573" s="11">
        <f>IF(D573="SAVE ON ENERGY RETROFIT PROGRAM",IF(VALUE(SUBSTITUTE(G573,"kW",""))=0,'IESO Reported Results'!M573*'NTG Ratio References'!$G$8,0),IF(D573="SAVE ON ENERGY ENERGY MANAGER PROGRAM",IF(VALUE(SUBSTITUTE(G573,"kW",""))=0,'IESO Reported Results'!M573*'NTG Ratio References'!$G$7,0),0))</f>
        <v>0</v>
      </c>
      <c r="L573" s="10">
        <f t="shared" si="36"/>
        <v>5.04</v>
      </c>
      <c r="M573" s="11">
        <f t="shared" si="37"/>
        <v>20142</v>
      </c>
      <c r="N573" s="15">
        <f>IFERROR(VLOOKUP(J573&amp;D573,'NTG Ratio References'!A:F,4,0),1)</f>
        <v>0.81599999999999995</v>
      </c>
      <c r="O573" s="15">
        <f>IFERROR(VLOOKUP(J573&amp;D573,'NTG Ratio References'!A:F,5,0),1)</f>
        <v>0.84</v>
      </c>
      <c r="P573" s="97">
        <f t="shared" si="38"/>
        <v>4.1126399999999999</v>
      </c>
      <c r="Q573" s="97">
        <f t="shared" si="39"/>
        <v>16919.28</v>
      </c>
    </row>
    <row r="574" spans="1:17">
      <c r="A574" s="111" t="s">
        <v>1791</v>
      </c>
      <c r="B574" s="111" t="s">
        <v>8</v>
      </c>
      <c r="C574" s="111" t="s">
        <v>1662</v>
      </c>
      <c r="D574" s="96" t="s">
        <v>55</v>
      </c>
      <c r="E574" s="111" t="s">
        <v>958</v>
      </c>
      <c r="F574" s="114">
        <v>2240</v>
      </c>
      <c r="G574" s="96" t="s">
        <v>226</v>
      </c>
      <c r="H574" s="96" t="s">
        <v>1815</v>
      </c>
      <c r="I574" s="96" t="s">
        <v>12</v>
      </c>
      <c r="J574" s="116">
        <v>2020</v>
      </c>
      <c r="K574" s="11">
        <f>IF(D574="SAVE ON ENERGY RETROFIT PROGRAM",IF(VALUE(SUBSTITUTE(G574,"kW",""))=0,'IESO Reported Results'!M574*'NTG Ratio References'!$G$8,0),IF(D574="SAVE ON ENERGY ENERGY MANAGER PROGRAM",IF(VALUE(SUBSTITUTE(G574,"kW",""))=0,'IESO Reported Results'!M574*'NTG Ratio References'!$G$7,0),0))</f>
        <v>0</v>
      </c>
      <c r="L574" s="10">
        <f t="shared" si="36"/>
        <v>5.6</v>
      </c>
      <c r="M574" s="11">
        <f t="shared" si="37"/>
        <v>31037</v>
      </c>
      <c r="N574" s="15">
        <f>IFERROR(VLOOKUP(J574&amp;D574,'NTG Ratio References'!A:F,4,0),1)</f>
        <v>0.81599999999999995</v>
      </c>
      <c r="O574" s="15">
        <f>IFERROR(VLOOKUP(J574&amp;D574,'NTG Ratio References'!A:F,5,0),1)</f>
        <v>0.84</v>
      </c>
      <c r="P574" s="97">
        <f t="shared" si="38"/>
        <v>4.5695999999999994</v>
      </c>
      <c r="Q574" s="97">
        <f t="shared" si="39"/>
        <v>26071.079999999998</v>
      </c>
    </row>
    <row r="575" spans="1:17">
      <c r="A575" s="96" t="s">
        <v>1152</v>
      </c>
      <c r="B575" s="96" t="s">
        <v>8</v>
      </c>
      <c r="C575" s="111" t="s">
        <v>1661</v>
      </c>
      <c r="D575" s="96" t="s">
        <v>55</v>
      </c>
      <c r="E575" s="111" t="s">
        <v>76</v>
      </c>
      <c r="F575" s="114">
        <v>22135</v>
      </c>
      <c r="G575" s="96" t="s">
        <v>1153</v>
      </c>
      <c r="H575" s="96" t="s">
        <v>1154</v>
      </c>
      <c r="I575" s="96" t="s">
        <v>12</v>
      </c>
      <c r="J575" s="116">
        <v>2019</v>
      </c>
      <c r="K575" s="11">
        <f>IF(D575="SAVE ON ENERGY RETROFIT PROGRAM",IF(VALUE(SUBSTITUTE(G575,"kW",""))=0,'IESO Reported Results'!M575*'NTG Ratio References'!$G$8,0),IF(D575="SAVE ON ENERGY ENERGY MANAGER PROGRAM",IF(VALUE(SUBSTITUTE(G575,"kW",""))=0,'IESO Reported Results'!M575*'NTG Ratio References'!$G$7,0),0))</f>
        <v>0</v>
      </c>
      <c r="L575" s="10">
        <f t="shared" si="36"/>
        <v>38.85</v>
      </c>
      <c r="M575" s="11">
        <f t="shared" si="37"/>
        <v>134250</v>
      </c>
      <c r="N575" s="15">
        <f>IFERROR(VLOOKUP(J575&amp;D575,'NTG Ratio References'!A:F,4,0),1)</f>
        <v>0.84</v>
      </c>
      <c r="O575" s="15">
        <f>IFERROR(VLOOKUP(J575&amp;D575,'NTG Ratio References'!A:F,5,0),1)</f>
        <v>0.81599999999999995</v>
      </c>
      <c r="P575" s="97">
        <f t="shared" si="38"/>
        <v>32.634</v>
      </c>
      <c r="Q575" s="97">
        <f t="shared" si="39"/>
        <v>109548</v>
      </c>
    </row>
    <row r="576" spans="1:17">
      <c r="A576" s="96" t="s">
        <v>1155</v>
      </c>
      <c r="B576" s="96" t="s">
        <v>8</v>
      </c>
      <c r="C576" s="111" t="s">
        <v>1662</v>
      </c>
      <c r="D576" s="96" t="s">
        <v>55</v>
      </c>
      <c r="E576" s="111" t="s">
        <v>1014</v>
      </c>
      <c r="F576" s="114">
        <v>1046</v>
      </c>
      <c r="G576" s="96" t="s">
        <v>1156</v>
      </c>
      <c r="H576" s="96" t="s">
        <v>1157</v>
      </c>
      <c r="I576" s="96" t="s">
        <v>12</v>
      </c>
      <c r="J576" s="116">
        <v>2019</v>
      </c>
      <c r="K576" s="11">
        <f>IF(D576="SAVE ON ENERGY RETROFIT PROGRAM",IF(VALUE(SUBSTITUTE(G576,"kW",""))=0,'IESO Reported Results'!M576*'NTG Ratio References'!$G$8,0),IF(D576="SAVE ON ENERGY ENERGY MANAGER PROGRAM",IF(VALUE(SUBSTITUTE(G576,"kW",""))=0,'IESO Reported Results'!M576*'NTG Ratio References'!$G$7,0),0))</f>
        <v>0</v>
      </c>
      <c r="L576" s="10">
        <f t="shared" si="36"/>
        <v>0.74</v>
      </c>
      <c r="M576" s="11">
        <f t="shared" si="37"/>
        <v>9903</v>
      </c>
      <c r="N576" s="15">
        <f>IFERROR(VLOOKUP(J576&amp;D576,'NTG Ratio References'!A:F,4,0),1)</f>
        <v>0.84</v>
      </c>
      <c r="O576" s="15">
        <f>IFERROR(VLOOKUP(J576&amp;D576,'NTG Ratio References'!A:F,5,0),1)</f>
        <v>0.81599999999999995</v>
      </c>
      <c r="P576" s="97">
        <f t="shared" si="38"/>
        <v>0.62159999999999993</v>
      </c>
      <c r="Q576" s="97">
        <f t="shared" si="39"/>
        <v>8080.847999999999</v>
      </c>
    </row>
    <row r="577" spans="1:17">
      <c r="A577" s="96" t="s">
        <v>1158</v>
      </c>
      <c r="B577" s="96" t="s">
        <v>8</v>
      </c>
      <c r="C577" s="111" t="s">
        <v>1661</v>
      </c>
      <c r="D577" s="96" t="s">
        <v>55</v>
      </c>
      <c r="E577" s="111" t="s">
        <v>1014</v>
      </c>
      <c r="F577" s="114">
        <v>1854</v>
      </c>
      <c r="G577" s="96" t="s">
        <v>713</v>
      </c>
      <c r="H577" s="96" t="s">
        <v>1159</v>
      </c>
      <c r="I577" s="96" t="s">
        <v>12</v>
      </c>
      <c r="J577" s="116">
        <v>2019</v>
      </c>
      <c r="K577" s="11">
        <f>IF(D577="SAVE ON ENERGY RETROFIT PROGRAM",IF(VALUE(SUBSTITUTE(G577,"kW",""))=0,'IESO Reported Results'!M577*'NTG Ratio References'!$G$8,0),IF(D577="SAVE ON ENERGY ENERGY MANAGER PROGRAM",IF(VALUE(SUBSTITUTE(G577,"kW",""))=0,'IESO Reported Results'!M577*'NTG Ratio References'!$G$7,0),0))</f>
        <v>0</v>
      </c>
      <c r="L577" s="10">
        <f t="shared" si="36"/>
        <v>1.56</v>
      </c>
      <c r="M577" s="11">
        <f t="shared" si="37"/>
        <v>17141</v>
      </c>
      <c r="N577" s="15">
        <f>IFERROR(VLOOKUP(J577&amp;D577,'NTG Ratio References'!A:F,4,0),1)</f>
        <v>0.84</v>
      </c>
      <c r="O577" s="15">
        <f>IFERROR(VLOOKUP(J577&amp;D577,'NTG Ratio References'!A:F,5,0),1)</f>
        <v>0.81599999999999995</v>
      </c>
      <c r="P577" s="97">
        <f t="shared" si="38"/>
        <v>1.3104</v>
      </c>
      <c r="Q577" s="97">
        <f t="shared" si="39"/>
        <v>13987.055999999999</v>
      </c>
    </row>
    <row r="578" spans="1:17">
      <c r="A578" s="96" t="s">
        <v>1160</v>
      </c>
      <c r="B578" s="96" t="s">
        <v>8</v>
      </c>
      <c r="C578" s="111" t="s">
        <v>1865</v>
      </c>
      <c r="D578" s="96" t="s">
        <v>55</v>
      </c>
      <c r="E578" s="111" t="s">
        <v>1118</v>
      </c>
      <c r="F578" s="114">
        <v>8170</v>
      </c>
      <c r="G578" s="96" t="s">
        <v>1161</v>
      </c>
      <c r="H578" s="96" t="s">
        <v>1162</v>
      </c>
      <c r="I578" s="96" t="s">
        <v>12</v>
      </c>
      <c r="J578" s="116">
        <v>2020</v>
      </c>
      <c r="K578" s="11">
        <f>IF(D578="SAVE ON ENERGY RETROFIT PROGRAM",IF(VALUE(SUBSTITUTE(G578,"kW",""))=0,'IESO Reported Results'!M578*'NTG Ratio References'!$G$8,0),IF(D578="SAVE ON ENERGY ENERGY MANAGER PROGRAM",IF(VALUE(SUBSTITUTE(G578,"kW",""))=0,'IESO Reported Results'!M578*'NTG Ratio References'!$G$7,0),0))</f>
        <v>0</v>
      </c>
      <c r="L578" s="10">
        <f t="shared" si="36"/>
        <v>18.649999999999999</v>
      </c>
      <c r="M578" s="11">
        <f t="shared" si="37"/>
        <v>163400</v>
      </c>
      <c r="N578" s="15">
        <f>IFERROR(VLOOKUP(J578&amp;D578,'NTG Ratio References'!A:F,4,0),1)</f>
        <v>0.81599999999999995</v>
      </c>
      <c r="O578" s="15">
        <f>IFERROR(VLOOKUP(J578&amp;D578,'NTG Ratio References'!A:F,5,0),1)</f>
        <v>0.84</v>
      </c>
      <c r="P578" s="97">
        <f t="shared" si="38"/>
        <v>15.218399999999997</v>
      </c>
      <c r="Q578" s="97">
        <f t="shared" si="39"/>
        <v>137256</v>
      </c>
    </row>
    <row r="579" spans="1:17">
      <c r="A579" s="96" t="s">
        <v>1163</v>
      </c>
      <c r="B579" s="96" t="s">
        <v>8</v>
      </c>
      <c r="C579" s="111" t="s">
        <v>1663</v>
      </c>
      <c r="D579" s="96" t="s">
        <v>55</v>
      </c>
      <c r="E579" s="111" t="s">
        <v>1164</v>
      </c>
      <c r="F579" s="114">
        <v>1087.25</v>
      </c>
      <c r="G579" s="96" t="s">
        <v>1165</v>
      </c>
      <c r="H579" s="96" t="s">
        <v>1166</v>
      </c>
      <c r="I579" s="96" t="s">
        <v>12</v>
      </c>
      <c r="J579" s="116">
        <v>2020</v>
      </c>
      <c r="K579" s="11">
        <f>IF(D579="SAVE ON ENERGY RETROFIT PROGRAM",IF(VALUE(SUBSTITUTE(G579,"kW",""))=0,'IESO Reported Results'!M579*'NTG Ratio References'!$G$8,0),IF(D579="SAVE ON ENERGY ENERGY MANAGER PROGRAM",IF(VALUE(SUBSTITUTE(G579,"kW",""))=0,'IESO Reported Results'!M579*'NTG Ratio References'!$G$7,0),0))</f>
        <v>0</v>
      </c>
      <c r="L579" s="10">
        <f t="shared" si="36"/>
        <v>16.8</v>
      </c>
      <c r="M579" s="11">
        <f t="shared" si="37"/>
        <v>95736</v>
      </c>
      <c r="N579" s="15">
        <f>IFERROR(VLOOKUP(J579&amp;D579,'NTG Ratio References'!A:F,4,0),1)</f>
        <v>0.81599999999999995</v>
      </c>
      <c r="O579" s="15">
        <f>IFERROR(VLOOKUP(J579&amp;D579,'NTG Ratio References'!A:F,5,0),1)</f>
        <v>0.84</v>
      </c>
      <c r="P579" s="97">
        <f t="shared" si="38"/>
        <v>13.7088</v>
      </c>
      <c r="Q579" s="97">
        <f t="shared" si="39"/>
        <v>80418.239999999991</v>
      </c>
    </row>
    <row r="580" spans="1:17">
      <c r="A580" s="96" t="s">
        <v>1167</v>
      </c>
      <c r="B580" s="96" t="s">
        <v>8</v>
      </c>
      <c r="C580" s="111" t="s">
        <v>1661</v>
      </c>
      <c r="D580" s="96" t="s">
        <v>55</v>
      </c>
      <c r="E580" s="111" t="s">
        <v>39</v>
      </c>
      <c r="F580" s="114">
        <v>821.2</v>
      </c>
      <c r="G580" s="96" t="s">
        <v>17</v>
      </c>
      <c r="H580" s="96" t="s">
        <v>1168</v>
      </c>
      <c r="I580" s="96" t="s">
        <v>12</v>
      </c>
      <c r="J580" s="116">
        <v>2019</v>
      </c>
      <c r="K580" s="11">
        <f>IF(D580="SAVE ON ENERGY RETROFIT PROGRAM",IF(VALUE(SUBSTITUTE(G580,"kW",""))=0,'IESO Reported Results'!M580*'NTG Ratio References'!$G$8,0),IF(D580="SAVE ON ENERGY ENERGY MANAGER PROGRAM",IF(VALUE(SUBSTITUTE(G580,"kW",""))=0,'IESO Reported Results'!M580*'NTG Ratio References'!$G$7,0),0))</f>
        <v>1.0719973619313905</v>
      </c>
      <c r="L580" s="10">
        <f t="shared" si="36"/>
        <v>1.0719973619313905</v>
      </c>
      <c r="M580" s="11">
        <f t="shared" si="37"/>
        <v>6438</v>
      </c>
      <c r="N580" s="15">
        <f>IFERROR(VLOOKUP(J580&amp;D580,'NTG Ratio References'!A:F,4,0),1)</f>
        <v>0.84</v>
      </c>
      <c r="O580" s="15">
        <f>IFERROR(VLOOKUP(J580&amp;D580,'NTG Ratio References'!A:F,5,0),1)</f>
        <v>0.81599999999999995</v>
      </c>
      <c r="P580" s="97">
        <f t="shared" si="38"/>
        <v>0.900477784022368</v>
      </c>
      <c r="Q580" s="97">
        <f t="shared" si="39"/>
        <v>5253.4079999999994</v>
      </c>
    </row>
    <row r="581" spans="1:17">
      <c r="A581" s="96" t="s">
        <v>1169</v>
      </c>
      <c r="B581" s="96" t="s">
        <v>8</v>
      </c>
      <c r="C581" s="111" t="s">
        <v>1661</v>
      </c>
      <c r="D581" s="96" t="s">
        <v>55</v>
      </c>
      <c r="E581" s="111" t="s">
        <v>39</v>
      </c>
      <c r="F581" s="114">
        <v>410.6</v>
      </c>
      <c r="G581" s="96" t="s">
        <v>17</v>
      </c>
      <c r="H581" s="96" t="s">
        <v>734</v>
      </c>
      <c r="I581" s="96" t="s">
        <v>12</v>
      </c>
      <c r="J581" s="116">
        <v>2019</v>
      </c>
      <c r="K581" s="11">
        <f>IF(D581="SAVE ON ENERGY RETROFIT PROGRAM",IF(VALUE(SUBSTITUTE(G581,"kW",""))=0,'IESO Reported Results'!M581*'NTG Ratio References'!$G$8,0),IF(D581="SAVE ON ENERGY ENERGY MANAGER PROGRAM",IF(VALUE(SUBSTITUTE(G581,"kW",""))=0,'IESO Reported Results'!M581*'NTG Ratio References'!$G$7,0),0))</f>
        <v>0.57379666188499101</v>
      </c>
      <c r="L581" s="10">
        <f t="shared" si="36"/>
        <v>0.57379666188499101</v>
      </c>
      <c r="M581" s="11">
        <f t="shared" si="37"/>
        <v>3446</v>
      </c>
      <c r="N581" s="15">
        <f>IFERROR(VLOOKUP(J581&amp;D581,'NTG Ratio References'!A:F,4,0),1)</f>
        <v>0.84</v>
      </c>
      <c r="O581" s="15">
        <f>IFERROR(VLOOKUP(J581&amp;D581,'NTG Ratio References'!A:F,5,0),1)</f>
        <v>0.81599999999999995</v>
      </c>
      <c r="P581" s="97">
        <f t="shared" si="38"/>
        <v>0.4819891959833924</v>
      </c>
      <c r="Q581" s="97">
        <f t="shared" si="39"/>
        <v>2811.9359999999997</v>
      </c>
    </row>
    <row r="582" spans="1:17">
      <c r="A582" s="96" t="s">
        <v>1170</v>
      </c>
      <c r="B582" s="96" t="s">
        <v>8</v>
      </c>
      <c r="C582" s="111" t="s">
        <v>1663</v>
      </c>
      <c r="D582" s="96" t="s">
        <v>55</v>
      </c>
      <c r="E582" s="111" t="s">
        <v>295</v>
      </c>
      <c r="F582" s="114">
        <v>20145</v>
      </c>
      <c r="G582" s="96" t="s">
        <v>1171</v>
      </c>
      <c r="H582" s="96" t="s">
        <v>1172</v>
      </c>
      <c r="I582" s="96" t="s">
        <v>12</v>
      </c>
      <c r="J582" s="116">
        <v>2021</v>
      </c>
      <c r="K582" s="11">
        <f>IF(D582="SAVE ON ENERGY RETROFIT PROGRAM",IF(VALUE(SUBSTITUTE(G582,"kW",""))=0,'IESO Reported Results'!M582*'NTG Ratio References'!$G$8,0),IF(D582="SAVE ON ENERGY ENERGY MANAGER PROGRAM",IF(VALUE(SUBSTITUTE(G582,"kW",""))=0,'IESO Reported Results'!M582*'NTG Ratio References'!$G$7,0),0))</f>
        <v>0</v>
      </c>
      <c r="L582" s="10">
        <f t="shared" si="36"/>
        <v>46.5</v>
      </c>
      <c r="M582" s="11">
        <f t="shared" si="37"/>
        <v>199005</v>
      </c>
      <c r="N582" s="15">
        <f>IFERROR(VLOOKUP(J582&amp;D582,'NTG Ratio References'!A:F,4,0),1)</f>
        <v>0.81599999999999995</v>
      </c>
      <c r="O582" s="15">
        <f>IFERROR(VLOOKUP(J582&amp;D582,'NTG Ratio References'!A:F,5,0),1)</f>
        <v>0.84</v>
      </c>
      <c r="P582" s="97">
        <f t="shared" si="38"/>
        <v>37.943999999999996</v>
      </c>
      <c r="Q582" s="97">
        <f t="shared" si="39"/>
        <v>167164.19999999998</v>
      </c>
    </row>
    <row r="583" spans="1:17">
      <c r="A583" s="96" t="s">
        <v>1178</v>
      </c>
      <c r="B583" s="96" t="s">
        <v>8</v>
      </c>
      <c r="C583" s="111" t="s">
        <v>1639</v>
      </c>
      <c r="D583" s="96" t="s">
        <v>9</v>
      </c>
      <c r="E583" s="111" t="s">
        <v>10</v>
      </c>
      <c r="F583" s="114">
        <v>400</v>
      </c>
      <c r="G583" s="96" t="s">
        <v>13</v>
      </c>
      <c r="H583" s="96" t="s">
        <v>14</v>
      </c>
      <c r="I583" s="96" t="s">
        <v>12</v>
      </c>
      <c r="J583" s="116">
        <v>2019</v>
      </c>
      <c r="K583" s="11">
        <f>IF(D583="SAVE ON ENERGY RETROFIT PROGRAM",IF(VALUE(SUBSTITUTE(G583,"kW",""))=0,'IESO Reported Results'!M583*'NTG Ratio References'!$G$8,0),IF(D583="SAVE ON ENERGY ENERGY MANAGER PROGRAM",IF(VALUE(SUBSTITUTE(G583,"kW",""))=0,'IESO Reported Results'!M583*'NTG Ratio References'!$G$7,0),0))</f>
        <v>0</v>
      </c>
      <c r="L583" s="10">
        <f t="shared" si="36"/>
        <v>0.92</v>
      </c>
      <c r="M583" s="11">
        <f t="shared" si="37"/>
        <v>4028</v>
      </c>
      <c r="N583" s="15">
        <f>IFERROR(VLOOKUP(J583&amp;D583,'NTG Ratio References'!A:F,4,0),1)</f>
        <v>1.002</v>
      </c>
      <c r="O583" s="15">
        <f>IFERROR(VLOOKUP(J583&amp;D583,'NTG Ratio References'!A:F,5,0),1)</f>
        <v>1.002</v>
      </c>
      <c r="P583" s="97">
        <f t="shared" si="38"/>
        <v>0.92183999999999999</v>
      </c>
      <c r="Q583" s="97">
        <f t="shared" si="39"/>
        <v>4036.056</v>
      </c>
    </row>
    <row r="584" spans="1:17">
      <c r="A584" s="96" t="s">
        <v>1179</v>
      </c>
      <c r="B584" s="96" t="s">
        <v>8</v>
      </c>
      <c r="C584" s="111" t="s">
        <v>1639</v>
      </c>
      <c r="D584" s="96" t="s">
        <v>9</v>
      </c>
      <c r="E584" s="111" t="s">
        <v>10</v>
      </c>
      <c r="F584" s="114">
        <v>400</v>
      </c>
      <c r="G584" s="96" t="s">
        <v>13</v>
      </c>
      <c r="H584" s="96" t="s">
        <v>14</v>
      </c>
      <c r="I584" s="96" t="s">
        <v>12</v>
      </c>
      <c r="J584" s="116">
        <v>2019</v>
      </c>
      <c r="K584" s="11">
        <f>IF(D584="SAVE ON ENERGY RETROFIT PROGRAM",IF(VALUE(SUBSTITUTE(G584,"kW",""))=0,'IESO Reported Results'!M584*'NTG Ratio References'!$G$8,0),IF(D584="SAVE ON ENERGY ENERGY MANAGER PROGRAM",IF(VALUE(SUBSTITUTE(G584,"kW",""))=0,'IESO Reported Results'!M584*'NTG Ratio References'!$G$7,0),0))</f>
        <v>0</v>
      </c>
      <c r="L584" s="10">
        <f t="shared" si="36"/>
        <v>0.92</v>
      </c>
      <c r="M584" s="11">
        <f t="shared" si="37"/>
        <v>4028</v>
      </c>
      <c r="N584" s="15">
        <f>IFERROR(VLOOKUP(J584&amp;D584,'NTG Ratio References'!A:F,4,0),1)</f>
        <v>1.002</v>
      </c>
      <c r="O584" s="15">
        <f>IFERROR(VLOOKUP(J584&amp;D584,'NTG Ratio References'!A:F,5,0),1)</f>
        <v>1.002</v>
      </c>
      <c r="P584" s="97">
        <f t="shared" si="38"/>
        <v>0.92183999999999999</v>
      </c>
      <c r="Q584" s="97">
        <f t="shared" si="39"/>
        <v>4036.056</v>
      </c>
    </row>
    <row r="585" spans="1:17">
      <c r="A585" s="96" t="s">
        <v>1180</v>
      </c>
      <c r="B585" s="96" t="s">
        <v>8</v>
      </c>
      <c r="C585" s="111" t="s">
        <v>1639</v>
      </c>
      <c r="D585" s="96" t="s">
        <v>9</v>
      </c>
      <c r="E585" s="111" t="s">
        <v>10</v>
      </c>
      <c r="F585" s="114">
        <v>400</v>
      </c>
      <c r="G585" s="96" t="s">
        <v>1008</v>
      </c>
      <c r="H585" s="96" t="s">
        <v>1009</v>
      </c>
      <c r="I585" s="96" t="s">
        <v>12</v>
      </c>
      <c r="J585" s="116">
        <v>2019</v>
      </c>
      <c r="K585" s="11">
        <f>IF(D585="SAVE ON ENERGY RETROFIT PROGRAM",IF(VALUE(SUBSTITUTE(G585,"kW",""))=0,'IESO Reported Results'!M585*'NTG Ratio References'!$G$8,0),IF(D585="SAVE ON ENERGY ENERGY MANAGER PROGRAM",IF(VALUE(SUBSTITUTE(G585,"kW",""))=0,'IESO Reported Results'!M585*'NTG Ratio References'!$G$7,0),0))</f>
        <v>0</v>
      </c>
      <c r="L585" s="10">
        <f t="shared" si="36"/>
        <v>1.33</v>
      </c>
      <c r="M585" s="11">
        <f t="shared" si="37"/>
        <v>5856</v>
      </c>
      <c r="N585" s="15">
        <f>IFERROR(VLOOKUP(J585&amp;D585,'NTG Ratio References'!A:F,4,0),1)</f>
        <v>1.002</v>
      </c>
      <c r="O585" s="15">
        <f>IFERROR(VLOOKUP(J585&amp;D585,'NTG Ratio References'!A:F,5,0),1)</f>
        <v>1.002</v>
      </c>
      <c r="P585" s="97">
        <f t="shared" si="38"/>
        <v>1.3326600000000002</v>
      </c>
      <c r="Q585" s="97">
        <f t="shared" si="39"/>
        <v>5867.7120000000004</v>
      </c>
    </row>
    <row r="586" spans="1:17">
      <c r="A586" s="96" t="s">
        <v>1181</v>
      </c>
      <c r="B586" s="96" t="s">
        <v>8</v>
      </c>
      <c r="C586" s="111" t="s">
        <v>1639</v>
      </c>
      <c r="D586" s="96" t="s">
        <v>9</v>
      </c>
      <c r="E586" s="111" t="s">
        <v>10</v>
      </c>
      <c r="F586" s="114">
        <v>400</v>
      </c>
      <c r="G586" s="96" t="s">
        <v>689</v>
      </c>
      <c r="H586" s="96" t="s">
        <v>1182</v>
      </c>
      <c r="I586" s="96" t="s">
        <v>12</v>
      </c>
      <c r="J586" s="116">
        <v>2019</v>
      </c>
      <c r="K586" s="11">
        <f>IF(D586="SAVE ON ENERGY RETROFIT PROGRAM",IF(VALUE(SUBSTITUTE(G586,"kW",""))=0,'IESO Reported Results'!M586*'NTG Ratio References'!$G$8,0),IF(D586="SAVE ON ENERGY ENERGY MANAGER PROGRAM",IF(VALUE(SUBSTITUTE(G586,"kW",""))=0,'IESO Reported Results'!M586*'NTG Ratio References'!$G$7,0),0))</f>
        <v>0</v>
      </c>
      <c r="L586" s="10">
        <f t="shared" si="36"/>
        <v>0.28999999999999998</v>
      </c>
      <c r="M586" s="11">
        <f t="shared" si="37"/>
        <v>1282</v>
      </c>
      <c r="N586" s="15">
        <f>IFERROR(VLOOKUP(J586&amp;D586,'NTG Ratio References'!A:F,4,0),1)</f>
        <v>1.002</v>
      </c>
      <c r="O586" s="15">
        <f>IFERROR(VLOOKUP(J586&amp;D586,'NTG Ratio References'!A:F,5,0),1)</f>
        <v>1.002</v>
      </c>
      <c r="P586" s="97">
        <f t="shared" si="38"/>
        <v>0.29058</v>
      </c>
      <c r="Q586" s="97">
        <f t="shared" si="39"/>
        <v>1284.5640000000001</v>
      </c>
    </row>
    <row r="587" spans="1:17">
      <c r="A587" s="96" t="s">
        <v>1187</v>
      </c>
      <c r="B587" s="96" t="s">
        <v>8</v>
      </c>
      <c r="C587" s="111" t="s">
        <v>1661</v>
      </c>
      <c r="D587" s="96" t="s">
        <v>1013</v>
      </c>
      <c r="E587" s="111" t="s">
        <v>10</v>
      </c>
      <c r="F587" s="114">
        <v>754</v>
      </c>
      <c r="G587" s="96" t="s">
        <v>17</v>
      </c>
      <c r="H587" s="96" t="s">
        <v>15</v>
      </c>
      <c r="I587" s="96" t="s">
        <v>12</v>
      </c>
      <c r="J587" s="116">
        <v>2019</v>
      </c>
      <c r="K587" s="11">
        <f>IF(D587="SAVE ON ENERGY RETROFIT PROGRAM",IF(VALUE(SUBSTITUTE(G587,"kW",""))=0,'IESO Reported Results'!M587*'NTG Ratio References'!$G$8,0),IF(D587="SAVE ON ENERGY ENERGY MANAGER PROGRAM",IF(VALUE(SUBSTITUTE(G587,"kW",""))=0,'IESO Reported Results'!M587*'NTG Ratio References'!$G$7,0),0))</f>
        <v>0</v>
      </c>
      <c r="L587" s="10">
        <f t="shared" si="36"/>
        <v>0</v>
      </c>
      <c r="M587" s="11">
        <f t="shared" si="37"/>
        <v>0</v>
      </c>
      <c r="N587" s="15">
        <f>IFERROR(VLOOKUP(J587&amp;D587,'NTG Ratio References'!A:F,4,0),1)</f>
        <v>0.90200000000000002</v>
      </c>
      <c r="O587" s="15">
        <f>IFERROR(VLOOKUP(J587&amp;D587,'NTG Ratio References'!A:F,5,0),1)</f>
        <v>0.91600000000000004</v>
      </c>
      <c r="P587" s="97">
        <f t="shared" si="38"/>
        <v>0</v>
      </c>
      <c r="Q587" s="97">
        <f t="shared" si="39"/>
        <v>0</v>
      </c>
    </row>
    <row r="588" spans="1:17">
      <c r="A588" s="96" t="s">
        <v>1190</v>
      </c>
      <c r="B588" s="96" t="s">
        <v>8</v>
      </c>
      <c r="C588" s="111" t="s">
        <v>1661</v>
      </c>
      <c r="D588" s="96" t="s">
        <v>1013</v>
      </c>
      <c r="E588" s="111" t="s">
        <v>10</v>
      </c>
      <c r="F588" s="114">
        <v>1062</v>
      </c>
      <c r="G588" s="96" t="s">
        <v>31</v>
      </c>
      <c r="H588" s="96" t="s">
        <v>1191</v>
      </c>
      <c r="I588" s="96" t="s">
        <v>12</v>
      </c>
      <c r="J588" s="116">
        <v>2019</v>
      </c>
      <c r="K588" s="11">
        <f>IF(D588="SAVE ON ENERGY RETROFIT PROGRAM",IF(VALUE(SUBSTITUTE(G588,"kW",""))=0,'IESO Reported Results'!M588*'NTG Ratio References'!$G$8,0),IF(D588="SAVE ON ENERGY ENERGY MANAGER PROGRAM",IF(VALUE(SUBSTITUTE(G588,"kW",""))=0,'IESO Reported Results'!M588*'NTG Ratio References'!$G$7,0),0))</f>
        <v>0</v>
      </c>
      <c r="L588" s="10">
        <f t="shared" si="36"/>
        <v>0.75</v>
      </c>
      <c r="M588" s="11">
        <f t="shared" si="37"/>
        <v>1530</v>
      </c>
      <c r="N588" s="15">
        <f>IFERROR(VLOOKUP(J588&amp;D588,'NTG Ratio References'!A:F,4,0),1)</f>
        <v>0.90200000000000002</v>
      </c>
      <c r="O588" s="15">
        <f>IFERROR(VLOOKUP(J588&amp;D588,'NTG Ratio References'!A:F,5,0),1)</f>
        <v>0.91600000000000004</v>
      </c>
      <c r="P588" s="97">
        <f t="shared" si="38"/>
        <v>0.67649999999999999</v>
      </c>
      <c r="Q588" s="97">
        <f t="shared" si="39"/>
        <v>1401.48</v>
      </c>
    </row>
    <row r="589" spans="1:17">
      <c r="A589" s="96" t="s">
        <v>1193</v>
      </c>
      <c r="B589" s="96" t="s">
        <v>8</v>
      </c>
      <c r="C589" s="111" t="s">
        <v>1661</v>
      </c>
      <c r="D589" s="96" t="s">
        <v>1013</v>
      </c>
      <c r="E589" s="111" t="s">
        <v>10</v>
      </c>
      <c r="F589" s="114">
        <v>1120</v>
      </c>
      <c r="G589" s="96" t="s">
        <v>1184</v>
      </c>
      <c r="H589" s="96" t="s">
        <v>1194</v>
      </c>
      <c r="I589" s="96" t="s">
        <v>12</v>
      </c>
      <c r="J589" s="116">
        <v>2019</v>
      </c>
      <c r="K589" s="11">
        <f>IF(D589="SAVE ON ENERGY RETROFIT PROGRAM",IF(VALUE(SUBSTITUTE(G589,"kW",""))=0,'IESO Reported Results'!M589*'NTG Ratio References'!$G$8,0),IF(D589="SAVE ON ENERGY ENERGY MANAGER PROGRAM",IF(VALUE(SUBSTITUTE(G589,"kW",""))=0,'IESO Reported Results'!M589*'NTG Ratio References'!$G$7,0),0))</f>
        <v>0</v>
      </c>
      <c r="L589" s="10">
        <f t="shared" si="36"/>
        <v>0.56000000000000005</v>
      </c>
      <c r="M589" s="11">
        <f t="shared" si="37"/>
        <v>1575</v>
      </c>
      <c r="N589" s="15">
        <f>IFERROR(VLOOKUP(J589&amp;D589,'NTG Ratio References'!A:F,4,0),1)</f>
        <v>0.90200000000000002</v>
      </c>
      <c r="O589" s="15">
        <f>IFERROR(VLOOKUP(J589&amp;D589,'NTG Ratio References'!A:F,5,0),1)</f>
        <v>0.91600000000000004</v>
      </c>
      <c r="P589" s="97">
        <f t="shared" si="38"/>
        <v>0.50512000000000001</v>
      </c>
      <c r="Q589" s="97">
        <f t="shared" si="39"/>
        <v>1442.7</v>
      </c>
    </row>
    <row r="590" spans="1:17">
      <c r="A590" s="96" t="s">
        <v>1195</v>
      </c>
      <c r="B590" s="96" t="s">
        <v>8</v>
      </c>
      <c r="C590" s="111" t="s">
        <v>1661</v>
      </c>
      <c r="D590" s="96" t="s">
        <v>1013</v>
      </c>
      <c r="E590" s="111" t="s">
        <v>10</v>
      </c>
      <c r="F590" s="114">
        <v>798</v>
      </c>
      <c r="G590" s="96" t="s">
        <v>1184</v>
      </c>
      <c r="H590" s="96" t="s">
        <v>1185</v>
      </c>
      <c r="I590" s="96" t="s">
        <v>12</v>
      </c>
      <c r="J590" s="116">
        <v>2019</v>
      </c>
      <c r="K590" s="11">
        <f>IF(D590="SAVE ON ENERGY RETROFIT PROGRAM",IF(VALUE(SUBSTITUTE(G590,"kW",""))=0,'IESO Reported Results'!M590*'NTG Ratio References'!$G$8,0),IF(D590="SAVE ON ENERGY ENERGY MANAGER PROGRAM",IF(VALUE(SUBSTITUTE(G590,"kW",""))=0,'IESO Reported Results'!M590*'NTG Ratio References'!$G$7,0),0))</f>
        <v>0</v>
      </c>
      <c r="L590" s="10">
        <f t="shared" si="36"/>
        <v>0.56000000000000005</v>
      </c>
      <c r="M590" s="11">
        <f t="shared" si="37"/>
        <v>990</v>
      </c>
      <c r="N590" s="15">
        <f>IFERROR(VLOOKUP(J590&amp;D590,'NTG Ratio References'!A:F,4,0),1)</f>
        <v>0.90200000000000002</v>
      </c>
      <c r="O590" s="15">
        <f>IFERROR(VLOOKUP(J590&amp;D590,'NTG Ratio References'!A:F,5,0),1)</f>
        <v>0.91600000000000004</v>
      </c>
      <c r="P590" s="97">
        <f t="shared" si="38"/>
        <v>0.50512000000000001</v>
      </c>
      <c r="Q590" s="97">
        <f t="shared" si="39"/>
        <v>906.84</v>
      </c>
    </row>
    <row r="591" spans="1:17">
      <c r="A591" s="96" t="s">
        <v>1196</v>
      </c>
      <c r="B591" s="96" t="s">
        <v>8</v>
      </c>
      <c r="C591" s="111" t="s">
        <v>1661</v>
      </c>
      <c r="D591" s="96" t="s">
        <v>1013</v>
      </c>
      <c r="E591" s="111" t="s">
        <v>10</v>
      </c>
      <c r="F591" s="114">
        <v>1523</v>
      </c>
      <c r="G591" s="96" t="s">
        <v>150</v>
      </c>
      <c r="H591" s="96" t="s">
        <v>1197</v>
      </c>
      <c r="I591" s="96" t="s">
        <v>12</v>
      </c>
      <c r="J591" s="116">
        <v>2019</v>
      </c>
      <c r="K591" s="11">
        <f>IF(D591="SAVE ON ENERGY RETROFIT PROGRAM",IF(VALUE(SUBSTITUTE(G591,"kW",""))=0,'IESO Reported Results'!M591*'NTG Ratio References'!$G$8,0),IF(D591="SAVE ON ENERGY ENERGY MANAGER PROGRAM",IF(VALUE(SUBSTITUTE(G591,"kW",""))=0,'IESO Reported Results'!M591*'NTG Ratio References'!$G$7,0),0))</f>
        <v>0</v>
      </c>
      <c r="L591" s="10">
        <f t="shared" si="36"/>
        <v>0.9</v>
      </c>
      <c r="M591" s="11">
        <f t="shared" si="37"/>
        <v>2231</v>
      </c>
      <c r="N591" s="15">
        <f>IFERROR(VLOOKUP(J591&amp;D591,'NTG Ratio References'!A:F,4,0),1)</f>
        <v>0.90200000000000002</v>
      </c>
      <c r="O591" s="15">
        <f>IFERROR(VLOOKUP(J591&amp;D591,'NTG Ratio References'!A:F,5,0),1)</f>
        <v>0.91600000000000004</v>
      </c>
      <c r="P591" s="97">
        <f t="shared" si="38"/>
        <v>0.81180000000000008</v>
      </c>
      <c r="Q591" s="97">
        <f t="shared" si="39"/>
        <v>2043.596</v>
      </c>
    </row>
    <row r="592" spans="1:17">
      <c r="A592" s="96" t="s">
        <v>1198</v>
      </c>
      <c r="B592" s="96" t="s">
        <v>8</v>
      </c>
      <c r="C592" s="111" t="s">
        <v>1661</v>
      </c>
      <c r="D592" s="96" t="s">
        <v>1013</v>
      </c>
      <c r="E592" s="111" t="s">
        <v>10</v>
      </c>
      <c r="F592" s="114">
        <v>1662</v>
      </c>
      <c r="G592" s="96" t="s">
        <v>267</v>
      </c>
      <c r="H592" s="96" t="s">
        <v>1199</v>
      </c>
      <c r="I592" s="96" t="s">
        <v>12</v>
      </c>
      <c r="J592" s="116">
        <v>2019</v>
      </c>
      <c r="K592" s="11">
        <f>IF(D592="SAVE ON ENERGY RETROFIT PROGRAM",IF(VALUE(SUBSTITUTE(G592,"kW",""))=0,'IESO Reported Results'!M592*'NTG Ratio References'!$G$8,0),IF(D592="SAVE ON ENERGY ENERGY MANAGER PROGRAM",IF(VALUE(SUBSTITUTE(G592,"kW",""))=0,'IESO Reported Results'!M592*'NTG Ratio References'!$G$7,0),0))</f>
        <v>0</v>
      </c>
      <c r="L592" s="10">
        <f t="shared" si="36"/>
        <v>0.94</v>
      </c>
      <c r="M592" s="11">
        <f t="shared" si="37"/>
        <v>2114</v>
      </c>
      <c r="N592" s="15">
        <f>IFERROR(VLOOKUP(J592&amp;D592,'NTG Ratio References'!A:F,4,0),1)</f>
        <v>0.90200000000000002</v>
      </c>
      <c r="O592" s="15">
        <f>IFERROR(VLOOKUP(J592&amp;D592,'NTG Ratio References'!A:F,5,0),1)</f>
        <v>0.91600000000000004</v>
      </c>
      <c r="P592" s="97">
        <f t="shared" si="38"/>
        <v>0.84787999999999997</v>
      </c>
      <c r="Q592" s="97">
        <f t="shared" si="39"/>
        <v>1936.424</v>
      </c>
    </row>
    <row r="593" spans="1:17">
      <c r="A593" s="96" t="s">
        <v>1200</v>
      </c>
      <c r="B593" s="96" t="s">
        <v>8</v>
      </c>
      <c r="C593" s="111" t="s">
        <v>1661</v>
      </c>
      <c r="D593" s="96" t="s">
        <v>1013</v>
      </c>
      <c r="E593" s="111" t="s">
        <v>10</v>
      </c>
      <c r="F593" s="114">
        <v>739</v>
      </c>
      <c r="G593" s="96" t="s">
        <v>434</v>
      </c>
      <c r="H593" s="96" t="s">
        <v>1201</v>
      </c>
      <c r="I593" s="96" t="s">
        <v>12</v>
      </c>
      <c r="J593" s="116">
        <v>2019</v>
      </c>
      <c r="K593" s="11">
        <f>IF(D593="SAVE ON ENERGY RETROFIT PROGRAM",IF(VALUE(SUBSTITUTE(G593,"kW",""))=0,'IESO Reported Results'!M593*'NTG Ratio References'!$G$8,0),IF(D593="SAVE ON ENERGY ENERGY MANAGER PROGRAM",IF(VALUE(SUBSTITUTE(G593,"kW",""))=0,'IESO Reported Results'!M593*'NTG Ratio References'!$G$7,0),0))</f>
        <v>0</v>
      </c>
      <c r="L593" s="10">
        <f t="shared" si="36"/>
        <v>0.47</v>
      </c>
      <c r="M593" s="11">
        <f t="shared" si="37"/>
        <v>1175</v>
      </c>
      <c r="N593" s="15">
        <f>IFERROR(VLOOKUP(J593&amp;D593,'NTG Ratio References'!A:F,4,0),1)</f>
        <v>0.90200000000000002</v>
      </c>
      <c r="O593" s="15">
        <f>IFERROR(VLOOKUP(J593&amp;D593,'NTG Ratio References'!A:F,5,0),1)</f>
        <v>0.91600000000000004</v>
      </c>
      <c r="P593" s="97">
        <f t="shared" si="38"/>
        <v>0.42393999999999998</v>
      </c>
      <c r="Q593" s="97">
        <f t="shared" si="39"/>
        <v>1076.3</v>
      </c>
    </row>
    <row r="594" spans="1:17">
      <c r="A594" s="96" t="s">
        <v>1202</v>
      </c>
      <c r="B594" s="96" t="s">
        <v>8</v>
      </c>
      <c r="C594" s="111" t="s">
        <v>1661</v>
      </c>
      <c r="D594" s="96" t="s">
        <v>1013</v>
      </c>
      <c r="E594" s="111" t="s">
        <v>10</v>
      </c>
      <c r="F594" s="114">
        <v>1540</v>
      </c>
      <c r="G594" s="96" t="s">
        <v>720</v>
      </c>
      <c r="H594" s="96" t="s">
        <v>1203</v>
      </c>
      <c r="I594" s="96" t="s">
        <v>12</v>
      </c>
      <c r="J594" s="116">
        <v>2019</v>
      </c>
      <c r="K594" s="11">
        <f>IF(D594="SAVE ON ENERGY RETROFIT PROGRAM",IF(VALUE(SUBSTITUTE(G594,"kW",""))=0,'IESO Reported Results'!M594*'NTG Ratio References'!$G$8,0),IF(D594="SAVE ON ENERGY ENERGY MANAGER PROGRAM",IF(VALUE(SUBSTITUTE(G594,"kW",""))=0,'IESO Reported Results'!M594*'NTG Ratio References'!$G$7,0),0))</f>
        <v>0</v>
      </c>
      <c r="L594" s="10">
        <f t="shared" si="36"/>
        <v>1.1299999999999999</v>
      </c>
      <c r="M594" s="11">
        <f t="shared" si="37"/>
        <v>3712</v>
      </c>
      <c r="N594" s="15">
        <f>IFERROR(VLOOKUP(J594&amp;D594,'NTG Ratio References'!A:F,4,0),1)</f>
        <v>0.90200000000000002</v>
      </c>
      <c r="O594" s="15">
        <f>IFERROR(VLOOKUP(J594&amp;D594,'NTG Ratio References'!A:F,5,0),1)</f>
        <v>0.91600000000000004</v>
      </c>
      <c r="P594" s="97">
        <f t="shared" si="38"/>
        <v>1.0192599999999998</v>
      </c>
      <c r="Q594" s="97">
        <f t="shared" si="39"/>
        <v>3400.192</v>
      </c>
    </row>
    <row r="595" spans="1:17">
      <c r="A595" s="96" t="s">
        <v>1204</v>
      </c>
      <c r="B595" s="96" t="s">
        <v>8</v>
      </c>
      <c r="C595" s="111" t="s">
        <v>1661</v>
      </c>
      <c r="D595" s="96" t="s">
        <v>1013</v>
      </c>
      <c r="E595" s="111" t="s">
        <v>10</v>
      </c>
      <c r="F595" s="114">
        <v>1019</v>
      </c>
      <c r="G595" s="96" t="s">
        <v>291</v>
      </c>
      <c r="H595" s="96" t="s">
        <v>1205</v>
      </c>
      <c r="I595" s="96" t="s">
        <v>12</v>
      </c>
      <c r="J595" s="116">
        <v>2019</v>
      </c>
      <c r="K595" s="11">
        <f>IF(D595="SAVE ON ENERGY RETROFIT PROGRAM",IF(VALUE(SUBSTITUTE(G595,"kW",""))=0,'IESO Reported Results'!M595*'NTG Ratio References'!$G$8,0),IF(D595="SAVE ON ENERGY ENERGY MANAGER PROGRAM",IF(VALUE(SUBSTITUTE(G595,"kW",""))=0,'IESO Reported Results'!M595*'NTG Ratio References'!$G$7,0),0))</f>
        <v>0</v>
      </c>
      <c r="L595" s="10">
        <f t="shared" si="36"/>
        <v>0.68</v>
      </c>
      <c r="M595" s="11">
        <f t="shared" si="37"/>
        <v>1544</v>
      </c>
      <c r="N595" s="15">
        <f>IFERROR(VLOOKUP(J595&amp;D595,'NTG Ratio References'!A:F,4,0),1)</f>
        <v>0.90200000000000002</v>
      </c>
      <c r="O595" s="15">
        <f>IFERROR(VLOOKUP(J595&amp;D595,'NTG Ratio References'!A:F,5,0),1)</f>
        <v>0.91600000000000004</v>
      </c>
      <c r="P595" s="97">
        <f t="shared" si="38"/>
        <v>0.61336000000000002</v>
      </c>
      <c r="Q595" s="97">
        <f t="shared" si="39"/>
        <v>1414.3040000000001</v>
      </c>
    </row>
    <row r="596" spans="1:17">
      <c r="A596" s="96" t="s">
        <v>1206</v>
      </c>
      <c r="B596" s="96" t="s">
        <v>8</v>
      </c>
      <c r="C596" s="111" t="s">
        <v>1661</v>
      </c>
      <c r="D596" s="96" t="s">
        <v>1013</v>
      </c>
      <c r="E596" s="111" t="s">
        <v>10</v>
      </c>
      <c r="F596" s="114">
        <v>1583</v>
      </c>
      <c r="G596" s="96" t="s">
        <v>377</v>
      </c>
      <c r="H596" s="96" t="s">
        <v>1207</v>
      </c>
      <c r="I596" s="96" t="s">
        <v>12</v>
      </c>
      <c r="J596" s="116">
        <v>2019</v>
      </c>
      <c r="K596" s="11">
        <f>IF(D596="SAVE ON ENERGY RETROFIT PROGRAM",IF(VALUE(SUBSTITUTE(G596,"kW",""))=0,'IESO Reported Results'!M596*'NTG Ratio References'!$G$8,0),IF(D596="SAVE ON ENERGY ENERGY MANAGER PROGRAM",IF(VALUE(SUBSTITUTE(G596,"kW",""))=0,'IESO Reported Results'!M596*'NTG Ratio References'!$G$7,0),0))</f>
        <v>0</v>
      </c>
      <c r="L596" s="10">
        <f t="shared" si="36"/>
        <v>0.88</v>
      </c>
      <c r="M596" s="11">
        <f t="shared" si="37"/>
        <v>1965</v>
      </c>
      <c r="N596" s="15">
        <f>IFERROR(VLOOKUP(J596&amp;D596,'NTG Ratio References'!A:F,4,0),1)</f>
        <v>0.90200000000000002</v>
      </c>
      <c r="O596" s="15">
        <f>IFERROR(VLOOKUP(J596&amp;D596,'NTG Ratio References'!A:F,5,0),1)</f>
        <v>0.91600000000000004</v>
      </c>
      <c r="P596" s="97">
        <f t="shared" si="38"/>
        <v>0.79376000000000002</v>
      </c>
      <c r="Q596" s="97">
        <f t="shared" si="39"/>
        <v>1799.94</v>
      </c>
    </row>
    <row r="597" spans="1:17">
      <c r="A597" s="96" t="s">
        <v>1208</v>
      </c>
      <c r="B597" s="96" t="s">
        <v>8</v>
      </c>
      <c r="C597" s="111" t="s">
        <v>1661</v>
      </c>
      <c r="D597" s="96" t="s">
        <v>1013</v>
      </c>
      <c r="E597" s="111" t="s">
        <v>10</v>
      </c>
      <c r="F597" s="114">
        <v>466</v>
      </c>
      <c r="G597" s="96" t="s">
        <v>403</v>
      </c>
      <c r="H597" s="96" t="s">
        <v>1209</v>
      </c>
      <c r="I597" s="96" t="s">
        <v>12</v>
      </c>
      <c r="J597" s="116">
        <v>2019</v>
      </c>
      <c r="K597" s="11">
        <f>IF(D597="SAVE ON ENERGY RETROFIT PROGRAM",IF(VALUE(SUBSTITUTE(G597,"kW",""))=0,'IESO Reported Results'!M597*'NTG Ratio References'!$G$8,0),IF(D597="SAVE ON ENERGY ENERGY MANAGER PROGRAM",IF(VALUE(SUBSTITUTE(G597,"kW",""))=0,'IESO Reported Results'!M597*'NTG Ratio References'!$G$7,0),0))</f>
        <v>0</v>
      </c>
      <c r="L597" s="10">
        <f t="shared" si="36"/>
        <v>0.25</v>
      </c>
      <c r="M597" s="11">
        <f t="shared" si="37"/>
        <v>635</v>
      </c>
      <c r="N597" s="15">
        <f>IFERROR(VLOOKUP(J597&amp;D597,'NTG Ratio References'!A:F,4,0),1)</f>
        <v>0.90200000000000002</v>
      </c>
      <c r="O597" s="15">
        <f>IFERROR(VLOOKUP(J597&amp;D597,'NTG Ratio References'!A:F,5,0),1)</f>
        <v>0.91600000000000004</v>
      </c>
      <c r="P597" s="97">
        <f t="shared" si="38"/>
        <v>0.22550000000000001</v>
      </c>
      <c r="Q597" s="97">
        <f t="shared" si="39"/>
        <v>581.66</v>
      </c>
    </row>
    <row r="598" spans="1:17">
      <c r="A598" s="96" t="s">
        <v>1210</v>
      </c>
      <c r="B598" s="96" t="s">
        <v>8</v>
      </c>
      <c r="C598" s="111" t="s">
        <v>1639</v>
      </c>
      <c r="D598" s="96" t="s">
        <v>20</v>
      </c>
      <c r="E598" s="111" t="s">
        <v>27</v>
      </c>
      <c r="F598" s="114">
        <v>250</v>
      </c>
      <c r="G598" s="96" t="s">
        <v>22</v>
      </c>
      <c r="H598" s="96" t="s">
        <v>23</v>
      </c>
      <c r="I598" s="96" t="s">
        <v>12</v>
      </c>
      <c r="J598" s="116">
        <v>2019</v>
      </c>
      <c r="K598" s="11">
        <f>IF(D598="SAVE ON ENERGY RETROFIT PROGRAM",IF(VALUE(SUBSTITUTE(G598,"kW",""))=0,'IESO Reported Results'!M598*'NTG Ratio References'!$G$8,0),IF(D598="SAVE ON ENERGY ENERGY MANAGER PROGRAM",IF(VALUE(SUBSTITUTE(G598,"kW",""))=0,'IESO Reported Results'!M598*'NTG Ratio References'!$G$7,0),0))</f>
        <v>0</v>
      </c>
      <c r="L598" s="10">
        <f t="shared" si="36"/>
        <v>0.8</v>
      </c>
      <c r="M598" s="11">
        <f t="shared" si="37"/>
        <v>1310</v>
      </c>
      <c r="N598" s="15">
        <f>IFERROR(VLOOKUP(J598&amp;D598,'NTG Ratio References'!A:F,4,0),1)</f>
        <v>0.78100000000000003</v>
      </c>
      <c r="O598" s="15">
        <f>IFERROR(VLOOKUP(J598&amp;D598,'NTG Ratio References'!A:F,5,0),1)</f>
        <v>0.81100000000000005</v>
      </c>
      <c r="P598" s="97">
        <f t="shared" si="38"/>
        <v>0.62480000000000002</v>
      </c>
      <c r="Q598" s="97">
        <f t="shared" si="39"/>
        <v>1062.4100000000001</v>
      </c>
    </row>
    <row r="599" spans="1:17">
      <c r="A599" s="96" t="s">
        <v>1211</v>
      </c>
      <c r="B599" s="96" t="s">
        <v>8</v>
      </c>
      <c r="C599" s="111" t="s">
        <v>1639</v>
      </c>
      <c r="D599" s="96" t="s">
        <v>20</v>
      </c>
      <c r="E599" s="111" t="s">
        <v>21</v>
      </c>
      <c r="F599" s="114">
        <v>250</v>
      </c>
      <c r="G599" s="96" t="s">
        <v>22</v>
      </c>
      <c r="H599" s="96" t="s">
        <v>23</v>
      </c>
      <c r="I599" s="96" t="s">
        <v>12</v>
      </c>
      <c r="J599" s="116">
        <v>2019</v>
      </c>
      <c r="K599" s="11">
        <f>IF(D599="SAVE ON ENERGY RETROFIT PROGRAM",IF(VALUE(SUBSTITUTE(G599,"kW",""))=0,'IESO Reported Results'!M599*'NTG Ratio References'!$G$8,0),IF(D599="SAVE ON ENERGY ENERGY MANAGER PROGRAM",IF(VALUE(SUBSTITUTE(G599,"kW",""))=0,'IESO Reported Results'!M599*'NTG Ratio References'!$G$7,0),0))</f>
        <v>0</v>
      </c>
      <c r="L599" s="10">
        <f t="shared" si="36"/>
        <v>0.8</v>
      </c>
      <c r="M599" s="11">
        <f t="shared" si="37"/>
        <v>1310</v>
      </c>
      <c r="N599" s="15">
        <f>IFERROR(VLOOKUP(J599&amp;D599,'NTG Ratio References'!A:F,4,0),1)</f>
        <v>0.78100000000000003</v>
      </c>
      <c r="O599" s="15">
        <f>IFERROR(VLOOKUP(J599&amp;D599,'NTG Ratio References'!A:F,5,0),1)</f>
        <v>0.81100000000000005</v>
      </c>
      <c r="P599" s="97">
        <f t="shared" si="38"/>
        <v>0.62480000000000002</v>
      </c>
      <c r="Q599" s="97">
        <f t="shared" si="39"/>
        <v>1062.4100000000001</v>
      </c>
    </row>
    <row r="600" spans="1:17">
      <c r="A600" s="96" t="s">
        <v>1212</v>
      </c>
      <c r="B600" s="96" t="s">
        <v>8</v>
      </c>
      <c r="C600" s="111" t="s">
        <v>1639</v>
      </c>
      <c r="D600" s="96" t="s">
        <v>20</v>
      </c>
      <c r="E600" s="111" t="s">
        <v>49</v>
      </c>
      <c r="F600" s="114">
        <v>250</v>
      </c>
      <c r="G600" s="96" t="s">
        <v>22</v>
      </c>
      <c r="H600" s="96" t="s">
        <v>23</v>
      </c>
      <c r="I600" s="96" t="s">
        <v>12</v>
      </c>
      <c r="J600" s="116">
        <v>2020</v>
      </c>
      <c r="K600" s="11">
        <f>IF(D600="SAVE ON ENERGY RETROFIT PROGRAM",IF(VALUE(SUBSTITUTE(G600,"kW",""))=0,'IESO Reported Results'!M600*'NTG Ratio References'!$G$8,0),IF(D600="SAVE ON ENERGY ENERGY MANAGER PROGRAM",IF(VALUE(SUBSTITUTE(G600,"kW",""))=0,'IESO Reported Results'!M600*'NTG Ratio References'!$G$7,0),0))</f>
        <v>0</v>
      </c>
      <c r="L600" s="10">
        <f t="shared" si="36"/>
        <v>0.8</v>
      </c>
      <c r="M600" s="11">
        <f t="shared" si="37"/>
        <v>1310</v>
      </c>
      <c r="N600" s="15">
        <f>IFERROR(VLOOKUP(J600&amp;D600,'NTG Ratio References'!A:F,4,0),1)</f>
        <v>0.69</v>
      </c>
      <c r="O600" s="15">
        <f>IFERROR(VLOOKUP(J600&amp;D600,'NTG Ratio References'!A:F,5,0),1)</f>
        <v>0.67700000000000005</v>
      </c>
      <c r="P600" s="97">
        <f t="shared" si="38"/>
        <v>0.55199999999999994</v>
      </c>
      <c r="Q600" s="97">
        <f t="shared" si="39"/>
        <v>886.87</v>
      </c>
    </row>
    <row r="601" spans="1:17">
      <c r="A601" s="96" t="s">
        <v>1213</v>
      </c>
      <c r="B601" s="96" t="s">
        <v>8</v>
      </c>
      <c r="C601" s="111" t="s">
        <v>1639</v>
      </c>
      <c r="D601" s="96" t="s">
        <v>20</v>
      </c>
      <c r="E601" s="111" t="s">
        <v>27</v>
      </c>
      <c r="F601" s="114">
        <v>250</v>
      </c>
      <c r="G601" s="96" t="s">
        <v>22</v>
      </c>
      <c r="H601" s="96" t="s">
        <v>23</v>
      </c>
      <c r="I601" s="96" t="s">
        <v>12</v>
      </c>
      <c r="J601" s="116">
        <v>2019</v>
      </c>
      <c r="K601" s="11">
        <f>IF(D601="SAVE ON ENERGY RETROFIT PROGRAM",IF(VALUE(SUBSTITUTE(G601,"kW",""))=0,'IESO Reported Results'!M601*'NTG Ratio References'!$G$8,0),IF(D601="SAVE ON ENERGY ENERGY MANAGER PROGRAM",IF(VALUE(SUBSTITUTE(G601,"kW",""))=0,'IESO Reported Results'!M601*'NTG Ratio References'!$G$7,0),0))</f>
        <v>0</v>
      </c>
      <c r="L601" s="10">
        <f t="shared" si="36"/>
        <v>0.8</v>
      </c>
      <c r="M601" s="11">
        <f t="shared" si="37"/>
        <v>1310</v>
      </c>
      <c r="N601" s="15">
        <f>IFERROR(VLOOKUP(J601&amp;D601,'NTG Ratio References'!A:F,4,0),1)</f>
        <v>0.78100000000000003</v>
      </c>
      <c r="O601" s="15">
        <f>IFERROR(VLOOKUP(J601&amp;D601,'NTG Ratio References'!A:F,5,0),1)</f>
        <v>0.81100000000000005</v>
      </c>
      <c r="P601" s="97">
        <f t="shared" si="38"/>
        <v>0.62480000000000002</v>
      </c>
      <c r="Q601" s="97">
        <f t="shared" si="39"/>
        <v>1062.4100000000001</v>
      </c>
    </row>
    <row r="602" spans="1:17">
      <c r="A602" s="96" t="s">
        <v>1214</v>
      </c>
      <c r="B602" s="96" t="s">
        <v>8</v>
      </c>
      <c r="C602" s="111" t="s">
        <v>1639</v>
      </c>
      <c r="D602" s="96" t="s">
        <v>20</v>
      </c>
      <c r="E602" s="111" t="s">
        <v>27</v>
      </c>
      <c r="F602" s="114">
        <v>250</v>
      </c>
      <c r="G602" s="96" t="s">
        <v>22</v>
      </c>
      <c r="H602" s="96" t="s">
        <v>23</v>
      </c>
      <c r="I602" s="96" t="s">
        <v>12</v>
      </c>
      <c r="J602" s="116">
        <v>2019</v>
      </c>
      <c r="K602" s="11">
        <f>IF(D602="SAVE ON ENERGY RETROFIT PROGRAM",IF(VALUE(SUBSTITUTE(G602,"kW",""))=0,'IESO Reported Results'!M602*'NTG Ratio References'!$G$8,0),IF(D602="SAVE ON ENERGY ENERGY MANAGER PROGRAM",IF(VALUE(SUBSTITUTE(G602,"kW",""))=0,'IESO Reported Results'!M602*'NTG Ratio References'!$G$7,0),0))</f>
        <v>0</v>
      </c>
      <c r="L602" s="10">
        <f t="shared" si="36"/>
        <v>0.8</v>
      </c>
      <c r="M602" s="11">
        <f t="shared" si="37"/>
        <v>1310</v>
      </c>
      <c r="N602" s="15">
        <f>IFERROR(VLOOKUP(J602&amp;D602,'NTG Ratio References'!A:F,4,0),1)</f>
        <v>0.78100000000000003</v>
      </c>
      <c r="O602" s="15">
        <f>IFERROR(VLOOKUP(J602&amp;D602,'NTG Ratio References'!A:F,5,0),1)</f>
        <v>0.81100000000000005</v>
      </c>
      <c r="P602" s="97">
        <f t="shared" si="38"/>
        <v>0.62480000000000002</v>
      </c>
      <c r="Q602" s="97">
        <f t="shared" si="39"/>
        <v>1062.4100000000001</v>
      </c>
    </row>
    <row r="603" spans="1:17">
      <c r="A603" s="96" t="s">
        <v>1215</v>
      </c>
      <c r="B603" s="96" t="s">
        <v>8</v>
      </c>
      <c r="C603" s="111" t="s">
        <v>1662</v>
      </c>
      <c r="D603" s="96" t="s">
        <v>1216</v>
      </c>
      <c r="E603" s="111" t="s">
        <v>696</v>
      </c>
      <c r="F603" s="114">
        <v>1500</v>
      </c>
      <c r="G603" s="96" t="s">
        <v>1217</v>
      </c>
      <c r="H603" s="96" t="s">
        <v>1218</v>
      </c>
      <c r="I603" s="96" t="s">
        <v>12</v>
      </c>
      <c r="J603" s="116">
        <v>2019</v>
      </c>
      <c r="K603" s="11">
        <f>IF(D603="SAVE ON ENERGY RETROFIT PROGRAM",IF(VALUE(SUBSTITUTE(G603,"kW",""))=0,'IESO Reported Results'!M603*'NTG Ratio References'!$G$8,0),IF(D603="SAVE ON ENERGY ENERGY MANAGER PROGRAM",IF(VALUE(SUBSTITUTE(G603,"kW",""))=0,'IESO Reported Results'!M603*'NTG Ratio References'!$G$7,0),0))</f>
        <v>0</v>
      </c>
      <c r="L603" s="10">
        <f t="shared" ref="L603:L666" si="40">VALUE(SUBSTITUTE(G603,"kW",""))+K603</f>
        <v>15.4</v>
      </c>
      <c r="M603" s="11">
        <f t="shared" ref="M603:M666" si="41">VALUE(SUBSTITUTE(H603,"kWh",""))</f>
        <v>104113</v>
      </c>
      <c r="N603" s="15">
        <f>IFERROR(VLOOKUP(J603&amp;D603,'NTG Ratio References'!A:F,4,0),1)</f>
        <v>0.87</v>
      </c>
      <c r="O603" s="15">
        <f>IFERROR(VLOOKUP(J603&amp;D603,'NTG Ratio References'!A:F,5,0),1)</f>
        <v>0.9</v>
      </c>
      <c r="P603" s="97">
        <f t="shared" ref="P603:P666" si="42">N603*L603</f>
        <v>13.398</v>
      </c>
      <c r="Q603" s="97">
        <f t="shared" ref="Q603:Q666" si="43">O603*M603</f>
        <v>93701.7</v>
      </c>
    </row>
    <row r="604" spans="1:17">
      <c r="A604" s="96" t="s">
        <v>1219</v>
      </c>
      <c r="B604" s="96" t="s">
        <v>8</v>
      </c>
      <c r="C604" s="111" t="s">
        <v>1662</v>
      </c>
      <c r="D604" s="96" t="s">
        <v>1216</v>
      </c>
      <c r="E604" s="111" t="s">
        <v>696</v>
      </c>
      <c r="F604" s="114">
        <v>1567.49</v>
      </c>
      <c r="G604" s="96" t="s">
        <v>176</v>
      </c>
      <c r="H604" s="96" t="s">
        <v>1220</v>
      </c>
      <c r="I604" s="96" t="s">
        <v>12</v>
      </c>
      <c r="J604" s="116">
        <v>2019</v>
      </c>
      <c r="K604" s="11">
        <f>IF(D604="SAVE ON ENERGY RETROFIT PROGRAM",IF(VALUE(SUBSTITUTE(G604,"kW",""))=0,'IESO Reported Results'!M604*'NTG Ratio References'!$G$8,0),IF(D604="SAVE ON ENERGY ENERGY MANAGER PROGRAM",IF(VALUE(SUBSTITUTE(G604,"kW",""))=0,'IESO Reported Results'!M604*'NTG Ratio References'!$G$7,0),0))</f>
        <v>0</v>
      </c>
      <c r="L604" s="10">
        <f t="shared" si="40"/>
        <v>2.2999999999999998</v>
      </c>
      <c r="M604" s="11">
        <f t="shared" si="41"/>
        <v>19903</v>
      </c>
      <c r="N604" s="15">
        <f>IFERROR(VLOOKUP(J604&amp;D604,'NTG Ratio References'!A:F,4,0),1)</f>
        <v>0.87</v>
      </c>
      <c r="O604" s="15">
        <f>IFERROR(VLOOKUP(J604&amp;D604,'NTG Ratio References'!A:F,5,0),1)</f>
        <v>0.9</v>
      </c>
      <c r="P604" s="97">
        <f t="shared" si="42"/>
        <v>2.0009999999999999</v>
      </c>
      <c r="Q604" s="97">
        <f t="shared" si="43"/>
        <v>17912.7</v>
      </c>
    </row>
    <row r="605" spans="1:17">
      <c r="A605" s="96" t="s">
        <v>1221</v>
      </c>
      <c r="B605" s="96" t="s">
        <v>8</v>
      </c>
      <c r="C605" s="111" t="s">
        <v>1662</v>
      </c>
      <c r="D605" s="96" t="s">
        <v>1216</v>
      </c>
      <c r="E605" s="111" t="s">
        <v>696</v>
      </c>
      <c r="F605" s="114">
        <v>159.31</v>
      </c>
      <c r="G605" s="96" t="s">
        <v>17</v>
      </c>
      <c r="H605" s="96" t="s">
        <v>15</v>
      </c>
      <c r="I605" s="96" t="s">
        <v>12</v>
      </c>
      <c r="J605" s="116">
        <v>2019</v>
      </c>
      <c r="K605" s="11">
        <f>IF(D605="SAVE ON ENERGY RETROFIT PROGRAM",IF(VALUE(SUBSTITUTE(G605,"kW",""))=0,'IESO Reported Results'!M605*'NTG Ratio References'!$G$8,0),IF(D605="SAVE ON ENERGY ENERGY MANAGER PROGRAM",IF(VALUE(SUBSTITUTE(G605,"kW",""))=0,'IESO Reported Results'!M605*'NTG Ratio References'!$G$7,0),0))</f>
        <v>0</v>
      </c>
      <c r="L605" s="10">
        <f t="shared" si="40"/>
        <v>0</v>
      </c>
      <c r="M605" s="11">
        <f t="shared" si="41"/>
        <v>0</v>
      </c>
      <c r="N605" s="15">
        <f>IFERROR(VLOOKUP(J605&amp;D605,'NTG Ratio References'!A:F,4,0),1)</f>
        <v>0.87</v>
      </c>
      <c r="O605" s="15">
        <f>IFERROR(VLOOKUP(J605&amp;D605,'NTG Ratio References'!A:F,5,0),1)</f>
        <v>0.9</v>
      </c>
      <c r="P605" s="97">
        <f t="shared" si="42"/>
        <v>0</v>
      </c>
      <c r="Q605" s="97">
        <f t="shared" si="43"/>
        <v>0</v>
      </c>
    </row>
    <row r="606" spans="1:17">
      <c r="A606" s="96" t="s">
        <v>1222</v>
      </c>
      <c r="B606" s="96" t="s">
        <v>8</v>
      </c>
      <c r="C606" s="111" t="s">
        <v>1662</v>
      </c>
      <c r="D606" s="96" t="s">
        <v>1216</v>
      </c>
      <c r="E606" s="111" t="s">
        <v>696</v>
      </c>
      <c r="F606" s="114">
        <v>5186.1000000000004</v>
      </c>
      <c r="G606" s="96" t="s">
        <v>340</v>
      </c>
      <c r="H606" s="96" t="s">
        <v>1223</v>
      </c>
      <c r="I606" s="96" t="s">
        <v>12</v>
      </c>
      <c r="J606" s="116">
        <v>2019</v>
      </c>
      <c r="K606" s="11">
        <f>IF(D606="SAVE ON ENERGY RETROFIT PROGRAM",IF(VALUE(SUBSTITUTE(G606,"kW",""))=0,'IESO Reported Results'!M606*'NTG Ratio References'!$G$8,0),IF(D606="SAVE ON ENERGY ENERGY MANAGER PROGRAM",IF(VALUE(SUBSTITUTE(G606,"kW",""))=0,'IESO Reported Results'!M606*'NTG Ratio References'!$G$7,0),0))</f>
        <v>0</v>
      </c>
      <c r="L606" s="10">
        <f t="shared" si="40"/>
        <v>33</v>
      </c>
      <c r="M606" s="11">
        <f t="shared" si="41"/>
        <v>359215</v>
      </c>
      <c r="N606" s="15">
        <f>IFERROR(VLOOKUP(J606&amp;D606,'NTG Ratio References'!A:F,4,0),1)</f>
        <v>0.87</v>
      </c>
      <c r="O606" s="15">
        <f>IFERROR(VLOOKUP(J606&amp;D606,'NTG Ratio References'!A:F,5,0),1)</f>
        <v>0.9</v>
      </c>
      <c r="P606" s="97">
        <f t="shared" si="42"/>
        <v>28.71</v>
      </c>
      <c r="Q606" s="97">
        <f t="shared" si="43"/>
        <v>323293.5</v>
      </c>
    </row>
    <row r="607" spans="1:17">
      <c r="A607" s="96" t="s">
        <v>1224</v>
      </c>
      <c r="B607" s="96" t="s">
        <v>8</v>
      </c>
      <c r="C607" s="111" t="s">
        <v>1662</v>
      </c>
      <c r="D607" s="96" t="s">
        <v>1216</v>
      </c>
      <c r="E607" s="111" t="s">
        <v>696</v>
      </c>
      <c r="F607" s="114">
        <v>1731.98</v>
      </c>
      <c r="G607" s="96" t="s">
        <v>17</v>
      </c>
      <c r="H607" s="96" t="s">
        <v>15</v>
      </c>
      <c r="I607" s="96" t="s">
        <v>12</v>
      </c>
      <c r="J607" s="116">
        <v>2019</v>
      </c>
      <c r="K607" s="11">
        <f>IF(D607="SAVE ON ENERGY RETROFIT PROGRAM",IF(VALUE(SUBSTITUTE(G607,"kW",""))=0,'IESO Reported Results'!M607*'NTG Ratio References'!$G$8,0),IF(D607="SAVE ON ENERGY ENERGY MANAGER PROGRAM",IF(VALUE(SUBSTITUTE(G607,"kW",""))=0,'IESO Reported Results'!M607*'NTG Ratio References'!$G$7,0),0))</f>
        <v>0</v>
      </c>
      <c r="L607" s="10">
        <f t="shared" si="40"/>
        <v>0</v>
      </c>
      <c r="M607" s="11">
        <f t="shared" si="41"/>
        <v>0</v>
      </c>
      <c r="N607" s="15">
        <f>IFERROR(VLOOKUP(J607&amp;D607,'NTG Ratio References'!A:F,4,0),1)</f>
        <v>0.87</v>
      </c>
      <c r="O607" s="15">
        <f>IFERROR(VLOOKUP(J607&amp;D607,'NTG Ratio References'!A:F,5,0),1)</f>
        <v>0.9</v>
      </c>
      <c r="P607" s="97">
        <f t="shared" si="42"/>
        <v>0</v>
      </c>
      <c r="Q607" s="97">
        <f t="shared" si="43"/>
        <v>0</v>
      </c>
    </row>
    <row r="608" spans="1:17">
      <c r="A608" s="96" t="s">
        <v>1225</v>
      </c>
      <c r="B608" s="96" t="s">
        <v>8</v>
      </c>
      <c r="C608" s="111" t="s">
        <v>1662</v>
      </c>
      <c r="D608" s="96" t="s">
        <v>1216</v>
      </c>
      <c r="E608" s="111" t="s">
        <v>696</v>
      </c>
      <c r="F608" s="114">
        <v>311.77</v>
      </c>
      <c r="G608" s="96" t="s">
        <v>17</v>
      </c>
      <c r="H608" s="96" t="s">
        <v>1226</v>
      </c>
      <c r="I608" s="96" t="s">
        <v>12</v>
      </c>
      <c r="J608" s="116">
        <v>2019</v>
      </c>
      <c r="K608" s="11">
        <f>IF(D608="SAVE ON ENERGY RETROFIT PROGRAM",IF(VALUE(SUBSTITUTE(G608,"kW",""))=0,'IESO Reported Results'!M608*'NTG Ratio References'!$G$8,0),IF(D608="SAVE ON ENERGY ENERGY MANAGER PROGRAM",IF(VALUE(SUBSTITUTE(G608,"kW",""))=0,'IESO Reported Results'!M608*'NTG Ratio References'!$G$7,0),0))</f>
        <v>0</v>
      </c>
      <c r="L608" s="10">
        <f t="shared" si="40"/>
        <v>0</v>
      </c>
      <c r="M608" s="11">
        <f t="shared" si="41"/>
        <v>1642</v>
      </c>
      <c r="N608" s="15">
        <f>IFERROR(VLOOKUP(J608&amp;D608,'NTG Ratio References'!A:F,4,0),1)</f>
        <v>0.87</v>
      </c>
      <c r="O608" s="15">
        <f>IFERROR(VLOOKUP(J608&amp;D608,'NTG Ratio References'!A:F,5,0),1)</f>
        <v>0.9</v>
      </c>
      <c r="P608" s="97">
        <f t="shared" si="42"/>
        <v>0</v>
      </c>
      <c r="Q608" s="97">
        <f t="shared" si="43"/>
        <v>1477.8</v>
      </c>
    </row>
    <row r="609" spans="1:17">
      <c r="A609" s="96" t="s">
        <v>1227</v>
      </c>
      <c r="B609" s="96" t="s">
        <v>8</v>
      </c>
      <c r="C609" s="111" t="s">
        <v>1662</v>
      </c>
      <c r="D609" s="96" t="s">
        <v>1216</v>
      </c>
      <c r="E609" s="111" t="s">
        <v>696</v>
      </c>
      <c r="F609" s="114">
        <v>160.29</v>
      </c>
      <c r="G609" s="96" t="s">
        <v>161</v>
      </c>
      <c r="H609" s="96" t="s">
        <v>1228</v>
      </c>
      <c r="I609" s="96" t="s">
        <v>12</v>
      </c>
      <c r="J609" s="116">
        <v>2019</v>
      </c>
      <c r="K609" s="11">
        <f>IF(D609="SAVE ON ENERGY RETROFIT PROGRAM",IF(VALUE(SUBSTITUTE(G609,"kW",""))=0,'IESO Reported Results'!M609*'NTG Ratio References'!$G$8,0),IF(D609="SAVE ON ENERGY ENERGY MANAGER PROGRAM",IF(VALUE(SUBSTITUTE(G609,"kW",""))=0,'IESO Reported Results'!M609*'NTG Ratio References'!$G$7,0),0))</f>
        <v>0</v>
      </c>
      <c r="L609" s="10">
        <f t="shared" si="40"/>
        <v>1.3</v>
      </c>
      <c r="M609" s="11">
        <f t="shared" si="41"/>
        <v>9358</v>
      </c>
      <c r="N609" s="15">
        <f>IFERROR(VLOOKUP(J609&amp;D609,'NTG Ratio References'!A:F,4,0),1)</f>
        <v>0.87</v>
      </c>
      <c r="O609" s="15">
        <f>IFERROR(VLOOKUP(J609&amp;D609,'NTG Ratio References'!A:F,5,0),1)</f>
        <v>0.9</v>
      </c>
      <c r="P609" s="97">
        <f t="shared" si="42"/>
        <v>1.131</v>
      </c>
      <c r="Q609" s="97">
        <f t="shared" si="43"/>
        <v>8422.2000000000007</v>
      </c>
    </row>
    <row r="610" spans="1:17">
      <c r="A610" s="96" t="s">
        <v>1229</v>
      </c>
      <c r="B610" s="96" t="s">
        <v>8</v>
      </c>
      <c r="C610" s="111" t="s">
        <v>1662</v>
      </c>
      <c r="D610" s="96" t="s">
        <v>1216</v>
      </c>
      <c r="E610" s="111" t="s">
        <v>696</v>
      </c>
      <c r="F610" s="114">
        <v>90.29</v>
      </c>
      <c r="G610" s="96" t="s">
        <v>17</v>
      </c>
      <c r="H610" s="96" t="s">
        <v>15</v>
      </c>
      <c r="I610" s="96" t="s">
        <v>12</v>
      </c>
      <c r="J610" s="116">
        <v>2019</v>
      </c>
      <c r="K610" s="11">
        <f>IF(D610="SAVE ON ENERGY RETROFIT PROGRAM",IF(VALUE(SUBSTITUTE(G610,"kW",""))=0,'IESO Reported Results'!M610*'NTG Ratio References'!$G$8,0),IF(D610="SAVE ON ENERGY ENERGY MANAGER PROGRAM",IF(VALUE(SUBSTITUTE(G610,"kW",""))=0,'IESO Reported Results'!M610*'NTG Ratio References'!$G$7,0),0))</f>
        <v>0</v>
      </c>
      <c r="L610" s="10">
        <f t="shared" si="40"/>
        <v>0</v>
      </c>
      <c r="M610" s="11">
        <f t="shared" si="41"/>
        <v>0</v>
      </c>
      <c r="N610" s="15">
        <f>IFERROR(VLOOKUP(J610&amp;D610,'NTG Ratio References'!A:F,4,0),1)</f>
        <v>0.87</v>
      </c>
      <c r="O610" s="15">
        <f>IFERROR(VLOOKUP(J610&amp;D610,'NTG Ratio References'!A:F,5,0),1)</f>
        <v>0.9</v>
      </c>
      <c r="P610" s="97">
        <f t="shared" si="42"/>
        <v>0</v>
      </c>
      <c r="Q610" s="97">
        <f t="shared" si="43"/>
        <v>0</v>
      </c>
    </row>
    <row r="611" spans="1:17">
      <c r="A611" s="96" t="s">
        <v>1230</v>
      </c>
      <c r="B611" s="96" t="s">
        <v>8</v>
      </c>
      <c r="C611" s="111" t="s">
        <v>1662</v>
      </c>
      <c r="D611" s="96" t="s">
        <v>1216</v>
      </c>
      <c r="E611" s="111" t="s">
        <v>10</v>
      </c>
      <c r="F611" s="114">
        <v>5000</v>
      </c>
      <c r="G611" s="96" t="s">
        <v>17</v>
      </c>
      <c r="H611" s="96" t="s">
        <v>15</v>
      </c>
      <c r="I611" s="96" t="s">
        <v>12</v>
      </c>
      <c r="J611" s="116">
        <v>2019</v>
      </c>
      <c r="K611" s="11">
        <f>IF(D611="SAVE ON ENERGY RETROFIT PROGRAM",IF(VALUE(SUBSTITUTE(G611,"kW",""))=0,'IESO Reported Results'!M611*'NTG Ratio References'!$G$8,0),IF(D611="SAVE ON ENERGY ENERGY MANAGER PROGRAM",IF(VALUE(SUBSTITUTE(G611,"kW",""))=0,'IESO Reported Results'!M611*'NTG Ratio References'!$G$7,0),0))</f>
        <v>0</v>
      </c>
      <c r="L611" s="10">
        <f t="shared" si="40"/>
        <v>0</v>
      </c>
      <c r="M611" s="11">
        <f t="shared" si="41"/>
        <v>0</v>
      </c>
      <c r="N611" s="15">
        <f>IFERROR(VLOOKUP(J611&amp;D611,'NTG Ratio References'!A:F,4,0),1)</f>
        <v>0.87</v>
      </c>
      <c r="O611" s="15">
        <f>IFERROR(VLOOKUP(J611&amp;D611,'NTG Ratio References'!A:F,5,0),1)</f>
        <v>0.9</v>
      </c>
      <c r="P611" s="97">
        <f t="shared" si="42"/>
        <v>0</v>
      </c>
      <c r="Q611" s="97">
        <f t="shared" si="43"/>
        <v>0</v>
      </c>
    </row>
    <row r="612" spans="1:17">
      <c r="A612" s="96" t="s">
        <v>1234</v>
      </c>
      <c r="B612" s="96" t="s">
        <v>8</v>
      </c>
      <c r="C612" s="111" t="s">
        <v>1662</v>
      </c>
      <c r="D612" s="96" t="s">
        <v>18</v>
      </c>
      <c r="E612" s="111" t="s">
        <v>10</v>
      </c>
      <c r="F612" s="114">
        <v>40000</v>
      </c>
      <c r="G612" s="96" t="s">
        <v>17</v>
      </c>
      <c r="H612" s="96" t="s">
        <v>15</v>
      </c>
      <c r="I612" s="96" t="s">
        <v>12</v>
      </c>
      <c r="J612" s="116">
        <v>2019</v>
      </c>
      <c r="K612" s="11">
        <f>IF(D612="SAVE ON ENERGY RETROFIT PROGRAM",IF(VALUE(SUBSTITUTE(G612,"kW",""))=0,'IESO Reported Results'!M612*'NTG Ratio References'!$G$8,0),IF(D612="SAVE ON ENERGY ENERGY MANAGER PROGRAM",IF(VALUE(SUBSTITUTE(G612,"kW",""))=0,'IESO Reported Results'!M612*'NTG Ratio References'!$G$7,0),0))</f>
        <v>0</v>
      </c>
      <c r="L612" s="10">
        <f t="shared" si="40"/>
        <v>0</v>
      </c>
      <c r="M612" s="11">
        <f t="shared" si="41"/>
        <v>0</v>
      </c>
      <c r="N612" s="15">
        <f>IFERROR(VLOOKUP(J612&amp;D612,'NTG Ratio References'!A:F,4,0),1)</f>
        <v>0.98399999999999999</v>
      </c>
      <c r="O612" s="15">
        <f>IFERROR(VLOOKUP(J612&amp;D612,'NTG Ratio References'!A:F,5,0),1)</f>
        <v>1.085</v>
      </c>
      <c r="P612" s="97">
        <f t="shared" si="42"/>
        <v>0</v>
      </c>
      <c r="Q612" s="97">
        <f t="shared" si="43"/>
        <v>0</v>
      </c>
    </row>
    <row r="613" spans="1:17">
      <c r="A613" s="96" t="s">
        <v>1234</v>
      </c>
      <c r="B613" s="96" t="s">
        <v>8</v>
      </c>
      <c r="C613" s="111" t="s">
        <v>1662</v>
      </c>
      <c r="D613" s="96" t="s">
        <v>18</v>
      </c>
      <c r="E613" s="111" t="s">
        <v>10</v>
      </c>
      <c r="F613" s="114">
        <v>89960</v>
      </c>
      <c r="G613" s="96" t="s">
        <v>17</v>
      </c>
      <c r="H613" s="96" t="s">
        <v>15</v>
      </c>
      <c r="I613" s="96" t="s">
        <v>12</v>
      </c>
      <c r="J613" s="116">
        <v>2019</v>
      </c>
      <c r="K613" s="11">
        <f>IF(D613="SAVE ON ENERGY RETROFIT PROGRAM",IF(VALUE(SUBSTITUTE(G613,"kW",""))=0,'IESO Reported Results'!M613*'NTG Ratio References'!$G$8,0),IF(D613="SAVE ON ENERGY ENERGY MANAGER PROGRAM",IF(VALUE(SUBSTITUTE(G613,"kW",""))=0,'IESO Reported Results'!M613*'NTG Ratio References'!$G$7,0),0))</f>
        <v>0</v>
      </c>
      <c r="L613" s="10">
        <f t="shared" si="40"/>
        <v>0</v>
      </c>
      <c r="M613" s="11">
        <f t="shared" si="41"/>
        <v>0</v>
      </c>
      <c r="N613" s="15">
        <f>IFERROR(VLOOKUP(J613&amp;D613,'NTG Ratio References'!A:F,4,0),1)</f>
        <v>0.98399999999999999</v>
      </c>
      <c r="O613" s="15">
        <f>IFERROR(VLOOKUP(J613&amp;D613,'NTG Ratio References'!A:F,5,0),1)</f>
        <v>1.085</v>
      </c>
      <c r="P613" s="97">
        <f t="shared" si="42"/>
        <v>0</v>
      </c>
      <c r="Q613" s="97">
        <f t="shared" si="43"/>
        <v>0</v>
      </c>
    </row>
    <row r="614" spans="1:17">
      <c r="A614" s="96" t="s">
        <v>1235</v>
      </c>
      <c r="B614" s="96" t="s">
        <v>8</v>
      </c>
      <c r="C614" s="111" t="s">
        <v>1662</v>
      </c>
      <c r="D614" s="96" t="s">
        <v>18</v>
      </c>
      <c r="E614" s="111" t="s">
        <v>1122</v>
      </c>
      <c r="F614" s="114">
        <v>81800</v>
      </c>
      <c r="G614" s="96" t="s">
        <v>17</v>
      </c>
      <c r="H614" s="96" t="s">
        <v>1236</v>
      </c>
      <c r="I614" s="96" t="s">
        <v>12</v>
      </c>
      <c r="J614" s="116">
        <v>2020</v>
      </c>
      <c r="K614" s="11">
        <f>IF(D614="SAVE ON ENERGY RETROFIT PROGRAM",IF(VALUE(SUBSTITUTE(G614,"kW",""))=0,'IESO Reported Results'!M614*'NTG Ratio References'!$G$8,0),IF(D614="SAVE ON ENERGY ENERGY MANAGER PROGRAM",IF(VALUE(SUBSTITUTE(G614,"kW",""))=0,'IESO Reported Results'!M614*'NTG Ratio References'!$G$7,0),0))</f>
        <v>463.59285258455645</v>
      </c>
      <c r="L614" s="10">
        <f t="shared" si="40"/>
        <v>463.59285258455645</v>
      </c>
      <c r="M614" s="11">
        <f t="shared" si="41"/>
        <v>3045000</v>
      </c>
      <c r="N614" s="15">
        <f>IFERROR(VLOOKUP(J614&amp;D614,'NTG Ratio References'!A:F,4,0),1)</f>
        <v>0.98399999999999999</v>
      </c>
      <c r="O614" s="15">
        <f>IFERROR(VLOOKUP(J614&amp;D614,'NTG Ratio References'!A:F,5,0),1)</f>
        <v>1.085</v>
      </c>
      <c r="P614" s="97">
        <f t="shared" si="42"/>
        <v>456.17536694320353</v>
      </c>
      <c r="Q614" s="97">
        <f t="shared" si="43"/>
        <v>3303825</v>
      </c>
    </row>
    <row r="615" spans="1:17">
      <c r="A615" s="96" t="s">
        <v>1237</v>
      </c>
      <c r="B615" s="96" t="s">
        <v>8</v>
      </c>
      <c r="C615" s="111" t="s">
        <v>1661</v>
      </c>
      <c r="D615" s="96" t="s">
        <v>1238</v>
      </c>
      <c r="E615" s="111" t="s">
        <v>76</v>
      </c>
      <c r="F615" s="114">
        <v>20640</v>
      </c>
      <c r="G615" s="96" t="s">
        <v>1239</v>
      </c>
      <c r="H615" s="96" t="s">
        <v>1240</v>
      </c>
      <c r="I615" s="96" t="s">
        <v>12</v>
      </c>
      <c r="J615" s="116">
        <v>2019</v>
      </c>
      <c r="K615" s="11">
        <f>IF(D615="SAVE ON ENERGY RETROFIT PROGRAM",IF(VALUE(SUBSTITUTE(G615,"kW",""))=0,'IESO Reported Results'!M615*'NTG Ratio References'!$G$8,0),IF(D615="SAVE ON ENERGY ENERGY MANAGER PROGRAM",IF(VALUE(SUBSTITUTE(G615,"kW",""))=0,'IESO Reported Results'!M615*'NTG Ratio References'!$G$7,0),0))</f>
        <v>0</v>
      </c>
      <c r="L615" s="10">
        <f t="shared" si="40"/>
        <v>16.12</v>
      </c>
      <c r="M615" s="11">
        <f t="shared" si="41"/>
        <v>47196</v>
      </c>
      <c r="N615" s="15">
        <f>IFERROR(VLOOKUP(J615&amp;D615,'NTG Ratio References'!A:F,4,0),1)</f>
        <v>1.08</v>
      </c>
      <c r="O615" s="15">
        <f>IFERROR(VLOOKUP(J615&amp;D615,'NTG Ratio References'!A:F,5,0),1)</f>
        <v>0.57999999999999996</v>
      </c>
      <c r="P615" s="97">
        <f t="shared" si="42"/>
        <v>17.409600000000001</v>
      </c>
      <c r="Q615" s="97">
        <f t="shared" si="43"/>
        <v>27373.679999999997</v>
      </c>
    </row>
    <row r="616" spans="1:17">
      <c r="A616" s="96" t="s">
        <v>1241</v>
      </c>
      <c r="B616" s="96" t="s">
        <v>8</v>
      </c>
      <c r="C616" s="111" t="s">
        <v>1639</v>
      </c>
      <c r="D616" s="96" t="s">
        <v>1233</v>
      </c>
      <c r="E616" s="111" t="s">
        <v>49</v>
      </c>
      <c r="F616" s="114">
        <v>509.17</v>
      </c>
      <c r="G616" s="96" t="s">
        <v>1041</v>
      </c>
      <c r="H616" s="96" t="s">
        <v>1242</v>
      </c>
      <c r="I616" s="96" t="s">
        <v>12</v>
      </c>
      <c r="J616" s="116">
        <v>2020</v>
      </c>
      <c r="K616" s="11">
        <f>IF(D616="SAVE ON ENERGY RETROFIT PROGRAM",IF(VALUE(SUBSTITUTE(G616,"kW",""))=0,'IESO Reported Results'!M616*'NTG Ratio References'!$G$8,0),IF(D616="SAVE ON ENERGY ENERGY MANAGER PROGRAM",IF(VALUE(SUBSTITUTE(G616,"kW",""))=0,'IESO Reported Results'!M616*'NTG Ratio References'!$G$7,0),0))</f>
        <v>0</v>
      </c>
      <c r="L616" s="10">
        <f t="shared" si="40"/>
        <v>0.12</v>
      </c>
      <c r="M616" s="11">
        <f t="shared" si="41"/>
        <v>911</v>
      </c>
      <c r="N616" s="15">
        <f>IFERROR(VLOOKUP(J616&amp;D616,'NTG Ratio References'!A:F,4,0),1)</f>
        <v>0.62</v>
      </c>
      <c r="O616" s="15">
        <f>IFERROR(VLOOKUP(J616&amp;D616,'NTG Ratio References'!A:F,5,0),1)</f>
        <v>0.66600000000000004</v>
      </c>
      <c r="P616" s="97">
        <f t="shared" si="42"/>
        <v>7.4399999999999994E-2</v>
      </c>
      <c r="Q616" s="97">
        <f t="shared" si="43"/>
        <v>606.726</v>
      </c>
    </row>
    <row r="617" spans="1:17">
      <c r="A617" s="96" t="s">
        <v>1243</v>
      </c>
      <c r="B617" s="96" t="s">
        <v>8</v>
      </c>
      <c r="C617" s="111" t="s">
        <v>1639</v>
      </c>
      <c r="D617" s="96" t="s">
        <v>1233</v>
      </c>
      <c r="E617" s="111" t="s">
        <v>135</v>
      </c>
      <c r="F617" s="114">
        <v>1759.88</v>
      </c>
      <c r="G617" s="96" t="s">
        <v>1041</v>
      </c>
      <c r="H617" s="96" t="s">
        <v>1232</v>
      </c>
      <c r="I617" s="96" t="s">
        <v>12</v>
      </c>
      <c r="J617" s="116">
        <v>2020</v>
      </c>
      <c r="K617" s="11">
        <f>IF(D617="SAVE ON ENERGY RETROFIT PROGRAM",IF(VALUE(SUBSTITUTE(G617,"kW",""))=0,'IESO Reported Results'!M617*'NTG Ratio References'!$G$8,0),IF(D617="SAVE ON ENERGY ENERGY MANAGER PROGRAM",IF(VALUE(SUBSTITUTE(G617,"kW",""))=0,'IESO Reported Results'!M617*'NTG Ratio References'!$G$7,0),0))</f>
        <v>0</v>
      </c>
      <c r="L617" s="10">
        <f t="shared" si="40"/>
        <v>0.12</v>
      </c>
      <c r="M617" s="11">
        <f t="shared" si="41"/>
        <v>700</v>
      </c>
      <c r="N617" s="15">
        <f>IFERROR(VLOOKUP(J617&amp;D617,'NTG Ratio References'!A:F,4,0),1)</f>
        <v>0.62</v>
      </c>
      <c r="O617" s="15">
        <f>IFERROR(VLOOKUP(J617&amp;D617,'NTG Ratio References'!A:F,5,0),1)</f>
        <v>0.66600000000000004</v>
      </c>
      <c r="P617" s="97">
        <f t="shared" si="42"/>
        <v>7.4399999999999994E-2</v>
      </c>
      <c r="Q617" s="97">
        <f t="shared" si="43"/>
        <v>466.20000000000005</v>
      </c>
    </row>
    <row r="618" spans="1:17">
      <c r="A618" s="96" t="s">
        <v>1244</v>
      </c>
      <c r="B618" s="96" t="s">
        <v>8</v>
      </c>
      <c r="C618" s="111" t="s">
        <v>1865</v>
      </c>
      <c r="D618" s="96" t="s">
        <v>55</v>
      </c>
      <c r="E618" s="111" t="s">
        <v>10</v>
      </c>
      <c r="F618" s="114">
        <v>121600</v>
      </c>
      <c r="G618" s="96" t="s">
        <v>1245</v>
      </c>
      <c r="H618" s="96" t="s">
        <v>1246</v>
      </c>
      <c r="I618" s="96" t="s">
        <v>12</v>
      </c>
      <c r="J618" s="116">
        <v>2019</v>
      </c>
      <c r="K618" s="11">
        <f>IF(D618="SAVE ON ENERGY RETROFIT PROGRAM",IF(VALUE(SUBSTITUTE(G618,"kW",""))=0,'IESO Reported Results'!M618*'NTG Ratio References'!$G$8,0),IF(D618="SAVE ON ENERGY ENERGY MANAGER PROGRAM",IF(VALUE(SUBSTITUTE(G618,"kW",""))=0,'IESO Reported Results'!M618*'NTG Ratio References'!$G$7,0),0))</f>
        <v>0</v>
      </c>
      <c r="L618" s="10">
        <f t="shared" si="40"/>
        <v>152</v>
      </c>
      <c r="M618" s="11">
        <f t="shared" si="41"/>
        <v>359646</v>
      </c>
      <c r="N618" s="15">
        <f>IFERROR(VLOOKUP(J618&amp;D618,'NTG Ratio References'!A:F,4,0),1)</f>
        <v>0.84</v>
      </c>
      <c r="O618" s="15">
        <f>IFERROR(VLOOKUP(J618&amp;D618,'NTG Ratio References'!A:F,5,0),1)</f>
        <v>0.81599999999999995</v>
      </c>
      <c r="P618" s="97">
        <f t="shared" si="42"/>
        <v>127.67999999999999</v>
      </c>
      <c r="Q618" s="97">
        <f t="shared" si="43"/>
        <v>293471.136</v>
      </c>
    </row>
    <row r="619" spans="1:17">
      <c r="A619" s="96" t="s">
        <v>1247</v>
      </c>
      <c r="B619" s="96" t="s">
        <v>8</v>
      </c>
      <c r="C619" s="111" t="s">
        <v>1661</v>
      </c>
      <c r="D619" s="96" t="s">
        <v>55</v>
      </c>
      <c r="E619" s="111" t="s">
        <v>25</v>
      </c>
      <c r="F619" s="114">
        <v>2420</v>
      </c>
      <c r="G619" s="96" t="s">
        <v>1248</v>
      </c>
      <c r="H619" s="96" t="s">
        <v>1249</v>
      </c>
      <c r="I619" s="96" t="s">
        <v>12</v>
      </c>
      <c r="J619" s="116">
        <v>2019</v>
      </c>
      <c r="K619" s="11">
        <f>IF(D619="SAVE ON ENERGY RETROFIT PROGRAM",IF(VALUE(SUBSTITUTE(G619,"kW",""))=0,'IESO Reported Results'!M619*'NTG Ratio References'!$G$8,0),IF(D619="SAVE ON ENERGY ENERGY MANAGER PROGRAM",IF(VALUE(SUBSTITUTE(G619,"kW",""))=0,'IESO Reported Results'!M619*'NTG Ratio References'!$G$7,0),0))</f>
        <v>0</v>
      </c>
      <c r="L619" s="10">
        <f t="shared" si="40"/>
        <v>9.52</v>
      </c>
      <c r="M619" s="11">
        <f t="shared" si="41"/>
        <v>33274</v>
      </c>
      <c r="N619" s="15">
        <f>IFERROR(VLOOKUP(J619&amp;D619,'NTG Ratio References'!A:F,4,0),1)</f>
        <v>0.84</v>
      </c>
      <c r="O619" s="15">
        <f>IFERROR(VLOOKUP(J619&amp;D619,'NTG Ratio References'!A:F,5,0),1)</f>
        <v>0.81599999999999995</v>
      </c>
      <c r="P619" s="97">
        <f t="shared" si="42"/>
        <v>7.9967999999999995</v>
      </c>
      <c r="Q619" s="97">
        <f t="shared" si="43"/>
        <v>27151.583999999999</v>
      </c>
    </row>
    <row r="620" spans="1:17">
      <c r="A620" s="96" t="s">
        <v>1250</v>
      </c>
      <c r="B620" s="96" t="s">
        <v>8</v>
      </c>
      <c r="C620" s="111" t="s">
        <v>1661</v>
      </c>
      <c r="D620" s="96" t="s">
        <v>55</v>
      </c>
      <c r="E620" s="111" t="s">
        <v>25</v>
      </c>
      <c r="F620" s="114">
        <v>12584</v>
      </c>
      <c r="G620" s="96" t="s">
        <v>1251</v>
      </c>
      <c r="H620" s="96" t="s">
        <v>1252</v>
      </c>
      <c r="I620" s="96" t="s">
        <v>12</v>
      </c>
      <c r="J620" s="116">
        <v>2019</v>
      </c>
      <c r="K620" s="11">
        <f>IF(D620="SAVE ON ENERGY RETROFIT PROGRAM",IF(VALUE(SUBSTITUTE(G620,"kW",""))=0,'IESO Reported Results'!M620*'NTG Ratio References'!$G$8,0),IF(D620="SAVE ON ENERGY ENERGY MANAGER PROGRAM",IF(VALUE(SUBSTITUTE(G620,"kW",""))=0,'IESO Reported Results'!M620*'NTG Ratio References'!$G$7,0),0))</f>
        <v>0</v>
      </c>
      <c r="L620" s="10">
        <f t="shared" si="40"/>
        <v>18</v>
      </c>
      <c r="M620" s="11">
        <f t="shared" si="41"/>
        <v>57629</v>
      </c>
      <c r="N620" s="15">
        <f>IFERROR(VLOOKUP(J620&amp;D620,'NTG Ratio References'!A:F,4,0),1)</f>
        <v>0.84</v>
      </c>
      <c r="O620" s="15">
        <f>IFERROR(VLOOKUP(J620&amp;D620,'NTG Ratio References'!A:F,5,0),1)</f>
        <v>0.81599999999999995</v>
      </c>
      <c r="P620" s="97">
        <f t="shared" si="42"/>
        <v>15.12</v>
      </c>
      <c r="Q620" s="97">
        <f t="shared" si="43"/>
        <v>47025.263999999996</v>
      </c>
    </row>
    <row r="621" spans="1:17">
      <c r="A621" s="96" t="s">
        <v>1253</v>
      </c>
      <c r="B621" s="96" t="s">
        <v>8</v>
      </c>
      <c r="C621" s="111" t="s">
        <v>1661</v>
      </c>
      <c r="D621" s="96" t="s">
        <v>55</v>
      </c>
      <c r="E621" s="111" t="s">
        <v>25</v>
      </c>
      <c r="F621" s="114">
        <v>8470</v>
      </c>
      <c r="G621" s="96" t="s">
        <v>1254</v>
      </c>
      <c r="H621" s="96" t="s">
        <v>1255</v>
      </c>
      <c r="I621" s="96" t="s">
        <v>12</v>
      </c>
      <c r="J621" s="116">
        <v>2019</v>
      </c>
      <c r="K621" s="11">
        <f>IF(D621="SAVE ON ENERGY RETROFIT PROGRAM",IF(VALUE(SUBSTITUTE(G621,"kW",""))=0,'IESO Reported Results'!M621*'NTG Ratio References'!$G$8,0),IF(D621="SAVE ON ENERGY ENERGY MANAGER PROGRAM",IF(VALUE(SUBSTITUTE(G621,"kW",""))=0,'IESO Reported Results'!M621*'NTG Ratio References'!$G$7,0),0))</f>
        <v>0</v>
      </c>
      <c r="L621" s="10">
        <f t="shared" si="40"/>
        <v>5.26</v>
      </c>
      <c r="M621" s="11">
        <f t="shared" si="41"/>
        <v>24175</v>
      </c>
      <c r="N621" s="15">
        <f>IFERROR(VLOOKUP(J621&amp;D621,'NTG Ratio References'!A:F,4,0),1)</f>
        <v>0.84</v>
      </c>
      <c r="O621" s="15">
        <f>IFERROR(VLOOKUP(J621&amp;D621,'NTG Ratio References'!A:F,5,0),1)</f>
        <v>0.81599999999999995</v>
      </c>
      <c r="P621" s="97">
        <f t="shared" si="42"/>
        <v>4.4183999999999992</v>
      </c>
      <c r="Q621" s="97">
        <f t="shared" si="43"/>
        <v>19726.8</v>
      </c>
    </row>
    <row r="622" spans="1:17">
      <c r="A622" s="96" t="s">
        <v>1256</v>
      </c>
      <c r="B622" s="96" t="s">
        <v>8</v>
      </c>
      <c r="C622" s="111" t="s">
        <v>1663</v>
      </c>
      <c r="D622" s="96" t="s">
        <v>55</v>
      </c>
      <c r="E622" s="111" t="s">
        <v>277</v>
      </c>
      <c r="F622" s="114">
        <v>71416</v>
      </c>
      <c r="G622" s="96" t="s">
        <v>1257</v>
      </c>
      <c r="H622" s="96" t="s">
        <v>1258</v>
      </c>
      <c r="I622" s="96" t="s">
        <v>12</v>
      </c>
      <c r="J622" s="116">
        <v>2021</v>
      </c>
      <c r="K622" s="11">
        <f>IF(D622="SAVE ON ENERGY RETROFIT PROGRAM",IF(VALUE(SUBSTITUTE(G622,"kW",""))=0,'IESO Reported Results'!M622*'NTG Ratio References'!$G$8,0),IF(D622="SAVE ON ENERGY ENERGY MANAGER PROGRAM",IF(VALUE(SUBSTITUTE(G622,"kW",""))=0,'IESO Reported Results'!M622*'NTG Ratio References'!$G$7,0),0))</f>
        <v>0</v>
      </c>
      <c r="L622" s="10">
        <f t="shared" si="40"/>
        <v>89.27</v>
      </c>
      <c r="M622" s="11">
        <f t="shared" si="41"/>
        <v>597336</v>
      </c>
      <c r="N622" s="15">
        <f>IFERROR(VLOOKUP(J622&amp;D622,'NTG Ratio References'!A:F,4,0),1)</f>
        <v>0.81599999999999995</v>
      </c>
      <c r="O622" s="15">
        <f>IFERROR(VLOOKUP(J622&amp;D622,'NTG Ratio References'!A:F,5,0),1)</f>
        <v>0.84</v>
      </c>
      <c r="P622" s="97">
        <f t="shared" si="42"/>
        <v>72.844319999999996</v>
      </c>
      <c r="Q622" s="97">
        <f t="shared" si="43"/>
        <v>501762.24</v>
      </c>
    </row>
    <row r="623" spans="1:17">
      <c r="A623" s="96" t="s">
        <v>1259</v>
      </c>
      <c r="B623" s="96" t="s">
        <v>8</v>
      </c>
      <c r="C623" s="111" t="s">
        <v>1661</v>
      </c>
      <c r="D623" s="96" t="s">
        <v>55</v>
      </c>
      <c r="E623" s="111" t="s">
        <v>25</v>
      </c>
      <c r="F623" s="114">
        <v>1039.3499999999999</v>
      </c>
      <c r="G623" s="96" t="s">
        <v>200</v>
      </c>
      <c r="H623" s="96" t="s">
        <v>1260</v>
      </c>
      <c r="I623" s="96" t="s">
        <v>12</v>
      </c>
      <c r="J623" s="116">
        <v>2019</v>
      </c>
      <c r="K623" s="11">
        <f>IF(D623="SAVE ON ENERGY RETROFIT PROGRAM",IF(VALUE(SUBSTITUTE(G623,"kW",""))=0,'IESO Reported Results'!M623*'NTG Ratio References'!$G$8,0),IF(D623="SAVE ON ENERGY ENERGY MANAGER PROGRAM",IF(VALUE(SUBSTITUTE(G623,"kW",""))=0,'IESO Reported Results'!M623*'NTG Ratio References'!$G$7,0),0))</f>
        <v>0</v>
      </c>
      <c r="L623" s="10">
        <f t="shared" si="40"/>
        <v>1.5</v>
      </c>
      <c r="M623" s="11">
        <f t="shared" si="41"/>
        <v>12513</v>
      </c>
      <c r="N623" s="15">
        <f>IFERROR(VLOOKUP(J623&amp;D623,'NTG Ratio References'!A:F,4,0),1)</f>
        <v>0.84</v>
      </c>
      <c r="O623" s="15">
        <f>IFERROR(VLOOKUP(J623&amp;D623,'NTG Ratio References'!A:F,5,0),1)</f>
        <v>0.81599999999999995</v>
      </c>
      <c r="P623" s="97">
        <f t="shared" si="42"/>
        <v>1.26</v>
      </c>
      <c r="Q623" s="97">
        <f t="shared" si="43"/>
        <v>10210.608</v>
      </c>
    </row>
    <row r="624" spans="1:17">
      <c r="A624" s="96" t="s">
        <v>1261</v>
      </c>
      <c r="B624" s="96" t="s">
        <v>8</v>
      </c>
      <c r="C624" s="111" t="s">
        <v>1661</v>
      </c>
      <c r="D624" s="96" t="s">
        <v>55</v>
      </c>
      <c r="E624" s="111" t="s">
        <v>277</v>
      </c>
      <c r="F624" s="114">
        <v>16000</v>
      </c>
      <c r="G624" s="96" t="s">
        <v>844</v>
      </c>
      <c r="H624" s="96" t="s">
        <v>1262</v>
      </c>
      <c r="I624" s="96" t="s">
        <v>12</v>
      </c>
      <c r="J624" s="116">
        <v>2021</v>
      </c>
      <c r="K624" s="11">
        <f>IF(D624="SAVE ON ENERGY RETROFIT PROGRAM",IF(VALUE(SUBSTITUTE(G624,"kW",""))=0,'IESO Reported Results'!M624*'NTG Ratio References'!$G$8,0),IF(D624="SAVE ON ENERGY ENERGY MANAGER PROGRAM",IF(VALUE(SUBSTITUTE(G624,"kW",""))=0,'IESO Reported Results'!M624*'NTG Ratio References'!$G$7,0),0))</f>
        <v>0</v>
      </c>
      <c r="L624" s="10">
        <f t="shared" si="40"/>
        <v>20</v>
      </c>
      <c r="M624" s="11">
        <f t="shared" si="41"/>
        <v>130648</v>
      </c>
      <c r="N624" s="15">
        <f>IFERROR(VLOOKUP(J624&amp;D624,'NTG Ratio References'!A:F,4,0),1)</f>
        <v>0.81599999999999995</v>
      </c>
      <c r="O624" s="15">
        <f>IFERROR(VLOOKUP(J624&amp;D624,'NTG Ratio References'!A:F,5,0),1)</f>
        <v>0.84</v>
      </c>
      <c r="P624" s="97">
        <f t="shared" si="42"/>
        <v>16.32</v>
      </c>
      <c r="Q624" s="97">
        <f t="shared" si="43"/>
        <v>109744.31999999999</v>
      </c>
    </row>
    <row r="625" spans="1:17">
      <c r="A625" s="96" t="s">
        <v>1263</v>
      </c>
      <c r="B625" s="96" t="s">
        <v>8</v>
      </c>
      <c r="C625" s="111" t="s">
        <v>1663</v>
      </c>
      <c r="D625" s="96" t="s">
        <v>55</v>
      </c>
      <c r="E625" s="111" t="s">
        <v>25</v>
      </c>
      <c r="F625" s="114">
        <v>39588.339999999997</v>
      </c>
      <c r="G625" s="96" t="s">
        <v>17</v>
      </c>
      <c r="H625" s="96" t="s">
        <v>1264</v>
      </c>
      <c r="I625" s="96" t="s">
        <v>12</v>
      </c>
      <c r="J625" s="116">
        <v>2019</v>
      </c>
      <c r="K625" s="11">
        <f>IF(D625="SAVE ON ENERGY RETROFIT PROGRAM",IF(VALUE(SUBSTITUTE(G625,"kW",""))=0,'IESO Reported Results'!M625*'NTG Ratio References'!$G$8,0),IF(D625="SAVE ON ENERGY ENERGY MANAGER PROGRAM",IF(VALUE(SUBSTITUTE(G625,"kW",""))=0,'IESO Reported Results'!M625*'NTG Ratio References'!$G$7,0),0))</f>
        <v>46.274552790038356</v>
      </c>
      <c r="L625" s="10">
        <f t="shared" si="40"/>
        <v>46.274552790038356</v>
      </c>
      <c r="M625" s="11">
        <f t="shared" si="41"/>
        <v>277907</v>
      </c>
      <c r="N625" s="15">
        <f>IFERROR(VLOOKUP(J625&amp;D625,'NTG Ratio References'!A:F,4,0),1)</f>
        <v>0.84</v>
      </c>
      <c r="O625" s="15">
        <f>IFERROR(VLOOKUP(J625&amp;D625,'NTG Ratio References'!A:F,5,0),1)</f>
        <v>0.81599999999999995</v>
      </c>
      <c r="P625" s="97">
        <f t="shared" si="42"/>
        <v>38.870624343632215</v>
      </c>
      <c r="Q625" s="97">
        <f t="shared" si="43"/>
        <v>226772.11199999999</v>
      </c>
    </row>
    <row r="626" spans="1:17">
      <c r="A626" s="96" t="s">
        <v>1265</v>
      </c>
      <c r="B626" s="96" t="s">
        <v>8</v>
      </c>
      <c r="C626" s="111" t="s">
        <v>1663</v>
      </c>
      <c r="D626" s="96" t="s">
        <v>55</v>
      </c>
      <c r="E626" s="111" t="s">
        <v>25</v>
      </c>
      <c r="F626" s="114">
        <v>58880.45</v>
      </c>
      <c r="G626" s="96" t="s">
        <v>1266</v>
      </c>
      <c r="H626" s="96" t="s">
        <v>1267</v>
      </c>
      <c r="I626" s="96" t="s">
        <v>12</v>
      </c>
      <c r="J626" s="116">
        <v>2019</v>
      </c>
      <c r="K626" s="11">
        <f>IF(D626="SAVE ON ENERGY RETROFIT PROGRAM",IF(VALUE(SUBSTITUTE(G626,"kW",""))=0,'IESO Reported Results'!M626*'NTG Ratio References'!$G$8,0),IF(D626="SAVE ON ENERGY ENERGY MANAGER PROGRAM",IF(VALUE(SUBSTITUTE(G626,"kW",""))=0,'IESO Reported Results'!M626*'NTG Ratio References'!$G$7,0),0))</f>
        <v>0</v>
      </c>
      <c r="L626" s="10">
        <f t="shared" si="40"/>
        <v>43.72</v>
      </c>
      <c r="M626" s="11">
        <f t="shared" si="41"/>
        <v>243518</v>
      </c>
      <c r="N626" s="15">
        <f>IFERROR(VLOOKUP(J626&amp;D626,'NTG Ratio References'!A:F,4,0),1)</f>
        <v>0.84</v>
      </c>
      <c r="O626" s="15">
        <f>IFERROR(VLOOKUP(J626&amp;D626,'NTG Ratio References'!A:F,5,0),1)</f>
        <v>0.81599999999999995</v>
      </c>
      <c r="P626" s="97">
        <f t="shared" si="42"/>
        <v>36.724799999999995</v>
      </c>
      <c r="Q626" s="97">
        <f t="shared" si="43"/>
        <v>198710.68799999999</v>
      </c>
    </row>
    <row r="627" spans="1:17">
      <c r="A627" s="96" t="s">
        <v>1268</v>
      </c>
      <c r="B627" s="96" t="s">
        <v>8</v>
      </c>
      <c r="C627" s="111" t="s">
        <v>1661</v>
      </c>
      <c r="D627" s="96" t="s">
        <v>55</v>
      </c>
      <c r="E627" s="111" t="s">
        <v>25</v>
      </c>
      <c r="F627" s="114">
        <v>1410</v>
      </c>
      <c r="G627" s="96" t="s">
        <v>222</v>
      </c>
      <c r="H627" s="96" t="s">
        <v>1269</v>
      </c>
      <c r="I627" s="96" t="s">
        <v>12</v>
      </c>
      <c r="J627" s="116">
        <v>2019</v>
      </c>
      <c r="K627" s="11">
        <f>IF(D627="SAVE ON ENERGY RETROFIT PROGRAM",IF(VALUE(SUBSTITUTE(G627,"kW",""))=0,'IESO Reported Results'!M627*'NTG Ratio References'!$G$8,0),IF(D627="SAVE ON ENERGY ENERGY MANAGER PROGRAM",IF(VALUE(SUBSTITUTE(G627,"kW",""))=0,'IESO Reported Results'!M627*'NTG Ratio References'!$G$7,0),0))</f>
        <v>0</v>
      </c>
      <c r="L627" s="10">
        <f t="shared" si="40"/>
        <v>1.71</v>
      </c>
      <c r="M627" s="11">
        <f t="shared" si="41"/>
        <v>7122</v>
      </c>
      <c r="N627" s="15">
        <f>IFERROR(VLOOKUP(J627&amp;D627,'NTG Ratio References'!A:F,4,0),1)</f>
        <v>0.84</v>
      </c>
      <c r="O627" s="15">
        <f>IFERROR(VLOOKUP(J627&amp;D627,'NTG Ratio References'!A:F,5,0),1)</f>
        <v>0.81599999999999995</v>
      </c>
      <c r="P627" s="97">
        <f t="shared" si="42"/>
        <v>1.4363999999999999</v>
      </c>
      <c r="Q627" s="97">
        <f t="shared" si="43"/>
        <v>5811.5519999999997</v>
      </c>
    </row>
    <row r="628" spans="1:17">
      <c r="A628" s="96" t="s">
        <v>1270</v>
      </c>
      <c r="B628" s="96" t="s">
        <v>8</v>
      </c>
      <c r="C628" s="111" t="s">
        <v>1663</v>
      </c>
      <c r="D628" s="96" t="s">
        <v>55</v>
      </c>
      <c r="E628" s="111" t="s">
        <v>277</v>
      </c>
      <c r="F628" s="114">
        <v>15200</v>
      </c>
      <c r="G628" s="96" t="s">
        <v>1271</v>
      </c>
      <c r="H628" s="96" t="s">
        <v>1272</v>
      </c>
      <c r="I628" s="96" t="s">
        <v>12</v>
      </c>
      <c r="J628" s="116">
        <v>2021</v>
      </c>
      <c r="K628" s="11">
        <f>IF(D628="SAVE ON ENERGY RETROFIT PROGRAM",IF(VALUE(SUBSTITUTE(G628,"kW",""))=0,'IESO Reported Results'!M628*'NTG Ratio References'!$G$8,0),IF(D628="SAVE ON ENERGY ENERGY MANAGER PROGRAM",IF(VALUE(SUBSTITUTE(G628,"kW",""))=0,'IESO Reported Results'!M628*'NTG Ratio References'!$G$7,0),0))</f>
        <v>0</v>
      </c>
      <c r="L628" s="10">
        <f t="shared" si="40"/>
        <v>38</v>
      </c>
      <c r="M628" s="11">
        <f t="shared" si="41"/>
        <v>163911</v>
      </c>
      <c r="N628" s="15">
        <f>IFERROR(VLOOKUP(J628&amp;D628,'NTG Ratio References'!A:F,4,0),1)</f>
        <v>0.81599999999999995</v>
      </c>
      <c r="O628" s="15">
        <f>IFERROR(VLOOKUP(J628&amp;D628,'NTG Ratio References'!A:F,5,0),1)</f>
        <v>0.84</v>
      </c>
      <c r="P628" s="97">
        <f t="shared" si="42"/>
        <v>31.007999999999999</v>
      </c>
      <c r="Q628" s="97">
        <f t="shared" si="43"/>
        <v>137685.24</v>
      </c>
    </row>
    <row r="629" spans="1:17">
      <c r="A629" s="96" t="s">
        <v>1273</v>
      </c>
      <c r="B629" s="96" t="s">
        <v>8</v>
      </c>
      <c r="C629" s="111" t="s">
        <v>1661</v>
      </c>
      <c r="D629" s="96" t="s">
        <v>55</v>
      </c>
      <c r="E629" s="111" t="s">
        <v>25</v>
      </c>
      <c r="F629" s="114">
        <v>3050</v>
      </c>
      <c r="G629" s="96" t="s">
        <v>188</v>
      </c>
      <c r="H629" s="96" t="s">
        <v>1093</v>
      </c>
      <c r="I629" s="96" t="s">
        <v>12</v>
      </c>
      <c r="J629" s="116">
        <v>2019</v>
      </c>
      <c r="K629" s="11">
        <f>IF(D629="SAVE ON ENERGY RETROFIT PROGRAM",IF(VALUE(SUBSTITUTE(G629,"kW",""))=0,'IESO Reported Results'!M629*'NTG Ratio References'!$G$8,0),IF(D629="SAVE ON ENERGY ENERGY MANAGER PROGRAM",IF(VALUE(SUBSTITUTE(G629,"kW",""))=0,'IESO Reported Results'!M629*'NTG Ratio References'!$G$7,0),0))</f>
        <v>0</v>
      </c>
      <c r="L629" s="10">
        <f t="shared" si="40"/>
        <v>1.96</v>
      </c>
      <c r="M629" s="11">
        <f t="shared" si="41"/>
        <v>9006</v>
      </c>
      <c r="N629" s="15">
        <f>IFERROR(VLOOKUP(J629&amp;D629,'NTG Ratio References'!A:F,4,0),1)</f>
        <v>0.84</v>
      </c>
      <c r="O629" s="15">
        <f>IFERROR(VLOOKUP(J629&amp;D629,'NTG Ratio References'!A:F,5,0),1)</f>
        <v>0.81599999999999995</v>
      </c>
      <c r="P629" s="97">
        <f t="shared" si="42"/>
        <v>1.6463999999999999</v>
      </c>
      <c r="Q629" s="97">
        <f t="shared" si="43"/>
        <v>7348.8959999999997</v>
      </c>
    </row>
    <row r="630" spans="1:17">
      <c r="A630" s="96" t="s">
        <v>1274</v>
      </c>
      <c r="B630" s="96" t="s">
        <v>8</v>
      </c>
      <c r="C630" s="111" t="s">
        <v>1663</v>
      </c>
      <c r="D630" s="96" t="s">
        <v>55</v>
      </c>
      <c r="E630" s="111" t="s">
        <v>25</v>
      </c>
      <c r="F630" s="114">
        <v>27015.4</v>
      </c>
      <c r="G630" s="96" t="s">
        <v>17</v>
      </c>
      <c r="H630" s="96" t="s">
        <v>1275</v>
      </c>
      <c r="I630" s="96" t="s">
        <v>12</v>
      </c>
      <c r="J630" s="116">
        <v>2019</v>
      </c>
      <c r="K630" s="11">
        <f>IF(D630="SAVE ON ENERGY RETROFIT PROGRAM",IF(VALUE(SUBSTITUTE(G630,"kW",""))=0,'IESO Reported Results'!M630*'NTG Ratio References'!$G$8,0),IF(D630="SAVE ON ENERGY ENERGY MANAGER PROGRAM",IF(VALUE(SUBSTITUTE(G630,"kW",""))=0,'IESO Reported Results'!M630*'NTG Ratio References'!$G$7,0),0))</f>
        <v>44.98359355626171</v>
      </c>
      <c r="L630" s="10">
        <f t="shared" si="40"/>
        <v>44.98359355626171</v>
      </c>
      <c r="M630" s="11">
        <f t="shared" si="41"/>
        <v>270154</v>
      </c>
      <c r="N630" s="15">
        <f>IFERROR(VLOOKUP(J630&amp;D630,'NTG Ratio References'!A:F,4,0),1)</f>
        <v>0.84</v>
      </c>
      <c r="O630" s="15">
        <f>IFERROR(VLOOKUP(J630&amp;D630,'NTG Ratio References'!A:F,5,0),1)</f>
        <v>0.81599999999999995</v>
      </c>
      <c r="P630" s="97">
        <f t="shared" si="42"/>
        <v>37.786218587259832</v>
      </c>
      <c r="Q630" s="97">
        <f t="shared" si="43"/>
        <v>220445.66399999999</v>
      </c>
    </row>
    <row r="631" spans="1:17">
      <c r="A631" s="96" t="s">
        <v>1276</v>
      </c>
      <c r="B631" s="96" t="s">
        <v>8</v>
      </c>
      <c r="C631" s="111" t="s">
        <v>1661</v>
      </c>
      <c r="D631" s="96" t="s">
        <v>55</v>
      </c>
      <c r="E631" s="111" t="s">
        <v>25</v>
      </c>
      <c r="F631" s="114">
        <v>3200</v>
      </c>
      <c r="G631" s="96" t="s">
        <v>17</v>
      </c>
      <c r="H631" s="96" t="s">
        <v>1277</v>
      </c>
      <c r="I631" s="96" t="s">
        <v>12</v>
      </c>
      <c r="J631" s="116">
        <v>2019</v>
      </c>
      <c r="K631" s="11">
        <f>IF(D631="SAVE ON ENERGY RETROFIT PROGRAM",IF(VALUE(SUBSTITUTE(G631,"kW",""))=0,'IESO Reported Results'!M631*'NTG Ratio References'!$G$8,0),IF(D631="SAVE ON ENERGY ENERGY MANAGER PROGRAM",IF(VALUE(SUBSTITUTE(G631,"kW",""))=0,'IESO Reported Results'!M631*'NTG Ratio References'!$G$7,0),0))</f>
        <v>6.2213478462010787</v>
      </c>
      <c r="L631" s="10">
        <f t="shared" si="40"/>
        <v>6.2213478462010787</v>
      </c>
      <c r="M631" s="11">
        <f t="shared" si="41"/>
        <v>37363</v>
      </c>
      <c r="N631" s="15">
        <f>IFERROR(VLOOKUP(J631&amp;D631,'NTG Ratio References'!A:F,4,0),1)</f>
        <v>0.84</v>
      </c>
      <c r="O631" s="15">
        <f>IFERROR(VLOOKUP(J631&amp;D631,'NTG Ratio References'!A:F,5,0),1)</f>
        <v>0.81599999999999995</v>
      </c>
      <c r="P631" s="97">
        <f t="shared" si="42"/>
        <v>5.2259321908089058</v>
      </c>
      <c r="Q631" s="97">
        <f t="shared" si="43"/>
        <v>30488.207999999999</v>
      </c>
    </row>
    <row r="632" spans="1:17">
      <c r="A632" s="96" t="s">
        <v>1278</v>
      </c>
      <c r="B632" s="96" t="s">
        <v>8</v>
      </c>
      <c r="C632" s="111" t="s">
        <v>1661</v>
      </c>
      <c r="D632" s="96" t="s">
        <v>55</v>
      </c>
      <c r="E632" s="111" t="s">
        <v>277</v>
      </c>
      <c r="F632" s="114">
        <v>15680</v>
      </c>
      <c r="G632" s="96" t="s">
        <v>532</v>
      </c>
      <c r="H632" s="96" t="s">
        <v>1279</v>
      </c>
      <c r="I632" s="96" t="s">
        <v>12</v>
      </c>
      <c r="J632" s="116">
        <v>2021</v>
      </c>
      <c r="K632" s="11">
        <f>IF(D632="SAVE ON ENERGY RETROFIT PROGRAM",IF(VALUE(SUBSTITUTE(G632,"kW",""))=0,'IESO Reported Results'!M632*'NTG Ratio References'!$G$8,0),IF(D632="SAVE ON ENERGY ENERGY MANAGER PROGRAM",IF(VALUE(SUBSTITUTE(G632,"kW",""))=0,'IESO Reported Results'!M632*'NTG Ratio References'!$G$7,0),0))</f>
        <v>0</v>
      </c>
      <c r="L632" s="10">
        <f t="shared" si="40"/>
        <v>19.600000000000001</v>
      </c>
      <c r="M632" s="11">
        <f t="shared" si="41"/>
        <v>132303</v>
      </c>
      <c r="N632" s="15">
        <f>IFERROR(VLOOKUP(J632&amp;D632,'NTG Ratio References'!A:F,4,0),1)</f>
        <v>0.81599999999999995</v>
      </c>
      <c r="O632" s="15">
        <f>IFERROR(VLOOKUP(J632&amp;D632,'NTG Ratio References'!A:F,5,0),1)</f>
        <v>0.84</v>
      </c>
      <c r="P632" s="97">
        <f t="shared" si="42"/>
        <v>15.993600000000001</v>
      </c>
      <c r="Q632" s="97">
        <f t="shared" si="43"/>
        <v>111134.51999999999</v>
      </c>
    </row>
    <row r="633" spans="1:17">
      <c r="A633" s="96" t="s">
        <v>1280</v>
      </c>
      <c r="B633" s="96" t="s">
        <v>8</v>
      </c>
      <c r="C633" s="111" t="s">
        <v>1661</v>
      </c>
      <c r="D633" s="96" t="s">
        <v>55</v>
      </c>
      <c r="E633" s="111" t="s">
        <v>25</v>
      </c>
      <c r="F633" s="114">
        <v>11694.55</v>
      </c>
      <c r="G633" s="96" t="s">
        <v>1281</v>
      </c>
      <c r="H633" s="96" t="s">
        <v>1282</v>
      </c>
      <c r="I633" s="96" t="s">
        <v>12</v>
      </c>
      <c r="J633" s="116">
        <v>2019</v>
      </c>
      <c r="K633" s="11">
        <f>IF(D633="SAVE ON ENERGY RETROFIT PROGRAM",IF(VALUE(SUBSTITUTE(G633,"kW",""))=0,'IESO Reported Results'!M633*'NTG Ratio References'!$G$8,0),IF(D633="SAVE ON ENERGY ENERGY MANAGER PROGRAM",IF(VALUE(SUBSTITUTE(G633,"kW",""))=0,'IESO Reported Results'!M633*'NTG Ratio References'!$G$7,0),0))</f>
        <v>0</v>
      </c>
      <c r="L633" s="10">
        <f t="shared" si="40"/>
        <v>17</v>
      </c>
      <c r="M633" s="11">
        <f t="shared" si="41"/>
        <v>125804</v>
      </c>
      <c r="N633" s="15">
        <f>IFERROR(VLOOKUP(J633&amp;D633,'NTG Ratio References'!A:F,4,0),1)</f>
        <v>0.84</v>
      </c>
      <c r="O633" s="15">
        <f>IFERROR(VLOOKUP(J633&amp;D633,'NTG Ratio References'!A:F,5,0),1)</f>
        <v>0.81599999999999995</v>
      </c>
      <c r="P633" s="97">
        <f t="shared" si="42"/>
        <v>14.28</v>
      </c>
      <c r="Q633" s="97">
        <f t="shared" si="43"/>
        <v>102656.064</v>
      </c>
    </row>
    <row r="634" spans="1:17">
      <c r="A634" s="96" t="s">
        <v>1283</v>
      </c>
      <c r="B634" s="96" t="s">
        <v>8</v>
      </c>
      <c r="C634" s="111" t="s">
        <v>1663</v>
      </c>
      <c r="D634" s="96" t="s">
        <v>55</v>
      </c>
      <c r="E634" s="111" t="s">
        <v>25</v>
      </c>
      <c r="F634" s="114">
        <v>7524</v>
      </c>
      <c r="G634" s="96" t="s">
        <v>1284</v>
      </c>
      <c r="H634" s="96" t="s">
        <v>1285</v>
      </c>
      <c r="I634" s="96" t="s">
        <v>12</v>
      </c>
      <c r="J634" s="116">
        <v>2019</v>
      </c>
      <c r="K634" s="11">
        <f>IF(D634="SAVE ON ENERGY RETROFIT PROGRAM",IF(VALUE(SUBSTITUTE(G634,"kW",""))=0,'IESO Reported Results'!M634*'NTG Ratio References'!$G$8,0),IF(D634="SAVE ON ENERGY ENERGY MANAGER PROGRAM",IF(VALUE(SUBSTITUTE(G634,"kW",""))=0,'IESO Reported Results'!M634*'NTG Ratio References'!$G$7,0),0))</f>
        <v>0</v>
      </c>
      <c r="L634" s="10">
        <f t="shared" si="40"/>
        <v>59.69</v>
      </c>
      <c r="M634" s="11">
        <f t="shared" si="41"/>
        <v>364783</v>
      </c>
      <c r="N634" s="15">
        <f>IFERROR(VLOOKUP(J634&amp;D634,'NTG Ratio References'!A:F,4,0),1)</f>
        <v>0.84</v>
      </c>
      <c r="O634" s="15">
        <f>IFERROR(VLOOKUP(J634&amp;D634,'NTG Ratio References'!A:F,5,0),1)</f>
        <v>0.81599999999999995</v>
      </c>
      <c r="P634" s="97">
        <f t="shared" si="42"/>
        <v>50.139599999999994</v>
      </c>
      <c r="Q634" s="97">
        <f t="shared" si="43"/>
        <v>297662.92799999996</v>
      </c>
    </row>
    <row r="635" spans="1:17">
      <c r="A635" s="96" t="s">
        <v>1286</v>
      </c>
      <c r="B635" s="96" t="s">
        <v>8</v>
      </c>
      <c r="C635" s="111" t="s">
        <v>1661</v>
      </c>
      <c r="D635" s="96" t="s">
        <v>55</v>
      </c>
      <c r="E635" s="111" t="s">
        <v>76</v>
      </c>
      <c r="F635" s="114">
        <v>8701.5499999999993</v>
      </c>
      <c r="G635" s="96" t="s">
        <v>17</v>
      </c>
      <c r="H635" s="96" t="s">
        <v>1287</v>
      </c>
      <c r="I635" s="96" t="s">
        <v>12</v>
      </c>
      <c r="J635" s="116">
        <v>2019</v>
      </c>
      <c r="K635" s="11">
        <f>IF(D635="SAVE ON ENERGY RETROFIT PROGRAM",IF(VALUE(SUBSTITUTE(G635,"kW",""))=0,'IESO Reported Results'!M635*'NTG Ratio References'!$G$8,0),IF(D635="SAVE ON ENERGY ENERGY MANAGER PROGRAM",IF(VALUE(SUBSTITUTE(G635,"kW",""))=0,'IESO Reported Results'!M635*'NTG Ratio References'!$G$7,0),0))</f>
        <v>16.678234197442354</v>
      </c>
      <c r="L635" s="10">
        <f t="shared" si="40"/>
        <v>16.678234197442354</v>
      </c>
      <c r="M635" s="11">
        <f t="shared" si="41"/>
        <v>100163</v>
      </c>
      <c r="N635" s="15">
        <f>IFERROR(VLOOKUP(J635&amp;D635,'NTG Ratio References'!A:F,4,0),1)</f>
        <v>0.84</v>
      </c>
      <c r="O635" s="15">
        <f>IFERROR(VLOOKUP(J635&amp;D635,'NTG Ratio References'!A:F,5,0),1)</f>
        <v>0.81599999999999995</v>
      </c>
      <c r="P635" s="97">
        <f t="shared" si="42"/>
        <v>14.009716725851577</v>
      </c>
      <c r="Q635" s="97">
        <f t="shared" si="43"/>
        <v>81733.008000000002</v>
      </c>
    </row>
    <row r="636" spans="1:17">
      <c r="A636" s="96" t="s">
        <v>1288</v>
      </c>
      <c r="B636" s="96" t="s">
        <v>8</v>
      </c>
      <c r="C636" s="111" t="s">
        <v>1661</v>
      </c>
      <c r="D636" s="96" t="s">
        <v>55</v>
      </c>
      <c r="E636" s="111" t="s">
        <v>25</v>
      </c>
      <c r="F636" s="114">
        <v>11725</v>
      </c>
      <c r="G636" s="96" t="s">
        <v>1289</v>
      </c>
      <c r="H636" s="96" t="s">
        <v>1290</v>
      </c>
      <c r="I636" s="96" t="s">
        <v>12</v>
      </c>
      <c r="J636" s="116">
        <v>2019</v>
      </c>
      <c r="K636" s="11">
        <f>IF(D636="SAVE ON ENERGY RETROFIT PROGRAM",IF(VALUE(SUBSTITUTE(G636,"kW",""))=0,'IESO Reported Results'!M636*'NTG Ratio References'!$G$8,0),IF(D636="SAVE ON ENERGY ENERGY MANAGER PROGRAM",IF(VALUE(SUBSTITUTE(G636,"kW",""))=0,'IESO Reported Results'!M636*'NTG Ratio References'!$G$7,0),0))</f>
        <v>0</v>
      </c>
      <c r="L636" s="10">
        <f t="shared" si="40"/>
        <v>23.95</v>
      </c>
      <c r="M636" s="11">
        <f t="shared" si="41"/>
        <v>151647</v>
      </c>
      <c r="N636" s="15">
        <f>IFERROR(VLOOKUP(J636&amp;D636,'NTG Ratio References'!A:F,4,0),1)</f>
        <v>0.84</v>
      </c>
      <c r="O636" s="15">
        <f>IFERROR(VLOOKUP(J636&amp;D636,'NTG Ratio References'!A:F,5,0),1)</f>
        <v>0.81599999999999995</v>
      </c>
      <c r="P636" s="97">
        <f t="shared" si="42"/>
        <v>20.117999999999999</v>
      </c>
      <c r="Q636" s="97">
        <f t="shared" si="43"/>
        <v>123743.95199999999</v>
      </c>
    </row>
    <row r="637" spans="1:17">
      <c r="A637" s="96" t="s">
        <v>1291</v>
      </c>
      <c r="B637" s="96" t="s">
        <v>8</v>
      </c>
      <c r="C637" s="111" t="s">
        <v>1661</v>
      </c>
      <c r="D637" s="96" t="s">
        <v>55</v>
      </c>
      <c r="E637" s="111" t="s">
        <v>1292</v>
      </c>
      <c r="F637" s="114">
        <v>3850</v>
      </c>
      <c r="G637" s="96" t="s">
        <v>1293</v>
      </c>
      <c r="H637" s="96" t="s">
        <v>1294</v>
      </c>
      <c r="I637" s="96" t="s">
        <v>12</v>
      </c>
      <c r="J637" s="116">
        <v>2020</v>
      </c>
      <c r="K637" s="11">
        <f>IF(D637="SAVE ON ENERGY RETROFIT PROGRAM",IF(VALUE(SUBSTITUTE(G637,"kW",""))=0,'IESO Reported Results'!M637*'NTG Ratio References'!$G$8,0),IF(D637="SAVE ON ENERGY ENERGY MANAGER PROGRAM",IF(VALUE(SUBSTITUTE(G637,"kW",""))=0,'IESO Reported Results'!M637*'NTG Ratio References'!$G$7,0),0))</f>
        <v>0</v>
      </c>
      <c r="L637" s="10">
        <f t="shared" si="40"/>
        <v>6.45</v>
      </c>
      <c r="M637" s="11">
        <f t="shared" si="41"/>
        <v>28299</v>
      </c>
      <c r="N637" s="15">
        <f>IFERROR(VLOOKUP(J637&amp;D637,'NTG Ratio References'!A:F,4,0),1)</f>
        <v>0.81599999999999995</v>
      </c>
      <c r="O637" s="15">
        <f>IFERROR(VLOOKUP(J637&amp;D637,'NTG Ratio References'!A:F,5,0),1)</f>
        <v>0.84</v>
      </c>
      <c r="P637" s="97">
        <f t="shared" si="42"/>
        <v>5.2631999999999994</v>
      </c>
      <c r="Q637" s="97">
        <f t="shared" si="43"/>
        <v>23771.16</v>
      </c>
    </row>
    <row r="638" spans="1:17">
      <c r="A638" s="96" t="s">
        <v>1295</v>
      </c>
      <c r="B638" s="96" t="s">
        <v>8</v>
      </c>
      <c r="C638" s="111" t="s">
        <v>1661</v>
      </c>
      <c r="D638" s="96" t="s">
        <v>55</v>
      </c>
      <c r="E638" s="111" t="s">
        <v>76</v>
      </c>
      <c r="F638" s="114">
        <v>2424</v>
      </c>
      <c r="G638" s="96" t="s">
        <v>264</v>
      </c>
      <c r="H638" s="96" t="s">
        <v>1296</v>
      </c>
      <c r="I638" s="96" t="s">
        <v>12</v>
      </c>
      <c r="J638" s="116">
        <v>2019</v>
      </c>
      <c r="K638" s="11">
        <f>IF(D638="SAVE ON ENERGY RETROFIT PROGRAM",IF(VALUE(SUBSTITUTE(G638,"kW",""))=0,'IESO Reported Results'!M638*'NTG Ratio References'!$G$8,0),IF(D638="SAVE ON ENERGY ENERGY MANAGER PROGRAM",IF(VALUE(SUBSTITUTE(G638,"kW",""))=0,'IESO Reported Results'!M638*'NTG Ratio References'!$G$7,0),0))</f>
        <v>0</v>
      </c>
      <c r="L638" s="10">
        <f t="shared" si="40"/>
        <v>5.63</v>
      </c>
      <c r="M638" s="11">
        <f t="shared" si="41"/>
        <v>21482</v>
      </c>
      <c r="N638" s="15">
        <f>IFERROR(VLOOKUP(J638&amp;D638,'NTG Ratio References'!A:F,4,0),1)</f>
        <v>0.84</v>
      </c>
      <c r="O638" s="15">
        <f>IFERROR(VLOOKUP(J638&amp;D638,'NTG Ratio References'!A:F,5,0),1)</f>
        <v>0.81599999999999995</v>
      </c>
      <c r="P638" s="97">
        <f t="shared" si="42"/>
        <v>4.7291999999999996</v>
      </c>
      <c r="Q638" s="97">
        <f t="shared" si="43"/>
        <v>17529.311999999998</v>
      </c>
    </row>
    <row r="639" spans="1:17">
      <c r="A639" s="96" t="s">
        <v>1297</v>
      </c>
      <c r="B639" s="96" t="s">
        <v>8</v>
      </c>
      <c r="C639" s="111" t="s">
        <v>1661</v>
      </c>
      <c r="D639" s="96" t="s">
        <v>55</v>
      </c>
      <c r="E639" s="111" t="s">
        <v>25</v>
      </c>
      <c r="F639" s="114">
        <v>12095.16</v>
      </c>
      <c r="G639" s="96" t="s">
        <v>1298</v>
      </c>
      <c r="H639" s="96" t="s">
        <v>1299</v>
      </c>
      <c r="I639" s="96" t="s">
        <v>12</v>
      </c>
      <c r="J639" s="116">
        <v>2019</v>
      </c>
      <c r="K639" s="11">
        <f>IF(D639="SAVE ON ENERGY RETROFIT PROGRAM",IF(VALUE(SUBSTITUTE(G639,"kW",""))=0,'IESO Reported Results'!M639*'NTG Ratio References'!$G$8,0),IF(D639="SAVE ON ENERGY ENERGY MANAGER PROGRAM",IF(VALUE(SUBSTITUTE(G639,"kW",""))=0,'IESO Reported Results'!M639*'NTG Ratio References'!$G$7,0),0))</f>
        <v>0</v>
      </c>
      <c r="L639" s="10">
        <f t="shared" si="40"/>
        <v>27.8</v>
      </c>
      <c r="M639" s="11">
        <f t="shared" si="41"/>
        <v>238223</v>
      </c>
      <c r="N639" s="15">
        <f>IFERROR(VLOOKUP(J639&amp;D639,'NTG Ratio References'!A:F,4,0),1)</f>
        <v>0.84</v>
      </c>
      <c r="O639" s="15">
        <f>IFERROR(VLOOKUP(J639&amp;D639,'NTG Ratio References'!A:F,5,0),1)</f>
        <v>0.81599999999999995</v>
      </c>
      <c r="P639" s="97">
        <f t="shared" si="42"/>
        <v>23.352</v>
      </c>
      <c r="Q639" s="97">
        <f t="shared" si="43"/>
        <v>194389.96799999999</v>
      </c>
    </row>
    <row r="640" spans="1:17">
      <c r="A640" s="96" t="s">
        <v>1300</v>
      </c>
      <c r="B640" s="96" t="s">
        <v>8</v>
      </c>
      <c r="C640" s="111" t="s">
        <v>1662</v>
      </c>
      <c r="D640" s="96" t="s">
        <v>55</v>
      </c>
      <c r="E640" s="111" t="s">
        <v>25</v>
      </c>
      <c r="F640" s="114">
        <v>3580</v>
      </c>
      <c r="G640" s="96" t="s">
        <v>155</v>
      </c>
      <c r="H640" s="96" t="s">
        <v>1301</v>
      </c>
      <c r="I640" s="96" t="s">
        <v>12</v>
      </c>
      <c r="J640" s="116">
        <v>2019</v>
      </c>
      <c r="K640" s="11">
        <f>IF(D640="SAVE ON ENERGY RETROFIT PROGRAM",IF(VALUE(SUBSTITUTE(G640,"kW",""))=0,'IESO Reported Results'!M640*'NTG Ratio References'!$G$8,0),IF(D640="SAVE ON ENERGY ENERGY MANAGER PROGRAM",IF(VALUE(SUBSTITUTE(G640,"kW",""))=0,'IESO Reported Results'!M640*'NTG Ratio References'!$G$7,0),0))</f>
        <v>0</v>
      </c>
      <c r="L640" s="10">
        <f t="shared" si="40"/>
        <v>8.1999999999999993</v>
      </c>
      <c r="M640" s="11">
        <f t="shared" si="41"/>
        <v>49749</v>
      </c>
      <c r="N640" s="15">
        <f>IFERROR(VLOOKUP(J640&amp;D640,'NTG Ratio References'!A:F,4,0),1)</f>
        <v>0.84</v>
      </c>
      <c r="O640" s="15">
        <f>IFERROR(VLOOKUP(J640&amp;D640,'NTG Ratio References'!A:F,5,0),1)</f>
        <v>0.81599999999999995</v>
      </c>
      <c r="P640" s="97">
        <f t="shared" si="42"/>
        <v>6.887999999999999</v>
      </c>
      <c r="Q640" s="97">
        <f t="shared" si="43"/>
        <v>40595.183999999994</v>
      </c>
    </row>
    <row r="641" spans="1:17">
      <c r="A641" s="96" t="s">
        <v>1302</v>
      </c>
      <c r="B641" s="96" t="s">
        <v>8</v>
      </c>
      <c r="C641" s="111" t="s">
        <v>1662</v>
      </c>
      <c r="D641" s="96" t="s">
        <v>55</v>
      </c>
      <c r="E641" s="111" t="s">
        <v>76</v>
      </c>
      <c r="F641" s="114">
        <v>4570</v>
      </c>
      <c r="G641" s="96" t="s">
        <v>246</v>
      </c>
      <c r="H641" s="96" t="s">
        <v>1303</v>
      </c>
      <c r="I641" s="96" t="s">
        <v>12</v>
      </c>
      <c r="J641" s="116">
        <v>2019</v>
      </c>
      <c r="K641" s="11">
        <f>IF(D641="SAVE ON ENERGY RETROFIT PROGRAM",IF(VALUE(SUBSTITUTE(G641,"kW",""))=0,'IESO Reported Results'!M641*'NTG Ratio References'!$G$8,0),IF(D641="SAVE ON ENERGY ENERGY MANAGER PROGRAM",IF(VALUE(SUBSTITUTE(G641,"kW",""))=0,'IESO Reported Results'!M641*'NTG Ratio References'!$G$7,0),0))</f>
        <v>0</v>
      </c>
      <c r="L641" s="10">
        <f t="shared" si="40"/>
        <v>5.41</v>
      </c>
      <c r="M641" s="11">
        <f t="shared" si="41"/>
        <v>24320</v>
      </c>
      <c r="N641" s="15">
        <f>IFERROR(VLOOKUP(J641&amp;D641,'NTG Ratio References'!A:F,4,0),1)</f>
        <v>0.84</v>
      </c>
      <c r="O641" s="15">
        <f>IFERROR(VLOOKUP(J641&amp;D641,'NTG Ratio References'!A:F,5,0),1)</f>
        <v>0.81599999999999995</v>
      </c>
      <c r="P641" s="97">
        <f t="shared" si="42"/>
        <v>4.5443999999999996</v>
      </c>
      <c r="Q641" s="97">
        <f t="shared" si="43"/>
        <v>19845.12</v>
      </c>
    </row>
    <row r="642" spans="1:17">
      <c r="A642" s="96" t="s">
        <v>1304</v>
      </c>
      <c r="B642" s="96" t="s">
        <v>8</v>
      </c>
      <c r="C642" s="111" t="s">
        <v>1662</v>
      </c>
      <c r="D642" s="96" t="s">
        <v>55</v>
      </c>
      <c r="E642" s="111" t="s">
        <v>76</v>
      </c>
      <c r="F642" s="114">
        <v>5000</v>
      </c>
      <c r="G642" s="96" t="s">
        <v>234</v>
      </c>
      <c r="H642" s="96" t="s">
        <v>235</v>
      </c>
      <c r="I642" s="96" t="s">
        <v>12</v>
      </c>
      <c r="J642" s="116">
        <v>2019</v>
      </c>
      <c r="K642" s="11">
        <f>IF(D642="SAVE ON ENERGY RETROFIT PROGRAM",IF(VALUE(SUBSTITUTE(G642,"kW",""))=0,'IESO Reported Results'!M642*'NTG Ratio References'!$G$8,0),IF(D642="SAVE ON ENERGY ENERGY MANAGER PROGRAM",IF(VALUE(SUBSTITUTE(G642,"kW",""))=0,'IESO Reported Results'!M642*'NTG Ratio References'!$G$7,0),0))</f>
        <v>0</v>
      </c>
      <c r="L642" s="10">
        <f t="shared" si="40"/>
        <v>2.16</v>
      </c>
      <c r="M642" s="11">
        <f t="shared" si="41"/>
        <v>8349</v>
      </c>
      <c r="N642" s="15">
        <f>IFERROR(VLOOKUP(J642&amp;D642,'NTG Ratio References'!A:F,4,0),1)</f>
        <v>0.84</v>
      </c>
      <c r="O642" s="15">
        <f>IFERROR(VLOOKUP(J642&amp;D642,'NTG Ratio References'!A:F,5,0),1)</f>
        <v>0.81599999999999995</v>
      </c>
      <c r="P642" s="97">
        <f t="shared" si="42"/>
        <v>1.8144</v>
      </c>
      <c r="Q642" s="97">
        <f t="shared" si="43"/>
        <v>6812.7839999999997</v>
      </c>
    </row>
    <row r="643" spans="1:17">
      <c r="A643" s="96" t="s">
        <v>1305</v>
      </c>
      <c r="B643" s="96" t="s">
        <v>8</v>
      </c>
      <c r="C643" s="111" t="s">
        <v>1661</v>
      </c>
      <c r="D643" s="96" t="s">
        <v>55</v>
      </c>
      <c r="E643" s="111" t="s">
        <v>277</v>
      </c>
      <c r="F643" s="114">
        <v>2145</v>
      </c>
      <c r="G643" s="96" t="s">
        <v>172</v>
      </c>
      <c r="H643" s="96" t="s">
        <v>1306</v>
      </c>
      <c r="I643" s="96" t="s">
        <v>12</v>
      </c>
      <c r="J643" s="116">
        <v>2021</v>
      </c>
      <c r="K643" s="11">
        <f>IF(D643="SAVE ON ENERGY RETROFIT PROGRAM",IF(VALUE(SUBSTITUTE(G643,"kW",""))=0,'IESO Reported Results'!M643*'NTG Ratio References'!$G$8,0),IF(D643="SAVE ON ENERGY ENERGY MANAGER PROGRAM",IF(VALUE(SUBSTITUTE(G643,"kW",""))=0,'IESO Reported Results'!M643*'NTG Ratio References'!$G$7,0),0))</f>
        <v>0</v>
      </c>
      <c r="L643" s="10">
        <f t="shared" si="40"/>
        <v>5.59</v>
      </c>
      <c r="M643" s="11">
        <f t="shared" si="41"/>
        <v>40989</v>
      </c>
      <c r="N643" s="15">
        <f>IFERROR(VLOOKUP(J643&amp;D643,'NTG Ratio References'!A:F,4,0),1)</f>
        <v>0.81599999999999995</v>
      </c>
      <c r="O643" s="15">
        <f>IFERROR(VLOOKUP(J643&amp;D643,'NTG Ratio References'!A:F,5,0),1)</f>
        <v>0.84</v>
      </c>
      <c r="P643" s="97">
        <f t="shared" si="42"/>
        <v>4.5614399999999993</v>
      </c>
      <c r="Q643" s="97">
        <f t="shared" si="43"/>
        <v>34430.76</v>
      </c>
    </row>
    <row r="644" spans="1:17">
      <c r="A644" s="96" t="s">
        <v>1307</v>
      </c>
      <c r="B644" s="96" t="s">
        <v>8</v>
      </c>
      <c r="C644" s="111" t="s">
        <v>1661</v>
      </c>
      <c r="D644" s="96" t="s">
        <v>55</v>
      </c>
      <c r="E644" s="111" t="s">
        <v>25</v>
      </c>
      <c r="F644" s="114">
        <v>3010</v>
      </c>
      <c r="G644" s="96" t="s">
        <v>185</v>
      </c>
      <c r="H644" s="96" t="s">
        <v>1308</v>
      </c>
      <c r="I644" s="96" t="s">
        <v>12</v>
      </c>
      <c r="J644" s="116">
        <v>2019</v>
      </c>
      <c r="K644" s="11">
        <f>IF(D644="SAVE ON ENERGY RETROFIT PROGRAM",IF(VALUE(SUBSTITUTE(G644,"kW",""))=0,'IESO Reported Results'!M644*'NTG Ratio References'!$G$8,0),IF(D644="SAVE ON ENERGY ENERGY MANAGER PROGRAM",IF(VALUE(SUBSTITUTE(G644,"kW",""))=0,'IESO Reported Results'!M644*'NTG Ratio References'!$G$7,0),0))</f>
        <v>0</v>
      </c>
      <c r="L644" s="10">
        <f t="shared" si="40"/>
        <v>1.9</v>
      </c>
      <c r="M644" s="11">
        <f t="shared" si="41"/>
        <v>8743</v>
      </c>
      <c r="N644" s="15">
        <f>IFERROR(VLOOKUP(J644&amp;D644,'NTG Ratio References'!A:F,4,0),1)</f>
        <v>0.84</v>
      </c>
      <c r="O644" s="15">
        <f>IFERROR(VLOOKUP(J644&amp;D644,'NTG Ratio References'!A:F,5,0),1)</f>
        <v>0.81599999999999995</v>
      </c>
      <c r="P644" s="97">
        <f t="shared" si="42"/>
        <v>1.5959999999999999</v>
      </c>
      <c r="Q644" s="97">
        <f t="shared" si="43"/>
        <v>7134.2879999999996</v>
      </c>
    </row>
    <row r="645" spans="1:17">
      <c r="A645" s="96" t="s">
        <v>1309</v>
      </c>
      <c r="B645" s="96" t="s">
        <v>8</v>
      </c>
      <c r="C645" s="111" t="s">
        <v>1662</v>
      </c>
      <c r="D645" s="96" t="s">
        <v>55</v>
      </c>
      <c r="E645" s="111" t="s">
        <v>25</v>
      </c>
      <c r="F645" s="114">
        <v>9466.7999999999993</v>
      </c>
      <c r="G645" s="96" t="s">
        <v>17</v>
      </c>
      <c r="H645" s="96" t="s">
        <v>825</v>
      </c>
      <c r="I645" s="96" t="s">
        <v>12</v>
      </c>
      <c r="J645" s="116">
        <v>2019</v>
      </c>
      <c r="K645" s="11">
        <f>IF(D645="SAVE ON ENERGY RETROFIT PROGRAM",IF(VALUE(SUBSTITUTE(G645,"kW",""))=0,'IESO Reported Results'!M645*'NTG Ratio References'!$G$8,0),IF(D645="SAVE ON ENERGY ENERGY MANAGER PROGRAM",IF(VALUE(SUBSTITUTE(G645,"kW",""))=0,'IESO Reported Results'!M645*'NTG Ratio References'!$G$7,0),0))</f>
        <v>15.763256641708741</v>
      </c>
      <c r="L645" s="10">
        <f t="shared" si="40"/>
        <v>15.763256641708741</v>
      </c>
      <c r="M645" s="11">
        <f t="shared" si="41"/>
        <v>94668</v>
      </c>
      <c r="N645" s="15">
        <f>IFERROR(VLOOKUP(J645&amp;D645,'NTG Ratio References'!A:F,4,0),1)</f>
        <v>0.84</v>
      </c>
      <c r="O645" s="15">
        <f>IFERROR(VLOOKUP(J645&amp;D645,'NTG Ratio References'!A:F,5,0),1)</f>
        <v>0.81599999999999995</v>
      </c>
      <c r="P645" s="97">
        <f t="shared" si="42"/>
        <v>13.241135579035342</v>
      </c>
      <c r="Q645" s="97">
        <f t="shared" si="43"/>
        <v>77249.087999999989</v>
      </c>
    </row>
    <row r="646" spans="1:17">
      <c r="A646" s="96" t="s">
        <v>1310</v>
      </c>
      <c r="B646" s="96" t="s">
        <v>8</v>
      </c>
      <c r="C646" s="111" t="s">
        <v>1662</v>
      </c>
      <c r="D646" s="96" t="s">
        <v>55</v>
      </c>
      <c r="E646" s="111" t="s">
        <v>25</v>
      </c>
      <c r="F646" s="114">
        <v>9466.7999999999993</v>
      </c>
      <c r="G646" s="96" t="s">
        <v>17</v>
      </c>
      <c r="H646" s="96" t="s">
        <v>825</v>
      </c>
      <c r="I646" s="96" t="s">
        <v>12</v>
      </c>
      <c r="J646" s="116">
        <v>2019</v>
      </c>
      <c r="K646" s="11">
        <f>IF(D646="SAVE ON ENERGY RETROFIT PROGRAM",IF(VALUE(SUBSTITUTE(G646,"kW",""))=0,'IESO Reported Results'!M646*'NTG Ratio References'!$G$8,0),IF(D646="SAVE ON ENERGY ENERGY MANAGER PROGRAM",IF(VALUE(SUBSTITUTE(G646,"kW",""))=0,'IESO Reported Results'!M646*'NTG Ratio References'!$G$7,0),0))</f>
        <v>15.763256641708741</v>
      </c>
      <c r="L646" s="10">
        <f t="shared" si="40"/>
        <v>15.763256641708741</v>
      </c>
      <c r="M646" s="11">
        <f t="shared" si="41"/>
        <v>94668</v>
      </c>
      <c r="N646" s="15">
        <f>IFERROR(VLOOKUP(J646&amp;D646,'NTG Ratio References'!A:F,4,0),1)</f>
        <v>0.84</v>
      </c>
      <c r="O646" s="15">
        <f>IFERROR(VLOOKUP(J646&amp;D646,'NTG Ratio References'!A:F,5,0),1)</f>
        <v>0.81599999999999995</v>
      </c>
      <c r="P646" s="97">
        <f t="shared" si="42"/>
        <v>13.241135579035342</v>
      </c>
      <c r="Q646" s="97">
        <f t="shared" si="43"/>
        <v>77249.087999999989</v>
      </c>
    </row>
    <row r="647" spans="1:17">
      <c r="A647" s="96" t="s">
        <v>1311</v>
      </c>
      <c r="B647" s="96" t="s">
        <v>8</v>
      </c>
      <c r="C647" s="111" t="s">
        <v>1661</v>
      </c>
      <c r="D647" s="96" t="s">
        <v>55</v>
      </c>
      <c r="E647" s="111" t="s">
        <v>25</v>
      </c>
      <c r="F647" s="114">
        <v>9242.9</v>
      </c>
      <c r="G647" s="96" t="s">
        <v>17</v>
      </c>
      <c r="H647" s="96" t="s">
        <v>1312</v>
      </c>
      <c r="I647" s="96" t="s">
        <v>12</v>
      </c>
      <c r="J647" s="116">
        <v>2019</v>
      </c>
      <c r="K647" s="11">
        <f>IF(D647="SAVE ON ENERGY RETROFIT PROGRAM",IF(VALUE(SUBSTITUTE(G647,"kW",""))=0,'IESO Reported Results'!M647*'NTG Ratio References'!$G$8,0),IF(D647="SAVE ON ENERGY ENERGY MANAGER PROGRAM",IF(VALUE(SUBSTITUTE(G647,"kW",""))=0,'IESO Reported Results'!M647*'NTG Ratio References'!$G$7,0),0))</f>
        <v>15.390438671319743</v>
      </c>
      <c r="L647" s="10">
        <f t="shared" si="40"/>
        <v>15.390438671319743</v>
      </c>
      <c r="M647" s="11">
        <f t="shared" si="41"/>
        <v>92429</v>
      </c>
      <c r="N647" s="15">
        <f>IFERROR(VLOOKUP(J647&amp;D647,'NTG Ratio References'!A:F,4,0),1)</f>
        <v>0.84</v>
      </c>
      <c r="O647" s="15">
        <f>IFERROR(VLOOKUP(J647&amp;D647,'NTG Ratio References'!A:F,5,0),1)</f>
        <v>0.81599999999999995</v>
      </c>
      <c r="P647" s="97">
        <f t="shared" si="42"/>
        <v>12.927968483908582</v>
      </c>
      <c r="Q647" s="97">
        <f t="shared" si="43"/>
        <v>75422.063999999998</v>
      </c>
    </row>
    <row r="648" spans="1:17">
      <c r="A648" s="96" t="s">
        <v>1313</v>
      </c>
      <c r="B648" s="96" t="s">
        <v>8</v>
      </c>
      <c r="C648" s="111" t="s">
        <v>1661</v>
      </c>
      <c r="D648" s="96" t="s">
        <v>55</v>
      </c>
      <c r="E648" s="111" t="s">
        <v>25</v>
      </c>
      <c r="F648" s="114">
        <v>6130</v>
      </c>
      <c r="G648" s="96" t="s">
        <v>1314</v>
      </c>
      <c r="H648" s="96" t="s">
        <v>1315</v>
      </c>
      <c r="I648" s="96" t="s">
        <v>12</v>
      </c>
      <c r="J648" s="116">
        <v>2019</v>
      </c>
      <c r="K648" s="11">
        <f>IF(D648="SAVE ON ENERGY RETROFIT PROGRAM",IF(VALUE(SUBSTITUTE(G648,"kW",""))=0,'IESO Reported Results'!M648*'NTG Ratio References'!$G$8,0),IF(D648="SAVE ON ENERGY ENERGY MANAGER PROGRAM",IF(VALUE(SUBSTITUTE(G648,"kW",""))=0,'IESO Reported Results'!M648*'NTG Ratio References'!$G$7,0),0))</f>
        <v>0</v>
      </c>
      <c r="L648" s="10">
        <f t="shared" si="40"/>
        <v>5.68</v>
      </c>
      <c r="M648" s="11">
        <f t="shared" si="41"/>
        <v>34050</v>
      </c>
      <c r="N648" s="15">
        <f>IFERROR(VLOOKUP(J648&amp;D648,'NTG Ratio References'!A:F,4,0),1)</f>
        <v>0.84</v>
      </c>
      <c r="O648" s="15">
        <f>IFERROR(VLOOKUP(J648&amp;D648,'NTG Ratio References'!A:F,5,0),1)</f>
        <v>0.81599999999999995</v>
      </c>
      <c r="P648" s="97">
        <f t="shared" si="42"/>
        <v>4.7711999999999994</v>
      </c>
      <c r="Q648" s="97">
        <f t="shared" si="43"/>
        <v>27784.799999999999</v>
      </c>
    </row>
    <row r="649" spans="1:17">
      <c r="A649" s="96" t="s">
        <v>1316</v>
      </c>
      <c r="B649" s="96" t="s">
        <v>8</v>
      </c>
      <c r="C649" s="111" t="s">
        <v>1661</v>
      </c>
      <c r="D649" s="96" t="s">
        <v>55</v>
      </c>
      <c r="E649" s="111" t="s">
        <v>76</v>
      </c>
      <c r="F649" s="114">
        <v>5015</v>
      </c>
      <c r="G649" s="96" t="s">
        <v>1317</v>
      </c>
      <c r="H649" s="96" t="s">
        <v>1318</v>
      </c>
      <c r="I649" s="96" t="s">
        <v>12</v>
      </c>
      <c r="J649" s="116">
        <v>2019</v>
      </c>
      <c r="K649" s="11">
        <f>IF(D649="SAVE ON ENERGY RETROFIT PROGRAM",IF(VALUE(SUBSTITUTE(G649,"kW",""))=0,'IESO Reported Results'!M649*'NTG Ratio References'!$G$8,0),IF(D649="SAVE ON ENERGY ENERGY MANAGER PROGRAM",IF(VALUE(SUBSTITUTE(G649,"kW",""))=0,'IESO Reported Results'!M649*'NTG Ratio References'!$G$7,0),0))</f>
        <v>0</v>
      </c>
      <c r="L649" s="10">
        <f t="shared" si="40"/>
        <v>9.48</v>
      </c>
      <c r="M649" s="11">
        <f t="shared" si="41"/>
        <v>49170</v>
      </c>
      <c r="N649" s="15">
        <f>IFERROR(VLOOKUP(J649&amp;D649,'NTG Ratio References'!A:F,4,0),1)</f>
        <v>0.84</v>
      </c>
      <c r="O649" s="15">
        <f>IFERROR(VLOOKUP(J649&amp;D649,'NTG Ratio References'!A:F,5,0),1)</f>
        <v>0.81599999999999995</v>
      </c>
      <c r="P649" s="97">
        <f t="shared" si="42"/>
        <v>7.9632000000000005</v>
      </c>
      <c r="Q649" s="97">
        <f t="shared" si="43"/>
        <v>40122.719999999994</v>
      </c>
    </row>
    <row r="650" spans="1:17">
      <c r="A650" s="96" t="s">
        <v>1319</v>
      </c>
      <c r="B650" s="96" t="s">
        <v>8</v>
      </c>
      <c r="C650" s="111" t="s">
        <v>1663</v>
      </c>
      <c r="D650" s="96" t="s">
        <v>55</v>
      </c>
      <c r="E650" s="111" t="s">
        <v>25</v>
      </c>
      <c r="F650" s="114">
        <v>15403.9</v>
      </c>
      <c r="G650" s="96" t="s">
        <v>1320</v>
      </c>
      <c r="H650" s="96" t="s">
        <v>1321</v>
      </c>
      <c r="I650" s="96" t="s">
        <v>12</v>
      </c>
      <c r="J650" s="116">
        <v>2019</v>
      </c>
      <c r="K650" s="11">
        <f>IF(D650="SAVE ON ENERGY RETROFIT PROGRAM",IF(VALUE(SUBSTITUTE(G650,"kW",""))=0,'IESO Reported Results'!M650*'NTG Ratio References'!$G$8,0),IF(D650="SAVE ON ENERGY ENERGY MANAGER PROGRAM",IF(VALUE(SUBSTITUTE(G650,"kW",""))=0,'IESO Reported Results'!M650*'NTG Ratio References'!$G$7,0),0))</f>
        <v>0</v>
      </c>
      <c r="L650" s="10">
        <f t="shared" si="40"/>
        <v>37.200000000000003</v>
      </c>
      <c r="M650" s="11">
        <f t="shared" si="41"/>
        <v>308078</v>
      </c>
      <c r="N650" s="15">
        <f>IFERROR(VLOOKUP(J650&amp;D650,'NTG Ratio References'!A:F,4,0),1)</f>
        <v>0.84</v>
      </c>
      <c r="O650" s="15">
        <f>IFERROR(VLOOKUP(J650&amp;D650,'NTG Ratio References'!A:F,5,0),1)</f>
        <v>0.81599999999999995</v>
      </c>
      <c r="P650" s="97">
        <f t="shared" si="42"/>
        <v>31.248000000000001</v>
      </c>
      <c r="Q650" s="97">
        <f t="shared" si="43"/>
        <v>251391.64799999999</v>
      </c>
    </row>
    <row r="651" spans="1:17">
      <c r="A651" s="96" t="s">
        <v>1322</v>
      </c>
      <c r="B651" s="96" t="s">
        <v>8</v>
      </c>
      <c r="C651" s="111" t="s">
        <v>1661</v>
      </c>
      <c r="D651" s="96" t="s">
        <v>55</v>
      </c>
      <c r="E651" s="111" t="s">
        <v>25</v>
      </c>
      <c r="F651" s="114">
        <v>1320.3</v>
      </c>
      <c r="G651" s="96" t="s">
        <v>221</v>
      </c>
      <c r="H651" s="96" t="s">
        <v>168</v>
      </c>
      <c r="I651" s="96" t="s">
        <v>12</v>
      </c>
      <c r="J651" s="116">
        <v>2019</v>
      </c>
      <c r="K651" s="11">
        <f>IF(D651="SAVE ON ENERGY RETROFIT PROGRAM",IF(VALUE(SUBSTITUTE(G651,"kW",""))=0,'IESO Reported Results'!M651*'NTG Ratio References'!$G$8,0),IF(D651="SAVE ON ENERGY ENERGY MANAGER PROGRAM",IF(VALUE(SUBSTITUTE(G651,"kW",""))=0,'IESO Reported Results'!M651*'NTG Ratio References'!$G$7,0),0))</f>
        <v>0</v>
      </c>
      <c r="L651" s="10">
        <f t="shared" si="40"/>
        <v>0.91</v>
      </c>
      <c r="M651" s="11">
        <f t="shared" si="41"/>
        <v>545</v>
      </c>
      <c r="N651" s="15">
        <f>IFERROR(VLOOKUP(J651&amp;D651,'NTG Ratio References'!A:F,4,0),1)</f>
        <v>0.84</v>
      </c>
      <c r="O651" s="15">
        <f>IFERROR(VLOOKUP(J651&amp;D651,'NTG Ratio References'!A:F,5,0),1)</f>
        <v>0.81599999999999995</v>
      </c>
      <c r="P651" s="97">
        <f t="shared" si="42"/>
        <v>0.76439999999999997</v>
      </c>
      <c r="Q651" s="97">
        <f t="shared" si="43"/>
        <v>444.71999999999997</v>
      </c>
    </row>
    <row r="652" spans="1:17">
      <c r="A652" s="96" t="s">
        <v>1323</v>
      </c>
      <c r="B652" s="96" t="s">
        <v>8</v>
      </c>
      <c r="C652" s="111" t="s">
        <v>1661</v>
      </c>
      <c r="D652" s="96" t="s">
        <v>55</v>
      </c>
      <c r="E652" s="111" t="s">
        <v>25</v>
      </c>
      <c r="F652" s="114">
        <v>7890</v>
      </c>
      <c r="G652" s="96" t="s">
        <v>1324</v>
      </c>
      <c r="H652" s="96" t="s">
        <v>1325</v>
      </c>
      <c r="I652" s="96" t="s">
        <v>12</v>
      </c>
      <c r="J652" s="116">
        <v>2019</v>
      </c>
      <c r="K652" s="11">
        <f>IF(D652="SAVE ON ENERGY RETROFIT PROGRAM",IF(VALUE(SUBSTITUTE(G652,"kW",""))=0,'IESO Reported Results'!M652*'NTG Ratio References'!$G$8,0),IF(D652="SAVE ON ENERGY ENERGY MANAGER PROGRAM",IF(VALUE(SUBSTITUTE(G652,"kW",""))=0,'IESO Reported Results'!M652*'NTG Ratio References'!$G$7,0),0))</f>
        <v>0</v>
      </c>
      <c r="L652" s="10">
        <f t="shared" si="40"/>
        <v>12.58</v>
      </c>
      <c r="M652" s="11">
        <f t="shared" si="41"/>
        <v>57430</v>
      </c>
      <c r="N652" s="15">
        <f>IFERROR(VLOOKUP(J652&amp;D652,'NTG Ratio References'!A:F,4,0),1)</f>
        <v>0.84</v>
      </c>
      <c r="O652" s="15">
        <f>IFERROR(VLOOKUP(J652&amp;D652,'NTG Ratio References'!A:F,5,0),1)</f>
        <v>0.81599999999999995</v>
      </c>
      <c r="P652" s="97">
        <f t="shared" si="42"/>
        <v>10.5672</v>
      </c>
      <c r="Q652" s="97">
        <f t="shared" si="43"/>
        <v>46862.879999999997</v>
      </c>
    </row>
    <row r="653" spans="1:17">
      <c r="A653" s="96" t="s">
        <v>1326</v>
      </c>
      <c r="B653" s="96" t="s">
        <v>8</v>
      </c>
      <c r="C653" s="111" t="s">
        <v>1661</v>
      </c>
      <c r="D653" s="96" t="s">
        <v>55</v>
      </c>
      <c r="E653" s="111" t="s">
        <v>25</v>
      </c>
      <c r="F653" s="114">
        <v>700</v>
      </c>
      <c r="G653" s="96" t="s">
        <v>17</v>
      </c>
      <c r="H653" s="96" t="s">
        <v>1327</v>
      </c>
      <c r="I653" s="96" t="s">
        <v>12</v>
      </c>
      <c r="J653" s="116">
        <v>2019</v>
      </c>
      <c r="K653" s="11">
        <f>IF(D653="SAVE ON ENERGY RETROFIT PROGRAM",IF(VALUE(SUBSTITUTE(G653,"kW",""))=0,'IESO Reported Results'!M653*'NTG Ratio References'!$G$8,0),IF(D653="SAVE ON ENERGY ENERGY MANAGER PROGRAM",IF(VALUE(SUBSTITUTE(G653,"kW",""))=0,'IESO Reported Results'!M653*'NTG Ratio References'!$G$7,0),0))</f>
        <v>1.3608938240238047</v>
      </c>
      <c r="L653" s="10">
        <f t="shared" si="40"/>
        <v>1.3608938240238047</v>
      </c>
      <c r="M653" s="11">
        <f t="shared" si="41"/>
        <v>8173</v>
      </c>
      <c r="N653" s="15">
        <f>IFERROR(VLOOKUP(J653&amp;D653,'NTG Ratio References'!A:F,4,0),1)</f>
        <v>0.84</v>
      </c>
      <c r="O653" s="15">
        <f>IFERROR(VLOOKUP(J653&amp;D653,'NTG Ratio References'!A:F,5,0),1)</f>
        <v>0.81599999999999995</v>
      </c>
      <c r="P653" s="97">
        <f t="shared" si="42"/>
        <v>1.1431508121799958</v>
      </c>
      <c r="Q653" s="97">
        <f t="shared" si="43"/>
        <v>6669.1679999999997</v>
      </c>
    </row>
    <row r="654" spans="1:17">
      <c r="A654" s="96" t="s">
        <v>1328</v>
      </c>
      <c r="B654" s="96" t="s">
        <v>8</v>
      </c>
      <c r="C654" s="111" t="s">
        <v>1663</v>
      </c>
      <c r="D654" s="96" t="s">
        <v>55</v>
      </c>
      <c r="E654" s="111" t="s">
        <v>25</v>
      </c>
      <c r="F654" s="114">
        <v>28593.8</v>
      </c>
      <c r="G654" s="96" t="s">
        <v>1329</v>
      </c>
      <c r="H654" s="96" t="s">
        <v>1330</v>
      </c>
      <c r="I654" s="96" t="s">
        <v>12</v>
      </c>
      <c r="J654" s="116">
        <v>2019</v>
      </c>
      <c r="K654" s="11">
        <f>IF(D654="SAVE ON ENERGY RETROFIT PROGRAM",IF(VALUE(SUBSTITUTE(G654,"kW",""))=0,'IESO Reported Results'!M654*'NTG Ratio References'!$G$8,0),IF(D654="SAVE ON ENERGY ENERGY MANAGER PROGRAM",IF(VALUE(SUBSTITUTE(G654,"kW",""))=0,'IESO Reported Results'!M654*'NTG Ratio References'!$G$7,0),0))</f>
        <v>0</v>
      </c>
      <c r="L654" s="10">
        <f t="shared" si="40"/>
        <v>60.9</v>
      </c>
      <c r="M654" s="11">
        <f t="shared" si="41"/>
        <v>571876</v>
      </c>
      <c r="N654" s="15">
        <f>IFERROR(VLOOKUP(J654&amp;D654,'NTG Ratio References'!A:F,4,0),1)</f>
        <v>0.84</v>
      </c>
      <c r="O654" s="15">
        <f>IFERROR(VLOOKUP(J654&amp;D654,'NTG Ratio References'!A:F,5,0),1)</f>
        <v>0.81599999999999995</v>
      </c>
      <c r="P654" s="97">
        <f t="shared" si="42"/>
        <v>51.155999999999999</v>
      </c>
      <c r="Q654" s="97">
        <f t="shared" si="43"/>
        <v>466650.81599999999</v>
      </c>
    </row>
    <row r="655" spans="1:17">
      <c r="A655" s="96" t="s">
        <v>1331</v>
      </c>
      <c r="B655" s="96" t="s">
        <v>8</v>
      </c>
      <c r="C655" s="111" t="s">
        <v>1661</v>
      </c>
      <c r="D655" s="96" t="s">
        <v>55</v>
      </c>
      <c r="E655" s="111" t="s">
        <v>25</v>
      </c>
      <c r="F655" s="114">
        <v>1715</v>
      </c>
      <c r="G655" s="96" t="s">
        <v>327</v>
      </c>
      <c r="H655" s="96" t="s">
        <v>1332</v>
      </c>
      <c r="I655" s="96" t="s">
        <v>12</v>
      </c>
      <c r="J655" s="116">
        <v>2019</v>
      </c>
      <c r="K655" s="11">
        <f>IF(D655="SAVE ON ENERGY RETROFIT PROGRAM",IF(VALUE(SUBSTITUTE(G655,"kW",""))=0,'IESO Reported Results'!M655*'NTG Ratio References'!$G$8,0),IF(D655="SAVE ON ENERGY ENERGY MANAGER PROGRAM",IF(VALUE(SUBSTITUTE(G655,"kW",""))=0,'IESO Reported Results'!M655*'NTG Ratio References'!$G$7,0),0))</f>
        <v>0</v>
      </c>
      <c r="L655" s="10">
        <f t="shared" si="40"/>
        <v>3.94</v>
      </c>
      <c r="M655" s="11">
        <f t="shared" si="41"/>
        <v>14987</v>
      </c>
      <c r="N655" s="15">
        <f>IFERROR(VLOOKUP(J655&amp;D655,'NTG Ratio References'!A:F,4,0),1)</f>
        <v>0.84</v>
      </c>
      <c r="O655" s="15">
        <f>IFERROR(VLOOKUP(J655&amp;D655,'NTG Ratio References'!A:F,5,0),1)</f>
        <v>0.81599999999999995</v>
      </c>
      <c r="P655" s="97">
        <f t="shared" si="42"/>
        <v>3.3095999999999997</v>
      </c>
      <c r="Q655" s="97">
        <f t="shared" si="43"/>
        <v>12229.392</v>
      </c>
    </row>
    <row r="656" spans="1:17">
      <c r="A656" s="96" t="s">
        <v>1333</v>
      </c>
      <c r="B656" s="96" t="s">
        <v>8</v>
      </c>
      <c r="C656" s="111" t="s">
        <v>1661</v>
      </c>
      <c r="D656" s="96" t="s">
        <v>55</v>
      </c>
      <c r="E656" s="111" t="s">
        <v>25</v>
      </c>
      <c r="F656" s="114">
        <v>500</v>
      </c>
      <c r="G656" s="96" t="s">
        <v>17</v>
      </c>
      <c r="H656" s="96" t="s">
        <v>318</v>
      </c>
      <c r="I656" s="96" t="s">
        <v>12</v>
      </c>
      <c r="J656" s="116">
        <v>2019</v>
      </c>
      <c r="K656" s="11">
        <f>IF(D656="SAVE ON ENERGY RETROFIT PROGRAM",IF(VALUE(SUBSTITUTE(G656,"kW",""))=0,'IESO Reported Results'!M656*'NTG Ratio References'!$G$8,0),IF(D656="SAVE ON ENERGY ENERGY MANAGER PROGRAM",IF(VALUE(SUBSTITUTE(G656,"kW",""))=0,'IESO Reported Results'!M656*'NTG Ratio References'!$G$7,0),0))</f>
        <v>0.97209080443545481</v>
      </c>
      <c r="L656" s="10">
        <f t="shared" si="40"/>
        <v>0.97209080443545481</v>
      </c>
      <c r="M656" s="11">
        <f t="shared" si="41"/>
        <v>5838</v>
      </c>
      <c r="N656" s="15">
        <f>IFERROR(VLOOKUP(J656&amp;D656,'NTG Ratio References'!A:F,4,0),1)</f>
        <v>0.84</v>
      </c>
      <c r="O656" s="15">
        <f>IFERROR(VLOOKUP(J656&amp;D656,'NTG Ratio References'!A:F,5,0),1)</f>
        <v>0.81599999999999995</v>
      </c>
      <c r="P656" s="97">
        <f t="shared" si="42"/>
        <v>0.81655627572578204</v>
      </c>
      <c r="Q656" s="97">
        <f t="shared" si="43"/>
        <v>4763.808</v>
      </c>
    </row>
    <row r="657" spans="1:17">
      <c r="A657" s="96" t="s">
        <v>1334</v>
      </c>
      <c r="B657" s="96" t="s">
        <v>8</v>
      </c>
      <c r="C657" s="111" t="s">
        <v>1661</v>
      </c>
      <c r="D657" s="96" t="s">
        <v>55</v>
      </c>
      <c r="E657" s="111" t="s">
        <v>1118</v>
      </c>
      <c r="F657" s="114">
        <v>7150</v>
      </c>
      <c r="G657" s="96" t="s">
        <v>17</v>
      </c>
      <c r="H657" s="96" t="s">
        <v>1335</v>
      </c>
      <c r="I657" s="96" t="s">
        <v>12</v>
      </c>
      <c r="J657" s="116">
        <v>2020</v>
      </c>
      <c r="K657" s="11">
        <f>IF(D657="SAVE ON ENERGY RETROFIT PROGRAM",IF(VALUE(SUBSTITUTE(G657,"kW",""))=0,'IESO Reported Results'!M657*'NTG Ratio References'!$G$8,0),IF(D657="SAVE ON ENERGY ENERGY MANAGER PROGRAM",IF(VALUE(SUBSTITUTE(G657,"kW",""))=0,'IESO Reported Results'!M657*'NTG Ratio References'!$G$7,0),0))</f>
        <v>13.203650638662868</v>
      </c>
      <c r="L657" s="10">
        <f t="shared" si="40"/>
        <v>13.203650638662868</v>
      </c>
      <c r="M657" s="11">
        <f t="shared" si="41"/>
        <v>79296</v>
      </c>
      <c r="N657" s="15">
        <f>IFERROR(VLOOKUP(J657&amp;D657,'NTG Ratio References'!A:F,4,0),1)</f>
        <v>0.81599999999999995</v>
      </c>
      <c r="O657" s="15">
        <f>IFERROR(VLOOKUP(J657&amp;D657,'NTG Ratio References'!A:F,5,0),1)</f>
        <v>0.84</v>
      </c>
      <c r="P657" s="97">
        <f t="shared" si="42"/>
        <v>10.7741789211489</v>
      </c>
      <c r="Q657" s="97">
        <f t="shared" si="43"/>
        <v>66608.639999999999</v>
      </c>
    </row>
    <row r="658" spans="1:17">
      <c r="A658" s="96" t="s">
        <v>1336</v>
      </c>
      <c r="B658" s="96" t="s">
        <v>8</v>
      </c>
      <c r="C658" s="111" t="s">
        <v>1661</v>
      </c>
      <c r="D658" s="96" t="s">
        <v>55</v>
      </c>
      <c r="E658" s="111" t="s">
        <v>25</v>
      </c>
      <c r="F658" s="114">
        <v>2095</v>
      </c>
      <c r="G658" s="96" t="s">
        <v>1111</v>
      </c>
      <c r="H658" s="96" t="s">
        <v>1337</v>
      </c>
      <c r="I658" s="96" t="s">
        <v>12</v>
      </c>
      <c r="J658" s="116">
        <v>2019</v>
      </c>
      <c r="K658" s="11">
        <f>IF(D658="SAVE ON ENERGY RETROFIT PROGRAM",IF(VALUE(SUBSTITUTE(G658,"kW",""))=0,'IESO Reported Results'!M658*'NTG Ratio References'!$G$8,0),IF(D658="SAVE ON ENERGY ENERGY MANAGER PROGRAM",IF(VALUE(SUBSTITUTE(G658,"kW",""))=0,'IESO Reported Results'!M658*'NTG Ratio References'!$G$7,0),0))</f>
        <v>0</v>
      </c>
      <c r="L658" s="10">
        <f t="shared" si="40"/>
        <v>1.38</v>
      </c>
      <c r="M658" s="11">
        <f t="shared" si="41"/>
        <v>10851</v>
      </c>
      <c r="N658" s="15">
        <f>IFERROR(VLOOKUP(J658&amp;D658,'NTG Ratio References'!A:F,4,0),1)</f>
        <v>0.84</v>
      </c>
      <c r="O658" s="15">
        <f>IFERROR(VLOOKUP(J658&amp;D658,'NTG Ratio References'!A:F,5,0),1)</f>
        <v>0.81599999999999995</v>
      </c>
      <c r="P658" s="97">
        <f t="shared" si="42"/>
        <v>1.1591999999999998</v>
      </c>
      <c r="Q658" s="97">
        <f t="shared" si="43"/>
        <v>8854.4159999999993</v>
      </c>
    </row>
    <row r="659" spans="1:17">
      <c r="A659" s="96" t="s">
        <v>1338</v>
      </c>
      <c r="B659" s="96" t="s">
        <v>8</v>
      </c>
      <c r="C659" s="111" t="s">
        <v>1661</v>
      </c>
      <c r="D659" s="96" t="s">
        <v>55</v>
      </c>
      <c r="E659" s="111" t="s">
        <v>277</v>
      </c>
      <c r="F659" s="114">
        <v>880</v>
      </c>
      <c r="G659" s="96" t="s">
        <v>177</v>
      </c>
      <c r="H659" s="96" t="s">
        <v>1339</v>
      </c>
      <c r="I659" s="96" t="s">
        <v>12</v>
      </c>
      <c r="J659" s="116">
        <v>2021</v>
      </c>
      <c r="K659" s="11">
        <f>IF(D659="SAVE ON ENERGY RETROFIT PROGRAM",IF(VALUE(SUBSTITUTE(G659,"kW",""))=0,'IESO Reported Results'!M659*'NTG Ratio References'!$G$8,0),IF(D659="SAVE ON ENERGY ENERGY MANAGER PROGRAM",IF(VALUE(SUBSTITUTE(G659,"kW",""))=0,'IESO Reported Results'!M659*'NTG Ratio References'!$G$7,0),0))</f>
        <v>0</v>
      </c>
      <c r="L659" s="10">
        <f t="shared" si="40"/>
        <v>2.2000000000000002</v>
      </c>
      <c r="M659" s="11">
        <f t="shared" si="41"/>
        <v>10052</v>
      </c>
      <c r="N659" s="15">
        <f>IFERROR(VLOOKUP(J659&amp;D659,'NTG Ratio References'!A:F,4,0),1)</f>
        <v>0.81599999999999995</v>
      </c>
      <c r="O659" s="15">
        <f>IFERROR(VLOOKUP(J659&amp;D659,'NTG Ratio References'!A:F,5,0),1)</f>
        <v>0.84</v>
      </c>
      <c r="P659" s="97">
        <f t="shared" si="42"/>
        <v>1.7952000000000001</v>
      </c>
      <c r="Q659" s="97">
        <f t="shared" si="43"/>
        <v>8443.68</v>
      </c>
    </row>
    <row r="660" spans="1:17">
      <c r="A660" s="96" t="s">
        <v>1340</v>
      </c>
      <c r="B660" s="96" t="s">
        <v>8</v>
      </c>
      <c r="C660" s="111" t="s">
        <v>1661</v>
      </c>
      <c r="D660" s="96" t="s">
        <v>55</v>
      </c>
      <c r="E660" s="111" t="s">
        <v>277</v>
      </c>
      <c r="F660" s="114">
        <v>378</v>
      </c>
      <c r="G660" s="96" t="s">
        <v>1174</v>
      </c>
      <c r="H660" s="96" t="s">
        <v>1341</v>
      </c>
      <c r="I660" s="96" t="s">
        <v>12</v>
      </c>
      <c r="J660" s="116">
        <v>2021</v>
      </c>
      <c r="K660" s="11">
        <f>IF(D660="SAVE ON ENERGY RETROFIT PROGRAM",IF(VALUE(SUBSTITUTE(G660,"kW",""))=0,'IESO Reported Results'!M660*'NTG Ratio References'!$G$8,0),IF(D660="SAVE ON ENERGY ENERGY MANAGER PROGRAM",IF(VALUE(SUBSTITUTE(G660,"kW",""))=0,'IESO Reported Results'!M660*'NTG Ratio References'!$G$7,0),0))</f>
        <v>0</v>
      </c>
      <c r="L660" s="10">
        <f t="shared" si="40"/>
        <v>0.54</v>
      </c>
      <c r="M660" s="11">
        <f t="shared" si="41"/>
        <v>2480</v>
      </c>
      <c r="N660" s="15">
        <f>IFERROR(VLOOKUP(J660&amp;D660,'NTG Ratio References'!A:F,4,0),1)</f>
        <v>0.81599999999999995</v>
      </c>
      <c r="O660" s="15">
        <f>IFERROR(VLOOKUP(J660&amp;D660,'NTG Ratio References'!A:F,5,0),1)</f>
        <v>0.84</v>
      </c>
      <c r="P660" s="97">
        <f t="shared" si="42"/>
        <v>0.44063999999999998</v>
      </c>
      <c r="Q660" s="97">
        <f t="shared" si="43"/>
        <v>2083.1999999999998</v>
      </c>
    </row>
    <row r="661" spans="1:17">
      <c r="A661" s="96" t="s">
        <v>1342</v>
      </c>
      <c r="B661" s="96" t="s">
        <v>8</v>
      </c>
      <c r="C661" s="111" t="s">
        <v>1661</v>
      </c>
      <c r="D661" s="96" t="s">
        <v>55</v>
      </c>
      <c r="E661" s="111" t="s">
        <v>277</v>
      </c>
      <c r="F661" s="114">
        <v>3300</v>
      </c>
      <c r="G661" s="96" t="s">
        <v>17</v>
      </c>
      <c r="H661" s="96" t="s">
        <v>245</v>
      </c>
      <c r="I661" s="96" t="s">
        <v>12</v>
      </c>
      <c r="J661" s="116">
        <v>2021</v>
      </c>
      <c r="K661" s="11">
        <f>IF(D661="SAVE ON ENERGY RETROFIT PROGRAM",IF(VALUE(SUBSTITUTE(G661,"kW",""))=0,'IESO Reported Results'!M661*'NTG Ratio References'!$G$8,0),IF(D661="SAVE ON ENERGY ENERGY MANAGER PROGRAM",IF(VALUE(SUBSTITUTE(G661,"kW",""))=0,'IESO Reported Results'!M661*'NTG Ratio References'!$G$7,0),0))</f>
        <v>6.1262701056507796</v>
      </c>
      <c r="L661" s="10">
        <f t="shared" si="40"/>
        <v>6.1262701056507796</v>
      </c>
      <c r="M661" s="11">
        <f t="shared" si="41"/>
        <v>36792</v>
      </c>
      <c r="N661" s="15">
        <f>IFERROR(VLOOKUP(J661&amp;D661,'NTG Ratio References'!A:F,4,0),1)</f>
        <v>0.81599999999999995</v>
      </c>
      <c r="O661" s="15">
        <f>IFERROR(VLOOKUP(J661&amp;D661,'NTG Ratio References'!A:F,5,0),1)</f>
        <v>0.84</v>
      </c>
      <c r="P661" s="97">
        <f t="shared" si="42"/>
        <v>4.9990364062110357</v>
      </c>
      <c r="Q661" s="97">
        <f t="shared" si="43"/>
        <v>30905.279999999999</v>
      </c>
    </row>
    <row r="662" spans="1:17">
      <c r="A662" s="96" t="s">
        <v>1343</v>
      </c>
      <c r="B662" s="96" t="s">
        <v>8</v>
      </c>
      <c r="C662" s="111" t="s">
        <v>1661</v>
      </c>
      <c r="D662" s="96" t="s">
        <v>55</v>
      </c>
      <c r="E662" s="111" t="s">
        <v>25</v>
      </c>
      <c r="F662" s="114">
        <v>20451.2</v>
      </c>
      <c r="G662" s="96" t="s">
        <v>1344</v>
      </c>
      <c r="H662" s="96" t="s">
        <v>1345</v>
      </c>
      <c r="I662" s="96" t="s">
        <v>12</v>
      </c>
      <c r="J662" s="116">
        <v>2019</v>
      </c>
      <c r="K662" s="11">
        <f>IF(D662="SAVE ON ENERGY RETROFIT PROGRAM",IF(VALUE(SUBSTITUTE(G662,"kW",""))=0,'IESO Reported Results'!M662*'NTG Ratio References'!$G$8,0),IF(D662="SAVE ON ENERGY ENERGY MANAGER PROGRAM",IF(VALUE(SUBSTITUTE(G662,"kW",""))=0,'IESO Reported Results'!M662*'NTG Ratio References'!$G$7,0),0))</f>
        <v>0</v>
      </c>
      <c r="L662" s="10">
        <f t="shared" si="40"/>
        <v>24.07</v>
      </c>
      <c r="M662" s="11">
        <f t="shared" si="41"/>
        <v>204512</v>
      </c>
      <c r="N662" s="15">
        <f>IFERROR(VLOOKUP(J662&amp;D662,'NTG Ratio References'!A:F,4,0),1)</f>
        <v>0.84</v>
      </c>
      <c r="O662" s="15">
        <f>IFERROR(VLOOKUP(J662&amp;D662,'NTG Ratio References'!A:F,5,0),1)</f>
        <v>0.81599999999999995</v>
      </c>
      <c r="P662" s="97">
        <f t="shared" si="42"/>
        <v>20.218799999999998</v>
      </c>
      <c r="Q662" s="97">
        <f t="shared" si="43"/>
        <v>166881.79199999999</v>
      </c>
    </row>
    <row r="663" spans="1:17">
      <c r="A663" s="96" t="s">
        <v>1346</v>
      </c>
      <c r="B663" s="96" t="s">
        <v>8</v>
      </c>
      <c r="C663" s="111" t="s">
        <v>1662</v>
      </c>
      <c r="D663" s="96" t="s">
        <v>55</v>
      </c>
      <c r="E663" s="111" t="s">
        <v>25</v>
      </c>
      <c r="F663" s="114">
        <v>8890</v>
      </c>
      <c r="G663" s="96" t="s">
        <v>1347</v>
      </c>
      <c r="H663" s="96" t="s">
        <v>1348</v>
      </c>
      <c r="I663" s="96" t="s">
        <v>12</v>
      </c>
      <c r="J663" s="116">
        <v>2019</v>
      </c>
      <c r="K663" s="11">
        <f>IF(D663="SAVE ON ENERGY RETROFIT PROGRAM",IF(VALUE(SUBSTITUTE(G663,"kW",""))=0,'IESO Reported Results'!M663*'NTG Ratio References'!$G$8,0),IF(D663="SAVE ON ENERGY ENERGY MANAGER PROGRAM",IF(VALUE(SUBSTITUTE(G663,"kW",""))=0,'IESO Reported Results'!M663*'NTG Ratio References'!$G$7,0),0))</f>
        <v>0</v>
      </c>
      <c r="L663" s="10">
        <f t="shared" si="40"/>
        <v>5.81</v>
      </c>
      <c r="M663" s="11">
        <f t="shared" si="41"/>
        <v>26707</v>
      </c>
      <c r="N663" s="15">
        <f>IFERROR(VLOOKUP(J663&amp;D663,'NTG Ratio References'!A:F,4,0),1)</f>
        <v>0.84</v>
      </c>
      <c r="O663" s="15">
        <f>IFERROR(VLOOKUP(J663&amp;D663,'NTG Ratio References'!A:F,5,0),1)</f>
        <v>0.81599999999999995</v>
      </c>
      <c r="P663" s="97">
        <f t="shared" si="42"/>
        <v>4.8803999999999998</v>
      </c>
      <c r="Q663" s="97">
        <f t="shared" si="43"/>
        <v>21792.912</v>
      </c>
    </row>
    <row r="664" spans="1:17">
      <c r="A664" s="96" t="s">
        <v>1349</v>
      </c>
      <c r="B664" s="96" t="s">
        <v>8</v>
      </c>
      <c r="C664" s="111" t="s">
        <v>1661</v>
      </c>
      <c r="D664" s="96" t="s">
        <v>55</v>
      </c>
      <c r="E664" s="111" t="s">
        <v>1292</v>
      </c>
      <c r="F664" s="114">
        <v>6717</v>
      </c>
      <c r="G664" s="96" t="s">
        <v>1350</v>
      </c>
      <c r="H664" s="96" t="s">
        <v>1351</v>
      </c>
      <c r="I664" s="96" t="s">
        <v>12</v>
      </c>
      <c r="J664" s="116">
        <v>2020</v>
      </c>
      <c r="K664" s="11">
        <f>IF(D664="SAVE ON ENERGY RETROFIT PROGRAM",IF(VALUE(SUBSTITUTE(G664,"kW",""))=0,'IESO Reported Results'!M664*'NTG Ratio References'!$G$8,0),IF(D664="SAVE ON ENERGY ENERGY MANAGER PROGRAM",IF(VALUE(SUBSTITUTE(G664,"kW",""))=0,'IESO Reported Results'!M664*'NTG Ratio References'!$G$7,0),0))</f>
        <v>0</v>
      </c>
      <c r="L664" s="10">
        <f t="shared" si="40"/>
        <v>3.91</v>
      </c>
      <c r="M664" s="11">
        <f t="shared" si="41"/>
        <v>69628</v>
      </c>
      <c r="N664" s="15">
        <f>IFERROR(VLOOKUP(J664&amp;D664,'NTG Ratio References'!A:F,4,0),1)</f>
        <v>0.81599999999999995</v>
      </c>
      <c r="O664" s="15">
        <f>IFERROR(VLOOKUP(J664&amp;D664,'NTG Ratio References'!A:F,5,0),1)</f>
        <v>0.84</v>
      </c>
      <c r="P664" s="97">
        <f t="shared" si="42"/>
        <v>3.1905600000000001</v>
      </c>
      <c r="Q664" s="97">
        <f t="shared" si="43"/>
        <v>58487.519999999997</v>
      </c>
    </row>
    <row r="665" spans="1:17">
      <c r="A665" s="96" t="s">
        <v>1352</v>
      </c>
      <c r="B665" s="96" t="s">
        <v>8</v>
      </c>
      <c r="C665" s="111" t="s">
        <v>1661</v>
      </c>
      <c r="D665" s="96" t="s">
        <v>55</v>
      </c>
      <c r="E665" s="111" t="s">
        <v>25</v>
      </c>
      <c r="F665" s="114">
        <v>8502.23</v>
      </c>
      <c r="G665" s="96" t="s">
        <v>1353</v>
      </c>
      <c r="H665" s="96" t="s">
        <v>1354</v>
      </c>
      <c r="I665" s="96" t="s">
        <v>12</v>
      </c>
      <c r="J665" s="116">
        <v>2019</v>
      </c>
      <c r="K665" s="11">
        <f>IF(D665="SAVE ON ENERGY RETROFIT PROGRAM",IF(VALUE(SUBSTITUTE(G665,"kW",""))=0,'IESO Reported Results'!M665*'NTG Ratio References'!$G$8,0),IF(D665="SAVE ON ENERGY ENERGY MANAGER PROGRAM",IF(VALUE(SUBSTITUTE(G665,"kW",""))=0,'IESO Reported Results'!M665*'NTG Ratio References'!$G$7,0),0))</f>
        <v>0</v>
      </c>
      <c r="L665" s="10">
        <f t="shared" si="40"/>
        <v>17.16</v>
      </c>
      <c r="M665" s="11">
        <f t="shared" si="41"/>
        <v>73374</v>
      </c>
      <c r="N665" s="15">
        <f>IFERROR(VLOOKUP(J665&amp;D665,'NTG Ratio References'!A:F,4,0),1)</f>
        <v>0.84</v>
      </c>
      <c r="O665" s="15">
        <f>IFERROR(VLOOKUP(J665&amp;D665,'NTG Ratio References'!A:F,5,0),1)</f>
        <v>0.81599999999999995</v>
      </c>
      <c r="P665" s="97">
        <f t="shared" si="42"/>
        <v>14.414399999999999</v>
      </c>
      <c r="Q665" s="97">
        <f t="shared" si="43"/>
        <v>59873.183999999994</v>
      </c>
    </row>
    <row r="666" spans="1:17">
      <c r="A666" s="96" t="s">
        <v>1355</v>
      </c>
      <c r="B666" s="96" t="s">
        <v>8</v>
      </c>
      <c r="C666" s="111" t="s">
        <v>1661</v>
      </c>
      <c r="D666" s="96" t="s">
        <v>55</v>
      </c>
      <c r="E666" s="111" t="s">
        <v>1118</v>
      </c>
      <c r="F666" s="114">
        <v>6248</v>
      </c>
      <c r="G666" s="96" t="s">
        <v>1356</v>
      </c>
      <c r="H666" s="96" t="s">
        <v>1357</v>
      </c>
      <c r="I666" s="96" t="s">
        <v>12</v>
      </c>
      <c r="J666" s="116">
        <v>2020</v>
      </c>
      <c r="K666" s="11">
        <f>IF(D666="SAVE ON ENERGY RETROFIT PROGRAM",IF(VALUE(SUBSTITUTE(G666,"kW",""))=0,'IESO Reported Results'!M666*'NTG Ratio References'!$G$8,0),IF(D666="SAVE ON ENERGY ENERGY MANAGER PROGRAM",IF(VALUE(SUBSTITUTE(G666,"kW",""))=0,'IESO Reported Results'!M666*'NTG Ratio References'!$G$7,0),0))</f>
        <v>0</v>
      </c>
      <c r="L666" s="10">
        <f t="shared" si="40"/>
        <v>4.58</v>
      </c>
      <c r="M666" s="11">
        <f t="shared" si="41"/>
        <v>62480</v>
      </c>
      <c r="N666" s="15">
        <f>IFERROR(VLOOKUP(J666&amp;D666,'NTG Ratio References'!A:F,4,0),1)</f>
        <v>0.81599999999999995</v>
      </c>
      <c r="O666" s="15">
        <f>IFERROR(VLOOKUP(J666&amp;D666,'NTG Ratio References'!A:F,5,0),1)</f>
        <v>0.84</v>
      </c>
      <c r="P666" s="97">
        <f t="shared" si="42"/>
        <v>3.7372799999999997</v>
      </c>
      <c r="Q666" s="97">
        <f t="shared" si="43"/>
        <v>52483.199999999997</v>
      </c>
    </row>
    <row r="667" spans="1:17">
      <c r="A667" s="96" t="s">
        <v>1358</v>
      </c>
      <c r="B667" s="96" t="s">
        <v>8</v>
      </c>
      <c r="C667" s="111" t="s">
        <v>1661</v>
      </c>
      <c r="D667" s="96" t="s">
        <v>55</v>
      </c>
      <c r="E667" s="111" t="s">
        <v>25</v>
      </c>
      <c r="F667" s="114">
        <v>14480</v>
      </c>
      <c r="G667" s="96" t="s">
        <v>1359</v>
      </c>
      <c r="H667" s="96" t="s">
        <v>1360</v>
      </c>
      <c r="I667" s="96" t="s">
        <v>12</v>
      </c>
      <c r="J667" s="116">
        <v>2019</v>
      </c>
      <c r="K667" s="11">
        <f>IF(D667="SAVE ON ENERGY RETROFIT PROGRAM",IF(VALUE(SUBSTITUTE(G667,"kW",""))=0,'IESO Reported Results'!M667*'NTG Ratio References'!$G$8,0),IF(D667="SAVE ON ENERGY ENERGY MANAGER PROGRAM",IF(VALUE(SUBSTITUTE(G667,"kW",""))=0,'IESO Reported Results'!M667*'NTG Ratio References'!$G$7,0),0))</f>
        <v>0</v>
      </c>
      <c r="L667" s="10">
        <f t="shared" ref="L667:L730" si="44">VALUE(SUBSTITUTE(G667,"kW",""))+K667</f>
        <v>18.100000000000001</v>
      </c>
      <c r="M667" s="11">
        <f t="shared" ref="M667:M730" si="45">VALUE(SUBSTITUTE(H667,"kWh",""))</f>
        <v>125237</v>
      </c>
      <c r="N667" s="15">
        <f>IFERROR(VLOOKUP(J667&amp;D667,'NTG Ratio References'!A:F,4,0),1)</f>
        <v>0.84</v>
      </c>
      <c r="O667" s="15">
        <f>IFERROR(VLOOKUP(J667&amp;D667,'NTG Ratio References'!A:F,5,0),1)</f>
        <v>0.81599999999999995</v>
      </c>
      <c r="P667" s="97">
        <f t="shared" ref="P667:P730" si="46">N667*L667</f>
        <v>15.204000000000001</v>
      </c>
      <c r="Q667" s="97">
        <f t="shared" ref="Q667:Q730" si="47">O667*M667</f>
        <v>102193.39199999999</v>
      </c>
    </row>
    <row r="668" spans="1:17">
      <c r="A668" s="96" t="s">
        <v>1361</v>
      </c>
      <c r="B668" s="96" t="s">
        <v>8</v>
      </c>
      <c r="C668" s="111" t="s">
        <v>1663</v>
      </c>
      <c r="D668" s="96" t="s">
        <v>55</v>
      </c>
      <c r="E668" s="111" t="s">
        <v>277</v>
      </c>
      <c r="F668" s="114">
        <v>9664</v>
      </c>
      <c r="G668" s="96" t="s">
        <v>1362</v>
      </c>
      <c r="H668" s="96" t="s">
        <v>1363</v>
      </c>
      <c r="I668" s="96" t="s">
        <v>12</v>
      </c>
      <c r="J668" s="116">
        <v>2021</v>
      </c>
      <c r="K668" s="11">
        <f>IF(D668="SAVE ON ENERGY RETROFIT PROGRAM",IF(VALUE(SUBSTITUTE(G668,"kW",""))=0,'IESO Reported Results'!M668*'NTG Ratio References'!$G$8,0),IF(D668="SAVE ON ENERGY ENERGY MANAGER PROGRAM",IF(VALUE(SUBSTITUTE(G668,"kW",""))=0,'IESO Reported Results'!M668*'NTG Ratio References'!$G$7,0),0))</f>
        <v>0</v>
      </c>
      <c r="L668" s="10">
        <f t="shared" si="44"/>
        <v>12.08</v>
      </c>
      <c r="M668" s="11">
        <f t="shared" si="45"/>
        <v>44963</v>
      </c>
      <c r="N668" s="15">
        <f>IFERROR(VLOOKUP(J668&amp;D668,'NTG Ratio References'!A:F,4,0),1)</f>
        <v>0.81599999999999995</v>
      </c>
      <c r="O668" s="15">
        <f>IFERROR(VLOOKUP(J668&amp;D668,'NTG Ratio References'!A:F,5,0),1)</f>
        <v>0.84</v>
      </c>
      <c r="P668" s="97">
        <f t="shared" si="46"/>
        <v>9.8572799999999994</v>
      </c>
      <c r="Q668" s="97">
        <f t="shared" si="47"/>
        <v>37768.92</v>
      </c>
    </row>
    <row r="669" spans="1:17">
      <c r="A669" s="96" t="s">
        <v>1364</v>
      </c>
      <c r="B669" s="96" t="s">
        <v>8</v>
      </c>
      <c r="C669" s="111" t="s">
        <v>1663</v>
      </c>
      <c r="D669" s="96" t="s">
        <v>55</v>
      </c>
      <c r="E669" s="111" t="s">
        <v>25</v>
      </c>
      <c r="F669" s="114">
        <v>5960</v>
      </c>
      <c r="G669" s="96" t="s">
        <v>1365</v>
      </c>
      <c r="H669" s="96" t="s">
        <v>1366</v>
      </c>
      <c r="I669" s="96" t="s">
        <v>12</v>
      </c>
      <c r="J669" s="116">
        <v>2019</v>
      </c>
      <c r="K669" s="11">
        <f>IF(D669="SAVE ON ENERGY RETROFIT PROGRAM",IF(VALUE(SUBSTITUTE(G669,"kW",""))=0,'IESO Reported Results'!M669*'NTG Ratio References'!$G$8,0),IF(D669="SAVE ON ENERGY ENERGY MANAGER PROGRAM",IF(VALUE(SUBSTITUTE(G669,"kW",""))=0,'IESO Reported Results'!M669*'NTG Ratio References'!$G$7,0),0))</f>
        <v>0</v>
      </c>
      <c r="L669" s="10">
        <f t="shared" si="44"/>
        <v>6.28</v>
      </c>
      <c r="M669" s="11">
        <f t="shared" si="45"/>
        <v>32347</v>
      </c>
      <c r="N669" s="15">
        <f>IFERROR(VLOOKUP(J669&amp;D669,'NTG Ratio References'!A:F,4,0),1)</f>
        <v>0.84</v>
      </c>
      <c r="O669" s="15">
        <f>IFERROR(VLOOKUP(J669&amp;D669,'NTG Ratio References'!A:F,5,0),1)</f>
        <v>0.81599999999999995</v>
      </c>
      <c r="P669" s="97">
        <f t="shared" si="46"/>
        <v>5.2751999999999999</v>
      </c>
      <c r="Q669" s="97">
        <f t="shared" si="47"/>
        <v>26395.151999999998</v>
      </c>
    </row>
    <row r="670" spans="1:17">
      <c r="A670" s="96" t="s">
        <v>1367</v>
      </c>
      <c r="B670" s="96" t="s">
        <v>8</v>
      </c>
      <c r="C670" s="111" t="s">
        <v>1661</v>
      </c>
      <c r="D670" s="96" t="s">
        <v>55</v>
      </c>
      <c r="E670" s="111" t="s">
        <v>25</v>
      </c>
      <c r="F670" s="114">
        <v>2950</v>
      </c>
      <c r="G670" s="96" t="s">
        <v>1188</v>
      </c>
      <c r="H670" s="96" t="s">
        <v>1368</v>
      </c>
      <c r="I670" s="96" t="s">
        <v>12</v>
      </c>
      <c r="J670" s="116">
        <v>2019</v>
      </c>
      <c r="K670" s="11">
        <f>IF(D670="SAVE ON ENERGY RETROFIT PROGRAM",IF(VALUE(SUBSTITUTE(G670,"kW",""))=0,'IESO Reported Results'!M670*'NTG Ratio References'!$G$8,0),IF(D670="SAVE ON ENERGY ENERGY MANAGER PROGRAM",IF(VALUE(SUBSTITUTE(G670,"kW",""))=0,'IESO Reported Results'!M670*'NTG Ratio References'!$G$7,0),0))</f>
        <v>0</v>
      </c>
      <c r="L670" s="10">
        <f t="shared" si="44"/>
        <v>1.84</v>
      </c>
      <c r="M670" s="11">
        <f t="shared" si="45"/>
        <v>8456</v>
      </c>
      <c r="N670" s="15">
        <f>IFERROR(VLOOKUP(J670&amp;D670,'NTG Ratio References'!A:F,4,0),1)</f>
        <v>0.84</v>
      </c>
      <c r="O670" s="15">
        <f>IFERROR(VLOOKUP(J670&amp;D670,'NTG Ratio References'!A:F,5,0),1)</f>
        <v>0.81599999999999995</v>
      </c>
      <c r="P670" s="97">
        <f t="shared" si="46"/>
        <v>1.5456000000000001</v>
      </c>
      <c r="Q670" s="97">
        <f t="shared" si="47"/>
        <v>6900.0959999999995</v>
      </c>
    </row>
    <row r="671" spans="1:17">
      <c r="A671" s="96" t="s">
        <v>1369</v>
      </c>
      <c r="B671" s="96" t="s">
        <v>8</v>
      </c>
      <c r="C671" s="111" t="s">
        <v>1661</v>
      </c>
      <c r="D671" s="96" t="s">
        <v>55</v>
      </c>
      <c r="E671" s="111" t="s">
        <v>958</v>
      </c>
      <c r="F671" s="114">
        <v>9884</v>
      </c>
      <c r="G671" s="96" t="s">
        <v>1370</v>
      </c>
      <c r="H671" s="96" t="s">
        <v>1371</v>
      </c>
      <c r="I671" s="96" t="s">
        <v>12</v>
      </c>
      <c r="J671" s="116">
        <v>2020</v>
      </c>
      <c r="K671" s="11">
        <f>IF(D671="SAVE ON ENERGY RETROFIT PROGRAM",IF(VALUE(SUBSTITUTE(G671,"kW",""))=0,'IESO Reported Results'!M671*'NTG Ratio References'!$G$8,0),IF(D671="SAVE ON ENERGY ENERGY MANAGER PROGRAM",IF(VALUE(SUBSTITUTE(G671,"kW",""))=0,'IESO Reported Results'!M671*'NTG Ratio References'!$G$7,0),0))</f>
        <v>0</v>
      </c>
      <c r="L671" s="10">
        <f t="shared" si="44"/>
        <v>14.12</v>
      </c>
      <c r="M671" s="11">
        <f t="shared" si="45"/>
        <v>64867</v>
      </c>
      <c r="N671" s="15">
        <f>IFERROR(VLOOKUP(J671&amp;D671,'NTG Ratio References'!A:F,4,0),1)</f>
        <v>0.81599999999999995</v>
      </c>
      <c r="O671" s="15">
        <f>IFERROR(VLOOKUP(J671&amp;D671,'NTG Ratio References'!A:F,5,0),1)</f>
        <v>0.84</v>
      </c>
      <c r="P671" s="97">
        <f t="shared" si="46"/>
        <v>11.521919999999998</v>
      </c>
      <c r="Q671" s="97">
        <f t="shared" si="47"/>
        <v>54488.28</v>
      </c>
    </row>
    <row r="672" spans="1:17">
      <c r="A672" s="96" t="s">
        <v>1372</v>
      </c>
      <c r="B672" s="96" t="s">
        <v>8</v>
      </c>
      <c r="C672" s="111" t="s">
        <v>1661</v>
      </c>
      <c r="D672" s="96" t="s">
        <v>55</v>
      </c>
      <c r="E672" s="111" t="s">
        <v>76</v>
      </c>
      <c r="F672" s="114">
        <v>3742</v>
      </c>
      <c r="G672" s="96" t="s">
        <v>1373</v>
      </c>
      <c r="H672" s="96" t="s">
        <v>1374</v>
      </c>
      <c r="I672" s="96" t="s">
        <v>12</v>
      </c>
      <c r="J672" s="116">
        <v>2019</v>
      </c>
      <c r="K672" s="11">
        <f>IF(D672="SAVE ON ENERGY RETROFIT PROGRAM",IF(VALUE(SUBSTITUTE(G672,"kW",""))=0,'IESO Reported Results'!M672*'NTG Ratio References'!$G$8,0),IF(D672="SAVE ON ENERGY ENERGY MANAGER PROGRAM",IF(VALUE(SUBSTITUTE(G672,"kW",""))=0,'IESO Reported Results'!M672*'NTG Ratio References'!$G$7,0),0))</f>
        <v>0</v>
      </c>
      <c r="L672" s="10">
        <f t="shared" si="44"/>
        <v>10.35</v>
      </c>
      <c r="M672" s="11">
        <f t="shared" si="45"/>
        <v>40509</v>
      </c>
      <c r="N672" s="15">
        <f>IFERROR(VLOOKUP(J672&amp;D672,'NTG Ratio References'!A:F,4,0),1)</f>
        <v>0.84</v>
      </c>
      <c r="O672" s="15">
        <f>IFERROR(VLOOKUP(J672&amp;D672,'NTG Ratio References'!A:F,5,0),1)</f>
        <v>0.81599999999999995</v>
      </c>
      <c r="P672" s="97">
        <f t="shared" si="46"/>
        <v>8.6939999999999991</v>
      </c>
      <c r="Q672" s="97">
        <f t="shared" si="47"/>
        <v>33055.343999999997</v>
      </c>
    </row>
    <row r="673" spans="1:17">
      <c r="A673" s="96" t="s">
        <v>1375</v>
      </c>
      <c r="B673" s="96" t="s">
        <v>8</v>
      </c>
      <c r="C673" s="111" t="s">
        <v>1661</v>
      </c>
      <c r="D673" s="96" t="s">
        <v>55</v>
      </c>
      <c r="E673" s="111" t="s">
        <v>76</v>
      </c>
      <c r="F673" s="114">
        <v>12880.55</v>
      </c>
      <c r="G673" s="96" t="s">
        <v>1376</v>
      </c>
      <c r="H673" s="96" t="s">
        <v>1377</v>
      </c>
      <c r="I673" s="96" t="s">
        <v>12</v>
      </c>
      <c r="J673" s="116">
        <v>2019</v>
      </c>
      <c r="K673" s="11">
        <f>IF(D673="SAVE ON ENERGY RETROFIT PROGRAM",IF(VALUE(SUBSTITUTE(G673,"kW",""))=0,'IESO Reported Results'!M673*'NTG Ratio References'!$G$8,0),IF(D673="SAVE ON ENERGY ENERGY MANAGER PROGRAM",IF(VALUE(SUBSTITUTE(G673,"kW",""))=0,'IESO Reported Results'!M673*'NTG Ratio References'!$G$7,0),0))</f>
        <v>0</v>
      </c>
      <c r="L673" s="10">
        <f t="shared" si="44"/>
        <v>20.56</v>
      </c>
      <c r="M673" s="11">
        <f t="shared" si="45"/>
        <v>181162</v>
      </c>
      <c r="N673" s="15">
        <f>IFERROR(VLOOKUP(J673&amp;D673,'NTG Ratio References'!A:F,4,0),1)</f>
        <v>0.84</v>
      </c>
      <c r="O673" s="15">
        <f>IFERROR(VLOOKUP(J673&amp;D673,'NTG Ratio References'!A:F,5,0),1)</f>
        <v>0.81599999999999995</v>
      </c>
      <c r="P673" s="97">
        <f t="shared" si="46"/>
        <v>17.270399999999999</v>
      </c>
      <c r="Q673" s="97">
        <f t="shared" si="47"/>
        <v>147828.19199999998</v>
      </c>
    </row>
    <row r="674" spans="1:17">
      <c r="A674" s="96" t="s">
        <v>1378</v>
      </c>
      <c r="B674" s="96" t="s">
        <v>8</v>
      </c>
      <c r="C674" s="111" t="s">
        <v>1661</v>
      </c>
      <c r="D674" s="96" t="s">
        <v>55</v>
      </c>
      <c r="E674" s="111" t="s">
        <v>25</v>
      </c>
      <c r="F674" s="114">
        <v>7905</v>
      </c>
      <c r="G674" s="96" t="s">
        <v>1251</v>
      </c>
      <c r="H674" s="96" t="s">
        <v>1379</v>
      </c>
      <c r="I674" s="96" t="s">
        <v>12</v>
      </c>
      <c r="J674" s="116">
        <v>2019</v>
      </c>
      <c r="K674" s="11">
        <f>IF(D674="SAVE ON ENERGY RETROFIT PROGRAM",IF(VALUE(SUBSTITUTE(G674,"kW",""))=0,'IESO Reported Results'!M674*'NTG Ratio References'!$G$8,0),IF(D674="SAVE ON ENERGY ENERGY MANAGER PROGRAM",IF(VALUE(SUBSTITUTE(G674,"kW",""))=0,'IESO Reported Results'!M674*'NTG Ratio References'!$G$7,0),0))</f>
        <v>0</v>
      </c>
      <c r="L674" s="10">
        <f t="shared" si="44"/>
        <v>18</v>
      </c>
      <c r="M674" s="11">
        <f t="shared" si="45"/>
        <v>58036</v>
      </c>
      <c r="N674" s="15">
        <f>IFERROR(VLOOKUP(J674&amp;D674,'NTG Ratio References'!A:F,4,0),1)</f>
        <v>0.84</v>
      </c>
      <c r="O674" s="15">
        <f>IFERROR(VLOOKUP(J674&amp;D674,'NTG Ratio References'!A:F,5,0),1)</f>
        <v>0.81599999999999995</v>
      </c>
      <c r="P674" s="97">
        <f t="shared" si="46"/>
        <v>15.12</v>
      </c>
      <c r="Q674" s="97">
        <f t="shared" si="47"/>
        <v>47357.375999999997</v>
      </c>
    </row>
    <row r="675" spans="1:17">
      <c r="A675" s="96" t="s">
        <v>1380</v>
      </c>
      <c r="B675" s="96" t="s">
        <v>8</v>
      </c>
      <c r="C675" s="111" t="s">
        <v>1661</v>
      </c>
      <c r="D675" s="96" t="s">
        <v>55</v>
      </c>
      <c r="E675" s="111" t="s">
        <v>76</v>
      </c>
      <c r="F675" s="114">
        <v>1080</v>
      </c>
      <c r="G675" s="96" t="s">
        <v>217</v>
      </c>
      <c r="H675" s="96" t="s">
        <v>1381</v>
      </c>
      <c r="I675" s="96" t="s">
        <v>12</v>
      </c>
      <c r="J675" s="116">
        <v>2019</v>
      </c>
      <c r="K675" s="11">
        <f>IF(D675="SAVE ON ENERGY RETROFIT PROGRAM",IF(VALUE(SUBSTITUTE(G675,"kW",""))=0,'IESO Reported Results'!M675*'NTG Ratio References'!$G$8,0),IF(D675="SAVE ON ENERGY ENERGY MANAGER PROGRAM",IF(VALUE(SUBSTITUTE(G675,"kW",""))=0,'IESO Reported Results'!M675*'NTG Ratio References'!$G$7,0),0))</f>
        <v>0</v>
      </c>
      <c r="L675" s="10">
        <f t="shared" si="44"/>
        <v>2.7</v>
      </c>
      <c r="M675" s="11">
        <f t="shared" si="45"/>
        <v>8754</v>
      </c>
      <c r="N675" s="15">
        <f>IFERROR(VLOOKUP(J675&amp;D675,'NTG Ratio References'!A:F,4,0),1)</f>
        <v>0.84</v>
      </c>
      <c r="O675" s="15">
        <f>IFERROR(VLOOKUP(J675&amp;D675,'NTG Ratio References'!A:F,5,0),1)</f>
        <v>0.81599999999999995</v>
      </c>
      <c r="P675" s="97">
        <f t="shared" si="46"/>
        <v>2.2680000000000002</v>
      </c>
      <c r="Q675" s="97">
        <f t="shared" si="47"/>
        <v>7143.2639999999992</v>
      </c>
    </row>
    <row r="676" spans="1:17">
      <c r="A676" s="96" t="s">
        <v>1382</v>
      </c>
      <c r="B676" s="96" t="s">
        <v>8</v>
      </c>
      <c r="C676" s="111" t="s">
        <v>1663</v>
      </c>
      <c r="D676" s="96" t="s">
        <v>55</v>
      </c>
      <c r="E676" s="111" t="s">
        <v>25</v>
      </c>
      <c r="F676" s="114">
        <v>11480</v>
      </c>
      <c r="G676" s="96" t="s">
        <v>1383</v>
      </c>
      <c r="H676" s="96" t="s">
        <v>1384</v>
      </c>
      <c r="I676" s="96" t="s">
        <v>12</v>
      </c>
      <c r="J676" s="116">
        <v>2019</v>
      </c>
      <c r="K676" s="11">
        <f>IF(D676="SAVE ON ENERGY RETROFIT PROGRAM",IF(VALUE(SUBSTITUTE(G676,"kW",""))=0,'IESO Reported Results'!M676*'NTG Ratio References'!$G$8,0),IF(D676="SAVE ON ENERGY ENERGY MANAGER PROGRAM",IF(VALUE(SUBSTITUTE(G676,"kW",""))=0,'IESO Reported Results'!M676*'NTG Ratio References'!$G$7,0),0))</f>
        <v>0</v>
      </c>
      <c r="L676" s="10">
        <f t="shared" si="44"/>
        <v>28.7</v>
      </c>
      <c r="M676" s="11">
        <f t="shared" si="45"/>
        <v>123032</v>
      </c>
      <c r="N676" s="15">
        <f>IFERROR(VLOOKUP(J676&amp;D676,'NTG Ratio References'!A:F,4,0),1)</f>
        <v>0.84</v>
      </c>
      <c r="O676" s="15">
        <f>IFERROR(VLOOKUP(J676&amp;D676,'NTG Ratio References'!A:F,5,0),1)</f>
        <v>0.81599999999999995</v>
      </c>
      <c r="P676" s="97">
        <f t="shared" si="46"/>
        <v>24.107999999999997</v>
      </c>
      <c r="Q676" s="97">
        <f t="shared" si="47"/>
        <v>100394.11199999999</v>
      </c>
    </row>
    <row r="677" spans="1:17">
      <c r="A677" s="96" t="s">
        <v>1385</v>
      </c>
      <c r="B677" s="96" t="s">
        <v>8</v>
      </c>
      <c r="C677" s="111" t="s">
        <v>1662</v>
      </c>
      <c r="D677" s="96" t="s">
        <v>55</v>
      </c>
      <c r="E677" s="111" t="s">
        <v>76</v>
      </c>
      <c r="F677" s="114">
        <v>61217.9</v>
      </c>
      <c r="G677" s="96" t="s">
        <v>1386</v>
      </c>
      <c r="H677" s="96" t="s">
        <v>1387</v>
      </c>
      <c r="I677" s="96" t="s">
        <v>12</v>
      </c>
      <c r="J677" s="116">
        <v>2019</v>
      </c>
      <c r="K677" s="11">
        <f>IF(D677="SAVE ON ENERGY RETROFIT PROGRAM",IF(VALUE(SUBSTITUTE(G677,"kW",""))=0,'IESO Reported Results'!M677*'NTG Ratio References'!$G$8,0),IF(D677="SAVE ON ENERGY ENERGY MANAGER PROGRAM",IF(VALUE(SUBSTITUTE(G677,"kW",""))=0,'IESO Reported Results'!M677*'NTG Ratio References'!$G$7,0),0))</f>
        <v>0</v>
      </c>
      <c r="L677" s="10">
        <f t="shared" si="44"/>
        <v>55.8</v>
      </c>
      <c r="M677" s="11">
        <f t="shared" si="45"/>
        <v>612179</v>
      </c>
      <c r="N677" s="15">
        <f>IFERROR(VLOOKUP(J677&amp;D677,'NTG Ratio References'!A:F,4,0),1)</f>
        <v>0.84</v>
      </c>
      <c r="O677" s="15">
        <f>IFERROR(VLOOKUP(J677&amp;D677,'NTG Ratio References'!A:F,5,0),1)</f>
        <v>0.81599999999999995</v>
      </c>
      <c r="P677" s="97">
        <f t="shared" si="46"/>
        <v>46.871999999999993</v>
      </c>
      <c r="Q677" s="97">
        <f t="shared" si="47"/>
        <v>499538.06399999995</v>
      </c>
    </row>
    <row r="678" spans="1:17">
      <c r="A678" s="96" t="s">
        <v>1388</v>
      </c>
      <c r="B678" s="96" t="s">
        <v>8</v>
      </c>
      <c r="C678" s="111" t="s">
        <v>1663</v>
      </c>
      <c r="D678" s="96" t="s">
        <v>55</v>
      </c>
      <c r="E678" s="111" t="s">
        <v>25</v>
      </c>
      <c r="F678" s="114">
        <v>32359.5</v>
      </c>
      <c r="G678" s="96" t="s">
        <v>1389</v>
      </c>
      <c r="H678" s="96" t="s">
        <v>1390</v>
      </c>
      <c r="I678" s="96" t="s">
        <v>12</v>
      </c>
      <c r="J678" s="116">
        <v>2019</v>
      </c>
      <c r="K678" s="11">
        <f>IF(D678="SAVE ON ENERGY RETROFIT PROGRAM",IF(VALUE(SUBSTITUTE(G678,"kW",""))=0,'IESO Reported Results'!M678*'NTG Ratio References'!$G$8,0),IF(D678="SAVE ON ENERGY ENERGY MANAGER PROGRAM",IF(VALUE(SUBSTITUTE(G678,"kW",""))=0,'IESO Reported Results'!M678*'NTG Ratio References'!$G$7,0),0))</f>
        <v>0</v>
      </c>
      <c r="L678" s="10">
        <f t="shared" si="44"/>
        <v>26</v>
      </c>
      <c r="M678" s="11">
        <f t="shared" si="45"/>
        <v>323595</v>
      </c>
      <c r="N678" s="15">
        <f>IFERROR(VLOOKUP(J678&amp;D678,'NTG Ratio References'!A:F,4,0),1)</f>
        <v>0.84</v>
      </c>
      <c r="O678" s="15">
        <f>IFERROR(VLOOKUP(J678&amp;D678,'NTG Ratio References'!A:F,5,0),1)</f>
        <v>0.81599999999999995</v>
      </c>
      <c r="P678" s="97">
        <f t="shared" si="46"/>
        <v>21.84</v>
      </c>
      <c r="Q678" s="97">
        <f t="shared" si="47"/>
        <v>264053.51999999996</v>
      </c>
    </row>
    <row r="679" spans="1:17">
      <c r="A679" s="96" t="s">
        <v>1391</v>
      </c>
      <c r="B679" s="96" t="s">
        <v>8</v>
      </c>
      <c r="C679" s="111" t="s">
        <v>1661</v>
      </c>
      <c r="D679" s="96" t="s">
        <v>55</v>
      </c>
      <c r="E679" s="111" t="s">
        <v>76</v>
      </c>
      <c r="F679" s="114">
        <v>1492.34</v>
      </c>
      <c r="G679" s="96" t="s">
        <v>17</v>
      </c>
      <c r="H679" s="96" t="s">
        <v>1392</v>
      </c>
      <c r="I679" s="96" t="s">
        <v>12</v>
      </c>
      <c r="J679" s="116">
        <v>2019</v>
      </c>
      <c r="K679" s="11">
        <f>IF(D679="SAVE ON ENERGY RETROFIT PROGRAM",IF(VALUE(SUBSTITUTE(G679,"kW",""))=0,'IESO Reported Results'!M679*'NTG Ratio References'!$G$8,0),IF(D679="SAVE ON ENERGY ENERGY MANAGER PROGRAM",IF(VALUE(SUBSTITUTE(G679,"kW",""))=0,'IESO Reported Results'!M679*'NTG Ratio References'!$G$7,0),0))</f>
        <v>2.484842595853082</v>
      </c>
      <c r="L679" s="10">
        <f t="shared" si="44"/>
        <v>2.484842595853082</v>
      </c>
      <c r="M679" s="11">
        <f t="shared" si="45"/>
        <v>14923</v>
      </c>
      <c r="N679" s="15">
        <f>IFERROR(VLOOKUP(J679&amp;D679,'NTG Ratio References'!A:F,4,0),1)</f>
        <v>0.84</v>
      </c>
      <c r="O679" s="15">
        <f>IFERROR(VLOOKUP(J679&amp;D679,'NTG Ratio References'!A:F,5,0),1)</f>
        <v>0.81599999999999995</v>
      </c>
      <c r="P679" s="97">
        <f t="shared" si="46"/>
        <v>2.0872677805165889</v>
      </c>
      <c r="Q679" s="97">
        <f t="shared" si="47"/>
        <v>12177.168</v>
      </c>
    </row>
    <row r="680" spans="1:17">
      <c r="A680" s="96" t="s">
        <v>1393</v>
      </c>
      <c r="B680" s="96" t="s">
        <v>8</v>
      </c>
      <c r="C680" s="111" t="s">
        <v>1661</v>
      </c>
      <c r="D680" s="96" t="s">
        <v>55</v>
      </c>
      <c r="E680" s="111" t="s">
        <v>277</v>
      </c>
      <c r="F680" s="114">
        <v>2065</v>
      </c>
      <c r="G680" s="96" t="s">
        <v>17</v>
      </c>
      <c r="H680" s="96" t="s">
        <v>1394</v>
      </c>
      <c r="I680" s="96" t="s">
        <v>12</v>
      </c>
      <c r="J680" s="116">
        <v>2021</v>
      </c>
      <c r="K680" s="11">
        <f>IF(D680="SAVE ON ENERGY RETROFIT PROGRAM",IF(VALUE(SUBSTITUTE(G680,"kW",""))=0,'IESO Reported Results'!M680*'NTG Ratio References'!$G$8,0),IF(D680="SAVE ON ENERGY ENERGY MANAGER PROGRAM",IF(VALUE(SUBSTITUTE(G680,"kW",""))=0,'IESO Reported Results'!M680*'NTG Ratio References'!$G$7,0),0))</f>
        <v>3.8184286274946642</v>
      </c>
      <c r="L680" s="10">
        <f t="shared" si="44"/>
        <v>3.8184286274946642</v>
      </c>
      <c r="M680" s="11">
        <f t="shared" si="45"/>
        <v>22932</v>
      </c>
      <c r="N680" s="15">
        <f>IFERROR(VLOOKUP(J680&amp;D680,'NTG Ratio References'!A:F,4,0),1)</f>
        <v>0.81599999999999995</v>
      </c>
      <c r="O680" s="15">
        <f>IFERROR(VLOOKUP(J680&amp;D680,'NTG Ratio References'!A:F,5,0),1)</f>
        <v>0.84</v>
      </c>
      <c r="P680" s="97">
        <f t="shared" si="46"/>
        <v>3.1158377600356459</v>
      </c>
      <c r="Q680" s="97">
        <f t="shared" si="47"/>
        <v>19262.88</v>
      </c>
    </row>
    <row r="681" spans="1:17">
      <c r="A681" s="96" t="s">
        <v>1395</v>
      </c>
      <c r="B681" s="96" t="s">
        <v>8</v>
      </c>
      <c r="C681" s="111" t="s">
        <v>1661</v>
      </c>
      <c r="D681" s="96" t="s">
        <v>55</v>
      </c>
      <c r="E681" s="111" t="s">
        <v>76</v>
      </c>
      <c r="F681" s="114">
        <v>9992</v>
      </c>
      <c r="G681" s="96" t="s">
        <v>1396</v>
      </c>
      <c r="H681" s="96" t="s">
        <v>1397</v>
      </c>
      <c r="I681" s="96" t="s">
        <v>12</v>
      </c>
      <c r="J681" s="116">
        <v>2019</v>
      </c>
      <c r="K681" s="11">
        <f>IF(D681="SAVE ON ENERGY RETROFIT PROGRAM",IF(VALUE(SUBSTITUTE(G681,"kW",""))=0,'IESO Reported Results'!M681*'NTG Ratio References'!$G$8,0),IF(D681="SAVE ON ENERGY ENERGY MANAGER PROGRAM",IF(VALUE(SUBSTITUTE(G681,"kW",""))=0,'IESO Reported Results'!M681*'NTG Ratio References'!$G$7,0),0))</f>
        <v>0</v>
      </c>
      <c r="L681" s="10">
        <f t="shared" si="44"/>
        <v>12.49</v>
      </c>
      <c r="M681" s="11">
        <f t="shared" si="45"/>
        <v>81467</v>
      </c>
      <c r="N681" s="15">
        <f>IFERROR(VLOOKUP(J681&amp;D681,'NTG Ratio References'!A:F,4,0),1)</f>
        <v>0.84</v>
      </c>
      <c r="O681" s="15">
        <f>IFERROR(VLOOKUP(J681&amp;D681,'NTG Ratio References'!A:F,5,0),1)</f>
        <v>0.81599999999999995</v>
      </c>
      <c r="P681" s="97">
        <f t="shared" si="46"/>
        <v>10.4916</v>
      </c>
      <c r="Q681" s="97">
        <f t="shared" si="47"/>
        <v>66477.072</v>
      </c>
    </row>
    <row r="682" spans="1:17">
      <c r="A682" s="96" t="s">
        <v>1398</v>
      </c>
      <c r="B682" s="96" t="s">
        <v>8</v>
      </c>
      <c r="C682" s="111" t="s">
        <v>1661</v>
      </c>
      <c r="D682" s="96" t="s">
        <v>55</v>
      </c>
      <c r="E682" s="111" t="s">
        <v>25</v>
      </c>
      <c r="F682" s="114">
        <v>8935</v>
      </c>
      <c r="G682" s="96" t="s">
        <v>1399</v>
      </c>
      <c r="H682" s="96" t="s">
        <v>1400</v>
      </c>
      <c r="I682" s="96" t="s">
        <v>12</v>
      </c>
      <c r="J682" s="116">
        <v>2019</v>
      </c>
      <c r="K682" s="11">
        <f>IF(D682="SAVE ON ENERGY RETROFIT PROGRAM",IF(VALUE(SUBSTITUTE(G682,"kW",""))=0,'IESO Reported Results'!M682*'NTG Ratio References'!$G$8,0),IF(D682="SAVE ON ENERGY ENERGY MANAGER PROGRAM",IF(VALUE(SUBSTITUTE(G682,"kW",""))=0,'IESO Reported Results'!M682*'NTG Ratio References'!$G$7,0),0))</f>
        <v>0</v>
      </c>
      <c r="L682" s="10">
        <f t="shared" si="44"/>
        <v>9.34</v>
      </c>
      <c r="M682" s="11">
        <f t="shared" si="45"/>
        <v>50367</v>
      </c>
      <c r="N682" s="15">
        <f>IFERROR(VLOOKUP(J682&amp;D682,'NTG Ratio References'!A:F,4,0),1)</f>
        <v>0.84</v>
      </c>
      <c r="O682" s="15">
        <f>IFERROR(VLOOKUP(J682&amp;D682,'NTG Ratio References'!A:F,5,0),1)</f>
        <v>0.81599999999999995</v>
      </c>
      <c r="P682" s="97">
        <f t="shared" si="46"/>
        <v>7.8455999999999992</v>
      </c>
      <c r="Q682" s="97">
        <f t="shared" si="47"/>
        <v>41099.471999999994</v>
      </c>
    </row>
    <row r="683" spans="1:17">
      <c r="A683" s="96" t="s">
        <v>1401</v>
      </c>
      <c r="B683" s="96" t="s">
        <v>8</v>
      </c>
      <c r="C683" s="111" t="s">
        <v>1661</v>
      </c>
      <c r="D683" s="96" t="s">
        <v>55</v>
      </c>
      <c r="E683" s="111" t="s">
        <v>25</v>
      </c>
      <c r="F683" s="114">
        <v>2750</v>
      </c>
      <c r="G683" s="96" t="s">
        <v>17</v>
      </c>
      <c r="H683" s="96" t="s">
        <v>1402</v>
      </c>
      <c r="I683" s="96" t="s">
        <v>12</v>
      </c>
      <c r="J683" s="116">
        <v>2019</v>
      </c>
      <c r="K683" s="11">
        <f>IF(D683="SAVE ON ENERGY RETROFIT PROGRAM",IF(VALUE(SUBSTITUTE(G683,"kW",""))=0,'IESO Reported Results'!M683*'NTG Ratio References'!$G$8,0),IF(D683="SAVE ON ENERGY ENERGY MANAGER PROGRAM",IF(VALUE(SUBSTITUTE(G683,"kW",""))=0,'IESO Reported Results'!M683*'NTG Ratio References'!$G$7,0),0))</f>
        <v>5.1323663694953794</v>
      </c>
      <c r="L683" s="10">
        <f t="shared" si="44"/>
        <v>5.1323663694953794</v>
      </c>
      <c r="M683" s="11">
        <f t="shared" si="45"/>
        <v>30823</v>
      </c>
      <c r="N683" s="15">
        <f>IFERROR(VLOOKUP(J683&amp;D683,'NTG Ratio References'!A:F,4,0),1)</f>
        <v>0.84</v>
      </c>
      <c r="O683" s="15">
        <f>IFERROR(VLOOKUP(J683&amp;D683,'NTG Ratio References'!A:F,5,0),1)</f>
        <v>0.81599999999999995</v>
      </c>
      <c r="P683" s="97">
        <f t="shared" si="46"/>
        <v>4.3111877503761189</v>
      </c>
      <c r="Q683" s="97">
        <f t="shared" si="47"/>
        <v>25151.567999999999</v>
      </c>
    </row>
    <row r="684" spans="1:17">
      <c r="A684" s="96" t="s">
        <v>1403</v>
      </c>
      <c r="B684" s="96" t="s">
        <v>8</v>
      </c>
      <c r="C684" s="111" t="s">
        <v>1661</v>
      </c>
      <c r="D684" s="96" t="s">
        <v>55</v>
      </c>
      <c r="E684" s="111" t="s">
        <v>1118</v>
      </c>
      <c r="F684" s="114">
        <v>720</v>
      </c>
      <c r="G684" s="96" t="s">
        <v>158</v>
      </c>
      <c r="H684" s="96" t="s">
        <v>753</v>
      </c>
      <c r="I684" s="96" t="s">
        <v>12</v>
      </c>
      <c r="J684" s="116">
        <v>2020</v>
      </c>
      <c r="K684" s="11">
        <f>IF(D684="SAVE ON ENERGY RETROFIT PROGRAM",IF(VALUE(SUBSTITUTE(G684,"kW",""))=0,'IESO Reported Results'!M684*'NTG Ratio References'!$G$8,0),IF(D684="SAVE ON ENERGY ENERGY MANAGER PROGRAM",IF(VALUE(SUBSTITUTE(G684,"kW",""))=0,'IESO Reported Results'!M684*'NTG Ratio References'!$G$7,0),0))</f>
        <v>0</v>
      </c>
      <c r="L684" s="10">
        <f t="shared" si="44"/>
        <v>1.8</v>
      </c>
      <c r="M684" s="11">
        <f t="shared" si="45"/>
        <v>8269</v>
      </c>
      <c r="N684" s="15">
        <f>IFERROR(VLOOKUP(J684&amp;D684,'NTG Ratio References'!A:F,4,0),1)</f>
        <v>0.81599999999999995</v>
      </c>
      <c r="O684" s="15">
        <f>IFERROR(VLOOKUP(J684&amp;D684,'NTG Ratio References'!A:F,5,0),1)</f>
        <v>0.84</v>
      </c>
      <c r="P684" s="97">
        <f t="shared" si="46"/>
        <v>1.4687999999999999</v>
      </c>
      <c r="Q684" s="97">
        <f t="shared" si="47"/>
        <v>6945.96</v>
      </c>
    </row>
    <row r="685" spans="1:17">
      <c r="A685" s="96" t="s">
        <v>1404</v>
      </c>
      <c r="B685" s="96" t="s">
        <v>8</v>
      </c>
      <c r="C685" s="111" t="s">
        <v>1661</v>
      </c>
      <c r="D685" s="96" t="s">
        <v>55</v>
      </c>
      <c r="E685" s="111" t="s">
        <v>76</v>
      </c>
      <c r="F685" s="114">
        <v>4305.6000000000004</v>
      </c>
      <c r="G685" s="96" t="s">
        <v>1405</v>
      </c>
      <c r="H685" s="96" t="s">
        <v>1406</v>
      </c>
      <c r="I685" s="96" t="s">
        <v>12</v>
      </c>
      <c r="J685" s="116">
        <v>2019</v>
      </c>
      <c r="K685" s="11">
        <f>IF(D685="SAVE ON ENERGY RETROFIT PROGRAM",IF(VALUE(SUBSTITUTE(G685,"kW",""))=0,'IESO Reported Results'!M685*'NTG Ratio References'!$G$8,0),IF(D685="SAVE ON ENERGY ENERGY MANAGER PROGRAM",IF(VALUE(SUBSTITUTE(G685,"kW",""))=0,'IESO Reported Results'!M685*'NTG Ratio References'!$G$7,0),0))</f>
        <v>0</v>
      </c>
      <c r="L685" s="10">
        <f t="shared" si="44"/>
        <v>5.38</v>
      </c>
      <c r="M685" s="11">
        <f t="shared" si="45"/>
        <v>36598</v>
      </c>
      <c r="N685" s="15">
        <f>IFERROR(VLOOKUP(J685&amp;D685,'NTG Ratio References'!A:F,4,0),1)</f>
        <v>0.84</v>
      </c>
      <c r="O685" s="15">
        <f>IFERROR(VLOOKUP(J685&amp;D685,'NTG Ratio References'!A:F,5,0),1)</f>
        <v>0.81599999999999995</v>
      </c>
      <c r="P685" s="97">
        <f t="shared" si="46"/>
        <v>4.5191999999999997</v>
      </c>
      <c r="Q685" s="97">
        <f t="shared" si="47"/>
        <v>29863.967999999997</v>
      </c>
    </row>
    <row r="686" spans="1:17">
      <c r="A686" s="96" t="s">
        <v>1407</v>
      </c>
      <c r="B686" s="96" t="s">
        <v>8</v>
      </c>
      <c r="C686" s="111" t="s">
        <v>1661</v>
      </c>
      <c r="D686" s="96" t="s">
        <v>55</v>
      </c>
      <c r="E686" s="111" t="s">
        <v>277</v>
      </c>
      <c r="F686" s="114">
        <v>4243.68</v>
      </c>
      <c r="G686" s="96" t="s">
        <v>1192</v>
      </c>
      <c r="H686" s="96" t="s">
        <v>1408</v>
      </c>
      <c r="I686" s="96" t="s">
        <v>12</v>
      </c>
      <c r="J686" s="116">
        <v>2021</v>
      </c>
      <c r="K686" s="11">
        <f>IF(D686="SAVE ON ENERGY RETROFIT PROGRAM",IF(VALUE(SUBSTITUTE(G686,"kW",""))=0,'IESO Reported Results'!M686*'NTG Ratio References'!$G$8,0),IF(D686="SAVE ON ENERGY ENERGY MANAGER PROGRAM",IF(VALUE(SUBSTITUTE(G686,"kW",""))=0,'IESO Reported Results'!M686*'NTG Ratio References'!$G$7,0),0))</f>
        <v>0</v>
      </c>
      <c r="L686" s="10">
        <f t="shared" si="44"/>
        <v>1.47</v>
      </c>
      <c r="M686" s="11">
        <f t="shared" si="45"/>
        <v>6771</v>
      </c>
      <c r="N686" s="15">
        <f>IFERROR(VLOOKUP(J686&amp;D686,'NTG Ratio References'!A:F,4,0),1)</f>
        <v>0.81599999999999995</v>
      </c>
      <c r="O686" s="15">
        <f>IFERROR(VLOOKUP(J686&amp;D686,'NTG Ratio References'!A:F,5,0),1)</f>
        <v>0.84</v>
      </c>
      <c r="P686" s="97">
        <f t="shared" si="46"/>
        <v>1.1995199999999999</v>
      </c>
      <c r="Q686" s="97">
        <f t="shared" si="47"/>
        <v>5687.6399999999994</v>
      </c>
    </row>
    <row r="687" spans="1:17">
      <c r="A687" s="96" t="s">
        <v>1409</v>
      </c>
      <c r="B687" s="96" t="s">
        <v>8</v>
      </c>
      <c r="C687" s="111" t="s">
        <v>1661</v>
      </c>
      <c r="D687" s="96" t="s">
        <v>55</v>
      </c>
      <c r="E687" s="111" t="s">
        <v>25</v>
      </c>
      <c r="F687" s="114">
        <v>2000</v>
      </c>
      <c r="G687" s="96" t="s">
        <v>11</v>
      </c>
      <c r="H687" s="96" t="s">
        <v>1410</v>
      </c>
      <c r="I687" s="96" t="s">
        <v>12</v>
      </c>
      <c r="J687" s="116">
        <v>2019</v>
      </c>
      <c r="K687" s="11">
        <f>IF(D687="SAVE ON ENERGY RETROFIT PROGRAM",IF(VALUE(SUBSTITUTE(G687,"kW",""))=0,'IESO Reported Results'!M687*'NTG Ratio References'!$G$8,0),IF(D687="SAVE ON ENERGY ENERGY MANAGER PROGRAM",IF(VALUE(SUBSTITUTE(G687,"kW",""))=0,'IESO Reported Results'!M687*'NTG Ratio References'!$G$7,0),0))</f>
        <v>0</v>
      </c>
      <c r="L687" s="10">
        <f t="shared" si="44"/>
        <v>1.25</v>
      </c>
      <c r="M687" s="11">
        <f t="shared" si="45"/>
        <v>5733</v>
      </c>
      <c r="N687" s="15">
        <f>IFERROR(VLOOKUP(J687&amp;D687,'NTG Ratio References'!A:F,4,0),1)</f>
        <v>0.84</v>
      </c>
      <c r="O687" s="15">
        <f>IFERROR(VLOOKUP(J687&amp;D687,'NTG Ratio References'!A:F,5,0),1)</f>
        <v>0.81599999999999995</v>
      </c>
      <c r="P687" s="97">
        <f t="shared" si="46"/>
        <v>1.05</v>
      </c>
      <c r="Q687" s="97">
        <f t="shared" si="47"/>
        <v>4678.1279999999997</v>
      </c>
    </row>
    <row r="688" spans="1:17">
      <c r="A688" s="96" t="s">
        <v>1411</v>
      </c>
      <c r="B688" s="96" t="s">
        <v>8</v>
      </c>
      <c r="C688" s="111" t="s">
        <v>1661</v>
      </c>
      <c r="D688" s="96" t="s">
        <v>55</v>
      </c>
      <c r="E688" s="111" t="s">
        <v>76</v>
      </c>
      <c r="F688" s="114">
        <v>4920</v>
      </c>
      <c r="G688" s="96" t="s">
        <v>290</v>
      </c>
      <c r="H688" s="96" t="s">
        <v>1412</v>
      </c>
      <c r="I688" s="96" t="s">
        <v>12</v>
      </c>
      <c r="J688" s="116">
        <v>2019</v>
      </c>
      <c r="K688" s="11">
        <f>IF(D688="SAVE ON ENERGY RETROFIT PROGRAM",IF(VALUE(SUBSTITUTE(G688,"kW",""))=0,'IESO Reported Results'!M688*'NTG Ratio References'!$G$8,0),IF(D688="SAVE ON ENERGY ENERGY MANAGER PROGRAM",IF(VALUE(SUBSTITUTE(G688,"kW",""))=0,'IESO Reported Results'!M688*'NTG Ratio References'!$G$7,0),0))</f>
        <v>0</v>
      </c>
      <c r="L688" s="10">
        <f t="shared" si="44"/>
        <v>12.3</v>
      </c>
      <c r="M688" s="11">
        <f t="shared" si="45"/>
        <v>76938</v>
      </c>
      <c r="N688" s="15">
        <f>IFERROR(VLOOKUP(J688&amp;D688,'NTG Ratio References'!A:F,4,0),1)</f>
        <v>0.84</v>
      </c>
      <c r="O688" s="15">
        <f>IFERROR(VLOOKUP(J688&amp;D688,'NTG Ratio References'!A:F,5,0),1)</f>
        <v>0.81599999999999995</v>
      </c>
      <c r="P688" s="97">
        <f t="shared" si="46"/>
        <v>10.332000000000001</v>
      </c>
      <c r="Q688" s="97">
        <f t="shared" si="47"/>
        <v>62781.407999999996</v>
      </c>
    </row>
    <row r="689" spans="1:17">
      <c r="A689" s="96" t="s">
        <v>1413</v>
      </c>
      <c r="B689" s="96" t="s">
        <v>8</v>
      </c>
      <c r="C689" s="111" t="s">
        <v>1661</v>
      </c>
      <c r="D689" s="96" t="s">
        <v>55</v>
      </c>
      <c r="E689" s="111" t="s">
        <v>25</v>
      </c>
      <c r="F689" s="114">
        <v>240</v>
      </c>
      <c r="G689" s="96" t="s">
        <v>218</v>
      </c>
      <c r="H689" s="96" t="s">
        <v>1414</v>
      </c>
      <c r="I689" s="96" t="s">
        <v>12</v>
      </c>
      <c r="J689" s="116">
        <v>2019</v>
      </c>
      <c r="K689" s="11">
        <f>IF(D689="SAVE ON ENERGY RETROFIT PROGRAM",IF(VALUE(SUBSTITUTE(G689,"kW",""))=0,'IESO Reported Results'!M689*'NTG Ratio References'!$G$8,0),IF(D689="SAVE ON ENERGY ENERGY MANAGER PROGRAM",IF(VALUE(SUBSTITUTE(G689,"kW",""))=0,'IESO Reported Results'!M689*'NTG Ratio References'!$G$7,0),0))</f>
        <v>0</v>
      </c>
      <c r="L689" s="10">
        <f t="shared" si="44"/>
        <v>0.6</v>
      </c>
      <c r="M689" s="11">
        <f t="shared" si="45"/>
        <v>2616</v>
      </c>
      <c r="N689" s="15">
        <f>IFERROR(VLOOKUP(J689&amp;D689,'NTG Ratio References'!A:F,4,0),1)</f>
        <v>0.84</v>
      </c>
      <c r="O689" s="15">
        <f>IFERROR(VLOOKUP(J689&amp;D689,'NTG Ratio References'!A:F,5,0),1)</f>
        <v>0.81599999999999995</v>
      </c>
      <c r="P689" s="97">
        <f t="shared" si="46"/>
        <v>0.504</v>
      </c>
      <c r="Q689" s="97">
        <f t="shared" si="47"/>
        <v>2134.6559999999999</v>
      </c>
    </row>
    <row r="690" spans="1:17">
      <c r="A690" s="96" t="s">
        <v>1415</v>
      </c>
      <c r="B690" s="96" t="s">
        <v>8</v>
      </c>
      <c r="C690" s="111" t="s">
        <v>1663</v>
      </c>
      <c r="D690" s="96" t="s">
        <v>55</v>
      </c>
      <c r="E690" s="111" t="s">
        <v>25</v>
      </c>
      <c r="F690" s="114">
        <v>20395</v>
      </c>
      <c r="G690" s="96" t="s">
        <v>1416</v>
      </c>
      <c r="H690" s="96" t="s">
        <v>1417</v>
      </c>
      <c r="I690" s="96" t="s">
        <v>12</v>
      </c>
      <c r="J690" s="116">
        <v>2019</v>
      </c>
      <c r="K690" s="11">
        <f>IF(D690="SAVE ON ENERGY RETROFIT PROGRAM",IF(VALUE(SUBSTITUTE(G690,"kW",""))=0,'IESO Reported Results'!M690*'NTG Ratio References'!$G$8,0),IF(D690="SAVE ON ENERGY ENERGY MANAGER PROGRAM",IF(VALUE(SUBSTITUTE(G690,"kW",""))=0,'IESO Reported Results'!M690*'NTG Ratio References'!$G$7,0),0))</f>
        <v>0</v>
      </c>
      <c r="L690" s="10">
        <f t="shared" si="44"/>
        <v>47.81</v>
      </c>
      <c r="M690" s="11">
        <f t="shared" si="45"/>
        <v>198897</v>
      </c>
      <c r="N690" s="15">
        <f>IFERROR(VLOOKUP(J690&amp;D690,'NTG Ratio References'!A:F,4,0),1)</f>
        <v>0.84</v>
      </c>
      <c r="O690" s="15">
        <f>IFERROR(VLOOKUP(J690&amp;D690,'NTG Ratio References'!A:F,5,0),1)</f>
        <v>0.81599999999999995</v>
      </c>
      <c r="P690" s="97">
        <f t="shared" si="46"/>
        <v>40.160400000000003</v>
      </c>
      <c r="Q690" s="97">
        <f t="shared" si="47"/>
        <v>162299.95199999999</v>
      </c>
    </row>
    <row r="691" spans="1:17">
      <c r="A691" s="96" t="s">
        <v>1418</v>
      </c>
      <c r="B691" s="96" t="s">
        <v>8</v>
      </c>
      <c r="C691" s="111" t="s">
        <v>1661</v>
      </c>
      <c r="D691" s="96" t="s">
        <v>55</v>
      </c>
      <c r="E691" s="111" t="s">
        <v>76</v>
      </c>
      <c r="F691" s="114">
        <v>600</v>
      </c>
      <c r="G691" s="96" t="s">
        <v>17</v>
      </c>
      <c r="H691" s="96" t="s">
        <v>1419</v>
      </c>
      <c r="I691" s="96" t="s">
        <v>12</v>
      </c>
      <c r="J691" s="116">
        <v>2019</v>
      </c>
      <c r="K691" s="11">
        <f>IF(D691="SAVE ON ENERGY RETROFIT PROGRAM",IF(VALUE(SUBSTITUTE(G691,"kW",""))=0,'IESO Reported Results'!M691*'NTG Ratio References'!$G$8,0),IF(D691="SAVE ON ENERGY ENERGY MANAGER PROGRAM",IF(VALUE(SUBSTITUTE(G691,"kW",""))=0,'IESO Reported Results'!M691*'NTG Ratio References'!$G$7,0),0))</f>
        <v>1.1111274302839653</v>
      </c>
      <c r="L691" s="10">
        <f t="shared" si="44"/>
        <v>1.1111274302839653</v>
      </c>
      <c r="M691" s="11">
        <f t="shared" si="45"/>
        <v>6673</v>
      </c>
      <c r="N691" s="15">
        <f>IFERROR(VLOOKUP(J691&amp;D691,'NTG Ratio References'!A:F,4,0),1)</f>
        <v>0.84</v>
      </c>
      <c r="O691" s="15">
        <f>IFERROR(VLOOKUP(J691&amp;D691,'NTG Ratio References'!A:F,5,0),1)</f>
        <v>0.81599999999999995</v>
      </c>
      <c r="P691" s="97">
        <f t="shared" si="46"/>
        <v>0.93334704143853087</v>
      </c>
      <c r="Q691" s="97">
        <f t="shared" si="47"/>
        <v>5445.1679999999997</v>
      </c>
    </row>
    <row r="692" spans="1:17">
      <c r="A692" s="96" t="s">
        <v>1420</v>
      </c>
      <c r="B692" s="96" t="s">
        <v>8</v>
      </c>
      <c r="C692" s="111" t="s">
        <v>1661</v>
      </c>
      <c r="D692" s="96" t="s">
        <v>55</v>
      </c>
      <c r="E692" s="111" t="s">
        <v>25</v>
      </c>
      <c r="F692" s="114">
        <v>440</v>
      </c>
      <c r="G692" s="96" t="s">
        <v>17</v>
      </c>
      <c r="H692" s="96" t="s">
        <v>219</v>
      </c>
      <c r="I692" s="96" t="s">
        <v>12</v>
      </c>
      <c r="J692" s="116">
        <v>2019</v>
      </c>
      <c r="K692" s="11">
        <f>IF(D692="SAVE ON ENERGY RETROFIT PROGRAM",IF(VALUE(SUBSTITUTE(G692,"kW",""))=0,'IESO Reported Results'!M692*'NTG Ratio References'!$G$8,0),IF(D692="SAVE ON ENERGY ENERGY MANAGER PROGRAM",IF(VALUE(SUBSTITUTE(G692,"kW",""))=0,'IESO Reported Results'!M692*'NTG Ratio References'!$G$7,0),0))</f>
        <v>0.81124124686699828</v>
      </c>
      <c r="L692" s="10">
        <f t="shared" si="44"/>
        <v>0.81124124686699828</v>
      </c>
      <c r="M692" s="11">
        <f t="shared" si="45"/>
        <v>4872</v>
      </c>
      <c r="N692" s="15">
        <f>IFERROR(VLOOKUP(J692&amp;D692,'NTG Ratio References'!A:F,4,0),1)</f>
        <v>0.84</v>
      </c>
      <c r="O692" s="15">
        <f>IFERROR(VLOOKUP(J692&amp;D692,'NTG Ratio References'!A:F,5,0),1)</f>
        <v>0.81599999999999995</v>
      </c>
      <c r="P692" s="97">
        <f t="shared" si="46"/>
        <v>0.68144264736827853</v>
      </c>
      <c r="Q692" s="97">
        <f t="shared" si="47"/>
        <v>3975.5519999999997</v>
      </c>
    </row>
    <row r="693" spans="1:17">
      <c r="A693" s="96" t="s">
        <v>1421</v>
      </c>
      <c r="B693" s="96" t="s">
        <v>8</v>
      </c>
      <c r="C693" s="111" t="s">
        <v>1661</v>
      </c>
      <c r="D693" s="96" t="s">
        <v>55</v>
      </c>
      <c r="E693" s="111" t="s">
        <v>25</v>
      </c>
      <c r="F693" s="114">
        <v>930</v>
      </c>
      <c r="G693" s="96" t="s">
        <v>17</v>
      </c>
      <c r="H693" s="96" t="s">
        <v>1422</v>
      </c>
      <c r="I693" s="96" t="s">
        <v>12</v>
      </c>
      <c r="J693" s="116">
        <v>2019</v>
      </c>
      <c r="K693" s="11">
        <f>IF(D693="SAVE ON ENERGY RETROFIT PROGRAM",IF(VALUE(SUBSTITUTE(G693,"kW",""))=0,'IESO Reported Results'!M693*'NTG Ratio References'!$G$8,0),IF(D693="SAVE ON ENERGY ENERGY MANAGER PROGRAM",IF(VALUE(SUBSTITUTE(G693,"kW",""))=0,'IESO Reported Results'!M693*'NTG Ratio References'!$G$7,0),0))</f>
        <v>1.7195583654342141</v>
      </c>
      <c r="L693" s="10">
        <f t="shared" si="44"/>
        <v>1.7195583654342141</v>
      </c>
      <c r="M693" s="11">
        <f t="shared" si="45"/>
        <v>10327</v>
      </c>
      <c r="N693" s="15">
        <f>IFERROR(VLOOKUP(J693&amp;D693,'NTG Ratio References'!A:F,4,0),1)</f>
        <v>0.84</v>
      </c>
      <c r="O693" s="15">
        <f>IFERROR(VLOOKUP(J693&amp;D693,'NTG Ratio References'!A:F,5,0),1)</f>
        <v>0.81599999999999995</v>
      </c>
      <c r="P693" s="97">
        <f t="shared" si="46"/>
        <v>1.4444290269647397</v>
      </c>
      <c r="Q693" s="97">
        <f t="shared" si="47"/>
        <v>8426.8320000000003</v>
      </c>
    </row>
    <row r="694" spans="1:17">
      <c r="A694" s="96" t="s">
        <v>1423</v>
      </c>
      <c r="B694" s="96" t="s">
        <v>8</v>
      </c>
      <c r="C694" s="111" t="s">
        <v>1661</v>
      </c>
      <c r="D694" s="96" t="s">
        <v>55</v>
      </c>
      <c r="E694" s="111" t="s">
        <v>76</v>
      </c>
      <c r="F694" s="114">
        <v>18022.400000000001</v>
      </c>
      <c r="G694" s="96" t="s">
        <v>1424</v>
      </c>
      <c r="H694" s="96" t="s">
        <v>1425</v>
      </c>
      <c r="I694" s="96" t="s">
        <v>12</v>
      </c>
      <c r="J694" s="116">
        <v>2019</v>
      </c>
      <c r="K694" s="11">
        <f>IF(D694="SAVE ON ENERGY RETROFIT PROGRAM",IF(VALUE(SUBSTITUTE(G694,"kW",""))=0,'IESO Reported Results'!M694*'NTG Ratio References'!$G$8,0),IF(D694="SAVE ON ENERGY ENERGY MANAGER PROGRAM",IF(VALUE(SUBSTITUTE(G694,"kW",""))=0,'IESO Reported Results'!M694*'NTG Ratio References'!$G$7,0),0))</f>
        <v>0</v>
      </c>
      <c r="L694" s="10">
        <f t="shared" si="44"/>
        <v>40.96</v>
      </c>
      <c r="M694" s="11">
        <f t="shared" si="45"/>
        <v>175895</v>
      </c>
      <c r="N694" s="15">
        <f>IFERROR(VLOOKUP(J694&amp;D694,'NTG Ratio References'!A:F,4,0),1)</f>
        <v>0.84</v>
      </c>
      <c r="O694" s="15">
        <f>IFERROR(VLOOKUP(J694&amp;D694,'NTG Ratio References'!A:F,5,0),1)</f>
        <v>0.81599999999999995</v>
      </c>
      <c r="P694" s="97">
        <f t="shared" si="46"/>
        <v>34.406399999999998</v>
      </c>
      <c r="Q694" s="97">
        <f t="shared" si="47"/>
        <v>143530.31999999998</v>
      </c>
    </row>
    <row r="695" spans="1:17">
      <c r="A695" s="96" t="s">
        <v>1426</v>
      </c>
      <c r="B695" s="96" t="s">
        <v>8</v>
      </c>
      <c r="C695" s="111" t="s">
        <v>1661</v>
      </c>
      <c r="D695" s="96" t="s">
        <v>55</v>
      </c>
      <c r="E695" s="111" t="s">
        <v>277</v>
      </c>
      <c r="F695" s="114">
        <v>375</v>
      </c>
      <c r="G695" s="96" t="s">
        <v>17</v>
      </c>
      <c r="H695" s="96" t="s">
        <v>214</v>
      </c>
      <c r="I695" s="96" t="s">
        <v>12</v>
      </c>
      <c r="J695" s="116">
        <v>2021</v>
      </c>
      <c r="K695" s="11">
        <f>IF(D695="SAVE ON ENERGY RETROFIT PROGRAM",IF(VALUE(SUBSTITUTE(G695,"kW",""))=0,'IESO Reported Results'!M695*'NTG Ratio References'!$G$8,0),IF(D695="SAVE ON ENERGY ENERGY MANAGER PROGRAM",IF(VALUE(SUBSTITUTE(G695,"kW",""))=0,'IESO Reported Results'!M695*'NTG Ratio References'!$G$7,0),0))</f>
        <v>0.69934590247155026</v>
      </c>
      <c r="L695" s="10">
        <f t="shared" si="44"/>
        <v>0.69934590247155026</v>
      </c>
      <c r="M695" s="11">
        <f t="shared" si="45"/>
        <v>4200</v>
      </c>
      <c r="N695" s="15">
        <f>IFERROR(VLOOKUP(J695&amp;D695,'NTG Ratio References'!A:F,4,0),1)</f>
        <v>0.81599999999999995</v>
      </c>
      <c r="O695" s="15">
        <f>IFERROR(VLOOKUP(J695&amp;D695,'NTG Ratio References'!A:F,5,0),1)</f>
        <v>0.84</v>
      </c>
      <c r="P695" s="97">
        <f t="shared" si="46"/>
        <v>0.57066625641678492</v>
      </c>
      <c r="Q695" s="97">
        <f t="shared" si="47"/>
        <v>3528</v>
      </c>
    </row>
    <row r="696" spans="1:17">
      <c r="A696" s="96" t="s">
        <v>1427</v>
      </c>
      <c r="B696" s="96" t="s">
        <v>8</v>
      </c>
      <c r="C696" s="111" t="s">
        <v>1662</v>
      </c>
      <c r="D696" s="96" t="s">
        <v>55</v>
      </c>
      <c r="E696" s="111" t="s">
        <v>25</v>
      </c>
      <c r="F696" s="114">
        <v>33207</v>
      </c>
      <c r="G696" s="96" t="s">
        <v>1428</v>
      </c>
      <c r="H696" s="96" t="s">
        <v>1429</v>
      </c>
      <c r="I696" s="96" t="s">
        <v>12</v>
      </c>
      <c r="J696" s="116">
        <v>2019</v>
      </c>
      <c r="K696" s="11">
        <f>IF(D696="SAVE ON ENERGY RETROFIT PROGRAM",IF(VALUE(SUBSTITUTE(G696,"kW",""))=0,'IESO Reported Results'!M696*'NTG Ratio References'!$G$8,0),IF(D696="SAVE ON ENERGY ENERGY MANAGER PROGRAM",IF(VALUE(SUBSTITUTE(G696,"kW",""))=0,'IESO Reported Results'!M696*'NTG Ratio References'!$G$7,0),0))</f>
        <v>0</v>
      </c>
      <c r="L696" s="10">
        <f t="shared" si="44"/>
        <v>46.56</v>
      </c>
      <c r="M696" s="11">
        <f t="shared" si="45"/>
        <v>225496</v>
      </c>
      <c r="N696" s="15">
        <f>IFERROR(VLOOKUP(J696&amp;D696,'NTG Ratio References'!A:F,4,0),1)</f>
        <v>0.84</v>
      </c>
      <c r="O696" s="15">
        <f>IFERROR(VLOOKUP(J696&amp;D696,'NTG Ratio References'!A:F,5,0),1)</f>
        <v>0.81599999999999995</v>
      </c>
      <c r="P696" s="97">
        <f t="shared" si="46"/>
        <v>39.110399999999998</v>
      </c>
      <c r="Q696" s="97">
        <f t="shared" si="47"/>
        <v>184004.73599999998</v>
      </c>
    </row>
    <row r="697" spans="1:17">
      <c r="A697" s="96" t="s">
        <v>1430</v>
      </c>
      <c r="B697" s="96" t="s">
        <v>8</v>
      </c>
      <c r="C697" s="111" t="s">
        <v>1661</v>
      </c>
      <c r="D697" s="96" t="s">
        <v>55</v>
      </c>
      <c r="E697" s="111" t="s">
        <v>25</v>
      </c>
      <c r="F697" s="114">
        <v>190</v>
      </c>
      <c r="G697" s="96" t="s">
        <v>1041</v>
      </c>
      <c r="H697" s="96" t="s">
        <v>1431</v>
      </c>
      <c r="I697" s="96" t="s">
        <v>12</v>
      </c>
      <c r="J697" s="116">
        <v>2019</v>
      </c>
      <c r="K697" s="11">
        <f>IF(D697="SAVE ON ENERGY RETROFIT PROGRAM",IF(VALUE(SUBSTITUTE(G697,"kW",""))=0,'IESO Reported Results'!M697*'NTG Ratio References'!$G$8,0),IF(D697="SAVE ON ENERGY ENERGY MANAGER PROGRAM",IF(VALUE(SUBSTITUTE(G697,"kW",""))=0,'IESO Reported Results'!M697*'NTG Ratio References'!$G$7,0),0))</f>
        <v>0</v>
      </c>
      <c r="L697" s="10">
        <f t="shared" si="44"/>
        <v>0.12</v>
      </c>
      <c r="M697" s="11">
        <f t="shared" si="45"/>
        <v>537</v>
      </c>
      <c r="N697" s="15">
        <f>IFERROR(VLOOKUP(J697&amp;D697,'NTG Ratio References'!A:F,4,0),1)</f>
        <v>0.84</v>
      </c>
      <c r="O697" s="15">
        <f>IFERROR(VLOOKUP(J697&amp;D697,'NTG Ratio References'!A:F,5,0),1)</f>
        <v>0.81599999999999995</v>
      </c>
      <c r="P697" s="97">
        <f t="shared" si="46"/>
        <v>0.10079999999999999</v>
      </c>
      <c r="Q697" s="97">
        <f t="shared" si="47"/>
        <v>438.19199999999995</v>
      </c>
    </row>
    <row r="698" spans="1:17">
      <c r="A698" s="96" t="s">
        <v>1432</v>
      </c>
      <c r="B698" s="96" t="s">
        <v>8</v>
      </c>
      <c r="C698" s="111" t="s">
        <v>1663</v>
      </c>
      <c r="D698" s="96" t="s">
        <v>55</v>
      </c>
      <c r="E698" s="111" t="s">
        <v>277</v>
      </c>
      <c r="F698" s="114">
        <v>10464</v>
      </c>
      <c r="G698" s="96" t="s">
        <v>1433</v>
      </c>
      <c r="H698" s="96" t="s">
        <v>1434</v>
      </c>
      <c r="I698" s="96" t="s">
        <v>12</v>
      </c>
      <c r="J698" s="116">
        <v>2021</v>
      </c>
      <c r="K698" s="11">
        <f>IF(D698="SAVE ON ENERGY RETROFIT PROGRAM",IF(VALUE(SUBSTITUTE(G698,"kW",""))=0,'IESO Reported Results'!M698*'NTG Ratio References'!$G$8,0),IF(D698="SAVE ON ENERGY ENERGY MANAGER PROGRAM",IF(VALUE(SUBSTITUTE(G698,"kW",""))=0,'IESO Reported Results'!M698*'NTG Ratio References'!$G$7,0),0))</f>
        <v>0</v>
      </c>
      <c r="L698" s="10">
        <f t="shared" si="44"/>
        <v>26.16</v>
      </c>
      <c r="M698" s="11">
        <f t="shared" si="45"/>
        <v>120179</v>
      </c>
      <c r="N698" s="15">
        <f>IFERROR(VLOOKUP(J698&amp;D698,'NTG Ratio References'!A:F,4,0),1)</f>
        <v>0.81599999999999995</v>
      </c>
      <c r="O698" s="15">
        <f>IFERROR(VLOOKUP(J698&amp;D698,'NTG Ratio References'!A:F,5,0),1)</f>
        <v>0.84</v>
      </c>
      <c r="P698" s="97">
        <f t="shared" si="46"/>
        <v>21.34656</v>
      </c>
      <c r="Q698" s="97">
        <f t="shared" si="47"/>
        <v>100950.36</v>
      </c>
    </row>
    <row r="699" spans="1:17">
      <c r="A699" s="96" t="s">
        <v>1435</v>
      </c>
      <c r="B699" s="96" t="s">
        <v>8</v>
      </c>
      <c r="C699" s="111" t="s">
        <v>1663</v>
      </c>
      <c r="D699" s="96" t="s">
        <v>55</v>
      </c>
      <c r="E699" s="111" t="s">
        <v>277</v>
      </c>
      <c r="F699" s="114">
        <v>16058.5</v>
      </c>
      <c r="G699" s="96" t="s">
        <v>1271</v>
      </c>
      <c r="H699" s="96" t="s">
        <v>1436</v>
      </c>
      <c r="I699" s="96" t="s">
        <v>12</v>
      </c>
      <c r="J699" s="116">
        <v>2021</v>
      </c>
      <c r="K699" s="11">
        <f>IF(D699="SAVE ON ENERGY RETROFIT PROGRAM",IF(VALUE(SUBSTITUTE(G699,"kW",""))=0,'IESO Reported Results'!M699*'NTG Ratio References'!$G$8,0),IF(D699="SAVE ON ENERGY ENERGY MANAGER PROGRAM",IF(VALUE(SUBSTITUTE(G699,"kW",""))=0,'IESO Reported Results'!M699*'NTG Ratio References'!$G$7,0),0))</f>
        <v>0</v>
      </c>
      <c r="L699" s="10">
        <f t="shared" si="44"/>
        <v>38</v>
      </c>
      <c r="M699" s="11">
        <f t="shared" si="45"/>
        <v>191984</v>
      </c>
      <c r="N699" s="15">
        <f>IFERROR(VLOOKUP(J699&amp;D699,'NTG Ratio References'!A:F,4,0),1)</f>
        <v>0.81599999999999995</v>
      </c>
      <c r="O699" s="15">
        <f>IFERROR(VLOOKUP(J699&amp;D699,'NTG Ratio References'!A:F,5,0),1)</f>
        <v>0.84</v>
      </c>
      <c r="P699" s="97">
        <f t="shared" si="46"/>
        <v>31.007999999999999</v>
      </c>
      <c r="Q699" s="97">
        <f t="shared" si="47"/>
        <v>161266.56</v>
      </c>
    </row>
    <row r="700" spans="1:17">
      <c r="A700" s="96" t="s">
        <v>1437</v>
      </c>
      <c r="B700" s="96" t="s">
        <v>8</v>
      </c>
      <c r="C700" s="111" t="s">
        <v>1661</v>
      </c>
      <c r="D700" s="96" t="s">
        <v>55</v>
      </c>
      <c r="E700" s="111" t="s">
        <v>76</v>
      </c>
      <c r="F700" s="114">
        <v>20161.3</v>
      </c>
      <c r="G700" s="96" t="s">
        <v>1438</v>
      </c>
      <c r="H700" s="96" t="s">
        <v>1439</v>
      </c>
      <c r="I700" s="96" t="s">
        <v>12</v>
      </c>
      <c r="J700" s="116">
        <v>2019</v>
      </c>
      <c r="K700" s="11">
        <f>IF(D700="SAVE ON ENERGY RETROFIT PROGRAM",IF(VALUE(SUBSTITUTE(G700,"kW",""))=0,'IESO Reported Results'!M700*'NTG Ratio References'!$G$8,0),IF(D700="SAVE ON ENERGY ENERGY MANAGER PROGRAM",IF(VALUE(SUBSTITUTE(G700,"kW",""))=0,'IESO Reported Results'!M700*'NTG Ratio References'!$G$7,0),0))</f>
        <v>0</v>
      </c>
      <c r="L700" s="10">
        <f t="shared" si="44"/>
        <v>20.14</v>
      </c>
      <c r="M700" s="11">
        <f t="shared" si="45"/>
        <v>176543</v>
      </c>
      <c r="N700" s="15">
        <f>IFERROR(VLOOKUP(J700&amp;D700,'NTG Ratio References'!A:F,4,0),1)</f>
        <v>0.84</v>
      </c>
      <c r="O700" s="15">
        <f>IFERROR(VLOOKUP(J700&amp;D700,'NTG Ratio References'!A:F,5,0),1)</f>
        <v>0.81599999999999995</v>
      </c>
      <c r="P700" s="97">
        <f t="shared" si="46"/>
        <v>16.9176</v>
      </c>
      <c r="Q700" s="97">
        <f t="shared" si="47"/>
        <v>144059.08799999999</v>
      </c>
    </row>
    <row r="701" spans="1:17">
      <c r="A701" s="96" t="s">
        <v>1440</v>
      </c>
      <c r="B701" s="96" t="s">
        <v>8</v>
      </c>
      <c r="C701" s="111" t="s">
        <v>1663</v>
      </c>
      <c r="D701" s="96" t="s">
        <v>55</v>
      </c>
      <c r="E701" s="111" t="s">
        <v>25</v>
      </c>
      <c r="F701" s="114">
        <v>19240</v>
      </c>
      <c r="G701" s="96" t="s">
        <v>1441</v>
      </c>
      <c r="H701" s="96" t="s">
        <v>1442</v>
      </c>
      <c r="I701" s="96" t="s">
        <v>12</v>
      </c>
      <c r="J701" s="116">
        <v>2019</v>
      </c>
      <c r="K701" s="11">
        <f>IF(D701="SAVE ON ENERGY RETROFIT PROGRAM",IF(VALUE(SUBSTITUTE(G701,"kW",""))=0,'IESO Reported Results'!M701*'NTG Ratio References'!$G$8,0),IF(D701="SAVE ON ENERGY ENERGY MANAGER PROGRAM",IF(VALUE(SUBSTITUTE(G701,"kW",""))=0,'IESO Reported Results'!M701*'NTG Ratio References'!$G$7,0),0))</f>
        <v>0</v>
      </c>
      <c r="L701" s="10">
        <f t="shared" si="44"/>
        <v>48.1</v>
      </c>
      <c r="M701" s="11">
        <f t="shared" si="45"/>
        <v>322517</v>
      </c>
      <c r="N701" s="15">
        <f>IFERROR(VLOOKUP(J701&amp;D701,'NTG Ratio References'!A:F,4,0),1)</f>
        <v>0.84</v>
      </c>
      <c r="O701" s="15">
        <f>IFERROR(VLOOKUP(J701&amp;D701,'NTG Ratio References'!A:F,5,0),1)</f>
        <v>0.81599999999999995</v>
      </c>
      <c r="P701" s="97">
        <f t="shared" si="46"/>
        <v>40.403999999999996</v>
      </c>
      <c r="Q701" s="97">
        <f t="shared" si="47"/>
        <v>263173.87199999997</v>
      </c>
    </row>
    <row r="702" spans="1:17">
      <c r="A702" s="96" t="s">
        <v>1443</v>
      </c>
      <c r="B702" s="96" t="s">
        <v>8</v>
      </c>
      <c r="C702" s="111" t="s">
        <v>1661</v>
      </c>
      <c r="D702" s="96" t="s">
        <v>55</v>
      </c>
      <c r="E702" s="111" t="s">
        <v>25</v>
      </c>
      <c r="F702" s="114">
        <v>338</v>
      </c>
      <c r="G702" s="96" t="s">
        <v>1173</v>
      </c>
      <c r="H702" s="96" t="s">
        <v>1444</v>
      </c>
      <c r="I702" s="96" t="s">
        <v>12</v>
      </c>
      <c r="J702" s="116">
        <v>2019</v>
      </c>
      <c r="K702" s="11">
        <f>IF(D702="SAVE ON ENERGY RETROFIT PROGRAM",IF(VALUE(SUBSTITUTE(G702,"kW",""))=0,'IESO Reported Results'!M702*'NTG Ratio References'!$G$8,0),IF(D702="SAVE ON ENERGY ENERGY MANAGER PROGRAM",IF(VALUE(SUBSTITUTE(G702,"kW",""))=0,'IESO Reported Results'!M702*'NTG Ratio References'!$G$7,0),0))</f>
        <v>0</v>
      </c>
      <c r="L702" s="10">
        <f t="shared" si="44"/>
        <v>0.53</v>
      </c>
      <c r="M702" s="11">
        <f t="shared" si="45"/>
        <v>2423</v>
      </c>
      <c r="N702" s="15">
        <f>IFERROR(VLOOKUP(J702&amp;D702,'NTG Ratio References'!A:F,4,0),1)</f>
        <v>0.84</v>
      </c>
      <c r="O702" s="15">
        <f>IFERROR(VLOOKUP(J702&amp;D702,'NTG Ratio References'!A:F,5,0),1)</f>
        <v>0.81599999999999995</v>
      </c>
      <c r="P702" s="97">
        <f t="shared" si="46"/>
        <v>0.44519999999999998</v>
      </c>
      <c r="Q702" s="97">
        <f t="shared" si="47"/>
        <v>1977.1679999999999</v>
      </c>
    </row>
    <row r="703" spans="1:17">
      <c r="A703" s="96" t="s">
        <v>1445</v>
      </c>
      <c r="B703" s="96" t="s">
        <v>8</v>
      </c>
      <c r="C703" s="111" t="s">
        <v>1661</v>
      </c>
      <c r="D703" s="96" t="s">
        <v>55</v>
      </c>
      <c r="E703" s="111" t="s">
        <v>25</v>
      </c>
      <c r="F703" s="114">
        <v>750</v>
      </c>
      <c r="G703" s="96" t="s">
        <v>17</v>
      </c>
      <c r="H703" s="96" t="s">
        <v>1446</v>
      </c>
      <c r="I703" s="96" t="s">
        <v>12</v>
      </c>
      <c r="J703" s="116">
        <v>2019</v>
      </c>
      <c r="K703" s="11">
        <f>IF(D703="SAVE ON ENERGY RETROFIT PROGRAM",IF(VALUE(SUBSTITUTE(G703,"kW",""))=0,'IESO Reported Results'!M703*'NTG Ratio References'!$G$8,0),IF(D703="SAVE ON ENERGY ENERGY MANAGER PROGRAM",IF(VALUE(SUBSTITUTE(G703,"kW",""))=0,'IESO Reported Results'!M703*'NTG Ratio References'!$G$7,0),0))</f>
        <v>1.4581362066531822</v>
      </c>
      <c r="L703" s="10">
        <f t="shared" si="44"/>
        <v>1.4581362066531822</v>
      </c>
      <c r="M703" s="11">
        <f t="shared" si="45"/>
        <v>8757</v>
      </c>
      <c r="N703" s="15">
        <f>IFERROR(VLOOKUP(J703&amp;D703,'NTG Ratio References'!A:F,4,0),1)</f>
        <v>0.84</v>
      </c>
      <c r="O703" s="15">
        <f>IFERROR(VLOOKUP(J703&amp;D703,'NTG Ratio References'!A:F,5,0),1)</f>
        <v>0.81599999999999995</v>
      </c>
      <c r="P703" s="97">
        <f t="shared" si="46"/>
        <v>1.2248344135886731</v>
      </c>
      <c r="Q703" s="97">
        <f t="shared" si="47"/>
        <v>7145.7119999999995</v>
      </c>
    </row>
    <row r="704" spans="1:17">
      <c r="A704" s="96" t="s">
        <v>1447</v>
      </c>
      <c r="B704" s="96" t="s">
        <v>8</v>
      </c>
      <c r="C704" s="111" t="s">
        <v>1661</v>
      </c>
      <c r="D704" s="96" t="s">
        <v>55</v>
      </c>
      <c r="E704" s="111" t="s">
        <v>76</v>
      </c>
      <c r="F704" s="114">
        <v>770</v>
      </c>
      <c r="G704" s="96" t="s">
        <v>17</v>
      </c>
      <c r="H704" s="96" t="s">
        <v>1448</v>
      </c>
      <c r="I704" s="96" t="s">
        <v>12</v>
      </c>
      <c r="J704" s="116">
        <v>2019</v>
      </c>
      <c r="K704" s="11">
        <f>IF(D704="SAVE ON ENERGY RETROFIT PROGRAM",IF(VALUE(SUBSTITUTE(G704,"kW",""))=0,'IESO Reported Results'!M704*'NTG Ratio References'!$G$8,0),IF(D704="SAVE ON ENERGY ENERGY MANAGER PROGRAM",IF(VALUE(SUBSTITUTE(G704,"kW",""))=0,'IESO Reported Results'!M704*'NTG Ratio References'!$G$7,0),0))</f>
        <v>1.4196721820172469</v>
      </c>
      <c r="L704" s="10">
        <f t="shared" si="44"/>
        <v>1.4196721820172469</v>
      </c>
      <c r="M704" s="11">
        <f t="shared" si="45"/>
        <v>8526</v>
      </c>
      <c r="N704" s="15">
        <f>IFERROR(VLOOKUP(J704&amp;D704,'NTG Ratio References'!A:F,4,0),1)</f>
        <v>0.84</v>
      </c>
      <c r="O704" s="15">
        <f>IFERROR(VLOOKUP(J704&amp;D704,'NTG Ratio References'!A:F,5,0),1)</f>
        <v>0.81599999999999995</v>
      </c>
      <c r="P704" s="97">
        <f t="shared" si="46"/>
        <v>1.1925246328944874</v>
      </c>
      <c r="Q704" s="97">
        <f t="shared" si="47"/>
        <v>6957.2159999999994</v>
      </c>
    </row>
    <row r="705" spans="1:17">
      <c r="A705" s="96" t="s">
        <v>1449</v>
      </c>
      <c r="B705" s="96" t="s">
        <v>8</v>
      </c>
      <c r="C705" s="111" t="s">
        <v>1662</v>
      </c>
      <c r="D705" s="96" t="s">
        <v>55</v>
      </c>
      <c r="E705" s="111" t="s">
        <v>25</v>
      </c>
      <c r="F705" s="114">
        <v>4407.68</v>
      </c>
      <c r="G705" s="96" t="s">
        <v>1450</v>
      </c>
      <c r="H705" s="96" t="s">
        <v>1451</v>
      </c>
      <c r="I705" s="96" t="s">
        <v>12</v>
      </c>
      <c r="J705" s="116">
        <v>2019</v>
      </c>
      <c r="K705" s="11">
        <f>IF(D705="SAVE ON ENERGY RETROFIT PROGRAM",IF(VALUE(SUBSTITUTE(G705,"kW",""))=0,'IESO Reported Results'!M705*'NTG Ratio References'!$G$8,0),IF(D705="SAVE ON ENERGY ENERGY MANAGER PROGRAM",IF(VALUE(SUBSTITUTE(G705,"kW",""))=0,'IESO Reported Results'!M705*'NTG Ratio References'!$G$7,0),0))</f>
        <v>0</v>
      </c>
      <c r="L705" s="10">
        <f t="shared" si="44"/>
        <v>11.9</v>
      </c>
      <c r="M705" s="11">
        <f t="shared" si="45"/>
        <v>76775</v>
      </c>
      <c r="N705" s="15">
        <f>IFERROR(VLOOKUP(J705&amp;D705,'NTG Ratio References'!A:F,4,0),1)</f>
        <v>0.84</v>
      </c>
      <c r="O705" s="15">
        <f>IFERROR(VLOOKUP(J705&amp;D705,'NTG Ratio References'!A:F,5,0),1)</f>
        <v>0.81599999999999995</v>
      </c>
      <c r="P705" s="97">
        <f t="shared" si="46"/>
        <v>9.9960000000000004</v>
      </c>
      <c r="Q705" s="97">
        <f t="shared" si="47"/>
        <v>62648.399999999994</v>
      </c>
    </row>
    <row r="706" spans="1:17">
      <c r="A706" s="96" t="s">
        <v>1452</v>
      </c>
      <c r="B706" s="96" t="s">
        <v>8</v>
      </c>
      <c r="C706" s="111" t="s">
        <v>1661</v>
      </c>
      <c r="D706" s="96" t="s">
        <v>55</v>
      </c>
      <c r="E706" s="111" t="s">
        <v>25</v>
      </c>
      <c r="F706" s="114">
        <v>1646.4</v>
      </c>
      <c r="G706" s="96" t="s">
        <v>1189</v>
      </c>
      <c r="H706" s="96" t="s">
        <v>1453</v>
      </c>
      <c r="I706" s="96" t="s">
        <v>12</v>
      </c>
      <c r="J706" s="116">
        <v>2019</v>
      </c>
      <c r="K706" s="11">
        <f>IF(D706="SAVE ON ENERGY RETROFIT PROGRAM",IF(VALUE(SUBSTITUTE(G706,"kW",""))=0,'IESO Reported Results'!M706*'NTG Ratio References'!$G$8,0),IF(D706="SAVE ON ENERGY ENERGY MANAGER PROGRAM",IF(VALUE(SUBSTITUTE(G706,"kW",""))=0,'IESO Reported Results'!M706*'NTG Ratio References'!$G$7,0),0))</f>
        <v>0</v>
      </c>
      <c r="L706" s="10">
        <f t="shared" si="44"/>
        <v>1.76</v>
      </c>
      <c r="M706" s="11">
        <f t="shared" si="45"/>
        <v>1573</v>
      </c>
      <c r="N706" s="15">
        <f>IFERROR(VLOOKUP(J706&amp;D706,'NTG Ratio References'!A:F,4,0),1)</f>
        <v>0.84</v>
      </c>
      <c r="O706" s="15">
        <f>IFERROR(VLOOKUP(J706&amp;D706,'NTG Ratio References'!A:F,5,0),1)</f>
        <v>0.81599999999999995</v>
      </c>
      <c r="P706" s="97">
        <f t="shared" si="46"/>
        <v>1.4783999999999999</v>
      </c>
      <c r="Q706" s="97">
        <f t="shared" si="47"/>
        <v>1283.568</v>
      </c>
    </row>
    <row r="707" spans="1:17">
      <c r="A707" s="96" t="s">
        <v>1454</v>
      </c>
      <c r="B707" s="96" t="s">
        <v>8</v>
      </c>
      <c r="C707" s="111" t="s">
        <v>1661</v>
      </c>
      <c r="D707" s="96" t="s">
        <v>55</v>
      </c>
      <c r="E707" s="111" t="s">
        <v>25</v>
      </c>
      <c r="F707" s="114">
        <v>1975</v>
      </c>
      <c r="G707" s="96" t="s">
        <v>17</v>
      </c>
      <c r="H707" s="96" t="s">
        <v>1455</v>
      </c>
      <c r="I707" s="96" t="s">
        <v>12</v>
      </c>
      <c r="J707" s="116">
        <v>2019</v>
      </c>
      <c r="K707" s="11">
        <f>IF(D707="SAVE ON ENERGY RETROFIT PROGRAM",IF(VALUE(SUBSTITUTE(G707,"kW",""))=0,'IESO Reported Results'!M707*'NTG Ratio References'!$G$8,0),IF(D707="SAVE ON ENERGY ENERGY MANAGER PROGRAM",IF(VALUE(SUBSTITUTE(G707,"kW",""))=0,'IESO Reported Results'!M707*'NTG Ratio References'!$G$7,0),0))</f>
        <v>3.6637399743051238</v>
      </c>
      <c r="L707" s="10">
        <f t="shared" si="44"/>
        <v>3.6637399743051238</v>
      </c>
      <c r="M707" s="11">
        <f t="shared" si="45"/>
        <v>22003</v>
      </c>
      <c r="N707" s="15">
        <f>IFERROR(VLOOKUP(J707&amp;D707,'NTG Ratio References'!A:F,4,0),1)</f>
        <v>0.84</v>
      </c>
      <c r="O707" s="15">
        <f>IFERROR(VLOOKUP(J707&amp;D707,'NTG Ratio References'!A:F,5,0),1)</f>
        <v>0.81599999999999995</v>
      </c>
      <c r="P707" s="97">
        <f t="shared" si="46"/>
        <v>3.0775415784163038</v>
      </c>
      <c r="Q707" s="97">
        <f t="shared" si="47"/>
        <v>17954.448</v>
      </c>
    </row>
    <row r="708" spans="1:17">
      <c r="A708" s="96" t="s">
        <v>1456</v>
      </c>
      <c r="B708" s="96" t="s">
        <v>8</v>
      </c>
      <c r="C708" s="111" t="s">
        <v>1662</v>
      </c>
      <c r="D708" s="96" t="s">
        <v>55</v>
      </c>
      <c r="E708" s="111" t="s">
        <v>25</v>
      </c>
      <c r="F708" s="114">
        <v>1500</v>
      </c>
      <c r="G708" s="96" t="s">
        <v>267</v>
      </c>
      <c r="H708" s="96" t="s">
        <v>268</v>
      </c>
      <c r="I708" s="96" t="s">
        <v>12</v>
      </c>
      <c r="J708" s="116">
        <v>2019</v>
      </c>
      <c r="K708" s="11">
        <f>IF(D708="SAVE ON ENERGY RETROFIT PROGRAM",IF(VALUE(SUBSTITUTE(G708,"kW",""))=0,'IESO Reported Results'!M708*'NTG Ratio References'!$G$8,0),IF(D708="SAVE ON ENERGY ENERGY MANAGER PROGRAM",IF(VALUE(SUBSTITUTE(G708,"kW",""))=0,'IESO Reported Results'!M708*'NTG Ratio References'!$G$7,0),0))</f>
        <v>0</v>
      </c>
      <c r="L708" s="10">
        <f t="shared" si="44"/>
        <v>0.94</v>
      </c>
      <c r="M708" s="11">
        <f t="shared" si="45"/>
        <v>4299</v>
      </c>
      <c r="N708" s="15">
        <f>IFERROR(VLOOKUP(J708&amp;D708,'NTG Ratio References'!A:F,4,0),1)</f>
        <v>0.84</v>
      </c>
      <c r="O708" s="15">
        <f>IFERROR(VLOOKUP(J708&amp;D708,'NTG Ratio References'!A:F,5,0),1)</f>
        <v>0.81599999999999995</v>
      </c>
      <c r="P708" s="97">
        <f t="shared" si="46"/>
        <v>0.78959999999999997</v>
      </c>
      <c r="Q708" s="97">
        <f t="shared" si="47"/>
        <v>3507.9839999999999</v>
      </c>
    </row>
    <row r="709" spans="1:17">
      <c r="A709" s="96" t="s">
        <v>1457</v>
      </c>
      <c r="B709" s="96" t="s">
        <v>8</v>
      </c>
      <c r="C709" s="111" t="s">
        <v>1661</v>
      </c>
      <c r="D709" s="96" t="s">
        <v>55</v>
      </c>
      <c r="E709" s="111" t="s">
        <v>76</v>
      </c>
      <c r="F709" s="114">
        <v>894</v>
      </c>
      <c r="G709" s="96" t="s">
        <v>266</v>
      </c>
      <c r="H709" s="96" t="s">
        <v>1458</v>
      </c>
      <c r="I709" s="96" t="s">
        <v>12</v>
      </c>
      <c r="J709" s="116">
        <v>2019</v>
      </c>
      <c r="K709" s="11">
        <f>IF(D709="SAVE ON ENERGY RETROFIT PROGRAM",IF(VALUE(SUBSTITUTE(G709,"kW",""))=0,'IESO Reported Results'!M709*'NTG Ratio References'!$G$8,0),IF(D709="SAVE ON ENERGY ENERGY MANAGER PROGRAM",IF(VALUE(SUBSTITUTE(G709,"kW",""))=0,'IESO Reported Results'!M709*'NTG Ratio References'!$G$7,0),0))</f>
        <v>0</v>
      </c>
      <c r="L709" s="10">
        <f t="shared" si="44"/>
        <v>0.48</v>
      </c>
      <c r="M709" s="11">
        <f t="shared" si="45"/>
        <v>3845</v>
      </c>
      <c r="N709" s="15">
        <f>IFERROR(VLOOKUP(J709&amp;D709,'NTG Ratio References'!A:F,4,0),1)</f>
        <v>0.84</v>
      </c>
      <c r="O709" s="15">
        <f>IFERROR(VLOOKUP(J709&amp;D709,'NTG Ratio References'!A:F,5,0),1)</f>
        <v>0.81599999999999995</v>
      </c>
      <c r="P709" s="97">
        <f t="shared" si="46"/>
        <v>0.40319999999999995</v>
      </c>
      <c r="Q709" s="97">
        <f t="shared" si="47"/>
        <v>3137.52</v>
      </c>
    </row>
    <row r="710" spans="1:17">
      <c r="A710" s="96" t="s">
        <v>1459</v>
      </c>
      <c r="B710" s="96" t="s">
        <v>8</v>
      </c>
      <c r="C710" s="111" t="s">
        <v>1661</v>
      </c>
      <c r="D710" s="96" t="s">
        <v>55</v>
      </c>
      <c r="E710" s="111" t="s">
        <v>25</v>
      </c>
      <c r="F710" s="114">
        <v>5550</v>
      </c>
      <c r="G710" s="96" t="s">
        <v>1460</v>
      </c>
      <c r="H710" s="96" t="s">
        <v>1461</v>
      </c>
      <c r="I710" s="96" t="s">
        <v>12</v>
      </c>
      <c r="J710" s="116">
        <v>2019</v>
      </c>
      <c r="K710" s="11">
        <f>IF(D710="SAVE ON ENERGY RETROFIT PROGRAM",IF(VALUE(SUBSTITUTE(G710,"kW",""))=0,'IESO Reported Results'!M710*'NTG Ratio References'!$G$8,0),IF(D710="SAVE ON ENERGY ENERGY MANAGER PROGRAM",IF(VALUE(SUBSTITUTE(G710,"kW",""))=0,'IESO Reported Results'!M710*'NTG Ratio References'!$G$7,0),0))</f>
        <v>0</v>
      </c>
      <c r="L710" s="10">
        <f t="shared" si="44"/>
        <v>9.1999999999999993</v>
      </c>
      <c r="M710" s="11">
        <f t="shared" si="45"/>
        <v>43637</v>
      </c>
      <c r="N710" s="15">
        <f>IFERROR(VLOOKUP(J710&amp;D710,'NTG Ratio References'!A:F,4,0),1)</f>
        <v>0.84</v>
      </c>
      <c r="O710" s="15">
        <f>IFERROR(VLOOKUP(J710&amp;D710,'NTG Ratio References'!A:F,5,0),1)</f>
        <v>0.81599999999999995</v>
      </c>
      <c r="P710" s="97">
        <f t="shared" si="46"/>
        <v>7.7279999999999989</v>
      </c>
      <c r="Q710" s="97">
        <f t="shared" si="47"/>
        <v>35607.792000000001</v>
      </c>
    </row>
    <row r="711" spans="1:17">
      <c r="A711" s="96" t="s">
        <v>1462</v>
      </c>
      <c r="B711" s="96" t="s">
        <v>8</v>
      </c>
      <c r="C711" s="111" t="s">
        <v>1661</v>
      </c>
      <c r="D711" s="96" t="s">
        <v>55</v>
      </c>
      <c r="E711" s="111" t="s">
        <v>1118</v>
      </c>
      <c r="F711" s="114">
        <v>8507</v>
      </c>
      <c r="G711" s="96" t="s">
        <v>1161</v>
      </c>
      <c r="H711" s="96" t="s">
        <v>1463</v>
      </c>
      <c r="I711" s="96" t="s">
        <v>12</v>
      </c>
      <c r="J711" s="116">
        <v>2020</v>
      </c>
      <c r="K711" s="11">
        <f>IF(D711="SAVE ON ENERGY RETROFIT PROGRAM",IF(VALUE(SUBSTITUTE(G711,"kW",""))=0,'IESO Reported Results'!M711*'NTG Ratio References'!$G$8,0),IF(D711="SAVE ON ENERGY ENERGY MANAGER PROGRAM",IF(VALUE(SUBSTITUTE(G711,"kW",""))=0,'IESO Reported Results'!M711*'NTG Ratio References'!$G$7,0),0))</f>
        <v>0</v>
      </c>
      <c r="L711" s="10">
        <f t="shared" si="44"/>
        <v>18.649999999999999</v>
      </c>
      <c r="M711" s="11">
        <f t="shared" si="45"/>
        <v>67575</v>
      </c>
      <c r="N711" s="15">
        <f>IFERROR(VLOOKUP(J711&amp;D711,'NTG Ratio References'!A:F,4,0),1)</f>
        <v>0.81599999999999995</v>
      </c>
      <c r="O711" s="15">
        <f>IFERROR(VLOOKUP(J711&amp;D711,'NTG Ratio References'!A:F,5,0),1)</f>
        <v>0.84</v>
      </c>
      <c r="P711" s="97">
        <f t="shared" si="46"/>
        <v>15.218399999999997</v>
      </c>
      <c r="Q711" s="97">
        <f t="shared" si="47"/>
        <v>56763</v>
      </c>
    </row>
    <row r="712" spans="1:17">
      <c r="A712" s="96" t="s">
        <v>1464</v>
      </c>
      <c r="B712" s="96" t="s">
        <v>8</v>
      </c>
      <c r="C712" s="111" t="s">
        <v>1663</v>
      </c>
      <c r="D712" s="96" t="s">
        <v>55</v>
      </c>
      <c r="E712" s="111" t="s">
        <v>1118</v>
      </c>
      <c r="F712" s="114">
        <v>1720</v>
      </c>
      <c r="G712" s="96" t="s">
        <v>240</v>
      </c>
      <c r="H712" s="96" t="s">
        <v>1465</v>
      </c>
      <c r="I712" s="96" t="s">
        <v>12</v>
      </c>
      <c r="J712" s="116">
        <v>2020</v>
      </c>
      <c r="K712" s="11">
        <f>IF(D712="SAVE ON ENERGY RETROFIT PROGRAM",IF(VALUE(SUBSTITUTE(G712,"kW",""))=0,'IESO Reported Results'!M712*'NTG Ratio References'!$G$8,0),IF(D712="SAVE ON ENERGY ENERGY MANAGER PROGRAM",IF(VALUE(SUBSTITUTE(G712,"kW",""))=0,'IESO Reported Results'!M712*'NTG Ratio References'!$G$7,0),0))</f>
        <v>0</v>
      </c>
      <c r="L712" s="10">
        <f t="shared" si="44"/>
        <v>4.3</v>
      </c>
      <c r="M712" s="11">
        <f t="shared" si="45"/>
        <v>19754</v>
      </c>
      <c r="N712" s="15">
        <f>IFERROR(VLOOKUP(J712&amp;D712,'NTG Ratio References'!A:F,4,0),1)</f>
        <v>0.81599999999999995</v>
      </c>
      <c r="O712" s="15">
        <f>IFERROR(VLOOKUP(J712&amp;D712,'NTG Ratio References'!A:F,5,0),1)</f>
        <v>0.84</v>
      </c>
      <c r="P712" s="97">
        <f t="shared" si="46"/>
        <v>3.5087999999999995</v>
      </c>
      <c r="Q712" s="97">
        <f t="shared" si="47"/>
        <v>16593.36</v>
      </c>
    </row>
    <row r="713" spans="1:17">
      <c r="A713" s="96" t="s">
        <v>1466</v>
      </c>
      <c r="B713" s="96" t="s">
        <v>8</v>
      </c>
      <c r="C713" s="111" t="s">
        <v>1661</v>
      </c>
      <c r="D713" s="96" t="s">
        <v>55</v>
      </c>
      <c r="E713" s="111" t="s">
        <v>25</v>
      </c>
      <c r="F713" s="114">
        <v>3720</v>
      </c>
      <c r="G713" s="96" t="s">
        <v>1467</v>
      </c>
      <c r="H713" s="96" t="s">
        <v>1468</v>
      </c>
      <c r="I713" s="96" t="s">
        <v>12</v>
      </c>
      <c r="J713" s="116">
        <v>2019</v>
      </c>
      <c r="K713" s="11">
        <f>IF(D713="SAVE ON ENERGY RETROFIT PROGRAM",IF(VALUE(SUBSTITUTE(G713,"kW",""))=0,'IESO Reported Results'!M713*'NTG Ratio References'!$G$8,0),IF(D713="SAVE ON ENERGY ENERGY MANAGER PROGRAM",IF(VALUE(SUBSTITUTE(G713,"kW",""))=0,'IESO Reported Results'!M713*'NTG Ratio References'!$G$7,0),0))</f>
        <v>0</v>
      </c>
      <c r="L713" s="10">
        <f t="shared" si="44"/>
        <v>9.3000000000000007</v>
      </c>
      <c r="M713" s="11">
        <f t="shared" si="45"/>
        <v>34109</v>
      </c>
      <c r="N713" s="15">
        <f>IFERROR(VLOOKUP(J713&amp;D713,'NTG Ratio References'!A:F,4,0),1)</f>
        <v>0.84</v>
      </c>
      <c r="O713" s="15">
        <f>IFERROR(VLOOKUP(J713&amp;D713,'NTG Ratio References'!A:F,5,0),1)</f>
        <v>0.81599999999999995</v>
      </c>
      <c r="P713" s="97">
        <f t="shared" si="46"/>
        <v>7.8120000000000003</v>
      </c>
      <c r="Q713" s="97">
        <f t="shared" si="47"/>
        <v>27832.944</v>
      </c>
    </row>
    <row r="714" spans="1:17">
      <c r="A714" s="96" t="s">
        <v>1469</v>
      </c>
      <c r="B714" s="96" t="s">
        <v>8</v>
      </c>
      <c r="C714" s="111" t="s">
        <v>1663</v>
      </c>
      <c r="D714" s="96" t="s">
        <v>55</v>
      </c>
      <c r="E714" s="111" t="s">
        <v>76</v>
      </c>
      <c r="F714" s="114">
        <v>37456</v>
      </c>
      <c r="G714" s="96" t="s">
        <v>1470</v>
      </c>
      <c r="H714" s="96" t="s">
        <v>1471</v>
      </c>
      <c r="I714" s="96" t="s">
        <v>12</v>
      </c>
      <c r="J714" s="116">
        <v>2019</v>
      </c>
      <c r="K714" s="11">
        <f>IF(D714="SAVE ON ENERGY RETROFIT PROGRAM",IF(VALUE(SUBSTITUTE(G714,"kW",""))=0,'IESO Reported Results'!M714*'NTG Ratio References'!$G$8,0),IF(D714="SAVE ON ENERGY ENERGY MANAGER PROGRAM",IF(VALUE(SUBSTITUTE(G714,"kW",""))=0,'IESO Reported Results'!M714*'NTG Ratio References'!$G$7,0),0))</f>
        <v>0</v>
      </c>
      <c r="L714" s="10">
        <f t="shared" si="44"/>
        <v>85.5</v>
      </c>
      <c r="M714" s="11">
        <f t="shared" si="45"/>
        <v>749120</v>
      </c>
      <c r="N714" s="15">
        <f>IFERROR(VLOOKUP(J714&amp;D714,'NTG Ratio References'!A:F,4,0),1)</f>
        <v>0.84</v>
      </c>
      <c r="O714" s="15">
        <f>IFERROR(VLOOKUP(J714&amp;D714,'NTG Ratio References'!A:F,5,0),1)</f>
        <v>0.81599999999999995</v>
      </c>
      <c r="P714" s="97">
        <f t="shared" si="46"/>
        <v>71.819999999999993</v>
      </c>
      <c r="Q714" s="97">
        <f t="shared" si="47"/>
        <v>611281.91999999993</v>
      </c>
    </row>
    <row r="715" spans="1:17">
      <c r="A715" s="96" t="s">
        <v>1472</v>
      </c>
      <c r="B715" s="96" t="s">
        <v>8</v>
      </c>
      <c r="C715" s="111" t="s">
        <v>1662</v>
      </c>
      <c r="D715" s="96" t="s">
        <v>55</v>
      </c>
      <c r="E715" s="111" t="s">
        <v>25</v>
      </c>
      <c r="F715" s="114">
        <v>6311.2</v>
      </c>
      <c r="G715" s="96" t="s">
        <v>17</v>
      </c>
      <c r="H715" s="96" t="s">
        <v>1473</v>
      </c>
      <c r="I715" s="96" t="s">
        <v>12</v>
      </c>
      <c r="J715" s="116">
        <v>2019</v>
      </c>
      <c r="K715" s="11">
        <f>IF(D715="SAVE ON ENERGY RETROFIT PROGRAM",IF(VALUE(SUBSTITUTE(G715,"kW",""))=0,'IESO Reported Results'!M715*'NTG Ratio References'!$G$8,0),IF(D715="SAVE ON ENERGY ENERGY MANAGER PROGRAM",IF(VALUE(SUBSTITUTE(G715,"kW",""))=0,'IESO Reported Results'!M715*'NTG Ratio References'!$G$7,0),0))</f>
        <v>10.508837761139162</v>
      </c>
      <c r="L715" s="10">
        <f t="shared" si="44"/>
        <v>10.508837761139162</v>
      </c>
      <c r="M715" s="11">
        <f t="shared" si="45"/>
        <v>63112</v>
      </c>
      <c r="N715" s="15">
        <f>IFERROR(VLOOKUP(J715&amp;D715,'NTG Ratio References'!A:F,4,0),1)</f>
        <v>0.84</v>
      </c>
      <c r="O715" s="15">
        <f>IFERROR(VLOOKUP(J715&amp;D715,'NTG Ratio References'!A:F,5,0),1)</f>
        <v>0.81599999999999995</v>
      </c>
      <c r="P715" s="97">
        <f t="shared" si="46"/>
        <v>8.8274237193568954</v>
      </c>
      <c r="Q715" s="97">
        <f t="shared" si="47"/>
        <v>51499.392</v>
      </c>
    </row>
    <row r="716" spans="1:17">
      <c r="A716" s="96" t="s">
        <v>1474</v>
      </c>
      <c r="B716" s="96" t="s">
        <v>8</v>
      </c>
      <c r="C716" s="111" t="s">
        <v>1661</v>
      </c>
      <c r="D716" s="96" t="s">
        <v>55</v>
      </c>
      <c r="E716" s="111" t="s">
        <v>25</v>
      </c>
      <c r="F716" s="114">
        <v>520</v>
      </c>
      <c r="G716" s="96" t="s">
        <v>161</v>
      </c>
      <c r="H716" s="96" t="s">
        <v>1475</v>
      </c>
      <c r="I716" s="96" t="s">
        <v>12</v>
      </c>
      <c r="J716" s="116">
        <v>2019</v>
      </c>
      <c r="K716" s="11">
        <f>IF(D716="SAVE ON ENERGY RETROFIT PROGRAM",IF(VALUE(SUBSTITUTE(G716,"kW",""))=0,'IESO Reported Results'!M716*'NTG Ratio References'!$G$8,0),IF(D716="SAVE ON ENERGY ENERGY MANAGER PROGRAM",IF(VALUE(SUBSTITUTE(G716,"kW",""))=0,'IESO Reported Results'!M716*'NTG Ratio References'!$G$7,0),0))</f>
        <v>0</v>
      </c>
      <c r="L716" s="10">
        <f t="shared" si="44"/>
        <v>1.3</v>
      </c>
      <c r="M716" s="11">
        <f t="shared" si="45"/>
        <v>3798</v>
      </c>
      <c r="N716" s="15">
        <f>IFERROR(VLOOKUP(J716&amp;D716,'NTG Ratio References'!A:F,4,0),1)</f>
        <v>0.84</v>
      </c>
      <c r="O716" s="15">
        <f>IFERROR(VLOOKUP(J716&amp;D716,'NTG Ratio References'!A:F,5,0),1)</f>
        <v>0.81599999999999995</v>
      </c>
      <c r="P716" s="97">
        <f t="shared" si="46"/>
        <v>1.0920000000000001</v>
      </c>
      <c r="Q716" s="97">
        <f t="shared" si="47"/>
        <v>3099.1679999999997</v>
      </c>
    </row>
    <row r="717" spans="1:17">
      <c r="A717" s="96" t="s">
        <v>1476</v>
      </c>
      <c r="B717" s="96" t="s">
        <v>8</v>
      </c>
      <c r="C717" s="111" t="s">
        <v>1661</v>
      </c>
      <c r="D717" s="96" t="s">
        <v>55</v>
      </c>
      <c r="E717" s="111" t="s">
        <v>25</v>
      </c>
      <c r="F717" s="114">
        <v>14450</v>
      </c>
      <c r="G717" s="96" t="s">
        <v>17</v>
      </c>
      <c r="H717" s="96" t="s">
        <v>1477</v>
      </c>
      <c r="I717" s="96" t="s">
        <v>12</v>
      </c>
      <c r="J717" s="116">
        <v>2019</v>
      </c>
      <c r="K717" s="11">
        <f>IF(D717="SAVE ON ENERGY RETROFIT PROGRAM",IF(VALUE(SUBSTITUTE(G717,"kW",""))=0,'IESO Reported Results'!M717*'NTG Ratio References'!$G$8,0),IF(D717="SAVE ON ENERGY ENERGY MANAGER PROGRAM",IF(VALUE(SUBSTITUTE(G717,"kW",""))=0,'IESO Reported Results'!M717*'NTG Ratio References'!$G$7,0),0))</f>
        <v>24.185712460474445</v>
      </c>
      <c r="L717" s="10">
        <f t="shared" si="44"/>
        <v>24.185712460474445</v>
      </c>
      <c r="M717" s="11">
        <f t="shared" si="45"/>
        <v>145250</v>
      </c>
      <c r="N717" s="15">
        <f>IFERROR(VLOOKUP(J717&amp;D717,'NTG Ratio References'!A:F,4,0),1)</f>
        <v>0.84</v>
      </c>
      <c r="O717" s="15">
        <f>IFERROR(VLOOKUP(J717&amp;D717,'NTG Ratio References'!A:F,5,0),1)</f>
        <v>0.81599999999999995</v>
      </c>
      <c r="P717" s="97">
        <f t="shared" si="46"/>
        <v>20.315998466798533</v>
      </c>
      <c r="Q717" s="97">
        <f t="shared" si="47"/>
        <v>118523.99999999999</v>
      </c>
    </row>
    <row r="718" spans="1:17">
      <c r="A718" s="96" t="s">
        <v>1478</v>
      </c>
      <c r="B718" s="96" t="s">
        <v>8</v>
      </c>
      <c r="C718" s="111" t="s">
        <v>1661</v>
      </c>
      <c r="D718" s="96" t="s">
        <v>55</v>
      </c>
      <c r="E718" s="111" t="s">
        <v>25</v>
      </c>
      <c r="F718" s="114">
        <v>2740</v>
      </c>
      <c r="G718" s="96" t="s">
        <v>1479</v>
      </c>
      <c r="H718" s="96" t="s">
        <v>1480</v>
      </c>
      <c r="I718" s="96" t="s">
        <v>12</v>
      </c>
      <c r="J718" s="116">
        <v>2019</v>
      </c>
      <c r="K718" s="11">
        <f>IF(D718="SAVE ON ENERGY RETROFIT PROGRAM",IF(VALUE(SUBSTITUTE(G718,"kW",""))=0,'IESO Reported Results'!M718*'NTG Ratio References'!$G$8,0),IF(D718="SAVE ON ENERGY ENERGY MANAGER PROGRAM",IF(VALUE(SUBSTITUTE(G718,"kW",""))=0,'IESO Reported Results'!M718*'NTG Ratio References'!$G$7,0),0))</f>
        <v>0</v>
      </c>
      <c r="L718" s="10">
        <f t="shared" si="44"/>
        <v>6.85</v>
      </c>
      <c r="M718" s="11">
        <f t="shared" si="45"/>
        <v>25872</v>
      </c>
      <c r="N718" s="15">
        <f>IFERROR(VLOOKUP(J718&amp;D718,'NTG Ratio References'!A:F,4,0),1)</f>
        <v>0.84</v>
      </c>
      <c r="O718" s="15">
        <f>IFERROR(VLOOKUP(J718&amp;D718,'NTG Ratio References'!A:F,5,0),1)</f>
        <v>0.81599999999999995</v>
      </c>
      <c r="P718" s="97">
        <f t="shared" si="46"/>
        <v>5.7539999999999996</v>
      </c>
      <c r="Q718" s="97">
        <f t="shared" si="47"/>
        <v>21111.552</v>
      </c>
    </row>
    <row r="719" spans="1:17">
      <c r="A719" s="96" t="s">
        <v>1481</v>
      </c>
      <c r="B719" s="96" t="s">
        <v>8</v>
      </c>
      <c r="C719" s="111" t="s">
        <v>1661</v>
      </c>
      <c r="D719" s="96" t="s">
        <v>55</v>
      </c>
      <c r="E719" s="111" t="s">
        <v>25</v>
      </c>
      <c r="F719" s="114">
        <v>2680</v>
      </c>
      <c r="G719" s="96" t="s">
        <v>211</v>
      </c>
      <c r="H719" s="96" t="s">
        <v>1482</v>
      </c>
      <c r="I719" s="96" t="s">
        <v>12</v>
      </c>
      <c r="J719" s="116">
        <v>2019</v>
      </c>
      <c r="K719" s="11">
        <f>IF(D719="SAVE ON ENERGY RETROFIT PROGRAM",IF(VALUE(SUBSTITUTE(G719,"kW",""))=0,'IESO Reported Results'!M719*'NTG Ratio References'!$G$8,0),IF(D719="SAVE ON ENERGY ENERGY MANAGER PROGRAM",IF(VALUE(SUBSTITUTE(G719,"kW",""))=0,'IESO Reported Results'!M719*'NTG Ratio References'!$G$7,0),0))</f>
        <v>0</v>
      </c>
      <c r="L719" s="10">
        <f t="shared" si="44"/>
        <v>2.75</v>
      </c>
      <c r="M719" s="11">
        <f t="shared" si="45"/>
        <v>10740</v>
      </c>
      <c r="N719" s="15">
        <f>IFERROR(VLOOKUP(J719&amp;D719,'NTG Ratio References'!A:F,4,0),1)</f>
        <v>0.84</v>
      </c>
      <c r="O719" s="15">
        <f>IFERROR(VLOOKUP(J719&amp;D719,'NTG Ratio References'!A:F,5,0),1)</f>
        <v>0.81599999999999995</v>
      </c>
      <c r="P719" s="97">
        <f t="shared" si="46"/>
        <v>2.31</v>
      </c>
      <c r="Q719" s="97">
        <f t="shared" si="47"/>
        <v>8763.84</v>
      </c>
    </row>
    <row r="720" spans="1:17">
      <c r="A720" s="96" t="s">
        <v>1483</v>
      </c>
      <c r="B720" s="96" t="s">
        <v>8</v>
      </c>
      <c r="C720" s="111" t="s">
        <v>1661</v>
      </c>
      <c r="D720" s="96" t="s">
        <v>55</v>
      </c>
      <c r="E720" s="111" t="s">
        <v>25</v>
      </c>
      <c r="F720" s="114">
        <v>396</v>
      </c>
      <c r="G720" s="96" t="s">
        <v>72</v>
      </c>
      <c r="H720" s="96" t="s">
        <v>1484</v>
      </c>
      <c r="I720" s="96" t="s">
        <v>12</v>
      </c>
      <c r="J720" s="116">
        <v>2019</v>
      </c>
      <c r="K720" s="11">
        <f>IF(D720="SAVE ON ENERGY RETROFIT PROGRAM",IF(VALUE(SUBSTITUTE(G720,"kW",""))=0,'IESO Reported Results'!M720*'NTG Ratio References'!$G$8,0),IF(D720="SAVE ON ENERGY ENERGY MANAGER PROGRAM",IF(VALUE(SUBSTITUTE(G720,"kW",""))=0,'IESO Reported Results'!M720*'NTG Ratio References'!$G$7,0),0))</f>
        <v>0</v>
      </c>
      <c r="L720" s="10">
        <f t="shared" si="44"/>
        <v>0.41</v>
      </c>
      <c r="M720" s="11">
        <f t="shared" si="45"/>
        <v>1586</v>
      </c>
      <c r="N720" s="15">
        <f>IFERROR(VLOOKUP(J720&amp;D720,'NTG Ratio References'!A:F,4,0),1)</f>
        <v>0.84</v>
      </c>
      <c r="O720" s="15">
        <f>IFERROR(VLOOKUP(J720&amp;D720,'NTG Ratio References'!A:F,5,0),1)</f>
        <v>0.81599999999999995</v>
      </c>
      <c r="P720" s="97">
        <f t="shared" si="46"/>
        <v>0.34439999999999998</v>
      </c>
      <c r="Q720" s="97">
        <f t="shared" si="47"/>
        <v>1294.1759999999999</v>
      </c>
    </row>
    <row r="721" spans="1:17">
      <c r="A721" s="96" t="s">
        <v>1485</v>
      </c>
      <c r="B721" s="96" t="s">
        <v>8</v>
      </c>
      <c r="C721" s="111" t="s">
        <v>1661</v>
      </c>
      <c r="D721" s="96" t="s">
        <v>55</v>
      </c>
      <c r="E721" s="111" t="s">
        <v>25</v>
      </c>
      <c r="F721" s="114">
        <v>550</v>
      </c>
      <c r="G721" s="96" t="s">
        <v>17</v>
      </c>
      <c r="H721" s="96" t="s">
        <v>1106</v>
      </c>
      <c r="I721" s="96" t="s">
        <v>12</v>
      </c>
      <c r="J721" s="116">
        <v>2019</v>
      </c>
      <c r="K721" s="11">
        <f>IF(D721="SAVE ON ENERGY RETROFIT PROGRAM",IF(VALUE(SUBSTITUTE(G721,"kW",""))=0,'IESO Reported Results'!M721*'NTG Ratio References'!$G$8,0),IF(D721="SAVE ON ENERGY ENERGY MANAGER PROGRAM",IF(VALUE(SUBSTITUTE(G721,"kW",""))=0,'IESO Reported Results'!M721*'NTG Ratio References'!$G$7,0),0))</f>
        <v>1.0210450176084633</v>
      </c>
      <c r="L721" s="10">
        <f t="shared" si="44"/>
        <v>1.0210450176084633</v>
      </c>
      <c r="M721" s="11">
        <f t="shared" si="45"/>
        <v>6132</v>
      </c>
      <c r="N721" s="15">
        <f>IFERROR(VLOOKUP(J721&amp;D721,'NTG Ratio References'!A:F,4,0),1)</f>
        <v>0.84</v>
      </c>
      <c r="O721" s="15">
        <f>IFERROR(VLOOKUP(J721&amp;D721,'NTG Ratio References'!A:F,5,0),1)</f>
        <v>0.81599999999999995</v>
      </c>
      <c r="P721" s="97">
        <f t="shared" si="46"/>
        <v>0.85767781479110916</v>
      </c>
      <c r="Q721" s="97">
        <f t="shared" si="47"/>
        <v>5003.7119999999995</v>
      </c>
    </row>
    <row r="722" spans="1:17">
      <c r="A722" s="96" t="s">
        <v>1486</v>
      </c>
      <c r="B722" s="96" t="s">
        <v>8</v>
      </c>
      <c r="C722" s="111" t="s">
        <v>1661</v>
      </c>
      <c r="D722" s="96" t="s">
        <v>55</v>
      </c>
      <c r="E722" s="111" t="s">
        <v>25</v>
      </c>
      <c r="F722" s="114">
        <v>800</v>
      </c>
      <c r="G722" s="96" t="s">
        <v>434</v>
      </c>
      <c r="H722" s="96" t="s">
        <v>1109</v>
      </c>
      <c r="I722" s="96" t="s">
        <v>12</v>
      </c>
      <c r="J722" s="116">
        <v>2019</v>
      </c>
      <c r="K722" s="11">
        <f>IF(D722="SAVE ON ENERGY RETROFIT PROGRAM",IF(VALUE(SUBSTITUTE(G722,"kW",""))=0,'IESO Reported Results'!M722*'NTG Ratio References'!$G$8,0),IF(D722="SAVE ON ENERGY ENERGY MANAGER PROGRAM",IF(VALUE(SUBSTITUTE(G722,"kW",""))=0,'IESO Reported Results'!M722*'NTG Ratio References'!$G$7,0),0))</f>
        <v>0</v>
      </c>
      <c r="L722" s="10">
        <f t="shared" si="44"/>
        <v>0.47</v>
      </c>
      <c r="M722" s="11">
        <f t="shared" si="45"/>
        <v>2149</v>
      </c>
      <c r="N722" s="15">
        <f>IFERROR(VLOOKUP(J722&amp;D722,'NTG Ratio References'!A:F,4,0),1)</f>
        <v>0.84</v>
      </c>
      <c r="O722" s="15">
        <f>IFERROR(VLOOKUP(J722&amp;D722,'NTG Ratio References'!A:F,5,0),1)</f>
        <v>0.81599999999999995</v>
      </c>
      <c r="P722" s="97">
        <f t="shared" si="46"/>
        <v>0.39479999999999998</v>
      </c>
      <c r="Q722" s="97">
        <f t="shared" si="47"/>
        <v>1753.5839999999998</v>
      </c>
    </row>
    <row r="723" spans="1:17">
      <c r="A723" s="96" t="s">
        <v>1487</v>
      </c>
      <c r="B723" s="96" t="s">
        <v>8</v>
      </c>
      <c r="C723" s="111" t="s">
        <v>1662</v>
      </c>
      <c r="D723" s="96" t="s">
        <v>55</v>
      </c>
      <c r="E723" s="111" t="s">
        <v>76</v>
      </c>
      <c r="F723" s="114">
        <v>5772.35</v>
      </c>
      <c r="G723" s="96" t="s">
        <v>1488</v>
      </c>
      <c r="H723" s="96" t="s">
        <v>1489</v>
      </c>
      <c r="I723" s="96" t="s">
        <v>12</v>
      </c>
      <c r="J723" s="116">
        <v>2019</v>
      </c>
      <c r="K723" s="11">
        <f>IF(D723="SAVE ON ENERGY RETROFIT PROGRAM",IF(VALUE(SUBSTITUTE(G723,"kW",""))=0,'IESO Reported Results'!M723*'NTG Ratio References'!$G$8,0),IF(D723="SAVE ON ENERGY ENERGY MANAGER PROGRAM",IF(VALUE(SUBSTITUTE(G723,"kW",""))=0,'IESO Reported Results'!M723*'NTG Ratio References'!$G$7,0),0))</f>
        <v>0</v>
      </c>
      <c r="L723" s="10">
        <f t="shared" si="44"/>
        <v>31.74</v>
      </c>
      <c r="M723" s="11">
        <f t="shared" si="45"/>
        <v>237114</v>
      </c>
      <c r="N723" s="15">
        <f>IFERROR(VLOOKUP(J723&amp;D723,'NTG Ratio References'!A:F,4,0),1)</f>
        <v>0.84</v>
      </c>
      <c r="O723" s="15">
        <f>IFERROR(VLOOKUP(J723&amp;D723,'NTG Ratio References'!A:F,5,0),1)</f>
        <v>0.81599999999999995</v>
      </c>
      <c r="P723" s="97">
        <f t="shared" si="46"/>
        <v>26.661599999999996</v>
      </c>
      <c r="Q723" s="97">
        <f t="shared" si="47"/>
        <v>193485.02399999998</v>
      </c>
    </row>
    <row r="724" spans="1:17">
      <c r="A724" s="96" t="s">
        <v>1490</v>
      </c>
      <c r="B724" s="96" t="s">
        <v>8</v>
      </c>
      <c r="C724" s="111" t="s">
        <v>1661</v>
      </c>
      <c r="D724" s="96" t="s">
        <v>55</v>
      </c>
      <c r="E724" s="111" t="s">
        <v>1118</v>
      </c>
      <c r="F724" s="114">
        <v>4870</v>
      </c>
      <c r="G724" s="96" t="s">
        <v>620</v>
      </c>
      <c r="H724" s="96" t="s">
        <v>189</v>
      </c>
      <c r="I724" s="96" t="s">
        <v>12</v>
      </c>
      <c r="J724" s="116">
        <v>2020</v>
      </c>
      <c r="K724" s="11">
        <f>IF(D724="SAVE ON ENERGY RETROFIT PROGRAM",IF(VALUE(SUBSTITUTE(G724,"kW",""))=0,'IESO Reported Results'!M724*'NTG Ratio References'!$G$8,0),IF(D724="SAVE ON ENERGY ENERGY MANAGER PROGRAM",IF(VALUE(SUBSTITUTE(G724,"kW",""))=0,'IESO Reported Results'!M724*'NTG Ratio References'!$G$7,0),0))</f>
        <v>0</v>
      </c>
      <c r="L724" s="10">
        <f t="shared" si="44"/>
        <v>5.3</v>
      </c>
      <c r="M724" s="11">
        <f t="shared" si="45"/>
        <v>49216</v>
      </c>
      <c r="N724" s="15">
        <f>IFERROR(VLOOKUP(J724&amp;D724,'NTG Ratio References'!A:F,4,0),1)</f>
        <v>0.81599999999999995</v>
      </c>
      <c r="O724" s="15">
        <f>IFERROR(VLOOKUP(J724&amp;D724,'NTG Ratio References'!A:F,5,0),1)</f>
        <v>0.84</v>
      </c>
      <c r="P724" s="97">
        <f t="shared" si="46"/>
        <v>4.3247999999999998</v>
      </c>
      <c r="Q724" s="97">
        <f t="shared" si="47"/>
        <v>41341.439999999995</v>
      </c>
    </row>
    <row r="725" spans="1:17">
      <c r="A725" s="96" t="s">
        <v>1491</v>
      </c>
      <c r="B725" s="96" t="s">
        <v>8</v>
      </c>
      <c r="C725" s="111" t="s">
        <v>1662</v>
      </c>
      <c r="D725" s="96" t="s">
        <v>55</v>
      </c>
      <c r="E725" s="111" t="s">
        <v>25</v>
      </c>
      <c r="F725" s="114">
        <v>5610</v>
      </c>
      <c r="G725" s="96" t="s">
        <v>1492</v>
      </c>
      <c r="H725" s="96" t="s">
        <v>1493</v>
      </c>
      <c r="I725" s="96" t="s">
        <v>12</v>
      </c>
      <c r="J725" s="116">
        <v>2019</v>
      </c>
      <c r="K725" s="11">
        <f>IF(D725="SAVE ON ENERGY RETROFIT PROGRAM",IF(VALUE(SUBSTITUTE(G725,"kW",""))=0,'IESO Reported Results'!M725*'NTG Ratio References'!$G$8,0),IF(D725="SAVE ON ENERGY ENERGY MANAGER PROGRAM",IF(VALUE(SUBSTITUTE(G725,"kW",""))=0,'IESO Reported Results'!M725*'NTG Ratio References'!$G$7,0),0))</f>
        <v>0</v>
      </c>
      <c r="L725" s="10">
        <f t="shared" si="44"/>
        <v>14.43</v>
      </c>
      <c r="M725" s="11">
        <f t="shared" si="45"/>
        <v>54369</v>
      </c>
      <c r="N725" s="15">
        <f>IFERROR(VLOOKUP(J725&amp;D725,'NTG Ratio References'!A:F,4,0),1)</f>
        <v>0.84</v>
      </c>
      <c r="O725" s="15">
        <f>IFERROR(VLOOKUP(J725&amp;D725,'NTG Ratio References'!A:F,5,0),1)</f>
        <v>0.81599999999999995</v>
      </c>
      <c r="P725" s="97">
        <f t="shared" si="46"/>
        <v>12.1212</v>
      </c>
      <c r="Q725" s="97">
        <f t="shared" si="47"/>
        <v>44365.103999999999</v>
      </c>
    </row>
    <row r="726" spans="1:17">
      <c r="A726" s="96" t="s">
        <v>1494</v>
      </c>
      <c r="B726" s="96" t="s">
        <v>8</v>
      </c>
      <c r="C726" s="111" t="s">
        <v>1661</v>
      </c>
      <c r="D726" s="96" t="s">
        <v>55</v>
      </c>
      <c r="E726" s="111" t="s">
        <v>25</v>
      </c>
      <c r="F726" s="114">
        <v>2031</v>
      </c>
      <c r="G726" s="96" t="s">
        <v>292</v>
      </c>
      <c r="H726" s="96" t="s">
        <v>1495</v>
      </c>
      <c r="I726" s="96" t="s">
        <v>12</v>
      </c>
      <c r="J726" s="116">
        <v>2019</v>
      </c>
      <c r="K726" s="11">
        <f>IF(D726="SAVE ON ENERGY RETROFIT PROGRAM",IF(VALUE(SUBSTITUTE(G726,"kW",""))=0,'IESO Reported Results'!M726*'NTG Ratio References'!$G$8,0),IF(D726="SAVE ON ENERGY ENERGY MANAGER PROGRAM",IF(VALUE(SUBSTITUTE(G726,"kW",""))=0,'IESO Reported Results'!M726*'NTG Ratio References'!$G$7,0),0))</f>
        <v>0</v>
      </c>
      <c r="L726" s="10">
        <f t="shared" si="44"/>
        <v>1.49</v>
      </c>
      <c r="M726" s="11">
        <f t="shared" si="45"/>
        <v>6859</v>
      </c>
      <c r="N726" s="15">
        <f>IFERROR(VLOOKUP(J726&amp;D726,'NTG Ratio References'!A:F,4,0),1)</f>
        <v>0.84</v>
      </c>
      <c r="O726" s="15">
        <f>IFERROR(VLOOKUP(J726&amp;D726,'NTG Ratio References'!A:F,5,0),1)</f>
        <v>0.81599999999999995</v>
      </c>
      <c r="P726" s="97">
        <f t="shared" si="46"/>
        <v>1.2516</v>
      </c>
      <c r="Q726" s="97">
        <f t="shared" si="47"/>
        <v>5596.9439999999995</v>
      </c>
    </row>
    <row r="727" spans="1:17">
      <c r="A727" s="96" t="s">
        <v>1496</v>
      </c>
      <c r="B727" s="96" t="s">
        <v>8</v>
      </c>
      <c r="C727" s="111" t="s">
        <v>1661</v>
      </c>
      <c r="D727" s="96" t="s">
        <v>55</v>
      </c>
      <c r="E727" s="111" t="s">
        <v>277</v>
      </c>
      <c r="F727" s="114">
        <v>5929</v>
      </c>
      <c r="G727" s="96" t="s">
        <v>1497</v>
      </c>
      <c r="H727" s="96" t="s">
        <v>1498</v>
      </c>
      <c r="I727" s="96" t="s">
        <v>12</v>
      </c>
      <c r="J727" s="116">
        <v>2021</v>
      </c>
      <c r="K727" s="11">
        <f>IF(D727="SAVE ON ENERGY RETROFIT PROGRAM",IF(VALUE(SUBSTITUTE(G727,"kW",""))=0,'IESO Reported Results'!M727*'NTG Ratio References'!$G$8,0),IF(D727="SAVE ON ENERGY ENERGY MANAGER PROGRAM",IF(VALUE(SUBSTITUTE(G727,"kW",""))=0,'IESO Reported Results'!M727*'NTG Ratio References'!$G$7,0),0))</f>
        <v>0</v>
      </c>
      <c r="L727" s="10">
        <f t="shared" si="44"/>
        <v>14.55</v>
      </c>
      <c r="M727" s="11">
        <f t="shared" si="45"/>
        <v>55390</v>
      </c>
      <c r="N727" s="15">
        <f>IFERROR(VLOOKUP(J727&amp;D727,'NTG Ratio References'!A:F,4,0),1)</f>
        <v>0.81599999999999995</v>
      </c>
      <c r="O727" s="15">
        <f>IFERROR(VLOOKUP(J727&amp;D727,'NTG Ratio References'!A:F,5,0),1)</f>
        <v>0.84</v>
      </c>
      <c r="P727" s="97">
        <f t="shared" si="46"/>
        <v>11.8728</v>
      </c>
      <c r="Q727" s="97">
        <f t="shared" si="47"/>
        <v>46527.6</v>
      </c>
    </row>
    <row r="728" spans="1:17">
      <c r="A728" s="96" t="s">
        <v>1499</v>
      </c>
      <c r="B728" s="96" t="s">
        <v>8</v>
      </c>
      <c r="C728" s="111" t="s">
        <v>1662</v>
      </c>
      <c r="D728" s="96" t="s">
        <v>55</v>
      </c>
      <c r="E728" s="111" t="s">
        <v>76</v>
      </c>
      <c r="F728" s="114">
        <v>13360</v>
      </c>
      <c r="G728" s="96" t="s">
        <v>1500</v>
      </c>
      <c r="H728" s="96" t="s">
        <v>1501</v>
      </c>
      <c r="I728" s="96" t="s">
        <v>12</v>
      </c>
      <c r="J728" s="116">
        <v>2019</v>
      </c>
      <c r="K728" s="11">
        <f>IF(D728="SAVE ON ENERGY RETROFIT PROGRAM",IF(VALUE(SUBSTITUTE(G728,"kW",""))=0,'IESO Reported Results'!M728*'NTG Ratio References'!$G$8,0),IF(D728="SAVE ON ENERGY ENERGY MANAGER PROGRAM",IF(VALUE(SUBSTITUTE(G728,"kW",""))=0,'IESO Reported Results'!M728*'NTG Ratio References'!$G$7,0),0))</f>
        <v>0</v>
      </c>
      <c r="L728" s="10">
        <f t="shared" si="44"/>
        <v>18.22</v>
      </c>
      <c r="M728" s="11">
        <f t="shared" si="45"/>
        <v>103946</v>
      </c>
      <c r="N728" s="15">
        <f>IFERROR(VLOOKUP(J728&amp;D728,'NTG Ratio References'!A:F,4,0),1)</f>
        <v>0.84</v>
      </c>
      <c r="O728" s="15">
        <f>IFERROR(VLOOKUP(J728&amp;D728,'NTG Ratio References'!A:F,5,0),1)</f>
        <v>0.81599999999999995</v>
      </c>
      <c r="P728" s="97">
        <f t="shared" si="46"/>
        <v>15.304799999999998</v>
      </c>
      <c r="Q728" s="97">
        <f t="shared" si="47"/>
        <v>84819.936000000002</v>
      </c>
    </row>
    <row r="729" spans="1:17">
      <c r="A729" s="96" t="s">
        <v>1502</v>
      </c>
      <c r="B729" s="96" t="s">
        <v>8</v>
      </c>
      <c r="C729" s="111" t="s">
        <v>1661</v>
      </c>
      <c r="D729" s="96" t="s">
        <v>55</v>
      </c>
      <c r="E729" s="111" t="s">
        <v>1292</v>
      </c>
      <c r="F729" s="114">
        <v>880</v>
      </c>
      <c r="G729" s="96" t="s">
        <v>1503</v>
      </c>
      <c r="H729" s="96" t="s">
        <v>1504</v>
      </c>
      <c r="I729" s="96" t="s">
        <v>12</v>
      </c>
      <c r="J729" s="116">
        <v>2020</v>
      </c>
      <c r="K729" s="11">
        <f>IF(D729="SAVE ON ENERGY RETROFIT PROGRAM",IF(VALUE(SUBSTITUTE(G729,"kW",""))=0,'IESO Reported Results'!M729*'NTG Ratio References'!$G$8,0),IF(D729="SAVE ON ENERGY ENERGY MANAGER PROGRAM",IF(VALUE(SUBSTITUTE(G729,"kW",""))=0,'IESO Reported Results'!M729*'NTG Ratio References'!$G$7,0),0))</f>
        <v>0</v>
      </c>
      <c r="L729" s="10">
        <f t="shared" si="44"/>
        <v>1.4</v>
      </c>
      <c r="M729" s="11">
        <f t="shared" si="45"/>
        <v>5597</v>
      </c>
      <c r="N729" s="15">
        <f>IFERROR(VLOOKUP(J729&amp;D729,'NTG Ratio References'!A:F,4,0),1)</f>
        <v>0.81599999999999995</v>
      </c>
      <c r="O729" s="15">
        <f>IFERROR(VLOOKUP(J729&amp;D729,'NTG Ratio References'!A:F,5,0),1)</f>
        <v>0.84</v>
      </c>
      <c r="P729" s="97">
        <f t="shared" si="46"/>
        <v>1.1423999999999999</v>
      </c>
      <c r="Q729" s="97">
        <f t="shared" si="47"/>
        <v>4701.4799999999996</v>
      </c>
    </row>
    <row r="730" spans="1:17">
      <c r="A730" s="96" t="s">
        <v>1505</v>
      </c>
      <c r="B730" s="96" t="s">
        <v>8</v>
      </c>
      <c r="C730" s="111" t="s">
        <v>1662</v>
      </c>
      <c r="D730" s="96" t="s">
        <v>55</v>
      </c>
      <c r="E730" s="111" t="s">
        <v>76</v>
      </c>
      <c r="F730" s="114">
        <v>7771.5</v>
      </c>
      <c r="G730" s="96" t="s">
        <v>1389</v>
      </c>
      <c r="H730" s="96" t="s">
        <v>1506</v>
      </c>
      <c r="I730" s="96" t="s">
        <v>12</v>
      </c>
      <c r="J730" s="116">
        <v>2019</v>
      </c>
      <c r="K730" s="11">
        <f>IF(D730="SAVE ON ENERGY RETROFIT PROGRAM",IF(VALUE(SUBSTITUTE(G730,"kW",""))=0,'IESO Reported Results'!M730*'NTG Ratio References'!$G$8,0),IF(D730="SAVE ON ENERGY ENERGY MANAGER PROGRAM",IF(VALUE(SUBSTITUTE(G730,"kW",""))=0,'IESO Reported Results'!M730*'NTG Ratio References'!$G$7,0),0))</f>
        <v>0</v>
      </c>
      <c r="L730" s="10">
        <f t="shared" si="44"/>
        <v>26</v>
      </c>
      <c r="M730" s="11">
        <f t="shared" si="45"/>
        <v>129786</v>
      </c>
      <c r="N730" s="15">
        <f>IFERROR(VLOOKUP(J730&amp;D730,'NTG Ratio References'!A:F,4,0),1)</f>
        <v>0.84</v>
      </c>
      <c r="O730" s="15">
        <f>IFERROR(VLOOKUP(J730&amp;D730,'NTG Ratio References'!A:F,5,0),1)</f>
        <v>0.81599999999999995</v>
      </c>
      <c r="P730" s="97">
        <f t="shared" si="46"/>
        <v>21.84</v>
      </c>
      <c r="Q730" s="97">
        <f t="shared" si="47"/>
        <v>105905.37599999999</v>
      </c>
    </row>
    <row r="731" spans="1:17">
      <c r="A731" s="96" t="s">
        <v>1507</v>
      </c>
      <c r="B731" s="96" t="s">
        <v>8</v>
      </c>
      <c r="C731" s="111" t="s">
        <v>1662</v>
      </c>
      <c r="D731" s="96" t="s">
        <v>55</v>
      </c>
      <c r="E731" s="111" t="s">
        <v>76</v>
      </c>
      <c r="F731" s="114">
        <v>7840</v>
      </c>
      <c r="G731" s="96" t="s">
        <v>532</v>
      </c>
      <c r="H731" s="96" t="s">
        <v>1508</v>
      </c>
      <c r="I731" s="96" t="s">
        <v>12</v>
      </c>
      <c r="J731" s="116">
        <v>2019</v>
      </c>
      <c r="K731" s="11">
        <f>IF(D731="SAVE ON ENERGY RETROFIT PROGRAM",IF(VALUE(SUBSTITUTE(G731,"kW",""))=0,'IESO Reported Results'!M731*'NTG Ratio References'!$G$8,0),IF(D731="SAVE ON ENERGY ENERGY MANAGER PROGRAM",IF(VALUE(SUBSTITUTE(G731,"kW",""))=0,'IESO Reported Results'!M731*'NTG Ratio References'!$G$7,0),0))</f>
        <v>0</v>
      </c>
      <c r="L731" s="10">
        <f t="shared" ref="L731:L735" si="48">VALUE(SUBSTITUTE(G731,"kW",""))+K731</f>
        <v>19.600000000000001</v>
      </c>
      <c r="M731" s="11">
        <f t="shared" ref="M731:M735" si="49">VALUE(SUBSTITUTE(H731,"kWh",""))</f>
        <v>111904</v>
      </c>
      <c r="N731" s="15">
        <f>IFERROR(VLOOKUP(J731&amp;D731,'NTG Ratio References'!A:F,4,0),1)</f>
        <v>0.84</v>
      </c>
      <c r="O731" s="15">
        <f>IFERROR(VLOOKUP(J731&amp;D731,'NTG Ratio References'!A:F,5,0),1)</f>
        <v>0.81599999999999995</v>
      </c>
      <c r="P731" s="97">
        <f t="shared" ref="P731:P735" si="50">N731*L731</f>
        <v>16.464000000000002</v>
      </c>
      <c r="Q731" s="97">
        <f t="shared" ref="Q731:Q735" si="51">O731*M731</f>
        <v>91313.66399999999</v>
      </c>
    </row>
    <row r="732" spans="1:17">
      <c r="A732" s="96" t="s">
        <v>1509</v>
      </c>
      <c r="B732" s="96" t="s">
        <v>8</v>
      </c>
      <c r="C732" s="111" t="s">
        <v>1661</v>
      </c>
      <c r="D732" s="96" t="s">
        <v>55</v>
      </c>
      <c r="E732" s="111" t="s">
        <v>25</v>
      </c>
      <c r="F732" s="114">
        <v>1600</v>
      </c>
      <c r="G732" s="96" t="s">
        <v>654</v>
      </c>
      <c r="H732" s="96" t="s">
        <v>1510</v>
      </c>
      <c r="I732" s="96" t="s">
        <v>12</v>
      </c>
      <c r="J732" s="116">
        <v>2019</v>
      </c>
      <c r="K732" s="11">
        <f>IF(D732="SAVE ON ENERGY RETROFIT PROGRAM",IF(VALUE(SUBSTITUTE(G732,"kW",""))=0,'IESO Reported Results'!M732*'NTG Ratio References'!$G$8,0),IF(D732="SAVE ON ENERGY ENERGY MANAGER PROGRAM",IF(VALUE(SUBSTITUTE(G732,"kW",""))=0,'IESO Reported Results'!M732*'NTG Ratio References'!$G$7,0),0))</f>
        <v>0</v>
      </c>
      <c r="L732" s="10">
        <f t="shared" si="48"/>
        <v>2.95</v>
      </c>
      <c r="M732" s="11">
        <f t="shared" si="49"/>
        <v>11636</v>
      </c>
      <c r="N732" s="15">
        <f>IFERROR(VLOOKUP(J732&amp;D732,'NTG Ratio References'!A:F,4,0),1)</f>
        <v>0.84</v>
      </c>
      <c r="O732" s="15">
        <f>IFERROR(VLOOKUP(J732&amp;D732,'NTG Ratio References'!A:F,5,0),1)</f>
        <v>0.81599999999999995</v>
      </c>
      <c r="P732" s="97">
        <f t="shared" si="50"/>
        <v>2.4780000000000002</v>
      </c>
      <c r="Q732" s="97">
        <f t="shared" si="51"/>
        <v>9494.9759999999987</v>
      </c>
    </row>
    <row r="733" spans="1:17">
      <c r="A733" s="96" t="s">
        <v>1511</v>
      </c>
      <c r="B733" s="96" t="s">
        <v>8</v>
      </c>
      <c r="C733" s="111" t="s">
        <v>1661</v>
      </c>
      <c r="D733" s="96" t="s">
        <v>55</v>
      </c>
      <c r="E733" s="111" t="s">
        <v>25</v>
      </c>
      <c r="F733" s="114">
        <v>2920</v>
      </c>
      <c r="G733" s="96" t="s">
        <v>573</v>
      </c>
      <c r="H733" s="96" t="s">
        <v>1512</v>
      </c>
      <c r="I733" s="96" t="s">
        <v>12</v>
      </c>
      <c r="J733" s="116">
        <v>2019</v>
      </c>
      <c r="K733" s="11">
        <f>IF(D733="SAVE ON ENERGY RETROFIT PROGRAM",IF(VALUE(SUBSTITUTE(G733,"kW",""))=0,'IESO Reported Results'!M733*'NTG Ratio References'!$G$8,0),IF(D733="SAVE ON ENERGY ENERGY MANAGER PROGRAM",IF(VALUE(SUBSTITUTE(G733,"kW",""))=0,'IESO Reported Results'!M733*'NTG Ratio References'!$G$7,0),0))</f>
        <v>0</v>
      </c>
      <c r="L733" s="10">
        <f t="shared" si="48"/>
        <v>7.3</v>
      </c>
      <c r="M733" s="11">
        <f t="shared" si="49"/>
        <v>26638</v>
      </c>
      <c r="N733" s="15">
        <f>IFERROR(VLOOKUP(J733&amp;D733,'NTG Ratio References'!A:F,4,0),1)</f>
        <v>0.84</v>
      </c>
      <c r="O733" s="15">
        <f>IFERROR(VLOOKUP(J733&amp;D733,'NTG Ratio References'!A:F,5,0),1)</f>
        <v>0.81599999999999995</v>
      </c>
      <c r="P733" s="97">
        <f t="shared" si="50"/>
        <v>6.1319999999999997</v>
      </c>
      <c r="Q733" s="97">
        <f t="shared" si="51"/>
        <v>21736.608</v>
      </c>
    </row>
    <row r="734" spans="1:17">
      <c r="A734" s="96" t="s">
        <v>1513</v>
      </c>
      <c r="B734" s="96" t="s">
        <v>8</v>
      </c>
      <c r="C734" s="111" t="s">
        <v>1662</v>
      </c>
      <c r="D734" s="96" t="s">
        <v>55</v>
      </c>
      <c r="E734" s="111" t="s">
        <v>76</v>
      </c>
      <c r="F734" s="114">
        <v>10998.79</v>
      </c>
      <c r="G734" s="96" t="s">
        <v>17</v>
      </c>
      <c r="H734" s="96" t="s">
        <v>1514</v>
      </c>
      <c r="I734" s="96" t="s">
        <v>12</v>
      </c>
      <c r="J734" s="116">
        <v>2019</v>
      </c>
      <c r="K734" s="11">
        <f>IF(D734="SAVE ON ENERGY RETROFIT PROGRAM",IF(VALUE(SUBSTITUTE(G734,"kW",""))=0,'IESO Reported Results'!M734*'NTG Ratio References'!$G$8,0),IF(D734="SAVE ON ENERGY ENERGY MANAGER PROGRAM",IF(VALUE(SUBSTITUTE(G734,"kW",""))=0,'IESO Reported Results'!M734*'NTG Ratio References'!$G$7,0),0))</f>
        <v>21.95463252066104</v>
      </c>
      <c r="L734" s="10">
        <f t="shared" si="48"/>
        <v>21.95463252066104</v>
      </c>
      <c r="M734" s="11">
        <f t="shared" si="49"/>
        <v>131851</v>
      </c>
      <c r="N734" s="15">
        <f>IFERROR(VLOOKUP(J734&amp;D734,'NTG Ratio References'!A:F,4,0),1)</f>
        <v>0.84</v>
      </c>
      <c r="O734" s="15">
        <f>IFERROR(VLOOKUP(J734&amp;D734,'NTG Ratio References'!A:F,5,0),1)</f>
        <v>0.81599999999999995</v>
      </c>
      <c r="P734" s="97">
        <f t="shared" si="50"/>
        <v>18.441891317355271</v>
      </c>
      <c r="Q734" s="97">
        <f t="shared" si="51"/>
        <v>107590.416</v>
      </c>
    </row>
    <row r="735" spans="1:17">
      <c r="A735" s="96" t="s">
        <v>1515</v>
      </c>
      <c r="B735" s="96" t="s">
        <v>8</v>
      </c>
      <c r="C735" s="111" t="s">
        <v>1661</v>
      </c>
      <c r="D735" s="96" t="s">
        <v>55</v>
      </c>
      <c r="E735" s="111" t="s">
        <v>76</v>
      </c>
      <c r="F735" s="114">
        <v>2027.73</v>
      </c>
      <c r="G735" s="96" t="s">
        <v>1004</v>
      </c>
      <c r="H735" s="96" t="s">
        <v>1516</v>
      </c>
      <c r="I735" s="96" t="s">
        <v>12</v>
      </c>
      <c r="J735" s="116">
        <v>2019</v>
      </c>
      <c r="K735" s="11">
        <f>IF(D735="SAVE ON ENERGY RETROFIT PROGRAM",IF(VALUE(SUBSTITUTE(G735,"kW",""))=0,'IESO Reported Results'!M735*'NTG Ratio References'!$G$8,0),IF(D735="SAVE ON ENERGY ENERGY MANAGER PROGRAM",IF(VALUE(SUBSTITUTE(G735,"kW",""))=0,'IESO Reported Results'!M735*'NTG Ratio References'!$G$7,0),0))</f>
        <v>0</v>
      </c>
      <c r="L735" s="10">
        <f t="shared" si="48"/>
        <v>1.46</v>
      </c>
      <c r="M735" s="11">
        <f t="shared" si="49"/>
        <v>1142</v>
      </c>
      <c r="N735" s="15">
        <f>IFERROR(VLOOKUP(J735&amp;D735,'NTG Ratio References'!A:F,4,0),1)</f>
        <v>0.84</v>
      </c>
      <c r="O735" s="15">
        <f>IFERROR(VLOOKUP(J735&amp;D735,'NTG Ratio References'!A:F,5,0),1)</f>
        <v>0.81599999999999995</v>
      </c>
      <c r="P735" s="97">
        <f t="shared" si="50"/>
        <v>1.2263999999999999</v>
      </c>
      <c r="Q735" s="97">
        <f t="shared" si="51"/>
        <v>931.87199999999996</v>
      </c>
    </row>
    <row r="736" spans="1:17">
      <c r="A736" s="96" t="s">
        <v>1517</v>
      </c>
      <c r="B736" s="96" t="s">
        <v>8</v>
      </c>
      <c r="C736" s="111" t="s">
        <v>1663</v>
      </c>
      <c r="D736" s="96" t="s">
        <v>1175</v>
      </c>
      <c r="E736" s="111" t="s">
        <v>10</v>
      </c>
      <c r="F736" s="114">
        <v>508034.25</v>
      </c>
      <c r="G736" s="96" t="s">
        <v>1176</v>
      </c>
      <c r="H736" s="96" t="s">
        <v>1177</v>
      </c>
      <c r="I736" s="96" t="s">
        <v>12</v>
      </c>
      <c r="J736" s="116">
        <v>2019</v>
      </c>
      <c r="K736" s="11">
        <f>IF(D736="SAVE ON ENERGY RETROFIT PROGRAM",IF(VALUE(SUBSTITUTE(G736,"kW",""))=0,'IESO Reported Results'!M736*'NTG Ratio References'!$G$8,0),IF(D736="SAVE ON ENERGY ENERGY MANAGER PROGRAM",IF(VALUE(SUBSTITUTE(G736,"kW",""))=0,'IESO Reported Results'!M736*'NTG Ratio References'!$G$7,0),0))</f>
        <v>0</v>
      </c>
      <c r="L736" s="66"/>
      <c r="M736" s="11">
        <f t="shared" ref="M736:M767" si="52">VALUE(SUBSTITUTE(H736,"kWh",""))</f>
        <v>11188000</v>
      </c>
      <c r="N736" s="15">
        <f>IFERROR(VLOOKUP(J736&amp;D736,'NTG Ratio References'!A:F,4,0),1)</f>
        <v>1</v>
      </c>
      <c r="O736" s="15">
        <f>IFERROR(VLOOKUP(J736&amp;D736,'NTG Ratio References'!A:F,5,0),1)</f>
        <v>1</v>
      </c>
      <c r="P736" s="97">
        <f t="shared" ref="P736:P767" si="53">N736*L736</f>
        <v>0</v>
      </c>
      <c r="Q736" s="97">
        <f t="shared" ref="Q736:Q767" si="54">O736*M736</f>
        <v>11188000</v>
      </c>
    </row>
    <row r="737" spans="1:17">
      <c r="A737" s="96" t="s">
        <v>1517</v>
      </c>
      <c r="B737" s="96" t="s">
        <v>8</v>
      </c>
      <c r="C737" s="111" t="s">
        <v>1663</v>
      </c>
      <c r="D737" s="96" t="s">
        <v>1175</v>
      </c>
      <c r="E737" s="111" t="s">
        <v>10</v>
      </c>
      <c r="F737" s="114">
        <v>508034.25</v>
      </c>
      <c r="G737" s="96" t="s">
        <v>17</v>
      </c>
      <c r="H737" s="96" t="s">
        <v>15</v>
      </c>
      <c r="I737" s="96" t="s">
        <v>12</v>
      </c>
      <c r="J737" s="116">
        <v>2019</v>
      </c>
      <c r="K737" s="11">
        <f>IF(D737="SAVE ON ENERGY RETROFIT PROGRAM",IF(VALUE(SUBSTITUTE(G737,"kW",""))=0,'IESO Reported Results'!M737*'NTG Ratio References'!$G$8,0),IF(D737="SAVE ON ENERGY ENERGY MANAGER PROGRAM",IF(VALUE(SUBSTITUTE(G737,"kW",""))=0,'IESO Reported Results'!M737*'NTG Ratio References'!$G$7,0),0))</f>
        <v>0</v>
      </c>
      <c r="L737" s="10">
        <f t="shared" ref="L737:L768" si="55">VALUE(SUBSTITUTE(G737,"kW",""))+K737</f>
        <v>0</v>
      </c>
      <c r="M737" s="11">
        <f t="shared" si="52"/>
        <v>0</v>
      </c>
      <c r="N737" s="15">
        <f>IFERROR(VLOOKUP(J737&amp;D737,'NTG Ratio References'!A:F,4,0),1)</f>
        <v>1</v>
      </c>
      <c r="O737" s="15">
        <f>IFERROR(VLOOKUP(J737&amp;D737,'NTG Ratio References'!A:F,5,0),1)</f>
        <v>1</v>
      </c>
      <c r="P737" s="97">
        <f t="shared" si="53"/>
        <v>0</v>
      </c>
      <c r="Q737" s="97">
        <f t="shared" si="54"/>
        <v>0</v>
      </c>
    </row>
    <row r="738" spans="1:17">
      <c r="A738" s="96" t="s">
        <v>1517</v>
      </c>
      <c r="B738" s="96" t="s">
        <v>8</v>
      </c>
      <c r="C738" s="111" t="s">
        <v>1663</v>
      </c>
      <c r="D738" s="96" t="s">
        <v>1175</v>
      </c>
      <c r="E738" s="111" t="s">
        <v>10</v>
      </c>
      <c r="F738" s="114">
        <v>508034.25</v>
      </c>
      <c r="G738" s="96" t="s">
        <v>17</v>
      </c>
      <c r="H738" s="96" t="s">
        <v>15</v>
      </c>
      <c r="I738" s="96" t="s">
        <v>12</v>
      </c>
      <c r="J738" s="116">
        <v>2019</v>
      </c>
      <c r="K738" s="11">
        <f>IF(D738="SAVE ON ENERGY RETROFIT PROGRAM",IF(VALUE(SUBSTITUTE(G738,"kW",""))=0,'IESO Reported Results'!M738*'NTG Ratio References'!$G$8,0),IF(D738="SAVE ON ENERGY ENERGY MANAGER PROGRAM",IF(VALUE(SUBSTITUTE(G738,"kW",""))=0,'IESO Reported Results'!M738*'NTG Ratio References'!$G$7,0),0))</f>
        <v>0</v>
      </c>
      <c r="L738" s="10">
        <f t="shared" si="55"/>
        <v>0</v>
      </c>
      <c r="M738" s="11">
        <f t="shared" si="52"/>
        <v>0</v>
      </c>
      <c r="N738" s="15">
        <f>IFERROR(VLOOKUP(J738&amp;D738,'NTG Ratio References'!A:F,4,0),1)</f>
        <v>1</v>
      </c>
      <c r="O738" s="15">
        <f>IFERROR(VLOOKUP(J738&amp;D738,'NTG Ratio References'!A:F,5,0),1)</f>
        <v>1</v>
      </c>
      <c r="P738" s="97">
        <f t="shared" si="53"/>
        <v>0</v>
      </c>
      <c r="Q738" s="97">
        <f t="shared" si="54"/>
        <v>0</v>
      </c>
    </row>
    <row r="739" spans="1:17">
      <c r="A739" s="96" t="s">
        <v>1518</v>
      </c>
      <c r="B739" s="96" t="s">
        <v>8</v>
      </c>
      <c r="C739" s="111" t="s">
        <v>1661</v>
      </c>
      <c r="D739" s="96" t="s">
        <v>55</v>
      </c>
      <c r="E739" s="111" t="s">
        <v>25</v>
      </c>
      <c r="F739" s="114">
        <v>1510</v>
      </c>
      <c r="G739" s="96" t="s">
        <v>1519</v>
      </c>
      <c r="H739" s="96" t="s">
        <v>1520</v>
      </c>
      <c r="I739" s="96" t="s">
        <v>12</v>
      </c>
      <c r="J739" s="116">
        <v>2019</v>
      </c>
      <c r="K739" s="11">
        <f>IF(D739="SAVE ON ENERGY RETROFIT PROGRAM",IF(VALUE(SUBSTITUTE(G739,"kW",""))=0,'IESO Reported Results'!M739*'NTG Ratio References'!$G$8,0),IF(D739="SAVE ON ENERGY ENERGY MANAGER PROGRAM",IF(VALUE(SUBSTITUTE(G739,"kW",""))=0,'IESO Reported Results'!M739*'NTG Ratio References'!$G$7,0),0))</f>
        <v>0</v>
      </c>
      <c r="L739" s="10">
        <f t="shared" si="55"/>
        <v>2.87</v>
      </c>
      <c r="M739" s="11">
        <f t="shared" si="52"/>
        <v>14194</v>
      </c>
      <c r="N739" s="15">
        <f>IFERROR(VLOOKUP(J739&amp;D739,'NTG Ratio References'!A:F,4,0),1)</f>
        <v>0.84</v>
      </c>
      <c r="O739" s="15">
        <f>IFERROR(VLOOKUP(J739&amp;D739,'NTG Ratio References'!A:F,5,0),1)</f>
        <v>0.81599999999999995</v>
      </c>
      <c r="P739" s="97">
        <f t="shared" si="53"/>
        <v>2.4108000000000001</v>
      </c>
      <c r="Q739" s="97">
        <f t="shared" si="54"/>
        <v>11582.304</v>
      </c>
    </row>
    <row r="740" spans="1:17">
      <c r="A740" s="96" t="s">
        <v>1521</v>
      </c>
      <c r="B740" s="96" t="s">
        <v>8</v>
      </c>
      <c r="C740" s="111" t="s">
        <v>1662</v>
      </c>
      <c r="D740" s="96" t="s">
        <v>55</v>
      </c>
      <c r="E740" s="111" t="s">
        <v>25</v>
      </c>
      <c r="F740" s="114">
        <v>3388.86</v>
      </c>
      <c r="G740" s="96" t="s">
        <v>192</v>
      </c>
      <c r="H740" s="96" t="s">
        <v>1522</v>
      </c>
      <c r="I740" s="96" t="s">
        <v>12</v>
      </c>
      <c r="J740" s="116">
        <v>2019</v>
      </c>
      <c r="K740" s="11">
        <f>IF(D740="SAVE ON ENERGY RETROFIT PROGRAM",IF(VALUE(SUBSTITUTE(G740,"kW",""))=0,'IESO Reported Results'!M740*'NTG Ratio References'!$G$8,0),IF(D740="SAVE ON ENERGY ENERGY MANAGER PROGRAM",IF(VALUE(SUBSTITUTE(G740,"kW",""))=0,'IESO Reported Results'!M740*'NTG Ratio References'!$G$7,0),0))</f>
        <v>0</v>
      </c>
      <c r="L740" s="10">
        <f t="shared" si="55"/>
        <v>7.96</v>
      </c>
      <c r="M740" s="11">
        <f t="shared" si="52"/>
        <v>40478</v>
      </c>
      <c r="N740" s="15">
        <f>IFERROR(VLOOKUP(J740&amp;D740,'NTG Ratio References'!A:F,4,0),1)</f>
        <v>0.84</v>
      </c>
      <c r="O740" s="15">
        <f>IFERROR(VLOOKUP(J740&amp;D740,'NTG Ratio References'!A:F,5,0),1)</f>
        <v>0.81599999999999995</v>
      </c>
      <c r="P740" s="97">
        <f t="shared" si="53"/>
        <v>6.6863999999999999</v>
      </c>
      <c r="Q740" s="97">
        <f t="shared" si="54"/>
        <v>33030.047999999995</v>
      </c>
    </row>
    <row r="741" spans="1:17">
      <c r="A741" s="96" t="s">
        <v>1523</v>
      </c>
      <c r="B741" s="96" t="s">
        <v>8</v>
      </c>
      <c r="C741" s="111" t="s">
        <v>1661</v>
      </c>
      <c r="D741" s="96" t="s">
        <v>55</v>
      </c>
      <c r="E741" s="111" t="s">
        <v>25</v>
      </c>
      <c r="F741" s="114">
        <v>2334</v>
      </c>
      <c r="G741" s="96" t="s">
        <v>217</v>
      </c>
      <c r="H741" s="96" t="s">
        <v>1524</v>
      </c>
      <c r="I741" s="96" t="s">
        <v>12</v>
      </c>
      <c r="J741" s="116">
        <v>2019</v>
      </c>
      <c r="K741" s="11">
        <f>IF(D741="SAVE ON ENERGY RETROFIT PROGRAM",IF(VALUE(SUBSTITUTE(G741,"kW",""))=0,'IESO Reported Results'!M741*'NTG Ratio References'!$G$8,0),IF(D741="SAVE ON ENERGY ENERGY MANAGER PROGRAM",IF(VALUE(SUBSTITUTE(G741,"kW",""))=0,'IESO Reported Results'!M741*'NTG Ratio References'!$G$7,0),0))</f>
        <v>0</v>
      </c>
      <c r="L741" s="10">
        <f t="shared" si="55"/>
        <v>2.7</v>
      </c>
      <c r="M741" s="11">
        <f t="shared" si="52"/>
        <v>12384</v>
      </c>
      <c r="N741" s="15">
        <f>IFERROR(VLOOKUP(J741&amp;D741,'NTG Ratio References'!A:F,4,0),1)</f>
        <v>0.84</v>
      </c>
      <c r="O741" s="15">
        <f>IFERROR(VLOOKUP(J741&amp;D741,'NTG Ratio References'!A:F,5,0),1)</f>
        <v>0.81599999999999995</v>
      </c>
      <c r="P741" s="97">
        <f t="shared" si="53"/>
        <v>2.2680000000000002</v>
      </c>
      <c r="Q741" s="97">
        <f t="shared" si="54"/>
        <v>10105.343999999999</v>
      </c>
    </row>
    <row r="742" spans="1:17">
      <c r="A742" s="96" t="s">
        <v>1525</v>
      </c>
      <c r="B742" s="96" t="s">
        <v>8</v>
      </c>
      <c r="C742" s="111" t="s">
        <v>1661</v>
      </c>
      <c r="D742" s="96" t="s">
        <v>55</v>
      </c>
      <c r="E742" s="111" t="s">
        <v>25</v>
      </c>
      <c r="F742" s="114">
        <v>496</v>
      </c>
      <c r="G742" s="96" t="s">
        <v>1043</v>
      </c>
      <c r="H742" s="96" t="s">
        <v>1526</v>
      </c>
      <c r="I742" s="96" t="s">
        <v>12</v>
      </c>
      <c r="J742" s="116">
        <v>2019</v>
      </c>
      <c r="K742" s="11">
        <f>IF(D742="SAVE ON ENERGY RETROFIT PROGRAM",IF(VALUE(SUBSTITUTE(G742,"kW",""))=0,'IESO Reported Results'!M742*'NTG Ratio References'!$G$8,0),IF(D742="SAVE ON ENERGY ENERGY MANAGER PROGRAM",IF(VALUE(SUBSTITUTE(G742,"kW",""))=0,'IESO Reported Results'!M742*'NTG Ratio References'!$G$7,0),0))</f>
        <v>0</v>
      </c>
      <c r="L742" s="10">
        <f t="shared" si="55"/>
        <v>1.24</v>
      </c>
      <c r="M742" s="11">
        <f t="shared" si="52"/>
        <v>9093</v>
      </c>
      <c r="N742" s="15">
        <f>IFERROR(VLOOKUP(J742&amp;D742,'NTG Ratio References'!A:F,4,0),1)</f>
        <v>0.84</v>
      </c>
      <c r="O742" s="15">
        <f>IFERROR(VLOOKUP(J742&amp;D742,'NTG Ratio References'!A:F,5,0),1)</f>
        <v>0.81599999999999995</v>
      </c>
      <c r="P742" s="97">
        <f t="shared" si="53"/>
        <v>1.0415999999999999</v>
      </c>
      <c r="Q742" s="97">
        <f t="shared" si="54"/>
        <v>7419.8879999999999</v>
      </c>
    </row>
    <row r="743" spans="1:17">
      <c r="A743" s="96" t="s">
        <v>1527</v>
      </c>
      <c r="B743" s="96" t="s">
        <v>8</v>
      </c>
      <c r="C743" s="111" t="s">
        <v>1661</v>
      </c>
      <c r="D743" s="96" t="s">
        <v>55</v>
      </c>
      <c r="E743" s="111" t="s">
        <v>25</v>
      </c>
      <c r="F743" s="114">
        <v>1972.1</v>
      </c>
      <c r="G743" s="96" t="s">
        <v>1186</v>
      </c>
      <c r="H743" s="96" t="s">
        <v>1528</v>
      </c>
      <c r="I743" s="96" t="s">
        <v>12</v>
      </c>
      <c r="J743" s="116">
        <v>2019</v>
      </c>
      <c r="K743" s="11">
        <f>IF(D743="SAVE ON ENERGY RETROFIT PROGRAM",IF(VALUE(SUBSTITUTE(G743,"kW",""))=0,'IESO Reported Results'!M743*'NTG Ratio References'!$G$8,0),IF(D743="SAVE ON ENERGY ENERGY MANAGER PROGRAM",IF(VALUE(SUBSTITUTE(G743,"kW",""))=0,'IESO Reported Results'!M743*'NTG Ratio References'!$G$7,0),0))</f>
        <v>0</v>
      </c>
      <c r="L743" s="10">
        <f t="shared" si="55"/>
        <v>2.04</v>
      </c>
      <c r="M743" s="11">
        <f t="shared" si="52"/>
        <v>21003</v>
      </c>
      <c r="N743" s="15">
        <f>IFERROR(VLOOKUP(J743&amp;D743,'NTG Ratio References'!A:F,4,0),1)</f>
        <v>0.84</v>
      </c>
      <c r="O743" s="15">
        <f>IFERROR(VLOOKUP(J743&amp;D743,'NTG Ratio References'!A:F,5,0),1)</f>
        <v>0.81599999999999995</v>
      </c>
      <c r="P743" s="97">
        <f t="shared" si="53"/>
        <v>1.7136</v>
      </c>
      <c r="Q743" s="97">
        <f t="shared" si="54"/>
        <v>17138.448</v>
      </c>
    </row>
    <row r="744" spans="1:17">
      <c r="A744" s="96" t="s">
        <v>1529</v>
      </c>
      <c r="B744" s="96" t="s">
        <v>8</v>
      </c>
      <c r="C744" s="111" t="s">
        <v>1663</v>
      </c>
      <c r="D744" s="96" t="s">
        <v>55</v>
      </c>
      <c r="E744" s="111" t="s">
        <v>25</v>
      </c>
      <c r="F744" s="114">
        <v>13920</v>
      </c>
      <c r="G744" s="96" t="s">
        <v>1530</v>
      </c>
      <c r="H744" s="96" t="s">
        <v>1531</v>
      </c>
      <c r="I744" s="96" t="s">
        <v>12</v>
      </c>
      <c r="J744" s="116">
        <v>2019</v>
      </c>
      <c r="K744" s="11">
        <f>IF(D744="SAVE ON ENERGY RETROFIT PROGRAM",IF(VALUE(SUBSTITUTE(G744,"kW",""))=0,'IESO Reported Results'!M744*'NTG Ratio References'!$G$8,0),IF(D744="SAVE ON ENERGY ENERGY MANAGER PROGRAM",IF(VALUE(SUBSTITUTE(G744,"kW",""))=0,'IESO Reported Results'!M744*'NTG Ratio References'!$G$7,0),0))</f>
        <v>0</v>
      </c>
      <c r="L744" s="10">
        <f t="shared" si="55"/>
        <v>27.32</v>
      </c>
      <c r="M744" s="11">
        <f t="shared" si="52"/>
        <v>151042</v>
      </c>
      <c r="N744" s="15">
        <f>IFERROR(VLOOKUP(J744&amp;D744,'NTG Ratio References'!A:F,4,0),1)</f>
        <v>0.84</v>
      </c>
      <c r="O744" s="15">
        <f>IFERROR(VLOOKUP(J744&amp;D744,'NTG Ratio References'!A:F,5,0),1)</f>
        <v>0.81599999999999995</v>
      </c>
      <c r="P744" s="97">
        <f t="shared" si="53"/>
        <v>22.948799999999999</v>
      </c>
      <c r="Q744" s="97">
        <f t="shared" si="54"/>
        <v>123250.272</v>
      </c>
    </row>
    <row r="745" spans="1:17">
      <c r="A745" s="96" t="s">
        <v>1532</v>
      </c>
      <c r="B745" s="96" t="s">
        <v>8</v>
      </c>
      <c r="C745" s="111" t="s">
        <v>1661</v>
      </c>
      <c r="D745" s="96" t="s">
        <v>55</v>
      </c>
      <c r="E745" s="111" t="s">
        <v>25</v>
      </c>
      <c r="F745" s="114">
        <v>825</v>
      </c>
      <c r="G745" s="96" t="s">
        <v>17</v>
      </c>
      <c r="H745" s="96" t="s">
        <v>1533</v>
      </c>
      <c r="I745" s="96" t="s">
        <v>12</v>
      </c>
      <c r="J745" s="116">
        <v>2019</v>
      </c>
      <c r="K745" s="11">
        <f>IF(D745="SAVE ON ENERGY RETROFIT PROGRAM",IF(VALUE(SUBSTITUTE(G745,"kW",""))=0,'IESO Reported Results'!M745*'NTG Ratio References'!$G$8,0),IF(D745="SAVE ON ENERGY ENERGY MANAGER PROGRAM",IF(VALUE(SUBSTITUTE(G745,"kW",""))=0,'IESO Reported Results'!M745*'NTG Ratio References'!$G$7,0),0))</f>
        <v>1.5385609854374105</v>
      </c>
      <c r="L745" s="10">
        <f t="shared" si="55"/>
        <v>1.5385609854374105</v>
      </c>
      <c r="M745" s="11">
        <f t="shared" si="52"/>
        <v>9240</v>
      </c>
      <c r="N745" s="15">
        <f>IFERROR(VLOOKUP(J745&amp;D745,'NTG Ratio References'!A:F,4,0),1)</f>
        <v>0.84</v>
      </c>
      <c r="O745" s="15">
        <f>IFERROR(VLOOKUP(J745&amp;D745,'NTG Ratio References'!A:F,5,0),1)</f>
        <v>0.81599999999999995</v>
      </c>
      <c r="P745" s="97">
        <f t="shared" si="53"/>
        <v>1.2923912277674248</v>
      </c>
      <c r="Q745" s="97">
        <f t="shared" si="54"/>
        <v>7539.8399999999992</v>
      </c>
    </row>
    <row r="746" spans="1:17">
      <c r="A746" s="96" t="s">
        <v>1534</v>
      </c>
      <c r="B746" s="96" t="s">
        <v>8</v>
      </c>
      <c r="C746" s="111" t="s">
        <v>1661</v>
      </c>
      <c r="D746" s="96" t="s">
        <v>55</v>
      </c>
      <c r="E746" s="111" t="s">
        <v>25</v>
      </c>
      <c r="F746" s="114">
        <v>1105</v>
      </c>
      <c r="G746" s="96" t="s">
        <v>17</v>
      </c>
      <c r="H746" s="96" t="s">
        <v>1535</v>
      </c>
      <c r="I746" s="96" t="s">
        <v>12</v>
      </c>
      <c r="J746" s="116">
        <v>2019</v>
      </c>
      <c r="K746" s="11">
        <f>IF(D746="SAVE ON ENERGY RETROFIT PROGRAM",IF(VALUE(SUBSTITUTE(G746,"kW",""))=0,'IESO Reported Results'!M746*'NTG Ratio References'!$G$8,0),IF(D746="SAVE ON ENERGY ENERGY MANAGER PROGRAM",IF(VALUE(SUBSTITUTE(G746,"kW",""))=0,'IESO Reported Results'!M746*'NTG Ratio References'!$G$7,0),0))</f>
        <v>2.0420900352169267</v>
      </c>
      <c r="L746" s="10">
        <f t="shared" si="55"/>
        <v>2.0420900352169267</v>
      </c>
      <c r="M746" s="11">
        <f t="shared" si="52"/>
        <v>12264</v>
      </c>
      <c r="N746" s="15">
        <f>IFERROR(VLOOKUP(J746&amp;D746,'NTG Ratio References'!A:F,4,0),1)</f>
        <v>0.84</v>
      </c>
      <c r="O746" s="15">
        <f>IFERROR(VLOOKUP(J746&amp;D746,'NTG Ratio References'!A:F,5,0),1)</f>
        <v>0.81599999999999995</v>
      </c>
      <c r="P746" s="97">
        <f t="shared" si="53"/>
        <v>1.7153556295822183</v>
      </c>
      <c r="Q746" s="97">
        <f t="shared" si="54"/>
        <v>10007.423999999999</v>
      </c>
    </row>
    <row r="747" spans="1:17">
      <c r="A747" s="96" t="s">
        <v>1536</v>
      </c>
      <c r="B747" s="96" t="s">
        <v>8</v>
      </c>
      <c r="C747" s="111" t="s">
        <v>1865</v>
      </c>
      <c r="D747" s="96" t="s">
        <v>55</v>
      </c>
      <c r="E747" s="111" t="s">
        <v>25</v>
      </c>
      <c r="F747" s="114">
        <v>550</v>
      </c>
      <c r="G747" s="96" t="s">
        <v>281</v>
      </c>
      <c r="H747" s="96" t="s">
        <v>282</v>
      </c>
      <c r="I747" s="96" t="s">
        <v>12</v>
      </c>
      <c r="J747" s="116">
        <v>2019</v>
      </c>
      <c r="K747" s="11">
        <f>IF(D747="SAVE ON ENERGY RETROFIT PROGRAM",IF(VALUE(SUBSTITUTE(G747,"kW",""))=0,'IESO Reported Results'!M747*'NTG Ratio References'!$G$8,0),IF(D747="SAVE ON ENERGY ENERGY MANAGER PROGRAM",IF(VALUE(SUBSTITUTE(G747,"kW",""))=0,'IESO Reported Results'!M747*'NTG Ratio References'!$G$7,0),0))</f>
        <v>0</v>
      </c>
      <c r="L747" s="10">
        <f t="shared" si="55"/>
        <v>0.34</v>
      </c>
      <c r="M747" s="11">
        <f t="shared" si="52"/>
        <v>1576</v>
      </c>
      <c r="N747" s="15">
        <f>IFERROR(VLOOKUP(J747&amp;D747,'NTG Ratio References'!A:F,4,0),1)</f>
        <v>0.84</v>
      </c>
      <c r="O747" s="15">
        <f>IFERROR(VLOOKUP(J747&amp;D747,'NTG Ratio References'!A:F,5,0),1)</f>
        <v>0.81599999999999995</v>
      </c>
      <c r="P747" s="97">
        <f t="shared" si="53"/>
        <v>0.28560000000000002</v>
      </c>
      <c r="Q747" s="97">
        <f t="shared" si="54"/>
        <v>1286.0159999999998</v>
      </c>
    </row>
    <row r="748" spans="1:17">
      <c r="A748" s="96" t="s">
        <v>1537</v>
      </c>
      <c r="B748" s="96" t="s">
        <v>8</v>
      </c>
      <c r="C748" s="111" t="s">
        <v>1661</v>
      </c>
      <c r="D748" s="96" t="s">
        <v>55</v>
      </c>
      <c r="E748" s="111" t="s">
        <v>25</v>
      </c>
      <c r="F748" s="114">
        <v>3200</v>
      </c>
      <c r="G748" s="96" t="s">
        <v>194</v>
      </c>
      <c r="H748" s="96" t="s">
        <v>1538</v>
      </c>
      <c r="I748" s="96" t="s">
        <v>12</v>
      </c>
      <c r="J748" s="116">
        <v>2019</v>
      </c>
      <c r="K748" s="11">
        <f>IF(D748="SAVE ON ENERGY RETROFIT PROGRAM",IF(VALUE(SUBSTITUTE(G748,"kW",""))=0,'IESO Reported Results'!M748*'NTG Ratio References'!$G$8,0),IF(D748="SAVE ON ENERGY ENERGY MANAGER PROGRAM",IF(VALUE(SUBSTITUTE(G748,"kW",""))=0,'IESO Reported Results'!M748*'NTG Ratio References'!$G$7,0),0))</f>
        <v>0</v>
      </c>
      <c r="L748" s="10">
        <f t="shared" si="55"/>
        <v>8</v>
      </c>
      <c r="M748" s="11">
        <f t="shared" si="52"/>
        <v>30050</v>
      </c>
      <c r="N748" s="15">
        <f>IFERROR(VLOOKUP(J748&amp;D748,'NTG Ratio References'!A:F,4,0),1)</f>
        <v>0.84</v>
      </c>
      <c r="O748" s="15">
        <f>IFERROR(VLOOKUP(J748&amp;D748,'NTG Ratio References'!A:F,5,0),1)</f>
        <v>0.81599999999999995</v>
      </c>
      <c r="P748" s="97">
        <f t="shared" si="53"/>
        <v>6.72</v>
      </c>
      <c r="Q748" s="97">
        <f t="shared" si="54"/>
        <v>24520.799999999999</v>
      </c>
    </row>
    <row r="749" spans="1:17">
      <c r="A749" s="96" t="s">
        <v>1539</v>
      </c>
      <c r="B749" s="96" t="s">
        <v>8</v>
      </c>
      <c r="C749" s="111" t="s">
        <v>1661</v>
      </c>
      <c r="D749" s="96" t="s">
        <v>55</v>
      </c>
      <c r="E749" s="111" t="s">
        <v>25</v>
      </c>
      <c r="F749" s="114">
        <v>2168</v>
      </c>
      <c r="G749" s="96" t="s">
        <v>371</v>
      </c>
      <c r="H749" s="96" t="s">
        <v>1540</v>
      </c>
      <c r="I749" s="96" t="s">
        <v>12</v>
      </c>
      <c r="J749" s="116">
        <v>2019</v>
      </c>
      <c r="K749" s="11">
        <f>IF(D749="SAVE ON ENERGY RETROFIT PROGRAM",IF(VALUE(SUBSTITUTE(G749,"kW",""))=0,'IESO Reported Results'!M749*'NTG Ratio References'!$G$8,0),IF(D749="SAVE ON ENERGY ENERGY MANAGER PROGRAM",IF(VALUE(SUBSTITUTE(G749,"kW",""))=0,'IESO Reported Results'!M749*'NTG Ratio References'!$G$7,0),0))</f>
        <v>0</v>
      </c>
      <c r="L749" s="10">
        <f t="shared" si="55"/>
        <v>1.34</v>
      </c>
      <c r="M749" s="11">
        <f t="shared" si="52"/>
        <v>7815</v>
      </c>
      <c r="N749" s="15">
        <f>IFERROR(VLOOKUP(J749&amp;D749,'NTG Ratio References'!A:F,4,0),1)</f>
        <v>0.84</v>
      </c>
      <c r="O749" s="15">
        <f>IFERROR(VLOOKUP(J749&amp;D749,'NTG Ratio References'!A:F,5,0),1)</f>
        <v>0.81599999999999995</v>
      </c>
      <c r="P749" s="97">
        <f t="shared" si="53"/>
        <v>1.1255999999999999</v>
      </c>
      <c r="Q749" s="97">
        <f t="shared" si="54"/>
        <v>6377.04</v>
      </c>
    </row>
    <row r="750" spans="1:17">
      <c r="A750" s="96" t="s">
        <v>1541</v>
      </c>
      <c r="B750" s="96" t="s">
        <v>8</v>
      </c>
      <c r="C750" s="111" t="s">
        <v>1865</v>
      </c>
      <c r="D750" s="96" t="s">
        <v>55</v>
      </c>
      <c r="E750" s="111" t="s">
        <v>76</v>
      </c>
      <c r="F750" s="114">
        <v>2912</v>
      </c>
      <c r="G750" s="96" t="s">
        <v>1542</v>
      </c>
      <c r="H750" s="96" t="s">
        <v>1543</v>
      </c>
      <c r="I750" s="96" t="s">
        <v>12</v>
      </c>
      <c r="J750" s="116">
        <v>2019</v>
      </c>
      <c r="K750" s="11">
        <f>IF(D750="SAVE ON ENERGY RETROFIT PROGRAM",IF(VALUE(SUBSTITUTE(G750,"kW",""))=0,'IESO Reported Results'!M750*'NTG Ratio References'!$G$8,0),IF(D750="SAVE ON ENERGY ENERGY MANAGER PROGRAM",IF(VALUE(SUBSTITUTE(G750,"kW",""))=0,'IESO Reported Results'!M750*'NTG Ratio References'!$G$7,0),0))</f>
        <v>0</v>
      </c>
      <c r="L750" s="10">
        <f t="shared" si="55"/>
        <v>7.28</v>
      </c>
      <c r="M750" s="11">
        <f t="shared" si="52"/>
        <v>37908</v>
      </c>
      <c r="N750" s="15">
        <f>IFERROR(VLOOKUP(J750&amp;D750,'NTG Ratio References'!A:F,4,0),1)</f>
        <v>0.84</v>
      </c>
      <c r="O750" s="15">
        <f>IFERROR(VLOOKUP(J750&amp;D750,'NTG Ratio References'!A:F,5,0),1)</f>
        <v>0.81599999999999995</v>
      </c>
      <c r="P750" s="97">
        <f t="shared" si="53"/>
        <v>6.1151999999999997</v>
      </c>
      <c r="Q750" s="97">
        <f t="shared" si="54"/>
        <v>30932.927999999996</v>
      </c>
    </row>
    <row r="751" spans="1:17">
      <c r="A751" s="96" t="s">
        <v>1544</v>
      </c>
      <c r="B751" s="96" t="s">
        <v>8</v>
      </c>
      <c r="C751" s="111" t="s">
        <v>1662</v>
      </c>
      <c r="D751" s="96" t="s">
        <v>55</v>
      </c>
      <c r="E751" s="111" t="s">
        <v>76</v>
      </c>
      <c r="F751" s="114">
        <v>14920</v>
      </c>
      <c r="G751" s="96" t="s">
        <v>1545</v>
      </c>
      <c r="H751" s="96" t="s">
        <v>1546</v>
      </c>
      <c r="I751" s="96" t="s">
        <v>12</v>
      </c>
      <c r="J751" s="116">
        <v>2019</v>
      </c>
      <c r="K751" s="11">
        <f>IF(D751="SAVE ON ENERGY RETROFIT PROGRAM",IF(VALUE(SUBSTITUTE(G751,"kW",""))=0,'IESO Reported Results'!M751*'NTG Ratio References'!$G$8,0),IF(D751="SAVE ON ENERGY ENERGY MANAGER PROGRAM",IF(VALUE(SUBSTITUTE(G751,"kW",""))=0,'IESO Reported Results'!M751*'NTG Ratio References'!$G$7,0),0))</f>
        <v>0</v>
      </c>
      <c r="L751" s="10">
        <f t="shared" si="55"/>
        <v>37.299999999999997</v>
      </c>
      <c r="M751" s="11">
        <f t="shared" si="52"/>
        <v>226783</v>
      </c>
      <c r="N751" s="15">
        <f>IFERROR(VLOOKUP(J751&amp;D751,'NTG Ratio References'!A:F,4,0),1)</f>
        <v>0.84</v>
      </c>
      <c r="O751" s="15">
        <f>IFERROR(VLOOKUP(J751&amp;D751,'NTG Ratio References'!A:F,5,0),1)</f>
        <v>0.81599999999999995</v>
      </c>
      <c r="P751" s="97">
        <f t="shared" si="53"/>
        <v>31.331999999999997</v>
      </c>
      <c r="Q751" s="97">
        <f t="shared" si="54"/>
        <v>185054.92799999999</v>
      </c>
    </row>
    <row r="752" spans="1:17">
      <c r="A752" s="96" t="s">
        <v>1547</v>
      </c>
      <c r="B752" s="96" t="s">
        <v>8</v>
      </c>
      <c r="C752" s="111" t="s">
        <v>1661</v>
      </c>
      <c r="D752" s="96" t="s">
        <v>55</v>
      </c>
      <c r="E752" s="111" t="s">
        <v>25</v>
      </c>
      <c r="F752" s="114">
        <v>1935.42</v>
      </c>
      <c r="G752" s="96" t="s">
        <v>315</v>
      </c>
      <c r="H752" s="96" t="s">
        <v>1548</v>
      </c>
      <c r="I752" s="96" t="s">
        <v>12</v>
      </c>
      <c r="J752" s="116">
        <v>2019</v>
      </c>
      <c r="K752" s="11">
        <f>IF(D752="SAVE ON ENERGY RETROFIT PROGRAM",IF(VALUE(SUBSTITUTE(G752,"kW",""))=0,'IESO Reported Results'!M752*'NTG Ratio References'!$G$8,0),IF(D752="SAVE ON ENERGY ENERGY MANAGER PROGRAM",IF(VALUE(SUBSTITUTE(G752,"kW",""))=0,'IESO Reported Results'!M752*'NTG Ratio References'!$G$7,0),0))</f>
        <v>0</v>
      </c>
      <c r="L752" s="10">
        <f t="shared" si="55"/>
        <v>4.57</v>
      </c>
      <c r="M752" s="11">
        <f t="shared" si="52"/>
        <v>18623</v>
      </c>
      <c r="N752" s="15">
        <f>IFERROR(VLOOKUP(J752&amp;D752,'NTG Ratio References'!A:F,4,0),1)</f>
        <v>0.84</v>
      </c>
      <c r="O752" s="15">
        <f>IFERROR(VLOOKUP(J752&amp;D752,'NTG Ratio References'!A:F,5,0),1)</f>
        <v>0.81599999999999995</v>
      </c>
      <c r="P752" s="97">
        <f t="shared" si="53"/>
        <v>3.8388</v>
      </c>
      <c r="Q752" s="97">
        <f t="shared" si="54"/>
        <v>15196.367999999999</v>
      </c>
    </row>
    <row r="753" spans="1:17">
      <c r="A753" s="96" t="s">
        <v>1549</v>
      </c>
      <c r="B753" s="96" t="s">
        <v>8</v>
      </c>
      <c r="C753" s="111" t="s">
        <v>1661</v>
      </c>
      <c r="D753" s="96" t="s">
        <v>55</v>
      </c>
      <c r="E753" s="111" t="s">
        <v>25</v>
      </c>
      <c r="F753" s="114">
        <v>17600</v>
      </c>
      <c r="G753" s="96" t="s">
        <v>1550</v>
      </c>
      <c r="H753" s="96" t="s">
        <v>1551</v>
      </c>
      <c r="I753" s="96" t="s">
        <v>12</v>
      </c>
      <c r="J753" s="116">
        <v>2019</v>
      </c>
      <c r="K753" s="11">
        <f>IF(D753="SAVE ON ENERGY RETROFIT PROGRAM",IF(VALUE(SUBSTITUTE(G753,"kW",""))=0,'IESO Reported Results'!M753*'NTG Ratio References'!$G$8,0),IF(D753="SAVE ON ENERGY ENERGY MANAGER PROGRAM",IF(VALUE(SUBSTITUTE(G753,"kW",""))=0,'IESO Reported Results'!M753*'NTG Ratio References'!$G$7,0),0))</f>
        <v>0</v>
      </c>
      <c r="L753" s="10">
        <f t="shared" si="55"/>
        <v>10.3</v>
      </c>
      <c r="M753" s="11">
        <f t="shared" si="52"/>
        <v>47299</v>
      </c>
      <c r="N753" s="15">
        <f>IFERROR(VLOOKUP(J753&amp;D753,'NTG Ratio References'!A:F,4,0),1)</f>
        <v>0.84</v>
      </c>
      <c r="O753" s="15">
        <f>IFERROR(VLOOKUP(J753&amp;D753,'NTG Ratio References'!A:F,5,0),1)</f>
        <v>0.81599999999999995</v>
      </c>
      <c r="P753" s="97">
        <f t="shared" si="53"/>
        <v>8.652000000000001</v>
      </c>
      <c r="Q753" s="97">
        <f t="shared" si="54"/>
        <v>38595.983999999997</v>
      </c>
    </row>
    <row r="754" spans="1:17">
      <c r="A754" s="96" t="s">
        <v>1552</v>
      </c>
      <c r="B754" s="96" t="s">
        <v>8</v>
      </c>
      <c r="C754" s="111" t="s">
        <v>1661</v>
      </c>
      <c r="D754" s="96" t="s">
        <v>55</v>
      </c>
      <c r="E754" s="111" t="s">
        <v>76</v>
      </c>
      <c r="F754" s="114">
        <v>13351.8</v>
      </c>
      <c r="G754" s="96" t="s">
        <v>1553</v>
      </c>
      <c r="H754" s="96" t="s">
        <v>1554</v>
      </c>
      <c r="I754" s="96" t="s">
        <v>12</v>
      </c>
      <c r="J754" s="116">
        <v>2019</v>
      </c>
      <c r="K754" s="11">
        <f>IF(D754="SAVE ON ENERGY RETROFIT PROGRAM",IF(VALUE(SUBSTITUTE(G754,"kW",""))=0,'IESO Reported Results'!M754*'NTG Ratio References'!$G$8,0),IF(D754="SAVE ON ENERGY ENERGY MANAGER PROGRAM",IF(VALUE(SUBSTITUTE(G754,"kW",""))=0,'IESO Reported Results'!M754*'NTG Ratio References'!$G$7,0),0))</f>
        <v>0</v>
      </c>
      <c r="L754" s="10">
        <f t="shared" si="55"/>
        <v>18.77</v>
      </c>
      <c r="M754" s="11">
        <f t="shared" si="52"/>
        <v>81025</v>
      </c>
      <c r="N754" s="15">
        <f>IFERROR(VLOOKUP(J754&amp;D754,'NTG Ratio References'!A:F,4,0),1)</f>
        <v>0.84</v>
      </c>
      <c r="O754" s="15">
        <f>IFERROR(VLOOKUP(J754&amp;D754,'NTG Ratio References'!A:F,5,0),1)</f>
        <v>0.81599999999999995</v>
      </c>
      <c r="P754" s="97">
        <f t="shared" si="53"/>
        <v>15.7668</v>
      </c>
      <c r="Q754" s="97">
        <f t="shared" si="54"/>
        <v>66116.399999999994</v>
      </c>
    </row>
    <row r="755" spans="1:17">
      <c r="A755" s="96" t="s">
        <v>1555</v>
      </c>
      <c r="B755" s="96" t="s">
        <v>8</v>
      </c>
      <c r="C755" s="111" t="s">
        <v>1865</v>
      </c>
      <c r="D755" s="96" t="s">
        <v>55</v>
      </c>
      <c r="E755" s="111" t="s">
        <v>76</v>
      </c>
      <c r="F755" s="114">
        <v>4015.2</v>
      </c>
      <c r="G755" s="96" t="s">
        <v>17</v>
      </c>
      <c r="H755" s="96" t="s">
        <v>1556</v>
      </c>
      <c r="I755" s="96" t="s">
        <v>12</v>
      </c>
      <c r="J755" s="116">
        <v>2019</v>
      </c>
      <c r="K755" s="11">
        <f>IF(D755="SAVE ON ENERGY RETROFIT PROGRAM",IF(VALUE(SUBSTITUTE(G755,"kW",""))=0,'IESO Reported Results'!M755*'NTG Ratio References'!$G$8,0),IF(D755="SAVE ON ENERGY ENERGY MANAGER PROGRAM",IF(VALUE(SUBSTITUTE(G755,"kW",""))=0,'IESO Reported Results'!M755*'NTG Ratio References'!$G$7,0),0))</f>
        <v>6.6857468276280203</v>
      </c>
      <c r="L755" s="10">
        <f t="shared" si="55"/>
        <v>6.6857468276280203</v>
      </c>
      <c r="M755" s="11">
        <f t="shared" si="52"/>
        <v>40152</v>
      </c>
      <c r="N755" s="15">
        <f>IFERROR(VLOOKUP(J755&amp;D755,'NTG Ratio References'!A:F,4,0),1)</f>
        <v>0.84</v>
      </c>
      <c r="O755" s="15">
        <f>IFERROR(VLOOKUP(J755&amp;D755,'NTG Ratio References'!A:F,5,0),1)</f>
        <v>0.81599999999999995</v>
      </c>
      <c r="P755" s="97">
        <f t="shared" si="53"/>
        <v>5.6160273352075372</v>
      </c>
      <c r="Q755" s="97">
        <f t="shared" si="54"/>
        <v>32764.031999999999</v>
      </c>
    </row>
    <row r="756" spans="1:17">
      <c r="A756" s="96" t="s">
        <v>1557</v>
      </c>
      <c r="B756" s="96" t="s">
        <v>8</v>
      </c>
      <c r="C756" s="111" t="s">
        <v>1661</v>
      </c>
      <c r="D756" s="96" t="s">
        <v>55</v>
      </c>
      <c r="E756" s="111" t="s">
        <v>25</v>
      </c>
      <c r="F756" s="114">
        <v>200</v>
      </c>
      <c r="G756" s="96" t="s">
        <v>17</v>
      </c>
      <c r="H756" s="96" t="s">
        <v>311</v>
      </c>
      <c r="I756" s="96" t="s">
        <v>12</v>
      </c>
      <c r="J756" s="116">
        <v>2019</v>
      </c>
      <c r="K756" s="11">
        <f>IF(D756="SAVE ON ENERGY RETROFIT PROGRAM",IF(VALUE(SUBSTITUTE(G756,"kW",""))=0,'IESO Reported Results'!M756*'NTG Ratio References'!$G$8,0),IF(D756="SAVE ON ENERGY ENERGY MANAGER PROGRAM",IF(VALUE(SUBSTITUTE(G756,"kW",""))=0,'IESO Reported Results'!M756*'NTG Ratio References'!$G$7,0),0))</f>
        <v>0.38880301958834995</v>
      </c>
      <c r="L756" s="10">
        <f t="shared" si="55"/>
        <v>0.38880301958834995</v>
      </c>
      <c r="M756" s="11">
        <f t="shared" si="52"/>
        <v>2335</v>
      </c>
      <c r="N756" s="15">
        <f>IFERROR(VLOOKUP(J756&amp;D756,'NTG Ratio References'!A:F,4,0),1)</f>
        <v>0.84</v>
      </c>
      <c r="O756" s="15">
        <f>IFERROR(VLOOKUP(J756&amp;D756,'NTG Ratio References'!A:F,5,0),1)</f>
        <v>0.81599999999999995</v>
      </c>
      <c r="P756" s="97">
        <f t="shared" si="53"/>
        <v>0.32659453645421394</v>
      </c>
      <c r="Q756" s="97">
        <f t="shared" si="54"/>
        <v>1905.36</v>
      </c>
    </row>
    <row r="757" spans="1:17">
      <c r="A757" s="96" t="s">
        <v>1558</v>
      </c>
      <c r="B757" s="96" t="s">
        <v>8</v>
      </c>
      <c r="C757" s="111" t="s">
        <v>1661</v>
      </c>
      <c r="D757" s="96" t="s">
        <v>55</v>
      </c>
      <c r="E757" s="111" t="s">
        <v>277</v>
      </c>
      <c r="F757" s="114">
        <v>2025</v>
      </c>
      <c r="G757" s="96" t="s">
        <v>947</v>
      </c>
      <c r="H757" s="96" t="s">
        <v>1559</v>
      </c>
      <c r="I757" s="96" t="s">
        <v>12</v>
      </c>
      <c r="J757" s="116">
        <v>2021</v>
      </c>
      <c r="K757" s="11">
        <f>IF(D757="SAVE ON ENERGY RETROFIT PROGRAM",IF(VALUE(SUBSTITUTE(G757,"kW",""))=0,'IESO Reported Results'!M757*'NTG Ratio References'!$G$8,0),IF(D757="SAVE ON ENERGY ENERGY MANAGER PROGRAM",IF(VALUE(SUBSTITUTE(G757,"kW",""))=0,'IESO Reported Results'!M757*'NTG Ratio References'!$G$7,0),0))</f>
        <v>0</v>
      </c>
      <c r="L757" s="10">
        <f t="shared" si="55"/>
        <v>4.5</v>
      </c>
      <c r="M757" s="11">
        <f t="shared" si="52"/>
        <v>18821</v>
      </c>
      <c r="N757" s="15">
        <f>IFERROR(VLOOKUP(J757&amp;D757,'NTG Ratio References'!A:F,4,0),1)</f>
        <v>0.81599999999999995</v>
      </c>
      <c r="O757" s="15">
        <f>IFERROR(VLOOKUP(J757&amp;D757,'NTG Ratio References'!A:F,5,0),1)</f>
        <v>0.84</v>
      </c>
      <c r="P757" s="97">
        <f t="shared" si="53"/>
        <v>3.6719999999999997</v>
      </c>
      <c r="Q757" s="97">
        <f t="shared" si="54"/>
        <v>15809.64</v>
      </c>
    </row>
    <row r="758" spans="1:17">
      <c r="A758" s="96" t="s">
        <v>1560</v>
      </c>
      <c r="B758" s="96" t="s">
        <v>8</v>
      </c>
      <c r="C758" s="111" t="s">
        <v>1662</v>
      </c>
      <c r="D758" s="96" t="s">
        <v>55</v>
      </c>
      <c r="E758" s="111" t="s">
        <v>1292</v>
      </c>
      <c r="F758" s="114">
        <v>10739.1</v>
      </c>
      <c r="G758" s="96" t="s">
        <v>1561</v>
      </c>
      <c r="H758" s="96" t="s">
        <v>1562</v>
      </c>
      <c r="I758" s="96" t="s">
        <v>12</v>
      </c>
      <c r="J758" s="116">
        <v>2020</v>
      </c>
      <c r="K758" s="11">
        <f>IF(D758="SAVE ON ENERGY RETROFIT PROGRAM",IF(VALUE(SUBSTITUTE(G758,"kW",""))=0,'IESO Reported Results'!M758*'NTG Ratio References'!$G$8,0),IF(D758="SAVE ON ENERGY ENERGY MANAGER PROGRAM",IF(VALUE(SUBSTITUTE(G758,"kW",""))=0,'IESO Reported Results'!M758*'NTG Ratio References'!$G$7,0),0))</f>
        <v>0</v>
      </c>
      <c r="L758" s="10">
        <f t="shared" si="55"/>
        <v>12.67</v>
      </c>
      <c r="M758" s="11">
        <f t="shared" si="52"/>
        <v>107391</v>
      </c>
      <c r="N758" s="15">
        <f>IFERROR(VLOOKUP(J758&amp;D758,'NTG Ratio References'!A:F,4,0),1)</f>
        <v>0.81599999999999995</v>
      </c>
      <c r="O758" s="15">
        <f>IFERROR(VLOOKUP(J758&amp;D758,'NTG Ratio References'!A:F,5,0),1)</f>
        <v>0.84</v>
      </c>
      <c r="P758" s="97">
        <f t="shared" si="53"/>
        <v>10.338719999999999</v>
      </c>
      <c r="Q758" s="97">
        <f t="shared" si="54"/>
        <v>90208.44</v>
      </c>
    </row>
    <row r="759" spans="1:17">
      <c r="A759" s="96" t="s">
        <v>1563</v>
      </c>
      <c r="B759" s="96" t="s">
        <v>8</v>
      </c>
      <c r="C759" s="111" t="s">
        <v>1661</v>
      </c>
      <c r="D759" s="96" t="s">
        <v>55</v>
      </c>
      <c r="E759" s="111" t="s">
        <v>25</v>
      </c>
      <c r="F759" s="114">
        <v>3220.8</v>
      </c>
      <c r="G759" s="96" t="s">
        <v>17</v>
      </c>
      <c r="H759" s="96" t="s">
        <v>1564</v>
      </c>
      <c r="I759" s="96" t="s">
        <v>12</v>
      </c>
      <c r="J759" s="116">
        <v>2019</v>
      </c>
      <c r="K759" s="11">
        <f>IF(D759="SAVE ON ENERGY RETROFIT PROGRAM",IF(VALUE(SUBSTITUTE(G759,"kW",""))=0,'IESO Reported Results'!M759*'NTG Ratio References'!$G$8,0),IF(D759="SAVE ON ENERGY ENERGY MANAGER PROGRAM",IF(VALUE(SUBSTITUTE(G759,"kW",""))=0,'IESO Reported Results'!M759*'NTG Ratio References'!$G$7,0),0))</f>
        <v>6.241828690487746</v>
      </c>
      <c r="L759" s="10">
        <f t="shared" si="55"/>
        <v>6.241828690487746</v>
      </c>
      <c r="M759" s="11">
        <f t="shared" si="52"/>
        <v>37486</v>
      </c>
      <c r="N759" s="15">
        <f>IFERROR(VLOOKUP(J759&amp;D759,'NTG Ratio References'!A:F,4,0),1)</f>
        <v>0.84</v>
      </c>
      <c r="O759" s="15">
        <f>IFERROR(VLOOKUP(J759&amp;D759,'NTG Ratio References'!A:F,5,0),1)</f>
        <v>0.81599999999999995</v>
      </c>
      <c r="P759" s="97">
        <f t="shared" si="53"/>
        <v>5.2431361000097061</v>
      </c>
      <c r="Q759" s="97">
        <f t="shared" si="54"/>
        <v>30588.575999999997</v>
      </c>
    </row>
    <row r="760" spans="1:17">
      <c r="A760" s="96" t="s">
        <v>1565</v>
      </c>
      <c r="B760" s="96" t="s">
        <v>8</v>
      </c>
      <c r="C760" s="111" t="s">
        <v>1663</v>
      </c>
      <c r="D760" s="96" t="s">
        <v>55</v>
      </c>
      <c r="E760" s="111" t="s">
        <v>25</v>
      </c>
      <c r="F760" s="114">
        <v>34980</v>
      </c>
      <c r="G760" s="96" t="s">
        <v>1566</v>
      </c>
      <c r="H760" s="96" t="s">
        <v>1567</v>
      </c>
      <c r="I760" s="96" t="s">
        <v>12</v>
      </c>
      <c r="J760" s="116">
        <v>2019</v>
      </c>
      <c r="K760" s="11">
        <f>IF(D760="SAVE ON ENERGY RETROFIT PROGRAM",IF(VALUE(SUBSTITUTE(G760,"kW",""))=0,'IESO Reported Results'!M760*'NTG Ratio References'!$G$8,0),IF(D760="SAVE ON ENERGY ENERGY MANAGER PROGRAM",IF(VALUE(SUBSTITUTE(G760,"kW",""))=0,'IESO Reported Results'!M760*'NTG Ratio References'!$G$7,0),0))</f>
        <v>0</v>
      </c>
      <c r="L760" s="10">
        <f t="shared" si="55"/>
        <v>88.7</v>
      </c>
      <c r="M760" s="11">
        <f t="shared" si="52"/>
        <v>505520</v>
      </c>
      <c r="N760" s="15">
        <f>IFERROR(VLOOKUP(J760&amp;D760,'NTG Ratio References'!A:F,4,0),1)</f>
        <v>0.84</v>
      </c>
      <c r="O760" s="15">
        <f>IFERROR(VLOOKUP(J760&amp;D760,'NTG Ratio References'!A:F,5,0),1)</f>
        <v>0.81599999999999995</v>
      </c>
      <c r="P760" s="97">
        <f t="shared" si="53"/>
        <v>74.507999999999996</v>
      </c>
      <c r="Q760" s="97">
        <f t="shared" si="54"/>
        <v>412504.31999999995</v>
      </c>
    </row>
    <row r="761" spans="1:17">
      <c r="A761" s="96" t="s">
        <v>1568</v>
      </c>
      <c r="B761" s="96" t="s">
        <v>8</v>
      </c>
      <c r="C761" s="111" t="s">
        <v>1661</v>
      </c>
      <c r="D761" s="96" t="s">
        <v>55</v>
      </c>
      <c r="E761" s="111" t="s">
        <v>25</v>
      </c>
      <c r="F761" s="114">
        <v>6520</v>
      </c>
      <c r="G761" s="96" t="s">
        <v>1569</v>
      </c>
      <c r="H761" s="96" t="s">
        <v>1570</v>
      </c>
      <c r="I761" s="96" t="s">
        <v>12</v>
      </c>
      <c r="J761" s="116">
        <v>2019</v>
      </c>
      <c r="K761" s="11">
        <f>IF(D761="SAVE ON ENERGY RETROFIT PROGRAM",IF(VALUE(SUBSTITUTE(G761,"kW",""))=0,'IESO Reported Results'!M761*'NTG Ratio References'!$G$8,0),IF(D761="SAVE ON ENERGY ENERGY MANAGER PROGRAM",IF(VALUE(SUBSTITUTE(G761,"kW",""))=0,'IESO Reported Results'!M761*'NTG Ratio References'!$G$7,0),0))</f>
        <v>0</v>
      </c>
      <c r="L761" s="10">
        <f t="shared" si="55"/>
        <v>16.3</v>
      </c>
      <c r="M761" s="11">
        <f t="shared" si="52"/>
        <v>48950</v>
      </c>
      <c r="N761" s="15">
        <f>IFERROR(VLOOKUP(J761&amp;D761,'NTG Ratio References'!A:F,4,0),1)</f>
        <v>0.84</v>
      </c>
      <c r="O761" s="15">
        <f>IFERROR(VLOOKUP(J761&amp;D761,'NTG Ratio References'!A:F,5,0),1)</f>
        <v>0.81599999999999995</v>
      </c>
      <c r="P761" s="97">
        <f t="shared" si="53"/>
        <v>13.692</v>
      </c>
      <c r="Q761" s="97">
        <f t="shared" si="54"/>
        <v>39943.199999999997</v>
      </c>
    </row>
    <row r="762" spans="1:17">
      <c r="A762" s="96" t="s">
        <v>1571</v>
      </c>
      <c r="B762" s="96" t="s">
        <v>8</v>
      </c>
      <c r="C762" s="111" t="s">
        <v>1661</v>
      </c>
      <c r="D762" s="96" t="s">
        <v>55</v>
      </c>
      <c r="E762" s="111" t="s">
        <v>25</v>
      </c>
      <c r="F762" s="114">
        <v>1229.52</v>
      </c>
      <c r="G762" s="96" t="s">
        <v>212</v>
      </c>
      <c r="H762" s="96" t="s">
        <v>1572</v>
      </c>
      <c r="I762" s="96" t="s">
        <v>12</v>
      </c>
      <c r="J762" s="116">
        <v>2019</v>
      </c>
      <c r="K762" s="11">
        <f>IF(D762="SAVE ON ENERGY RETROFIT PROGRAM",IF(VALUE(SUBSTITUTE(G762,"kW",""))=0,'IESO Reported Results'!M762*'NTG Ratio References'!$G$8,0),IF(D762="SAVE ON ENERGY ENERGY MANAGER PROGRAM",IF(VALUE(SUBSTITUTE(G762,"kW",""))=0,'IESO Reported Results'!M762*'NTG Ratio References'!$G$7,0),0))</f>
        <v>0</v>
      </c>
      <c r="L762" s="10">
        <f t="shared" si="55"/>
        <v>0.97</v>
      </c>
      <c r="M762" s="11">
        <f t="shared" si="52"/>
        <v>4472</v>
      </c>
      <c r="N762" s="15">
        <f>IFERROR(VLOOKUP(J762&amp;D762,'NTG Ratio References'!A:F,4,0),1)</f>
        <v>0.84</v>
      </c>
      <c r="O762" s="15">
        <f>IFERROR(VLOOKUP(J762&amp;D762,'NTG Ratio References'!A:F,5,0),1)</f>
        <v>0.81599999999999995</v>
      </c>
      <c r="P762" s="97">
        <f t="shared" si="53"/>
        <v>0.81479999999999997</v>
      </c>
      <c r="Q762" s="97">
        <f t="shared" si="54"/>
        <v>3649.1519999999996</v>
      </c>
    </row>
    <row r="763" spans="1:17">
      <c r="A763" s="96" t="s">
        <v>1573</v>
      </c>
      <c r="B763" s="96" t="s">
        <v>8</v>
      </c>
      <c r="C763" s="111" t="s">
        <v>1661</v>
      </c>
      <c r="D763" s="96" t="s">
        <v>55</v>
      </c>
      <c r="E763" s="111" t="s">
        <v>25</v>
      </c>
      <c r="F763" s="114">
        <v>11072</v>
      </c>
      <c r="G763" s="96" t="s">
        <v>1574</v>
      </c>
      <c r="H763" s="96" t="s">
        <v>1575</v>
      </c>
      <c r="I763" s="96" t="s">
        <v>12</v>
      </c>
      <c r="J763" s="116">
        <v>2019</v>
      </c>
      <c r="K763" s="11">
        <f>IF(D763="SAVE ON ENERGY RETROFIT PROGRAM",IF(VALUE(SUBSTITUTE(G763,"kW",""))=0,'IESO Reported Results'!M763*'NTG Ratio References'!$G$8,0),IF(D763="SAVE ON ENERGY ENERGY MANAGER PROGRAM",IF(VALUE(SUBSTITUTE(G763,"kW",""))=0,'IESO Reported Results'!M763*'NTG Ratio References'!$G$7,0),0))</f>
        <v>0</v>
      </c>
      <c r="L763" s="10">
        <f t="shared" si="55"/>
        <v>13.84</v>
      </c>
      <c r="M763" s="11">
        <f t="shared" si="52"/>
        <v>56400</v>
      </c>
      <c r="N763" s="15">
        <f>IFERROR(VLOOKUP(J763&amp;D763,'NTG Ratio References'!A:F,4,0),1)</f>
        <v>0.84</v>
      </c>
      <c r="O763" s="15">
        <f>IFERROR(VLOOKUP(J763&amp;D763,'NTG Ratio References'!A:F,5,0),1)</f>
        <v>0.81599999999999995</v>
      </c>
      <c r="P763" s="97">
        <f t="shared" si="53"/>
        <v>11.625599999999999</v>
      </c>
      <c r="Q763" s="97">
        <f t="shared" si="54"/>
        <v>46022.399999999994</v>
      </c>
    </row>
    <row r="764" spans="1:17">
      <c r="A764" s="96" t="s">
        <v>1576</v>
      </c>
      <c r="B764" s="96" t="s">
        <v>8</v>
      </c>
      <c r="C764" s="111" t="s">
        <v>1661</v>
      </c>
      <c r="D764" s="96" t="s">
        <v>55</v>
      </c>
      <c r="E764" s="111" t="s">
        <v>25</v>
      </c>
      <c r="F764" s="114">
        <v>1360</v>
      </c>
      <c r="G764" s="96" t="s">
        <v>210</v>
      </c>
      <c r="H764" s="96" t="s">
        <v>1577</v>
      </c>
      <c r="I764" s="96" t="s">
        <v>12</v>
      </c>
      <c r="J764" s="116">
        <v>2019</v>
      </c>
      <c r="K764" s="11">
        <f>IF(D764="SAVE ON ENERGY RETROFIT PROGRAM",IF(VALUE(SUBSTITUTE(G764,"kW",""))=0,'IESO Reported Results'!M764*'NTG Ratio References'!$G$8,0),IF(D764="SAVE ON ENERGY ENERGY MANAGER PROGRAM",IF(VALUE(SUBSTITUTE(G764,"kW",""))=0,'IESO Reported Results'!M764*'NTG Ratio References'!$G$7,0),0))</f>
        <v>0</v>
      </c>
      <c r="L764" s="10">
        <f t="shared" si="55"/>
        <v>3.4</v>
      </c>
      <c r="M764" s="11">
        <f t="shared" si="52"/>
        <v>15732</v>
      </c>
      <c r="N764" s="15">
        <f>IFERROR(VLOOKUP(J764&amp;D764,'NTG Ratio References'!A:F,4,0),1)</f>
        <v>0.84</v>
      </c>
      <c r="O764" s="15">
        <f>IFERROR(VLOOKUP(J764&amp;D764,'NTG Ratio References'!A:F,5,0),1)</f>
        <v>0.81599999999999995</v>
      </c>
      <c r="P764" s="97">
        <f t="shared" si="53"/>
        <v>2.8559999999999999</v>
      </c>
      <c r="Q764" s="97">
        <f t="shared" si="54"/>
        <v>12837.312</v>
      </c>
    </row>
    <row r="765" spans="1:17">
      <c r="A765" s="96" t="s">
        <v>1578</v>
      </c>
      <c r="B765" s="96" t="s">
        <v>8</v>
      </c>
      <c r="C765" s="111" t="s">
        <v>1661</v>
      </c>
      <c r="D765" s="96" t="s">
        <v>55</v>
      </c>
      <c r="E765" s="111" t="s">
        <v>76</v>
      </c>
      <c r="F765" s="114">
        <v>17993.45</v>
      </c>
      <c r="G765" s="96" t="s">
        <v>1579</v>
      </c>
      <c r="H765" s="96" t="s">
        <v>1580</v>
      </c>
      <c r="I765" s="96" t="s">
        <v>12</v>
      </c>
      <c r="J765" s="116">
        <v>2019</v>
      </c>
      <c r="K765" s="11">
        <f>IF(D765="SAVE ON ENERGY RETROFIT PROGRAM",IF(VALUE(SUBSTITUTE(G765,"kW",""))=0,'IESO Reported Results'!M765*'NTG Ratio References'!$G$8,0),IF(D765="SAVE ON ENERGY ENERGY MANAGER PROGRAM",IF(VALUE(SUBSTITUTE(G765,"kW",""))=0,'IESO Reported Results'!M765*'NTG Ratio References'!$G$7,0),0))</f>
        <v>0</v>
      </c>
      <c r="L765" s="10">
        <f t="shared" si="55"/>
        <v>39.96</v>
      </c>
      <c r="M765" s="11">
        <f t="shared" si="52"/>
        <v>204131</v>
      </c>
      <c r="N765" s="15">
        <f>IFERROR(VLOOKUP(J765&amp;D765,'NTG Ratio References'!A:F,4,0),1)</f>
        <v>0.84</v>
      </c>
      <c r="O765" s="15">
        <f>IFERROR(VLOOKUP(J765&amp;D765,'NTG Ratio References'!A:F,5,0),1)</f>
        <v>0.81599999999999995</v>
      </c>
      <c r="P765" s="97">
        <f t="shared" si="53"/>
        <v>33.566400000000002</v>
      </c>
      <c r="Q765" s="97">
        <f t="shared" si="54"/>
        <v>166570.89599999998</v>
      </c>
    </row>
    <row r="766" spans="1:17">
      <c r="A766" s="96" t="s">
        <v>1581</v>
      </c>
      <c r="B766" s="96" t="s">
        <v>8</v>
      </c>
      <c r="C766" s="111" t="s">
        <v>1661</v>
      </c>
      <c r="D766" s="96" t="s">
        <v>55</v>
      </c>
      <c r="E766" s="111" t="s">
        <v>25</v>
      </c>
      <c r="F766" s="114">
        <v>1016</v>
      </c>
      <c r="G766" s="96" t="s">
        <v>281</v>
      </c>
      <c r="H766" s="96" t="s">
        <v>1582</v>
      </c>
      <c r="I766" s="96" t="s">
        <v>12</v>
      </c>
      <c r="J766" s="116">
        <v>2019</v>
      </c>
      <c r="K766" s="11">
        <f>IF(D766="SAVE ON ENERGY RETROFIT PROGRAM",IF(VALUE(SUBSTITUTE(G766,"kW",""))=0,'IESO Reported Results'!M766*'NTG Ratio References'!$G$8,0),IF(D766="SAVE ON ENERGY ENERGY MANAGER PROGRAM",IF(VALUE(SUBSTITUTE(G766,"kW",""))=0,'IESO Reported Results'!M766*'NTG Ratio References'!$G$7,0),0))</f>
        <v>0</v>
      </c>
      <c r="L766" s="10">
        <f t="shared" si="55"/>
        <v>0.34</v>
      </c>
      <c r="M766" s="11">
        <f t="shared" si="52"/>
        <v>11305</v>
      </c>
      <c r="N766" s="15">
        <f>IFERROR(VLOOKUP(J766&amp;D766,'NTG Ratio References'!A:F,4,0),1)</f>
        <v>0.84</v>
      </c>
      <c r="O766" s="15">
        <f>IFERROR(VLOOKUP(J766&amp;D766,'NTG Ratio References'!A:F,5,0),1)</f>
        <v>0.81599999999999995</v>
      </c>
      <c r="P766" s="97">
        <f t="shared" si="53"/>
        <v>0.28560000000000002</v>
      </c>
      <c r="Q766" s="97">
        <f t="shared" si="54"/>
        <v>9224.8799999999992</v>
      </c>
    </row>
    <row r="767" spans="1:17">
      <c r="A767" s="96" t="s">
        <v>1583</v>
      </c>
      <c r="B767" s="96" t="s">
        <v>8</v>
      </c>
      <c r="C767" s="111" t="s">
        <v>1661</v>
      </c>
      <c r="D767" s="96" t="s">
        <v>55</v>
      </c>
      <c r="E767" s="111" t="s">
        <v>25</v>
      </c>
      <c r="F767" s="114">
        <v>480</v>
      </c>
      <c r="G767" s="96" t="s">
        <v>250</v>
      </c>
      <c r="H767" s="96" t="s">
        <v>1584</v>
      </c>
      <c r="I767" s="96" t="s">
        <v>12</v>
      </c>
      <c r="J767" s="116">
        <v>2019</v>
      </c>
      <c r="K767" s="11">
        <f>IF(D767="SAVE ON ENERGY RETROFIT PROGRAM",IF(VALUE(SUBSTITUTE(G767,"kW",""))=0,'IESO Reported Results'!M767*'NTG Ratio References'!$G$8,0),IF(D767="SAVE ON ENERGY ENERGY MANAGER PROGRAM",IF(VALUE(SUBSTITUTE(G767,"kW",""))=0,'IESO Reported Results'!M767*'NTG Ratio References'!$G$7,0),0))</f>
        <v>0</v>
      </c>
      <c r="L767" s="10">
        <f t="shared" si="55"/>
        <v>1.2</v>
      </c>
      <c r="M767" s="11">
        <f t="shared" si="52"/>
        <v>4235</v>
      </c>
      <c r="N767" s="15">
        <f>IFERROR(VLOOKUP(J767&amp;D767,'NTG Ratio References'!A:F,4,0),1)</f>
        <v>0.84</v>
      </c>
      <c r="O767" s="15">
        <f>IFERROR(VLOOKUP(J767&amp;D767,'NTG Ratio References'!A:F,5,0),1)</f>
        <v>0.81599999999999995</v>
      </c>
      <c r="P767" s="97">
        <f t="shared" si="53"/>
        <v>1.008</v>
      </c>
      <c r="Q767" s="97">
        <f t="shared" si="54"/>
        <v>3455.7599999999998</v>
      </c>
    </row>
    <row r="768" spans="1:17">
      <c r="A768" s="96" t="s">
        <v>1585</v>
      </c>
      <c r="B768" s="96" t="s">
        <v>8</v>
      </c>
      <c r="C768" s="111" t="s">
        <v>1661</v>
      </c>
      <c r="D768" s="96" t="s">
        <v>55</v>
      </c>
      <c r="E768" s="111" t="s">
        <v>76</v>
      </c>
      <c r="F768" s="114">
        <v>2770</v>
      </c>
      <c r="G768" s="96" t="s">
        <v>320</v>
      </c>
      <c r="H768" s="96" t="s">
        <v>1586</v>
      </c>
      <c r="I768" s="96" t="s">
        <v>12</v>
      </c>
      <c r="J768" s="116">
        <v>2019</v>
      </c>
      <c r="K768" s="11">
        <f>IF(D768="SAVE ON ENERGY RETROFIT PROGRAM",IF(VALUE(SUBSTITUTE(G768,"kW",""))=0,'IESO Reported Results'!M768*'NTG Ratio References'!$G$8,0),IF(D768="SAVE ON ENERGY ENERGY MANAGER PROGRAM",IF(VALUE(SUBSTITUTE(G768,"kW",""))=0,'IESO Reported Results'!M768*'NTG Ratio References'!$G$7,0),0))</f>
        <v>0</v>
      </c>
      <c r="L768" s="10">
        <f t="shared" si="55"/>
        <v>3.14</v>
      </c>
      <c r="M768" s="11">
        <f t="shared" ref="M768:M787" si="56">VALUE(SUBSTITUTE(H768,"kWh",""))</f>
        <v>12046</v>
      </c>
      <c r="N768" s="15">
        <f>IFERROR(VLOOKUP(J768&amp;D768,'NTG Ratio References'!A:F,4,0),1)</f>
        <v>0.84</v>
      </c>
      <c r="O768" s="15">
        <f>IFERROR(VLOOKUP(J768&amp;D768,'NTG Ratio References'!A:F,5,0),1)</f>
        <v>0.81599999999999995</v>
      </c>
      <c r="P768" s="97">
        <f t="shared" ref="P768:P787" si="57">N768*L768</f>
        <v>2.6375999999999999</v>
      </c>
      <c r="Q768" s="97">
        <f t="shared" ref="Q768:Q787" si="58">O768*M768</f>
        <v>9829.5360000000001</v>
      </c>
    </row>
    <row r="769" spans="1:17">
      <c r="A769" s="96" t="s">
        <v>1587</v>
      </c>
      <c r="B769" s="96" t="s">
        <v>8</v>
      </c>
      <c r="C769" s="111" t="s">
        <v>1663</v>
      </c>
      <c r="D769" s="96" t="s">
        <v>55</v>
      </c>
      <c r="E769" s="111" t="s">
        <v>25</v>
      </c>
      <c r="F769" s="114">
        <v>39760</v>
      </c>
      <c r="G769" s="96" t="s">
        <v>1588</v>
      </c>
      <c r="H769" s="96" t="s">
        <v>1589</v>
      </c>
      <c r="I769" s="96" t="s">
        <v>12</v>
      </c>
      <c r="J769" s="116">
        <v>2019</v>
      </c>
      <c r="K769" s="11">
        <f>IF(D769="SAVE ON ENERGY RETROFIT PROGRAM",IF(VALUE(SUBSTITUTE(G769,"kW",""))=0,'IESO Reported Results'!M769*'NTG Ratio References'!$G$8,0),IF(D769="SAVE ON ENERGY ENERGY MANAGER PROGRAM",IF(VALUE(SUBSTITUTE(G769,"kW",""))=0,'IESO Reported Results'!M769*'NTG Ratio References'!$G$7,0),0))</f>
        <v>0</v>
      </c>
      <c r="L769" s="10">
        <f t="shared" ref="L769:L787" si="59">VALUE(SUBSTITUTE(G769,"kW",""))+K769</f>
        <v>99.4</v>
      </c>
      <c r="M769" s="11">
        <f t="shared" si="56"/>
        <v>566182</v>
      </c>
      <c r="N769" s="15">
        <f>IFERROR(VLOOKUP(J769&amp;D769,'NTG Ratio References'!A:F,4,0),1)</f>
        <v>0.84</v>
      </c>
      <c r="O769" s="15">
        <f>IFERROR(VLOOKUP(J769&amp;D769,'NTG Ratio References'!A:F,5,0),1)</f>
        <v>0.81599999999999995</v>
      </c>
      <c r="P769" s="97">
        <f t="shared" si="57"/>
        <v>83.495999999999995</v>
      </c>
      <c r="Q769" s="97">
        <f t="shared" si="58"/>
        <v>462004.51199999999</v>
      </c>
    </row>
    <row r="770" spans="1:17">
      <c r="A770" s="96" t="s">
        <v>1590</v>
      </c>
      <c r="B770" s="96" t="s">
        <v>8</v>
      </c>
      <c r="C770" s="111" t="s">
        <v>1662</v>
      </c>
      <c r="D770" s="96" t="s">
        <v>55</v>
      </c>
      <c r="E770" s="111" t="s">
        <v>76</v>
      </c>
      <c r="F770" s="114">
        <v>3686</v>
      </c>
      <c r="G770" s="96" t="s">
        <v>1183</v>
      </c>
      <c r="H770" s="96" t="s">
        <v>1591</v>
      </c>
      <c r="I770" s="96" t="s">
        <v>12</v>
      </c>
      <c r="J770" s="116">
        <v>2019</v>
      </c>
      <c r="K770" s="11">
        <f>IF(D770="SAVE ON ENERGY RETROFIT PROGRAM",IF(VALUE(SUBSTITUTE(G770,"kW",""))=0,'IESO Reported Results'!M770*'NTG Ratio References'!$G$8,0),IF(D770="SAVE ON ENERGY ENERGY MANAGER PROGRAM",IF(VALUE(SUBSTITUTE(G770,"kW",""))=0,'IESO Reported Results'!M770*'NTG Ratio References'!$G$7,0),0))</f>
        <v>0</v>
      </c>
      <c r="L770" s="10">
        <f t="shared" si="59"/>
        <v>2.4700000000000002</v>
      </c>
      <c r="M770" s="11">
        <f t="shared" si="56"/>
        <v>11350</v>
      </c>
      <c r="N770" s="15">
        <f>IFERROR(VLOOKUP(J770&amp;D770,'NTG Ratio References'!A:F,4,0),1)</f>
        <v>0.84</v>
      </c>
      <c r="O770" s="15">
        <f>IFERROR(VLOOKUP(J770&amp;D770,'NTG Ratio References'!A:F,5,0),1)</f>
        <v>0.81599999999999995</v>
      </c>
      <c r="P770" s="97">
        <f t="shared" si="57"/>
        <v>2.0748000000000002</v>
      </c>
      <c r="Q770" s="97">
        <f t="shared" si="58"/>
        <v>9261.5999999999985</v>
      </c>
    </row>
    <row r="771" spans="1:17">
      <c r="A771" s="96" t="s">
        <v>1592</v>
      </c>
      <c r="B771" s="96" t="s">
        <v>8</v>
      </c>
      <c r="C771" s="111" t="s">
        <v>1661</v>
      </c>
      <c r="D771" s="96" t="s">
        <v>55</v>
      </c>
      <c r="E771" s="111" t="s">
        <v>277</v>
      </c>
      <c r="F771" s="114">
        <v>520</v>
      </c>
      <c r="G771" s="96" t="s">
        <v>41</v>
      </c>
      <c r="H771" s="96" t="s">
        <v>1593</v>
      </c>
      <c r="I771" s="96" t="s">
        <v>12</v>
      </c>
      <c r="J771" s="116">
        <v>2021</v>
      </c>
      <c r="K771" s="11">
        <f>IF(D771="SAVE ON ENERGY RETROFIT PROGRAM",IF(VALUE(SUBSTITUTE(G771,"kW",""))=0,'IESO Reported Results'!M771*'NTG Ratio References'!$G$8,0),IF(D771="SAVE ON ENERGY ENERGY MANAGER PROGRAM",IF(VALUE(SUBSTITUTE(G771,"kW",""))=0,'IESO Reported Results'!M771*'NTG Ratio References'!$G$7,0),0))</f>
        <v>0</v>
      </c>
      <c r="L771" s="10">
        <f t="shared" si="59"/>
        <v>0.32</v>
      </c>
      <c r="M771" s="11">
        <f t="shared" si="56"/>
        <v>1469</v>
      </c>
      <c r="N771" s="15">
        <f>IFERROR(VLOOKUP(J771&amp;D771,'NTG Ratio References'!A:F,4,0),1)</f>
        <v>0.81599999999999995</v>
      </c>
      <c r="O771" s="15">
        <f>IFERROR(VLOOKUP(J771&amp;D771,'NTG Ratio References'!A:F,5,0),1)</f>
        <v>0.84</v>
      </c>
      <c r="P771" s="97">
        <f t="shared" si="57"/>
        <v>0.26111999999999996</v>
      </c>
      <c r="Q771" s="97">
        <f t="shared" si="58"/>
        <v>1233.96</v>
      </c>
    </row>
    <row r="772" spans="1:17">
      <c r="A772" s="96" t="s">
        <v>1594</v>
      </c>
      <c r="B772" s="96" t="s">
        <v>8</v>
      </c>
      <c r="C772" s="111" t="s">
        <v>1661</v>
      </c>
      <c r="D772" s="96" t="s">
        <v>55</v>
      </c>
      <c r="E772" s="111" t="s">
        <v>25</v>
      </c>
      <c r="F772" s="114">
        <v>480</v>
      </c>
      <c r="G772" s="96" t="s">
        <v>250</v>
      </c>
      <c r="H772" s="96" t="s">
        <v>1595</v>
      </c>
      <c r="I772" s="96" t="s">
        <v>12</v>
      </c>
      <c r="J772" s="116">
        <v>2019</v>
      </c>
      <c r="K772" s="11">
        <f>IF(D772="SAVE ON ENERGY RETROFIT PROGRAM",IF(VALUE(SUBSTITUTE(G772,"kW",""))=0,'IESO Reported Results'!M772*'NTG Ratio References'!$G$8,0),IF(D772="SAVE ON ENERGY ENERGY MANAGER PROGRAM",IF(VALUE(SUBSTITUTE(G772,"kW",""))=0,'IESO Reported Results'!M772*'NTG Ratio References'!$G$7,0),0))</f>
        <v>0</v>
      </c>
      <c r="L772" s="10">
        <f t="shared" si="59"/>
        <v>1.2</v>
      </c>
      <c r="M772" s="11">
        <f t="shared" si="56"/>
        <v>9106</v>
      </c>
      <c r="N772" s="15">
        <f>IFERROR(VLOOKUP(J772&amp;D772,'NTG Ratio References'!A:F,4,0),1)</f>
        <v>0.84</v>
      </c>
      <c r="O772" s="15">
        <f>IFERROR(VLOOKUP(J772&amp;D772,'NTG Ratio References'!A:F,5,0),1)</f>
        <v>0.81599999999999995</v>
      </c>
      <c r="P772" s="97">
        <f t="shared" si="57"/>
        <v>1.008</v>
      </c>
      <c r="Q772" s="97">
        <f t="shared" si="58"/>
        <v>7430.4959999999992</v>
      </c>
    </row>
    <row r="773" spans="1:17">
      <c r="A773" s="96" t="s">
        <v>1596</v>
      </c>
      <c r="B773" s="96" t="s">
        <v>8</v>
      </c>
      <c r="C773" s="111" t="s">
        <v>1661</v>
      </c>
      <c r="D773" s="96" t="s">
        <v>55</v>
      </c>
      <c r="E773" s="111" t="s">
        <v>76</v>
      </c>
      <c r="F773" s="114">
        <v>606.45000000000005</v>
      </c>
      <c r="G773" s="96" t="s">
        <v>17</v>
      </c>
      <c r="H773" s="96" t="s">
        <v>1597</v>
      </c>
      <c r="I773" s="96" t="s">
        <v>12</v>
      </c>
      <c r="J773" s="116">
        <v>2019</v>
      </c>
      <c r="K773" s="11">
        <f>IF(D773="SAVE ON ENERGY RETROFIT PROGRAM",IF(VALUE(SUBSTITUTE(G773,"kW",""))=0,'IESO Reported Results'!M773*'NTG Ratio References'!$G$8,0),IF(D773="SAVE ON ENERGY ENERGY MANAGER PROGRAM",IF(VALUE(SUBSTITUTE(G773,"kW",""))=0,'IESO Reported Results'!M773*'NTG Ratio References'!$G$7,0),0))</f>
        <v>1.5512158160535623</v>
      </c>
      <c r="L773" s="10">
        <f t="shared" si="59"/>
        <v>1.5512158160535623</v>
      </c>
      <c r="M773" s="11">
        <f t="shared" si="56"/>
        <v>9316</v>
      </c>
      <c r="N773" s="15">
        <f>IFERROR(VLOOKUP(J773&amp;D773,'NTG Ratio References'!A:F,4,0),1)</f>
        <v>0.84</v>
      </c>
      <c r="O773" s="15">
        <f>IFERROR(VLOOKUP(J773&amp;D773,'NTG Ratio References'!A:F,5,0),1)</f>
        <v>0.81599999999999995</v>
      </c>
      <c r="P773" s="97">
        <f t="shared" si="57"/>
        <v>1.3030212854849923</v>
      </c>
      <c r="Q773" s="97">
        <f t="shared" si="58"/>
        <v>7601.8559999999998</v>
      </c>
    </row>
    <row r="774" spans="1:17">
      <c r="A774" s="96" t="s">
        <v>1598</v>
      </c>
      <c r="B774" s="96" t="s">
        <v>8</v>
      </c>
      <c r="C774" s="111" t="s">
        <v>1662</v>
      </c>
      <c r="D774" s="96" t="s">
        <v>55</v>
      </c>
      <c r="E774" s="111" t="s">
        <v>25</v>
      </c>
      <c r="F774" s="114">
        <v>4065</v>
      </c>
      <c r="G774" s="96" t="s">
        <v>1599</v>
      </c>
      <c r="H774" s="96" t="s">
        <v>1600</v>
      </c>
      <c r="I774" s="96" t="s">
        <v>12</v>
      </c>
      <c r="J774" s="116">
        <v>2019</v>
      </c>
      <c r="K774" s="11">
        <f>IF(D774="SAVE ON ENERGY RETROFIT PROGRAM",IF(VALUE(SUBSTITUTE(G774,"kW",""))=0,'IESO Reported Results'!M774*'NTG Ratio References'!$G$8,0),IF(D774="SAVE ON ENERGY ENERGY MANAGER PROGRAM",IF(VALUE(SUBSTITUTE(G774,"kW",""))=0,'IESO Reported Results'!M774*'NTG Ratio References'!$G$7,0),0))</f>
        <v>0</v>
      </c>
      <c r="L774" s="10">
        <f t="shared" si="59"/>
        <v>12.1</v>
      </c>
      <c r="M774" s="11">
        <f t="shared" si="56"/>
        <v>39389</v>
      </c>
      <c r="N774" s="15">
        <f>IFERROR(VLOOKUP(J774&amp;D774,'NTG Ratio References'!A:F,4,0),1)</f>
        <v>0.84</v>
      </c>
      <c r="O774" s="15">
        <f>IFERROR(VLOOKUP(J774&amp;D774,'NTG Ratio References'!A:F,5,0),1)</f>
        <v>0.81599999999999995</v>
      </c>
      <c r="P774" s="97">
        <f t="shared" si="57"/>
        <v>10.164</v>
      </c>
      <c r="Q774" s="97">
        <f t="shared" si="58"/>
        <v>32141.423999999999</v>
      </c>
    </row>
    <row r="775" spans="1:17">
      <c r="A775" s="96" t="s">
        <v>1601</v>
      </c>
      <c r="B775" s="96" t="s">
        <v>8</v>
      </c>
      <c r="C775" s="111" t="s">
        <v>1661</v>
      </c>
      <c r="D775" s="96" t="s">
        <v>55</v>
      </c>
      <c r="E775" s="111" t="s">
        <v>277</v>
      </c>
      <c r="F775" s="114">
        <v>3214.2</v>
      </c>
      <c r="G775" s="96" t="s">
        <v>231</v>
      </c>
      <c r="H775" s="96" t="s">
        <v>1602</v>
      </c>
      <c r="I775" s="96" t="s">
        <v>12</v>
      </c>
      <c r="J775" s="116">
        <v>2021</v>
      </c>
      <c r="K775" s="11">
        <f>IF(D775="SAVE ON ENERGY RETROFIT PROGRAM",IF(VALUE(SUBSTITUTE(G775,"kW",""))=0,'IESO Reported Results'!M775*'NTG Ratio References'!$G$8,0),IF(D775="SAVE ON ENERGY ENERGY MANAGER PROGRAM",IF(VALUE(SUBSTITUTE(G775,"kW",""))=0,'IESO Reported Results'!M775*'NTG Ratio References'!$G$7,0),0))</f>
        <v>0</v>
      </c>
      <c r="L775" s="10">
        <f t="shared" si="59"/>
        <v>2.86</v>
      </c>
      <c r="M775" s="11">
        <f t="shared" si="56"/>
        <v>13117</v>
      </c>
      <c r="N775" s="15">
        <f>IFERROR(VLOOKUP(J775&amp;D775,'NTG Ratio References'!A:F,4,0),1)</f>
        <v>0.81599999999999995</v>
      </c>
      <c r="O775" s="15">
        <f>IFERROR(VLOOKUP(J775&amp;D775,'NTG Ratio References'!A:F,5,0),1)</f>
        <v>0.84</v>
      </c>
      <c r="P775" s="97">
        <f t="shared" si="57"/>
        <v>2.3337599999999998</v>
      </c>
      <c r="Q775" s="97">
        <f t="shared" si="58"/>
        <v>11018.279999999999</v>
      </c>
    </row>
    <row r="776" spans="1:17">
      <c r="A776" s="96" t="s">
        <v>1603</v>
      </c>
      <c r="B776" s="96" t="s">
        <v>8</v>
      </c>
      <c r="C776" s="111" t="s">
        <v>1661</v>
      </c>
      <c r="D776" s="96" t="s">
        <v>55</v>
      </c>
      <c r="E776" s="111" t="s">
        <v>277</v>
      </c>
      <c r="F776" s="114">
        <v>38304.5</v>
      </c>
      <c r="G776" s="96" t="s">
        <v>1604</v>
      </c>
      <c r="H776" s="96" t="s">
        <v>1605</v>
      </c>
      <c r="I776" s="96" t="s">
        <v>12</v>
      </c>
      <c r="J776" s="116">
        <v>2021</v>
      </c>
      <c r="K776" s="11">
        <f>IF(D776="SAVE ON ENERGY RETROFIT PROGRAM",IF(VALUE(SUBSTITUTE(G776,"kW",""))=0,'IESO Reported Results'!M776*'NTG Ratio References'!$G$8,0),IF(D776="SAVE ON ENERGY ENERGY MANAGER PROGRAM",IF(VALUE(SUBSTITUTE(G776,"kW",""))=0,'IESO Reported Results'!M776*'NTG Ratio References'!$G$7,0),0))</f>
        <v>0</v>
      </c>
      <c r="L776" s="10">
        <f t="shared" si="59"/>
        <v>40.01</v>
      </c>
      <c r="M776" s="11">
        <f t="shared" si="56"/>
        <v>164907</v>
      </c>
      <c r="N776" s="15">
        <f>IFERROR(VLOOKUP(J776&amp;D776,'NTG Ratio References'!A:F,4,0),1)</f>
        <v>0.81599999999999995</v>
      </c>
      <c r="O776" s="15">
        <f>IFERROR(VLOOKUP(J776&amp;D776,'NTG Ratio References'!A:F,5,0),1)</f>
        <v>0.84</v>
      </c>
      <c r="P776" s="97">
        <f t="shared" si="57"/>
        <v>32.648159999999997</v>
      </c>
      <c r="Q776" s="97">
        <f t="shared" si="58"/>
        <v>138521.88</v>
      </c>
    </row>
    <row r="777" spans="1:17">
      <c r="A777" s="96" t="s">
        <v>1606</v>
      </c>
      <c r="B777" s="96" t="s">
        <v>8</v>
      </c>
      <c r="C777" s="111" t="s">
        <v>1661</v>
      </c>
      <c r="D777" s="96" t="s">
        <v>55</v>
      </c>
      <c r="E777" s="111" t="s">
        <v>277</v>
      </c>
      <c r="F777" s="114">
        <v>11460.4</v>
      </c>
      <c r="G777" s="96" t="s">
        <v>1607</v>
      </c>
      <c r="H777" s="96" t="s">
        <v>1608</v>
      </c>
      <c r="I777" s="96" t="s">
        <v>12</v>
      </c>
      <c r="J777" s="116">
        <v>2021</v>
      </c>
      <c r="K777" s="11">
        <f>IF(D777="SAVE ON ENERGY RETROFIT PROGRAM",IF(VALUE(SUBSTITUTE(G777,"kW",""))=0,'IESO Reported Results'!M777*'NTG Ratio References'!$G$8,0),IF(D777="SAVE ON ENERGY ENERGY MANAGER PROGRAM",IF(VALUE(SUBSTITUTE(G777,"kW",""))=0,'IESO Reported Results'!M777*'NTG Ratio References'!$G$7,0),0))</f>
        <v>0</v>
      </c>
      <c r="L777" s="10">
        <f t="shared" si="59"/>
        <v>11.14</v>
      </c>
      <c r="M777" s="11">
        <f t="shared" si="56"/>
        <v>57819</v>
      </c>
      <c r="N777" s="15">
        <f>IFERROR(VLOOKUP(J777&amp;D777,'NTG Ratio References'!A:F,4,0),1)</f>
        <v>0.81599999999999995</v>
      </c>
      <c r="O777" s="15">
        <f>IFERROR(VLOOKUP(J777&amp;D777,'NTG Ratio References'!A:F,5,0),1)</f>
        <v>0.84</v>
      </c>
      <c r="P777" s="97">
        <f t="shared" si="57"/>
        <v>9.0902399999999997</v>
      </c>
      <c r="Q777" s="97">
        <f t="shared" si="58"/>
        <v>48567.96</v>
      </c>
    </row>
    <row r="778" spans="1:17">
      <c r="A778" s="96" t="s">
        <v>1609</v>
      </c>
      <c r="B778" s="96" t="s">
        <v>8</v>
      </c>
      <c r="C778" s="111" t="s">
        <v>1865</v>
      </c>
      <c r="D778" s="96" t="s">
        <v>55</v>
      </c>
      <c r="E778" s="111" t="s">
        <v>76</v>
      </c>
      <c r="F778" s="114">
        <v>33585.35</v>
      </c>
      <c r="G778" s="96" t="s">
        <v>1610</v>
      </c>
      <c r="H778" s="96" t="s">
        <v>1611</v>
      </c>
      <c r="I778" s="96" t="s">
        <v>12</v>
      </c>
      <c r="J778" s="116">
        <v>2019</v>
      </c>
      <c r="K778" s="11">
        <f>IF(D778="SAVE ON ENERGY RETROFIT PROGRAM",IF(VALUE(SUBSTITUTE(G778,"kW",""))=0,'IESO Reported Results'!M778*'NTG Ratio References'!$G$8,0),IF(D778="SAVE ON ENERGY ENERGY MANAGER PROGRAM",IF(VALUE(SUBSTITUTE(G778,"kW",""))=0,'IESO Reported Results'!M778*'NTG Ratio References'!$G$7,0),0))</f>
        <v>0</v>
      </c>
      <c r="L778" s="10">
        <f t="shared" si="59"/>
        <v>71.62</v>
      </c>
      <c r="M778" s="11">
        <f t="shared" si="56"/>
        <v>671707</v>
      </c>
      <c r="N778" s="15">
        <f>IFERROR(VLOOKUP(J778&amp;D778,'NTG Ratio References'!A:F,4,0),1)</f>
        <v>0.84</v>
      </c>
      <c r="O778" s="15">
        <f>IFERROR(VLOOKUP(J778&amp;D778,'NTG Ratio References'!A:F,5,0),1)</f>
        <v>0.81599999999999995</v>
      </c>
      <c r="P778" s="97">
        <f t="shared" si="57"/>
        <v>60.160800000000002</v>
      </c>
      <c r="Q778" s="97">
        <f t="shared" si="58"/>
        <v>548112.91200000001</v>
      </c>
    </row>
    <row r="779" spans="1:17">
      <c r="A779" s="96" t="s">
        <v>1612</v>
      </c>
      <c r="B779" s="96" t="s">
        <v>8</v>
      </c>
      <c r="C779" s="111" t="s">
        <v>1661</v>
      </c>
      <c r="D779" s="96" t="s">
        <v>55</v>
      </c>
      <c r="E779" s="111" t="s">
        <v>25</v>
      </c>
      <c r="F779" s="114">
        <v>770</v>
      </c>
      <c r="G779" s="96" t="s">
        <v>742</v>
      </c>
      <c r="H779" s="96" t="s">
        <v>1613</v>
      </c>
      <c r="I779" s="96" t="s">
        <v>12</v>
      </c>
      <c r="J779" s="116">
        <v>2019</v>
      </c>
      <c r="K779" s="11">
        <f>IF(D779="SAVE ON ENERGY RETROFIT PROGRAM",IF(VALUE(SUBSTITUTE(G779,"kW",""))=0,'IESO Reported Results'!M779*'NTG Ratio References'!$G$8,0),IF(D779="SAVE ON ENERGY ENERGY MANAGER PROGRAM",IF(VALUE(SUBSTITUTE(G779,"kW",""))=0,'IESO Reported Results'!M779*'NTG Ratio References'!$G$7,0),0))</f>
        <v>0</v>
      </c>
      <c r="L779" s="10">
        <f t="shared" si="59"/>
        <v>0.56999999999999995</v>
      </c>
      <c r="M779" s="11">
        <f t="shared" si="56"/>
        <v>2627</v>
      </c>
      <c r="N779" s="15">
        <f>IFERROR(VLOOKUP(J779&amp;D779,'NTG Ratio References'!A:F,4,0),1)</f>
        <v>0.84</v>
      </c>
      <c r="O779" s="15">
        <f>IFERROR(VLOOKUP(J779&amp;D779,'NTG Ratio References'!A:F,5,0),1)</f>
        <v>0.81599999999999995</v>
      </c>
      <c r="P779" s="97">
        <f t="shared" si="57"/>
        <v>0.47879999999999995</v>
      </c>
      <c r="Q779" s="97">
        <f t="shared" si="58"/>
        <v>2143.6320000000001</v>
      </c>
    </row>
    <row r="780" spans="1:17">
      <c r="A780" s="96" t="s">
        <v>1614</v>
      </c>
      <c r="B780" s="96" t="s">
        <v>8</v>
      </c>
      <c r="C780" s="111" t="s">
        <v>1662</v>
      </c>
      <c r="D780" s="96" t="s">
        <v>55</v>
      </c>
      <c r="E780" s="111" t="s">
        <v>25</v>
      </c>
      <c r="F780" s="114">
        <v>7314</v>
      </c>
      <c r="G780" s="96" t="s">
        <v>1615</v>
      </c>
      <c r="H780" s="96" t="s">
        <v>1616</v>
      </c>
      <c r="I780" s="96" t="s">
        <v>12</v>
      </c>
      <c r="J780" s="116">
        <v>2019</v>
      </c>
      <c r="K780" s="11">
        <f>IF(D780="SAVE ON ENERGY RETROFIT PROGRAM",IF(VALUE(SUBSTITUTE(G780,"kW",""))=0,'IESO Reported Results'!M780*'NTG Ratio References'!$G$8,0),IF(D780="SAVE ON ENERGY ENERGY MANAGER PROGRAM",IF(VALUE(SUBSTITUTE(G780,"kW",""))=0,'IESO Reported Results'!M780*'NTG Ratio References'!$G$7,0),0))</f>
        <v>0</v>
      </c>
      <c r="L780" s="10">
        <f t="shared" si="59"/>
        <v>16.86</v>
      </c>
      <c r="M780" s="11">
        <f t="shared" si="56"/>
        <v>83004</v>
      </c>
      <c r="N780" s="15">
        <f>IFERROR(VLOOKUP(J780&amp;D780,'NTG Ratio References'!A:F,4,0),1)</f>
        <v>0.84</v>
      </c>
      <c r="O780" s="15">
        <f>IFERROR(VLOOKUP(J780&amp;D780,'NTG Ratio References'!A:F,5,0),1)</f>
        <v>0.81599999999999995</v>
      </c>
      <c r="P780" s="97">
        <f t="shared" si="57"/>
        <v>14.1624</v>
      </c>
      <c r="Q780" s="97">
        <f t="shared" si="58"/>
        <v>67731.263999999996</v>
      </c>
    </row>
    <row r="781" spans="1:17">
      <c r="A781" s="96" t="s">
        <v>1617</v>
      </c>
      <c r="B781" s="96" t="s">
        <v>8</v>
      </c>
      <c r="C781" s="111" t="s">
        <v>1661</v>
      </c>
      <c r="D781" s="96" t="s">
        <v>55</v>
      </c>
      <c r="E781" s="111" t="s">
        <v>958</v>
      </c>
      <c r="F781" s="114">
        <v>3525</v>
      </c>
      <c r="G781" s="96" t="s">
        <v>190</v>
      </c>
      <c r="H781" s="96" t="s">
        <v>1618</v>
      </c>
      <c r="I781" s="96" t="s">
        <v>12</v>
      </c>
      <c r="J781" s="116">
        <v>2020</v>
      </c>
      <c r="K781" s="11">
        <f>IF(D781="SAVE ON ENERGY RETROFIT PROGRAM",IF(VALUE(SUBSTITUTE(G781,"kW",""))=0,'IESO Reported Results'!M781*'NTG Ratio References'!$G$8,0),IF(D781="SAVE ON ENERGY ENERGY MANAGER PROGRAM",IF(VALUE(SUBSTITUTE(G781,"kW",""))=0,'IESO Reported Results'!M781*'NTG Ratio References'!$G$7,0),0))</f>
        <v>0</v>
      </c>
      <c r="L781" s="10">
        <f t="shared" si="59"/>
        <v>0.5</v>
      </c>
      <c r="M781" s="11">
        <f t="shared" si="56"/>
        <v>39166</v>
      </c>
      <c r="N781" s="15">
        <f>IFERROR(VLOOKUP(J781&amp;D781,'NTG Ratio References'!A:F,4,0),1)</f>
        <v>0.81599999999999995</v>
      </c>
      <c r="O781" s="15">
        <f>IFERROR(VLOOKUP(J781&amp;D781,'NTG Ratio References'!A:F,5,0),1)</f>
        <v>0.84</v>
      </c>
      <c r="P781" s="97">
        <f t="shared" si="57"/>
        <v>0.40799999999999997</v>
      </c>
      <c r="Q781" s="97">
        <f t="shared" si="58"/>
        <v>32899.440000000002</v>
      </c>
    </row>
    <row r="782" spans="1:17">
      <c r="A782" s="96" t="s">
        <v>1619</v>
      </c>
      <c r="B782" s="96" t="s">
        <v>8</v>
      </c>
      <c r="C782" s="111" t="s">
        <v>1662</v>
      </c>
      <c r="D782" s="96" t="s">
        <v>55</v>
      </c>
      <c r="E782" s="111" t="s">
        <v>277</v>
      </c>
      <c r="F782" s="114">
        <v>2800</v>
      </c>
      <c r="G782" s="96" t="s">
        <v>1015</v>
      </c>
      <c r="H782" s="96" t="s">
        <v>1620</v>
      </c>
      <c r="I782" s="96" t="s">
        <v>12</v>
      </c>
      <c r="J782" s="116">
        <v>2021</v>
      </c>
      <c r="K782" s="11">
        <f>IF(D782="SAVE ON ENERGY RETROFIT PROGRAM",IF(VALUE(SUBSTITUTE(G782,"kW",""))=0,'IESO Reported Results'!M782*'NTG Ratio References'!$G$8,0),IF(D782="SAVE ON ENERGY ENERGY MANAGER PROGRAM",IF(VALUE(SUBSTITUTE(G782,"kW",""))=0,'IESO Reported Results'!M782*'NTG Ratio References'!$G$7,0),0))</f>
        <v>0</v>
      </c>
      <c r="L782" s="10">
        <f t="shared" si="59"/>
        <v>1.75</v>
      </c>
      <c r="M782" s="11">
        <f t="shared" si="56"/>
        <v>8026</v>
      </c>
      <c r="N782" s="15">
        <f>IFERROR(VLOOKUP(J782&amp;D782,'NTG Ratio References'!A:F,4,0),1)</f>
        <v>0.81599999999999995</v>
      </c>
      <c r="O782" s="15">
        <f>IFERROR(VLOOKUP(J782&amp;D782,'NTG Ratio References'!A:F,5,0),1)</f>
        <v>0.84</v>
      </c>
      <c r="P782" s="97">
        <f t="shared" si="57"/>
        <v>1.4279999999999999</v>
      </c>
      <c r="Q782" s="97">
        <f t="shared" si="58"/>
        <v>6741.84</v>
      </c>
    </row>
    <row r="783" spans="1:17">
      <c r="A783" s="96" t="s">
        <v>1621</v>
      </c>
      <c r="B783" s="96" t="s">
        <v>8</v>
      </c>
      <c r="C783" s="111" t="s">
        <v>1663</v>
      </c>
      <c r="D783" s="96" t="s">
        <v>55</v>
      </c>
      <c r="E783" s="111" t="s">
        <v>25</v>
      </c>
      <c r="F783" s="114">
        <v>10985.7</v>
      </c>
      <c r="G783" s="96" t="s">
        <v>1622</v>
      </c>
      <c r="H783" s="96" t="s">
        <v>1623</v>
      </c>
      <c r="I783" s="96" t="s">
        <v>12</v>
      </c>
      <c r="J783" s="116">
        <v>2019</v>
      </c>
      <c r="K783" s="11">
        <f>IF(D783="SAVE ON ENERGY RETROFIT PROGRAM",IF(VALUE(SUBSTITUTE(G783,"kW",""))=0,'IESO Reported Results'!M783*'NTG Ratio References'!$G$8,0),IF(D783="SAVE ON ENERGY ENERGY MANAGER PROGRAM",IF(VALUE(SUBSTITUTE(G783,"kW",""))=0,'IESO Reported Results'!M783*'NTG Ratio References'!$G$7,0),0))</f>
        <v>0</v>
      </c>
      <c r="L783" s="10">
        <f t="shared" si="59"/>
        <v>28.8</v>
      </c>
      <c r="M783" s="11">
        <f t="shared" si="56"/>
        <v>173292</v>
      </c>
      <c r="N783" s="15">
        <f>IFERROR(VLOOKUP(J783&amp;D783,'NTG Ratio References'!A:F,4,0),1)</f>
        <v>0.84</v>
      </c>
      <c r="O783" s="15">
        <f>IFERROR(VLOOKUP(J783&amp;D783,'NTG Ratio References'!A:F,5,0),1)</f>
        <v>0.81599999999999995</v>
      </c>
      <c r="P783" s="97">
        <f t="shared" si="57"/>
        <v>24.192</v>
      </c>
      <c r="Q783" s="97">
        <f t="shared" si="58"/>
        <v>141406.272</v>
      </c>
    </row>
    <row r="784" spans="1:17">
      <c r="A784" s="96" t="s">
        <v>1624</v>
      </c>
      <c r="B784" s="96" t="s">
        <v>8</v>
      </c>
      <c r="C784" s="111" t="s">
        <v>1662</v>
      </c>
      <c r="D784" s="96" t="s">
        <v>55</v>
      </c>
      <c r="E784" s="111" t="s">
        <v>277</v>
      </c>
      <c r="F784" s="114">
        <v>2376</v>
      </c>
      <c r="G784" s="96" t="s">
        <v>1625</v>
      </c>
      <c r="H784" s="96" t="s">
        <v>1626</v>
      </c>
      <c r="I784" s="96" t="s">
        <v>12</v>
      </c>
      <c r="J784" s="116">
        <v>2021</v>
      </c>
      <c r="K784" s="11">
        <f>IF(D784="SAVE ON ENERGY RETROFIT PROGRAM",IF(VALUE(SUBSTITUTE(G784,"kW",""))=0,'IESO Reported Results'!M784*'NTG Ratio References'!$G$8,0),IF(D784="SAVE ON ENERGY ENERGY MANAGER PROGRAM",IF(VALUE(SUBSTITUTE(G784,"kW",""))=0,'IESO Reported Results'!M784*'NTG Ratio References'!$G$7,0),0))</f>
        <v>0</v>
      </c>
      <c r="L784" s="10">
        <f t="shared" si="59"/>
        <v>6.44</v>
      </c>
      <c r="M784" s="11">
        <f t="shared" si="56"/>
        <v>25108</v>
      </c>
      <c r="N784" s="15">
        <f>IFERROR(VLOOKUP(J784&amp;D784,'NTG Ratio References'!A:F,4,0),1)</f>
        <v>0.81599999999999995</v>
      </c>
      <c r="O784" s="15">
        <f>IFERROR(VLOOKUP(J784&amp;D784,'NTG Ratio References'!A:F,5,0),1)</f>
        <v>0.84</v>
      </c>
      <c r="P784" s="97">
        <f t="shared" si="57"/>
        <v>5.2550400000000002</v>
      </c>
      <c r="Q784" s="97">
        <f t="shared" si="58"/>
        <v>21090.719999999998</v>
      </c>
    </row>
    <row r="785" spans="1:17">
      <c r="A785" s="96" t="s">
        <v>1627</v>
      </c>
      <c r="B785" s="96" t="s">
        <v>8</v>
      </c>
      <c r="C785" s="111" t="s">
        <v>1661</v>
      </c>
      <c r="D785" s="96" t="s">
        <v>55</v>
      </c>
      <c r="E785" s="111" t="s">
        <v>25</v>
      </c>
      <c r="F785" s="114">
        <v>2762.1</v>
      </c>
      <c r="G785" s="96" t="s">
        <v>199</v>
      </c>
      <c r="H785" s="96" t="s">
        <v>1628</v>
      </c>
      <c r="I785" s="96" t="s">
        <v>12</v>
      </c>
      <c r="J785" s="116">
        <v>2019</v>
      </c>
      <c r="K785" s="11">
        <f>IF(D785="SAVE ON ENERGY RETROFIT PROGRAM",IF(VALUE(SUBSTITUTE(G785,"kW",""))=0,'IESO Reported Results'!M785*'NTG Ratio References'!$G$8,0),IF(D785="SAVE ON ENERGY ENERGY MANAGER PROGRAM",IF(VALUE(SUBSTITUTE(G785,"kW",""))=0,'IESO Reported Results'!M785*'NTG Ratio References'!$G$7,0),0))</f>
        <v>0</v>
      </c>
      <c r="L785" s="10">
        <f t="shared" si="59"/>
        <v>7.2</v>
      </c>
      <c r="M785" s="11">
        <f t="shared" si="56"/>
        <v>42999</v>
      </c>
      <c r="N785" s="15">
        <f>IFERROR(VLOOKUP(J785&amp;D785,'NTG Ratio References'!A:F,4,0),1)</f>
        <v>0.84</v>
      </c>
      <c r="O785" s="15">
        <f>IFERROR(VLOOKUP(J785&amp;D785,'NTG Ratio References'!A:F,5,0),1)</f>
        <v>0.81599999999999995</v>
      </c>
      <c r="P785" s="97">
        <f t="shared" si="57"/>
        <v>6.048</v>
      </c>
      <c r="Q785" s="97">
        <f t="shared" si="58"/>
        <v>35087.184000000001</v>
      </c>
    </row>
    <row r="786" spans="1:17">
      <c r="A786" s="96" t="s">
        <v>1629</v>
      </c>
      <c r="B786" s="96" t="s">
        <v>8</v>
      </c>
      <c r="C786" s="111" t="s">
        <v>1661</v>
      </c>
      <c r="D786" s="96" t="s">
        <v>55</v>
      </c>
      <c r="E786" s="111" t="s">
        <v>25</v>
      </c>
      <c r="F786" s="114">
        <v>2400</v>
      </c>
      <c r="G786" s="96" t="s">
        <v>312</v>
      </c>
      <c r="H786" s="96" t="s">
        <v>1630</v>
      </c>
      <c r="I786" s="96" t="s">
        <v>12</v>
      </c>
      <c r="J786" s="116">
        <v>2019</v>
      </c>
      <c r="K786" s="11">
        <f>IF(D786="SAVE ON ENERGY RETROFIT PROGRAM",IF(VALUE(SUBSTITUTE(G786,"kW",""))=0,'IESO Reported Results'!M786*'NTG Ratio References'!$G$8,0),IF(D786="SAVE ON ENERGY ENERGY MANAGER PROGRAM",IF(VALUE(SUBSTITUTE(G786,"kW",""))=0,'IESO Reported Results'!M786*'NTG Ratio References'!$G$7,0),0))</f>
        <v>0</v>
      </c>
      <c r="L786" s="10">
        <f t="shared" si="59"/>
        <v>6</v>
      </c>
      <c r="M786" s="11">
        <f t="shared" si="56"/>
        <v>22507</v>
      </c>
      <c r="N786" s="15">
        <f>IFERROR(VLOOKUP(J786&amp;D786,'NTG Ratio References'!A:F,4,0),1)</f>
        <v>0.84</v>
      </c>
      <c r="O786" s="15">
        <f>IFERROR(VLOOKUP(J786&amp;D786,'NTG Ratio References'!A:F,5,0),1)</f>
        <v>0.81599999999999995</v>
      </c>
      <c r="P786" s="97">
        <f t="shared" si="57"/>
        <v>5.04</v>
      </c>
      <c r="Q786" s="97">
        <f t="shared" si="58"/>
        <v>18365.712</v>
      </c>
    </row>
    <row r="787" spans="1:17">
      <c r="A787" s="96" t="s">
        <v>1631</v>
      </c>
      <c r="B787" s="96" t="s">
        <v>8</v>
      </c>
      <c r="C787" s="111" t="s">
        <v>1662</v>
      </c>
      <c r="D787" s="96" t="s">
        <v>55</v>
      </c>
      <c r="E787" s="111" t="s">
        <v>958</v>
      </c>
      <c r="F787" s="114">
        <v>11120</v>
      </c>
      <c r="G787" s="96" t="s">
        <v>1298</v>
      </c>
      <c r="H787" s="96" t="s">
        <v>1632</v>
      </c>
      <c r="I787" s="96" t="s">
        <v>12</v>
      </c>
      <c r="J787" s="116">
        <v>2020</v>
      </c>
      <c r="K787" s="11">
        <f>IF(D787="SAVE ON ENERGY RETROFIT PROGRAM",IF(VALUE(SUBSTITUTE(G787,"kW",""))=0,'IESO Reported Results'!M787*'NTG Ratio References'!$G$8,0),IF(D787="SAVE ON ENERGY ENERGY MANAGER PROGRAM",IF(VALUE(SUBSTITUTE(G787,"kW",""))=0,'IESO Reported Results'!M787*'NTG Ratio References'!$G$7,0),0))</f>
        <v>0</v>
      </c>
      <c r="L787" s="10">
        <f t="shared" si="59"/>
        <v>27.8</v>
      </c>
      <c r="M787" s="11">
        <f t="shared" si="56"/>
        <v>167751</v>
      </c>
      <c r="N787" s="15">
        <f>IFERROR(VLOOKUP(J787&amp;D787,'NTG Ratio References'!A:F,4,0),1)</f>
        <v>0.81599999999999995</v>
      </c>
      <c r="O787" s="15">
        <f>IFERROR(VLOOKUP(J787&amp;D787,'NTG Ratio References'!A:F,5,0),1)</f>
        <v>0.84</v>
      </c>
      <c r="P787" s="97">
        <f t="shared" si="57"/>
        <v>22.684799999999999</v>
      </c>
      <c r="Q787" s="97">
        <f t="shared" si="58"/>
        <v>140910.84</v>
      </c>
    </row>
  </sheetData>
  <autoFilter ref="A1:Q787" xr:uid="{E4368CB8-61C3-472D-B6F2-9DCF6FA3346B}"/>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B66A-8968-4574-A355-754CADDBFB8F}">
  <dimension ref="A1:AO650"/>
  <sheetViews>
    <sheetView zoomScale="85" zoomScaleNormal="85" workbookViewId="0">
      <selection activeCell="C8" sqref="C8"/>
    </sheetView>
  </sheetViews>
  <sheetFormatPr defaultColWidth="8.88671875" defaultRowHeight="14.4"/>
  <cols>
    <col min="1" max="2" width="8.88671875" style="6"/>
    <col min="3" max="3" width="64.6640625" style="6" bestFit="1" customWidth="1"/>
    <col min="4" max="4" width="23" style="6" customWidth="1"/>
    <col min="5" max="5" width="22.33203125" style="6" customWidth="1"/>
    <col min="6" max="6" width="44.33203125" style="6" customWidth="1"/>
    <col min="7" max="7" width="20.6640625" style="6" customWidth="1"/>
    <col min="8" max="9" width="10.44140625" style="6" customWidth="1"/>
    <col min="10" max="10" width="20.6640625" style="6" customWidth="1"/>
    <col min="11" max="22" width="8.88671875" style="6"/>
    <col min="23" max="24" width="17" style="6" customWidth="1"/>
    <col min="25" max="25" width="62.88671875" style="6" customWidth="1"/>
    <col min="26" max="27" width="13.44140625" style="23" customWidth="1"/>
    <col min="28" max="28" width="11.33203125" style="6" bestFit="1" customWidth="1"/>
    <col min="29" max="34" width="8.88671875" style="6"/>
    <col min="35" max="35" width="22.6640625" style="60" bestFit="1" customWidth="1"/>
    <col min="36" max="36" width="37.6640625" style="62" bestFit="1" customWidth="1"/>
    <col min="37" max="37" width="28" style="2" bestFit="1" customWidth="1"/>
    <col min="38" max="38" width="26.6640625" style="57" bestFit="1" customWidth="1"/>
    <col min="39" max="39" width="26.6640625" style="2" bestFit="1" customWidth="1"/>
    <col min="40" max="16384" width="8.88671875" style="6"/>
  </cols>
  <sheetData>
    <row r="1" spans="1:39">
      <c r="X1" s="23"/>
      <c r="Y1" s="23"/>
      <c r="Z1" s="6"/>
      <c r="AA1" s="6"/>
    </row>
    <row r="2" spans="1:39" ht="27">
      <c r="B2" s="93" t="s">
        <v>1634</v>
      </c>
      <c r="C2" s="93" t="s">
        <v>1641</v>
      </c>
      <c r="D2" s="94" t="s">
        <v>1868</v>
      </c>
      <c r="E2" s="94" t="s">
        <v>1869</v>
      </c>
      <c r="F2" s="94" t="s">
        <v>1642</v>
      </c>
      <c r="G2" s="95" t="s">
        <v>1749</v>
      </c>
      <c r="X2" s="23"/>
      <c r="Y2" s="23"/>
      <c r="Z2" s="6"/>
      <c r="AA2" s="6"/>
    </row>
    <row r="3" spans="1:39">
      <c r="A3" s="25" t="str">
        <f>B3&amp;C3</f>
        <v>2019SAVE ON ENERGY AUDIT FUNDING PROGRAM</v>
      </c>
      <c r="B3" s="24">
        <v>2019</v>
      </c>
      <c r="C3" s="24" t="s">
        <v>1216</v>
      </c>
      <c r="D3" s="92">
        <v>0.87</v>
      </c>
      <c r="E3" s="92">
        <v>0.9</v>
      </c>
      <c r="F3" s="26" t="s">
        <v>1872</v>
      </c>
      <c r="G3" s="24"/>
      <c r="X3" s="23"/>
      <c r="Y3" s="23"/>
      <c r="Z3" s="6"/>
      <c r="AA3" s="6"/>
    </row>
    <row r="4" spans="1:39">
      <c r="A4" s="25" t="str">
        <f t="shared" ref="A4:A8" si="0">B4&amp;C4</f>
        <v>2019SAVE ON ENERGY BUSINESS REFRIGERATION INCENTIVE PROGRAM</v>
      </c>
      <c r="B4" s="24">
        <v>2019</v>
      </c>
      <c r="C4" s="24" t="s">
        <v>1231</v>
      </c>
      <c r="D4" s="92">
        <v>0.67</v>
      </c>
      <c r="E4" s="92">
        <v>0.98</v>
      </c>
      <c r="F4" s="26" t="s">
        <v>1872</v>
      </c>
      <c r="G4" s="24"/>
      <c r="X4" s="23"/>
      <c r="Y4" s="23"/>
      <c r="Z4" s="6"/>
      <c r="AA4" s="6"/>
    </row>
    <row r="5" spans="1:39">
      <c r="A5" s="25" t="str">
        <f t="shared" si="0"/>
        <v>2019SAVE ON ENERGY HEATING AND COOLING PROGRAM</v>
      </c>
      <c r="B5" s="24">
        <v>2019</v>
      </c>
      <c r="C5" s="24" t="s">
        <v>20</v>
      </c>
      <c r="D5" s="92">
        <v>0.78100000000000003</v>
      </c>
      <c r="E5" s="92">
        <v>0.81100000000000005</v>
      </c>
      <c r="F5" s="26" t="s">
        <v>1874</v>
      </c>
      <c r="G5" s="24"/>
      <c r="X5" s="23"/>
      <c r="Y5" s="23"/>
      <c r="Z5" s="6"/>
      <c r="AA5" s="6"/>
    </row>
    <row r="6" spans="1:39">
      <c r="A6" s="25" t="str">
        <f t="shared" si="0"/>
        <v>2019SAVE ON ENERGY HIGH PERFORMANCE NEW CONSTRUCTION PROGRAM</v>
      </c>
      <c r="B6" s="24">
        <v>2019</v>
      </c>
      <c r="C6" s="24" t="s">
        <v>1238</v>
      </c>
      <c r="D6" s="92">
        <v>1.08</v>
      </c>
      <c r="E6" s="92">
        <v>0.57999999999999996</v>
      </c>
      <c r="F6" s="26" t="s">
        <v>1872</v>
      </c>
      <c r="G6" s="24"/>
      <c r="X6" s="23"/>
      <c r="Y6" s="23"/>
      <c r="Z6" s="6"/>
      <c r="AA6" s="6"/>
    </row>
    <row r="7" spans="1:39">
      <c r="A7" s="25" t="str">
        <f t="shared" si="0"/>
        <v>2019SAVE ON ENERGY ENERGY MANAGER PROGRAM</v>
      </c>
      <c r="B7" s="24">
        <v>2019</v>
      </c>
      <c r="C7" s="6" t="s">
        <v>18</v>
      </c>
      <c r="D7" s="92">
        <v>0.98399999999999999</v>
      </c>
      <c r="E7" s="92">
        <v>1.085</v>
      </c>
      <c r="F7" s="26" t="s">
        <v>1871</v>
      </c>
      <c r="G7" s="55">
        <f>1.67/10969</f>
        <v>1.5224724222809736E-4</v>
      </c>
      <c r="X7" s="23"/>
      <c r="Y7" s="23"/>
      <c r="Z7" s="6"/>
      <c r="AA7" s="6"/>
      <c r="AI7" s="1" t="s">
        <v>2</v>
      </c>
      <c r="AJ7" t="s">
        <v>55</v>
      </c>
      <c r="AL7" s="2"/>
    </row>
    <row r="8" spans="1:39">
      <c r="A8" s="25" t="str">
        <f t="shared" si="0"/>
        <v>2019SAVE ON ENERGY RETROFIT PROGRAM</v>
      </c>
      <c r="B8" s="24">
        <v>2019</v>
      </c>
      <c r="C8" s="24" t="s">
        <v>55</v>
      </c>
      <c r="D8" s="92">
        <v>0.84</v>
      </c>
      <c r="E8" s="92">
        <v>0.81599999999999995</v>
      </c>
      <c r="F8" s="26" t="s">
        <v>1872</v>
      </c>
      <c r="G8" s="55">
        <f>AM648</f>
        <v>1.6651092915989291E-4</v>
      </c>
      <c r="X8" s="23"/>
      <c r="Y8" s="23"/>
      <c r="Z8" s="6"/>
      <c r="AA8" s="6"/>
      <c r="AI8" s="4" t="s">
        <v>1638</v>
      </c>
      <c r="AJ8" s="9" t="s">
        <v>1817</v>
      </c>
      <c r="AL8" s="2"/>
    </row>
    <row r="9" spans="1:39">
      <c r="A9" s="25" t="str">
        <f t="shared" ref="A9:A16" si="1">B9&amp;C9</f>
        <v>2019SAVE ON ENERGY SMALL BUSINESS LIGHTING PROGRAM</v>
      </c>
      <c r="B9" s="24">
        <v>2019</v>
      </c>
      <c r="C9" s="24" t="s">
        <v>1013</v>
      </c>
      <c r="D9" s="92">
        <v>0.90200000000000002</v>
      </c>
      <c r="E9" s="92">
        <v>0.91600000000000004</v>
      </c>
      <c r="F9" s="26" t="s">
        <v>1872</v>
      </c>
      <c r="G9" s="24"/>
      <c r="X9" s="23"/>
      <c r="Y9" s="23"/>
      <c r="Z9" s="6"/>
      <c r="AA9" s="6"/>
      <c r="AJ9" s="60"/>
      <c r="AK9"/>
      <c r="AL9" s="2"/>
    </row>
    <row r="10" spans="1:39">
      <c r="A10" s="25" t="str">
        <f t="shared" si="1"/>
        <v>2019SWIMMING POOL EFFICIENCY LOCAL PROGRAM</v>
      </c>
      <c r="B10" s="24">
        <v>2019</v>
      </c>
      <c r="C10" s="24" t="s">
        <v>9</v>
      </c>
      <c r="D10" s="92">
        <v>1.002</v>
      </c>
      <c r="E10" s="92">
        <v>1.002</v>
      </c>
      <c r="F10" s="26" t="s">
        <v>1874</v>
      </c>
      <c r="G10" s="24"/>
      <c r="X10" s="23"/>
      <c r="Y10" s="23"/>
      <c r="Z10" s="6"/>
      <c r="AA10" s="6"/>
      <c r="AI10" s="61" t="s">
        <v>0</v>
      </c>
      <c r="AJ10" t="s">
        <v>1679</v>
      </c>
      <c r="AK10" s="3" t="s">
        <v>1678</v>
      </c>
      <c r="AL10" s="2"/>
      <c r="AM10" s="63"/>
    </row>
    <row r="11" spans="1:39">
      <c r="A11" s="25" t="str">
        <f t="shared" si="1"/>
        <v>2020SAVE ON ENERGY HEATING AND COOLING PROGRAM</v>
      </c>
      <c r="B11" s="24">
        <v>2020</v>
      </c>
      <c r="C11" s="24" t="s">
        <v>20</v>
      </c>
      <c r="D11" s="27">
        <v>0.69</v>
      </c>
      <c r="E11" s="27">
        <v>0.67700000000000005</v>
      </c>
      <c r="F11" s="26" t="s">
        <v>1875</v>
      </c>
      <c r="G11" s="24"/>
      <c r="X11" s="23"/>
      <c r="Y11" s="23"/>
      <c r="Z11" s="6"/>
      <c r="AA11" s="6"/>
      <c r="AI11" s="60" t="s">
        <v>169</v>
      </c>
      <c r="AJ11" s="3">
        <v>38418.911999999997</v>
      </c>
      <c r="AK11" s="3">
        <v>6.5666905602118621</v>
      </c>
      <c r="AL11" s="56">
        <f>IF(AK11=0,0,AJ11)</f>
        <v>38418.911999999997</v>
      </c>
      <c r="AM11" s="56">
        <f>IF(AK11=0,0,AK11)</f>
        <v>6.5666905602118621</v>
      </c>
    </row>
    <row r="12" spans="1:39">
      <c r="A12" s="25" t="str">
        <f t="shared" si="1"/>
        <v>2020SAVE ON ENERGY RETROFIT PROGRAM</v>
      </c>
      <c r="B12" s="24">
        <v>2020</v>
      </c>
      <c r="C12" s="24" t="s">
        <v>55</v>
      </c>
      <c r="D12" s="27">
        <v>0.81599999999999995</v>
      </c>
      <c r="E12" s="27">
        <v>0.84</v>
      </c>
      <c r="F12" s="26" t="s">
        <v>1876</v>
      </c>
      <c r="G12" s="64">
        <f>G8</f>
        <v>1.6651092915989291E-4</v>
      </c>
      <c r="X12" s="23"/>
      <c r="Y12" s="23"/>
      <c r="Z12" s="6"/>
      <c r="AA12" s="6"/>
      <c r="AI12" s="60" t="s">
        <v>193</v>
      </c>
      <c r="AJ12" s="3">
        <v>0</v>
      </c>
      <c r="AK12" s="3">
        <v>0</v>
      </c>
      <c r="AL12" s="56">
        <f t="shared" ref="AL12:AL75" si="2">IF(AK12=0,0,AJ12)</f>
        <v>0</v>
      </c>
      <c r="AM12" s="56">
        <f t="shared" ref="AM12:AM75" si="3">IF(AK12=0,0,AK12)</f>
        <v>0</v>
      </c>
    </row>
    <row r="13" spans="1:39">
      <c r="A13" s="25" t="str">
        <f t="shared" si="1"/>
        <v>2020SAVE ON ENERGY ENERGY MANAGER PROGRAM</v>
      </c>
      <c r="B13" s="24">
        <v>2020</v>
      </c>
      <c r="C13" s="24" t="s">
        <v>18</v>
      </c>
      <c r="D13" s="92">
        <v>0.98399999999999999</v>
      </c>
      <c r="E13" s="92">
        <v>1.085</v>
      </c>
      <c r="F13" s="26" t="s">
        <v>1873</v>
      </c>
      <c r="G13" s="55">
        <f>1.02/6463</f>
        <v>1.5782144514931147E-4</v>
      </c>
      <c r="X13" s="23"/>
      <c r="Y13" s="23"/>
      <c r="Z13" s="6"/>
      <c r="AA13" s="6"/>
      <c r="AI13" s="60" t="s">
        <v>203</v>
      </c>
      <c r="AJ13" s="3">
        <v>0</v>
      </c>
      <c r="AK13" s="3">
        <v>0</v>
      </c>
      <c r="AL13" s="56">
        <f t="shared" si="2"/>
        <v>0</v>
      </c>
      <c r="AM13" s="56">
        <f t="shared" si="3"/>
        <v>0</v>
      </c>
    </row>
    <row r="14" spans="1:39">
      <c r="A14" s="25" t="str">
        <f t="shared" si="1"/>
        <v>2020SAVE ON ENERGY HOME ASSISTANCE PROGRAM</v>
      </c>
      <c r="B14" s="24">
        <v>2020</v>
      </c>
      <c r="C14" s="24" t="s">
        <v>1233</v>
      </c>
      <c r="D14" s="27">
        <v>0.62</v>
      </c>
      <c r="E14" s="27">
        <v>0.66600000000000004</v>
      </c>
      <c r="F14" s="26" t="s">
        <v>1875</v>
      </c>
      <c r="G14" s="24"/>
      <c r="X14" s="23"/>
      <c r="Y14" s="23"/>
      <c r="Z14" s="6"/>
      <c r="AA14" s="6"/>
      <c r="AI14" s="60" t="s">
        <v>206</v>
      </c>
      <c r="AJ14" s="3">
        <v>7848.96</v>
      </c>
      <c r="AK14" s="3">
        <v>1.2660047966265955</v>
      </c>
      <c r="AL14" s="56">
        <f t="shared" si="2"/>
        <v>7848.96</v>
      </c>
      <c r="AM14" s="56">
        <f t="shared" si="3"/>
        <v>1.2660047966265955</v>
      </c>
    </row>
    <row r="15" spans="1:39">
      <c r="A15" s="25" t="str">
        <f t="shared" si="1"/>
        <v>2021SAVE ON ENERGY RETROFIT PROGRAM</v>
      </c>
      <c r="B15" s="24">
        <v>2021</v>
      </c>
      <c r="C15" s="24" t="s">
        <v>55</v>
      </c>
      <c r="D15" s="27">
        <f>D12</f>
        <v>0.81599999999999995</v>
      </c>
      <c r="E15" s="27">
        <f>E12</f>
        <v>0.84</v>
      </c>
      <c r="F15" s="28" t="s">
        <v>1876</v>
      </c>
      <c r="G15" s="64">
        <f>G8</f>
        <v>1.6651092915989291E-4</v>
      </c>
      <c r="X15" s="23"/>
      <c r="Y15" s="23"/>
      <c r="Z15" s="6"/>
      <c r="AA15" s="6"/>
      <c r="AI15" s="60" t="s">
        <v>225</v>
      </c>
      <c r="AJ15" s="3">
        <v>0</v>
      </c>
      <c r="AK15" s="3">
        <v>0</v>
      </c>
      <c r="AL15" s="56">
        <f t="shared" si="2"/>
        <v>0</v>
      </c>
      <c r="AM15" s="56">
        <f t="shared" si="3"/>
        <v>0</v>
      </c>
    </row>
    <row r="16" spans="1:39">
      <c r="A16" s="25" t="str">
        <f t="shared" si="1"/>
        <v>2022SAVE ON ENERGY RETROFIT PROGRAM</v>
      </c>
      <c r="B16" s="24">
        <v>2022</v>
      </c>
      <c r="C16" s="24" t="s">
        <v>55</v>
      </c>
      <c r="D16" s="27">
        <f>D12</f>
        <v>0.81599999999999995</v>
      </c>
      <c r="E16" s="27">
        <f>E12</f>
        <v>0.84</v>
      </c>
      <c r="F16" s="28" t="s">
        <v>1876</v>
      </c>
      <c r="G16" s="24"/>
      <c r="X16" s="23"/>
      <c r="Y16" s="23"/>
      <c r="Z16" s="6"/>
      <c r="AA16" s="6"/>
      <c r="AI16" s="60" t="s">
        <v>227</v>
      </c>
      <c r="AJ16" s="3">
        <v>92031.743999999992</v>
      </c>
      <c r="AK16" s="3">
        <v>22.856400000000001</v>
      </c>
      <c r="AL16" s="56">
        <f t="shared" si="2"/>
        <v>92031.743999999992</v>
      </c>
      <c r="AM16" s="56">
        <f t="shared" si="3"/>
        <v>22.856400000000001</v>
      </c>
    </row>
    <row r="17" spans="2:41">
      <c r="X17" s="23"/>
      <c r="Y17" s="23"/>
      <c r="Z17" s="6"/>
      <c r="AA17" s="6"/>
      <c r="AI17" s="60" t="s">
        <v>232</v>
      </c>
      <c r="AJ17" s="3">
        <v>19192.32</v>
      </c>
      <c r="AK17" s="3">
        <v>3.2804163369479422</v>
      </c>
      <c r="AL17" s="56">
        <f t="shared" si="2"/>
        <v>19192.32</v>
      </c>
      <c r="AM17" s="56">
        <f t="shared" si="3"/>
        <v>3.2804163369479422</v>
      </c>
    </row>
    <row r="18" spans="2:41">
      <c r="AI18" s="60" t="s">
        <v>241</v>
      </c>
      <c r="AJ18" s="3">
        <v>431720.51999999996</v>
      </c>
      <c r="AK18" s="3">
        <v>47.327999999999996</v>
      </c>
      <c r="AL18" s="56">
        <f t="shared" si="2"/>
        <v>431720.51999999996</v>
      </c>
      <c r="AM18" s="56">
        <f t="shared" si="3"/>
        <v>47.327999999999996</v>
      </c>
    </row>
    <row r="19" spans="2:41">
      <c r="AI19" s="60" t="s">
        <v>247</v>
      </c>
      <c r="AJ19" s="3">
        <v>0</v>
      </c>
      <c r="AK19" s="3">
        <v>0</v>
      </c>
      <c r="AL19" s="56">
        <f t="shared" si="2"/>
        <v>0</v>
      </c>
      <c r="AM19" s="56">
        <f t="shared" si="3"/>
        <v>0</v>
      </c>
    </row>
    <row r="20" spans="2:41">
      <c r="E20" s="29"/>
      <c r="F20" s="29"/>
      <c r="AI20" s="60" t="s">
        <v>1751</v>
      </c>
      <c r="AJ20" s="3">
        <v>0</v>
      </c>
      <c r="AK20" s="3">
        <v>0</v>
      </c>
      <c r="AL20" s="56">
        <f t="shared" si="2"/>
        <v>0</v>
      </c>
      <c r="AM20" s="56">
        <f t="shared" si="3"/>
        <v>0</v>
      </c>
    </row>
    <row r="21" spans="2:41">
      <c r="AI21" s="60" t="s">
        <v>248</v>
      </c>
      <c r="AJ21" s="3">
        <v>66335.903999999995</v>
      </c>
      <c r="AK21" s="3">
        <v>11.338357385027466</v>
      </c>
      <c r="AL21" s="56">
        <f t="shared" si="2"/>
        <v>66335.903999999995</v>
      </c>
      <c r="AM21" s="56">
        <f t="shared" si="3"/>
        <v>11.338357385027466</v>
      </c>
    </row>
    <row r="22" spans="2:41">
      <c r="AI22" s="60" t="s">
        <v>1752</v>
      </c>
      <c r="AJ22" s="3">
        <v>0</v>
      </c>
      <c r="AK22" s="3">
        <v>0</v>
      </c>
      <c r="AL22" s="56">
        <f t="shared" si="2"/>
        <v>0</v>
      </c>
      <c r="AM22" s="56">
        <f t="shared" si="3"/>
        <v>0</v>
      </c>
    </row>
    <row r="23" spans="2:41">
      <c r="AI23" s="60" t="s">
        <v>251</v>
      </c>
      <c r="AJ23" s="3">
        <v>0</v>
      </c>
      <c r="AK23" s="3">
        <v>0</v>
      </c>
      <c r="AL23" s="56">
        <f t="shared" si="2"/>
        <v>0</v>
      </c>
      <c r="AM23" s="56">
        <f t="shared" si="3"/>
        <v>0</v>
      </c>
    </row>
    <row r="24" spans="2:41" s="30" customFormat="1">
      <c r="B24" s="30" t="s">
        <v>1669</v>
      </c>
      <c r="D24" s="31" t="s">
        <v>1660</v>
      </c>
      <c r="P24" s="30" t="s">
        <v>1674</v>
      </c>
      <c r="S24" s="6"/>
      <c r="Z24" s="32"/>
      <c r="AA24" s="32"/>
      <c r="AI24" s="60" t="s">
        <v>252</v>
      </c>
      <c r="AJ24" s="3">
        <v>6200.7839999999997</v>
      </c>
      <c r="AK24" s="3">
        <v>1.0598590027409613</v>
      </c>
      <c r="AL24" s="56">
        <f t="shared" si="2"/>
        <v>6200.7839999999997</v>
      </c>
      <c r="AM24" s="56">
        <f t="shared" si="3"/>
        <v>1.0598590027409613</v>
      </c>
      <c r="AN24" s="6"/>
      <c r="AO24" s="6"/>
    </row>
    <row r="25" spans="2:41" ht="14.4" customHeight="1">
      <c r="AI25" s="60" t="s">
        <v>1753</v>
      </c>
      <c r="AJ25" s="3">
        <v>0</v>
      </c>
      <c r="AK25" s="3">
        <v>0</v>
      </c>
      <c r="AL25" s="56">
        <f t="shared" si="2"/>
        <v>0</v>
      </c>
      <c r="AM25" s="56">
        <f t="shared" si="3"/>
        <v>0</v>
      </c>
    </row>
    <row r="26" spans="2:41">
      <c r="B26" s="30" t="s">
        <v>1670</v>
      </c>
      <c r="P26" s="30" t="s">
        <v>1670</v>
      </c>
      <c r="AI26" s="60" t="s">
        <v>1754</v>
      </c>
      <c r="AJ26" s="3">
        <v>0</v>
      </c>
      <c r="AK26" s="3">
        <v>0</v>
      </c>
      <c r="AL26" s="56">
        <f t="shared" si="2"/>
        <v>0</v>
      </c>
      <c r="AM26" s="56">
        <f t="shared" si="3"/>
        <v>0</v>
      </c>
    </row>
    <row r="27" spans="2:41">
      <c r="B27" s="31" t="s">
        <v>1671</v>
      </c>
      <c r="P27" s="31" t="s">
        <v>1675</v>
      </c>
      <c r="AI27" s="60" t="s">
        <v>1755</v>
      </c>
      <c r="AJ27" s="3">
        <v>0</v>
      </c>
      <c r="AK27" s="3">
        <v>0</v>
      </c>
      <c r="AL27" s="56">
        <f t="shared" si="2"/>
        <v>0</v>
      </c>
      <c r="AM27" s="56">
        <f t="shared" si="3"/>
        <v>0</v>
      </c>
    </row>
    <row r="28" spans="2:41">
      <c r="AI28" s="60" t="s">
        <v>255</v>
      </c>
      <c r="AJ28" s="3">
        <v>0</v>
      </c>
      <c r="AK28" s="3">
        <v>0</v>
      </c>
      <c r="AL28" s="56">
        <f t="shared" si="2"/>
        <v>0</v>
      </c>
      <c r="AM28" s="56">
        <f t="shared" si="3"/>
        <v>0</v>
      </c>
    </row>
    <row r="29" spans="2:41">
      <c r="AI29" s="60" t="s">
        <v>256</v>
      </c>
      <c r="AJ29" s="3">
        <v>0</v>
      </c>
      <c r="AK29" s="3">
        <v>0</v>
      </c>
      <c r="AL29" s="56">
        <f t="shared" si="2"/>
        <v>0</v>
      </c>
      <c r="AM29" s="56">
        <f t="shared" si="3"/>
        <v>0</v>
      </c>
    </row>
    <row r="30" spans="2:41">
      <c r="AI30" s="60" t="s">
        <v>257</v>
      </c>
      <c r="AJ30" s="3">
        <v>0</v>
      </c>
      <c r="AK30" s="3">
        <v>0</v>
      </c>
      <c r="AL30" s="56">
        <f t="shared" si="2"/>
        <v>0</v>
      </c>
      <c r="AM30" s="56">
        <f t="shared" si="3"/>
        <v>0</v>
      </c>
    </row>
    <row r="31" spans="2:41">
      <c r="AI31" s="60" t="s">
        <v>258</v>
      </c>
      <c r="AJ31" s="3">
        <v>0</v>
      </c>
      <c r="AK31" s="3">
        <v>0</v>
      </c>
      <c r="AL31" s="56">
        <f t="shared" si="2"/>
        <v>0</v>
      </c>
      <c r="AM31" s="56">
        <f t="shared" si="3"/>
        <v>0</v>
      </c>
    </row>
    <row r="32" spans="2:41">
      <c r="AI32" s="60" t="s">
        <v>259</v>
      </c>
      <c r="AJ32" s="3">
        <v>11650.031999999999</v>
      </c>
      <c r="AK32" s="3">
        <v>1.9912629269815376</v>
      </c>
      <c r="AL32" s="56">
        <f t="shared" si="2"/>
        <v>11650.031999999999</v>
      </c>
      <c r="AM32" s="56">
        <f t="shared" si="3"/>
        <v>1.9912629269815376</v>
      </c>
      <c r="AN32" s="30"/>
      <c r="AO32" s="30"/>
    </row>
    <row r="33" spans="35:39">
      <c r="AI33" s="60" t="s">
        <v>261</v>
      </c>
      <c r="AJ33" s="3">
        <v>178715.424</v>
      </c>
      <c r="AK33" s="3">
        <v>38.387999999999998</v>
      </c>
      <c r="AL33" s="56">
        <f t="shared" si="2"/>
        <v>178715.424</v>
      </c>
      <c r="AM33" s="56">
        <f t="shared" si="3"/>
        <v>38.387999999999998</v>
      </c>
    </row>
    <row r="34" spans="35:39">
      <c r="AI34" s="60" t="s">
        <v>269</v>
      </c>
      <c r="AJ34" s="3">
        <v>138458.88</v>
      </c>
      <c r="AK34" s="3">
        <v>19.252800000000001</v>
      </c>
      <c r="AL34" s="56">
        <f t="shared" si="2"/>
        <v>138458.88</v>
      </c>
      <c r="AM34" s="56">
        <f t="shared" si="3"/>
        <v>19.252800000000001</v>
      </c>
    </row>
    <row r="35" spans="35:39">
      <c r="AI35" s="60" t="s">
        <v>272</v>
      </c>
      <c r="AJ35" s="3">
        <v>8243.232</v>
      </c>
      <c r="AK35" s="3">
        <v>1.4089611324765354</v>
      </c>
      <c r="AL35" s="56">
        <f t="shared" si="2"/>
        <v>8243.232</v>
      </c>
      <c r="AM35" s="56">
        <f t="shared" si="3"/>
        <v>1.4089611324765354</v>
      </c>
    </row>
    <row r="36" spans="35:39">
      <c r="AI36" s="60" t="s">
        <v>274</v>
      </c>
      <c r="AJ36" s="3">
        <v>13167.791999999999</v>
      </c>
      <c r="AK36" s="3">
        <v>2.2506836066891558</v>
      </c>
      <c r="AL36" s="56">
        <f t="shared" si="2"/>
        <v>13167.791999999999</v>
      </c>
      <c r="AM36" s="56">
        <f t="shared" si="3"/>
        <v>2.2506836066891558</v>
      </c>
    </row>
    <row r="37" spans="35:39">
      <c r="AI37" s="60" t="s">
        <v>276</v>
      </c>
      <c r="AJ37" s="3">
        <v>18908.399999999998</v>
      </c>
      <c r="AK37" s="3">
        <v>3.9984000000000002</v>
      </c>
      <c r="AL37" s="56">
        <f t="shared" si="2"/>
        <v>18908.399999999998</v>
      </c>
      <c r="AM37" s="56">
        <f t="shared" si="3"/>
        <v>3.9984000000000002</v>
      </c>
    </row>
    <row r="38" spans="35:39">
      <c r="AI38" s="60" t="s">
        <v>280</v>
      </c>
      <c r="AJ38" s="3">
        <v>0</v>
      </c>
      <c r="AK38" s="3">
        <v>0</v>
      </c>
      <c r="AL38" s="56">
        <f t="shared" si="2"/>
        <v>0</v>
      </c>
      <c r="AM38" s="56">
        <f t="shared" si="3"/>
        <v>0</v>
      </c>
    </row>
    <row r="39" spans="35:39">
      <c r="AI39" s="60" t="s">
        <v>287</v>
      </c>
      <c r="AJ39" s="3">
        <v>4658.5439999999999</v>
      </c>
      <c r="AK39" s="3">
        <v>1.1004</v>
      </c>
      <c r="AL39" s="56">
        <f t="shared" si="2"/>
        <v>4658.5439999999999</v>
      </c>
      <c r="AM39" s="56">
        <f t="shared" si="3"/>
        <v>1.1004</v>
      </c>
    </row>
    <row r="40" spans="35:39">
      <c r="AI40" s="60" t="s">
        <v>1756</v>
      </c>
      <c r="AJ40" s="3">
        <v>0</v>
      </c>
      <c r="AK40" s="3">
        <v>0</v>
      </c>
      <c r="AL40" s="56">
        <f t="shared" si="2"/>
        <v>0</v>
      </c>
      <c r="AM40" s="56">
        <f t="shared" si="3"/>
        <v>0</v>
      </c>
    </row>
    <row r="41" spans="35:39">
      <c r="AI41" s="60" t="s">
        <v>293</v>
      </c>
      <c r="AJ41" s="3">
        <v>0</v>
      </c>
      <c r="AK41" s="3">
        <v>0</v>
      </c>
      <c r="AL41" s="56">
        <f t="shared" si="2"/>
        <v>0</v>
      </c>
      <c r="AM41" s="56">
        <f t="shared" si="3"/>
        <v>0</v>
      </c>
    </row>
    <row r="42" spans="35:39">
      <c r="AI42" s="60" t="s">
        <v>294</v>
      </c>
      <c r="AJ42" s="3">
        <v>413757.12</v>
      </c>
      <c r="AK42" s="3">
        <v>52.550400000000003</v>
      </c>
      <c r="AL42" s="56">
        <f t="shared" si="2"/>
        <v>413757.12</v>
      </c>
      <c r="AM42" s="56">
        <f t="shared" si="3"/>
        <v>52.550400000000003</v>
      </c>
    </row>
    <row r="43" spans="35:39">
      <c r="AI43" s="60" t="s">
        <v>298</v>
      </c>
      <c r="AJ43" s="3">
        <v>187068</v>
      </c>
      <c r="AK43" s="3">
        <v>22.007999999999999</v>
      </c>
      <c r="AL43" s="56">
        <f t="shared" si="2"/>
        <v>187068</v>
      </c>
      <c r="AM43" s="56">
        <f t="shared" si="3"/>
        <v>22.007999999999999</v>
      </c>
    </row>
    <row r="44" spans="35:39">
      <c r="AI44" s="60" t="s">
        <v>301</v>
      </c>
      <c r="AJ44" s="3">
        <v>93110.495999999999</v>
      </c>
      <c r="AK44" s="3">
        <v>19.227599999999999</v>
      </c>
      <c r="AL44" s="56">
        <f t="shared" si="2"/>
        <v>93110.495999999999</v>
      </c>
      <c r="AM44" s="56">
        <f t="shared" si="3"/>
        <v>19.227599999999999</v>
      </c>
    </row>
    <row r="45" spans="35:39">
      <c r="AI45" s="60" t="s">
        <v>304</v>
      </c>
      <c r="AJ45" s="3">
        <v>283010.83199999999</v>
      </c>
      <c r="AK45" s="3">
        <v>35.5152</v>
      </c>
      <c r="AL45" s="56">
        <f t="shared" si="2"/>
        <v>283010.83199999999</v>
      </c>
      <c r="AM45" s="56">
        <f t="shared" si="3"/>
        <v>35.5152</v>
      </c>
    </row>
    <row r="46" spans="35:39">
      <c r="AI46" s="60" t="s">
        <v>307</v>
      </c>
      <c r="AJ46" s="3">
        <v>7941.3119999999999</v>
      </c>
      <c r="AK46" s="3">
        <v>1.5959999999999999</v>
      </c>
      <c r="AL46" s="56">
        <f t="shared" si="2"/>
        <v>7941.3119999999999</v>
      </c>
      <c r="AM46" s="56">
        <f t="shared" si="3"/>
        <v>1.5959999999999999</v>
      </c>
    </row>
    <row r="47" spans="35:39">
      <c r="AI47" s="60" t="s">
        <v>309</v>
      </c>
      <c r="AJ47" s="3">
        <v>4665.0720000000001</v>
      </c>
      <c r="AK47" s="3">
        <v>2.6880000000000002</v>
      </c>
      <c r="AL47" s="56">
        <f t="shared" si="2"/>
        <v>4665.0720000000001</v>
      </c>
      <c r="AM47" s="56">
        <f t="shared" si="3"/>
        <v>2.6880000000000002</v>
      </c>
    </row>
    <row r="48" spans="35:39">
      <c r="AI48" s="60" t="s">
        <v>314</v>
      </c>
      <c r="AJ48" s="3">
        <v>0</v>
      </c>
      <c r="AK48" s="3">
        <v>0</v>
      </c>
      <c r="AL48" s="56">
        <f t="shared" si="2"/>
        <v>0</v>
      </c>
      <c r="AM48" s="56">
        <f t="shared" si="3"/>
        <v>0</v>
      </c>
    </row>
    <row r="49" spans="35:39">
      <c r="AI49" s="60" t="s">
        <v>316</v>
      </c>
      <c r="AJ49" s="3">
        <v>0</v>
      </c>
      <c r="AK49" s="3">
        <v>0</v>
      </c>
      <c r="AL49" s="56">
        <f t="shared" si="2"/>
        <v>0</v>
      </c>
      <c r="AM49" s="56">
        <f t="shared" si="3"/>
        <v>0</v>
      </c>
    </row>
    <row r="50" spans="35:39">
      <c r="AI50" s="60" t="s">
        <v>1757</v>
      </c>
      <c r="AJ50" s="3">
        <v>0</v>
      </c>
      <c r="AK50" s="3">
        <v>0</v>
      </c>
      <c r="AL50" s="56">
        <f t="shared" si="2"/>
        <v>0</v>
      </c>
      <c r="AM50" s="56">
        <f t="shared" si="3"/>
        <v>0</v>
      </c>
    </row>
    <row r="51" spans="35:39">
      <c r="AI51" s="60" t="s">
        <v>321</v>
      </c>
      <c r="AJ51" s="3">
        <v>5224.0319999999992</v>
      </c>
      <c r="AK51" s="3">
        <v>1.1676</v>
      </c>
      <c r="AL51" s="56">
        <f t="shared" si="2"/>
        <v>5224.0319999999992</v>
      </c>
      <c r="AM51" s="56">
        <f t="shared" si="3"/>
        <v>1.1676</v>
      </c>
    </row>
    <row r="52" spans="35:39">
      <c r="AI52" s="60" t="s">
        <v>323</v>
      </c>
      <c r="AJ52" s="3">
        <v>26187.887999999999</v>
      </c>
      <c r="AK52" s="3">
        <v>3.0743999999999998</v>
      </c>
      <c r="AL52" s="56">
        <f t="shared" si="2"/>
        <v>26187.887999999999</v>
      </c>
      <c r="AM52" s="56">
        <f t="shared" si="3"/>
        <v>3.0743999999999998</v>
      </c>
    </row>
    <row r="53" spans="35:39">
      <c r="AI53" s="60" t="s">
        <v>326</v>
      </c>
      <c r="AJ53" s="3">
        <v>0</v>
      </c>
      <c r="AK53" s="3">
        <v>0</v>
      </c>
      <c r="AL53" s="56">
        <f t="shared" si="2"/>
        <v>0</v>
      </c>
      <c r="AM53" s="56">
        <f t="shared" si="3"/>
        <v>0</v>
      </c>
    </row>
    <row r="54" spans="35:39">
      <c r="AI54" s="60" t="s">
        <v>1758</v>
      </c>
      <c r="AJ54" s="3">
        <v>0</v>
      </c>
      <c r="AK54" s="3">
        <v>0</v>
      </c>
      <c r="AL54" s="56">
        <f t="shared" si="2"/>
        <v>0</v>
      </c>
      <c r="AM54" s="56">
        <f t="shared" si="3"/>
        <v>0</v>
      </c>
    </row>
    <row r="55" spans="35:39">
      <c r="AI55" s="60" t="s">
        <v>1759</v>
      </c>
      <c r="AJ55" s="3">
        <v>0</v>
      </c>
      <c r="AK55" s="3">
        <v>0</v>
      </c>
      <c r="AL55" s="56">
        <f t="shared" si="2"/>
        <v>0</v>
      </c>
      <c r="AM55" s="56">
        <f t="shared" si="3"/>
        <v>0</v>
      </c>
    </row>
    <row r="56" spans="35:39">
      <c r="AI56" s="60" t="s">
        <v>328</v>
      </c>
      <c r="AJ56" s="3">
        <v>22230.287999999997</v>
      </c>
      <c r="AK56" s="3">
        <v>6.0731999999999999</v>
      </c>
      <c r="AL56" s="56">
        <f t="shared" si="2"/>
        <v>22230.287999999997</v>
      </c>
      <c r="AM56" s="56">
        <f t="shared" si="3"/>
        <v>6.0731999999999999</v>
      </c>
    </row>
    <row r="57" spans="35:39">
      <c r="AI57" s="60" t="s">
        <v>331</v>
      </c>
      <c r="AJ57" s="3">
        <v>195132.52799999999</v>
      </c>
      <c r="AK57" s="3">
        <v>29.988</v>
      </c>
      <c r="AL57" s="56">
        <f t="shared" si="2"/>
        <v>195132.52799999999</v>
      </c>
      <c r="AM57" s="56">
        <f t="shared" si="3"/>
        <v>29.988</v>
      </c>
    </row>
    <row r="58" spans="35:39">
      <c r="AI58" s="60" t="s">
        <v>334</v>
      </c>
      <c r="AJ58" s="3">
        <v>0</v>
      </c>
      <c r="AK58" s="3">
        <v>0</v>
      </c>
      <c r="AL58" s="56">
        <f t="shared" si="2"/>
        <v>0</v>
      </c>
      <c r="AM58" s="56">
        <f t="shared" si="3"/>
        <v>0</v>
      </c>
    </row>
    <row r="59" spans="35:39">
      <c r="AI59" s="60" t="s">
        <v>335</v>
      </c>
      <c r="AJ59" s="3">
        <v>23995.295999999998</v>
      </c>
      <c r="AK59" s="3">
        <v>4.9560000000000004</v>
      </c>
      <c r="AL59" s="56">
        <f t="shared" si="2"/>
        <v>23995.295999999998</v>
      </c>
      <c r="AM59" s="56">
        <f t="shared" si="3"/>
        <v>4.9560000000000004</v>
      </c>
    </row>
    <row r="60" spans="35:39">
      <c r="AI60" s="60" t="s">
        <v>1760</v>
      </c>
      <c r="AJ60" s="3">
        <v>0</v>
      </c>
      <c r="AK60" s="3">
        <v>0</v>
      </c>
      <c r="AL60" s="56">
        <f t="shared" si="2"/>
        <v>0</v>
      </c>
      <c r="AM60" s="56">
        <f t="shared" si="3"/>
        <v>0</v>
      </c>
    </row>
    <row r="61" spans="35:39">
      <c r="AI61" s="60" t="s">
        <v>1761</v>
      </c>
      <c r="AJ61" s="3">
        <v>0</v>
      </c>
      <c r="AK61" s="3">
        <v>0</v>
      </c>
      <c r="AL61" s="56">
        <f t="shared" si="2"/>
        <v>0</v>
      </c>
      <c r="AM61" s="56">
        <f t="shared" si="3"/>
        <v>0</v>
      </c>
    </row>
    <row r="62" spans="35:39">
      <c r="AI62" s="60" t="s">
        <v>1762</v>
      </c>
      <c r="AJ62" s="3">
        <v>0</v>
      </c>
      <c r="AK62" s="3">
        <v>0</v>
      </c>
      <c r="AL62" s="56">
        <f t="shared" si="2"/>
        <v>0</v>
      </c>
      <c r="AM62" s="56">
        <f t="shared" si="3"/>
        <v>0</v>
      </c>
    </row>
    <row r="63" spans="35:39">
      <c r="AI63" s="60" t="s">
        <v>337</v>
      </c>
      <c r="AJ63" s="3">
        <v>0</v>
      </c>
      <c r="AK63" s="3">
        <v>0</v>
      </c>
      <c r="AL63" s="56">
        <f t="shared" si="2"/>
        <v>0</v>
      </c>
      <c r="AM63" s="56">
        <f t="shared" si="3"/>
        <v>0</v>
      </c>
    </row>
    <row r="64" spans="35:39">
      <c r="AI64" s="60" t="s">
        <v>338</v>
      </c>
      <c r="AJ64" s="3">
        <v>0</v>
      </c>
      <c r="AK64" s="3">
        <v>0</v>
      </c>
      <c r="AL64" s="56">
        <f t="shared" si="2"/>
        <v>0</v>
      </c>
      <c r="AM64" s="56">
        <f t="shared" si="3"/>
        <v>0</v>
      </c>
    </row>
    <row r="65" spans="2:39">
      <c r="AI65" s="60" t="s">
        <v>1763</v>
      </c>
      <c r="AJ65" s="3">
        <v>0</v>
      </c>
      <c r="AK65" s="3">
        <v>0</v>
      </c>
      <c r="AL65" s="56">
        <f t="shared" si="2"/>
        <v>0</v>
      </c>
      <c r="AM65" s="56">
        <f t="shared" si="3"/>
        <v>0</v>
      </c>
    </row>
    <row r="66" spans="2:39">
      <c r="AI66" s="60" t="s">
        <v>341</v>
      </c>
      <c r="AJ66" s="3">
        <v>0</v>
      </c>
      <c r="AK66" s="3">
        <v>0</v>
      </c>
      <c r="AL66" s="56">
        <f t="shared" si="2"/>
        <v>0</v>
      </c>
      <c r="AM66" s="56">
        <f t="shared" si="3"/>
        <v>0</v>
      </c>
    </row>
    <row r="67" spans="2:39">
      <c r="AI67" s="60" t="s">
        <v>343</v>
      </c>
      <c r="AJ67" s="3">
        <v>6806.2559999999994</v>
      </c>
      <c r="AK67" s="3">
        <v>1.8059999999999998</v>
      </c>
      <c r="AL67" s="56">
        <f t="shared" si="2"/>
        <v>6806.2559999999994</v>
      </c>
      <c r="AM67" s="56">
        <f t="shared" si="3"/>
        <v>1.8059999999999998</v>
      </c>
    </row>
    <row r="68" spans="2:39">
      <c r="B68" s="30" t="s">
        <v>1672</v>
      </c>
      <c r="P68" s="30" t="s">
        <v>1672</v>
      </c>
      <c r="AI68" s="60" t="s">
        <v>346</v>
      </c>
      <c r="AJ68" s="3">
        <v>952.27199999999993</v>
      </c>
      <c r="AK68" s="3">
        <v>0.16276555549397315</v>
      </c>
      <c r="AL68" s="56">
        <f t="shared" si="2"/>
        <v>952.27199999999993</v>
      </c>
      <c r="AM68" s="56">
        <f t="shared" si="3"/>
        <v>0.16276555549397315</v>
      </c>
    </row>
    <row r="69" spans="2:39">
      <c r="B69" s="31" t="s">
        <v>1673</v>
      </c>
      <c r="P69" s="31" t="s">
        <v>1675</v>
      </c>
      <c r="AI69" s="60" t="s">
        <v>348</v>
      </c>
      <c r="AJ69" s="3">
        <v>0</v>
      </c>
      <c r="AK69" s="3">
        <v>0</v>
      </c>
      <c r="AL69" s="56">
        <f t="shared" si="2"/>
        <v>0</v>
      </c>
      <c r="AM69" s="56">
        <f t="shared" si="3"/>
        <v>0</v>
      </c>
    </row>
    <row r="70" spans="2:39">
      <c r="AI70" s="60" t="s">
        <v>349</v>
      </c>
      <c r="AJ70" s="3">
        <v>56226.479999999996</v>
      </c>
      <c r="AK70" s="3">
        <v>9.6104203952975329</v>
      </c>
      <c r="AL70" s="56">
        <f t="shared" si="2"/>
        <v>56226.479999999996</v>
      </c>
      <c r="AM70" s="56">
        <f t="shared" si="3"/>
        <v>9.6104203952975329</v>
      </c>
    </row>
    <row r="71" spans="2:39">
      <c r="AI71" s="60" t="s">
        <v>351</v>
      </c>
      <c r="AJ71" s="3">
        <v>0</v>
      </c>
      <c r="AK71" s="3">
        <v>0</v>
      </c>
      <c r="AL71" s="56">
        <f t="shared" si="2"/>
        <v>0</v>
      </c>
      <c r="AM71" s="56">
        <f t="shared" si="3"/>
        <v>0</v>
      </c>
    </row>
    <row r="72" spans="2:39">
      <c r="AI72" s="60" t="s">
        <v>352</v>
      </c>
      <c r="AJ72" s="3">
        <v>166236.33599999998</v>
      </c>
      <c r="AK72" s="3">
        <v>2.7719999999999998</v>
      </c>
      <c r="AL72" s="56">
        <f t="shared" si="2"/>
        <v>166236.33599999998</v>
      </c>
      <c r="AM72" s="56">
        <f t="shared" si="3"/>
        <v>2.7719999999999998</v>
      </c>
    </row>
    <row r="73" spans="2:39">
      <c r="AI73" s="60" t="s">
        <v>355</v>
      </c>
      <c r="AJ73" s="3">
        <v>0</v>
      </c>
      <c r="AK73" s="3">
        <v>0</v>
      </c>
      <c r="AL73" s="56">
        <f t="shared" si="2"/>
        <v>0</v>
      </c>
      <c r="AM73" s="56">
        <f t="shared" si="3"/>
        <v>0</v>
      </c>
    </row>
    <row r="74" spans="2:39">
      <c r="AI74" s="60" t="s">
        <v>356</v>
      </c>
      <c r="AJ74" s="3">
        <v>11664.72</v>
      </c>
      <c r="AK74" s="3">
        <v>2.3771999999999998</v>
      </c>
      <c r="AL74" s="56">
        <f t="shared" si="2"/>
        <v>11664.72</v>
      </c>
      <c r="AM74" s="56">
        <f t="shared" si="3"/>
        <v>2.3771999999999998</v>
      </c>
    </row>
    <row r="75" spans="2:39">
      <c r="AI75" s="60" t="s">
        <v>358</v>
      </c>
      <c r="AJ75" s="3">
        <v>13254.287999999999</v>
      </c>
      <c r="AK75" s="3">
        <v>2.6543999999999999</v>
      </c>
      <c r="AL75" s="56">
        <f t="shared" si="2"/>
        <v>13254.287999999999</v>
      </c>
      <c r="AM75" s="56">
        <f t="shared" si="3"/>
        <v>2.6543999999999999</v>
      </c>
    </row>
    <row r="76" spans="2:39">
      <c r="AI76" s="60" t="s">
        <v>361</v>
      </c>
      <c r="AJ76" s="3">
        <v>78526.127999999997</v>
      </c>
      <c r="AK76" s="3">
        <v>11.76</v>
      </c>
      <c r="AL76" s="56">
        <f t="shared" ref="AL76:AL139" si="4">IF(AK76=0,0,AJ76)</f>
        <v>78526.127999999997</v>
      </c>
      <c r="AM76" s="56">
        <f t="shared" ref="AM76:AM139" si="5">IF(AK76=0,0,AK76)</f>
        <v>11.76</v>
      </c>
    </row>
    <row r="77" spans="2:39">
      <c r="AI77" s="60" t="s">
        <v>364</v>
      </c>
      <c r="AJ77" s="3">
        <v>0</v>
      </c>
      <c r="AK77" s="3">
        <v>0</v>
      </c>
      <c r="AL77" s="56">
        <f t="shared" si="4"/>
        <v>0</v>
      </c>
      <c r="AM77" s="56">
        <f t="shared" si="5"/>
        <v>0</v>
      </c>
    </row>
    <row r="78" spans="2:39">
      <c r="AI78" s="60" t="s">
        <v>365</v>
      </c>
      <c r="AJ78" s="3">
        <v>0</v>
      </c>
      <c r="AK78" s="3">
        <v>0</v>
      </c>
      <c r="AL78" s="56">
        <f t="shared" si="4"/>
        <v>0</v>
      </c>
      <c r="AM78" s="56">
        <f t="shared" si="5"/>
        <v>0</v>
      </c>
    </row>
    <row r="79" spans="2:39">
      <c r="AI79" s="60" t="s">
        <v>366</v>
      </c>
      <c r="AJ79" s="3">
        <v>0</v>
      </c>
      <c r="AK79" s="3">
        <v>0</v>
      </c>
      <c r="AL79" s="56">
        <f t="shared" si="4"/>
        <v>0</v>
      </c>
      <c r="AM79" s="56">
        <f t="shared" si="5"/>
        <v>0</v>
      </c>
    </row>
    <row r="80" spans="2:39">
      <c r="AI80" s="60" t="s">
        <v>367</v>
      </c>
      <c r="AJ80" s="3">
        <v>0</v>
      </c>
      <c r="AK80" s="3">
        <v>0</v>
      </c>
      <c r="AL80" s="56">
        <f t="shared" si="4"/>
        <v>0</v>
      </c>
      <c r="AM80" s="56">
        <f t="shared" si="5"/>
        <v>0</v>
      </c>
    </row>
    <row r="81" spans="35:39">
      <c r="AI81" s="60" t="s">
        <v>368</v>
      </c>
      <c r="AJ81" s="3">
        <v>0</v>
      </c>
      <c r="AK81" s="3">
        <v>0</v>
      </c>
      <c r="AL81" s="56">
        <f t="shared" si="4"/>
        <v>0</v>
      </c>
      <c r="AM81" s="56">
        <f t="shared" si="5"/>
        <v>0</v>
      </c>
    </row>
    <row r="82" spans="35:39">
      <c r="AI82" s="60" t="s">
        <v>369</v>
      </c>
      <c r="AJ82" s="3">
        <v>0</v>
      </c>
      <c r="AK82" s="3">
        <v>0</v>
      </c>
      <c r="AL82" s="56">
        <f t="shared" si="4"/>
        <v>0</v>
      </c>
      <c r="AM82" s="56">
        <f t="shared" si="5"/>
        <v>0</v>
      </c>
    </row>
    <row r="83" spans="35:39">
      <c r="AI83" s="60" t="s">
        <v>370</v>
      </c>
      <c r="AJ83" s="3">
        <v>0</v>
      </c>
      <c r="AK83" s="3">
        <v>0</v>
      </c>
      <c r="AL83" s="56">
        <f t="shared" si="4"/>
        <v>0</v>
      </c>
      <c r="AM83" s="56">
        <f t="shared" si="5"/>
        <v>0</v>
      </c>
    </row>
    <row r="84" spans="35:39">
      <c r="AI84" s="60" t="s">
        <v>372</v>
      </c>
      <c r="AJ84" s="3">
        <v>0</v>
      </c>
      <c r="AK84" s="3">
        <v>0</v>
      </c>
      <c r="AL84" s="56">
        <f t="shared" si="4"/>
        <v>0</v>
      </c>
      <c r="AM84" s="56">
        <f t="shared" si="5"/>
        <v>0</v>
      </c>
    </row>
    <row r="85" spans="35:39">
      <c r="AI85" s="60" t="s">
        <v>374</v>
      </c>
      <c r="AJ85" s="3">
        <v>7085.3279999999995</v>
      </c>
      <c r="AK85" s="3">
        <v>1.5875999999999999</v>
      </c>
      <c r="AL85" s="56">
        <f t="shared" si="4"/>
        <v>7085.3279999999995</v>
      </c>
      <c r="AM85" s="56">
        <f t="shared" si="5"/>
        <v>1.5875999999999999</v>
      </c>
    </row>
    <row r="86" spans="35:39">
      <c r="AI86" s="60" t="s">
        <v>378</v>
      </c>
      <c r="AJ86" s="3">
        <v>7251.7919999999995</v>
      </c>
      <c r="AK86" s="3">
        <v>1.6212</v>
      </c>
      <c r="AL86" s="56">
        <f t="shared" si="4"/>
        <v>7251.7919999999995</v>
      </c>
      <c r="AM86" s="56">
        <f t="shared" si="5"/>
        <v>1.6212</v>
      </c>
    </row>
    <row r="87" spans="35:39">
      <c r="AI87" s="60" t="s">
        <v>381</v>
      </c>
      <c r="AJ87" s="3">
        <v>41968.511999999995</v>
      </c>
      <c r="AK87" s="3">
        <v>9.4079999999999995</v>
      </c>
      <c r="AL87" s="56">
        <f t="shared" si="4"/>
        <v>41968.511999999995</v>
      </c>
      <c r="AM87" s="56">
        <f t="shared" si="5"/>
        <v>9.4079999999999995</v>
      </c>
    </row>
    <row r="88" spans="35:39">
      <c r="AI88" s="60" t="s">
        <v>383</v>
      </c>
      <c r="AJ88" s="3">
        <v>9449.2799999999988</v>
      </c>
      <c r="AK88" s="3">
        <v>1.6883999999999997</v>
      </c>
      <c r="AL88" s="56">
        <f t="shared" si="4"/>
        <v>9449.2799999999988</v>
      </c>
      <c r="AM88" s="56">
        <f t="shared" si="5"/>
        <v>1.6883999999999997</v>
      </c>
    </row>
    <row r="89" spans="35:39">
      <c r="AI89" s="60" t="s">
        <v>387</v>
      </c>
      <c r="AJ89" s="3">
        <v>55585.103999999999</v>
      </c>
      <c r="AK89" s="3">
        <v>6.72</v>
      </c>
      <c r="AL89" s="56">
        <f t="shared" si="4"/>
        <v>55585.103999999999</v>
      </c>
      <c r="AM89" s="56">
        <f t="shared" si="5"/>
        <v>6.72</v>
      </c>
    </row>
    <row r="90" spans="35:39">
      <c r="AI90" s="60" t="s">
        <v>389</v>
      </c>
      <c r="AJ90" s="3">
        <v>233839.48799999998</v>
      </c>
      <c r="AK90" s="3">
        <v>39.6312</v>
      </c>
      <c r="AL90" s="56">
        <f t="shared" si="4"/>
        <v>233839.48799999998</v>
      </c>
      <c r="AM90" s="56">
        <f t="shared" si="5"/>
        <v>39.6312</v>
      </c>
    </row>
    <row r="91" spans="35:39">
      <c r="AI91" s="60" t="s">
        <v>392</v>
      </c>
      <c r="AJ91" s="3">
        <v>0</v>
      </c>
      <c r="AK91" s="3">
        <v>0</v>
      </c>
      <c r="AL91" s="56">
        <f t="shared" si="4"/>
        <v>0</v>
      </c>
      <c r="AM91" s="56">
        <f t="shared" si="5"/>
        <v>0</v>
      </c>
    </row>
    <row r="92" spans="35:39">
      <c r="AI92" s="60" t="s">
        <v>393</v>
      </c>
      <c r="AJ92" s="3">
        <v>0</v>
      </c>
      <c r="AK92" s="3">
        <v>0</v>
      </c>
      <c r="AL92" s="56">
        <f t="shared" si="4"/>
        <v>0</v>
      </c>
      <c r="AM92" s="56">
        <f t="shared" si="5"/>
        <v>0</v>
      </c>
    </row>
    <row r="93" spans="35:39">
      <c r="AI93" s="60" t="s">
        <v>394</v>
      </c>
      <c r="AJ93" s="3">
        <v>0</v>
      </c>
      <c r="AK93" s="3">
        <v>0</v>
      </c>
      <c r="AL93" s="56">
        <f t="shared" si="4"/>
        <v>0</v>
      </c>
      <c r="AM93" s="56">
        <f t="shared" si="5"/>
        <v>0</v>
      </c>
    </row>
    <row r="94" spans="35:39">
      <c r="AI94" s="60" t="s">
        <v>395</v>
      </c>
      <c r="AJ94" s="3">
        <v>27577.535999999996</v>
      </c>
      <c r="AK94" s="3">
        <v>8.5679999999999996</v>
      </c>
      <c r="AL94" s="56">
        <f t="shared" si="4"/>
        <v>27577.535999999996</v>
      </c>
      <c r="AM94" s="56">
        <f t="shared" si="5"/>
        <v>8.5679999999999996</v>
      </c>
    </row>
    <row r="95" spans="35:39">
      <c r="AI95" s="60" t="s">
        <v>397</v>
      </c>
      <c r="AJ95" s="3">
        <v>128661.95999999999</v>
      </c>
      <c r="AK95" s="3">
        <v>20.752642197613334</v>
      </c>
      <c r="AL95" s="56">
        <f t="shared" si="4"/>
        <v>128661.95999999999</v>
      </c>
      <c r="AM95" s="56">
        <f t="shared" si="5"/>
        <v>20.752642197613334</v>
      </c>
    </row>
    <row r="96" spans="35:39">
      <c r="AI96" s="60" t="s">
        <v>399</v>
      </c>
      <c r="AJ96" s="3">
        <v>0</v>
      </c>
      <c r="AK96" s="3">
        <v>0</v>
      </c>
      <c r="AL96" s="56">
        <f t="shared" si="4"/>
        <v>0</v>
      </c>
      <c r="AM96" s="56">
        <f t="shared" si="5"/>
        <v>0</v>
      </c>
    </row>
    <row r="97" spans="35:39">
      <c r="AI97" s="60" t="s">
        <v>400</v>
      </c>
      <c r="AJ97" s="3">
        <v>34012.511999999995</v>
      </c>
      <c r="AK97" s="3">
        <v>10.752000000000001</v>
      </c>
      <c r="AL97" s="56">
        <f t="shared" si="4"/>
        <v>34012.511999999995</v>
      </c>
      <c r="AM97" s="56">
        <f t="shared" si="5"/>
        <v>10.752000000000001</v>
      </c>
    </row>
    <row r="98" spans="35:39">
      <c r="AI98" s="60" t="s">
        <v>1764</v>
      </c>
      <c r="AJ98" s="3">
        <v>0</v>
      </c>
      <c r="AK98" s="3">
        <v>0</v>
      </c>
      <c r="AL98" s="56">
        <f t="shared" si="4"/>
        <v>0</v>
      </c>
      <c r="AM98" s="56">
        <f t="shared" si="5"/>
        <v>0</v>
      </c>
    </row>
    <row r="99" spans="35:39">
      <c r="AI99" s="60" t="s">
        <v>1765</v>
      </c>
      <c r="AJ99" s="3">
        <v>0</v>
      </c>
      <c r="AK99" s="3">
        <v>0</v>
      </c>
      <c r="AL99" s="56">
        <f t="shared" si="4"/>
        <v>0</v>
      </c>
      <c r="AM99" s="56">
        <f t="shared" si="5"/>
        <v>0</v>
      </c>
    </row>
    <row r="100" spans="35:39">
      <c r="AI100" s="60" t="s">
        <v>404</v>
      </c>
      <c r="AJ100" s="3">
        <v>8465.1839999999993</v>
      </c>
      <c r="AK100" s="3">
        <v>1.4468979200466816</v>
      </c>
      <c r="AL100" s="56">
        <f t="shared" si="4"/>
        <v>8465.1839999999993</v>
      </c>
      <c r="AM100" s="56">
        <f t="shared" si="5"/>
        <v>1.4468979200466816</v>
      </c>
    </row>
    <row r="101" spans="35:39">
      <c r="AI101" s="60" t="s">
        <v>406</v>
      </c>
      <c r="AJ101" s="3">
        <v>68223.311999999991</v>
      </c>
      <c r="AK101" s="3">
        <v>8.4</v>
      </c>
      <c r="AL101" s="56">
        <f t="shared" si="4"/>
        <v>68223.311999999991</v>
      </c>
      <c r="AM101" s="56">
        <f t="shared" si="5"/>
        <v>8.4</v>
      </c>
    </row>
    <row r="102" spans="35:39">
      <c r="AI102" s="60" t="s">
        <v>1766</v>
      </c>
      <c r="AJ102" s="3">
        <v>0</v>
      </c>
      <c r="AK102" s="3">
        <v>0</v>
      </c>
      <c r="AL102" s="56">
        <f t="shared" si="4"/>
        <v>0</v>
      </c>
      <c r="AM102" s="56">
        <f t="shared" si="5"/>
        <v>0</v>
      </c>
    </row>
    <row r="103" spans="35:39">
      <c r="AI103" s="60" t="s">
        <v>408</v>
      </c>
      <c r="AJ103" s="3">
        <v>0</v>
      </c>
      <c r="AK103" s="3">
        <v>0</v>
      </c>
      <c r="AL103" s="56">
        <f t="shared" si="4"/>
        <v>0</v>
      </c>
      <c r="AM103" s="56">
        <f t="shared" si="5"/>
        <v>0</v>
      </c>
    </row>
    <row r="104" spans="35:39">
      <c r="AI104" s="60" t="s">
        <v>409</v>
      </c>
      <c r="AJ104" s="3">
        <v>0</v>
      </c>
      <c r="AK104" s="3">
        <v>0</v>
      </c>
      <c r="AL104" s="56">
        <f t="shared" si="4"/>
        <v>0</v>
      </c>
      <c r="AM104" s="56">
        <f t="shared" si="5"/>
        <v>0</v>
      </c>
    </row>
    <row r="105" spans="35:39">
      <c r="AI105" s="60" t="s">
        <v>410</v>
      </c>
      <c r="AJ105" s="3">
        <v>8340.3359999999993</v>
      </c>
      <c r="AK105" s="3">
        <v>1.9151999999999998</v>
      </c>
      <c r="AL105" s="56">
        <f t="shared" si="4"/>
        <v>8340.3359999999993</v>
      </c>
      <c r="AM105" s="56">
        <f t="shared" si="5"/>
        <v>1.9151999999999998</v>
      </c>
    </row>
    <row r="106" spans="35:39">
      <c r="AI106" s="60" t="s">
        <v>412</v>
      </c>
      <c r="AJ106" s="3">
        <v>28457.999999999996</v>
      </c>
      <c r="AK106" s="3">
        <v>4.3343999999999996</v>
      </c>
      <c r="AL106" s="56">
        <f t="shared" si="4"/>
        <v>28457.999999999996</v>
      </c>
      <c r="AM106" s="56">
        <f t="shared" si="5"/>
        <v>4.3343999999999996</v>
      </c>
    </row>
    <row r="107" spans="35:39">
      <c r="AI107" s="60" t="s">
        <v>415</v>
      </c>
      <c r="AJ107" s="3">
        <v>48733.967999999993</v>
      </c>
      <c r="AK107" s="3">
        <v>5.7960000000000003</v>
      </c>
      <c r="AL107" s="56">
        <f t="shared" si="4"/>
        <v>48733.967999999993</v>
      </c>
      <c r="AM107" s="56">
        <f t="shared" si="5"/>
        <v>5.7960000000000003</v>
      </c>
    </row>
    <row r="108" spans="35:39">
      <c r="AI108" s="60" t="s">
        <v>418</v>
      </c>
      <c r="AJ108" s="3">
        <v>0</v>
      </c>
      <c r="AK108" s="3">
        <v>0</v>
      </c>
      <c r="AL108" s="56">
        <f t="shared" si="4"/>
        <v>0</v>
      </c>
      <c r="AM108" s="56">
        <f t="shared" si="5"/>
        <v>0</v>
      </c>
    </row>
    <row r="109" spans="35:39">
      <c r="AI109" s="60" t="s">
        <v>419</v>
      </c>
      <c r="AJ109" s="3">
        <v>4020.4319999999998</v>
      </c>
      <c r="AK109" s="3">
        <v>0.6871858542577598</v>
      </c>
      <c r="AL109" s="56">
        <f t="shared" si="4"/>
        <v>4020.4319999999998</v>
      </c>
      <c r="AM109" s="56">
        <f t="shared" si="5"/>
        <v>0.6871858542577598</v>
      </c>
    </row>
    <row r="110" spans="35:39">
      <c r="AI110" s="60" t="s">
        <v>422</v>
      </c>
      <c r="AJ110" s="3">
        <v>0</v>
      </c>
      <c r="AK110" s="3">
        <v>0</v>
      </c>
      <c r="AL110" s="56">
        <f t="shared" si="4"/>
        <v>0</v>
      </c>
      <c r="AM110" s="56">
        <f t="shared" si="5"/>
        <v>0</v>
      </c>
    </row>
    <row r="111" spans="35:39">
      <c r="AI111" s="60" t="s">
        <v>423</v>
      </c>
      <c r="AJ111" s="3">
        <v>119356.31999999999</v>
      </c>
      <c r="AK111" s="3">
        <v>32.591999999999999</v>
      </c>
      <c r="AL111" s="56">
        <f t="shared" si="4"/>
        <v>119356.31999999999</v>
      </c>
      <c r="AM111" s="56">
        <f t="shared" si="5"/>
        <v>32.591999999999999</v>
      </c>
    </row>
    <row r="112" spans="35:39">
      <c r="AI112" s="60" t="s">
        <v>426</v>
      </c>
      <c r="AJ112" s="3">
        <v>121368.57599999999</v>
      </c>
      <c r="AK112" s="3">
        <v>20.744728073651746</v>
      </c>
      <c r="AL112" s="56">
        <f t="shared" si="4"/>
        <v>121368.57599999999</v>
      </c>
      <c r="AM112" s="56">
        <f t="shared" si="5"/>
        <v>20.744728073651746</v>
      </c>
    </row>
    <row r="113" spans="35:39">
      <c r="AI113" s="60" t="s">
        <v>428</v>
      </c>
      <c r="AJ113" s="3">
        <v>0</v>
      </c>
      <c r="AK113" s="3">
        <v>0</v>
      </c>
      <c r="AL113" s="56">
        <f t="shared" si="4"/>
        <v>0</v>
      </c>
      <c r="AM113" s="56">
        <f t="shared" si="5"/>
        <v>0</v>
      </c>
    </row>
    <row r="114" spans="35:39">
      <c r="AI114" s="60" t="s">
        <v>429</v>
      </c>
      <c r="AJ114" s="3">
        <v>64265.711999999992</v>
      </c>
      <c r="AK114" s="3">
        <v>10.1808</v>
      </c>
      <c r="AL114" s="56">
        <f t="shared" si="4"/>
        <v>64265.711999999992</v>
      </c>
      <c r="AM114" s="56">
        <f t="shared" si="5"/>
        <v>10.1808</v>
      </c>
    </row>
    <row r="115" spans="35:39">
      <c r="AI115" s="60" t="s">
        <v>432</v>
      </c>
      <c r="AJ115" s="3">
        <v>0</v>
      </c>
      <c r="AK115" s="3">
        <v>0</v>
      </c>
      <c r="AL115" s="56">
        <f t="shared" si="4"/>
        <v>0</v>
      </c>
      <c r="AM115" s="56">
        <f t="shared" si="5"/>
        <v>0</v>
      </c>
    </row>
    <row r="116" spans="35:39">
      <c r="AI116" s="60" t="s">
        <v>433</v>
      </c>
      <c r="AJ116" s="3">
        <v>0</v>
      </c>
      <c r="AK116" s="3">
        <v>0</v>
      </c>
      <c r="AL116" s="56">
        <f t="shared" si="4"/>
        <v>0</v>
      </c>
      <c r="AM116" s="56">
        <f t="shared" si="5"/>
        <v>0</v>
      </c>
    </row>
    <row r="117" spans="35:39">
      <c r="AI117" s="60" t="s">
        <v>435</v>
      </c>
      <c r="AJ117" s="3">
        <v>143729.424</v>
      </c>
      <c r="AK117" s="3">
        <v>19.143599999999999</v>
      </c>
      <c r="AL117" s="56">
        <f t="shared" si="4"/>
        <v>143729.424</v>
      </c>
      <c r="AM117" s="56">
        <f t="shared" si="5"/>
        <v>19.143599999999999</v>
      </c>
    </row>
    <row r="118" spans="35:39">
      <c r="AI118" s="60" t="s">
        <v>438</v>
      </c>
      <c r="AJ118" s="3">
        <v>0</v>
      </c>
      <c r="AK118" s="3">
        <v>0</v>
      </c>
      <c r="AL118" s="56">
        <f t="shared" si="4"/>
        <v>0</v>
      </c>
      <c r="AM118" s="56">
        <f t="shared" si="5"/>
        <v>0</v>
      </c>
    </row>
    <row r="119" spans="35:39">
      <c r="AI119" s="60" t="s">
        <v>439</v>
      </c>
      <c r="AJ119" s="3">
        <v>7211.8079999999991</v>
      </c>
      <c r="AK119" s="3">
        <v>1.9319999999999997</v>
      </c>
      <c r="AL119" s="56">
        <f t="shared" si="4"/>
        <v>7211.8079999999991</v>
      </c>
      <c r="AM119" s="56">
        <f t="shared" si="5"/>
        <v>1.9319999999999997</v>
      </c>
    </row>
    <row r="120" spans="35:39">
      <c r="AI120" s="60" t="s">
        <v>441</v>
      </c>
      <c r="AJ120" s="3">
        <v>4057.9679999999998</v>
      </c>
      <c r="AK120" s="3">
        <v>0.69360163450859336</v>
      </c>
      <c r="AL120" s="56">
        <f t="shared" si="4"/>
        <v>4057.9679999999998</v>
      </c>
      <c r="AM120" s="56">
        <f t="shared" si="5"/>
        <v>0.69360163450859336</v>
      </c>
    </row>
    <row r="121" spans="35:39">
      <c r="AI121" s="60" t="s">
        <v>443</v>
      </c>
      <c r="AJ121" s="3">
        <v>23337.599999999999</v>
      </c>
      <c r="AK121" s="3">
        <v>6.9888000000000003</v>
      </c>
      <c r="AL121" s="56">
        <f t="shared" si="4"/>
        <v>23337.599999999999</v>
      </c>
      <c r="AM121" s="56">
        <f t="shared" si="5"/>
        <v>6.9888000000000003</v>
      </c>
    </row>
    <row r="122" spans="35:39">
      <c r="AI122" s="60" t="s">
        <v>446</v>
      </c>
      <c r="AJ122" s="3">
        <v>0</v>
      </c>
      <c r="AK122" s="3">
        <v>0</v>
      </c>
      <c r="AL122" s="56">
        <f t="shared" si="4"/>
        <v>0</v>
      </c>
      <c r="AM122" s="56">
        <f t="shared" si="5"/>
        <v>0</v>
      </c>
    </row>
    <row r="123" spans="35:39">
      <c r="AI123" s="60" t="s">
        <v>447</v>
      </c>
      <c r="AJ123" s="3">
        <v>13894.031999999999</v>
      </c>
      <c r="AK123" s="3">
        <v>3.7967999999999993</v>
      </c>
      <c r="AL123" s="56">
        <f t="shared" si="4"/>
        <v>13894.031999999999</v>
      </c>
      <c r="AM123" s="56">
        <f t="shared" si="5"/>
        <v>3.7967999999999993</v>
      </c>
    </row>
    <row r="124" spans="35:39">
      <c r="AI124" s="60" t="s">
        <v>450</v>
      </c>
      <c r="AJ124" s="3">
        <v>160498.22399999999</v>
      </c>
      <c r="AK124" s="3">
        <v>42.923999999999999</v>
      </c>
      <c r="AL124" s="56">
        <f t="shared" si="4"/>
        <v>160498.22399999999</v>
      </c>
      <c r="AM124" s="56">
        <f t="shared" si="5"/>
        <v>42.923999999999999</v>
      </c>
    </row>
    <row r="125" spans="35:39">
      <c r="AI125" s="60" t="s">
        <v>453</v>
      </c>
      <c r="AJ125" s="3">
        <v>22077.696</v>
      </c>
      <c r="AK125" s="3">
        <v>3.7735945753598434</v>
      </c>
      <c r="AL125" s="56">
        <f t="shared" si="4"/>
        <v>22077.696</v>
      </c>
      <c r="AM125" s="56">
        <f t="shared" si="5"/>
        <v>3.7735945753598434</v>
      </c>
    </row>
    <row r="126" spans="35:39">
      <c r="AI126" s="60" t="s">
        <v>455</v>
      </c>
      <c r="AJ126" s="3">
        <v>0</v>
      </c>
      <c r="AK126" s="3">
        <v>0</v>
      </c>
      <c r="AL126" s="56">
        <f t="shared" si="4"/>
        <v>0</v>
      </c>
      <c r="AM126" s="56">
        <f t="shared" si="5"/>
        <v>0</v>
      </c>
    </row>
    <row r="127" spans="35:39">
      <c r="AI127" s="60" t="s">
        <v>456</v>
      </c>
      <c r="AJ127" s="3">
        <v>89075.375999999989</v>
      </c>
      <c r="AK127" s="3">
        <v>11.146799999999999</v>
      </c>
      <c r="AL127" s="56">
        <f t="shared" si="4"/>
        <v>89075.375999999989</v>
      </c>
      <c r="AM127" s="56">
        <f t="shared" si="5"/>
        <v>11.146799999999999</v>
      </c>
    </row>
    <row r="128" spans="35:39">
      <c r="AI128" s="60" t="s">
        <v>459</v>
      </c>
      <c r="AJ128" s="3">
        <v>23722.751999999997</v>
      </c>
      <c r="AK128" s="3">
        <v>5.3171999999999997</v>
      </c>
      <c r="AL128" s="56">
        <f t="shared" si="4"/>
        <v>23722.751999999997</v>
      </c>
      <c r="AM128" s="56">
        <f t="shared" si="5"/>
        <v>5.3171999999999997</v>
      </c>
    </row>
    <row r="129" spans="2:39">
      <c r="AI129" s="60" t="s">
        <v>462</v>
      </c>
      <c r="AJ129" s="3">
        <v>7919.5199999999995</v>
      </c>
      <c r="AK129" s="3">
        <v>2.6927999999999996</v>
      </c>
      <c r="AL129" s="56">
        <f t="shared" si="4"/>
        <v>7919.5199999999995</v>
      </c>
      <c r="AM129" s="56">
        <f t="shared" si="5"/>
        <v>2.6927999999999996</v>
      </c>
    </row>
    <row r="130" spans="2:39">
      <c r="AI130" s="60" t="s">
        <v>465</v>
      </c>
      <c r="AJ130" s="3">
        <v>0</v>
      </c>
      <c r="AK130" s="3">
        <v>0</v>
      </c>
      <c r="AL130" s="56">
        <f t="shared" si="4"/>
        <v>0</v>
      </c>
      <c r="AM130" s="56">
        <f t="shared" si="5"/>
        <v>0</v>
      </c>
    </row>
    <row r="131" spans="2:39">
      <c r="AI131" s="60" t="s">
        <v>466</v>
      </c>
      <c r="AJ131" s="3">
        <v>54193.823999999993</v>
      </c>
      <c r="AK131" s="3">
        <v>7.0307999999999993</v>
      </c>
      <c r="AL131" s="56">
        <f t="shared" si="4"/>
        <v>54193.823999999993</v>
      </c>
      <c r="AM131" s="56">
        <f t="shared" si="5"/>
        <v>7.0307999999999993</v>
      </c>
    </row>
    <row r="132" spans="2:39">
      <c r="AI132" s="60" t="s">
        <v>469</v>
      </c>
      <c r="AJ132" s="3">
        <v>28651.392</v>
      </c>
      <c r="AK132" s="3">
        <v>7.8288000000000002</v>
      </c>
      <c r="AL132" s="56">
        <f t="shared" si="4"/>
        <v>28651.392</v>
      </c>
      <c r="AM132" s="56">
        <f t="shared" si="5"/>
        <v>7.8288000000000002</v>
      </c>
    </row>
    <row r="133" spans="2:39">
      <c r="AI133" s="60" t="s">
        <v>472</v>
      </c>
      <c r="AJ133" s="3">
        <v>84838.703999999998</v>
      </c>
      <c r="AK133" s="3">
        <v>10.373999999999999</v>
      </c>
      <c r="AL133" s="56">
        <f t="shared" si="4"/>
        <v>84838.703999999998</v>
      </c>
      <c r="AM133" s="56">
        <f t="shared" si="5"/>
        <v>10.373999999999999</v>
      </c>
    </row>
    <row r="134" spans="2:39">
      <c r="AI134" s="60" t="s">
        <v>475</v>
      </c>
      <c r="AJ134" s="3">
        <v>6525.5519999999997</v>
      </c>
      <c r="AK134" s="3">
        <v>0.504</v>
      </c>
      <c r="AL134" s="56">
        <f t="shared" si="4"/>
        <v>6525.5519999999997</v>
      </c>
      <c r="AM134" s="56">
        <f t="shared" si="5"/>
        <v>0.504</v>
      </c>
    </row>
    <row r="135" spans="2:39">
      <c r="AI135" s="60" t="s">
        <v>477</v>
      </c>
      <c r="AJ135" s="3">
        <v>9188.16</v>
      </c>
      <c r="AK135" s="3">
        <v>8.4000000000000005E-2</v>
      </c>
      <c r="AL135" s="56">
        <f t="shared" si="4"/>
        <v>9188.16</v>
      </c>
      <c r="AM135" s="56">
        <f t="shared" si="5"/>
        <v>8.4000000000000005E-2</v>
      </c>
    </row>
    <row r="136" spans="2:39">
      <c r="AI136" s="60" t="s">
        <v>480</v>
      </c>
      <c r="AJ136" s="3">
        <v>4939.2479999999996</v>
      </c>
      <c r="AK136" s="3">
        <v>0.84423299691946818</v>
      </c>
      <c r="AL136" s="56">
        <f t="shared" si="4"/>
        <v>4939.2479999999996</v>
      </c>
      <c r="AM136" s="56">
        <f t="shared" si="5"/>
        <v>0.84423299691946818</v>
      </c>
    </row>
    <row r="137" spans="2:39">
      <c r="AI137" s="60" t="s">
        <v>1767</v>
      </c>
      <c r="AJ137" s="3">
        <v>0</v>
      </c>
      <c r="AK137" s="3">
        <v>0</v>
      </c>
      <c r="AL137" s="56">
        <f t="shared" si="4"/>
        <v>0</v>
      </c>
      <c r="AM137" s="56">
        <f t="shared" si="5"/>
        <v>0</v>
      </c>
    </row>
    <row r="138" spans="2:39">
      <c r="AI138" s="60" t="s">
        <v>482</v>
      </c>
      <c r="AJ138" s="3">
        <v>32740.367999999999</v>
      </c>
      <c r="AK138" s="3">
        <v>5.5960945870477161</v>
      </c>
      <c r="AL138" s="56">
        <f t="shared" si="4"/>
        <v>32740.367999999999</v>
      </c>
      <c r="AM138" s="56">
        <f t="shared" si="5"/>
        <v>5.5960945870477161</v>
      </c>
    </row>
    <row r="139" spans="2:39">
      <c r="B139" s="30" t="s">
        <v>1680</v>
      </c>
      <c r="P139" s="30" t="s">
        <v>1680</v>
      </c>
      <c r="AI139" s="60" t="s">
        <v>484</v>
      </c>
      <c r="AJ139" s="3">
        <v>12218.784</v>
      </c>
      <c r="AK139" s="3">
        <v>1.764</v>
      </c>
      <c r="AL139" s="56">
        <f t="shared" si="4"/>
        <v>12218.784</v>
      </c>
      <c r="AM139" s="56">
        <f t="shared" si="5"/>
        <v>1.764</v>
      </c>
    </row>
    <row r="140" spans="2:39">
      <c r="B140" s="91" t="s">
        <v>1870</v>
      </c>
      <c r="P140" s="91" t="s">
        <v>1681</v>
      </c>
      <c r="AI140" s="60" t="s">
        <v>486</v>
      </c>
      <c r="AJ140" s="3">
        <v>4629.1679999999997</v>
      </c>
      <c r="AK140" s="3">
        <v>0.79123307310823443</v>
      </c>
      <c r="AL140" s="56">
        <f t="shared" ref="AL140:AL203" si="6">IF(AK140=0,0,AJ140)</f>
        <v>4629.1679999999997</v>
      </c>
      <c r="AM140" s="56">
        <f t="shared" ref="AM140:AM203" si="7">IF(AK140=0,0,AK140)</f>
        <v>0.79123307310823443</v>
      </c>
    </row>
    <row r="141" spans="2:39">
      <c r="AI141" s="60" t="s">
        <v>488</v>
      </c>
      <c r="AJ141" s="3">
        <v>67076.015999999989</v>
      </c>
      <c r="AK141" s="3">
        <v>26.375999999999998</v>
      </c>
      <c r="AL141" s="56">
        <f t="shared" si="6"/>
        <v>67076.015999999989</v>
      </c>
      <c r="AM141" s="56">
        <f t="shared" si="7"/>
        <v>26.375999999999998</v>
      </c>
    </row>
    <row r="142" spans="2:39">
      <c r="AI142" s="60" t="s">
        <v>491</v>
      </c>
      <c r="AJ142" s="3">
        <v>0</v>
      </c>
      <c r="AK142" s="3">
        <v>0</v>
      </c>
      <c r="AL142" s="56">
        <f t="shared" si="6"/>
        <v>0</v>
      </c>
      <c r="AM142" s="56">
        <f t="shared" si="7"/>
        <v>0</v>
      </c>
    </row>
    <row r="143" spans="2:39">
      <c r="AI143" s="60" t="s">
        <v>1768</v>
      </c>
      <c r="AJ143" s="3">
        <v>0</v>
      </c>
      <c r="AK143" s="3">
        <v>0</v>
      </c>
      <c r="AL143" s="56">
        <f t="shared" si="6"/>
        <v>0</v>
      </c>
      <c r="AM143" s="56">
        <f t="shared" si="7"/>
        <v>0</v>
      </c>
    </row>
    <row r="144" spans="2:39">
      <c r="AI144" s="60" t="s">
        <v>492</v>
      </c>
      <c r="AJ144" s="3">
        <v>6722.2079999999996</v>
      </c>
      <c r="AK144" s="3">
        <v>1.5036</v>
      </c>
      <c r="AL144" s="56">
        <f t="shared" si="6"/>
        <v>6722.2079999999996</v>
      </c>
      <c r="AM144" s="56">
        <f t="shared" si="7"/>
        <v>1.5036</v>
      </c>
    </row>
    <row r="145" spans="35:39">
      <c r="AI145" s="60" t="s">
        <v>495</v>
      </c>
      <c r="AJ145" s="3">
        <v>0</v>
      </c>
      <c r="AK145" s="3">
        <v>0</v>
      </c>
      <c r="AL145" s="56">
        <f t="shared" si="6"/>
        <v>0</v>
      </c>
      <c r="AM145" s="56">
        <f t="shared" si="7"/>
        <v>0</v>
      </c>
    </row>
    <row r="146" spans="35:39">
      <c r="AI146" s="60" t="s">
        <v>496</v>
      </c>
      <c r="AJ146" s="3">
        <v>0</v>
      </c>
      <c r="AK146" s="3">
        <v>0</v>
      </c>
      <c r="AL146" s="56">
        <f t="shared" si="6"/>
        <v>0</v>
      </c>
      <c r="AM146" s="56">
        <f t="shared" si="7"/>
        <v>0</v>
      </c>
    </row>
    <row r="147" spans="35:39">
      <c r="AI147" s="60" t="s">
        <v>497</v>
      </c>
      <c r="AJ147" s="3">
        <v>0</v>
      </c>
      <c r="AK147" s="3">
        <v>0</v>
      </c>
      <c r="AL147" s="56">
        <f t="shared" si="6"/>
        <v>0</v>
      </c>
      <c r="AM147" s="56">
        <f t="shared" si="7"/>
        <v>0</v>
      </c>
    </row>
    <row r="148" spans="35:39">
      <c r="AI148" s="60" t="s">
        <v>498</v>
      </c>
      <c r="AJ148" s="3">
        <v>0</v>
      </c>
      <c r="AK148" s="3">
        <v>0</v>
      </c>
      <c r="AL148" s="56">
        <f t="shared" si="6"/>
        <v>0</v>
      </c>
      <c r="AM148" s="56">
        <f t="shared" si="7"/>
        <v>0</v>
      </c>
    </row>
    <row r="149" spans="35:39">
      <c r="AI149" s="60" t="s">
        <v>499</v>
      </c>
      <c r="AJ149" s="3">
        <v>30729.743999999999</v>
      </c>
      <c r="AK149" s="3">
        <v>5.2524319231769789</v>
      </c>
      <c r="AL149" s="56">
        <f t="shared" si="6"/>
        <v>30729.743999999999</v>
      </c>
      <c r="AM149" s="56">
        <f t="shared" si="7"/>
        <v>5.2524319231769789</v>
      </c>
    </row>
    <row r="150" spans="35:39">
      <c r="AI150" s="60" t="s">
        <v>501</v>
      </c>
      <c r="AJ150" s="3">
        <v>1428477.3599999999</v>
      </c>
      <c r="AK150" s="3">
        <v>143.38799999999998</v>
      </c>
      <c r="AL150" s="56">
        <f t="shared" si="6"/>
        <v>1428477.3599999999</v>
      </c>
      <c r="AM150" s="56">
        <f t="shared" si="7"/>
        <v>143.38799999999998</v>
      </c>
    </row>
    <row r="151" spans="35:39">
      <c r="AI151" s="60" t="s">
        <v>504</v>
      </c>
      <c r="AJ151" s="3">
        <v>24985.919999999998</v>
      </c>
      <c r="AK151" s="3">
        <v>8.484</v>
      </c>
      <c r="AL151" s="56">
        <f t="shared" si="6"/>
        <v>24985.919999999998</v>
      </c>
      <c r="AM151" s="56">
        <f t="shared" si="7"/>
        <v>8.484</v>
      </c>
    </row>
    <row r="152" spans="35:39">
      <c r="AI152" s="60" t="s">
        <v>506</v>
      </c>
      <c r="AJ152" s="3">
        <v>1905.36</v>
      </c>
      <c r="AK152" s="3">
        <v>0.32567058447166009</v>
      </c>
      <c r="AL152" s="56">
        <f t="shared" si="6"/>
        <v>1905.36</v>
      </c>
      <c r="AM152" s="56">
        <f t="shared" si="7"/>
        <v>0.32567058447166009</v>
      </c>
    </row>
    <row r="153" spans="35:39">
      <c r="AI153" s="60" t="s">
        <v>507</v>
      </c>
      <c r="AJ153" s="3">
        <v>0</v>
      </c>
      <c r="AK153" s="3">
        <v>0</v>
      </c>
      <c r="AL153" s="56">
        <f t="shared" si="6"/>
        <v>0</v>
      </c>
      <c r="AM153" s="56">
        <f t="shared" si="7"/>
        <v>0</v>
      </c>
    </row>
    <row r="154" spans="35:39">
      <c r="AI154" s="60" t="s">
        <v>509</v>
      </c>
      <c r="AJ154" s="3">
        <v>214004.976</v>
      </c>
      <c r="AK154" s="3">
        <v>18.144000000000002</v>
      </c>
      <c r="AL154" s="56">
        <f t="shared" si="6"/>
        <v>214004.976</v>
      </c>
      <c r="AM154" s="56">
        <f t="shared" si="7"/>
        <v>18.144000000000002</v>
      </c>
    </row>
    <row r="155" spans="35:39">
      <c r="AI155" s="60" t="s">
        <v>512</v>
      </c>
      <c r="AJ155" s="3">
        <v>54766.655999999995</v>
      </c>
      <c r="AK155" s="3">
        <v>9.3609023329335912</v>
      </c>
      <c r="AL155" s="56">
        <f t="shared" si="6"/>
        <v>54766.655999999995</v>
      </c>
      <c r="AM155" s="56">
        <f t="shared" si="7"/>
        <v>9.3609023329335912</v>
      </c>
    </row>
    <row r="156" spans="35:39">
      <c r="AI156" s="60" t="s">
        <v>514</v>
      </c>
      <c r="AJ156" s="3">
        <v>5814</v>
      </c>
      <c r="AK156" s="3">
        <v>0.78959999999999997</v>
      </c>
      <c r="AL156" s="56">
        <f t="shared" si="6"/>
        <v>5814</v>
      </c>
      <c r="AM156" s="56">
        <f t="shared" si="7"/>
        <v>0.78959999999999997</v>
      </c>
    </row>
    <row r="157" spans="35:39">
      <c r="AI157" s="60" t="s">
        <v>516</v>
      </c>
      <c r="AJ157" s="3">
        <v>9352.9920000000002</v>
      </c>
      <c r="AK157" s="3">
        <v>1.5986450703272668</v>
      </c>
      <c r="AL157" s="56">
        <f t="shared" si="6"/>
        <v>9352.9920000000002</v>
      </c>
      <c r="AM157" s="56">
        <f t="shared" si="7"/>
        <v>1.5986450703272668</v>
      </c>
    </row>
    <row r="158" spans="35:39">
      <c r="AI158" s="60" t="s">
        <v>518</v>
      </c>
      <c r="AJ158" s="3">
        <v>217795.29599999997</v>
      </c>
      <c r="AK158" s="3">
        <v>36.204000000000001</v>
      </c>
      <c r="AL158" s="56">
        <f t="shared" si="6"/>
        <v>217795.29599999997</v>
      </c>
      <c r="AM158" s="56">
        <f t="shared" si="7"/>
        <v>36.204000000000001</v>
      </c>
    </row>
    <row r="159" spans="35:39">
      <c r="AI159" s="60" t="s">
        <v>520</v>
      </c>
      <c r="AJ159" s="3">
        <v>5821.3440000000001</v>
      </c>
      <c r="AK159" s="3">
        <v>6.3</v>
      </c>
      <c r="AL159" s="56">
        <f t="shared" si="6"/>
        <v>5821.3440000000001</v>
      </c>
      <c r="AM159" s="56">
        <f t="shared" si="7"/>
        <v>6.3</v>
      </c>
    </row>
    <row r="160" spans="35:39">
      <c r="AI160" s="60" t="s">
        <v>522</v>
      </c>
      <c r="AJ160" s="3">
        <v>3773.1839999999997</v>
      </c>
      <c r="AK160" s="3">
        <v>0.89039999999999997</v>
      </c>
      <c r="AL160" s="56">
        <f t="shared" si="6"/>
        <v>3773.1839999999997</v>
      </c>
      <c r="AM160" s="56">
        <f t="shared" si="7"/>
        <v>0.89039999999999997</v>
      </c>
    </row>
    <row r="161" spans="35:39">
      <c r="AI161" s="60" t="s">
        <v>525</v>
      </c>
      <c r="AJ161" s="3">
        <v>142373.23199999999</v>
      </c>
      <c r="AK161" s="3">
        <v>21.865200000000002</v>
      </c>
      <c r="AL161" s="56">
        <f t="shared" si="6"/>
        <v>142373.23199999999</v>
      </c>
      <c r="AM161" s="56">
        <f t="shared" si="7"/>
        <v>21.865200000000002</v>
      </c>
    </row>
    <row r="162" spans="35:39">
      <c r="AI162" s="60" t="s">
        <v>528</v>
      </c>
      <c r="AJ162" s="3">
        <v>0</v>
      </c>
      <c r="AK162" s="3">
        <v>0</v>
      </c>
      <c r="AL162" s="56">
        <f t="shared" si="6"/>
        <v>0</v>
      </c>
      <c r="AM162" s="56">
        <f t="shared" si="7"/>
        <v>0</v>
      </c>
    </row>
    <row r="163" spans="35:39">
      <c r="AI163" s="60" t="s">
        <v>529</v>
      </c>
      <c r="AJ163" s="3">
        <v>23167.871999999999</v>
      </c>
      <c r="AK163" s="3">
        <v>5.7960000000000003</v>
      </c>
      <c r="AL163" s="56">
        <f t="shared" si="6"/>
        <v>23167.871999999999</v>
      </c>
      <c r="AM163" s="56">
        <f t="shared" si="7"/>
        <v>5.7960000000000003</v>
      </c>
    </row>
    <row r="164" spans="35:39">
      <c r="AI164" s="60" t="s">
        <v>531</v>
      </c>
      <c r="AJ164" s="3">
        <v>73474.271999999997</v>
      </c>
      <c r="AK164" s="3">
        <v>16.464000000000002</v>
      </c>
      <c r="AL164" s="56">
        <f t="shared" si="6"/>
        <v>73474.271999999997</v>
      </c>
      <c r="AM164" s="56">
        <f t="shared" si="7"/>
        <v>16.464000000000002</v>
      </c>
    </row>
    <row r="165" spans="35:39">
      <c r="AI165" s="60" t="s">
        <v>534</v>
      </c>
      <c r="AJ165" s="3">
        <v>23947.151999999998</v>
      </c>
      <c r="AK165" s="3">
        <v>8.1479999999999997</v>
      </c>
      <c r="AL165" s="56">
        <f t="shared" si="6"/>
        <v>23947.151999999998</v>
      </c>
      <c r="AM165" s="56">
        <f t="shared" si="7"/>
        <v>8.1479999999999997</v>
      </c>
    </row>
    <row r="166" spans="35:39">
      <c r="AI166" s="60" t="s">
        <v>536</v>
      </c>
      <c r="AJ166" s="3">
        <v>0</v>
      </c>
      <c r="AK166" s="3">
        <v>0</v>
      </c>
      <c r="AL166" s="56">
        <f t="shared" si="6"/>
        <v>0</v>
      </c>
      <c r="AM166" s="56">
        <f t="shared" si="7"/>
        <v>0</v>
      </c>
    </row>
    <row r="167" spans="35:39">
      <c r="AI167" s="60" t="s">
        <v>537</v>
      </c>
      <c r="AJ167" s="3">
        <v>5483.5199999999995</v>
      </c>
      <c r="AK167" s="3">
        <v>0.93726181055655489</v>
      </c>
      <c r="AL167" s="56">
        <f t="shared" si="6"/>
        <v>5483.5199999999995</v>
      </c>
      <c r="AM167" s="56">
        <f t="shared" si="7"/>
        <v>0.93726181055655489</v>
      </c>
    </row>
    <row r="168" spans="35:39">
      <c r="AI168" s="60" t="s">
        <v>538</v>
      </c>
      <c r="AJ168" s="3">
        <v>13216.751999999999</v>
      </c>
      <c r="AK168" s="3">
        <v>18.227999999999998</v>
      </c>
      <c r="AL168" s="56">
        <f t="shared" si="6"/>
        <v>13216.751999999999</v>
      </c>
      <c r="AM168" s="56">
        <f t="shared" si="7"/>
        <v>18.227999999999998</v>
      </c>
    </row>
    <row r="169" spans="35:39">
      <c r="AI169" s="60" t="s">
        <v>1769</v>
      </c>
      <c r="AJ169" s="3">
        <v>0</v>
      </c>
      <c r="AK169" s="3">
        <v>0</v>
      </c>
      <c r="AL169" s="56">
        <f t="shared" si="6"/>
        <v>0</v>
      </c>
      <c r="AM169" s="56">
        <f t="shared" si="7"/>
        <v>0</v>
      </c>
    </row>
    <row r="170" spans="35:39">
      <c r="AI170" s="60" t="s">
        <v>541</v>
      </c>
      <c r="AJ170" s="3">
        <v>15283.679999999998</v>
      </c>
      <c r="AK170" s="3">
        <v>1.7976000000000001</v>
      </c>
      <c r="AL170" s="56">
        <f t="shared" si="6"/>
        <v>15283.679999999998</v>
      </c>
      <c r="AM170" s="56">
        <f t="shared" si="7"/>
        <v>1.7976000000000001</v>
      </c>
    </row>
    <row r="171" spans="35:39">
      <c r="AI171" s="60" t="s">
        <v>544</v>
      </c>
      <c r="AJ171" s="3">
        <v>0</v>
      </c>
      <c r="AK171" s="3">
        <v>0</v>
      </c>
      <c r="AL171" s="56">
        <f t="shared" si="6"/>
        <v>0</v>
      </c>
      <c r="AM171" s="56">
        <f t="shared" si="7"/>
        <v>0</v>
      </c>
    </row>
    <row r="172" spans="35:39">
      <c r="AI172" s="60" t="s">
        <v>545</v>
      </c>
      <c r="AJ172" s="3">
        <v>2981.6639999999998</v>
      </c>
      <c r="AK172" s="3">
        <v>0.50963610949012672</v>
      </c>
      <c r="AL172" s="56">
        <f t="shared" si="6"/>
        <v>2981.6639999999998</v>
      </c>
      <c r="AM172" s="56">
        <f t="shared" si="7"/>
        <v>0.50963610949012672</v>
      </c>
    </row>
    <row r="173" spans="35:39">
      <c r="AI173" s="60" t="s">
        <v>547</v>
      </c>
      <c r="AJ173" s="3">
        <v>1315.3919999999998</v>
      </c>
      <c r="AK173" s="3">
        <v>0.29399999999999998</v>
      </c>
      <c r="AL173" s="56">
        <f t="shared" si="6"/>
        <v>1315.3919999999998</v>
      </c>
      <c r="AM173" s="56">
        <f t="shared" si="7"/>
        <v>0.29399999999999998</v>
      </c>
    </row>
    <row r="174" spans="35:39">
      <c r="AI174" s="60" t="s">
        <v>550</v>
      </c>
      <c r="AJ174" s="3">
        <v>10122.48</v>
      </c>
      <c r="AK174" s="3">
        <v>2.0916000000000001</v>
      </c>
      <c r="AL174" s="56">
        <f t="shared" si="6"/>
        <v>10122.48</v>
      </c>
      <c r="AM174" s="56">
        <f t="shared" si="7"/>
        <v>2.0916000000000001</v>
      </c>
    </row>
    <row r="175" spans="35:39">
      <c r="AI175" s="60" t="s">
        <v>553</v>
      </c>
      <c r="AJ175" s="3">
        <v>0</v>
      </c>
      <c r="AK175" s="3">
        <v>0</v>
      </c>
      <c r="AL175" s="56">
        <f t="shared" si="6"/>
        <v>0</v>
      </c>
      <c r="AM175" s="56">
        <f t="shared" si="7"/>
        <v>0</v>
      </c>
    </row>
    <row r="176" spans="35:39">
      <c r="AI176" s="60" t="s">
        <v>554</v>
      </c>
      <c r="AJ176" s="3">
        <v>2699.328</v>
      </c>
      <c r="AK176" s="3">
        <v>0.6048</v>
      </c>
      <c r="AL176" s="56">
        <f t="shared" si="6"/>
        <v>2699.328</v>
      </c>
      <c r="AM176" s="56">
        <f t="shared" si="7"/>
        <v>0.6048</v>
      </c>
    </row>
    <row r="177" spans="35:39">
      <c r="AI177" s="60" t="s">
        <v>557</v>
      </c>
      <c r="AJ177" s="3">
        <v>9938.8799999999992</v>
      </c>
      <c r="AK177" s="3">
        <v>1.6987870316337557</v>
      </c>
      <c r="AL177" s="56">
        <f t="shared" si="6"/>
        <v>9938.8799999999992</v>
      </c>
      <c r="AM177" s="56">
        <f t="shared" si="7"/>
        <v>1.6987870316337557</v>
      </c>
    </row>
    <row r="178" spans="35:39">
      <c r="AI178" s="60" t="s">
        <v>559</v>
      </c>
      <c r="AJ178" s="3">
        <v>0</v>
      </c>
      <c r="AK178" s="3">
        <v>0</v>
      </c>
      <c r="AL178" s="56">
        <f t="shared" si="6"/>
        <v>0</v>
      </c>
      <c r="AM178" s="56">
        <f t="shared" si="7"/>
        <v>0</v>
      </c>
    </row>
    <row r="179" spans="35:39">
      <c r="AI179" s="60" t="s">
        <v>560</v>
      </c>
      <c r="AJ179" s="3">
        <v>0</v>
      </c>
      <c r="AK179" s="3">
        <v>0</v>
      </c>
      <c r="AL179" s="56">
        <f t="shared" si="6"/>
        <v>0</v>
      </c>
      <c r="AM179" s="56">
        <f t="shared" si="7"/>
        <v>0</v>
      </c>
    </row>
    <row r="180" spans="35:39">
      <c r="AI180" s="60" t="s">
        <v>561</v>
      </c>
      <c r="AJ180" s="3">
        <v>21845.951999999997</v>
      </c>
      <c r="AK180" s="3">
        <v>1.4027999999999998</v>
      </c>
      <c r="AL180" s="56">
        <f t="shared" si="6"/>
        <v>21845.951999999997</v>
      </c>
      <c r="AM180" s="56">
        <f t="shared" si="7"/>
        <v>1.4027999999999998</v>
      </c>
    </row>
    <row r="181" spans="35:39">
      <c r="AI181" s="60" t="s">
        <v>564</v>
      </c>
      <c r="AJ181" s="3">
        <v>1403.52</v>
      </c>
      <c r="AK181" s="3">
        <v>0.31079999999999997</v>
      </c>
      <c r="AL181" s="56">
        <f t="shared" si="6"/>
        <v>1403.52</v>
      </c>
      <c r="AM181" s="56">
        <f t="shared" si="7"/>
        <v>0.31079999999999997</v>
      </c>
    </row>
    <row r="182" spans="35:39">
      <c r="AI182" s="60" t="s">
        <v>566</v>
      </c>
      <c r="AJ182" s="3">
        <v>0</v>
      </c>
      <c r="AK182" s="3">
        <v>0</v>
      </c>
      <c r="AL182" s="56">
        <f t="shared" si="6"/>
        <v>0</v>
      </c>
      <c r="AM182" s="56">
        <f t="shared" si="7"/>
        <v>0</v>
      </c>
    </row>
    <row r="183" spans="35:39">
      <c r="AI183" s="60" t="s">
        <v>567</v>
      </c>
      <c r="AJ183" s="3">
        <v>63559.871999999996</v>
      </c>
      <c r="AK183" s="3">
        <v>16.925999999999998</v>
      </c>
      <c r="AL183" s="56">
        <f t="shared" si="6"/>
        <v>63559.871999999996</v>
      </c>
      <c r="AM183" s="56">
        <f t="shared" si="7"/>
        <v>16.925999999999998</v>
      </c>
    </row>
    <row r="184" spans="35:39">
      <c r="AI184" s="60" t="s">
        <v>570</v>
      </c>
      <c r="AJ184" s="3">
        <v>13178.4</v>
      </c>
      <c r="AK184" s="3">
        <v>1.5959999999999999</v>
      </c>
      <c r="AL184" s="56">
        <f t="shared" si="6"/>
        <v>13178.4</v>
      </c>
      <c r="AM184" s="56">
        <f t="shared" si="7"/>
        <v>1.5959999999999999</v>
      </c>
    </row>
    <row r="185" spans="35:39">
      <c r="AI185" s="60" t="s">
        <v>572</v>
      </c>
      <c r="AJ185" s="3">
        <v>53265.215999999993</v>
      </c>
      <c r="AK185" s="3">
        <v>6.1319999999999997</v>
      </c>
      <c r="AL185" s="56">
        <f t="shared" si="6"/>
        <v>53265.215999999993</v>
      </c>
      <c r="AM185" s="56">
        <f t="shared" si="7"/>
        <v>6.1319999999999997</v>
      </c>
    </row>
    <row r="186" spans="35:39">
      <c r="AI186" s="60" t="s">
        <v>1770</v>
      </c>
      <c r="AJ186" s="3">
        <v>0</v>
      </c>
      <c r="AK186" s="3">
        <v>0</v>
      </c>
      <c r="AL186" s="56">
        <f t="shared" si="6"/>
        <v>0</v>
      </c>
      <c r="AM186" s="56">
        <f t="shared" si="7"/>
        <v>0</v>
      </c>
    </row>
    <row r="187" spans="35:39">
      <c r="AI187" s="60" t="s">
        <v>575</v>
      </c>
      <c r="AJ187" s="3">
        <v>23311.487999999998</v>
      </c>
      <c r="AK187" s="3">
        <v>2.2680000000000002</v>
      </c>
      <c r="AL187" s="56">
        <f t="shared" si="6"/>
        <v>23311.487999999998</v>
      </c>
      <c r="AM187" s="56">
        <f t="shared" si="7"/>
        <v>2.2680000000000002</v>
      </c>
    </row>
    <row r="188" spans="35:39">
      <c r="AI188" s="60" t="s">
        <v>577</v>
      </c>
      <c r="AJ188" s="3">
        <v>9377.4719999999998</v>
      </c>
      <c r="AK188" s="3">
        <v>1.512</v>
      </c>
      <c r="AL188" s="56">
        <f t="shared" si="6"/>
        <v>9377.4719999999998</v>
      </c>
      <c r="AM188" s="56">
        <f t="shared" si="7"/>
        <v>1.512</v>
      </c>
    </row>
    <row r="189" spans="35:39">
      <c r="AI189" s="60" t="s">
        <v>1771</v>
      </c>
      <c r="AJ189" s="3">
        <v>0</v>
      </c>
      <c r="AK189" s="3">
        <v>0</v>
      </c>
      <c r="AL189" s="56">
        <f t="shared" si="6"/>
        <v>0</v>
      </c>
      <c r="AM189" s="56">
        <f t="shared" si="7"/>
        <v>0</v>
      </c>
    </row>
    <row r="190" spans="35:39">
      <c r="AI190" s="60" t="s">
        <v>579</v>
      </c>
      <c r="AJ190" s="3">
        <v>0</v>
      </c>
      <c r="AK190" s="3">
        <v>0</v>
      </c>
      <c r="AL190" s="56">
        <f t="shared" si="6"/>
        <v>0</v>
      </c>
      <c r="AM190" s="56">
        <f t="shared" si="7"/>
        <v>0</v>
      </c>
    </row>
    <row r="191" spans="35:39">
      <c r="AI191" s="60" t="s">
        <v>580</v>
      </c>
      <c r="AJ191" s="3">
        <v>0</v>
      </c>
      <c r="AK191" s="3">
        <v>0</v>
      </c>
      <c r="AL191" s="56">
        <f t="shared" si="6"/>
        <v>0</v>
      </c>
      <c r="AM191" s="56">
        <f t="shared" si="7"/>
        <v>0</v>
      </c>
    </row>
    <row r="192" spans="35:39">
      <c r="AI192" s="60" t="s">
        <v>581</v>
      </c>
      <c r="AJ192" s="3">
        <v>0</v>
      </c>
      <c r="AK192" s="3">
        <v>0</v>
      </c>
      <c r="AL192" s="56">
        <f t="shared" si="6"/>
        <v>0</v>
      </c>
      <c r="AM192" s="56">
        <f t="shared" si="7"/>
        <v>0</v>
      </c>
    </row>
    <row r="193" spans="26:40">
      <c r="AI193" s="60" t="s">
        <v>582</v>
      </c>
      <c r="AJ193" s="3">
        <v>11566.8</v>
      </c>
      <c r="AK193" s="3">
        <v>1.9770366316427328</v>
      </c>
      <c r="AL193" s="56">
        <f t="shared" si="6"/>
        <v>11566.8</v>
      </c>
      <c r="AM193" s="56">
        <f t="shared" si="7"/>
        <v>1.9770366316427328</v>
      </c>
    </row>
    <row r="194" spans="26:40">
      <c r="Z194" s="6"/>
      <c r="AA194" s="6"/>
      <c r="AI194" s="60" t="s">
        <v>584</v>
      </c>
      <c r="AJ194" s="3">
        <v>86694.288</v>
      </c>
      <c r="AK194" s="3">
        <v>14.818081330202389</v>
      </c>
      <c r="AL194" s="56">
        <f t="shared" si="6"/>
        <v>86694.288</v>
      </c>
      <c r="AM194" s="56">
        <f t="shared" si="7"/>
        <v>14.818081330202389</v>
      </c>
    </row>
    <row r="195" spans="26:40">
      <c r="Z195" s="6"/>
      <c r="AA195" s="6"/>
      <c r="AI195" s="60" t="s">
        <v>586</v>
      </c>
      <c r="AJ195" s="3">
        <v>28955.759999999998</v>
      </c>
      <c r="AK195" s="3">
        <v>7.1315999999999997</v>
      </c>
      <c r="AL195" s="56">
        <f t="shared" si="6"/>
        <v>28955.759999999998</v>
      </c>
      <c r="AM195" s="56">
        <f t="shared" si="7"/>
        <v>7.1315999999999997</v>
      </c>
    </row>
    <row r="196" spans="26:40">
      <c r="Z196" s="6"/>
      <c r="AA196" s="6"/>
      <c r="AI196" s="60" t="s">
        <v>589</v>
      </c>
      <c r="AJ196" s="3">
        <v>0</v>
      </c>
      <c r="AK196" s="3">
        <v>0</v>
      </c>
      <c r="AL196" s="56">
        <f t="shared" si="6"/>
        <v>0</v>
      </c>
      <c r="AM196" s="56">
        <f t="shared" si="7"/>
        <v>0</v>
      </c>
    </row>
    <row r="197" spans="26:40">
      <c r="Z197" s="6"/>
      <c r="AA197" s="6"/>
      <c r="AI197" s="60" t="s">
        <v>591</v>
      </c>
      <c r="AJ197" s="3">
        <v>9329.3279999999995</v>
      </c>
      <c r="AK197" s="3">
        <v>2.3940000000000001</v>
      </c>
      <c r="AL197" s="56">
        <f t="shared" si="6"/>
        <v>9329.3279999999995</v>
      </c>
      <c r="AM197" s="56">
        <f t="shared" si="7"/>
        <v>2.3940000000000001</v>
      </c>
    </row>
    <row r="198" spans="26:40">
      <c r="Z198" s="6"/>
      <c r="AA198" s="6"/>
      <c r="AI198" s="60" t="s">
        <v>594</v>
      </c>
      <c r="AJ198" s="3">
        <v>90852.623999999996</v>
      </c>
      <c r="AK198" s="3">
        <v>18.698399999999999</v>
      </c>
      <c r="AL198" s="56">
        <f t="shared" si="6"/>
        <v>90852.623999999996</v>
      </c>
      <c r="AM198" s="56">
        <f t="shared" si="7"/>
        <v>18.698399999999999</v>
      </c>
    </row>
    <row r="199" spans="26:40">
      <c r="Z199" s="6"/>
      <c r="AA199" s="6"/>
      <c r="AI199" s="60" t="s">
        <v>597</v>
      </c>
      <c r="AJ199" s="3">
        <v>7809.9359999999997</v>
      </c>
      <c r="AK199" s="3">
        <v>2.1840000000000002</v>
      </c>
      <c r="AL199" s="56">
        <f t="shared" si="6"/>
        <v>7809.9359999999997</v>
      </c>
      <c r="AM199" s="56">
        <f t="shared" si="7"/>
        <v>2.1840000000000002</v>
      </c>
    </row>
    <row r="200" spans="26:40">
      <c r="Z200" s="6"/>
      <c r="AA200" s="6"/>
      <c r="AI200" s="60" t="s">
        <v>599</v>
      </c>
      <c r="AJ200" s="3">
        <v>1871.088</v>
      </c>
      <c r="AK200" s="3">
        <v>0.42</v>
      </c>
      <c r="AL200" s="56">
        <f t="shared" si="6"/>
        <v>1871.088</v>
      </c>
      <c r="AM200" s="56">
        <f t="shared" si="7"/>
        <v>0.42</v>
      </c>
    </row>
    <row r="201" spans="26:40">
      <c r="Z201" s="6"/>
      <c r="AA201" s="6"/>
      <c r="AI201" s="60" t="s">
        <v>601</v>
      </c>
      <c r="AJ201" s="3">
        <v>0</v>
      </c>
      <c r="AK201" s="3">
        <v>0</v>
      </c>
      <c r="AL201" s="56">
        <f t="shared" si="6"/>
        <v>0</v>
      </c>
      <c r="AM201" s="56">
        <f t="shared" si="7"/>
        <v>0</v>
      </c>
    </row>
    <row r="202" spans="26:40">
      <c r="Z202" s="6"/>
      <c r="AA202" s="6"/>
      <c r="AI202" s="60" t="s">
        <v>602</v>
      </c>
      <c r="AJ202" s="3">
        <v>1675.2479999999998</v>
      </c>
      <c r="AK202" s="3">
        <v>2.3519999999999999</v>
      </c>
      <c r="AL202" s="56">
        <f t="shared" si="6"/>
        <v>1675.2479999999998</v>
      </c>
      <c r="AM202" s="56">
        <f t="shared" si="7"/>
        <v>2.3519999999999999</v>
      </c>
      <c r="AN202" s="23"/>
    </row>
    <row r="203" spans="26:40">
      <c r="Z203" s="6"/>
      <c r="AA203" s="6"/>
      <c r="AI203" s="60" t="s">
        <v>605</v>
      </c>
      <c r="AJ203" s="3">
        <v>0</v>
      </c>
      <c r="AK203" s="3">
        <v>0</v>
      </c>
      <c r="AL203" s="56">
        <f t="shared" si="6"/>
        <v>0</v>
      </c>
      <c r="AM203" s="56">
        <f t="shared" si="7"/>
        <v>0</v>
      </c>
      <c r="AN203" s="23"/>
    </row>
    <row r="204" spans="26:40">
      <c r="Z204" s="6"/>
      <c r="AA204" s="6"/>
      <c r="AI204" s="60" t="s">
        <v>606</v>
      </c>
      <c r="AJ204" s="3">
        <v>27668.111999999997</v>
      </c>
      <c r="AK204" s="3">
        <v>5.1239999999999997</v>
      </c>
      <c r="AL204" s="56">
        <f t="shared" ref="AL204:AL267" si="8">IF(AK204=0,0,AJ204)</f>
        <v>27668.111999999997</v>
      </c>
      <c r="AM204" s="56">
        <f t="shared" ref="AM204:AM267" si="9">IF(AK204=0,0,AK204)</f>
        <v>5.1239999999999997</v>
      </c>
      <c r="AN204" s="23"/>
    </row>
    <row r="205" spans="26:40">
      <c r="Z205" s="6"/>
      <c r="AA205" s="6"/>
      <c r="AI205" s="60" t="s">
        <v>608</v>
      </c>
      <c r="AJ205" s="3">
        <v>6623.4719999999998</v>
      </c>
      <c r="AK205" s="3">
        <v>1.9151999999999998</v>
      </c>
      <c r="AL205" s="56">
        <f t="shared" si="8"/>
        <v>6623.4719999999998</v>
      </c>
      <c r="AM205" s="56">
        <f t="shared" si="9"/>
        <v>1.9151999999999998</v>
      </c>
      <c r="AN205" s="23"/>
    </row>
    <row r="206" spans="26:40">
      <c r="Z206" s="6"/>
      <c r="AA206" s="6"/>
      <c r="AI206" s="60" t="s">
        <v>610</v>
      </c>
      <c r="AJ206" s="3">
        <v>0</v>
      </c>
      <c r="AK206" s="3">
        <v>0</v>
      </c>
      <c r="AL206" s="56">
        <f t="shared" si="8"/>
        <v>0</v>
      </c>
      <c r="AM206" s="56">
        <f t="shared" si="9"/>
        <v>0</v>
      </c>
      <c r="AN206" s="23"/>
    </row>
    <row r="207" spans="26:40">
      <c r="Z207" s="6"/>
      <c r="AA207" s="6"/>
      <c r="AI207" s="60" t="s">
        <v>611</v>
      </c>
      <c r="AJ207" s="3">
        <v>2807.04</v>
      </c>
      <c r="AK207" s="3">
        <v>0.63</v>
      </c>
      <c r="AL207" s="56">
        <f t="shared" si="8"/>
        <v>2807.04</v>
      </c>
      <c r="AM207" s="56">
        <f t="shared" si="9"/>
        <v>0.63</v>
      </c>
      <c r="AN207" s="23"/>
    </row>
    <row r="208" spans="26:40">
      <c r="Z208" s="6"/>
      <c r="AA208" s="6"/>
      <c r="AI208" s="60" t="s">
        <v>613</v>
      </c>
      <c r="AJ208" s="3">
        <v>16378.751999999999</v>
      </c>
      <c r="AK208" s="3">
        <v>4.5023999999999997</v>
      </c>
      <c r="AL208" s="56">
        <f t="shared" si="8"/>
        <v>16378.751999999999</v>
      </c>
      <c r="AM208" s="56">
        <f t="shared" si="9"/>
        <v>4.5023999999999997</v>
      </c>
      <c r="AN208" s="23"/>
    </row>
    <row r="209" spans="26:40">
      <c r="Z209" s="6"/>
      <c r="AA209" s="6"/>
      <c r="AI209" s="60" t="s">
        <v>616</v>
      </c>
      <c r="AJ209" s="3">
        <v>0</v>
      </c>
      <c r="AK209" s="3">
        <v>0</v>
      </c>
      <c r="AL209" s="56">
        <f t="shared" si="8"/>
        <v>0</v>
      </c>
      <c r="AM209" s="56">
        <f t="shared" si="9"/>
        <v>0</v>
      </c>
      <c r="AN209" s="23"/>
    </row>
    <row r="210" spans="26:40">
      <c r="Z210" s="6"/>
      <c r="AA210" s="6"/>
      <c r="AI210" s="60" t="s">
        <v>617</v>
      </c>
      <c r="AJ210" s="3">
        <v>4537.7759999999998</v>
      </c>
      <c r="AK210" s="3">
        <v>1.0920000000000001</v>
      </c>
      <c r="AL210" s="56">
        <f t="shared" si="8"/>
        <v>4537.7759999999998</v>
      </c>
      <c r="AM210" s="56">
        <f t="shared" si="9"/>
        <v>1.0920000000000001</v>
      </c>
      <c r="AN210" s="23"/>
    </row>
    <row r="211" spans="26:40">
      <c r="Z211" s="6"/>
      <c r="AA211" s="6"/>
      <c r="AI211" s="60" t="s">
        <v>619</v>
      </c>
      <c r="AJ211" s="3">
        <v>21414.287999999997</v>
      </c>
      <c r="AK211" s="3">
        <v>4.452</v>
      </c>
      <c r="AL211" s="56">
        <f t="shared" si="8"/>
        <v>21414.287999999997</v>
      </c>
      <c r="AM211" s="56">
        <f t="shared" si="9"/>
        <v>4.452</v>
      </c>
      <c r="AN211" s="23"/>
    </row>
    <row r="212" spans="26:40">
      <c r="Z212" s="6"/>
      <c r="AA212" s="6"/>
      <c r="AI212" s="60" t="s">
        <v>622</v>
      </c>
      <c r="AJ212" s="3">
        <v>3748.7039999999997</v>
      </c>
      <c r="AK212" s="3">
        <v>0.84</v>
      </c>
      <c r="AL212" s="56">
        <f t="shared" si="8"/>
        <v>3748.7039999999997</v>
      </c>
      <c r="AM212" s="56">
        <f t="shared" si="9"/>
        <v>0.84</v>
      </c>
      <c r="AN212" s="23"/>
    </row>
    <row r="213" spans="26:40">
      <c r="Z213" s="6"/>
      <c r="AA213" s="6"/>
      <c r="AI213" s="60" t="s">
        <v>623</v>
      </c>
      <c r="AJ213" s="3">
        <v>8876.4480000000003</v>
      </c>
      <c r="AK213" s="3">
        <v>1.5171925558384232</v>
      </c>
      <c r="AL213" s="56">
        <f t="shared" si="8"/>
        <v>8876.4480000000003</v>
      </c>
      <c r="AM213" s="56">
        <f t="shared" si="9"/>
        <v>1.5171925558384232</v>
      </c>
      <c r="AN213" s="23"/>
    </row>
    <row r="214" spans="26:40">
      <c r="Z214" s="6"/>
      <c r="AA214" s="6"/>
      <c r="AI214" s="60" t="s">
        <v>625</v>
      </c>
      <c r="AJ214" s="3">
        <v>44746.175999999999</v>
      </c>
      <c r="AK214" s="3">
        <v>9.5844000000000005</v>
      </c>
      <c r="AL214" s="56">
        <f t="shared" si="8"/>
        <v>44746.175999999999</v>
      </c>
      <c r="AM214" s="56">
        <f t="shared" si="9"/>
        <v>9.5844000000000005</v>
      </c>
      <c r="AN214" s="23"/>
    </row>
    <row r="215" spans="26:40">
      <c r="Z215" s="6"/>
      <c r="AA215" s="6"/>
      <c r="AI215" s="60" t="s">
        <v>628</v>
      </c>
      <c r="AJ215" s="3">
        <v>0</v>
      </c>
      <c r="AK215" s="3">
        <v>0</v>
      </c>
      <c r="AL215" s="56">
        <f t="shared" si="8"/>
        <v>0</v>
      </c>
      <c r="AM215" s="56">
        <f t="shared" si="9"/>
        <v>0</v>
      </c>
      <c r="AN215" s="23"/>
    </row>
    <row r="216" spans="26:40">
      <c r="Z216" s="6"/>
      <c r="AA216" s="6"/>
      <c r="AI216" s="60" t="s">
        <v>629</v>
      </c>
      <c r="AJ216" s="3">
        <v>14994.815999999999</v>
      </c>
      <c r="AK216" s="3">
        <v>3.36</v>
      </c>
      <c r="AL216" s="56">
        <f t="shared" si="8"/>
        <v>14994.815999999999</v>
      </c>
      <c r="AM216" s="56">
        <f t="shared" si="9"/>
        <v>3.36</v>
      </c>
      <c r="AN216" s="23"/>
    </row>
    <row r="217" spans="26:40">
      <c r="Z217" s="6"/>
      <c r="AA217" s="6"/>
      <c r="AI217" s="60" t="s">
        <v>631</v>
      </c>
      <c r="AJ217" s="3">
        <v>3330.9119999999998</v>
      </c>
      <c r="AK217" s="3">
        <v>1.0920000000000001</v>
      </c>
      <c r="AL217" s="56">
        <f t="shared" si="8"/>
        <v>3330.9119999999998</v>
      </c>
      <c r="AM217" s="56">
        <f t="shared" si="9"/>
        <v>1.0920000000000001</v>
      </c>
      <c r="AN217" s="23"/>
    </row>
    <row r="218" spans="26:40">
      <c r="Z218" s="6"/>
      <c r="AA218" s="6"/>
      <c r="AI218" s="60" t="s">
        <v>633</v>
      </c>
      <c r="AJ218" s="3">
        <v>37185.935999999994</v>
      </c>
      <c r="AK218" s="3">
        <v>5.1239999999999997</v>
      </c>
      <c r="AL218" s="56">
        <f t="shared" si="8"/>
        <v>37185.935999999994</v>
      </c>
      <c r="AM218" s="56">
        <f t="shared" si="9"/>
        <v>5.1239999999999997</v>
      </c>
      <c r="AN218" s="23"/>
    </row>
    <row r="219" spans="26:40">
      <c r="AI219" s="60" t="s">
        <v>635</v>
      </c>
      <c r="AJ219" s="3">
        <v>13840.991999999998</v>
      </c>
      <c r="AK219" s="3">
        <v>3.4860000000000002</v>
      </c>
      <c r="AL219" s="56">
        <f t="shared" si="8"/>
        <v>13840.991999999998</v>
      </c>
      <c r="AM219" s="56">
        <f t="shared" si="9"/>
        <v>3.4860000000000002</v>
      </c>
      <c r="AN219" s="23"/>
    </row>
    <row r="220" spans="26:40">
      <c r="AI220" s="60" t="s">
        <v>637</v>
      </c>
      <c r="AJ220" s="3">
        <v>0</v>
      </c>
      <c r="AK220" s="3">
        <v>0</v>
      </c>
      <c r="AL220" s="56">
        <f t="shared" si="8"/>
        <v>0</v>
      </c>
      <c r="AM220" s="56">
        <f t="shared" si="9"/>
        <v>0</v>
      </c>
      <c r="AN220" s="23"/>
    </row>
    <row r="221" spans="26:40">
      <c r="AI221" s="60" t="s">
        <v>638</v>
      </c>
      <c r="AJ221" s="3">
        <v>18701.088</v>
      </c>
      <c r="AK221" s="3">
        <v>5.1071999999999997</v>
      </c>
      <c r="AL221" s="56">
        <f t="shared" si="8"/>
        <v>18701.088</v>
      </c>
      <c r="AM221" s="56">
        <f t="shared" si="9"/>
        <v>5.1071999999999997</v>
      </c>
      <c r="AN221" s="23"/>
    </row>
    <row r="222" spans="26:40">
      <c r="AI222" s="60" t="s">
        <v>641</v>
      </c>
      <c r="AJ222" s="3">
        <v>6642.24</v>
      </c>
      <c r="AK222" s="3">
        <v>2.1083999999999996</v>
      </c>
      <c r="AL222" s="56">
        <f t="shared" si="8"/>
        <v>6642.24</v>
      </c>
      <c r="AM222" s="56">
        <f t="shared" si="9"/>
        <v>2.1083999999999996</v>
      </c>
      <c r="AN222" s="23"/>
    </row>
    <row r="223" spans="26:40">
      <c r="AI223" s="60" t="s">
        <v>644</v>
      </c>
      <c r="AJ223" s="3">
        <v>285416.39999999997</v>
      </c>
      <c r="AK223" s="3">
        <v>58.968000000000004</v>
      </c>
      <c r="AL223" s="56">
        <f t="shared" si="8"/>
        <v>285416.39999999997</v>
      </c>
      <c r="AM223" s="56">
        <f t="shared" si="9"/>
        <v>58.968000000000004</v>
      </c>
      <c r="AN223" s="23"/>
    </row>
    <row r="224" spans="26:40">
      <c r="AI224" s="60" t="s">
        <v>647</v>
      </c>
      <c r="AJ224" s="3">
        <v>301349.61599999998</v>
      </c>
      <c r="AK224" s="3">
        <v>36.119999999999997</v>
      </c>
      <c r="AL224" s="56">
        <f t="shared" si="8"/>
        <v>301349.61599999998</v>
      </c>
      <c r="AM224" s="56">
        <f t="shared" si="9"/>
        <v>36.119999999999997</v>
      </c>
      <c r="AN224" s="23"/>
    </row>
    <row r="225" spans="35:40">
      <c r="AI225" s="60" t="s">
        <v>650</v>
      </c>
      <c r="AJ225" s="3">
        <v>106531.24799999999</v>
      </c>
      <c r="AK225" s="3">
        <v>12.835199999999999</v>
      </c>
      <c r="AL225" s="56">
        <f t="shared" si="8"/>
        <v>106531.24799999999</v>
      </c>
      <c r="AM225" s="56">
        <f t="shared" si="9"/>
        <v>12.835199999999999</v>
      </c>
      <c r="AN225" s="23"/>
    </row>
    <row r="226" spans="35:40">
      <c r="AI226" s="60" t="s">
        <v>653</v>
      </c>
      <c r="AJ226" s="3">
        <v>11965.823999999999</v>
      </c>
      <c r="AK226" s="3">
        <v>2.4780000000000002</v>
      </c>
      <c r="AL226" s="56">
        <f t="shared" si="8"/>
        <v>11965.823999999999</v>
      </c>
      <c r="AM226" s="56">
        <f t="shared" si="9"/>
        <v>2.4780000000000002</v>
      </c>
      <c r="AN226" s="23"/>
    </row>
    <row r="227" spans="35:40">
      <c r="AI227" s="60" t="s">
        <v>1772</v>
      </c>
      <c r="AJ227" s="3">
        <v>0</v>
      </c>
      <c r="AK227" s="3">
        <v>0</v>
      </c>
      <c r="AL227" s="56">
        <f t="shared" si="8"/>
        <v>0</v>
      </c>
      <c r="AM227" s="56">
        <f t="shared" si="9"/>
        <v>0</v>
      </c>
    </row>
    <row r="228" spans="35:40">
      <c r="AI228" s="60" t="s">
        <v>656</v>
      </c>
      <c r="AJ228" s="3">
        <v>9543.119999999999</v>
      </c>
      <c r="AK228" s="3">
        <v>2.2763999999999998</v>
      </c>
      <c r="AL228" s="56">
        <f t="shared" si="8"/>
        <v>9543.119999999999</v>
      </c>
      <c r="AM228" s="56">
        <f t="shared" si="9"/>
        <v>2.2763999999999998</v>
      </c>
    </row>
    <row r="229" spans="35:40">
      <c r="AI229" s="60" t="s">
        <v>659</v>
      </c>
      <c r="AJ229" s="3">
        <v>45957.935999999994</v>
      </c>
      <c r="AK229" s="3">
        <v>12.852</v>
      </c>
      <c r="AL229" s="56">
        <f t="shared" si="8"/>
        <v>45957.935999999994</v>
      </c>
      <c r="AM229" s="56">
        <f t="shared" si="9"/>
        <v>12.852</v>
      </c>
    </row>
    <row r="230" spans="35:40">
      <c r="AI230" s="60" t="s">
        <v>662</v>
      </c>
      <c r="AJ230" s="3">
        <v>13914.431999999999</v>
      </c>
      <c r="AK230" s="3">
        <v>2.3783018442872583</v>
      </c>
      <c r="AL230" s="56">
        <f t="shared" si="8"/>
        <v>13914.431999999999</v>
      </c>
      <c r="AM230" s="56">
        <f t="shared" si="9"/>
        <v>2.3783018442872583</v>
      </c>
    </row>
    <row r="231" spans="35:40">
      <c r="AI231" s="60" t="s">
        <v>663</v>
      </c>
      <c r="AJ231" s="3">
        <v>58312.991999999998</v>
      </c>
      <c r="AK231" s="3">
        <v>9.9670540931536493</v>
      </c>
      <c r="AL231" s="56">
        <f t="shared" si="8"/>
        <v>58312.991999999998</v>
      </c>
      <c r="AM231" s="56">
        <f t="shared" si="9"/>
        <v>9.9670540931536493</v>
      </c>
    </row>
    <row r="232" spans="35:40">
      <c r="AI232" s="60" t="s">
        <v>1773</v>
      </c>
      <c r="AJ232" s="3">
        <v>7985.04</v>
      </c>
      <c r="AK232" s="3">
        <v>1.2879539380064657</v>
      </c>
      <c r="AL232" s="56">
        <f t="shared" si="8"/>
        <v>7985.04</v>
      </c>
      <c r="AM232" s="56">
        <f t="shared" si="9"/>
        <v>1.2879539380064657</v>
      </c>
    </row>
    <row r="233" spans="35:40">
      <c r="AI233" s="60" t="s">
        <v>1774</v>
      </c>
      <c r="AJ233" s="3">
        <v>0</v>
      </c>
      <c r="AK233" s="3">
        <v>0</v>
      </c>
      <c r="AL233" s="56">
        <f t="shared" si="8"/>
        <v>0</v>
      </c>
      <c r="AM233" s="56">
        <f t="shared" si="9"/>
        <v>0</v>
      </c>
    </row>
    <row r="234" spans="35:40">
      <c r="AI234" s="60" t="s">
        <v>665</v>
      </c>
      <c r="AJ234" s="3">
        <v>91568.255999999994</v>
      </c>
      <c r="AK234" s="3">
        <v>19.731599999999997</v>
      </c>
      <c r="AL234" s="56">
        <f t="shared" si="8"/>
        <v>91568.255999999994</v>
      </c>
      <c r="AM234" s="56">
        <f t="shared" si="9"/>
        <v>19.731599999999997</v>
      </c>
    </row>
    <row r="235" spans="35:40">
      <c r="AI235" s="60" t="s">
        <v>668</v>
      </c>
      <c r="AJ235" s="3">
        <v>90788.975999999995</v>
      </c>
      <c r="AK235" s="3">
        <v>22.89</v>
      </c>
      <c r="AL235" s="56">
        <f t="shared" si="8"/>
        <v>90788.975999999995</v>
      </c>
      <c r="AM235" s="56">
        <f t="shared" si="9"/>
        <v>22.89</v>
      </c>
    </row>
    <row r="236" spans="35:40">
      <c r="AI236" s="60" t="s">
        <v>671</v>
      </c>
      <c r="AJ236" s="3">
        <v>1631.184</v>
      </c>
      <c r="AK236" s="3">
        <v>0.58799999999999997</v>
      </c>
      <c r="AL236" s="56">
        <f t="shared" si="8"/>
        <v>1631.184</v>
      </c>
      <c r="AM236" s="56">
        <f t="shared" si="9"/>
        <v>0.58799999999999997</v>
      </c>
    </row>
    <row r="237" spans="35:40">
      <c r="AI237" s="60" t="s">
        <v>673</v>
      </c>
      <c r="AJ237" s="3">
        <v>127316.4</v>
      </c>
      <c r="AK237" s="3">
        <v>16.968</v>
      </c>
      <c r="AL237" s="56">
        <f t="shared" si="8"/>
        <v>127316.4</v>
      </c>
      <c r="AM237" s="56">
        <f t="shared" si="9"/>
        <v>16.968</v>
      </c>
    </row>
    <row r="238" spans="35:40">
      <c r="AI238" s="60" t="s">
        <v>676</v>
      </c>
      <c r="AJ238" s="3">
        <v>18260.448</v>
      </c>
      <c r="AK238" s="3">
        <v>2.6040000000000001</v>
      </c>
      <c r="AL238" s="56">
        <f t="shared" si="8"/>
        <v>18260.448</v>
      </c>
      <c r="AM238" s="56">
        <f t="shared" si="9"/>
        <v>2.6040000000000001</v>
      </c>
    </row>
    <row r="239" spans="35:40">
      <c r="AI239" s="60" t="s">
        <v>678</v>
      </c>
      <c r="AJ239" s="3">
        <v>2858.4479999999999</v>
      </c>
      <c r="AK239" s="3">
        <v>0.48857561344934697</v>
      </c>
      <c r="AL239" s="56">
        <f t="shared" si="8"/>
        <v>2858.4479999999999</v>
      </c>
      <c r="AM239" s="56">
        <f t="shared" si="9"/>
        <v>0.48857561344934697</v>
      </c>
    </row>
    <row r="240" spans="35:40">
      <c r="AI240" s="60" t="s">
        <v>680</v>
      </c>
      <c r="AJ240" s="3">
        <v>3682.6079999999997</v>
      </c>
      <c r="AK240" s="3">
        <v>1.008</v>
      </c>
      <c r="AL240" s="56">
        <f t="shared" si="8"/>
        <v>3682.6079999999997</v>
      </c>
      <c r="AM240" s="56">
        <f t="shared" si="9"/>
        <v>1.008</v>
      </c>
    </row>
    <row r="241" spans="35:39">
      <c r="AI241" s="60" t="s">
        <v>682</v>
      </c>
      <c r="AJ241" s="3">
        <v>43628.255999999994</v>
      </c>
      <c r="AK241" s="3">
        <v>7.4570892802405897</v>
      </c>
      <c r="AL241" s="56">
        <f t="shared" si="8"/>
        <v>43628.255999999994</v>
      </c>
      <c r="AM241" s="56">
        <f t="shared" si="9"/>
        <v>7.4570892802405897</v>
      </c>
    </row>
    <row r="242" spans="35:39">
      <c r="AI242" s="60" t="s">
        <v>684</v>
      </c>
      <c r="AJ242" s="3">
        <v>28822.751999999997</v>
      </c>
      <c r="AK242" s="3">
        <v>4.9264823917378919</v>
      </c>
      <c r="AL242" s="56">
        <f t="shared" si="8"/>
        <v>28822.751999999997</v>
      </c>
      <c r="AM242" s="56">
        <f t="shared" si="9"/>
        <v>4.9264823917378919</v>
      </c>
    </row>
    <row r="243" spans="35:39">
      <c r="AI243" s="60" t="s">
        <v>686</v>
      </c>
      <c r="AJ243" s="3">
        <v>581.80799999999999</v>
      </c>
      <c r="AK243" s="3">
        <v>0.13439999999999999</v>
      </c>
      <c r="AL243" s="56">
        <f t="shared" si="8"/>
        <v>581.80799999999999</v>
      </c>
      <c r="AM243" s="56">
        <f t="shared" si="9"/>
        <v>0.13439999999999999</v>
      </c>
    </row>
    <row r="244" spans="35:39">
      <c r="AI244" s="60" t="s">
        <v>688</v>
      </c>
      <c r="AJ244" s="3">
        <v>1992.6719999999998</v>
      </c>
      <c r="AK244" s="3">
        <v>0.24359999999999998</v>
      </c>
      <c r="AL244" s="56">
        <f t="shared" si="8"/>
        <v>1992.6719999999998</v>
      </c>
      <c r="AM244" s="56">
        <f t="shared" si="9"/>
        <v>0.24359999999999998</v>
      </c>
    </row>
    <row r="245" spans="35:39">
      <c r="AI245" s="60" t="s">
        <v>691</v>
      </c>
      <c r="AJ245" s="3">
        <v>137303.424</v>
      </c>
      <c r="AK245" s="3">
        <v>23.46836626361431</v>
      </c>
      <c r="AL245" s="56">
        <f t="shared" si="8"/>
        <v>137303.424</v>
      </c>
      <c r="AM245" s="56">
        <f t="shared" si="9"/>
        <v>23.46836626361431</v>
      </c>
    </row>
    <row r="246" spans="35:39">
      <c r="AI246" s="60" t="s">
        <v>693</v>
      </c>
      <c r="AJ246" s="3">
        <v>3299.0879999999997</v>
      </c>
      <c r="AK246" s="3">
        <v>0.73919999999999997</v>
      </c>
      <c r="AL246" s="56">
        <f t="shared" si="8"/>
        <v>3299.0879999999997</v>
      </c>
      <c r="AM246" s="56">
        <f t="shared" si="9"/>
        <v>0.73919999999999997</v>
      </c>
    </row>
    <row r="247" spans="35:39">
      <c r="AI247" s="60" t="s">
        <v>695</v>
      </c>
      <c r="AJ247" s="3">
        <v>1136.6879999999999</v>
      </c>
      <c r="AK247" s="3">
        <v>0.19320000000000001</v>
      </c>
      <c r="AL247" s="56">
        <f t="shared" si="8"/>
        <v>1136.6879999999999</v>
      </c>
      <c r="AM247" s="56">
        <f t="shared" si="9"/>
        <v>0.19320000000000001</v>
      </c>
    </row>
    <row r="248" spans="35:39">
      <c r="AI248" s="60" t="s">
        <v>698</v>
      </c>
      <c r="AJ248" s="3">
        <v>14302.031999999999</v>
      </c>
      <c r="AK248" s="3">
        <v>2.4445517490513002</v>
      </c>
      <c r="AL248" s="56">
        <f t="shared" si="8"/>
        <v>14302.031999999999</v>
      </c>
      <c r="AM248" s="56">
        <f t="shared" si="9"/>
        <v>2.4445517490513002</v>
      </c>
    </row>
    <row r="249" spans="35:39">
      <c r="AI249" s="60" t="s">
        <v>700</v>
      </c>
      <c r="AJ249" s="3">
        <v>1215.0239999999999</v>
      </c>
      <c r="AK249" s="3">
        <v>1.764</v>
      </c>
      <c r="AL249" s="56">
        <f t="shared" si="8"/>
        <v>1215.0239999999999</v>
      </c>
      <c r="AM249" s="56">
        <f t="shared" si="9"/>
        <v>1.764</v>
      </c>
    </row>
    <row r="250" spans="35:39">
      <c r="AI250" s="60" t="s">
        <v>702</v>
      </c>
      <c r="AJ250" s="3">
        <v>6108.576</v>
      </c>
      <c r="AK250" s="3">
        <v>1.512</v>
      </c>
      <c r="AL250" s="56">
        <f t="shared" si="8"/>
        <v>6108.576</v>
      </c>
      <c r="AM250" s="56">
        <f t="shared" si="9"/>
        <v>1.512</v>
      </c>
    </row>
    <row r="251" spans="35:39">
      <c r="AI251" s="60" t="s">
        <v>704</v>
      </c>
      <c r="AJ251" s="3">
        <v>12883.008</v>
      </c>
      <c r="AK251" s="3">
        <v>2.2020073608730488</v>
      </c>
      <c r="AL251" s="56">
        <f t="shared" si="8"/>
        <v>12883.008</v>
      </c>
      <c r="AM251" s="56">
        <f t="shared" si="9"/>
        <v>2.2020073608730488</v>
      </c>
    </row>
    <row r="252" spans="35:39">
      <c r="AI252" s="60" t="s">
        <v>706</v>
      </c>
      <c r="AJ252" s="3">
        <v>63725.52</v>
      </c>
      <c r="AK252" s="3">
        <v>15.497999999999999</v>
      </c>
      <c r="AL252" s="56">
        <f t="shared" si="8"/>
        <v>63725.52</v>
      </c>
      <c r="AM252" s="56">
        <f t="shared" si="9"/>
        <v>15.497999999999999</v>
      </c>
    </row>
    <row r="253" spans="35:39">
      <c r="AI253" s="60" t="s">
        <v>709</v>
      </c>
      <c r="AJ253" s="3">
        <v>9861.3599999999988</v>
      </c>
      <c r="AK253" s="3">
        <v>2.7887999999999997</v>
      </c>
      <c r="AL253" s="56">
        <f t="shared" si="8"/>
        <v>9861.3599999999988</v>
      </c>
      <c r="AM253" s="56">
        <f t="shared" si="9"/>
        <v>2.7887999999999997</v>
      </c>
    </row>
    <row r="254" spans="35:39">
      <c r="AI254" s="60" t="s">
        <v>712</v>
      </c>
      <c r="AJ254" s="3">
        <v>5848.2719999999999</v>
      </c>
      <c r="AK254" s="3">
        <v>1.3104</v>
      </c>
      <c r="AL254" s="56">
        <f t="shared" si="8"/>
        <v>5848.2719999999999</v>
      </c>
      <c r="AM254" s="56">
        <f t="shared" si="9"/>
        <v>1.3104</v>
      </c>
    </row>
    <row r="255" spans="35:39">
      <c r="AI255" s="60" t="s">
        <v>715</v>
      </c>
      <c r="AJ255" s="3">
        <v>255.40799999999999</v>
      </c>
      <c r="AK255" s="3">
        <v>0.42</v>
      </c>
      <c r="AL255" s="56">
        <f t="shared" si="8"/>
        <v>255.40799999999999</v>
      </c>
      <c r="AM255" s="56">
        <f t="shared" si="9"/>
        <v>0.42</v>
      </c>
    </row>
    <row r="256" spans="35:39">
      <c r="AI256" s="60" t="s">
        <v>717</v>
      </c>
      <c r="AJ256" s="3">
        <v>4797.2640000000001</v>
      </c>
      <c r="AK256" s="3">
        <v>1.4279999999999999</v>
      </c>
      <c r="AL256" s="56">
        <f t="shared" si="8"/>
        <v>4797.2640000000001</v>
      </c>
      <c r="AM256" s="56">
        <f t="shared" si="9"/>
        <v>1.4279999999999999</v>
      </c>
    </row>
    <row r="257" spans="35:39">
      <c r="AI257" s="60" t="s">
        <v>1775</v>
      </c>
      <c r="AJ257" s="3">
        <v>0</v>
      </c>
      <c r="AK257" s="3">
        <v>0</v>
      </c>
      <c r="AL257" s="56">
        <f t="shared" si="8"/>
        <v>0</v>
      </c>
      <c r="AM257" s="56">
        <f t="shared" si="9"/>
        <v>0</v>
      </c>
    </row>
    <row r="258" spans="35:39">
      <c r="AI258" s="60" t="s">
        <v>719</v>
      </c>
      <c r="AJ258" s="3">
        <v>3602.64</v>
      </c>
      <c r="AK258" s="3">
        <v>0.94919999999999982</v>
      </c>
      <c r="AL258" s="56">
        <f t="shared" si="8"/>
        <v>3602.64</v>
      </c>
      <c r="AM258" s="56">
        <f t="shared" si="9"/>
        <v>0.94919999999999982</v>
      </c>
    </row>
    <row r="259" spans="35:39">
      <c r="AI259" s="60" t="s">
        <v>722</v>
      </c>
      <c r="AJ259" s="3">
        <v>26663.615999999998</v>
      </c>
      <c r="AK259" s="3">
        <v>4.5574355538312483</v>
      </c>
      <c r="AL259" s="56">
        <f t="shared" si="8"/>
        <v>26663.615999999998</v>
      </c>
      <c r="AM259" s="56">
        <f t="shared" si="9"/>
        <v>4.5574355538312483</v>
      </c>
    </row>
    <row r="260" spans="35:39">
      <c r="AI260" s="60" t="s">
        <v>724</v>
      </c>
      <c r="AJ260" s="3">
        <v>4798.08</v>
      </c>
      <c r="AK260" s="3">
        <v>1.0751999999999999</v>
      </c>
      <c r="AL260" s="56">
        <f t="shared" si="8"/>
        <v>4798.08</v>
      </c>
      <c r="AM260" s="56">
        <f t="shared" si="9"/>
        <v>1.0751999999999999</v>
      </c>
    </row>
    <row r="261" spans="35:39">
      <c r="AI261" s="60" t="s">
        <v>726</v>
      </c>
      <c r="AJ261" s="3">
        <v>22132.367999999999</v>
      </c>
      <c r="AK261" s="3">
        <v>5.8127999999999993</v>
      </c>
      <c r="AL261" s="56">
        <f t="shared" si="8"/>
        <v>22132.367999999999</v>
      </c>
      <c r="AM261" s="56">
        <f t="shared" si="9"/>
        <v>5.8127999999999993</v>
      </c>
    </row>
    <row r="262" spans="35:39">
      <c r="AI262" s="60" t="s">
        <v>729</v>
      </c>
      <c r="AJ262" s="3">
        <v>18368.975999999999</v>
      </c>
      <c r="AK262" s="3">
        <v>4.1160000000000005</v>
      </c>
      <c r="AL262" s="56">
        <f t="shared" si="8"/>
        <v>18368.975999999999</v>
      </c>
      <c r="AM262" s="56">
        <f t="shared" si="9"/>
        <v>4.1160000000000005</v>
      </c>
    </row>
    <row r="263" spans="35:39">
      <c r="AI263" s="60" t="s">
        <v>731</v>
      </c>
      <c r="AJ263" s="3">
        <v>45922.847999999998</v>
      </c>
      <c r="AK263" s="3">
        <v>11.76</v>
      </c>
      <c r="AL263" s="56">
        <f t="shared" si="8"/>
        <v>45922.847999999998</v>
      </c>
      <c r="AM263" s="56">
        <f t="shared" si="9"/>
        <v>11.76</v>
      </c>
    </row>
    <row r="264" spans="35:39">
      <c r="AI264" s="60" t="s">
        <v>733</v>
      </c>
      <c r="AJ264" s="3">
        <v>2811.9359999999997</v>
      </c>
      <c r="AK264" s="3">
        <v>0.63</v>
      </c>
      <c r="AL264" s="56">
        <f t="shared" si="8"/>
        <v>2811.9359999999997</v>
      </c>
      <c r="AM264" s="56">
        <f t="shared" si="9"/>
        <v>0.63</v>
      </c>
    </row>
    <row r="265" spans="35:39">
      <c r="AI265" s="60" t="s">
        <v>1776</v>
      </c>
      <c r="AJ265" s="3">
        <v>10224.48</v>
      </c>
      <c r="AK265" s="3">
        <v>1.6491663510850729</v>
      </c>
      <c r="AL265" s="56">
        <f t="shared" si="8"/>
        <v>10224.48</v>
      </c>
      <c r="AM265" s="56">
        <f t="shared" si="9"/>
        <v>1.6491663510850729</v>
      </c>
    </row>
    <row r="266" spans="35:39">
      <c r="AI266" s="60" t="s">
        <v>735</v>
      </c>
      <c r="AJ266" s="3">
        <v>10180.415999999999</v>
      </c>
      <c r="AK266" s="3">
        <v>2.3351999999999999</v>
      </c>
      <c r="AL266" s="56">
        <f t="shared" si="8"/>
        <v>10180.415999999999</v>
      </c>
      <c r="AM266" s="56">
        <f t="shared" si="9"/>
        <v>2.3351999999999999</v>
      </c>
    </row>
    <row r="267" spans="35:39">
      <c r="AI267" s="60" t="s">
        <v>738</v>
      </c>
      <c r="AJ267" s="3">
        <v>8681.4239999999991</v>
      </c>
      <c r="AK267" s="3">
        <v>2.0411999999999999</v>
      </c>
      <c r="AL267" s="56">
        <f t="shared" si="8"/>
        <v>8681.4239999999991</v>
      </c>
      <c r="AM267" s="56">
        <f t="shared" si="9"/>
        <v>2.0411999999999999</v>
      </c>
    </row>
    <row r="268" spans="35:39">
      <c r="AI268" s="60" t="s">
        <v>741</v>
      </c>
      <c r="AJ268" s="3">
        <v>2137.1039999999998</v>
      </c>
      <c r="AK268" s="3">
        <v>0.47879999999999995</v>
      </c>
      <c r="AL268" s="56">
        <f t="shared" ref="AL268:AL331" si="10">IF(AK268=0,0,AJ268)</f>
        <v>2137.1039999999998</v>
      </c>
      <c r="AM268" s="56">
        <f t="shared" ref="AM268:AM331" si="11">IF(AK268=0,0,AK268)</f>
        <v>0.47879999999999995</v>
      </c>
    </row>
    <row r="269" spans="35:39">
      <c r="AI269" s="60" t="s">
        <v>744</v>
      </c>
      <c r="AJ269" s="3">
        <v>10549.248</v>
      </c>
      <c r="AK269" s="3">
        <v>2.8812000000000002</v>
      </c>
      <c r="AL269" s="56">
        <f t="shared" si="10"/>
        <v>10549.248</v>
      </c>
      <c r="AM269" s="56">
        <f t="shared" si="11"/>
        <v>2.8812000000000002</v>
      </c>
    </row>
    <row r="270" spans="35:39">
      <c r="AI270" s="60" t="s">
        <v>747</v>
      </c>
      <c r="AJ270" s="3">
        <v>841550.59199999995</v>
      </c>
      <c r="AK270" s="3">
        <v>88.75439999999999</v>
      </c>
      <c r="AL270" s="56">
        <f t="shared" si="10"/>
        <v>841550.59199999995</v>
      </c>
      <c r="AM270" s="56">
        <f t="shared" si="11"/>
        <v>88.75439999999999</v>
      </c>
    </row>
    <row r="271" spans="35:39">
      <c r="AI271" s="60" t="s">
        <v>750</v>
      </c>
      <c r="AJ271" s="3">
        <v>90066.815999999992</v>
      </c>
      <c r="AK271" s="3">
        <v>15.394525238391413</v>
      </c>
      <c r="AL271" s="56">
        <f t="shared" si="10"/>
        <v>90066.815999999992</v>
      </c>
      <c r="AM271" s="56">
        <f t="shared" si="11"/>
        <v>15.394525238391413</v>
      </c>
    </row>
    <row r="272" spans="35:39">
      <c r="AI272" s="60" t="s">
        <v>752</v>
      </c>
      <c r="AJ272" s="3">
        <v>6747.5039999999999</v>
      </c>
      <c r="AK272" s="3">
        <v>1.512</v>
      </c>
      <c r="AL272" s="56">
        <f t="shared" si="10"/>
        <v>6747.5039999999999</v>
      </c>
      <c r="AM272" s="56">
        <f t="shared" si="11"/>
        <v>1.512</v>
      </c>
    </row>
    <row r="273" spans="35:39">
      <c r="AI273" s="60" t="s">
        <v>754</v>
      </c>
      <c r="AJ273" s="3">
        <v>46228.847999999998</v>
      </c>
      <c r="AK273" s="3">
        <v>7.9799999999999995</v>
      </c>
      <c r="AL273" s="56">
        <f t="shared" si="10"/>
        <v>46228.847999999998</v>
      </c>
      <c r="AM273" s="56">
        <f t="shared" si="11"/>
        <v>7.9799999999999995</v>
      </c>
    </row>
    <row r="274" spans="35:39">
      <c r="AI274" s="60" t="s">
        <v>756</v>
      </c>
      <c r="AJ274" s="3">
        <v>3693.2159999999999</v>
      </c>
      <c r="AK274" s="3">
        <v>1.26</v>
      </c>
      <c r="AL274" s="56">
        <f t="shared" si="10"/>
        <v>3693.2159999999999</v>
      </c>
      <c r="AM274" s="56">
        <f t="shared" si="11"/>
        <v>1.26</v>
      </c>
    </row>
    <row r="275" spans="35:39">
      <c r="AI275" s="60" t="s">
        <v>1777</v>
      </c>
      <c r="AJ275" s="3">
        <v>14851.199999999999</v>
      </c>
      <c r="AK275" s="3">
        <v>3.4439999999999995</v>
      </c>
      <c r="AL275" s="56">
        <f t="shared" si="10"/>
        <v>14851.199999999999</v>
      </c>
      <c r="AM275" s="56">
        <f t="shared" si="11"/>
        <v>3.4439999999999995</v>
      </c>
    </row>
    <row r="276" spans="35:39">
      <c r="AI276" s="60" t="s">
        <v>758</v>
      </c>
      <c r="AJ276" s="3">
        <v>52481.856</v>
      </c>
      <c r="AK276" s="3">
        <v>11.76</v>
      </c>
      <c r="AL276" s="56">
        <f t="shared" si="10"/>
        <v>52481.856</v>
      </c>
      <c r="AM276" s="56">
        <f t="shared" si="11"/>
        <v>11.76</v>
      </c>
    </row>
    <row r="277" spans="35:39">
      <c r="AI277" s="60" t="s">
        <v>760</v>
      </c>
      <c r="AJ277" s="3">
        <v>9558.6239999999998</v>
      </c>
      <c r="AK277" s="3">
        <v>0.33600000000000002</v>
      </c>
      <c r="AL277" s="56">
        <f t="shared" si="10"/>
        <v>9558.6239999999998</v>
      </c>
      <c r="AM277" s="56">
        <f t="shared" si="11"/>
        <v>0.33600000000000002</v>
      </c>
    </row>
    <row r="278" spans="35:39">
      <c r="AI278" s="60" t="s">
        <v>762</v>
      </c>
      <c r="AJ278" s="3">
        <v>4887.0239999999994</v>
      </c>
      <c r="AK278" s="3">
        <v>0.83530669396178681</v>
      </c>
      <c r="AL278" s="56">
        <f t="shared" si="10"/>
        <v>4887.0239999999994</v>
      </c>
      <c r="AM278" s="56">
        <f t="shared" si="11"/>
        <v>0.83530669396178681</v>
      </c>
    </row>
    <row r="279" spans="35:39">
      <c r="AI279" s="60" t="s">
        <v>764</v>
      </c>
      <c r="AJ279" s="3">
        <v>32186.303999999996</v>
      </c>
      <c r="AK279" s="3">
        <v>8.7948000000000004</v>
      </c>
      <c r="AL279" s="56">
        <f t="shared" si="10"/>
        <v>32186.303999999996</v>
      </c>
      <c r="AM279" s="56">
        <f t="shared" si="11"/>
        <v>8.7948000000000004</v>
      </c>
    </row>
    <row r="280" spans="35:39">
      <c r="AI280" s="60" t="s">
        <v>767</v>
      </c>
      <c r="AJ280" s="3">
        <v>40015.824000000001</v>
      </c>
      <c r="AK280" s="3">
        <v>10.9368</v>
      </c>
      <c r="AL280" s="56">
        <f t="shared" si="10"/>
        <v>40015.824000000001</v>
      </c>
      <c r="AM280" s="56">
        <f t="shared" si="11"/>
        <v>10.9368</v>
      </c>
    </row>
    <row r="281" spans="35:39">
      <c r="AI281" s="60" t="s">
        <v>769</v>
      </c>
      <c r="AJ281" s="3">
        <v>2696.0639999999999</v>
      </c>
      <c r="AK281" s="3">
        <v>0.57959999999999989</v>
      </c>
      <c r="AL281" s="56">
        <f t="shared" si="10"/>
        <v>2696.0639999999999</v>
      </c>
      <c r="AM281" s="56">
        <f t="shared" si="11"/>
        <v>0.57959999999999989</v>
      </c>
    </row>
    <row r="282" spans="35:39">
      <c r="AI282" s="60" t="s">
        <v>772</v>
      </c>
      <c r="AJ282" s="3">
        <v>12657.791999999999</v>
      </c>
      <c r="AK282" s="3">
        <v>3.948</v>
      </c>
      <c r="AL282" s="56">
        <f t="shared" si="10"/>
        <v>12657.791999999999</v>
      </c>
      <c r="AM282" s="56">
        <f t="shared" si="11"/>
        <v>3.948</v>
      </c>
    </row>
    <row r="283" spans="35:39">
      <c r="AI283" s="60" t="s">
        <v>774</v>
      </c>
      <c r="AJ283" s="3">
        <v>5023.2959999999994</v>
      </c>
      <c r="AK283" s="3">
        <v>1.1255999999999999</v>
      </c>
      <c r="AL283" s="56">
        <f t="shared" si="10"/>
        <v>5023.2959999999994</v>
      </c>
      <c r="AM283" s="56">
        <f t="shared" si="11"/>
        <v>1.1255999999999999</v>
      </c>
    </row>
    <row r="284" spans="35:39">
      <c r="AI284" s="60" t="s">
        <v>776</v>
      </c>
      <c r="AJ284" s="3">
        <v>2155.8719999999998</v>
      </c>
      <c r="AK284" s="3">
        <v>0.67200000000000004</v>
      </c>
      <c r="AL284" s="56">
        <f t="shared" si="10"/>
        <v>2155.8719999999998</v>
      </c>
      <c r="AM284" s="56">
        <f t="shared" si="11"/>
        <v>0.67200000000000004</v>
      </c>
    </row>
    <row r="285" spans="35:39">
      <c r="AI285" s="60" t="s">
        <v>778</v>
      </c>
      <c r="AJ285" s="3">
        <v>423663.12</v>
      </c>
      <c r="AK285" s="3">
        <v>49.408799999999999</v>
      </c>
      <c r="AL285" s="56">
        <f t="shared" si="10"/>
        <v>423663.12</v>
      </c>
      <c r="AM285" s="56">
        <f t="shared" si="11"/>
        <v>49.408799999999999</v>
      </c>
    </row>
    <row r="286" spans="35:39">
      <c r="AI286" s="60" t="s">
        <v>781</v>
      </c>
      <c r="AJ286" s="3">
        <v>22991.615999999998</v>
      </c>
      <c r="AK286" s="3">
        <v>5.1827999999999994</v>
      </c>
      <c r="AL286" s="56">
        <f t="shared" si="10"/>
        <v>22991.615999999998</v>
      </c>
      <c r="AM286" s="56">
        <f t="shared" si="11"/>
        <v>5.1827999999999994</v>
      </c>
    </row>
    <row r="287" spans="35:39">
      <c r="AI287" s="60" t="s">
        <v>784</v>
      </c>
      <c r="AJ287" s="3">
        <v>130155.264</v>
      </c>
      <c r="AK287" s="3">
        <v>29.1648</v>
      </c>
      <c r="AL287" s="56">
        <f t="shared" si="10"/>
        <v>130155.264</v>
      </c>
      <c r="AM287" s="56">
        <f t="shared" si="11"/>
        <v>29.1648</v>
      </c>
    </row>
    <row r="288" spans="35:39">
      <c r="AI288" s="60" t="s">
        <v>787</v>
      </c>
      <c r="AJ288" s="3">
        <v>20166.624</v>
      </c>
      <c r="AK288" s="3">
        <v>4.1160000000000005</v>
      </c>
      <c r="AL288" s="56">
        <f t="shared" si="10"/>
        <v>20166.624</v>
      </c>
      <c r="AM288" s="56">
        <f t="shared" si="11"/>
        <v>4.1160000000000005</v>
      </c>
    </row>
    <row r="289" spans="35:39">
      <c r="AI289" s="60" t="s">
        <v>789</v>
      </c>
      <c r="AJ289" s="3">
        <v>57208.943999999996</v>
      </c>
      <c r="AK289" s="3">
        <v>16.119600000000002</v>
      </c>
      <c r="AL289" s="56">
        <f t="shared" si="10"/>
        <v>57208.943999999996</v>
      </c>
      <c r="AM289" s="56">
        <f t="shared" si="11"/>
        <v>16.119600000000002</v>
      </c>
    </row>
    <row r="290" spans="35:39">
      <c r="AI290" s="60" t="s">
        <v>792</v>
      </c>
      <c r="AJ290" s="3">
        <v>2532.864</v>
      </c>
      <c r="AK290" s="3">
        <v>0.4329256934475515</v>
      </c>
      <c r="AL290" s="56">
        <f t="shared" si="10"/>
        <v>2532.864</v>
      </c>
      <c r="AM290" s="56">
        <f t="shared" si="11"/>
        <v>0.4329256934475515</v>
      </c>
    </row>
    <row r="291" spans="35:39">
      <c r="AI291" s="60" t="s">
        <v>794</v>
      </c>
      <c r="AJ291" s="3">
        <v>3242.7839999999997</v>
      </c>
      <c r="AK291" s="3">
        <v>1.008</v>
      </c>
      <c r="AL291" s="56">
        <f t="shared" si="10"/>
        <v>3242.7839999999997</v>
      </c>
      <c r="AM291" s="56">
        <f t="shared" si="11"/>
        <v>1.008</v>
      </c>
    </row>
    <row r="292" spans="35:39">
      <c r="AI292" s="60" t="s">
        <v>796</v>
      </c>
      <c r="AJ292" s="3">
        <v>69512.59199999999</v>
      </c>
      <c r="AK292" s="3">
        <v>9.1560000000000006</v>
      </c>
      <c r="AL292" s="56">
        <f t="shared" si="10"/>
        <v>69512.59199999999</v>
      </c>
      <c r="AM292" s="56">
        <f t="shared" si="11"/>
        <v>9.1560000000000006</v>
      </c>
    </row>
    <row r="293" spans="35:39">
      <c r="AI293" s="60" t="s">
        <v>798</v>
      </c>
      <c r="AJ293" s="3">
        <v>6628.3679999999995</v>
      </c>
      <c r="AK293" s="3">
        <v>1.4867999999999999</v>
      </c>
      <c r="AL293" s="56">
        <f t="shared" si="10"/>
        <v>6628.3679999999995</v>
      </c>
      <c r="AM293" s="56">
        <f t="shared" si="11"/>
        <v>1.4867999999999999</v>
      </c>
    </row>
    <row r="294" spans="35:39">
      <c r="AI294" s="60" t="s">
        <v>801</v>
      </c>
      <c r="AJ294" s="3">
        <v>32088.383999999998</v>
      </c>
      <c r="AK294" s="3">
        <v>7.1904000000000003</v>
      </c>
      <c r="AL294" s="56">
        <f t="shared" si="10"/>
        <v>32088.383999999998</v>
      </c>
      <c r="AM294" s="56">
        <f t="shared" si="11"/>
        <v>7.1904000000000003</v>
      </c>
    </row>
    <row r="295" spans="35:39">
      <c r="AI295" s="60" t="s">
        <v>803</v>
      </c>
      <c r="AJ295" s="3">
        <v>3008.5919999999996</v>
      </c>
      <c r="AK295" s="3">
        <v>0.85680000000000001</v>
      </c>
      <c r="AL295" s="56">
        <f t="shared" si="10"/>
        <v>3008.5919999999996</v>
      </c>
      <c r="AM295" s="56">
        <f t="shared" si="11"/>
        <v>0.85680000000000001</v>
      </c>
    </row>
    <row r="296" spans="35:39">
      <c r="AI296" s="60" t="s">
        <v>806</v>
      </c>
      <c r="AJ296" s="3">
        <v>28495.535999999996</v>
      </c>
      <c r="AK296" s="3">
        <v>5.9387999999999996</v>
      </c>
      <c r="AL296" s="56">
        <f t="shared" si="10"/>
        <v>28495.535999999996</v>
      </c>
      <c r="AM296" s="56">
        <f t="shared" si="11"/>
        <v>5.9387999999999996</v>
      </c>
    </row>
    <row r="297" spans="35:39">
      <c r="AI297" s="60" t="s">
        <v>809</v>
      </c>
      <c r="AJ297" s="3">
        <v>202502.63999999998</v>
      </c>
      <c r="AK297" s="3">
        <v>32.902799999999999</v>
      </c>
      <c r="AL297" s="56">
        <f t="shared" si="10"/>
        <v>202502.63999999998</v>
      </c>
      <c r="AM297" s="56">
        <f t="shared" si="11"/>
        <v>32.902799999999999</v>
      </c>
    </row>
    <row r="298" spans="35:39">
      <c r="AI298" s="60" t="s">
        <v>812</v>
      </c>
      <c r="AJ298" s="3">
        <v>3749.52</v>
      </c>
      <c r="AK298" s="3">
        <v>0.64088065766478708</v>
      </c>
      <c r="AL298" s="56">
        <f t="shared" si="10"/>
        <v>3749.52</v>
      </c>
      <c r="AM298" s="56">
        <f t="shared" si="11"/>
        <v>0.64088065766478708</v>
      </c>
    </row>
    <row r="299" spans="35:39">
      <c r="AI299" s="60" t="s">
        <v>814</v>
      </c>
      <c r="AJ299" s="3">
        <v>11772.431999999999</v>
      </c>
      <c r="AK299" s="3">
        <v>2.0121839495386036</v>
      </c>
      <c r="AL299" s="56">
        <f t="shared" si="10"/>
        <v>11772.431999999999</v>
      </c>
      <c r="AM299" s="56">
        <f t="shared" si="11"/>
        <v>2.0121839495386036</v>
      </c>
    </row>
    <row r="300" spans="35:39">
      <c r="AI300" s="60" t="s">
        <v>816</v>
      </c>
      <c r="AJ300" s="3">
        <v>8904.1919999999991</v>
      </c>
      <c r="AK300" s="3">
        <v>1.5219346542846917</v>
      </c>
      <c r="AL300" s="56">
        <f t="shared" si="10"/>
        <v>8904.1919999999991</v>
      </c>
      <c r="AM300" s="56">
        <f t="shared" si="11"/>
        <v>1.5219346542846917</v>
      </c>
    </row>
    <row r="301" spans="35:39">
      <c r="AI301" s="60" t="s">
        <v>818</v>
      </c>
      <c r="AJ301" s="3">
        <v>0</v>
      </c>
      <c r="AK301" s="3">
        <v>0</v>
      </c>
      <c r="AL301" s="56">
        <f t="shared" si="10"/>
        <v>0</v>
      </c>
      <c r="AM301" s="56">
        <f t="shared" si="11"/>
        <v>0</v>
      </c>
    </row>
    <row r="302" spans="35:39">
      <c r="AI302" s="60" t="s">
        <v>819</v>
      </c>
      <c r="AJ302" s="3">
        <v>10196.735999999999</v>
      </c>
      <c r="AK302" s="3">
        <v>2.2848000000000002</v>
      </c>
      <c r="AL302" s="56">
        <f t="shared" si="10"/>
        <v>10196.735999999999</v>
      </c>
      <c r="AM302" s="56">
        <f t="shared" si="11"/>
        <v>2.2848000000000002</v>
      </c>
    </row>
    <row r="303" spans="35:39">
      <c r="AI303" s="60" t="s">
        <v>821</v>
      </c>
      <c r="AJ303" s="3">
        <v>7670.4</v>
      </c>
      <c r="AK303" s="3">
        <v>1.5791999999999999</v>
      </c>
      <c r="AL303" s="56">
        <f t="shared" si="10"/>
        <v>7670.4</v>
      </c>
      <c r="AM303" s="56">
        <f t="shared" si="11"/>
        <v>1.5791999999999999</v>
      </c>
    </row>
    <row r="304" spans="35:39">
      <c r="AI304" s="60" t="s">
        <v>824</v>
      </c>
      <c r="AJ304" s="3">
        <v>77249.087999999989</v>
      </c>
      <c r="AK304" s="3">
        <v>13.203675756215466</v>
      </c>
      <c r="AL304" s="56">
        <f t="shared" si="10"/>
        <v>77249.087999999989</v>
      </c>
      <c r="AM304" s="56">
        <f t="shared" si="11"/>
        <v>13.203675756215466</v>
      </c>
    </row>
    <row r="305" spans="35:39">
      <c r="AI305" s="60" t="s">
        <v>826</v>
      </c>
      <c r="AJ305" s="3">
        <v>77249.087999999989</v>
      </c>
      <c r="AK305" s="3">
        <v>13.203675756215466</v>
      </c>
      <c r="AL305" s="56">
        <f t="shared" si="10"/>
        <v>77249.087999999989</v>
      </c>
      <c r="AM305" s="56">
        <f t="shared" si="11"/>
        <v>13.203675756215466</v>
      </c>
    </row>
    <row r="306" spans="35:39">
      <c r="AI306" s="60" t="s">
        <v>827</v>
      </c>
      <c r="AJ306" s="3">
        <v>77249.087999999989</v>
      </c>
      <c r="AK306" s="3">
        <v>13.203675756215466</v>
      </c>
      <c r="AL306" s="56">
        <f t="shared" si="10"/>
        <v>77249.087999999989</v>
      </c>
      <c r="AM306" s="56">
        <f t="shared" si="11"/>
        <v>13.203675756215466</v>
      </c>
    </row>
    <row r="307" spans="35:39">
      <c r="AI307" s="60" t="s">
        <v>828</v>
      </c>
      <c r="AJ307" s="3">
        <v>138055.77599999998</v>
      </c>
      <c r="AK307" s="3">
        <v>12.012</v>
      </c>
      <c r="AL307" s="56">
        <f t="shared" si="10"/>
        <v>138055.77599999998</v>
      </c>
      <c r="AM307" s="56">
        <f t="shared" si="11"/>
        <v>12.012</v>
      </c>
    </row>
    <row r="308" spans="35:39">
      <c r="AI308" s="60" t="s">
        <v>831</v>
      </c>
      <c r="AJ308" s="3">
        <v>41636.399999999994</v>
      </c>
      <c r="AK308" s="3">
        <v>9.5676000000000005</v>
      </c>
      <c r="AL308" s="56">
        <f t="shared" si="10"/>
        <v>41636.399999999994</v>
      </c>
      <c r="AM308" s="56">
        <f t="shared" si="11"/>
        <v>9.5676000000000005</v>
      </c>
    </row>
    <row r="309" spans="35:39">
      <c r="AI309" s="60" t="s">
        <v>834</v>
      </c>
      <c r="AJ309" s="3">
        <v>5123.6639999999998</v>
      </c>
      <c r="AK309" s="3">
        <v>0.16800000000000001</v>
      </c>
      <c r="AL309" s="56">
        <f t="shared" si="10"/>
        <v>5123.6639999999998</v>
      </c>
      <c r="AM309" s="56">
        <f t="shared" si="11"/>
        <v>0.16800000000000001</v>
      </c>
    </row>
    <row r="310" spans="35:39">
      <c r="AI310" s="60" t="s">
        <v>836</v>
      </c>
      <c r="AJ310" s="3">
        <v>5274.6239999999998</v>
      </c>
      <c r="AK310" s="3">
        <v>0.252</v>
      </c>
      <c r="AL310" s="56">
        <f t="shared" si="10"/>
        <v>5274.6239999999998</v>
      </c>
      <c r="AM310" s="56">
        <f t="shared" si="11"/>
        <v>0.252</v>
      </c>
    </row>
    <row r="311" spans="35:39">
      <c r="AI311" s="60" t="s">
        <v>838</v>
      </c>
      <c r="AJ311" s="3">
        <v>10564.751999999999</v>
      </c>
      <c r="AK311" s="3">
        <v>2.3687999999999998</v>
      </c>
      <c r="AL311" s="56">
        <f t="shared" si="10"/>
        <v>10564.751999999999</v>
      </c>
      <c r="AM311" s="56">
        <f t="shared" si="11"/>
        <v>2.3687999999999998</v>
      </c>
    </row>
    <row r="312" spans="35:39">
      <c r="AI312" s="60" t="s">
        <v>840</v>
      </c>
      <c r="AJ312" s="3">
        <v>1349.664</v>
      </c>
      <c r="AK312" s="3">
        <v>0.3024</v>
      </c>
      <c r="AL312" s="56">
        <f t="shared" si="10"/>
        <v>1349.664</v>
      </c>
      <c r="AM312" s="56">
        <f t="shared" si="11"/>
        <v>0.3024</v>
      </c>
    </row>
    <row r="313" spans="35:39">
      <c r="AI313" s="60" t="s">
        <v>843</v>
      </c>
      <c r="AJ313" s="3">
        <v>96893.471999999994</v>
      </c>
      <c r="AK313" s="3">
        <v>16.8</v>
      </c>
      <c r="AL313" s="56">
        <f t="shared" si="10"/>
        <v>96893.471999999994</v>
      </c>
      <c r="AM313" s="56">
        <f t="shared" si="11"/>
        <v>16.8</v>
      </c>
    </row>
    <row r="314" spans="35:39">
      <c r="AI314" s="60" t="s">
        <v>846</v>
      </c>
      <c r="AJ314" s="3">
        <v>133392.33599999998</v>
      </c>
      <c r="AK314" s="3">
        <v>28.475999999999999</v>
      </c>
      <c r="AL314" s="56">
        <f t="shared" si="10"/>
        <v>133392.33599999998</v>
      </c>
      <c r="AM314" s="56">
        <f t="shared" si="11"/>
        <v>28.475999999999999</v>
      </c>
    </row>
    <row r="315" spans="35:39">
      <c r="AI315" s="60" t="s">
        <v>849</v>
      </c>
      <c r="AJ315" s="3">
        <v>677.28</v>
      </c>
      <c r="AK315" s="3">
        <v>0.92400000000000004</v>
      </c>
      <c r="AL315" s="56">
        <f t="shared" si="10"/>
        <v>677.28</v>
      </c>
      <c r="AM315" s="56">
        <f t="shared" si="11"/>
        <v>0.92400000000000004</v>
      </c>
    </row>
    <row r="316" spans="35:39">
      <c r="AI316" s="60" t="s">
        <v>851</v>
      </c>
      <c r="AJ316" s="3">
        <v>108306.86399999999</v>
      </c>
      <c r="AK316" s="3">
        <v>17.22</v>
      </c>
      <c r="AL316" s="56">
        <f t="shared" si="10"/>
        <v>108306.86399999999</v>
      </c>
      <c r="AM316" s="56">
        <f t="shared" si="11"/>
        <v>17.22</v>
      </c>
    </row>
    <row r="317" spans="35:39">
      <c r="AI317" s="60" t="s">
        <v>853</v>
      </c>
      <c r="AJ317" s="3">
        <v>2936.7839999999997</v>
      </c>
      <c r="AK317" s="3">
        <v>4.452</v>
      </c>
      <c r="AL317" s="56">
        <f t="shared" si="10"/>
        <v>2936.7839999999997</v>
      </c>
      <c r="AM317" s="56">
        <f t="shared" si="11"/>
        <v>4.452</v>
      </c>
    </row>
    <row r="318" spans="35:39">
      <c r="AI318" s="60" t="s">
        <v>855</v>
      </c>
      <c r="AJ318" s="3">
        <v>3859.68</v>
      </c>
      <c r="AK318" s="3">
        <v>0.42</v>
      </c>
      <c r="AL318" s="56">
        <f t="shared" si="10"/>
        <v>3859.68</v>
      </c>
      <c r="AM318" s="56">
        <f t="shared" si="11"/>
        <v>0.42</v>
      </c>
    </row>
    <row r="319" spans="35:39">
      <c r="AI319" s="60" t="s">
        <v>1778</v>
      </c>
      <c r="AJ319" s="3">
        <v>889.43999999999994</v>
      </c>
      <c r="AK319" s="3">
        <v>1.5287999999999999</v>
      </c>
      <c r="AL319" s="56">
        <f t="shared" si="10"/>
        <v>889.43999999999994</v>
      </c>
      <c r="AM319" s="56">
        <f t="shared" si="11"/>
        <v>1.5287999999999999</v>
      </c>
    </row>
    <row r="320" spans="35:39">
      <c r="AI320" s="60" t="s">
        <v>857</v>
      </c>
      <c r="AJ320" s="3">
        <v>50566.703999999998</v>
      </c>
      <c r="AK320" s="3">
        <v>10.416</v>
      </c>
      <c r="AL320" s="56">
        <f t="shared" si="10"/>
        <v>50566.703999999998</v>
      </c>
      <c r="AM320" s="56">
        <f t="shared" si="11"/>
        <v>10.416</v>
      </c>
    </row>
    <row r="321" spans="35:39">
      <c r="AI321" s="60" t="s">
        <v>859</v>
      </c>
      <c r="AJ321" s="3">
        <v>7446.8159999999998</v>
      </c>
      <c r="AK321" s="3">
        <v>1.6716</v>
      </c>
      <c r="AL321" s="56">
        <f t="shared" si="10"/>
        <v>7446.8159999999998</v>
      </c>
      <c r="AM321" s="56">
        <f t="shared" si="11"/>
        <v>1.6716</v>
      </c>
    </row>
    <row r="322" spans="35:39">
      <c r="AI322" s="60" t="s">
        <v>861</v>
      </c>
      <c r="AJ322" s="3">
        <v>14628.431999999999</v>
      </c>
      <c r="AK322" s="3">
        <v>3.8303999999999996</v>
      </c>
      <c r="AL322" s="56">
        <f t="shared" si="10"/>
        <v>14628.431999999999</v>
      </c>
      <c r="AM322" s="56">
        <f t="shared" si="11"/>
        <v>3.8303999999999996</v>
      </c>
    </row>
    <row r="323" spans="35:39">
      <c r="AI323" s="60" t="s">
        <v>864</v>
      </c>
      <c r="AJ323" s="3">
        <v>3269.712</v>
      </c>
      <c r="AK323" s="3">
        <v>1.008</v>
      </c>
      <c r="AL323" s="56">
        <f t="shared" si="10"/>
        <v>3269.712</v>
      </c>
      <c r="AM323" s="56">
        <f t="shared" si="11"/>
        <v>1.008</v>
      </c>
    </row>
    <row r="324" spans="35:39">
      <c r="AI324" s="60" t="s">
        <v>866</v>
      </c>
      <c r="AJ324" s="3">
        <v>12097.199999999999</v>
      </c>
      <c r="AK324" s="3">
        <v>1.0835999999999999</v>
      </c>
      <c r="AL324" s="56">
        <f t="shared" si="10"/>
        <v>12097.199999999999</v>
      </c>
      <c r="AM324" s="56">
        <f t="shared" si="11"/>
        <v>1.0835999999999999</v>
      </c>
    </row>
    <row r="325" spans="35:39">
      <c r="AI325" s="60" t="s">
        <v>869</v>
      </c>
      <c r="AJ325" s="3">
        <v>66650.063999999998</v>
      </c>
      <c r="AK325" s="3">
        <v>11.392054676257269</v>
      </c>
      <c r="AL325" s="56">
        <f t="shared" si="10"/>
        <v>66650.063999999998</v>
      </c>
      <c r="AM325" s="56">
        <f t="shared" si="11"/>
        <v>11.392054676257269</v>
      </c>
    </row>
    <row r="326" spans="35:39">
      <c r="AI326" s="60" t="s">
        <v>871</v>
      </c>
      <c r="AJ326" s="3">
        <v>45.36</v>
      </c>
      <c r="AK326" s="3">
        <v>7.3439999999999991E-2</v>
      </c>
      <c r="AL326" s="56">
        <f t="shared" si="10"/>
        <v>45.36</v>
      </c>
      <c r="AM326" s="56">
        <f t="shared" si="11"/>
        <v>7.3439999999999991E-2</v>
      </c>
    </row>
    <row r="327" spans="35:39">
      <c r="AI327" s="60" t="s">
        <v>874</v>
      </c>
      <c r="AJ327" s="3">
        <v>54179.951999999997</v>
      </c>
      <c r="AK327" s="3">
        <v>12.1296</v>
      </c>
      <c r="AL327" s="56">
        <f t="shared" si="10"/>
        <v>54179.951999999997</v>
      </c>
      <c r="AM327" s="56">
        <f t="shared" si="11"/>
        <v>12.1296</v>
      </c>
    </row>
    <row r="328" spans="35:39">
      <c r="AI328" s="60" t="s">
        <v>1779</v>
      </c>
      <c r="AJ328" s="3">
        <v>5679.36</v>
      </c>
      <c r="AK328" s="3">
        <v>1.3691999999999998</v>
      </c>
      <c r="AL328" s="56">
        <f t="shared" si="10"/>
        <v>5679.36</v>
      </c>
      <c r="AM328" s="56">
        <f t="shared" si="11"/>
        <v>1.3691999999999998</v>
      </c>
    </row>
    <row r="329" spans="35:39">
      <c r="AI329" s="60" t="s">
        <v>877</v>
      </c>
      <c r="AJ329" s="3">
        <v>99871.055999999997</v>
      </c>
      <c r="AK329" s="3">
        <v>10.836</v>
      </c>
      <c r="AL329" s="56">
        <f t="shared" si="10"/>
        <v>99871.055999999997</v>
      </c>
      <c r="AM329" s="56">
        <f t="shared" si="11"/>
        <v>10.836</v>
      </c>
    </row>
    <row r="330" spans="35:39">
      <c r="AI330" s="60" t="s">
        <v>880</v>
      </c>
      <c r="AJ330" s="3">
        <v>23375.135999999999</v>
      </c>
      <c r="AK330" s="3">
        <v>5.2080000000000002</v>
      </c>
      <c r="AL330" s="56">
        <f t="shared" si="10"/>
        <v>23375.135999999999</v>
      </c>
      <c r="AM330" s="56">
        <f t="shared" si="11"/>
        <v>5.2080000000000002</v>
      </c>
    </row>
    <row r="331" spans="35:39">
      <c r="AI331" s="60" t="s">
        <v>883</v>
      </c>
      <c r="AJ331" s="3">
        <v>2435.7599999999998</v>
      </c>
      <c r="AK331" s="3">
        <v>0.28560000000000002</v>
      </c>
      <c r="AL331" s="56">
        <f t="shared" si="10"/>
        <v>2435.7599999999998</v>
      </c>
      <c r="AM331" s="56">
        <f t="shared" si="11"/>
        <v>0.28560000000000002</v>
      </c>
    </row>
    <row r="332" spans="35:39">
      <c r="AI332" s="60" t="s">
        <v>885</v>
      </c>
      <c r="AJ332" s="3">
        <v>6297.8879999999999</v>
      </c>
      <c r="AK332" s="3">
        <v>1.4111999999999998</v>
      </c>
      <c r="AL332" s="56">
        <f t="shared" ref="AL332:AL395" si="12">IF(AK332=0,0,AJ332)</f>
        <v>6297.8879999999999</v>
      </c>
      <c r="AM332" s="56">
        <f t="shared" ref="AM332:AM395" si="13">IF(AK332=0,0,AK332)</f>
        <v>1.4111999999999998</v>
      </c>
    </row>
    <row r="333" spans="35:39">
      <c r="AI333" s="60" t="s">
        <v>888</v>
      </c>
      <c r="AJ333" s="3">
        <v>8944.9920000000002</v>
      </c>
      <c r="AK333" s="3">
        <v>1.5289083284703802</v>
      </c>
      <c r="AL333" s="56">
        <f t="shared" si="12"/>
        <v>8944.9920000000002</v>
      </c>
      <c r="AM333" s="56">
        <f t="shared" si="13"/>
        <v>1.5289083284703802</v>
      </c>
    </row>
    <row r="334" spans="35:39">
      <c r="AI334" s="60" t="s">
        <v>890</v>
      </c>
      <c r="AJ334" s="3">
        <v>13515.407999999999</v>
      </c>
      <c r="AK334" s="3">
        <v>3.1919999999999997</v>
      </c>
      <c r="AL334" s="56">
        <f t="shared" si="12"/>
        <v>13515.407999999999</v>
      </c>
      <c r="AM334" s="56">
        <f t="shared" si="13"/>
        <v>3.1919999999999997</v>
      </c>
    </row>
    <row r="335" spans="35:39">
      <c r="AI335" s="60" t="s">
        <v>893</v>
      </c>
      <c r="AJ335" s="3">
        <v>8860.1279999999988</v>
      </c>
      <c r="AK335" s="3">
        <v>1.3440000000000001</v>
      </c>
      <c r="AL335" s="56">
        <f t="shared" si="12"/>
        <v>8860.1279999999988</v>
      </c>
      <c r="AM335" s="56">
        <f t="shared" si="13"/>
        <v>1.3440000000000001</v>
      </c>
    </row>
    <row r="336" spans="35:39">
      <c r="AI336" s="60" t="s">
        <v>895</v>
      </c>
      <c r="AJ336" s="3">
        <v>32484.959999999999</v>
      </c>
      <c r="AK336" s="3">
        <v>7.2827999999999999</v>
      </c>
      <c r="AL336" s="56">
        <f t="shared" si="12"/>
        <v>32484.959999999999</v>
      </c>
      <c r="AM336" s="56">
        <f t="shared" si="13"/>
        <v>7.2827999999999999</v>
      </c>
    </row>
    <row r="337" spans="35:39">
      <c r="AI337" s="60" t="s">
        <v>897</v>
      </c>
      <c r="AJ337" s="3">
        <v>35739.167999999998</v>
      </c>
      <c r="AK337" s="3">
        <v>6.1086596396958326</v>
      </c>
      <c r="AL337" s="56">
        <f t="shared" si="12"/>
        <v>35739.167999999998</v>
      </c>
      <c r="AM337" s="56">
        <f t="shared" si="13"/>
        <v>6.1086596396958326</v>
      </c>
    </row>
    <row r="338" spans="35:39">
      <c r="AI338" s="60" t="s">
        <v>1780</v>
      </c>
      <c r="AJ338" s="3">
        <v>13975.632</v>
      </c>
      <c r="AK338" s="3">
        <v>2.3887623555657913</v>
      </c>
      <c r="AL338" s="56">
        <f t="shared" si="12"/>
        <v>13975.632</v>
      </c>
      <c r="AM338" s="56">
        <f t="shared" si="13"/>
        <v>2.3887623555657913</v>
      </c>
    </row>
    <row r="339" spans="35:39">
      <c r="AI339" s="60" t="s">
        <v>1781</v>
      </c>
      <c r="AJ339" s="3">
        <v>124343.71199999998</v>
      </c>
      <c r="AK339" s="3">
        <v>27.8628</v>
      </c>
      <c r="AL339" s="56">
        <f t="shared" si="12"/>
        <v>124343.71199999998</v>
      </c>
      <c r="AM339" s="56">
        <f t="shared" si="13"/>
        <v>27.8628</v>
      </c>
    </row>
    <row r="340" spans="35:39">
      <c r="AI340" s="60" t="s">
        <v>899</v>
      </c>
      <c r="AJ340" s="3">
        <v>24366.575999999997</v>
      </c>
      <c r="AK340" s="3">
        <v>5.46</v>
      </c>
      <c r="AL340" s="56">
        <f t="shared" si="12"/>
        <v>24366.575999999997</v>
      </c>
      <c r="AM340" s="56">
        <f t="shared" si="13"/>
        <v>5.46</v>
      </c>
    </row>
    <row r="341" spans="35:39">
      <c r="AI341" s="60" t="s">
        <v>900</v>
      </c>
      <c r="AJ341" s="3">
        <v>33594.720000000001</v>
      </c>
      <c r="AK341" s="3">
        <v>7.056</v>
      </c>
      <c r="AL341" s="56">
        <f t="shared" si="12"/>
        <v>33594.720000000001</v>
      </c>
      <c r="AM341" s="56">
        <f t="shared" si="13"/>
        <v>7.056</v>
      </c>
    </row>
    <row r="342" spans="35:39">
      <c r="AI342" s="60" t="s">
        <v>903</v>
      </c>
      <c r="AJ342" s="3">
        <v>17498.304</v>
      </c>
      <c r="AK342" s="3">
        <v>2.9908693847581493</v>
      </c>
      <c r="AL342" s="56">
        <f t="shared" si="12"/>
        <v>17498.304</v>
      </c>
      <c r="AM342" s="56">
        <f t="shared" si="13"/>
        <v>2.9908693847581493</v>
      </c>
    </row>
    <row r="343" spans="35:39">
      <c r="AI343" s="60" t="s">
        <v>1782</v>
      </c>
      <c r="AJ343" s="3">
        <v>0</v>
      </c>
      <c r="AK343" s="3">
        <v>0</v>
      </c>
      <c r="AL343" s="56">
        <f t="shared" si="12"/>
        <v>0</v>
      </c>
      <c r="AM343" s="56">
        <f t="shared" si="13"/>
        <v>0</v>
      </c>
    </row>
    <row r="344" spans="35:39">
      <c r="AI344" s="60" t="s">
        <v>905</v>
      </c>
      <c r="AJ344" s="3">
        <v>0</v>
      </c>
      <c r="AK344" s="3">
        <v>0</v>
      </c>
      <c r="AL344" s="56">
        <f t="shared" si="12"/>
        <v>0</v>
      </c>
      <c r="AM344" s="56">
        <f t="shared" si="13"/>
        <v>0</v>
      </c>
    </row>
    <row r="345" spans="35:39">
      <c r="AI345" s="60" t="s">
        <v>906</v>
      </c>
      <c r="AJ345" s="3">
        <v>37889.040000000001</v>
      </c>
      <c r="AK345" s="3">
        <v>6.1113455004964914</v>
      </c>
      <c r="AL345" s="56">
        <f t="shared" si="12"/>
        <v>37889.040000000001</v>
      </c>
      <c r="AM345" s="56">
        <f t="shared" si="13"/>
        <v>6.1113455004964914</v>
      </c>
    </row>
    <row r="346" spans="35:39">
      <c r="AI346" s="60" t="s">
        <v>908</v>
      </c>
      <c r="AJ346" s="3">
        <v>2553.2639999999997</v>
      </c>
      <c r="AK346" s="3">
        <v>0.57120000000000004</v>
      </c>
      <c r="AL346" s="56">
        <f t="shared" si="12"/>
        <v>2553.2639999999997</v>
      </c>
      <c r="AM346" s="56">
        <f t="shared" si="13"/>
        <v>0.57120000000000004</v>
      </c>
    </row>
    <row r="347" spans="35:39">
      <c r="AI347" s="60" t="s">
        <v>910</v>
      </c>
      <c r="AJ347" s="3">
        <v>18155.183999999997</v>
      </c>
      <c r="AK347" s="3">
        <v>0.67200000000000004</v>
      </c>
      <c r="AL347" s="56">
        <f t="shared" si="12"/>
        <v>18155.183999999997</v>
      </c>
      <c r="AM347" s="56">
        <f t="shared" si="13"/>
        <v>0.67200000000000004</v>
      </c>
    </row>
    <row r="348" spans="35:39">
      <c r="AI348" s="60" t="s">
        <v>912</v>
      </c>
      <c r="AJ348" s="3">
        <v>28187.903999999999</v>
      </c>
      <c r="AK348" s="3">
        <v>4.3932000000000002</v>
      </c>
      <c r="AL348" s="56">
        <f t="shared" si="12"/>
        <v>28187.903999999999</v>
      </c>
      <c r="AM348" s="56">
        <f t="shared" si="13"/>
        <v>4.3932000000000002</v>
      </c>
    </row>
    <row r="349" spans="35:39">
      <c r="AI349" s="60" t="s">
        <v>915</v>
      </c>
      <c r="AJ349" s="3">
        <v>19374.288</v>
      </c>
      <c r="AK349" s="3">
        <v>4.9560000000000004</v>
      </c>
      <c r="AL349" s="56">
        <f t="shared" si="12"/>
        <v>19374.288</v>
      </c>
      <c r="AM349" s="56">
        <f t="shared" si="13"/>
        <v>4.9560000000000004</v>
      </c>
    </row>
    <row r="350" spans="35:39">
      <c r="AI350" s="60" t="s">
        <v>917</v>
      </c>
      <c r="AJ350" s="3">
        <v>1130.1599999999999</v>
      </c>
      <c r="AK350" s="3">
        <v>1.9319999999999997</v>
      </c>
      <c r="AL350" s="56">
        <f t="shared" si="12"/>
        <v>1130.1599999999999</v>
      </c>
      <c r="AM350" s="56">
        <f t="shared" si="13"/>
        <v>1.9319999999999997</v>
      </c>
    </row>
    <row r="351" spans="35:39">
      <c r="AI351" s="60" t="s">
        <v>919</v>
      </c>
      <c r="AJ351" s="3">
        <v>2624.2559999999999</v>
      </c>
      <c r="AK351" s="3">
        <v>0.58799999999999997</v>
      </c>
      <c r="AL351" s="56">
        <f t="shared" si="12"/>
        <v>2624.2559999999999</v>
      </c>
      <c r="AM351" s="56">
        <f t="shared" si="13"/>
        <v>0.58799999999999997</v>
      </c>
    </row>
    <row r="352" spans="35:39">
      <c r="AI352" s="60" t="s">
        <v>921</v>
      </c>
      <c r="AJ352" s="3">
        <v>33270.767999999996</v>
      </c>
      <c r="AK352" s="3">
        <v>11.113199999999999</v>
      </c>
      <c r="AL352" s="56">
        <f t="shared" si="12"/>
        <v>33270.767999999996</v>
      </c>
      <c r="AM352" s="56">
        <f t="shared" si="13"/>
        <v>11.113199999999999</v>
      </c>
    </row>
    <row r="353" spans="35:39">
      <c r="AI353" s="60" t="s">
        <v>924</v>
      </c>
      <c r="AJ353" s="3">
        <v>16685.567999999999</v>
      </c>
      <c r="AK353" s="3">
        <v>4.7039999999999997</v>
      </c>
      <c r="AL353" s="56">
        <f t="shared" si="12"/>
        <v>16685.567999999999</v>
      </c>
      <c r="AM353" s="56">
        <f t="shared" si="13"/>
        <v>4.7039999999999997</v>
      </c>
    </row>
    <row r="354" spans="35:39">
      <c r="AI354" s="60" t="s">
        <v>926</v>
      </c>
      <c r="AJ354" s="3">
        <v>0</v>
      </c>
      <c r="AK354" s="3">
        <v>0</v>
      </c>
      <c r="AL354" s="56">
        <f t="shared" si="12"/>
        <v>0</v>
      </c>
      <c r="AM354" s="56">
        <f t="shared" si="13"/>
        <v>0</v>
      </c>
    </row>
    <row r="355" spans="35:39">
      <c r="AI355" s="60" t="s">
        <v>927</v>
      </c>
      <c r="AJ355" s="3">
        <v>21153.984</v>
      </c>
      <c r="AK355" s="3">
        <v>1.8983999999999996</v>
      </c>
      <c r="AL355" s="56">
        <f t="shared" si="12"/>
        <v>21153.984</v>
      </c>
      <c r="AM355" s="56">
        <f t="shared" si="13"/>
        <v>1.8983999999999996</v>
      </c>
    </row>
    <row r="356" spans="35:39">
      <c r="AI356" s="60" t="s">
        <v>929</v>
      </c>
      <c r="AJ356" s="3">
        <v>51802.943999999996</v>
      </c>
      <c r="AK356" s="3">
        <v>12.633599999999999</v>
      </c>
      <c r="AL356" s="56">
        <f t="shared" si="12"/>
        <v>51802.943999999996</v>
      </c>
      <c r="AM356" s="56">
        <f t="shared" si="13"/>
        <v>12.633599999999999</v>
      </c>
    </row>
    <row r="357" spans="35:39">
      <c r="AI357" s="60" t="s">
        <v>932</v>
      </c>
      <c r="AJ357" s="3">
        <v>554.06399999999996</v>
      </c>
      <c r="AK357" s="3">
        <v>0.57120000000000004</v>
      </c>
      <c r="AL357" s="56">
        <f t="shared" si="12"/>
        <v>554.06399999999996</v>
      </c>
      <c r="AM357" s="56">
        <f t="shared" si="13"/>
        <v>0.57120000000000004</v>
      </c>
    </row>
    <row r="358" spans="35:39">
      <c r="AI358" s="60" t="s">
        <v>1783</v>
      </c>
      <c r="AJ358" s="3">
        <v>4566.3359999999993</v>
      </c>
      <c r="AK358" s="3">
        <v>7.3415999999999997</v>
      </c>
      <c r="AL358" s="56">
        <f t="shared" si="12"/>
        <v>4566.3359999999993</v>
      </c>
      <c r="AM358" s="56">
        <f t="shared" si="13"/>
        <v>7.3415999999999997</v>
      </c>
    </row>
    <row r="359" spans="35:39">
      <c r="AI359" s="60" t="s">
        <v>934</v>
      </c>
      <c r="AJ359" s="3">
        <v>2181.1679999999997</v>
      </c>
      <c r="AK359" s="3">
        <v>0.48719999999999997</v>
      </c>
      <c r="AL359" s="56">
        <f t="shared" si="12"/>
        <v>2181.1679999999997</v>
      </c>
      <c r="AM359" s="56">
        <f t="shared" si="13"/>
        <v>0.48719999999999997</v>
      </c>
    </row>
    <row r="360" spans="35:39">
      <c r="AI360" s="60" t="s">
        <v>937</v>
      </c>
      <c r="AJ360" s="3">
        <v>17438.735999999997</v>
      </c>
      <c r="AK360" s="3">
        <v>5.3760000000000003</v>
      </c>
      <c r="AL360" s="56">
        <f t="shared" si="12"/>
        <v>17438.735999999997</v>
      </c>
      <c r="AM360" s="56">
        <f t="shared" si="13"/>
        <v>5.3760000000000003</v>
      </c>
    </row>
    <row r="361" spans="35:39">
      <c r="AI361" s="60" t="s">
        <v>940</v>
      </c>
      <c r="AJ361" s="3">
        <v>10118.4</v>
      </c>
      <c r="AK361" s="3">
        <v>0.42</v>
      </c>
      <c r="AL361" s="56">
        <f t="shared" si="12"/>
        <v>10118.4</v>
      </c>
      <c r="AM361" s="56">
        <f t="shared" si="13"/>
        <v>0.42</v>
      </c>
    </row>
    <row r="362" spans="35:39">
      <c r="AI362" s="60" t="s">
        <v>942</v>
      </c>
      <c r="AJ362" s="3">
        <v>5472.0959999999995</v>
      </c>
      <c r="AK362" s="3">
        <v>1.4111999999999998</v>
      </c>
      <c r="AL362" s="56">
        <f t="shared" si="12"/>
        <v>5472.0959999999995</v>
      </c>
      <c r="AM362" s="56">
        <f t="shared" si="13"/>
        <v>1.4111999999999998</v>
      </c>
    </row>
    <row r="363" spans="35:39">
      <c r="AI363" s="60" t="s">
        <v>944</v>
      </c>
      <c r="AJ363" s="3">
        <v>691957.39199999999</v>
      </c>
      <c r="AK363" s="3">
        <v>118.27170103399126</v>
      </c>
      <c r="AL363" s="56">
        <f t="shared" si="12"/>
        <v>691957.39199999999</v>
      </c>
      <c r="AM363" s="56">
        <f t="shared" si="13"/>
        <v>118.27170103399126</v>
      </c>
    </row>
    <row r="364" spans="35:39">
      <c r="AI364" s="60" t="s">
        <v>946</v>
      </c>
      <c r="AJ364" s="3">
        <v>13865.472</v>
      </c>
      <c r="AK364" s="3">
        <v>3.78</v>
      </c>
      <c r="AL364" s="56">
        <f t="shared" si="12"/>
        <v>13865.472</v>
      </c>
      <c r="AM364" s="56">
        <f t="shared" si="13"/>
        <v>3.78</v>
      </c>
    </row>
    <row r="365" spans="35:39">
      <c r="AI365" s="60" t="s">
        <v>949</v>
      </c>
      <c r="AJ365" s="3">
        <v>22853.712</v>
      </c>
      <c r="AK365" s="3">
        <v>2.1335999999999999</v>
      </c>
      <c r="AL365" s="56">
        <f t="shared" si="12"/>
        <v>22853.712</v>
      </c>
      <c r="AM365" s="56">
        <f t="shared" si="13"/>
        <v>2.1335999999999999</v>
      </c>
    </row>
    <row r="366" spans="35:39">
      <c r="AI366" s="60" t="s">
        <v>952</v>
      </c>
      <c r="AJ366" s="3">
        <v>1169.328</v>
      </c>
      <c r="AK366" s="3">
        <v>0.26039999999999996</v>
      </c>
      <c r="AL366" s="56">
        <f t="shared" si="12"/>
        <v>1169.328</v>
      </c>
      <c r="AM366" s="56">
        <f t="shared" si="13"/>
        <v>0.26039999999999996</v>
      </c>
    </row>
    <row r="367" spans="35:39">
      <c r="AI367" s="60" t="s">
        <v>1784</v>
      </c>
      <c r="AJ367" s="3">
        <v>57934.799999999996</v>
      </c>
      <c r="AK367" s="3">
        <v>8.0212799999999991</v>
      </c>
      <c r="AL367" s="56">
        <f t="shared" si="12"/>
        <v>57934.799999999996</v>
      </c>
      <c r="AM367" s="56">
        <f t="shared" si="13"/>
        <v>8.0212799999999991</v>
      </c>
    </row>
    <row r="368" spans="35:39">
      <c r="AI368" s="60" t="s">
        <v>953</v>
      </c>
      <c r="AJ368" s="3">
        <v>11402.784</v>
      </c>
      <c r="AK368" s="3">
        <v>1.9490024614162644</v>
      </c>
      <c r="AL368" s="56">
        <f t="shared" si="12"/>
        <v>11402.784</v>
      </c>
      <c r="AM368" s="56">
        <f t="shared" si="13"/>
        <v>1.9490024614162644</v>
      </c>
    </row>
    <row r="369" spans="35:39">
      <c r="AI369" s="60" t="s">
        <v>955</v>
      </c>
      <c r="AJ369" s="3">
        <v>2981.6639999999998</v>
      </c>
      <c r="AK369" s="3">
        <v>0.50963610949012672</v>
      </c>
      <c r="AL369" s="56">
        <f t="shared" si="12"/>
        <v>2981.6639999999998</v>
      </c>
      <c r="AM369" s="56">
        <f t="shared" si="13"/>
        <v>0.50963610949012672</v>
      </c>
    </row>
    <row r="370" spans="35:39">
      <c r="AI370" s="60" t="s">
        <v>956</v>
      </c>
      <c r="AJ370" s="3">
        <v>5284.4159999999993</v>
      </c>
      <c r="AK370" s="3">
        <v>1.3440000000000001</v>
      </c>
      <c r="AL370" s="56">
        <f t="shared" si="12"/>
        <v>5284.4159999999993</v>
      </c>
      <c r="AM370" s="56">
        <f t="shared" si="13"/>
        <v>1.3440000000000001</v>
      </c>
    </row>
    <row r="371" spans="35:39">
      <c r="AI371" s="60" t="s">
        <v>1785</v>
      </c>
      <c r="AJ371" s="3">
        <v>13042.68</v>
      </c>
      <c r="AK371" s="3">
        <v>2.7580799999999996</v>
      </c>
      <c r="AL371" s="56">
        <f t="shared" si="12"/>
        <v>13042.68</v>
      </c>
      <c r="AM371" s="56">
        <f t="shared" si="13"/>
        <v>2.7580799999999996</v>
      </c>
    </row>
    <row r="372" spans="35:39">
      <c r="AI372" s="60" t="s">
        <v>1786</v>
      </c>
      <c r="AJ372" s="3">
        <v>6328.5599999999995</v>
      </c>
      <c r="AK372" s="3">
        <v>1.3382399999999999</v>
      </c>
      <c r="AL372" s="56">
        <f t="shared" si="12"/>
        <v>6328.5599999999995</v>
      </c>
      <c r="AM372" s="56">
        <f t="shared" si="13"/>
        <v>1.3382399999999999</v>
      </c>
    </row>
    <row r="373" spans="35:39">
      <c r="AI373" s="60" t="s">
        <v>960</v>
      </c>
      <c r="AJ373" s="3">
        <v>110443.15199999999</v>
      </c>
      <c r="AK373" s="3">
        <v>18.337199999999999</v>
      </c>
      <c r="AL373" s="56">
        <f t="shared" si="12"/>
        <v>110443.15199999999</v>
      </c>
      <c r="AM373" s="56">
        <f t="shared" si="13"/>
        <v>18.337199999999999</v>
      </c>
    </row>
    <row r="374" spans="35:39">
      <c r="AI374" s="60" t="s">
        <v>963</v>
      </c>
      <c r="AJ374" s="3">
        <v>0</v>
      </c>
      <c r="AK374" s="3">
        <v>0</v>
      </c>
      <c r="AL374" s="56">
        <f t="shared" si="12"/>
        <v>0</v>
      </c>
      <c r="AM374" s="56">
        <f t="shared" si="13"/>
        <v>0</v>
      </c>
    </row>
    <row r="375" spans="35:39">
      <c r="AI375" s="60" t="s">
        <v>964</v>
      </c>
      <c r="AJ375" s="3">
        <v>7685.9039999999995</v>
      </c>
      <c r="AK375" s="3">
        <v>1.4447999999999999</v>
      </c>
      <c r="AL375" s="56">
        <f t="shared" si="12"/>
        <v>7685.9039999999995</v>
      </c>
      <c r="AM375" s="56">
        <f t="shared" si="13"/>
        <v>1.4447999999999999</v>
      </c>
    </row>
    <row r="376" spans="35:39">
      <c r="AI376" s="60" t="s">
        <v>967</v>
      </c>
      <c r="AJ376" s="3">
        <v>8448.8639999999996</v>
      </c>
      <c r="AK376" s="3">
        <v>2.6040000000000001</v>
      </c>
      <c r="AL376" s="56">
        <f t="shared" si="12"/>
        <v>8448.8639999999996</v>
      </c>
      <c r="AM376" s="56">
        <f t="shared" si="13"/>
        <v>2.6040000000000001</v>
      </c>
    </row>
    <row r="377" spans="35:39">
      <c r="AI377" s="60" t="s">
        <v>969</v>
      </c>
      <c r="AJ377" s="3">
        <v>6081.6479999999992</v>
      </c>
      <c r="AK377" s="3">
        <v>1.3608</v>
      </c>
      <c r="AL377" s="56">
        <f t="shared" si="12"/>
        <v>6081.6479999999992</v>
      </c>
      <c r="AM377" s="56">
        <f t="shared" si="13"/>
        <v>1.3608</v>
      </c>
    </row>
    <row r="378" spans="35:39">
      <c r="AI378" s="60" t="s">
        <v>970</v>
      </c>
      <c r="AJ378" s="3">
        <v>12301.199999999999</v>
      </c>
      <c r="AK378" s="3">
        <v>3.528</v>
      </c>
      <c r="AL378" s="56">
        <f t="shared" si="12"/>
        <v>12301.199999999999</v>
      </c>
      <c r="AM378" s="56">
        <f t="shared" si="13"/>
        <v>3.528</v>
      </c>
    </row>
    <row r="379" spans="35:39">
      <c r="AI379" s="60" t="s">
        <v>973</v>
      </c>
      <c r="AJ379" s="3">
        <v>935.95199999999988</v>
      </c>
      <c r="AK379" s="3">
        <v>0.21</v>
      </c>
      <c r="AL379" s="56">
        <f t="shared" si="12"/>
        <v>935.95199999999988</v>
      </c>
      <c r="AM379" s="56">
        <f t="shared" si="13"/>
        <v>0.21</v>
      </c>
    </row>
    <row r="380" spans="35:39">
      <c r="AI380" s="60" t="s">
        <v>975</v>
      </c>
      <c r="AJ380" s="3">
        <v>58104.911999999997</v>
      </c>
      <c r="AK380" s="3">
        <v>13.02</v>
      </c>
      <c r="AL380" s="56">
        <f t="shared" si="12"/>
        <v>58104.911999999997</v>
      </c>
      <c r="AM380" s="56">
        <f t="shared" si="13"/>
        <v>13.02</v>
      </c>
    </row>
    <row r="381" spans="35:39">
      <c r="AI381" s="60" t="s">
        <v>978</v>
      </c>
      <c r="AJ381" s="3">
        <v>554.06399999999996</v>
      </c>
      <c r="AK381" s="3">
        <v>0.57120000000000004</v>
      </c>
      <c r="AL381" s="56">
        <f t="shared" si="12"/>
        <v>554.06399999999996</v>
      </c>
      <c r="AM381" s="56">
        <f t="shared" si="13"/>
        <v>0.57120000000000004</v>
      </c>
    </row>
    <row r="382" spans="35:39">
      <c r="AI382" s="60" t="s">
        <v>979</v>
      </c>
      <c r="AJ382" s="3">
        <v>1851.5039999999999</v>
      </c>
      <c r="AK382" s="3">
        <v>0.41159999999999997</v>
      </c>
      <c r="AL382" s="56">
        <f t="shared" si="12"/>
        <v>1851.5039999999999</v>
      </c>
      <c r="AM382" s="56">
        <f t="shared" si="13"/>
        <v>0.41159999999999997</v>
      </c>
    </row>
    <row r="383" spans="35:39">
      <c r="AI383" s="60" t="s">
        <v>981</v>
      </c>
      <c r="AJ383" s="3">
        <v>44163.551999999996</v>
      </c>
      <c r="AK383" s="3">
        <v>8.7360000000000007</v>
      </c>
      <c r="AL383" s="56">
        <f t="shared" si="12"/>
        <v>44163.551999999996</v>
      </c>
      <c r="AM383" s="56">
        <f t="shared" si="13"/>
        <v>8.7360000000000007</v>
      </c>
    </row>
    <row r="384" spans="35:39">
      <c r="AI384" s="60" t="s">
        <v>984</v>
      </c>
      <c r="AJ384" s="3">
        <v>1949.424</v>
      </c>
      <c r="AK384" s="3">
        <v>0.43680000000000002</v>
      </c>
      <c r="AL384" s="56">
        <f t="shared" si="12"/>
        <v>1949.424</v>
      </c>
      <c r="AM384" s="56">
        <f t="shared" si="13"/>
        <v>0.43680000000000002</v>
      </c>
    </row>
    <row r="385" spans="35:39">
      <c r="AI385" s="60" t="s">
        <v>990</v>
      </c>
      <c r="AJ385" s="3">
        <v>8603.0879999999997</v>
      </c>
      <c r="AK385" s="3">
        <v>2.3016000000000001</v>
      </c>
      <c r="AL385" s="56">
        <f t="shared" si="12"/>
        <v>8603.0879999999997</v>
      </c>
      <c r="AM385" s="56">
        <f t="shared" si="13"/>
        <v>2.3016000000000001</v>
      </c>
    </row>
    <row r="386" spans="35:39">
      <c r="AI386" s="60" t="s">
        <v>995</v>
      </c>
      <c r="AJ386" s="3">
        <v>19774.944</v>
      </c>
      <c r="AK386" s="3">
        <v>3.2675999999999998</v>
      </c>
      <c r="AL386" s="56">
        <f t="shared" si="12"/>
        <v>19774.944</v>
      </c>
      <c r="AM386" s="56">
        <f t="shared" si="13"/>
        <v>3.2675999999999998</v>
      </c>
    </row>
    <row r="387" spans="35:39">
      <c r="AI387" s="60" t="s">
        <v>1082</v>
      </c>
      <c r="AJ387" s="3">
        <v>14055.599999999999</v>
      </c>
      <c r="AK387" s="3">
        <v>2.0495999999999999</v>
      </c>
      <c r="AL387" s="56">
        <f t="shared" si="12"/>
        <v>14055.599999999999</v>
      </c>
      <c r="AM387" s="56">
        <f t="shared" si="13"/>
        <v>2.0495999999999999</v>
      </c>
    </row>
    <row r="388" spans="35:39">
      <c r="AI388" s="60" t="s">
        <v>1087</v>
      </c>
      <c r="AJ388" s="3">
        <v>34180.608</v>
      </c>
      <c r="AK388" s="3">
        <v>10.264800000000001</v>
      </c>
      <c r="AL388" s="56">
        <f t="shared" si="12"/>
        <v>34180.608</v>
      </c>
      <c r="AM388" s="56">
        <f t="shared" si="13"/>
        <v>10.264800000000001</v>
      </c>
    </row>
    <row r="389" spans="35:39">
      <c r="AI389" s="60" t="s">
        <v>1090</v>
      </c>
      <c r="AJ389" s="3">
        <v>12509.279999999999</v>
      </c>
      <c r="AK389" s="3">
        <v>2.1381285053321406</v>
      </c>
      <c r="AL389" s="56">
        <f t="shared" si="12"/>
        <v>12509.279999999999</v>
      </c>
      <c r="AM389" s="56">
        <f t="shared" si="13"/>
        <v>2.1381285053321406</v>
      </c>
    </row>
    <row r="390" spans="35:39">
      <c r="AI390" s="60" t="s">
        <v>1092</v>
      </c>
      <c r="AJ390" s="3">
        <v>7348.8959999999997</v>
      </c>
      <c r="AK390" s="3">
        <v>2.3519999999999999</v>
      </c>
      <c r="AL390" s="56">
        <f t="shared" si="12"/>
        <v>7348.8959999999997</v>
      </c>
      <c r="AM390" s="56">
        <f t="shared" si="13"/>
        <v>2.3519999999999999</v>
      </c>
    </row>
    <row r="391" spans="35:39">
      <c r="AI391" s="60" t="s">
        <v>1094</v>
      </c>
      <c r="AJ391" s="3">
        <v>3217.4879999999998</v>
      </c>
      <c r="AK391" s="3">
        <v>0.53759999999999997</v>
      </c>
      <c r="AL391" s="56">
        <f t="shared" si="12"/>
        <v>3217.4879999999998</v>
      </c>
      <c r="AM391" s="56">
        <f t="shared" si="13"/>
        <v>0.53759999999999997</v>
      </c>
    </row>
    <row r="392" spans="35:39">
      <c r="AI392" s="60" t="s">
        <v>1096</v>
      </c>
      <c r="AJ392" s="3">
        <v>16200.864</v>
      </c>
      <c r="AK392" s="3">
        <v>4.6367999999999991</v>
      </c>
      <c r="AL392" s="56">
        <f t="shared" si="12"/>
        <v>16200.864</v>
      </c>
      <c r="AM392" s="56">
        <f t="shared" si="13"/>
        <v>4.6367999999999991</v>
      </c>
    </row>
    <row r="393" spans="35:39">
      <c r="AI393" s="60" t="s">
        <v>1098</v>
      </c>
      <c r="AJ393" s="3">
        <v>6508.4159999999993</v>
      </c>
      <c r="AK393" s="3">
        <v>1.1124405061010538</v>
      </c>
      <c r="AL393" s="56">
        <f t="shared" si="12"/>
        <v>6508.4159999999993</v>
      </c>
      <c r="AM393" s="56">
        <f t="shared" si="13"/>
        <v>1.1124405061010538</v>
      </c>
    </row>
    <row r="394" spans="35:39">
      <c r="AI394" s="60" t="s">
        <v>1100</v>
      </c>
      <c r="AJ394" s="3">
        <v>3787.8719999999998</v>
      </c>
      <c r="AK394" s="3">
        <v>0.92400000000000004</v>
      </c>
      <c r="AL394" s="56">
        <f t="shared" si="12"/>
        <v>3787.8719999999998</v>
      </c>
      <c r="AM394" s="56">
        <f t="shared" si="13"/>
        <v>0.92400000000000004</v>
      </c>
    </row>
    <row r="395" spans="35:39">
      <c r="AI395" s="60" t="s">
        <v>1102</v>
      </c>
      <c r="AJ395" s="3">
        <v>0</v>
      </c>
      <c r="AK395" s="3">
        <v>0</v>
      </c>
      <c r="AL395" s="56">
        <f t="shared" si="12"/>
        <v>0</v>
      </c>
      <c r="AM395" s="56">
        <f t="shared" si="13"/>
        <v>0</v>
      </c>
    </row>
    <row r="396" spans="35:39">
      <c r="AI396" s="60" t="s">
        <v>1103</v>
      </c>
      <c r="AJ396" s="3">
        <v>2572.848</v>
      </c>
      <c r="AK396" s="3">
        <v>0.57959999999999989</v>
      </c>
      <c r="AL396" s="56">
        <f t="shared" ref="AL396:AL459" si="14">IF(AK396=0,0,AJ396)</f>
        <v>2572.848</v>
      </c>
      <c r="AM396" s="56">
        <f t="shared" ref="AM396:AM459" si="15">IF(AK396=0,0,AK396)</f>
        <v>0.57959999999999989</v>
      </c>
    </row>
    <row r="397" spans="35:39">
      <c r="AI397" s="60" t="s">
        <v>1105</v>
      </c>
      <c r="AJ397" s="3">
        <v>5003.7119999999995</v>
      </c>
      <c r="AK397" s="3">
        <v>0.85525140213285633</v>
      </c>
      <c r="AL397" s="56">
        <f t="shared" si="14"/>
        <v>5003.7119999999995</v>
      </c>
      <c r="AM397" s="56">
        <f t="shared" si="15"/>
        <v>0.85525140213285633</v>
      </c>
    </row>
    <row r="398" spans="35:39">
      <c r="AI398" s="60" t="s">
        <v>1107</v>
      </c>
      <c r="AJ398" s="3">
        <v>0</v>
      </c>
      <c r="AK398" s="3">
        <v>0</v>
      </c>
      <c r="AL398" s="56">
        <f t="shared" si="14"/>
        <v>0</v>
      </c>
      <c r="AM398" s="56">
        <f t="shared" si="15"/>
        <v>0</v>
      </c>
    </row>
    <row r="399" spans="35:39">
      <c r="AI399" s="60" t="s">
        <v>1108</v>
      </c>
      <c r="AJ399" s="3">
        <v>1753.5839999999998</v>
      </c>
      <c r="AK399" s="3">
        <v>2.8559999999999999</v>
      </c>
      <c r="AL399" s="56">
        <f t="shared" si="14"/>
        <v>1753.5839999999998</v>
      </c>
      <c r="AM399" s="56">
        <f t="shared" si="15"/>
        <v>2.8559999999999999</v>
      </c>
    </row>
    <row r="400" spans="35:39">
      <c r="AI400" s="60" t="s">
        <v>1110</v>
      </c>
      <c r="AJ400" s="3">
        <v>4394.9759999999997</v>
      </c>
      <c r="AK400" s="3">
        <v>1.1591999999999998</v>
      </c>
      <c r="AL400" s="56">
        <f t="shared" si="14"/>
        <v>4394.9759999999997</v>
      </c>
      <c r="AM400" s="56">
        <f t="shared" si="15"/>
        <v>1.1591999999999998</v>
      </c>
    </row>
    <row r="401" spans="35:39">
      <c r="AI401" s="60" t="s">
        <v>1113</v>
      </c>
      <c r="AJ401" s="3">
        <v>1169.328</v>
      </c>
      <c r="AK401" s="3">
        <v>0.26039999999999996</v>
      </c>
      <c r="AL401" s="56">
        <f t="shared" si="14"/>
        <v>1169.328</v>
      </c>
      <c r="AM401" s="56">
        <f t="shared" si="15"/>
        <v>0.26039999999999996</v>
      </c>
    </row>
    <row r="402" spans="35:39">
      <c r="AI402" s="60" t="s">
        <v>1787</v>
      </c>
      <c r="AJ402" s="3">
        <v>299297.88</v>
      </c>
      <c r="AK402" s="3">
        <v>32.9664</v>
      </c>
      <c r="AL402" s="56">
        <f t="shared" si="14"/>
        <v>299297.88</v>
      </c>
      <c r="AM402" s="56">
        <f t="shared" si="15"/>
        <v>32.9664</v>
      </c>
    </row>
    <row r="403" spans="35:39">
      <c r="AI403" s="60" t="s">
        <v>1788</v>
      </c>
      <c r="AJ403" s="3">
        <v>2381.904</v>
      </c>
      <c r="AK403" s="3">
        <v>0.40712309896050353</v>
      </c>
      <c r="AL403" s="56">
        <f t="shared" si="14"/>
        <v>2381.904</v>
      </c>
      <c r="AM403" s="56">
        <f t="shared" si="15"/>
        <v>0.40712309896050353</v>
      </c>
    </row>
    <row r="404" spans="35:39">
      <c r="AI404" s="60" t="s">
        <v>1789</v>
      </c>
      <c r="AJ404" s="3">
        <v>2208.36</v>
      </c>
      <c r="AK404" s="3">
        <v>2.6927999999999996</v>
      </c>
      <c r="AL404" s="56">
        <f t="shared" si="14"/>
        <v>2208.36</v>
      </c>
      <c r="AM404" s="56">
        <f t="shared" si="15"/>
        <v>2.6927999999999996</v>
      </c>
    </row>
    <row r="405" spans="35:39">
      <c r="AI405" s="60" t="s">
        <v>1114</v>
      </c>
      <c r="AJ405" s="3">
        <v>93340.607999999993</v>
      </c>
      <c r="AK405" s="3">
        <v>18.883199999999999</v>
      </c>
      <c r="AL405" s="56">
        <f t="shared" si="14"/>
        <v>93340.607999999993</v>
      </c>
      <c r="AM405" s="56">
        <f t="shared" si="15"/>
        <v>18.883199999999999</v>
      </c>
    </row>
    <row r="406" spans="35:39">
      <c r="AI406" s="60" t="s">
        <v>1117</v>
      </c>
      <c r="AJ406" s="3">
        <v>80552.639999999999</v>
      </c>
      <c r="AK406" s="3">
        <v>18.54768</v>
      </c>
      <c r="AL406" s="56">
        <f t="shared" si="14"/>
        <v>80552.639999999999</v>
      </c>
      <c r="AM406" s="56">
        <f t="shared" si="15"/>
        <v>18.54768</v>
      </c>
    </row>
    <row r="407" spans="35:39">
      <c r="AI407" s="60" t="s">
        <v>1121</v>
      </c>
      <c r="AJ407" s="3">
        <v>38724</v>
      </c>
      <c r="AK407" s="3">
        <v>7.7275200000000002</v>
      </c>
      <c r="AL407" s="56">
        <f t="shared" si="14"/>
        <v>38724</v>
      </c>
      <c r="AM407" s="56">
        <f t="shared" si="15"/>
        <v>7.7275200000000002</v>
      </c>
    </row>
    <row r="408" spans="35:39">
      <c r="AI408" s="60" t="s">
        <v>1124</v>
      </c>
      <c r="AJ408" s="3">
        <v>610787.52</v>
      </c>
      <c r="AK408" s="3">
        <v>68.380799999999994</v>
      </c>
      <c r="AL408" s="56">
        <f t="shared" si="14"/>
        <v>610787.52</v>
      </c>
      <c r="AM408" s="56">
        <f t="shared" si="15"/>
        <v>68.380799999999994</v>
      </c>
    </row>
    <row r="409" spans="35:39">
      <c r="AI409" s="60" t="s">
        <v>1127</v>
      </c>
      <c r="AJ409" s="3">
        <v>8212.2240000000002</v>
      </c>
      <c r="AK409" s="3">
        <v>0.84</v>
      </c>
      <c r="AL409" s="56">
        <f t="shared" si="14"/>
        <v>8212.2240000000002</v>
      </c>
      <c r="AM409" s="56">
        <f t="shared" si="15"/>
        <v>0.84</v>
      </c>
    </row>
    <row r="410" spans="35:39">
      <c r="AI410" s="60" t="s">
        <v>1129</v>
      </c>
      <c r="AJ410" s="3">
        <v>49368</v>
      </c>
      <c r="AK410" s="3">
        <v>5.9639999999999995</v>
      </c>
      <c r="AL410" s="56">
        <f t="shared" si="14"/>
        <v>49368</v>
      </c>
      <c r="AM410" s="56">
        <f t="shared" si="15"/>
        <v>5.9639999999999995</v>
      </c>
    </row>
    <row r="411" spans="35:39">
      <c r="AI411" s="60" t="s">
        <v>1790</v>
      </c>
      <c r="AJ411" s="3">
        <v>32660.039999999997</v>
      </c>
      <c r="AK411" s="3">
        <v>6.9278399999999998</v>
      </c>
      <c r="AL411" s="56">
        <f t="shared" si="14"/>
        <v>32660.039999999997</v>
      </c>
      <c r="AM411" s="56">
        <f t="shared" si="15"/>
        <v>6.9278399999999998</v>
      </c>
    </row>
    <row r="412" spans="35:39">
      <c r="AI412" s="60" t="s">
        <v>1132</v>
      </c>
      <c r="AJ412" s="3">
        <v>12390</v>
      </c>
      <c r="AK412" s="3">
        <v>2.8641599999999996</v>
      </c>
      <c r="AL412" s="56">
        <f t="shared" si="14"/>
        <v>12390</v>
      </c>
      <c r="AM412" s="56">
        <f t="shared" si="15"/>
        <v>2.8641599999999996</v>
      </c>
    </row>
    <row r="413" spans="35:39">
      <c r="AI413" s="60" t="s">
        <v>1135</v>
      </c>
      <c r="AJ413" s="3">
        <v>18585</v>
      </c>
      <c r="AK413" s="3">
        <v>4.3003199999999993</v>
      </c>
      <c r="AL413" s="56">
        <f t="shared" si="14"/>
        <v>18585</v>
      </c>
      <c r="AM413" s="56">
        <f t="shared" si="15"/>
        <v>4.3003199999999993</v>
      </c>
    </row>
    <row r="414" spans="35:39">
      <c r="AI414" s="60" t="s">
        <v>1138</v>
      </c>
      <c r="AJ414" s="3">
        <v>96885.311999999991</v>
      </c>
      <c r="AK414" s="3">
        <v>27.3</v>
      </c>
      <c r="AL414" s="56">
        <f t="shared" si="14"/>
        <v>96885.311999999991</v>
      </c>
      <c r="AM414" s="56">
        <f t="shared" si="15"/>
        <v>27.3</v>
      </c>
    </row>
    <row r="415" spans="35:39">
      <c r="AI415" s="60" t="s">
        <v>1140</v>
      </c>
      <c r="AJ415" s="3">
        <v>82897.919999999998</v>
      </c>
      <c r="AK415" s="3">
        <v>9.7185600000000001</v>
      </c>
      <c r="AL415" s="56">
        <f t="shared" si="14"/>
        <v>82897.919999999998</v>
      </c>
      <c r="AM415" s="56">
        <f t="shared" si="15"/>
        <v>9.7185600000000001</v>
      </c>
    </row>
    <row r="416" spans="35:39">
      <c r="AI416" s="60" t="s">
        <v>1142</v>
      </c>
      <c r="AJ416" s="3">
        <v>231079.8</v>
      </c>
      <c r="AK416" s="3">
        <v>37.272216345033527</v>
      </c>
      <c r="AL416" s="56">
        <f t="shared" si="14"/>
        <v>231079.8</v>
      </c>
      <c r="AM416" s="56">
        <f t="shared" si="15"/>
        <v>37.272216345033527</v>
      </c>
    </row>
    <row r="417" spans="35:39">
      <c r="AI417" s="60" t="s">
        <v>1144</v>
      </c>
      <c r="AJ417" s="3">
        <v>285516.83999999997</v>
      </c>
      <c r="AK417" s="3">
        <v>31.660799999999995</v>
      </c>
      <c r="AL417" s="56">
        <f t="shared" si="14"/>
        <v>285516.83999999997</v>
      </c>
      <c r="AM417" s="56">
        <f t="shared" si="15"/>
        <v>31.660799999999995</v>
      </c>
    </row>
    <row r="418" spans="35:39">
      <c r="AI418" s="60" t="s">
        <v>1146</v>
      </c>
      <c r="AJ418" s="3">
        <v>47152.56</v>
      </c>
      <c r="AK418" s="3">
        <v>5.3855999999999993</v>
      </c>
      <c r="AL418" s="56">
        <f t="shared" si="14"/>
        <v>47152.56</v>
      </c>
      <c r="AM418" s="56">
        <f t="shared" si="15"/>
        <v>5.3855999999999993</v>
      </c>
    </row>
    <row r="419" spans="35:39">
      <c r="AI419" s="60" t="s">
        <v>1149</v>
      </c>
      <c r="AJ419" s="3">
        <v>81764.759999999995</v>
      </c>
      <c r="AK419" s="3">
        <v>13.188317733180241</v>
      </c>
      <c r="AL419" s="56">
        <f t="shared" si="14"/>
        <v>81764.759999999995</v>
      </c>
      <c r="AM419" s="56">
        <f t="shared" si="15"/>
        <v>13.188317733180241</v>
      </c>
    </row>
    <row r="420" spans="35:39">
      <c r="AI420" s="60" t="s">
        <v>1151</v>
      </c>
      <c r="AJ420" s="3">
        <v>16919.28</v>
      </c>
      <c r="AK420" s="3">
        <v>4.1126399999999999</v>
      </c>
      <c r="AL420" s="56">
        <f t="shared" si="14"/>
        <v>16919.28</v>
      </c>
      <c r="AM420" s="56">
        <f t="shared" si="15"/>
        <v>4.1126399999999999</v>
      </c>
    </row>
    <row r="421" spans="35:39">
      <c r="AI421" s="60" t="s">
        <v>1791</v>
      </c>
      <c r="AJ421" s="3">
        <v>26071.079999999998</v>
      </c>
      <c r="AK421" s="3">
        <v>4.5695999999999994</v>
      </c>
      <c r="AL421" s="56">
        <f t="shared" si="14"/>
        <v>26071.079999999998</v>
      </c>
      <c r="AM421" s="56">
        <f t="shared" si="15"/>
        <v>4.5695999999999994</v>
      </c>
    </row>
    <row r="422" spans="35:39">
      <c r="AI422" s="60" t="s">
        <v>1152</v>
      </c>
      <c r="AJ422" s="3">
        <v>109548</v>
      </c>
      <c r="AK422" s="3">
        <v>32.634</v>
      </c>
      <c r="AL422" s="56">
        <f t="shared" si="14"/>
        <v>109548</v>
      </c>
      <c r="AM422" s="56">
        <f t="shared" si="15"/>
        <v>32.634</v>
      </c>
    </row>
    <row r="423" spans="35:39">
      <c r="AI423" s="60" t="s">
        <v>1155</v>
      </c>
      <c r="AJ423" s="3">
        <v>8080.847999999999</v>
      </c>
      <c r="AK423" s="3">
        <v>0.62159999999999993</v>
      </c>
      <c r="AL423" s="56">
        <f t="shared" si="14"/>
        <v>8080.847999999999</v>
      </c>
      <c r="AM423" s="56">
        <f t="shared" si="15"/>
        <v>0.62159999999999993</v>
      </c>
    </row>
    <row r="424" spans="35:39">
      <c r="AI424" s="60" t="s">
        <v>1158</v>
      </c>
      <c r="AJ424" s="3">
        <v>13987.055999999999</v>
      </c>
      <c r="AK424" s="3">
        <v>1.3104</v>
      </c>
      <c r="AL424" s="56">
        <f t="shared" si="14"/>
        <v>13987.055999999999</v>
      </c>
      <c r="AM424" s="56">
        <f t="shared" si="15"/>
        <v>1.3104</v>
      </c>
    </row>
    <row r="425" spans="35:39">
      <c r="AI425" s="60" t="s">
        <v>1160</v>
      </c>
      <c r="AJ425" s="3">
        <v>137256</v>
      </c>
      <c r="AK425" s="3">
        <v>15.218399999999997</v>
      </c>
      <c r="AL425" s="56">
        <f t="shared" si="14"/>
        <v>137256</v>
      </c>
      <c r="AM425" s="56">
        <f t="shared" si="15"/>
        <v>15.218399999999997</v>
      </c>
    </row>
    <row r="426" spans="35:39">
      <c r="AI426" s="60" t="s">
        <v>1163</v>
      </c>
      <c r="AJ426" s="3">
        <v>80418.239999999991</v>
      </c>
      <c r="AK426" s="3">
        <v>13.7088</v>
      </c>
      <c r="AL426" s="56">
        <f t="shared" si="14"/>
        <v>80418.239999999991</v>
      </c>
      <c r="AM426" s="56">
        <f t="shared" si="15"/>
        <v>13.7088</v>
      </c>
    </row>
    <row r="427" spans="35:39">
      <c r="AI427" s="60" t="s">
        <v>1167</v>
      </c>
      <c r="AJ427" s="3">
        <v>5253.4079999999994</v>
      </c>
      <c r="AK427" s="3">
        <v>0.89793028814927089</v>
      </c>
      <c r="AL427" s="56">
        <f t="shared" si="14"/>
        <v>5253.4079999999994</v>
      </c>
      <c r="AM427" s="56">
        <f t="shared" si="15"/>
        <v>0.89793028814927089</v>
      </c>
    </row>
    <row r="428" spans="35:39">
      <c r="AI428" s="60" t="s">
        <v>1169</v>
      </c>
      <c r="AJ428" s="3">
        <v>2811.9359999999997</v>
      </c>
      <c r="AK428" s="3">
        <v>0.48062562487766192</v>
      </c>
      <c r="AL428" s="56">
        <f t="shared" si="14"/>
        <v>2811.9359999999997</v>
      </c>
      <c r="AM428" s="56">
        <f t="shared" si="15"/>
        <v>0.48062562487766192</v>
      </c>
    </row>
    <row r="429" spans="35:39">
      <c r="AI429" s="60" t="s">
        <v>1170</v>
      </c>
      <c r="AJ429" s="3">
        <v>167164.19999999998</v>
      </c>
      <c r="AK429" s="3">
        <v>37.943999999999996</v>
      </c>
      <c r="AL429" s="56">
        <f t="shared" si="14"/>
        <v>167164.19999999998</v>
      </c>
      <c r="AM429" s="56">
        <f t="shared" si="15"/>
        <v>37.943999999999996</v>
      </c>
    </row>
    <row r="430" spans="35:39">
      <c r="AI430" s="60" t="s">
        <v>1244</v>
      </c>
      <c r="AJ430" s="3">
        <v>293471.136</v>
      </c>
      <c r="AK430" s="3">
        <v>127.67999999999999</v>
      </c>
      <c r="AL430" s="56">
        <f t="shared" si="14"/>
        <v>293471.136</v>
      </c>
      <c r="AM430" s="56">
        <f t="shared" si="15"/>
        <v>127.67999999999999</v>
      </c>
    </row>
    <row r="431" spans="35:39">
      <c r="AI431" s="60" t="s">
        <v>1247</v>
      </c>
      <c r="AJ431" s="3">
        <v>27151.583999999999</v>
      </c>
      <c r="AK431" s="3">
        <v>7.9967999999999995</v>
      </c>
      <c r="AL431" s="56">
        <f t="shared" si="14"/>
        <v>27151.583999999999</v>
      </c>
      <c r="AM431" s="56">
        <f t="shared" si="15"/>
        <v>7.9967999999999995</v>
      </c>
    </row>
    <row r="432" spans="35:39">
      <c r="AI432" s="60" t="s">
        <v>1250</v>
      </c>
      <c r="AJ432" s="3">
        <v>47025.263999999996</v>
      </c>
      <c r="AK432" s="3">
        <v>15.12</v>
      </c>
      <c r="AL432" s="56">
        <f t="shared" si="14"/>
        <v>47025.263999999996</v>
      </c>
      <c r="AM432" s="56">
        <f t="shared" si="15"/>
        <v>15.12</v>
      </c>
    </row>
    <row r="433" spans="35:39">
      <c r="AI433" s="60" t="s">
        <v>1253</v>
      </c>
      <c r="AJ433" s="3">
        <v>19726.8</v>
      </c>
      <c r="AK433" s="3">
        <v>4.4183999999999992</v>
      </c>
      <c r="AL433" s="56">
        <f t="shared" si="14"/>
        <v>19726.8</v>
      </c>
      <c r="AM433" s="56">
        <f t="shared" si="15"/>
        <v>4.4183999999999992</v>
      </c>
    </row>
    <row r="434" spans="35:39">
      <c r="AI434" s="60" t="s">
        <v>1256</v>
      </c>
      <c r="AJ434" s="3">
        <v>501762.24</v>
      </c>
      <c r="AK434" s="3">
        <v>72.844319999999996</v>
      </c>
      <c r="AL434" s="56">
        <f t="shared" si="14"/>
        <v>501762.24</v>
      </c>
      <c r="AM434" s="56">
        <f t="shared" si="15"/>
        <v>72.844319999999996</v>
      </c>
    </row>
    <row r="435" spans="35:39">
      <c r="AI435" s="60" t="s">
        <v>1259</v>
      </c>
      <c r="AJ435" s="3">
        <v>10210.608</v>
      </c>
      <c r="AK435" s="3">
        <v>1.26</v>
      </c>
      <c r="AL435" s="56">
        <f t="shared" si="14"/>
        <v>10210.608</v>
      </c>
      <c r="AM435" s="56">
        <f t="shared" si="15"/>
        <v>1.26</v>
      </c>
    </row>
    <row r="436" spans="35:39">
      <c r="AI436" s="60" t="s">
        <v>1261</v>
      </c>
      <c r="AJ436" s="3">
        <v>109744.31999999999</v>
      </c>
      <c r="AK436" s="3">
        <v>16.32</v>
      </c>
      <c r="AL436" s="56">
        <f t="shared" si="14"/>
        <v>109744.31999999999</v>
      </c>
      <c r="AM436" s="56">
        <f t="shared" si="15"/>
        <v>16.32</v>
      </c>
    </row>
    <row r="437" spans="35:39">
      <c r="AI437" s="60" t="s">
        <v>1263</v>
      </c>
      <c r="AJ437" s="3">
        <v>226772.11199999999</v>
      </c>
      <c r="AK437" s="3">
        <v>38.760657438443523</v>
      </c>
      <c r="AL437" s="56">
        <f t="shared" si="14"/>
        <v>226772.11199999999</v>
      </c>
      <c r="AM437" s="56">
        <f t="shared" si="15"/>
        <v>38.760657438443523</v>
      </c>
    </row>
    <row r="438" spans="35:39">
      <c r="AI438" s="60" t="s">
        <v>1265</v>
      </c>
      <c r="AJ438" s="3">
        <v>198710.68799999999</v>
      </c>
      <c r="AK438" s="3">
        <v>36.724799999999995</v>
      </c>
      <c r="AL438" s="56">
        <f t="shared" si="14"/>
        <v>198710.68799999999</v>
      </c>
      <c r="AM438" s="56">
        <f t="shared" si="15"/>
        <v>36.724799999999995</v>
      </c>
    </row>
    <row r="439" spans="35:39">
      <c r="AI439" s="60" t="s">
        <v>1268</v>
      </c>
      <c r="AJ439" s="3">
        <v>5811.5519999999997</v>
      </c>
      <c r="AK439" s="3">
        <v>1.4363999999999999</v>
      </c>
      <c r="AL439" s="56">
        <f t="shared" si="14"/>
        <v>5811.5519999999997</v>
      </c>
      <c r="AM439" s="56">
        <f t="shared" si="15"/>
        <v>1.4363999999999999</v>
      </c>
    </row>
    <row r="440" spans="35:39">
      <c r="AI440" s="60" t="s">
        <v>1270</v>
      </c>
      <c r="AJ440" s="3">
        <v>137685.24</v>
      </c>
      <c r="AK440" s="3">
        <v>31.007999999999999</v>
      </c>
      <c r="AL440" s="56">
        <f t="shared" si="14"/>
        <v>137685.24</v>
      </c>
      <c r="AM440" s="56">
        <f t="shared" si="15"/>
        <v>31.007999999999999</v>
      </c>
    </row>
    <row r="441" spans="35:39">
      <c r="AI441" s="60" t="s">
        <v>1273</v>
      </c>
      <c r="AJ441" s="3">
        <v>7348.8959999999997</v>
      </c>
      <c r="AK441" s="3">
        <v>1.6463999999999999</v>
      </c>
      <c r="AL441" s="56">
        <f t="shared" si="14"/>
        <v>7348.8959999999997</v>
      </c>
      <c r="AM441" s="56">
        <f t="shared" si="15"/>
        <v>1.6463999999999999</v>
      </c>
    </row>
    <row r="442" spans="35:39">
      <c r="AI442" s="60" t="s">
        <v>1274</v>
      </c>
      <c r="AJ442" s="3">
        <v>220445.66399999999</v>
      </c>
      <c r="AK442" s="3">
        <v>37.679319519210644</v>
      </c>
      <c r="AL442" s="56">
        <f t="shared" si="14"/>
        <v>220445.66399999999</v>
      </c>
      <c r="AM442" s="56">
        <f t="shared" si="15"/>
        <v>37.679319519210644</v>
      </c>
    </row>
    <row r="443" spans="35:39">
      <c r="AI443" s="60" t="s">
        <v>1276</v>
      </c>
      <c r="AJ443" s="3">
        <v>30488.207999999999</v>
      </c>
      <c r="AK443" s="3">
        <v>5.2111477719977026</v>
      </c>
      <c r="AL443" s="56">
        <f t="shared" si="14"/>
        <v>30488.207999999999</v>
      </c>
      <c r="AM443" s="56">
        <f t="shared" si="15"/>
        <v>5.2111477719977026</v>
      </c>
    </row>
    <row r="444" spans="35:39">
      <c r="AI444" s="60" t="s">
        <v>1278</v>
      </c>
      <c r="AJ444" s="3">
        <v>111134.51999999999</v>
      </c>
      <c r="AK444" s="3">
        <v>15.993600000000001</v>
      </c>
      <c r="AL444" s="56">
        <f t="shared" si="14"/>
        <v>111134.51999999999</v>
      </c>
      <c r="AM444" s="56">
        <f t="shared" si="15"/>
        <v>15.993600000000001</v>
      </c>
    </row>
    <row r="445" spans="35:39">
      <c r="AI445" s="60" t="s">
        <v>1280</v>
      </c>
      <c r="AJ445" s="3">
        <v>102656.064</v>
      </c>
      <c r="AK445" s="3">
        <v>14.28</v>
      </c>
      <c r="AL445" s="56">
        <f t="shared" si="14"/>
        <v>102656.064</v>
      </c>
      <c r="AM445" s="56">
        <f t="shared" si="15"/>
        <v>14.28</v>
      </c>
    </row>
    <row r="446" spans="35:39">
      <c r="AI446" s="60" t="s">
        <v>1283</v>
      </c>
      <c r="AJ446" s="3">
        <v>297662.92799999996</v>
      </c>
      <c r="AK446" s="3">
        <v>50.139599999999994</v>
      </c>
      <c r="AL446" s="56">
        <f t="shared" si="14"/>
        <v>297662.92799999996</v>
      </c>
      <c r="AM446" s="56">
        <f t="shared" si="15"/>
        <v>50.139599999999994</v>
      </c>
    </row>
    <row r="447" spans="35:39">
      <c r="AI447" s="60" t="s">
        <v>1286</v>
      </c>
      <c r="AJ447" s="3">
        <v>81733.008000000002</v>
      </c>
      <c r="AK447" s="3">
        <v>13.970082549222651</v>
      </c>
      <c r="AL447" s="56">
        <f t="shared" si="14"/>
        <v>81733.008000000002</v>
      </c>
      <c r="AM447" s="56">
        <f t="shared" si="15"/>
        <v>13.970082549222651</v>
      </c>
    </row>
    <row r="448" spans="35:39">
      <c r="AI448" s="60" t="s">
        <v>1288</v>
      </c>
      <c r="AJ448" s="3">
        <v>123743.95199999999</v>
      </c>
      <c r="AK448" s="3">
        <v>20.117999999999999</v>
      </c>
      <c r="AL448" s="56">
        <f t="shared" si="14"/>
        <v>123743.95199999999</v>
      </c>
      <c r="AM448" s="56">
        <f t="shared" si="15"/>
        <v>20.117999999999999</v>
      </c>
    </row>
    <row r="449" spans="35:39">
      <c r="AI449" s="60" t="s">
        <v>1291</v>
      </c>
      <c r="AJ449" s="3">
        <v>23771.16</v>
      </c>
      <c r="AK449" s="3">
        <v>5.2631999999999994</v>
      </c>
      <c r="AL449" s="56">
        <f t="shared" si="14"/>
        <v>23771.16</v>
      </c>
      <c r="AM449" s="56">
        <f t="shared" si="15"/>
        <v>5.2631999999999994</v>
      </c>
    </row>
    <row r="450" spans="35:39">
      <c r="AI450" s="60" t="s">
        <v>1295</v>
      </c>
      <c r="AJ450" s="3">
        <v>17529.311999999998</v>
      </c>
      <c r="AK450" s="3">
        <v>4.7291999999999996</v>
      </c>
      <c r="AL450" s="56">
        <f t="shared" si="14"/>
        <v>17529.311999999998</v>
      </c>
      <c r="AM450" s="56">
        <f t="shared" si="15"/>
        <v>4.7291999999999996</v>
      </c>
    </row>
    <row r="451" spans="35:39">
      <c r="AI451" s="60" t="s">
        <v>1297</v>
      </c>
      <c r="AJ451" s="3">
        <v>194389.96799999999</v>
      </c>
      <c r="AK451" s="3">
        <v>23.352</v>
      </c>
      <c r="AL451" s="56">
        <f t="shared" si="14"/>
        <v>194389.96799999999</v>
      </c>
      <c r="AM451" s="56">
        <f t="shared" si="15"/>
        <v>23.352</v>
      </c>
    </row>
    <row r="452" spans="35:39">
      <c r="AI452" s="60" t="s">
        <v>1300</v>
      </c>
      <c r="AJ452" s="3">
        <v>40595.183999999994</v>
      </c>
      <c r="AK452" s="3">
        <v>6.887999999999999</v>
      </c>
      <c r="AL452" s="56">
        <f t="shared" si="14"/>
        <v>40595.183999999994</v>
      </c>
      <c r="AM452" s="56">
        <f t="shared" si="15"/>
        <v>6.887999999999999</v>
      </c>
    </row>
    <row r="453" spans="35:39">
      <c r="AI453" s="60" t="s">
        <v>1302</v>
      </c>
      <c r="AJ453" s="3">
        <v>19845.12</v>
      </c>
      <c r="AK453" s="3">
        <v>4.5443999999999996</v>
      </c>
      <c r="AL453" s="56">
        <f t="shared" si="14"/>
        <v>19845.12</v>
      </c>
      <c r="AM453" s="56">
        <f t="shared" si="15"/>
        <v>4.5443999999999996</v>
      </c>
    </row>
    <row r="454" spans="35:39">
      <c r="AI454" s="60" t="s">
        <v>1304</v>
      </c>
      <c r="AJ454" s="3">
        <v>6812.7839999999997</v>
      </c>
      <c r="AK454" s="3">
        <v>1.8144</v>
      </c>
      <c r="AL454" s="56">
        <f t="shared" si="14"/>
        <v>6812.7839999999997</v>
      </c>
      <c r="AM454" s="56">
        <f t="shared" si="15"/>
        <v>1.8144</v>
      </c>
    </row>
    <row r="455" spans="35:39">
      <c r="AI455" s="60" t="s">
        <v>1305</v>
      </c>
      <c r="AJ455" s="3">
        <v>34430.76</v>
      </c>
      <c r="AK455" s="3">
        <v>4.5614399999999993</v>
      </c>
      <c r="AL455" s="56">
        <f t="shared" si="14"/>
        <v>34430.76</v>
      </c>
      <c r="AM455" s="56">
        <f t="shared" si="15"/>
        <v>4.5614399999999993</v>
      </c>
    </row>
    <row r="456" spans="35:39">
      <c r="AI456" s="60" t="s">
        <v>1307</v>
      </c>
      <c r="AJ456" s="3">
        <v>7134.2879999999996</v>
      </c>
      <c r="AK456" s="3">
        <v>1.5959999999999999</v>
      </c>
      <c r="AL456" s="56">
        <f t="shared" si="14"/>
        <v>7134.2879999999996</v>
      </c>
      <c r="AM456" s="56">
        <f t="shared" si="15"/>
        <v>1.5959999999999999</v>
      </c>
    </row>
    <row r="457" spans="35:39">
      <c r="AI457" s="60" t="s">
        <v>1309</v>
      </c>
      <c r="AJ457" s="3">
        <v>77249.087999999989</v>
      </c>
      <c r="AK457" s="3">
        <v>13.203675756215466</v>
      </c>
      <c r="AL457" s="56">
        <f t="shared" si="14"/>
        <v>77249.087999999989</v>
      </c>
      <c r="AM457" s="56">
        <f t="shared" si="15"/>
        <v>13.203675756215466</v>
      </c>
    </row>
    <row r="458" spans="35:39">
      <c r="AI458" s="60" t="s">
        <v>1310</v>
      </c>
      <c r="AJ458" s="3">
        <v>77249.087999999989</v>
      </c>
      <c r="AK458" s="3">
        <v>13.203675756215466</v>
      </c>
      <c r="AL458" s="56">
        <f t="shared" si="14"/>
        <v>77249.087999999989</v>
      </c>
      <c r="AM458" s="56">
        <f t="shared" si="15"/>
        <v>13.203675756215466</v>
      </c>
    </row>
    <row r="459" spans="35:39">
      <c r="AI459" s="60" t="s">
        <v>1311</v>
      </c>
      <c r="AJ459" s="3">
        <v>75422.063999999998</v>
      </c>
      <c r="AK459" s="3">
        <v>12.891394626180329</v>
      </c>
      <c r="AL459" s="56">
        <f t="shared" si="14"/>
        <v>75422.063999999998</v>
      </c>
      <c r="AM459" s="56">
        <f t="shared" si="15"/>
        <v>12.891394626180329</v>
      </c>
    </row>
    <row r="460" spans="35:39">
      <c r="AI460" s="60" t="s">
        <v>1313</v>
      </c>
      <c r="AJ460" s="3">
        <v>27784.799999999999</v>
      </c>
      <c r="AK460" s="3">
        <v>4.7711999999999994</v>
      </c>
      <c r="AL460" s="56">
        <f t="shared" ref="AL460:AL523" si="16">IF(AK460=0,0,AJ460)</f>
        <v>27784.799999999999</v>
      </c>
      <c r="AM460" s="56">
        <f t="shared" ref="AM460:AM523" si="17">IF(AK460=0,0,AK460)</f>
        <v>4.7711999999999994</v>
      </c>
    </row>
    <row r="461" spans="35:39">
      <c r="AI461" s="60" t="s">
        <v>1316</v>
      </c>
      <c r="AJ461" s="3">
        <v>40122.719999999994</v>
      </c>
      <c r="AK461" s="3">
        <v>7.9632000000000005</v>
      </c>
      <c r="AL461" s="56">
        <f t="shared" si="16"/>
        <v>40122.719999999994</v>
      </c>
      <c r="AM461" s="56">
        <f t="shared" si="17"/>
        <v>7.9632000000000005</v>
      </c>
    </row>
    <row r="462" spans="35:39">
      <c r="AI462" s="60" t="s">
        <v>1319</v>
      </c>
      <c r="AJ462" s="3">
        <v>251391.64799999999</v>
      </c>
      <c r="AK462" s="3">
        <v>31.248000000000001</v>
      </c>
      <c r="AL462" s="56">
        <f t="shared" si="16"/>
        <v>251391.64799999999</v>
      </c>
      <c r="AM462" s="56">
        <f t="shared" si="17"/>
        <v>31.248000000000001</v>
      </c>
    </row>
    <row r="463" spans="35:39">
      <c r="AI463" s="60" t="s">
        <v>1322</v>
      </c>
      <c r="AJ463" s="3">
        <v>444.71999999999997</v>
      </c>
      <c r="AK463" s="3">
        <v>0.76439999999999997</v>
      </c>
      <c r="AL463" s="56">
        <f t="shared" si="16"/>
        <v>444.71999999999997</v>
      </c>
      <c r="AM463" s="56">
        <f t="shared" si="17"/>
        <v>0.76439999999999997</v>
      </c>
    </row>
    <row r="464" spans="35:39">
      <c r="AI464" s="60" t="s">
        <v>1323</v>
      </c>
      <c r="AJ464" s="3">
        <v>46862.879999999997</v>
      </c>
      <c r="AK464" s="3">
        <v>10.5672</v>
      </c>
      <c r="AL464" s="56">
        <f t="shared" si="16"/>
        <v>46862.879999999997</v>
      </c>
      <c r="AM464" s="56">
        <f t="shared" si="17"/>
        <v>10.5672</v>
      </c>
    </row>
    <row r="465" spans="35:39">
      <c r="AI465" s="60" t="s">
        <v>1326</v>
      </c>
      <c r="AJ465" s="3">
        <v>6669.1679999999997</v>
      </c>
      <c r="AK465" s="3">
        <v>1.139916782392667</v>
      </c>
      <c r="AL465" s="56">
        <f t="shared" si="16"/>
        <v>6669.1679999999997</v>
      </c>
      <c r="AM465" s="56">
        <f t="shared" si="17"/>
        <v>1.139916782392667</v>
      </c>
    </row>
    <row r="466" spans="35:39">
      <c r="AI466" s="60" t="s">
        <v>1328</v>
      </c>
      <c r="AJ466" s="3">
        <v>466650.81599999999</v>
      </c>
      <c r="AK466" s="3">
        <v>51.155999999999999</v>
      </c>
      <c r="AL466" s="56">
        <f t="shared" si="16"/>
        <v>466650.81599999999</v>
      </c>
      <c r="AM466" s="56">
        <f t="shared" si="17"/>
        <v>51.155999999999999</v>
      </c>
    </row>
    <row r="467" spans="35:39">
      <c r="AI467" s="60" t="s">
        <v>1331</v>
      </c>
      <c r="AJ467" s="3">
        <v>12229.392</v>
      </c>
      <c r="AK467" s="3">
        <v>3.3095999999999997</v>
      </c>
      <c r="AL467" s="56">
        <f t="shared" si="16"/>
        <v>12229.392</v>
      </c>
      <c r="AM467" s="56">
        <f t="shared" si="17"/>
        <v>3.3095999999999997</v>
      </c>
    </row>
    <row r="468" spans="35:39">
      <c r="AI468" s="60" t="s">
        <v>1333</v>
      </c>
      <c r="AJ468" s="3">
        <v>4763.808</v>
      </c>
      <c r="AK468" s="3">
        <v>0.81424619792100705</v>
      </c>
      <c r="AL468" s="56">
        <f t="shared" si="16"/>
        <v>4763.808</v>
      </c>
      <c r="AM468" s="56">
        <f t="shared" si="17"/>
        <v>0.81424619792100705</v>
      </c>
    </row>
    <row r="469" spans="35:39">
      <c r="AI469" s="60" t="s">
        <v>1334</v>
      </c>
      <c r="AJ469" s="3">
        <v>66608.639999999999</v>
      </c>
      <c r="AK469" s="3">
        <v>10.743698239865422</v>
      </c>
      <c r="AL469" s="56">
        <f t="shared" si="16"/>
        <v>66608.639999999999</v>
      </c>
      <c r="AM469" s="56">
        <f t="shared" si="17"/>
        <v>10.743698239865422</v>
      </c>
    </row>
    <row r="470" spans="35:39">
      <c r="AI470" s="60" t="s">
        <v>1336</v>
      </c>
      <c r="AJ470" s="3">
        <v>8854.4159999999993</v>
      </c>
      <c r="AK470" s="3">
        <v>1.1591999999999998</v>
      </c>
      <c r="AL470" s="56">
        <f t="shared" si="16"/>
        <v>8854.4159999999993</v>
      </c>
      <c r="AM470" s="56">
        <f t="shared" si="17"/>
        <v>1.1591999999999998</v>
      </c>
    </row>
    <row r="471" spans="35:39">
      <c r="AI471" s="60" t="s">
        <v>1338</v>
      </c>
      <c r="AJ471" s="3">
        <v>8443.68</v>
      </c>
      <c r="AK471" s="3">
        <v>1.7952000000000001</v>
      </c>
      <c r="AL471" s="56">
        <f t="shared" si="16"/>
        <v>8443.68</v>
      </c>
      <c r="AM471" s="56">
        <f t="shared" si="17"/>
        <v>1.7952000000000001</v>
      </c>
    </row>
    <row r="472" spans="35:39">
      <c r="AI472" s="60" t="s">
        <v>1340</v>
      </c>
      <c r="AJ472" s="3">
        <v>2083.1999999999998</v>
      </c>
      <c r="AK472" s="3">
        <v>0.44063999999999998</v>
      </c>
      <c r="AL472" s="56">
        <f t="shared" si="16"/>
        <v>2083.1999999999998</v>
      </c>
      <c r="AM472" s="56">
        <f t="shared" si="17"/>
        <v>0.44063999999999998</v>
      </c>
    </row>
    <row r="473" spans="35:39">
      <c r="AI473" s="60" t="s">
        <v>1342</v>
      </c>
      <c r="AJ473" s="3">
        <v>30905.279999999999</v>
      </c>
      <c r="AK473" s="3">
        <v>4.9848938867172192</v>
      </c>
      <c r="AL473" s="56">
        <f t="shared" si="16"/>
        <v>30905.279999999999</v>
      </c>
      <c r="AM473" s="56">
        <f t="shared" si="17"/>
        <v>4.9848938867172192</v>
      </c>
    </row>
    <row r="474" spans="35:39">
      <c r="AI474" s="60" t="s">
        <v>1343</v>
      </c>
      <c r="AJ474" s="3">
        <v>166881.79199999999</v>
      </c>
      <c r="AK474" s="3">
        <v>20.218799999999998</v>
      </c>
      <c r="AL474" s="56">
        <f t="shared" si="16"/>
        <v>166881.79199999999</v>
      </c>
      <c r="AM474" s="56">
        <f t="shared" si="17"/>
        <v>20.218799999999998</v>
      </c>
    </row>
    <row r="475" spans="35:39">
      <c r="AI475" s="60" t="s">
        <v>1346</v>
      </c>
      <c r="AJ475" s="3">
        <v>21792.912</v>
      </c>
      <c r="AK475" s="3">
        <v>4.8803999999999998</v>
      </c>
      <c r="AL475" s="56">
        <f t="shared" si="16"/>
        <v>21792.912</v>
      </c>
      <c r="AM475" s="56">
        <f t="shared" si="17"/>
        <v>4.8803999999999998</v>
      </c>
    </row>
    <row r="476" spans="35:39">
      <c r="AI476" s="60" t="s">
        <v>1349</v>
      </c>
      <c r="AJ476" s="3">
        <v>58487.519999999997</v>
      </c>
      <c r="AK476" s="3">
        <v>3.1905600000000001</v>
      </c>
      <c r="AL476" s="56">
        <f t="shared" si="16"/>
        <v>58487.519999999997</v>
      </c>
      <c r="AM476" s="56">
        <f t="shared" si="17"/>
        <v>3.1905600000000001</v>
      </c>
    </row>
    <row r="477" spans="35:39">
      <c r="AI477" s="60" t="s">
        <v>1352</v>
      </c>
      <c r="AJ477" s="3">
        <v>59873.183999999994</v>
      </c>
      <c r="AK477" s="3">
        <v>14.414399999999999</v>
      </c>
      <c r="AL477" s="56">
        <f t="shared" si="16"/>
        <v>59873.183999999994</v>
      </c>
      <c r="AM477" s="56">
        <f t="shared" si="17"/>
        <v>14.414399999999999</v>
      </c>
    </row>
    <row r="478" spans="35:39">
      <c r="AI478" s="60" t="s">
        <v>1355</v>
      </c>
      <c r="AJ478" s="3">
        <v>52483.199999999997</v>
      </c>
      <c r="AK478" s="3">
        <v>3.7372799999999997</v>
      </c>
      <c r="AL478" s="56">
        <f t="shared" si="16"/>
        <v>52483.199999999997</v>
      </c>
      <c r="AM478" s="56">
        <f t="shared" si="17"/>
        <v>3.7372799999999997</v>
      </c>
    </row>
    <row r="479" spans="35:39">
      <c r="AI479" s="60" t="s">
        <v>1358</v>
      </c>
      <c r="AJ479" s="3">
        <v>102193.39199999999</v>
      </c>
      <c r="AK479" s="3">
        <v>15.204000000000001</v>
      </c>
      <c r="AL479" s="56">
        <f t="shared" si="16"/>
        <v>102193.39199999999</v>
      </c>
      <c r="AM479" s="56">
        <f t="shared" si="17"/>
        <v>15.204000000000001</v>
      </c>
    </row>
    <row r="480" spans="35:39">
      <c r="AI480" s="60" t="s">
        <v>1361</v>
      </c>
      <c r="AJ480" s="3">
        <v>37768.92</v>
      </c>
      <c r="AK480" s="3">
        <v>9.8572799999999994</v>
      </c>
      <c r="AL480" s="56">
        <f t="shared" si="16"/>
        <v>37768.92</v>
      </c>
      <c r="AM480" s="56">
        <f t="shared" si="17"/>
        <v>9.8572799999999994</v>
      </c>
    </row>
    <row r="481" spans="35:39">
      <c r="AI481" s="60" t="s">
        <v>1364</v>
      </c>
      <c r="AJ481" s="3">
        <v>26395.151999999998</v>
      </c>
      <c r="AK481" s="3">
        <v>5.2751999999999999</v>
      </c>
      <c r="AL481" s="56">
        <f t="shared" si="16"/>
        <v>26395.151999999998</v>
      </c>
      <c r="AM481" s="56">
        <f t="shared" si="17"/>
        <v>5.2751999999999999</v>
      </c>
    </row>
    <row r="482" spans="35:39">
      <c r="AI482" s="60" t="s">
        <v>1367</v>
      </c>
      <c r="AJ482" s="3">
        <v>6900.0959999999995</v>
      </c>
      <c r="AK482" s="3">
        <v>1.5456000000000001</v>
      </c>
      <c r="AL482" s="56">
        <f t="shared" si="16"/>
        <v>6900.0959999999995</v>
      </c>
      <c r="AM482" s="56">
        <f t="shared" si="17"/>
        <v>1.5456000000000001</v>
      </c>
    </row>
    <row r="483" spans="35:39">
      <c r="AI483" s="60" t="s">
        <v>1369</v>
      </c>
      <c r="AJ483" s="3">
        <v>54488.28</v>
      </c>
      <c r="AK483" s="3">
        <v>11.521919999999998</v>
      </c>
      <c r="AL483" s="56">
        <f t="shared" si="16"/>
        <v>54488.28</v>
      </c>
      <c r="AM483" s="56">
        <f t="shared" si="17"/>
        <v>11.521919999999998</v>
      </c>
    </row>
    <row r="484" spans="35:39">
      <c r="AI484" s="60" t="s">
        <v>1372</v>
      </c>
      <c r="AJ484" s="3">
        <v>33055.343999999997</v>
      </c>
      <c r="AK484" s="3">
        <v>8.6939999999999991</v>
      </c>
      <c r="AL484" s="56">
        <f t="shared" si="16"/>
        <v>33055.343999999997</v>
      </c>
      <c r="AM484" s="56">
        <f t="shared" si="17"/>
        <v>8.6939999999999991</v>
      </c>
    </row>
    <row r="485" spans="35:39">
      <c r="AI485" s="60" t="s">
        <v>1375</v>
      </c>
      <c r="AJ485" s="3">
        <v>147828.19199999998</v>
      </c>
      <c r="AK485" s="3">
        <v>17.270399999999999</v>
      </c>
      <c r="AL485" s="56">
        <f t="shared" si="16"/>
        <v>147828.19199999998</v>
      </c>
      <c r="AM485" s="56">
        <f t="shared" si="17"/>
        <v>17.270399999999999</v>
      </c>
    </row>
    <row r="486" spans="35:39">
      <c r="AI486" s="60" t="s">
        <v>1378</v>
      </c>
      <c r="AJ486" s="3">
        <v>47357.375999999997</v>
      </c>
      <c r="AK486" s="3">
        <v>15.12</v>
      </c>
      <c r="AL486" s="56">
        <f t="shared" si="16"/>
        <v>47357.375999999997</v>
      </c>
      <c r="AM486" s="56">
        <f t="shared" si="17"/>
        <v>15.12</v>
      </c>
    </row>
    <row r="487" spans="35:39">
      <c r="AI487" s="60" t="s">
        <v>1380</v>
      </c>
      <c r="AJ487" s="3">
        <v>7143.2639999999992</v>
      </c>
      <c r="AK487" s="3">
        <v>2.2680000000000002</v>
      </c>
      <c r="AL487" s="56">
        <f t="shared" si="16"/>
        <v>7143.2639999999992</v>
      </c>
      <c r="AM487" s="56">
        <f t="shared" si="17"/>
        <v>2.2680000000000002</v>
      </c>
    </row>
    <row r="488" spans="35:39">
      <c r="AI488" s="60" t="s">
        <v>1382</v>
      </c>
      <c r="AJ488" s="3">
        <v>100394.11199999999</v>
      </c>
      <c r="AK488" s="3">
        <v>24.107999999999997</v>
      </c>
      <c r="AL488" s="56">
        <f t="shared" si="16"/>
        <v>100394.11199999999</v>
      </c>
      <c r="AM488" s="56">
        <f t="shared" si="17"/>
        <v>24.107999999999997</v>
      </c>
    </row>
    <row r="489" spans="35:39">
      <c r="AI489" s="60" t="s">
        <v>1385</v>
      </c>
      <c r="AJ489" s="3">
        <v>499538.06399999995</v>
      </c>
      <c r="AK489" s="3">
        <v>46.871999999999993</v>
      </c>
      <c r="AL489" s="56">
        <f t="shared" si="16"/>
        <v>499538.06399999995</v>
      </c>
      <c r="AM489" s="56">
        <f t="shared" si="17"/>
        <v>46.871999999999993</v>
      </c>
    </row>
    <row r="490" spans="35:39">
      <c r="AI490" s="60" t="s">
        <v>1388</v>
      </c>
      <c r="AJ490" s="3">
        <v>264053.51999999996</v>
      </c>
      <c r="AK490" s="3">
        <v>21.84</v>
      </c>
      <c r="AL490" s="56">
        <f t="shared" si="16"/>
        <v>264053.51999999996</v>
      </c>
      <c r="AM490" s="56">
        <f t="shared" si="17"/>
        <v>21.84</v>
      </c>
    </row>
    <row r="491" spans="35:39">
      <c r="AI491" s="60" t="s">
        <v>1391</v>
      </c>
      <c r="AJ491" s="3">
        <v>12177.168</v>
      </c>
      <c r="AK491" s="3">
        <v>2.0813627974606352</v>
      </c>
      <c r="AL491" s="56">
        <f t="shared" si="16"/>
        <v>12177.168</v>
      </c>
      <c r="AM491" s="56">
        <f t="shared" si="17"/>
        <v>2.0813627974606352</v>
      </c>
    </row>
    <row r="492" spans="35:39">
      <c r="AI492" s="60" t="s">
        <v>1393</v>
      </c>
      <c r="AJ492" s="3">
        <v>19262.88</v>
      </c>
      <c r="AK492" s="3">
        <v>3.1070229019949793</v>
      </c>
      <c r="AL492" s="56">
        <f t="shared" si="16"/>
        <v>19262.88</v>
      </c>
      <c r="AM492" s="56">
        <f t="shared" si="17"/>
        <v>3.1070229019949793</v>
      </c>
    </row>
    <row r="493" spans="35:39">
      <c r="AI493" s="60" t="s">
        <v>1395</v>
      </c>
      <c r="AJ493" s="3">
        <v>66477.072</v>
      </c>
      <c r="AK493" s="3">
        <v>10.4916</v>
      </c>
      <c r="AL493" s="56">
        <f t="shared" si="16"/>
        <v>66477.072</v>
      </c>
      <c r="AM493" s="56">
        <f t="shared" si="17"/>
        <v>10.4916</v>
      </c>
    </row>
    <row r="494" spans="35:39">
      <c r="AI494" s="60" t="s">
        <v>1398</v>
      </c>
      <c r="AJ494" s="3">
        <v>41099.471999999994</v>
      </c>
      <c r="AK494" s="3">
        <v>7.8455999999999992</v>
      </c>
      <c r="AL494" s="56">
        <f t="shared" si="16"/>
        <v>41099.471999999994</v>
      </c>
      <c r="AM494" s="56">
        <f t="shared" si="17"/>
        <v>7.8455999999999992</v>
      </c>
    </row>
    <row r="495" spans="35:39">
      <c r="AI495" s="60" t="s">
        <v>1401</v>
      </c>
      <c r="AJ495" s="3">
        <v>25151.567999999999</v>
      </c>
      <c r="AK495" s="3">
        <v>4.2989911885096266</v>
      </c>
      <c r="AL495" s="56">
        <f t="shared" si="16"/>
        <v>25151.567999999999</v>
      </c>
      <c r="AM495" s="56">
        <f t="shared" si="17"/>
        <v>4.2989911885096266</v>
      </c>
    </row>
    <row r="496" spans="35:39">
      <c r="AI496" s="60" t="s">
        <v>1403</v>
      </c>
      <c r="AJ496" s="3">
        <v>6945.96</v>
      </c>
      <c r="AK496" s="3">
        <v>1.4687999999999999</v>
      </c>
      <c r="AL496" s="56">
        <f t="shared" si="16"/>
        <v>6945.96</v>
      </c>
      <c r="AM496" s="56">
        <f t="shared" si="17"/>
        <v>1.4687999999999999</v>
      </c>
    </row>
    <row r="497" spans="35:39">
      <c r="AI497" s="60" t="s">
        <v>1404</v>
      </c>
      <c r="AJ497" s="3">
        <v>29863.967999999997</v>
      </c>
      <c r="AK497" s="3">
        <v>4.5191999999999997</v>
      </c>
      <c r="AL497" s="56">
        <f t="shared" si="16"/>
        <v>29863.967999999997</v>
      </c>
      <c r="AM497" s="56">
        <f t="shared" si="17"/>
        <v>4.5191999999999997</v>
      </c>
    </row>
    <row r="498" spans="35:39">
      <c r="AI498" s="60" t="s">
        <v>1407</v>
      </c>
      <c r="AJ498" s="3">
        <v>5687.6399999999994</v>
      </c>
      <c r="AK498" s="3">
        <v>1.1995199999999999</v>
      </c>
      <c r="AL498" s="56">
        <f t="shared" si="16"/>
        <v>5687.6399999999994</v>
      </c>
      <c r="AM498" s="56">
        <f t="shared" si="17"/>
        <v>1.1995199999999999</v>
      </c>
    </row>
    <row r="499" spans="35:39">
      <c r="AI499" s="60" t="s">
        <v>1409</v>
      </c>
      <c r="AJ499" s="3">
        <v>4678.1279999999997</v>
      </c>
      <c r="AK499" s="3">
        <v>1.05</v>
      </c>
      <c r="AL499" s="56">
        <f t="shared" si="16"/>
        <v>4678.1279999999997</v>
      </c>
      <c r="AM499" s="56">
        <f t="shared" si="17"/>
        <v>1.05</v>
      </c>
    </row>
    <row r="500" spans="35:39">
      <c r="AI500" s="60" t="s">
        <v>1411</v>
      </c>
      <c r="AJ500" s="3">
        <v>62781.407999999996</v>
      </c>
      <c r="AK500" s="3">
        <v>10.332000000000001</v>
      </c>
      <c r="AL500" s="56">
        <f t="shared" si="16"/>
        <v>62781.407999999996</v>
      </c>
      <c r="AM500" s="56">
        <f t="shared" si="17"/>
        <v>10.332000000000001</v>
      </c>
    </row>
    <row r="501" spans="35:39">
      <c r="AI501" s="60" t="s">
        <v>1413</v>
      </c>
      <c r="AJ501" s="3">
        <v>2134.6559999999999</v>
      </c>
      <c r="AK501" s="3">
        <v>0.504</v>
      </c>
      <c r="AL501" s="56">
        <f t="shared" si="16"/>
        <v>2134.6559999999999</v>
      </c>
      <c r="AM501" s="56">
        <f t="shared" si="17"/>
        <v>0.504</v>
      </c>
    </row>
    <row r="502" spans="35:39">
      <c r="AI502" s="60" t="s">
        <v>1415</v>
      </c>
      <c r="AJ502" s="3">
        <v>162299.95199999999</v>
      </c>
      <c r="AK502" s="3">
        <v>40.160400000000003</v>
      </c>
      <c r="AL502" s="56">
        <f t="shared" si="16"/>
        <v>162299.95199999999</v>
      </c>
      <c r="AM502" s="56">
        <f t="shared" si="17"/>
        <v>40.160400000000003</v>
      </c>
    </row>
    <row r="503" spans="35:39">
      <c r="AI503" s="60" t="s">
        <v>1418</v>
      </c>
      <c r="AJ503" s="3">
        <v>5445.1679999999997</v>
      </c>
      <c r="AK503" s="3">
        <v>0.93070655682200765</v>
      </c>
      <c r="AL503" s="56">
        <f t="shared" si="16"/>
        <v>5445.1679999999997</v>
      </c>
      <c r="AM503" s="56">
        <f t="shared" si="17"/>
        <v>0.93070655682200765</v>
      </c>
    </row>
    <row r="504" spans="35:39">
      <c r="AI504" s="60" t="s">
        <v>1420</v>
      </c>
      <c r="AJ504" s="3">
        <v>3975.5519999999997</v>
      </c>
      <c r="AK504" s="3">
        <v>0.67951481265350233</v>
      </c>
      <c r="AL504" s="56">
        <f t="shared" si="16"/>
        <v>3975.5519999999997</v>
      </c>
      <c r="AM504" s="56">
        <f t="shared" si="17"/>
        <v>0.67951481265350233</v>
      </c>
    </row>
    <row r="505" spans="35:39">
      <c r="AI505" s="60" t="s">
        <v>1421</v>
      </c>
      <c r="AJ505" s="3">
        <v>8426.8320000000003</v>
      </c>
      <c r="AK505" s="3">
        <v>1.4403426663121341</v>
      </c>
      <c r="AL505" s="56">
        <f t="shared" si="16"/>
        <v>8426.8320000000003</v>
      </c>
      <c r="AM505" s="56">
        <f t="shared" si="17"/>
        <v>1.4403426663121341</v>
      </c>
    </row>
    <row r="506" spans="35:39">
      <c r="AI506" s="60" t="s">
        <v>1423</v>
      </c>
      <c r="AJ506" s="3">
        <v>143530.31999999998</v>
      </c>
      <c r="AK506" s="3">
        <v>34.406399999999998</v>
      </c>
      <c r="AL506" s="56">
        <f t="shared" si="16"/>
        <v>143530.31999999998</v>
      </c>
      <c r="AM506" s="56">
        <f t="shared" si="17"/>
        <v>34.406399999999998</v>
      </c>
    </row>
    <row r="507" spans="35:39">
      <c r="AI507" s="60" t="s">
        <v>1426</v>
      </c>
      <c r="AJ507" s="3">
        <v>3528</v>
      </c>
      <c r="AK507" s="3">
        <v>0.56905181355219403</v>
      </c>
      <c r="AL507" s="56">
        <f t="shared" si="16"/>
        <v>3528</v>
      </c>
      <c r="AM507" s="56">
        <f t="shared" si="17"/>
        <v>0.56905181355219403</v>
      </c>
    </row>
    <row r="508" spans="35:39">
      <c r="AI508" s="60" t="s">
        <v>1427</v>
      </c>
      <c r="AJ508" s="3">
        <v>184004.73599999998</v>
      </c>
      <c r="AK508" s="3">
        <v>39.110399999999998</v>
      </c>
      <c r="AL508" s="56">
        <f t="shared" si="16"/>
        <v>184004.73599999998</v>
      </c>
      <c r="AM508" s="56">
        <f t="shared" si="17"/>
        <v>39.110399999999998</v>
      </c>
    </row>
    <row r="509" spans="35:39">
      <c r="AI509" s="60" t="s">
        <v>1430</v>
      </c>
      <c r="AJ509" s="3">
        <v>438.19199999999995</v>
      </c>
      <c r="AK509" s="3">
        <v>0.10079999999999999</v>
      </c>
      <c r="AL509" s="56">
        <f t="shared" si="16"/>
        <v>438.19199999999995</v>
      </c>
      <c r="AM509" s="56">
        <f t="shared" si="17"/>
        <v>0.10079999999999999</v>
      </c>
    </row>
    <row r="510" spans="35:39">
      <c r="AI510" s="60" t="s">
        <v>1432</v>
      </c>
      <c r="AJ510" s="3">
        <v>100950.36</v>
      </c>
      <c r="AK510" s="3">
        <v>21.34656</v>
      </c>
      <c r="AL510" s="56">
        <f t="shared" si="16"/>
        <v>100950.36</v>
      </c>
      <c r="AM510" s="56">
        <f t="shared" si="17"/>
        <v>21.34656</v>
      </c>
    </row>
    <row r="511" spans="35:39">
      <c r="AI511" s="60" t="s">
        <v>1435</v>
      </c>
      <c r="AJ511" s="3">
        <v>161266.56</v>
      </c>
      <c r="AK511" s="3">
        <v>31.007999999999999</v>
      </c>
      <c r="AL511" s="56">
        <f t="shared" si="16"/>
        <v>161266.56</v>
      </c>
      <c r="AM511" s="56">
        <f t="shared" si="17"/>
        <v>31.007999999999999</v>
      </c>
    </row>
    <row r="512" spans="35:39">
      <c r="AI512" s="60" t="s">
        <v>1437</v>
      </c>
      <c r="AJ512" s="3">
        <v>144059.08799999999</v>
      </c>
      <c r="AK512" s="3">
        <v>16.9176</v>
      </c>
      <c r="AL512" s="56">
        <f t="shared" si="16"/>
        <v>144059.08799999999</v>
      </c>
      <c r="AM512" s="56">
        <f t="shared" si="17"/>
        <v>16.9176</v>
      </c>
    </row>
    <row r="513" spans="35:39">
      <c r="AI513" s="60" t="s">
        <v>1440</v>
      </c>
      <c r="AJ513" s="3">
        <v>263173.87199999997</v>
      </c>
      <c r="AK513" s="3">
        <v>40.403999999999996</v>
      </c>
      <c r="AL513" s="56">
        <f t="shared" si="16"/>
        <v>263173.87199999997</v>
      </c>
      <c r="AM513" s="56">
        <f t="shared" si="17"/>
        <v>40.403999999999996</v>
      </c>
    </row>
    <row r="514" spans="35:39">
      <c r="AI514" s="60" t="s">
        <v>1443</v>
      </c>
      <c r="AJ514" s="3">
        <v>1977.1679999999999</v>
      </c>
      <c r="AK514" s="3">
        <v>0.44519999999999998</v>
      </c>
      <c r="AL514" s="56">
        <f t="shared" si="16"/>
        <v>1977.1679999999999</v>
      </c>
      <c r="AM514" s="56">
        <f t="shared" si="17"/>
        <v>0.44519999999999998</v>
      </c>
    </row>
    <row r="515" spans="35:39">
      <c r="AI515" s="60" t="s">
        <v>1445</v>
      </c>
      <c r="AJ515" s="3">
        <v>7145.7119999999995</v>
      </c>
      <c r="AK515" s="3">
        <v>1.2213692968815106</v>
      </c>
      <c r="AL515" s="56">
        <f t="shared" si="16"/>
        <v>7145.7119999999995</v>
      </c>
      <c r="AM515" s="56">
        <f t="shared" si="17"/>
        <v>1.2213692968815106</v>
      </c>
    </row>
    <row r="516" spans="35:39">
      <c r="AI516" s="60" t="s">
        <v>1447</v>
      </c>
      <c r="AJ516" s="3">
        <v>6957.2159999999994</v>
      </c>
      <c r="AK516" s="3">
        <v>1.1891509221436292</v>
      </c>
      <c r="AL516" s="56">
        <f t="shared" si="16"/>
        <v>6957.2159999999994</v>
      </c>
      <c r="AM516" s="56">
        <f t="shared" si="17"/>
        <v>1.1891509221436292</v>
      </c>
    </row>
    <row r="517" spans="35:39">
      <c r="AI517" s="60" t="s">
        <v>1449</v>
      </c>
      <c r="AJ517" s="3">
        <v>62648.399999999994</v>
      </c>
      <c r="AK517" s="3">
        <v>9.9960000000000004</v>
      </c>
      <c r="AL517" s="56">
        <f t="shared" si="16"/>
        <v>62648.399999999994</v>
      </c>
      <c r="AM517" s="56">
        <f t="shared" si="17"/>
        <v>9.9960000000000004</v>
      </c>
    </row>
    <row r="518" spans="35:39">
      <c r="AI518" s="60" t="s">
        <v>1452</v>
      </c>
      <c r="AJ518" s="3">
        <v>1283.568</v>
      </c>
      <c r="AK518" s="3">
        <v>1.4783999999999999</v>
      </c>
      <c r="AL518" s="56">
        <f t="shared" si="16"/>
        <v>1283.568</v>
      </c>
      <c r="AM518" s="56">
        <f t="shared" si="17"/>
        <v>1.4783999999999999</v>
      </c>
    </row>
    <row r="519" spans="35:39">
      <c r="AI519" s="60" t="s">
        <v>1454</v>
      </c>
      <c r="AJ519" s="3">
        <v>17954.448</v>
      </c>
      <c r="AK519" s="3">
        <v>3.0688350621541485</v>
      </c>
      <c r="AL519" s="56">
        <f t="shared" si="16"/>
        <v>17954.448</v>
      </c>
      <c r="AM519" s="56">
        <f t="shared" si="17"/>
        <v>3.0688350621541485</v>
      </c>
    </row>
    <row r="520" spans="35:39">
      <c r="AI520" s="60" t="s">
        <v>1456</v>
      </c>
      <c r="AJ520" s="3">
        <v>3507.9839999999999</v>
      </c>
      <c r="AK520" s="3">
        <v>0.78959999999999997</v>
      </c>
      <c r="AL520" s="56">
        <f t="shared" si="16"/>
        <v>3507.9839999999999</v>
      </c>
      <c r="AM520" s="56">
        <f t="shared" si="17"/>
        <v>0.78959999999999997</v>
      </c>
    </row>
    <row r="521" spans="35:39">
      <c r="AI521" s="60" t="s">
        <v>1457</v>
      </c>
      <c r="AJ521" s="3">
        <v>3137.52</v>
      </c>
      <c r="AK521" s="3">
        <v>0.40319999999999995</v>
      </c>
      <c r="AL521" s="56">
        <f t="shared" si="16"/>
        <v>3137.52</v>
      </c>
      <c r="AM521" s="56">
        <f t="shared" si="17"/>
        <v>0.40319999999999995</v>
      </c>
    </row>
    <row r="522" spans="35:39">
      <c r="AI522" s="60" t="s">
        <v>1459</v>
      </c>
      <c r="AJ522" s="3">
        <v>35607.792000000001</v>
      </c>
      <c r="AK522" s="3">
        <v>7.7279999999999989</v>
      </c>
      <c r="AL522" s="56">
        <f t="shared" si="16"/>
        <v>35607.792000000001</v>
      </c>
      <c r="AM522" s="56">
        <f t="shared" si="17"/>
        <v>7.7279999999999989</v>
      </c>
    </row>
    <row r="523" spans="35:39">
      <c r="AI523" s="60" t="s">
        <v>1462</v>
      </c>
      <c r="AJ523" s="3">
        <v>56763</v>
      </c>
      <c r="AK523" s="3">
        <v>15.218399999999997</v>
      </c>
      <c r="AL523" s="56">
        <f t="shared" si="16"/>
        <v>56763</v>
      </c>
      <c r="AM523" s="56">
        <f t="shared" si="17"/>
        <v>15.218399999999997</v>
      </c>
    </row>
    <row r="524" spans="35:39">
      <c r="AI524" s="60" t="s">
        <v>1464</v>
      </c>
      <c r="AJ524" s="3">
        <v>16593.36</v>
      </c>
      <c r="AK524" s="3">
        <v>3.5087999999999995</v>
      </c>
      <c r="AL524" s="56">
        <f t="shared" ref="AL524:AL587" si="18">IF(AK524=0,0,AJ524)</f>
        <v>16593.36</v>
      </c>
      <c r="AM524" s="56">
        <f t="shared" ref="AM524:AM587" si="19">IF(AK524=0,0,AK524)</f>
        <v>3.5087999999999995</v>
      </c>
    </row>
    <row r="525" spans="35:39">
      <c r="AI525" s="60" t="s">
        <v>1466</v>
      </c>
      <c r="AJ525" s="3">
        <v>27832.944</v>
      </c>
      <c r="AK525" s="3">
        <v>7.8120000000000003</v>
      </c>
      <c r="AL525" s="56">
        <f t="shared" si="18"/>
        <v>27832.944</v>
      </c>
      <c r="AM525" s="56">
        <f t="shared" si="19"/>
        <v>7.8120000000000003</v>
      </c>
    </row>
    <row r="526" spans="35:39">
      <c r="AI526" s="60" t="s">
        <v>1469</v>
      </c>
      <c r="AJ526" s="3">
        <v>611281.91999999993</v>
      </c>
      <c r="AK526" s="3">
        <v>71.819999999999993</v>
      </c>
      <c r="AL526" s="56">
        <f t="shared" si="18"/>
        <v>611281.91999999993</v>
      </c>
      <c r="AM526" s="56">
        <f t="shared" si="19"/>
        <v>71.819999999999993</v>
      </c>
    </row>
    <row r="527" spans="35:39">
      <c r="AI527" s="60" t="s">
        <v>1472</v>
      </c>
      <c r="AJ527" s="3">
        <v>51499.392</v>
      </c>
      <c r="AK527" s="3">
        <v>8.8024505041436445</v>
      </c>
      <c r="AL527" s="56">
        <f t="shared" si="18"/>
        <v>51499.392</v>
      </c>
      <c r="AM527" s="56">
        <f t="shared" si="19"/>
        <v>8.8024505041436445</v>
      </c>
    </row>
    <row r="528" spans="35:39">
      <c r="AI528" s="60" t="s">
        <v>1474</v>
      </c>
      <c r="AJ528" s="3">
        <v>3099.1679999999997</v>
      </c>
      <c r="AK528" s="3">
        <v>1.0920000000000001</v>
      </c>
      <c r="AL528" s="56">
        <f t="shared" si="18"/>
        <v>3099.1679999999997</v>
      </c>
      <c r="AM528" s="56">
        <f t="shared" si="19"/>
        <v>1.0920000000000001</v>
      </c>
    </row>
    <row r="529" spans="35:39">
      <c r="AI529" s="60" t="s">
        <v>1476</v>
      </c>
      <c r="AJ529" s="3">
        <v>118523.99999999999</v>
      </c>
      <c r="AK529" s="3">
        <v>20.258523509425537</v>
      </c>
      <c r="AL529" s="56">
        <f t="shared" si="18"/>
        <v>118523.99999999999</v>
      </c>
      <c r="AM529" s="56">
        <f t="shared" si="19"/>
        <v>20.258523509425537</v>
      </c>
    </row>
    <row r="530" spans="35:39">
      <c r="AI530" s="60" t="s">
        <v>1478</v>
      </c>
      <c r="AJ530" s="3">
        <v>21111.552</v>
      </c>
      <c r="AK530" s="3">
        <v>5.7539999999999996</v>
      </c>
      <c r="AL530" s="56">
        <f t="shared" si="18"/>
        <v>21111.552</v>
      </c>
      <c r="AM530" s="56">
        <f t="shared" si="19"/>
        <v>5.7539999999999996</v>
      </c>
    </row>
    <row r="531" spans="35:39">
      <c r="AI531" s="60" t="s">
        <v>1481</v>
      </c>
      <c r="AJ531" s="3">
        <v>8763.84</v>
      </c>
      <c r="AK531" s="3">
        <v>2.31</v>
      </c>
      <c r="AL531" s="56">
        <f t="shared" si="18"/>
        <v>8763.84</v>
      </c>
      <c r="AM531" s="56">
        <f t="shared" si="19"/>
        <v>2.31</v>
      </c>
    </row>
    <row r="532" spans="35:39">
      <c r="AI532" s="60" t="s">
        <v>1483</v>
      </c>
      <c r="AJ532" s="3">
        <v>1294.1759999999999</v>
      </c>
      <c r="AK532" s="3">
        <v>0.34439999999999998</v>
      </c>
      <c r="AL532" s="56">
        <f t="shared" si="18"/>
        <v>1294.1759999999999</v>
      </c>
      <c r="AM532" s="56">
        <f t="shared" si="19"/>
        <v>0.34439999999999998</v>
      </c>
    </row>
    <row r="533" spans="35:39">
      <c r="AI533" s="60" t="s">
        <v>1485</v>
      </c>
      <c r="AJ533" s="3">
        <v>5003.7119999999995</v>
      </c>
      <c r="AK533" s="3">
        <v>0.85525140213285633</v>
      </c>
      <c r="AL533" s="56">
        <f t="shared" si="18"/>
        <v>5003.7119999999995</v>
      </c>
      <c r="AM533" s="56">
        <f t="shared" si="19"/>
        <v>0.85525140213285633</v>
      </c>
    </row>
    <row r="534" spans="35:39">
      <c r="AI534" s="60" t="s">
        <v>1486</v>
      </c>
      <c r="AJ534" s="3">
        <v>1753.5839999999998</v>
      </c>
      <c r="AK534" s="3">
        <v>0.39479999999999998</v>
      </c>
      <c r="AL534" s="56">
        <f t="shared" si="18"/>
        <v>1753.5839999999998</v>
      </c>
      <c r="AM534" s="56">
        <f t="shared" si="19"/>
        <v>0.39479999999999998</v>
      </c>
    </row>
    <row r="535" spans="35:39">
      <c r="AI535" s="60" t="s">
        <v>1487</v>
      </c>
      <c r="AJ535" s="3">
        <v>193485.02399999998</v>
      </c>
      <c r="AK535" s="3">
        <v>26.661599999999996</v>
      </c>
      <c r="AL535" s="56">
        <f t="shared" si="18"/>
        <v>193485.02399999998</v>
      </c>
      <c r="AM535" s="56">
        <f t="shared" si="19"/>
        <v>26.661599999999996</v>
      </c>
    </row>
    <row r="536" spans="35:39">
      <c r="AI536" s="60" t="s">
        <v>1490</v>
      </c>
      <c r="AJ536" s="3">
        <v>41341.439999999995</v>
      </c>
      <c r="AK536" s="3">
        <v>4.3247999999999998</v>
      </c>
      <c r="AL536" s="56">
        <f t="shared" si="18"/>
        <v>41341.439999999995</v>
      </c>
      <c r="AM536" s="56">
        <f t="shared" si="19"/>
        <v>4.3247999999999998</v>
      </c>
    </row>
    <row r="537" spans="35:39">
      <c r="AI537" s="60" t="s">
        <v>1491</v>
      </c>
      <c r="AJ537" s="3">
        <v>44365.103999999999</v>
      </c>
      <c r="AK537" s="3">
        <v>12.1212</v>
      </c>
      <c r="AL537" s="56">
        <f t="shared" si="18"/>
        <v>44365.103999999999</v>
      </c>
      <c r="AM537" s="56">
        <f t="shared" si="19"/>
        <v>12.1212</v>
      </c>
    </row>
    <row r="538" spans="35:39">
      <c r="AI538" s="60" t="s">
        <v>1494</v>
      </c>
      <c r="AJ538" s="3">
        <v>5596.9439999999995</v>
      </c>
      <c r="AK538" s="3">
        <v>1.2516</v>
      </c>
      <c r="AL538" s="56">
        <f t="shared" si="18"/>
        <v>5596.9439999999995</v>
      </c>
      <c r="AM538" s="56">
        <f t="shared" si="19"/>
        <v>1.2516</v>
      </c>
    </row>
    <row r="539" spans="35:39">
      <c r="AI539" s="60" t="s">
        <v>1496</v>
      </c>
      <c r="AJ539" s="3">
        <v>46527.6</v>
      </c>
      <c r="AK539" s="3">
        <v>11.8728</v>
      </c>
      <c r="AL539" s="56">
        <f t="shared" si="18"/>
        <v>46527.6</v>
      </c>
      <c r="AM539" s="56">
        <f t="shared" si="19"/>
        <v>11.8728</v>
      </c>
    </row>
    <row r="540" spans="35:39">
      <c r="AI540" s="60" t="s">
        <v>1499</v>
      </c>
      <c r="AJ540" s="3">
        <v>84819.936000000002</v>
      </c>
      <c r="AK540" s="3">
        <v>15.304799999999998</v>
      </c>
      <c r="AL540" s="56">
        <f t="shared" si="18"/>
        <v>84819.936000000002</v>
      </c>
      <c r="AM540" s="56">
        <f t="shared" si="19"/>
        <v>15.304799999999998</v>
      </c>
    </row>
    <row r="541" spans="35:39">
      <c r="AI541" s="60" t="s">
        <v>1502</v>
      </c>
      <c r="AJ541" s="3">
        <v>4701.4799999999996</v>
      </c>
      <c r="AK541" s="3">
        <v>1.1423999999999999</v>
      </c>
      <c r="AL541" s="56">
        <f t="shared" si="18"/>
        <v>4701.4799999999996</v>
      </c>
      <c r="AM541" s="56">
        <f t="shared" si="19"/>
        <v>1.1423999999999999</v>
      </c>
    </row>
    <row r="542" spans="35:39">
      <c r="AI542" s="60" t="s">
        <v>1505</v>
      </c>
      <c r="AJ542" s="3">
        <v>105905.37599999999</v>
      </c>
      <c r="AK542" s="3">
        <v>21.84</v>
      </c>
      <c r="AL542" s="56">
        <f t="shared" si="18"/>
        <v>105905.37599999999</v>
      </c>
      <c r="AM542" s="56">
        <f t="shared" si="19"/>
        <v>21.84</v>
      </c>
    </row>
    <row r="543" spans="35:39">
      <c r="AI543" s="60" t="s">
        <v>1507</v>
      </c>
      <c r="AJ543" s="3">
        <v>91313.66399999999</v>
      </c>
      <c r="AK543" s="3">
        <v>16.464000000000002</v>
      </c>
      <c r="AL543" s="56">
        <f t="shared" si="18"/>
        <v>91313.66399999999</v>
      </c>
      <c r="AM543" s="56">
        <f t="shared" si="19"/>
        <v>16.464000000000002</v>
      </c>
    </row>
    <row r="544" spans="35:39">
      <c r="AI544" s="60" t="s">
        <v>1509</v>
      </c>
      <c r="AJ544" s="3">
        <v>9494.9759999999987</v>
      </c>
      <c r="AK544" s="3">
        <v>2.4780000000000002</v>
      </c>
      <c r="AL544" s="56">
        <f t="shared" si="18"/>
        <v>9494.9759999999987</v>
      </c>
      <c r="AM544" s="56">
        <f t="shared" si="19"/>
        <v>2.4780000000000002</v>
      </c>
    </row>
    <row r="545" spans="35:39">
      <c r="AI545" s="60" t="s">
        <v>1511</v>
      </c>
      <c r="AJ545" s="3">
        <v>21736.608</v>
      </c>
      <c r="AK545" s="3">
        <v>6.1319999999999997</v>
      </c>
      <c r="AL545" s="56">
        <f t="shared" si="18"/>
        <v>21736.608</v>
      </c>
      <c r="AM545" s="56">
        <f t="shared" si="19"/>
        <v>6.1319999999999997</v>
      </c>
    </row>
    <row r="546" spans="35:39">
      <c r="AI546" s="60" t="s">
        <v>1513</v>
      </c>
      <c r="AJ546" s="3">
        <v>107590.416</v>
      </c>
      <c r="AK546" s="3">
        <v>18.38971830114469</v>
      </c>
      <c r="AL546" s="56">
        <f t="shared" si="18"/>
        <v>107590.416</v>
      </c>
      <c r="AM546" s="56">
        <f t="shared" si="19"/>
        <v>18.38971830114469</v>
      </c>
    </row>
    <row r="547" spans="35:39">
      <c r="AI547" s="60" t="s">
        <v>1515</v>
      </c>
      <c r="AJ547" s="3">
        <v>931.87199999999996</v>
      </c>
      <c r="AK547" s="3">
        <v>1.2263999999999999</v>
      </c>
      <c r="AL547" s="56">
        <f t="shared" si="18"/>
        <v>931.87199999999996</v>
      </c>
      <c r="AM547" s="56">
        <f t="shared" si="19"/>
        <v>1.2263999999999999</v>
      </c>
    </row>
    <row r="548" spans="35:39">
      <c r="AI548" s="60" t="s">
        <v>1518</v>
      </c>
      <c r="AJ548" s="3">
        <v>11582.304</v>
      </c>
      <c r="AK548" s="3">
        <v>2.4108000000000001</v>
      </c>
      <c r="AL548" s="56">
        <f t="shared" si="18"/>
        <v>11582.304</v>
      </c>
      <c r="AM548" s="56">
        <f t="shared" si="19"/>
        <v>2.4108000000000001</v>
      </c>
    </row>
    <row r="549" spans="35:39">
      <c r="AI549" s="60" t="s">
        <v>1521</v>
      </c>
      <c r="AJ549" s="3">
        <v>33030.047999999995</v>
      </c>
      <c r="AK549" s="3">
        <v>6.6863999999999999</v>
      </c>
      <c r="AL549" s="56">
        <f t="shared" si="18"/>
        <v>33030.047999999995</v>
      </c>
      <c r="AM549" s="56">
        <f t="shared" si="19"/>
        <v>6.6863999999999999</v>
      </c>
    </row>
    <row r="550" spans="35:39">
      <c r="AI550" s="60" t="s">
        <v>1523</v>
      </c>
      <c r="AJ550" s="3">
        <v>10105.343999999999</v>
      </c>
      <c r="AK550" s="3">
        <v>2.2680000000000002</v>
      </c>
      <c r="AL550" s="56">
        <f t="shared" si="18"/>
        <v>10105.343999999999</v>
      </c>
      <c r="AM550" s="56">
        <f t="shared" si="19"/>
        <v>2.2680000000000002</v>
      </c>
    </row>
    <row r="551" spans="35:39">
      <c r="AI551" s="60" t="s">
        <v>1525</v>
      </c>
      <c r="AJ551" s="3">
        <v>7419.8879999999999</v>
      </c>
      <c r="AK551" s="3">
        <v>1.0415999999999999</v>
      </c>
      <c r="AL551" s="56">
        <f t="shared" si="18"/>
        <v>7419.8879999999999</v>
      </c>
      <c r="AM551" s="56">
        <f t="shared" si="19"/>
        <v>1.0415999999999999</v>
      </c>
    </row>
    <row r="552" spans="35:39">
      <c r="AI552" s="60" t="s">
        <v>1527</v>
      </c>
      <c r="AJ552" s="3">
        <v>17138.448</v>
      </c>
      <c r="AK552" s="3">
        <v>1.7136</v>
      </c>
      <c r="AL552" s="56">
        <f t="shared" si="18"/>
        <v>17138.448</v>
      </c>
      <c r="AM552" s="56">
        <f t="shared" si="19"/>
        <v>1.7136</v>
      </c>
    </row>
    <row r="553" spans="35:39">
      <c r="AI553" s="60" t="s">
        <v>1529</v>
      </c>
      <c r="AJ553" s="3">
        <v>123250.272</v>
      </c>
      <c r="AK553" s="3">
        <v>22.948799999999999</v>
      </c>
      <c r="AL553" s="56">
        <f t="shared" si="18"/>
        <v>123250.272</v>
      </c>
      <c r="AM553" s="56">
        <f t="shared" si="19"/>
        <v>22.948799999999999</v>
      </c>
    </row>
    <row r="554" spans="35:39">
      <c r="AI554" s="60" t="s">
        <v>1532</v>
      </c>
      <c r="AJ554" s="3">
        <v>7539.8399999999992</v>
      </c>
      <c r="AK554" s="3">
        <v>1.2887349895152629</v>
      </c>
      <c r="AL554" s="56">
        <f t="shared" si="18"/>
        <v>7539.8399999999992</v>
      </c>
      <c r="AM554" s="56">
        <f t="shared" si="19"/>
        <v>1.2887349895152629</v>
      </c>
    </row>
    <row r="555" spans="35:39">
      <c r="AI555" s="60" t="s">
        <v>1534</v>
      </c>
      <c r="AJ555" s="3">
        <v>10007.423999999999</v>
      </c>
      <c r="AK555" s="3">
        <v>1.7105028042657127</v>
      </c>
      <c r="AL555" s="56">
        <f t="shared" si="18"/>
        <v>10007.423999999999</v>
      </c>
      <c r="AM555" s="56">
        <f t="shared" si="19"/>
        <v>1.7105028042657127</v>
      </c>
    </row>
    <row r="556" spans="35:39">
      <c r="AI556" s="60" t="s">
        <v>1536</v>
      </c>
      <c r="AJ556" s="3">
        <v>1286.0159999999998</v>
      </c>
      <c r="AK556" s="3">
        <v>0.28560000000000002</v>
      </c>
      <c r="AL556" s="56">
        <f t="shared" si="18"/>
        <v>1286.0159999999998</v>
      </c>
      <c r="AM556" s="56">
        <f t="shared" si="19"/>
        <v>0.28560000000000002</v>
      </c>
    </row>
    <row r="557" spans="35:39">
      <c r="AI557" s="60" t="s">
        <v>1537</v>
      </c>
      <c r="AJ557" s="3">
        <v>24520.799999999999</v>
      </c>
      <c r="AK557" s="3">
        <v>6.72</v>
      </c>
      <c r="AL557" s="56">
        <f t="shared" si="18"/>
        <v>24520.799999999999</v>
      </c>
      <c r="AM557" s="56">
        <f t="shared" si="19"/>
        <v>6.72</v>
      </c>
    </row>
    <row r="558" spans="35:39">
      <c r="AI558" s="60" t="s">
        <v>1539</v>
      </c>
      <c r="AJ558" s="3">
        <v>6377.04</v>
      </c>
      <c r="AK558" s="3">
        <v>1.1255999999999999</v>
      </c>
      <c r="AL558" s="56">
        <f t="shared" si="18"/>
        <v>6377.04</v>
      </c>
      <c r="AM558" s="56">
        <f t="shared" si="19"/>
        <v>1.1255999999999999</v>
      </c>
    </row>
    <row r="559" spans="35:39">
      <c r="AI559" s="60" t="s">
        <v>1541</v>
      </c>
      <c r="AJ559" s="3">
        <v>30932.927999999996</v>
      </c>
      <c r="AK559" s="3">
        <v>6.1151999999999997</v>
      </c>
      <c r="AL559" s="56">
        <f t="shared" si="18"/>
        <v>30932.927999999996</v>
      </c>
      <c r="AM559" s="56">
        <f t="shared" si="19"/>
        <v>6.1151999999999997</v>
      </c>
    </row>
    <row r="560" spans="35:39">
      <c r="AI560" s="60" t="s">
        <v>1544</v>
      </c>
      <c r="AJ560" s="3">
        <v>185054.92799999999</v>
      </c>
      <c r="AK560" s="3">
        <v>31.331999999999997</v>
      </c>
      <c r="AL560" s="56">
        <f t="shared" si="18"/>
        <v>185054.92799999999</v>
      </c>
      <c r="AM560" s="56">
        <f t="shared" si="19"/>
        <v>31.331999999999997</v>
      </c>
    </row>
    <row r="561" spans="35:39">
      <c r="AI561" s="60" t="s">
        <v>1547</v>
      </c>
      <c r="AJ561" s="3">
        <v>15196.367999999999</v>
      </c>
      <c r="AK561" s="3">
        <v>3.8388</v>
      </c>
      <c r="AL561" s="56">
        <f t="shared" si="18"/>
        <v>15196.367999999999</v>
      </c>
      <c r="AM561" s="56">
        <f t="shared" si="19"/>
        <v>3.8388</v>
      </c>
    </row>
    <row r="562" spans="35:39">
      <c r="AI562" s="60" t="s">
        <v>1549</v>
      </c>
      <c r="AJ562" s="3">
        <v>38595.983999999997</v>
      </c>
      <c r="AK562" s="3">
        <v>8.652000000000001</v>
      </c>
      <c r="AL562" s="56">
        <f t="shared" si="18"/>
        <v>38595.983999999997</v>
      </c>
      <c r="AM562" s="56">
        <f t="shared" si="19"/>
        <v>8.652000000000001</v>
      </c>
    </row>
    <row r="563" spans="35:39">
      <c r="AI563" s="60" t="s">
        <v>1552</v>
      </c>
      <c r="AJ563" s="3">
        <v>66116.399999999994</v>
      </c>
      <c r="AK563" s="3">
        <v>15.7668</v>
      </c>
      <c r="AL563" s="56">
        <f t="shared" si="18"/>
        <v>66116.399999999994</v>
      </c>
      <c r="AM563" s="56">
        <f t="shared" si="19"/>
        <v>15.7668</v>
      </c>
    </row>
    <row r="564" spans="35:39">
      <c r="AI564" s="60" t="s">
        <v>1555</v>
      </c>
      <c r="AJ564" s="3">
        <v>32764.031999999999</v>
      </c>
      <c r="AK564" s="3">
        <v>5.6001393180754153</v>
      </c>
      <c r="AL564" s="56">
        <f t="shared" si="18"/>
        <v>32764.031999999999</v>
      </c>
      <c r="AM564" s="56">
        <f t="shared" si="19"/>
        <v>5.6001393180754153</v>
      </c>
    </row>
    <row r="565" spans="35:39">
      <c r="AI565" s="60" t="s">
        <v>1557</v>
      </c>
      <c r="AJ565" s="3">
        <v>1905.36</v>
      </c>
      <c r="AK565" s="3">
        <v>0.32567058447166009</v>
      </c>
      <c r="AL565" s="56">
        <f t="shared" si="18"/>
        <v>1905.36</v>
      </c>
      <c r="AM565" s="56">
        <f t="shared" si="19"/>
        <v>0.32567058447166009</v>
      </c>
    </row>
    <row r="566" spans="35:39">
      <c r="AI566" s="60" t="s">
        <v>1558</v>
      </c>
      <c r="AJ566" s="3">
        <v>15809.64</v>
      </c>
      <c r="AK566" s="3">
        <v>3.6719999999999997</v>
      </c>
      <c r="AL566" s="56">
        <f t="shared" si="18"/>
        <v>15809.64</v>
      </c>
      <c r="AM566" s="56">
        <f t="shared" si="19"/>
        <v>3.6719999999999997</v>
      </c>
    </row>
    <row r="567" spans="35:39">
      <c r="AI567" s="60" t="s">
        <v>1560</v>
      </c>
      <c r="AJ567" s="3">
        <v>90208.44</v>
      </c>
      <c r="AK567" s="3">
        <v>10.338719999999999</v>
      </c>
      <c r="AL567" s="56">
        <f t="shared" si="18"/>
        <v>90208.44</v>
      </c>
      <c r="AM567" s="56">
        <f t="shared" si="19"/>
        <v>10.338719999999999</v>
      </c>
    </row>
    <row r="568" spans="35:39">
      <c r="AI568" s="60" t="s">
        <v>1563</v>
      </c>
      <c r="AJ568" s="3">
        <v>30588.575999999997</v>
      </c>
      <c r="AK568" s="3">
        <v>5.2283030104944963</v>
      </c>
      <c r="AL568" s="56">
        <f t="shared" si="18"/>
        <v>30588.575999999997</v>
      </c>
      <c r="AM568" s="56">
        <f t="shared" si="19"/>
        <v>5.2283030104944963</v>
      </c>
    </row>
    <row r="569" spans="35:39">
      <c r="AI569" s="60" t="s">
        <v>1565</v>
      </c>
      <c r="AJ569" s="3">
        <v>412504.31999999995</v>
      </c>
      <c r="AK569" s="3">
        <v>74.507999999999996</v>
      </c>
      <c r="AL569" s="56">
        <f t="shared" si="18"/>
        <v>412504.31999999995</v>
      </c>
      <c r="AM569" s="56">
        <f t="shared" si="19"/>
        <v>74.507999999999996</v>
      </c>
    </row>
    <row r="570" spans="35:39">
      <c r="AI570" s="60" t="s">
        <v>1568</v>
      </c>
      <c r="AJ570" s="3">
        <v>39943.199999999997</v>
      </c>
      <c r="AK570" s="3">
        <v>13.692</v>
      </c>
      <c r="AL570" s="56">
        <f t="shared" si="18"/>
        <v>39943.199999999997</v>
      </c>
      <c r="AM570" s="56">
        <f t="shared" si="19"/>
        <v>13.692</v>
      </c>
    </row>
    <row r="571" spans="35:39">
      <c r="AI571" s="60" t="s">
        <v>1571</v>
      </c>
      <c r="AJ571" s="3">
        <v>3649.1519999999996</v>
      </c>
      <c r="AK571" s="3">
        <v>0.81479999999999997</v>
      </c>
      <c r="AL571" s="56">
        <f t="shared" si="18"/>
        <v>3649.1519999999996</v>
      </c>
      <c r="AM571" s="56">
        <f t="shared" si="19"/>
        <v>0.81479999999999997</v>
      </c>
    </row>
    <row r="572" spans="35:39">
      <c r="AI572" s="60" t="s">
        <v>1573</v>
      </c>
      <c r="AJ572" s="3">
        <v>46022.399999999994</v>
      </c>
      <c r="AK572" s="3">
        <v>11.625599999999999</v>
      </c>
      <c r="AL572" s="56">
        <f t="shared" si="18"/>
        <v>46022.399999999994</v>
      </c>
      <c r="AM572" s="56">
        <f t="shared" si="19"/>
        <v>11.625599999999999</v>
      </c>
    </row>
    <row r="573" spans="35:39">
      <c r="AI573" s="60" t="s">
        <v>1576</v>
      </c>
      <c r="AJ573" s="3">
        <v>12837.312</v>
      </c>
      <c r="AK573" s="3">
        <v>2.8559999999999999</v>
      </c>
      <c r="AL573" s="56">
        <f t="shared" si="18"/>
        <v>12837.312</v>
      </c>
      <c r="AM573" s="56">
        <f t="shared" si="19"/>
        <v>2.8559999999999999</v>
      </c>
    </row>
    <row r="574" spans="35:39">
      <c r="AI574" s="60" t="s">
        <v>1578</v>
      </c>
      <c r="AJ574" s="3">
        <v>166570.89599999998</v>
      </c>
      <c r="AK574" s="3">
        <v>33.566400000000002</v>
      </c>
      <c r="AL574" s="56">
        <f t="shared" si="18"/>
        <v>166570.89599999998</v>
      </c>
      <c r="AM574" s="56">
        <f t="shared" si="19"/>
        <v>33.566400000000002</v>
      </c>
    </row>
    <row r="575" spans="35:39">
      <c r="AI575" s="60" t="s">
        <v>1581</v>
      </c>
      <c r="AJ575" s="3">
        <v>9224.8799999999992</v>
      </c>
      <c r="AK575" s="3">
        <v>0.28560000000000002</v>
      </c>
      <c r="AL575" s="56">
        <f t="shared" si="18"/>
        <v>9224.8799999999992</v>
      </c>
      <c r="AM575" s="56">
        <f t="shared" si="19"/>
        <v>0.28560000000000002</v>
      </c>
    </row>
    <row r="576" spans="35:39">
      <c r="AI576" s="60" t="s">
        <v>1583</v>
      </c>
      <c r="AJ576" s="3">
        <v>3455.7599999999998</v>
      </c>
      <c r="AK576" s="3">
        <v>1.008</v>
      </c>
      <c r="AL576" s="56">
        <f t="shared" si="18"/>
        <v>3455.7599999999998</v>
      </c>
      <c r="AM576" s="56">
        <f t="shared" si="19"/>
        <v>1.008</v>
      </c>
    </row>
    <row r="577" spans="35:39">
      <c r="AI577" s="60" t="s">
        <v>1585</v>
      </c>
      <c r="AJ577" s="3">
        <v>9829.5360000000001</v>
      </c>
      <c r="AK577" s="3">
        <v>2.6375999999999999</v>
      </c>
      <c r="AL577" s="56">
        <f t="shared" si="18"/>
        <v>9829.5360000000001</v>
      </c>
      <c r="AM577" s="56">
        <f t="shared" si="19"/>
        <v>2.6375999999999999</v>
      </c>
    </row>
    <row r="578" spans="35:39">
      <c r="AI578" s="60" t="s">
        <v>1587</v>
      </c>
      <c r="AJ578" s="3">
        <v>462004.51199999999</v>
      </c>
      <c r="AK578" s="3">
        <v>83.495999999999995</v>
      </c>
      <c r="AL578" s="56">
        <f t="shared" si="18"/>
        <v>462004.51199999999</v>
      </c>
      <c r="AM578" s="56">
        <f t="shared" si="19"/>
        <v>83.495999999999995</v>
      </c>
    </row>
    <row r="579" spans="35:39">
      <c r="AI579" s="60" t="s">
        <v>1590</v>
      </c>
      <c r="AJ579" s="3">
        <v>9261.5999999999985</v>
      </c>
      <c r="AK579" s="3">
        <v>2.0748000000000002</v>
      </c>
      <c r="AL579" s="56">
        <f t="shared" si="18"/>
        <v>9261.5999999999985</v>
      </c>
      <c r="AM579" s="56">
        <f t="shared" si="19"/>
        <v>2.0748000000000002</v>
      </c>
    </row>
    <row r="580" spans="35:39">
      <c r="AI580" s="60" t="s">
        <v>1592</v>
      </c>
      <c r="AJ580" s="3">
        <v>1233.96</v>
      </c>
      <c r="AK580" s="3">
        <v>0.26111999999999996</v>
      </c>
      <c r="AL580" s="56">
        <f t="shared" si="18"/>
        <v>1233.96</v>
      </c>
      <c r="AM580" s="56">
        <f t="shared" si="19"/>
        <v>0.26111999999999996</v>
      </c>
    </row>
    <row r="581" spans="35:39">
      <c r="AI581" s="60" t="s">
        <v>1594</v>
      </c>
      <c r="AJ581" s="3">
        <v>7430.4959999999992</v>
      </c>
      <c r="AK581" s="3">
        <v>1.008</v>
      </c>
      <c r="AL581" s="56">
        <f t="shared" si="18"/>
        <v>7430.4959999999992</v>
      </c>
      <c r="AM581" s="56">
        <f t="shared" si="19"/>
        <v>1.008</v>
      </c>
    </row>
    <row r="582" spans="35:39">
      <c r="AI582" s="60" t="s">
        <v>1596</v>
      </c>
      <c r="AJ582" s="3">
        <v>7601.8559999999998</v>
      </c>
      <c r="AK582" s="3">
        <v>1.2993349742775095</v>
      </c>
      <c r="AL582" s="56">
        <f t="shared" si="18"/>
        <v>7601.8559999999998</v>
      </c>
      <c r="AM582" s="56">
        <f t="shared" si="19"/>
        <v>1.2993349742775095</v>
      </c>
    </row>
    <row r="583" spans="35:39">
      <c r="AI583" s="60" t="s">
        <v>1598</v>
      </c>
      <c r="AJ583" s="3">
        <v>32141.423999999999</v>
      </c>
      <c r="AK583" s="3">
        <v>10.164</v>
      </c>
      <c r="AL583" s="56">
        <f t="shared" si="18"/>
        <v>32141.423999999999</v>
      </c>
      <c r="AM583" s="56">
        <f t="shared" si="19"/>
        <v>10.164</v>
      </c>
    </row>
    <row r="584" spans="35:39">
      <c r="AI584" s="60" t="s">
        <v>1601</v>
      </c>
      <c r="AJ584" s="3">
        <v>11018.279999999999</v>
      </c>
      <c r="AK584" s="3">
        <v>2.3337599999999998</v>
      </c>
      <c r="AL584" s="56">
        <f t="shared" si="18"/>
        <v>11018.279999999999</v>
      </c>
      <c r="AM584" s="56">
        <f t="shared" si="19"/>
        <v>2.3337599999999998</v>
      </c>
    </row>
    <row r="585" spans="35:39">
      <c r="AI585" s="60" t="s">
        <v>1603</v>
      </c>
      <c r="AJ585" s="3">
        <v>138521.88</v>
      </c>
      <c r="AK585" s="3">
        <v>32.648159999999997</v>
      </c>
      <c r="AL585" s="56">
        <f t="shared" si="18"/>
        <v>138521.88</v>
      </c>
      <c r="AM585" s="56">
        <f t="shared" si="19"/>
        <v>32.648159999999997</v>
      </c>
    </row>
    <row r="586" spans="35:39">
      <c r="AI586" s="60" t="s">
        <v>1606</v>
      </c>
      <c r="AJ586" s="3">
        <v>48567.96</v>
      </c>
      <c r="AK586" s="3">
        <v>9.0902399999999997</v>
      </c>
      <c r="AL586" s="56">
        <f t="shared" si="18"/>
        <v>48567.96</v>
      </c>
      <c r="AM586" s="56">
        <f t="shared" si="19"/>
        <v>9.0902399999999997</v>
      </c>
    </row>
    <row r="587" spans="35:39">
      <c r="AI587" s="60" t="s">
        <v>1609</v>
      </c>
      <c r="AJ587" s="3">
        <v>548112.91200000001</v>
      </c>
      <c r="AK587" s="3">
        <v>60.160800000000002</v>
      </c>
      <c r="AL587" s="56">
        <f t="shared" si="18"/>
        <v>548112.91200000001</v>
      </c>
      <c r="AM587" s="56">
        <f t="shared" si="19"/>
        <v>60.160800000000002</v>
      </c>
    </row>
    <row r="588" spans="35:39">
      <c r="AI588" s="60" t="s">
        <v>1612</v>
      </c>
      <c r="AJ588" s="3">
        <v>2143.6320000000001</v>
      </c>
      <c r="AK588" s="3">
        <v>0.47879999999999995</v>
      </c>
      <c r="AL588" s="56">
        <f t="shared" ref="AL588:AL646" si="20">IF(AK588=0,0,AJ588)</f>
        <v>2143.6320000000001</v>
      </c>
      <c r="AM588" s="56">
        <f t="shared" ref="AM588:AM646" si="21">IF(AK588=0,0,AK588)</f>
        <v>0.47879999999999995</v>
      </c>
    </row>
    <row r="589" spans="35:39">
      <c r="AI589" s="60" t="s">
        <v>1614</v>
      </c>
      <c r="AJ589" s="3">
        <v>67731.263999999996</v>
      </c>
      <c r="AK589" s="3">
        <v>14.1624</v>
      </c>
      <c r="AL589" s="56">
        <f t="shared" si="20"/>
        <v>67731.263999999996</v>
      </c>
      <c r="AM589" s="56">
        <f t="shared" si="21"/>
        <v>14.1624</v>
      </c>
    </row>
    <row r="590" spans="35:39">
      <c r="AI590" s="60" t="s">
        <v>1617</v>
      </c>
      <c r="AJ590" s="3">
        <v>32899.440000000002</v>
      </c>
      <c r="AK590" s="3">
        <v>0.40799999999999997</v>
      </c>
      <c r="AL590" s="56">
        <f t="shared" si="20"/>
        <v>32899.440000000002</v>
      </c>
      <c r="AM590" s="56">
        <f t="shared" si="21"/>
        <v>0.40799999999999997</v>
      </c>
    </row>
    <row r="591" spans="35:39">
      <c r="AI591" s="60" t="s">
        <v>1619</v>
      </c>
      <c r="AJ591" s="3">
        <v>6741.84</v>
      </c>
      <c r="AK591" s="3">
        <v>1.4279999999999999</v>
      </c>
      <c r="AL591" s="56">
        <f t="shared" si="20"/>
        <v>6741.84</v>
      </c>
      <c r="AM591" s="56">
        <f t="shared" si="21"/>
        <v>1.4279999999999999</v>
      </c>
    </row>
    <row r="592" spans="35:39">
      <c r="AI592" s="60" t="s">
        <v>1621</v>
      </c>
      <c r="AJ592" s="3">
        <v>141406.272</v>
      </c>
      <c r="AK592" s="3">
        <v>24.192</v>
      </c>
      <c r="AL592" s="56">
        <f t="shared" si="20"/>
        <v>141406.272</v>
      </c>
      <c r="AM592" s="56">
        <f t="shared" si="21"/>
        <v>24.192</v>
      </c>
    </row>
    <row r="593" spans="35:39">
      <c r="AI593" s="60" t="s">
        <v>1624</v>
      </c>
      <c r="AJ593" s="3">
        <v>21090.719999999998</v>
      </c>
      <c r="AK593" s="3">
        <v>5.2550400000000002</v>
      </c>
      <c r="AL593" s="56">
        <f t="shared" si="20"/>
        <v>21090.719999999998</v>
      </c>
      <c r="AM593" s="56">
        <f t="shared" si="21"/>
        <v>5.2550400000000002</v>
      </c>
    </row>
    <row r="594" spans="35:39">
      <c r="AI594" s="60" t="s">
        <v>1627</v>
      </c>
      <c r="AJ594" s="3">
        <v>35087.184000000001</v>
      </c>
      <c r="AK594" s="3">
        <v>6.048</v>
      </c>
      <c r="AL594" s="56">
        <f t="shared" si="20"/>
        <v>35087.184000000001</v>
      </c>
      <c r="AM594" s="56">
        <f t="shared" si="21"/>
        <v>6.048</v>
      </c>
    </row>
    <row r="595" spans="35:39">
      <c r="AI595" s="60" t="s">
        <v>1629</v>
      </c>
      <c r="AJ595" s="3">
        <v>18365.712</v>
      </c>
      <c r="AK595" s="3">
        <v>5.04</v>
      </c>
      <c r="AL595" s="56">
        <f t="shared" si="20"/>
        <v>18365.712</v>
      </c>
      <c r="AM595" s="56">
        <f t="shared" si="21"/>
        <v>5.04</v>
      </c>
    </row>
    <row r="596" spans="35:39">
      <c r="AI596" s="60" t="s">
        <v>1631</v>
      </c>
      <c r="AJ596" s="3">
        <v>140910.84</v>
      </c>
      <c r="AK596" s="3">
        <v>22.684799999999999</v>
      </c>
      <c r="AL596" s="56">
        <f t="shared" si="20"/>
        <v>140910.84</v>
      </c>
      <c r="AM596" s="56">
        <f t="shared" si="21"/>
        <v>22.684799999999999</v>
      </c>
    </row>
    <row r="597" spans="35:39">
      <c r="AI597" s="60" t="s">
        <v>1635</v>
      </c>
      <c r="AJ597" s="3">
        <v>29159568.383999966</v>
      </c>
      <c r="AK597" s="3">
        <v>4855.386825521271</v>
      </c>
      <c r="AL597" s="56">
        <f t="shared" si="20"/>
        <v>29159568.383999966</v>
      </c>
      <c r="AM597" s="56">
        <f t="shared" si="21"/>
        <v>4855.386825521271</v>
      </c>
    </row>
    <row r="598" spans="35:39">
      <c r="AI598"/>
      <c r="AJ598"/>
      <c r="AK598"/>
      <c r="AL598" s="56">
        <f t="shared" si="20"/>
        <v>0</v>
      </c>
      <c r="AM598" s="56">
        <f t="shared" si="21"/>
        <v>0</v>
      </c>
    </row>
    <row r="599" spans="35:39">
      <c r="AI599"/>
      <c r="AJ599"/>
      <c r="AK599"/>
      <c r="AL599" s="56">
        <f t="shared" si="20"/>
        <v>0</v>
      </c>
      <c r="AM599" s="56">
        <f t="shared" si="21"/>
        <v>0</v>
      </c>
    </row>
    <row r="600" spans="35:39">
      <c r="AI600"/>
      <c r="AJ600"/>
      <c r="AK600"/>
      <c r="AL600" s="56">
        <f t="shared" si="20"/>
        <v>0</v>
      </c>
      <c r="AM600" s="56">
        <f t="shared" si="21"/>
        <v>0</v>
      </c>
    </row>
    <row r="601" spans="35:39">
      <c r="AI601"/>
      <c r="AJ601"/>
      <c r="AK601"/>
      <c r="AL601" s="56">
        <f t="shared" si="20"/>
        <v>0</v>
      </c>
      <c r="AM601" s="56">
        <f t="shared" si="21"/>
        <v>0</v>
      </c>
    </row>
    <row r="602" spans="35:39">
      <c r="AI602"/>
      <c r="AJ602"/>
      <c r="AK602"/>
      <c r="AL602" s="56">
        <f t="shared" si="20"/>
        <v>0</v>
      </c>
      <c r="AM602" s="56">
        <f t="shared" si="21"/>
        <v>0</v>
      </c>
    </row>
    <row r="603" spans="35:39">
      <c r="AI603"/>
      <c r="AJ603"/>
      <c r="AK603"/>
      <c r="AL603" s="56">
        <f t="shared" si="20"/>
        <v>0</v>
      </c>
      <c r="AM603" s="56">
        <f t="shared" si="21"/>
        <v>0</v>
      </c>
    </row>
    <row r="604" spans="35:39">
      <c r="AI604"/>
      <c r="AJ604"/>
      <c r="AK604"/>
      <c r="AL604" s="56">
        <f t="shared" si="20"/>
        <v>0</v>
      </c>
      <c r="AM604" s="56">
        <f t="shared" si="21"/>
        <v>0</v>
      </c>
    </row>
    <row r="605" spans="35:39">
      <c r="AI605"/>
      <c r="AJ605"/>
      <c r="AK605"/>
      <c r="AL605" s="56">
        <f t="shared" si="20"/>
        <v>0</v>
      </c>
      <c r="AM605" s="56">
        <f t="shared" si="21"/>
        <v>0</v>
      </c>
    </row>
    <row r="606" spans="35:39">
      <c r="AI606"/>
      <c r="AJ606"/>
      <c r="AK606"/>
      <c r="AL606" s="56">
        <f t="shared" si="20"/>
        <v>0</v>
      </c>
      <c r="AM606" s="56">
        <f t="shared" si="21"/>
        <v>0</v>
      </c>
    </row>
    <row r="607" spans="35:39">
      <c r="AI607"/>
      <c r="AJ607"/>
      <c r="AK607"/>
      <c r="AL607" s="56">
        <f t="shared" si="20"/>
        <v>0</v>
      </c>
      <c r="AM607" s="56">
        <f t="shared" si="21"/>
        <v>0</v>
      </c>
    </row>
    <row r="608" spans="35:39">
      <c r="AI608"/>
      <c r="AJ608"/>
      <c r="AK608"/>
      <c r="AL608" s="56">
        <f t="shared" si="20"/>
        <v>0</v>
      </c>
      <c r="AM608" s="56">
        <f t="shared" si="21"/>
        <v>0</v>
      </c>
    </row>
    <row r="609" spans="35:39">
      <c r="AI609"/>
      <c r="AJ609"/>
      <c r="AK609"/>
      <c r="AL609" s="56">
        <f t="shared" si="20"/>
        <v>0</v>
      </c>
      <c r="AM609" s="56">
        <f t="shared" si="21"/>
        <v>0</v>
      </c>
    </row>
    <row r="610" spans="35:39">
      <c r="AI610"/>
      <c r="AJ610"/>
      <c r="AK610"/>
      <c r="AL610" s="56">
        <f t="shared" si="20"/>
        <v>0</v>
      </c>
      <c r="AM610" s="56">
        <f t="shared" si="21"/>
        <v>0</v>
      </c>
    </row>
    <row r="611" spans="35:39">
      <c r="AI611"/>
      <c r="AJ611"/>
      <c r="AK611"/>
      <c r="AL611" s="56">
        <f t="shared" si="20"/>
        <v>0</v>
      </c>
      <c r="AM611" s="56">
        <f t="shared" si="21"/>
        <v>0</v>
      </c>
    </row>
    <row r="612" spans="35:39">
      <c r="AI612"/>
      <c r="AJ612"/>
      <c r="AK612"/>
      <c r="AL612" s="56">
        <f t="shared" si="20"/>
        <v>0</v>
      </c>
      <c r="AM612" s="56">
        <f t="shared" si="21"/>
        <v>0</v>
      </c>
    </row>
    <row r="613" spans="35:39">
      <c r="AI613"/>
      <c r="AJ613"/>
      <c r="AK613"/>
      <c r="AL613" s="56">
        <f t="shared" si="20"/>
        <v>0</v>
      </c>
      <c r="AM613" s="56">
        <f t="shared" si="21"/>
        <v>0</v>
      </c>
    </row>
    <row r="614" spans="35:39">
      <c r="AI614"/>
      <c r="AJ614"/>
      <c r="AK614"/>
      <c r="AL614" s="56">
        <f t="shared" si="20"/>
        <v>0</v>
      </c>
      <c r="AM614" s="56">
        <f t="shared" si="21"/>
        <v>0</v>
      </c>
    </row>
    <row r="615" spans="35:39">
      <c r="AI615"/>
      <c r="AJ615"/>
      <c r="AK615"/>
      <c r="AL615" s="56">
        <f t="shared" si="20"/>
        <v>0</v>
      </c>
      <c r="AM615" s="56">
        <f t="shared" si="21"/>
        <v>0</v>
      </c>
    </row>
    <row r="616" spans="35:39">
      <c r="AI616"/>
      <c r="AJ616"/>
      <c r="AK616"/>
      <c r="AL616" s="56">
        <f t="shared" si="20"/>
        <v>0</v>
      </c>
      <c r="AM616" s="56">
        <f t="shared" si="21"/>
        <v>0</v>
      </c>
    </row>
    <row r="617" spans="35:39">
      <c r="AI617"/>
      <c r="AJ617"/>
      <c r="AK617"/>
      <c r="AL617" s="56">
        <f t="shared" si="20"/>
        <v>0</v>
      </c>
      <c r="AM617" s="56">
        <f t="shared" si="21"/>
        <v>0</v>
      </c>
    </row>
    <row r="618" spans="35:39">
      <c r="AI618"/>
      <c r="AJ618"/>
      <c r="AK618"/>
      <c r="AL618" s="56">
        <f t="shared" si="20"/>
        <v>0</v>
      </c>
      <c r="AM618" s="56">
        <f t="shared" si="21"/>
        <v>0</v>
      </c>
    </row>
    <row r="619" spans="35:39">
      <c r="AI619"/>
      <c r="AJ619"/>
      <c r="AK619"/>
      <c r="AL619" s="56">
        <f t="shared" si="20"/>
        <v>0</v>
      </c>
      <c r="AM619" s="56">
        <f t="shared" si="21"/>
        <v>0</v>
      </c>
    </row>
    <row r="620" spans="35:39">
      <c r="AI620"/>
      <c r="AJ620"/>
      <c r="AK620"/>
      <c r="AL620" s="56">
        <f t="shared" si="20"/>
        <v>0</v>
      </c>
      <c r="AM620" s="56">
        <f t="shared" si="21"/>
        <v>0</v>
      </c>
    </row>
    <row r="621" spans="35:39">
      <c r="AI621"/>
      <c r="AJ621"/>
      <c r="AK621"/>
      <c r="AL621" s="56">
        <f t="shared" si="20"/>
        <v>0</v>
      </c>
      <c r="AM621" s="56">
        <f t="shared" si="21"/>
        <v>0</v>
      </c>
    </row>
    <row r="622" spans="35:39">
      <c r="AI622"/>
      <c r="AJ622"/>
      <c r="AK622"/>
      <c r="AL622" s="56">
        <f t="shared" si="20"/>
        <v>0</v>
      </c>
      <c r="AM622" s="56">
        <f t="shared" si="21"/>
        <v>0</v>
      </c>
    </row>
    <row r="623" spans="35:39">
      <c r="AI623"/>
      <c r="AJ623"/>
      <c r="AK623"/>
      <c r="AL623" s="56">
        <f t="shared" si="20"/>
        <v>0</v>
      </c>
      <c r="AM623" s="56">
        <f t="shared" si="21"/>
        <v>0</v>
      </c>
    </row>
    <row r="624" spans="35:39">
      <c r="AI624"/>
      <c r="AJ624"/>
      <c r="AK624"/>
      <c r="AL624" s="56">
        <f t="shared" si="20"/>
        <v>0</v>
      </c>
      <c r="AM624" s="56">
        <f t="shared" si="21"/>
        <v>0</v>
      </c>
    </row>
    <row r="625" spans="35:39">
      <c r="AI625"/>
      <c r="AJ625"/>
      <c r="AK625"/>
      <c r="AL625" s="56">
        <f t="shared" si="20"/>
        <v>0</v>
      </c>
      <c r="AM625" s="56">
        <f t="shared" si="21"/>
        <v>0</v>
      </c>
    </row>
    <row r="626" spans="35:39">
      <c r="AI626"/>
      <c r="AJ626"/>
      <c r="AK626"/>
      <c r="AL626" s="56">
        <f t="shared" si="20"/>
        <v>0</v>
      </c>
      <c r="AM626" s="56">
        <f t="shared" si="21"/>
        <v>0</v>
      </c>
    </row>
    <row r="627" spans="35:39">
      <c r="AI627"/>
      <c r="AJ627"/>
      <c r="AK627"/>
      <c r="AL627" s="56">
        <f t="shared" si="20"/>
        <v>0</v>
      </c>
      <c r="AM627" s="56">
        <f t="shared" si="21"/>
        <v>0</v>
      </c>
    </row>
    <row r="628" spans="35:39">
      <c r="AI628"/>
      <c r="AJ628"/>
      <c r="AK628"/>
      <c r="AL628" s="56">
        <f t="shared" si="20"/>
        <v>0</v>
      </c>
      <c r="AM628" s="56">
        <f t="shared" si="21"/>
        <v>0</v>
      </c>
    </row>
    <row r="629" spans="35:39">
      <c r="AI629"/>
      <c r="AJ629"/>
      <c r="AK629"/>
      <c r="AL629" s="56">
        <f t="shared" si="20"/>
        <v>0</v>
      </c>
      <c r="AM629" s="56">
        <f t="shared" si="21"/>
        <v>0</v>
      </c>
    </row>
    <row r="630" spans="35:39">
      <c r="AI630"/>
      <c r="AJ630"/>
      <c r="AK630"/>
      <c r="AL630" s="56">
        <f t="shared" si="20"/>
        <v>0</v>
      </c>
      <c r="AM630" s="56">
        <f t="shared" si="21"/>
        <v>0</v>
      </c>
    </row>
    <row r="631" spans="35:39">
      <c r="AI631"/>
      <c r="AJ631"/>
      <c r="AK631"/>
      <c r="AL631" s="56">
        <f t="shared" si="20"/>
        <v>0</v>
      </c>
      <c r="AM631" s="56">
        <f t="shared" si="21"/>
        <v>0</v>
      </c>
    </row>
    <row r="632" spans="35:39">
      <c r="AI632"/>
      <c r="AJ632"/>
      <c r="AK632"/>
      <c r="AL632" s="56">
        <f t="shared" si="20"/>
        <v>0</v>
      </c>
      <c r="AM632" s="56">
        <f t="shared" si="21"/>
        <v>0</v>
      </c>
    </row>
    <row r="633" spans="35:39">
      <c r="AI633"/>
      <c r="AJ633"/>
      <c r="AK633"/>
      <c r="AL633" s="56">
        <f t="shared" si="20"/>
        <v>0</v>
      </c>
      <c r="AM633" s="56">
        <f t="shared" si="21"/>
        <v>0</v>
      </c>
    </row>
    <row r="634" spans="35:39">
      <c r="AI634"/>
      <c r="AJ634"/>
      <c r="AK634"/>
      <c r="AL634" s="56">
        <f t="shared" si="20"/>
        <v>0</v>
      </c>
      <c r="AM634" s="56">
        <f t="shared" si="21"/>
        <v>0</v>
      </c>
    </row>
    <row r="635" spans="35:39">
      <c r="AI635"/>
      <c r="AJ635"/>
      <c r="AK635"/>
      <c r="AL635" s="56">
        <f t="shared" si="20"/>
        <v>0</v>
      </c>
      <c r="AM635" s="56">
        <f t="shared" si="21"/>
        <v>0</v>
      </c>
    </row>
    <row r="636" spans="35:39">
      <c r="AI636"/>
      <c r="AJ636"/>
      <c r="AK636"/>
      <c r="AL636" s="56">
        <f t="shared" si="20"/>
        <v>0</v>
      </c>
      <c r="AM636" s="56">
        <f t="shared" si="21"/>
        <v>0</v>
      </c>
    </row>
    <row r="637" spans="35:39">
      <c r="AI637"/>
      <c r="AJ637"/>
      <c r="AK637"/>
      <c r="AL637" s="56">
        <f t="shared" si="20"/>
        <v>0</v>
      </c>
      <c r="AM637" s="56">
        <f t="shared" si="21"/>
        <v>0</v>
      </c>
    </row>
    <row r="638" spans="35:39">
      <c r="AI638"/>
      <c r="AJ638"/>
      <c r="AK638"/>
      <c r="AL638" s="56">
        <f t="shared" si="20"/>
        <v>0</v>
      </c>
      <c r="AM638" s="56">
        <f t="shared" si="21"/>
        <v>0</v>
      </c>
    </row>
    <row r="639" spans="35:39">
      <c r="AI639"/>
      <c r="AJ639"/>
      <c r="AK639"/>
      <c r="AL639" s="56">
        <f t="shared" si="20"/>
        <v>0</v>
      </c>
      <c r="AM639" s="56">
        <f t="shared" si="21"/>
        <v>0</v>
      </c>
    </row>
    <row r="640" spans="35:39">
      <c r="AI640"/>
      <c r="AJ640"/>
      <c r="AK640"/>
      <c r="AL640" s="56">
        <f t="shared" si="20"/>
        <v>0</v>
      </c>
      <c r="AM640" s="56">
        <f t="shared" si="21"/>
        <v>0</v>
      </c>
    </row>
    <row r="641" spans="35:39">
      <c r="AI641"/>
      <c r="AJ641"/>
      <c r="AK641"/>
      <c r="AL641" s="56">
        <f t="shared" si="20"/>
        <v>0</v>
      </c>
      <c r="AM641" s="56">
        <f t="shared" si="21"/>
        <v>0</v>
      </c>
    </row>
    <row r="642" spans="35:39">
      <c r="AI642"/>
      <c r="AJ642"/>
      <c r="AK642"/>
      <c r="AL642" s="56">
        <f t="shared" si="20"/>
        <v>0</v>
      </c>
      <c r="AM642" s="56">
        <f t="shared" si="21"/>
        <v>0</v>
      </c>
    </row>
    <row r="643" spans="35:39">
      <c r="AI643"/>
      <c r="AJ643"/>
      <c r="AK643"/>
      <c r="AL643" s="56">
        <f t="shared" si="20"/>
        <v>0</v>
      </c>
      <c r="AM643" s="56">
        <f t="shared" si="21"/>
        <v>0</v>
      </c>
    </row>
    <row r="644" spans="35:39">
      <c r="AI644"/>
      <c r="AJ644"/>
      <c r="AK644"/>
      <c r="AL644" s="56">
        <f t="shared" si="20"/>
        <v>0</v>
      </c>
      <c r="AM644" s="56">
        <f t="shared" si="21"/>
        <v>0</v>
      </c>
    </row>
    <row r="645" spans="35:39">
      <c r="AI645"/>
      <c r="AJ645"/>
      <c r="AK645"/>
      <c r="AL645" s="56">
        <f t="shared" si="20"/>
        <v>0</v>
      </c>
      <c r="AM645" s="56">
        <f t="shared" si="21"/>
        <v>0</v>
      </c>
    </row>
    <row r="646" spans="35:39">
      <c r="AI646"/>
      <c r="AJ646"/>
      <c r="AK646"/>
      <c r="AL646" s="56">
        <f t="shared" si="20"/>
        <v>0</v>
      </c>
      <c r="AM646" s="56">
        <f t="shared" si="21"/>
        <v>0</v>
      </c>
    </row>
    <row r="647" spans="35:39">
      <c r="AI647"/>
      <c r="AJ647"/>
      <c r="AK647"/>
      <c r="AL647" s="56">
        <f>SUM(AL11:AL646)</f>
        <v>58319136.767999932</v>
      </c>
      <c r="AM647" s="56">
        <f>SUM(AM11:AM646)</f>
        <v>9710.773651042542</v>
      </c>
    </row>
    <row r="648" spans="35:39">
      <c r="AJ648"/>
      <c r="AK648"/>
      <c r="AL648" s="56"/>
      <c r="AM648" s="59">
        <f>AM647/AL647</f>
        <v>1.6651092915989291E-4</v>
      </c>
    </row>
    <row r="649" spans="35:39">
      <c r="AJ649"/>
      <c r="AK649"/>
      <c r="AL649" s="56"/>
      <c r="AM649" s="56"/>
    </row>
    <row r="650" spans="35:39">
      <c r="AJ650" s="60"/>
      <c r="AK650"/>
      <c r="AL650" s="58"/>
      <c r="AM650"/>
    </row>
  </sheetData>
  <hyperlinks>
    <hyperlink ref="B27" r:id="rId2" xr:uid="{27164A2C-83E0-4384-B180-8DF89D8AC17E}"/>
    <hyperlink ref="B69" r:id="rId3" xr:uid="{5949B5A4-7B61-4DEE-8485-84A421A65056}"/>
    <hyperlink ref="D24" r:id="rId4" xr:uid="{54F1E28F-C491-480D-BF35-6745A7FB4534}"/>
    <hyperlink ref="P139" r:id="rId5" display="https://www.ieso.ca/-/media/Files/IESO/Document-Library/conservation/EMV/2019/PY19-CFF-Industrial--EPP-Evaluation-Report.ashx" xr:uid="{DD088130-0232-4D69-BBFF-39303FA18FC0}"/>
    <hyperlink ref="B139" r:id="rId6" display="https://www.ieso.ca/-/media/Files/IESO/Document-Library/conservation/EMV/2019/PY19-CFF-Industrial--EPP-Evaluation-Report.ashx" xr:uid="{9318CBC4-1E13-48FC-A6C1-FFAE9AD659EC}"/>
    <hyperlink ref="B140" r:id="rId7" xr:uid="{C7234DAD-8E84-4B8A-B861-497A6979AC6E}"/>
    <hyperlink ref="P140" r:id="rId8" xr:uid="{50F0F240-D095-4F4D-A48B-8DFB83EE448B}"/>
  </hyperlinks>
  <pageMargins left="0.7" right="0.7" top="0.75" bottom="0.75" header="0.3" footer="0.3"/>
  <pageSetup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ED31-7C06-49D0-AA74-72ADA3A223C7}">
  <dimension ref="A1:M448"/>
  <sheetViews>
    <sheetView topLeftCell="A25" zoomScale="85" zoomScaleNormal="85" workbookViewId="0">
      <selection activeCell="B33" sqref="B33"/>
    </sheetView>
  </sheetViews>
  <sheetFormatPr defaultRowHeight="14.4"/>
  <cols>
    <col min="1" max="1" width="30.44140625" customWidth="1"/>
    <col min="2" max="2" width="64.6640625" style="2" bestFit="1" customWidth="1"/>
    <col min="3" max="3" width="19.88671875" style="2" bestFit="1" customWidth="1"/>
    <col min="4" max="8" width="26.6640625" style="2" bestFit="1" customWidth="1"/>
    <col min="9" max="11" width="26.6640625" bestFit="1" customWidth="1"/>
    <col min="12" max="17" width="17" bestFit="1" customWidth="1"/>
    <col min="18" max="18" width="16.6640625" bestFit="1" customWidth="1"/>
    <col min="19" max="19" width="10.6640625" bestFit="1" customWidth="1"/>
    <col min="20" max="20" width="13.44140625" bestFit="1" customWidth="1"/>
    <col min="21" max="21" width="11.33203125" bestFit="1" customWidth="1"/>
    <col min="22" max="22" width="14.109375" bestFit="1" customWidth="1"/>
    <col min="23" max="23" width="11.33203125" bestFit="1" customWidth="1"/>
    <col min="24" max="24" width="14.109375" bestFit="1" customWidth="1"/>
    <col min="25" max="25" width="12.88671875" bestFit="1" customWidth="1"/>
    <col min="26" max="26" width="15.6640625" bestFit="1" customWidth="1"/>
    <col min="27" max="27" width="12.88671875" bestFit="1" customWidth="1"/>
    <col min="28" max="28" width="15.6640625" bestFit="1" customWidth="1"/>
    <col min="29" max="29" width="12.88671875" bestFit="1" customWidth="1"/>
    <col min="30" max="30" width="15.6640625" bestFit="1" customWidth="1"/>
    <col min="31" max="31" width="11.33203125" bestFit="1" customWidth="1"/>
    <col min="32" max="32" width="14" bestFit="1" customWidth="1"/>
    <col min="33" max="33" width="16.44140625" bestFit="1" customWidth="1"/>
    <col min="34" max="34" width="19.33203125" bestFit="1" customWidth="1"/>
    <col min="35" max="35" width="16.44140625" bestFit="1" customWidth="1"/>
    <col min="36" max="36" width="19.33203125" bestFit="1" customWidth="1"/>
    <col min="37" max="37" width="16.44140625" bestFit="1" customWidth="1"/>
    <col min="38" max="38" width="19.33203125" bestFit="1" customWidth="1"/>
    <col min="39" max="39" width="16.44140625" bestFit="1" customWidth="1"/>
    <col min="40" max="40" width="19.33203125" bestFit="1" customWidth="1"/>
    <col min="41" max="41" width="16.44140625" bestFit="1" customWidth="1"/>
    <col min="42" max="42" width="19.33203125" bestFit="1" customWidth="1"/>
    <col min="43" max="43" width="14.33203125" bestFit="1" customWidth="1"/>
    <col min="44" max="44" width="17" bestFit="1" customWidth="1"/>
    <col min="45" max="45" width="16.6640625" bestFit="1" customWidth="1"/>
    <col min="46" max="46" width="19.5546875" bestFit="1" customWidth="1"/>
    <col min="47" max="47" width="16.6640625" bestFit="1" customWidth="1"/>
    <col min="48" max="48" width="19.5546875" bestFit="1" customWidth="1"/>
    <col min="49" max="49" width="16.6640625" bestFit="1" customWidth="1"/>
    <col min="50" max="50" width="19.5546875" bestFit="1" customWidth="1"/>
    <col min="51" max="51" width="10.6640625" bestFit="1" customWidth="1"/>
    <col min="52" max="52" width="13.5546875" bestFit="1" customWidth="1"/>
    <col min="53" max="53" width="10.6640625" bestFit="1" customWidth="1"/>
    <col min="54" max="54" width="37" bestFit="1" customWidth="1"/>
  </cols>
  <sheetData>
    <row r="1" spans="1:8">
      <c r="B1"/>
    </row>
    <row r="3" spans="1:8">
      <c r="B3"/>
      <c r="C3" s="4" t="s">
        <v>1638</v>
      </c>
      <c r="D3" s="1" t="s">
        <v>1665</v>
      </c>
      <c r="E3" s="3"/>
      <c r="F3" s="3"/>
      <c r="G3" s="3"/>
      <c r="H3" s="3"/>
    </row>
    <row r="4" spans="1:8">
      <c r="B4"/>
      <c r="C4" s="9">
        <v>2019</v>
      </c>
      <c r="D4" s="9">
        <v>2019</v>
      </c>
      <c r="E4" s="9">
        <v>2020</v>
      </c>
      <c r="F4" s="9">
        <v>2020</v>
      </c>
      <c r="G4" s="9">
        <v>2021</v>
      </c>
      <c r="H4" s="9">
        <v>2021</v>
      </c>
    </row>
    <row r="5" spans="1:8">
      <c r="A5" s="1" t="s">
        <v>1</v>
      </c>
      <c r="B5" s="1" t="s">
        <v>2</v>
      </c>
      <c r="C5" t="s">
        <v>1679</v>
      </c>
      <c r="D5" t="s">
        <v>1678</v>
      </c>
      <c r="E5" t="s">
        <v>1679</v>
      </c>
      <c r="F5" t="s">
        <v>1678</v>
      </c>
      <c r="G5" t="s">
        <v>1679</v>
      </c>
      <c r="H5" t="s">
        <v>1678</v>
      </c>
    </row>
    <row r="6" spans="1:8">
      <c r="A6" t="s">
        <v>8</v>
      </c>
      <c r="B6" t="s">
        <v>1216</v>
      </c>
      <c r="C6" s="3">
        <v>444807.9</v>
      </c>
      <c r="D6" s="3">
        <v>45.24</v>
      </c>
      <c r="E6" s="3"/>
      <c r="F6" s="3"/>
      <c r="G6" s="3"/>
      <c r="H6" s="3"/>
    </row>
    <row r="7" spans="1:8">
      <c r="A7" t="s">
        <v>8</v>
      </c>
      <c r="B7" t="s">
        <v>18</v>
      </c>
      <c r="C7" s="3">
        <v>0</v>
      </c>
      <c r="D7" s="3">
        <v>0</v>
      </c>
      <c r="E7" s="3">
        <v>3303825</v>
      </c>
      <c r="F7" s="3">
        <v>456.17536694320353</v>
      </c>
      <c r="G7" s="3"/>
      <c r="H7" s="3"/>
    </row>
    <row r="8" spans="1:8">
      <c r="A8" t="s">
        <v>8</v>
      </c>
      <c r="B8" t="s">
        <v>20</v>
      </c>
      <c r="C8" s="3">
        <v>147988.0360000002</v>
      </c>
      <c r="D8" s="3">
        <v>45.126180000000097</v>
      </c>
      <c r="E8" s="3">
        <v>12833.212000000003</v>
      </c>
      <c r="F8" s="3">
        <v>7.7831999999999963</v>
      </c>
      <c r="G8" s="3"/>
      <c r="H8" s="3"/>
    </row>
    <row r="9" spans="1:8">
      <c r="A9" t="s">
        <v>8</v>
      </c>
      <c r="B9" t="s">
        <v>1238</v>
      </c>
      <c r="C9" s="3">
        <v>27373.679999999997</v>
      </c>
      <c r="D9" s="3">
        <v>17.409600000000001</v>
      </c>
      <c r="E9" s="3"/>
      <c r="F9" s="3"/>
      <c r="G9" s="3"/>
      <c r="H9" s="3"/>
    </row>
    <row r="10" spans="1:8">
      <c r="A10" t="s">
        <v>8</v>
      </c>
      <c r="B10" t="s">
        <v>1233</v>
      </c>
      <c r="C10" s="3"/>
      <c r="D10" s="3"/>
      <c r="E10" s="3">
        <v>1072.9259999999999</v>
      </c>
      <c r="F10" s="3">
        <v>0.14879999999999999</v>
      </c>
      <c r="G10" s="3"/>
      <c r="H10" s="3"/>
    </row>
    <row r="11" spans="1:8">
      <c r="A11" t="s">
        <v>8</v>
      </c>
      <c r="B11" t="s">
        <v>1175</v>
      </c>
      <c r="C11" s="3">
        <v>11188000</v>
      </c>
      <c r="D11" s="3">
        <v>0</v>
      </c>
      <c r="E11" s="3"/>
      <c r="F11" s="3"/>
      <c r="G11" s="3"/>
      <c r="H11" s="3"/>
    </row>
    <row r="12" spans="1:8">
      <c r="A12" t="s">
        <v>8</v>
      </c>
      <c r="B12" t="s">
        <v>55</v>
      </c>
      <c r="C12" s="3">
        <v>23565487.583999965</v>
      </c>
      <c r="D12" s="3">
        <v>4013.2245918170988</v>
      </c>
      <c r="E12" s="3">
        <v>1662001.3199999998</v>
      </c>
      <c r="F12" s="3">
        <v>246.94940093598402</v>
      </c>
      <c r="G12" s="3">
        <v>3932079.4799999986</v>
      </c>
      <c r="H12" s="3">
        <v>595.21283276818758</v>
      </c>
    </row>
    <row r="13" spans="1:8">
      <c r="A13" t="s">
        <v>8</v>
      </c>
      <c r="B13" t="s">
        <v>1013</v>
      </c>
      <c r="C13" s="3">
        <v>119673.568</v>
      </c>
      <c r="D13" s="3">
        <v>37.748699999999992</v>
      </c>
      <c r="E13" s="3"/>
      <c r="F13" s="3"/>
      <c r="G13" s="3"/>
      <c r="H13" s="3"/>
    </row>
    <row r="14" spans="1:8">
      <c r="A14" t="s">
        <v>8</v>
      </c>
      <c r="B14" t="s">
        <v>9</v>
      </c>
      <c r="C14" s="3">
        <v>61366.48799999999</v>
      </c>
      <c r="D14" s="3">
        <v>13.26648</v>
      </c>
      <c r="E14" s="3"/>
      <c r="F14" s="3"/>
      <c r="G14" s="3"/>
      <c r="H14" s="3"/>
    </row>
    <row r="15" spans="1:8">
      <c r="A15" t="s">
        <v>1664</v>
      </c>
      <c r="B15"/>
      <c r="C15" s="3">
        <v>35554697.255999967</v>
      </c>
      <c r="D15" s="3">
        <v>4172.0155518170995</v>
      </c>
      <c r="E15" s="3">
        <v>4979732.4579999996</v>
      </c>
      <c r="F15" s="3">
        <v>711.05676787918753</v>
      </c>
      <c r="G15" s="3">
        <v>3932079.4799999986</v>
      </c>
      <c r="H15" s="3">
        <v>595.21283276818758</v>
      </c>
    </row>
    <row r="16" spans="1:8">
      <c r="A16" t="s">
        <v>1635</v>
      </c>
      <c r="B16"/>
      <c r="C16" s="3">
        <v>35554697.255999967</v>
      </c>
      <c r="D16" s="3">
        <v>4172.0155518170995</v>
      </c>
      <c r="E16" s="3">
        <v>4979732.4579999996</v>
      </c>
      <c r="F16" s="3">
        <v>711.05676787918753</v>
      </c>
      <c r="G16" s="3">
        <v>3932079.4799999986</v>
      </c>
      <c r="H16" s="3">
        <v>595.21283276818758</v>
      </c>
    </row>
    <row r="17" spans="1:13">
      <c r="B17"/>
      <c r="C17"/>
      <c r="D17"/>
      <c r="E17"/>
      <c r="F17"/>
      <c r="G17"/>
      <c r="H17"/>
    </row>
    <row r="18" spans="1:13">
      <c r="B18"/>
      <c r="C18"/>
      <c r="D18"/>
      <c r="E18"/>
      <c r="F18"/>
      <c r="G18"/>
      <c r="H18"/>
    </row>
    <row r="19" spans="1:13">
      <c r="B19"/>
      <c r="C19"/>
      <c r="D19"/>
      <c r="E19"/>
      <c r="F19"/>
      <c r="G19"/>
      <c r="H19"/>
    </row>
    <row r="20" spans="1:13">
      <c r="B20"/>
      <c r="C20"/>
      <c r="D20"/>
      <c r="E20"/>
      <c r="F20"/>
      <c r="G20"/>
      <c r="H20"/>
    </row>
    <row r="21" spans="1:13">
      <c r="B21"/>
      <c r="C21"/>
      <c r="D21"/>
      <c r="E21"/>
      <c r="F21"/>
      <c r="G21"/>
      <c r="H21"/>
    </row>
    <row r="22" spans="1:13">
      <c r="A22" t="s">
        <v>1877</v>
      </c>
      <c r="B22"/>
      <c r="C22" s="3">
        <f>SUM(Summary!G31:G38)-C20</f>
        <v>35554697.255999967</v>
      </c>
      <c r="D22" s="3">
        <f>SUM(Summary!W31:W38)-Summary!W36-Summary!W34-D20</f>
        <v>4172.0155518170995</v>
      </c>
      <c r="E22" s="3" t="e">
        <f>SUM(Summary!H40:H43,#REF!)-E20</f>
        <v>#REF!</v>
      </c>
      <c r="F22" s="3" t="e">
        <f>SUM(Summary!X40:X44,#REF!)-'IESO Results Pivot'!F20</f>
        <v>#REF!</v>
      </c>
      <c r="G22" s="3" t="e">
        <f>SUM(Summary!I45,#REF!)-G20</f>
        <v>#REF!</v>
      </c>
      <c r="H22" s="3" t="e">
        <f>SUM(Summary!Y45,#REF!)-'IESO Results Pivot'!H20</f>
        <v>#REF!</v>
      </c>
    </row>
    <row r="23" spans="1:13">
      <c r="B23"/>
      <c r="C23" s="3">
        <f>C20-D50</f>
        <v>0</v>
      </c>
      <c r="D23" s="3">
        <f t="shared" ref="D23:H23" si="0">D20-E50</f>
        <v>0</v>
      </c>
      <c r="E23" s="3">
        <f t="shared" si="0"/>
        <v>0</v>
      </c>
      <c r="F23" s="3">
        <f t="shared" si="0"/>
        <v>0</v>
      </c>
      <c r="G23" s="3">
        <f t="shared" si="0"/>
        <v>0</v>
      </c>
      <c r="H23" s="3">
        <f t="shared" si="0"/>
        <v>0</v>
      </c>
      <c r="M23" s="3"/>
    </row>
    <row r="24" spans="1:13">
      <c r="B24"/>
      <c r="C24"/>
      <c r="D24"/>
      <c r="E24"/>
      <c r="F24"/>
      <c r="G24"/>
      <c r="H24"/>
    </row>
    <row r="25" spans="1:13">
      <c r="B25"/>
      <c r="I25" s="3"/>
      <c r="J25" s="3"/>
    </row>
    <row r="26" spans="1:13">
      <c r="B26"/>
    </row>
    <row r="27" spans="1:13">
      <c r="B27"/>
    </row>
    <row r="28" spans="1:13">
      <c r="B28"/>
      <c r="C28"/>
      <c r="D28"/>
      <c r="E28"/>
      <c r="F28"/>
      <c r="G28"/>
      <c r="H28"/>
    </row>
    <row r="29" spans="1:13">
      <c r="B29"/>
      <c r="C29"/>
      <c r="D29" s="4" t="s">
        <v>1638</v>
      </c>
      <c r="E29" s="1" t="s">
        <v>1665</v>
      </c>
      <c r="F29" s="3"/>
      <c r="G29" s="3"/>
      <c r="H29" s="3"/>
      <c r="I29" s="3"/>
    </row>
    <row r="30" spans="1:13">
      <c r="B30"/>
      <c r="C30"/>
      <c r="D30" s="5">
        <v>2019</v>
      </c>
      <c r="E30" s="5">
        <v>2019</v>
      </c>
      <c r="F30" s="5">
        <v>2020</v>
      </c>
      <c r="G30" s="5">
        <v>2020</v>
      </c>
      <c r="H30" s="5">
        <v>2021</v>
      </c>
      <c r="I30" s="5">
        <v>2021</v>
      </c>
    </row>
    <row r="31" spans="1:13">
      <c r="A31" s="1" t="s">
        <v>1</v>
      </c>
      <c r="B31" s="1" t="s">
        <v>2</v>
      </c>
      <c r="C31" s="1" t="s">
        <v>1640</v>
      </c>
      <c r="D31" t="s">
        <v>1679</v>
      </c>
      <c r="E31" t="s">
        <v>1678</v>
      </c>
      <c r="F31" t="s">
        <v>1679</v>
      </c>
      <c r="G31" t="s">
        <v>1678</v>
      </c>
      <c r="H31" t="s">
        <v>1679</v>
      </c>
      <c r="I31" t="s">
        <v>1678</v>
      </c>
    </row>
    <row r="32" spans="1:13">
      <c r="A32" t="s">
        <v>8</v>
      </c>
      <c r="B32" t="s">
        <v>1216</v>
      </c>
      <c r="C32" t="s">
        <v>1662</v>
      </c>
      <c r="D32" s="3">
        <v>444807.9</v>
      </c>
      <c r="E32" s="3">
        <v>45.24</v>
      </c>
      <c r="F32" s="3"/>
      <c r="G32" s="3"/>
      <c r="H32" s="3"/>
      <c r="I32" s="3"/>
    </row>
    <row r="33" spans="1:9">
      <c r="A33" t="s">
        <v>8</v>
      </c>
      <c r="B33" t="s">
        <v>18</v>
      </c>
      <c r="C33" t="s">
        <v>1662</v>
      </c>
      <c r="D33" s="3">
        <v>0</v>
      </c>
      <c r="E33" s="3">
        <v>0</v>
      </c>
      <c r="F33" s="3">
        <v>3303825</v>
      </c>
      <c r="G33" s="3">
        <v>456.17536694320353</v>
      </c>
      <c r="H33" s="3"/>
      <c r="I33" s="3"/>
    </row>
    <row r="34" spans="1:9">
      <c r="A34" t="s">
        <v>8</v>
      </c>
      <c r="B34" t="s">
        <v>20</v>
      </c>
      <c r="C34" t="s">
        <v>1639</v>
      </c>
      <c r="D34" s="3">
        <v>147988.0360000002</v>
      </c>
      <c r="E34" s="3">
        <v>45.126180000000097</v>
      </c>
      <c r="F34" s="3">
        <v>12833.212000000003</v>
      </c>
      <c r="G34" s="3">
        <v>7.7831999999999963</v>
      </c>
      <c r="H34" s="3"/>
      <c r="I34" s="3"/>
    </row>
    <row r="35" spans="1:9">
      <c r="A35" t="s">
        <v>8</v>
      </c>
      <c r="B35" t="s">
        <v>1238</v>
      </c>
      <c r="C35" t="s">
        <v>1661</v>
      </c>
      <c r="D35" s="3">
        <v>27373.679999999997</v>
      </c>
      <c r="E35" s="3">
        <v>17.409600000000001</v>
      </c>
      <c r="F35" s="3"/>
      <c r="G35" s="3"/>
      <c r="H35" s="3"/>
      <c r="I35" s="3"/>
    </row>
    <row r="36" spans="1:9">
      <c r="A36" t="s">
        <v>8</v>
      </c>
      <c r="B36" t="s">
        <v>1233</v>
      </c>
      <c r="C36" t="s">
        <v>1639</v>
      </c>
      <c r="D36" s="3"/>
      <c r="E36" s="3"/>
      <c r="F36" s="3">
        <v>1072.9259999999999</v>
      </c>
      <c r="G36" s="3">
        <v>0.14879999999999999</v>
      </c>
      <c r="H36" s="3"/>
      <c r="I36" s="3"/>
    </row>
    <row r="37" spans="1:9">
      <c r="A37" t="s">
        <v>8</v>
      </c>
      <c r="B37" t="s">
        <v>1175</v>
      </c>
      <c r="C37" t="s">
        <v>1663</v>
      </c>
      <c r="D37" s="3">
        <v>11188000</v>
      </c>
      <c r="E37" s="3">
        <v>0</v>
      </c>
      <c r="F37" s="3"/>
      <c r="G37" s="3"/>
      <c r="H37" s="3"/>
      <c r="I37" s="3"/>
    </row>
    <row r="38" spans="1:9">
      <c r="A38" t="s">
        <v>8</v>
      </c>
      <c r="B38" t="s">
        <v>55</v>
      </c>
      <c r="C38" t="s">
        <v>1661</v>
      </c>
      <c r="D38" s="3">
        <v>6575986.5120000001</v>
      </c>
      <c r="E38" s="3">
        <v>1264.4044035986906</v>
      </c>
      <c r="F38" s="3">
        <v>559613.04</v>
      </c>
      <c r="G38" s="3">
        <v>88.13398459095049</v>
      </c>
      <c r="H38" s="3">
        <v>1038948.12</v>
      </c>
      <c r="I38" s="3">
        <v>180.48899276818753</v>
      </c>
    </row>
    <row r="39" spans="1:9">
      <c r="A39" t="s">
        <v>8</v>
      </c>
      <c r="B39" t="s">
        <v>55</v>
      </c>
      <c r="C39" t="s">
        <v>1663</v>
      </c>
      <c r="D39" s="3">
        <v>9391899.6959999986</v>
      </c>
      <c r="E39" s="3">
        <v>1305.9040477072979</v>
      </c>
      <c r="F39" s="3">
        <v>707941.92</v>
      </c>
      <c r="G39" s="3">
        <v>106.00389634503351</v>
      </c>
      <c r="H39" s="3">
        <v>2237592</v>
      </c>
      <c r="I39" s="3">
        <v>335.54735999999997</v>
      </c>
    </row>
    <row r="40" spans="1:9">
      <c r="A40" t="s">
        <v>8</v>
      </c>
      <c r="B40" t="s">
        <v>55</v>
      </c>
      <c r="C40" t="s">
        <v>1662</v>
      </c>
      <c r="D40" s="3">
        <v>6183611.2800000021</v>
      </c>
      <c r="E40" s="3">
        <v>1158.5168324202132</v>
      </c>
      <c r="F40" s="3">
        <v>257190.36</v>
      </c>
      <c r="G40" s="3">
        <v>37.593119999999999</v>
      </c>
      <c r="H40" s="3">
        <v>655539.36</v>
      </c>
      <c r="I40" s="3">
        <v>79.176479999999984</v>
      </c>
    </row>
    <row r="41" spans="1:9">
      <c r="A41" t="s">
        <v>8</v>
      </c>
      <c r="B41" t="s">
        <v>55</v>
      </c>
      <c r="C41" t="s">
        <v>1865</v>
      </c>
      <c r="D41" s="3">
        <v>1413990.0959999999</v>
      </c>
      <c r="E41" s="3">
        <v>284.39930809089566</v>
      </c>
      <c r="F41" s="3">
        <v>137256</v>
      </c>
      <c r="G41" s="3">
        <v>15.218399999999997</v>
      </c>
      <c r="H41" s="3"/>
      <c r="I41" s="3"/>
    </row>
    <row r="42" spans="1:9">
      <c r="A42" t="s">
        <v>8</v>
      </c>
      <c r="B42" t="s">
        <v>1013</v>
      </c>
      <c r="C42" t="s">
        <v>1661</v>
      </c>
      <c r="D42" s="3">
        <v>119673.568</v>
      </c>
      <c r="E42" s="3">
        <v>37.748699999999992</v>
      </c>
      <c r="F42" s="3"/>
      <c r="G42" s="3"/>
      <c r="H42" s="3"/>
      <c r="I42" s="3"/>
    </row>
    <row r="43" spans="1:9">
      <c r="A43" t="s">
        <v>8</v>
      </c>
      <c r="B43" t="s">
        <v>9</v>
      </c>
      <c r="C43" t="s">
        <v>1639</v>
      </c>
      <c r="D43" s="3">
        <v>61366.48799999999</v>
      </c>
      <c r="E43" s="3">
        <v>13.26648</v>
      </c>
      <c r="F43" s="3"/>
      <c r="G43" s="3"/>
      <c r="H43" s="3"/>
      <c r="I43" s="3"/>
    </row>
    <row r="44" spans="1:9">
      <c r="A44" t="s">
        <v>1664</v>
      </c>
      <c r="B44"/>
      <c r="C44"/>
      <c r="D44" s="3">
        <v>35554697.256000005</v>
      </c>
      <c r="E44" s="3">
        <v>4172.0155518170977</v>
      </c>
      <c r="F44" s="3">
        <v>4979732.4580000006</v>
      </c>
      <c r="G44" s="3">
        <v>711.05676787918753</v>
      </c>
      <c r="H44" s="3">
        <v>3932079.48</v>
      </c>
      <c r="I44" s="3">
        <v>595.21283276818747</v>
      </c>
    </row>
    <row r="45" spans="1:9">
      <c r="A45" t="s">
        <v>1635</v>
      </c>
      <c r="B45"/>
      <c r="C45"/>
      <c r="D45" s="3">
        <v>35554697.256000005</v>
      </c>
      <c r="E45" s="3">
        <v>4172.0155518170977</v>
      </c>
      <c r="F45" s="3">
        <v>4979732.4580000006</v>
      </c>
      <c r="G45" s="3">
        <v>711.05676787918753</v>
      </c>
      <c r="H45" s="3">
        <v>3932079.48</v>
      </c>
      <c r="I45" s="3">
        <v>595.21283276818747</v>
      </c>
    </row>
    <row r="46" spans="1:9">
      <c r="B46"/>
      <c r="C46"/>
      <c r="D46"/>
      <c r="E46"/>
      <c r="F46"/>
      <c r="G46"/>
      <c r="H46"/>
    </row>
    <row r="47" spans="1:9">
      <c r="B47"/>
      <c r="C47"/>
      <c r="D47"/>
      <c r="E47"/>
      <c r="F47"/>
      <c r="G47"/>
      <c r="H47"/>
    </row>
    <row r="48" spans="1:9">
      <c r="B48"/>
      <c r="C48"/>
      <c r="D48"/>
      <c r="E48"/>
      <c r="F48"/>
      <c r="G48"/>
      <c r="H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sheetData>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62D9-5B4F-4A15-A390-11832BF6F16F}">
  <sheetPr>
    <tabColor theme="9" tint="0.59999389629810485"/>
  </sheetPr>
  <dimension ref="B2:P161"/>
  <sheetViews>
    <sheetView zoomScale="70" zoomScaleNormal="70" workbookViewId="0"/>
  </sheetViews>
  <sheetFormatPr defaultColWidth="9" defaultRowHeight="14.4"/>
  <cols>
    <col min="1" max="1" width="9" style="36"/>
    <col min="2" max="2" width="10" style="36" customWidth="1"/>
    <col min="3" max="3" width="11.33203125" style="36" customWidth="1"/>
    <col min="4" max="4" width="13.33203125" style="36" customWidth="1"/>
    <col min="5" max="5" width="12.88671875" style="36" customWidth="1"/>
    <col min="6" max="6" width="12" style="36" customWidth="1"/>
    <col min="7" max="7" width="10.88671875" style="36" bestFit="1" customWidth="1"/>
    <col min="8" max="8" width="24.5546875" style="36" customWidth="1"/>
    <col min="9" max="11" width="16.109375" style="36" customWidth="1"/>
    <col min="12" max="12" width="9" style="36"/>
    <col min="13" max="13" width="26" style="36" customWidth="1"/>
    <col min="14" max="16" width="16.109375" style="36" customWidth="1"/>
    <col min="17" max="16384" width="9" style="36"/>
  </cols>
  <sheetData>
    <row r="2" spans="2:16" ht="21">
      <c r="B2" s="37" t="s">
        <v>1879</v>
      </c>
      <c r="C2" s="38"/>
      <c r="E2" s="38"/>
      <c r="F2" s="38"/>
      <c r="H2" s="36" t="s">
        <v>1886</v>
      </c>
      <c r="M2" s="36" t="s">
        <v>1888</v>
      </c>
    </row>
    <row r="3" spans="2:16" ht="28.8">
      <c r="B3" s="136" t="s">
        <v>1693</v>
      </c>
      <c r="C3" s="136"/>
      <c r="D3" s="136"/>
      <c r="E3" s="136"/>
      <c r="F3" s="136"/>
      <c r="H3" s="39" t="s">
        <v>1699</v>
      </c>
      <c r="I3" s="39" t="s">
        <v>1880</v>
      </c>
      <c r="J3" s="39" t="s">
        <v>1881</v>
      </c>
      <c r="K3" s="39" t="s">
        <v>1882</v>
      </c>
      <c r="M3" s="39" t="s">
        <v>1699</v>
      </c>
      <c r="N3" s="110" t="s">
        <v>1880</v>
      </c>
      <c r="O3" s="110" t="s">
        <v>1881</v>
      </c>
      <c r="P3" s="110" t="s">
        <v>1882</v>
      </c>
    </row>
    <row r="4" spans="2:16" ht="43.2">
      <c r="B4" s="39" t="s">
        <v>1694</v>
      </c>
      <c r="C4" s="39" t="s">
        <v>1695</v>
      </c>
      <c r="D4" s="39" t="s">
        <v>1696</v>
      </c>
      <c r="E4" s="39" t="s">
        <v>1697</v>
      </c>
      <c r="F4" s="39" t="s">
        <v>1698</v>
      </c>
      <c r="H4" s="39"/>
      <c r="I4" s="110" t="s">
        <v>1704</v>
      </c>
      <c r="J4" s="110" t="s">
        <v>1705</v>
      </c>
      <c r="K4" s="110" t="s">
        <v>1884</v>
      </c>
      <c r="M4" s="39"/>
      <c r="N4" s="110" t="s">
        <v>1889</v>
      </c>
      <c r="O4" s="110" t="s">
        <v>1890</v>
      </c>
      <c r="P4" s="110" t="s">
        <v>1891</v>
      </c>
    </row>
    <row r="5" spans="2:16">
      <c r="B5" s="39"/>
      <c r="C5" s="39" t="s">
        <v>1700</v>
      </c>
      <c r="D5" s="39" t="s">
        <v>1701</v>
      </c>
      <c r="E5" s="39" t="s">
        <v>1702</v>
      </c>
      <c r="F5" s="39" t="s">
        <v>1703</v>
      </c>
      <c r="H5" s="43" t="s">
        <v>1710</v>
      </c>
      <c r="I5" s="43">
        <f>I46+I87+I128</f>
        <v>10</v>
      </c>
      <c r="J5" s="54">
        <v>100</v>
      </c>
      <c r="K5" s="54">
        <f t="shared" ref="K5:K37" si="0">I5*J5/1000</f>
        <v>1</v>
      </c>
      <c r="M5" s="43" t="s">
        <v>1710</v>
      </c>
      <c r="N5" s="43">
        <f>N46+N87+N128</f>
        <v>9</v>
      </c>
      <c r="O5" s="54">
        <v>100</v>
      </c>
      <c r="P5" s="54">
        <f t="shared" ref="P5:P37" si="1">N5*O5/1000</f>
        <v>0.9</v>
      </c>
    </row>
    <row r="6" spans="2:16">
      <c r="B6" s="40">
        <v>42735</v>
      </c>
      <c r="C6" s="41">
        <f>K38</f>
        <v>2197.9629999999997</v>
      </c>
      <c r="D6" s="42"/>
      <c r="E6" s="43"/>
      <c r="F6" s="43"/>
      <c r="H6" s="43" t="s">
        <v>1711</v>
      </c>
      <c r="I6" s="43">
        <f t="shared" ref="I6:I37" si="2">I47+I88+I129</f>
        <v>4</v>
      </c>
      <c r="J6" s="54">
        <v>300</v>
      </c>
      <c r="K6" s="54">
        <f t="shared" si="0"/>
        <v>1.2</v>
      </c>
      <c r="M6" s="43" t="s">
        <v>1711</v>
      </c>
      <c r="N6" s="43">
        <f t="shared" ref="N6" si="3">N47+N88+N129</f>
        <v>4</v>
      </c>
      <c r="O6" s="54">
        <v>300</v>
      </c>
      <c r="P6" s="54">
        <f t="shared" si="1"/>
        <v>1.2</v>
      </c>
    </row>
    <row r="7" spans="2:16">
      <c r="B7" s="40">
        <v>43070</v>
      </c>
      <c r="C7" s="41">
        <f>P38</f>
        <v>1161.00839</v>
      </c>
      <c r="D7" s="44">
        <f>C6-C7</f>
        <v>1036.9546099999998</v>
      </c>
      <c r="E7" s="52">
        <v>1</v>
      </c>
      <c r="F7" s="45">
        <f>D7*E7</f>
        <v>1036.9546099999998</v>
      </c>
      <c r="H7" s="43" t="s">
        <v>1712</v>
      </c>
      <c r="I7" s="43">
        <f t="shared" si="2"/>
        <v>32</v>
      </c>
      <c r="J7" s="54">
        <v>155</v>
      </c>
      <c r="K7" s="54">
        <f t="shared" si="0"/>
        <v>4.96</v>
      </c>
      <c r="M7" s="43" t="s">
        <v>1712</v>
      </c>
      <c r="N7" s="43">
        <f t="shared" ref="N7" si="4">N48+N89+N130</f>
        <v>32</v>
      </c>
      <c r="O7" s="54">
        <v>155</v>
      </c>
      <c r="P7" s="54">
        <f t="shared" si="1"/>
        <v>4.96</v>
      </c>
    </row>
    <row r="8" spans="2:16">
      <c r="B8" s="47" t="s">
        <v>1887</v>
      </c>
      <c r="C8" s="48"/>
      <c r="D8" s="48"/>
      <c r="E8" s="48"/>
      <c r="F8" s="49">
        <f>F7</f>
        <v>1036.9546099999998</v>
      </c>
      <c r="G8" s="46"/>
      <c r="H8" s="43" t="s">
        <v>1713</v>
      </c>
      <c r="I8" s="43">
        <f t="shared" si="2"/>
        <v>735</v>
      </c>
      <c r="J8" s="54">
        <v>215</v>
      </c>
      <c r="K8" s="54">
        <f t="shared" si="0"/>
        <v>158.02500000000001</v>
      </c>
      <c r="M8" s="43" t="s">
        <v>1713</v>
      </c>
      <c r="N8" s="43">
        <f t="shared" ref="N8" si="5">N49+N90+N131</f>
        <v>629</v>
      </c>
      <c r="O8" s="54">
        <v>215</v>
      </c>
      <c r="P8" s="54">
        <f t="shared" si="1"/>
        <v>135.23500000000001</v>
      </c>
    </row>
    <row r="9" spans="2:16">
      <c r="B9" s="40" t="s">
        <v>1725</v>
      </c>
      <c r="C9" s="43"/>
      <c r="D9" s="43"/>
      <c r="E9" s="43"/>
      <c r="F9" s="50">
        <f>F7*12</f>
        <v>12443.455319999997</v>
      </c>
      <c r="H9" s="43" t="s">
        <v>1714</v>
      </c>
      <c r="I9" s="43">
        <f t="shared" si="2"/>
        <v>40</v>
      </c>
      <c r="J9" s="54">
        <v>290</v>
      </c>
      <c r="K9" s="54">
        <f t="shared" si="0"/>
        <v>11.6</v>
      </c>
      <c r="M9" s="43" t="s">
        <v>1714</v>
      </c>
      <c r="N9" s="43">
        <f t="shared" ref="N9" si="6">N50+N91+N132</f>
        <v>5</v>
      </c>
      <c r="O9" s="54">
        <v>290</v>
      </c>
      <c r="P9" s="54">
        <f t="shared" si="1"/>
        <v>1.45</v>
      </c>
    </row>
    <row r="10" spans="2:16">
      <c r="B10" s="40" t="s">
        <v>1727</v>
      </c>
      <c r="C10" s="43"/>
      <c r="D10" s="43"/>
      <c r="E10" s="43"/>
      <c r="F10" s="50">
        <f>F9</f>
        <v>12443.455319999997</v>
      </c>
      <c r="H10" s="43" t="s">
        <v>1715</v>
      </c>
      <c r="I10" s="43">
        <f t="shared" si="2"/>
        <v>27</v>
      </c>
      <c r="J10" s="54">
        <v>450</v>
      </c>
      <c r="K10" s="54">
        <f t="shared" si="0"/>
        <v>12.15</v>
      </c>
      <c r="M10" s="43" t="s">
        <v>1715</v>
      </c>
      <c r="N10" s="43">
        <f t="shared" ref="N10" si="7">N51+N92+N133</f>
        <v>8</v>
      </c>
      <c r="O10" s="54">
        <v>450</v>
      </c>
      <c r="P10" s="54">
        <f t="shared" si="1"/>
        <v>3.6</v>
      </c>
    </row>
    <row r="11" spans="2:16">
      <c r="B11" s="40" t="s">
        <v>1729</v>
      </c>
      <c r="C11" s="43"/>
      <c r="D11" s="43"/>
      <c r="E11" s="43"/>
      <c r="F11" s="50">
        <f t="shared" ref="F11:F13" si="8">F10</f>
        <v>12443.455319999997</v>
      </c>
      <c r="H11" s="43" t="s">
        <v>1716</v>
      </c>
      <c r="I11" s="43">
        <f t="shared" si="2"/>
        <v>1115</v>
      </c>
      <c r="J11" s="54">
        <v>91</v>
      </c>
      <c r="K11" s="54">
        <f t="shared" si="0"/>
        <v>101.465</v>
      </c>
      <c r="M11" s="43" t="s">
        <v>1716</v>
      </c>
      <c r="N11" s="43">
        <f t="shared" ref="N11" si="9">N52+N93+N134</f>
        <v>335</v>
      </c>
      <c r="O11" s="54">
        <v>91</v>
      </c>
      <c r="P11" s="54">
        <f t="shared" si="1"/>
        <v>30.484999999999999</v>
      </c>
    </row>
    <row r="12" spans="2:16">
      <c r="B12" s="40" t="s">
        <v>1731</v>
      </c>
      <c r="C12" s="43"/>
      <c r="D12" s="43"/>
      <c r="E12" s="43"/>
      <c r="F12" s="50">
        <f t="shared" si="8"/>
        <v>12443.455319999997</v>
      </c>
      <c r="H12" s="43" t="s">
        <v>1717</v>
      </c>
      <c r="I12" s="43">
        <f t="shared" si="2"/>
        <v>6085</v>
      </c>
      <c r="J12" s="54">
        <v>130</v>
      </c>
      <c r="K12" s="54">
        <f t="shared" si="0"/>
        <v>791.05</v>
      </c>
      <c r="M12" s="43" t="s">
        <v>1717</v>
      </c>
      <c r="N12" s="43">
        <f t="shared" ref="N12" si="10">N53+N94+N135</f>
        <v>2648</v>
      </c>
      <c r="O12" s="54">
        <v>130</v>
      </c>
      <c r="P12" s="54">
        <f t="shared" si="1"/>
        <v>344.24</v>
      </c>
    </row>
    <row r="13" spans="2:16">
      <c r="B13" s="40" t="s">
        <v>1733</v>
      </c>
      <c r="C13" s="43"/>
      <c r="D13" s="43"/>
      <c r="E13" s="43"/>
      <c r="F13" s="50">
        <f t="shared" si="8"/>
        <v>12443.455319999997</v>
      </c>
      <c r="H13" s="43" t="s">
        <v>1718</v>
      </c>
      <c r="I13" s="43">
        <f t="shared" si="2"/>
        <v>2850</v>
      </c>
      <c r="J13" s="54">
        <v>196</v>
      </c>
      <c r="K13" s="54">
        <f t="shared" si="0"/>
        <v>558.6</v>
      </c>
      <c r="M13" s="43" t="s">
        <v>1718</v>
      </c>
      <c r="N13" s="43">
        <f t="shared" ref="N13" si="11">N54+N95+N136</f>
        <v>575</v>
      </c>
      <c r="O13" s="54">
        <v>196</v>
      </c>
      <c r="P13" s="54">
        <f t="shared" si="1"/>
        <v>112.7</v>
      </c>
    </row>
    <row r="14" spans="2:16">
      <c r="H14" s="43" t="s">
        <v>1719</v>
      </c>
      <c r="I14" s="43">
        <f t="shared" si="2"/>
        <v>16</v>
      </c>
      <c r="J14" s="54">
        <v>250</v>
      </c>
      <c r="K14" s="54">
        <f t="shared" si="0"/>
        <v>4</v>
      </c>
      <c r="M14" s="43" t="s">
        <v>1719</v>
      </c>
      <c r="N14" s="43">
        <f t="shared" ref="N14" si="12">N55+N96+N137</f>
        <v>4</v>
      </c>
      <c r="O14" s="54">
        <v>250</v>
      </c>
      <c r="P14" s="54">
        <f t="shared" si="1"/>
        <v>1</v>
      </c>
    </row>
    <row r="15" spans="2:16">
      <c r="H15" s="43" t="s">
        <v>1720</v>
      </c>
      <c r="I15" s="43">
        <f t="shared" si="2"/>
        <v>1545</v>
      </c>
      <c r="J15" s="54">
        <v>305</v>
      </c>
      <c r="K15" s="54">
        <f t="shared" si="0"/>
        <v>471.22500000000002</v>
      </c>
      <c r="M15" s="43" t="s">
        <v>1720</v>
      </c>
      <c r="N15" s="43">
        <f t="shared" ref="N15" si="13">N56+N97+N138</f>
        <v>331</v>
      </c>
      <c r="O15" s="54">
        <v>305</v>
      </c>
      <c r="P15" s="54">
        <f t="shared" si="1"/>
        <v>100.955</v>
      </c>
    </row>
    <row r="16" spans="2:16">
      <c r="H16" s="43" t="s">
        <v>1721</v>
      </c>
      <c r="I16" s="43">
        <f t="shared" si="2"/>
        <v>145</v>
      </c>
      <c r="J16" s="54">
        <v>480</v>
      </c>
      <c r="K16" s="54">
        <f t="shared" si="0"/>
        <v>69.599999999999994</v>
      </c>
      <c r="M16" s="43" t="s">
        <v>1721</v>
      </c>
      <c r="N16" s="43">
        <f t="shared" ref="N16" si="14">N57+N98+N139</f>
        <v>16</v>
      </c>
      <c r="O16" s="54">
        <v>480</v>
      </c>
      <c r="P16" s="54">
        <f t="shared" si="1"/>
        <v>7.68</v>
      </c>
    </row>
    <row r="17" spans="5:16">
      <c r="H17" s="43" t="s">
        <v>1722</v>
      </c>
      <c r="I17" s="43">
        <f t="shared" si="2"/>
        <v>8</v>
      </c>
      <c r="J17" s="54">
        <v>129</v>
      </c>
      <c r="K17" s="54">
        <f t="shared" si="0"/>
        <v>1.032</v>
      </c>
      <c r="M17" s="43" t="s">
        <v>1722</v>
      </c>
      <c r="N17" s="43">
        <f t="shared" ref="N17" si="15">N58+N99+N140</f>
        <v>8</v>
      </c>
      <c r="O17" s="54">
        <v>129</v>
      </c>
      <c r="P17" s="54">
        <f t="shared" si="1"/>
        <v>1.032</v>
      </c>
    </row>
    <row r="18" spans="5:16">
      <c r="H18" s="43" t="s">
        <v>1724</v>
      </c>
      <c r="I18" s="43">
        <f t="shared" si="2"/>
        <v>38</v>
      </c>
      <c r="J18" s="54">
        <v>82</v>
      </c>
      <c r="K18" s="54">
        <f t="shared" si="0"/>
        <v>3.1160000000000001</v>
      </c>
      <c r="M18" s="43" t="s">
        <v>1724</v>
      </c>
      <c r="N18" s="43">
        <f t="shared" ref="N18" si="16">N59+N100+N141</f>
        <v>38</v>
      </c>
      <c r="O18" s="54">
        <v>82</v>
      </c>
      <c r="P18" s="54">
        <f t="shared" si="1"/>
        <v>3.1160000000000001</v>
      </c>
    </row>
    <row r="19" spans="5:16">
      <c r="H19" s="43" t="s">
        <v>1726</v>
      </c>
      <c r="I19" s="43">
        <f t="shared" si="2"/>
        <v>28</v>
      </c>
      <c r="J19" s="54">
        <v>70</v>
      </c>
      <c r="K19" s="54">
        <f t="shared" si="0"/>
        <v>1.96</v>
      </c>
      <c r="M19" s="43" t="s">
        <v>1726</v>
      </c>
      <c r="N19" s="43">
        <f t="shared" ref="N19" si="17">N60+N101+N142</f>
        <v>28</v>
      </c>
      <c r="O19" s="54">
        <v>70</v>
      </c>
      <c r="P19" s="54">
        <f t="shared" si="1"/>
        <v>1.96</v>
      </c>
    </row>
    <row r="20" spans="5:16">
      <c r="G20" s="51"/>
      <c r="H20" s="43" t="s">
        <v>1728</v>
      </c>
      <c r="I20" s="43">
        <f t="shared" si="2"/>
        <v>32</v>
      </c>
      <c r="J20" s="54">
        <v>100</v>
      </c>
      <c r="K20" s="54">
        <f t="shared" si="0"/>
        <v>3.2</v>
      </c>
      <c r="M20" s="43" t="s">
        <v>1728</v>
      </c>
      <c r="N20" s="43">
        <f t="shared" ref="N20" si="18">N61+N102+N143</f>
        <v>33</v>
      </c>
      <c r="O20" s="54">
        <v>100</v>
      </c>
      <c r="P20" s="54">
        <f t="shared" si="1"/>
        <v>3.3</v>
      </c>
    </row>
    <row r="21" spans="5:16">
      <c r="H21" s="43" t="s">
        <v>1730</v>
      </c>
      <c r="I21" s="43">
        <f t="shared" si="2"/>
        <v>63</v>
      </c>
      <c r="J21" s="54">
        <v>60</v>
      </c>
      <c r="K21" s="54">
        <f t="shared" si="0"/>
        <v>3.78</v>
      </c>
      <c r="M21" s="43" t="s">
        <v>1730</v>
      </c>
      <c r="N21" s="43">
        <f t="shared" ref="N21" si="19">N62+N103+N144</f>
        <v>63</v>
      </c>
      <c r="O21" s="54">
        <v>60</v>
      </c>
      <c r="P21" s="54">
        <f t="shared" si="1"/>
        <v>3.78</v>
      </c>
    </row>
    <row r="22" spans="5:16">
      <c r="H22" s="43" t="s">
        <v>1732</v>
      </c>
      <c r="I22" s="43">
        <f t="shared" si="2"/>
        <v>0</v>
      </c>
      <c r="J22" s="54">
        <v>40</v>
      </c>
      <c r="K22" s="54">
        <f t="shared" si="0"/>
        <v>0</v>
      </c>
      <c r="M22" s="43" t="s">
        <v>1732</v>
      </c>
      <c r="N22" s="43">
        <f t="shared" ref="N22" si="20">N63+N104+N145</f>
        <v>1</v>
      </c>
      <c r="O22" s="54">
        <v>40</v>
      </c>
      <c r="P22" s="54">
        <f t="shared" si="1"/>
        <v>0.04</v>
      </c>
    </row>
    <row r="23" spans="5:16">
      <c r="H23" s="43" t="s">
        <v>1734</v>
      </c>
      <c r="I23" s="43">
        <f t="shared" si="2"/>
        <v>0</v>
      </c>
      <c r="J23" s="54">
        <v>38.5</v>
      </c>
      <c r="K23" s="54">
        <f t="shared" si="0"/>
        <v>0</v>
      </c>
      <c r="M23" s="43" t="s">
        <v>1734</v>
      </c>
      <c r="N23" s="43">
        <f t="shared" ref="N23" si="21">N64+N105+N146</f>
        <v>2784</v>
      </c>
      <c r="O23" s="54">
        <v>38.5</v>
      </c>
      <c r="P23" s="54">
        <f t="shared" si="1"/>
        <v>107.184</v>
      </c>
    </row>
    <row r="24" spans="5:16">
      <c r="H24" s="43" t="s">
        <v>1735</v>
      </c>
      <c r="I24" s="43">
        <f t="shared" si="2"/>
        <v>0</v>
      </c>
      <c r="J24" s="54">
        <v>35.1</v>
      </c>
      <c r="K24" s="54">
        <f t="shared" si="0"/>
        <v>0</v>
      </c>
      <c r="M24" s="43" t="s">
        <v>1735</v>
      </c>
      <c r="N24" s="43">
        <f t="shared" ref="N24" si="22">N65+N106+N147</f>
        <v>1600</v>
      </c>
      <c r="O24" s="54">
        <v>35.1</v>
      </c>
      <c r="P24" s="54">
        <f t="shared" si="1"/>
        <v>56.16</v>
      </c>
    </row>
    <row r="25" spans="5:16">
      <c r="H25" s="43" t="s">
        <v>1736</v>
      </c>
      <c r="I25" s="43">
        <f t="shared" si="2"/>
        <v>0</v>
      </c>
      <c r="J25" s="54">
        <v>29.4</v>
      </c>
      <c r="K25" s="54">
        <f t="shared" si="0"/>
        <v>0</v>
      </c>
      <c r="M25" s="43" t="s">
        <v>1736</v>
      </c>
      <c r="N25" s="43">
        <f t="shared" ref="N25" si="23">N66+N107+N148</f>
        <v>276</v>
      </c>
      <c r="O25" s="54">
        <v>29.4</v>
      </c>
      <c r="P25" s="54">
        <f t="shared" si="1"/>
        <v>8.1143999999999998</v>
      </c>
    </row>
    <row r="26" spans="5:16">
      <c r="H26" s="43" t="s">
        <v>1737</v>
      </c>
      <c r="I26" s="43">
        <f t="shared" si="2"/>
        <v>0</v>
      </c>
      <c r="J26" s="54">
        <v>134.29</v>
      </c>
      <c r="K26" s="54">
        <f t="shared" si="0"/>
        <v>0</v>
      </c>
      <c r="M26" s="43" t="s">
        <v>1737</v>
      </c>
      <c r="N26" s="43">
        <f t="shared" ref="N26" si="24">N67+N108+N149</f>
        <v>128</v>
      </c>
      <c r="O26" s="54">
        <v>134.29</v>
      </c>
      <c r="P26" s="54">
        <f t="shared" si="1"/>
        <v>17.189119999999999</v>
      </c>
    </row>
    <row r="27" spans="5:16">
      <c r="H27" s="43" t="s">
        <v>1738</v>
      </c>
      <c r="I27" s="43">
        <f t="shared" si="2"/>
        <v>0</v>
      </c>
      <c r="J27" s="54">
        <v>78</v>
      </c>
      <c r="K27" s="54">
        <f t="shared" si="0"/>
        <v>0</v>
      </c>
      <c r="M27" s="43" t="s">
        <v>1738</v>
      </c>
      <c r="N27" s="43">
        <f t="shared" ref="N27" si="25">N68+N109+N150</f>
        <v>1803</v>
      </c>
      <c r="O27" s="54">
        <v>78</v>
      </c>
      <c r="P27" s="54">
        <f t="shared" si="1"/>
        <v>140.63399999999999</v>
      </c>
    </row>
    <row r="28" spans="5:16">
      <c r="H28" s="43" t="s">
        <v>1739</v>
      </c>
      <c r="I28" s="43">
        <f t="shared" si="2"/>
        <v>0</v>
      </c>
      <c r="J28" s="54">
        <v>68.09</v>
      </c>
      <c r="K28" s="54">
        <f t="shared" si="0"/>
        <v>0</v>
      </c>
      <c r="M28" s="43" t="s">
        <v>1739</v>
      </c>
      <c r="N28" s="43">
        <f t="shared" ref="N28" si="26">N69+N110+N151</f>
        <v>37</v>
      </c>
      <c r="O28" s="54">
        <v>68.09</v>
      </c>
      <c r="P28" s="54">
        <f t="shared" si="1"/>
        <v>2.5193300000000001</v>
      </c>
    </row>
    <row r="29" spans="5:16">
      <c r="E29" s="51"/>
      <c r="H29" s="43" t="s">
        <v>1740</v>
      </c>
      <c r="I29" s="43">
        <f t="shared" si="2"/>
        <v>0</v>
      </c>
      <c r="J29" s="54">
        <v>53.4</v>
      </c>
      <c r="K29" s="54">
        <f t="shared" si="0"/>
        <v>0</v>
      </c>
      <c r="M29" s="43" t="s">
        <v>1740</v>
      </c>
      <c r="N29" s="43">
        <f t="shared" ref="N29" si="27">N70+N111+N152</f>
        <v>781</v>
      </c>
      <c r="O29" s="54">
        <v>53.4</v>
      </c>
      <c r="P29" s="54">
        <f t="shared" si="1"/>
        <v>41.705400000000004</v>
      </c>
    </row>
    <row r="30" spans="5:16">
      <c r="H30" s="43" t="s">
        <v>1741</v>
      </c>
      <c r="I30" s="43">
        <f t="shared" si="2"/>
        <v>0</v>
      </c>
      <c r="J30" s="54">
        <v>45.79</v>
      </c>
      <c r="K30" s="54">
        <f t="shared" si="0"/>
        <v>0</v>
      </c>
      <c r="M30" s="43" t="s">
        <v>1741</v>
      </c>
      <c r="N30" s="43">
        <f t="shared" ref="N30" si="28">N71+N112+N153</f>
        <v>426</v>
      </c>
      <c r="O30" s="54">
        <v>45.79</v>
      </c>
      <c r="P30" s="54">
        <f t="shared" si="1"/>
        <v>19.506540000000001</v>
      </c>
    </row>
    <row r="31" spans="5:16">
      <c r="H31" s="43" t="s">
        <v>1742</v>
      </c>
      <c r="I31" s="43">
        <f t="shared" si="2"/>
        <v>0</v>
      </c>
      <c r="J31" s="54">
        <v>34.200000000000003</v>
      </c>
      <c r="K31" s="54">
        <f t="shared" si="0"/>
        <v>0</v>
      </c>
      <c r="M31" s="43" t="s">
        <v>1742</v>
      </c>
      <c r="N31" s="43">
        <f t="shared" ref="N31" si="29">N72+N113+N154</f>
        <v>303</v>
      </c>
      <c r="O31" s="54">
        <v>34.200000000000003</v>
      </c>
      <c r="P31" s="54">
        <f t="shared" si="1"/>
        <v>10.3626</v>
      </c>
    </row>
    <row r="32" spans="5:16">
      <c r="H32" s="43" t="s">
        <v>1743</v>
      </c>
      <c r="I32" s="43">
        <f t="shared" si="2"/>
        <v>0</v>
      </c>
      <c r="J32" s="54">
        <v>54</v>
      </c>
      <c r="K32" s="54">
        <f t="shared" si="0"/>
        <v>0</v>
      </c>
      <c r="M32" s="43" t="s">
        <v>1743</v>
      </c>
      <c r="N32" s="43">
        <f t="shared" ref="N32" si="30">N73+N114+N155</f>
        <v>0</v>
      </c>
      <c r="O32" s="54">
        <v>54</v>
      </c>
      <c r="P32" s="54">
        <f t="shared" si="1"/>
        <v>0</v>
      </c>
    </row>
    <row r="33" spans="2:16">
      <c r="H33" s="43" t="s">
        <v>1744</v>
      </c>
      <c r="I33" s="43">
        <f t="shared" si="2"/>
        <v>0</v>
      </c>
      <c r="J33" s="54">
        <v>120</v>
      </c>
      <c r="K33" s="54">
        <f t="shared" si="0"/>
        <v>0</v>
      </c>
      <c r="M33" s="43" t="s">
        <v>1744</v>
      </c>
      <c r="N33" s="43">
        <f t="shared" ref="N33" si="31">N74+N115+N156</f>
        <v>0</v>
      </c>
      <c r="O33" s="54">
        <v>120</v>
      </c>
      <c r="P33" s="54">
        <f t="shared" si="1"/>
        <v>0</v>
      </c>
    </row>
    <row r="34" spans="2:16">
      <c r="H34" s="43" t="s">
        <v>1745</v>
      </c>
      <c r="I34" s="43">
        <f t="shared" si="2"/>
        <v>0</v>
      </c>
      <c r="J34" s="54">
        <v>72</v>
      </c>
      <c r="K34" s="54">
        <f t="shared" si="0"/>
        <v>0</v>
      </c>
      <c r="M34" s="43" t="s">
        <v>1745</v>
      </c>
      <c r="N34" s="43">
        <f t="shared" ref="N34" si="32">N75+N116+N157</f>
        <v>0</v>
      </c>
      <c r="O34" s="54">
        <v>72</v>
      </c>
      <c r="P34" s="54">
        <f t="shared" si="1"/>
        <v>0</v>
      </c>
    </row>
    <row r="35" spans="2:16">
      <c r="H35" s="43" t="s">
        <v>1746</v>
      </c>
      <c r="I35" s="43">
        <f t="shared" si="2"/>
        <v>0</v>
      </c>
      <c r="J35" s="54">
        <v>108</v>
      </c>
      <c r="K35" s="54">
        <f t="shared" si="0"/>
        <v>0</v>
      </c>
      <c r="M35" s="43" t="s">
        <v>1746</v>
      </c>
      <c r="N35" s="43">
        <f t="shared" ref="N35" si="33">N76+N117+N158</f>
        <v>0</v>
      </c>
      <c r="O35" s="54">
        <v>108</v>
      </c>
      <c r="P35" s="54">
        <f t="shared" si="1"/>
        <v>0</v>
      </c>
    </row>
    <row r="36" spans="2:16">
      <c r="H36" s="43" t="s">
        <v>1747</v>
      </c>
      <c r="I36" s="43">
        <f t="shared" si="2"/>
        <v>0</v>
      </c>
      <c r="J36" s="54">
        <v>160</v>
      </c>
      <c r="K36" s="54">
        <f t="shared" si="0"/>
        <v>0</v>
      </c>
      <c r="M36" s="43" t="s">
        <v>1747</v>
      </c>
      <c r="N36" s="43">
        <f t="shared" ref="N36" si="34">N77+N118+N159</f>
        <v>0</v>
      </c>
      <c r="O36" s="54">
        <v>160</v>
      </c>
      <c r="P36" s="54">
        <f t="shared" si="1"/>
        <v>0</v>
      </c>
    </row>
    <row r="37" spans="2:16">
      <c r="H37" s="43" t="s">
        <v>1748</v>
      </c>
      <c r="I37" s="43">
        <f t="shared" si="2"/>
        <v>0</v>
      </c>
      <c r="J37" s="54">
        <v>30</v>
      </c>
      <c r="K37" s="54">
        <f t="shared" si="0"/>
        <v>0</v>
      </c>
      <c r="M37" s="43" t="s">
        <v>1748</v>
      </c>
      <c r="N37" s="43">
        <f t="shared" ref="N37" si="35">N78+N119+N160</f>
        <v>0</v>
      </c>
      <c r="O37" s="54">
        <v>30</v>
      </c>
      <c r="P37" s="54">
        <f t="shared" si="1"/>
        <v>0</v>
      </c>
    </row>
    <row r="38" spans="2:16">
      <c r="H38" s="47" t="s">
        <v>1723</v>
      </c>
      <c r="I38" s="48"/>
      <c r="J38" s="54"/>
      <c r="K38" s="117">
        <f>SUM(K5:K37)</f>
        <v>2197.9629999999997</v>
      </c>
      <c r="M38" s="47" t="s">
        <v>1723</v>
      </c>
      <c r="N38" s="48"/>
      <c r="O38" s="54"/>
      <c r="P38" s="117">
        <f>SUM(P5:P37)</f>
        <v>1161.00839</v>
      </c>
    </row>
    <row r="39" spans="2:16">
      <c r="O39" s="65"/>
      <c r="P39" s="65"/>
    </row>
    <row r="40" spans="2:16">
      <c r="K40" s="46"/>
    </row>
    <row r="41" spans="2:16" ht="21">
      <c r="B41" s="37"/>
    </row>
    <row r="43" spans="2:16" ht="21">
      <c r="B43" s="37" t="s">
        <v>1878</v>
      </c>
      <c r="C43" s="38"/>
      <c r="E43" s="38"/>
      <c r="F43" s="38"/>
      <c r="H43" s="36" t="s">
        <v>1886</v>
      </c>
      <c r="M43" s="36" t="s">
        <v>1888</v>
      </c>
    </row>
    <row r="44" spans="2:16" ht="28.8">
      <c r="B44" s="136" t="s">
        <v>1693</v>
      </c>
      <c r="C44" s="136"/>
      <c r="D44" s="136"/>
      <c r="E44" s="136"/>
      <c r="F44" s="136"/>
      <c r="H44" s="110" t="s">
        <v>1699</v>
      </c>
      <c r="I44" s="110" t="s">
        <v>1880</v>
      </c>
      <c r="J44" s="110" t="s">
        <v>1881</v>
      </c>
      <c r="K44" s="110" t="s">
        <v>1882</v>
      </c>
      <c r="M44" s="110" t="s">
        <v>1699</v>
      </c>
      <c r="N44" s="110" t="s">
        <v>1880</v>
      </c>
      <c r="O44" s="110" t="s">
        <v>1881</v>
      </c>
      <c r="P44" s="110" t="s">
        <v>1882</v>
      </c>
    </row>
    <row r="45" spans="2:16" ht="43.2">
      <c r="B45" s="110" t="s">
        <v>1694</v>
      </c>
      <c r="C45" s="110" t="s">
        <v>1695</v>
      </c>
      <c r="D45" s="110" t="s">
        <v>1696</v>
      </c>
      <c r="E45" s="110" t="s">
        <v>1697</v>
      </c>
      <c r="F45" s="110" t="s">
        <v>1698</v>
      </c>
      <c r="H45" s="110"/>
      <c r="I45" s="110" t="s">
        <v>1704</v>
      </c>
      <c r="J45" s="110" t="s">
        <v>1705</v>
      </c>
      <c r="K45" s="110" t="s">
        <v>1884</v>
      </c>
      <c r="M45" s="110"/>
      <c r="N45" s="110" t="s">
        <v>1889</v>
      </c>
      <c r="O45" s="110" t="s">
        <v>1890</v>
      </c>
      <c r="P45" s="110" t="s">
        <v>1891</v>
      </c>
    </row>
    <row r="46" spans="2:16">
      <c r="B46" s="110"/>
      <c r="C46" s="110" t="s">
        <v>1700</v>
      </c>
      <c r="D46" s="110" t="s">
        <v>1701</v>
      </c>
      <c r="E46" s="110" t="s">
        <v>1702</v>
      </c>
      <c r="F46" s="110" t="s">
        <v>1703</v>
      </c>
      <c r="H46" s="43" t="s">
        <v>1710</v>
      </c>
      <c r="I46" s="43">
        <v>10</v>
      </c>
      <c r="J46" s="54">
        <v>100</v>
      </c>
      <c r="K46" s="54">
        <f t="shared" ref="K46:K78" si="36">I46*J46/1000</f>
        <v>1</v>
      </c>
      <c r="M46" s="43" t="s">
        <v>1710</v>
      </c>
      <c r="N46" s="43">
        <v>9</v>
      </c>
      <c r="O46" s="54">
        <v>100</v>
      </c>
      <c r="P46" s="54">
        <f t="shared" ref="P46:P78" si="37">N46*O46/1000</f>
        <v>0.9</v>
      </c>
    </row>
    <row r="47" spans="2:16">
      <c r="B47" s="40">
        <v>42735</v>
      </c>
      <c r="C47" s="41">
        <f>K79</f>
        <v>1549.7350000000001</v>
      </c>
      <c r="D47" s="42"/>
      <c r="E47" s="43"/>
      <c r="F47" s="43"/>
      <c r="H47" s="43" t="s">
        <v>1711</v>
      </c>
      <c r="I47" s="43">
        <v>4</v>
      </c>
      <c r="J47" s="54">
        <v>300</v>
      </c>
      <c r="K47" s="54">
        <f t="shared" si="36"/>
        <v>1.2</v>
      </c>
      <c r="M47" s="43" t="s">
        <v>1711</v>
      </c>
      <c r="N47" s="43">
        <v>4</v>
      </c>
      <c r="O47" s="54">
        <v>300</v>
      </c>
      <c r="P47" s="54">
        <f t="shared" si="37"/>
        <v>1.2</v>
      </c>
    </row>
    <row r="48" spans="2:16">
      <c r="B48" s="40">
        <v>43070</v>
      </c>
      <c r="C48" s="41">
        <f>P79</f>
        <v>842.87392999999986</v>
      </c>
      <c r="D48" s="44">
        <f>C47-C48</f>
        <v>706.86107000000027</v>
      </c>
      <c r="E48" s="52">
        <v>1</v>
      </c>
      <c r="F48" s="45">
        <f>D48*E48</f>
        <v>706.86107000000027</v>
      </c>
      <c r="H48" s="43" t="s">
        <v>1712</v>
      </c>
      <c r="I48" s="43">
        <v>32</v>
      </c>
      <c r="J48" s="54">
        <v>155</v>
      </c>
      <c r="K48" s="54">
        <f t="shared" si="36"/>
        <v>4.96</v>
      </c>
      <c r="M48" s="43" t="s">
        <v>1712</v>
      </c>
      <c r="N48" s="43">
        <v>32</v>
      </c>
      <c r="O48" s="54">
        <v>155</v>
      </c>
      <c r="P48" s="54">
        <f t="shared" si="37"/>
        <v>4.96</v>
      </c>
    </row>
    <row r="49" spans="2:16">
      <c r="B49" s="47" t="s">
        <v>1887</v>
      </c>
      <c r="C49" s="48"/>
      <c r="D49" s="48"/>
      <c r="E49" s="48"/>
      <c r="F49" s="49">
        <f>F48</f>
        <v>706.86107000000027</v>
      </c>
      <c r="G49" s="46"/>
      <c r="H49" s="43" t="s">
        <v>1713</v>
      </c>
      <c r="I49" s="43">
        <v>731</v>
      </c>
      <c r="J49" s="54">
        <v>215</v>
      </c>
      <c r="K49" s="54">
        <f t="shared" si="36"/>
        <v>157.16499999999999</v>
      </c>
      <c r="M49" s="43" t="s">
        <v>1713</v>
      </c>
      <c r="N49" s="43">
        <v>629</v>
      </c>
      <c r="O49" s="54">
        <v>215</v>
      </c>
      <c r="P49" s="54">
        <f t="shared" si="37"/>
        <v>135.23500000000001</v>
      </c>
    </row>
    <row r="50" spans="2:16">
      <c r="B50" s="40" t="s">
        <v>1725</v>
      </c>
      <c r="C50" s="43"/>
      <c r="D50" s="43"/>
      <c r="E50" s="43"/>
      <c r="F50" s="50">
        <f>F48*12</f>
        <v>8482.3328400000028</v>
      </c>
      <c r="H50" s="43" t="s">
        <v>1714</v>
      </c>
      <c r="I50" s="43">
        <v>30</v>
      </c>
      <c r="J50" s="54">
        <v>290</v>
      </c>
      <c r="K50" s="54">
        <f t="shared" si="36"/>
        <v>8.6999999999999993</v>
      </c>
      <c r="M50" s="43" t="s">
        <v>1714</v>
      </c>
      <c r="N50" s="43">
        <v>2</v>
      </c>
      <c r="O50" s="54">
        <v>290</v>
      </c>
      <c r="P50" s="54">
        <f t="shared" si="37"/>
        <v>0.57999999999999996</v>
      </c>
    </row>
    <row r="51" spans="2:16">
      <c r="B51" s="40" t="s">
        <v>1727</v>
      </c>
      <c r="C51" s="43"/>
      <c r="D51" s="43"/>
      <c r="E51" s="43"/>
      <c r="F51" s="50">
        <f>F50</f>
        <v>8482.3328400000028</v>
      </c>
      <c r="H51" s="43" t="s">
        <v>1715</v>
      </c>
      <c r="I51" s="43">
        <v>12</v>
      </c>
      <c r="J51" s="54">
        <v>450</v>
      </c>
      <c r="K51" s="54">
        <f t="shared" si="36"/>
        <v>5.4</v>
      </c>
      <c r="M51" s="43" t="s">
        <v>1715</v>
      </c>
      <c r="N51" s="43">
        <v>4</v>
      </c>
      <c r="O51" s="54">
        <v>450</v>
      </c>
      <c r="P51" s="54">
        <f t="shared" si="37"/>
        <v>1.8</v>
      </c>
    </row>
    <row r="52" spans="2:16">
      <c r="B52" s="40" t="s">
        <v>1729</v>
      </c>
      <c r="C52" s="43"/>
      <c r="D52" s="43"/>
      <c r="E52" s="43"/>
      <c r="F52" s="50">
        <f t="shared" ref="F52:F54" si="38">F51</f>
        <v>8482.3328400000028</v>
      </c>
      <c r="H52" s="43" t="s">
        <v>1716</v>
      </c>
      <c r="I52" s="43">
        <v>1084</v>
      </c>
      <c r="J52" s="54">
        <v>91</v>
      </c>
      <c r="K52" s="54">
        <f t="shared" si="36"/>
        <v>98.644000000000005</v>
      </c>
      <c r="M52" s="43" t="s">
        <v>1716</v>
      </c>
      <c r="N52" s="43">
        <v>307</v>
      </c>
      <c r="O52" s="54">
        <v>91</v>
      </c>
      <c r="P52" s="54">
        <f t="shared" si="37"/>
        <v>27.937000000000001</v>
      </c>
    </row>
    <row r="53" spans="2:16">
      <c r="B53" s="40" t="s">
        <v>1731</v>
      </c>
      <c r="C53" s="43"/>
      <c r="D53" s="43"/>
      <c r="E53" s="43"/>
      <c r="F53" s="50">
        <f t="shared" si="38"/>
        <v>8482.3328400000028</v>
      </c>
      <c r="H53" s="43" t="s">
        <v>1717</v>
      </c>
      <c r="I53" s="43">
        <v>5570</v>
      </c>
      <c r="J53" s="54">
        <v>130</v>
      </c>
      <c r="K53" s="54">
        <f t="shared" si="36"/>
        <v>724.1</v>
      </c>
      <c r="M53" s="43" t="s">
        <v>1717</v>
      </c>
      <c r="N53" s="43">
        <v>2368</v>
      </c>
      <c r="O53" s="54">
        <v>130</v>
      </c>
      <c r="P53" s="54">
        <f t="shared" si="37"/>
        <v>307.83999999999997</v>
      </c>
    </row>
    <row r="54" spans="2:16">
      <c r="B54" s="40" t="s">
        <v>1733</v>
      </c>
      <c r="C54" s="43"/>
      <c r="D54" s="43"/>
      <c r="E54" s="43"/>
      <c r="F54" s="50">
        <f t="shared" si="38"/>
        <v>8482.3328400000028</v>
      </c>
      <c r="H54" s="43" t="s">
        <v>1718</v>
      </c>
      <c r="I54" s="43">
        <v>1938</v>
      </c>
      <c r="J54" s="54">
        <v>196</v>
      </c>
      <c r="K54" s="54">
        <f t="shared" si="36"/>
        <v>379.84800000000001</v>
      </c>
      <c r="M54" s="43" t="s">
        <v>1718</v>
      </c>
      <c r="N54" s="43">
        <v>317</v>
      </c>
      <c r="O54" s="54">
        <v>196</v>
      </c>
      <c r="P54" s="54">
        <f t="shared" si="37"/>
        <v>62.131999999999998</v>
      </c>
    </row>
    <row r="55" spans="2:16">
      <c r="H55" s="43" t="s">
        <v>1719</v>
      </c>
      <c r="I55" s="43">
        <v>1</v>
      </c>
      <c r="J55" s="54">
        <v>250</v>
      </c>
      <c r="K55" s="54">
        <f t="shared" si="36"/>
        <v>0.25</v>
      </c>
      <c r="M55" s="43" t="s">
        <v>1719</v>
      </c>
      <c r="N55" s="43">
        <v>1</v>
      </c>
      <c r="O55" s="54">
        <v>250</v>
      </c>
      <c r="P55" s="54">
        <f t="shared" si="37"/>
        <v>0.25</v>
      </c>
    </row>
    <row r="56" spans="2:16">
      <c r="H56" s="43" t="s">
        <v>1720</v>
      </c>
      <c r="I56" s="43">
        <v>500</v>
      </c>
      <c r="J56" s="54">
        <v>305</v>
      </c>
      <c r="K56" s="54">
        <f t="shared" si="36"/>
        <v>152.5</v>
      </c>
      <c r="M56" s="43" t="s">
        <v>1720</v>
      </c>
      <c r="N56" s="43">
        <v>55</v>
      </c>
      <c r="O56" s="54">
        <v>305</v>
      </c>
      <c r="P56" s="54">
        <f t="shared" si="37"/>
        <v>16.774999999999999</v>
      </c>
    </row>
    <row r="57" spans="2:16">
      <c r="H57" s="43" t="s">
        <v>1721</v>
      </c>
      <c r="I57" s="43">
        <v>6</v>
      </c>
      <c r="J57" s="54">
        <v>480</v>
      </c>
      <c r="K57" s="54">
        <f t="shared" si="36"/>
        <v>2.88</v>
      </c>
      <c r="M57" s="43" t="s">
        <v>1721</v>
      </c>
      <c r="N57" s="43">
        <v>5</v>
      </c>
      <c r="O57" s="54">
        <v>480</v>
      </c>
      <c r="P57" s="54">
        <f t="shared" si="37"/>
        <v>2.4</v>
      </c>
    </row>
    <row r="58" spans="2:16">
      <c r="H58" s="43" t="s">
        <v>1722</v>
      </c>
      <c r="I58" s="43">
        <v>8</v>
      </c>
      <c r="J58" s="54">
        <v>129</v>
      </c>
      <c r="K58" s="54">
        <f t="shared" si="36"/>
        <v>1.032</v>
      </c>
      <c r="M58" s="43" t="s">
        <v>1722</v>
      </c>
      <c r="N58" s="43">
        <v>8</v>
      </c>
      <c r="O58" s="54">
        <v>129</v>
      </c>
      <c r="P58" s="54">
        <f t="shared" si="37"/>
        <v>1.032</v>
      </c>
    </row>
    <row r="59" spans="2:16">
      <c r="H59" s="43" t="s">
        <v>1724</v>
      </c>
      <c r="I59" s="43">
        <v>38</v>
      </c>
      <c r="J59" s="54">
        <v>82</v>
      </c>
      <c r="K59" s="54">
        <f t="shared" si="36"/>
        <v>3.1160000000000001</v>
      </c>
      <c r="M59" s="43" t="s">
        <v>1724</v>
      </c>
      <c r="N59" s="43">
        <v>38</v>
      </c>
      <c r="O59" s="54">
        <v>82</v>
      </c>
      <c r="P59" s="54">
        <f t="shared" si="37"/>
        <v>3.1160000000000001</v>
      </c>
    </row>
    <row r="60" spans="2:16">
      <c r="H60" s="43" t="s">
        <v>1726</v>
      </c>
      <c r="I60" s="43">
        <v>28</v>
      </c>
      <c r="J60" s="54">
        <v>70</v>
      </c>
      <c r="K60" s="54">
        <f t="shared" si="36"/>
        <v>1.96</v>
      </c>
      <c r="M60" s="43" t="s">
        <v>1726</v>
      </c>
      <c r="N60" s="43">
        <v>28</v>
      </c>
      <c r="O60" s="54">
        <v>70</v>
      </c>
      <c r="P60" s="54">
        <f t="shared" si="37"/>
        <v>1.96</v>
      </c>
    </row>
    <row r="61" spans="2:16">
      <c r="G61" s="51"/>
      <c r="H61" s="43" t="s">
        <v>1728</v>
      </c>
      <c r="I61" s="43">
        <v>32</v>
      </c>
      <c r="J61" s="54">
        <v>100</v>
      </c>
      <c r="K61" s="54">
        <f t="shared" si="36"/>
        <v>3.2</v>
      </c>
      <c r="M61" s="43" t="s">
        <v>1728</v>
      </c>
      <c r="N61" s="43">
        <v>33</v>
      </c>
      <c r="O61" s="54">
        <v>100</v>
      </c>
      <c r="P61" s="54">
        <f t="shared" si="37"/>
        <v>3.3</v>
      </c>
    </row>
    <row r="62" spans="2:16">
      <c r="H62" s="43" t="s">
        <v>1730</v>
      </c>
      <c r="I62" s="43">
        <v>63</v>
      </c>
      <c r="J62" s="54">
        <v>60</v>
      </c>
      <c r="K62" s="54">
        <f t="shared" si="36"/>
        <v>3.78</v>
      </c>
      <c r="M62" s="43" t="s">
        <v>1730</v>
      </c>
      <c r="N62" s="43">
        <v>63</v>
      </c>
      <c r="O62" s="54">
        <v>60</v>
      </c>
      <c r="P62" s="54">
        <f t="shared" si="37"/>
        <v>3.78</v>
      </c>
    </row>
    <row r="63" spans="2:16">
      <c r="H63" s="43" t="s">
        <v>1732</v>
      </c>
      <c r="I63" s="43"/>
      <c r="J63" s="54">
        <v>40</v>
      </c>
      <c r="K63" s="54">
        <f t="shared" si="36"/>
        <v>0</v>
      </c>
      <c r="M63" s="43" t="s">
        <v>1732</v>
      </c>
      <c r="N63" s="43">
        <v>1</v>
      </c>
      <c r="O63" s="54">
        <v>40</v>
      </c>
      <c r="P63" s="54">
        <f t="shared" si="37"/>
        <v>0.04</v>
      </c>
    </row>
    <row r="64" spans="2:16">
      <c r="H64" s="43" t="s">
        <v>1734</v>
      </c>
      <c r="I64" s="43"/>
      <c r="J64" s="54">
        <v>38.5</v>
      </c>
      <c r="K64" s="54">
        <f t="shared" si="36"/>
        <v>0</v>
      </c>
      <c r="M64" s="43" t="s">
        <v>1734</v>
      </c>
      <c r="N64" s="43">
        <v>2782</v>
      </c>
      <c r="O64" s="54">
        <v>38.5</v>
      </c>
      <c r="P64" s="54">
        <f t="shared" si="37"/>
        <v>107.107</v>
      </c>
    </row>
    <row r="65" spans="5:16">
      <c r="H65" s="43" t="s">
        <v>1735</v>
      </c>
      <c r="I65" s="43"/>
      <c r="J65" s="54">
        <v>35.1</v>
      </c>
      <c r="K65" s="54">
        <f t="shared" si="36"/>
        <v>0</v>
      </c>
      <c r="M65" s="43" t="s">
        <v>1735</v>
      </c>
      <c r="N65" s="43">
        <v>1596</v>
      </c>
      <c r="O65" s="54">
        <v>35.1</v>
      </c>
      <c r="P65" s="54">
        <f t="shared" si="37"/>
        <v>56.019600000000004</v>
      </c>
    </row>
    <row r="66" spans="5:16">
      <c r="H66" s="43" t="s">
        <v>1736</v>
      </c>
      <c r="I66" s="43"/>
      <c r="J66" s="54">
        <v>29.4</v>
      </c>
      <c r="K66" s="54">
        <f t="shared" si="36"/>
        <v>0</v>
      </c>
      <c r="M66" s="43" t="s">
        <v>1736</v>
      </c>
      <c r="N66" s="43">
        <v>3</v>
      </c>
      <c r="O66" s="54">
        <v>29.4</v>
      </c>
      <c r="P66" s="54">
        <f t="shared" si="37"/>
        <v>8.8199999999999987E-2</v>
      </c>
    </row>
    <row r="67" spans="5:16">
      <c r="H67" s="43" t="s">
        <v>1737</v>
      </c>
      <c r="I67" s="43"/>
      <c r="J67" s="54">
        <v>134.29</v>
      </c>
      <c r="K67" s="54">
        <f t="shared" si="36"/>
        <v>0</v>
      </c>
      <c r="M67" s="43" t="s">
        <v>1737</v>
      </c>
      <c r="N67" s="43">
        <v>5</v>
      </c>
      <c r="O67" s="54">
        <v>134.29</v>
      </c>
      <c r="P67" s="54">
        <f t="shared" si="37"/>
        <v>0.67144999999999988</v>
      </c>
    </row>
    <row r="68" spans="5:16">
      <c r="H68" s="43" t="s">
        <v>1738</v>
      </c>
      <c r="I68" s="43"/>
      <c r="J68" s="54">
        <v>78</v>
      </c>
      <c r="K68" s="54">
        <f t="shared" si="36"/>
        <v>0</v>
      </c>
      <c r="M68" s="43" t="s">
        <v>1738</v>
      </c>
      <c r="N68" s="43">
        <v>401</v>
      </c>
      <c r="O68" s="54">
        <v>78</v>
      </c>
      <c r="P68" s="54">
        <f t="shared" si="37"/>
        <v>31.277999999999999</v>
      </c>
    </row>
    <row r="69" spans="5:16">
      <c r="H69" s="43" t="s">
        <v>1739</v>
      </c>
      <c r="I69" s="43"/>
      <c r="J69" s="54">
        <v>68.09</v>
      </c>
      <c r="K69" s="54">
        <f t="shared" si="36"/>
        <v>0</v>
      </c>
      <c r="M69" s="43" t="s">
        <v>1739</v>
      </c>
      <c r="N69" s="43">
        <v>17</v>
      </c>
      <c r="O69" s="54">
        <v>68.09</v>
      </c>
      <c r="P69" s="54">
        <f t="shared" si="37"/>
        <v>1.1575299999999999</v>
      </c>
    </row>
    <row r="70" spans="5:16">
      <c r="E70" s="51"/>
      <c r="H70" s="43" t="s">
        <v>1740</v>
      </c>
      <c r="I70" s="43"/>
      <c r="J70" s="54">
        <v>53.4</v>
      </c>
      <c r="K70" s="54">
        <f t="shared" si="36"/>
        <v>0</v>
      </c>
      <c r="M70" s="43" t="s">
        <v>1740</v>
      </c>
      <c r="N70" s="43">
        <v>777</v>
      </c>
      <c r="O70" s="54">
        <v>53.4</v>
      </c>
      <c r="P70" s="54">
        <f t="shared" si="37"/>
        <v>41.491799999999998</v>
      </c>
    </row>
    <row r="71" spans="5:16">
      <c r="H71" s="43" t="s">
        <v>1741</v>
      </c>
      <c r="I71" s="43"/>
      <c r="J71" s="54">
        <v>45.79</v>
      </c>
      <c r="K71" s="54">
        <f t="shared" si="36"/>
        <v>0</v>
      </c>
      <c r="M71" s="43" t="s">
        <v>1741</v>
      </c>
      <c r="N71" s="43">
        <v>425</v>
      </c>
      <c r="O71" s="54">
        <v>45.79</v>
      </c>
      <c r="P71" s="54">
        <f t="shared" si="37"/>
        <v>19.460750000000001</v>
      </c>
    </row>
    <row r="72" spans="5:16">
      <c r="H72" s="43" t="s">
        <v>1742</v>
      </c>
      <c r="I72" s="43"/>
      <c r="J72" s="54">
        <v>34.200000000000003</v>
      </c>
      <c r="K72" s="54">
        <f t="shared" si="36"/>
        <v>0</v>
      </c>
      <c r="M72" s="43" t="s">
        <v>1742</v>
      </c>
      <c r="N72" s="43">
        <v>303</v>
      </c>
      <c r="O72" s="54">
        <v>34.200000000000003</v>
      </c>
      <c r="P72" s="54">
        <f t="shared" si="37"/>
        <v>10.3626</v>
      </c>
    </row>
    <row r="73" spans="5:16">
      <c r="H73" s="43" t="s">
        <v>1743</v>
      </c>
      <c r="I73" s="43"/>
      <c r="J73" s="54">
        <v>54</v>
      </c>
      <c r="K73" s="54">
        <f t="shared" si="36"/>
        <v>0</v>
      </c>
      <c r="M73" s="43" t="s">
        <v>1743</v>
      </c>
      <c r="N73" s="43"/>
      <c r="O73" s="54">
        <v>54</v>
      </c>
      <c r="P73" s="54">
        <f t="shared" si="37"/>
        <v>0</v>
      </c>
    </row>
    <row r="74" spans="5:16">
      <c r="H74" s="43" t="s">
        <v>1744</v>
      </c>
      <c r="I74" s="43"/>
      <c r="J74" s="54">
        <v>120</v>
      </c>
      <c r="K74" s="54">
        <f t="shared" si="36"/>
        <v>0</v>
      </c>
      <c r="M74" s="43" t="s">
        <v>1744</v>
      </c>
      <c r="N74" s="43">
        <v>0</v>
      </c>
      <c r="O74" s="54">
        <v>120</v>
      </c>
      <c r="P74" s="54">
        <f t="shared" si="37"/>
        <v>0</v>
      </c>
    </row>
    <row r="75" spans="5:16">
      <c r="H75" s="43" t="s">
        <v>1745</v>
      </c>
      <c r="I75" s="43"/>
      <c r="J75" s="54">
        <v>72</v>
      </c>
      <c r="K75" s="54">
        <f t="shared" si="36"/>
        <v>0</v>
      </c>
      <c r="M75" s="43" t="s">
        <v>1745</v>
      </c>
      <c r="N75" s="43"/>
      <c r="O75" s="54">
        <v>72</v>
      </c>
      <c r="P75" s="54">
        <f t="shared" si="37"/>
        <v>0</v>
      </c>
    </row>
    <row r="76" spans="5:16">
      <c r="H76" s="43" t="s">
        <v>1746</v>
      </c>
      <c r="I76" s="43"/>
      <c r="J76" s="54">
        <v>108</v>
      </c>
      <c r="K76" s="54">
        <f t="shared" si="36"/>
        <v>0</v>
      </c>
      <c r="M76" s="43" t="s">
        <v>1746</v>
      </c>
      <c r="N76" s="43"/>
      <c r="O76" s="54">
        <v>108</v>
      </c>
      <c r="P76" s="54">
        <f t="shared" si="37"/>
        <v>0</v>
      </c>
    </row>
    <row r="77" spans="5:16">
      <c r="H77" s="43" t="s">
        <v>1747</v>
      </c>
      <c r="I77" s="43"/>
      <c r="J77" s="54">
        <v>160</v>
      </c>
      <c r="K77" s="54">
        <f t="shared" si="36"/>
        <v>0</v>
      </c>
      <c r="M77" s="43" t="s">
        <v>1747</v>
      </c>
      <c r="N77" s="43"/>
      <c r="O77" s="54">
        <v>160</v>
      </c>
      <c r="P77" s="54">
        <f t="shared" si="37"/>
        <v>0</v>
      </c>
    </row>
    <row r="78" spans="5:16">
      <c r="H78" s="43" t="s">
        <v>1748</v>
      </c>
      <c r="I78" s="43"/>
      <c r="J78" s="54">
        <v>30</v>
      </c>
      <c r="K78" s="54">
        <f t="shared" si="36"/>
        <v>0</v>
      </c>
      <c r="M78" s="43" t="s">
        <v>1748</v>
      </c>
      <c r="N78" s="43">
        <v>0</v>
      </c>
      <c r="O78" s="54">
        <v>30</v>
      </c>
      <c r="P78" s="54">
        <f t="shared" si="37"/>
        <v>0</v>
      </c>
    </row>
    <row r="79" spans="5:16">
      <c r="H79" s="47" t="s">
        <v>1723</v>
      </c>
      <c r="I79" s="118">
        <f>SUM(I46:I78)</f>
        <v>10087</v>
      </c>
      <c r="J79" s="54"/>
      <c r="K79" s="117">
        <f>SUM(K46:K78)</f>
        <v>1549.7350000000001</v>
      </c>
      <c r="M79" s="47" t="s">
        <v>1723</v>
      </c>
      <c r="N79" s="118">
        <f>SUM(N46:N78)</f>
        <v>10213</v>
      </c>
      <c r="O79" s="54"/>
      <c r="P79" s="117">
        <f>SUM(P46:P78)</f>
        <v>842.87392999999986</v>
      </c>
    </row>
    <row r="80" spans="5:16">
      <c r="O80" s="65"/>
      <c r="P80" s="65"/>
    </row>
    <row r="81" spans="2:16">
      <c r="K81" s="46"/>
    </row>
    <row r="82" spans="2:16" ht="21">
      <c r="B82" s="37"/>
    </row>
    <row r="84" spans="2:16" ht="21">
      <c r="B84" s="37" t="s">
        <v>1883</v>
      </c>
      <c r="C84" s="38"/>
      <c r="E84" s="38"/>
      <c r="F84" s="38"/>
      <c r="H84" s="36" t="s">
        <v>1886</v>
      </c>
      <c r="M84" s="36" t="s">
        <v>1888</v>
      </c>
    </row>
    <row r="85" spans="2:16" ht="28.8">
      <c r="B85" s="136" t="s">
        <v>1693</v>
      </c>
      <c r="C85" s="136"/>
      <c r="D85" s="136"/>
      <c r="E85" s="136"/>
      <c r="F85" s="136"/>
      <c r="H85" s="110" t="s">
        <v>1699</v>
      </c>
      <c r="I85" s="110" t="s">
        <v>1880</v>
      </c>
      <c r="J85" s="110" t="s">
        <v>1881</v>
      </c>
      <c r="K85" s="110" t="s">
        <v>1882</v>
      </c>
      <c r="M85" s="110" t="s">
        <v>1699</v>
      </c>
      <c r="N85" s="110" t="s">
        <v>1880</v>
      </c>
      <c r="O85" s="110" t="s">
        <v>1881</v>
      </c>
      <c r="P85" s="110" t="s">
        <v>1882</v>
      </c>
    </row>
    <row r="86" spans="2:16" ht="43.2">
      <c r="B86" s="110" t="s">
        <v>1694</v>
      </c>
      <c r="C86" s="110" t="s">
        <v>1695</v>
      </c>
      <c r="D86" s="110" t="s">
        <v>1696</v>
      </c>
      <c r="E86" s="110" t="s">
        <v>1697</v>
      </c>
      <c r="F86" s="110" t="s">
        <v>1698</v>
      </c>
      <c r="H86" s="110"/>
      <c r="I86" s="110" t="s">
        <v>1704</v>
      </c>
      <c r="J86" s="110" t="s">
        <v>1705</v>
      </c>
      <c r="K86" s="110" t="s">
        <v>1884</v>
      </c>
      <c r="M86" s="110"/>
      <c r="N86" s="110" t="s">
        <v>1889</v>
      </c>
      <c r="O86" s="110" t="s">
        <v>1890</v>
      </c>
      <c r="P86" s="110" t="s">
        <v>1891</v>
      </c>
    </row>
    <row r="87" spans="2:16">
      <c r="B87" s="110"/>
      <c r="C87" s="110" t="s">
        <v>1700</v>
      </c>
      <c r="D87" s="110" t="s">
        <v>1701</v>
      </c>
      <c r="E87" s="110" t="s">
        <v>1702</v>
      </c>
      <c r="F87" s="110" t="s">
        <v>1703</v>
      </c>
      <c r="H87" s="43" t="s">
        <v>1710</v>
      </c>
      <c r="I87" s="43">
        <v>0</v>
      </c>
      <c r="J87" s="54">
        <v>100</v>
      </c>
      <c r="K87" s="54">
        <f t="shared" ref="K87:K119" si="39">I87*J87/1000</f>
        <v>0</v>
      </c>
      <c r="M87" s="43" t="s">
        <v>1710</v>
      </c>
      <c r="N87" s="43">
        <v>0</v>
      </c>
      <c r="O87" s="54">
        <v>100</v>
      </c>
      <c r="P87" s="54">
        <f t="shared" ref="P87:P119" si="40">N87*O87/1000</f>
        <v>0</v>
      </c>
    </row>
    <row r="88" spans="2:16">
      <c r="B88" s="40">
        <v>42735</v>
      </c>
      <c r="C88" s="41">
        <f>K120</f>
        <v>566.61300000000006</v>
      </c>
      <c r="D88" s="42"/>
      <c r="E88" s="43"/>
      <c r="F88" s="43"/>
      <c r="H88" s="43" t="s">
        <v>1711</v>
      </c>
      <c r="I88" s="43">
        <v>0</v>
      </c>
      <c r="J88" s="54">
        <v>300</v>
      </c>
      <c r="K88" s="54">
        <f t="shared" si="39"/>
        <v>0</v>
      </c>
      <c r="M88" s="43" t="s">
        <v>1711</v>
      </c>
      <c r="N88" s="43">
        <v>0</v>
      </c>
      <c r="O88" s="54">
        <v>300</v>
      </c>
      <c r="P88" s="54">
        <f t="shared" si="40"/>
        <v>0</v>
      </c>
    </row>
    <row r="89" spans="2:16">
      <c r="B89" s="40">
        <v>43070</v>
      </c>
      <c r="C89" s="41">
        <f>P120</f>
        <v>266.52726000000001</v>
      </c>
      <c r="D89" s="44">
        <f>C88-C89</f>
        <v>300.08574000000004</v>
      </c>
      <c r="E89" s="52">
        <v>1</v>
      </c>
      <c r="F89" s="45">
        <f>D89*E89</f>
        <v>300.08574000000004</v>
      </c>
      <c r="H89" s="43" t="s">
        <v>1712</v>
      </c>
      <c r="I89" s="43">
        <v>0</v>
      </c>
      <c r="J89" s="54">
        <v>155</v>
      </c>
      <c r="K89" s="54">
        <f t="shared" si="39"/>
        <v>0</v>
      </c>
      <c r="M89" s="43" t="s">
        <v>1712</v>
      </c>
      <c r="N89" s="43">
        <v>0</v>
      </c>
      <c r="O89" s="54">
        <v>155</v>
      </c>
      <c r="P89" s="54">
        <f t="shared" si="40"/>
        <v>0</v>
      </c>
    </row>
    <row r="90" spans="2:16">
      <c r="B90" s="47" t="s">
        <v>1887</v>
      </c>
      <c r="C90" s="48"/>
      <c r="D90" s="48"/>
      <c r="E90" s="48"/>
      <c r="F90" s="49">
        <f>F89</f>
        <v>300.08574000000004</v>
      </c>
      <c r="G90" s="46"/>
      <c r="H90" s="43" t="s">
        <v>1713</v>
      </c>
      <c r="I90" s="43">
        <v>4</v>
      </c>
      <c r="J90" s="54">
        <v>215</v>
      </c>
      <c r="K90" s="54">
        <f t="shared" si="39"/>
        <v>0.86</v>
      </c>
      <c r="M90" s="43" t="s">
        <v>1713</v>
      </c>
      <c r="N90" s="43">
        <v>0</v>
      </c>
      <c r="O90" s="54">
        <v>215</v>
      </c>
      <c r="P90" s="54">
        <f t="shared" si="40"/>
        <v>0</v>
      </c>
    </row>
    <row r="91" spans="2:16">
      <c r="B91" s="40" t="s">
        <v>1725</v>
      </c>
      <c r="C91" s="43"/>
      <c r="D91" s="43"/>
      <c r="E91" s="43"/>
      <c r="F91" s="50">
        <f>F89*12</f>
        <v>3601.0288800000008</v>
      </c>
      <c r="H91" s="43" t="s">
        <v>1714</v>
      </c>
      <c r="I91" s="43">
        <v>10</v>
      </c>
      <c r="J91" s="54">
        <v>290</v>
      </c>
      <c r="K91" s="54">
        <f t="shared" si="39"/>
        <v>2.9</v>
      </c>
      <c r="M91" s="43" t="s">
        <v>1714</v>
      </c>
      <c r="N91" s="43">
        <v>3</v>
      </c>
      <c r="O91" s="54">
        <v>290</v>
      </c>
      <c r="P91" s="54">
        <f t="shared" si="40"/>
        <v>0.87</v>
      </c>
    </row>
    <row r="92" spans="2:16">
      <c r="B92" s="40" t="s">
        <v>1727</v>
      </c>
      <c r="C92" s="43"/>
      <c r="D92" s="43"/>
      <c r="E92" s="43"/>
      <c r="F92" s="50">
        <f>F91</f>
        <v>3601.0288800000008</v>
      </c>
      <c r="H92" s="43" t="s">
        <v>1715</v>
      </c>
      <c r="I92" s="43">
        <v>15</v>
      </c>
      <c r="J92" s="54">
        <v>450</v>
      </c>
      <c r="K92" s="54">
        <f t="shared" si="39"/>
        <v>6.75</v>
      </c>
      <c r="M92" s="43" t="s">
        <v>1715</v>
      </c>
      <c r="N92" s="43">
        <v>4</v>
      </c>
      <c r="O92" s="54">
        <v>450</v>
      </c>
      <c r="P92" s="54">
        <f t="shared" si="40"/>
        <v>1.8</v>
      </c>
    </row>
    <row r="93" spans="2:16">
      <c r="B93" s="40" t="s">
        <v>1729</v>
      </c>
      <c r="C93" s="43"/>
      <c r="D93" s="43"/>
      <c r="E93" s="43"/>
      <c r="F93" s="50">
        <f t="shared" ref="F93:F95" si="41">F92</f>
        <v>3601.0288800000008</v>
      </c>
      <c r="H93" s="43" t="s">
        <v>1716</v>
      </c>
      <c r="I93" s="43">
        <v>17</v>
      </c>
      <c r="J93" s="54">
        <v>91</v>
      </c>
      <c r="K93" s="54">
        <f t="shared" si="39"/>
        <v>1.5469999999999999</v>
      </c>
      <c r="M93" s="43" t="s">
        <v>1716</v>
      </c>
      <c r="N93" s="43">
        <v>14</v>
      </c>
      <c r="O93" s="54">
        <v>91</v>
      </c>
      <c r="P93" s="54">
        <f t="shared" si="40"/>
        <v>1.274</v>
      </c>
    </row>
    <row r="94" spans="2:16">
      <c r="B94" s="40" t="s">
        <v>1731</v>
      </c>
      <c r="C94" s="43"/>
      <c r="D94" s="43"/>
      <c r="E94" s="43"/>
      <c r="F94" s="50">
        <f t="shared" si="41"/>
        <v>3601.0288800000008</v>
      </c>
      <c r="H94" s="43" t="s">
        <v>1717</v>
      </c>
      <c r="I94" s="43">
        <v>94</v>
      </c>
      <c r="J94" s="54">
        <v>130</v>
      </c>
      <c r="K94" s="54">
        <f t="shared" si="39"/>
        <v>12.22</v>
      </c>
      <c r="M94" s="43" t="s">
        <v>1717</v>
      </c>
      <c r="N94" s="43">
        <v>24</v>
      </c>
      <c r="O94" s="54">
        <v>130</v>
      </c>
      <c r="P94" s="54">
        <f t="shared" si="40"/>
        <v>3.12</v>
      </c>
    </row>
    <row r="95" spans="2:16">
      <c r="B95" s="40" t="s">
        <v>1733</v>
      </c>
      <c r="C95" s="43"/>
      <c r="D95" s="43"/>
      <c r="E95" s="43"/>
      <c r="F95" s="50">
        <f t="shared" si="41"/>
        <v>3601.0288800000008</v>
      </c>
      <c r="H95" s="43" t="s">
        <v>1718</v>
      </c>
      <c r="I95" s="43">
        <v>786</v>
      </c>
      <c r="J95" s="54">
        <v>196</v>
      </c>
      <c r="K95" s="54">
        <f t="shared" si="39"/>
        <v>154.05600000000001</v>
      </c>
      <c r="M95" s="43" t="s">
        <v>1718</v>
      </c>
      <c r="N95" s="43">
        <v>219</v>
      </c>
      <c r="O95" s="54">
        <v>196</v>
      </c>
      <c r="P95" s="54">
        <f t="shared" si="40"/>
        <v>42.923999999999999</v>
      </c>
    </row>
    <row r="96" spans="2:16">
      <c r="H96" s="43" t="s">
        <v>1719</v>
      </c>
      <c r="I96" s="43">
        <v>15</v>
      </c>
      <c r="J96" s="54">
        <v>250</v>
      </c>
      <c r="K96" s="54">
        <f t="shared" si="39"/>
        <v>3.75</v>
      </c>
      <c r="M96" s="43" t="s">
        <v>1719</v>
      </c>
      <c r="N96" s="43">
        <v>3</v>
      </c>
      <c r="O96" s="54">
        <v>250</v>
      </c>
      <c r="P96" s="54">
        <f t="shared" si="40"/>
        <v>0.75</v>
      </c>
    </row>
    <row r="97" spans="5:16">
      <c r="H97" s="43" t="s">
        <v>1720</v>
      </c>
      <c r="I97" s="43">
        <v>1042</v>
      </c>
      <c r="J97" s="54">
        <v>305</v>
      </c>
      <c r="K97" s="54">
        <f t="shared" si="39"/>
        <v>317.81</v>
      </c>
      <c r="M97" s="43" t="s">
        <v>1720</v>
      </c>
      <c r="N97" s="43">
        <v>273</v>
      </c>
      <c r="O97" s="54">
        <v>305</v>
      </c>
      <c r="P97" s="54">
        <f t="shared" si="40"/>
        <v>83.265000000000001</v>
      </c>
    </row>
    <row r="98" spans="5:16">
      <c r="H98" s="43" t="s">
        <v>1721</v>
      </c>
      <c r="I98" s="43">
        <v>139</v>
      </c>
      <c r="J98" s="54">
        <v>480</v>
      </c>
      <c r="K98" s="54">
        <f t="shared" si="39"/>
        <v>66.72</v>
      </c>
      <c r="M98" s="43" t="s">
        <v>1721</v>
      </c>
      <c r="N98" s="43">
        <v>11</v>
      </c>
      <c r="O98" s="54">
        <v>480</v>
      </c>
      <c r="P98" s="54">
        <f t="shared" si="40"/>
        <v>5.28</v>
      </c>
    </row>
    <row r="99" spans="5:16">
      <c r="H99" s="43" t="s">
        <v>1722</v>
      </c>
      <c r="I99" s="43">
        <v>0</v>
      </c>
      <c r="J99" s="54">
        <v>129</v>
      </c>
      <c r="K99" s="54">
        <f t="shared" si="39"/>
        <v>0</v>
      </c>
      <c r="M99" s="43" t="s">
        <v>1722</v>
      </c>
      <c r="N99" s="43">
        <v>0</v>
      </c>
      <c r="O99" s="54">
        <v>129</v>
      </c>
      <c r="P99" s="54">
        <f t="shared" si="40"/>
        <v>0</v>
      </c>
    </row>
    <row r="100" spans="5:16">
      <c r="H100" s="43" t="s">
        <v>1724</v>
      </c>
      <c r="I100" s="43">
        <v>0</v>
      </c>
      <c r="J100" s="54">
        <v>82</v>
      </c>
      <c r="K100" s="54">
        <f t="shared" si="39"/>
        <v>0</v>
      </c>
      <c r="M100" s="43" t="s">
        <v>1724</v>
      </c>
      <c r="N100" s="43">
        <v>0</v>
      </c>
      <c r="O100" s="54">
        <v>82</v>
      </c>
      <c r="P100" s="54">
        <f t="shared" si="40"/>
        <v>0</v>
      </c>
    </row>
    <row r="101" spans="5:16">
      <c r="H101" s="43" t="s">
        <v>1726</v>
      </c>
      <c r="I101" s="43">
        <v>0</v>
      </c>
      <c r="J101" s="54">
        <v>70</v>
      </c>
      <c r="K101" s="54">
        <f t="shared" si="39"/>
        <v>0</v>
      </c>
      <c r="M101" s="43" t="s">
        <v>1726</v>
      </c>
      <c r="N101" s="43">
        <v>0</v>
      </c>
      <c r="O101" s="54">
        <v>91</v>
      </c>
      <c r="P101" s="54">
        <f t="shared" si="40"/>
        <v>0</v>
      </c>
    </row>
    <row r="102" spans="5:16">
      <c r="H102" s="43" t="s">
        <v>1728</v>
      </c>
      <c r="I102" s="43">
        <v>0</v>
      </c>
      <c r="J102" s="54">
        <v>100</v>
      </c>
      <c r="K102" s="54">
        <f t="shared" si="39"/>
        <v>0</v>
      </c>
      <c r="M102" s="43" t="s">
        <v>1728</v>
      </c>
      <c r="N102" s="43">
        <v>0</v>
      </c>
      <c r="O102" s="54">
        <v>100</v>
      </c>
      <c r="P102" s="54">
        <f t="shared" si="40"/>
        <v>0</v>
      </c>
    </row>
    <row r="103" spans="5:16">
      <c r="H103" s="43" t="s">
        <v>1730</v>
      </c>
      <c r="I103" s="43">
        <v>0</v>
      </c>
      <c r="J103" s="54">
        <v>60</v>
      </c>
      <c r="K103" s="54">
        <f t="shared" si="39"/>
        <v>0</v>
      </c>
      <c r="M103" s="43" t="s">
        <v>1730</v>
      </c>
      <c r="N103" s="43">
        <v>0</v>
      </c>
      <c r="O103" s="54">
        <v>60</v>
      </c>
      <c r="P103" s="54">
        <f t="shared" si="40"/>
        <v>0</v>
      </c>
    </row>
    <row r="104" spans="5:16">
      <c r="H104" s="43" t="s">
        <v>1732</v>
      </c>
      <c r="I104" s="43"/>
      <c r="J104" s="54">
        <v>40</v>
      </c>
      <c r="K104" s="54">
        <f t="shared" si="39"/>
        <v>0</v>
      </c>
      <c r="M104" s="43" t="s">
        <v>1732</v>
      </c>
      <c r="N104" s="43">
        <v>0</v>
      </c>
      <c r="O104" s="54">
        <v>40</v>
      </c>
      <c r="P104" s="54">
        <f t="shared" si="40"/>
        <v>0</v>
      </c>
    </row>
    <row r="105" spans="5:16">
      <c r="H105" s="43" t="s">
        <v>1734</v>
      </c>
      <c r="I105" s="43"/>
      <c r="J105" s="54">
        <v>38.5</v>
      </c>
      <c r="K105" s="54">
        <f t="shared" si="39"/>
        <v>0</v>
      </c>
      <c r="M105" s="43" t="s">
        <v>1734</v>
      </c>
      <c r="N105" s="43">
        <v>2</v>
      </c>
      <c r="O105" s="54">
        <v>38.5</v>
      </c>
      <c r="P105" s="54">
        <f t="shared" si="40"/>
        <v>7.6999999999999999E-2</v>
      </c>
    </row>
    <row r="106" spans="5:16">
      <c r="H106" s="43" t="s">
        <v>1735</v>
      </c>
      <c r="I106" s="43"/>
      <c r="J106" s="54">
        <v>35.1</v>
      </c>
      <c r="K106" s="54">
        <f t="shared" si="39"/>
        <v>0</v>
      </c>
      <c r="M106" s="43" t="s">
        <v>1735</v>
      </c>
      <c r="N106" s="43">
        <v>4</v>
      </c>
      <c r="O106" s="54">
        <v>35.1</v>
      </c>
      <c r="P106" s="54">
        <f t="shared" si="40"/>
        <v>0.1404</v>
      </c>
    </row>
    <row r="107" spans="5:16">
      <c r="H107" s="43" t="s">
        <v>1736</v>
      </c>
      <c r="I107" s="43"/>
      <c r="J107" s="54">
        <v>29.4</v>
      </c>
      <c r="K107" s="54">
        <f t="shared" si="39"/>
        <v>0</v>
      </c>
      <c r="M107" s="43" t="s">
        <v>1736</v>
      </c>
      <c r="N107" s="43">
        <v>0</v>
      </c>
      <c r="O107" s="54">
        <v>29.4</v>
      </c>
      <c r="P107" s="54">
        <f t="shared" si="40"/>
        <v>0</v>
      </c>
    </row>
    <row r="108" spans="5:16">
      <c r="H108" s="43" t="s">
        <v>1737</v>
      </c>
      <c r="I108" s="43"/>
      <c r="J108" s="54">
        <v>134.29</v>
      </c>
      <c r="K108" s="54">
        <f t="shared" si="39"/>
        <v>0</v>
      </c>
      <c r="M108" s="43" t="s">
        <v>1737</v>
      </c>
      <c r="N108" s="43">
        <v>123</v>
      </c>
      <c r="O108" s="54">
        <v>134.29</v>
      </c>
      <c r="P108" s="54">
        <f t="shared" si="40"/>
        <v>16.517669999999999</v>
      </c>
    </row>
    <row r="109" spans="5:16">
      <c r="H109" s="43" t="s">
        <v>1738</v>
      </c>
      <c r="I109" s="43"/>
      <c r="J109" s="54">
        <v>78</v>
      </c>
      <c r="K109" s="54">
        <f t="shared" si="39"/>
        <v>0</v>
      </c>
      <c r="M109" s="43" t="s">
        <v>1738</v>
      </c>
      <c r="N109" s="43">
        <v>1396</v>
      </c>
      <c r="O109" s="54">
        <v>78</v>
      </c>
      <c r="P109" s="54">
        <f t="shared" si="40"/>
        <v>108.88800000000001</v>
      </c>
    </row>
    <row r="110" spans="5:16">
      <c r="H110" s="43" t="s">
        <v>1739</v>
      </c>
      <c r="I110" s="43"/>
      <c r="J110" s="54">
        <v>68.09</v>
      </c>
      <c r="K110" s="54">
        <f t="shared" si="39"/>
        <v>0</v>
      </c>
      <c r="M110" s="43" t="s">
        <v>1739</v>
      </c>
      <c r="N110" s="43">
        <v>20</v>
      </c>
      <c r="O110" s="54">
        <v>68.09</v>
      </c>
      <c r="P110" s="54">
        <f t="shared" si="40"/>
        <v>1.3618000000000001</v>
      </c>
    </row>
    <row r="111" spans="5:16">
      <c r="E111" s="51"/>
      <c r="H111" s="43" t="s">
        <v>1740</v>
      </c>
      <c r="I111" s="43"/>
      <c r="J111" s="54">
        <v>53.4</v>
      </c>
      <c r="K111" s="54">
        <f t="shared" si="39"/>
        <v>0</v>
      </c>
      <c r="M111" s="43" t="s">
        <v>1740</v>
      </c>
      <c r="N111" s="43">
        <v>4</v>
      </c>
      <c r="O111" s="54">
        <v>53.4</v>
      </c>
      <c r="P111" s="54">
        <f t="shared" si="40"/>
        <v>0.21359999999999998</v>
      </c>
    </row>
    <row r="112" spans="5:16">
      <c r="H112" s="43" t="s">
        <v>1741</v>
      </c>
      <c r="I112" s="43"/>
      <c r="J112" s="54">
        <v>45.79</v>
      </c>
      <c r="K112" s="54">
        <f t="shared" si="39"/>
        <v>0</v>
      </c>
      <c r="M112" s="43" t="s">
        <v>1741</v>
      </c>
      <c r="N112" s="43">
        <v>1</v>
      </c>
      <c r="O112" s="54">
        <v>45.79</v>
      </c>
      <c r="P112" s="54">
        <f t="shared" si="40"/>
        <v>4.5789999999999997E-2</v>
      </c>
    </row>
    <row r="113" spans="2:16">
      <c r="H113" s="43" t="s">
        <v>1742</v>
      </c>
      <c r="I113" s="43"/>
      <c r="J113" s="54">
        <v>34.200000000000003</v>
      </c>
      <c r="K113" s="54">
        <f t="shared" si="39"/>
        <v>0</v>
      </c>
      <c r="M113" s="43" t="s">
        <v>1742</v>
      </c>
      <c r="N113" s="43">
        <v>0</v>
      </c>
      <c r="O113" s="54">
        <v>34.200000000000003</v>
      </c>
      <c r="P113" s="54">
        <f t="shared" si="40"/>
        <v>0</v>
      </c>
    </row>
    <row r="114" spans="2:16">
      <c r="H114" s="43" t="s">
        <v>1743</v>
      </c>
      <c r="I114" s="43"/>
      <c r="J114" s="54">
        <v>54</v>
      </c>
      <c r="K114" s="54">
        <f t="shared" si="39"/>
        <v>0</v>
      </c>
      <c r="M114" s="43" t="s">
        <v>1743</v>
      </c>
      <c r="N114" s="43">
        <v>0</v>
      </c>
      <c r="O114" s="54">
        <v>54</v>
      </c>
      <c r="P114" s="54">
        <f t="shared" si="40"/>
        <v>0</v>
      </c>
    </row>
    <row r="115" spans="2:16">
      <c r="H115" s="43" t="s">
        <v>1744</v>
      </c>
      <c r="I115" s="43"/>
      <c r="J115" s="54">
        <v>120</v>
      </c>
      <c r="K115" s="54">
        <f t="shared" si="39"/>
        <v>0</v>
      </c>
      <c r="M115" s="43" t="s">
        <v>1744</v>
      </c>
      <c r="N115" s="43">
        <v>0</v>
      </c>
      <c r="O115" s="54">
        <v>120</v>
      </c>
      <c r="P115" s="54">
        <f t="shared" si="40"/>
        <v>0</v>
      </c>
    </row>
    <row r="116" spans="2:16">
      <c r="H116" s="43" t="s">
        <v>1745</v>
      </c>
      <c r="I116" s="43"/>
      <c r="J116" s="54">
        <v>72</v>
      </c>
      <c r="K116" s="54">
        <f t="shared" si="39"/>
        <v>0</v>
      </c>
      <c r="M116" s="43" t="s">
        <v>1745</v>
      </c>
      <c r="N116" s="43">
        <v>0</v>
      </c>
      <c r="O116" s="54">
        <v>72</v>
      </c>
      <c r="P116" s="54">
        <f t="shared" si="40"/>
        <v>0</v>
      </c>
    </row>
    <row r="117" spans="2:16">
      <c r="H117" s="43" t="s">
        <v>1746</v>
      </c>
      <c r="I117" s="43"/>
      <c r="J117" s="54">
        <v>108</v>
      </c>
      <c r="K117" s="54">
        <f t="shared" si="39"/>
        <v>0</v>
      </c>
      <c r="M117" s="43" t="s">
        <v>1746</v>
      </c>
      <c r="N117" s="43">
        <v>0</v>
      </c>
      <c r="O117" s="54">
        <v>108</v>
      </c>
      <c r="P117" s="54">
        <f t="shared" si="40"/>
        <v>0</v>
      </c>
    </row>
    <row r="118" spans="2:16">
      <c r="H118" s="43" t="s">
        <v>1747</v>
      </c>
      <c r="I118" s="43"/>
      <c r="J118" s="54">
        <v>160</v>
      </c>
      <c r="K118" s="54">
        <f t="shared" si="39"/>
        <v>0</v>
      </c>
      <c r="M118" s="43" t="s">
        <v>1747</v>
      </c>
      <c r="N118" s="43">
        <v>0</v>
      </c>
      <c r="O118" s="54">
        <v>160</v>
      </c>
      <c r="P118" s="54">
        <f t="shared" si="40"/>
        <v>0</v>
      </c>
    </row>
    <row r="119" spans="2:16">
      <c r="H119" s="43" t="s">
        <v>1748</v>
      </c>
      <c r="I119" s="43"/>
      <c r="J119" s="54">
        <v>30</v>
      </c>
      <c r="K119" s="54">
        <f t="shared" si="39"/>
        <v>0</v>
      </c>
      <c r="M119" s="43" t="s">
        <v>1748</v>
      </c>
      <c r="N119" s="43">
        <v>0</v>
      </c>
      <c r="O119" s="54">
        <v>30</v>
      </c>
      <c r="P119" s="54">
        <f t="shared" si="40"/>
        <v>0</v>
      </c>
    </row>
    <row r="120" spans="2:16">
      <c r="H120" s="47" t="s">
        <v>1723</v>
      </c>
      <c r="I120" s="118">
        <f>SUM(I87:I119)</f>
        <v>2122</v>
      </c>
      <c r="J120" s="54"/>
      <c r="K120" s="117">
        <f>SUM(K87:K119)</f>
        <v>566.61300000000006</v>
      </c>
      <c r="M120" s="47" t="s">
        <v>1723</v>
      </c>
      <c r="N120" s="118">
        <f>SUM(N87:N119)</f>
        <v>2101</v>
      </c>
      <c r="O120" s="54"/>
      <c r="P120" s="117">
        <f>SUM(P87:P119)</f>
        <v>266.52726000000001</v>
      </c>
    </row>
    <row r="121" spans="2:16">
      <c r="O121" s="65"/>
      <c r="P121" s="65"/>
    </row>
    <row r="122" spans="2:16">
      <c r="K122" s="46"/>
    </row>
    <row r="123" spans="2:16" ht="21">
      <c r="B123" s="37"/>
    </row>
    <row r="125" spans="2:16" ht="21">
      <c r="B125" s="37" t="s">
        <v>1885</v>
      </c>
      <c r="C125" s="38"/>
      <c r="E125" s="38"/>
      <c r="F125" s="38"/>
      <c r="H125" s="36" t="s">
        <v>1886</v>
      </c>
      <c r="M125" s="36" t="s">
        <v>1888</v>
      </c>
    </row>
    <row r="126" spans="2:16" ht="28.8">
      <c r="B126" s="136" t="s">
        <v>1693</v>
      </c>
      <c r="C126" s="136"/>
      <c r="D126" s="136"/>
      <c r="E126" s="136"/>
      <c r="F126" s="136"/>
      <c r="H126" s="110" t="s">
        <v>1699</v>
      </c>
      <c r="I126" s="110" t="s">
        <v>1880</v>
      </c>
      <c r="J126" s="110" t="s">
        <v>1881</v>
      </c>
      <c r="K126" s="110" t="s">
        <v>1882</v>
      </c>
      <c r="M126" s="110" t="s">
        <v>1699</v>
      </c>
      <c r="N126" s="110" t="s">
        <v>1880</v>
      </c>
      <c r="O126" s="110" t="s">
        <v>1881</v>
      </c>
      <c r="P126" s="110" t="s">
        <v>1882</v>
      </c>
    </row>
    <row r="127" spans="2:16" ht="43.2">
      <c r="B127" s="110" t="s">
        <v>1694</v>
      </c>
      <c r="C127" s="110" t="s">
        <v>1695</v>
      </c>
      <c r="D127" s="110" t="s">
        <v>1696</v>
      </c>
      <c r="E127" s="110" t="s">
        <v>1697</v>
      </c>
      <c r="F127" s="110" t="s">
        <v>1698</v>
      </c>
      <c r="H127" s="110"/>
      <c r="I127" s="110" t="s">
        <v>1704</v>
      </c>
      <c r="J127" s="110" t="s">
        <v>1705</v>
      </c>
      <c r="K127" s="110" t="s">
        <v>1706</v>
      </c>
      <c r="M127" s="110"/>
      <c r="N127" s="110" t="s">
        <v>1707</v>
      </c>
      <c r="O127" s="110" t="s">
        <v>1708</v>
      </c>
      <c r="P127" s="110" t="s">
        <v>1709</v>
      </c>
    </row>
    <row r="128" spans="2:16">
      <c r="B128" s="110"/>
      <c r="C128" s="110" t="s">
        <v>1700</v>
      </c>
      <c r="D128" s="110" t="s">
        <v>1701</v>
      </c>
      <c r="E128" s="110" t="s">
        <v>1702</v>
      </c>
      <c r="F128" s="110" t="s">
        <v>1703</v>
      </c>
      <c r="H128" s="43" t="s">
        <v>1710</v>
      </c>
      <c r="I128" s="43">
        <v>0</v>
      </c>
      <c r="J128" s="54">
        <v>100</v>
      </c>
      <c r="K128" s="54">
        <f t="shared" ref="K128:K160" si="42">I128*J128/1000</f>
        <v>0</v>
      </c>
      <c r="M128" s="43" t="s">
        <v>1710</v>
      </c>
      <c r="N128" s="43">
        <v>0</v>
      </c>
      <c r="O128" s="54">
        <v>100</v>
      </c>
      <c r="P128" s="54">
        <f t="shared" ref="P128:P160" si="43">N128*O128/1000</f>
        <v>0</v>
      </c>
    </row>
    <row r="129" spans="2:16">
      <c r="B129" s="40">
        <v>42735</v>
      </c>
      <c r="C129" s="41">
        <f>K161</f>
        <v>81.615000000000009</v>
      </c>
      <c r="D129" s="42"/>
      <c r="E129" s="43"/>
      <c r="F129" s="43"/>
      <c r="H129" s="43" t="s">
        <v>1711</v>
      </c>
      <c r="I129" s="43">
        <v>0</v>
      </c>
      <c r="J129" s="54">
        <v>300</v>
      </c>
      <c r="K129" s="54">
        <f t="shared" si="42"/>
        <v>0</v>
      </c>
      <c r="M129" s="43" t="s">
        <v>1711</v>
      </c>
      <c r="N129" s="43">
        <v>0</v>
      </c>
      <c r="O129" s="54">
        <v>300</v>
      </c>
      <c r="P129" s="54">
        <f t="shared" si="43"/>
        <v>0</v>
      </c>
    </row>
    <row r="130" spans="2:16">
      <c r="B130" s="40">
        <v>43070</v>
      </c>
      <c r="C130" s="41">
        <f>P161</f>
        <v>51.607200000000006</v>
      </c>
      <c r="D130" s="44">
        <f>C129-C130</f>
        <v>30.007800000000003</v>
      </c>
      <c r="E130" s="52">
        <v>1</v>
      </c>
      <c r="F130" s="45">
        <f>D130*E130</f>
        <v>30.007800000000003</v>
      </c>
      <c r="H130" s="43" t="s">
        <v>1712</v>
      </c>
      <c r="I130" s="43">
        <v>0</v>
      </c>
      <c r="J130" s="54">
        <v>155</v>
      </c>
      <c r="K130" s="54">
        <f t="shared" si="42"/>
        <v>0</v>
      </c>
      <c r="M130" s="43" t="s">
        <v>1712</v>
      </c>
      <c r="N130" s="43">
        <v>0</v>
      </c>
      <c r="O130" s="54">
        <v>155</v>
      </c>
      <c r="P130" s="54">
        <f t="shared" si="43"/>
        <v>0</v>
      </c>
    </row>
    <row r="131" spans="2:16">
      <c r="B131" s="47" t="s">
        <v>1887</v>
      </c>
      <c r="C131" s="48"/>
      <c r="D131" s="48"/>
      <c r="E131" s="48"/>
      <c r="F131" s="49">
        <f>F130</f>
        <v>30.007800000000003</v>
      </c>
      <c r="G131" s="46"/>
      <c r="H131" s="43" t="s">
        <v>1713</v>
      </c>
      <c r="I131" s="43">
        <v>0</v>
      </c>
      <c r="J131" s="54">
        <v>215</v>
      </c>
      <c r="K131" s="54">
        <f t="shared" si="42"/>
        <v>0</v>
      </c>
      <c r="M131" s="43" t="s">
        <v>1713</v>
      </c>
      <c r="N131" s="43">
        <v>0</v>
      </c>
      <c r="O131" s="54">
        <v>215</v>
      </c>
      <c r="P131" s="54">
        <f t="shared" si="43"/>
        <v>0</v>
      </c>
    </row>
    <row r="132" spans="2:16">
      <c r="B132" s="40" t="s">
        <v>1725</v>
      </c>
      <c r="C132" s="43"/>
      <c r="D132" s="43"/>
      <c r="E132" s="43"/>
      <c r="F132" s="50">
        <f>F130*12</f>
        <v>360.09360000000004</v>
      </c>
      <c r="H132" s="43" t="s">
        <v>1714</v>
      </c>
      <c r="I132" s="43">
        <v>0</v>
      </c>
      <c r="J132" s="54">
        <v>290</v>
      </c>
      <c r="K132" s="54">
        <f t="shared" si="42"/>
        <v>0</v>
      </c>
      <c r="M132" s="43" t="s">
        <v>1714</v>
      </c>
      <c r="N132" s="43">
        <v>0</v>
      </c>
      <c r="O132" s="54">
        <v>290</v>
      </c>
      <c r="P132" s="54">
        <f t="shared" si="43"/>
        <v>0</v>
      </c>
    </row>
    <row r="133" spans="2:16">
      <c r="B133" s="40" t="s">
        <v>1727</v>
      </c>
      <c r="C133" s="43"/>
      <c r="D133" s="43"/>
      <c r="E133" s="43"/>
      <c r="F133" s="50">
        <f>F132</f>
        <v>360.09360000000004</v>
      </c>
      <c r="H133" s="43" t="s">
        <v>1715</v>
      </c>
      <c r="I133" s="43">
        <v>0</v>
      </c>
      <c r="J133" s="54">
        <v>450</v>
      </c>
      <c r="K133" s="54">
        <f t="shared" si="42"/>
        <v>0</v>
      </c>
      <c r="M133" s="43" t="s">
        <v>1715</v>
      </c>
      <c r="N133" s="43">
        <v>0</v>
      </c>
      <c r="O133" s="54">
        <v>450</v>
      </c>
      <c r="P133" s="54">
        <f t="shared" si="43"/>
        <v>0</v>
      </c>
    </row>
    <row r="134" spans="2:16">
      <c r="B134" s="40" t="s">
        <v>1729</v>
      </c>
      <c r="C134" s="43"/>
      <c r="D134" s="43"/>
      <c r="E134" s="43"/>
      <c r="F134" s="50">
        <f t="shared" ref="F134:F136" si="44">F133</f>
        <v>360.09360000000004</v>
      </c>
      <c r="H134" s="43" t="s">
        <v>1716</v>
      </c>
      <c r="I134" s="43">
        <v>14</v>
      </c>
      <c r="J134" s="54">
        <v>91</v>
      </c>
      <c r="K134" s="54">
        <f t="shared" si="42"/>
        <v>1.274</v>
      </c>
      <c r="M134" s="43" t="s">
        <v>1716</v>
      </c>
      <c r="N134" s="43">
        <v>14</v>
      </c>
      <c r="O134" s="54">
        <v>91</v>
      </c>
      <c r="P134" s="54">
        <f t="shared" si="43"/>
        <v>1.274</v>
      </c>
    </row>
    <row r="135" spans="2:16">
      <c r="B135" s="40" t="s">
        <v>1731</v>
      </c>
      <c r="C135" s="43"/>
      <c r="D135" s="43"/>
      <c r="E135" s="43"/>
      <c r="F135" s="50">
        <f t="shared" si="44"/>
        <v>360.09360000000004</v>
      </c>
      <c r="H135" s="43" t="s">
        <v>1717</v>
      </c>
      <c r="I135" s="43">
        <v>421</v>
      </c>
      <c r="J135" s="54">
        <v>130</v>
      </c>
      <c r="K135" s="54">
        <f t="shared" si="42"/>
        <v>54.73</v>
      </c>
      <c r="M135" s="43" t="s">
        <v>1717</v>
      </c>
      <c r="N135" s="43">
        <v>256</v>
      </c>
      <c r="O135" s="54">
        <v>130</v>
      </c>
      <c r="P135" s="54">
        <f t="shared" si="43"/>
        <v>33.28</v>
      </c>
    </row>
    <row r="136" spans="2:16">
      <c r="B136" s="40" t="s">
        <v>1733</v>
      </c>
      <c r="C136" s="43"/>
      <c r="D136" s="43"/>
      <c r="E136" s="43"/>
      <c r="F136" s="50">
        <f t="shared" si="44"/>
        <v>360.09360000000004</v>
      </c>
      <c r="H136" s="43" t="s">
        <v>1718</v>
      </c>
      <c r="I136" s="43">
        <v>126</v>
      </c>
      <c r="J136" s="54">
        <v>196</v>
      </c>
      <c r="K136" s="54">
        <f t="shared" si="42"/>
        <v>24.696000000000002</v>
      </c>
      <c r="M136" s="43" t="s">
        <v>1718</v>
      </c>
      <c r="N136" s="43">
        <v>39</v>
      </c>
      <c r="O136" s="54">
        <v>196</v>
      </c>
      <c r="P136" s="54">
        <f t="shared" si="43"/>
        <v>7.6440000000000001</v>
      </c>
    </row>
    <row r="137" spans="2:16">
      <c r="H137" s="43" t="s">
        <v>1719</v>
      </c>
      <c r="I137" s="43">
        <v>0</v>
      </c>
      <c r="J137" s="54">
        <v>250</v>
      </c>
      <c r="K137" s="54">
        <f t="shared" si="42"/>
        <v>0</v>
      </c>
      <c r="M137" s="43" t="s">
        <v>1719</v>
      </c>
      <c r="N137" s="43">
        <v>0</v>
      </c>
      <c r="O137" s="54">
        <v>250</v>
      </c>
      <c r="P137" s="54">
        <f t="shared" si="43"/>
        <v>0</v>
      </c>
    </row>
    <row r="138" spans="2:16">
      <c r="H138" s="43" t="s">
        <v>1720</v>
      </c>
      <c r="I138" s="43">
        <v>3</v>
      </c>
      <c r="J138" s="54">
        <v>305</v>
      </c>
      <c r="K138" s="54">
        <f t="shared" si="42"/>
        <v>0.91500000000000004</v>
      </c>
      <c r="M138" s="43" t="s">
        <v>1720</v>
      </c>
      <c r="N138" s="43">
        <v>3</v>
      </c>
      <c r="O138" s="54">
        <v>305</v>
      </c>
      <c r="P138" s="54">
        <f t="shared" si="43"/>
        <v>0.91500000000000004</v>
      </c>
    </row>
    <row r="139" spans="2:16">
      <c r="H139" s="43" t="s">
        <v>1721</v>
      </c>
      <c r="I139" s="43">
        <v>0</v>
      </c>
      <c r="J139" s="54">
        <v>480</v>
      </c>
      <c r="K139" s="54">
        <f t="shared" si="42"/>
        <v>0</v>
      </c>
      <c r="M139" s="43" t="s">
        <v>1721</v>
      </c>
      <c r="N139" s="43">
        <v>0</v>
      </c>
      <c r="O139" s="54">
        <v>480</v>
      </c>
      <c r="P139" s="54">
        <f t="shared" si="43"/>
        <v>0</v>
      </c>
    </row>
    <row r="140" spans="2:16">
      <c r="H140" s="43" t="s">
        <v>1722</v>
      </c>
      <c r="I140" s="43">
        <v>0</v>
      </c>
      <c r="J140" s="54">
        <v>129</v>
      </c>
      <c r="K140" s="54">
        <f t="shared" si="42"/>
        <v>0</v>
      </c>
      <c r="M140" s="43" t="s">
        <v>1722</v>
      </c>
      <c r="N140" s="43">
        <v>0</v>
      </c>
      <c r="O140" s="54">
        <v>129</v>
      </c>
      <c r="P140" s="54">
        <f t="shared" si="43"/>
        <v>0</v>
      </c>
    </row>
    <row r="141" spans="2:16">
      <c r="H141" s="43" t="s">
        <v>1724</v>
      </c>
      <c r="I141" s="43">
        <v>0</v>
      </c>
      <c r="J141" s="54">
        <v>82</v>
      </c>
      <c r="K141" s="54">
        <f t="shared" si="42"/>
        <v>0</v>
      </c>
      <c r="M141" s="43" t="s">
        <v>1724</v>
      </c>
      <c r="N141" s="43">
        <v>0</v>
      </c>
      <c r="O141" s="54">
        <v>82</v>
      </c>
      <c r="P141" s="54">
        <f t="shared" si="43"/>
        <v>0</v>
      </c>
    </row>
    <row r="142" spans="2:16">
      <c r="H142" s="43" t="s">
        <v>1726</v>
      </c>
      <c r="I142" s="43">
        <v>0</v>
      </c>
      <c r="J142" s="54">
        <v>70</v>
      </c>
      <c r="K142" s="54">
        <f t="shared" si="42"/>
        <v>0</v>
      </c>
      <c r="M142" s="43" t="s">
        <v>1726</v>
      </c>
      <c r="N142" s="43">
        <v>0</v>
      </c>
      <c r="O142" s="54">
        <v>91</v>
      </c>
      <c r="P142" s="54">
        <f t="shared" si="43"/>
        <v>0</v>
      </c>
    </row>
    <row r="143" spans="2:16">
      <c r="G143" s="51"/>
      <c r="H143" s="43" t="s">
        <v>1728</v>
      </c>
      <c r="I143" s="43">
        <v>0</v>
      </c>
      <c r="J143" s="54">
        <v>100</v>
      </c>
      <c r="K143" s="54">
        <f t="shared" si="42"/>
        <v>0</v>
      </c>
      <c r="M143" s="43" t="s">
        <v>1728</v>
      </c>
      <c r="N143" s="43">
        <v>0</v>
      </c>
      <c r="O143" s="54">
        <v>100</v>
      </c>
      <c r="P143" s="54">
        <f t="shared" si="43"/>
        <v>0</v>
      </c>
    </row>
    <row r="144" spans="2:16">
      <c r="H144" s="43" t="s">
        <v>1730</v>
      </c>
      <c r="I144" s="43">
        <v>0</v>
      </c>
      <c r="J144" s="54">
        <v>60</v>
      </c>
      <c r="K144" s="54">
        <f t="shared" si="42"/>
        <v>0</v>
      </c>
      <c r="M144" s="43" t="s">
        <v>1730</v>
      </c>
      <c r="N144" s="43">
        <v>0</v>
      </c>
      <c r="O144" s="54">
        <v>60</v>
      </c>
      <c r="P144" s="54">
        <f t="shared" si="43"/>
        <v>0</v>
      </c>
    </row>
    <row r="145" spans="5:16">
      <c r="H145" s="43" t="s">
        <v>1732</v>
      </c>
      <c r="I145" s="43"/>
      <c r="J145" s="54">
        <v>40</v>
      </c>
      <c r="K145" s="54">
        <f t="shared" si="42"/>
        <v>0</v>
      </c>
      <c r="M145" s="43" t="s">
        <v>1732</v>
      </c>
      <c r="N145" s="43">
        <v>0</v>
      </c>
      <c r="O145" s="54">
        <v>40</v>
      </c>
      <c r="P145" s="54">
        <f t="shared" si="43"/>
        <v>0</v>
      </c>
    </row>
    <row r="146" spans="5:16">
      <c r="H146" s="43" t="s">
        <v>1734</v>
      </c>
      <c r="I146" s="43"/>
      <c r="J146" s="54">
        <v>38.5</v>
      </c>
      <c r="K146" s="54">
        <f t="shared" si="42"/>
        <v>0</v>
      </c>
      <c r="M146" s="43" t="s">
        <v>1734</v>
      </c>
      <c r="N146" s="43">
        <v>0</v>
      </c>
      <c r="O146" s="54">
        <v>38.5</v>
      </c>
      <c r="P146" s="54">
        <f t="shared" si="43"/>
        <v>0</v>
      </c>
    </row>
    <row r="147" spans="5:16">
      <c r="H147" s="43" t="s">
        <v>1735</v>
      </c>
      <c r="I147" s="43"/>
      <c r="J147" s="54">
        <v>35.1</v>
      </c>
      <c r="K147" s="54">
        <f t="shared" si="42"/>
        <v>0</v>
      </c>
      <c r="M147" s="43" t="s">
        <v>1735</v>
      </c>
      <c r="N147" s="43">
        <v>0</v>
      </c>
      <c r="O147" s="54">
        <v>35.1</v>
      </c>
      <c r="P147" s="54">
        <f t="shared" si="43"/>
        <v>0</v>
      </c>
    </row>
    <row r="148" spans="5:16">
      <c r="H148" s="43" t="s">
        <v>1736</v>
      </c>
      <c r="I148" s="43"/>
      <c r="J148" s="54">
        <v>29.4</v>
      </c>
      <c r="K148" s="54">
        <f t="shared" si="42"/>
        <v>0</v>
      </c>
      <c r="M148" s="43" t="s">
        <v>1736</v>
      </c>
      <c r="N148" s="43">
        <v>273</v>
      </c>
      <c r="O148" s="54">
        <v>29.4</v>
      </c>
      <c r="P148" s="54">
        <f t="shared" si="43"/>
        <v>8.0261999999999993</v>
      </c>
    </row>
    <row r="149" spans="5:16">
      <c r="H149" s="43" t="s">
        <v>1737</v>
      </c>
      <c r="I149" s="43"/>
      <c r="J149" s="54">
        <v>134.29</v>
      </c>
      <c r="K149" s="54">
        <f t="shared" si="42"/>
        <v>0</v>
      </c>
      <c r="M149" s="43" t="s">
        <v>1737</v>
      </c>
      <c r="N149" s="43">
        <v>0</v>
      </c>
      <c r="O149" s="54">
        <v>134.29</v>
      </c>
      <c r="P149" s="54">
        <f t="shared" si="43"/>
        <v>0</v>
      </c>
    </row>
    <row r="150" spans="5:16">
      <c r="H150" s="43" t="s">
        <v>1738</v>
      </c>
      <c r="I150" s="43"/>
      <c r="J150" s="54">
        <v>78</v>
      </c>
      <c r="K150" s="54">
        <f t="shared" si="42"/>
        <v>0</v>
      </c>
      <c r="M150" s="43" t="s">
        <v>1738</v>
      </c>
      <c r="N150" s="43">
        <v>6</v>
      </c>
      <c r="O150" s="54">
        <v>78</v>
      </c>
      <c r="P150" s="54">
        <f t="shared" si="43"/>
        <v>0.46800000000000003</v>
      </c>
    </row>
    <row r="151" spans="5:16">
      <c r="H151" s="43" t="s">
        <v>1739</v>
      </c>
      <c r="I151" s="43"/>
      <c r="J151" s="54">
        <v>68.09</v>
      </c>
      <c r="K151" s="54">
        <f t="shared" si="42"/>
        <v>0</v>
      </c>
      <c r="M151" s="43" t="s">
        <v>1739</v>
      </c>
      <c r="N151" s="43"/>
      <c r="O151" s="54">
        <v>68.09</v>
      </c>
      <c r="P151" s="54">
        <f t="shared" si="43"/>
        <v>0</v>
      </c>
    </row>
    <row r="152" spans="5:16">
      <c r="E152" s="51"/>
      <c r="H152" s="43" t="s">
        <v>1740</v>
      </c>
      <c r="I152" s="43"/>
      <c r="J152" s="54">
        <v>53.4</v>
      </c>
      <c r="K152" s="54">
        <f t="shared" si="42"/>
        <v>0</v>
      </c>
      <c r="M152" s="43" t="s">
        <v>1740</v>
      </c>
      <c r="N152" s="43"/>
      <c r="O152" s="54">
        <v>53.4</v>
      </c>
      <c r="P152" s="54">
        <f t="shared" si="43"/>
        <v>0</v>
      </c>
    </row>
    <row r="153" spans="5:16">
      <c r="H153" s="43" t="s">
        <v>1741</v>
      </c>
      <c r="I153" s="43"/>
      <c r="J153" s="54">
        <v>45.79</v>
      </c>
      <c r="K153" s="54">
        <f t="shared" si="42"/>
        <v>0</v>
      </c>
      <c r="M153" s="43" t="s">
        <v>1741</v>
      </c>
      <c r="N153" s="43"/>
      <c r="O153" s="54">
        <v>45.79</v>
      </c>
      <c r="P153" s="54">
        <f t="shared" si="43"/>
        <v>0</v>
      </c>
    </row>
    <row r="154" spans="5:16">
      <c r="H154" s="43" t="s">
        <v>1742</v>
      </c>
      <c r="I154" s="43"/>
      <c r="J154" s="54">
        <v>34.200000000000003</v>
      </c>
      <c r="K154" s="54">
        <f t="shared" si="42"/>
        <v>0</v>
      </c>
      <c r="M154" s="43" t="s">
        <v>1742</v>
      </c>
      <c r="N154" s="43"/>
      <c r="O154" s="54">
        <v>34.200000000000003</v>
      </c>
      <c r="P154" s="54">
        <f t="shared" si="43"/>
        <v>0</v>
      </c>
    </row>
    <row r="155" spans="5:16">
      <c r="H155" s="43" t="s">
        <v>1743</v>
      </c>
      <c r="I155" s="43"/>
      <c r="J155" s="54">
        <v>54</v>
      </c>
      <c r="K155" s="54">
        <f t="shared" si="42"/>
        <v>0</v>
      </c>
      <c r="M155" s="43" t="s">
        <v>1743</v>
      </c>
      <c r="N155" s="43">
        <v>0</v>
      </c>
      <c r="O155" s="54">
        <v>54</v>
      </c>
      <c r="P155" s="54">
        <f t="shared" si="43"/>
        <v>0</v>
      </c>
    </row>
    <row r="156" spans="5:16">
      <c r="H156" s="43" t="s">
        <v>1744</v>
      </c>
      <c r="I156" s="43"/>
      <c r="J156" s="54">
        <v>120</v>
      </c>
      <c r="K156" s="54">
        <f t="shared" si="42"/>
        <v>0</v>
      </c>
      <c r="M156" s="43" t="s">
        <v>1744</v>
      </c>
      <c r="N156" s="43">
        <v>0</v>
      </c>
      <c r="O156" s="54">
        <v>120</v>
      </c>
      <c r="P156" s="54">
        <f t="shared" si="43"/>
        <v>0</v>
      </c>
    </row>
    <row r="157" spans="5:16">
      <c r="H157" s="43" t="s">
        <v>1745</v>
      </c>
      <c r="I157" s="43"/>
      <c r="J157" s="54">
        <v>72</v>
      </c>
      <c r="K157" s="54">
        <f t="shared" si="42"/>
        <v>0</v>
      </c>
      <c r="M157" s="43" t="s">
        <v>1745</v>
      </c>
      <c r="N157" s="43">
        <v>0</v>
      </c>
      <c r="O157" s="54">
        <v>72</v>
      </c>
      <c r="P157" s="54">
        <f t="shared" si="43"/>
        <v>0</v>
      </c>
    </row>
    <row r="158" spans="5:16">
      <c r="H158" s="43" t="s">
        <v>1746</v>
      </c>
      <c r="I158" s="43"/>
      <c r="J158" s="54">
        <v>108</v>
      </c>
      <c r="K158" s="54">
        <f t="shared" si="42"/>
        <v>0</v>
      </c>
      <c r="M158" s="43" t="s">
        <v>1746</v>
      </c>
      <c r="N158" s="43">
        <v>0</v>
      </c>
      <c r="O158" s="54">
        <v>108</v>
      </c>
      <c r="P158" s="54">
        <f t="shared" si="43"/>
        <v>0</v>
      </c>
    </row>
    <row r="159" spans="5:16">
      <c r="H159" s="43" t="s">
        <v>1747</v>
      </c>
      <c r="I159" s="43"/>
      <c r="J159" s="54">
        <v>160</v>
      </c>
      <c r="K159" s="54">
        <f t="shared" si="42"/>
        <v>0</v>
      </c>
      <c r="M159" s="43" t="s">
        <v>1747</v>
      </c>
      <c r="N159" s="43">
        <v>0</v>
      </c>
      <c r="O159" s="54">
        <v>160</v>
      </c>
      <c r="P159" s="54">
        <f t="shared" si="43"/>
        <v>0</v>
      </c>
    </row>
    <row r="160" spans="5:16">
      <c r="H160" s="43" t="s">
        <v>1748</v>
      </c>
      <c r="I160" s="43"/>
      <c r="J160" s="54">
        <v>30</v>
      </c>
      <c r="K160" s="54">
        <f t="shared" si="42"/>
        <v>0</v>
      </c>
      <c r="M160" s="43" t="s">
        <v>1748</v>
      </c>
      <c r="N160" s="43">
        <v>0</v>
      </c>
      <c r="O160" s="54">
        <v>30</v>
      </c>
      <c r="P160" s="54">
        <f t="shared" si="43"/>
        <v>0</v>
      </c>
    </row>
    <row r="161" spans="8:16">
      <c r="H161" s="47" t="s">
        <v>1723</v>
      </c>
      <c r="I161" s="118">
        <f>SUM(I128:I160)</f>
        <v>564</v>
      </c>
      <c r="J161" s="54"/>
      <c r="K161" s="117">
        <f>SUM(K128:K160)</f>
        <v>81.615000000000009</v>
      </c>
      <c r="M161" s="47" t="s">
        <v>1723</v>
      </c>
      <c r="N161" s="118">
        <f>SUM(N128:N160)</f>
        <v>591</v>
      </c>
      <c r="O161" s="54"/>
      <c r="P161" s="117">
        <f>SUM(P128:P160)</f>
        <v>51.607200000000006</v>
      </c>
    </row>
  </sheetData>
  <mergeCells count="4">
    <mergeCell ref="B3:F3"/>
    <mergeCell ref="B44:F44"/>
    <mergeCell ref="B85:F85"/>
    <mergeCell ref="B126:F126"/>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8C62-31FF-4DF4-9067-105C8F6667F6}">
  <sheetPr>
    <tabColor theme="9" tint="0.79998168889431442"/>
  </sheetPr>
  <dimension ref="B3:M56"/>
  <sheetViews>
    <sheetView showGridLines="0" topLeftCell="A26" zoomScaleNormal="100" workbookViewId="0">
      <selection activeCell="F50" sqref="F50"/>
    </sheetView>
  </sheetViews>
  <sheetFormatPr defaultColWidth="8.88671875" defaultRowHeight="13.2"/>
  <cols>
    <col min="1" max="1" width="8.88671875" style="87"/>
    <col min="2" max="3" width="11.6640625" style="88" customWidth="1"/>
    <col min="4" max="6" width="15.6640625" style="87" customWidth="1"/>
    <col min="7" max="7" width="8.88671875" style="87"/>
    <col min="8" max="9" width="11.6640625" style="87" customWidth="1"/>
    <col min="10" max="10" width="16" style="87" customWidth="1"/>
    <col min="11" max="11" width="10.109375" style="87" customWidth="1"/>
    <col min="12" max="12" width="16" style="87" customWidth="1"/>
    <col min="13" max="13" width="10.109375" style="87" customWidth="1"/>
    <col min="14" max="16384" width="8.88671875" style="87"/>
  </cols>
  <sheetData>
    <row r="3" spans="2:13" ht="15.6">
      <c r="B3" s="90" t="s">
        <v>1859</v>
      </c>
      <c r="C3" s="90"/>
    </row>
    <row r="4" spans="2:13" ht="17.399999999999999">
      <c r="B4" s="89"/>
      <c r="C4" s="89"/>
    </row>
    <row r="5" spans="2:13" ht="45" customHeight="1">
      <c r="B5" s="119" t="s">
        <v>1634</v>
      </c>
      <c r="C5" s="119" t="s">
        <v>1694</v>
      </c>
      <c r="D5" s="120" t="s">
        <v>1858</v>
      </c>
      <c r="E5" s="120" t="s">
        <v>1857</v>
      </c>
      <c r="F5" s="120" t="s">
        <v>1856</v>
      </c>
      <c r="H5" s="119" t="s">
        <v>1634</v>
      </c>
      <c r="I5" s="119" t="s">
        <v>1694</v>
      </c>
      <c r="J5" s="122" t="s">
        <v>1855</v>
      </c>
      <c r="K5" s="122"/>
      <c r="L5" s="122" t="s">
        <v>1854</v>
      </c>
      <c r="M5" s="123"/>
    </row>
    <row r="6" spans="2:13" ht="14.4">
      <c r="B6" s="104">
        <v>2020</v>
      </c>
      <c r="C6" s="104">
        <v>10</v>
      </c>
      <c r="D6" s="121">
        <f>SUMIFS('2019 PSUI Customer Total'!AJ:AJ,'2019 PSUI Customer Total'!AE:AE,C6,'2019 PSUI Customer Load'!AB:AB,'2019 PSUI Summary'!B6)</f>
        <v>1331.37</v>
      </c>
      <c r="E6" s="121">
        <f>SUMIFS('2019 PSUI Customer Load'!AJ:AJ,'2019 PSUI Customer Load'!AE:AE,C6,'2019 PSUI Customer Load'!AB:AB,B6)</f>
        <v>1331.37</v>
      </c>
      <c r="F6" s="121">
        <f t="shared" ref="F6:F32" si="0">D6-E6</f>
        <v>0</v>
      </c>
      <c r="H6" s="104">
        <v>2020</v>
      </c>
      <c r="I6" s="104">
        <v>10</v>
      </c>
      <c r="J6" s="124">
        <f>VLOOKUP(H6&amp;"-"&amp;I6,'2019 PSUI Customer Total'!AD:AM,9,0)</f>
        <v>44135</v>
      </c>
      <c r="K6" s="125" t="str">
        <f>VLOOKUP(H6&amp;"-"&amp;I6,'2019 PSUI Customer Total'!AD:AM,10,0)</f>
        <v>8:00</v>
      </c>
      <c r="L6" s="126">
        <f>VLOOKUP(H6&amp;"-"&amp;I6,'2019 PSUI Customer Load'!AD:AM,9,0)</f>
        <v>44135</v>
      </c>
      <c r="M6" s="124" t="str">
        <f>VLOOKUP(H6&amp;"-"&amp;I6,'2019 PSUI Customer Load'!AD:AM,10,0)</f>
        <v>8:00</v>
      </c>
    </row>
    <row r="7" spans="2:13" ht="14.4">
      <c r="B7" s="104">
        <v>2020</v>
      </c>
      <c r="C7" s="104">
        <v>11</v>
      </c>
      <c r="D7" s="121">
        <f>SUMIFS('2019 PSUI Customer Total'!AJ:AJ,'2019 PSUI Customer Total'!AE:AE,C7,'2019 PSUI Customer Load'!AB:AB,'2019 PSUI Summary'!B7)</f>
        <v>1760.74</v>
      </c>
      <c r="E7" s="121">
        <f>SUMIFS('2019 PSUI Customer Load'!AJ:AJ,'2019 PSUI Customer Load'!AE:AE,C7,'2019 PSUI Customer Load'!AB:AB,B7)</f>
        <v>1760.74</v>
      </c>
      <c r="F7" s="121">
        <f t="shared" si="0"/>
        <v>0</v>
      </c>
      <c r="H7" s="104">
        <v>2020</v>
      </c>
      <c r="I7" s="104">
        <v>11</v>
      </c>
      <c r="J7" s="124">
        <f>VLOOKUP(H7&amp;"-"&amp;I7,'2019 PSUI Customer Total'!AD:AM,9,0)</f>
        <v>44144</v>
      </c>
      <c r="K7" s="125" t="str">
        <f>VLOOKUP(H7&amp;"-"&amp;I7,'2019 PSUI Customer Total'!AD:AM,10,0)</f>
        <v>12:00</v>
      </c>
      <c r="L7" s="126">
        <f>VLOOKUP(H7&amp;"-"&amp;I7,'2019 PSUI Customer Load'!AD:AM,9,0)</f>
        <v>44144</v>
      </c>
      <c r="M7" s="124" t="str">
        <f>VLOOKUP(H7&amp;"-"&amp;I7,'2019 PSUI Customer Load'!AD:AM,10,0)</f>
        <v>12:00</v>
      </c>
    </row>
    <row r="8" spans="2:13" ht="14.4">
      <c r="B8" s="104">
        <v>2020</v>
      </c>
      <c r="C8" s="104">
        <v>12</v>
      </c>
      <c r="D8" s="121">
        <f>SUMIFS('2019 PSUI Customer Total'!AJ:AJ,'2019 PSUI Customer Total'!AE:AE,C8,'2019 PSUI Customer Load'!AB:AB,'2019 PSUI Summary'!B8)</f>
        <v>1490.0509999999999</v>
      </c>
      <c r="E8" s="121">
        <f>SUMIFS('2019 PSUI Customer Load'!AJ:AJ,'2019 PSUI Customer Load'!AE:AE,C8,'2019 PSUI Customer Load'!AB:AB,B8)</f>
        <v>1486.98</v>
      </c>
      <c r="F8" s="121">
        <f t="shared" si="0"/>
        <v>3.0709999999999127</v>
      </c>
      <c r="H8" s="104">
        <v>2020</v>
      </c>
      <c r="I8" s="104">
        <v>12</v>
      </c>
      <c r="J8" s="124">
        <f>VLOOKUP(H8&amp;"-"&amp;I8,'2019 PSUI Customer Total'!AD:AM,9,0)</f>
        <v>44187</v>
      </c>
      <c r="K8" s="125" t="str">
        <f>VLOOKUP(H8&amp;"-"&amp;I8,'2019 PSUI Customer Total'!AD:AM,10,0)</f>
        <v>13:00</v>
      </c>
      <c r="L8" s="126">
        <f>VLOOKUP(H8&amp;"-"&amp;I8,'2019 PSUI Customer Load'!AD:AM,9,0)</f>
        <v>44181</v>
      </c>
      <c r="M8" s="124" t="str">
        <f>VLOOKUP(H8&amp;"-"&amp;I8,'2019 PSUI Customer Load'!AD:AM,10,0)</f>
        <v>11:00</v>
      </c>
    </row>
    <row r="9" spans="2:13" ht="14.4">
      <c r="B9" s="104">
        <v>2021</v>
      </c>
      <c r="C9" s="104">
        <v>1</v>
      </c>
      <c r="D9" s="121">
        <f>SUMIFS('2019 PSUI Customer Total'!AJ:AJ,'2019 PSUI Customer Total'!AE:AE,C9,'2019 PSUI Customer Load'!AB:AB,'2019 PSUI Summary'!B9)</f>
        <v>1575.1550000000002</v>
      </c>
      <c r="E9" s="121">
        <f>SUMIFS('2019 PSUI Customer Load'!AJ:AJ,'2019 PSUI Customer Load'!AE:AE,C9,'2019 PSUI Customer Load'!AB:AB,B9)</f>
        <v>1505.14</v>
      </c>
      <c r="F9" s="121">
        <f t="shared" si="0"/>
        <v>70.0150000000001</v>
      </c>
      <c r="H9" s="104">
        <v>2021</v>
      </c>
      <c r="I9" s="104">
        <v>1</v>
      </c>
      <c r="J9" s="124">
        <f>VLOOKUP(H9&amp;"-"&amp;I9,'2019 PSUI Customer Total'!AD:AM,9,0)</f>
        <v>44225</v>
      </c>
      <c r="K9" s="125" t="str">
        <f>VLOOKUP(H9&amp;"-"&amp;I9,'2019 PSUI Customer Total'!AD:AM,10,0)</f>
        <v>14:00</v>
      </c>
      <c r="L9" s="126">
        <f>VLOOKUP(H9&amp;"-"&amp;I9,'2019 PSUI Customer Load'!AD:AM,9,0)</f>
        <v>44224</v>
      </c>
      <c r="M9" s="124" t="str">
        <f>VLOOKUP(H9&amp;"-"&amp;I9,'2019 PSUI Customer Load'!AD:AM,10,0)</f>
        <v>12:00</v>
      </c>
    </row>
    <row r="10" spans="2:13" ht="14.4">
      <c r="B10" s="104">
        <v>2021</v>
      </c>
      <c r="C10" s="104">
        <v>2</v>
      </c>
      <c r="D10" s="121">
        <f>SUMIFS('2019 PSUI Customer Total'!AJ:AJ,'2019 PSUI Customer Total'!AE:AE,C10,'2019 PSUI Customer Load'!AB:AB,'2019 PSUI Summary'!B10)</f>
        <v>1595.7080000000001</v>
      </c>
      <c r="E10" s="121">
        <f>SUMIFS('2019 PSUI Customer Load'!AJ:AJ,'2019 PSUI Customer Load'!AE:AE,C10,'2019 PSUI Customer Load'!AB:AB,B10)</f>
        <v>1505.77</v>
      </c>
      <c r="F10" s="121">
        <f t="shared" si="0"/>
        <v>89.938000000000102</v>
      </c>
      <c r="H10" s="104">
        <v>2021</v>
      </c>
      <c r="I10" s="104">
        <v>2</v>
      </c>
      <c r="J10" s="124">
        <f>VLOOKUP(H10&amp;"-"&amp;I10,'2019 PSUI Customer Total'!AD:AM,9,0)</f>
        <v>44239</v>
      </c>
      <c r="K10" s="125" t="str">
        <f>VLOOKUP(H10&amp;"-"&amp;I10,'2019 PSUI Customer Total'!AD:AM,10,0)</f>
        <v>11:00</v>
      </c>
      <c r="L10" s="126">
        <f>VLOOKUP(H10&amp;"-"&amp;I10,'2019 PSUI Customer Load'!AD:AM,9,0)</f>
        <v>44243</v>
      </c>
      <c r="M10" s="124" t="str">
        <f>VLOOKUP(H10&amp;"-"&amp;I10,'2019 PSUI Customer Load'!AD:AM,10,0)</f>
        <v>12:00</v>
      </c>
    </row>
    <row r="11" spans="2:13" ht="14.4">
      <c r="B11" s="104">
        <v>2021</v>
      </c>
      <c r="C11" s="104">
        <v>3</v>
      </c>
      <c r="D11" s="121">
        <f>SUMIFS('2019 PSUI Customer Total'!AJ:AJ,'2019 PSUI Customer Total'!AE:AE,C11,'2019 PSUI Customer Load'!AB:AB,'2019 PSUI Summary'!B11)</f>
        <v>1478.3220000000001</v>
      </c>
      <c r="E11" s="121">
        <f>SUMIFS('2019 PSUI Customer Load'!AJ:AJ,'2019 PSUI Customer Load'!AE:AE,C11,'2019 PSUI Customer Load'!AB:AB,B11)</f>
        <v>1476.58</v>
      </c>
      <c r="F11" s="121">
        <f t="shared" si="0"/>
        <v>1.7420000000001892</v>
      </c>
      <c r="H11" s="104">
        <v>2021</v>
      </c>
      <c r="I11" s="104">
        <v>3</v>
      </c>
      <c r="J11" s="124">
        <f>VLOOKUP(H11&amp;"-"&amp;I11,'2019 PSUI Customer Total'!AD:AM,9,0)</f>
        <v>44258</v>
      </c>
      <c r="K11" s="125" t="str">
        <f>VLOOKUP(H11&amp;"-"&amp;I11,'2019 PSUI Customer Total'!AD:AM,10,0)</f>
        <v>10:00</v>
      </c>
      <c r="L11" s="126">
        <f>VLOOKUP(H11&amp;"-"&amp;I11,'2019 PSUI Customer Load'!AD:AM,9,0)</f>
        <v>44257</v>
      </c>
      <c r="M11" s="124" t="str">
        <f>VLOOKUP(H11&amp;"-"&amp;I11,'2019 PSUI Customer Load'!AD:AM,10,0)</f>
        <v>11:00</v>
      </c>
    </row>
    <row r="12" spans="2:13" ht="14.4">
      <c r="B12" s="104">
        <v>2021</v>
      </c>
      <c r="C12" s="104">
        <v>4</v>
      </c>
      <c r="D12" s="121">
        <f>SUMIFS('2019 PSUI Customer Total'!AJ:AJ,'2019 PSUI Customer Total'!AE:AE,C12,'2019 PSUI Customer Load'!AB:AB,'2019 PSUI Summary'!B12)</f>
        <v>1677.817</v>
      </c>
      <c r="E12" s="121">
        <f>SUMIFS('2019 PSUI Customer Load'!AJ:AJ,'2019 PSUI Customer Load'!AE:AE,C12,'2019 PSUI Customer Load'!AB:AB,B12)</f>
        <v>1606.57</v>
      </c>
      <c r="F12" s="121">
        <f t="shared" si="0"/>
        <v>71.247000000000071</v>
      </c>
      <c r="H12" s="104">
        <v>2021</v>
      </c>
      <c r="I12" s="104">
        <v>4</v>
      </c>
      <c r="J12" s="124">
        <f>VLOOKUP(H12&amp;"-"&amp;I12,'2019 PSUI Customer Total'!AD:AM,9,0)</f>
        <v>44314</v>
      </c>
      <c r="K12" s="125" t="str">
        <f>VLOOKUP(H12&amp;"-"&amp;I12,'2019 PSUI Customer Total'!AD:AM,10,0)</f>
        <v>15:00</v>
      </c>
      <c r="L12" s="126">
        <f>VLOOKUP(H12&amp;"-"&amp;I12,'2019 PSUI Customer Load'!AD:AM,9,0)</f>
        <v>44299</v>
      </c>
      <c r="M12" s="124" t="str">
        <f>VLOOKUP(H12&amp;"-"&amp;I12,'2019 PSUI Customer Load'!AD:AM,10,0)</f>
        <v>12:00</v>
      </c>
    </row>
    <row r="13" spans="2:13" ht="14.4">
      <c r="B13" s="104">
        <v>2021</v>
      </c>
      <c r="C13" s="104">
        <v>5</v>
      </c>
      <c r="D13" s="121">
        <f>SUMIFS('2019 PSUI Customer Total'!AJ:AJ,'2019 PSUI Customer Total'!AE:AE,C13,'2019 PSUI Customer Load'!AB:AB,'2019 PSUI Summary'!B13)</f>
        <v>2009.35</v>
      </c>
      <c r="E13" s="121">
        <f>SUMIFS('2019 PSUI Customer Load'!AJ:AJ,'2019 PSUI Customer Load'!AE:AE,C13,'2019 PSUI Customer Load'!AB:AB,B13)</f>
        <v>2009.35</v>
      </c>
      <c r="F13" s="121">
        <f t="shared" si="0"/>
        <v>0</v>
      </c>
      <c r="H13" s="104">
        <v>2021</v>
      </c>
      <c r="I13" s="104">
        <v>5</v>
      </c>
      <c r="J13" s="124">
        <f>VLOOKUP(H13&amp;"-"&amp;I13,'2019 PSUI Customer Total'!AD:AM,9,0)</f>
        <v>44341</v>
      </c>
      <c r="K13" s="125" t="str">
        <f>VLOOKUP(H13&amp;"-"&amp;I13,'2019 PSUI Customer Total'!AD:AM,10,0)</f>
        <v>11:00</v>
      </c>
      <c r="L13" s="126">
        <f>VLOOKUP(H13&amp;"-"&amp;I13,'2019 PSUI Customer Load'!AD:AM,9,0)</f>
        <v>44341</v>
      </c>
      <c r="M13" s="124" t="str">
        <f>VLOOKUP(H13&amp;"-"&amp;I13,'2019 PSUI Customer Load'!AD:AM,10,0)</f>
        <v>11:00</v>
      </c>
    </row>
    <row r="14" spans="2:13" ht="14.4">
      <c r="B14" s="104">
        <v>2021</v>
      </c>
      <c r="C14" s="104">
        <v>6</v>
      </c>
      <c r="D14" s="121">
        <f>SUMIFS('2019 PSUI Customer Total'!AJ:AJ,'2019 PSUI Customer Total'!AE:AE,C14,'2019 PSUI Customer Load'!AB:AB,'2019 PSUI Summary'!B14)</f>
        <v>2471.39</v>
      </c>
      <c r="E14" s="121">
        <f>SUMIFS('2019 PSUI Customer Load'!AJ:AJ,'2019 PSUI Customer Load'!AE:AE,C14,'2019 PSUI Customer Load'!AB:AB,B14)</f>
        <v>2471.39</v>
      </c>
      <c r="F14" s="121">
        <f t="shared" si="0"/>
        <v>0</v>
      </c>
      <c r="H14" s="104">
        <v>2021</v>
      </c>
      <c r="I14" s="104">
        <v>6</v>
      </c>
      <c r="J14" s="124">
        <f>VLOOKUP(H14&amp;"-"&amp;I14,'2019 PSUI Customer Total'!AD:AM,9,0)</f>
        <v>44376</v>
      </c>
      <c r="K14" s="125" t="str">
        <f>VLOOKUP(H14&amp;"-"&amp;I14,'2019 PSUI Customer Total'!AD:AM,10,0)</f>
        <v>11:00</v>
      </c>
      <c r="L14" s="126">
        <f>VLOOKUP(H14&amp;"-"&amp;I14,'2019 PSUI Customer Load'!AD:AM,9,0)</f>
        <v>44376</v>
      </c>
      <c r="M14" s="124" t="str">
        <f>VLOOKUP(H14&amp;"-"&amp;I14,'2019 PSUI Customer Load'!AD:AM,10,0)</f>
        <v>11:00</v>
      </c>
    </row>
    <row r="15" spans="2:13" ht="14.4">
      <c r="B15" s="104">
        <v>2021</v>
      </c>
      <c r="C15" s="104">
        <v>7</v>
      </c>
      <c r="D15" s="121">
        <f>SUMIFS('2019 PSUI Customer Total'!AJ:AJ,'2019 PSUI Customer Total'!AE:AE,C15,'2019 PSUI Customer Load'!AB:AB,'2019 PSUI Summary'!B15)</f>
        <v>2322.34</v>
      </c>
      <c r="E15" s="121">
        <f>SUMIFS('2019 PSUI Customer Load'!AJ:AJ,'2019 PSUI Customer Load'!AE:AE,C15,'2019 PSUI Customer Load'!AB:AB,B15)</f>
        <v>2315.2199999999998</v>
      </c>
      <c r="F15" s="121">
        <f t="shared" si="0"/>
        <v>7.1200000000003456</v>
      </c>
      <c r="H15" s="104">
        <v>2021</v>
      </c>
      <c r="I15" s="104">
        <v>7</v>
      </c>
      <c r="J15" s="124">
        <f>VLOOKUP(H15&amp;"-"&amp;I15,'2019 PSUI Customer Total'!AD:AM,9,0)</f>
        <v>44383</v>
      </c>
      <c r="K15" s="125" t="str">
        <f>VLOOKUP(H15&amp;"-"&amp;I15,'2019 PSUI Customer Total'!AD:AM,10,0)</f>
        <v>9:00</v>
      </c>
      <c r="L15" s="126">
        <f>VLOOKUP(H15&amp;"-"&amp;I15,'2019 PSUI Customer Load'!AD:AM,9,0)</f>
        <v>44383</v>
      </c>
      <c r="M15" s="124" t="str">
        <f>VLOOKUP(H15&amp;"-"&amp;I15,'2019 PSUI Customer Load'!AD:AM,10,0)</f>
        <v>11:00</v>
      </c>
    </row>
    <row r="16" spans="2:13" ht="14.4">
      <c r="B16" s="104">
        <v>2021</v>
      </c>
      <c r="C16" s="104">
        <v>8</v>
      </c>
      <c r="D16" s="121">
        <f>SUMIFS('2019 PSUI Customer Total'!AJ:AJ,'2019 PSUI Customer Total'!AE:AE,C16,'2019 PSUI Customer Load'!AB:AB,'2019 PSUI Summary'!B16)</f>
        <v>2472.96</v>
      </c>
      <c r="E16" s="121">
        <f>SUMIFS('2019 PSUI Customer Load'!AJ:AJ,'2019 PSUI Customer Load'!AE:AE,C16,'2019 PSUI Customer Load'!AB:AB,B16)</f>
        <v>2472.96</v>
      </c>
      <c r="F16" s="121">
        <f t="shared" si="0"/>
        <v>0</v>
      </c>
      <c r="H16" s="104">
        <v>2021</v>
      </c>
      <c r="I16" s="104">
        <v>8</v>
      </c>
      <c r="J16" s="124">
        <f>VLOOKUP(H16&amp;"-"&amp;I16,'2019 PSUI Customer Total'!AD:AM,9,0)</f>
        <v>44434</v>
      </c>
      <c r="K16" s="125" t="str">
        <f>VLOOKUP(H16&amp;"-"&amp;I16,'2019 PSUI Customer Total'!AD:AM,10,0)</f>
        <v>15:00</v>
      </c>
      <c r="L16" s="126">
        <f>VLOOKUP(H16&amp;"-"&amp;I16,'2019 PSUI Customer Load'!AD:AM,9,0)</f>
        <v>44434</v>
      </c>
      <c r="M16" s="124" t="str">
        <f>VLOOKUP(H16&amp;"-"&amp;I16,'2019 PSUI Customer Load'!AD:AM,10,0)</f>
        <v>15:00</v>
      </c>
    </row>
    <row r="17" spans="2:13" ht="14.4">
      <c r="B17" s="104">
        <v>2021</v>
      </c>
      <c r="C17" s="104">
        <v>9</v>
      </c>
      <c r="D17" s="121">
        <f>SUMIFS('2019 PSUI Customer Total'!AJ:AJ,'2019 PSUI Customer Total'!AE:AE,C17,'2019 PSUI Customer Load'!AB:AB,'2019 PSUI Summary'!B17)</f>
        <v>2049.7399999999998</v>
      </c>
      <c r="E17" s="121">
        <f>SUMIFS('2019 PSUI Customer Load'!AJ:AJ,'2019 PSUI Customer Load'!AE:AE,C17,'2019 PSUI Customer Load'!AB:AB,B17)</f>
        <v>2049.7399999999998</v>
      </c>
      <c r="F17" s="121">
        <f t="shared" si="0"/>
        <v>0</v>
      </c>
      <c r="H17" s="104">
        <v>2021</v>
      </c>
      <c r="I17" s="104">
        <v>9</v>
      </c>
      <c r="J17" s="124">
        <f>VLOOKUP(H17&amp;"-"&amp;I17,'2019 PSUI Customer Total'!AD:AM,9,0)</f>
        <v>44453</v>
      </c>
      <c r="K17" s="125" t="str">
        <f>VLOOKUP(H17&amp;"-"&amp;I17,'2019 PSUI Customer Total'!AD:AM,10,0)</f>
        <v>15:00</v>
      </c>
      <c r="L17" s="126">
        <f>VLOOKUP(H17&amp;"-"&amp;I17,'2019 PSUI Customer Load'!AD:AM,9,0)</f>
        <v>44453</v>
      </c>
      <c r="M17" s="124" t="str">
        <f>VLOOKUP(H17&amp;"-"&amp;I17,'2019 PSUI Customer Load'!AD:AM,10,0)</f>
        <v>15:00</v>
      </c>
    </row>
    <row r="18" spans="2:13" ht="14.4">
      <c r="B18" s="104">
        <v>2021</v>
      </c>
      <c r="C18" s="104">
        <v>10</v>
      </c>
      <c r="D18" s="121">
        <f>SUMIFS('2019 PSUI Customer Total'!AJ:AJ,'2019 PSUI Customer Total'!AE:AE,C18,'2019 PSUI Customer Load'!AB:AB,'2019 PSUI Summary'!B18)</f>
        <v>1893.99</v>
      </c>
      <c r="E18" s="121">
        <f>SUMIFS('2019 PSUI Customer Load'!AJ:AJ,'2019 PSUI Customer Load'!AE:AE,C18,'2019 PSUI Customer Load'!AB:AB,B18)</f>
        <v>1893.99</v>
      </c>
      <c r="F18" s="121">
        <f t="shared" si="0"/>
        <v>0</v>
      </c>
      <c r="H18" s="104">
        <v>2021</v>
      </c>
      <c r="I18" s="104">
        <v>10</v>
      </c>
      <c r="J18" s="124">
        <f>VLOOKUP(H18&amp;"-"&amp;I18,'2019 PSUI Customer Total'!AD:AM,9,0)</f>
        <v>44483</v>
      </c>
      <c r="K18" s="125" t="str">
        <f>VLOOKUP(H18&amp;"-"&amp;I18,'2019 PSUI Customer Total'!AD:AM,10,0)</f>
        <v>15:00</v>
      </c>
      <c r="L18" s="126">
        <f>VLOOKUP(H18&amp;"-"&amp;I18,'2019 PSUI Customer Load'!AD:AM,9,0)</f>
        <v>44483</v>
      </c>
      <c r="M18" s="124" t="str">
        <f>VLOOKUP(H18&amp;"-"&amp;I18,'2019 PSUI Customer Load'!AD:AM,10,0)</f>
        <v>15:00</v>
      </c>
    </row>
    <row r="19" spans="2:13" ht="14.4">
      <c r="B19" s="104">
        <v>2021</v>
      </c>
      <c r="C19" s="104">
        <v>11</v>
      </c>
      <c r="D19" s="121">
        <f>SUMIFS('2019 PSUI Customer Total'!AJ:AJ,'2019 PSUI Customer Total'!AE:AE,C19,'2019 PSUI Customer Load'!AB:AB,'2019 PSUI Summary'!B19)</f>
        <v>1473.8789999999999</v>
      </c>
      <c r="E19" s="121">
        <f>SUMIFS('2019 PSUI Customer Load'!AJ:AJ,'2019 PSUI Customer Load'!AE:AE,C19,'2019 PSUI Customer Load'!AB:AB,B19)</f>
        <v>1422.3</v>
      </c>
      <c r="F19" s="121">
        <f t="shared" si="0"/>
        <v>51.578999999999951</v>
      </c>
      <c r="H19" s="104">
        <v>2021</v>
      </c>
      <c r="I19" s="104">
        <v>11</v>
      </c>
      <c r="J19" s="124">
        <f>VLOOKUP(H19&amp;"-"&amp;I19,'2019 PSUI Customer Total'!AD:AM,9,0)</f>
        <v>44529</v>
      </c>
      <c r="K19" s="125" t="str">
        <f>VLOOKUP(H19&amp;"-"&amp;I19,'2019 PSUI Customer Total'!AD:AM,10,0)</f>
        <v>11:00</v>
      </c>
      <c r="L19" s="126">
        <f>VLOOKUP(H19&amp;"-"&amp;I19,'2019 PSUI Customer Load'!AD:AM,9,0)</f>
        <v>44529</v>
      </c>
      <c r="M19" s="124" t="str">
        <f>VLOOKUP(H19&amp;"-"&amp;I19,'2019 PSUI Customer Load'!AD:AM,10,0)</f>
        <v>10:00</v>
      </c>
    </row>
    <row r="20" spans="2:13" ht="14.4">
      <c r="B20" s="104">
        <v>2021</v>
      </c>
      <c r="C20" s="104">
        <v>12</v>
      </c>
      <c r="D20" s="121">
        <f>SUMIFS('2019 PSUI Customer Total'!AJ:AJ,'2019 PSUI Customer Total'!AE:AE,C20,'2019 PSUI Customer Load'!AB:AB,'2019 PSUI Summary'!B20)</f>
        <v>1476.2220000000002</v>
      </c>
      <c r="E20" s="121">
        <f>SUMIFS('2019 PSUI Customer Load'!AJ:AJ,'2019 PSUI Customer Load'!AE:AE,C20,'2019 PSUI Customer Load'!AB:AB,B20)</f>
        <v>1448.62</v>
      </c>
      <c r="F20" s="121">
        <f t="shared" si="0"/>
        <v>27.602000000000317</v>
      </c>
      <c r="H20" s="104">
        <v>2021</v>
      </c>
      <c r="I20" s="104">
        <v>12</v>
      </c>
      <c r="J20" s="124">
        <f>VLOOKUP(H20&amp;"-"&amp;I20,'2019 PSUI Customer Total'!AD:AM,9,0)</f>
        <v>44537</v>
      </c>
      <c r="K20" s="125" t="str">
        <f>VLOOKUP(H20&amp;"-"&amp;I20,'2019 PSUI Customer Total'!AD:AM,10,0)</f>
        <v>12:00</v>
      </c>
      <c r="L20" s="126">
        <f>VLOOKUP(H20&amp;"-"&amp;I20,'2019 PSUI Customer Load'!AD:AM,9,0)</f>
        <v>44545</v>
      </c>
      <c r="M20" s="124" t="str">
        <f>VLOOKUP(H20&amp;"-"&amp;I20,'2019 PSUI Customer Load'!AD:AM,10,0)</f>
        <v>12:00</v>
      </c>
    </row>
    <row r="21" spans="2:13" ht="14.4">
      <c r="B21" s="104">
        <v>2022</v>
      </c>
      <c r="C21" s="104">
        <v>1</v>
      </c>
      <c r="D21" s="121">
        <f>SUMIFS('2019 PSUI Customer Total'!AJ:AJ,'2019 PSUI Customer Total'!AE:AE,C21,'2019 PSUI Customer Load'!AB:AB,'2019 PSUI Summary'!B21)</f>
        <v>1657.3039999999999</v>
      </c>
      <c r="E21" s="121">
        <f>SUMIFS('2019 PSUI Customer Load'!AJ:AJ,'2019 PSUI Customer Load'!AE:AE,C21,'2019 PSUI Customer Load'!AB:AB,B21)</f>
        <v>1542.31</v>
      </c>
      <c r="F21" s="121">
        <f t="shared" si="0"/>
        <v>114.99399999999991</v>
      </c>
      <c r="H21" s="104">
        <v>2022</v>
      </c>
      <c r="I21" s="104">
        <v>1</v>
      </c>
      <c r="J21" s="124">
        <f>VLOOKUP(H21&amp;"-"&amp;I21,'2019 PSUI Customer Total'!AD:AM,9,0)</f>
        <v>44585</v>
      </c>
      <c r="K21" s="125" t="str">
        <f>VLOOKUP(H21&amp;"-"&amp;I21,'2019 PSUI Customer Total'!AD:AM,10,0)</f>
        <v>11:00</v>
      </c>
      <c r="L21" s="126">
        <f>VLOOKUP(H21&amp;"-"&amp;I21,'2019 PSUI Customer Load'!AD:AM,9,0)</f>
        <v>44586</v>
      </c>
      <c r="M21" s="124" t="str">
        <f>VLOOKUP(H21&amp;"-"&amp;I21,'2019 PSUI Customer Load'!AD:AM,10,0)</f>
        <v>12:00</v>
      </c>
    </row>
    <row r="22" spans="2:13" ht="14.4">
      <c r="B22" s="104">
        <v>2022</v>
      </c>
      <c r="C22" s="104">
        <v>2</v>
      </c>
      <c r="D22" s="121">
        <f>SUMIFS('2019 PSUI Customer Total'!AJ:AJ,'2019 PSUI Customer Total'!AE:AE,C22,'2019 PSUI Customer Load'!AB:AB,'2019 PSUI Summary'!B22)</f>
        <v>1575.5709999999999</v>
      </c>
      <c r="E22" s="121">
        <f>SUMIFS('2019 PSUI Customer Load'!AJ:AJ,'2019 PSUI Customer Load'!AE:AE,C22,'2019 PSUI Customer Load'!AB:AB,B22)</f>
        <v>1503.22</v>
      </c>
      <c r="F22" s="121">
        <f t="shared" si="0"/>
        <v>72.350999999999885</v>
      </c>
      <c r="H22" s="104">
        <v>2022</v>
      </c>
      <c r="I22" s="104">
        <v>2</v>
      </c>
      <c r="J22" s="124">
        <f>VLOOKUP(H22&amp;"-"&amp;I22,'2019 PSUI Customer Total'!AD:AM,9,0)</f>
        <v>44607</v>
      </c>
      <c r="K22" s="125" t="str">
        <f>VLOOKUP(H22&amp;"-"&amp;I22,'2019 PSUI Customer Total'!AD:AM,10,0)</f>
        <v>9:00</v>
      </c>
      <c r="L22" s="126">
        <f>VLOOKUP(H22&amp;"-"&amp;I22,'2019 PSUI Customer Load'!AD:AM,9,0)</f>
        <v>44620</v>
      </c>
      <c r="M22" s="124" t="str">
        <f>VLOOKUP(H22&amp;"-"&amp;I22,'2019 PSUI Customer Load'!AD:AM,10,0)</f>
        <v>11:00</v>
      </c>
    </row>
    <row r="23" spans="2:13" ht="14.4">
      <c r="B23" s="104">
        <v>2022</v>
      </c>
      <c r="C23" s="104">
        <v>3</v>
      </c>
      <c r="D23" s="121">
        <f>SUMIFS('2019 PSUI Customer Total'!AJ:AJ,'2019 PSUI Customer Total'!AE:AE,C23,'2019 PSUI Customer Load'!AB:AB,'2019 PSUI Summary'!B23)</f>
        <v>1506.075</v>
      </c>
      <c r="E23" s="121">
        <f>SUMIFS('2019 PSUI Customer Load'!AJ:AJ,'2019 PSUI Customer Load'!AE:AE,C23,'2019 PSUI Customer Load'!AB:AB,B23)</f>
        <v>1459.81</v>
      </c>
      <c r="F23" s="121">
        <f t="shared" si="0"/>
        <v>46.2650000000001</v>
      </c>
      <c r="H23" s="104">
        <v>2022</v>
      </c>
      <c r="I23" s="104">
        <v>3</v>
      </c>
      <c r="J23" s="124">
        <f>VLOOKUP(H23&amp;"-"&amp;I23,'2019 PSUI Customer Total'!AD:AM,9,0)</f>
        <v>44648</v>
      </c>
      <c r="K23" s="125" t="str">
        <f>VLOOKUP(H23&amp;"-"&amp;I23,'2019 PSUI Customer Total'!AD:AM,10,0)</f>
        <v>11:00</v>
      </c>
      <c r="L23" s="126">
        <f>VLOOKUP(H23&amp;"-"&amp;I23,'2019 PSUI Customer Load'!AD:AM,9,0)</f>
        <v>44623</v>
      </c>
      <c r="M23" s="124" t="str">
        <f>VLOOKUP(H23&amp;"-"&amp;I23,'2019 PSUI Customer Load'!AD:AM,10,0)</f>
        <v>12:00</v>
      </c>
    </row>
    <row r="24" spans="2:13" ht="14.4">
      <c r="B24" s="104">
        <v>2022</v>
      </c>
      <c r="C24" s="104">
        <v>4</v>
      </c>
      <c r="D24" s="121">
        <f>SUMIFS('2019 PSUI Customer Total'!AJ:AJ,'2019 PSUI Customer Total'!AE:AE,C24,'2019 PSUI Customer Load'!AB:AB,'2019 PSUI Summary'!B24)</f>
        <v>1470.577</v>
      </c>
      <c r="E24" s="121">
        <f>SUMIFS('2019 PSUI Customer Load'!AJ:AJ,'2019 PSUI Customer Load'!AE:AE,C24,'2019 PSUI Customer Load'!AB:AB,B24)</f>
        <v>1449.04</v>
      </c>
      <c r="F24" s="121">
        <f t="shared" si="0"/>
        <v>21.537000000000035</v>
      </c>
      <c r="H24" s="104">
        <v>2022</v>
      </c>
      <c r="I24" s="104">
        <v>4</v>
      </c>
      <c r="J24" s="124">
        <f>VLOOKUP(H24&amp;"-"&amp;I24,'2019 PSUI Customer Total'!AD:AM,9,0)</f>
        <v>44676</v>
      </c>
      <c r="K24" s="125" t="str">
        <f>VLOOKUP(H24&amp;"-"&amp;I24,'2019 PSUI Customer Total'!AD:AM,10,0)</f>
        <v>15:00</v>
      </c>
      <c r="L24" s="126">
        <f>VLOOKUP(H24&amp;"-"&amp;I24,'2019 PSUI Customer Load'!AD:AM,9,0)</f>
        <v>44676</v>
      </c>
      <c r="M24" s="124" t="str">
        <f>VLOOKUP(H24&amp;"-"&amp;I24,'2019 PSUI Customer Load'!AD:AM,10,0)</f>
        <v>15:00</v>
      </c>
    </row>
    <row r="25" spans="2:13" ht="14.4">
      <c r="B25" s="104">
        <v>2022</v>
      </c>
      <c r="C25" s="104">
        <v>5</v>
      </c>
      <c r="D25" s="121">
        <f>SUMIFS('2019 PSUI Customer Total'!AJ:AJ,'2019 PSUI Customer Total'!AE:AE,C25,'2019 PSUI Customer Load'!AB:AB,'2019 PSUI Summary'!B25)</f>
        <v>2229.7339999999999</v>
      </c>
      <c r="E25" s="121">
        <f>SUMIFS('2019 PSUI Customer Load'!AJ:AJ,'2019 PSUI Customer Load'!AE:AE,C25,'2019 PSUI Customer Load'!AB:AB,B25)</f>
        <v>1954.96</v>
      </c>
      <c r="F25" s="121">
        <f t="shared" si="0"/>
        <v>274.77399999999989</v>
      </c>
      <c r="H25" s="104">
        <v>2022</v>
      </c>
      <c r="I25" s="104">
        <v>5</v>
      </c>
      <c r="J25" s="124">
        <f>VLOOKUP(H25&amp;"-"&amp;I25,'2019 PSUI Customer Total'!AD:AM,9,0)</f>
        <v>44712</v>
      </c>
      <c r="K25" s="125" t="str">
        <f>VLOOKUP(H25&amp;"-"&amp;I25,'2019 PSUI Customer Total'!AD:AM,10,0)</f>
        <v>11:00</v>
      </c>
      <c r="L25" s="126">
        <f>VLOOKUP(H25&amp;"-"&amp;I25,'2019 PSUI Customer Load'!AD:AM,9,0)</f>
        <v>44707</v>
      </c>
      <c r="M25" s="124" t="str">
        <f>VLOOKUP(H25&amp;"-"&amp;I25,'2019 PSUI Customer Load'!AD:AM,10,0)</f>
        <v>15:00</v>
      </c>
    </row>
    <row r="26" spans="2:13" ht="14.4">
      <c r="B26" s="104">
        <v>2022</v>
      </c>
      <c r="C26" s="104">
        <v>6</v>
      </c>
      <c r="D26" s="121">
        <f>SUMIFS('2019 PSUI Customer Total'!AJ:AJ,'2019 PSUI Customer Total'!AE:AE,C26,'2019 PSUI Customer Load'!AB:AB,'2019 PSUI Summary'!B26)</f>
        <v>2453.4740000000002</v>
      </c>
      <c r="E26" s="121">
        <f>SUMIFS('2019 PSUI Customer Load'!AJ:AJ,'2019 PSUI Customer Load'!AE:AE,C26,'2019 PSUI Customer Load'!AB:AB,B26)</f>
        <v>2429.67</v>
      </c>
      <c r="F26" s="121">
        <f t="shared" si="0"/>
        <v>23.804000000000087</v>
      </c>
      <c r="H26" s="104">
        <v>2022</v>
      </c>
      <c r="I26" s="104">
        <v>6</v>
      </c>
      <c r="J26" s="124">
        <f>VLOOKUP(H26&amp;"-"&amp;I26,'2019 PSUI Customer Total'!AD:AM,9,0)</f>
        <v>44734</v>
      </c>
      <c r="K26" s="125" t="str">
        <f>VLOOKUP(H26&amp;"-"&amp;I26,'2019 PSUI Customer Total'!AD:AM,10,0)</f>
        <v>10:00</v>
      </c>
      <c r="L26" s="126">
        <f>VLOOKUP(H26&amp;"-"&amp;I26,'2019 PSUI Customer Load'!AD:AM,9,0)</f>
        <v>44728</v>
      </c>
      <c r="M26" s="124" t="str">
        <f>VLOOKUP(H26&amp;"-"&amp;I26,'2019 PSUI Customer Load'!AD:AM,10,0)</f>
        <v>12:00</v>
      </c>
    </row>
    <row r="27" spans="2:13" ht="14.4">
      <c r="B27" s="104">
        <v>2022</v>
      </c>
      <c r="C27" s="104">
        <v>7</v>
      </c>
      <c r="D27" s="121">
        <f>SUMIFS('2019 PSUI Customer Total'!AJ:AJ,'2019 PSUI Customer Total'!AE:AE,C27,'2019 PSUI Customer Load'!AB:AB,'2019 PSUI Summary'!B27)</f>
        <v>2313.471</v>
      </c>
      <c r="E27" s="121">
        <f>SUMIFS('2019 PSUI Customer Load'!AJ:AJ,'2019 PSUI Customer Load'!AE:AE,C27,'2019 PSUI Customer Load'!AB:AB,B27)</f>
        <v>2001.69</v>
      </c>
      <c r="F27" s="121">
        <f t="shared" si="0"/>
        <v>311.78099999999995</v>
      </c>
      <c r="H27" s="104">
        <v>2022</v>
      </c>
      <c r="I27" s="104">
        <v>7</v>
      </c>
      <c r="J27" s="124">
        <f>VLOOKUP(H27&amp;"-"&amp;I27,'2019 PSUI Customer Total'!AD:AM,9,0)</f>
        <v>44761</v>
      </c>
      <c r="K27" s="125" t="str">
        <f>VLOOKUP(H27&amp;"-"&amp;I27,'2019 PSUI Customer Total'!AD:AM,10,0)</f>
        <v>12:00</v>
      </c>
      <c r="L27" s="126">
        <f>VLOOKUP(H27&amp;"-"&amp;I27,'2019 PSUI Customer Load'!AD:AM,9,0)</f>
        <v>44763</v>
      </c>
      <c r="M27" s="124" t="str">
        <f>VLOOKUP(H27&amp;"-"&amp;I27,'2019 PSUI Customer Load'!AD:AM,10,0)</f>
        <v>11:00</v>
      </c>
    </row>
    <row r="28" spans="2:13" ht="14.4">
      <c r="B28" s="104">
        <v>2022</v>
      </c>
      <c r="C28" s="104">
        <v>8</v>
      </c>
      <c r="D28" s="121">
        <f>SUMIFS('2019 PSUI Customer Total'!AJ:AJ,'2019 PSUI Customer Total'!AE:AE,C28,'2019 PSUI Customer Load'!AB:AB,'2019 PSUI Summary'!B28)</f>
        <v>2340.7690000000002</v>
      </c>
      <c r="E28" s="121">
        <f>SUMIFS('2019 PSUI Customer Load'!AJ:AJ,'2019 PSUI Customer Load'!AE:AE,C28,'2019 PSUI Customer Load'!AB:AB,B28)</f>
        <v>2156.6999999999998</v>
      </c>
      <c r="F28" s="121">
        <f t="shared" si="0"/>
        <v>184.06900000000041</v>
      </c>
      <c r="H28" s="104">
        <v>2022</v>
      </c>
      <c r="I28" s="104">
        <v>8</v>
      </c>
      <c r="J28" s="124">
        <f>VLOOKUP(H28&amp;"-"&amp;I28,'2019 PSUI Customer Total'!AD:AM,9,0)</f>
        <v>44781</v>
      </c>
      <c r="K28" s="125" t="str">
        <f>VLOOKUP(H28&amp;"-"&amp;I28,'2019 PSUI Customer Total'!AD:AM,10,0)</f>
        <v>14:00</v>
      </c>
      <c r="L28" s="126">
        <f>VLOOKUP(H28&amp;"-"&amp;I28,'2019 PSUI Customer Load'!AD:AM,9,0)</f>
        <v>44802</v>
      </c>
      <c r="M28" s="124" t="str">
        <f>VLOOKUP(H28&amp;"-"&amp;I28,'2019 PSUI Customer Load'!AD:AM,10,0)</f>
        <v>11:00</v>
      </c>
    </row>
    <row r="29" spans="2:13" ht="14.4">
      <c r="B29" s="104">
        <v>2022</v>
      </c>
      <c r="C29" s="104">
        <v>9</v>
      </c>
      <c r="D29" s="121">
        <f>SUMIFS('2019 PSUI Customer Total'!AJ:AJ,'2019 PSUI Customer Total'!AE:AE,C29,'2019 PSUI Customer Load'!AB:AB,'2019 PSUI Summary'!B29)</f>
        <v>1950.9</v>
      </c>
      <c r="E29" s="121">
        <f>SUMIFS('2019 PSUI Customer Load'!AJ:AJ,'2019 PSUI Customer Load'!AE:AE,C29,'2019 PSUI Customer Load'!AB:AB,B29)</f>
        <v>1950.9</v>
      </c>
      <c r="F29" s="121">
        <f t="shared" si="0"/>
        <v>0</v>
      </c>
      <c r="H29" s="104">
        <v>2022</v>
      </c>
      <c r="I29" s="104">
        <v>9</v>
      </c>
      <c r="J29" s="124">
        <f>VLOOKUP(H29&amp;"-"&amp;I29,'2019 PSUI Customer Total'!AD:AM,9,0)</f>
        <v>44816</v>
      </c>
      <c r="K29" s="125" t="str">
        <f>VLOOKUP(H29&amp;"-"&amp;I29,'2019 PSUI Customer Total'!AD:AM,10,0)</f>
        <v>11:00</v>
      </c>
      <c r="L29" s="126">
        <f>VLOOKUP(H29&amp;"-"&amp;I29,'2019 PSUI Customer Load'!AD:AM,9,0)</f>
        <v>44816</v>
      </c>
      <c r="M29" s="124" t="str">
        <f>VLOOKUP(H29&amp;"-"&amp;I29,'2019 PSUI Customer Load'!AD:AM,10,0)</f>
        <v>11:00</v>
      </c>
    </row>
    <row r="30" spans="2:13" ht="14.4">
      <c r="B30" s="104">
        <v>2022</v>
      </c>
      <c r="C30" s="104">
        <v>10</v>
      </c>
      <c r="D30" s="121">
        <f>SUMIFS('2019 PSUI Customer Total'!AJ:AJ,'2019 PSUI Customer Total'!AE:AE,C30,'2019 PSUI Customer Load'!AB:AB,'2019 PSUI Summary'!B30)</f>
        <v>1766.5410000000002</v>
      </c>
      <c r="E30" s="121">
        <f>SUMIFS('2019 PSUI Customer Load'!AJ:AJ,'2019 PSUI Customer Load'!AE:AE,C30,'2019 PSUI Customer Load'!AB:AB,B30)</f>
        <v>1698.62</v>
      </c>
      <c r="F30" s="121">
        <f t="shared" si="0"/>
        <v>67.921000000000276</v>
      </c>
      <c r="H30" s="104">
        <v>2022</v>
      </c>
      <c r="I30" s="104">
        <v>10</v>
      </c>
      <c r="J30" s="124">
        <f>VLOOKUP(H30&amp;"-"&amp;I30,'2019 PSUI Customer Total'!AD:AM,9,0)</f>
        <v>44839</v>
      </c>
      <c r="K30" s="125" t="str">
        <f>VLOOKUP(H30&amp;"-"&amp;I30,'2019 PSUI Customer Total'!AD:AM,10,0)</f>
        <v>13:00</v>
      </c>
      <c r="L30" s="126">
        <f>VLOOKUP(H30&amp;"-"&amp;I30,'2019 PSUI Customer Load'!AD:AM,9,0)</f>
        <v>44858</v>
      </c>
      <c r="M30" s="124" t="str">
        <f>VLOOKUP(H30&amp;"-"&amp;I30,'2019 PSUI Customer Load'!AD:AM,10,0)</f>
        <v>15:00</v>
      </c>
    </row>
    <row r="31" spans="2:13" ht="14.4">
      <c r="B31" s="104">
        <v>2022</v>
      </c>
      <c r="C31" s="104">
        <v>11</v>
      </c>
      <c r="D31" s="121">
        <f>SUMIFS('2019 PSUI Customer Total'!AJ:AJ,'2019 PSUI Customer Total'!AE:AE,C31,'2019 PSUI Customer Load'!AB:AB,'2019 PSUI Summary'!B31)</f>
        <v>1696.38</v>
      </c>
      <c r="E31" s="121">
        <f>SUMIFS('2019 PSUI Customer Load'!AJ:AJ,'2019 PSUI Customer Load'!AE:AE,C31,'2019 PSUI Customer Load'!AB:AB,B31)</f>
        <v>1696.38</v>
      </c>
      <c r="F31" s="121">
        <f t="shared" si="0"/>
        <v>0</v>
      </c>
      <c r="H31" s="104">
        <v>2022</v>
      </c>
      <c r="I31" s="104">
        <v>11</v>
      </c>
      <c r="J31" s="124">
        <f>VLOOKUP(H31&amp;"-"&amp;I31,'2019 PSUI Customer Total'!AD:AM,9,0)</f>
        <v>44870</v>
      </c>
      <c r="K31" s="125" t="str">
        <f>VLOOKUP(H31&amp;"-"&amp;I31,'2019 PSUI Customer Total'!AD:AM,10,0)</f>
        <v>16:00</v>
      </c>
      <c r="L31" s="126">
        <f>VLOOKUP(H31&amp;"-"&amp;I31,'2019 PSUI Customer Load'!AD:AM,9,0)</f>
        <v>44870</v>
      </c>
      <c r="M31" s="124" t="str">
        <f>VLOOKUP(H31&amp;"-"&amp;I31,'2019 PSUI Customer Load'!AD:AM,10,0)</f>
        <v>16:00</v>
      </c>
    </row>
    <row r="32" spans="2:13" ht="14.4">
      <c r="B32" s="104">
        <v>2022</v>
      </c>
      <c r="C32" s="104">
        <v>12</v>
      </c>
      <c r="D32" s="121">
        <f>SUMIFS('2019 PSUI Customer Total'!AJ:AJ,'2019 PSUI Customer Total'!AE:AE,C32,'2019 PSUI Customer Load'!AB:AB,'2019 PSUI Summary'!B32)</f>
        <v>1608.6290000000001</v>
      </c>
      <c r="E32" s="121">
        <f>SUMIFS('2019 PSUI Customer Load'!AJ:AJ,'2019 PSUI Customer Load'!AE:AE,C32,'2019 PSUI Customer Load'!AB:AB,B32)</f>
        <v>1503.81</v>
      </c>
      <c r="F32" s="121">
        <f t="shared" si="0"/>
        <v>104.81900000000019</v>
      </c>
      <c r="H32" s="104">
        <v>2022</v>
      </c>
      <c r="I32" s="104">
        <v>12</v>
      </c>
      <c r="J32" s="124">
        <f>VLOOKUP(H32&amp;"-"&amp;I32,'2019 PSUI Customer Total'!AD:AM,9,0)</f>
        <v>44919</v>
      </c>
      <c r="K32" s="125" t="str">
        <f>VLOOKUP(H32&amp;"-"&amp;I32,'2019 PSUI Customer Total'!AD:AM,10,0)</f>
        <v>9:00</v>
      </c>
      <c r="L32" s="126">
        <f>VLOOKUP(H32&amp;"-"&amp;I32,'2019 PSUI Customer Load'!AD:AM,9,0)</f>
        <v>44919</v>
      </c>
      <c r="M32" s="124" t="str">
        <f>VLOOKUP(H32&amp;"-"&amp;I32,'2019 PSUI Customer Load'!AD:AM,10,0)</f>
        <v>8:00</v>
      </c>
    </row>
    <row r="33" spans="2:13" ht="14.4">
      <c r="B33" s="104">
        <v>2023</v>
      </c>
      <c r="C33" s="104">
        <v>1</v>
      </c>
      <c r="D33" s="121">
        <f>SUMIFS('2019 PSUI Customer Total'!AJ:AJ,'2019 PSUI Customer Total'!AE:AE,C33,'2019 PSUI Customer Load'!AB:AB,'2019 PSUI Summary'!B33)</f>
        <v>1566.886</v>
      </c>
      <c r="E33" s="121">
        <f>SUMIFS('2019 PSUI Customer Load'!AJ:AJ,'2019 PSUI Customer Load'!AE:AE,C33,'2019 PSUI Customer Load'!AB:AB,B33)</f>
        <v>1402.55</v>
      </c>
      <c r="F33" s="121">
        <f t="shared" ref="F33:F44" si="1">D33-E33</f>
        <v>164.33600000000001</v>
      </c>
      <c r="H33" s="104">
        <v>2023</v>
      </c>
      <c r="I33" s="104">
        <v>1</v>
      </c>
      <c r="J33" s="124">
        <f>VLOOKUP(H33&amp;"-"&amp;I33,'2019 PSUI Customer Total'!AD:AM,9,0)</f>
        <v>44956</v>
      </c>
      <c r="K33" s="125" t="str">
        <f>VLOOKUP(H33&amp;"-"&amp;I33,'2019 PSUI Customer Total'!AD:AM,10,0)</f>
        <v>11:00</v>
      </c>
      <c r="L33" s="126">
        <f>VLOOKUP(H33&amp;"-"&amp;I33,'2019 PSUI Customer Load'!AD:AM,9,0)</f>
        <v>44956</v>
      </c>
      <c r="M33" s="124" t="str">
        <f>VLOOKUP(H33&amp;"-"&amp;I33,'2019 PSUI Customer Load'!AD:AM,10,0)</f>
        <v>10:00</v>
      </c>
    </row>
    <row r="34" spans="2:13" ht="14.4">
      <c r="B34" s="104">
        <v>2023</v>
      </c>
      <c r="C34" s="104">
        <v>2</v>
      </c>
      <c r="D34" s="121">
        <f>SUMIFS('2019 PSUI Customer Total'!AJ:AJ,'2019 PSUI Customer Total'!AE:AE,C34,'2019 PSUI Customer Load'!AB:AB,'2019 PSUI Summary'!B34)</f>
        <v>1603.4190000000001</v>
      </c>
      <c r="E34" s="121">
        <f>SUMIFS('2019 PSUI Customer Load'!AJ:AJ,'2019 PSUI Customer Load'!AE:AE,C34,'2019 PSUI Customer Load'!AB:AB,B34)</f>
        <v>1567.09</v>
      </c>
      <c r="F34" s="121">
        <f t="shared" si="1"/>
        <v>36.329000000000178</v>
      </c>
      <c r="H34" s="104">
        <v>2023</v>
      </c>
      <c r="I34" s="104">
        <v>2</v>
      </c>
      <c r="J34" s="124">
        <f>VLOOKUP(H34&amp;"-"&amp;I34,'2019 PSUI Customer Total'!AD:AM,9,0)</f>
        <v>44958</v>
      </c>
      <c r="K34" s="125" t="str">
        <f>VLOOKUP(H34&amp;"-"&amp;I34,'2019 PSUI Customer Total'!AD:AM,10,0)</f>
        <v>8:00</v>
      </c>
      <c r="L34" s="126">
        <f>VLOOKUP(H34&amp;"-"&amp;I34,'2019 PSUI Customer Load'!AD:AM,9,0)</f>
        <v>44960</v>
      </c>
      <c r="M34" s="124" t="str">
        <f>VLOOKUP(H34&amp;"-"&amp;I34,'2019 PSUI Customer Load'!AD:AM,10,0)</f>
        <v>11:00</v>
      </c>
    </row>
    <row r="35" spans="2:13" ht="14.4">
      <c r="B35" s="104">
        <v>2023</v>
      </c>
      <c r="C35" s="104">
        <v>3</v>
      </c>
      <c r="D35" s="121">
        <f>SUMIFS('2019 PSUI Customer Total'!AJ:AJ,'2019 PSUI Customer Total'!AE:AE,C35,'2019 PSUI Customer Load'!AB:AB,'2019 PSUI Summary'!B35)</f>
        <v>1509.1</v>
      </c>
      <c r="E35" s="121">
        <f>SUMIFS('2019 PSUI Customer Load'!AJ:AJ,'2019 PSUI Customer Load'!AE:AE,C35,'2019 PSUI Customer Load'!AB:AB,B35)</f>
        <v>1509.1</v>
      </c>
      <c r="F35" s="121">
        <f t="shared" si="1"/>
        <v>0</v>
      </c>
      <c r="H35" s="104">
        <v>2023</v>
      </c>
      <c r="I35" s="104">
        <v>3</v>
      </c>
      <c r="J35" s="124">
        <f>VLOOKUP(H35&amp;"-"&amp;I35,'2019 PSUI Customer Total'!AD:AM,9,0)</f>
        <v>44999</v>
      </c>
      <c r="K35" s="125" t="str">
        <f>VLOOKUP(H35&amp;"-"&amp;I35,'2019 PSUI Customer Total'!AD:AM,10,0)</f>
        <v>10:00</v>
      </c>
      <c r="L35" s="126">
        <f>VLOOKUP(H35&amp;"-"&amp;I35,'2019 PSUI Customer Load'!AD:AM,9,0)</f>
        <v>44999</v>
      </c>
      <c r="M35" s="124" t="str">
        <f>VLOOKUP(H35&amp;"-"&amp;I35,'2019 PSUI Customer Load'!AD:AM,10,0)</f>
        <v>10:00</v>
      </c>
    </row>
    <row r="36" spans="2:13" ht="14.4">
      <c r="B36" s="104">
        <v>2023</v>
      </c>
      <c r="C36" s="104">
        <v>4</v>
      </c>
      <c r="D36" s="121">
        <f>SUMIFS('2019 PSUI Customer Total'!AJ:AJ,'2019 PSUI Customer Total'!AE:AE,C36,'2019 PSUI Customer Load'!AB:AB,'2019 PSUI Summary'!B36)</f>
        <v>1409.18</v>
      </c>
      <c r="E36" s="121">
        <f>SUMIFS('2019 PSUI Customer Load'!AJ:AJ,'2019 PSUI Customer Load'!AE:AE,C36,'2019 PSUI Customer Load'!AB:AB,B36)</f>
        <v>1360.24</v>
      </c>
      <c r="F36" s="121">
        <f t="shared" si="1"/>
        <v>48.940000000000055</v>
      </c>
      <c r="H36" s="104">
        <v>2023</v>
      </c>
      <c r="I36" s="104">
        <v>4</v>
      </c>
      <c r="J36" s="124">
        <f>VLOOKUP(H36&amp;"-"&amp;I36,'2019 PSUI Customer Total'!AD:AM,9,0)</f>
        <v>45021</v>
      </c>
      <c r="K36" s="125" t="str">
        <f>VLOOKUP(H36&amp;"-"&amp;I36,'2019 PSUI Customer Total'!AD:AM,10,0)</f>
        <v>11:00</v>
      </c>
      <c r="L36" s="126">
        <f>VLOOKUP(H36&amp;"-"&amp;I36,'2019 PSUI Customer Load'!AD:AM,9,0)</f>
        <v>45030</v>
      </c>
      <c r="M36" s="124" t="str">
        <f>VLOOKUP(H36&amp;"-"&amp;I36,'2019 PSUI Customer Load'!AD:AM,10,0)</f>
        <v>11:00</v>
      </c>
    </row>
    <row r="37" spans="2:13" ht="14.4">
      <c r="B37" s="104">
        <v>2023</v>
      </c>
      <c r="C37" s="104">
        <v>5</v>
      </c>
      <c r="D37" s="121">
        <f>SUMIFS('2019 PSUI Customer Total'!AJ:AJ,'2019 PSUI Customer Total'!AE:AE,C37,'2019 PSUI Customer Load'!AB:AB,'2019 PSUI Summary'!B37)</f>
        <v>2077.471</v>
      </c>
      <c r="E37" s="121">
        <f>SUMIFS('2019 PSUI Customer Load'!AJ:AJ,'2019 PSUI Customer Load'!AE:AE,C37,'2019 PSUI Customer Load'!AB:AB,B37)</f>
        <v>2017.19</v>
      </c>
      <c r="F37" s="121">
        <f t="shared" si="1"/>
        <v>60.280999999999949</v>
      </c>
      <c r="H37" s="104">
        <v>2023</v>
      </c>
      <c r="I37" s="104">
        <v>5</v>
      </c>
      <c r="J37" s="124">
        <f>VLOOKUP(H37&amp;"-"&amp;I37,'2019 PSUI Customer Total'!AD:AM,9,0)</f>
        <v>45076</v>
      </c>
      <c r="K37" s="125" t="str">
        <f>VLOOKUP(H37&amp;"-"&amp;I37,'2019 PSUI Customer Total'!AD:AM,10,0)</f>
        <v>15:00</v>
      </c>
      <c r="L37" s="126">
        <f>VLOOKUP(H37&amp;"-"&amp;I37,'2019 PSUI Customer Load'!AD:AM,9,0)</f>
        <v>45077</v>
      </c>
      <c r="M37" s="124" t="str">
        <f>VLOOKUP(H37&amp;"-"&amp;I37,'2019 PSUI Customer Load'!AD:AM,10,0)</f>
        <v>15:00</v>
      </c>
    </row>
    <row r="38" spans="2:13" ht="14.4">
      <c r="B38" s="104">
        <v>2023</v>
      </c>
      <c r="C38" s="104">
        <v>6</v>
      </c>
      <c r="D38" s="121">
        <f>SUMIFS('2019 PSUI Customer Total'!AJ:AJ,'2019 PSUI Customer Total'!AE:AE,C38,'2019 PSUI Customer Load'!AB:AB,'2019 PSUI Summary'!B38)</f>
        <v>2343.0650000000001</v>
      </c>
      <c r="E38" s="121">
        <f>SUMIFS('2019 PSUI Customer Load'!AJ:AJ,'2019 PSUI Customer Load'!AE:AE,C38,'2019 PSUI Customer Load'!AB:AB,B38)</f>
        <v>2065.14</v>
      </c>
      <c r="F38" s="121">
        <f t="shared" si="1"/>
        <v>277.92500000000018</v>
      </c>
      <c r="H38" s="104">
        <v>2023</v>
      </c>
      <c r="I38" s="104">
        <v>6</v>
      </c>
      <c r="J38" s="124">
        <f>VLOOKUP(H38&amp;"-"&amp;I38,'2019 PSUI Customer Total'!AD:AM,9,0)</f>
        <v>45107</v>
      </c>
      <c r="K38" s="125" t="str">
        <f>VLOOKUP(H38&amp;"-"&amp;I38,'2019 PSUI Customer Total'!AD:AM,10,0)</f>
        <v>15:00</v>
      </c>
      <c r="L38" s="126">
        <f>VLOOKUP(H38&amp;"-"&amp;I38,'2019 PSUI Customer Load'!AD:AM,9,0)</f>
        <v>45078</v>
      </c>
      <c r="M38" s="124" t="str">
        <f>VLOOKUP(H38&amp;"-"&amp;I38,'2019 PSUI Customer Load'!AD:AM,10,0)</f>
        <v>11:00</v>
      </c>
    </row>
    <row r="39" spans="2:13" ht="14.4">
      <c r="B39" s="104">
        <v>2023</v>
      </c>
      <c r="C39" s="104">
        <v>7</v>
      </c>
      <c r="D39" s="121">
        <f>SUMIFS('2019 PSUI Customer Total'!AJ:AJ,'2019 PSUI Customer Total'!AE:AE,C39,'2019 PSUI Customer Load'!AB:AB,'2019 PSUI Summary'!B39)</f>
        <v>2561.5100000000002</v>
      </c>
      <c r="E39" s="121">
        <f>SUMIFS('2019 PSUI Customer Load'!AJ:AJ,'2019 PSUI Customer Load'!AE:AE,C39,'2019 PSUI Customer Load'!AB:AB,B39)</f>
        <v>2561.5100000000002</v>
      </c>
      <c r="F39" s="121">
        <f t="shared" si="1"/>
        <v>0</v>
      </c>
      <c r="H39" s="104">
        <v>2023</v>
      </c>
      <c r="I39" s="104">
        <v>7</v>
      </c>
      <c r="J39" s="124">
        <f>VLOOKUP(H39&amp;"-"&amp;I39,'2019 PSUI Customer Total'!AD:AM,9,0)</f>
        <v>45113</v>
      </c>
      <c r="K39" s="125" t="str">
        <f>VLOOKUP(H39&amp;"-"&amp;I39,'2019 PSUI Customer Total'!AD:AM,10,0)</f>
        <v>11:00</v>
      </c>
      <c r="L39" s="126">
        <f>VLOOKUP(H39&amp;"-"&amp;I39,'2019 PSUI Customer Load'!AD:AM,9,0)</f>
        <v>45113</v>
      </c>
      <c r="M39" s="124" t="str">
        <f>VLOOKUP(H39&amp;"-"&amp;I39,'2019 PSUI Customer Load'!AD:AM,10,0)</f>
        <v>11:00</v>
      </c>
    </row>
    <row r="40" spans="2:13" ht="14.4">
      <c r="B40" s="104">
        <v>2023</v>
      </c>
      <c r="C40" s="104">
        <v>8</v>
      </c>
      <c r="D40" s="121">
        <f>SUMIFS('2019 PSUI Customer Total'!AJ:AJ,'2019 PSUI Customer Total'!AE:AE,C40,'2019 PSUI Customer Load'!AB:AB,'2019 PSUI Summary'!B40)</f>
        <v>2405.056</v>
      </c>
      <c r="E40" s="121">
        <f>SUMIFS('2019 PSUI Customer Load'!AJ:AJ,'2019 PSUI Customer Load'!AE:AE,C40,'2019 PSUI Customer Load'!AB:AB,B40)</f>
        <v>2345.88</v>
      </c>
      <c r="F40" s="121">
        <f t="shared" si="1"/>
        <v>59.175999999999931</v>
      </c>
      <c r="H40" s="104">
        <v>2023</v>
      </c>
      <c r="I40" s="104">
        <v>8</v>
      </c>
      <c r="J40" s="124">
        <f>VLOOKUP(H40&amp;"-"&amp;I40,'2019 PSUI Customer Total'!AD:AM,9,0)</f>
        <v>45162</v>
      </c>
      <c r="K40" s="125" t="str">
        <f>VLOOKUP(H40&amp;"-"&amp;I40,'2019 PSUI Customer Total'!AD:AM,10,0)</f>
        <v>15:00</v>
      </c>
      <c r="L40" s="126">
        <f>VLOOKUP(H40&amp;"-"&amp;I40,'2019 PSUI Customer Load'!AD:AM,9,0)</f>
        <v>45141</v>
      </c>
      <c r="M40" s="124" t="str">
        <f>VLOOKUP(H40&amp;"-"&amp;I40,'2019 PSUI Customer Load'!AD:AM,10,0)</f>
        <v>11:00</v>
      </c>
    </row>
    <row r="41" spans="2:13" ht="14.4">
      <c r="B41" s="104">
        <v>2023</v>
      </c>
      <c r="C41" s="104">
        <v>9</v>
      </c>
      <c r="D41" s="121">
        <f>SUMIFS('2019 PSUI Customer Total'!AJ:AJ,'2019 PSUI Customer Total'!AE:AE,C41,'2019 PSUI Customer Load'!AB:AB,'2019 PSUI Summary'!B41)</f>
        <v>2686.0299999999997</v>
      </c>
      <c r="E41" s="121">
        <f>SUMIFS('2019 PSUI Customer Load'!AJ:AJ,'2019 PSUI Customer Load'!AE:AE,C41,'2019 PSUI Customer Load'!AB:AB,B41)</f>
        <v>1884.89</v>
      </c>
      <c r="F41" s="121">
        <f t="shared" si="1"/>
        <v>801.13999999999965</v>
      </c>
      <c r="H41" s="104">
        <v>2023</v>
      </c>
      <c r="I41" s="104">
        <v>9</v>
      </c>
      <c r="J41" s="124">
        <f>VLOOKUP(H41&amp;"-"&amp;I41,'2019 PSUI Customer Total'!AD:AM,9,0)</f>
        <v>45175</v>
      </c>
      <c r="K41" s="125" t="str">
        <f>VLOOKUP(H41&amp;"-"&amp;I41,'2019 PSUI Customer Total'!AD:AM,10,0)</f>
        <v>12:00</v>
      </c>
      <c r="L41" s="126">
        <f>VLOOKUP(H41&amp;"-"&amp;I41,'2019 PSUI Customer Load'!AD:AM,9,0)</f>
        <v>45189</v>
      </c>
      <c r="M41" s="124" t="str">
        <f>VLOOKUP(H41&amp;"-"&amp;I41,'2019 PSUI Customer Load'!AD:AM,10,0)</f>
        <v>13:00</v>
      </c>
    </row>
    <row r="42" spans="2:13" ht="14.4">
      <c r="B42" s="104">
        <v>2023</v>
      </c>
      <c r="C42" s="104">
        <v>10</v>
      </c>
      <c r="D42" s="121">
        <f>SUMIFS('2019 PSUI Customer Total'!AJ:AJ,'2019 PSUI Customer Total'!AE:AE,C42,'2019 PSUI Customer Load'!AB:AB,'2019 PSUI Summary'!B42)</f>
        <v>2275.5160000000001</v>
      </c>
      <c r="E42" s="121">
        <f>SUMIFS('2019 PSUI Customer Load'!AJ:AJ,'2019 PSUI Customer Load'!AE:AE,C42,'2019 PSUI Customer Load'!AB:AB,B42)</f>
        <v>2190.4699999999998</v>
      </c>
      <c r="F42" s="121">
        <f t="shared" si="1"/>
        <v>85.046000000000276</v>
      </c>
      <c r="H42" s="104">
        <v>2023</v>
      </c>
      <c r="I42" s="104">
        <v>10</v>
      </c>
      <c r="J42" s="124">
        <f>VLOOKUP(H42&amp;"-"&amp;I42,'2019 PSUI Customer Total'!AD:AM,9,0)</f>
        <v>45203</v>
      </c>
      <c r="K42" s="125" t="str">
        <f>VLOOKUP(H42&amp;"-"&amp;I42,'2019 PSUI Customer Total'!AD:AM,10,0)</f>
        <v>12:00</v>
      </c>
      <c r="L42" s="126">
        <f>VLOOKUP(H42&amp;"-"&amp;I42,'2019 PSUI Customer Load'!AD:AM,9,0)</f>
        <v>45203</v>
      </c>
      <c r="M42" s="124" t="str">
        <f>VLOOKUP(H42&amp;"-"&amp;I42,'2019 PSUI Customer Load'!AD:AM,10,0)</f>
        <v>11:00</v>
      </c>
    </row>
    <row r="43" spans="2:13" ht="14.4">
      <c r="B43" s="104">
        <v>2023</v>
      </c>
      <c r="C43" s="104">
        <v>11</v>
      </c>
      <c r="D43" s="121">
        <f>SUMIFS('2019 PSUI Customer Total'!AJ:AJ,'2019 PSUI Customer Total'!AE:AE,C43,'2019 PSUI Customer Load'!AB:AB,'2019 PSUI Summary'!B43)</f>
        <v>1753.4299999999998</v>
      </c>
      <c r="E43" s="121">
        <f>SUMIFS('2019 PSUI Customer Load'!AJ:AJ,'2019 PSUI Customer Load'!AE:AE,C43,'2019 PSUI Customer Load'!AB:AB,B43)</f>
        <v>1497.3</v>
      </c>
      <c r="F43" s="121">
        <f t="shared" si="1"/>
        <v>256.12999999999988</v>
      </c>
      <c r="H43" s="104">
        <v>2023</v>
      </c>
      <c r="I43" s="104">
        <v>11</v>
      </c>
      <c r="J43" s="124">
        <f>VLOOKUP(H43&amp;"-"&amp;I43,'2019 PSUI Customer Total'!AD:AM,9,0)</f>
        <v>45246</v>
      </c>
      <c r="K43" s="125" t="str">
        <f>VLOOKUP(H43&amp;"-"&amp;I43,'2019 PSUI Customer Total'!AD:AM,10,0)</f>
        <v>15:00</v>
      </c>
      <c r="L43" s="126">
        <f>VLOOKUP(H43&amp;"-"&amp;I43,'2019 PSUI Customer Load'!AD:AM,9,0)</f>
        <v>45253</v>
      </c>
      <c r="M43" s="124" t="str">
        <f>VLOOKUP(H43&amp;"-"&amp;I43,'2019 PSUI Customer Load'!AD:AM,10,0)</f>
        <v>11:00</v>
      </c>
    </row>
    <row r="44" spans="2:13" ht="14.4">
      <c r="B44" s="104">
        <v>2023</v>
      </c>
      <c r="C44" s="104">
        <v>12</v>
      </c>
      <c r="D44" s="121">
        <f>SUMIFS('2019 PSUI Customer Total'!AJ:AJ,'2019 PSUI Customer Total'!AE:AE,C44,'2019 PSUI Customer Load'!AB:AB,'2019 PSUI Summary'!B44)</f>
        <v>1601.586</v>
      </c>
      <c r="E44" s="121">
        <f>SUMIFS('2019 PSUI Customer Load'!AJ:AJ,'2019 PSUI Customer Load'!AE:AE,C44,'2019 PSUI Customer Load'!AB:AB,B44)</f>
        <v>1552.78</v>
      </c>
      <c r="F44" s="121">
        <f t="shared" si="1"/>
        <v>48.80600000000004</v>
      </c>
      <c r="H44" s="104">
        <v>2023</v>
      </c>
      <c r="I44" s="104">
        <v>12</v>
      </c>
      <c r="J44" s="124">
        <f>VLOOKUP(H44&amp;"-"&amp;I44,'2019 PSUI Customer Total'!AD:AM,9,0)</f>
        <v>45282</v>
      </c>
      <c r="K44" s="125" t="str">
        <f>VLOOKUP(H44&amp;"-"&amp;I44,'2019 PSUI Customer Total'!AD:AM,10,0)</f>
        <v>14:00</v>
      </c>
      <c r="L44" s="126">
        <f>VLOOKUP(H44&amp;"-"&amp;I44,'2019 PSUI Customer Load'!AD:AM,9,0)</f>
        <v>45274</v>
      </c>
      <c r="M44" s="124" t="str">
        <f>VLOOKUP(H44&amp;"-"&amp;I44,'2019 PSUI Customer Load'!AD:AM,10,0)</f>
        <v>12:00</v>
      </c>
    </row>
    <row r="46" spans="2:13">
      <c r="B46" s="102"/>
      <c r="C46" s="107"/>
      <c r="D46" s="103" t="s">
        <v>1864</v>
      </c>
      <c r="E46" s="103" t="s">
        <v>1668</v>
      </c>
      <c r="F46" s="103" t="s">
        <v>1863</v>
      </c>
    </row>
    <row r="47" spans="2:13">
      <c r="B47" s="104" t="s">
        <v>1860</v>
      </c>
      <c r="C47" s="107"/>
      <c r="D47" s="105">
        <f>SUM(F6:F8)</f>
        <v>3.0709999999999127</v>
      </c>
      <c r="E47" s="106">
        <v>1</v>
      </c>
      <c r="F47" s="105">
        <f>D47*E47</f>
        <v>3.0709999999999127</v>
      </c>
    </row>
    <row r="48" spans="2:13">
      <c r="B48" s="104" t="s">
        <v>1861</v>
      </c>
      <c r="C48" s="107"/>
      <c r="D48" s="105">
        <f>SUM(F9:F20)</f>
        <v>319.24300000000108</v>
      </c>
      <c r="E48" s="106">
        <f>E47</f>
        <v>1</v>
      </c>
      <c r="F48" s="105">
        <f t="shared" ref="F48:F49" si="2">D48*E48</f>
        <v>319.24300000000108</v>
      </c>
    </row>
    <row r="49" spans="2:10">
      <c r="B49" s="104" t="s">
        <v>1862</v>
      </c>
      <c r="C49" s="107"/>
      <c r="D49" s="105">
        <f>SUM(F21:F32)</f>
        <v>1222.3150000000007</v>
      </c>
      <c r="E49" s="106">
        <f>E48</f>
        <v>1</v>
      </c>
      <c r="F49" s="105">
        <f t="shared" si="2"/>
        <v>1222.3150000000007</v>
      </c>
    </row>
    <row r="50" spans="2:10">
      <c r="B50" s="104" t="s">
        <v>1862</v>
      </c>
      <c r="C50" s="107"/>
      <c r="D50" s="105">
        <f>SUM(F33:F44)</f>
        <v>1838.1090000000002</v>
      </c>
      <c r="E50" s="106">
        <f>E49</f>
        <v>1</v>
      </c>
      <c r="F50" s="105">
        <f t="shared" ref="F50" si="3">D50*E50</f>
        <v>1838.1090000000002</v>
      </c>
      <c r="G50" s="88"/>
      <c r="H50" s="88"/>
      <c r="I50" s="88"/>
      <c r="J50" s="88"/>
    </row>
    <row r="51" spans="2:10">
      <c r="D51" s="88"/>
      <c r="E51" s="88"/>
      <c r="F51" s="88"/>
      <c r="G51" s="88"/>
      <c r="H51" s="88"/>
      <c r="I51" s="88"/>
      <c r="J51" s="88"/>
    </row>
    <row r="52" spans="2:10">
      <c r="D52" s="88"/>
      <c r="E52" s="88"/>
      <c r="F52" s="88"/>
      <c r="G52" s="88"/>
      <c r="H52" s="88"/>
      <c r="I52" s="88"/>
      <c r="J52" s="88"/>
    </row>
    <row r="53" spans="2:10">
      <c r="D53" s="88"/>
      <c r="E53" s="88"/>
      <c r="F53" s="88"/>
      <c r="G53" s="88"/>
      <c r="H53" s="88"/>
      <c r="I53" s="88"/>
      <c r="J53" s="88"/>
    </row>
    <row r="54" spans="2:10">
      <c r="D54" s="88"/>
      <c r="E54" s="88"/>
      <c r="F54" s="88"/>
      <c r="G54" s="88"/>
      <c r="H54" s="88"/>
      <c r="I54" s="88"/>
      <c r="J54" s="88"/>
    </row>
    <row r="55" spans="2:10">
      <c r="D55" s="88"/>
      <c r="E55" s="88"/>
      <c r="F55" s="88"/>
      <c r="G55" s="88"/>
      <c r="H55" s="88"/>
      <c r="I55" s="88"/>
      <c r="J55" s="88"/>
    </row>
    <row r="56" spans="2:10">
      <c r="D56" s="88"/>
      <c r="E56" s="88"/>
      <c r="F56" s="88"/>
      <c r="G56" s="88"/>
      <c r="H56" s="88"/>
      <c r="I56" s="88"/>
      <c r="J56" s="8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1649-AC4D-41FF-AA12-69FAB71EF4BD}">
  <sheetPr>
    <tabColor theme="9" tint="0.79998168889431442"/>
  </sheetPr>
  <dimension ref="B1:AM1159"/>
  <sheetViews>
    <sheetView workbookViewId="0">
      <pane xSplit="2" ySplit="2" topLeftCell="C3" activePane="bottomRight" state="frozen"/>
      <selection activeCell="F21" sqref="F21:F32"/>
      <selection pane="topRight" activeCell="F21" sqref="F21:F32"/>
      <selection pane="bottomLeft" activeCell="F21" sqref="F21:F32"/>
      <selection pane="bottomRight" activeCell="C3" sqref="C3"/>
    </sheetView>
  </sheetViews>
  <sheetFormatPr defaultColWidth="8.88671875" defaultRowHeight="13.2"/>
  <cols>
    <col min="1" max="1" width="2.5546875" style="67" customWidth="1"/>
    <col min="2" max="2" width="16.33203125" style="67" bestFit="1" customWidth="1"/>
    <col min="3" max="26" width="8.6640625" style="69" bestFit="1" customWidth="1"/>
    <col min="27" max="27" width="10" style="69" bestFit="1" customWidth="1"/>
    <col min="28" max="29" width="10" style="70" bestFit="1" customWidth="1"/>
    <col min="30" max="31" width="10" style="70" customWidth="1"/>
    <col min="32" max="32" width="15.88671875" style="69" bestFit="1" customWidth="1"/>
    <col min="33" max="33" width="15.88671875" style="69" customWidth="1"/>
    <col min="34" max="34" width="9" style="69" bestFit="1" customWidth="1"/>
    <col min="35" max="35" width="10" style="69" bestFit="1" customWidth="1"/>
    <col min="36" max="36" width="17.5546875" style="69" bestFit="1" customWidth="1"/>
    <col min="37" max="37" width="17.6640625" style="69" bestFit="1" customWidth="1"/>
    <col min="38" max="39" width="18.109375" style="68" bestFit="1" customWidth="1"/>
    <col min="40" max="16384" width="8.88671875" style="67"/>
  </cols>
  <sheetData>
    <row r="1" spans="2:39" ht="13.8" thickBot="1"/>
    <row r="2" spans="2:39" ht="13.8" thickBot="1">
      <c r="B2" s="85" t="s">
        <v>1853</v>
      </c>
      <c r="C2" s="84" t="s">
        <v>1852</v>
      </c>
      <c r="D2" s="84" t="s">
        <v>1851</v>
      </c>
      <c r="E2" s="84" t="s">
        <v>1850</v>
      </c>
      <c r="F2" s="84" t="s">
        <v>1849</v>
      </c>
      <c r="G2" s="84" t="s">
        <v>1848</v>
      </c>
      <c r="H2" s="84" t="s">
        <v>1847</v>
      </c>
      <c r="I2" s="84" t="s">
        <v>1846</v>
      </c>
      <c r="J2" s="84" t="s">
        <v>1845</v>
      </c>
      <c r="K2" s="84" t="s">
        <v>1844</v>
      </c>
      <c r="L2" s="84" t="s">
        <v>1843</v>
      </c>
      <c r="M2" s="84" t="s">
        <v>1842</v>
      </c>
      <c r="N2" s="84" t="s">
        <v>1841</v>
      </c>
      <c r="O2" s="84" t="s">
        <v>1840</v>
      </c>
      <c r="P2" s="84" t="s">
        <v>1839</v>
      </c>
      <c r="Q2" s="84" t="s">
        <v>1838</v>
      </c>
      <c r="R2" s="84" t="s">
        <v>1837</v>
      </c>
      <c r="S2" s="84" t="s">
        <v>1836</v>
      </c>
      <c r="T2" s="84" t="s">
        <v>1835</v>
      </c>
      <c r="U2" s="84" t="s">
        <v>1834</v>
      </c>
      <c r="V2" s="84" t="s">
        <v>1833</v>
      </c>
      <c r="W2" s="84" t="s">
        <v>1832</v>
      </c>
      <c r="X2" s="84" t="s">
        <v>1831</v>
      </c>
      <c r="Y2" s="84" t="s">
        <v>1830</v>
      </c>
      <c r="Z2" s="84" t="s">
        <v>1829</v>
      </c>
      <c r="AA2" s="84" t="s">
        <v>1828</v>
      </c>
      <c r="AB2" s="83" t="s">
        <v>1634</v>
      </c>
      <c r="AC2" s="83" t="s">
        <v>1694</v>
      </c>
      <c r="AD2" s="83" t="s">
        <v>1827</v>
      </c>
      <c r="AE2" s="83" t="s">
        <v>1826</v>
      </c>
      <c r="AF2" s="82" t="s">
        <v>1825</v>
      </c>
      <c r="AG2" s="82" t="s">
        <v>1824</v>
      </c>
      <c r="AH2" s="82" t="s">
        <v>1823</v>
      </c>
      <c r="AI2" s="81" t="s">
        <v>1822</v>
      </c>
      <c r="AJ2" s="81" t="s">
        <v>1821</v>
      </c>
      <c r="AK2" s="81" t="s">
        <v>1820</v>
      </c>
      <c r="AL2" s="80" t="s">
        <v>1819</v>
      </c>
      <c r="AM2" s="80" t="s">
        <v>1819</v>
      </c>
    </row>
    <row r="3" spans="2:39" ht="13.8" thickBot="1">
      <c r="B3" s="79">
        <v>44135</v>
      </c>
      <c r="C3" s="78">
        <v>1208.24</v>
      </c>
      <c r="D3" s="78">
        <v>1197.7</v>
      </c>
      <c r="E3" s="78">
        <v>1208.3399999999999</v>
      </c>
      <c r="F3" s="78">
        <v>1200.78</v>
      </c>
      <c r="G3" s="78">
        <v>1226.6500000000001</v>
      </c>
      <c r="H3" s="78">
        <v>1260.04</v>
      </c>
      <c r="I3" s="78">
        <v>1324.12</v>
      </c>
      <c r="J3" s="78">
        <v>1331.37</v>
      </c>
      <c r="K3" s="78">
        <v>1318.8</v>
      </c>
      <c r="L3" s="78">
        <v>1309.25</v>
      </c>
      <c r="M3" s="78">
        <v>1299.4100000000001</v>
      </c>
      <c r="N3" s="78">
        <v>1269.45</v>
      </c>
      <c r="O3" s="78">
        <v>1268.82</v>
      </c>
      <c r="P3" s="78">
        <v>1256.57</v>
      </c>
      <c r="Q3" s="78">
        <v>1116.08</v>
      </c>
      <c r="R3" s="78">
        <v>1102.1199999999999</v>
      </c>
      <c r="S3" s="78">
        <v>1074.43</v>
      </c>
      <c r="T3" s="78">
        <v>1101.98</v>
      </c>
      <c r="U3" s="78">
        <v>1104.01</v>
      </c>
      <c r="V3" s="78">
        <v>1126.58</v>
      </c>
      <c r="W3" s="78">
        <v>1188.1500000000001</v>
      </c>
      <c r="X3" s="78">
        <v>1166.55</v>
      </c>
      <c r="Y3" s="78">
        <v>1108.5899999999999</v>
      </c>
      <c r="Z3" s="78">
        <v>1034.25</v>
      </c>
      <c r="AA3" s="78">
        <f t="shared" ref="AA3:AA66" si="0">MAX(C3:Z3)</f>
        <v>1331.37</v>
      </c>
      <c r="AB3" s="77">
        <f t="shared" ref="AB3:AB66" si="1">YEAR(B3)</f>
        <v>2020</v>
      </c>
      <c r="AC3" s="76">
        <f t="shared" ref="AC3:AC66" si="2">MONTH(B3)</f>
        <v>10</v>
      </c>
      <c r="AD3" s="76" t="str">
        <f t="shared" ref="AD3:AD66" si="3">IF(AE3="","",AB3&amp;"-"&amp;AE3)</f>
        <v>2020-10</v>
      </c>
      <c r="AE3" s="76">
        <f t="shared" ref="AE3:AE66" si="4">IF(DAY(B3+1)=1,AC3,"")</f>
        <v>10</v>
      </c>
      <c r="AF3" s="74">
        <f t="shared" ref="AF3:AF66" si="5">MAX(C3:Z3)</f>
        <v>1331.37</v>
      </c>
      <c r="AG3" s="75" t="str">
        <f t="shared" ref="AG3:AG66" si="6">INDEX($C$2:$Z$2,MATCH(AF3,C3:Z3,0))</f>
        <v>8:00</v>
      </c>
      <c r="AH3" s="74">
        <f t="shared" ref="AH3:AH66" si="7">SUM(C3:AA3)</f>
        <v>30133.649999999991</v>
      </c>
      <c r="AI3" s="73">
        <f t="shared" ref="AI3:AI66" si="8">IF(AE3&lt;&gt;"",SUMIFS(AF:AF,AC:AC,AC3,AB:AB,AB3),"")</f>
        <v>1331.37</v>
      </c>
      <c r="AJ3" s="73">
        <f t="shared" ref="AJ3:AJ66" si="9">IF(AI3="","",_xlfn.MAXIFS(AF:AF,AC:AC,AC3,AB:AB,AB3))</f>
        <v>1331.37</v>
      </c>
      <c r="AK3" s="73">
        <f t="shared" ref="AK3:AK66" si="10">IF(AI3="","",_xlfn.MAXIFS(AH:AH,AC:AC,AC3,AB:AB,AB3))</f>
        <v>30133.649999999991</v>
      </c>
      <c r="AL3" s="72">
        <f t="shared" ref="AL3:AL66" si="11">IF(AI3&lt;&gt;"",INDEX(B:B,MATCH(AJ3,AF:AF,0)),"")</f>
        <v>44135</v>
      </c>
      <c r="AM3" s="71" t="str">
        <f t="shared" ref="AM3:AM66" si="12">IF(AI3&lt;&gt;"",INDEX(AG:AG,MATCH(AJ3,AF:AF,0)),"")</f>
        <v>8:00</v>
      </c>
    </row>
    <row r="4" spans="2:39" ht="13.8" thickBot="1">
      <c r="B4" s="79">
        <v>44136</v>
      </c>
      <c r="C4" s="78">
        <v>1013.74</v>
      </c>
      <c r="D4" s="78">
        <v>1022.24</v>
      </c>
      <c r="E4" s="78">
        <v>1006.78</v>
      </c>
      <c r="F4" s="78">
        <v>1018.29</v>
      </c>
      <c r="G4" s="78">
        <v>1002.79</v>
      </c>
      <c r="H4" s="78">
        <v>1032.01</v>
      </c>
      <c r="I4" s="78">
        <v>1051.58</v>
      </c>
      <c r="J4" s="78">
        <v>1127.18</v>
      </c>
      <c r="K4" s="78">
        <v>1143.3499999999999</v>
      </c>
      <c r="L4" s="78">
        <v>1142.19</v>
      </c>
      <c r="M4" s="78">
        <v>1164.7</v>
      </c>
      <c r="N4" s="78">
        <v>1166.44</v>
      </c>
      <c r="O4" s="78">
        <v>1139.32</v>
      </c>
      <c r="P4" s="78">
        <v>1143.5899999999999</v>
      </c>
      <c r="Q4" s="78">
        <v>1188.67</v>
      </c>
      <c r="R4" s="78">
        <v>1231.72</v>
      </c>
      <c r="S4" s="78">
        <v>1254.02</v>
      </c>
      <c r="T4" s="78">
        <v>1239.8</v>
      </c>
      <c r="U4" s="78">
        <v>1268.54</v>
      </c>
      <c r="V4" s="78">
        <v>1250.24</v>
      </c>
      <c r="W4" s="78">
        <v>1232.7</v>
      </c>
      <c r="X4" s="78">
        <v>1205.82</v>
      </c>
      <c r="Y4" s="78">
        <v>1200.5</v>
      </c>
      <c r="Z4" s="78">
        <v>1227</v>
      </c>
      <c r="AA4" s="78">
        <f t="shared" si="0"/>
        <v>1268.54</v>
      </c>
      <c r="AB4" s="77">
        <f t="shared" si="1"/>
        <v>2020</v>
      </c>
      <c r="AC4" s="76">
        <f t="shared" si="2"/>
        <v>11</v>
      </c>
      <c r="AD4" s="76" t="str">
        <f t="shared" si="3"/>
        <v/>
      </c>
      <c r="AE4" s="76" t="str">
        <f t="shared" si="4"/>
        <v/>
      </c>
      <c r="AF4" s="74">
        <f t="shared" si="5"/>
        <v>1268.54</v>
      </c>
      <c r="AG4" s="75" t="str">
        <f t="shared" si="6"/>
        <v>19:00</v>
      </c>
      <c r="AH4" s="74">
        <f t="shared" si="7"/>
        <v>28741.750000000007</v>
      </c>
      <c r="AI4" s="73" t="str">
        <f t="shared" si="8"/>
        <v/>
      </c>
      <c r="AJ4" s="73" t="str">
        <f t="shared" si="9"/>
        <v/>
      </c>
      <c r="AK4" s="73" t="str">
        <f t="shared" si="10"/>
        <v/>
      </c>
      <c r="AL4" s="72" t="str">
        <f t="shared" si="11"/>
        <v/>
      </c>
      <c r="AM4" s="71" t="str">
        <f t="shared" si="12"/>
        <v/>
      </c>
    </row>
    <row r="5" spans="2:39" ht="13.8" thickBot="1">
      <c r="B5" s="79">
        <v>44137</v>
      </c>
      <c r="C5" s="78">
        <v>1202.67</v>
      </c>
      <c r="D5" s="78">
        <v>1191.44</v>
      </c>
      <c r="E5" s="78">
        <v>1205.6500000000001</v>
      </c>
      <c r="F5" s="78">
        <v>1203.82</v>
      </c>
      <c r="G5" s="78">
        <v>1248.17</v>
      </c>
      <c r="H5" s="78">
        <v>1272.32</v>
      </c>
      <c r="I5" s="78">
        <v>1336.51</v>
      </c>
      <c r="J5" s="78">
        <v>1408.16</v>
      </c>
      <c r="K5" s="78">
        <v>1427.62</v>
      </c>
      <c r="L5" s="78">
        <v>1448.09</v>
      </c>
      <c r="M5" s="78">
        <v>1496.95</v>
      </c>
      <c r="N5" s="78">
        <v>1536.4</v>
      </c>
      <c r="O5" s="78">
        <v>1480.85</v>
      </c>
      <c r="P5" s="78">
        <v>1485.47</v>
      </c>
      <c r="Q5" s="78">
        <v>1461.74</v>
      </c>
      <c r="R5" s="78">
        <v>1379.63</v>
      </c>
      <c r="S5" s="78">
        <v>1363.46</v>
      </c>
      <c r="T5" s="78">
        <v>1318.66</v>
      </c>
      <c r="U5" s="78">
        <v>1291.22</v>
      </c>
      <c r="V5" s="78">
        <v>1235.57</v>
      </c>
      <c r="W5" s="78">
        <v>1194.6600000000001</v>
      </c>
      <c r="X5" s="78">
        <v>1171.1400000000001</v>
      </c>
      <c r="Y5" s="78">
        <v>1152.48</v>
      </c>
      <c r="Z5" s="78">
        <v>1165.33</v>
      </c>
      <c r="AA5" s="78">
        <f t="shared" si="0"/>
        <v>1536.4</v>
      </c>
      <c r="AB5" s="77">
        <f t="shared" si="1"/>
        <v>2020</v>
      </c>
      <c r="AC5" s="76">
        <f t="shared" si="2"/>
        <v>11</v>
      </c>
      <c r="AD5" s="76" t="str">
        <f t="shared" si="3"/>
        <v/>
      </c>
      <c r="AE5" s="76" t="str">
        <f t="shared" si="4"/>
        <v/>
      </c>
      <c r="AF5" s="74">
        <f t="shared" si="5"/>
        <v>1536.4</v>
      </c>
      <c r="AG5" s="75" t="str">
        <f t="shared" si="6"/>
        <v>12:00</v>
      </c>
      <c r="AH5" s="74">
        <f t="shared" si="7"/>
        <v>33214.410000000003</v>
      </c>
      <c r="AI5" s="73" t="str">
        <f t="shared" si="8"/>
        <v/>
      </c>
      <c r="AJ5" s="73" t="str">
        <f t="shared" si="9"/>
        <v/>
      </c>
      <c r="AK5" s="73" t="str">
        <f t="shared" si="10"/>
        <v/>
      </c>
      <c r="AL5" s="72" t="str">
        <f t="shared" si="11"/>
        <v/>
      </c>
      <c r="AM5" s="71" t="str">
        <f t="shared" si="12"/>
        <v/>
      </c>
    </row>
    <row r="6" spans="2:39" ht="13.8" thickBot="1">
      <c r="B6" s="79">
        <v>44138</v>
      </c>
      <c r="C6" s="78">
        <v>1152.6199999999999</v>
      </c>
      <c r="D6" s="78">
        <v>1146.8800000000001</v>
      </c>
      <c r="E6" s="78">
        <v>1121.1600000000001</v>
      </c>
      <c r="F6" s="78">
        <v>1143.24</v>
      </c>
      <c r="G6" s="78">
        <v>1161.55</v>
      </c>
      <c r="H6" s="78">
        <v>1178.3499999999999</v>
      </c>
      <c r="I6" s="78">
        <v>1247.26</v>
      </c>
      <c r="J6" s="78">
        <v>1320.41</v>
      </c>
      <c r="K6" s="78">
        <v>1398.36</v>
      </c>
      <c r="L6" s="78">
        <v>1365.88</v>
      </c>
      <c r="M6" s="78">
        <v>1414.42</v>
      </c>
      <c r="N6" s="78">
        <v>1411.55</v>
      </c>
      <c r="O6" s="78">
        <v>1388.28</v>
      </c>
      <c r="P6" s="78">
        <v>1386.52</v>
      </c>
      <c r="Q6" s="78">
        <v>1364.2</v>
      </c>
      <c r="R6" s="78">
        <v>1377.36</v>
      </c>
      <c r="S6" s="78">
        <v>1333.92</v>
      </c>
      <c r="T6" s="78">
        <v>1295.18</v>
      </c>
      <c r="U6" s="78">
        <v>1265.5999999999999</v>
      </c>
      <c r="V6" s="78">
        <v>1216.53</v>
      </c>
      <c r="W6" s="78">
        <v>1174.43</v>
      </c>
      <c r="X6" s="78">
        <v>1159.2</v>
      </c>
      <c r="Y6" s="78">
        <v>1187.48</v>
      </c>
      <c r="Z6" s="78">
        <v>1209.9100000000001</v>
      </c>
      <c r="AA6" s="78">
        <f t="shared" si="0"/>
        <v>1414.42</v>
      </c>
      <c r="AB6" s="77">
        <f t="shared" si="1"/>
        <v>2020</v>
      </c>
      <c r="AC6" s="76">
        <f t="shared" si="2"/>
        <v>11</v>
      </c>
      <c r="AD6" s="76" t="str">
        <f t="shared" si="3"/>
        <v/>
      </c>
      <c r="AE6" s="76" t="str">
        <f t="shared" si="4"/>
        <v/>
      </c>
      <c r="AF6" s="74">
        <f t="shared" si="5"/>
        <v>1414.42</v>
      </c>
      <c r="AG6" s="75" t="str">
        <f t="shared" si="6"/>
        <v>11:00</v>
      </c>
      <c r="AH6" s="74">
        <f t="shared" si="7"/>
        <v>31834.71</v>
      </c>
      <c r="AI6" s="73" t="str">
        <f t="shared" si="8"/>
        <v/>
      </c>
      <c r="AJ6" s="73" t="str">
        <f t="shared" si="9"/>
        <v/>
      </c>
      <c r="AK6" s="73" t="str">
        <f t="shared" si="10"/>
        <v/>
      </c>
      <c r="AL6" s="72" t="str">
        <f t="shared" si="11"/>
        <v/>
      </c>
      <c r="AM6" s="71" t="str">
        <f t="shared" si="12"/>
        <v/>
      </c>
    </row>
    <row r="7" spans="2:39" ht="13.8" thickBot="1">
      <c r="B7" s="79">
        <v>44139</v>
      </c>
      <c r="C7" s="78">
        <v>1193.43</v>
      </c>
      <c r="D7" s="78">
        <v>1083.5999999999999</v>
      </c>
      <c r="E7" s="78">
        <v>1060.57</v>
      </c>
      <c r="F7" s="78">
        <v>1089.9000000000001</v>
      </c>
      <c r="G7" s="78">
        <v>1112.93</v>
      </c>
      <c r="H7" s="78">
        <v>1124.55</v>
      </c>
      <c r="I7" s="78">
        <v>1187.45</v>
      </c>
      <c r="J7" s="78">
        <v>1280.8599999999999</v>
      </c>
      <c r="K7" s="78">
        <v>1307.81</v>
      </c>
      <c r="L7" s="78">
        <v>1321.85</v>
      </c>
      <c r="M7" s="78">
        <v>1333.05</v>
      </c>
      <c r="N7" s="78">
        <v>1533.67</v>
      </c>
      <c r="O7" s="78">
        <v>1526.8</v>
      </c>
      <c r="P7" s="78">
        <v>1525.62</v>
      </c>
      <c r="Q7" s="78">
        <v>1506.54</v>
      </c>
      <c r="R7" s="78">
        <v>1508.85</v>
      </c>
      <c r="S7" s="78">
        <v>1472.31</v>
      </c>
      <c r="T7" s="78">
        <v>1395.49</v>
      </c>
      <c r="U7" s="78">
        <v>1359.15</v>
      </c>
      <c r="V7" s="78">
        <v>1284.54</v>
      </c>
      <c r="W7" s="78">
        <v>1235.78</v>
      </c>
      <c r="X7" s="78">
        <v>1213.24</v>
      </c>
      <c r="Y7" s="78">
        <v>1206.9100000000001</v>
      </c>
      <c r="Z7" s="78">
        <v>1186.82</v>
      </c>
      <c r="AA7" s="78">
        <f t="shared" si="0"/>
        <v>1533.67</v>
      </c>
      <c r="AB7" s="77">
        <f t="shared" si="1"/>
        <v>2020</v>
      </c>
      <c r="AC7" s="76">
        <f t="shared" si="2"/>
        <v>11</v>
      </c>
      <c r="AD7" s="76" t="str">
        <f t="shared" si="3"/>
        <v/>
      </c>
      <c r="AE7" s="76" t="str">
        <f t="shared" si="4"/>
        <v/>
      </c>
      <c r="AF7" s="74">
        <f t="shared" si="5"/>
        <v>1533.67</v>
      </c>
      <c r="AG7" s="75" t="str">
        <f t="shared" si="6"/>
        <v>12:00</v>
      </c>
      <c r="AH7" s="74">
        <f t="shared" si="7"/>
        <v>32585.390000000007</v>
      </c>
      <c r="AI7" s="73" t="str">
        <f t="shared" si="8"/>
        <v/>
      </c>
      <c r="AJ7" s="73" t="str">
        <f t="shared" si="9"/>
        <v/>
      </c>
      <c r="AK7" s="73" t="str">
        <f t="shared" si="10"/>
        <v/>
      </c>
      <c r="AL7" s="72" t="str">
        <f t="shared" si="11"/>
        <v/>
      </c>
      <c r="AM7" s="71" t="str">
        <f t="shared" si="12"/>
        <v/>
      </c>
    </row>
    <row r="8" spans="2:39" ht="13.8" thickBot="1">
      <c r="B8" s="79">
        <v>44140</v>
      </c>
      <c r="C8" s="78">
        <v>1207.68</v>
      </c>
      <c r="D8" s="78">
        <v>1102.25</v>
      </c>
      <c r="E8" s="78">
        <v>1062.6400000000001</v>
      </c>
      <c r="F8" s="78">
        <v>1058.19</v>
      </c>
      <c r="G8" s="78">
        <v>1093.43</v>
      </c>
      <c r="H8" s="78">
        <v>1082.55</v>
      </c>
      <c r="I8" s="78">
        <v>1165.26</v>
      </c>
      <c r="J8" s="78">
        <v>1266.26</v>
      </c>
      <c r="K8" s="78">
        <v>1310.44</v>
      </c>
      <c r="L8" s="78">
        <v>1295.56</v>
      </c>
      <c r="M8" s="78">
        <v>1513.51</v>
      </c>
      <c r="N8" s="78">
        <v>1552.84</v>
      </c>
      <c r="O8" s="78">
        <v>1556.84</v>
      </c>
      <c r="P8" s="78">
        <v>1578.01</v>
      </c>
      <c r="Q8" s="78">
        <v>1541.93</v>
      </c>
      <c r="R8" s="78">
        <v>1548.16</v>
      </c>
      <c r="S8" s="78">
        <v>1454.36</v>
      </c>
      <c r="T8" s="78">
        <v>1371.83</v>
      </c>
      <c r="U8" s="78">
        <v>1319.54</v>
      </c>
      <c r="V8" s="78">
        <v>1286.5999999999999</v>
      </c>
      <c r="W8" s="78">
        <v>1244.98</v>
      </c>
      <c r="X8" s="78">
        <v>1214.75</v>
      </c>
      <c r="Y8" s="78">
        <v>1179.96</v>
      </c>
      <c r="Z8" s="78">
        <v>1078.81</v>
      </c>
      <c r="AA8" s="78">
        <f t="shared" si="0"/>
        <v>1578.01</v>
      </c>
      <c r="AB8" s="77">
        <f t="shared" si="1"/>
        <v>2020</v>
      </c>
      <c r="AC8" s="76">
        <f t="shared" si="2"/>
        <v>11</v>
      </c>
      <c r="AD8" s="76" t="str">
        <f t="shared" si="3"/>
        <v/>
      </c>
      <c r="AE8" s="76" t="str">
        <f t="shared" si="4"/>
        <v/>
      </c>
      <c r="AF8" s="74">
        <f t="shared" si="5"/>
        <v>1578.01</v>
      </c>
      <c r="AG8" s="75" t="str">
        <f t="shared" si="6"/>
        <v>14:00</v>
      </c>
      <c r="AH8" s="74">
        <f t="shared" si="7"/>
        <v>32664.389999999996</v>
      </c>
      <c r="AI8" s="73" t="str">
        <f t="shared" si="8"/>
        <v/>
      </c>
      <c r="AJ8" s="73" t="str">
        <f t="shared" si="9"/>
        <v/>
      </c>
      <c r="AK8" s="73" t="str">
        <f t="shared" si="10"/>
        <v/>
      </c>
      <c r="AL8" s="72" t="str">
        <f t="shared" si="11"/>
        <v/>
      </c>
      <c r="AM8" s="71" t="str">
        <f t="shared" si="12"/>
        <v/>
      </c>
    </row>
    <row r="9" spans="2:39" ht="13.8" thickBot="1">
      <c r="B9" s="79">
        <v>44141</v>
      </c>
      <c r="C9" s="78">
        <v>1077.44</v>
      </c>
      <c r="D9" s="78">
        <v>1061.58</v>
      </c>
      <c r="E9" s="78">
        <v>1056.9000000000001</v>
      </c>
      <c r="F9" s="78">
        <v>1060.92</v>
      </c>
      <c r="G9" s="78">
        <v>1091.2</v>
      </c>
      <c r="H9" s="78">
        <v>1113.07</v>
      </c>
      <c r="I9" s="78">
        <v>1180.0999999999999</v>
      </c>
      <c r="J9" s="78">
        <v>1253.81</v>
      </c>
      <c r="K9" s="78">
        <v>1281.98</v>
      </c>
      <c r="L9" s="78">
        <v>1290.24</v>
      </c>
      <c r="M9" s="78">
        <v>1386.74</v>
      </c>
      <c r="N9" s="78">
        <v>1580.22</v>
      </c>
      <c r="O9" s="78">
        <v>1546.16</v>
      </c>
      <c r="P9" s="78">
        <v>1575.52</v>
      </c>
      <c r="Q9" s="78">
        <v>1564.4</v>
      </c>
      <c r="R9" s="78">
        <v>1577.14</v>
      </c>
      <c r="S9" s="78">
        <v>1539.68</v>
      </c>
      <c r="T9" s="78">
        <v>1420.93</v>
      </c>
      <c r="U9" s="78">
        <v>1334.13</v>
      </c>
      <c r="V9" s="78">
        <v>1304.7</v>
      </c>
      <c r="W9" s="78">
        <v>1165.19</v>
      </c>
      <c r="X9" s="78">
        <v>1119.3399999999999</v>
      </c>
      <c r="Y9" s="78">
        <v>1097.29</v>
      </c>
      <c r="Z9" s="78">
        <v>1066.24</v>
      </c>
      <c r="AA9" s="78">
        <f t="shared" si="0"/>
        <v>1580.22</v>
      </c>
      <c r="AB9" s="77">
        <f t="shared" si="1"/>
        <v>2020</v>
      </c>
      <c r="AC9" s="76">
        <f t="shared" si="2"/>
        <v>11</v>
      </c>
      <c r="AD9" s="76" t="str">
        <f t="shared" si="3"/>
        <v/>
      </c>
      <c r="AE9" s="76" t="str">
        <f t="shared" si="4"/>
        <v/>
      </c>
      <c r="AF9" s="74">
        <f t="shared" si="5"/>
        <v>1580.22</v>
      </c>
      <c r="AG9" s="75" t="str">
        <f t="shared" si="6"/>
        <v>12:00</v>
      </c>
      <c r="AH9" s="74">
        <f t="shared" si="7"/>
        <v>32325.140000000003</v>
      </c>
      <c r="AI9" s="73" t="str">
        <f t="shared" si="8"/>
        <v/>
      </c>
      <c r="AJ9" s="73" t="str">
        <f t="shared" si="9"/>
        <v/>
      </c>
      <c r="AK9" s="73" t="str">
        <f t="shared" si="10"/>
        <v/>
      </c>
      <c r="AL9" s="72" t="str">
        <f t="shared" si="11"/>
        <v/>
      </c>
      <c r="AM9" s="71" t="str">
        <f t="shared" si="12"/>
        <v/>
      </c>
    </row>
    <row r="10" spans="2:39" ht="13.8" thickBot="1">
      <c r="B10" s="79">
        <v>44142</v>
      </c>
      <c r="C10" s="78">
        <v>1050.0999999999999</v>
      </c>
      <c r="D10" s="78">
        <v>1037.08</v>
      </c>
      <c r="E10" s="78">
        <v>1040.94</v>
      </c>
      <c r="F10" s="78">
        <v>1044.47</v>
      </c>
      <c r="G10" s="78">
        <v>1034.29</v>
      </c>
      <c r="H10" s="78">
        <v>1045.42</v>
      </c>
      <c r="I10" s="78">
        <v>1069.22</v>
      </c>
      <c r="J10" s="78">
        <v>1122.31</v>
      </c>
      <c r="K10" s="78">
        <v>1163.19</v>
      </c>
      <c r="L10" s="78">
        <v>633.64</v>
      </c>
      <c r="M10" s="78">
        <v>729.23</v>
      </c>
      <c r="N10" s="78">
        <v>1135.68</v>
      </c>
      <c r="O10" s="78">
        <v>1097.92</v>
      </c>
      <c r="P10" s="78">
        <v>1136.8</v>
      </c>
      <c r="Q10" s="78">
        <v>1125.18</v>
      </c>
      <c r="R10" s="78">
        <v>1109.78</v>
      </c>
      <c r="S10" s="78">
        <v>1104.8499999999999</v>
      </c>
      <c r="T10" s="78">
        <v>1083.8499999999999</v>
      </c>
      <c r="U10" s="78">
        <v>1106.8399999999999</v>
      </c>
      <c r="V10" s="78">
        <v>1079.54</v>
      </c>
      <c r="W10" s="78">
        <v>1074.92</v>
      </c>
      <c r="X10" s="78">
        <v>1061.3399999999999</v>
      </c>
      <c r="Y10" s="78">
        <v>1059.5899999999999</v>
      </c>
      <c r="Z10" s="78">
        <v>1045.8399999999999</v>
      </c>
      <c r="AA10" s="78">
        <f t="shared" si="0"/>
        <v>1163.19</v>
      </c>
      <c r="AB10" s="77">
        <f t="shared" si="1"/>
        <v>2020</v>
      </c>
      <c r="AC10" s="76">
        <f t="shared" si="2"/>
        <v>11</v>
      </c>
      <c r="AD10" s="76" t="str">
        <f t="shared" si="3"/>
        <v/>
      </c>
      <c r="AE10" s="76" t="str">
        <f t="shared" si="4"/>
        <v/>
      </c>
      <c r="AF10" s="74">
        <f t="shared" si="5"/>
        <v>1163.19</v>
      </c>
      <c r="AG10" s="75" t="str">
        <f t="shared" si="6"/>
        <v>9:00</v>
      </c>
      <c r="AH10" s="74">
        <f t="shared" si="7"/>
        <v>26355.21</v>
      </c>
      <c r="AI10" s="73" t="str">
        <f t="shared" si="8"/>
        <v/>
      </c>
      <c r="AJ10" s="73" t="str">
        <f t="shared" si="9"/>
        <v/>
      </c>
      <c r="AK10" s="73" t="str">
        <f t="shared" si="10"/>
        <v/>
      </c>
      <c r="AL10" s="72" t="str">
        <f t="shared" si="11"/>
        <v/>
      </c>
      <c r="AM10" s="71" t="str">
        <f t="shared" si="12"/>
        <v/>
      </c>
    </row>
    <row r="11" spans="2:39" ht="13.8" thickBot="1">
      <c r="B11" s="79">
        <v>44143</v>
      </c>
      <c r="C11" s="78">
        <v>1050.49</v>
      </c>
      <c r="D11" s="78">
        <v>1035.3399999999999</v>
      </c>
      <c r="E11" s="78">
        <v>1044.44</v>
      </c>
      <c r="F11" s="78">
        <v>1048.6300000000001</v>
      </c>
      <c r="G11" s="78">
        <v>1039.8499999999999</v>
      </c>
      <c r="H11" s="78">
        <v>1064.49</v>
      </c>
      <c r="I11" s="78">
        <v>1097.1500000000001</v>
      </c>
      <c r="J11" s="78">
        <v>1141.8800000000001</v>
      </c>
      <c r="K11" s="78">
        <v>1160.1099999999999</v>
      </c>
      <c r="L11" s="78">
        <v>1145.3399999999999</v>
      </c>
      <c r="M11" s="78">
        <v>1162.5899999999999</v>
      </c>
      <c r="N11" s="78">
        <v>1164.76</v>
      </c>
      <c r="O11" s="78">
        <v>1141.98</v>
      </c>
      <c r="P11" s="78">
        <v>1153.32</v>
      </c>
      <c r="Q11" s="78">
        <v>1129.24</v>
      </c>
      <c r="R11" s="78">
        <v>1111.53</v>
      </c>
      <c r="S11" s="78">
        <v>1101.8399999999999</v>
      </c>
      <c r="T11" s="78">
        <v>1078.77</v>
      </c>
      <c r="U11" s="78">
        <v>1102.43</v>
      </c>
      <c r="V11" s="78">
        <v>1074.01</v>
      </c>
      <c r="W11" s="78">
        <v>1079.96</v>
      </c>
      <c r="X11" s="78">
        <v>1075.06</v>
      </c>
      <c r="Y11" s="78">
        <v>1060.22</v>
      </c>
      <c r="Z11" s="78">
        <v>1072.82</v>
      </c>
      <c r="AA11" s="78">
        <f t="shared" si="0"/>
        <v>1164.76</v>
      </c>
      <c r="AB11" s="77">
        <f t="shared" si="1"/>
        <v>2020</v>
      </c>
      <c r="AC11" s="76">
        <f t="shared" si="2"/>
        <v>11</v>
      </c>
      <c r="AD11" s="76" t="str">
        <f t="shared" si="3"/>
        <v/>
      </c>
      <c r="AE11" s="76" t="str">
        <f t="shared" si="4"/>
        <v/>
      </c>
      <c r="AF11" s="74">
        <f t="shared" si="5"/>
        <v>1164.76</v>
      </c>
      <c r="AG11" s="75" t="str">
        <f t="shared" si="6"/>
        <v>12:00</v>
      </c>
      <c r="AH11" s="74">
        <f t="shared" si="7"/>
        <v>27501.01</v>
      </c>
      <c r="AI11" s="73" t="str">
        <f t="shared" si="8"/>
        <v/>
      </c>
      <c r="AJ11" s="73" t="str">
        <f t="shared" si="9"/>
        <v/>
      </c>
      <c r="AK11" s="73" t="str">
        <f t="shared" si="10"/>
        <v/>
      </c>
      <c r="AL11" s="72" t="str">
        <f t="shared" si="11"/>
        <v/>
      </c>
      <c r="AM11" s="71" t="str">
        <f t="shared" si="12"/>
        <v/>
      </c>
    </row>
    <row r="12" spans="2:39" ht="13.8" thickBot="1">
      <c r="B12" s="79">
        <v>44144</v>
      </c>
      <c r="C12" s="78">
        <v>1070.79</v>
      </c>
      <c r="D12" s="78">
        <v>1050.1400000000001</v>
      </c>
      <c r="E12" s="78">
        <v>1060.5</v>
      </c>
      <c r="F12" s="78">
        <v>1058.1199999999999</v>
      </c>
      <c r="G12" s="78">
        <v>1102.71</v>
      </c>
      <c r="H12" s="78">
        <v>1097.8399999999999</v>
      </c>
      <c r="I12" s="78">
        <v>1174.46</v>
      </c>
      <c r="J12" s="78">
        <v>1240.1199999999999</v>
      </c>
      <c r="K12" s="78">
        <v>1279.53</v>
      </c>
      <c r="L12" s="78">
        <v>1292.1300000000001</v>
      </c>
      <c r="M12" s="78">
        <v>1384.5</v>
      </c>
      <c r="N12" s="78">
        <v>1760.74</v>
      </c>
      <c r="O12" s="78">
        <v>1663.13</v>
      </c>
      <c r="P12" s="78">
        <v>1663.2</v>
      </c>
      <c r="Q12" s="78">
        <v>1640.73</v>
      </c>
      <c r="R12" s="78">
        <v>1636.74</v>
      </c>
      <c r="S12" s="78">
        <v>1601.15</v>
      </c>
      <c r="T12" s="78">
        <v>1521.66</v>
      </c>
      <c r="U12" s="78">
        <v>1468.88</v>
      </c>
      <c r="V12" s="78">
        <v>1377.67</v>
      </c>
      <c r="W12" s="78">
        <v>1293.78</v>
      </c>
      <c r="X12" s="78">
        <v>1246.9100000000001</v>
      </c>
      <c r="Y12" s="78">
        <v>1145.9000000000001</v>
      </c>
      <c r="Z12" s="78">
        <v>1075.06</v>
      </c>
      <c r="AA12" s="78">
        <f t="shared" si="0"/>
        <v>1760.74</v>
      </c>
      <c r="AB12" s="77">
        <f t="shared" si="1"/>
        <v>2020</v>
      </c>
      <c r="AC12" s="76">
        <f t="shared" si="2"/>
        <v>11</v>
      </c>
      <c r="AD12" s="76" t="str">
        <f t="shared" si="3"/>
        <v/>
      </c>
      <c r="AE12" s="76" t="str">
        <f t="shared" si="4"/>
        <v/>
      </c>
      <c r="AF12" s="74">
        <f t="shared" si="5"/>
        <v>1760.74</v>
      </c>
      <c r="AG12" s="75" t="str">
        <f t="shared" si="6"/>
        <v>12:00</v>
      </c>
      <c r="AH12" s="74">
        <f t="shared" si="7"/>
        <v>33667.130000000005</v>
      </c>
      <c r="AI12" s="73" t="str">
        <f t="shared" si="8"/>
        <v/>
      </c>
      <c r="AJ12" s="73" t="str">
        <f t="shared" si="9"/>
        <v/>
      </c>
      <c r="AK12" s="73" t="str">
        <f t="shared" si="10"/>
        <v/>
      </c>
      <c r="AL12" s="72" t="str">
        <f t="shared" si="11"/>
        <v/>
      </c>
      <c r="AM12" s="71" t="str">
        <f t="shared" si="12"/>
        <v/>
      </c>
    </row>
    <row r="13" spans="2:39" ht="13.8" thickBot="1">
      <c r="B13" s="79">
        <v>44145</v>
      </c>
      <c r="C13" s="78">
        <v>1256.96</v>
      </c>
      <c r="D13" s="78">
        <v>1228.67</v>
      </c>
      <c r="E13" s="78">
        <v>1205.5</v>
      </c>
      <c r="F13" s="78">
        <v>1214.78</v>
      </c>
      <c r="G13" s="78">
        <v>1225.07</v>
      </c>
      <c r="H13" s="78">
        <v>1239.9100000000001</v>
      </c>
      <c r="I13" s="78">
        <v>1309.94</v>
      </c>
      <c r="J13" s="78">
        <v>1383.2</v>
      </c>
      <c r="K13" s="78">
        <v>1448.55</v>
      </c>
      <c r="L13" s="78">
        <v>1513.92</v>
      </c>
      <c r="M13" s="78">
        <v>1602.83</v>
      </c>
      <c r="N13" s="78">
        <v>1626.38</v>
      </c>
      <c r="O13" s="78">
        <v>1606.26</v>
      </c>
      <c r="P13" s="78">
        <v>1652.07</v>
      </c>
      <c r="Q13" s="78">
        <v>1656.27</v>
      </c>
      <c r="R13" s="78">
        <v>1652.24</v>
      </c>
      <c r="S13" s="78">
        <v>1613.12</v>
      </c>
      <c r="T13" s="78">
        <v>1555.47</v>
      </c>
      <c r="U13" s="78">
        <v>1486.94</v>
      </c>
      <c r="V13" s="78">
        <v>1449.07</v>
      </c>
      <c r="W13" s="78">
        <v>1389.57</v>
      </c>
      <c r="X13" s="78">
        <v>1365.04</v>
      </c>
      <c r="Y13" s="78">
        <v>1343.97</v>
      </c>
      <c r="Z13" s="78">
        <v>1325.77</v>
      </c>
      <c r="AA13" s="78">
        <f t="shared" si="0"/>
        <v>1656.27</v>
      </c>
      <c r="AB13" s="77">
        <f t="shared" si="1"/>
        <v>2020</v>
      </c>
      <c r="AC13" s="76">
        <f t="shared" si="2"/>
        <v>11</v>
      </c>
      <c r="AD13" s="76" t="str">
        <f t="shared" si="3"/>
        <v/>
      </c>
      <c r="AE13" s="76" t="str">
        <f t="shared" si="4"/>
        <v/>
      </c>
      <c r="AF13" s="74">
        <f t="shared" si="5"/>
        <v>1656.27</v>
      </c>
      <c r="AG13" s="75" t="str">
        <f t="shared" si="6"/>
        <v>15:00</v>
      </c>
      <c r="AH13" s="74">
        <f t="shared" si="7"/>
        <v>36007.76999999999</v>
      </c>
      <c r="AI13" s="73" t="str">
        <f t="shared" si="8"/>
        <v/>
      </c>
      <c r="AJ13" s="73" t="str">
        <f t="shared" si="9"/>
        <v/>
      </c>
      <c r="AK13" s="73" t="str">
        <f t="shared" si="10"/>
        <v/>
      </c>
      <c r="AL13" s="72" t="str">
        <f t="shared" si="11"/>
        <v/>
      </c>
      <c r="AM13" s="71" t="str">
        <f t="shared" si="12"/>
        <v/>
      </c>
    </row>
    <row r="14" spans="2:39" ht="13.8" thickBot="1">
      <c r="B14" s="79">
        <v>44146</v>
      </c>
      <c r="C14" s="78">
        <v>1321.88</v>
      </c>
      <c r="D14" s="78">
        <v>1293.6400000000001</v>
      </c>
      <c r="E14" s="78">
        <v>1314.88</v>
      </c>
      <c r="F14" s="78">
        <v>1341.86</v>
      </c>
      <c r="G14" s="78">
        <v>1372.94</v>
      </c>
      <c r="H14" s="78">
        <v>1384.84</v>
      </c>
      <c r="I14" s="78">
        <v>1422.05</v>
      </c>
      <c r="J14" s="78">
        <v>1439.24</v>
      </c>
      <c r="K14" s="78">
        <v>1437.63</v>
      </c>
      <c r="L14" s="78">
        <v>1340.26</v>
      </c>
      <c r="M14" s="78">
        <v>1358.74</v>
      </c>
      <c r="N14" s="78">
        <v>1347.64</v>
      </c>
      <c r="O14" s="78">
        <v>1241.03</v>
      </c>
      <c r="P14" s="78">
        <v>1170.96</v>
      </c>
      <c r="Q14" s="78">
        <v>1173.44</v>
      </c>
      <c r="R14" s="78">
        <v>1191.82</v>
      </c>
      <c r="S14" s="78">
        <v>1171.3499999999999</v>
      </c>
      <c r="T14" s="78">
        <v>1150.52</v>
      </c>
      <c r="U14" s="78">
        <v>1147.9000000000001</v>
      </c>
      <c r="V14" s="78">
        <v>1107.05</v>
      </c>
      <c r="W14" s="78">
        <v>1095.6099999999999</v>
      </c>
      <c r="X14" s="78">
        <v>1068.2</v>
      </c>
      <c r="Y14" s="78">
        <v>1055.81</v>
      </c>
      <c r="Z14" s="78">
        <v>1067.68</v>
      </c>
      <c r="AA14" s="78">
        <f t="shared" si="0"/>
        <v>1439.24</v>
      </c>
      <c r="AB14" s="77">
        <f t="shared" si="1"/>
        <v>2020</v>
      </c>
      <c r="AC14" s="76">
        <f t="shared" si="2"/>
        <v>11</v>
      </c>
      <c r="AD14" s="76" t="str">
        <f t="shared" si="3"/>
        <v/>
      </c>
      <c r="AE14" s="76" t="str">
        <f t="shared" si="4"/>
        <v/>
      </c>
      <c r="AF14" s="74">
        <f t="shared" si="5"/>
        <v>1439.24</v>
      </c>
      <c r="AG14" s="75" t="str">
        <f t="shared" si="6"/>
        <v>8:00</v>
      </c>
      <c r="AH14" s="74">
        <f t="shared" si="7"/>
        <v>31456.21</v>
      </c>
      <c r="AI14" s="73" t="str">
        <f t="shared" si="8"/>
        <v/>
      </c>
      <c r="AJ14" s="73" t="str">
        <f t="shared" si="9"/>
        <v/>
      </c>
      <c r="AK14" s="73" t="str">
        <f t="shared" si="10"/>
        <v/>
      </c>
      <c r="AL14" s="72" t="str">
        <f t="shared" si="11"/>
        <v/>
      </c>
      <c r="AM14" s="71" t="str">
        <f t="shared" si="12"/>
        <v/>
      </c>
    </row>
    <row r="15" spans="2:39" ht="13.8" thickBot="1">
      <c r="B15" s="79">
        <v>44147</v>
      </c>
      <c r="C15" s="78">
        <v>1057.25</v>
      </c>
      <c r="D15" s="78">
        <v>1056.72</v>
      </c>
      <c r="E15" s="78">
        <v>1038.5899999999999</v>
      </c>
      <c r="F15" s="78">
        <v>1061.1300000000001</v>
      </c>
      <c r="G15" s="78">
        <v>1089.52</v>
      </c>
      <c r="H15" s="78">
        <v>1103.52</v>
      </c>
      <c r="I15" s="78">
        <v>1157.8</v>
      </c>
      <c r="J15" s="78">
        <v>1245.9000000000001</v>
      </c>
      <c r="K15" s="78">
        <v>1277.71</v>
      </c>
      <c r="L15" s="78">
        <v>1287.58</v>
      </c>
      <c r="M15" s="78">
        <v>1325.76</v>
      </c>
      <c r="N15" s="78">
        <v>1354.12</v>
      </c>
      <c r="O15" s="78">
        <v>1335.18</v>
      </c>
      <c r="P15" s="78">
        <v>1330.35</v>
      </c>
      <c r="Q15" s="78">
        <v>1314.74</v>
      </c>
      <c r="R15" s="78">
        <v>1303.29</v>
      </c>
      <c r="S15" s="78">
        <v>1279.8800000000001</v>
      </c>
      <c r="T15" s="78">
        <v>1241.8699999999999</v>
      </c>
      <c r="U15" s="78">
        <v>1208.55</v>
      </c>
      <c r="V15" s="78">
        <v>1163.93</v>
      </c>
      <c r="W15" s="78">
        <v>1129.21</v>
      </c>
      <c r="X15" s="78">
        <v>1120.3900000000001</v>
      </c>
      <c r="Y15" s="78">
        <v>1132.57</v>
      </c>
      <c r="Z15" s="78">
        <v>1161.96</v>
      </c>
      <c r="AA15" s="78">
        <f t="shared" si="0"/>
        <v>1354.12</v>
      </c>
      <c r="AB15" s="77">
        <f t="shared" si="1"/>
        <v>2020</v>
      </c>
      <c r="AC15" s="76">
        <f t="shared" si="2"/>
        <v>11</v>
      </c>
      <c r="AD15" s="76" t="str">
        <f t="shared" si="3"/>
        <v/>
      </c>
      <c r="AE15" s="76" t="str">
        <f t="shared" si="4"/>
        <v/>
      </c>
      <c r="AF15" s="74">
        <f t="shared" si="5"/>
        <v>1354.12</v>
      </c>
      <c r="AG15" s="75" t="str">
        <f t="shared" si="6"/>
        <v>12:00</v>
      </c>
      <c r="AH15" s="74">
        <f t="shared" si="7"/>
        <v>30131.64</v>
      </c>
      <c r="AI15" s="73" t="str">
        <f t="shared" si="8"/>
        <v/>
      </c>
      <c r="AJ15" s="73" t="str">
        <f t="shared" si="9"/>
        <v/>
      </c>
      <c r="AK15" s="73" t="str">
        <f t="shared" si="10"/>
        <v/>
      </c>
      <c r="AL15" s="72" t="str">
        <f t="shared" si="11"/>
        <v/>
      </c>
      <c r="AM15" s="71" t="str">
        <f t="shared" si="12"/>
        <v/>
      </c>
    </row>
    <row r="16" spans="2:39" ht="13.8" thickBot="1">
      <c r="B16" s="79">
        <v>44148</v>
      </c>
      <c r="C16" s="78">
        <v>1157.7</v>
      </c>
      <c r="D16" s="78">
        <v>1144.54</v>
      </c>
      <c r="E16" s="78">
        <v>1130.99</v>
      </c>
      <c r="F16" s="78">
        <v>1162.7</v>
      </c>
      <c r="G16" s="78">
        <v>1186.78</v>
      </c>
      <c r="H16" s="78">
        <v>1199.49</v>
      </c>
      <c r="I16" s="78">
        <v>1269</v>
      </c>
      <c r="J16" s="78">
        <v>1317.33</v>
      </c>
      <c r="K16" s="78">
        <v>1304.03</v>
      </c>
      <c r="L16" s="78">
        <v>1302.6300000000001</v>
      </c>
      <c r="M16" s="78">
        <v>1351.07</v>
      </c>
      <c r="N16" s="78">
        <v>1361.01</v>
      </c>
      <c r="O16" s="78">
        <v>1317.44</v>
      </c>
      <c r="P16" s="78">
        <v>1312.15</v>
      </c>
      <c r="Q16" s="78">
        <v>1307.46</v>
      </c>
      <c r="R16" s="78">
        <v>1317.26</v>
      </c>
      <c r="S16" s="78">
        <v>1286.8499999999999</v>
      </c>
      <c r="T16" s="78">
        <v>1246.8800000000001</v>
      </c>
      <c r="U16" s="78">
        <v>1214.99</v>
      </c>
      <c r="V16" s="78">
        <v>1159.17</v>
      </c>
      <c r="W16" s="78">
        <v>1132.8499999999999</v>
      </c>
      <c r="X16" s="78">
        <v>1105.51</v>
      </c>
      <c r="Y16" s="78">
        <v>1090.5</v>
      </c>
      <c r="Z16" s="78">
        <v>1070.8599999999999</v>
      </c>
      <c r="AA16" s="78">
        <f t="shared" si="0"/>
        <v>1361.01</v>
      </c>
      <c r="AB16" s="77">
        <f t="shared" si="1"/>
        <v>2020</v>
      </c>
      <c r="AC16" s="76">
        <f t="shared" si="2"/>
        <v>11</v>
      </c>
      <c r="AD16" s="76" t="str">
        <f t="shared" si="3"/>
        <v/>
      </c>
      <c r="AE16" s="76" t="str">
        <f t="shared" si="4"/>
        <v/>
      </c>
      <c r="AF16" s="74">
        <f t="shared" si="5"/>
        <v>1361.01</v>
      </c>
      <c r="AG16" s="75" t="str">
        <f t="shared" si="6"/>
        <v>12:00</v>
      </c>
      <c r="AH16" s="74">
        <f t="shared" si="7"/>
        <v>30810.199999999997</v>
      </c>
      <c r="AI16" s="73" t="str">
        <f t="shared" si="8"/>
        <v/>
      </c>
      <c r="AJ16" s="73" t="str">
        <f t="shared" si="9"/>
        <v/>
      </c>
      <c r="AK16" s="73" t="str">
        <f t="shared" si="10"/>
        <v/>
      </c>
      <c r="AL16" s="72" t="str">
        <f t="shared" si="11"/>
        <v/>
      </c>
      <c r="AM16" s="71" t="str">
        <f t="shared" si="12"/>
        <v/>
      </c>
    </row>
    <row r="17" spans="2:39" ht="13.8" thickBot="1">
      <c r="B17" s="79">
        <v>44149</v>
      </c>
      <c r="C17" s="78">
        <v>1064.32</v>
      </c>
      <c r="D17" s="78">
        <v>1128.6400000000001</v>
      </c>
      <c r="E17" s="78">
        <v>1136.6600000000001</v>
      </c>
      <c r="F17" s="78">
        <v>1132.3599999999999</v>
      </c>
      <c r="G17" s="78">
        <v>1128.79</v>
      </c>
      <c r="H17" s="78">
        <v>1136.8399999999999</v>
      </c>
      <c r="I17" s="78">
        <v>1164.8</v>
      </c>
      <c r="J17" s="78">
        <v>1245.72</v>
      </c>
      <c r="K17" s="78">
        <v>1269.9100000000001</v>
      </c>
      <c r="L17" s="78">
        <v>1242.33</v>
      </c>
      <c r="M17" s="78">
        <v>1184.72</v>
      </c>
      <c r="N17" s="78">
        <v>1194.76</v>
      </c>
      <c r="O17" s="78">
        <v>1163.82</v>
      </c>
      <c r="P17" s="78">
        <v>1156.96</v>
      </c>
      <c r="Q17" s="78">
        <v>1136.21</v>
      </c>
      <c r="R17" s="78">
        <v>1128.51</v>
      </c>
      <c r="S17" s="78">
        <v>1130.01</v>
      </c>
      <c r="T17" s="78">
        <v>1110.6600000000001</v>
      </c>
      <c r="U17" s="78">
        <v>1162.25</v>
      </c>
      <c r="V17" s="78">
        <v>1188.8499999999999</v>
      </c>
      <c r="W17" s="78">
        <v>1175.3399999999999</v>
      </c>
      <c r="X17" s="78">
        <v>1186.43</v>
      </c>
      <c r="Y17" s="78">
        <v>1175.4000000000001</v>
      </c>
      <c r="Z17" s="78">
        <v>1172.82</v>
      </c>
      <c r="AA17" s="78">
        <f t="shared" si="0"/>
        <v>1269.9100000000001</v>
      </c>
      <c r="AB17" s="77">
        <f t="shared" si="1"/>
        <v>2020</v>
      </c>
      <c r="AC17" s="76">
        <f t="shared" si="2"/>
        <v>11</v>
      </c>
      <c r="AD17" s="76" t="str">
        <f t="shared" si="3"/>
        <v/>
      </c>
      <c r="AE17" s="76" t="str">
        <f t="shared" si="4"/>
        <v/>
      </c>
      <c r="AF17" s="74">
        <f t="shared" si="5"/>
        <v>1269.9100000000001</v>
      </c>
      <c r="AG17" s="75" t="str">
        <f t="shared" si="6"/>
        <v>9:00</v>
      </c>
      <c r="AH17" s="74">
        <f t="shared" si="7"/>
        <v>29187.019999999993</v>
      </c>
      <c r="AI17" s="73" t="str">
        <f t="shared" si="8"/>
        <v/>
      </c>
      <c r="AJ17" s="73" t="str">
        <f t="shared" si="9"/>
        <v/>
      </c>
      <c r="AK17" s="73" t="str">
        <f t="shared" si="10"/>
        <v/>
      </c>
      <c r="AL17" s="72" t="str">
        <f t="shared" si="11"/>
        <v/>
      </c>
      <c r="AM17" s="71" t="str">
        <f t="shared" si="12"/>
        <v/>
      </c>
    </row>
    <row r="18" spans="2:39" ht="13.8" thickBot="1">
      <c r="B18" s="79">
        <v>44150</v>
      </c>
      <c r="C18" s="78">
        <v>1166.8</v>
      </c>
      <c r="D18" s="78">
        <v>1168.97</v>
      </c>
      <c r="E18" s="78">
        <v>1153.08</v>
      </c>
      <c r="F18" s="78">
        <v>1159.9000000000001</v>
      </c>
      <c r="G18" s="78">
        <v>1156.54</v>
      </c>
      <c r="H18" s="78">
        <v>1160.81</v>
      </c>
      <c r="I18" s="78">
        <v>1192.45</v>
      </c>
      <c r="J18" s="78">
        <v>1171.07</v>
      </c>
      <c r="K18" s="78">
        <v>1189.06</v>
      </c>
      <c r="L18" s="78">
        <v>1163.3</v>
      </c>
      <c r="M18" s="78">
        <v>1187.3399999999999</v>
      </c>
      <c r="N18" s="78">
        <v>1198.4000000000001</v>
      </c>
      <c r="O18" s="78">
        <v>1158.99</v>
      </c>
      <c r="P18" s="78">
        <v>1165.5</v>
      </c>
      <c r="Q18" s="78">
        <v>1124.6600000000001</v>
      </c>
      <c r="R18" s="78">
        <v>1144.99</v>
      </c>
      <c r="S18" s="78">
        <v>1098.23</v>
      </c>
      <c r="T18" s="78">
        <v>1090.74</v>
      </c>
      <c r="U18" s="78">
        <v>1096.2</v>
      </c>
      <c r="V18" s="78">
        <v>1066.0999999999999</v>
      </c>
      <c r="W18" s="78">
        <v>1073.31</v>
      </c>
      <c r="X18" s="78">
        <v>1048.81</v>
      </c>
      <c r="Y18" s="78">
        <v>1056.23</v>
      </c>
      <c r="Z18" s="78">
        <v>1036.8399999999999</v>
      </c>
      <c r="AA18" s="78">
        <f t="shared" si="0"/>
        <v>1198.4000000000001</v>
      </c>
      <c r="AB18" s="77">
        <f t="shared" si="1"/>
        <v>2020</v>
      </c>
      <c r="AC18" s="76">
        <f t="shared" si="2"/>
        <v>11</v>
      </c>
      <c r="AD18" s="76" t="str">
        <f t="shared" si="3"/>
        <v/>
      </c>
      <c r="AE18" s="76" t="str">
        <f t="shared" si="4"/>
        <v/>
      </c>
      <c r="AF18" s="74">
        <f t="shared" si="5"/>
        <v>1198.4000000000001</v>
      </c>
      <c r="AG18" s="75" t="str">
        <f t="shared" si="6"/>
        <v>12:00</v>
      </c>
      <c r="AH18" s="74">
        <f t="shared" si="7"/>
        <v>28426.720000000005</v>
      </c>
      <c r="AI18" s="73" t="str">
        <f t="shared" si="8"/>
        <v/>
      </c>
      <c r="AJ18" s="73" t="str">
        <f t="shared" si="9"/>
        <v/>
      </c>
      <c r="AK18" s="73" t="str">
        <f t="shared" si="10"/>
        <v/>
      </c>
      <c r="AL18" s="72" t="str">
        <f t="shared" si="11"/>
        <v/>
      </c>
      <c r="AM18" s="71" t="str">
        <f t="shared" si="12"/>
        <v/>
      </c>
    </row>
    <row r="19" spans="2:39" ht="13.8" thickBot="1">
      <c r="B19" s="79">
        <v>44151</v>
      </c>
      <c r="C19" s="78">
        <v>1110.4100000000001</v>
      </c>
      <c r="D19" s="78">
        <v>1127.0999999999999</v>
      </c>
      <c r="E19" s="78">
        <v>1128.79</v>
      </c>
      <c r="F19" s="78">
        <v>1132.01</v>
      </c>
      <c r="G19" s="78">
        <v>1151.26</v>
      </c>
      <c r="H19" s="78">
        <v>1127.1099999999999</v>
      </c>
      <c r="I19" s="78">
        <v>1161.72</v>
      </c>
      <c r="J19" s="78">
        <v>1340.29</v>
      </c>
      <c r="K19" s="78">
        <v>1387.89</v>
      </c>
      <c r="L19" s="78">
        <v>1429.02</v>
      </c>
      <c r="M19" s="78">
        <v>1469.23</v>
      </c>
      <c r="N19" s="78">
        <v>1460.58</v>
      </c>
      <c r="O19" s="78">
        <v>1405.64</v>
      </c>
      <c r="P19" s="78">
        <v>1411.62</v>
      </c>
      <c r="Q19" s="78">
        <v>1365.56</v>
      </c>
      <c r="R19" s="78">
        <v>1352.44</v>
      </c>
      <c r="S19" s="78">
        <v>1324.93</v>
      </c>
      <c r="T19" s="78">
        <v>1267.04</v>
      </c>
      <c r="U19" s="78">
        <v>1245.02</v>
      </c>
      <c r="V19" s="78">
        <v>1208.24</v>
      </c>
      <c r="W19" s="78">
        <v>1208.8699999999999</v>
      </c>
      <c r="X19" s="78">
        <v>1201.31</v>
      </c>
      <c r="Y19" s="78">
        <v>1167.22</v>
      </c>
      <c r="Z19" s="78">
        <v>1145.45</v>
      </c>
      <c r="AA19" s="78">
        <f t="shared" si="0"/>
        <v>1469.23</v>
      </c>
      <c r="AB19" s="77">
        <f t="shared" si="1"/>
        <v>2020</v>
      </c>
      <c r="AC19" s="76">
        <f t="shared" si="2"/>
        <v>11</v>
      </c>
      <c r="AD19" s="76" t="str">
        <f t="shared" si="3"/>
        <v/>
      </c>
      <c r="AE19" s="76" t="str">
        <f t="shared" si="4"/>
        <v/>
      </c>
      <c r="AF19" s="74">
        <f t="shared" si="5"/>
        <v>1469.23</v>
      </c>
      <c r="AG19" s="75" t="str">
        <f t="shared" si="6"/>
        <v>11:00</v>
      </c>
      <c r="AH19" s="74">
        <f t="shared" si="7"/>
        <v>31797.980000000003</v>
      </c>
      <c r="AI19" s="73" t="str">
        <f t="shared" si="8"/>
        <v/>
      </c>
      <c r="AJ19" s="73" t="str">
        <f t="shared" si="9"/>
        <v/>
      </c>
      <c r="AK19" s="73" t="str">
        <f t="shared" si="10"/>
        <v/>
      </c>
      <c r="AL19" s="72" t="str">
        <f t="shared" si="11"/>
        <v/>
      </c>
      <c r="AM19" s="71" t="str">
        <f t="shared" si="12"/>
        <v/>
      </c>
    </row>
    <row r="20" spans="2:39" ht="13.8" thickBot="1">
      <c r="B20" s="79">
        <v>44152</v>
      </c>
      <c r="C20" s="78">
        <v>1127.8399999999999</v>
      </c>
      <c r="D20" s="78">
        <v>1122.5899999999999</v>
      </c>
      <c r="E20" s="78">
        <v>1122.07</v>
      </c>
      <c r="F20" s="78">
        <v>1132.1400000000001</v>
      </c>
      <c r="G20" s="78">
        <v>1154.2</v>
      </c>
      <c r="H20" s="78">
        <v>1155.04</v>
      </c>
      <c r="I20" s="78">
        <v>1229.6199999999999</v>
      </c>
      <c r="J20" s="78">
        <v>1324.44</v>
      </c>
      <c r="K20" s="78">
        <v>1386.21</v>
      </c>
      <c r="L20" s="78">
        <v>1394.86</v>
      </c>
      <c r="M20" s="78">
        <v>1422.22</v>
      </c>
      <c r="N20" s="78">
        <v>1458.87</v>
      </c>
      <c r="O20" s="78">
        <v>1405.74</v>
      </c>
      <c r="P20" s="78">
        <v>1388.38</v>
      </c>
      <c r="Q20" s="78">
        <v>1366.19</v>
      </c>
      <c r="R20" s="78">
        <v>1382.54</v>
      </c>
      <c r="S20" s="78">
        <v>1348.34</v>
      </c>
      <c r="T20" s="78">
        <v>1317.44</v>
      </c>
      <c r="U20" s="78">
        <v>1275.82</v>
      </c>
      <c r="V20" s="78">
        <v>1235.99</v>
      </c>
      <c r="W20" s="78">
        <v>1192.1400000000001</v>
      </c>
      <c r="X20" s="78">
        <v>1178.94</v>
      </c>
      <c r="Y20" s="78">
        <v>1164.1400000000001</v>
      </c>
      <c r="Z20" s="78">
        <v>1144.5</v>
      </c>
      <c r="AA20" s="78">
        <f t="shared" si="0"/>
        <v>1458.87</v>
      </c>
      <c r="AB20" s="77">
        <f t="shared" si="1"/>
        <v>2020</v>
      </c>
      <c r="AC20" s="76">
        <f t="shared" si="2"/>
        <v>11</v>
      </c>
      <c r="AD20" s="76" t="str">
        <f t="shared" si="3"/>
        <v/>
      </c>
      <c r="AE20" s="76" t="str">
        <f t="shared" si="4"/>
        <v/>
      </c>
      <c r="AF20" s="74">
        <f t="shared" si="5"/>
        <v>1458.87</v>
      </c>
      <c r="AG20" s="75" t="str">
        <f t="shared" si="6"/>
        <v>12:00</v>
      </c>
      <c r="AH20" s="74">
        <f t="shared" si="7"/>
        <v>31889.13</v>
      </c>
      <c r="AI20" s="73" t="str">
        <f t="shared" si="8"/>
        <v/>
      </c>
      <c r="AJ20" s="73" t="str">
        <f t="shared" si="9"/>
        <v/>
      </c>
      <c r="AK20" s="73" t="str">
        <f t="shared" si="10"/>
        <v/>
      </c>
      <c r="AL20" s="72" t="str">
        <f t="shared" si="11"/>
        <v/>
      </c>
      <c r="AM20" s="71" t="str">
        <f t="shared" si="12"/>
        <v/>
      </c>
    </row>
    <row r="21" spans="2:39" ht="13.8" thickBot="1">
      <c r="B21" s="79">
        <v>44153</v>
      </c>
      <c r="C21" s="78">
        <v>1130.1199999999999</v>
      </c>
      <c r="D21" s="78">
        <v>1121.3699999999999</v>
      </c>
      <c r="E21" s="78">
        <v>1119.3</v>
      </c>
      <c r="F21" s="78">
        <v>1141.25</v>
      </c>
      <c r="G21" s="78">
        <v>1155.1099999999999</v>
      </c>
      <c r="H21" s="78">
        <v>1165.6400000000001</v>
      </c>
      <c r="I21" s="78">
        <v>1235.19</v>
      </c>
      <c r="J21" s="78">
        <v>1337.98</v>
      </c>
      <c r="K21" s="78">
        <v>1371.62</v>
      </c>
      <c r="L21" s="78">
        <v>1385.02</v>
      </c>
      <c r="M21" s="78">
        <v>1421.35</v>
      </c>
      <c r="N21" s="78">
        <v>1437.94</v>
      </c>
      <c r="O21" s="78">
        <v>1397.41</v>
      </c>
      <c r="P21" s="78">
        <v>1378.93</v>
      </c>
      <c r="Q21" s="78">
        <v>1359.86</v>
      </c>
      <c r="R21" s="78">
        <v>1363.85</v>
      </c>
      <c r="S21" s="78">
        <v>1306.83</v>
      </c>
      <c r="T21" s="78">
        <v>1275.93</v>
      </c>
      <c r="U21" s="78">
        <v>1232.67</v>
      </c>
      <c r="V21" s="78">
        <v>1196.9000000000001</v>
      </c>
      <c r="W21" s="78">
        <v>1178.98</v>
      </c>
      <c r="X21" s="78">
        <v>1154.58</v>
      </c>
      <c r="Y21" s="78">
        <v>1138.27</v>
      </c>
      <c r="Z21" s="78">
        <v>1120.28</v>
      </c>
      <c r="AA21" s="78">
        <f t="shared" si="0"/>
        <v>1437.94</v>
      </c>
      <c r="AB21" s="77">
        <f t="shared" si="1"/>
        <v>2020</v>
      </c>
      <c r="AC21" s="76">
        <f t="shared" si="2"/>
        <v>11</v>
      </c>
      <c r="AD21" s="76" t="str">
        <f t="shared" si="3"/>
        <v/>
      </c>
      <c r="AE21" s="76" t="str">
        <f t="shared" si="4"/>
        <v/>
      </c>
      <c r="AF21" s="74">
        <f t="shared" si="5"/>
        <v>1437.94</v>
      </c>
      <c r="AG21" s="75" t="str">
        <f t="shared" si="6"/>
        <v>12:00</v>
      </c>
      <c r="AH21" s="74">
        <f t="shared" si="7"/>
        <v>31564.319999999992</v>
      </c>
      <c r="AI21" s="73" t="str">
        <f t="shared" si="8"/>
        <v/>
      </c>
      <c r="AJ21" s="73" t="str">
        <f t="shared" si="9"/>
        <v/>
      </c>
      <c r="AK21" s="73" t="str">
        <f t="shared" si="10"/>
        <v/>
      </c>
      <c r="AL21" s="72" t="str">
        <f t="shared" si="11"/>
        <v/>
      </c>
      <c r="AM21" s="71" t="str">
        <f t="shared" si="12"/>
        <v/>
      </c>
    </row>
    <row r="22" spans="2:39" ht="13.8" thickBot="1">
      <c r="B22" s="79">
        <v>44154</v>
      </c>
      <c r="C22" s="78">
        <v>1127.49</v>
      </c>
      <c r="D22" s="78">
        <v>1104.5</v>
      </c>
      <c r="E22" s="78">
        <v>1099.07</v>
      </c>
      <c r="F22" s="78">
        <v>1117.4100000000001</v>
      </c>
      <c r="G22" s="78">
        <v>1121.6500000000001</v>
      </c>
      <c r="H22" s="78">
        <v>1132.81</v>
      </c>
      <c r="I22" s="78">
        <v>1197.95</v>
      </c>
      <c r="J22" s="78">
        <v>1272.67</v>
      </c>
      <c r="K22" s="78">
        <v>1330.53</v>
      </c>
      <c r="L22" s="78">
        <v>1320.87</v>
      </c>
      <c r="M22" s="78">
        <v>1342.46</v>
      </c>
      <c r="N22" s="78">
        <v>1359.96</v>
      </c>
      <c r="O22" s="78">
        <v>1335.74</v>
      </c>
      <c r="P22" s="78">
        <v>1321.08</v>
      </c>
      <c r="Q22" s="78">
        <v>1295.24</v>
      </c>
      <c r="R22" s="78">
        <v>1307.08</v>
      </c>
      <c r="S22" s="78">
        <v>1291.4000000000001</v>
      </c>
      <c r="T22" s="78">
        <v>1245.26</v>
      </c>
      <c r="U22" s="78">
        <v>1184.51</v>
      </c>
      <c r="V22" s="78">
        <v>1155.21</v>
      </c>
      <c r="W22" s="78">
        <v>1118.28</v>
      </c>
      <c r="X22" s="78">
        <v>1100.82</v>
      </c>
      <c r="Y22" s="78">
        <v>1086.82</v>
      </c>
      <c r="Z22" s="78">
        <v>1076.5</v>
      </c>
      <c r="AA22" s="78">
        <f t="shared" si="0"/>
        <v>1359.96</v>
      </c>
      <c r="AB22" s="77">
        <f t="shared" si="1"/>
        <v>2020</v>
      </c>
      <c r="AC22" s="76">
        <f t="shared" si="2"/>
        <v>11</v>
      </c>
      <c r="AD22" s="76" t="str">
        <f t="shared" si="3"/>
        <v/>
      </c>
      <c r="AE22" s="76" t="str">
        <f t="shared" si="4"/>
        <v/>
      </c>
      <c r="AF22" s="74">
        <f t="shared" si="5"/>
        <v>1359.96</v>
      </c>
      <c r="AG22" s="75" t="str">
        <f t="shared" si="6"/>
        <v>12:00</v>
      </c>
      <c r="AH22" s="74">
        <f t="shared" si="7"/>
        <v>30405.269999999997</v>
      </c>
      <c r="AI22" s="73" t="str">
        <f t="shared" si="8"/>
        <v/>
      </c>
      <c r="AJ22" s="73" t="str">
        <f t="shared" si="9"/>
        <v/>
      </c>
      <c r="AK22" s="73" t="str">
        <f t="shared" si="10"/>
        <v/>
      </c>
      <c r="AL22" s="72" t="str">
        <f t="shared" si="11"/>
        <v/>
      </c>
      <c r="AM22" s="71" t="str">
        <f t="shared" si="12"/>
        <v/>
      </c>
    </row>
    <row r="23" spans="2:39" ht="13.8" thickBot="1">
      <c r="B23" s="79">
        <v>44155</v>
      </c>
      <c r="C23" s="78">
        <v>1066.21</v>
      </c>
      <c r="D23" s="78">
        <v>1054.1300000000001</v>
      </c>
      <c r="E23" s="78">
        <v>1045.52</v>
      </c>
      <c r="F23" s="78">
        <v>1073.3499999999999</v>
      </c>
      <c r="G23" s="78">
        <v>1097.04</v>
      </c>
      <c r="H23" s="78">
        <v>1103.76</v>
      </c>
      <c r="I23" s="78">
        <v>1173.0999999999999</v>
      </c>
      <c r="J23" s="78">
        <v>1260</v>
      </c>
      <c r="K23" s="78">
        <v>1285.0899999999999</v>
      </c>
      <c r="L23" s="78">
        <v>1305.71</v>
      </c>
      <c r="M23" s="78">
        <v>1325.59</v>
      </c>
      <c r="N23" s="78">
        <v>1334.34</v>
      </c>
      <c r="O23" s="78">
        <v>1295.46</v>
      </c>
      <c r="P23" s="78">
        <v>1296.3</v>
      </c>
      <c r="Q23" s="78">
        <v>1278.3399999999999</v>
      </c>
      <c r="R23" s="78">
        <v>1278.76</v>
      </c>
      <c r="S23" s="78">
        <v>1255.52</v>
      </c>
      <c r="T23" s="78">
        <v>1224.3399999999999</v>
      </c>
      <c r="U23" s="78">
        <v>1180.02</v>
      </c>
      <c r="V23" s="78">
        <v>1124.2</v>
      </c>
      <c r="W23" s="78">
        <v>1107.1199999999999</v>
      </c>
      <c r="X23" s="78">
        <v>1112.48</v>
      </c>
      <c r="Y23" s="78">
        <v>1091.23</v>
      </c>
      <c r="Z23" s="78">
        <v>1067.99</v>
      </c>
      <c r="AA23" s="78">
        <f t="shared" si="0"/>
        <v>1334.34</v>
      </c>
      <c r="AB23" s="77">
        <f t="shared" si="1"/>
        <v>2020</v>
      </c>
      <c r="AC23" s="76">
        <f t="shared" si="2"/>
        <v>11</v>
      </c>
      <c r="AD23" s="76" t="str">
        <f t="shared" si="3"/>
        <v/>
      </c>
      <c r="AE23" s="76" t="str">
        <f t="shared" si="4"/>
        <v/>
      </c>
      <c r="AF23" s="74">
        <f t="shared" si="5"/>
        <v>1334.34</v>
      </c>
      <c r="AG23" s="75" t="str">
        <f t="shared" si="6"/>
        <v>12:00</v>
      </c>
      <c r="AH23" s="74">
        <f t="shared" si="7"/>
        <v>29769.94</v>
      </c>
      <c r="AI23" s="73" t="str">
        <f t="shared" si="8"/>
        <v/>
      </c>
      <c r="AJ23" s="73" t="str">
        <f t="shared" si="9"/>
        <v/>
      </c>
      <c r="AK23" s="73" t="str">
        <f t="shared" si="10"/>
        <v/>
      </c>
      <c r="AL23" s="72" t="str">
        <f t="shared" si="11"/>
        <v/>
      </c>
      <c r="AM23" s="71" t="str">
        <f t="shared" si="12"/>
        <v/>
      </c>
    </row>
    <row r="24" spans="2:39" ht="13.8" thickBot="1">
      <c r="B24" s="79">
        <v>44156</v>
      </c>
      <c r="C24" s="78">
        <v>1068.1300000000001</v>
      </c>
      <c r="D24" s="78">
        <v>1049.3399999999999</v>
      </c>
      <c r="E24" s="78">
        <v>1060.68</v>
      </c>
      <c r="F24" s="78">
        <v>1068.52</v>
      </c>
      <c r="G24" s="78">
        <v>1065.54</v>
      </c>
      <c r="H24" s="78">
        <v>1073.24</v>
      </c>
      <c r="I24" s="78">
        <v>1100.19</v>
      </c>
      <c r="J24" s="78">
        <v>1175.2</v>
      </c>
      <c r="K24" s="78">
        <v>1204.04</v>
      </c>
      <c r="L24" s="78">
        <v>1187.06</v>
      </c>
      <c r="M24" s="78">
        <v>1200.92</v>
      </c>
      <c r="N24" s="78">
        <v>1186.78</v>
      </c>
      <c r="O24" s="78">
        <v>1167.43</v>
      </c>
      <c r="P24" s="78">
        <v>1167.5</v>
      </c>
      <c r="Q24" s="78">
        <v>1125.53</v>
      </c>
      <c r="R24" s="78">
        <v>1120.18</v>
      </c>
      <c r="S24" s="78">
        <v>1111.21</v>
      </c>
      <c r="T24" s="78">
        <v>1112.55</v>
      </c>
      <c r="U24" s="78">
        <v>1124.97</v>
      </c>
      <c r="V24" s="78">
        <v>1096.8699999999999</v>
      </c>
      <c r="W24" s="78">
        <v>1091.6500000000001</v>
      </c>
      <c r="X24" s="78">
        <v>1092</v>
      </c>
      <c r="Y24" s="78">
        <v>1085.1099999999999</v>
      </c>
      <c r="Z24" s="78">
        <v>1074.6400000000001</v>
      </c>
      <c r="AA24" s="78">
        <f t="shared" si="0"/>
        <v>1204.04</v>
      </c>
      <c r="AB24" s="77">
        <f t="shared" si="1"/>
        <v>2020</v>
      </c>
      <c r="AC24" s="76">
        <f t="shared" si="2"/>
        <v>11</v>
      </c>
      <c r="AD24" s="76" t="str">
        <f t="shared" si="3"/>
        <v/>
      </c>
      <c r="AE24" s="76" t="str">
        <f t="shared" si="4"/>
        <v/>
      </c>
      <c r="AF24" s="74">
        <f t="shared" si="5"/>
        <v>1204.04</v>
      </c>
      <c r="AG24" s="75" t="str">
        <f t="shared" si="6"/>
        <v>9:00</v>
      </c>
      <c r="AH24" s="74">
        <f t="shared" si="7"/>
        <v>28013.320000000003</v>
      </c>
      <c r="AI24" s="73" t="str">
        <f t="shared" si="8"/>
        <v/>
      </c>
      <c r="AJ24" s="73" t="str">
        <f t="shared" si="9"/>
        <v/>
      </c>
      <c r="AK24" s="73" t="str">
        <f t="shared" si="10"/>
        <v/>
      </c>
      <c r="AL24" s="72" t="str">
        <f t="shared" si="11"/>
        <v/>
      </c>
      <c r="AM24" s="71" t="str">
        <f t="shared" si="12"/>
        <v/>
      </c>
    </row>
    <row r="25" spans="2:39" ht="13.8" thickBot="1">
      <c r="B25" s="79">
        <v>44157</v>
      </c>
      <c r="C25" s="78">
        <v>1077.48</v>
      </c>
      <c r="D25" s="78">
        <v>1064.74</v>
      </c>
      <c r="E25" s="78">
        <v>1064.67</v>
      </c>
      <c r="F25" s="78">
        <v>1065.0899999999999</v>
      </c>
      <c r="G25" s="78">
        <v>1062.3900000000001</v>
      </c>
      <c r="H25" s="78">
        <v>1064.56</v>
      </c>
      <c r="I25" s="78">
        <v>1096.94</v>
      </c>
      <c r="J25" s="78">
        <v>1184.05</v>
      </c>
      <c r="K25" s="78">
        <v>1169.74</v>
      </c>
      <c r="L25" s="78">
        <v>1173.94</v>
      </c>
      <c r="M25" s="78">
        <v>1191.6099999999999</v>
      </c>
      <c r="N25" s="78">
        <v>1197.8399999999999</v>
      </c>
      <c r="O25" s="78">
        <v>1169.6300000000001</v>
      </c>
      <c r="P25" s="78">
        <v>1173.72</v>
      </c>
      <c r="Q25" s="78">
        <v>1173.97</v>
      </c>
      <c r="R25" s="78">
        <v>1154.48</v>
      </c>
      <c r="S25" s="78">
        <v>1147.76</v>
      </c>
      <c r="T25" s="78">
        <v>1134.3499999999999</v>
      </c>
      <c r="U25" s="78">
        <v>1152.73</v>
      </c>
      <c r="V25" s="78">
        <v>1120</v>
      </c>
      <c r="W25" s="78">
        <v>1116.29</v>
      </c>
      <c r="X25" s="78">
        <v>1095.1500000000001</v>
      </c>
      <c r="Y25" s="78">
        <v>1106.3900000000001</v>
      </c>
      <c r="Z25" s="78">
        <v>1083.3900000000001</v>
      </c>
      <c r="AA25" s="78">
        <f t="shared" si="0"/>
        <v>1197.8399999999999</v>
      </c>
      <c r="AB25" s="77">
        <f t="shared" si="1"/>
        <v>2020</v>
      </c>
      <c r="AC25" s="76">
        <f t="shared" si="2"/>
        <v>11</v>
      </c>
      <c r="AD25" s="76" t="str">
        <f t="shared" si="3"/>
        <v/>
      </c>
      <c r="AE25" s="76" t="str">
        <f t="shared" si="4"/>
        <v/>
      </c>
      <c r="AF25" s="74">
        <f t="shared" si="5"/>
        <v>1197.8399999999999</v>
      </c>
      <c r="AG25" s="75" t="str">
        <f t="shared" si="6"/>
        <v>12:00</v>
      </c>
      <c r="AH25" s="74">
        <f t="shared" si="7"/>
        <v>28238.749999999996</v>
      </c>
      <c r="AI25" s="73" t="str">
        <f t="shared" si="8"/>
        <v/>
      </c>
      <c r="AJ25" s="73" t="str">
        <f t="shared" si="9"/>
        <v/>
      </c>
      <c r="AK25" s="73" t="str">
        <f t="shared" si="10"/>
        <v/>
      </c>
      <c r="AL25" s="72" t="str">
        <f t="shared" si="11"/>
        <v/>
      </c>
      <c r="AM25" s="71" t="str">
        <f t="shared" si="12"/>
        <v/>
      </c>
    </row>
    <row r="26" spans="2:39" ht="13.8" thickBot="1">
      <c r="B26" s="79">
        <v>44158</v>
      </c>
      <c r="C26" s="78">
        <v>1100.3699999999999</v>
      </c>
      <c r="D26" s="78">
        <v>1094.48</v>
      </c>
      <c r="E26" s="78">
        <v>1089.58</v>
      </c>
      <c r="F26" s="78">
        <v>1098.58</v>
      </c>
      <c r="G26" s="78">
        <v>1139.67</v>
      </c>
      <c r="H26" s="78">
        <v>1138.48</v>
      </c>
      <c r="I26" s="78">
        <v>1204.6600000000001</v>
      </c>
      <c r="J26" s="78">
        <v>1297.77</v>
      </c>
      <c r="K26" s="78">
        <v>1308.79</v>
      </c>
      <c r="L26" s="78">
        <v>1339.84</v>
      </c>
      <c r="M26" s="78">
        <v>1382.47</v>
      </c>
      <c r="N26" s="78">
        <v>1382.47</v>
      </c>
      <c r="O26" s="78">
        <v>1354.47</v>
      </c>
      <c r="P26" s="78">
        <v>1332.98</v>
      </c>
      <c r="Q26" s="78">
        <v>1328.53</v>
      </c>
      <c r="R26" s="78">
        <v>1326.82</v>
      </c>
      <c r="S26" s="78">
        <v>1313.62</v>
      </c>
      <c r="T26" s="78">
        <v>1270.05</v>
      </c>
      <c r="U26" s="78">
        <v>1222.55</v>
      </c>
      <c r="V26" s="78">
        <v>1166.45</v>
      </c>
      <c r="W26" s="78">
        <v>1144.5</v>
      </c>
      <c r="X26" s="78">
        <v>1119.6199999999999</v>
      </c>
      <c r="Y26" s="78">
        <v>1106.42</v>
      </c>
      <c r="Z26" s="78">
        <v>1118.92</v>
      </c>
      <c r="AA26" s="78">
        <f t="shared" si="0"/>
        <v>1382.47</v>
      </c>
      <c r="AB26" s="77">
        <f t="shared" si="1"/>
        <v>2020</v>
      </c>
      <c r="AC26" s="76">
        <f t="shared" si="2"/>
        <v>11</v>
      </c>
      <c r="AD26" s="76" t="str">
        <f t="shared" si="3"/>
        <v/>
      </c>
      <c r="AE26" s="76" t="str">
        <f t="shared" si="4"/>
        <v/>
      </c>
      <c r="AF26" s="74">
        <f t="shared" si="5"/>
        <v>1382.47</v>
      </c>
      <c r="AG26" s="75" t="str">
        <f t="shared" si="6"/>
        <v>11:00</v>
      </c>
      <c r="AH26" s="74">
        <f t="shared" si="7"/>
        <v>30764.559999999998</v>
      </c>
      <c r="AI26" s="73" t="str">
        <f t="shared" si="8"/>
        <v/>
      </c>
      <c r="AJ26" s="73" t="str">
        <f t="shared" si="9"/>
        <v/>
      </c>
      <c r="AK26" s="73" t="str">
        <f t="shared" si="10"/>
        <v/>
      </c>
      <c r="AL26" s="72" t="str">
        <f t="shared" si="11"/>
        <v/>
      </c>
      <c r="AM26" s="71" t="str">
        <f t="shared" si="12"/>
        <v/>
      </c>
    </row>
    <row r="27" spans="2:39" ht="13.8" thickBot="1">
      <c r="B27" s="79">
        <v>44159</v>
      </c>
      <c r="C27" s="78">
        <v>1110.55</v>
      </c>
      <c r="D27" s="78">
        <v>1092.18</v>
      </c>
      <c r="E27" s="78">
        <v>1094.03</v>
      </c>
      <c r="F27" s="78">
        <v>1098.97</v>
      </c>
      <c r="G27" s="78">
        <v>1136.28</v>
      </c>
      <c r="H27" s="78">
        <v>1142.6099999999999</v>
      </c>
      <c r="I27" s="78">
        <v>1195.92</v>
      </c>
      <c r="J27" s="78">
        <v>1289.33</v>
      </c>
      <c r="K27" s="78">
        <v>1325.49</v>
      </c>
      <c r="L27" s="78">
        <v>1342.81</v>
      </c>
      <c r="M27" s="78">
        <v>1372.74</v>
      </c>
      <c r="N27" s="78">
        <v>1371.09</v>
      </c>
      <c r="O27" s="78">
        <v>1340.08</v>
      </c>
      <c r="P27" s="78">
        <v>1354.01</v>
      </c>
      <c r="Q27" s="78">
        <v>1345.26</v>
      </c>
      <c r="R27" s="78">
        <v>1332.31</v>
      </c>
      <c r="S27" s="78">
        <v>1308.6500000000001</v>
      </c>
      <c r="T27" s="78">
        <v>1287.58</v>
      </c>
      <c r="U27" s="78">
        <v>1227.77</v>
      </c>
      <c r="V27" s="78">
        <v>1171.94</v>
      </c>
      <c r="W27" s="78">
        <v>1158.92</v>
      </c>
      <c r="X27" s="78">
        <v>1133.55</v>
      </c>
      <c r="Y27" s="78">
        <v>1130.8499999999999</v>
      </c>
      <c r="Z27" s="78">
        <v>1092.3800000000001</v>
      </c>
      <c r="AA27" s="78">
        <f t="shared" si="0"/>
        <v>1372.74</v>
      </c>
      <c r="AB27" s="77">
        <f t="shared" si="1"/>
        <v>2020</v>
      </c>
      <c r="AC27" s="76">
        <f t="shared" si="2"/>
        <v>11</v>
      </c>
      <c r="AD27" s="76" t="str">
        <f t="shared" si="3"/>
        <v/>
      </c>
      <c r="AE27" s="76" t="str">
        <f t="shared" si="4"/>
        <v/>
      </c>
      <c r="AF27" s="74">
        <f t="shared" si="5"/>
        <v>1372.74</v>
      </c>
      <c r="AG27" s="75" t="str">
        <f t="shared" si="6"/>
        <v>11:00</v>
      </c>
      <c r="AH27" s="74">
        <f t="shared" si="7"/>
        <v>30828.039999999997</v>
      </c>
      <c r="AI27" s="73" t="str">
        <f t="shared" si="8"/>
        <v/>
      </c>
      <c r="AJ27" s="73" t="str">
        <f t="shared" si="9"/>
        <v/>
      </c>
      <c r="AK27" s="73" t="str">
        <f t="shared" si="10"/>
        <v/>
      </c>
      <c r="AL27" s="72" t="str">
        <f t="shared" si="11"/>
        <v/>
      </c>
      <c r="AM27" s="71" t="str">
        <f t="shared" si="12"/>
        <v/>
      </c>
    </row>
    <row r="28" spans="2:39" ht="13.8" thickBot="1">
      <c r="B28" s="79">
        <v>44160</v>
      </c>
      <c r="C28" s="78">
        <v>1096.27</v>
      </c>
      <c r="D28" s="78">
        <v>1079.22</v>
      </c>
      <c r="E28" s="78">
        <v>1092.49</v>
      </c>
      <c r="F28" s="78">
        <v>1084.2</v>
      </c>
      <c r="G28" s="78">
        <v>1111.3900000000001</v>
      </c>
      <c r="H28" s="78">
        <v>1115.8399999999999</v>
      </c>
      <c r="I28" s="78">
        <v>1180.94</v>
      </c>
      <c r="J28" s="78">
        <v>1288.5999999999999</v>
      </c>
      <c r="K28" s="78">
        <v>1304.17</v>
      </c>
      <c r="L28" s="78">
        <v>1338.79</v>
      </c>
      <c r="M28" s="78">
        <v>1363.35</v>
      </c>
      <c r="N28" s="78">
        <v>1351.95</v>
      </c>
      <c r="O28" s="78">
        <v>1337.53</v>
      </c>
      <c r="P28" s="78">
        <v>1316.67</v>
      </c>
      <c r="Q28" s="78">
        <v>1308.02</v>
      </c>
      <c r="R28" s="78">
        <v>1325.49</v>
      </c>
      <c r="S28" s="78">
        <v>1284.22</v>
      </c>
      <c r="T28" s="78">
        <v>1246.04</v>
      </c>
      <c r="U28" s="78">
        <v>1185.0999999999999</v>
      </c>
      <c r="V28" s="78">
        <v>1143.1400000000001</v>
      </c>
      <c r="W28" s="78">
        <v>1119.79</v>
      </c>
      <c r="X28" s="78">
        <v>1093.1600000000001</v>
      </c>
      <c r="Y28" s="78">
        <v>1090.78</v>
      </c>
      <c r="Z28" s="78">
        <v>1062.95</v>
      </c>
      <c r="AA28" s="78">
        <f t="shared" si="0"/>
        <v>1363.35</v>
      </c>
      <c r="AB28" s="77">
        <f t="shared" si="1"/>
        <v>2020</v>
      </c>
      <c r="AC28" s="76">
        <f t="shared" si="2"/>
        <v>11</v>
      </c>
      <c r="AD28" s="76" t="str">
        <f t="shared" si="3"/>
        <v/>
      </c>
      <c r="AE28" s="76" t="str">
        <f t="shared" si="4"/>
        <v/>
      </c>
      <c r="AF28" s="74">
        <f t="shared" si="5"/>
        <v>1363.35</v>
      </c>
      <c r="AG28" s="75" t="str">
        <f t="shared" si="6"/>
        <v>11:00</v>
      </c>
      <c r="AH28" s="74">
        <f t="shared" si="7"/>
        <v>30283.450000000004</v>
      </c>
      <c r="AI28" s="73" t="str">
        <f t="shared" si="8"/>
        <v/>
      </c>
      <c r="AJ28" s="73" t="str">
        <f t="shared" si="9"/>
        <v/>
      </c>
      <c r="AK28" s="73" t="str">
        <f t="shared" si="10"/>
        <v/>
      </c>
      <c r="AL28" s="72" t="str">
        <f t="shared" si="11"/>
        <v/>
      </c>
      <c r="AM28" s="71" t="str">
        <f t="shared" si="12"/>
        <v/>
      </c>
    </row>
    <row r="29" spans="2:39" ht="13.8" thickBot="1">
      <c r="B29" s="79">
        <v>44161</v>
      </c>
      <c r="C29" s="78">
        <v>1059.31</v>
      </c>
      <c r="D29" s="78">
        <v>1052.0999999999999</v>
      </c>
      <c r="E29" s="78">
        <v>1058.54</v>
      </c>
      <c r="F29" s="78">
        <v>1065.1600000000001</v>
      </c>
      <c r="G29" s="78">
        <v>1077.72</v>
      </c>
      <c r="H29" s="78">
        <v>1102.75</v>
      </c>
      <c r="I29" s="78">
        <v>1155.1099999999999</v>
      </c>
      <c r="J29" s="78">
        <v>1276.98</v>
      </c>
      <c r="K29" s="78">
        <v>1295.9100000000001</v>
      </c>
      <c r="L29" s="78">
        <v>1322.48</v>
      </c>
      <c r="M29" s="78">
        <v>1346.1</v>
      </c>
      <c r="N29" s="78">
        <v>1375.08</v>
      </c>
      <c r="O29" s="78">
        <v>1360.63</v>
      </c>
      <c r="P29" s="78">
        <v>1342.08</v>
      </c>
      <c r="Q29" s="78">
        <v>1334.62</v>
      </c>
      <c r="R29" s="78">
        <v>1339.45</v>
      </c>
      <c r="S29" s="78">
        <v>1301.72</v>
      </c>
      <c r="T29" s="78">
        <v>1270.6400000000001</v>
      </c>
      <c r="U29" s="78">
        <v>1207.22</v>
      </c>
      <c r="V29" s="78">
        <v>1167.8499999999999</v>
      </c>
      <c r="W29" s="78">
        <v>1145.45</v>
      </c>
      <c r="X29" s="78">
        <v>1117.3800000000001</v>
      </c>
      <c r="Y29" s="78">
        <v>1105.69</v>
      </c>
      <c r="Z29" s="78">
        <v>1071.7</v>
      </c>
      <c r="AA29" s="78">
        <f t="shared" si="0"/>
        <v>1375.08</v>
      </c>
      <c r="AB29" s="77">
        <f t="shared" si="1"/>
        <v>2020</v>
      </c>
      <c r="AC29" s="76">
        <f t="shared" si="2"/>
        <v>11</v>
      </c>
      <c r="AD29" s="76" t="str">
        <f t="shared" si="3"/>
        <v/>
      </c>
      <c r="AE29" s="76" t="str">
        <f t="shared" si="4"/>
        <v/>
      </c>
      <c r="AF29" s="74">
        <f t="shared" si="5"/>
        <v>1375.08</v>
      </c>
      <c r="AG29" s="75" t="str">
        <f t="shared" si="6"/>
        <v>12:00</v>
      </c>
      <c r="AH29" s="74">
        <f t="shared" si="7"/>
        <v>30326.75</v>
      </c>
      <c r="AI29" s="73" t="str">
        <f t="shared" si="8"/>
        <v/>
      </c>
      <c r="AJ29" s="73" t="str">
        <f t="shared" si="9"/>
        <v/>
      </c>
      <c r="AK29" s="73" t="str">
        <f t="shared" si="10"/>
        <v/>
      </c>
      <c r="AL29" s="72" t="str">
        <f t="shared" si="11"/>
        <v/>
      </c>
      <c r="AM29" s="71" t="str">
        <f t="shared" si="12"/>
        <v/>
      </c>
    </row>
    <row r="30" spans="2:39" ht="13.8" thickBot="1">
      <c r="B30" s="79">
        <v>44162</v>
      </c>
      <c r="C30" s="78">
        <v>1073.0999999999999</v>
      </c>
      <c r="D30" s="78">
        <v>1068.1600000000001</v>
      </c>
      <c r="E30" s="78">
        <v>1057.18</v>
      </c>
      <c r="F30" s="78">
        <v>1078.42</v>
      </c>
      <c r="G30" s="78">
        <v>1093.82</v>
      </c>
      <c r="H30" s="78">
        <v>1100.82</v>
      </c>
      <c r="I30" s="78">
        <v>1168.0899999999999</v>
      </c>
      <c r="J30" s="78">
        <v>1261.02</v>
      </c>
      <c r="K30" s="78">
        <v>1300.67</v>
      </c>
      <c r="L30" s="78">
        <v>1318.07</v>
      </c>
      <c r="M30" s="78">
        <v>1363.29</v>
      </c>
      <c r="N30" s="78">
        <v>1373.36</v>
      </c>
      <c r="O30" s="78">
        <v>1359.02</v>
      </c>
      <c r="P30" s="78">
        <v>1351.77</v>
      </c>
      <c r="Q30" s="78">
        <v>1348.59</v>
      </c>
      <c r="R30" s="78">
        <v>1362.1</v>
      </c>
      <c r="S30" s="78">
        <v>1338.3</v>
      </c>
      <c r="T30" s="78">
        <v>1283.0999999999999</v>
      </c>
      <c r="U30" s="78">
        <v>1237.8800000000001</v>
      </c>
      <c r="V30" s="78">
        <v>1183.7</v>
      </c>
      <c r="W30" s="78">
        <v>1149.68</v>
      </c>
      <c r="X30" s="78">
        <v>1112.3699999999999</v>
      </c>
      <c r="Y30" s="78">
        <v>1112.44</v>
      </c>
      <c r="Z30" s="78">
        <v>1081.99</v>
      </c>
      <c r="AA30" s="78">
        <f t="shared" si="0"/>
        <v>1373.36</v>
      </c>
      <c r="AB30" s="77">
        <f t="shared" si="1"/>
        <v>2020</v>
      </c>
      <c r="AC30" s="76">
        <f t="shared" si="2"/>
        <v>11</v>
      </c>
      <c r="AD30" s="76" t="str">
        <f t="shared" si="3"/>
        <v/>
      </c>
      <c r="AE30" s="76" t="str">
        <f t="shared" si="4"/>
        <v/>
      </c>
      <c r="AF30" s="74">
        <f t="shared" si="5"/>
        <v>1373.36</v>
      </c>
      <c r="AG30" s="75" t="str">
        <f t="shared" si="6"/>
        <v>12:00</v>
      </c>
      <c r="AH30" s="74">
        <f t="shared" si="7"/>
        <v>30550.3</v>
      </c>
      <c r="AI30" s="73" t="str">
        <f t="shared" si="8"/>
        <v/>
      </c>
      <c r="AJ30" s="73" t="str">
        <f t="shared" si="9"/>
        <v/>
      </c>
      <c r="AK30" s="73" t="str">
        <f t="shared" si="10"/>
        <v/>
      </c>
      <c r="AL30" s="72" t="str">
        <f t="shared" si="11"/>
        <v/>
      </c>
      <c r="AM30" s="71" t="str">
        <f t="shared" si="12"/>
        <v/>
      </c>
    </row>
    <row r="31" spans="2:39" ht="13.8" thickBot="1">
      <c r="B31" s="79">
        <v>44163</v>
      </c>
      <c r="C31" s="78">
        <v>1063.4000000000001</v>
      </c>
      <c r="D31" s="78">
        <v>1055.67</v>
      </c>
      <c r="E31" s="78">
        <v>1052.45</v>
      </c>
      <c r="F31" s="78">
        <v>1050.56</v>
      </c>
      <c r="G31" s="78">
        <v>1060.57</v>
      </c>
      <c r="H31" s="78">
        <v>1065.08</v>
      </c>
      <c r="I31" s="78">
        <v>1107.79</v>
      </c>
      <c r="J31" s="78">
        <v>1178.45</v>
      </c>
      <c r="K31" s="78">
        <v>1193.43</v>
      </c>
      <c r="L31" s="78">
        <v>1184.05</v>
      </c>
      <c r="M31" s="78">
        <v>1201.0999999999999</v>
      </c>
      <c r="N31" s="78">
        <v>1202.57</v>
      </c>
      <c r="O31" s="78">
        <v>1164.3499999999999</v>
      </c>
      <c r="P31" s="78">
        <v>1176.1400000000001</v>
      </c>
      <c r="Q31" s="78">
        <v>1154.26</v>
      </c>
      <c r="R31" s="78">
        <v>1150.24</v>
      </c>
      <c r="S31" s="78">
        <v>1142.23</v>
      </c>
      <c r="T31" s="78">
        <v>1137.5999999999999</v>
      </c>
      <c r="U31" s="78">
        <v>1151.4000000000001</v>
      </c>
      <c r="V31" s="78">
        <v>1120.5999999999999</v>
      </c>
      <c r="W31" s="78">
        <v>1104.18</v>
      </c>
      <c r="X31" s="78">
        <v>1107.47</v>
      </c>
      <c r="Y31" s="78">
        <v>1102.26</v>
      </c>
      <c r="Z31" s="78">
        <v>1093.79</v>
      </c>
      <c r="AA31" s="78">
        <f t="shared" si="0"/>
        <v>1202.57</v>
      </c>
      <c r="AB31" s="77">
        <f t="shared" si="1"/>
        <v>2020</v>
      </c>
      <c r="AC31" s="76">
        <f t="shared" si="2"/>
        <v>11</v>
      </c>
      <c r="AD31" s="76" t="str">
        <f t="shared" si="3"/>
        <v/>
      </c>
      <c r="AE31" s="76" t="str">
        <f t="shared" si="4"/>
        <v/>
      </c>
      <c r="AF31" s="74">
        <f t="shared" si="5"/>
        <v>1202.57</v>
      </c>
      <c r="AG31" s="75" t="str">
        <f t="shared" si="6"/>
        <v>12:00</v>
      </c>
      <c r="AH31" s="74">
        <f t="shared" si="7"/>
        <v>28222.21</v>
      </c>
      <c r="AI31" s="73" t="str">
        <f t="shared" si="8"/>
        <v/>
      </c>
      <c r="AJ31" s="73" t="str">
        <f t="shared" si="9"/>
        <v/>
      </c>
      <c r="AK31" s="73" t="str">
        <f t="shared" si="10"/>
        <v/>
      </c>
      <c r="AL31" s="72" t="str">
        <f t="shared" si="11"/>
        <v/>
      </c>
      <c r="AM31" s="71" t="str">
        <f t="shared" si="12"/>
        <v/>
      </c>
    </row>
    <row r="32" spans="2:39" ht="13.8" thickBot="1">
      <c r="B32" s="79">
        <v>44164</v>
      </c>
      <c r="C32" s="78">
        <v>1094.56</v>
      </c>
      <c r="D32" s="78">
        <v>1092.04</v>
      </c>
      <c r="E32" s="78">
        <v>1087.0999999999999</v>
      </c>
      <c r="F32" s="78">
        <v>1084.8599999999999</v>
      </c>
      <c r="G32" s="78">
        <v>1083.67</v>
      </c>
      <c r="H32" s="78">
        <v>1098.3</v>
      </c>
      <c r="I32" s="78">
        <v>1122.1400000000001</v>
      </c>
      <c r="J32" s="78">
        <v>1199.0999999999999</v>
      </c>
      <c r="K32" s="78">
        <v>1173.55</v>
      </c>
      <c r="L32" s="78">
        <v>1164.5899999999999</v>
      </c>
      <c r="M32" s="78">
        <v>1187.06</v>
      </c>
      <c r="N32" s="78">
        <v>1174.3599999999999</v>
      </c>
      <c r="O32" s="78">
        <v>1155.42</v>
      </c>
      <c r="P32" s="78">
        <v>1142.82</v>
      </c>
      <c r="Q32" s="78">
        <v>1133.76</v>
      </c>
      <c r="R32" s="78">
        <v>1103.83</v>
      </c>
      <c r="S32" s="78">
        <v>1098.1600000000001</v>
      </c>
      <c r="T32" s="78">
        <v>1097.32</v>
      </c>
      <c r="U32" s="78">
        <v>1112.6199999999999</v>
      </c>
      <c r="V32" s="78">
        <v>1084.4000000000001</v>
      </c>
      <c r="W32" s="78">
        <v>1067.99</v>
      </c>
      <c r="X32" s="78">
        <v>1062.6400000000001</v>
      </c>
      <c r="Y32" s="78">
        <v>1054.9000000000001</v>
      </c>
      <c r="Z32" s="78">
        <v>1072.96</v>
      </c>
      <c r="AA32" s="78">
        <f t="shared" si="0"/>
        <v>1199.0999999999999</v>
      </c>
      <c r="AB32" s="77">
        <f t="shared" si="1"/>
        <v>2020</v>
      </c>
      <c r="AC32" s="76">
        <f t="shared" si="2"/>
        <v>11</v>
      </c>
      <c r="AD32" s="76" t="str">
        <f t="shared" si="3"/>
        <v/>
      </c>
      <c r="AE32" s="76" t="str">
        <f t="shared" si="4"/>
        <v/>
      </c>
      <c r="AF32" s="74">
        <f t="shared" si="5"/>
        <v>1199.0999999999999</v>
      </c>
      <c r="AG32" s="75" t="str">
        <f t="shared" si="6"/>
        <v>8:00</v>
      </c>
      <c r="AH32" s="74">
        <f t="shared" si="7"/>
        <v>27947.249999999996</v>
      </c>
      <c r="AI32" s="73" t="str">
        <f t="shared" si="8"/>
        <v/>
      </c>
      <c r="AJ32" s="73" t="str">
        <f t="shared" si="9"/>
        <v/>
      </c>
      <c r="AK32" s="73" t="str">
        <f t="shared" si="10"/>
        <v/>
      </c>
      <c r="AL32" s="72" t="str">
        <f t="shared" si="11"/>
        <v/>
      </c>
      <c r="AM32" s="71" t="str">
        <f t="shared" si="12"/>
        <v/>
      </c>
    </row>
    <row r="33" spans="2:39" ht="13.8" thickBot="1">
      <c r="B33" s="79">
        <v>44165</v>
      </c>
      <c r="C33" s="78">
        <v>1078.9100000000001</v>
      </c>
      <c r="D33" s="78">
        <v>1073.98</v>
      </c>
      <c r="E33" s="78">
        <v>1077.27</v>
      </c>
      <c r="F33" s="78">
        <v>1085.6600000000001</v>
      </c>
      <c r="G33" s="78">
        <v>1140.83</v>
      </c>
      <c r="H33" s="78">
        <v>1138.27</v>
      </c>
      <c r="I33" s="78">
        <v>1201.97</v>
      </c>
      <c r="J33" s="78">
        <v>1298.5</v>
      </c>
      <c r="K33" s="78">
        <v>1310.54</v>
      </c>
      <c r="L33" s="78">
        <v>1333.75</v>
      </c>
      <c r="M33" s="78">
        <v>1365.91</v>
      </c>
      <c r="N33" s="78">
        <v>1378.23</v>
      </c>
      <c r="O33" s="78">
        <v>1352.5</v>
      </c>
      <c r="P33" s="78">
        <v>1356.64</v>
      </c>
      <c r="Q33" s="78">
        <v>1337.77</v>
      </c>
      <c r="R33" s="78">
        <v>1351.49</v>
      </c>
      <c r="S33" s="78">
        <v>1332.35</v>
      </c>
      <c r="T33" s="78">
        <v>1259.2</v>
      </c>
      <c r="U33" s="78">
        <v>1228.22</v>
      </c>
      <c r="V33" s="78">
        <v>1161.58</v>
      </c>
      <c r="W33" s="78">
        <v>1140.51</v>
      </c>
      <c r="X33" s="78">
        <v>1124.69</v>
      </c>
      <c r="Y33" s="78">
        <v>1128.51</v>
      </c>
      <c r="Z33" s="78">
        <v>1121.78</v>
      </c>
      <c r="AA33" s="78">
        <f t="shared" si="0"/>
        <v>1378.23</v>
      </c>
      <c r="AB33" s="77">
        <f t="shared" si="1"/>
        <v>2020</v>
      </c>
      <c r="AC33" s="76">
        <f t="shared" si="2"/>
        <v>11</v>
      </c>
      <c r="AD33" s="76" t="str">
        <f t="shared" si="3"/>
        <v>2020-11</v>
      </c>
      <c r="AE33" s="76">
        <f t="shared" si="4"/>
        <v>11</v>
      </c>
      <c r="AF33" s="74">
        <f t="shared" si="5"/>
        <v>1378.23</v>
      </c>
      <c r="AG33" s="75" t="str">
        <f t="shared" si="6"/>
        <v>12:00</v>
      </c>
      <c r="AH33" s="74">
        <f t="shared" si="7"/>
        <v>30757.289999999994</v>
      </c>
      <c r="AI33" s="73">
        <f t="shared" si="8"/>
        <v>41388.020000000004</v>
      </c>
      <c r="AJ33" s="73">
        <f t="shared" si="9"/>
        <v>1760.74</v>
      </c>
      <c r="AK33" s="73">
        <f t="shared" si="10"/>
        <v>36007.76999999999</v>
      </c>
      <c r="AL33" s="72">
        <f t="shared" si="11"/>
        <v>44144</v>
      </c>
      <c r="AM33" s="71" t="str">
        <f t="shared" si="12"/>
        <v>12:00</v>
      </c>
    </row>
    <row r="34" spans="2:39" ht="13.8" thickBot="1">
      <c r="B34" s="79">
        <v>44166</v>
      </c>
      <c r="C34" s="78">
        <v>1110.03</v>
      </c>
      <c r="D34" s="78">
        <v>1098.8599999999999</v>
      </c>
      <c r="E34" s="78">
        <v>1115.76</v>
      </c>
      <c r="F34" s="78">
        <v>1114.75</v>
      </c>
      <c r="G34" s="78">
        <v>1138.97</v>
      </c>
      <c r="H34" s="78">
        <v>1159.69</v>
      </c>
      <c r="I34" s="78">
        <v>1210.3399999999999</v>
      </c>
      <c r="J34" s="78">
        <v>1296.3699999999999</v>
      </c>
      <c r="K34" s="78">
        <v>1329.27</v>
      </c>
      <c r="L34" s="78">
        <v>1375.88</v>
      </c>
      <c r="M34" s="78">
        <v>1433.25</v>
      </c>
      <c r="N34" s="78">
        <v>1410.33</v>
      </c>
      <c r="O34" s="78">
        <v>1405.39</v>
      </c>
      <c r="P34" s="78">
        <v>1395.8</v>
      </c>
      <c r="Q34" s="78">
        <v>1372.88</v>
      </c>
      <c r="R34" s="78">
        <v>1368.61</v>
      </c>
      <c r="S34" s="78">
        <v>1324.61</v>
      </c>
      <c r="T34" s="78">
        <v>1294.6500000000001</v>
      </c>
      <c r="U34" s="78">
        <v>1253.1400000000001</v>
      </c>
      <c r="V34" s="78">
        <v>1228.26</v>
      </c>
      <c r="W34" s="78">
        <v>1186.1199999999999</v>
      </c>
      <c r="X34" s="78">
        <v>1174.92</v>
      </c>
      <c r="Y34" s="78">
        <v>1145.17</v>
      </c>
      <c r="Z34" s="78">
        <v>1147.02</v>
      </c>
      <c r="AA34" s="78">
        <f t="shared" si="0"/>
        <v>1433.25</v>
      </c>
      <c r="AB34" s="77">
        <f t="shared" si="1"/>
        <v>2020</v>
      </c>
      <c r="AC34" s="76">
        <f t="shared" si="2"/>
        <v>12</v>
      </c>
      <c r="AD34" s="76" t="str">
        <f t="shared" si="3"/>
        <v/>
      </c>
      <c r="AE34" s="76" t="str">
        <f t="shared" si="4"/>
        <v/>
      </c>
      <c r="AF34" s="74">
        <f t="shared" si="5"/>
        <v>1433.25</v>
      </c>
      <c r="AG34" s="75" t="str">
        <f t="shared" si="6"/>
        <v>11:00</v>
      </c>
      <c r="AH34" s="74">
        <f t="shared" si="7"/>
        <v>31523.320000000003</v>
      </c>
      <c r="AI34" s="73" t="str">
        <f t="shared" si="8"/>
        <v/>
      </c>
      <c r="AJ34" s="73" t="str">
        <f t="shared" si="9"/>
        <v/>
      </c>
      <c r="AK34" s="73" t="str">
        <f t="shared" si="10"/>
        <v/>
      </c>
      <c r="AL34" s="72" t="str">
        <f t="shared" si="11"/>
        <v/>
      </c>
      <c r="AM34" s="71" t="str">
        <f t="shared" si="12"/>
        <v/>
      </c>
    </row>
    <row r="35" spans="2:39" ht="13.8" thickBot="1">
      <c r="B35" s="79">
        <v>44167</v>
      </c>
      <c r="C35" s="78">
        <v>1138.06</v>
      </c>
      <c r="D35" s="78">
        <v>1130.54</v>
      </c>
      <c r="E35" s="78">
        <v>1125.8499999999999</v>
      </c>
      <c r="F35" s="78">
        <v>1142.79</v>
      </c>
      <c r="G35" s="78">
        <v>1155.5999999999999</v>
      </c>
      <c r="H35" s="78">
        <v>1184.19</v>
      </c>
      <c r="I35" s="78">
        <v>1245.93</v>
      </c>
      <c r="J35" s="78">
        <v>1214.96</v>
      </c>
      <c r="K35" s="78">
        <v>1218.6300000000001</v>
      </c>
      <c r="L35" s="78">
        <v>1346.17</v>
      </c>
      <c r="M35" s="78">
        <v>1393.04</v>
      </c>
      <c r="N35" s="78">
        <v>1377.18</v>
      </c>
      <c r="O35" s="78">
        <v>1345.47</v>
      </c>
      <c r="P35" s="78">
        <v>1353.38</v>
      </c>
      <c r="Q35" s="78">
        <v>1318.7</v>
      </c>
      <c r="R35" s="78">
        <v>1221.43</v>
      </c>
      <c r="S35" s="78">
        <v>1318.7</v>
      </c>
      <c r="T35" s="78">
        <v>1262.8</v>
      </c>
      <c r="U35" s="78">
        <v>1222.24</v>
      </c>
      <c r="V35" s="78">
        <v>1189.3399999999999</v>
      </c>
      <c r="W35" s="78">
        <v>1161.3699999999999</v>
      </c>
      <c r="X35" s="78">
        <v>1140.1600000000001</v>
      </c>
      <c r="Y35" s="78">
        <v>1144.08</v>
      </c>
      <c r="Z35" s="78">
        <v>1113.5999999999999</v>
      </c>
      <c r="AA35" s="78">
        <f t="shared" si="0"/>
        <v>1393.04</v>
      </c>
      <c r="AB35" s="77">
        <f t="shared" si="1"/>
        <v>2020</v>
      </c>
      <c r="AC35" s="76">
        <f t="shared" si="2"/>
        <v>12</v>
      </c>
      <c r="AD35" s="76" t="str">
        <f t="shared" si="3"/>
        <v/>
      </c>
      <c r="AE35" s="76" t="str">
        <f t="shared" si="4"/>
        <v/>
      </c>
      <c r="AF35" s="74">
        <f t="shared" si="5"/>
        <v>1393.04</v>
      </c>
      <c r="AG35" s="75" t="str">
        <f t="shared" si="6"/>
        <v>11:00</v>
      </c>
      <c r="AH35" s="74">
        <f t="shared" si="7"/>
        <v>30857.25</v>
      </c>
      <c r="AI35" s="73" t="str">
        <f t="shared" si="8"/>
        <v/>
      </c>
      <c r="AJ35" s="73" t="str">
        <f t="shared" si="9"/>
        <v/>
      </c>
      <c r="AK35" s="73" t="str">
        <f t="shared" si="10"/>
        <v/>
      </c>
      <c r="AL35" s="72" t="str">
        <f t="shared" si="11"/>
        <v/>
      </c>
      <c r="AM35" s="71" t="str">
        <f t="shared" si="12"/>
        <v/>
      </c>
    </row>
    <row r="36" spans="2:39" ht="13.8" thickBot="1">
      <c r="B36" s="79">
        <v>44168</v>
      </c>
      <c r="C36" s="78">
        <v>1103.9000000000001</v>
      </c>
      <c r="D36" s="78">
        <v>1107.26</v>
      </c>
      <c r="E36" s="78">
        <v>1091.83</v>
      </c>
      <c r="F36" s="78">
        <v>1110.73</v>
      </c>
      <c r="G36" s="78">
        <v>1142.75</v>
      </c>
      <c r="H36" s="78">
        <v>1155.67</v>
      </c>
      <c r="I36" s="78">
        <v>1237.57</v>
      </c>
      <c r="J36" s="78">
        <v>1325.45</v>
      </c>
      <c r="K36" s="78">
        <v>1346.24</v>
      </c>
      <c r="L36" s="78">
        <v>1341.03</v>
      </c>
      <c r="M36" s="78">
        <v>1380.86</v>
      </c>
      <c r="N36" s="78">
        <v>1382.47</v>
      </c>
      <c r="O36" s="78">
        <v>1358.56</v>
      </c>
      <c r="P36" s="78">
        <v>1318.59</v>
      </c>
      <c r="Q36" s="78">
        <v>1338.33</v>
      </c>
      <c r="R36" s="78">
        <v>1318.7</v>
      </c>
      <c r="S36" s="78">
        <v>1002.19</v>
      </c>
      <c r="T36" s="78">
        <v>1070.02</v>
      </c>
      <c r="U36" s="78">
        <v>1223.67</v>
      </c>
      <c r="V36" s="78">
        <v>1179.71</v>
      </c>
      <c r="W36" s="78">
        <v>1143.17</v>
      </c>
      <c r="X36" s="78">
        <v>1140.9000000000001</v>
      </c>
      <c r="Y36" s="78">
        <v>1119.83</v>
      </c>
      <c r="Z36" s="78">
        <v>1112.97</v>
      </c>
      <c r="AA36" s="78">
        <f t="shared" si="0"/>
        <v>1382.47</v>
      </c>
      <c r="AB36" s="77">
        <f t="shared" si="1"/>
        <v>2020</v>
      </c>
      <c r="AC36" s="76">
        <f t="shared" si="2"/>
        <v>12</v>
      </c>
      <c r="AD36" s="76" t="str">
        <f t="shared" si="3"/>
        <v/>
      </c>
      <c r="AE36" s="76" t="str">
        <f t="shared" si="4"/>
        <v/>
      </c>
      <c r="AF36" s="74">
        <f t="shared" si="5"/>
        <v>1382.47</v>
      </c>
      <c r="AG36" s="75" t="str">
        <f t="shared" si="6"/>
        <v>12:00</v>
      </c>
      <c r="AH36" s="74">
        <f t="shared" si="7"/>
        <v>30434.870000000003</v>
      </c>
      <c r="AI36" s="73" t="str">
        <f t="shared" si="8"/>
        <v/>
      </c>
      <c r="AJ36" s="73" t="str">
        <f t="shared" si="9"/>
        <v/>
      </c>
      <c r="AK36" s="73" t="str">
        <f t="shared" si="10"/>
        <v/>
      </c>
      <c r="AL36" s="72" t="str">
        <f t="shared" si="11"/>
        <v/>
      </c>
      <c r="AM36" s="71" t="str">
        <f t="shared" si="12"/>
        <v/>
      </c>
    </row>
    <row r="37" spans="2:39" ht="13.8" thickBot="1">
      <c r="B37" s="79">
        <v>44169</v>
      </c>
      <c r="C37" s="78">
        <v>1099</v>
      </c>
      <c r="D37" s="78">
        <v>1069.78</v>
      </c>
      <c r="E37" s="78">
        <v>1097.25</v>
      </c>
      <c r="F37" s="78">
        <v>1103.17</v>
      </c>
      <c r="G37" s="78">
        <v>1137.1500000000001</v>
      </c>
      <c r="H37" s="78">
        <v>1146.25</v>
      </c>
      <c r="I37" s="78">
        <v>1195.3900000000001</v>
      </c>
      <c r="J37" s="78">
        <v>1301.6199999999999</v>
      </c>
      <c r="K37" s="78">
        <v>1327.8</v>
      </c>
      <c r="L37" s="78">
        <v>1360.87</v>
      </c>
      <c r="M37" s="78">
        <v>1384.15</v>
      </c>
      <c r="N37" s="78">
        <v>1310.54</v>
      </c>
      <c r="O37" s="78">
        <v>1355.8</v>
      </c>
      <c r="P37" s="78">
        <v>1218.25</v>
      </c>
      <c r="Q37" s="78">
        <v>1020.01</v>
      </c>
      <c r="R37" s="78">
        <v>1346.59</v>
      </c>
      <c r="S37" s="78">
        <v>1329.23</v>
      </c>
      <c r="T37" s="78">
        <v>1270.68</v>
      </c>
      <c r="U37" s="78">
        <v>1221.26</v>
      </c>
      <c r="V37" s="78">
        <v>1167.57</v>
      </c>
      <c r="W37" s="78">
        <v>1139.8499999999999</v>
      </c>
      <c r="X37" s="78">
        <v>1134.98</v>
      </c>
      <c r="Y37" s="78">
        <v>1125.1400000000001</v>
      </c>
      <c r="Z37" s="78">
        <v>1086.19</v>
      </c>
      <c r="AA37" s="78">
        <f t="shared" si="0"/>
        <v>1384.15</v>
      </c>
      <c r="AB37" s="77">
        <f t="shared" si="1"/>
        <v>2020</v>
      </c>
      <c r="AC37" s="76">
        <f t="shared" si="2"/>
        <v>12</v>
      </c>
      <c r="AD37" s="76" t="str">
        <f t="shared" si="3"/>
        <v/>
      </c>
      <c r="AE37" s="76" t="str">
        <f t="shared" si="4"/>
        <v/>
      </c>
      <c r="AF37" s="74">
        <f t="shared" si="5"/>
        <v>1384.15</v>
      </c>
      <c r="AG37" s="75" t="str">
        <f t="shared" si="6"/>
        <v>11:00</v>
      </c>
      <c r="AH37" s="74">
        <f t="shared" si="7"/>
        <v>30332.669999999991</v>
      </c>
      <c r="AI37" s="73" t="str">
        <f t="shared" si="8"/>
        <v/>
      </c>
      <c r="AJ37" s="73" t="str">
        <f t="shared" si="9"/>
        <v/>
      </c>
      <c r="AK37" s="73" t="str">
        <f t="shared" si="10"/>
        <v/>
      </c>
      <c r="AL37" s="72" t="str">
        <f t="shared" si="11"/>
        <v/>
      </c>
      <c r="AM37" s="71" t="str">
        <f t="shared" si="12"/>
        <v/>
      </c>
    </row>
    <row r="38" spans="2:39" ht="13.8" thickBot="1">
      <c r="B38" s="79">
        <v>44170</v>
      </c>
      <c r="C38" s="78">
        <v>1086.08</v>
      </c>
      <c r="D38" s="78">
        <v>1072.82</v>
      </c>
      <c r="E38" s="78">
        <v>1080.1400000000001</v>
      </c>
      <c r="F38" s="78">
        <v>1090.5999999999999</v>
      </c>
      <c r="G38" s="78">
        <v>1097.25</v>
      </c>
      <c r="H38" s="78">
        <v>1112.93</v>
      </c>
      <c r="I38" s="78">
        <v>1145.03</v>
      </c>
      <c r="J38" s="78">
        <v>1192.28</v>
      </c>
      <c r="K38" s="78">
        <v>1196.6500000000001</v>
      </c>
      <c r="L38" s="78">
        <v>1198.47</v>
      </c>
      <c r="M38" s="78">
        <v>1238.47</v>
      </c>
      <c r="N38" s="78">
        <v>1228.4000000000001</v>
      </c>
      <c r="O38" s="78">
        <v>1213.9000000000001</v>
      </c>
      <c r="P38" s="78">
        <v>1223.5</v>
      </c>
      <c r="Q38" s="78">
        <v>1219.47</v>
      </c>
      <c r="R38" s="78">
        <v>1198.3699999999999</v>
      </c>
      <c r="S38" s="78">
        <v>1210.79</v>
      </c>
      <c r="T38" s="78">
        <v>1191.75</v>
      </c>
      <c r="U38" s="78">
        <v>1203.72</v>
      </c>
      <c r="V38" s="78">
        <v>1166.31</v>
      </c>
      <c r="W38" s="78">
        <v>1168.58</v>
      </c>
      <c r="X38" s="78">
        <v>1147.97</v>
      </c>
      <c r="Y38" s="78">
        <v>1146.43</v>
      </c>
      <c r="Z38" s="78">
        <v>1125.8800000000001</v>
      </c>
      <c r="AA38" s="78">
        <f t="shared" si="0"/>
        <v>1238.47</v>
      </c>
      <c r="AB38" s="77">
        <f t="shared" si="1"/>
        <v>2020</v>
      </c>
      <c r="AC38" s="76">
        <f t="shared" si="2"/>
        <v>12</v>
      </c>
      <c r="AD38" s="76" t="str">
        <f t="shared" si="3"/>
        <v/>
      </c>
      <c r="AE38" s="76" t="str">
        <f t="shared" si="4"/>
        <v/>
      </c>
      <c r="AF38" s="74">
        <f t="shared" si="5"/>
        <v>1238.47</v>
      </c>
      <c r="AG38" s="75" t="str">
        <f t="shared" si="6"/>
        <v>11:00</v>
      </c>
      <c r="AH38" s="74">
        <f t="shared" si="7"/>
        <v>29194.260000000006</v>
      </c>
      <c r="AI38" s="73" t="str">
        <f t="shared" si="8"/>
        <v/>
      </c>
      <c r="AJ38" s="73" t="str">
        <f t="shared" si="9"/>
        <v/>
      </c>
      <c r="AK38" s="73" t="str">
        <f t="shared" si="10"/>
        <v/>
      </c>
      <c r="AL38" s="72" t="str">
        <f t="shared" si="11"/>
        <v/>
      </c>
      <c r="AM38" s="71" t="str">
        <f t="shared" si="12"/>
        <v/>
      </c>
    </row>
    <row r="39" spans="2:39" ht="13.8" thickBot="1">
      <c r="B39" s="79">
        <v>44171</v>
      </c>
      <c r="C39" s="78">
        <v>1127</v>
      </c>
      <c r="D39" s="78">
        <v>1099.46</v>
      </c>
      <c r="E39" s="78">
        <v>1103.8699999999999</v>
      </c>
      <c r="F39" s="78">
        <v>1103.6199999999999</v>
      </c>
      <c r="G39" s="78">
        <v>1113.56</v>
      </c>
      <c r="H39" s="78">
        <v>1120.8800000000001</v>
      </c>
      <c r="I39" s="78">
        <v>1146.46</v>
      </c>
      <c r="J39" s="78">
        <v>1199.31</v>
      </c>
      <c r="K39" s="78">
        <v>1205.8900000000001</v>
      </c>
      <c r="L39" s="78">
        <v>1193.71</v>
      </c>
      <c r="M39" s="78">
        <v>1236.24</v>
      </c>
      <c r="N39" s="78">
        <v>1213.6600000000001</v>
      </c>
      <c r="O39" s="78">
        <v>1184.05</v>
      </c>
      <c r="P39" s="78">
        <v>1202.18</v>
      </c>
      <c r="Q39" s="78">
        <v>1197.04</v>
      </c>
      <c r="R39" s="78">
        <v>1177.68</v>
      </c>
      <c r="S39" s="78">
        <v>1183</v>
      </c>
      <c r="T39" s="78">
        <v>1170.96</v>
      </c>
      <c r="U39" s="78">
        <v>1190.8699999999999</v>
      </c>
      <c r="V39" s="78">
        <v>1164.9100000000001</v>
      </c>
      <c r="W39" s="78">
        <v>1138.06</v>
      </c>
      <c r="X39" s="78">
        <v>1141.95</v>
      </c>
      <c r="Y39" s="78">
        <v>1137.96</v>
      </c>
      <c r="Z39" s="78">
        <v>1156.26</v>
      </c>
      <c r="AA39" s="78">
        <f t="shared" si="0"/>
        <v>1236.24</v>
      </c>
      <c r="AB39" s="77">
        <f t="shared" si="1"/>
        <v>2020</v>
      </c>
      <c r="AC39" s="76">
        <f t="shared" si="2"/>
        <v>12</v>
      </c>
      <c r="AD39" s="76" t="str">
        <f t="shared" si="3"/>
        <v/>
      </c>
      <c r="AE39" s="76" t="str">
        <f t="shared" si="4"/>
        <v/>
      </c>
      <c r="AF39" s="74">
        <f t="shared" si="5"/>
        <v>1236.24</v>
      </c>
      <c r="AG39" s="75" t="str">
        <f t="shared" si="6"/>
        <v>11:00</v>
      </c>
      <c r="AH39" s="74">
        <f t="shared" si="7"/>
        <v>29144.819999999996</v>
      </c>
      <c r="AI39" s="73" t="str">
        <f t="shared" si="8"/>
        <v/>
      </c>
      <c r="AJ39" s="73" t="str">
        <f t="shared" si="9"/>
        <v/>
      </c>
      <c r="AK39" s="73" t="str">
        <f t="shared" si="10"/>
        <v/>
      </c>
      <c r="AL39" s="72" t="str">
        <f t="shared" si="11"/>
        <v/>
      </c>
      <c r="AM39" s="71" t="str">
        <f t="shared" si="12"/>
        <v/>
      </c>
    </row>
    <row r="40" spans="2:39" ht="13.8" thickBot="1">
      <c r="B40" s="79">
        <v>44172</v>
      </c>
      <c r="C40" s="78">
        <v>1158.6400000000001</v>
      </c>
      <c r="D40" s="78">
        <v>1145.27</v>
      </c>
      <c r="E40" s="78">
        <v>1137.08</v>
      </c>
      <c r="F40" s="78">
        <v>1152.45</v>
      </c>
      <c r="G40" s="78">
        <v>1207.22</v>
      </c>
      <c r="H40" s="78">
        <v>1191.05</v>
      </c>
      <c r="I40" s="78">
        <v>1266.69</v>
      </c>
      <c r="J40" s="78">
        <v>1340.78</v>
      </c>
      <c r="K40" s="78">
        <v>1381.38</v>
      </c>
      <c r="L40" s="78">
        <v>1397.27</v>
      </c>
      <c r="M40" s="78">
        <v>1380.44</v>
      </c>
      <c r="N40" s="78">
        <v>1394.68</v>
      </c>
      <c r="O40" s="78">
        <v>1279.3900000000001</v>
      </c>
      <c r="P40" s="78">
        <v>1079.33</v>
      </c>
      <c r="Q40" s="78">
        <v>1345.58</v>
      </c>
      <c r="R40" s="78">
        <v>1003.42</v>
      </c>
      <c r="S40" s="78">
        <v>948.12</v>
      </c>
      <c r="T40" s="78">
        <v>1285.5899999999999</v>
      </c>
      <c r="U40" s="78">
        <v>1259.72</v>
      </c>
      <c r="V40" s="78">
        <v>1207.19</v>
      </c>
      <c r="W40" s="78">
        <v>1175.3399999999999</v>
      </c>
      <c r="X40" s="78">
        <v>1171.97</v>
      </c>
      <c r="Y40" s="78">
        <v>1158.5</v>
      </c>
      <c r="Z40" s="78">
        <v>1136.3800000000001</v>
      </c>
      <c r="AA40" s="78">
        <f t="shared" si="0"/>
        <v>1397.27</v>
      </c>
      <c r="AB40" s="77">
        <f t="shared" si="1"/>
        <v>2020</v>
      </c>
      <c r="AC40" s="76">
        <f t="shared" si="2"/>
        <v>12</v>
      </c>
      <c r="AD40" s="76" t="str">
        <f t="shared" si="3"/>
        <v/>
      </c>
      <c r="AE40" s="76" t="str">
        <f t="shared" si="4"/>
        <v/>
      </c>
      <c r="AF40" s="74">
        <f t="shared" si="5"/>
        <v>1397.27</v>
      </c>
      <c r="AG40" s="75" t="str">
        <f t="shared" si="6"/>
        <v>10:00</v>
      </c>
      <c r="AH40" s="74">
        <f t="shared" si="7"/>
        <v>30600.750000000007</v>
      </c>
      <c r="AI40" s="73" t="str">
        <f t="shared" si="8"/>
        <v/>
      </c>
      <c r="AJ40" s="73" t="str">
        <f t="shared" si="9"/>
        <v/>
      </c>
      <c r="AK40" s="73" t="str">
        <f t="shared" si="10"/>
        <v/>
      </c>
      <c r="AL40" s="72" t="str">
        <f t="shared" si="11"/>
        <v/>
      </c>
      <c r="AM40" s="71" t="str">
        <f t="shared" si="12"/>
        <v/>
      </c>
    </row>
    <row r="41" spans="2:39" ht="13.8" thickBot="1">
      <c r="B41" s="79">
        <v>44173</v>
      </c>
      <c r="C41" s="78">
        <v>1145.02</v>
      </c>
      <c r="D41" s="78">
        <v>1132.32</v>
      </c>
      <c r="E41" s="78">
        <v>1138.3399999999999</v>
      </c>
      <c r="F41" s="78">
        <v>1149.26</v>
      </c>
      <c r="G41" s="78">
        <v>1164.6600000000001</v>
      </c>
      <c r="H41" s="78">
        <v>1191.3599999999999</v>
      </c>
      <c r="I41" s="78">
        <v>1262.7</v>
      </c>
      <c r="J41" s="78">
        <v>1354.19</v>
      </c>
      <c r="K41" s="78">
        <v>1387.16</v>
      </c>
      <c r="L41" s="78">
        <v>1401.58</v>
      </c>
      <c r="M41" s="78">
        <v>632.73</v>
      </c>
      <c r="N41" s="78">
        <v>1417.92</v>
      </c>
      <c r="O41" s="78">
        <v>1306.69</v>
      </c>
      <c r="P41" s="78">
        <v>805.46</v>
      </c>
      <c r="Q41" s="78">
        <v>1357.3</v>
      </c>
      <c r="R41" s="78">
        <v>1310.72</v>
      </c>
      <c r="S41" s="78">
        <v>1075.1300000000001</v>
      </c>
      <c r="T41" s="78">
        <v>824.11</v>
      </c>
      <c r="U41" s="78">
        <v>1248.56</v>
      </c>
      <c r="V41" s="78">
        <v>1219.78</v>
      </c>
      <c r="W41" s="78">
        <v>1176.18</v>
      </c>
      <c r="X41" s="78">
        <v>1166.1600000000001</v>
      </c>
      <c r="Y41" s="78">
        <v>1159.3800000000001</v>
      </c>
      <c r="Z41" s="78">
        <v>1126.44</v>
      </c>
      <c r="AA41" s="78">
        <f t="shared" si="0"/>
        <v>1417.92</v>
      </c>
      <c r="AB41" s="77">
        <f t="shared" si="1"/>
        <v>2020</v>
      </c>
      <c r="AC41" s="76">
        <f t="shared" si="2"/>
        <v>12</v>
      </c>
      <c r="AD41" s="76" t="str">
        <f t="shared" si="3"/>
        <v/>
      </c>
      <c r="AE41" s="76" t="str">
        <f t="shared" si="4"/>
        <v/>
      </c>
      <c r="AF41" s="74">
        <f t="shared" si="5"/>
        <v>1417.92</v>
      </c>
      <c r="AG41" s="75" t="str">
        <f t="shared" si="6"/>
        <v>12:00</v>
      </c>
      <c r="AH41" s="74">
        <f t="shared" si="7"/>
        <v>29571.07</v>
      </c>
      <c r="AI41" s="73" t="str">
        <f t="shared" si="8"/>
        <v/>
      </c>
      <c r="AJ41" s="73" t="str">
        <f t="shared" si="9"/>
        <v/>
      </c>
      <c r="AK41" s="73" t="str">
        <f t="shared" si="10"/>
        <v/>
      </c>
      <c r="AL41" s="72" t="str">
        <f t="shared" si="11"/>
        <v/>
      </c>
      <c r="AM41" s="71" t="str">
        <f t="shared" si="12"/>
        <v/>
      </c>
    </row>
    <row r="42" spans="2:39" ht="13.8" thickBot="1">
      <c r="B42" s="79">
        <v>44174</v>
      </c>
      <c r="C42" s="78">
        <v>1129.1400000000001</v>
      </c>
      <c r="D42" s="78">
        <v>1115.9100000000001</v>
      </c>
      <c r="E42" s="78">
        <v>1119.48</v>
      </c>
      <c r="F42" s="78">
        <v>1123.92</v>
      </c>
      <c r="G42" s="78">
        <v>1150.17</v>
      </c>
      <c r="H42" s="78">
        <v>1152.1300000000001</v>
      </c>
      <c r="I42" s="78">
        <v>1223.29</v>
      </c>
      <c r="J42" s="78">
        <v>1323.67</v>
      </c>
      <c r="K42" s="78">
        <v>1367.52</v>
      </c>
      <c r="L42" s="78">
        <v>1364.55</v>
      </c>
      <c r="M42" s="78">
        <v>1011.22</v>
      </c>
      <c r="N42" s="78">
        <v>416.29</v>
      </c>
      <c r="O42" s="78">
        <v>432.99</v>
      </c>
      <c r="P42" s="78">
        <v>1260.7</v>
      </c>
      <c r="Q42" s="78">
        <v>1386.42</v>
      </c>
      <c r="R42" s="78">
        <v>1393</v>
      </c>
      <c r="S42" s="78">
        <v>712.95</v>
      </c>
      <c r="T42" s="78">
        <v>1285.06</v>
      </c>
      <c r="U42" s="78">
        <v>1233.44</v>
      </c>
      <c r="V42" s="78">
        <v>1190.18</v>
      </c>
      <c r="W42" s="78">
        <v>1143.94</v>
      </c>
      <c r="X42" s="78">
        <v>1141.74</v>
      </c>
      <c r="Y42" s="78">
        <v>1130.71</v>
      </c>
      <c r="Z42" s="78">
        <v>1125.78</v>
      </c>
      <c r="AA42" s="78">
        <f t="shared" si="0"/>
        <v>1393</v>
      </c>
      <c r="AB42" s="77">
        <f t="shared" si="1"/>
        <v>2020</v>
      </c>
      <c r="AC42" s="76">
        <f t="shared" si="2"/>
        <v>12</v>
      </c>
      <c r="AD42" s="76" t="str">
        <f t="shared" si="3"/>
        <v/>
      </c>
      <c r="AE42" s="76" t="str">
        <f t="shared" si="4"/>
        <v/>
      </c>
      <c r="AF42" s="74">
        <f t="shared" si="5"/>
        <v>1393</v>
      </c>
      <c r="AG42" s="75" t="str">
        <f t="shared" si="6"/>
        <v>16:00</v>
      </c>
      <c r="AH42" s="74">
        <f t="shared" si="7"/>
        <v>28327.200000000001</v>
      </c>
      <c r="AI42" s="73" t="str">
        <f t="shared" si="8"/>
        <v/>
      </c>
      <c r="AJ42" s="73" t="str">
        <f t="shared" si="9"/>
        <v/>
      </c>
      <c r="AK42" s="73" t="str">
        <f t="shared" si="10"/>
        <v/>
      </c>
      <c r="AL42" s="72" t="str">
        <f t="shared" si="11"/>
        <v/>
      </c>
      <c r="AM42" s="71" t="str">
        <f t="shared" si="12"/>
        <v/>
      </c>
    </row>
    <row r="43" spans="2:39" ht="13.8" thickBot="1">
      <c r="B43" s="79">
        <v>44175</v>
      </c>
      <c r="C43" s="78">
        <v>1117.31</v>
      </c>
      <c r="D43" s="78">
        <v>1117.3399999999999</v>
      </c>
      <c r="E43" s="78">
        <v>1097.8499999999999</v>
      </c>
      <c r="F43" s="78">
        <v>1130.6400000000001</v>
      </c>
      <c r="G43" s="78">
        <v>1163.82</v>
      </c>
      <c r="H43" s="78">
        <v>1166.24</v>
      </c>
      <c r="I43" s="78">
        <v>1230.67</v>
      </c>
      <c r="J43" s="78">
        <v>1327.06</v>
      </c>
      <c r="K43" s="78">
        <v>1353.31</v>
      </c>
      <c r="L43" s="78">
        <v>1380.86</v>
      </c>
      <c r="M43" s="78">
        <v>1237.98</v>
      </c>
      <c r="N43" s="78">
        <v>1098.76</v>
      </c>
      <c r="O43" s="78">
        <v>858.31</v>
      </c>
      <c r="P43" s="78">
        <v>291.2</v>
      </c>
      <c r="Q43" s="78">
        <v>282.8</v>
      </c>
      <c r="R43" s="78">
        <v>135.35</v>
      </c>
      <c r="S43" s="78">
        <v>933.52</v>
      </c>
      <c r="T43" s="78">
        <v>1256.6099999999999</v>
      </c>
      <c r="U43" s="78">
        <v>1219.1600000000001</v>
      </c>
      <c r="V43" s="78">
        <v>1174.5999999999999</v>
      </c>
      <c r="W43" s="78">
        <v>1162.1099999999999</v>
      </c>
      <c r="X43" s="78">
        <v>1148.52</v>
      </c>
      <c r="Y43" s="78">
        <v>1138.8</v>
      </c>
      <c r="Z43" s="78">
        <v>1127.1099999999999</v>
      </c>
      <c r="AA43" s="78">
        <f t="shared" si="0"/>
        <v>1380.86</v>
      </c>
      <c r="AB43" s="77">
        <f t="shared" si="1"/>
        <v>2020</v>
      </c>
      <c r="AC43" s="76">
        <f t="shared" si="2"/>
        <v>12</v>
      </c>
      <c r="AD43" s="76" t="str">
        <f t="shared" si="3"/>
        <v/>
      </c>
      <c r="AE43" s="76" t="str">
        <f t="shared" si="4"/>
        <v/>
      </c>
      <c r="AF43" s="74">
        <f t="shared" si="5"/>
        <v>1380.86</v>
      </c>
      <c r="AG43" s="75" t="str">
        <f t="shared" si="6"/>
        <v>10:00</v>
      </c>
      <c r="AH43" s="74">
        <f t="shared" si="7"/>
        <v>26530.789999999997</v>
      </c>
      <c r="AI43" s="73" t="str">
        <f t="shared" si="8"/>
        <v/>
      </c>
      <c r="AJ43" s="73" t="str">
        <f t="shared" si="9"/>
        <v/>
      </c>
      <c r="AK43" s="73" t="str">
        <f t="shared" si="10"/>
        <v/>
      </c>
      <c r="AL43" s="72" t="str">
        <f t="shared" si="11"/>
        <v/>
      </c>
      <c r="AM43" s="71" t="str">
        <f t="shared" si="12"/>
        <v/>
      </c>
    </row>
    <row r="44" spans="2:39" ht="13.8" thickBot="1">
      <c r="B44" s="79">
        <v>44176</v>
      </c>
      <c r="C44" s="78">
        <v>1127.98</v>
      </c>
      <c r="D44" s="78">
        <v>1125.74</v>
      </c>
      <c r="E44" s="78">
        <v>1121.68</v>
      </c>
      <c r="F44" s="78">
        <v>1129.6600000000001</v>
      </c>
      <c r="G44" s="78">
        <v>1156.82</v>
      </c>
      <c r="H44" s="78">
        <v>1160.29</v>
      </c>
      <c r="I44" s="78">
        <v>1227.98</v>
      </c>
      <c r="J44" s="78">
        <v>1283.24</v>
      </c>
      <c r="K44" s="78">
        <v>1371.34</v>
      </c>
      <c r="L44" s="78">
        <v>1352.72</v>
      </c>
      <c r="M44" s="78">
        <v>1264.1300000000001</v>
      </c>
      <c r="N44" s="78">
        <v>730.42</v>
      </c>
      <c r="O44" s="78">
        <v>892.05</v>
      </c>
      <c r="P44" s="78">
        <v>797.09</v>
      </c>
      <c r="Q44" s="78">
        <v>33.92</v>
      </c>
      <c r="R44" s="78">
        <v>1232.7</v>
      </c>
      <c r="S44" s="78">
        <v>1304.03</v>
      </c>
      <c r="T44" s="78">
        <v>1265.1500000000001</v>
      </c>
      <c r="U44" s="78">
        <v>1209.92</v>
      </c>
      <c r="V44" s="78">
        <v>1169.04</v>
      </c>
      <c r="W44" s="78">
        <v>1124.73</v>
      </c>
      <c r="X44" s="78">
        <v>1126.2</v>
      </c>
      <c r="Y44" s="78">
        <v>1111.43</v>
      </c>
      <c r="Z44" s="78">
        <v>1083.81</v>
      </c>
      <c r="AA44" s="78">
        <f t="shared" si="0"/>
        <v>1371.34</v>
      </c>
      <c r="AB44" s="77">
        <f t="shared" si="1"/>
        <v>2020</v>
      </c>
      <c r="AC44" s="76">
        <f t="shared" si="2"/>
        <v>12</v>
      </c>
      <c r="AD44" s="76" t="str">
        <f t="shared" si="3"/>
        <v/>
      </c>
      <c r="AE44" s="76" t="str">
        <f t="shared" si="4"/>
        <v/>
      </c>
      <c r="AF44" s="74">
        <f t="shared" si="5"/>
        <v>1371.34</v>
      </c>
      <c r="AG44" s="75" t="str">
        <f t="shared" si="6"/>
        <v>9:00</v>
      </c>
      <c r="AH44" s="74">
        <f t="shared" si="7"/>
        <v>27773.410000000003</v>
      </c>
      <c r="AI44" s="73" t="str">
        <f t="shared" si="8"/>
        <v/>
      </c>
      <c r="AJ44" s="73" t="str">
        <f t="shared" si="9"/>
        <v/>
      </c>
      <c r="AK44" s="73" t="str">
        <f t="shared" si="10"/>
        <v/>
      </c>
      <c r="AL44" s="72" t="str">
        <f t="shared" si="11"/>
        <v/>
      </c>
      <c r="AM44" s="71" t="str">
        <f t="shared" si="12"/>
        <v/>
      </c>
    </row>
    <row r="45" spans="2:39" ht="13.8" thickBot="1">
      <c r="B45" s="79">
        <v>44177</v>
      </c>
      <c r="C45" s="78">
        <v>1082.9000000000001</v>
      </c>
      <c r="D45" s="78">
        <v>1058.33</v>
      </c>
      <c r="E45" s="78">
        <v>1066</v>
      </c>
      <c r="F45" s="78">
        <v>1063.06</v>
      </c>
      <c r="G45" s="78">
        <v>1074.8800000000001</v>
      </c>
      <c r="H45" s="78">
        <v>1084.1300000000001</v>
      </c>
      <c r="I45" s="78">
        <v>1115.77</v>
      </c>
      <c r="J45" s="78">
        <v>1176.42</v>
      </c>
      <c r="K45" s="78">
        <v>1216.32</v>
      </c>
      <c r="L45" s="78">
        <v>1200.78</v>
      </c>
      <c r="M45" s="78">
        <v>1220.6600000000001</v>
      </c>
      <c r="N45" s="78">
        <v>1208.23</v>
      </c>
      <c r="O45" s="78">
        <v>1188.32</v>
      </c>
      <c r="P45" s="78">
        <v>1197.95</v>
      </c>
      <c r="Q45" s="78">
        <v>1179.53</v>
      </c>
      <c r="R45" s="78">
        <v>1155.81</v>
      </c>
      <c r="S45" s="78">
        <v>1147.2</v>
      </c>
      <c r="T45" s="78">
        <v>1126.54</v>
      </c>
      <c r="U45" s="78">
        <v>1138.27</v>
      </c>
      <c r="V45" s="78">
        <v>1106.8399999999999</v>
      </c>
      <c r="W45" s="78">
        <v>1097.3599999999999</v>
      </c>
      <c r="X45" s="78">
        <v>1099.25</v>
      </c>
      <c r="Y45" s="78">
        <v>1092.67</v>
      </c>
      <c r="Z45" s="78">
        <v>1083.1099999999999</v>
      </c>
      <c r="AA45" s="78">
        <f t="shared" si="0"/>
        <v>1220.6600000000001</v>
      </c>
      <c r="AB45" s="77">
        <f t="shared" si="1"/>
        <v>2020</v>
      </c>
      <c r="AC45" s="76">
        <f t="shared" si="2"/>
        <v>12</v>
      </c>
      <c r="AD45" s="76" t="str">
        <f t="shared" si="3"/>
        <v/>
      </c>
      <c r="AE45" s="76" t="str">
        <f t="shared" si="4"/>
        <v/>
      </c>
      <c r="AF45" s="74">
        <f t="shared" si="5"/>
        <v>1220.6600000000001</v>
      </c>
      <c r="AG45" s="75" t="str">
        <f t="shared" si="6"/>
        <v>11:00</v>
      </c>
      <c r="AH45" s="74">
        <f t="shared" si="7"/>
        <v>28400.99</v>
      </c>
      <c r="AI45" s="73" t="str">
        <f t="shared" si="8"/>
        <v/>
      </c>
      <c r="AJ45" s="73" t="str">
        <f t="shared" si="9"/>
        <v/>
      </c>
      <c r="AK45" s="73" t="str">
        <f t="shared" si="10"/>
        <v/>
      </c>
      <c r="AL45" s="72" t="str">
        <f t="shared" si="11"/>
        <v/>
      </c>
      <c r="AM45" s="71" t="str">
        <f t="shared" si="12"/>
        <v/>
      </c>
    </row>
    <row r="46" spans="2:39" ht="13.8" thickBot="1">
      <c r="B46" s="79">
        <v>44178</v>
      </c>
      <c r="C46" s="78">
        <v>1084.3699999999999</v>
      </c>
      <c r="D46" s="78">
        <v>1070.3699999999999</v>
      </c>
      <c r="E46" s="78">
        <v>1081.26</v>
      </c>
      <c r="F46" s="78">
        <v>1083.29</v>
      </c>
      <c r="G46" s="78">
        <v>1085.95</v>
      </c>
      <c r="H46" s="78">
        <v>1088.22</v>
      </c>
      <c r="I46" s="78">
        <v>1135.54</v>
      </c>
      <c r="J46" s="78">
        <v>1219.58</v>
      </c>
      <c r="K46" s="78">
        <v>1234.2</v>
      </c>
      <c r="L46" s="78">
        <v>1217.3699999999999</v>
      </c>
      <c r="M46" s="78">
        <v>1239.07</v>
      </c>
      <c r="N46" s="78">
        <v>1246.25</v>
      </c>
      <c r="O46" s="78">
        <v>1214.67</v>
      </c>
      <c r="P46" s="78">
        <v>1208.06</v>
      </c>
      <c r="Q46" s="78">
        <v>1197.18</v>
      </c>
      <c r="R46" s="78">
        <v>1186.47</v>
      </c>
      <c r="S46" s="78">
        <v>1166.3800000000001</v>
      </c>
      <c r="T46" s="78">
        <v>1169.81</v>
      </c>
      <c r="U46" s="78">
        <v>1173.0999999999999</v>
      </c>
      <c r="V46" s="78">
        <v>1165.22</v>
      </c>
      <c r="W46" s="78">
        <v>1130.8499999999999</v>
      </c>
      <c r="X46" s="78">
        <v>1122.17</v>
      </c>
      <c r="Y46" s="78">
        <v>1121.05</v>
      </c>
      <c r="Z46" s="78">
        <v>1133.1300000000001</v>
      </c>
      <c r="AA46" s="78">
        <f t="shared" si="0"/>
        <v>1246.25</v>
      </c>
      <c r="AB46" s="77">
        <f t="shared" si="1"/>
        <v>2020</v>
      </c>
      <c r="AC46" s="76">
        <f t="shared" si="2"/>
        <v>12</v>
      </c>
      <c r="AD46" s="76" t="str">
        <f t="shared" si="3"/>
        <v/>
      </c>
      <c r="AE46" s="76" t="str">
        <f t="shared" si="4"/>
        <v/>
      </c>
      <c r="AF46" s="74">
        <f t="shared" si="5"/>
        <v>1246.25</v>
      </c>
      <c r="AG46" s="75" t="str">
        <f t="shared" si="6"/>
        <v>12:00</v>
      </c>
      <c r="AH46" s="74">
        <f t="shared" si="7"/>
        <v>29019.810000000005</v>
      </c>
      <c r="AI46" s="73" t="str">
        <f t="shared" si="8"/>
        <v/>
      </c>
      <c r="AJ46" s="73" t="str">
        <f t="shared" si="9"/>
        <v/>
      </c>
      <c r="AK46" s="73" t="str">
        <f t="shared" si="10"/>
        <v/>
      </c>
      <c r="AL46" s="72" t="str">
        <f t="shared" si="11"/>
        <v/>
      </c>
      <c r="AM46" s="71" t="str">
        <f t="shared" si="12"/>
        <v/>
      </c>
    </row>
    <row r="47" spans="2:39" ht="13.8" thickBot="1">
      <c r="B47" s="79">
        <v>44179</v>
      </c>
      <c r="C47" s="78">
        <v>1126.58</v>
      </c>
      <c r="D47" s="78">
        <v>1110.27</v>
      </c>
      <c r="E47" s="78">
        <v>1119.1600000000001</v>
      </c>
      <c r="F47" s="78">
        <v>1126.02</v>
      </c>
      <c r="G47" s="78">
        <v>1156.93</v>
      </c>
      <c r="H47" s="78">
        <v>1166.97</v>
      </c>
      <c r="I47" s="78">
        <v>1214.71</v>
      </c>
      <c r="J47" s="78">
        <v>1321.78</v>
      </c>
      <c r="K47" s="78">
        <v>1350.76</v>
      </c>
      <c r="L47" s="78">
        <v>1353.17</v>
      </c>
      <c r="M47" s="78">
        <v>1413.44</v>
      </c>
      <c r="N47" s="78">
        <v>1421.88</v>
      </c>
      <c r="O47" s="78">
        <v>1403.64</v>
      </c>
      <c r="P47" s="78">
        <v>1395.31</v>
      </c>
      <c r="Q47" s="78">
        <v>1383.17</v>
      </c>
      <c r="R47" s="78">
        <v>1378.19</v>
      </c>
      <c r="S47" s="78">
        <v>1377.5</v>
      </c>
      <c r="T47" s="78">
        <v>1327.03</v>
      </c>
      <c r="U47" s="78">
        <v>1260.25</v>
      </c>
      <c r="V47" s="78">
        <v>557.03</v>
      </c>
      <c r="W47" s="78">
        <v>720.13</v>
      </c>
      <c r="X47" s="78">
        <v>746.97</v>
      </c>
      <c r="Y47" s="78">
        <v>428.86</v>
      </c>
      <c r="Z47" s="78">
        <v>1.29</v>
      </c>
      <c r="AA47" s="78">
        <f t="shared" si="0"/>
        <v>1421.88</v>
      </c>
      <c r="AB47" s="77">
        <f t="shared" si="1"/>
        <v>2020</v>
      </c>
      <c r="AC47" s="76">
        <f t="shared" si="2"/>
        <v>12</v>
      </c>
      <c r="AD47" s="76" t="str">
        <f t="shared" si="3"/>
        <v/>
      </c>
      <c r="AE47" s="76" t="str">
        <f t="shared" si="4"/>
        <v/>
      </c>
      <c r="AF47" s="74">
        <f t="shared" si="5"/>
        <v>1421.88</v>
      </c>
      <c r="AG47" s="75" t="str">
        <f t="shared" si="6"/>
        <v>12:00</v>
      </c>
      <c r="AH47" s="74">
        <f t="shared" si="7"/>
        <v>28282.920000000002</v>
      </c>
      <c r="AI47" s="73" t="str">
        <f t="shared" si="8"/>
        <v/>
      </c>
      <c r="AJ47" s="73" t="str">
        <f t="shared" si="9"/>
        <v/>
      </c>
      <c r="AK47" s="73" t="str">
        <f t="shared" si="10"/>
        <v/>
      </c>
      <c r="AL47" s="72" t="str">
        <f t="shared" si="11"/>
        <v/>
      </c>
      <c r="AM47" s="71" t="str">
        <f t="shared" si="12"/>
        <v/>
      </c>
    </row>
    <row r="48" spans="2:39" ht="13.8" thickBot="1">
      <c r="B48" s="79">
        <v>44180</v>
      </c>
      <c r="C48" s="78">
        <v>0</v>
      </c>
      <c r="D48" s="78">
        <v>0</v>
      </c>
      <c r="E48" s="78">
        <v>0</v>
      </c>
      <c r="F48" s="78">
        <v>105.04</v>
      </c>
      <c r="G48" s="78">
        <v>1187.69</v>
      </c>
      <c r="H48" s="78">
        <v>1190.77</v>
      </c>
      <c r="I48" s="78">
        <v>1230.71</v>
      </c>
      <c r="J48" s="78">
        <v>1320.83</v>
      </c>
      <c r="K48" s="78">
        <v>1399.16</v>
      </c>
      <c r="L48" s="78">
        <v>1427.16</v>
      </c>
      <c r="M48" s="78">
        <v>1451.52</v>
      </c>
      <c r="N48" s="78">
        <v>1465.63</v>
      </c>
      <c r="O48" s="78">
        <v>1429.19</v>
      </c>
      <c r="P48" s="78">
        <v>1432.8</v>
      </c>
      <c r="Q48" s="78">
        <v>1410.15</v>
      </c>
      <c r="R48" s="78">
        <v>1401.72</v>
      </c>
      <c r="S48" s="78">
        <v>1380.65</v>
      </c>
      <c r="T48" s="78">
        <v>1337.07</v>
      </c>
      <c r="U48" s="78">
        <v>1286.01</v>
      </c>
      <c r="V48" s="78">
        <v>1292.48</v>
      </c>
      <c r="W48" s="78">
        <v>1250.9000000000001</v>
      </c>
      <c r="X48" s="78">
        <v>1229.69</v>
      </c>
      <c r="Y48" s="78">
        <v>1231.4100000000001</v>
      </c>
      <c r="Z48" s="78">
        <v>1209.53</v>
      </c>
      <c r="AA48" s="78">
        <f t="shared" si="0"/>
        <v>1465.63</v>
      </c>
      <c r="AB48" s="77">
        <f t="shared" si="1"/>
        <v>2020</v>
      </c>
      <c r="AC48" s="76">
        <f t="shared" si="2"/>
        <v>12</v>
      </c>
      <c r="AD48" s="76" t="str">
        <f t="shared" si="3"/>
        <v/>
      </c>
      <c r="AE48" s="76" t="str">
        <f t="shared" si="4"/>
        <v/>
      </c>
      <c r="AF48" s="74">
        <f t="shared" si="5"/>
        <v>1465.63</v>
      </c>
      <c r="AG48" s="75" t="str">
        <f t="shared" si="6"/>
        <v>12:00</v>
      </c>
      <c r="AH48" s="74">
        <f t="shared" si="7"/>
        <v>28135.739999999998</v>
      </c>
      <c r="AI48" s="73" t="str">
        <f t="shared" si="8"/>
        <v/>
      </c>
      <c r="AJ48" s="73" t="str">
        <f t="shared" si="9"/>
        <v/>
      </c>
      <c r="AK48" s="73" t="str">
        <f t="shared" si="10"/>
        <v/>
      </c>
      <c r="AL48" s="72" t="str">
        <f t="shared" si="11"/>
        <v/>
      </c>
      <c r="AM48" s="71" t="str">
        <f t="shared" si="12"/>
        <v/>
      </c>
    </row>
    <row r="49" spans="2:39" ht="13.8" thickBot="1">
      <c r="B49" s="79">
        <v>44181</v>
      </c>
      <c r="C49" s="78">
        <v>1208.4100000000001</v>
      </c>
      <c r="D49" s="78">
        <v>1200.92</v>
      </c>
      <c r="E49" s="78">
        <v>1193.6400000000001</v>
      </c>
      <c r="F49" s="78">
        <v>1215.1300000000001</v>
      </c>
      <c r="G49" s="78">
        <v>1243.97</v>
      </c>
      <c r="H49" s="78">
        <v>1244.3599999999999</v>
      </c>
      <c r="I49" s="78">
        <v>1306.73</v>
      </c>
      <c r="J49" s="78">
        <v>1398.99</v>
      </c>
      <c r="K49" s="78">
        <v>1468.57</v>
      </c>
      <c r="L49" s="78">
        <v>1465.59</v>
      </c>
      <c r="M49" s="78">
        <v>1486.98</v>
      </c>
      <c r="N49" s="78">
        <v>1486.24</v>
      </c>
      <c r="O49" s="78">
        <v>1451.63</v>
      </c>
      <c r="P49" s="78">
        <v>1442.25</v>
      </c>
      <c r="Q49" s="78">
        <v>1434.86</v>
      </c>
      <c r="R49" s="78">
        <v>1435</v>
      </c>
      <c r="S49" s="78">
        <v>1408.16</v>
      </c>
      <c r="T49" s="78">
        <v>1391.53</v>
      </c>
      <c r="U49" s="78">
        <v>1322.27</v>
      </c>
      <c r="V49" s="78">
        <v>1306.0999999999999</v>
      </c>
      <c r="W49" s="78">
        <v>1268.0899999999999</v>
      </c>
      <c r="X49" s="78">
        <v>1249.53</v>
      </c>
      <c r="Y49" s="78">
        <v>1240.82</v>
      </c>
      <c r="Z49" s="78">
        <v>1217.8599999999999</v>
      </c>
      <c r="AA49" s="78">
        <f t="shared" si="0"/>
        <v>1486.98</v>
      </c>
      <c r="AB49" s="77">
        <f t="shared" si="1"/>
        <v>2020</v>
      </c>
      <c r="AC49" s="76">
        <f t="shared" si="2"/>
        <v>12</v>
      </c>
      <c r="AD49" s="76" t="str">
        <f t="shared" si="3"/>
        <v/>
      </c>
      <c r="AE49" s="76" t="str">
        <f t="shared" si="4"/>
        <v/>
      </c>
      <c r="AF49" s="74">
        <f t="shared" si="5"/>
        <v>1486.98</v>
      </c>
      <c r="AG49" s="75" t="str">
        <f t="shared" si="6"/>
        <v>11:00</v>
      </c>
      <c r="AH49" s="74">
        <f t="shared" si="7"/>
        <v>33574.61</v>
      </c>
      <c r="AI49" s="73" t="str">
        <f t="shared" si="8"/>
        <v/>
      </c>
      <c r="AJ49" s="73" t="str">
        <f t="shared" si="9"/>
        <v/>
      </c>
      <c r="AK49" s="73" t="str">
        <f t="shared" si="10"/>
        <v/>
      </c>
      <c r="AL49" s="72" t="str">
        <f t="shared" si="11"/>
        <v/>
      </c>
      <c r="AM49" s="71" t="str">
        <f t="shared" si="12"/>
        <v/>
      </c>
    </row>
    <row r="50" spans="2:39" ht="13.8" thickBot="1">
      <c r="B50" s="79">
        <v>44182</v>
      </c>
      <c r="C50" s="78">
        <v>1227.42</v>
      </c>
      <c r="D50" s="78">
        <v>1209.8499999999999</v>
      </c>
      <c r="E50" s="78">
        <v>1216.53</v>
      </c>
      <c r="F50" s="78">
        <v>1214.29</v>
      </c>
      <c r="G50" s="78">
        <v>1255.17</v>
      </c>
      <c r="H50" s="78">
        <v>1257.3399999999999</v>
      </c>
      <c r="I50" s="78">
        <v>1298.78</v>
      </c>
      <c r="J50" s="78">
        <v>1392.79</v>
      </c>
      <c r="K50" s="78">
        <v>1424.19</v>
      </c>
      <c r="L50" s="78">
        <v>1423.77</v>
      </c>
      <c r="M50" s="78">
        <v>1447.67</v>
      </c>
      <c r="N50" s="78">
        <v>1474.59</v>
      </c>
      <c r="O50" s="78">
        <v>1441.9</v>
      </c>
      <c r="P50" s="78">
        <v>1437.35</v>
      </c>
      <c r="Q50" s="78">
        <v>1428.77</v>
      </c>
      <c r="R50" s="78">
        <v>1416.14</v>
      </c>
      <c r="S50" s="78">
        <v>1408.09</v>
      </c>
      <c r="T50" s="78">
        <v>1349.64</v>
      </c>
      <c r="U50" s="78">
        <v>1317.68</v>
      </c>
      <c r="V50" s="78">
        <v>1267.5999999999999</v>
      </c>
      <c r="W50" s="78">
        <v>1248.1400000000001</v>
      </c>
      <c r="X50" s="78">
        <v>1232.28</v>
      </c>
      <c r="Y50" s="78">
        <v>1222.48</v>
      </c>
      <c r="Z50" s="78">
        <v>1205.3699999999999</v>
      </c>
      <c r="AA50" s="78">
        <f t="shared" si="0"/>
        <v>1474.59</v>
      </c>
      <c r="AB50" s="77">
        <f t="shared" si="1"/>
        <v>2020</v>
      </c>
      <c r="AC50" s="76">
        <f t="shared" si="2"/>
        <v>12</v>
      </c>
      <c r="AD50" s="76" t="str">
        <f t="shared" si="3"/>
        <v/>
      </c>
      <c r="AE50" s="76" t="str">
        <f t="shared" si="4"/>
        <v/>
      </c>
      <c r="AF50" s="74">
        <f t="shared" si="5"/>
        <v>1474.59</v>
      </c>
      <c r="AG50" s="75" t="str">
        <f t="shared" si="6"/>
        <v>12:00</v>
      </c>
      <c r="AH50" s="74">
        <f t="shared" si="7"/>
        <v>33292.42</v>
      </c>
      <c r="AI50" s="73" t="str">
        <f t="shared" si="8"/>
        <v/>
      </c>
      <c r="AJ50" s="73" t="str">
        <f t="shared" si="9"/>
        <v/>
      </c>
      <c r="AK50" s="73" t="str">
        <f t="shared" si="10"/>
        <v/>
      </c>
      <c r="AL50" s="72" t="str">
        <f t="shared" si="11"/>
        <v/>
      </c>
      <c r="AM50" s="71" t="str">
        <f t="shared" si="12"/>
        <v/>
      </c>
    </row>
    <row r="51" spans="2:39" ht="13.8" thickBot="1">
      <c r="B51" s="79">
        <v>44183</v>
      </c>
      <c r="C51" s="78">
        <v>1197.28</v>
      </c>
      <c r="D51" s="78">
        <v>1155.42</v>
      </c>
      <c r="E51" s="78">
        <v>1054.8</v>
      </c>
      <c r="F51" s="78">
        <v>1048.95</v>
      </c>
      <c r="G51" s="78">
        <v>1074.8499999999999</v>
      </c>
      <c r="H51" s="78">
        <v>1139.5</v>
      </c>
      <c r="I51" s="78">
        <v>1294.8599999999999</v>
      </c>
      <c r="J51" s="78">
        <v>1378.37</v>
      </c>
      <c r="K51" s="78">
        <v>1400.42</v>
      </c>
      <c r="L51" s="78">
        <v>1407</v>
      </c>
      <c r="M51" s="78">
        <v>1418.48</v>
      </c>
      <c r="N51" s="78">
        <v>1424.88</v>
      </c>
      <c r="O51" s="78">
        <v>1382.22</v>
      </c>
      <c r="P51" s="78">
        <v>1380.82</v>
      </c>
      <c r="Q51" s="78">
        <v>1379.49</v>
      </c>
      <c r="R51" s="78">
        <v>1358.49</v>
      </c>
      <c r="S51" s="78">
        <v>1345.61</v>
      </c>
      <c r="T51" s="78">
        <v>1329.82</v>
      </c>
      <c r="U51" s="78">
        <v>1266.51</v>
      </c>
      <c r="V51" s="78">
        <v>1255.3800000000001</v>
      </c>
      <c r="W51" s="78">
        <v>1220.9100000000001</v>
      </c>
      <c r="X51" s="78">
        <v>1197.95</v>
      </c>
      <c r="Y51" s="78">
        <v>1184.58</v>
      </c>
      <c r="Z51" s="78">
        <v>1155.8399999999999</v>
      </c>
      <c r="AA51" s="78">
        <f t="shared" si="0"/>
        <v>1424.88</v>
      </c>
      <c r="AB51" s="77">
        <f t="shared" si="1"/>
        <v>2020</v>
      </c>
      <c r="AC51" s="76">
        <f t="shared" si="2"/>
        <v>12</v>
      </c>
      <c r="AD51" s="76" t="str">
        <f t="shared" si="3"/>
        <v/>
      </c>
      <c r="AE51" s="76" t="str">
        <f t="shared" si="4"/>
        <v/>
      </c>
      <c r="AF51" s="74">
        <f t="shared" si="5"/>
        <v>1424.88</v>
      </c>
      <c r="AG51" s="75" t="str">
        <f t="shared" si="6"/>
        <v>12:00</v>
      </c>
      <c r="AH51" s="74">
        <f t="shared" si="7"/>
        <v>31877.310000000005</v>
      </c>
      <c r="AI51" s="73" t="str">
        <f t="shared" si="8"/>
        <v/>
      </c>
      <c r="AJ51" s="73" t="str">
        <f t="shared" si="9"/>
        <v/>
      </c>
      <c r="AK51" s="73" t="str">
        <f t="shared" si="10"/>
        <v/>
      </c>
      <c r="AL51" s="72" t="str">
        <f t="shared" si="11"/>
        <v/>
      </c>
      <c r="AM51" s="71" t="str">
        <f t="shared" si="12"/>
        <v/>
      </c>
    </row>
    <row r="52" spans="2:39" ht="13.8" thickBot="1">
      <c r="B52" s="79">
        <v>44184</v>
      </c>
      <c r="C52" s="78">
        <v>1155.5999999999999</v>
      </c>
      <c r="D52" s="78">
        <v>1136.8699999999999</v>
      </c>
      <c r="E52" s="78">
        <v>1144.26</v>
      </c>
      <c r="F52" s="78">
        <v>1124.6500000000001</v>
      </c>
      <c r="G52" s="78">
        <v>1152.6600000000001</v>
      </c>
      <c r="H52" s="78">
        <v>1143.17</v>
      </c>
      <c r="I52" s="78">
        <v>1165.71</v>
      </c>
      <c r="J52" s="78">
        <v>1224.06</v>
      </c>
      <c r="K52" s="78">
        <v>1246.42</v>
      </c>
      <c r="L52" s="78">
        <v>1249.71</v>
      </c>
      <c r="M52" s="78">
        <v>1275.79</v>
      </c>
      <c r="N52" s="78">
        <v>1283.28</v>
      </c>
      <c r="O52" s="78">
        <v>1237.6400000000001</v>
      </c>
      <c r="P52" s="78">
        <v>1259.6500000000001</v>
      </c>
      <c r="Q52" s="78">
        <v>1254.26</v>
      </c>
      <c r="R52" s="78">
        <v>1217.3399999999999</v>
      </c>
      <c r="S52" s="78">
        <v>1250.3399999999999</v>
      </c>
      <c r="T52" s="78">
        <v>1212.68</v>
      </c>
      <c r="U52" s="78">
        <v>1233.93</v>
      </c>
      <c r="V52" s="78">
        <v>1203.96</v>
      </c>
      <c r="W52" s="78">
        <v>1169.18</v>
      </c>
      <c r="X52" s="78">
        <v>1162.8</v>
      </c>
      <c r="Y52" s="78">
        <v>1146.53</v>
      </c>
      <c r="Z52" s="78">
        <v>1146.01</v>
      </c>
      <c r="AA52" s="78">
        <f t="shared" si="0"/>
        <v>1283.28</v>
      </c>
      <c r="AB52" s="77">
        <f t="shared" si="1"/>
        <v>2020</v>
      </c>
      <c r="AC52" s="76">
        <f t="shared" si="2"/>
        <v>12</v>
      </c>
      <c r="AD52" s="76" t="str">
        <f t="shared" si="3"/>
        <v/>
      </c>
      <c r="AE52" s="76" t="str">
        <f t="shared" si="4"/>
        <v/>
      </c>
      <c r="AF52" s="74">
        <f t="shared" si="5"/>
        <v>1283.28</v>
      </c>
      <c r="AG52" s="75" t="str">
        <f t="shared" si="6"/>
        <v>12:00</v>
      </c>
      <c r="AH52" s="74">
        <f t="shared" si="7"/>
        <v>30079.779999999995</v>
      </c>
      <c r="AI52" s="73" t="str">
        <f t="shared" si="8"/>
        <v/>
      </c>
      <c r="AJ52" s="73" t="str">
        <f t="shared" si="9"/>
        <v/>
      </c>
      <c r="AK52" s="73" t="str">
        <f t="shared" si="10"/>
        <v/>
      </c>
      <c r="AL52" s="72" t="str">
        <f t="shared" si="11"/>
        <v/>
      </c>
      <c r="AM52" s="71" t="str">
        <f t="shared" si="12"/>
        <v/>
      </c>
    </row>
    <row r="53" spans="2:39" ht="13.8" thickBot="1">
      <c r="B53" s="79">
        <v>44185</v>
      </c>
      <c r="C53" s="78">
        <v>1126.51</v>
      </c>
      <c r="D53" s="78">
        <v>1131.24</v>
      </c>
      <c r="E53" s="78">
        <v>1117.03</v>
      </c>
      <c r="F53" s="78">
        <v>1126.79</v>
      </c>
      <c r="G53" s="78">
        <v>1132.6400000000001</v>
      </c>
      <c r="H53" s="78">
        <v>1103.76</v>
      </c>
      <c r="I53" s="78">
        <v>1143.42</v>
      </c>
      <c r="J53" s="78">
        <v>1204.21</v>
      </c>
      <c r="K53" s="78">
        <v>1219.8900000000001</v>
      </c>
      <c r="L53" s="78">
        <v>1225.49</v>
      </c>
      <c r="M53" s="78">
        <v>1225.3900000000001</v>
      </c>
      <c r="N53" s="78">
        <v>1251.18</v>
      </c>
      <c r="O53" s="78">
        <v>1202.8499999999999</v>
      </c>
      <c r="P53" s="78">
        <v>1213.5899999999999</v>
      </c>
      <c r="Q53" s="78">
        <v>1195.3599999999999</v>
      </c>
      <c r="R53" s="78">
        <v>1174.95</v>
      </c>
      <c r="S53" s="78">
        <v>1188.01</v>
      </c>
      <c r="T53" s="78">
        <v>1170.8599999999999</v>
      </c>
      <c r="U53" s="78">
        <v>1183.81</v>
      </c>
      <c r="V53" s="78">
        <v>1154.3699999999999</v>
      </c>
      <c r="W53" s="78">
        <v>1145.58</v>
      </c>
      <c r="X53" s="78">
        <v>1128.47</v>
      </c>
      <c r="Y53" s="78">
        <v>1127.32</v>
      </c>
      <c r="Z53" s="78">
        <v>1122.3399999999999</v>
      </c>
      <c r="AA53" s="78">
        <f t="shared" si="0"/>
        <v>1251.18</v>
      </c>
      <c r="AB53" s="77">
        <f t="shared" si="1"/>
        <v>2020</v>
      </c>
      <c r="AC53" s="76">
        <f t="shared" si="2"/>
        <v>12</v>
      </c>
      <c r="AD53" s="76" t="str">
        <f t="shared" si="3"/>
        <v/>
      </c>
      <c r="AE53" s="76" t="str">
        <f t="shared" si="4"/>
        <v/>
      </c>
      <c r="AF53" s="74">
        <f t="shared" si="5"/>
        <v>1251.18</v>
      </c>
      <c r="AG53" s="75" t="str">
        <f t="shared" si="6"/>
        <v>12:00</v>
      </c>
      <c r="AH53" s="74">
        <f t="shared" si="7"/>
        <v>29266.240000000002</v>
      </c>
      <c r="AI53" s="73" t="str">
        <f t="shared" si="8"/>
        <v/>
      </c>
      <c r="AJ53" s="73" t="str">
        <f t="shared" si="9"/>
        <v/>
      </c>
      <c r="AK53" s="73" t="str">
        <f t="shared" si="10"/>
        <v/>
      </c>
      <c r="AL53" s="72" t="str">
        <f t="shared" si="11"/>
        <v/>
      </c>
      <c r="AM53" s="71" t="str">
        <f t="shared" si="12"/>
        <v/>
      </c>
    </row>
    <row r="54" spans="2:39" ht="13.8" thickBot="1">
      <c r="B54" s="79">
        <v>44186</v>
      </c>
      <c r="C54" s="78">
        <v>1136.52</v>
      </c>
      <c r="D54" s="78">
        <v>1125.5</v>
      </c>
      <c r="E54" s="78">
        <v>1137.26</v>
      </c>
      <c r="F54" s="78">
        <v>1151.99</v>
      </c>
      <c r="G54" s="78">
        <v>1163.58</v>
      </c>
      <c r="H54" s="78">
        <v>1176.1400000000001</v>
      </c>
      <c r="I54" s="78">
        <v>1229.97</v>
      </c>
      <c r="J54" s="78">
        <v>1326.78</v>
      </c>
      <c r="K54" s="78">
        <v>1375.75</v>
      </c>
      <c r="L54" s="78">
        <v>1370.46</v>
      </c>
      <c r="M54" s="78">
        <v>1413.72</v>
      </c>
      <c r="N54" s="78">
        <v>1406.72</v>
      </c>
      <c r="O54" s="78">
        <v>1359.09</v>
      </c>
      <c r="P54" s="78">
        <v>681.45</v>
      </c>
      <c r="Q54" s="78">
        <v>296</v>
      </c>
      <c r="R54" s="78">
        <v>85.47</v>
      </c>
      <c r="S54" s="78">
        <v>1169.95</v>
      </c>
      <c r="T54" s="78">
        <v>1276.21</v>
      </c>
      <c r="U54" s="78">
        <v>1231.93</v>
      </c>
      <c r="V54" s="78">
        <v>1187.9000000000001</v>
      </c>
      <c r="W54" s="78">
        <v>1158.08</v>
      </c>
      <c r="X54" s="78">
        <v>1138.48</v>
      </c>
      <c r="Y54" s="78">
        <v>1137.1199999999999</v>
      </c>
      <c r="Z54" s="78">
        <v>1103.03</v>
      </c>
      <c r="AA54" s="78">
        <f t="shared" si="0"/>
        <v>1413.72</v>
      </c>
      <c r="AB54" s="77">
        <f t="shared" si="1"/>
        <v>2020</v>
      </c>
      <c r="AC54" s="76">
        <f t="shared" si="2"/>
        <v>12</v>
      </c>
      <c r="AD54" s="76" t="str">
        <f t="shared" si="3"/>
        <v/>
      </c>
      <c r="AE54" s="76" t="str">
        <f t="shared" si="4"/>
        <v/>
      </c>
      <c r="AF54" s="74">
        <f t="shared" si="5"/>
        <v>1413.72</v>
      </c>
      <c r="AG54" s="75" t="str">
        <f t="shared" si="6"/>
        <v>11:00</v>
      </c>
      <c r="AH54" s="74">
        <f t="shared" si="7"/>
        <v>28252.82</v>
      </c>
      <c r="AI54" s="73" t="str">
        <f t="shared" si="8"/>
        <v/>
      </c>
      <c r="AJ54" s="73" t="str">
        <f t="shared" si="9"/>
        <v/>
      </c>
      <c r="AK54" s="73" t="str">
        <f t="shared" si="10"/>
        <v/>
      </c>
      <c r="AL54" s="72" t="str">
        <f t="shared" si="11"/>
        <v/>
      </c>
      <c r="AM54" s="71" t="str">
        <f t="shared" si="12"/>
        <v/>
      </c>
    </row>
    <row r="55" spans="2:39" ht="13.8" thickBot="1">
      <c r="B55" s="79">
        <v>44187</v>
      </c>
      <c r="C55" s="78">
        <v>1092.53</v>
      </c>
      <c r="D55" s="78">
        <v>1090.81</v>
      </c>
      <c r="E55" s="78">
        <v>1100.6500000000001</v>
      </c>
      <c r="F55" s="78">
        <v>1134.6300000000001</v>
      </c>
      <c r="G55" s="78">
        <v>1143.28</v>
      </c>
      <c r="H55" s="78">
        <v>1154.4100000000001</v>
      </c>
      <c r="I55" s="78">
        <v>1225.32</v>
      </c>
      <c r="J55" s="78">
        <v>1341.69</v>
      </c>
      <c r="K55" s="78">
        <v>1359.61</v>
      </c>
      <c r="L55" s="78">
        <v>1355.45</v>
      </c>
      <c r="M55" s="78">
        <v>1378.62</v>
      </c>
      <c r="N55" s="78">
        <v>1415.09</v>
      </c>
      <c r="O55" s="78">
        <v>1154.1199999999999</v>
      </c>
      <c r="P55" s="78">
        <v>972.55</v>
      </c>
      <c r="Q55" s="78">
        <v>1281</v>
      </c>
      <c r="R55" s="78">
        <v>751.83</v>
      </c>
      <c r="S55" s="78">
        <v>1013.95</v>
      </c>
      <c r="T55" s="78">
        <v>1295.9100000000001</v>
      </c>
      <c r="U55" s="78">
        <v>1256.04</v>
      </c>
      <c r="V55" s="78">
        <v>1235.68</v>
      </c>
      <c r="W55" s="78">
        <v>1203.6199999999999</v>
      </c>
      <c r="X55" s="78">
        <v>1200.68</v>
      </c>
      <c r="Y55" s="78">
        <v>1169.94</v>
      </c>
      <c r="Z55" s="78">
        <v>1135.96</v>
      </c>
      <c r="AA55" s="78">
        <f t="shared" si="0"/>
        <v>1415.09</v>
      </c>
      <c r="AB55" s="77">
        <f t="shared" si="1"/>
        <v>2020</v>
      </c>
      <c r="AC55" s="76">
        <f t="shared" si="2"/>
        <v>12</v>
      </c>
      <c r="AD55" s="76" t="str">
        <f t="shared" si="3"/>
        <v/>
      </c>
      <c r="AE55" s="76" t="str">
        <f t="shared" si="4"/>
        <v/>
      </c>
      <c r="AF55" s="74">
        <f t="shared" si="5"/>
        <v>1415.09</v>
      </c>
      <c r="AG55" s="75" t="str">
        <f t="shared" si="6"/>
        <v>12:00</v>
      </c>
      <c r="AH55" s="74">
        <f t="shared" si="7"/>
        <v>29878.46</v>
      </c>
      <c r="AI55" s="73" t="str">
        <f t="shared" si="8"/>
        <v/>
      </c>
      <c r="AJ55" s="73" t="str">
        <f t="shared" si="9"/>
        <v/>
      </c>
      <c r="AK55" s="73" t="str">
        <f t="shared" si="10"/>
        <v/>
      </c>
      <c r="AL55" s="72" t="str">
        <f t="shared" si="11"/>
        <v/>
      </c>
      <c r="AM55" s="71" t="str">
        <f t="shared" si="12"/>
        <v/>
      </c>
    </row>
    <row r="56" spans="2:39" ht="13.8" thickBot="1">
      <c r="B56" s="79">
        <v>44188</v>
      </c>
      <c r="C56" s="78">
        <v>1128.75</v>
      </c>
      <c r="D56" s="78">
        <v>1136.3800000000001</v>
      </c>
      <c r="E56" s="78">
        <v>1131.6199999999999</v>
      </c>
      <c r="F56" s="78">
        <v>1139.81</v>
      </c>
      <c r="G56" s="78">
        <v>1177.58</v>
      </c>
      <c r="H56" s="78">
        <v>1176.94</v>
      </c>
      <c r="I56" s="78">
        <v>1248.45</v>
      </c>
      <c r="J56" s="78">
        <v>1330.98</v>
      </c>
      <c r="K56" s="78">
        <v>1352.51</v>
      </c>
      <c r="L56" s="78">
        <v>1353.49</v>
      </c>
      <c r="M56" s="78">
        <v>1383.55</v>
      </c>
      <c r="N56" s="78">
        <v>1378.93</v>
      </c>
      <c r="O56" s="78">
        <v>1354.89</v>
      </c>
      <c r="P56" s="78">
        <v>1329.06</v>
      </c>
      <c r="Q56" s="78">
        <v>1303.58</v>
      </c>
      <c r="R56" s="78">
        <v>1321.74</v>
      </c>
      <c r="S56" s="78">
        <v>1287.76</v>
      </c>
      <c r="T56" s="78">
        <v>1256.68</v>
      </c>
      <c r="U56" s="78">
        <v>1212.8599999999999</v>
      </c>
      <c r="V56" s="78">
        <v>1189.96</v>
      </c>
      <c r="W56" s="78">
        <v>1150.52</v>
      </c>
      <c r="X56" s="78">
        <v>1133.27</v>
      </c>
      <c r="Y56" s="78">
        <v>1102.01</v>
      </c>
      <c r="Z56" s="78">
        <v>1078.56</v>
      </c>
      <c r="AA56" s="78">
        <f t="shared" si="0"/>
        <v>1383.55</v>
      </c>
      <c r="AB56" s="77">
        <f t="shared" si="1"/>
        <v>2020</v>
      </c>
      <c r="AC56" s="76">
        <f t="shared" si="2"/>
        <v>12</v>
      </c>
      <c r="AD56" s="76" t="str">
        <f t="shared" si="3"/>
        <v/>
      </c>
      <c r="AE56" s="76" t="str">
        <f t="shared" si="4"/>
        <v/>
      </c>
      <c r="AF56" s="74">
        <f t="shared" si="5"/>
        <v>1383.55</v>
      </c>
      <c r="AG56" s="75" t="str">
        <f t="shared" si="6"/>
        <v>11:00</v>
      </c>
      <c r="AH56" s="74">
        <f t="shared" si="7"/>
        <v>31043.429999999997</v>
      </c>
      <c r="AI56" s="73" t="str">
        <f t="shared" si="8"/>
        <v/>
      </c>
      <c r="AJ56" s="73" t="str">
        <f t="shared" si="9"/>
        <v/>
      </c>
      <c r="AK56" s="73" t="str">
        <f t="shared" si="10"/>
        <v/>
      </c>
      <c r="AL56" s="72" t="str">
        <f t="shared" si="11"/>
        <v/>
      </c>
      <c r="AM56" s="71" t="str">
        <f t="shared" si="12"/>
        <v/>
      </c>
    </row>
    <row r="57" spans="2:39" ht="13.8" thickBot="1">
      <c r="B57" s="79">
        <v>44189</v>
      </c>
      <c r="C57" s="78">
        <v>1080.07</v>
      </c>
      <c r="D57" s="78">
        <v>1065.82</v>
      </c>
      <c r="E57" s="78">
        <v>1067.99</v>
      </c>
      <c r="F57" s="78">
        <v>1096.55</v>
      </c>
      <c r="G57" s="78">
        <v>1103.73</v>
      </c>
      <c r="H57" s="78">
        <v>1127.07</v>
      </c>
      <c r="I57" s="78">
        <v>1160.7</v>
      </c>
      <c r="J57" s="78">
        <v>1267.25</v>
      </c>
      <c r="K57" s="78">
        <v>1287.3399999999999</v>
      </c>
      <c r="L57" s="78">
        <v>1277.43</v>
      </c>
      <c r="M57" s="78">
        <v>1309.9100000000001</v>
      </c>
      <c r="N57" s="78">
        <v>1341.41</v>
      </c>
      <c r="O57" s="78">
        <v>1332.9</v>
      </c>
      <c r="P57" s="78">
        <v>1333.54</v>
      </c>
      <c r="Q57" s="78">
        <v>1308.79</v>
      </c>
      <c r="R57" s="78">
        <v>1288.7</v>
      </c>
      <c r="S57" s="78">
        <v>1286.78</v>
      </c>
      <c r="T57" s="78">
        <v>1253.77</v>
      </c>
      <c r="U57" s="78">
        <v>1227.8699999999999</v>
      </c>
      <c r="V57" s="78">
        <v>1200.68</v>
      </c>
      <c r="W57" s="78">
        <v>1186.1199999999999</v>
      </c>
      <c r="X57" s="78">
        <v>1151.6099999999999</v>
      </c>
      <c r="Y57" s="78">
        <v>1156.58</v>
      </c>
      <c r="Z57" s="78">
        <v>1142.19</v>
      </c>
      <c r="AA57" s="78">
        <f t="shared" si="0"/>
        <v>1341.41</v>
      </c>
      <c r="AB57" s="77">
        <f t="shared" si="1"/>
        <v>2020</v>
      </c>
      <c r="AC57" s="76">
        <f t="shared" si="2"/>
        <v>12</v>
      </c>
      <c r="AD57" s="76" t="str">
        <f t="shared" si="3"/>
        <v/>
      </c>
      <c r="AE57" s="76" t="str">
        <f t="shared" si="4"/>
        <v/>
      </c>
      <c r="AF57" s="74">
        <f t="shared" si="5"/>
        <v>1341.41</v>
      </c>
      <c r="AG57" s="75" t="str">
        <f t="shared" si="6"/>
        <v>12:00</v>
      </c>
      <c r="AH57" s="74">
        <f t="shared" si="7"/>
        <v>30396.21</v>
      </c>
      <c r="AI57" s="73" t="str">
        <f t="shared" si="8"/>
        <v/>
      </c>
      <c r="AJ57" s="73" t="str">
        <f t="shared" si="9"/>
        <v/>
      </c>
      <c r="AK57" s="73" t="str">
        <f t="shared" si="10"/>
        <v/>
      </c>
      <c r="AL57" s="72" t="str">
        <f t="shared" si="11"/>
        <v/>
      </c>
      <c r="AM57" s="71" t="str">
        <f t="shared" si="12"/>
        <v/>
      </c>
    </row>
    <row r="58" spans="2:39" ht="13.8" thickBot="1">
      <c r="B58" s="79">
        <v>44190</v>
      </c>
      <c r="C58" s="78">
        <v>1154.3399999999999</v>
      </c>
      <c r="D58" s="78">
        <v>1136.6300000000001</v>
      </c>
      <c r="E58" s="78">
        <v>1145.52</v>
      </c>
      <c r="F58" s="78">
        <v>1144.4000000000001</v>
      </c>
      <c r="G58" s="78">
        <v>1167.53</v>
      </c>
      <c r="H58" s="78">
        <v>1161.44</v>
      </c>
      <c r="I58" s="78">
        <v>1191.93</v>
      </c>
      <c r="J58" s="78">
        <v>1228.3599999999999</v>
      </c>
      <c r="K58" s="78">
        <v>1243.3399999999999</v>
      </c>
      <c r="L58" s="78">
        <v>1212.3</v>
      </c>
      <c r="M58" s="78">
        <v>1227.73</v>
      </c>
      <c r="N58" s="78">
        <v>1220.94</v>
      </c>
      <c r="O58" s="78">
        <v>1195.95</v>
      </c>
      <c r="P58" s="78">
        <v>1200.54</v>
      </c>
      <c r="Q58" s="78">
        <v>1198.6500000000001</v>
      </c>
      <c r="R58" s="78">
        <v>1210.69</v>
      </c>
      <c r="S58" s="78">
        <v>1242.8499999999999</v>
      </c>
      <c r="T58" s="78">
        <v>1236.73</v>
      </c>
      <c r="U58" s="78">
        <v>1229.9000000000001</v>
      </c>
      <c r="V58" s="78">
        <v>1200.26</v>
      </c>
      <c r="W58" s="78">
        <v>1172.82</v>
      </c>
      <c r="X58" s="78">
        <v>1165.47</v>
      </c>
      <c r="Y58" s="78">
        <v>1170.8599999999999</v>
      </c>
      <c r="Z58" s="78">
        <v>1162.04</v>
      </c>
      <c r="AA58" s="78">
        <f t="shared" si="0"/>
        <v>1243.3399999999999</v>
      </c>
      <c r="AB58" s="77">
        <f t="shared" si="1"/>
        <v>2020</v>
      </c>
      <c r="AC58" s="76">
        <f t="shared" si="2"/>
        <v>12</v>
      </c>
      <c r="AD58" s="76" t="str">
        <f t="shared" si="3"/>
        <v/>
      </c>
      <c r="AE58" s="76" t="str">
        <f t="shared" si="4"/>
        <v/>
      </c>
      <c r="AF58" s="74">
        <f t="shared" si="5"/>
        <v>1243.3399999999999</v>
      </c>
      <c r="AG58" s="75" t="str">
        <f t="shared" si="6"/>
        <v>9:00</v>
      </c>
      <c r="AH58" s="74">
        <f t="shared" si="7"/>
        <v>29864.560000000001</v>
      </c>
      <c r="AI58" s="73" t="str">
        <f t="shared" si="8"/>
        <v/>
      </c>
      <c r="AJ58" s="73" t="str">
        <f t="shared" si="9"/>
        <v/>
      </c>
      <c r="AK58" s="73" t="str">
        <f t="shared" si="10"/>
        <v/>
      </c>
      <c r="AL58" s="72" t="str">
        <f t="shared" si="11"/>
        <v/>
      </c>
      <c r="AM58" s="71" t="str">
        <f t="shared" si="12"/>
        <v/>
      </c>
    </row>
    <row r="59" spans="2:39" ht="13.8" thickBot="1">
      <c r="B59" s="79">
        <v>44191</v>
      </c>
      <c r="C59" s="78">
        <v>1163.82</v>
      </c>
      <c r="D59" s="78">
        <v>1157.21</v>
      </c>
      <c r="E59" s="78">
        <v>1169.8399999999999</v>
      </c>
      <c r="F59" s="78">
        <v>1165.18</v>
      </c>
      <c r="G59" s="78">
        <v>1153.29</v>
      </c>
      <c r="H59" s="78">
        <v>1179.1500000000001</v>
      </c>
      <c r="I59" s="78">
        <v>1185.7</v>
      </c>
      <c r="J59" s="78">
        <v>1247.44</v>
      </c>
      <c r="K59" s="78">
        <v>1234.03</v>
      </c>
      <c r="L59" s="78">
        <v>1239.42</v>
      </c>
      <c r="M59" s="78">
        <v>1241.77</v>
      </c>
      <c r="N59" s="78">
        <v>1264.0999999999999</v>
      </c>
      <c r="O59" s="78">
        <v>1228.54</v>
      </c>
      <c r="P59" s="78">
        <v>1230.04</v>
      </c>
      <c r="Q59" s="78">
        <v>1215.55</v>
      </c>
      <c r="R59" s="78">
        <v>1225.3900000000001</v>
      </c>
      <c r="S59" s="78">
        <v>1214.99</v>
      </c>
      <c r="T59" s="78">
        <v>1199.42</v>
      </c>
      <c r="U59" s="78">
        <v>1221.53</v>
      </c>
      <c r="V59" s="78">
        <v>1210.97</v>
      </c>
      <c r="W59" s="78">
        <v>1171.76</v>
      </c>
      <c r="X59" s="78">
        <v>1163.44</v>
      </c>
      <c r="Y59" s="78">
        <v>1167.18</v>
      </c>
      <c r="Z59" s="78">
        <v>1160.01</v>
      </c>
      <c r="AA59" s="78">
        <f t="shared" si="0"/>
        <v>1264.0999999999999</v>
      </c>
      <c r="AB59" s="77">
        <f t="shared" si="1"/>
        <v>2020</v>
      </c>
      <c r="AC59" s="76">
        <f t="shared" si="2"/>
        <v>12</v>
      </c>
      <c r="AD59" s="76" t="str">
        <f t="shared" si="3"/>
        <v/>
      </c>
      <c r="AE59" s="76" t="str">
        <f t="shared" si="4"/>
        <v/>
      </c>
      <c r="AF59" s="74">
        <f t="shared" si="5"/>
        <v>1264.0999999999999</v>
      </c>
      <c r="AG59" s="75" t="str">
        <f t="shared" si="6"/>
        <v>12:00</v>
      </c>
      <c r="AH59" s="74">
        <f t="shared" si="7"/>
        <v>30073.87</v>
      </c>
      <c r="AI59" s="73" t="str">
        <f t="shared" si="8"/>
        <v/>
      </c>
      <c r="AJ59" s="73" t="str">
        <f t="shared" si="9"/>
        <v/>
      </c>
      <c r="AK59" s="73" t="str">
        <f t="shared" si="10"/>
        <v/>
      </c>
      <c r="AL59" s="72" t="str">
        <f t="shared" si="11"/>
        <v/>
      </c>
      <c r="AM59" s="71" t="str">
        <f t="shared" si="12"/>
        <v/>
      </c>
    </row>
    <row r="60" spans="2:39" ht="13.8" thickBot="1">
      <c r="B60" s="79">
        <v>44192</v>
      </c>
      <c r="C60" s="78">
        <v>1173.52</v>
      </c>
      <c r="D60" s="78">
        <v>1153.1099999999999</v>
      </c>
      <c r="E60" s="78">
        <v>1146.08</v>
      </c>
      <c r="F60" s="78">
        <v>1150.31</v>
      </c>
      <c r="G60" s="78">
        <v>1141.7</v>
      </c>
      <c r="H60" s="78">
        <v>1129.73</v>
      </c>
      <c r="I60" s="78">
        <v>1164.03</v>
      </c>
      <c r="J60" s="78">
        <v>1234.27</v>
      </c>
      <c r="K60" s="78">
        <v>1260</v>
      </c>
      <c r="L60" s="78">
        <v>1238.97</v>
      </c>
      <c r="M60" s="78">
        <v>1256.6400000000001</v>
      </c>
      <c r="N60" s="78">
        <v>1268.68</v>
      </c>
      <c r="O60" s="78">
        <v>1239.42</v>
      </c>
      <c r="P60" s="78">
        <v>1241.52</v>
      </c>
      <c r="Q60" s="78">
        <v>1208.3399999999999</v>
      </c>
      <c r="R60" s="78">
        <v>1206.3399999999999</v>
      </c>
      <c r="S60" s="78">
        <v>1208.69</v>
      </c>
      <c r="T60" s="78">
        <v>1212.6500000000001</v>
      </c>
      <c r="U60" s="78">
        <v>1209.18</v>
      </c>
      <c r="V60" s="78">
        <v>1184.6099999999999</v>
      </c>
      <c r="W60" s="78">
        <v>1171.21</v>
      </c>
      <c r="X60" s="78">
        <v>1146.18</v>
      </c>
      <c r="Y60" s="78">
        <v>1142.23</v>
      </c>
      <c r="Z60" s="78">
        <v>1131.73</v>
      </c>
      <c r="AA60" s="78">
        <f t="shared" si="0"/>
        <v>1268.68</v>
      </c>
      <c r="AB60" s="77">
        <f t="shared" si="1"/>
        <v>2020</v>
      </c>
      <c r="AC60" s="76">
        <f t="shared" si="2"/>
        <v>12</v>
      </c>
      <c r="AD60" s="76" t="str">
        <f t="shared" si="3"/>
        <v/>
      </c>
      <c r="AE60" s="76" t="str">
        <f t="shared" si="4"/>
        <v/>
      </c>
      <c r="AF60" s="74">
        <f t="shared" si="5"/>
        <v>1268.68</v>
      </c>
      <c r="AG60" s="75" t="str">
        <f t="shared" si="6"/>
        <v>12:00</v>
      </c>
      <c r="AH60" s="74">
        <f t="shared" si="7"/>
        <v>29887.82</v>
      </c>
      <c r="AI60" s="73" t="str">
        <f t="shared" si="8"/>
        <v/>
      </c>
      <c r="AJ60" s="73" t="str">
        <f t="shared" si="9"/>
        <v/>
      </c>
      <c r="AK60" s="73" t="str">
        <f t="shared" si="10"/>
        <v/>
      </c>
      <c r="AL60" s="72" t="str">
        <f t="shared" si="11"/>
        <v/>
      </c>
      <c r="AM60" s="71" t="str">
        <f t="shared" si="12"/>
        <v/>
      </c>
    </row>
    <row r="61" spans="2:39" ht="13.8" thickBot="1">
      <c r="B61" s="79">
        <v>44193</v>
      </c>
      <c r="C61" s="78">
        <v>1130.8499999999999</v>
      </c>
      <c r="D61" s="78">
        <v>1132.8800000000001</v>
      </c>
      <c r="E61" s="78">
        <v>1134.53</v>
      </c>
      <c r="F61" s="78">
        <v>1132.92</v>
      </c>
      <c r="G61" s="78">
        <v>1149.1199999999999</v>
      </c>
      <c r="H61" s="78">
        <v>1136.7</v>
      </c>
      <c r="I61" s="78">
        <v>1170.1199999999999</v>
      </c>
      <c r="J61" s="78">
        <v>1236.45</v>
      </c>
      <c r="K61" s="78">
        <v>1246.1400000000001</v>
      </c>
      <c r="L61" s="78">
        <v>1250.3399999999999</v>
      </c>
      <c r="M61" s="78">
        <v>1291.26</v>
      </c>
      <c r="N61" s="78">
        <v>1282.6500000000001</v>
      </c>
      <c r="O61" s="78">
        <v>1272.43</v>
      </c>
      <c r="P61" s="78">
        <v>1263.6099999999999</v>
      </c>
      <c r="Q61" s="78">
        <v>1247.33</v>
      </c>
      <c r="R61" s="78">
        <v>1257.31</v>
      </c>
      <c r="S61" s="78">
        <v>1272.71</v>
      </c>
      <c r="T61" s="78">
        <v>1250.27</v>
      </c>
      <c r="U61" s="78">
        <v>1247.58</v>
      </c>
      <c r="V61" s="78">
        <v>1207.8900000000001</v>
      </c>
      <c r="W61" s="78">
        <v>1176.67</v>
      </c>
      <c r="X61" s="78">
        <v>1177.72</v>
      </c>
      <c r="Y61" s="78">
        <v>1160.46</v>
      </c>
      <c r="Z61" s="78">
        <v>1157.98</v>
      </c>
      <c r="AA61" s="78">
        <f t="shared" si="0"/>
        <v>1291.26</v>
      </c>
      <c r="AB61" s="77">
        <f t="shared" si="1"/>
        <v>2020</v>
      </c>
      <c r="AC61" s="76">
        <f t="shared" si="2"/>
        <v>12</v>
      </c>
      <c r="AD61" s="76" t="str">
        <f t="shared" si="3"/>
        <v/>
      </c>
      <c r="AE61" s="76" t="str">
        <f t="shared" si="4"/>
        <v/>
      </c>
      <c r="AF61" s="74">
        <f t="shared" si="5"/>
        <v>1291.26</v>
      </c>
      <c r="AG61" s="75" t="str">
        <f t="shared" si="6"/>
        <v>11:00</v>
      </c>
      <c r="AH61" s="74">
        <f t="shared" si="7"/>
        <v>30277.18</v>
      </c>
      <c r="AI61" s="73" t="str">
        <f t="shared" si="8"/>
        <v/>
      </c>
      <c r="AJ61" s="73" t="str">
        <f t="shared" si="9"/>
        <v/>
      </c>
      <c r="AK61" s="73" t="str">
        <f t="shared" si="10"/>
        <v/>
      </c>
      <c r="AL61" s="72" t="str">
        <f t="shared" si="11"/>
        <v/>
      </c>
      <c r="AM61" s="71" t="str">
        <f t="shared" si="12"/>
        <v/>
      </c>
    </row>
    <row r="62" spans="2:39" ht="13.8" thickBot="1">
      <c r="B62" s="79">
        <v>44194</v>
      </c>
      <c r="C62" s="78">
        <v>1147.55</v>
      </c>
      <c r="D62" s="78">
        <v>1148.18</v>
      </c>
      <c r="E62" s="78">
        <v>1150.8</v>
      </c>
      <c r="F62" s="78">
        <v>1166.2</v>
      </c>
      <c r="G62" s="78">
        <v>1167.8800000000001</v>
      </c>
      <c r="H62" s="78">
        <v>1181.71</v>
      </c>
      <c r="I62" s="78">
        <v>1242.68</v>
      </c>
      <c r="J62" s="78">
        <v>1337.56</v>
      </c>
      <c r="K62" s="78">
        <v>1332.17</v>
      </c>
      <c r="L62" s="78">
        <v>1342.71</v>
      </c>
      <c r="M62" s="78">
        <v>1365.88</v>
      </c>
      <c r="N62" s="78">
        <v>1353.59</v>
      </c>
      <c r="O62" s="78">
        <v>1313.62</v>
      </c>
      <c r="P62" s="78">
        <v>1309.28</v>
      </c>
      <c r="Q62" s="78">
        <v>1310.3699999999999</v>
      </c>
      <c r="R62" s="78">
        <v>1292.3800000000001</v>
      </c>
      <c r="S62" s="78">
        <v>1284.8499999999999</v>
      </c>
      <c r="T62" s="78">
        <v>1281.07</v>
      </c>
      <c r="U62" s="78">
        <v>1267.18</v>
      </c>
      <c r="V62" s="78">
        <v>1241.56</v>
      </c>
      <c r="W62" s="78">
        <v>1213.3499999999999</v>
      </c>
      <c r="X62" s="78">
        <v>1206.3499999999999</v>
      </c>
      <c r="Y62" s="78">
        <v>1194.94</v>
      </c>
      <c r="Z62" s="78">
        <v>1175.6199999999999</v>
      </c>
      <c r="AA62" s="78">
        <f t="shared" si="0"/>
        <v>1365.88</v>
      </c>
      <c r="AB62" s="77">
        <f t="shared" si="1"/>
        <v>2020</v>
      </c>
      <c r="AC62" s="76">
        <f t="shared" si="2"/>
        <v>12</v>
      </c>
      <c r="AD62" s="76" t="str">
        <f t="shared" si="3"/>
        <v/>
      </c>
      <c r="AE62" s="76" t="str">
        <f t="shared" si="4"/>
        <v/>
      </c>
      <c r="AF62" s="74">
        <f t="shared" si="5"/>
        <v>1365.88</v>
      </c>
      <c r="AG62" s="75" t="str">
        <f t="shared" si="6"/>
        <v>11:00</v>
      </c>
      <c r="AH62" s="74">
        <f t="shared" si="7"/>
        <v>31393.359999999993</v>
      </c>
      <c r="AI62" s="73" t="str">
        <f t="shared" si="8"/>
        <v/>
      </c>
      <c r="AJ62" s="73" t="str">
        <f t="shared" si="9"/>
        <v/>
      </c>
      <c r="AK62" s="73" t="str">
        <f t="shared" si="10"/>
        <v/>
      </c>
      <c r="AL62" s="72" t="str">
        <f t="shared" si="11"/>
        <v/>
      </c>
      <c r="AM62" s="71" t="str">
        <f t="shared" si="12"/>
        <v/>
      </c>
    </row>
    <row r="63" spans="2:39" ht="13.8" thickBot="1">
      <c r="B63" s="79">
        <v>44195</v>
      </c>
      <c r="C63" s="78">
        <v>1154.8599999999999</v>
      </c>
      <c r="D63" s="78">
        <v>1157.6300000000001</v>
      </c>
      <c r="E63" s="78">
        <v>1147.9000000000001</v>
      </c>
      <c r="F63" s="78">
        <v>1159.83</v>
      </c>
      <c r="G63" s="78">
        <v>1169</v>
      </c>
      <c r="H63" s="78">
        <v>1166.69</v>
      </c>
      <c r="I63" s="78">
        <v>1214.1500000000001</v>
      </c>
      <c r="J63" s="78">
        <v>1313.55</v>
      </c>
      <c r="K63" s="78">
        <v>1336.79</v>
      </c>
      <c r="L63" s="78">
        <v>1327.13</v>
      </c>
      <c r="M63" s="78">
        <v>1346.03</v>
      </c>
      <c r="N63" s="78">
        <v>1353.87</v>
      </c>
      <c r="O63" s="78">
        <v>1345.78</v>
      </c>
      <c r="P63" s="78">
        <v>1353.1</v>
      </c>
      <c r="Q63" s="78">
        <v>1335.71</v>
      </c>
      <c r="R63" s="78">
        <v>1316.6</v>
      </c>
      <c r="S63" s="78">
        <v>1307.1500000000001</v>
      </c>
      <c r="T63" s="78">
        <v>1263.5999999999999</v>
      </c>
      <c r="U63" s="78">
        <v>1244.57</v>
      </c>
      <c r="V63" s="78">
        <v>1199.98</v>
      </c>
      <c r="W63" s="78">
        <v>1173.69</v>
      </c>
      <c r="X63" s="78">
        <v>1167.5999999999999</v>
      </c>
      <c r="Y63" s="78">
        <v>1154.3</v>
      </c>
      <c r="Z63" s="78">
        <v>1135.58</v>
      </c>
      <c r="AA63" s="78">
        <f t="shared" si="0"/>
        <v>1353.87</v>
      </c>
      <c r="AB63" s="77">
        <f t="shared" si="1"/>
        <v>2020</v>
      </c>
      <c r="AC63" s="76">
        <f t="shared" si="2"/>
        <v>12</v>
      </c>
      <c r="AD63" s="76" t="str">
        <f t="shared" si="3"/>
        <v/>
      </c>
      <c r="AE63" s="76" t="str">
        <f t="shared" si="4"/>
        <v/>
      </c>
      <c r="AF63" s="74">
        <f t="shared" si="5"/>
        <v>1353.87</v>
      </c>
      <c r="AG63" s="75" t="str">
        <f t="shared" si="6"/>
        <v>12:00</v>
      </c>
      <c r="AH63" s="74">
        <f t="shared" si="7"/>
        <v>31198.959999999995</v>
      </c>
      <c r="AI63" s="73" t="str">
        <f t="shared" si="8"/>
        <v/>
      </c>
      <c r="AJ63" s="73" t="str">
        <f t="shared" si="9"/>
        <v/>
      </c>
      <c r="AK63" s="73" t="str">
        <f t="shared" si="10"/>
        <v/>
      </c>
      <c r="AL63" s="72" t="str">
        <f t="shared" si="11"/>
        <v/>
      </c>
      <c r="AM63" s="71" t="str">
        <f t="shared" si="12"/>
        <v/>
      </c>
    </row>
    <row r="64" spans="2:39" ht="13.8" thickBot="1">
      <c r="B64" s="79">
        <v>44196</v>
      </c>
      <c r="C64" s="78">
        <v>1138.55</v>
      </c>
      <c r="D64" s="78">
        <v>1142.58</v>
      </c>
      <c r="E64" s="78">
        <v>1141.98</v>
      </c>
      <c r="F64" s="78">
        <v>1146.42</v>
      </c>
      <c r="G64" s="78">
        <v>1166.55</v>
      </c>
      <c r="H64" s="78">
        <v>1170.54</v>
      </c>
      <c r="I64" s="78">
        <v>1217.97</v>
      </c>
      <c r="J64" s="78">
        <v>1312.89</v>
      </c>
      <c r="K64" s="78">
        <v>1322.55</v>
      </c>
      <c r="L64" s="78">
        <v>1332.38</v>
      </c>
      <c r="M64" s="78">
        <v>1377.08</v>
      </c>
      <c r="N64" s="78">
        <v>1348.9</v>
      </c>
      <c r="O64" s="78">
        <v>1319.92</v>
      </c>
      <c r="P64" s="78">
        <v>1332.91</v>
      </c>
      <c r="Q64" s="78">
        <v>1298.6400000000001</v>
      </c>
      <c r="R64" s="78">
        <v>1283.7</v>
      </c>
      <c r="S64" s="78">
        <v>1282.4000000000001</v>
      </c>
      <c r="T64" s="78">
        <v>1256.81</v>
      </c>
      <c r="U64" s="78">
        <v>1245.97</v>
      </c>
      <c r="V64" s="78">
        <v>1207.6400000000001</v>
      </c>
      <c r="W64" s="78">
        <v>1205.96</v>
      </c>
      <c r="X64" s="78">
        <v>1207.3599999999999</v>
      </c>
      <c r="Y64" s="78">
        <v>1183.3800000000001</v>
      </c>
      <c r="Z64" s="78">
        <v>1183.56</v>
      </c>
      <c r="AA64" s="78">
        <f t="shared" si="0"/>
        <v>1377.08</v>
      </c>
      <c r="AB64" s="77">
        <f t="shared" si="1"/>
        <v>2020</v>
      </c>
      <c r="AC64" s="76">
        <f t="shared" si="2"/>
        <v>12</v>
      </c>
      <c r="AD64" s="76" t="str">
        <f t="shared" si="3"/>
        <v>2020-12</v>
      </c>
      <c r="AE64" s="76">
        <f t="shared" si="4"/>
        <v>12</v>
      </c>
      <c r="AF64" s="74">
        <f t="shared" si="5"/>
        <v>1377.08</v>
      </c>
      <c r="AG64" s="75" t="str">
        <f t="shared" si="6"/>
        <v>11:00</v>
      </c>
      <c r="AH64" s="74">
        <f t="shared" si="7"/>
        <v>31203.720000000008</v>
      </c>
      <c r="AI64" s="73">
        <f t="shared" si="8"/>
        <v>42021.32</v>
      </c>
      <c r="AJ64" s="73">
        <f t="shared" si="9"/>
        <v>1486.98</v>
      </c>
      <c r="AK64" s="73">
        <f t="shared" si="10"/>
        <v>33574.61</v>
      </c>
      <c r="AL64" s="72">
        <f t="shared" si="11"/>
        <v>44181</v>
      </c>
      <c r="AM64" s="71" t="str">
        <f t="shared" si="12"/>
        <v>11:00</v>
      </c>
    </row>
    <row r="65" spans="2:39" ht="13.8" thickBot="1">
      <c r="B65" s="79">
        <v>44197</v>
      </c>
      <c r="C65" s="78">
        <v>1174.57</v>
      </c>
      <c r="D65" s="78">
        <v>1166.3800000000001</v>
      </c>
      <c r="E65" s="78">
        <v>1178.9100000000001</v>
      </c>
      <c r="F65" s="78">
        <v>1178.8</v>
      </c>
      <c r="G65" s="78">
        <v>1192.8399999999999</v>
      </c>
      <c r="H65" s="78">
        <v>1199.0999999999999</v>
      </c>
      <c r="I65" s="78">
        <v>1211.32</v>
      </c>
      <c r="J65" s="78">
        <v>1278.4100000000001</v>
      </c>
      <c r="K65" s="78">
        <v>1243.76</v>
      </c>
      <c r="L65" s="78">
        <v>1231.4100000000001</v>
      </c>
      <c r="M65" s="78">
        <v>1248.5899999999999</v>
      </c>
      <c r="N65" s="78">
        <v>1250.3699999999999</v>
      </c>
      <c r="O65" s="78">
        <v>1229.17</v>
      </c>
      <c r="P65" s="78">
        <v>1218.77</v>
      </c>
      <c r="Q65" s="78">
        <v>1218.8800000000001</v>
      </c>
      <c r="R65" s="78">
        <v>1226.0899999999999</v>
      </c>
      <c r="S65" s="78">
        <v>1238.72</v>
      </c>
      <c r="T65" s="78">
        <v>1224.6199999999999</v>
      </c>
      <c r="U65" s="78">
        <v>1238.02</v>
      </c>
      <c r="V65" s="78">
        <v>1217.58</v>
      </c>
      <c r="W65" s="78">
        <v>1174.29</v>
      </c>
      <c r="X65" s="78">
        <v>1171.49</v>
      </c>
      <c r="Y65" s="78">
        <v>1170.1199999999999</v>
      </c>
      <c r="Z65" s="78">
        <v>1148.07</v>
      </c>
      <c r="AA65" s="78">
        <f t="shared" si="0"/>
        <v>1278.4100000000001</v>
      </c>
      <c r="AB65" s="77">
        <f t="shared" si="1"/>
        <v>2021</v>
      </c>
      <c r="AC65" s="76">
        <f t="shared" si="2"/>
        <v>1</v>
      </c>
      <c r="AD65" s="76" t="str">
        <f t="shared" si="3"/>
        <v/>
      </c>
      <c r="AE65" s="76" t="str">
        <f t="shared" si="4"/>
        <v/>
      </c>
      <c r="AF65" s="74">
        <f t="shared" si="5"/>
        <v>1278.4100000000001</v>
      </c>
      <c r="AG65" s="75" t="str">
        <f t="shared" si="6"/>
        <v>8:00</v>
      </c>
      <c r="AH65" s="74">
        <f t="shared" si="7"/>
        <v>30308.69</v>
      </c>
      <c r="AI65" s="73" t="str">
        <f t="shared" si="8"/>
        <v/>
      </c>
      <c r="AJ65" s="73" t="str">
        <f t="shared" si="9"/>
        <v/>
      </c>
      <c r="AK65" s="73" t="str">
        <f t="shared" si="10"/>
        <v/>
      </c>
      <c r="AL65" s="72" t="str">
        <f t="shared" si="11"/>
        <v/>
      </c>
      <c r="AM65" s="71" t="str">
        <f t="shared" si="12"/>
        <v/>
      </c>
    </row>
    <row r="66" spans="2:39" ht="13.8" thickBot="1">
      <c r="B66" s="79">
        <v>44198</v>
      </c>
      <c r="C66" s="78">
        <v>1143.8399999999999</v>
      </c>
      <c r="D66" s="78">
        <v>1133.23</v>
      </c>
      <c r="E66" s="78">
        <v>1134.0999999999999</v>
      </c>
      <c r="F66" s="78">
        <v>1135.79</v>
      </c>
      <c r="G66" s="78">
        <v>1133.58</v>
      </c>
      <c r="H66" s="78">
        <v>1141.98</v>
      </c>
      <c r="I66" s="78">
        <v>1174.29</v>
      </c>
      <c r="J66" s="78">
        <v>1218.1400000000001</v>
      </c>
      <c r="K66" s="78">
        <v>1249.78</v>
      </c>
      <c r="L66" s="78">
        <v>1241.17</v>
      </c>
      <c r="M66" s="78">
        <v>1258.1099999999999</v>
      </c>
      <c r="N66" s="78">
        <v>1260</v>
      </c>
      <c r="O66" s="78">
        <v>1240.44</v>
      </c>
      <c r="P66" s="78">
        <v>1242.75</v>
      </c>
      <c r="Q66" s="78">
        <v>1219.05</v>
      </c>
      <c r="R66" s="78">
        <v>1207.92</v>
      </c>
      <c r="S66" s="78">
        <v>1219.6500000000001</v>
      </c>
      <c r="T66" s="78">
        <v>1198.1199999999999</v>
      </c>
      <c r="U66" s="78">
        <v>1214.5</v>
      </c>
      <c r="V66" s="78">
        <v>1195.67</v>
      </c>
      <c r="W66" s="78">
        <v>1180.45</v>
      </c>
      <c r="X66" s="78">
        <v>1160.98</v>
      </c>
      <c r="Y66" s="78">
        <v>1172.1199999999999</v>
      </c>
      <c r="Z66" s="78">
        <v>1151.99</v>
      </c>
      <c r="AA66" s="78">
        <f t="shared" si="0"/>
        <v>1260</v>
      </c>
      <c r="AB66" s="77">
        <f t="shared" si="1"/>
        <v>2021</v>
      </c>
      <c r="AC66" s="76">
        <f t="shared" si="2"/>
        <v>1</v>
      </c>
      <c r="AD66" s="76" t="str">
        <f t="shared" si="3"/>
        <v/>
      </c>
      <c r="AE66" s="76" t="str">
        <f t="shared" si="4"/>
        <v/>
      </c>
      <c r="AF66" s="74">
        <f t="shared" si="5"/>
        <v>1260</v>
      </c>
      <c r="AG66" s="75" t="str">
        <f t="shared" si="6"/>
        <v>12:00</v>
      </c>
      <c r="AH66" s="74">
        <f t="shared" si="7"/>
        <v>29887.65</v>
      </c>
      <c r="AI66" s="73" t="str">
        <f t="shared" si="8"/>
        <v/>
      </c>
      <c r="AJ66" s="73" t="str">
        <f t="shared" si="9"/>
        <v/>
      </c>
      <c r="AK66" s="73" t="str">
        <f t="shared" si="10"/>
        <v/>
      </c>
      <c r="AL66" s="72" t="str">
        <f t="shared" si="11"/>
        <v/>
      </c>
      <c r="AM66" s="71" t="str">
        <f t="shared" si="12"/>
        <v/>
      </c>
    </row>
    <row r="67" spans="2:39" ht="13.8" thickBot="1">
      <c r="B67" s="79">
        <v>44199</v>
      </c>
      <c r="C67" s="78">
        <v>1152.1300000000001</v>
      </c>
      <c r="D67" s="78">
        <v>1146.22</v>
      </c>
      <c r="E67" s="78">
        <v>1152.97</v>
      </c>
      <c r="F67" s="78">
        <v>1157.17</v>
      </c>
      <c r="G67" s="78">
        <v>1146.25</v>
      </c>
      <c r="H67" s="78">
        <v>1143.8399999999999</v>
      </c>
      <c r="I67" s="78">
        <v>1170.3699999999999</v>
      </c>
      <c r="J67" s="78">
        <v>1244.25</v>
      </c>
      <c r="K67" s="78">
        <v>1245.48</v>
      </c>
      <c r="L67" s="78">
        <v>1224.3699999999999</v>
      </c>
      <c r="M67" s="78">
        <v>1243.8699999999999</v>
      </c>
      <c r="N67" s="78">
        <v>1263.8499999999999</v>
      </c>
      <c r="O67" s="78">
        <v>1212.26</v>
      </c>
      <c r="P67" s="78">
        <v>1216.6400000000001</v>
      </c>
      <c r="Q67" s="78">
        <v>1209.67</v>
      </c>
      <c r="R67" s="78">
        <v>1195.74</v>
      </c>
      <c r="S67" s="78">
        <v>1175.9000000000001</v>
      </c>
      <c r="T67" s="78">
        <v>1169.07</v>
      </c>
      <c r="U67" s="78">
        <v>1221.08</v>
      </c>
      <c r="V67" s="78">
        <v>1175.76</v>
      </c>
      <c r="W67" s="78">
        <v>1172.01</v>
      </c>
      <c r="X67" s="78">
        <v>1164.5899999999999</v>
      </c>
      <c r="Y67" s="78">
        <v>1150.42</v>
      </c>
      <c r="Z67" s="78">
        <v>1150.5899999999999</v>
      </c>
      <c r="AA67" s="78">
        <f t="shared" ref="AA67:AA130" si="13">MAX(C67:Z67)</f>
        <v>1263.8499999999999</v>
      </c>
      <c r="AB67" s="77">
        <f t="shared" ref="AB67:AB130" si="14">YEAR(B67)</f>
        <v>2021</v>
      </c>
      <c r="AC67" s="76">
        <f t="shared" ref="AC67:AC130" si="15">MONTH(B67)</f>
        <v>1</v>
      </c>
      <c r="AD67" s="76" t="str">
        <f t="shared" ref="AD67:AD130" si="16">IF(AE67="","",AB67&amp;"-"&amp;AE67)</f>
        <v/>
      </c>
      <c r="AE67" s="76" t="str">
        <f t="shared" ref="AE67:AE130" si="17">IF(DAY(B67+1)=1,AC67,"")</f>
        <v/>
      </c>
      <c r="AF67" s="74">
        <f t="shared" ref="AF67:AF130" si="18">MAX(C67:Z67)</f>
        <v>1263.8499999999999</v>
      </c>
      <c r="AG67" s="75" t="str">
        <f t="shared" ref="AG67:AG130" si="19">INDEX($C$2:$Z$2,MATCH(AF67,C67:Z67,0))</f>
        <v>12:00</v>
      </c>
      <c r="AH67" s="74">
        <f t="shared" ref="AH67:AH130" si="20">SUM(C67:AA67)</f>
        <v>29768.349999999995</v>
      </c>
      <c r="AI67" s="73" t="str">
        <f t="shared" ref="AI67:AI130" si="21">IF(AE67&lt;&gt;"",SUMIFS(AF:AF,AC:AC,AC67,AB:AB,AB67),"")</f>
        <v/>
      </c>
      <c r="AJ67" s="73" t="str">
        <f t="shared" ref="AJ67:AJ130" si="22">IF(AI67="","",_xlfn.MAXIFS(AF:AF,AC:AC,AC67,AB:AB,AB67))</f>
        <v/>
      </c>
      <c r="AK67" s="73" t="str">
        <f t="shared" ref="AK67:AK130" si="23">IF(AI67="","",_xlfn.MAXIFS(AH:AH,AC:AC,AC67,AB:AB,AB67))</f>
        <v/>
      </c>
      <c r="AL67" s="72" t="str">
        <f t="shared" ref="AL67:AL130" si="24">IF(AI67&lt;&gt;"",INDEX(B:B,MATCH(AJ67,AF:AF,0)),"")</f>
        <v/>
      </c>
      <c r="AM67" s="71" t="str">
        <f t="shared" ref="AM67:AM130" si="25">IF(AI67&lt;&gt;"",INDEX(AG:AG,MATCH(AJ67,AF:AF,0)),"")</f>
        <v/>
      </c>
    </row>
    <row r="68" spans="2:39" ht="13.8" thickBot="1">
      <c r="B68" s="79">
        <v>44200</v>
      </c>
      <c r="C68" s="78">
        <v>1148.81</v>
      </c>
      <c r="D68" s="78">
        <v>1148.3900000000001</v>
      </c>
      <c r="E68" s="78">
        <v>1144.99</v>
      </c>
      <c r="F68" s="78">
        <v>1159.73</v>
      </c>
      <c r="G68" s="78">
        <v>1169.98</v>
      </c>
      <c r="H68" s="78">
        <v>1196.69</v>
      </c>
      <c r="I68" s="78">
        <v>1230.71</v>
      </c>
      <c r="J68" s="78">
        <v>1326.5</v>
      </c>
      <c r="K68" s="78">
        <v>1347.57</v>
      </c>
      <c r="L68" s="78">
        <v>1347.57</v>
      </c>
      <c r="M68" s="78">
        <v>1384.25</v>
      </c>
      <c r="N68" s="78">
        <v>1393.91</v>
      </c>
      <c r="O68" s="78">
        <v>1365.46</v>
      </c>
      <c r="P68" s="78">
        <v>1353.98</v>
      </c>
      <c r="Q68" s="78">
        <v>1343.41</v>
      </c>
      <c r="R68" s="78">
        <v>1344.7</v>
      </c>
      <c r="S68" s="78">
        <v>1336.83</v>
      </c>
      <c r="T68" s="78">
        <v>1262.8399999999999</v>
      </c>
      <c r="U68" s="78">
        <v>1258.5999999999999</v>
      </c>
      <c r="V68" s="78">
        <v>1216.28</v>
      </c>
      <c r="W68" s="78">
        <v>1172.08</v>
      </c>
      <c r="X68" s="78">
        <v>1173.3800000000001</v>
      </c>
      <c r="Y68" s="78">
        <v>1162.81</v>
      </c>
      <c r="Z68" s="78">
        <v>1160.25</v>
      </c>
      <c r="AA68" s="78">
        <f t="shared" si="13"/>
        <v>1393.91</v>
      </c>
      <c r="AB68" s="77">
        <f t="shared" si="14"/>
        <v>2021</v>
      </c>
      <c r="AC68" s="76">
        <f t="shared" si="15"/>
        <v>1</v>
      </c>
      <c r="AD68" s="76" t="str">
        <f t="shared" si="16"/>
        <v/>
      </c>
      <c r="AE68" s="76" t="str">
        <f t="shared" si="17"/>
        <v/>
      </c>
      <c r="AF68" s="74">
        <f t="shared" si="18"/>
        <v>1393.91</v>
      </c>
      <c r="AG68" s="75" t="str">
        <f t="shared" si="19"/>
        <v>12:00</v>
      </c>
      <c r="AH68" s="74">
        <f t="shared" si="20"/>
        <v>31543.629999999994</v>
      </c>
      <c r="AI68" s="73" t="str">
        <f t="shared" si="21"/>
        <v/>
      </c>
      <c r="AJ68" s="73" t="str">
        <f t="shared" si="22"/>
        <v/>
      </c>
      <c r="AK68" s="73" t="str">
        <f t="shared" si="23"/>
        <v/>
      </c>
      <c r="AL68" s="72" t="str">
        <f t="shared" si="24"/>
        <v/>
      </c>
      <c r="AM68" s="71" t="str">
        <f t="shared" si="25"/>
        <v/>
      </c>
    </row>
    <row r="69" spans="2:39" ht="13.8" thickBot="1">
      <c r="B69" s="79">
        <v>44201</v>
      </c>
      <c r="C69" s="78">
        <v>1145.76</v>
      </c>
      <c r="D69" s="78">
        <v>1140.1300000000001</v>
      </c>
      <c r="E69" s="78">
        <v>1168.69</v>
      </c>
      <c r="F69" s="78">
        <v>1149.33</v>
      </c>
      <c r="G69" s="78">
        <v>1153.78</v>
      </c>
      <c r="H69" s="78">
        <v>1169.07</v>
      </c>
      <c r="I69" s="78">
        <v>1233.93</v>
      </c>
      <c r="J69" s="78">
        <v>1323.04</v>
      </c>
      <c r="K69" s="78">
        <v>1346.42</v>
      </c>
      <c r="L69" s="78">
        <v>1338.96</v>
      </c>
      <c r="M69" s="78">
        <v>1367.49</v>
      </c>
      <c r="N69" s="78">
        <v>1388.21</v>
      </c>
      <c r="O69" s="78">
        <v>1369.62</v>
      </c>
      <c r="P69" s="78">
        <v>1361.26</v>
      </c>
      <c r="Q69" s="78">
        <v>1343.2</v>
      </c>
      <c r="R69" s="78">
        <v>1332.8</v>
      </c>
      <c r="S69" s="78">
        <v>1313.27</v>
      </c>
      <c r="T69" s="78">
        <v>1277.29</v>
      </c>
      <c r="U69" s="78">
        <v>1263.78</v>
      </c>
      <c r="V69" s="78">
        <v>1218.8399999999999</v>
      </c>
      <c r="W69" s="78">
        <v>1205.8599999999999</v>
      </c>
      <c r="X69" s="78">
        <v>1186.99</v>
      </c>
      <c r="Y69" s="78">
        <v>1167.18</v>
      </c>
      <c r="Z69" s="78">
        <v>1174.57</v>
      </c>
      <c r="AA69" s="78">
        <f t="shared" si="13"/>
        <v>1388.21</v>
      </c>
      <c r="AB69" s="77">
        <f t="shared" si="14"/>
        <v>2021</v>
      </c>
      <c r="AC69" s="76">
        <f t="shared" si="15"/>
        <v>1</v>
      </c>
      <c r="AD69" s="76" t="str">
        <f t="shared" si="16"/>
        <v/>
      </c>
      <c r="AE69" s="76" t="str">
        <f t="shared" si="17"/>
        <v/>
      </c>
      <c r="AF69" s="74">
        <f t="shared" si="18"/>
        <v>1388.21</v>
      </c>
      <c r="AG69" s="75" t="str">
        <f t="shared" si="19"/>
        <v>12:00</v>
      </c>
      <c r="AH69" s="74">
        <f t="shared" si="20"/>
        <v>31527.68</v>
      </c>
      <c r="AI69" s="73" t="str">
        <f t="shared" si="21"/>
        <v/>
      </c>
      <c r="AJ69" s="73" t="str">
        <f t="shared" si="22"/>
        <v/>
      </c>
      <c r="AK69" s="73" t="str">
        <f t="shared" si="23"/>
        <v/>
      </c>
      <c r="AL69" s="72" t="str">
        <f t="shared" si="24"/>
        <v/>
      </c>
      <c r="AM69" s="71" t="str">
        <f t="shared" si="25"/>
        <v/>
      </c>
    </row>
    <row r="70" spans="2:39" ht="13.8" thickBot="1">
      <c r="B70" s="79">
        <v>44202</v>
      </c>
      <c r="C70" s="78">
        <v>1156.8599999999999</v>
      </c>
      <c r="D70" s="78">
        <v>1157.77</v>
      </c>
      <c r="E70" s="78">
        <v>1156.3</v>
      </c>
      <c r="F70" s="78">
        <v>1163.3</v>
      </c>
      <c r="G70" s="78">
        <v>1164.56</v>
      </c>
      <c r="H70" s="78">
        <v>1181.74</v>
      </c>
      <c r="I70" s="78">
        <v>1239.77</v>
      </c>
      <c r="J70" s="78">
        <v>1320.48</v>
      </c>
      <c r="K70" s="78">
        <v>1343.16</v>
      </c>
      <c r="L70" s="78">
        <v>1373.33</v>
      </c>
      <c r="M70" s="78">
        <v>1377.95</v>
      </c>
      <c r="N70" s="78">
        <v>1393.25</v>
      </c>
      <c r="O70" s="78">
        <v>1351.53</v>
      </c>
      <c r="P70" s="78">
        <v>1158.8900000000001</v>
      </c>
      <c r="Q70" s="78">
        <v>1144.01</v>
      </c>
      <c r="R70" s="78">
        <v>1268.0899999999999</v>
      </c>
      <c r="S70" s="78">
        <v>1257.3800000000001</v>
      </c>
      <c r="T70" s="78">
        <v>1266.23</v>
      </c>
      <c r="U70" s="78">
        <v>1258.3900000000001</v>
      </c>
      <c r="V70" s="78">
        <v>1204.53</v>
      </c>
      <c r="W70" s="78">
        <v>1210.58</v>
      </c>
      <c r="X70" s="78">
        <v>1165.4000000000001</v>
      </c>
      <c r="Y70" s="78">
        <v>1159.83</v>
      </c>
      <c r="Z70" s="78">
        <v>1154.48</v>
      </c>
      <c r="AA70" s="78">
        <f t="shared" si="13"/>
        <v>1393.25</v>
      </c>
      <c r="AB70" s="77">
        <f t="shared" si="14"/>
        <v>2021</v>
      </c>
      <c r="AC70" s="76">
        <f t="shared" si="15"/>
        <v>1</v>
      </c>
      <c r="AD70" s="76" t="str">
        <f t="shared" si="16"/>
        <v/>
      </c>
      <c r="AE70" s="76" t="str">
        <f t="shared" si="17"/>
        <v/>
      </c>
      <c r="AF70" s="74">
        <f t="shared" si="18"/>
        <v>1393.25</v>
      </c>
      <c r="AG70" s="75" t="str">
        <f t="shared" si="19"/>
        <v>12:00</v>
      </c>
      <c r="AH70" s="74">
        <f t="shared" si="20"/>
        <v>31021.06</v>
      </c>
      <c r="AI70" s="73" t="str">
        <f t="shared" si="21"/>
        <v/>
      </c>
      <c r="AJ70" s="73" t="str">
        <f t="shared" si="22"/>
        <v/>
      </c>
      <c r="AK70" s="73" t="str">
        <f t="shared" si="23"/>
        <v/>
      </c>
      <c r="AL70" s="72" t="str">
        <f t="shared" si="24"/>
        <v/>
      </c>
      <c r="AM70" s="71" t="str">
        <f t="shared" si="25"/>
        <v/>
      </c>
    </row>
    <row r="71" spans="2:39" ht="13.8" thickBot="1">
      <c r="B71" s="79">
        <v>44203</v>
      </c>
      <c r="C71" s="78">
        <v>1148.77</v>
      </c>
      <c r="D71" s="78">
        <v>1137.8900000000001</v>
      </c>
      <c r="E71" s="78">
        <v>1137.68</v>
      </c>
      <c r="F71" s="78">
        <v>1148.81</v>
      </c>
      <c r="G71" s="78">
        <v>1163.33</v>
      </c>
      <c r="H71" s="78">
        <v>1171.6600000000001</v>
      </c>
      <c r="I71" s="78">
        <v>1249.8499999999999</v>
      </c>
      <c r="J71" s="78">
        <v>1330.7</v>
      </c>
      <c r="K71" s="78">
        <v>1384.53</v>
      </c>
      <c r="L71" s="78">
        <v>1396.29</v>
      </c>
      <c r="M71" s="78">
        <v>1414.7</v>
      </c>
      <c r="N71" s="78">
        <v>1409.1</v>
      </c>
      <c r="O71" s="78">
        <v>1371.51</v>
      </c>
      <c r="P71" s="78">
        <v>1354.32</v>
      </c>
      <c r="Q71" s="78">
        <v>1349.11</v>
      </c>
      <c r="R71" s="78">
        <v>1333.08</v>
      </c>
      <c r="S71" s="78">
        <v>1311.38</v>
      </c>
      <c r="T71" s="78">
        <v>1272.95</v>
      </c>
      <c r="U71" s="78">
        <v>1258.46</v>
      </c>
      <c r="V71" s="78">
        <v>1230.1500000000001</v>
      </c>
      <c r="W71" s="78">
        <v>1211.74</v>
      </c>
      <c r="X71" s="78">
        <v>1190.28</v>
      </c>
      <c r="Y71" s="78">
        <v>1182.58</v>
      </c>
      <c r="Z71" s="78">
        <v>1184.19</v>
      </c>
      <c r="AA71" s="78">
        <f t="shared" si="13"/>
        <v>1414.7</v>
      </c>
      <c r="AB71" s="77">
        <f t="shared" si="14"/>
        <v>2021</v>
      </c>
      <c r="AC71" s="76">
        <f t="shared" si="15"/>
        <v>1</v>
      </c>
      <c r="AD71" s="76" t="str">
        <f t="shared" si="16"/>
        <v/>
      </c>
      <c r="AE71" s="76" t="str">
        <f t="shared" si="17"/>
        <v/>
      </c>
      <c r="AF71" s="74">
        <f t="shared" si="18"/>
        <v>1414.7</v>
      </c>
      <c r="AG71" s="75" t="str">
        <f t="shared" si="19"/>
        <v>11:00</v>
      </c>
      <c r="AH71" s="74">
        <f t="shared" si="20"/>
        <v>31757.760000000002</v>
      </c>
      <c r="AI71" s="73" t="str">
        <f t="shared" si="21"/>
        <v/>
      </c>
      <c r="AJ71" s="73" t="str">
        <f t="shared" si="22"/>
        <v/>
      </c>
      <c r="AK71" s="73" t="str">
        <f t="shared" si="23"/>
        <v/>
      </c>
      <c r="AL71" s="72" t="str">
        <f t="shared" si="24"/>
        <v/>
      </c>
      <c r="AM71" s="71" t="str">
        <f t="shared" si="25"/>
        <v/>
      </c>
    </row>
    <row r="72" spans="2:39" ht="13.8" thickBot="1">
      <c r="B72" s="79">
        <v>44204</v>
      </c>
      <c r="C72" s="78">
        <v>1186.71</v>
      </c>
      <c r="D72" s="78">
        <v>1189.02</v>
      </c>
      <c r="E72" s="78">
        <v>1185.8</v>
      </c>
      <c r="F72" s="78">
        <v>1185.8699999999999</v>
      </c>
      <c r="G72" s="78">
        <v>1212.82</v>
      </c>
      <c r="H72" s="78">
        <v>1233.93</v>
      </c>
      <c r="I72" s="78">
        <v>1280.79</v>
      </c>
      <c r="J72" s="78">
        <v>1373.51</v>
      </c>
      <c r="K72" s="78">
        <v>1384.88</v>
      </c>
      <c r="L72" s="78">
        <v>1387.65</v>
      </c>
      <c r="M72" s="78">
        <v>1411.13</v>
      </c>
      <c r="N72" s="78">
        <v>1397.48</v>
      </c>
      <c r="O72" s="78">
        <v>1358.32</v>
      </c>
      <c r="P72" s="78">
        <v>1356.15</v>
      </c>
      <c r="Q72" s="78">
        <v>1332.87</v>
      </c>
      <c r="R72" s="78">
        <v>1318.38</v>
      </c>
      <c r="S72" s="78">
        <v>1296.96</v>
      </c>
      <c r="T72" s="78">
        <v>1274.67</v>
      </c>
      <c r="U72" s="78">
        <v>1262.07</v>
      </c>
      <c r="V72" s="78">
        <v>1250.76</v>
      </c>
      <c r="W72" s="78">
        <v>1218.77</v>
      </c>
      <c r="X72" s="78">
        <v>1213.1400000000001</v>
      </c>
      <c r="Y72" s="78">
        <v>1214.71</v>
      </c>
      <c r="Z72" s="78">
        <v>1166.6199999999999</v>
      </c>
      <c r="AA72" s="78">
        <f t="shared" si="13"/>
        <v>1411.13</v>
      </c>
      <c r="AB72" s="77">
        <f t="shared" si="14"/>
        <v>2021</v>
      </c>
      <c r="AC72" s="76">
        <f t="shared" si="15"/>
        <v>1</v>
      </c>
      <c r="AD72" s="76" t="str">
        <f t="shared" si="16"/>
        <v/>
      </c>
      <c r="AE72" s="76" t="str">
        <f t="shared" si="17"/>
        <v/>
      </c>
      <c r="AF72" s="74">
        <f t="shared" si="18"/>
        <v>1411.13</v>
      </c>
      <c r="AG72" s="75" t="str">
        <f t="shared" si="19"/>
        <v>11:00</v>
      </c>
      <c r="AH72" s="74">
        <f t="shared" si="20"/>
        <v>32104.139999999992</v>
      </c>
      <c r="AI72" s="73" t="str">
        <f t="shared" si="21"/>
        <v/>
      </c>
      <c r="AJ72" s="73" t="str">
        <f t="shared" si="22"/>
        <v/>
      </c>
      <c r="AK72" s="73" t="str">
        <f t="shared" si="23"/>
        <v/>
      </c>
      <c r="AL72" s="72" t="str">
        <f t="shared" si="24"/>
        <v/>
      </c>
      <c r="AM72" s="71" t="str">
        <f t="shared" si="25"/>
        <v/>
      </c>
    </row>
    <row r="73" spans="2:39" ht="13.8" thickBot="1">
      <c r="B73" s="79">
        <v>44205</v>
      </c>
      <c r="C73" s="78">
        <v>1167.5</v>
      </c>
      <c r="D73" s="78">
        <v>1158.01</v>
      </c>
      <c r="E73" s="78">
        <v>1151.22</v>
      </c>
      <c r="F73" s="78">
        <v>1154.44</v>
      </c>
      <c r="G73" s="78">
        <v>1161.9000000000001</v>
      </c>
      <c r="H73" s="78">
        <v>1161.3699999999999</v>
      </c>
      <c r="I73" s="78">
        <v>1191.33</v>
      </c>
      <c r="J73" s="78">
        <v>1251.1500000000001</v>
      </c>
      <c r="K73" s="78">
        <v>1257.3399999999999</v>
      </c>
      <c r="L73" s="78">
        <v>1256.32</v>
      </c>
      <c r="M73" s="78">
        <v>1244.7</v>
      </c>
      <c r="N73" s="78">
        <v>1224.44</v>
      </c>
      <c r="O73" s="78">
        <v>1188.22</v>
      </c>
      <c r="P73" s="78">
        <v>1193.68</v>
      </c>
      <c r="Q73" s="78">
        <v>1169.77</v>
      </c>
      <c r="R73" s="78">
        <v>1150.31</v>
      </c>
      <c r="S73" s="78">
        <v>1166.69</v>
      </c>
      <c r="T73" s="78">
        <v>1190.53</v>
      </c>
      <c r="U73" s="78">
        <v>1208.9000000000001</v>
      </c>
      <c r="V73" s="78">
        <v>1201.06</v>
      </c>
      <c r="W73" s="78">
        <v>1173.9000000000001</v>
      </c>
      <c r="X73" s="78">
        <v>1170.19</v>
      </c>
      <c r="Y73" s="78">
        <v>1170.05</v>
      </c>
      <c r="Z73" s="78">
        <v>1148.49</v>
      </c>
      <c r="AA73" s="78">
        <f t="shared" si="13"/>
        <v>1257.3399999999999</v>
      </c>
      <c r="AB73" s="77">
        <f t="shared" si="14"/>
        <v>2021</v>
      </c>
      <c r="AC73" s="76">
        <f t="shared" si="15"/>
        <v>1</v>
      </c>
      <c r="AD73" s="76" t="str">
        <f t="shared" si="16"/>
        <v/>
      </c>
      <c r="AE73" s="76" t="str">
        <f t="shared" si="17"/>
        <v/>
      </c>
      <c r="AF73" s="74">
        <f t="shared" si="18"/>
        <v>1257.3399999999999</v>
      </c>
      <c r="AG73" s="75" t="str">
        <f t="shared" si="19"/>
        <v>9:00</v>
      </c>
      <c r="AH73" s="74">
        <f t="shared" si="20"/>
        <v>29768.850000000002</v>
      </c>
      <c r="AI73" s="73" t="str">
        <f t="shared" si="21"/>
        <v/>
      </c>
      <c r="AJ73" s="73" t="str">
        <f t="shared" si="22"/>
        <v/>
      </c>
      <c r="AK73" s="73" t="str">
        <f t="shared" si="23"/>
        <v/>
      </c>
      <c r="AL73" s="72" t="str">
        <f t="shared" si="24"/>
        <v/>
      </c>
      <c r="AM73" s="71" t="str">
        <f t="shared" si="25"/>
        <v/>
      </c>
    </row>
    <row r="74" spans="2:39" ht="13.8" thickBot="1">
      <c r="B74" s="79">
        <v>44206</v>
      </c>
      <c r="C74" s="78">
        <v>1160.81</v>
      </c>
      <c r="D74" s="78">
        <v>1161.69</v>
      </c>
      <c r="E74" s="78">
        <v>1139.6400000000001</v>
      </c>
      <c r="F74" s="78">
        <v>1157.1400000000001</v>
      </c>
      <c r="G74" s="78">
        <v>1168.69</v>
      </c>
      <c r="H74" s="78">
        <v>1161.2</v>
      </c>
      <c r="I74" s="78">
        <v>1179.96</v>
      </c>
      <c r="J74" s="78">
        <v>1258.74</v>
      </c>
      <c r="K74" s="78">
        <v>1236.4100000000001</v>
      </c>
      <c r="L74" s="78">
        <v>1233.19</v>
      </c>
      <c r="M74" s="78">
        <v>1247.3</v>
      </c>
      <c r="N74" s="78">
        <v>1242.1199999999999</v>
      </c>
      <c r="O74" s="78">
        <v>1218.67</v>
      </c>
      <c r="P74" s="78">
        <v>1227.94</v>
      </c>
      <c r="Q74" s="78">
        <v>1194.6600000000001</v>
      </c>
      <c r="R74" s="78">
        <v>1178.94</v>
      </c>
      <c r="S74" s="78">
        <v>1206.8399999999999</v>
      </c>
      <c r="T74" s="78">
        <v>1189.48</v>
      </c>
      <c r="U74" s="78">
        <v>1219.96</v>
      </c>
      <c r="V74" s="78">
        <v>1202.57</v>
      </c>
      <c r="W74" s="78">
        <v>1174.78</v>
      </c>
      <c r="X74" s="78">
        <v>1166.83</v>
      </c>
      <c r="Y74" s="78">
        <v>1173.06</v>
      </c>
      <c r="Z74" s="78">
        <v>1171.0999999999999</v>
      </c>
      <c r="AA74" s="78">
        <f t="shared" si="13"/>
        <v>1258.74</v>
      </c>
      <c r="AB74" s="77">
        <f t="shared" si="14"/>
        <v>2021</v>
      </c>
      <c r="AC74" s="76">
        <f t="shared" si="15"/>
        <v>1</v>
      </c>
      <c r="AD74" s="76" t="str">
        <f t="shared" si="16"/>
        <v/>
      </c>
      <c r="AE74" s="76" t="str">
        <f t="shared" si="17"/>
        <v/>
      </c>
      <c r="AF74" s="74">
        <f t="shared" si="18"/>
        <v>1258.74</v>
      </c>
      <c r="AG74" s="75" t="str">
        <f t="shared" si="19"/>
        <v>8:00</v>
      </c>
      <c r="AH74" s="74">
        <f t="shared" si="20"/>
        <v>29930.46</v>
      </c>
      <c r="AI74" s="73" t="str">
        <f t="shared" si="21"/>
        <v/>
      </c>
      <c r="AJ74" s="73" t="str">
        <f t="shared" si="22"/>
        <v/>
      </c>
      <c r="AK74" s="73" t="str">
        <f t="shared" si="23"/>
        <v/>
      </c>
      <c r="AL74" s="72" t="str">
        <f t="shared" si="24"/>
        <v/>
      </c>
      <c r="AM74" s="71" t="str">
        <f t="shared" si="25"/>
        <v/>
      </c>
    </row>
    <row r="75" spans="2:39" ht="13.8" thickBot="1">
      <c r="B75" s="79">
        <v>44207</v>
      </c>
      <c r="C75" s="78">
        <v>1177.58</v>
      </c>
      <c r="D75" s="78">
        <v>1175.97</v>
      </c>
      <c r="E75" s="78">
        <v>1169.7</v>
      </c>
      <c r="F75" s="78">
        <v>1173.06</v>
      </c>
      <c r="G75" s="78">
        <v>1195.3900000000001</v>
      </c>
      <c r="H75" s="78">
        <v>1201.69</v>
      </c>
      <c r="I75" s="78">
        <v>1252.79</v>
      </c>
      <c r="J75" s="78">
        <v>1354.99</v>
      </c>
      <c r="K75" s="78">
        <v>1380.02</v>
      </c>
      <c r="L75" s="78">
        <v>1409.14</v>
      </c>
      <c r="M75" s="78">
        <v>1436.4</v>
      </c>
      <c r="N75" s="78">
        <v>1439.76</v>
      </c>
      <c r="O75" s="78">
        <v>1402.66</v>
      </c>
      <c r="P75" s="78">
        <v>1419.25</v>
      </c>
      <c r="Q75" s="78">
        <v>1390.69</v>
      </c>
      <c r="R75" s="78">
        <v>1385.34</v>
      </c>
      <c r="S75" s="78">
        <v>1381.38</v>
      </c>
      <c r="T75" s="78">
        <v>1334.38</v>
      </c>
      <c r="U75" s="78">
        <v>1309.46</v>
      </c>
      <c r="V75" s="78">
        <v>1263.75</v>
      </c>
      <c r="W75" s="78">
        <v>1252.3399999999999</v>
      </c>
      <c r="X75" s="78">
        <v>1234.56</v>
      </c>
      <c r="Y75" s="78">
        <v>1219.75</v>
      </c>
      <c r="Z75" s="78">
        <v>1197.3900000000001</v>
      </c>
      <c r="AA75" s="78">
        <f t="shared" si="13"/>
        <v>1439.76</v>
      </c>
      <c r="AB75" s="77">
        <f t="shared" si="14"/>
        <v>2021</v>
      </c>
      <c r="AC75" s="76">
        <f t="shared" si="15"/>
        <v>1</v>
      </c>
      <c r="AD75" s="76" t="str">
        <f t="shared" si="16"/>
        <v/>
      </c>
      <c r="AE75" s="76" t="str">
        <f t="shared" si="17"/>
        <v/>
      </c>
      <c r="AF75" s="74">
        <f t="shared" si="18"/>
        <v>1439.76</v>
      </c>
      <c r="AG75" s="75" t="str">
        <f t="shared" si="19"/>
        <v>12:00</v>
      </c>
      <c r="AH75" s="74">
        <f t="shared" si="20"/>
        <v>32597.200000000001</v>
      </c>
      <c r="AI75" s="73" t="str">
        <f t="shared" si="21"/>
        <v/>
      </c>
      <c r="AJ75" s="73" t="str">
        <f t="shared" si="22"/>
        <v/>
      </c>
      <c r="AK75" s="73" t="str">
        <f t="shared" si="23"/>
        <v/>
      </c>
      <c r="AL75" s="72" t="str">
        <f t="shared" si="24"/>
        <v/>
      </c>
      <c r="AM75" s="71" t="str">
        <f t="shared" si="25"/>
        <v/>
      </c>
    </row>
    <row r="76" spans="2:39" ht="13.8" thickBot="1">
      <c r="B76" s="79">
        <v>44208</v>
      </c>
      <c r="C76" s="78">
        <v>1180.27</v>
      </c>
      <c r="D76" s="78">
        <v>1188.67</v>
      </c>
      <c r="E76" s="78">
        <v>1164.6600000000001</v>
      </c>
      <c r="F76" s="78">
        <v>1173.3800000000001</v>
      </c>
      <c r="G76" s="78">
        <v>1189.76</v>
      </c>
      <c r="H76" s="78">
        <v>1198.22</v>
      </c>
      <c r="I76" s="78">
        <v>1254.58</v>
      </c>
      <c r="J76" s="78">
        <v>1358.56</v>
      </c>
      <c r="K76" s="78">
        <v>1397.1</v>
      </c>
      <c r="L76" s="78">
        <v>1391.81</v>
      </c>
      <c r="M76" s="78">
        <v>1425.83</v>
      </c>
      <c r="N76" s="78">
        <v>1441.41</v>
      </c>
      <c r="O76" s="78">
        <v>1424.99</v>
      </c>
      <c r="P76" s="78">
        <v>1399.44</v>
      </c>
      <c r="Q76" s="78">
        <v>1390.41</v>
      </c>
      <c r="R76" s="78">
        <v>1391.78</v>
      </c>
      <c r="S76" s="78">
        <v>1379.98</v>
      </c>
      <c r="T76" s="78">
        <v>1323.25</v>
      </c>
      <c r="U76" s="78">
        <v>1298.1199999999999</v>
      </c>
      <c r="V76" s="78">
        <v>1260.3499999999999</v>
      </c>
      <c r="W76" s="78">
        <v>1232.32</v>
      </c>
      <c r="X76" s="78">
        <v>1224.19</v>
      </c>
      <c r="Y76" s="78">
        <v>1196.02</v>
      </c>
      <c r="Z76" s="78">
        <v>1187.24</v>
      </c>
      <c r="AA76" s="78">
        <f t="shared" si="13"/>
        <v>1441.41</v>
      </c>
      <c r="AB76" s="77">
        <f t="shared" si="14"/>
        <v>2021</v>
      </c>
      <c r="AC76" s="76">
        <f t="shared" si="15"/>
        <v>1</v>
      </c>
      <c r="AD76" s="76" t="str">
        <f t="shared" si="16"/>
        <v/>
      </c>
      <c r="AE76" s="76" t="str">
        <f t="shared" si="17"/>
        <v/>
      </c>
      <c r="AF76" s="74">
        <f t="shared" si="18"/>
        <v>1441.41</v>
      </c>
      <c r="AG76" s="75" t="str">
        <f t="shared" si="19"/>
        <v>12:00</v>
      </c>
      <c r="AH76" s="74">
        <f t="shared" si="20"/>
        <v>32513.749999999996</v>
      </c>
      <c r="AI76" s="73" t="str">
        <f t="shared" si="21"/>
        <v/>
      </c>
      <c r="AJ76" s="73" t="str">
        <f t="shared" si="22"/>
        <v/>
      </c>
      <c r="AK76" s="73" t="str">
        <f t="shared" si="23"/>
        <v/>
      </c>
      <c r="AL76" s="72" t="str">
        <f t="shared" si="24"/>
        <v/>
      </c>
      <c r="AM76" s="71" t="str">
        <f t="shared" si="25"/>
        <v/>
      </c>
    </row>
    <row r="77" spans="2:39" ht="13.8" thickBot="1">
      <c r="B77" s="79">
        <v>44209</v>
      </c>
      <c r="C77" s="78">
        <v>1181.8499999999999</v>
      </c>
      <c r="D77" s="78">
        <v>1167.53</v>
      </c>
      <c r="E77" s="78">
        <v>1146.5</v>
      </c>
      <c r="F77" s="78">
        <v>1154.06</v>
      </c>
      <c r="G77" s="78">
        <v>1164.03</v>
      </c>
      <c r="H77" s="78">
        <v>1177.3</v>
      </c>
      <c r="I77" s="78">
        <v>1251.57</v>
      </c>
      <c r="J77" s="78">
        <v>1346.1</v>
      </c>
      <c r="K77" s="78">
        <v>1360.17</v>
      </c>
      <c r="L77" s="78">
        <v>1365.04</v>
      </c>
      <c r="M77" s="78">
        <v>1405.25</v>
      </c>
      <c r="N77" s="78">
        <v>1422.96</v>
      </c>
      <c r="O77" s="78">
        <v>1388.1</v>
      </c>
      <c r="P77" s="78">
        <v>1363.6</v>
      </c>
      <c r="Q77" s="78">
        <v>1370.81</v>
      </c>
      <c r="R77" s="78">
        <v>1367.24</v>
      </c>
      <c r="S77" s="78">
        <v>1324.26</v>
      </c>
      <c r="T77" s="78">
        <v>1279.78</v>
      </c>
      <c r="U77" s="78">
        <v>1267.21</v>
      </c>
      <c r="V77" s="78">
        <v>1229.24</v>
      </c>
      <c r="W77" s="78">
        <v>1212.26</v>
      </c>
      <c r="X77" s="78">
        <v>1174.5999999999999</v>
      </c>
      <c r="Y77" s="78">
        <v>1173.06</v>
      </c>
      <c r="Z77" s="78">
        <v>1162.9100000000001</v>
      </c>
      <c r="AA77" s="78">
        <f t="shared" si="13"/>
        <v>1422.96</v>
      </c>
      <c r="AB77" s="77">
        <f t="shared" si="14"/>
        <v>2021</v>
      </c>
      <c r="AC77" s="76">
        <f t="shared" si="15"/>
        <v>1</v>
      </c>
      <c r="AD77" s="76" t="str">
        <f t="shared" si="16"/>
        <v/>
      </c>
      <c r="AE77" s="76" t="str">
        <f t="shared" si="17"/>
        <v/>
      </c>
      <c r="AF77" s="74">
        <f t="shared" si="18"/>
        <v>1422.96</v>
      </c>
      <c r="AG77" s="75" t="str">
        <f t="shared" si="19"/>
        <v>12:00</v>
      </c>
      <c r="AH77" s="74">
        <f t="shared" si="20"/>
        <v>31878.389999999996</v>
      </c>
      <c r="AI77" s="73" t="str">
        <f t="shared" si="21"/>
        <v/>
      </c>
      <c r="AJ77" s="73" t="str">
        <f t="shared" si="22"/>
        <v/>
      </c>
      <c r="AK77" s="73" t="str">
        <f t="shared" si="23"/>
        <v/>
      </c>
      <c r="AL77" s="72" t="str">
        <f t="shared" si="24"/>
        <v/>
      </c>
      <c r="AM77" s="71" t="str">
        <f t="shared" si="25"/>
        <v/>
      </c>
    </row>
    <row r="78" spans="2:39" ht="13.8" thickBot="1">
      <c r="B78" s="79">
        <v>44210</v>
      </c>
      <c r="C78" s="78">
        <v>1156.23</v>
      </c>
      <c r="D78" s="78">
        <v>1138.24</v>
      </c>
      <c r="E78" s="78">
        <v>1139.32</v>
      </c>
      <c r="F78" s="78">
        <v>1138.9000000000001</v>
      </c>
      <c r="G78" s="78">
        <v>1139.74</v>
      </c>
      <c r="H78" s="78">
        <v>1168.97</v>
      </c>
      <c r="I78" s="78">
        <v>1231.4100000000001</v>
      </c>
      <c r="J78" s="78">
        <v>1313.62</v>
      </c>
      <c r="K78" s="78">
        <v>1338.19</v>
      </c>
      <c r="L78" s="78">
        <v>1348.24</v>
      </c>
      <c r="M78" s="78">
        <v>1335.67</v>
      </c>
      <c r="N78" s="78">
        <v>473.8</v>
      </c>
      <c r="O78" s="78">
        <v>1328.74</v>
      </c>
      <c r="P78" s="78">
        <v>1012.87</v>
      </c>
      <c r="Q78" s="78">
        <v>1182.4000000000001</v>
      </c>
      <c r="R78" s="78">
        <v>437.01</v>
      </c>
      <c r="S78" s="78">
        <v>433.06</v>
      </c>
      <c r="T78" s="78">
        <v>1247.72</v>
      </c>
      <c r="U78" s="78">
        <v>1234.3800000000001</v>
      </c>
      <c r="V78" s="78">
        <v>1207.8499999999999</v>
      </c>
      <c r="W78" s="78">
        <v>1164.07</v>
      </c>
      <c r="X78" s="78">
        <v>1160.22</v>
      </c>
      <c r="Y78" s="78">
        <v>1134.07</v>
      </c>
      <c r="Z78" s="78">
        <v>1131.1300000000001</v>
      </c>
      <c r="AA78" s="78">
        <f t="shared" si="13"/>
        <v>1348.24</v>
      </c>
      <c r="AB78" s="77">
        <f t="shared" si="14"/>
        <v>2021</v>
      </c>
      <c r="AC78" s="76">
        <f t="shared" si="15"/>
        <v>1</v>
      </c>
      <c r="AD78" s="76" t="str">
        <f t="shared" si="16"/>
        <v/>
      </c>
      <c r="AE78" s="76" t="str">
        <f t="shared" si="17"/>
        <v/>
      </c>
      <c r="AF78" s="74">
        <f t="shared" si="18"/>
        <v>1348.24</v>
      </c>
      <c r="AG78" s="75" t="str">
        <f t="shared" si="19"/>
        <v>10:00</v>
      </c>
      <c r="AH78" s="74">
        <f t="shared" si="20"/>
        <v>27944.090000000004</v>
      </c>
      <c r="AI78" s="73" t="str">
        <f t="shared" si="21"/>
        <v/>
      </c>
      <c r="AJ78" s="73" t="str">
        <f t="shared" si="22"/>
        <v/>
      </c>
      <c r="AK78" s="73" t="str">
        <f t="shared" si="23"/>
        <v/>
      </c>
      <c r="AL78" s="72" t="str">
        <f t="shared" si="24"/>
        <v/>
      </c>
      <c r="AM78" s="71" t="str">
        <f t="shared" si="25"/>
        <v/>
      </c>
    </row>
    <row r="79" spans="2:39" ht="13.8" thickBot="1">
      <c r="B79" s="79">
        <v>44211</v>
      </c>
      <c r="C79" s="78">
        <v>1130.3599999999999</v>
      </c>
      <c r="D79" s="78">
        <v>1118</v>
      </c>
      <c r="E79" s="78">
        <v>1122</v>
      </c>
      <c r="F79" s="78">
        <v>1133.3399999999999</v>
      </c>
      <c r="G79" s="78">
        <v>1140.51</v>
      </c>
      <c r="H79" s="78">
        <v>1142.1199999999999</v>
      </c>
      <c r="I79" s="78">
        <v>1218.8800000000001</v>
      </c>
      <c r="J79" s="78">
        <v>1325.2</v>
      </c>
      <c r="K79" s="78">
        <v>1332.8</v>
      </c>
      <c r="L79" s="78">
        <v>1360.63</v>
      </c>
      <c r="M79" s="78">
        <v>1243.3</v>
      </c>
      <c r="N79" s="78">
        <v>940.07</v>
      </c>
      <c r="O79" s="78">
        <v>1346.9</v>
      </c>
      <c r="P79" s="78">
        <v>994.18</v>
      </c>
      <c r="Q79" s="78">
        <v>667.41</v>
      </c>
      <c r="R79" s="78">
        <v>33.5</v>
      </c>
      <c r="S79" s="78">
        <v>1191.47</v>
      </c>
      <c r="T79" s="78">
        <v>1259.93</v>
      </c>
      <c r="U79" s="78">
        <v>1246.21</v>
      </c>
      <c r="V79" s="78">
        <v>1204.21</v>
      </c>
      <c r="W79" s="78">
        <v>1176.49</v>
      </c>
      <c r="X79" s="78">
        <v>1165.96</v>
      </c>
      <c r="Y79" s="78">
        <v>1136.73</v>
      </c>
      <c r="Z79" s="78">
        <v>1115.9100000000001</v>
      </c>
      <c r="AA79" s="78">
        <f t="shared" si="13"/>
        <v>1360.63</v>
      </c>
      <c r="AB79" s="77">
        <f t="shared" si="14"/>
        <v>2021</v>
      </c>
      <c r="AC79" s="76">
        <f t="shared" si="15"/>
        <v>1</v>
      </c>
      <c r="AD79" s="76" t="str">
        <f t="shared" si="16"/>
        <v/>
      </c>
      <c r="AE79" s="76" t="str">
        <f t="shared" si="17"/>
        <v/>
      </c>
      <c r="AF79" s="74">
        <f t="shared" si="18"/>
        <v>1360.63</v>
      </c>
      <c r="AG79" s="75" t="str">
        <f t="shared" si="19"/>
        <v>10:00</v>
      </c>
      <c r="AH79" s="74">
        <f t="shared" si="20"/>
        <v>28106.739999999998</v>
      </c>
      <c r="AI79" s="73" t="str">
        <f t="shared" si="21"/>
        <v/>
      </c>
      <c r="AJ79" s="73" t="str">
        <f t="shared" si="22"/>
        <v/>
      </c>
      <c r="AK79" s="73" t="str">
        <f t="shared" si="23"/>
        <v/>
      </c>
      <c r="AL79" s="72" t="str">
        <f t="shared" si="24"/>
        <v/>
      </c>
      <c r="AM79" s="71" t="str">
        <f t="shared" si="25"/>
        <v/>
      </c>
    </row>
    <row r="80" spans="2:39" ht="13.8" thickBot="1">
      <c r="B80" s="79">
        <v>44212</v>
      </c>
      <c r="C80" s="78">
        <v>1115.94</v>
      </c>
      <c r="D80" s="78">
        <v>1102.92</v>
      </c>
      <c r="E80" s="78">
        <v>1110.94</v>
      </c>
      <c r="F80" s="78">
        <v>1097.1099999999999</v>
      </c>
      <c r="G80" s="78">
        <v>1112.93</v>
      </c>
      <c r="H80" s="78">
        <v>1115.9100000000001</v>
      </c>
      <c r="I80" s="78">
        <v>1145.73</v>
      </c>
      <c r="J80" s="78">
        <v>1214.54</v>
      </c>
      <c r="K80" s="78">
        <v>1250.45</v>
      </c>
      <c r="L80" s="78">
        <v>1200.3599999999999</v>
      </c>
      <c r="M80" s="78">
        <v>1239.56</v>
      </c>
      <c r="N80" s="78">
        <v>1234.1400000000001</v>
      </c>
      <c r="O80" s="78">
        <v>1205.8499999999999</v>
      </c>
      <c r="P80" s="78">
        <v>1209.57</v>
      </c>
      <c r="Q80" s="78">
        <v>1191.8599999999999</v>
      </c>
      <c r="R80" s="78">
        <v>1190.8399999999999</v>
      </c>
      <c r="S80" s="78">
        <v>1201.76</v>
      </c>
      <c r="T80" s="78">
        <v>1177.1600000000001</v>
      </c>
      <c r="U80" s="78">
        <v>1206.21</v>
      </c>
      <c r="V80" s="78">
        <v>1178.9100000000001</v>
      </c>
      <c r="W80" s="78">
        <v>1157.69</v>
      </c>
      <c r="X80" s="78">
        <v>1152.45</v>
      </c>
      <c r="Y80" s="78">
        <v>1134.42</v>
      </c>
      <c r="Z80" s="78">
        <v>1129.28</v>
      </c>
      <c r="AA80" s="78">
        <f t="shared" si="13"/>
        <v>1250.45</v>
      </c>
      <c r="AB80" s="77">
        <f t="shared" si="14"/>
        <v>2021</v>
      </c>
      <c r="AC80" s="76">
        <f t="shared" si="15"/>
        <v>1</v>
      </c>
      <c r="AD80" s="76" t="str">
        <f t="shared" si="16"/>
        <v/>
      </c>
      <c r="AE80" s="76" t="str">
        <f t="shared" si="17"/>
        <v/>
      </c>
      <c r="AF80" s="74">
        <f t="shared" si="18"/>
        <v>1250.45</v>
      </c>
      <c r="AG80" s="75" t="str">
        <f t="shared" si="19"/>
        <v>9:00</v>
      </c>
      <c r="AH80" s="74">
        <f t="shared" si="20"/>
        <v>29326.98</v>
      </c>
      <c r="AI80" s="73" t="str">
        <f t="shared" si="21"/>
        <v/>
      </c>
      <c r="AJ80" s="73" t="str">
        <f t="shared" si="22"/>
        <v/>
      </c>
      <c r="AK80" s="73" t="str">
        <f t="shared" si="23"/>
        <v/>
      </c>
      <c r="AL80" s="72" t="str">
        <f t="shared" si="24"/>
        <v/>
      </c>
      <c r="AM80" s="71" t="str">
        <f t="shared" si="25"/>
        <v/>
      </c>
    </row>
    <row r="81" spans="2:39" ht="13.8" thickBot="1">
      <c r="B81" s="79">
        <v>44213</v>
      </c>
      <c r="C81" s="78">
        <v>1122.7</v>
      </c>
      <c r="D81" s="78">
        <v>1115.98</v>
      </c>
      <c r="E81" s="78">
        <v>1115.8</v>
      </c>
      <c r="F81" s="78">
        <v>1118.32</v>
      </c>
      <c r="G81" s="78">
        <v>1129.6300000000001</v>
      </c>
      <c r="H81" s="78">
        <v>1123.8499999999999</v>
      </c>
      <c r="I81" s="78">
        <v>1146.8800000000001</v>
      </c>
      <c r="J81" s="78">
        <v>1217.55</v>
      </c>
      <c r="K81" s="78">
        <v>1220.73</v>
      </c>
      <c r="L81" s="78">
        <v>1197.46</v>
      </c>
      <c r="M81" s="78">
        <v>1238.76</v>
      </c>
      <c r="N81" s="78">
        <v>1232.49</v>
      </c>
      <c r="O81" s="78">
        <v>1211.8800000000001</v>
      </c>
      <c r="P81" s="78">
        <v>1219.02</v>
      </c>
      <c r="Q81" s="78">
        <v>1187.76</v>
      </c>
      <c r="R81" s="78">
        <v>1184.72</v>
      </c>
      <c r="S81" s="78">
        <v>1182.93</v>
      </c>
      <c r="T81" s="78">
        <v>1180.55</v>
      </c>
      <c r="U81" s="78">
        <v>1192.8699999999999</v>
      </c>
      <c r="V81" s="78">
        <v>1167.22</v>
      </c>
      <c r="W81" s="78">
        <v>1149.33</v>
      </c>
      <c r="X81" s="78">
        <v>1136.28</v>
      </c>
      <c r="Y81" s="78">
        <v>1131.76</v>
      </c>
      <c r="Z81" s="78">
        <v>1148.32</v>
      </c>
      <c r="AA81" s="78">
        <f t="shared" si="13"/>
        <v>1238.76</v>
      </c>
      <c r="AB81" s="77">
        <f t="shared" si="14"/>
        <v>2021</v>
      </c>
      <c r="AC81" s="76">
        <f t="shared" si="15"/>
        <v>1</v>
      </c>
      <c r="AD81" s="76" t="str">
        <f t="shared" si="16"/>
        <v/>
      </c>
      <c r="AE81" s="76" t="str">
        <f t="shared" si="17"/>
        <v/>
      </c>
      <c r="AF81" s="74">
        <f t="shared" si="18"/>
        <v>1238.76</v>
      </c>
      <c r="AG81" s="75" t="str">
        <f t="shared" si="19"/>
        <v>11:00</v>
      </c>
      <c r="AH81" s="74">
        <f t="shared" si="20"/>
        <v>29311.549999999996</v>
      </c>
      <c r="AI81" s="73" t="str">
        <f t="shared" si="21"/>
        <v/>
      </c>
      <c r="AJ81" s="73" t="str">
        <f t="shared" si="22"/>
        <v/>
      </c>
      <c r="AK81" s="73" t="str">
        <f t="shared" si="23"/>
        <v/>
      </c>
      <c r="AL81" s="72" t="str">
        <f t="shared" si="24"/>
        <v/>
      </c>
      <c r="AM81" s="71" t="str">
        <f t="shared" si="25"/>
        <v/>
      </c>
    </row>
    <row r="82" spans="2:39" ht="13.8" thickBot="1">
      <c r="B82" s="79">
        <v>44214</v>
      </c>
      <c r="C82" s="78">
        <v>1149.4000000000001</v>
      </c>
      <c r="D82" s="78">
        <v>1142.23</v>
      </c>
      <c r="E82" s="78">
        <v>1140.48</v>
      </c>
      <c r="F82" s="78">
        <v>1146.95</v>
      </c>
      <c r="G82" s="78">
        <v>1176.95</v>
      </c>
      <c r="H82" s="78">
        <v>1171.52</v>
      </c>
      <c r="I82" s="78">
        <v>1234.07</v>
      </c>
      <c r="J82" s="78">
        <v>1314.57</v>
      </c>
      <c r="K82" s="78">
        <v>1371.61</v>
      </c>
      <c r="L82" s="78">
        <v>1365.18</v>
      </c>
      <c r="M82" s="78">
        <v>1374.94</v>
      </c>
      <c r="N82" s="78">
        <v>757.01</v>
      </c>
      <c r="O82" s="78">
        <v>462</v>
      </c>
      <c r="P82" s="78">
        <v>1100.8599999999999</v>
      </c>
      <c r="Q82" s="78">
        <v>685.23</v>
      </c>
      <c r="R82" s="78">
        <v>1018.99</v>
      </c>
      <c r="S82" s="78">
        <v>871.5</v>
      </c>
      <c r="T82" s="78">
        <v>620.24</v>
      </c>
      <c r="U82" s="78">
        <v>1141</v>
      </c>
      <c r="V82" s="78">
        <v>1213.56</v>
      </c>
      <c r="W82" s="78">
        <v>1196.02</v>
      </c>
      <c r="X82" s="78">
        <v>1175.44</v>
      </c>
      <c r="Y82" s="78">
        <v>1166.9000000000001</v>
      </c>
      <c r="Z82" s="78">
        <v>1169.67</v>
      </c>
      <c r="AA82" s="78">
        <f t="shared" si="13"/>
        <v>1374.94</v>
      </c>
      <c r="AB82" s="77">
        <f t="shared" si="14"/>
        <v>2021</v>
      </c>
      <c r="AC82" s="76">
        <f t="shared" si="15"/>
        <v>1</v>
      </c>
      <c r="AD82" s="76" t="str">
        <f t="shared" si="16"/>
        <v/>
      </c>
      <c r="AE82" s="76" t="str">
        <f t="shared" si="17"/>
        <v/>
      </c>
      <c r="AF82" s="74">
        <f t="shared" si="18"/>
        <v>1374.94</v>
      </c>
      <c r="AG82" s="75" t="str">
        <f t="shared" si="19"/>
        <v>11:00</v>
      </c>
      <c r="AH82" s="74">
        <f t="shared" si="20"/>
        <v>27541.260000000006</v>
      </c>
      <c r="AI82" s="73" t="str">
        <f t="shared" si="21"/>
        <v/>
      </c>
      <c r="AJ82" s="73" t="str">
        <f t="shared" si="22"/>
        <v/>
      </c>
      <c r="AK82" s="73" t="str">
        <f t="shared" si="23"/>
        <v/>
      </c>
      <c r="AL82" s="72" t="str">
        <f t="shared" si="24"/>
        <v/>
      </c>
      <c r="AM82" s="71" t="str">
        <f t="shared" si="25"/>
        <v/>
      </c>
    </row>
    <row r="83" spans="2:39" ht="13.8" thickBot="1">
      <c r="B83" s="79">
        <v>44215</v>
      </c>
      <c r="C83" s="78">
        <v>1162.21</v>
      </c>
      <c r="D83" s="78">
        <v>1144.43</v>
      </c>
      <c r="E83" s="78">
        <v>1153.1099999999999</v>
      </c>
      <c r="F83" s="78">
        <v>1158.8499999999999</v>
      </c>
      <c r="G83" s="78">
        <v>1168.83</v>
      </c>
      <c r="H83" s="78">
        <v>1194.83</v>
      </c>
      <c r="I83" s="78">
        <v>1230.71</v>
      </c>
      <c r="J83" s="78">
        <v>1365.21</v>
      </c>
      <c r="K83" s="78">
        <v>1410.99</v>
      </c>
      <c r="L83" s="78">
        <v>1364.2</v>
      </c>
      <c r="M83" s="78">
        <v>1427.93</v>
      </c>
      <c r="N83" s="78">
        <v>1433.64</v>
      </c>
      <c r="O83" s="78">
        <v>1393.07</v>
      </c>
      <c r="P83" s="78">
        <v>1398.32</v>
      </c>
      <c r="Q83" s="78">
        <v>1396.05</v>
      </c>
      <c r="R83" s="78">
        <v>1378.02</v>
      </c>
      <c r="S83" s="78">
        <v>1359.02</v>
      </c>
      <c r="T83" s="78">
        <v>1314.91</v>
      </c>
      <c r="U83" s="78">
        <v>1291.96</v>
      </c>
      <c r="V83" s="78">
        <v>1257.4100000000001</v>
      </c>
      <c r="W83" s="78">
        <v>1218.28</v>
      </c>
      <c r="X83" s="78">
        <v>1209.74</v>
      </c>
      <c r="Y83" s="78">
        <v>1204.3900000000001</v>
      </c>
      <c r="Z83" s="78">
        <v>1204.73</v>
      </c>
      <c r="AA83" s="78">
        <f t="shared" si="13"/>
        <v>1433.64</v>
      </c>
      <c r="AB83" s="77">
        <f t="shared" si="14"/>
        <v>2021</v>
      </c>
      <c r="AC83" s="76">
        <f t="shared" si="15"/>
        <v>1</v>
      </c>
      <c r="AD83" s="76" t="str">
        <f t="shared" si="16"/>
        <v/>
      </c>
      <c r="AE83" s="76" t="str">
        <f t="shared" si="17"/>
        <v/>
      </c>
      <c r="AF83" s="74">
        <f t="shared" si="18"/>
        <v>1433.64</v>
      </c>
      <c r="AG83" s="75" t="str">
        <f t="shared" si="19"/>
        <v>12:00</v>
      </c>
      <c r="AH83" s="74">
        <f t="shared" si="20"/>
        <v>32274.48</v>
      </c>
      <c r="AI83" s="73" t="str">
        <f t="shared" si="21"/>
        <v/>
      </c>
      <c r="AJ83" s="73" t="str">
        <f t="shared" si="22"/>
        <v/>
      </c>
      <c r="AK83" s="73" t="str">
        <f t="shared" si="23"/>
        <v/>
      </c>
      <c r="AL83" s="72" t="str">
        <f t="shared" si="24"/>
        <v/>
      </c>
      <c r="AM83" s="71" t="str">
        <f t="shared" si="25"/>
        <v/>
      </c>
    </row>
    <row r="84" spans="2:39" ht="13.8" thickBot="1">
      <c r="B84" s="79">
        <v>44216</v>
      </c>
      <c r="C84" s="78">
        <v>1195.81</v>
      </c>
      <c r="D84" s="78">
        <v>1199.73</v>
      </c>
      <c r="E84" s="78">
        <v>1196.3</v>
      </c>
      <c r="F84" s="78">
        <v>1208.1300000000001</v>
      </c>
      <c r="G84" s="78">
        <v>1221.08</v>
      </c>
      <c r="H84" s="78">
        <v>1230.04</v>
      </c>
      <c r="I84" s="78">
        <v>1306.48</v>
      </c>
      <c r="J84" s="78">
        <v>1384.22</v>
      </c>
      <c r="K84" s="78">
        <v>1394.02</v>
      </c>
      <c r="L84" s="78">
        <v>1428.49</v>
      </c>
      <c r="M84" s="78">
        <v>1440.92</v>
      </c>
      <c r="N84" s="78">
        <v>1474.1</v>
      </c>
      <c r="O84" s="78">
        <v>1428.8</v>
      </c>
      <c r="P84" s="78">
        <v>1429.89</v>
      </c>
      <c r="Q84" s="78">
        <v>1416.13</v>
      </c>
      <c r="R84" s="78">
        <v>1429.51</v>
      </c>
      <c r="S84" s="78">
        <v>1371.23</v>
      </c>
      <c r="T84" s="78">
        <v>1345.86</v>
      </c>
      <c r="U84" s="78">
        <v>1330.74</v>
      </c>
      <c r="V84" s="78">
        <v>1285.1300000000001</v>
      </c>
      <c r="W84" s="78">
        <v>1257.48</v>
      </c>
      <c r="X84" s="78">
        <v>1235.75</v>
      </c>
      <c r="Y84" s="78">
        <v>1234.3800000000001</v>
      </c>
      <c r="Z84" s="78">
        <v>1209.01</v>
      </c>
      <c r="AA84" s="78">
        <f t="shared" si="13"/>
        <v>1474.1</v>
      </c>
      <c r="AB84" s="77">
        <f t="shared" si="14"/>
        <v>2021</v>
      </c>
      <c r="AC84" s="76">
        <f t="shared" si="15"/>
        <v>1</v>
      </c>
      <c r="AD84" s="76" t="str">
        <f t="shared" si="16"/>
        <v/>
      </c>
      <c r="AE84" s="76" t="str">
        <f t="shared" si="17"/>
        <v/>
      </c>
      <c r="AF84" s="74">
        <f t="shared" si="18"/>
        <v>1474.1</v>
      </c>
      <c r="AG84" s="75" t="str">
        <f t="shared" si="19"/>
        <v>12:00</v>
      </c>
      <c r="AH84" s="74">
        <f t="shared" si="20"/>
        <v>33127.33</v>
      </c>
      <c r="AI84" s="73" t="str">
        <f t="shared" si="21"/>
        <v/>
      </c>
      <c r="AJ84" s="73" t="str">
        <f t="shared" si="22"/>
        <v/>
      </c>
      <c r="AK84" s="73" t="str">
        <f t="shared" si="23"/>
        <v/>
      </c>
      <c r="AL84" s="72" t="str">
        <f t="shared" si="24"/>
        <v/>
      </c>
      <c r="AM84" s="71" t="str">
        <f t="shared" si="25"/>
        <v/>
      </c>
    </row>
    <row r="85" spans="2:39" ht="13.8" thickBot="1">
      <c r="B85" s="79">
        <v>44217</v>
      </c>
      <c r="C85" s="78">
        <v>1190.21</v>
      </c>
      <c r="D85" s="78">
        <v>1191.93</v>
      </c>
      <c r="E85" s="78">
        <v>1188.99</v>
      </c>
      <c r="F85" s="78">
        <v>1197.18</v>
      </c>
      <c r="G85" s="78">
        <v>1202.57</v>
      </c>
      <c r="H85" s="78">
        <v>1204.9100000000001</v>
      </c>
      <c r="I85" s="78">
        <v>1273.8599999999999</v>
      </c>
      <c r="J85" s="78">
        <v>1350.79</v>
      </c>
      <c r="K85" s="78">
        <v>1382.4</v>
      </c>
      <c r="L85" s="78">
        <v>1394.44</v>
      </c>
      <c r="M85" s="78">
        <v>1312.54</v>
      </c>
      <c r="N85" s="78">
        <v>838.43</v>
      </c>
      <c r="O85" s="78">
        <v>876.3</v>
      </c>
      <c r="P85" s="78">
        <v>713.13</v>
      </c>
      <c r="Q85" s="78">
        <v>609.07000000000005</v>
      </c>
      <c r="R85" s="78">
        <v>739.34</v>
      </c>
      <c r="S85" s="78">
        <v>803.64</v>
      </c>
      <c r="T85" s="78">
        <v>520.66</v>
      </c>
      <c r="U85" s="78">
        <v>903.56</v>
      </c>
      <c r="V85" s="78">
        <v>1209.21</v>
      </c>
      <c r="W85" s="78">
        <v>1185.77</v>
      </c>
      <c r="X85" s="78">
        <v>1185.45</v>
      </c>
      <c r="Y85" s="78">
        <v>1182.1300000000001</v>
      </c>
      <c r="Z85" s="78">
        <v>1177.19</v>
      </c>
      <c r="AA85" s="78">
        <f t="shared" si="13"/>
        <v>1394.44</v>
      </c>
      <c r="AB85" s="77">
        <f t="shared" si="14"/>
        <v>2021</v>
      </c>
      <c r="AC85" s="76">
        <f t="shared" si="15"/>
        <v>1</v>
      </c>
      <c r="AD85" s="76" t="str">
        <f t="shared" si="16"/>
        <v/>
      </c>
      <c r="AE85" s="76" t="str">
        <f t="shared" si="17"/>
        <v/>
      </c>
      <c r="AF85" s="74">
        <f t="shared" si="18"/>
        <v>1394.44</v>
      </c>
      <c r="AG85" s="75" t="str">
        <f t="shared" si="19"/>
        <v>10:00</v>
      </c>
      <c r="AH85" s="74">
        <f t="shared" si="20"/>
        <v>27228.14</v>
      </c>
      <c r="AI85" s="73" t="str">
        <f t="shared" si="21"/>
        <v/>
      </c>
      <c r="AJ85" s="73" t="str">
        <f t="shared" si="22"/>
        <v/>
      </c>
      <c r="AK85" s="73" t="str">
        <f t="shared" si="23"/>
        <v/>
      </c>
      <c r="AL85" s="72" t="str">
        <f t="shared" si="24"/>
        <v/>
      </c>
      <c r="AM85" s="71" t="str">
        <f t="shared" si="25"/>
        <v/>
      </c>
    </row>
    <row r="86" spans="2:39" ht="13.8" thickBot="1">
      <c r="B86" s="79">
        <v>44218</v>
      </c>
      <c r="C86" s="78">
        <v>1159.06</v>
      </c>
      <c r="D86" s="78">
        <v>1152.8</v>
      </c>
      <c r="E86" s="78">
        <v>1152.52</v>
      </c>
      <c r="F86" s="78">
        <v>1148.98</v>
      </c>
      <c r="G86" s="78">
        <v>1156.72</v>
      </c>
      <c r="H86" s="78">
        <v>1172.29</v>
      </c>
      <c r="I86" s="78">
        <v>1236.31</v>
      </c>
      <c r="J86" s="78">
        <v>1347.22</v>
      </c>
      <c r="K86" s="78">
        <v>1372.6</v>
      </c>
      <c r="L86" s="78">
        <v>1348.41</v>
      </c>
      <c r="M86" s="78">
        <v>42.42</v>
      </c>
      <c r="N86" s="78">
        <v>504.21</v>
      </c>
      <c r="O86" s="78">
        <v>1395.17</v>
      </c>
      <c r="P86" s="78">
        <v>1398.53</v>
      </c>
      <c r="Q86" s="78">
        <v>1402.91</v>
      </c>
      <c r="R86" s="78">
        <v>819.11</v>
      </c>
      <c r="S86" s="78">
        <v>232.54</v>
      </c>
      <c r="T86" s="78">
        <v>1302.25</v>
      </c>
      <c r="U86" s="78">
        <v>1291.5</v>
      </c>
      <c r="V86" s="78">
        <v>1243.9000000000001</v>
      </c>
      <c r="W86" s="78">
        <v>1243.55</v>
      </c>
      <c r="X86" s="78">
        <v>1228.68</v>
      </c>
      <c r="Y86" s="78">
        <v>1238.48</v>
      </c>
      <c r="Z86" s="78">
        <v>1203.72</v>
      </c>
      <c r="AA86" s="78">
        <f t="shared" si="13"/>
        <v>1402.91</v>
      </c>
      <c r="AB86" s="77">
        <f t="shared" si="14"/>
        <v>2021</v>
      </c>
      <c r="AC86" s="76">
        <f t="shared" si="15"/>
        <v>1</v>
      </c>
      <c r="AD86" s="76" t="str">
        <f t="shared" si="16"/>
        <v/>
      </c>
      <c r="AE86" s="76" t="str">
        <f t="shared" si="17"/>
        <v/>
      </c>
      <c r="AF86" s="74">
        <f t="shared" si="18"/>
        <v>1402.91</v>
      </c>
      <c r="AG86" s="75" t="str">
        <f t="shared" si="19"/>
        <v>15:00</v>
      </c>
      <c r="AH86" s="74">
        <f t="shared" si="20"/>
        <v>28196.790000000005</v>
      </c>
      <c r="AI86" s="73" t="str">
        <f t="shared" si="21"/>
        <v/>
      </c>
      <c r="AJ86" s="73" t="str">
        <f t="shared" si="22"/>
        <v/>
      </c>
      <c r="AK86" s="73" t="str">
        <f t="shared" si="23"/>
        <v/>
      </c>
      <c r="AL86" s="72" t="str">
        <f t="shared" si="24"/>
        <v/>
      </c>
      <c r="AM86" s="71" t="str">
        <f t="shared" si="25"/>
        <v/>
      </c>
    </row>
    <row r="87" spans="2:39" ht="13.8" thickBot="1">
      <c r="B87" s="79">
        <v>44219</v>
      </c>
      <c r="C87" s="78">
        <v>1202.29</v>
      </c>
      <c r="D87" s="78">
        <v>1196.23</v>
      </c>
      <c r="E87" s="78">
        <v>1190.6300000000001</v>
      </c>
      <c r="F87" s="78">
        <v>1197.9100000000001</v>
      </c>
      <c r="G87" s="78">
        <v>1202.3900000000001</v>
      </c>
      <c r="H87" s="78">
        <v>1206.21</v>
      </c>
      <c r="I87" s="78">
        <v>1239.98</v>
      </c>
      <c r="J87" s="78">
        <v>1308.1300000000001</v>
      </c>
      <c r="K87" s="78">
        <v>970.62</v>
      </c>
      <c r="L87" s="78">
        <v>35.880000000000003</v>
      </c>
      <c r="M87" s="78">
        <v>35.880000000000003</v>
      </c>
      <c r="N87" s="78">
        <v>36.020000000000003</v>
      </c>
      <c r="O87" s="78">
        <v>46.2</v>
      </c>
      <c r="P87" s="78">
        <v>224.35</v>
      </c>
      <c r="Q87" s="78">
        <v>36.72</v>
      </c>
      <c r="R87" s="78">
        <v>34.549999999999997</v>
      </c>
      <c r="S87" s="78">
        <v>204.33</v>
      </c>
      <c r="T87" s="78">
        <v>1237.46</v>
      </c>
      <c r="U87" s="78">
        <v>1248.8699999999999</v>
      </c>
      <c r="V87" s="78">
        <v>1222.83</v>
      </c>
      <c r="W87" s="78">
        <v>1200.18</v>
      </c>
      <c r="X87" s="78">
        <v>1197.9100000000001</v>
      </c>
      <c r="Y87" s="78">
        <v>1196.72</v>
      </c>
      <c r="Z87" s="78">
        <v>1184.8599999999999</v>
      </c>
      <c r="AA87" s="78">
        <f t="shared" si="13"/>
        <v>1308.1300000000001</v>
      </c>
      <c r="AB87" s="77">
        <f t="shared" si="14"/>
        <v>2021</v>
      </c>
      <c r="AC87" s="76">
        <f t="shared" si="15"/>
        <v>1</v>
      </c>
      <c r="AD87" s="76" t="str">
        <f t="shared" si="16"/>
        <v/>
      </c>
      <c r="AE87" s="76" t="str">
        <f t="shared" si="17"/>
        <v/>
      </c>
      <c r="AF87" s="74">
        <f t="shared" si="18"/>
        <v>1308.1300000000001</v>
      </c>
      <c r="AG87" s="75" t="str">
        <f t="shared" si="19"/>
        <v>8:00</v>
      </c>
      <c r="AH87" s="74">
        <f t="shared" si="20"/>
        <v>21165.280000000002</v>
      </c>
      <c r="AI87" s="73" t="str">
        <f t="shared" si="21"/>
        <v/>
      </c>
      <c r="AJ87" s="73" t="str">
        <f t="shared" si="22"/>
        <v/>
      </c>
      <c r="AK87" s="73" t="str">
        <f t="shared" si="23"/>
        <v/>
      </c>
      <c r="AL87" s="72" t="str">
        <f t="shared" si="24"/>
        <v/>
      </c>
      <c r="AM87" s="71" t="str">
        <f t="shared" si="25"/>
        <v/>
      </c>
    </row>
    <row r="88" spans="2:39" ht="13.8" thickBot="1">
      <c r="B88" s="79">
        <v>44220</v>
      </c>
      <c r="C88" s="78">
        <v>1180.1300000000001</v>
      </c>
      <c r="D88" s="78">
        <v>1179.82</v>
      </c>
      <c r="E88" s="78">
        <v>1176.07</v>
      </c>
      <c r="F88" s="78">
        <v>1183.32</v>
      </c>
      <c r="G88" s="78">
        <v>1181.71</v>
      </c>
      <c r="H88" s="78">
        <v>1176.98</v>
      </c>
      <c r="I88" s="78">
        <v>1213.42</v>
      </c>
      <c r="J88" s="78">
        <v>1286.81</v>
      </c>
      <c r="K88" s="78">
        <v>1305.1199999999999</v>
      </c>
      <c r="L88" s="78">
        <v>1261.3</v>
      </c>
      <c r="M88" s="78">
        <v>1294.79</v>
      </c>
      <c r="N88" s="78">
        <v>1270.08</v>
      </c>
      <c r="O88" s="78">
        <v>1243.03</v>
      </c>
      <c r="P88" s="78">
        <v>1248.28</v>
      </c>
      <c r="Q88" s="78">
        <v>1200.92</v>
      </c>
      <c r="R88" s="78">
        <v>1221.5999999999999</v>
      </c>
      <c r="S88" s="78">
        <v>1229.9000000000001</v>
      </c>
      <c r="T88" s="78">
        <v>1209.8800000000001</v>
      </c>
      <c r="U88" s="78">
        <v>1231.27</v>
      </c>
      <c r="V88" s="78">
        <v>1208.6600000000001</v>
      </c>
      <c r="W88" s="78">
        <v>1199.17</v>
      </c>
      <c r="X88" s="78">
        <v>1201.24</v>
      </c>
      <c r="Y88" s="78">
        <v>1179.05</v>
      </c>
      <c r="Z88" s="78">
        <v>1194.4100000000001</v>
      </c>
      <c r="AA88" s="78">
        <f t="shared" si="13"/>
        <v>1305.1199999999999</v>
      </c>
      <c r="AB88" s="77">
        <f t="shared" si="14"/>
        <v>2021</v>
      </c>
      <c r="AC88" s="76">
        <f t="shared" si="15"/>
        <v>1</v>
      </c>
      <c r="AD88" s="76" t="str">
        <f t="shared" si="16"/>
        <v/>
      </c>
      <c r="AE88" s="76" t="str">
        <f t="shared" si="17"/>
        <v/>
      </c>
      <c r="AF88" s="74">
        <f t="shared" si="18"/>
        <v>1305.1199999999999</v>
      </c>
      <c r="AG88" s="75" t="str">
        <f t="shared" si="19"/>
        <v>9:00</v>
      </c>
      <c r="AH88" s="74">
        <f t="shared" si="20"/>
        <v>30582.080000000002</v>
      </c>
      <c r="AI88" s="73" t="str">
        <f t="shared" si="21"/>
        <v/>
      </c>
      <c r="AJ88" s="73" t="str">
        <f t="shared" si="22"/>
        <v/>
      </c>
      <c r="AK88" s="73" t="str">
        <f t="shared" si="23"/>
        <v/>
      </c>
      <c r="AL88" s="72" t="str">
        <f t="shared" si="24"/>
        <v/>
      </c>
      <c r="AM88" s="71" t="str">
        <f t="shared" si="25"/>
        <v/>
      </c>
    </row>
    <row r="89" spans="2:39" ht="13.8" thickBot="1">
      <c r="B89" s="79">
        <v>44221</v>
      </c>
      <c r="C89" s="78">
        <v>1190.42</v>
      </c>
      <c r="D89" s="78">
        <v>1179.92</v>
      </c>
      <c r="E89" s="78">
        <v>1178.98</v>
      </c>
      <c r="F89" s="78">
        <v>1182.2</v>
      </c>
      <c r="G89" s="78">
        <v>1201.83</v>
      </c>
      <c r="H89" s="78">
        <v>1211.3800000000001</v>
      </c>
      <c r="I89" s="78">
        <v>1281.28</v>
      </c>
      <c r="J89" s="78">
        <v>1380.75</v>
      </c>
      <c r="K89" s="78">
        <v>1390.87</v>
      </c>
      <c r="L89" s="78">
        <v>1393.56</v>
      </c>
      <c r="M89" s="78">
        <v>1435.91</v>
      </c>
      <c r="N89" s="78">
        <v>1415.37</v>
      </c>
      <c r="O89" s="78">
        <v>1375.92</v>
      </c>
      <c r="P89" s="78">
        <v>1354.29</v>
      </c>
      <c r="Q89" s="78">
        <v>1351.77</v>
      </c>
      <c r="R89" s="78">
        <v>1375.71</v>
      </c>
      <c r="S89" s="78">
        <v>1349.43</v>
      </c>
      <c r="T89" s="78">
        <v>1281.28</v>
      </c>
      <c r="U89" s="78">
        <v>1280.79</v>
      </c>
      <c r="V89" s="78">
        <v>854.6</v>
      </c>
      <c r="W89" s="78">
        <v>297.92</v>
      </c>
      <c r="X89" s="78">
        <v>362.67</v>
      </c>
      <c r="Y89" s="78">
        <v>99.44</v>
      </c>
      <c r="Z89" s="78">
        <v>0</v>
      </c>
      <c r="AA89" s="78">
        <f t="shared" si="13"/>
        <v>1435.91</v>
      </c>
      <c r="AB89" s="77">
        <f t="shared" si="14"/>
        <v>2021</v>
      </c>
      <c r="AC89" s="76">
        <f t="shared" si="15"/>
        <v>1</v>
      </c>
      <c r="AD89" s="76" t="str">
        <f t="shared" si="16"/>
        <v/>
      </c>
      <c r="AE89" s="76" t="str">
        <f t="shared" si="17"/>
        <v/>
      </c>
      <c r="AF89" s="74">
        <f t="shared" si="18"/>
        <v>1435.91</v>
      </c>
      <c r="AG89" s="75" t="str">
        <f t="shared" si="19"/>
        <v>11:00</v>
      </c>
      <c r="AH89" s="74">
        <f t="shared" si="20"/>
        <v>27862.199999999993</v>
      </c>
      <c r="AI89" s="73" t="str">
        <f t="shared" si="21"/>
        <v/>
      </c>
      <c r="AJ89" s="73" t="str">
        <f t="shared" si="22"/>
        <v/>
      </c>
      <c r="AK89" s="73" t="str">
        <f t="shared" si="23"/>
        <v/>
      </c>
      <c r="AL89" s="72" t="str">
        <f t="shared" si="24"/>
        <v/>
      </c>
      <c r="AM89" s="71" t="str">
        <f t="shared" si="25"/>
        <v/>
      </c>
    </row>
    <row r="90" spans="2:39" ht="13.8" thickBot="1">
      <c r="B90" s="79">
        <v>44222</v>
      </c>
      <c r="C90" s="78">
        <v>0</v>
      </c>
      <c r="D90" s="78">
        <v>0</v>
      </c>
      <c r="E90" s="78">
        <v>0</v>
      </c>
      <c r="F90" s="78">
        <v>65.239999999999995</v>
      </c>
      <c r="G90" s="78">
        <v>1093.33</v>
      </c>
      <c r="H90" s="78">
        <v>1132.08</v>
      </c>
      <c r="I90" s="78">
        <v>1208.52</v>
      </c>
      <c r="J90" s="78">
        <v>1302.3499999999999</v>
      </c>
      <c r="K90" s="78">
        <v>1390.52</v>
      </c>
      <c r="L90" s="78">
        <v>1410.12</v>
      </c>
      <c r="M90" s="78">
        <v>1445.33</v>
      </c>
      <c r="N90" s="78">
        <v>1450.47</v>
      </c>
      <c r="O90" s="78">
        <v>1436.72</v>
      </c>
      <c r="P90" s="78">
        <v>1431.89</v>
      </c>
      <c r="Q90" s="78">
        <v>1409.63</v>
      </c>
      <c r="R90" s="78">
        <v>1402.14</v>
      </c>
      <c r="S90" s="78">
        <v>1382.29</v>
      </c>
      <c r="T90" s="78">
        <v>1343.47</v>
      </c>
      <c r="U90" s="78">
        <v>1333.61</v>
      </c>
      <c r="V90" s="78">
        <v>1282.72</v>
      </c>
      <c r="W90" s="78">
        <v>1262.4100000000001</v>
      </c>
      <c r="X90" s="78">
        <v>1240.33</v>
      </c>
      <c r="Y90" s="78">
        <v>1231.47</v>
      </c>
      <c r="Z90" s="78">
        <v>1222.94</v>
      </c>
      <c r="AA90" s="78">
        <f t="shared" si="13"/>
        <v>1450.47</v>
      </c>
      <c r="AB90" s="77">
        <f t="shared" si="14"/>
        <v>2021</v>
      </c>
      <c r="AC90" s="76">
        <f t="shared" si="15"/>
        <v>1</v>
      </c>
      <c r="AD90" s="76" t="str">
        <f t="shared" si="16"/>
        <v/>
      </c>
      <c r="AE90" s="76" t="str">
        <f t="shared" si="17"/>
        <v/>
      </c>
      <c r="AF90" s="74">
        <f t="shared" si="18"/>
        <v>1450.47</v>
      </c>
      <c r="AG90" s="75" t="str">
        <f t="shared" si="19"/>
        <v>12:00</v>
      </c>
      <c r="AH90" s="74">
        <f t="shared" si="20"/>
        <v>27928.05</v>
      </c>
      <c r="AI90" s="73" t="str">
        <f t="shared" si="21"/>
        <v/>
      </c>
      <c r="AJ90" s="73" t="str">
        <f t="shared" si="22"/>
        <v/>
      </c>
      <c r="AK90" s="73" t="str">
        <f t="shared" si="23"/>
        <v/>
      </c>
      <c r="AL90" s="72" t="str">
        <f t="shared" si="24"/>
        <v/>
      </c>
      <c r="AM90" s="71" t="str">
        <f t="shared" si="25"/>
        <v/>
      </c>
    </row>
    <row r="91" spans="2:39" ht="13.8" thickBot="1">
      <c r="B91" s="79">
        <v>44223</v>
      </c>
      <c r="C91" s="78">
        <v>1220.45</v>
      </c>
      <c r="D91" s="78">
        <v>1202.67</v>
      </c>
      <c r="E91" s="78">
        <v>1190.07</v>
      </c>
      <c r="F91" s="78">
        <v>1202.5999999999999</v>
      </c>
      <c r="G91" s="78">
        <v>1215.8699999999999</v>
      </c>
      <c r="H91" s="78">
        <v>1222.5899999999999</v>
      </c>
      <c r="I91" s="78">
        <v>1302.98</v>
      </c>
      <c r="J91" s="78">
        <v>1389.92</v>
      </c>
      <c r="K91" s="78">
        <v>1416.9</v>
      </c>
      <c r="L91" s="78">
        <v>1439.45</v>
      </c>
      <c r="M91" s="78">
        <v>1455.16</v>
      </c>
      <c r="N91" s="78">
        <v>1462.51</v>
      </c>
      <c r="O91" s="78">
        <v>1431.04</v>
      </c>
      <c r="P91" s="78">
        <v>1411.59</v>
      </c>
      <c r="Q91" s="78">
        <v>1411.97</v>
      </c>
      <c r="R91" s="78">
        <v>1281.1400000000001</v>
      </c>
      <c r="S91" s="78">
        <v>1368.26</v>
      </c>
      <c r="T91" s="78">
        <v>1321.04</v>
      </c>
      <c r="U91" s="78">
        <v>1305.71</v>
      </c>
      <c r="V91" s="78">
        <v>1292.3</v>
      </c>
      <c r="W91" s="78">
        <v>1274.21</v>
      </c>
      <c r="X91" s="78">
        <v>1263.92</v>
      </c>
      <c r="Y91" s="78">
        <v>1262.31</v>
      </c>
      <c r="Z91" s="78">
        <v>1250.1600000000001</v>
      </c>
      <c r="AA91" s="78">
        <f t="shared" si="13"/>
        <v>1462.51</v>
      </c>
      <c r="AB91" s="77">
        <f t="shared" si="14"/>
        <v>2021</v>
      </c>
      <c r="AC91" s="76">
        <f t="shared" si="15"/>
        <v>1</v>
      </c>
      <c r="AD91" s="76" t="str">
        <f t="shared" si="16"/>
        <v/>
      </c>
      <c r="AE91" s="76" t="str">
        <f t="shared" si="17"/>
        <v/>
      </c>
      <c r="AF91" s="74">
        <f t="shared" si="18"/>
        <v>1462.51</v>
      </c>
      <c r="AG91" s="75" t="str">
        <f t="shared" si="19"/>
        <v>12:00</v>
      </c>
      <c r="AH91" s="74">
        <f t="shared" si="20"/>
        <v>33057.33</v>
      </c>
      <c r="AI91" s="73" t="str">
        <f t="shared" si="21"/>
        <v/>
      </c>
      <c r="AJ91" s="73" t="str">
        <f t="shared" si="22"/>
        <v/>
      </c>
      <c r="AK91" s="73" t="str">
        <f t="shared" si="23"/>
        <v/>
      </c>
      <c r="AL91" s="72" t="str">
        <f t="shared" si="24"/>
        <v/>
      </c>
      <c r="AM91" s="71" t="str">
        <f t="shared" si="25"/>
        <v/>
      </c>
    </row>
    <row r="92" spans="2:39" ht="13.8" thickBot="1">
      <c r="B92" s="79">
        <v>44224</v>
      </c>
      <c r="C92" s="78">
        <v>1245.05</v>
      </c>
      <c r="D92" s="78">
        <v>1252.1300000000001</v>
      </c>
      <c r="E92" s="78">
        <v>1233.58</v>
      </c>
      <c r="F92" s="78">
        <v>1263.82</v>
      </c>
      <c r="G92" s="78">
        <v>1250.2</v>
      </c>
      <c r="H92" s="78">
        <v>1280.9000000000001</v>
      </c>
      <c r="I92" s="78">
        <v>1357.13</v>
      </c>
      <c r="J92" s="78">
        <v>1446.69</v>
      </c>
      <c r="K92" s="78">
        <v>1454.85</v>
      </c>
      <c r="L92" s="78">
        <v>1455.27</v>
      </c>
      <c r="M92" s="78">
        <v>1499.33</v>
      </c>
      <c r="N92" s="78">
        <v>1505.14</v>
      </c>
      <c r="O92" s="78">
        <v>1460.8</v>
      </c>
      <c r="P92" s="78">
        <v>1455.79</v>
      </c>
      <c r="Q92" s="78">
        <v>1422.44</v>
      </c>
      <c r="R92" s="78">
        <v>1442.25</v>
      </c>
      <c r="S92" s="78">
        <v>1431.6</v>
      </c>
      <c r="T92" s="78">
        <v>1366.61</v>
      </c>
      <c r="U92" s="78">
        <v>1333.54</v>
      </c>
      <c r="V92" s="78">
        <v>1302.98</v>
      </c>
      <c r="W92" s="78">
        <v>1276.3499999999999</v>
      </c>
      <c r="X92" s="78">
        <v>1284.05</v>
      </c>
      <c r="Y92" s="78">
        <v>1273.55</v>
      </c>
      <c r="Z92" s="78">
        <v>1260.25</v>
      </c>
      <c r="AA92" s="78">
        <f t="shared" si="13"/>
        <v>1505.14</v>
      </c>
      <c r="AB92" s="77">
        <f t="shared" si="14"/>
        <v>2021</v>
      </c>
      <c r="AC92" s="76">
        <f t="shared" si="15"/>
        <v>1</v>
      </c>
      <c r="AD92" s="76" t="str">
        <f t="shared" si="16"/>
        <v/>
      </c>
      <c r="AE92" s="76" t="str">
        <f t="shared" si="17"/>
        <v/>
      </c>
      <c r="AF92" s="74">
        <f t="shared" si="18"/>
        <v>1505.14</v>
      </c>
      <c r="AG92" s="75" t="str">
        <f t="shared" si="19"/>
        <v>12:00</v>
      </c>
      <c r="AH92" s="74">
        <f t="shared" si="20"/>
        <v>34059.440000000002</v>
      </c>
      <c r="AI92" s="73" t="str">
        <f t="shared" si="21"/>
        <v/>
      </c>
      <c r="AJ92" s="73" t="str">
        <f t="shared" si="22"/>
        <v/>
      </c>
      <c r="AK92" s="73" t="str">
        <f t="shared" si="23"/>
        <v/>
      </c>
      <c r="AL92" s="72" t="str">
        <f t="shared" si="24"/>
        <v/>
      </c>
      <c r="AM92" s="71" t="str">
        <f t="shared" si="25"/>
        <v/>
      </c>
    </row>
    <row r="93" spans="2:39" ht="13.8" thickBot="1">
      <c r="B93" s="79">
        <v>44225</v>
      </c>
      <c r="C93" s="78">
        <v>1272.5</v>
      </c>
      <c r="D93" s="78">
        <v>1253.8399999999999</v>
      </c>
      <c r="E93" s="78">
        <v>1259.51</v>
      </c>
      <c r="F93" s="78">
        <v>1256.99</v>
      </c>
      <c r="G93" s="78">
        <v>1258.81</v>
      </c>
      <c r="H93" s="78">
        <v>1281.6300000000001</v>
      </c>
      <c r="I93" s="78">
        <v>1346.77</v>
      </c>
      <c r="J93" s="78">
        <v>1445.26</v>
      </c>
      <c r="K93" s="78">
        <v>1439.03</v>
      </c>
      <c r="L93" s="78">
        <v>1471.93</v>
      </c>
      <c r="M93" s="78">
        <v>1495.8</v>
      </c>
      <c r="N93" s="78">
        <v>1481.27</v>
      </c>
      <c r="O93" s="78">
        <v>1479.66</v>
      </c>
      <c r="P93" s="78">
        <v>982.94</v>
      </c>
      <c r="Q93" s="78">
        <v>42.98</v>
      </c>
      <c r="R93" s="78">
        <v>413</v>
      </c>
      <c r="S93" s="78">
        <v>1410.89</v>
      </c>
      <c r="T93" s="78">
        <v>1365.74</v>
      </c>
      <c r="U93" s="78">
        <v>1343.4</v>
      </c>
      <c r="V93" s="78">
        <v>1302.74</v>
      </c>
      <c r="W93" s="78">
        <v>1286.95</v>
      </c>
      <c r="X93" s="78">
        <v>1256.26</v>
      </c>
      <c r="Y93" s="78">
        <v>1259.9000000000001</v>
      </c>
      <c r="Z93" s="78">
        <v>1221.78</v>
      </c>
      <c r="AA93" s="78">
        <f t="shared" si="13"/>
        <v>1495.8</v>
      </c>
      <c r="AB93" s="77">
        <f t="shared" si="14"/>
        <v>2021</v>
      </c>
      <c r="AC93" s="76">
        <f t="shared" si="15"/>
        <v>1</v>
      </c>
      <c r="AD93" s="76" t="str">
        <f t="shared" si="16"/>
        <v/>
      </c>
      <c r="AE93" s="76" t="str">
        <f t="shared" si="17"/>
        <v/>
      </c>
      <c r="AF93" s="74">
        <f t="shared" si="18"/>
        <v>1495.8</v>
      </c>
      <c r="AG93" s="75" t="str">
        <f t="shared" si="19"/>
        <v>11:00</v>
      </c>
      <c r="AH93" s="74">
        <f t="shared" si="20"/>
        <v>31125.38</v>
      </c>
      <c r="AI93" s="73" t="str">
        <f t="shared" si="21"/>
        <v/>
      </c>
      <c r="AJ93" s="73" t="str">
        <f t="shared" si="22"/>
        <v/>
      </c>
      <c r="AK93" s="73" t="str">
        <f t="shared" si="23"/>
        <v/>
      </c>
      <c r="AL93" s="72" t="str">
        <f t="shared" si="24"/>
        <v/>
      </c>
      <c r="AM93" s="71" t="str">
        <f t="shared" si="25"/>
        <v/>
      </c>
    </row>
    <row r="94" spans="2:39" ht="13.8" thickBot="1">
      <c r="B94" s="79">
        <v>44226</v>
      </c>
      <c r="C94" s="78">
        <v>1211.32</v>
      </c>
      <c r="D94" s="78">
        <v>1216.08</v>
      </c>
      <c r="E94" s="78">
        <v>1204.28</v>
      </c>
      <c r="F94" s="78">
        <v>1209.08</v>
      </c>
      <c r="G94" s="78">
        <v>1202.8800000000001</v>
      </c>
      <c r="H94" s="78">
        <v>1202.81</v>
      </c>
      <c r="I94" s="78">
        <v>1249.05</v>
      </c>
      <c r="J94" s="78">
        <v>1283.6600000000001</v>
      </c>
      <c r="K94" s="78">
        <v>1302.98</v>
      </c>
      <c r="L94" s="78">
        <v>1319.26</v>
      </c>
      <c r="M94" s="78">
        <v>1304.9100000000001</v>
      </c>
      <c r="N94" s="78">
        <v>1313.55</v>
      </c>
      <c r="O94" s="78">
        <v>1290.6300000000001</v>
      </c>
      <c r="P94" s="78">
        <v>1289.4000000000001</v>
      </c>
      <c r="Q94" s="78">
        <v>1273.93</v>
      </c>
      <c r="R94" s="78">
        <v>1255.98</v>
      </c>
      <c r="S94" s="78">
        <v>1236.48</v>
      </c>
      <c r="T94" s="78">
        <v>1227.98</v>
      </c>
      <c r="U94" s="78">
        <v>1268.26</v>
      </c>
      <c r="V94" s="78">
        <v>1234.76</v>
      </c>
      <c r="W94" s="78">
        <v>1218.1099999999999</v>
      </c>
      <c r="X94" s="78">
        <v>1230.42</v>
      </c>
      <c r="Y94" s="78">
        <v>1231.3699999999999</v>
      </c>
      <c r="Z94" s="78">
        <v>1224.3699999999999</v>
      </c>
      <c r="AA94" s="78">
        <f t="shared" si="13"/>
        <v>1319.26</v>
      </c>
      <c r="AB94" s="77">
        <f t="shared" si="14"/>
        <v>2021</v>
      </c>
      <c r="AC94" s="76">
        <f t="shared" si="15"/>
        <v>1</v>
      </c>
      <c r="AD94" s="76" t="str">
        <f t="shared" si="16"/>
        <v/>
      </c>
      <c r="AE94" s="76" t="str">
        <f t="shared" si="17"/>
        <v/>
      </c>
      <c r="AF94" s="74">
        <f t="shared" si="18"/>
        <v>1319.26</v>
      </c>
      <c r="AG94" s="75" t="str">
        <f t="shared" si="19"/>
        <v>10:00</v>
      </c>
      <c r="AH94" s="74">
        <f t="shared" si="20"/>
        <v>31320.809999999994</v>
      </c>
      <c r="AI94" s="73" t="str">
        <f t="shared" si="21"/>
        <v/>
      </c>
      <c r="AJ94" s="73" t="str">
        <f t="shared" si="22"/>
        <v/>
      </c>
      <c r="AK94" s="73" t="str">
        <f t="shared" si="23"/>
        <v/>
      </c>
      <c r="AL94" s="72" t="str">
        <f t="shared" si="24"/>
        <v/>
      </c>
      <c r="AM94" s="71" t="str">
        <f t="shared" si="25"/>
        <v/>
      </c>
    </row>
    <row r="95" spans="2:39" ht="13.8" thickBot="1">
      <c r="B95" s="79">
        <v>44227</v>
      </c>
      <c r="C95" s="78">
        <v>1227.17</v>
      </c>
      <c r="D95" s="78">
        <v>1223.22</v>
      </c>
      <c r="E95" s="78">
        <v>1206.8699999999999</v>
      </c>
      <c r="F95" s="78">
        <v>1209.18</v>
      </c>
      <c r="G95" s="78">
        <v>1208.1300000000001</v>
      </c>
      <c r="H95" s="78">
        <v>1214.54</v>
      </c>
      <c r="I95" s="78">
        <v>1254.93</v>
      </c>
      <c r="J95" s="78">
        <v>1309.95</v>
      </c>
      <c r="K95" s="78">
        <v>1324.33</v>
      </c>
      <c r="L95" s="78">
        <v>1285.3800000000001</v>
      </c>
      <c r="M95" s="78">
        <v>1303.72</v>
      </c>
      <c r="N95" s="78">
        <v>1317.23</v>
      </c>
      <c r="O95" s="78">
        <v>1284.99</v>
      </c>
      <c r="P95" s="78">
        <v>1290.2</v>
      </c>
      <c r="Q95" s="78">
        <v>1284.5</v>
      </c>
      <c r="R95" s="78">
        <v>1283.6600000000001</v>
      </c>
      <c r="S95" s="78">
        <v>1270.6099999999999</v>
      </c>
      <c r="T95" s="78">
        <v>1263.1199999999999</v>
      </c>
      <c r="U95" s="78">
        <v>1284.78</v>
      </c>
      <c r="V95" s="78">
        <v>1249.68</v>
      </c>
      <c r="W95" s="78">
        <v>1235.4000000000001</v>
      </c>
      <c r="X95" s="78">
        <v>1237.18</v>
      </c>
      <c r="Y95" s="78">
        <v>1233.33</v>
      </c>
      <c r="Z95" s="78">
        <v>1246.42</v>
      </c>
      <c r="AA95" s="78">
        <f t="shared" si="13"/>
        <v>1324.33</v>
      </c>
      <c r="AB95" s="77">
        <f t="shared" si="14"/>
        <v>2021</v>
      </c>
      <c r="AC95" s="76">
        <f t="shared" si="15"/>
        <v>1</v>
      </c>
      <c r="AD95" s="76" t="str">
        <f t="shared" si="16"/>
        <v>2021-1</v>
      </c>
      <c r="AE95" s="76">
        <f t="shared" si="17"/>
        <v>1</v>
      </c>
      <c r="AF95" s="74">
        <f t="shared" si="18"/>
        <v>1324.33</v>
      </c>
      <c r="AG95" s="75" t="str">
        <f t="shared" si="19"/>
        <v>9:00</v>
      </c>
      <c r="AH95" s="74">
        <f t="shared" si="20"/>
        <v>31572.85</v>
      </c>
      <c r="AI95" s="73">
        <f t="shared" si="21"/>
        <v>42508.450000000004</v>
      </c>
      <c r="AJ95" s="73">
        <f t="shared" si="22"/>
        <v>1505.14</v>
      </c>
      <c r="AK95" s="73">
        <f t="shared" si="23"/>
        <v>34059.440000000002</v>
      </c>
      <c r="AL95" s="72">
        <f t="shared" si="24"/>
        <v>44224</v>
      </c>
      <c r="AM95" s="71" t="str">
        <f t="shared" si="25"/>
        <v>12:00</v>
      </c>
    </row>
    <row r="96" spans="2:39" ht="13.8" thickBot="1">
      <c r="B96" s="79">
        <v>44228</v>
      </c>
      <c r="C96" s="78">
        <v>1243.73</v>
      </c>
      <c r="D96" s="78">
        <v>1249.82</v>
      </c>
      <c r="E96" s="78">
        <v>1235.33</v>
      </c>
      <c r="F96" s="78">
        <v>1249.6099999999999</v>
      </c>
      <c r="G96" s="78">
        <v>1263.99</v>
      </c>
      <c r="H96" s="78">
        <v>1287.44</v>
      </c>
      <c r="I96" s="78">
        <v>1330.35</v>
      </c>
      <c r="J96" s="78">
        <v>1425.1</v>
      </c>
      <c r="K96" s="78">
        <v>1460.52</v>
      </c>
      <c r="L96" s="78">
        <v>1449.42</v>
      </c>
      <c r="M96" s="78">
        <v>1480.85</v>
      </c>
      <c r="N96" s="78">
        <v>1480.99</v>
      </c>
      <c r="O96" s="78">
        <v>1436.12</v>
      </c>
      <c r="P96" s="78">
        <v>1119.55</v>
      </c>
      <c r="Q96" s="78">
        <v>583.52</v>
      </c>
      <c r="R96" s="78">
        <v>1423.66</v>
      </c>
      <c r="S96" s="78">
        <v>1376.03</v>
      </c>
      <c r="T96" s="78">
        <v>1310.71</v>
      </c>
      <c r="U96" s="78">
        <v>1305.19</v>
      </c>
      <c r="V96" s="78">
        <v>1271.3399999999999</v>
      </c>
      <c r="W96" s="78">
        <v>1252.72</v>
      </c>
      <c r="X96" s="78">
        <v>1249.71</v>
      </c>
      <c r="Y96" s="78">
        <v>1226.54</v>
      </c>
      <c r="Z96" s="78">
        <v>1219.6500000000001</v>
      </c>
      <c r="AA96" s="78">
        <f t="shared" si="13"/>
        <v>1480.99</v>
      </c>
      <c r="AB96" s="77">
        <f t="shared" si="14"/>
        <v>2021</v>
      </c>
      <c r="AC96" s="76">
        <f t="shared" si="15"/>
        <v>2</v>
      </c>
      <c r="AD96" s="76" t="str">
        <f t="shared" si="16"/>
        <v/>
      </c>
      <c r="AE96" s="76" t="str">
        <f t="shared" si="17"/>
        <v/>
      </c>
      <c r="AF96" s="74">
        <f t="shared" si="18"/>
        <v>1480.99</v>
      </c>
      <c r="AG96" s="75" t="str">
        <f t="shared" si="19"/>
        <v>12:00</v>
      </c>
      <c r="AH96" s="74">
        <f t="shared" si="20"/>
        <v>32412.880000000001</v>
      </c>
      <c r="AI96" s="73" t="str">
        <f t="shared" si="21"/>
        <v/>
      </c>
      <c r="AJ96" s="73" t="str">
        <f t="shared" si="22"/>
        <v/>
      </c>
      <c r="AK96" s="73" t="str">
        <f t="shared" si="23"/>
        <v/>
      </c>
      <c r="AL96" s="72" t="str">
        <f t="shared" si="24"/>
        <v/>
      </c>
      <c r="AM96" s="71" t="str">
        <f t="shared" si="25"/>
        <v/>
      </c>
    </row>
    <row r="97" spans="2:39" ht="13.8" thickBot="1">
      <c r="B97" s="79">
        <v>44229</v>
      </c>
      <c r="C97" s="78">
        <v>1222.17</v>
      </c>
      <c r="D97" s="78">
        <v>1217.44</v>
      </c>
      <c r="E97" s="78">
        <v>1211.07</v>
      </c>
      <c r="F97" s="78">
        <v>1220.6300000000001</v>
      </c>
      <c r="G97" s="78">
        <v>1219.6500000000001</v>
      </c>
      <c r="H97" s="78">
        <v>1238.3</v>
      </c>
      <c r="I97" s="78">
        <v>1314.95</v>
      </c>
      <c r="J97" s="78">
        <v>1397.86</v>
      </c>
      <c r="K97" s="78">
        <v>1441.65</v>
      </c>
      <c r="L97" s="78">
        <v>1446.76</v>
      </c>
      <c r="M97" s="78">
        <v>1210.06</v>
      </c>
      <c r="N97" s="78">
        <v>319.52</v>
      </c>
      <c r="O97" s="78">
        <v>38.89</v>
      </c>
      <c r="P97" s="78">
        <v>255.19</v>
      </c>
      <c r="Q97" s="78">
        <v>38.99</v>
      </c>
      <c r="R97" s="78">
        <v>192.01</v>
      </c>
      <c r="S97" s="78">
        <v>589.44000000000005</v>
      </c>
      <c r="T97" s="78">
        <v>1202.71</v>
      </c>
      <c r="U97" s="78">
        <v>1293.1099999999999</v>
      </c>
      <c r="V97" s="78">
        <v>1274.3900000000001</v>
      </c>
      <c r="W97" s="78">
        <v>1241.24</v>
      </c>
      <c r="X97" s="78">
        <v>1229.48</v>
      </c>
      <c r="Y97" s="78">
        <v>1226.54</v>
      </c>
      <c r="Z97" s="78">
        <v>1205.47</v>
      </c>
      <c r="AA97" s="78">
        <f t="shared" si="13"/>
        <v>1446.76</v>
      </c>
      <c r="AB97" s="77">
        <f t="shared" si="14"/>
        <v>2021</v>
      </c>
      <c r="AC97" s="76">
        <f t="shared" si="15"/>
        <v>2</v>
      </c>
      <c r="AD97" s="76" t="str">
        <f t="shared" si="16"/>
        <v/>
      </c>
      <c r="AE97" s="76" t="str">
        <f t="shared" si="17"/>
        <v/>
      </c>
      <c r="AF97" s="74">
        <f t="shared" si="18"/>
        <v>1446.76</v>
      </c>
      <c r="AG97" s="75" t="str">
        <f t="shared" si="19"/>
        <v>10:00</v>
      </c>
      <c r="AH97" s="74">
        <f t="shared" si="20"/>
        <v>25694.280000000002</v>
      </c>
      <c r="AI97" s="73" t="str">
        <f t="shared" si="21"/>
        <v/>
      </c>
      <c r="AJ97" s="73" t="str">
        <f t="shared" si="22"/>
        <v/>
      </c>
      <c r="AK97" s="73" t="str">
        <f t="shared" si="23"/>
        <v/>
      </c>
      <c r="AL97" s="72" t="str">
        <f t="shared" si="24"/>
        <v/>
      </c>
      <c r="AM97" s="71" t="str">
        <f t="shared" si="25"/>
        <v/>
      </c>
    </row>
    <row r="98" spans="2:39" ht="13.8" thickBot="1">
      <c r="B98" s="79">
        <v>44230</v>
      </c>
      <c r="C98" s="78">
        <v>1216.6300000000001</v>
      </c>
      <c r="D98" s="78">
        <v>1204.74</v>
      </c>
      <c r="E98" s="78">
        <v>1203.4100000000001</v>
      </c>
      <c r="F98" s="78">
        <v>1226.19</v>
      </c>
      <c r="G98" s="78">
        <v>1213.21</v>
      </c>
      <c r="H98" s="78">
        <v>1251.8499999999999</v>
      </c>
      <c r="I98" s="78">
        <v>1301.44</v>
      </c>
      <c r="J98" s="78">
        <v>1335.95</v>
      </c>
      <c r="K98" s="78">
        <v>1336.83</v>
      </c>
      <c r="L98" s="78">
        <v>1421.25</v>
      </c>
      <c r="M98" s="78">
        <v>1437.56</v>
      </c>
      <c r="N98" s="78">
        <v>1432.62</v>
      </c>
      <c r="O98" s="78">
        <v>1409.35</v>
      </c>
      <c r="P98" s="78">
        <v>1395.13</v>
      </c>
      <c r="Q98" s="78">
        <v>1380.4</v>
      </c>
      <c r="R98" s="78">
        <v>1361.57</v>
      </c>
      <c r="S98" s="78">
        <v>1337.95</v>
      </c>
      <c r="T98" s="78">
        <v>1289.44</v>
      </c>
      <c r="U98" s="78">
        <v>1286.8800000000001</v>
      </c>
      <c r="V98" s="78">
        <v>1273.3</v>
      </c>
      <c r="W98" s="78">
        <v>1244.5999999999999</v>
      </c>
      <c r="X98" s="78">
        <v>1249.43</v>
      </c>
      <c r="Y98" s="78">
        <v>1231.69</v>
      </c>
      <c r="Z98" s="78">
        <v>1218.6300000000001</v>
      </c>
      <c r="AA98" s="78">
        <f t="shared" si="13"/>
        <v>1437.56</v>
      </c>
      <c r="AB98" s="77">
        <f t="shared" si="14"/>
        <v>2021</v>
      </c>
      <c r="AC98" s="76">
        <f t="shared" si="15"/>
        <v>2</v>
      </c>
      <c r="AD98" s="76" t="str">
        <f t="shared" si="16"/>
        <v/>
      </c>
      <c r="AE98" s="76" t="str">
        <f t="shared" si="17"/>
        <v/>
      </c>
      <c r="AF98" s="74">
        <f t="shared" si="18"/>
        <v>1437.56</v>
      </c>
      <c r="AG98" s="75" t="str">
        <f t="shared" si="19"/>
        <v>11:00</v>
      </c>
      <c r="AH98" s="74">
        <f t="shared" si="20"/>
        <v>32697.61</v>
      </c>
      <c r="AI98" s="73" t="str">
        <f t="shared" si="21"/>
        <v/>
      </c>
      <c r="AJ98" s="73" t="str">
        <f t="shared" si="22"/>
        <v/>
      </c>
      <c r="AK98" s="73" t="str">
        <f t="shared" si="23"/>
        <v/>
      </c>
      <c r="AL98" s="72" t="str">
        <f t="shared" si="24"/>
        <v/>
      </c>
      <c r="AM98" s="71" t="str">
        <f t="shared" si="25"/>
        <v/>
      </c>
    </row>
    <row r="99" spans="2:39" ht="13.8" thickBot="1">
      <c r="B99" s="79">
        <v>44231</v>
      </c>
      <c r="C99" s="78">
        <v>1229.8</v>
      </c>
      <c r="D99" s="78">
        <v>1211.25</v>
      </c>
      <c r="E99" s="78">
        <v>1211</v>
      </c>
      <c r="F99" s="78">
        <v>1211.7</v>
      </c>
      <c r="G99" s="78">
        <v>1210.02</v>
      </c>
      <c r="H99" s="78">
        <v>1218.9100000000001</v>
      </c>
      <c r="I99" s="78">
        <v>1296.47</v>
      </c>
      <c r="J99" s="78">
        <v>1400.32</v>
      </c>
      <c r="K99" s="78">
        <v>1433.32</v>
      </c>
      <c r="L99" s="78">
        <v>1420.34</v>
      </c>
      <c r="M99" s="78">
        <v>1435.42</v>
      </c>
      <c r="N99" s="78">
        <v>1425.94</v>
      </c>
      <c r="O99" s="78">
        <v>1381.69</v>
      </c>
      <c r="P99" s="78">
        <v>1350.13</v>
      </c>
      <c r="Q99" s="78">
        <v>1340.26</v>
      </c>
      <c r="R99" s="78">
        <v>1367.07</v>
      </c>
      <c r="S99" s="78">
        <v>1328.08</v>
      </c>
      <c r="T99" s="78">
        <v>1286.95</v>
      </c>
      <c r="U99" s="78">
        <v>1289.54</v>
      </c>
      <c r="V99" s="78">
        <v>1246.46</v>
      </c>
      <c r="W99" s="78">
        <v>1231.69</v>
      </c>
      <c r="X99" s="78">
        <v>1225.24</v>
      </c>
      <c r="Y99" s="78">
        <v>1199.42</v>
      </c>
      <c r="Z99" s="78">
        <v>1201.69</v>
      </c>
      <c r="AA99" s="78">
        <f t="shared" si="13"/>
        <v>1435.42</v>
      </c>
      <c r="AB99" s="77">
        <f t="shared" si="14"/>
        <v>2021</v>
      </c>
      <c r="AC99" s="76">
        <f t="shared" si="15"/>
        <v>2</v>
      </c>
      <c r="AD99" s="76" t="str">
        <f t="shared" si="16"/>
        <v/>
      </c>
      <c r="AE99" s="76" t="str">
        <f t="shared" si="17"/>
        <v/>
      </c>
      <c r="AF99" s="74">
        <f t="shared" si="18"/>
        <v>1435.42</v>
      </c>
      <c r="AG99" s="75" t="str">
        <f t="shared" si="19"/>
        <v>11:00</v>
      </c>
      <c r="AH99" s="74">
        <f t="shared" si="20"/>
        <v>32588.130000000005</v>
      </c>
      <c r="AI99" s="73" t="str">
        <f t="shared" si="21"/>
        <v/>
      </c>
      <c r="AJ99" s="73" t="str">
        <f t="shared" si="22"/>
        <v/>
      </c>
      <c r="AK99" s="73" t="str">
        <f t="shared" si="23"/>
        <v/>
      </c>
      <c r="AL99" s="72" t="str">
        <f t="shared" si="24"/>
        <v/>
      </c>
      <c r="AM99" s="71" t="str">
        <f t="shared" si="25"/>
        <v/>
      </c>
    </row>
    <row r="100" spans="2:39" ht="13.8" thickBot="1">
      <c r="B100" s="79">
        <v>44232</v>
      </c>
      <c r="C100" s="78">
        <v>1174.01</v>
      </c>
      <c r="D100" s="78">
        <v>1170.19</v>
      </c>
      <c r="E100" s="78">
        <v>1161.44</v>
      </c>
      <c r="F100" s="78">
        <v>1159.83</v>
      </c>
      <c r="G100" s="78">
        <v>1174.3900000000001</v>
      </c>
      <c r="H100" s="78">
        <v>1189.4000000000001</v>
      </c>
      <c r="I100" s="78">
        <v>1268.4000000000001</v>
      </c>
      <c r="J100" s="78">
        <v>1371.72</v>
      </c>
      <c r="K100" s="78">
        <v>1394.86</v>
      </c>
      <c r="L100" s="78">
        <v>1416.03</v>
      </c>
      <c r="M100" s="78">
        <v>1446.34</v>
      </c>
      <c r="N100" s="78">
        <v>1451.91</v>
      </c>
      <c r="O100" s="78">
        <v>1434.76</v>
      </c>
      <c r="P100" s="78">
        <v>1438.74</v>
      </c>
      <c r="Q100" s="78">
        <v>1431.5</v>
      </c>
      <c r="R100" s="78">
        <v>1446.73</v>
      </c>
      <c r="S100" s="78">
        <v>1388.14</v>
      </c>
      <c r="T100" s="78">
        <v>1341.8</v>
      </c>
      <c r="U100" s="78">
        <v>1344.94</v>
      </c>
      <c r="V100" s="78">
        <v>1307.29</v>
      </c>
      <c r="W100" s="78">
        <v>1285.5899999999999</v>
      </c>
      <c r="X100" s="78">
        <v>1258.29</v>
      </c>
      <c r="Y100" s="78">
        <v>1235.1500000000001</v>
      </c>
      <c r="Z100" s="78">
        <v>1209.3499999999999</v>
      </c>
      <c r="AA100" s="78">
        <f t="shared" si="13"/>
        <v>1451.91</v>
      </c>
      <c r="AB100" s="77">
        <f t="shared" si="14"/>
        <v>2021</v>
      </c>
      <c r="AC100" s="76">
        <f t="shared" si="15"/>
        <v>2</v>
      </c>
      <c r="AD100" s="76" t="str">
        <f t="shared" si="16"/>
        <v/>
      </c>
      <c r="AE100" s="76" t="str">
        <f t="shared" si="17"/>
        <v/>
      </c>
      <c r="AF100" s="74">
        <f t="shared" si="18"/>
        <v>1451.91</v>
      </c>
      <c r="AG100" s="75" t="str">
        <f t="shared" si="19"/>
        <v>12:00</v>
      </c>
      <c r="AH100" s="74">
        <f t="shared" si="20"/>
        <v>32952.71</v>
      </c>
      <c r="AI100" s="73" t="str">
        <f t="shared" si="21"/>
        <v/>
      </c>
      <c r="AJ100" s="73" t="str">
        <f t="shared" si="22"/>
        <v/>
      </c>
      <c r="AK100" s="73" t="str">
        <f t="shared" si="23"/>
        <v/>
      </c>
      <c r="AL100" s="72" t="str">
        <f t="shared" si="24"/>
        <v/>
      </c>
      <c r="AM100" s="71" t="str">
        <f t="shared" si="25"/>
        <v/>
      </c>
    </row>
    <row r="101" spans="2:39" ht="13.8" thickBot="1">
      <c r="B101" s="79">
        <v>44233</v>
      </c>
      <c r="C101" s="78">
        <v>1204.67</v>
      </c>
      <c r="D101" s="78">
        <v>1204.3499999999999</v>
      </c>
      <c r="E101" s="78">
        <v>1198.02</v>
      </c>
      <c r="F101" s="78">
        <v>1199.24</v>
      </c>
      <c r="G101" s="78">
        <v>1207.71</v>
      </c>
      <c r="H101" s="78">
        <v>1210.48</v>
      </c>
      <c r="I101" s="78">
        <v>1243.17</v>
      </c>
      <c r="J101" s="78">
        <v>1317.3</v>
      </c>
      <c r="K101" s="78">
        <v>1329.48</v>
      </c>
      <c r="L101" s="78">
        <v>1307.43</v>
      </c>
      <c r="M101" s="78">
        <v>1345.16</v>
      </c>
      <c r="N101" s="78">
        <v>1335.6</v>
      </c>
      <c r="O101" s="78">
        <v>1301.72</v>
      </c>
      <c r="P101" s="78">
        <v>1317.05</v>
      </c>
      <c r="Q101" s="78">
        <v>1291.19</v>
      </c>
      <c r="R101" s="78">
        <v>1290.77</v>
      </c>
      <c r="S101" s="78">
        <v>1273.1600000000001</v>
      </c>
      <c r="T101" s="78">
        <v>1247.26</v>
      </c>
      <c r="U101" s="78">
        <v>1285.27</v>
      </c>
      <c r="V101" s="78">
        <v>1259.2</v>
      </c>
      <c r="W101" s="78">
        <v>1245.83</v>
      </c>
      <c r="X101" s="78">
        <v>1230.1099999999999</v>
      </c>
      <c r="Y101" s="78">
        <v>1224.8599999999999</v>
      </c>
      <c r="Z101" s="78">
        <v>1204.46</v>
      </c>
      <c r="AA101" s="78">
        <f t="shared" si="13"/>
        <v>1345.16</v>
      </c>
      <c r="AB101" s="77">
        <f t="shared" si="14"/>
        <v>2021</v>
      </c>
      <c r="AC101" s="76">
        <f t="shared" si="15"/>
        <v>2</v>
      </c>
      <c r="AD101" s="76" t="str">
        <f t="shared" si="16"/>
        <v/>
      </c>
      <c r="AE101" s="76" t="str">
        <f t="shared" si="17"/>
        <v/>
      </c>
      <c r="AF101" s="74">
        <f t="shared" si="18"/>
        <v>1345.16</v>
      </c>
      <c r="AG101" s="75" t="str">
        <f t="shared" si="19"/>
        <v>11:00</v>
      </c>
      <c r="AH101" s="74">
        <f t="shared" si="20"/>
        <v>31618.649999999998</v>
      </c>
      <c r="AI101" s="73" t="str">
        <f t="shared" si="21"/>
        <v/>
      </c>
      <c r="AJ101" s="73" t="str">
        <f t="shared" si="22"/>
        <v/>
      </c>
      <c r="AK101" s="73" t="str">
        <f t="shared" si="23"/>
        <v/>
      </c>
      <c r="AL101" s="72" t="str">
        <f t="shared" si="24"/>
        <v/>
      </c>
      <c r="AM101" s="71" t="str">
        <f t="shared" si="25"/>
        <v/>
      </c>
    </row>
    <row r="102" spans="2:39" ht="13.8" thickBot="1">
      <c r="B102" s="79">
        <v>44234</v>
      </c>
      <c r="C102" s="78">
        <v>1212.79</v>
      </c>
      <c r="D102" s="78">
        <v>1196.72</v>
      </c>
      <c r="E102" s="78">
        <v>1188.74</v>
      </c>
      <c r="F102" s="78">
        <v>1203.69</v>
      </c>
      <c r="G102" s="78">
        <v>1195.32</v>
      </c>
      <c r="H102" s="78">
        <v>1213.56</v>
      </c>
      <c r="I102" s="78">
        <v>1236.9000000000001</v>
      </c>
      <c r="J102" s="78">
        <v>1285.55</v>
      </c>
      <c r="K102" s="78">
        <v>1318.94</v>
      </c>
      <c r="L102" s="78">
        <v>1222.8</v>
      </c>
      <c r="M102" s="78">
        <v>1313.31</v>
      </c>
      <c r="N102" s="78">
        <v>1333.57</v>
      </c>
      <c r="O102" s="78">
        <v>1298.54</v>
      </c>
      <c r="P102" s="78">
        <v>1276.98</v>
      </c>
      <c r="Q102" s="78">
        <v>1270.22</v>
      </c>
      <c r="R102" s="78">
        <v>1270.05</v>
      </c>
      <c r="S102" s="78">
        <v>1261.4000000000001</v>
      </c>
      <c r="T102" s="78">
        <v>1259.83</v>
      </c>
      <c r="U102" s="78">
        <v>1294.79</v>
      </c>
      <c r="V102" s="78">
        <v>1264.69</v>
      </c>
      <c r="W102" s="78">
        <v>1248.42</v>
      </c>
      <c r="X102" s="78">
        <v>1257.31</v>
      </c>
      <c r="Y102" s="78">
        <v>1263.54</v>
      </c>
      <c r="Z102" s="78">
        <v>1272.1099999999999</v>
      </c>
      <c r="AA102" s="78">
        <f t="shared" si="13"/>
        <v>1333.57</v>
      </c>
      <c r="AB102" s="77">
        <f t="shared" si="14"/>
        <v>2021</v>
      </c>
      <c r="AC102" s="76">
        <f t="shared" si="15"/>
        <v>2</v>
      </c>
      <c r="AD102" s="76" t="str">
        <f t="shared" si="16"/>
        <v/>
      </c>
      <c r="AE102" s="76" t="str">
        <f t="shared" si="17"/>
        <v/>
      </c>
      <c r="AF102" s="74">
        <f t="shared" si="18"/>
        <v>1333.57</v>
      </c>
      <c r="AG102" s="75" t="str">
        <f t="shared" si="19"/>
        <v>12:00</v>
      </c>
      <c r="AH102" s="74">
        <f t="shared" si="20"/>
        <v>31493.34</v>
      </c>
      <c r="AI102" s="73" t="str">
        <f t="shared" si="21"/>
        <v/>
      </c>
      <c r="AJ102" s="73" t="str">
        <f t="shared" si="22"/>
        <v/>
      </c>
      <c r="AK102" s="73" t="str">
        <f t="shared" si="23"/>
        <v/>
      </c>
      <c r="AL102" s="72" t="str">
        <f t="shared" si="24"/>
        <v/>
      </c>
      <c r="AM102" s="71" t="str">
        <f t="shared" si="25"/>
        <v/>
      </c>
    </row>
    <row r="103" spans="2:39" ht="13.8" thickBot="1">
      <c r="B103" s="79">
        <v>44235</v>
      </c>
      <c r="C103" s="78">
        <v>1269.3499999999999</v>
      </c>
      <c r="D103" s="78">
        <v>1251.29</v>
      </c>
      <c r="E103" s="78">
        <v>1257.52</v>
      </c>
      <c r="F103" s="78">
        <v>1241.49</v>
      </c>
      <c r="G103" s="78">
        <v>1272.7</v>
      </c>
      <c r="H103" s="78">
        <v>1277.82</v>
      </c>
      <c r="I103" s="78">
        <v>1331.16</v>
      </c>
      <c r="J103" s="78">
        <v>1410.26</v>
      </c>
      <c r="K103" s="78">
        <v>1464.86</v>
      </c>
      <c r="L103" s="78">
        <v>1463.07</v>
      </c>
      <c r="M103" s="78">
        <v>1464.65</v>
      </c>
      <c r="N103" s="78">
        <v>1482.53</v>
      </c>
      <c r="O103" s="78">
        <v>1432.2</v>
      </c>
      <c r="P103" s="78">
        <v>1435.07</v>
      </c>
      <c r="Q103" s="78">
        <v>1429.08</v>
      </c>
      <c r="R103" s="78">
        <v>1435.14</v>
      </c>
      <c r="S103" s="78">
        <v>1413.83</v>
      </c>
      <c r="T103" s="78">
        <v>1358.11</v>
      </c>
      <c r="U103" s="78">
        <v>1367.8</v>
      </c>
      <c r="V103" s="78">
        <v>1324.02</v>
      </c>
      <c r="W103" s="78">
        <v>1279.32</v>
      </c>
      <c r="X103" s="78">
        <v>1274.6300000000001</v>
      </c>
      <c r="Y103" s="78">
        <v>1262.56</v>
      </c>
      <c r="Z103" s="78">
        <v>1232.3800000000001</v>
      </c>
      <c r="AA103" s="78">
        <f t="shared" si="13"/>
        <v>1482.53</v>
      </c>
      <c r="AB103" s="77">
        <f t="shared" si="14"/>
        <v>2021</v>
      </c>
      <c r="AC103" s="76">
        <f t="shared" si="15"/>
        <v>2</v>
      </c>
      <c r="AD103" s="76" t="str">
        <f t="shared" si="16"/>
        <v/>
      </c>
      <c r="AE103" s="76" t="str">
        <f t="shared" si="17"/>
        <v/>
      </c>
      <c r="AF103" s="74">
        <f t="shared" si="18"/>
        <v>1482.53</v>
      </c>
      <c r="AG103" s="75" t="str">
        <f t="shared" si="19"/>
        <v>12:00</v>
      </c>
      <c r="AH103" s="74">
        <f t="shared" si="20"/>
        <v>33913.37000000001</v>
      </c>
      <c r="AI103" s="73" t="str">
        <f t="shared" si="21"/>
        <v/>
      </c>
      <c r="AJ103" s="73" t="str">
        <f t="shared" si="22"/>
        <v/>
      </c>
      <c r="AK103" s="73" t="str">
        <f t="shared" si="23"/>
        <v/>
      </c>
      <c r="AL103" s="72" t="str">
        <f t="shared" si="24"/>
        <v/>
      </c>
      <c r="AM103" s="71" t="str">
        <f t="shared" si="25"/>
        <v/>
      </c>
    </row>
    <row r="104" spans="2:39" ht="13.8" thickBot="1">
      <c r="B104" s="79">
        <v>44236</v>
      </c>
      <c r="C104" s="78">
        <v>1229.83</v>
      </c>
      <c r="D104" s="78">
        <v>1223.22</v>
      </c>
      <c r="E104" s="78">
        <v>1210.44</v>
      </c>
      <c r="F104" s="78">
        <v>1227.6600000000001</v>
      </c>
      <c r="G104" s="78">
        <v>1229.1300000000001</v>
      </c>
      <c r="H104" s="78">
        <v>1251.67</v>
      </c>
      <c r="I104" s="78">
        <v>1317.96</v>
      </c>
      <c r="J104" s="78">
        <v>1398.18</v>
      </c>
      <c r="K104" s="78">
        <v>1439.13</v>
      </c>
      <c r="L104" s="78">
        <v>1438.32</v>
      </c>
      <c r="M104" s="78">
        <v>1453.83</v>
      </c>
      <c r="N104" s="78">
        <v>1456.67</v>
      </c>
      <c r="O104" s="78">
        <v>1420.34</v>
      </c>
      <c r="P104" s="78">
        <v>1426.99</v>
      </c>
      <c r="Q104" s="78">
        <v>1405.95</v>
      </c>
      <c r="R104" s="78">
        <v>1396.19</v>
      </c>
      <c r="S104" s="78">
        <v>1380.3</v>
      </c>
      <c r="T104" s="78">
        <v>1329.16</v>
      </c>
      <c r="U104" s="78">
        <v>1351.28</v>
      </c>
      <c r="V104" s="78">
        <v>1300.98</v>
      </c>
      <c r="W104" s="78">
        <v>1289.19</v>
      </c>
      <c r="X104" s="78">
        <v>1268.93</v>
      </c>
      <c r="Y104" s="78">
        <v>1254.8900000000001</v>
      </c>
      <c r="Z104" s="78">
        <v>1248.27</v>
      </c>
      <c r="AA104" s="78">
        <f t="shared" si="13"/>
        <v>1456.67</v>
      </c>
      <c r="AB104" s="77">
        <f t="shared" si="14"/>
        <v>2021</v>
      </c>
      <c r="AC104" s="76">
        <f t="shared" si="15"/>
        <v>2</v>
      </c>
      <c r="AD104" s="76" t="str">
        <f t="shared" si="16"/>
        <v/>
      </c>
      <c r="AE104" s="76" t="str">
        <f t="shared" si="17"/>
        <v/>
      </c>
      <c r="AF104" s="74">
        <f t="shared" si="18"/>
        <v>1456.67</v>
      </c>
      <c r="AG104" s="75" t="str">
        <f t="shared" si="19"/>
        <v>12:00</v>
      </c>
      <c r="AH104" s="74">
        <f t="shared" si="20"/>
        <v>33405.18</v>
      </c>
      <c r="AI104" s="73" t="str">
        <f t="shared" si="21"/>
        <v/>
      </c>
      <c r="AJ104" s="73" t="str">
        <f t="shared" si="22"/>
        <v/>
      </c>
      <c r="AK104" s="73" t="str">
        <f t="shared" si="23"/>
        <v/>
      </c>
      <c r="AL104" s="72" t="str">
        <f t="shared" si="24"/>
        <v/>
      </c>
      <c r="AM104" s="71" t="str">
        <f t="shared" si="25"/>
        <v/>
      </c>
    </row>
    <row r="105" spans="2:39" ht="13.8" thickBot="1">
      <c r="B105" s="79">
        <v>44237</v>
      </c>
      <c r="C105" s="78">
        <v>1233.47</v>
      </c>
      <c r="D105" s="78">
        <v>1234.4100000000001</v>
      </c>
      <c r="E105" s="78">
        <v>1256.57</v>
      </c>
      <c r="F105" s="78">
        <v>1253.6300000000001</v>
      </c>
      <c r="G105" s="78">
        <v>1241.77</v>
      </c>
      <c r="H105" s="78">
        <v>1279.6400000000001</v>
      </c>
      <c r="I105" s="78">
        <v>1342.11</v>
      </c>
      <c r="J105" s="78">
        <v>1444.31</v>
      </c>
      <c r="K105" s="78">
        <v>1457.23</v>
      </c>
      <c r="L105" s="78">
        <v>1431.82</v>
      </c>
      <c r="M105" s="78">
        <v>1447.6</v>
      </c>
      <c r="N105" s="78">
        <v>1466.75</v>
      </c>
      <c r="O105" s="78">
        <v>1418.2</v>
      </c>
      <c r="P105" s="78">
        <v>1418.8</v>
      </c>
      <c r="Q105" s="78">
        <v>1384.64</v>
      </c>
      <c r="R105" s="78">
        <v>1382.6</v>
      </c>
      <c r="S105" s="78">
        <v>1380.3</v>
      </c>
      <c r="T105" s="78">
        <v>1334.8</v>
      </c>
      <c r="U105" s="78">
        <v>1332.7</v>
      </c>
      <c r="V105" s="78">
        <v>1292.1600000000001</v>
      </c>
      <c r="W105" s="78">
        <v>1262.07</v>
      </c>
      <c r="X105" s="78">
        <v>1264.06</v>
      </c>
      <c r="Y105" s="78">
        <v>1246.42</v>
      </c>
      <c r="Z105" s="78">
        <v>1224.83</v>
      </c>
      <c r="AA105" s="78">
        <f t="shared" si="13"/>
        <v>1466.75</v>
      </c>
      <c r="AB105" s="77">
        <f t="shared" si="14"/>
        <v>2021</v>
      </c>
      <c r="AC105" s="76">
        <f t="shared" si="15"/>
        <v>2</v>
      </c>
      <c r="AD105" s="76" t="str">
        <f t="shared" si="16"/>
        <v/>
      </c>
      <c r="AE105" s="76" t="str">
        <f t="shared" si="17"/>
        <v/>
      </c>
      <c r="AF105" s="74">
        <f t="shared" si="18"/>
        <v>1466.75</v>
      </c>
      <c r="AG105" s="75" t="str">
        <f t="shared" si="19"/>
        <v>12:00</v>
      </c>
      <c r="AH105" s="74">
        <f t="shared" si="20"/>
        <v>33497.64</v>
      </c>
      <c r="AI105" s="73" t="str">
        <f t="shared" si="21"/>
        <v/>
      </c>
      <c r="AJ105" s="73" t="str">
        <f t="shared" si="22"/>
        <v/>
      </c>
      <c r="AK105" s="73" t="str">
        <f t="shared" si="23"/>
        <v/>
      </c>
      <c r="AL105" s="72" t="str">
        <f t="shared" si="24"/>
        <v/>
      </c>
      <c r="AM105" s="71" t="str">
        <f t="shared" si="25"/>
        <v/>
      </c>
    </row>
    <row r="106" spans="2:39" ht="13.8" thickBot="1">
      <c r="B106" s="79">
        <v>44238</v>
      </c>
      <c r="C106" s="78">
        <v>1230.25</v>
      </c>
      <c r="D106" s="78">
        <v>1215.83</v>
      </c>
      <c r="E106" s="78">
        <v>1207.71</v>
      </c>
      <c r="F106" s="78">
        <v>1222.6600000000001</v>
      </c>
      <c r="G106" s="78">
        <v>1230.32</v>
      </c>
      <c r="H106" s="78">
        <v>1252.23</v>
      </c>
      <c r="I106" s="78">
        <v>1329.69</v>
      </c>
      <c r="J106" s="78">
        <v>1415.37</v>
      </c>
      <c r="K106" s="78">
        <v>1439.76</v>
      </c>
      <c r="L106" s="78">
        <v>1323.8</v>
      </c>
      <c r="M106" s="78">
        <v>1225.42</v>
      </c>
      <c r="N106" s="78">
        <v>467.46</v>
      </c>
      <c r="O106" s="78">
        <v>298.94</v>
      </c>
      <c r="P106" s="78">
        <v>677.39</v>
      </c>
      <c r="Q106" s="78">
        <v>121.91</v>
      </c>
      <c r="R106" s="78">
        <v>102.13</v>
      </c>
      <c r="S106" s="78">
        <v>36.54</v>
      </c>
      <c r="T106" s="78">
        <v>840.04</v>
      </c>
      <c r="U106" s="78">
        <v>1322.93</v>
      </c>
      <c r="V106" s="78">
        <v>1296.1600000000001</v>
      </c>
      <c r="W106" s="78">
        <v>1273.83</v>
      </c>
      <c r="X106" s="78">
        <v>1281.04</v>
      </c>
      <c r="Y106" s="78">
        <v>1244.78</v>
      </c>
      <c r="Z106" s="78">
        <v>1236.97</v>
      </c>
      <c r="AA106" s="78">
        <f t="shared" si="13"/>
        <v>1439.76</v>
      </c>
      <c r="AB106" s="77">
        <f t="shared" si="14"/>
        <v>2021</v>
      </c>
      <c r="AC106" s="76">
        <f t="shared" si="15"/>
        <v>2</v>
      </c>
      <c r="AD106" s="76" t="str">
        <f t="shared" si="16"/>
        <v/>
      </c>
      <c r="AE106" s="76" t="str">
        <f t="shared" si="17"/>
        <v/>
      </c>
      <c r="AF106" s="74">
        <f t="shared" si="18"/>
        <v>1439.76</v>
      </c>
      <c r="AG106" s="75" t="str">
        <f t="shared" si="19"/>
        <v>9:00</v>
      </c>
      <c r="AH106" s="74">
        <f t="shared" si="20"/>
        <v>25732.920000000002</v>
      </c>
      <c r="AI106" s="73" t="str">
        <f t="shared" si="21"/>
        <v/>
      </c>
      <c r="AJ106" s="73" t="str">
        <f t="shared" si="22"/>
        <v/>
      </c>
      <c r="AK106" s="73" t="str">
        <f t="shared" si="23"/>
        <v/>
      </c>
      <c r="AL106" s="72" t="str">
        <f t="shared" si="24"/>
        <v/>
      </c>
      <c r="AM106" s="71" t="str">
        <f t="shared" si="25"/>
        <v/>
      </c>
    </row>
    <row r="107" spans="2:39" ht="13.8" thickBot="1">
      <c r="B107" s="79">
        <v>44239</v>
      </c>
      <c r="C107" s="78">
        <v>1248.0999999999999</v>
      </c>
      <c r="D107" s="78">
        <v>1237.46</v>
      </c>
      <c r="E107" s="78">
        <v>1234.03</v>
      </c>
      <c r="F107" s="78">
        <v>1250.2</v>
      </c>
      <c r="G107" s="78">
        <v>1259.8599999999999</v>
      </c>
      <c r="H107" s="78">
        <v>1266.6199999999999</v>
      </c>
      <c r="I107" s="78">
        <v>1333.6</v>
      </c>
      <c r="J107" s="78">
        <v>1405.92</v>
      </c>
      <c r="K107" s="78">
        <v>1452.54</v>
      </c>
      <c r="L107" s="78">
        <v>1463.39</v>
      </c>
      <c r="M107" s="78">
        <v>602.07000000000005</v>
      </c>
      <c r="N107" s="78">
        <v>69.62</v>
      </c>
      <c r="O107" s="78">
        <v>40.25</v>
      </c>
      <c r="P107" s="78">
        <v>38.99</v>
      </c>
      <c r="Q107" s="78">
        <v>370.55</v>
      </c>
      <c r="R107" s="78">
        <v>264.45999999999998</v>
      </c>
      <c r="S107" s="78">
        <v>469.07</v>
      </c>
      <c r="T107" s="78">
        <v>1327.1</v>
      </c>
      <c r="U107" s="78">
        <v>1325.87</v>
      </c>
      <c r="V107" s="78">
        <v>1296.58</v>
      </c>
      <c r="W107" s="78">
        <v>1263.8900000000001</v>
      </c>
      <c r="X107" s="78">
        <v>1272.81</v>
      </c>
      <c r="Y107" s="78">
        <v>1251.81</v>
      </c>
      <c r="Z107" s="78">
        <v>1214.8499999999999</v>
      </c>
      <c r="AA107" s="78">
        <f t="shared" si="13"/>
        <v>1463.39</v>
      </c>
      <c r="AB107" s="77">
        <f t="shared" si="14"/>
        <v>2021</v>
      </c>
      <c r="AC107" s="76">
        <f t="shared" si="15"/>
        <v>2</v>
      </c>
      <c r="AD107" s="76" t="str">
        <f t="shared" si="16"/>
        <v/>
      </c>
      <c r="AE107" s="76" t="str">
        <f t="shared" si="17"/>
        <v/>
      </c>
      <c r="AF107" s="74">
        <f t="shared" si="18"/>
        <v>1463.39</v>
      </c>
      <c r="AG107" s="75" t="str">
        <f t="shared" si="19"/>
        <v>10:00</v>
      </c>
      <c r="AH107" s="74">
        <f t="shared" si="20"/>
        <v>25423.03</v>
      </c>
      <c r="AI107" s="73" t="str">
        <f t="shared" si="21"/>
        <v/>
      </c>
      <c r="AJ107" s="73" t="str">
        <f t="shared" si="22"/>
        <v/>
      </c>
      <c r="AK107" s="73" t="str">
        <f t="shared" si="23"/>
        <v/>
      </c>
      <c r="AL107" s="72" t="str">
        <f t="shared" si="24"/>
        <v/>
      </c>
      <c r="AM107" s="71" t="str">
        <f t="shared" si="25"/>
        <v/>
      </c>
    </row>
    <row r="108" spans="2:39" ht="13.8" thickBot="1">
      <c r="B108" s="79">
        <v>44240</v>
      </c>
      <c r="C108" s="78">
        <v>1223.6400000000001</v>
      </c>
      <c r="D108" s="78">
        <v>1230.25</v>
      </c>
      <c r="E108" s="78">
        <v>1218.81</v>
      </c>
      <c r="F108" s="78">
        <v>1224.6199999999999</v>
      </c>
      <c r="G108" s="78">
        <v>1219.1199999999999</v>
      </c>
      <c r="H108" s="78">
        <v>1244.6400000000001</v>
      </c>
      <c r="I108" s="78">
        <v>1261.6099999999999</v>
      </c>
      <c r="J108" s="78">
        <v>1324.3</v>
      </c>
      <c r="K108" s="78">
        <v>1346.94</v>
      </c>
      <c r="L108" s="78">
        <v>1327.8</v>
      </c>
      <c r="M108" s="78">
        <v>1373.23</v>
      </c>
      <c r="N108" s="78">
        <v>1347.12</v>
      </c>
      <c r="O108" s="78">
        <v>1321.22</v>
      </c>
      <c r="P108" s="78">
        <v>1329.51</v>
      </c>
      <c r="Q108" s="78">
        <v>1312.95</v>
      </c>
      <c r="R108" s="78">
        <v>1319.82</v>
      </c>
      <c r="S108" s="78">
        <v>1307.5</v>
      </c>
      <c r="T108" s="78">
        <v>1286.95</v>
      </c>
      <c r="U108" s="78">
        <v>1315.79</v>
      </c>
      <c r="V108" s="78">
        <v>1290.31</v>
      </c>
      <c r="W108" s="78">
        <v>1286.46</v>
      </c>
      <c r="X108" s="78">
        <v>1278.97</v>
      </c>
      <c r="Y108" s="78">
        <v>1247.3699999999999</v>
      </c>
      <c r="Z108" s="78">
        <v>1234.97</v>
      </c>
      <c r="AA108" s="78">
        <f t="shared" si="13"/>
        <v>1373.23</v>
      </c>
      <c r="AB108" s="77">
        <f t="shared" si="14"/>
        <v>2021</v>
      </c>
      <c r="AC108" s="76">
        <f t="shared" si="15"/>
        <v>2</v>
      </c>
      <c r="AD108" s="76" t="str">
        <f t="shared" si="16"/>
        <v/>
      </c>
      <c r="AE108" s="76" t="str">
        <f t="shared" si="17"/>
        <v/>
      </c>
      <c r="AF108" s="74">
        <f t="shared" si="18"/>
        <v>1373.23</v>
      </c>
      <c r="AG108" s="75" t="str">
        <f t="shared" si="19"/>
        <v>11:00</v>
      </c>
      <c r="AH108" s="74">
        <f t="shared" si="20"/>
        <v>32247.13</v>
      </c>
      <c r="AI108" s="73" t="str">
        <f t="shared" si="21"/>
        <v/>
      </c>
      <c r="AJ108" s="73" t="str">
        <f t="shared" si="22"/>
        <v/>
      </c>
      <c r="AK108" s="73" t="str">
        <f t="shared" si="23"/>
        <v/>
      </c>
      <c r="AL108" s="72" t="str">
        <f t="shared" si="24"/>
        <v/>
      </c>
      <c r="AM108" s="71" t="str">
        <f t="shared" si="25"/>
        <v/>
      </c>
    </row>
    <row r="109" spans="2:39" ht="13.8" thickBot="1">
      <c r="B109" s="79">
        <v>44241</v>
      </c>
      <c r="C109" s="78">
        <v>1232.25</v>
      </c>
      <c r="D109" s="78">
        <v>1226.26</v>
      </c>
      <c r="E109" s="78">
        <v>1218.46</v>
      </c>
      <c r="F109" s="78">
        <v>1223.22</v>
      </c>
      <c r="G109" s="78">
        <v>1225.1099999999999</v>
      </c>
      <c r="H109" s="78">
        <v>1246.81</v>
      </c>
      <c r="I109" s="78">
        <v>1273.19</v>
      </c>
      <c r="J109" s="78">
        <v>1345.19</v>
      </c>
      <c r="K109" s="78">
        <v>1325.35</v>
      </c>
      <c r="L109" s="78">
        <v>1317.19</v>
      </c>
      <c r="M109" s="78">
        <v>1326.33</v>
      </c>
      <c r="N109" s="78">
        <v>1293.3900000000001</v>
      </c>
      <c r="O109" s="78">
        <v>1233.0899999999999</v>
      </c>
      <c r="P109" s="78">
        <v>1235.4000000000001</v>
      </c>
      <c r="Q109" s="78">
        <v>1208.3399999999999</v>
      </c>
      <c r="R109" s="78">
        <v>1221.8499999999999</v>
      </c>
      <c r="S109" s="78">
        <v>1224.83</v>
      </c>
      <c r="T109" s="78">
        <v>1218.07</v>
      </c>
      <c r="U109" s="78">
        <v>1269.3800000000001</v>
      </c>
      <c r="V109" s="78">
        <v>1232.98</v>
      </c>
      <c r="W109" s="78">
        <v>1215.27</v>
      </c>
      <c r="X109" s="78">
        <v>1224.1199999999999</v>
      </c>
      <c r="Y109" s="78">
        <v>1205.05</v>
      </c>
      <c r="Z109" s="78">
        <v>1222.3</v>
      </c>
      <c r="AA109" s="78">
        <f t="shared" si="13"/>
        <v>1345.19</v>
      </c>
      <c r="AB109" s="77">
        <f t="shared" si="14"/>
        <v>2021</v>
      </c>
      <c r="AC109" s="76">
        <f t="shared" si="15"/>
        <v>2</v>
      </c>
      <c r="AD109" s="76" t="str">
        <f t="shared" si="16"/>
        <v/>
      </c>
      <c r="AE109" s="76" t="str">
        <f t="shared" si="17"/>
        <v/>
      </c>
      <c r="AF109" s="74">
        <f t="shared" si="18"/>
        <v>1345.19</v>
      </c>
      <c r="AG109" s="75" t="str">
        <f t="shared" si="19"/>
        <v>8:00</v>
      </c>
      <c r="AH109" s="74">
        <f t="shared" si="20"/>
        <v>31308.62</v>
      </c>
      <c r="AI109" s="73" t="str">
        <f t="shared" si="21"/>
        <v/>
      </c>
      <c r="AJ109" s="73" t="str">
        <f t="shared" si="22"/>
        <v/>
      </c>
      <c r="AK109" s="73" t="str">
        <f t="shared" si="23"/>
        <v/>
      </c>
      <c r="AL109" s="72" t="str">
        <f t="shared" si="24"/>
        <v/>
      </c>
      <c r="AM109" s="71" t="str">
        <f t="shared" si="25"/>
        <v/>
      </c>
    </row>
    <row r="110" spans="2:39" ht="13.8" thickBot="1">
      <c r="B110" s="79">
        <v>44242</v>
      </c>
      <c r="C110" s="78">
        <v>1221.43</v>
      </c>
      <c r="D110" s="78">
        <v>1219.79</v>
      </c>
      <c r="E110" s="78">
        <v>1216.18</v>
      </c>
      <c r="F110" s="78">
        <v>1195.99</v>
      </c>
      <c r="G110" s="78">
        <v>1209.81</v>
      </c>
      <c r="H110" s="78">
        <v>1237.98</v>
      </c>
      <c r="I110" s="78">
        <v>1258.01</v>
      </c>
      <c r="J110" s="78">
        <v>1306.6199999999999</v>
      </c>
      <c r="K110" s="78">
        <v>1301.26</v>
      </c>
      <c r="L110" s="78">
        <v>1290.4100000000001</v>
      </c>
      <c r="M110" s="78">
        <v>1315.27</v>
      </c>
      <c r="N110" s="78">
        <v>1294.3399999999999</v>
      </c>
      <c r="O110" s="78">
        <v>1245.3399999999999</v>
      </c>
      <c r="P110" s="78">
        <v>1258.95</v>
      </c>
      <c r="Q110" s="78">
        <v>1247.79</v>
      </c>
      <c r="R110" s="78">
        <v>1277.26</v>
      </c>
      <c r="S110" s="78">
        <v>1261.6500000000001</v>
      </c>
      <c r="T110" s="78">
        <v>1252.02</v>
      </c>
      <c r="U110" s="78">
        <v>1267.49</v>
      </c>
      <c r="V110" s="78">
        <v>1265.08</v>
      </c>
      <c r="W110" s="78">
        <v>1250.2</v>
      </c>
      <c r="X110" s="78">
        <v>1258.18</v>
      </c>
      <c r="Y110" s="78">
        <v>1248.03</v>
      </c>
      <c r="Z110" s="78">
        <v>1240.1500000000001</v>
      </c>
      <c r="AA110" s="78">
        <f t="shared" si="13"/>
        <v>1315.27</v>
      </c>
      <c r="AB110" s="77">
        <f t="shared" si="14"/>
        <v>2021</v>
      </c>
      <c r="AC110" s="76">
        <f t="shared" si="15"/>
        <v>2</v>
      </c>
      <c r="AD110" s="76" t="str">
        <f t="shared" si="16"/>
        <v/>
      </c>
      <c r="AE110" s="76" t="str">
        <f t="shared" si="17"/>
        <v/>
      </c>
      <c r="AF110" s="74">
        <f t="shared" si="18"/>
        <v>1315.27</v>
      </c>
      <c r="AG110" s="75" t="str">
        <f t="shared" si="19"/>
        <v>11:00</v>
      </c>
      <c r="AH110" s="74">
        <f t="shared" si="20"/>
        <v>31454.500000000007</v>
      </c>
      <c r="AI110" s="73" t="str">
        <f t="shared" si="21"/>
        <v/>
      </c>
      <c r="AJ110" s="73" t="str">
        <f t="shared" si="22"/>
        <v/>
      </c>
      <c r="AK110" s="73" t="str">
        <f t="shared" si="23"/>
        <v/>
      </c>
      <c r="AL110" s="72" t="str">
        <f t="shared" si="24"/>
        <v/>
      </c>
      <c r="AM110" s="71" t="str">
        <f t="shared" si="25"/>
        <v/>
      </c>
    </row>
    <row r="111" spans="2:39" ht="13.8" thickBot="1">
      <c r="B111" s="79">
        <v>44243</v>
      </c>
      <c r="C111" s="78">
        <v>1232.3800000000001</v>
      </c>
      <c r="D111" s="78">
        <v>1227.8699999999999</v>
      </c>
      <c r="E111" s="78">
        <v>1232.67</v>
      </c>
      <c r="F111" s="78">
        <v>1232.94</v>
      </c>
      <c r="G111" s="78">
        <v>1229.8599999999999</v>
      </c>
      <c r="H111" s="78">
        <v>1247.26</v>
      </c>
      <c r="I111" s="78">
        <v>1297.3499999999999</v>
      </c>
      <c r="J111" s="78">
        <v>1384.92</v>
      </c>
      <c r="K111" s="78">
        <v>1428.84</v>
      </c>
      <c r="L111" s="78">
        <v>1447.39</v>
      </c>
      <c r="M111" s="78">
        <v>1480.71</v>
      </c>
      <c r="N111" s="78">
        <v>1505.77</v>
      </c>
      <c r="O111" s="78">
        <v>1491.11</v>
      </c>
      <c r="P111" s="78">
        <v>1373.79</v>
      </c>
      <c r="Q111" s="78">
        <v>1091.69</v>
      </c>
      <c r="R111" s="78">
        <v>1125.04</v>
      </c>
      <c r="S111" s="78">
        <v>1385.2</v>
      </c>
      <c r="T111" s="78">
        <v>1344.46</v>
      </c>
      <c r="U111" s="78">
        <v>1339.17</v>
      </c>
      <c r="V111" s="78">
        <v>1319.15</v>
      </c>
      <c r="W111" s="78">
        <v>1304.8699999999999</v>
      </c>
      <c r="X111" s="78">
        <v>1298.1199999999999</v>
      </c>
      <c r="Y111" s="78">
        <v>1276.3800000000001</v>
      </c>
      <c r="Z111" s="78">
        <v>1282.8599999999999</v>
      </c>
      <c r="AA111" s="78">
        <f t="shared" si="13"/>
        <v>1505.77</v>
      </c>
      <c r="AB111" s="77">
        <f t="shared" si="14"/>
        <v>2021</v>
      </c>
      <c r="AC111" s="76">
        <f t="shared" si="15"/>
        <v>2</v>
      </c>
      <c r="AD111" s="76" t="str">
        <f t="shared" si="16"/>
        <v/>
      </c>
      <c r="AE111" s="76" t="str">
        <f t="shared" si="17"/>
        <v/>
      </c>
      <c r="AF111" s="74">
        <f t="shared" si="18"/>
        <v>1505.77</v>
      </c>
      <c r="AG111" s="75" t="str">
        <f t="shared" si="19"/>
        <v>12:00</v>
      </c>
      <c r="AH111" s="74">
        <f t="shared" si="20"/>
        <v>33085.57</v>
      </c>
      <c r="AI111" s="73" t="str">
        <f t="shared" si="21"/>
        <v/>
      </c>
      <c r="AJ111" s="73" t="str">
        <f t="shared" si="22"/>
        <v/>
      </c>
      <c r="AK111" s="73" t="str">
        <f t="shared" si="23"/>
        <v/>
      </c>
      <c r="AL111" s="72" t="str">
        <f t="shared" si="24"/>
        <v/>
      </c>
      <c r="AM111" s="71" t="str">
        <f t="shared" si="25"/>
        <v/>
      </c>
    </row>
    <row r="112" spans="2:39" ht="13.8" thickBot="1">
      <c r="B112" s="79">
        <v>44244</v>
      </c>
      <c r="C112" s="78">
        <v>1279.74</v>
      </c>
      <c r="D112" s="78">
        <v>1268.6400000000001</v>
      </c>
      <c r="E112" s="78">
        <v>1271.52</v>
      </c>
      <c r="F112" s="78">
        <v>1255.3800000000001</v>
      </c>
      <c r="G112" s="78">
        <v>1268.79</v>
      </c>
      <c r="H112" s="78">
        <v>1288.53</v>
      </c>
      <c r="I112" s="78">
        <v>1361.08</v>
      </c>
      <c r="J112" s="78">
        <v>1430.24</v>
      </c>
      <c r="K112" s="78">
        <v>1448.62</v>
      </c>
      <c r="L112" s="78">
        <v>1433.39</v>
      </c>
      <c r="M112" s="78">
        <v>1464.75</v>
      </c>
      <c r="N112" s="78">
        <v>1490.58</v>
      </c>
      <c r="O112" s="78">
        <v>1452.92</v>
      </c>
      <c r="P112" s="78">
        <v>1410.05</v>
      </c>
      <c r="Q112" s="78">
        <v>1409.21</v>
      </c>
      <c r="R112" s="78">
        <v>1458.87</v>
      </c>
      <c r="S112" s="78">
        <v>1387.44</v>
      </c>
      <c r="T112" s="78">
        <v>1324.23</v>
      </c>
      <c r="U112" s="78">
        <v>1347.43</v>
      </c>
      <c r="V112" s="78">
        <v>1296.19</v>
      </c>
      <c r="W112" s="78">
        <v>1281.67</v>
      </c>
      <c r="X112" s="78">
        <v>1278.52</v>
      </c>
      <c r="Y112" s="78">
        <v>1256.5</v>
      </c>
      <c r="Z112" s="78">
        <v>1255.0999999999999</v>
      </c>
      <c r="AA112" s="78">
        <f t="shared" si="13"/>
        <v>1490.58</v>
      </c>
      <c r="AB112" s="77">
        <f t="shared" si="14"/>
        <v>2021</v>
      </c>
      <c r="AC112" s="76">
        <f t="shared" si="15"/>
        <v>2</v>
      </c>
      <c r="AD112" s="76" t="str">
        <f t="shared" si="16"/>
        <v/>
      </c>
      <c r="AE112" s="76" t="str">
        <f t="shared" si="17"/>
        <v/>
      </c>
      <c r="AF112" s="74">
        <f t="shared" si="18"/>
        <v>1490.58</v>
      </c>
      <c r="AG112" s="75" t="str">
        <f t="shared" si="19"/>
        <v>12:00</v>
      </c>
      <c r="AH112" s="74">
        <f t="shared" si="20"/>
        <v>33909.969999999994</v>
      </c>
      <c r="AI112" s="73" t="str">
        <f t="shared" si="21"/>
        <v/>
      </c>
      <c r="AJ112" s="73" t="str">
        <f t="shared" si="22"/>
        <v/>
      </c>
      <c r="AK112" s="73" t="str">
        <f t="shared" si="23"/>
        <v/>
      </c>
      <c r="AL112" s="72" t="str">
        <f t="shared" si="24"/>
        <v/>
      </c>
      <c r="AM112" s="71" t="str">
        <f t="shared" si="25"/>
        <v/>
      </c>
    </row>
    <row r="113" spans="2:39" ht="13.8" thickBot="1">
      <c r="B113" s="79">
        <v>44245</v>
      </c>
      <c r="C113" s="78">
        <v>1228.82</v>
      </c>
      <c r="D113" s="78">
        <v>1225.46</v>
      </c>
      <c r="E113" s="78">
        <v>1226.23</v>
      </c>
      <c r="F113" s="78">
        <v>1222.6600000000001</v>
      </c>
      <c r="G113" s="78">
        <v>1235.68</v>
      </c>
      <c r="H113" s="78">
        <v>1246.3499999999999</v>
      </c>
      <c r="I113" s="78">
        <v>1305.22</v>
      </c>
      <c r="J113" s="78">
        <v>1408.37</v>
      </c>
      <c r="K113" s="78">
        <v>1445.54</v>
      </c>
      <c r="L113" s="78">
        <v>1439.73</v>
      </c>
      <c r="M113" s="78">
        <v>1480.5</v>
      </c>
      <c r="N113" s="78">
        <v>1493.38</v>
      </c>
      <c r="O113" s="78">
        <v>1442.1</v>
      </c>
      <c r="P113" s="78">
        <v>1433.5</v>
      </c>
      <c r="Q113" s="78">
        <v>1397.69</v>
      </c>
      <c r="R113" s="78">
        <v>1397.52</v>
      </c>
      <c r="S113" s="78">
        <v>1373.92</v>
      </c>
      <c r="T113" s="78">
        <v>1333.08</v>
      </c>
      <c r="U113" s="78">
        <v>1244.78</v>
      </c>
      <c r="V113" s="78">
        <v>1307.81</v>
      </c>
      <c r="W113" s="78">
        <v>1276.6600000000001</v>
      </c>
      <c r="X113" s="78">
        <v>1265.01</v>
      </c>
      <c r="Y113" s="78">
        <v>1233.75</v>
      </c>
      <c r="Z113" s="78">
        <v>1223.57</v>
      </c>
      <c r="AA113" s="78">
        <f t="shared" si="13"/>
        <v>1493.38</v>
      </c>
      <c r="AB113" s="77">
        <f t="shared" si="14"/>
        <v>2021</v>
      </c>
      <c r="AC113" s="76">
        <f t="shared" si="15"/>
        <v>2</v>
      </c>
      <c r="AD113" s="76" t="str">
        <f t="shared" si="16"/>
        <v/>
      </c>
      <c r="AE113" s="76" t="str">
        <f t="shared" si="17"/>
        <v/>
      </c>
      <c r="AF113" s="74">
        <f t="shared" si="18"/>
        <v>1493.38</v>
      </c>
      <c r="AG113" s="75" t="str">
        <f t="shared" si="19"/>
        <v>12:00</v>
      </c>
      <c r="AH113" s="74">
        <f t="shared" si="20"/>
        <v>33380.71</v>
      </c>
      <c r="AI113" s="73" t="str">
        <f t="shared" si="21"/>
        <v/>
      </c>
      <c r="AJ113" s="73" t="str">
        <f t="shared" si="22"/>
        <v/>
      </c>
      <c r="AK113" s="73" t="str">
        <f t="shared" si="23"/>
        <v/>
      </c>
      <c r="AL113" s="72" t="str">
        <f t="shared" si="24"/>
        <v/>
      </c>
      <c r="AM113" s="71" t="str">
        <f t="shared" si="25"/>
        <v/>
      </c>
    </row>
    <row r="114" spans="2:39" ht="13.8" thickBot="1">
      <c r="B114" s="79">
        <v>44246</v>
      </c>
      <c r="C114" s="78">
        <v>1228.99</v>
      </c>
      <c r="D114" s="78">
        <v>1210.75</v>
      </c>
      <c r="E114" s="78">
        <v>1203.9000000000001</v>
      </c>
      <c r="F114" s="78">
        <v>1205.54</v>
      </c>
      <c r="G114" s="78">
        <v>1217.72</v>
      </c>
      <c r="H114" s="78">
        <v>1221.22</v>
      </c>
      <c r="I114" s="78">
        <v>1292.06</v>
      </c>
      <c r="J114" s="78">
        <v>1370.46</v>
      </c>
      <c r="K114" s="78">
        <v>1408.93</v>
      </c>
      <c r="L114" s="78">
        <v>1403.85</v>
      </c>
      <c r="M114" s="78">
        <v>1431.74</v>
      </c>
      <c r="N114" s="78">
        <v>1433.6</v>
      </c>
      <c r="O114" s="78">
        <v>1394.3</v>
      </c>
      <c r="P114" s="78">
        <v>1387.37</v>
      </c>
      <c r="Q114" s="78">
        <v>1385.96</v>
      </c>
      <c r="R114" s="78">
        <v>1413.58</v>
      </c>
      <c r="S114" s="78">
        <v>1364.65</v>
      </c>
      <c r="T114" s="78">
        <v>1311.56</v>
      </c>
      <c r="U114" s="78">
        <v>1308.6500000000001</v>
      </c>
      <c r="V114" s="78">
        <v>1267.53</v>
      </c>
      <c r="W114" s="78">
        <v>1252.44</v>
      </c>
      <c r="X114" s="78">
        <v>1238.93</v>
      </c>
      <c r="Y114" s="78">
        <v>1202.92</v>
      </c>
      <c r="Z114" s="78">
        <v>1195.95</v>
      </c>
      <c r="AA114" s="78">
        <f t="shared" si="13"/>
        <v>1433.6</v>
      </c>
      <c r="AB114" s="77">
        <f t="shared" si="14"/>
        <v>2021</v>
      </c>
      <c r="AC114" s="76">
        <f t="shared" si="15"/>
        <v>2</v>
      </c>
      <c r="AD114" s="76" t="str">
        <f t="shared" si="16"/>
        <v/>
      </c>
      <c r="AE114" s="76" t="str">
        <f t="shared" si="17"/>
        <v/>
      </c>
      <c r="AF114" s="74">
        <f t="shared" si="18"/>
        <v>1433.6</v>
      </c>
      <c r="AG114" s="75" t="str">
        <f t="shared" si="19"/>
        <v>12:00</v>
      </c>
      <c r="AH114" s="74">
        <f t="shared" si="20"/>
        <v>32786.200000000004</v>
      </c>
      <c r="AI114" s="73" t="str">
        <f t="shared" si="21"/>
        <v/>
      </c>
      <c r="AJ114" s="73" t="str">
        <f t="shared" si="22"/>
        <v/>
      </c>
      <c r="AK114" s="73" t="str">
        <f t="shared" si="23"/>
        <v/>
      </c>
      <c r="AL114" s="72" t="str">
        <f t="shared" si="24"/>
        <v/>
      </c>
      <c r="AM114" s="71" t="str">
        <f t="shared" si="25"/>
        <v/>
      </c>
    </row>
    <row r="115" spans="2:39" ht="13.8" thickBot="1">
      <c r="B115" s="79">
        <v>44247</v>
      </c>
      <c r="C115" s="78">
        <v>1195.99</v>
      </c>
      <c r="D115" s="78">
        <v>1186.05</v>
      </c>
      <c r="E115" s="78">
        <v>1176.28</v>
      </c>
      <c r="F115" s="78">
        <v>1172.5999999999999</v>
      </c>
      <c r="G115" s="78">
        <v>1173.31</v>
      </c>
      <c r="H115" s="78">
        <v>1190.95</v>
      </c>
      <c r="I115" s="78">
        <v>1228.8499999999999</v>
      </c>
      <c r="J115" s="78">
        <v>1276.52</v>
      </c>
      <c r="K115" s="78">
        <v>1296.68</v>
      </c>
      <c r="L115" s="78">
        <v>1263.3599999999999</v>
      </c>
      <c r="M115" s="78">
        <v>1299.24</v>
      </c>
      <c r="N115" s="78">
        <v>1311.94</v>
      </c>
      <c r="O115" s="78">
        <v>1223.92</v>
      </c>
      <c r="P115" s="78">
        <v>1244.8800000000001</v>
      </c>
      <c r="Q115" s="78">
        <v>1225.52</v>
      </c>
      <c r="R115" s="78">
        <v>1256.92</v>
      </c>
      <c r="S115" s="78">
        <v>1247.3699999999999</v>
      </c>
      <c r="T115" s="78">
        <v>1203.55</v>
      </c>
      <c r="U115" s="78">
        <v>1269.45</v>
      </c>
      <c r="V115" s="78">
        <v>1241.45</v>
      </c>
      <c r="W115" s="78">
        <v>1218.28</v>
      </c>
      <c r="X115" s="78">
        <v>1233.54</v>
      </c>
      <c r="Y115" s="78">
        <v>1227.7</v>
      </c>
      <c r="Z115" s="78">
        <v>1208.83</v>
      </c>
      <c r="AA115" s="78">
        <f t="shared" si="13"/>
        <v>1311.94</v>
      </c>
      <c r="AB115" s="77">
        <f t="shared" si="14"/>
        <v>2021</v>
      </c>
      <c r="AC115" s="76">
        <f t="shared" si="15"/>
        <v>2</v>
      </c>
      <c r="AD115" s="76" t="str">
        <f t="shared" si="16"/>
        <v/>
      </c>
      <c r="AE115" s="76" t="str">
        <f t="shared" si="17"/>
        <v/>
      </c>
      <c r="AF115" s="74">
        <f t="shared" si="18"/>
        <v>1311.94</v>
      </c>
      <c r="AG115" s="75" t="str">
        <f t="shared" si="19"/>
        <v>12:00</v>
      </c>
      <c r="AH115" s="74">
        <f t="shared" si="20"/>
        <v>30885.119999999999</v>
      </c>
      <c r="AI115" s="73" t="str">
        <f t="shared" si="21"/>
        <v/>
      </c>
      <c r="AJ115" s="73" t="str">
        <f t="shared" si="22"/>
        <v/>
      </c>
      <c r="AK115" s="73" t="str">
        <f t="shared" si="23"/>
        <v/>
      </c>
      <c r="AL115" s="72" t="str">
        <f t="shared" si="24"/>
        <v/>
      </c>
      <c r="AM115" s="71" t="str">
        <f t="shared" si="25"/>
        <v/>
      </c>
    </row>
    <row r="116" spans="2:39" ht="13.8" thickBot="1">
      <c r="B116" s="79">
        <v>44248</v>
      </c>
      <c r="C116" s="78">
        <v>1210.06</v>
      </c>
      <c r="D116" s="78">
        <v>1201.83</v>
      </c>
      <c r="E116" s="78">
        <v>1190.3499999999999</v>
      </c>
      <c r="F116" s="78">
        <v>1201.72</v>
      </c>
      <c r="G116" s="78">
        <v>1211.07</v>
      </c>
      <c r="H116" s="78">
        <v>1207.01</v>
      </c>
      <c r="I116" s="78">
        <v>1259.58</v>
      </c>
      <c r="J116" s="78">
        <v>1307.5</v>
      </c>
      <c r="K116" s="78">
        <v>1325.8</v>
      </c>
      <c r="L116" s="78">
        <v>1313.94</v>
      </c>
      <c r="M116" s="78">
        <v>1313.17</v>
      </c>
      <c r="N116" s="78">
        <v>1288.8399999999999</v>
      </c>
      <c r="O116" s="78">
        <v>1242.6099999999999</v>
      </c>
      <c r="P116" s="78">
        <v>1241.8</v>
      </c>
      <c r="Q116" s="78">
        <v>1217.6500000000001</v>
      </c>
      <c r="R116" s="78">
        <v>1224.83</v>
      </c>
      <c r="S116" s="78">
        <v>1207.47</v>
      </c>
      <c r="T116" s="78">
        <v>1186.29</v>
      </c>
      <c r="U116" s="78">
        <v>1242.92</v>
      </c>
      <c r="V116" s="78">
        <v>1219.75</v>
      </c>
      <c r="W116" s="78">
        <v>1220.73</v>
      </c>
      <c r="X116" s="78">
        <v>1214.5</v>
      </c>
      <c r="Y116" s="78">
        <v>1206.07</v>
      </c>
      <c r="Z116" s="78">
        <v>1222.48</v>
      </c>
      <c r="AA116" s="78">
        <f t="shared" si="13"/>
        <v>1325.8</v>
      </c>
      <c r="AB116" s="77">
        <f t="shared" si="14"/>
        <v>2021</v>
      </c>
      <c r="AC116" s="76">
        <f t="shared" si="15"/>
        <v>2</v>
      </c>
      <c r="AD116" s="76" t="str">
        <f t="shared" si="16"/>
        <v/>
      </c>
      <c r="AE116" s="76" t="str">
        <f t="shared" si="17"/>
        <v/>
      </c>
      <c r="AF116" s="74">
        <f t="shared" si="18"/>
        <v>1325.8</v>
      </c>
      <c r="AG116" s="75" t="str">
        <f t="shared" si="19"/>
        <v>9:00</v>
      </c>
      <c r="AH116" s="74">
        <f t="shared" si="20"/>
        <v>31003.77</v>
      </c>
      <c r="AI116" s="73" t="str">
        <f t="shared" si="21"/>
        <v/>
      </c>
      <c r="AJ116" s="73" t="str">
        <f t="shared" si="22"/>
        <v/>
      </c>
      <c r="AK116" s="73" t="str">
        <f t="shared" si="23"/>
        <v/>
      </c>
      <c r="AL116" s="72" t="str">
        <f t="shared" si="24"/>
        <v/>
      </c>
      <c r="AM116" s="71" t="str">
        <f t="shared" si="25"/>
        <v/>
      </c>
    </row>
    <row r="117" spans="2:39" ht="13.8" thickBot="1">
      <c r="B117" s="79">
        <v>44249</v>
      </c>
      <c r="C117" s="78">
        <v>1235.54</v>
      </c>
      <c r="D117" s="78">
        <v>1199.73</v>
      </c>
      <c r="E117" s="78">
        <v>1184.82</v>
      </c>
      <c r="F117" s="78">
        <v>1199.42</v>
      </c>
      <c r="G117" s="78">
        <v>1213.42</v>
      </c>
      <c r="H117" s="78">
        <v>1233.51</v>
      </c>
      <c r="I117" s="78">
        <v>1264.8</v>
      </c>
      <c r="J117" s="78">
        <v>1345.4</v>
      </c>
      <c r="K117" s="78">
        <v>1357.79</v>
      </c>
      <c r="L117" s="78">
        <v>1387.12</v>
      </c>
      <c r="M117" s="78">
        <v>1430.14</v>
      </c>
      <c r="N117" s="78">
        <v>1434.2</v>
      </c>
      <c r="O117" s="78">
        <v>1418.3</v>
      </c>
      <c r="P117" s="78">
        <v>1407.52</v>
      </c>
      <c r="Q117" s="78">
        <v>1405.67</v>
      </c>
      <c r="R117" s="78">
        <v>1412.22</v>
      </c>
      <c r="S117" s="78">
        <v>1366.05</v>
      </c>
      <c r="T117" s="78">
        <v>544.74</v>
      </c>
      <c r="U117" s="78">
        <v>1301.9000000000001</v>
      </c>
      <c r="V117" s="78">
        <v>1253.42</v>
      </c>
      <c r="W117" s="78">
        <v>1224.58</v>
      </c>
      <c r="X117" s="78">
        <v>1226.05</v>
      </c>
      <c r="Y117" s="78">
        <v>1204.28</v>
      </c>
      <c r="Z117" s="78">
        <v>1192.97</v>
      </c>
      <c r="AA117" s="78">
        <f t="shared" si="13"/>
        <v>1434.2</v>
      </c>
      <c r="AB117" s="77">
        <f t="shared" si="14"/>
        <v>2021</v>
      </c>
      <c r="AC117" s="76">
        <f t="shared" si="15"/>
        <v>2</v>
      </c>
      <c r="AD117" s="76" t="str">
        <f t="shared" si="16"/>
        <v/>
      </c>
      <c r="AE117" s="76" t="str">
        <f t="shared" si="17"/>
        <v/>
      </c>
      <c r="AF117" s="74">
        <f t="shared" si="18"/>
        <v>1434.2</v>
      </c>
      <c r="AG117" s="75" t="str">
        <f t="shared" si="19"/>
        <v>12:00</v>
      </c>
      <c r="AH117" s="74">
        <f t="shared" si="20"/>
        <v>31877.79</v>
      </c>
      <c r="AI117" s="73" t="str">
        <f t="shared" si="21"/>
        <v/>
      </c>
      <c r="AJ117" s="73" t="str">
        <f t="shared" si="22"/>
        <v/>
      </c>
      <c r="AK117" s="73" t="str">
        <f t="shared" si="23"/>
        <v/>
      </c>
      <c r="AL117" s="72" t="str">
        <f t="shared" si="24"/>
        <v/>
      </c>
      <c r="AM117" s="71" t="str">
        <f t="shared" si="25"/>
        <v/>
      </c>
    </row>
    <row r="118" spans="2:39" ht="13.8" thickBot="1">
      <c r="B118" s="79">
        <v>44250</v>
      </c>
      <c r="C118" s="78">
        <v>1190.67</v>
      </c>
      <c r="D118" s="78">
        <v>1178.8</v>
      </c>
      <c r="E118" s="78">
        <v>1165.5999999999999</v>
      </c>
      <c r="F118" s="78">
        <v>1180.31</v>
      </c>
      <c r="G118" s="78">
        <v>1169.3499999999999</v>
      </c>
      <c r="H118" s="78">
        <v>1183.3800000000001</v>
      </c>
      <c r="I118" s="78">
        <v>1264.97</v>
      </c>
      <c r="J118" s="78">
        <v>1357.62</v>
      </c>
      <c r="K118" s="78">
        <v>1372.7</v>
      </c>
      <c r="L118" s="78">
        <v>1409.28</v>
      </c>
      <c r="M118" s="78">
        <v>1426.08</v>
      </c>
      <c r="N118" s="78">
        <v>1437.38</v>
      </c>
      <c r="O118" s="78">
        <v>1431.4</v>
      </c>
      <c r="P118" s="78">
        <v>1404.06</v>
      </c>
      <c r="Q118" s="78">
        <v>1374.24</v>
      </c>
      <c r="R118" s="78">
        <v>1381.28</v>
      </c>
      <c r="S118" s="78">
        <v>1330.73</v>
      </c>
      <c r="T118" s="78">
        <v>1257.83</v>
      </c>
      <c r="U118" s="78">
        <v>1255.3499999999999</v>
      </c>
      <c r="V118" s="78">
        <v>1251.98</v>
      </c>
      <c r="W118" s="78">
        <v>1203.76</v>
      </c>
      <c r="X118" s="78">
        <v>1187.83</v>
      </c>
      <c r="Y118" s="78">
        <v>1176.3499999999999</v>
      </c>
      <c r="Z118" s="78">
        <v>1163.4000000000001</v>
      </c>
      <c r="AA118" s="78">
        <f t="shared" si="13"/>
        <v>1437.38</v>
      </c>
      <c r="AB118" s="77">
        <f t="shared" si="14"/>
        <v>2021</v>
      </c>
      <c r="AC118" s="76">
        <f t="shared" si="15"/>
        <v>2</v>
      </c>
      <c r="AD118" s="76" t="str">
        <f t="shared" si="16"/>
        <v/>
      </c>
      <c r="AE118" s="76" t="str">
        <f t="shared" si="17"/>
        <v/>
      </c>
      <c r="AF118" s="74">
        <f t="shared" si="18"/>
        <v>1437.38</v>
      </c>
      <c r="AG118" s="75" t="str">
        <f t="shared" si="19"/>
        <v>12:00</v>
      </c>
      <c r="AH118" s="74">
        <f t="shared" si="20"/>
        <v>32191.730000000007</v>
      </c>
      <c r="AI118" s="73" t="str">
        <f t="shared" si="21"/>
        <v/>
      </c>
      <c r="AJ118" s="73" t="str">
        <f t="shared" si="22"/>
        <v/>
      </c>
      <c r="AK118" s="73" t="str">
        <f t="shared" si="23"/>
        <v/>
      </c>
      <c r="AL118" s="72" t="str">
        <f t="shared" si="24"/>
        <v/>
      </c>
      <c r="AM118" s="71" t="str">
        <f t="shared" si="25"/>
        <v/>
      </c>
    </row>
    <row r="119" spans="2:39" ht="13.8" thickBot="1">
      <c r="B119" s="79">
        <v>44251</v>
      </c>
      <c r="C119" s="78">
        <v>1178.6300000000001</v>
      </c>
      <c r="D119" s="78">
        <v>1178.07</v>
      </c>
      <c r="E119" s="78">
        <v>1161.76</v>
      </c>
      <c r="F119" s="78">
        <v>1168.79</v>
      </c>
      <c r="G119" s="78">
        <v>1182.69</v>
      </c>
      <c r="H119" s="78">
        <v>1194.69</v>
      </c>
      <c r="I119" s="78">
        <v>1259.82</v>
      </c>
      <c r="J119" s="78">
        <v>1351.07</v>
      </c>
      <c r="K119" s="78">
        <v>1389.01</v>
      </c>
      <c r="L119" s="78">
        <v>639.24</v>
      </c>
      <c r="M119" s="78">
        <v>208.22</v>
      </c>
      <c r="N119" s="78">
        <v>466.34</v>
      </c>
      <c r="O119" s="78">
        <v>280.11</v>
      </c>
      <c r="P119" s="78">
        <v>255.85</v>
      </c>
      <c r="Q119" s="78">
        <v>35.53</v>
      </c>
      <c r="R119" s="78">
        <v>574.04</v>
      </c>
      <c r="S119" s="78">
        <v>896.39</v>
      </c>
      <c r="T119" s="78">
        <v>1244.1400000000001</v>
      </c>
      <c r="U119" s="78">
        <v>1259.6500000000001</v>
      </c>
      <c r="V119" s="78">
        <v>1213.94</v>
      </c>
      <c r="W119" s="78">
        <v>1192.98</v>
      </c>
      <c r="X119" s="78">
        <v>1185.31</v>
      </c>
      <c r="Y119" s="78">
        <v>1189.76</v>
      </c>
      <c r="Z119" s="78">
        <v>1186.43</v>
      </c>
      <c r="AA119" s="78">
        <f t="shared" si="13"/>
        <v>1389.01</v>
      </c>
      <c r="AB119" s="77">
        <f t="shared" si="14"/>
        <v>2021</v>
      </c>
      <c r="AC119" s="76">
        <f t="shared" si="15"/>
        <v>2</v>
      </c>
      <c r="AD119" s="76" t="str">
        <f t="shared" si="16"/>
        <v/>
      </c>
      <c r="AE119" s="76" t="str">
        <f t="shared" si="17"/>
        <v/>
      </c>
      <c r="AF119" s="74">
        <f t="shared" si="18"/>
        <v>1389.01</v>
      </c>
      <c r="AG119" s="75" t="str">
        <f t="shared" si="19"/>
        <v>9:00</v>
      </c>
      <c r="AH119" s="74">
        <f t="shared" si="20"/>
        <v>24281.469999999998</v>
      </c>
      <c r="AI119" s="73" t="str">
        <f t="shared" si="21"/>
        <v/>
      </c>
      <c r="AJ119" s="73" t="str">
        <f t="shared" si="22"/>
        <v/>
      </c>
      <c r="AK119" s="73" t="str">
        <f t="shared" si="23"/>
        <v/>
      </c>
      <c r="AL119" s="72" t="str">
        <f t="shared" si="24"/>
        <v/>
      </c>
      <c r="AM119" s="71" t="str">
        <f t="shared" si="25"/>
        <v/>
      </c>
    </row>
    <row r="120" spans="2:39" ht="13.8" thickBot="1">
      <c r="B120" s="79">
        <v>44252</v>
      </c>
      <c r="C120" s="78">
        <v>1185.7</v>
      </c>
      <c r="D120" s="78">
        <v>1169.95</v>
      </c>
      <c r="E120" s="78">
        <v>1173.76</v>
      </c>
      <c r="F120" s="78">
        <v>1179.47</v>
      </c>
      <c r="G120" s="78">
        <v>1185</v>
      </c>
      <c r="H120" s="78">
        <v>1210.3</v>
      </c>
      <c r="I120" s="78">
        <v>1278.8</v>
      </c>
      <c r="J120" s="78">
        <v>1354.29</v>
      </c>
      <c r="K120" s="78">
        <v>1378.72</v>
      </c>
      <c r="L120" s="78">
        <v>1389.96</v>
      </c>
      <c r="M120" s="78">
        <v>1380.16</v>
      </c>
      <c r="N120" s="78">
        <v>1411.8</v>
      </c>
      <c r="O120" s="78">
        <v>1380.5</v>
      </c>
      <c r="P120" s="78">
        <v>1368.22</v>
      </c>
      <c r="Q120" s="78">
        <v>1336.51</v>
      </c>
      <c r="R120" s="78">
        <v>1350.65</v>
      </c>
      <c r="S120" s="78">
        <v>1327.51</v>
      </c>
      <c r="T120" s="78">
        <v>1272.81</v>
      </c>
      <c r="U120" s="78">
        <v>1266.1600000000001</v>
      </c>
      <c r="V120" s="78">
        <v>1242.3599999999999</v>
      </c>
      <c r="W120" s="78">
        <v>1223.08</v>
      </c>
      <c r="X120" s="78">
        <v>1202.08</v>
      </c>
      <c r="Y120" s="78">
        <v>1195.1099999999999</v>
      </c>
      <c r="Z120" s="78">
        <v>1188.25</v>
      </c>
      <c r="AA120" s="78">
        <f t="shared" si="13"/>
        <v>1411.8</v>
      </c>
      <c r="AB120" s="77">
        <f t="shared" si="14"/>
        <v>2021</v>
      </c>
      <c r="AC120" s="76">
        <f t="shared" si="15"/>
        <v>2</v>
      </c>
      <c r="AD120" s="76" t="str">
        <f t="shared" si="16"/>
        <v/>
      </c>
      <c r="AE120" s="76" t="str">
        <f t="shared" si="17"/>
        <v/>
      </c>
      <c r="AF120" s="74">
        <f t="shared" si="18"/>
        <v>1411.8</v>
      </c>
      <c r="AG120" s="75" t="str">
        <f t="shared" si="19"/>
        <v>12:00</v>
      </c>
      <c r="AH120" s="74">
        <f t="shared" si="20"/>
        <v>32062.95</v>
      </c>
      <c r="AI120" s="73" t="str">
        <f t="shared" si="21"/>
        <v/>
      </c>
      <c r="AJ120" s="73" t="str">
        <f t="shared" si="22"/>
        <v/>
      </c>
      <c r="AK120" s="73" t="str">
        <f t="shared" si="23"/>
        <v/>
      </c>
      <c r="AL120" s="72" t="str">
        <f t="shared" si="24"/>
        <v/>
      </c>
      <c r="AM120" s="71" t="str">
        <f t="shared" si="25"/>
        <v/>
      </c>
    </row>
    <row r="121" spans="2:39" ht="13.8" thickBot="1">
      <c r="B121" s="79">
        <v>44253</v>
      </c>
      <c r="C121" s="78">
        <v>1186.26</v>
      </c>
      <c r="D121" s="78">
        <v>1165.8900000000001</v>
      </c>
      <c r="E121" s="78">
        <v>1176.73</v>
      </c>
      <c r="F121" s="78">
        <v>1201.8</v>
      </c>
      <c r="G121" s="78">
        <v>1197.74</v>
      </c>
      <c r="H121" s="78">
        <v>1229.27</v>
      </c>
      <c r="I121" s="78">
        <v>1293.1500000000001</v>
      </c>
      <c r="J121" s="78">
        <v>1344.98</v>
      </c>
      <c r="K121" s="78">
        <v>1385.79</v>
      </c>
      <c r="L121" s="78">
        <v>1364.3</v>
      </c>
      <c r="M121" s="78">
        <v>1393.53</v>
      </c>
      <c r="N121" s="78">
        <v>1378.86</v>
      </c>
      <c r="O121" s="78">
        <v>1352.44</v>
      </c>
      <c r="P121" s="78">
        <v>1346.17</v>
      </c>
      <c r="Q121" s="78">
        <v>1329.62</v>
      </c>
      <c r="R121" s="78">
        <v>1328.39</v>
      </c>
      <c r="S121" s="78">
        <v>1306.52</v>
      </c>
      <c r="T121" s="78">
        <v>1259.93</v>
      </c>
      <c r="U121" s="78">
        <v>1259.23</v>
      </c>
      <c r="V121" s="78">
        <v>1251.74</v>
      </c>
      <c r="W121" s="78">
        <v>1227.6600000000001</v>
      </c>
      <c r="X121" s="78">
        <v>1210.51</v>
      </c>
      <c r="Y121" s="78">
        <v>1202.99</v>
      </c>
      <c r="Z121" s="78">
        <v>1171.8399999999999</v>
      </c>
      <c r="AA121" s="78">
        <f t="shared" si="13"/>
        <v>1393.53</v>
      </c>
      <c r="AB121" s="77">
        <f t="shared" si="14"/>
        <v>2021</v>
      </c>
      <c r="AC121" s="76">
        <f t="shared" si="15"/>
        <v>2</v>
      </c>
      <c r="AD121" s="76" t="str">
        <f t="shared" si="16"/>
        <v/>
      </c>
      <c r="AE121" s="76" t="str">
        <f t="shared" si="17"/>
        <v/>
      </c>
      <c r="AF121" s="74">
        <f t="shared" si="18"/>
        <v>1393.53</v>
      </c>
      <c r="AG121" s="75" t="str">
        <f t="shared" si="19"/>
        <v>11:00</v>
      </c>
      <c r="AH121" s="74">
        <f t="shared" si="20"/>
        <v>31958.870000000003</v>
      </c>
      <c r="AI121" s="73" t="str">
        <f t="shared" si="21"/>
        <v/>
      </c>
      <c r="AJ121" s="73" t="str">
        <f t="shared" si="22"/>
        <v/>
      </c>
      <c r="AK121" s="73" t="str">
        <f t="shared" si="23"/>
        <v/>
      </c>
      <c r="AL121" s="72" t="str">
        <f t="shared" si="24"/>
        <v/>
      </c>
      <c r="AM121" s="71" t="str">
        <f t="shared" si="25"/>
        <v/>
      </c>
    </row>
    <row r="122" spans="2:39" ht="13.8" thickBot="1">
      <c r="B122" s="79">
        <v>44254</v>
      </c>
      <c r="C122" s="78">
        <v>1148.95</v>
      </c>
      <c r="D122" s="78">
        <v>1151.8800000000001</v>
      </c>
      <c r="E122" s="78">
        <v>1150.28</v>
      </c>
      <c r="F122" s="78">
        <v>1135.79</v>
      </c>
      <c r="G122" s="78">
        <v>1146.8499999999999</v>
      </c>
      <c r="H122" s="78">
        <v>951.72</v>
      </c>
      <c r="I122" s="78">
        <v>1095.78</v>
      </c>
      <c r="J122" s="78">
        <v>1165.33</v>
      </c>
      <c r="K122" s="78">
        <v>1193.68</v>
      </c>
      <c r="L122" s="78">
        <v>1245.79</v>
      </c>
      <c r="M122" s="78">
        <v>1251.57</v>
      </c>
      <c r="N122" s="78">
        <v>1237.53</v>
      </c>
      <c r="O122" s="78">
        <v>1233.8900000000001</v>
      </c>
      <c r="P122" s="78">
        <v>1224.3699999999999</v>
      </c>
      <c r="Q122" s="78">
        <v>1184.6099999999999</v>
      </c>
      <c r="R122" s="78">
        <v>1181.5999999999999</v>
      </c>
      <c r="S122" s="78">
        <v>1175.44</v>
      </c>
      <c r="T122" s="78">
        <v>1133.93</v>
      </c>
      <c r="U122" s="78">
        <v>1182.79</v>
      </c>
      <c r="V122" s="78">
        <v>1164.8399999999999</v>
      </c>
      <c r="W122" s="78">
        <v>1162.9100000000001</v>
      </c>
      <c r="X122" s="78">
        <v>1169.8800000000001</v>
      </c>
      <c r="Y122" s="78">
        <v>1161.79</v>
      </c>
      <c r="Z122" s="78">
        <v>1158.71</v>
      </c>
      <c r="AA122" s="78">
        <f t="shared" si="13"/>
        <v>1251.57</v>
      </c>
      <c r="AB122" s="77">
        <f t="shared" si="14"/>
        <v>2021</v>
      </c>
      <c r="AC122" s="76">
        <f t="shared" si="15"/>
        <v>2</v>
      </c>
      <c r="AD122" s="76" t="str">
        <f t="shared" si="16"/>
        <v/>
      </c>
      <c r="AE122" s="76" t="str">
        <f t="shared" si="17"/>
        <v/>
      </c>
      <c r="AF122" s="74">
        <f t="shared" si="18"/>
        <v>1251.57</v>
      </c>
      <c r="AG122" s="75" t="str">
        <f t="shared" si="19"/>
        <v>11:00</v>
      </c>
      <c r="AH122" s="74">
        <f t="shared" si="20"/>
        <v>29261.48</v>
      </c>
      <c r="AI122" s="73" t="str">
        <f t="shared" si="21"/>
        <v/>
      </c>
      <c r="AJ122" s="73" t="str">
        <f t="shared" si="22"/>
        <v/>
      </c>
      <c r="AK122" s="73" t="str">
        <f t="shared" si="23"/>
        <v/>
      </c>
      <c r="AL122" s="72" t="str">
        <f t="shared" si="24"/>
        <v/>
      </c>
      <c r="AM122" s="71" t="str">
        <f t="shared" si="25"/>
        <v/>
      </c>
    </row>
    <row r="123" spans="2:39" ht="13.8" thickBot="1">
      <c r="B123" s="79">
        <v>44255</v>
      </c>
      <c r="C123" s="78">
        <v>1153.7</v>
      </c>
      <c r="D123" s="78">
        <v>1155.21</v>
      </c>
      <c r="E123" s="78">
        <v>1140.9000000000001</v>
      </c>
      <c r="F123" s="78">
        <v>1151.54</v>
      </c>
      <c r="G123" s="78">
        <v>1161.6500000000001</v>
      </c>
      <c r="H123" s="78">
        <v>1142.96</v>
      </c>
      <c r="I123" s="78">
        <v>1165.33</v>
      </c>
      <c r="J123" s="78">
        <v>1232.53</v>
      </c>
      <c r="K123" s="78">
        <v>1228.6099999999999</v>
      </c>
      <c r="L123" s="78">
        <v>1217.1300000000001</v>
      </c>
      <c r="M123" s="78">
        <v>1236.27</v>
      </c>
      <c r="N123" s="78">
        <v>1240.54</v>
      </c>
      <c r="O123" s="78">
        <v>1245.3</v>
      </c>
      <c r="P123" s="78">
        <v>1226.1199999999999</v>
      </c>
      <c r="Q123" s="78">
        <v>1210.2</v>
      </c>
      <c r="R123" s="78">
        <v>1208.17</v>
      </c>
      <c r="S123" s="78">
        <v>1188.92</v>
      </c>
      <c r="T123" s="78">
        <v>1155.32</v>
      </c>
      <c r="U123" s="78">
        <v>1187.3399999999999</v>
      </c>
      <c r="V123" s="78">
        <v>1172.95</v>
      </c>
      <c r="W123" s="78">
        <v>1154.83</v>
      </c>
      <c r="X123" s="78">
        <v>1154.02</v>
      </c>
      <c r="Y123" s="78">
        <v>1125.81</v>
      </c>
      <c r="Z123" s="78">
        <v>1122.3800000000001</v>
      </c>
      <c r="AA123" s="78">
        <f t="shared" si="13"/>
        <v>1245.3</v>
      </c>
      <c r="AB123" s="77">
        <f t="shared" si="14"/>
        <v>2021</v>
      </c>
      <c r="AC123" s="76">
        <f t="shared" si="15"/>
        <v>2</v>
      </c>
      <c r="AD123" s="76" t="str">
        <f t="shared" si="16"/>
        <v>2021-2</v>
      </c>
      <c r="AE123" s="76">
        <f t="shared" si="17"/>
        <v>2</v>
      </c>
      <c r="AF123" s="74">
        <f t="shared" si="18"/>
        <v>1245.3</v>
      </c>
      <c r="AG123" s="75" t="str">
        <f t="shared" si="19"/>
        <v>13:00</v>
      </c>
      <c r="AH123" s="74">
        <f t="shared" si="20"/>
        <v>29623.030000000006</v>
      </c>
      <c r="AI123" s="73">
        <f t="shared" si="21"/>
        <v>39398.020000000004</v>
      </c>
      <c r="AJ123" s="73">
        <f t="shared" si="22"/>
        <v>1505.77</v>
      </c>
      <c r="AK123" s="73">
        <f t="shared" si="23"/>
        <v>33913.37000000001</v>
      </c>
      <c r="AL123" s="72">
        <f t="shared" si="24"/>
        <v>44243</v>
      </c>
      <c r="AM123" s="71" t="str">
        <f t="shared" si="25"/>
        <v>12:00</v>
      </c>
    </row>
    <row r="124" spans="2:39" ht="13.8" thickBot="1">
      <c r="B124" s="79">
        <v>44256</v>
      </c>
      <c r="C124" s="78">
        <v>1130.96</v>
      </c>
      <c r="D124" s="78">
        <v>1121.68</v>
      </c>
      <c r="E124" s="78">
        <v>1122.8399999999999</v>
      </c>
      <c r="F124" s="78">
        <v>1139.53</v>
      </c>
      <c r="G124" s="78">
        <v>1156.47</v>
      </c>
      <c r="H124" s="78">
        <v>1168.72</v>
      </c>
      <c r="I124" s="78">
        <v>1250.97</v>
      </c>
      <c r="J124" s="78">
        <v>1322.54</v>
      </c>
      <c r="K124" s="78">
        <v>1385.51</v>
      </c>
      <c r="L124" s="78">
        <v>1400.35</v>
      </c>
      <c r="M124" s="78">
        <v>1418.52</v>
      </c>
      <c r="N124" s="78">
        <v>1440.81</v>
      </c>
      <c r="O124" s="78">
        <v>1424.68</v>
      </c>
      <c r="P124" s="78">
        <v>1452.4</v>
      </c>
      <c r="Q124" s="78">
        <v>1419.04</v>
      </c>
      <c r="R124" s="78">
        <v>1420.55</v>
      </c>
      <c r="S124" s="78">
        <v>1394.36</v>
      </c>
      <c r="T124" s="78">
        <v>1348.2</v>
      </c>
      <c r="U124" s="78">
        <v>1351.98</v>
      </c>
      <c r="V124" s="78">
        <v>1315.41</v>
      </c>
      <c r="W124" s="78">
        <v>1307.3599999999999</v>
      </c>
      <c r="X124" s="78">
        <v>1290.31</v>
      </c>
      <c r="Y124" s="78">
        <v>1286.3900000000001</v>
      </c>
      <c r="Z124" s="78">
        <v>1273.72</v>
      </c>
      <c r="AA124" s="78">
        <f t="shared" si="13"/>
        <v>1452.4</v>
      </c>
      <c r="AB124" s="77">
        <f t="shared" si="14"/>
        <v>2021</v>
      </c>
      <c r="AC124" s="76">
        <f t="shared" si="15"/>
        <v>3</v>
      </c>
      <c r="AD124" s="76" t="str">
        <f t="shared" si="16"/>
        <v/>
      </c>
      <c r="AE124" s="76" t="str">
        <f t="shared" si="17"/>
        <v/>
      </c>
      <c r="AF124" s="74">
        <f t="shared" si="18"/>
        <v>1452.4</v>
      </c>
      <c r="AG124" s="75" t="str">
        <f t="shared" si="19"/>
        <v>14:00</v>
      </c>
      <c r="AH124" s="74">
        <f t="shared" si="20"/>
        <v>32795.700000000004</v>
      </c>
      <c r="AI124" s="73" t="str">
        <f t="shared" si="21"/>
        <v/>
      </c>
      <c r="AJ124" s="73" t="str">
        <f t="shared" si="22"/>
        <v/>
      </c>
      <c r="AK124" s="73" t="str">
        <f t="shared" si="23"/>
        <v/>
      </c>
      <c r="AL124" s="72" t="str">
        <f t="shared" si="24"/>
        <v/>
      </c>
      <c r="AM124" s="71" t="str">
        <f t="shared" si="25"/>
        <v/>
      </c>
    </row>
    <row r="125" spans="2:39" ht="13.8" thickBot="1">
      <c r="B125" s="79">
        <v>44257</v>
      </c>
      <c r="C125" s="78">
        <v>1256.33</v>
      </c>
      <c r="D125" s="78">
        <v>1242.26</v>
      </c>
      <c r="E125" s="78">
        <v>1248.24</v>
      </c>
      <c r="F125" s="78">
        <v>1250.0999999999999</v>
      </c>
      <c r="G125" s="78">
        <v>1253.7</v>
      </c>
      <c r="H125" s="78">
        <v>1286.57</v>
      </c>
      <c r="I125" s="78">
        <v>1354.01</v>
      </c>
      <c r="J125" s="78">
        <v>1430.91</v>
      </c>
      <c r="K125" s="78">
        <v>1468.39</v>
      </c>
      <c r="L125" s="78">
        <v>1471.68</v>
      </c>
      <c r="M125" s="78">
        <v>1476.58</v>
      </c>
      <c r="N125" s="78">
        <v>1474.13</v>
      </c>
      <c r="O125" s="78">
        <v>1415.15</v>
      </c>
      <c r="P125" s="78">
        <v>1396.43</v>
      </c>
      <c r="Q125" s="78">
        <v>1400.35</v>
      </c>
      <c r="R125" s="78">
        <v>1390.45</v>
      </c>
      <c r="S125" s="78">
        <v>1374.91</v>
      </c>
      <c r="T125" s="78">
        <v>1333.89</v>
      </c>
      <c r="U125" s="78">
        <v>1338.89</v>
      </c>
      <c r="V125" s="78">
        <v>1315.55</v>
      </c>
      <c r="W125" s="78">
        <v>1277.68</v>
      </c>
      <c r="X125" s="78">
        <v>1247.4000000000001</v>
      </c>
      <c r="Y125" s="78">
        <v>1240.44</v>
      </c>
      <c r="Z125" s="78">
        <v>1223.67</v>
      </c>
      <c r="AA125" s="78">
        <f t="shared" si="13"/>
        <v>1476.58</v>
      </c>
      <c r="AB125" s="77">
        <f t="shared" si="14"/>
        <v>2021</v>
      </c>
      <c r="AC125" s="76">
        <f t="shared" si="15"/>
        <v>3</v>
      </c>
      <c r="AD125" s="76" t="str">
        <f t="shared" si="16"/>
        <v/>
      </c>
      <c r="AE125" s="76" t="str">
        <f t="shared" si="17"/>
        <v/>
      </c>
      <c r="AF125" s="74">
        <f t="shared" si="18"/>
        <v>1476.58</v>
      </c>
      <c r="AG125" s="75" t="str">
        <f t="shared" si="19"/>
        <v>11:00</v>
      </c>
      <c r="AH125" s="74">
        <f t="shared" si="20"/>
        <v>33644.29</v>
      </c>
      <c r="AI125" s="73" t="str">
        <f t="shared" si="21"/>
        <v/>
      </c>
      <c r="AJ125" s="73" t="str">
        <f t="shared" si="22"/>
        <v/>
      </c>
      <c r="AK125" s="73" t="str">
        <f t="shared" si="23"/>
        <v/>
      </c>
      <c r="AL125" s="72" t="str">
        <f t="shared" si="24"/>
        <v/>
      </c>
      <c r="AM125" s="71" t="str">
        <f t="shared" si="25"/>
        <v/>
      </c>
    </row>
    <row r="126" spans="2:39" ht="13.8" thickBot="1">
      <c r="B126" s="79">
        <v>44258</v>
      </c>
      <c r="C126" s="78">
        <v>1215.3399999999999</v>
      </c>
      <c r="D126" s="78">
        <v>1207.43</v>
      </c>
      <c r="E126" s="78">
        <v>1204.6300000000001</v>
      </c>
      <c r="F126" s="78">
        <v>1205.47</v>
      </c>
      <c r="G126" s="78">
        <v>1208.31</v>
      </c>
      <c r="H126" s="78">
        <v>1224.6199999999999</v>
      </c>
      <c r="I126" s="78">
        <v>1282.96</v>
      </c>
      <c r="J126" s="78">
        <v>1301.97</v>
      </c>
      <c r="K126" s="78">
        <v>1336.41</v>
      </c>
      <c r="L126" s="78">
        <v>655.55</v>
      </c>
      <c r="M126" s="78">
        <v>40.71</v>
      </c>
      <c r="N126" s="78">
        <v>106.65</v>
      </c>
      <c r="O126" s="78">
        <v>305.52</v>
      </c>
      <c r="P126" s="78">
        <v>668.33</v>
      </c>
      <c r="Q126" s="78">
        <v>1164.8399999999999</v>
      </c>
      <c r="R126" s="78">
        <v>1328.46</v>
      </c>
      <c r="S126" s="78">
        <v>1300.5999999999999</v>
      </c>
      <c r="T126" s="78">
        <v>1248.03</v>
      </c>
      <c r="U126" s="78">
        <v>1238.6199999999999</v>
      </c>
      <c r="V126" s="78">
        <v>1210.26</v>
      </c>
      <c r="W126" s="78">
        <v>1192.8699999999999</v>
      </c>
      <c r="X126" s="78">
        <v>1172.78</v>
      </c>
      <c r="Y126" s="78">
        <v>1159.97</v>
      </c>
      <c r="Z126" s="78">
        <v>1145.03</v>
      </c>
      <c r="AA126" s="78">
        <f t="shared" si="13"/>
        <v>1336.41</v>
      </c>
      <c r="AB126" s="77">
        <f t="shared" si="14"/>
        <v>2021</v>
      </c>
      <c r="AC126" s="76">
        <f t="shared" si="15"/>
        <v>3</v>
      </c>
      <c r="AD126" s="76" t="str">
        <f t="shared" si="16"/>
        <v/>
      </c>
      <c r="AE126" s="76" t="str">
        <f t="shared" si="17"/>
        <v/>
      </c>
      <c r="AF126" s="74">
        <f t="shared" si="18"/>
        <v>1336.41</v>
      </c>
      <c r="AG126" s="75" t="str">
        <f t="shared" si="19"/>
        <v>9:00</v>
      </c>
      <c r="AH126" s="74">
        <f t="shared" si="20"/>
        <v>26461.76999999999</v>
      </c>
      <c r="AI126" s="73" t="str">
        <f t="shared" si="21"/>
        <v/>
      </c>
      <c r="AJ126" s="73" t="str">
        <f t="shared" si="22"/>
        <v/>
      </c>
      <c r="AK126" s="73" t="str">
        <f t="shared" si="23"/>
        <v/>
      </c>
      <c r="AL126" s="72" t="str">
        <f t="shared" si="24"/>
        <v/>
      </c>
      <c r="AM126" s="71" t="str">
        <f t="shared" si="25"/>
        <v/>
      </c>
    </row>
    <row r="127" spans="2:39" ht="13.8" thickBot="1">
      <c r="B127" s="79">
        <v>44259</v>
      </c>
      <c r="C127" s="78">
        <v>1152.4100000000001</v>
      </c>
      <c r="D127" s="78">
        <v>1151.74</v>
      </c>
      <c r="E127" s="78">
        <v>1046.57</v>
      </c>
      <c r="F127" s="78">
        <v>1148.3499999999999</v>
      </c>
      <c r="G127" s="78">
        <v>1152.97</v>
      </c>
      <c r="H127" s="78">
        <v>1188.01</v>
      </c>
      <c r="I127" s="78">
        <v>1269.6600000000001</v>
      </c>
      <c r="J127" s="78">
        <v>1353.06</v>
      </c>
      <c r="K127" s="78">
        <v>1387.12</v>
      </c>
      <c r="L127" s="78">
        <v>1398.78</v>
      </c>
      <c r="M127" s="78">
        <v>1439.3</v>
      </c>
      <c r="N127" s="78">
        <v>1453.13</v>
      </c>
      <c r="O127" s="78">
        <v>1427.34</v>
      </c>
      <c r="P127" s="78">
        <v>1410.82</v>
      </c>
      <c r="Q127" s="78">
        <v>1396.47</v>
      </c>
      <c r="R127" s="78">
        <v>1395.35</v>
      </c>
      <c r="S127" s="78">
        <v>1368.71</v>
      </c>
      <c r="T127" s="78">
        <v>1330.35</v>
      </c>
      <c r="U127" s="78">
        <v>1333.47</v>
      </c>
      <c r="V127" s="78">
        <v>1312.85</v>
      </c>
      <c r="W127" s="78">
        <v>1293.25</v>
      </c>
      <c r="X127" s="78">
        <v>1268.8900000000001</v>
      </c>
      <c r="Y127" s="78">
        <v>1264.94</v>
      </c>
      <c r="Z127" s="78">
        <v>1242.8900000000001</v>
      </c>
      <c r="AA127" s="78">
        <f t="shared" si="13"/>
        <v>1453.13</v>
      </c>
      <c r="AB127" s="77">
        <f t="shared" si="14"/>
        <v>2021</v>
      </c>
      <c r="AC127" s="76">
        <f t="shared" si="15"/>
        <v>3</v>
      </c>
      <c r="AD127" s="76" t="str">
        <f t="shared" si="16"/>
        <v/>
      </c>
      <c r="AE127" s="76" t="str">
        <f t="shared" si="17"/>
        <v/>
      </c>
      <c r="AF127" s="74">
        <f t="shared" si="18"/>
        <v>1453.13</v>
      </c>
      <c r="AG127" s="75" t="str">
        <f t="shared" si="19"/>
        <v>12:00</v>
      </c>
      <c r="AH127" s="74">
        <f t="shared" si="20"/>
        <v>32639.559999999994</v>
      </c>
      <c r="AI127" s="73" t="str">
        <f t="shared" si="21"/>
        <v/>
      </c>
      <c r="AJ127" s="73" t="str">
        <f t="shared" si="22"/>
        <v/>
      </c>
      <c r="AK127" s="73" t="str">
        <f t="shared" si="23"/>
        <v/>
      </c>
      <c r="AL127" s="72" t="str">
        <f t="shared" si="24"/>
        <v/>
      </c>
      <c r="AM127" s="71" t="str">
        <f t="shared" si="25"/>
        <v/>
      </c>
    </row>
    <row r="128" spans="2:39" ht="13.8" thickBot="1">
      <c r="B128" s="79">
        <v>44260</v>
      </c>
      <c r="C128" s="78">
        <v>1229.4100000000001</v>
      </c>
      <c r="D128" s="78">
        <v>1244.18</v>
      </c>
      <c r="E128" s="78">
        <v>1234.17</v>
      </c>
      <c r="F128" s="78">
        <v>1236.45</v>
      </c>
      <c r="G128" s="78">
        <v>1242.5</v>
      </c>
      <c r="H128" s="78">
        <v>1254.51</v>
      </c>
      <c r="I128" s="78">
        <v>1306.31</v>
      </c>
      <c r="J128" s="78">
        <v>1386.56</v>
      </c>
      <c r="K128" s="78">
        <v>1445.26</v>
      </c>
      <c r="L128" s="78">
        <v>1445.68</v>
      </c>
      <c r="M128" s="78">
        <v>1460.62</v>
      </c>
      <c r="N128" s="78">
        <v>1458.66</v>
      </c>
      <c r="O128" s="78">
        <v>1427.47</v>
      </c>
      <c r="P128" s="78">
        <v>1412.36</v>
      </c>
      <c r="Q128" s="78">
        <v>854</v>
      </c>
      <c r="R128" s="78">
        <v>1033.02</v>
      </c>
      <c r="S128" s="78">
        <v>1358.74</v>
      </c>
      <c r="T128" s="78">
        <v>1308.8900000000001</v>
      </c>
      <c r="U128" s="78">
        <v>1300.18</v>
      </c>
      <c r="V128" s="78">
        <v>1284.74</v>
      </c>
      <c r="W128" s="78">
        <v>1257.83</v>
      </c>
      <c r="X128" s="78">
        <v>1251.46</v>
      </c>
      <c r="Y128" s="78">
        <v>1231.48</v>
      </c>
      <c r="Z128" s="78">
        <v>1210.02</v>
      </c>
      <c r="AA128" s="78">
        <f t="shared" si="13"/>
        <v>1460.62</v>
      </c>
      <c r="AB128" s="77">
        <f t="shared" si="14"/>
        <v>2021</v>
      </c>
      <c r="AC128" s="76">
        <f t="shared" si="15"/>
        <v>3</v>
      </c>
      <c r="AD128" s="76" t="str">
        <f t="shared" si="16"/>
        <v/>
      </c>
      <c r="AE128" s="76" t="str">
        <f t="shared" si="17"/>
        <v/>
      </c>
      <c r="AF128" s="74">
        <f t="shared" si="18"/>
        <v>1460.62</v>
      </c>
      <c r="AG128" s="75" t="str">
        <f t="shared" si="19"/>
        <v>11:00</v>
      </c>
      <c r="AH128" s="74">
        <f t="shared" si="20"/>
        <v>32335.120000000006</v>
      </c>
      <c r="AI128" s="73" t="str">
        <f t="shared" si="21"/>
        <v/>
      </c>
      <c r="AJ128" s="73" t="str">
        <f t="shared" si="22"/>
        <v/>
      </c>
      <c r="AK128" s="73" t="str">
        <f t="shared" si="23"/>
        <v/>
      </c>
      <c r="AL128" s="72" t="str">
        <f t="shared" si="24"/>
        <v/>
      </c>
      <c r="AM128" s="71" t="str">
        <f t="shared" si="25"/>
        <v/>
      </c>
    </row>
    <row r="129" spans="2:39" ht="13.8" thickBot="1">
      <c r="B129" s="79">
        <v>44261</v>
      </c>
      <c r="C129" s="78">
        <v>1202.32</v>
      </c>
      <c r="D129" s="78">
        <v>1198.68</v>
      </c>
      <c r="E129" s="78">
        <v>1195.5</v>
      </c>
      <c r="F129" s="78">
        <v>1219.58</v>
      </c>
      <c r="G129" s="78">
        <v>1202</v>
      </c>
      <c r="H129" s="78">
        <v>1215.2</v>
      </c>
      <c r="I129" s="78">
        <v>1235.29</v>
      </c>
      <c r="J129" s="78">
        <v>1306.27</v>
      </c>
      <c r="K129" s="78">
        <v>1335.25</v>
      </c>
      <c r="L129" s="78">
        <v>1321.53</v>
      </c>
      <c r="M129" s="78">
        <v>1356.84</v>
      </c>
      <c r="N129" s="78">
        <v>1331.01</v>
      </c>
      <c r="O129" s="78">
        <v>1302.28</v>
      </c>
      <c r="P129" s="78">
        <v>1291.96</v>
      </c>
      <c r="Q129" s="78">
        <v>1262.8399999999999</v>
      </c>
      <c r="R129" s="78">
        <v>1288.5999999999999</v>
      </c>
      <c r="S129" s="78">
        <v>1271.06</v>
      </c>
      <c r="T129" s="78">
        <v>1252.58</v>
      </c>
      <c r="U129" s="78">
        <v>1296.6099999999999</v>
      </c>
      <c r="V129" s="78">
        <v>1273.55</v>
      </c>
      <c r="W129" s="78">
        <v>1267.95</v>
      </c>
      <c r="X129" s="78">
        <v>1271.27</v>
      </c>
      <c r="Y129" s="78">
        <v>1256.26</v>
      </c>
      <c r="Z129" s="78">
        <v>1232.5999999999999</v>
      </c>
      <c r="AA129" s="78">
        <f t="shared" si="13"/>
        <v>1356.84</v>
      </c>
      <c r="AB129" s="77">
        <f t="shared" si="14"/>
        <v>2021</v>
      </c>
      <c r="AC129" s="76">
        <f t="shared" si="15"/>
        <v>3</v>
      </c>
      <c r="AD129" s="76" t="str">
        <f t="shared" si="16"/>
        <v/>
      </c>
      <c r="AE129" s="76" t="str">
        <f t="shared" si="17"/>
        <v/>
      </c>
      <c r="AF129" s="74">
        <f t="shared" si="18"/>
        <v>1356.84</v>
      </c>
      <c r="AG129" s="75" t="str">
        <f t="shared" si="19"/>
        <v>11:00</v>
      </c>
      <c r="AH129" s="74">
        <f t="shared" si="20"/>
        <v>31743.87</v>
      </c>
      <c r="AI129" s="73" t="str">
        <f t="shared" si="21"/>
        <v/>
      </c>
      <c r="AJ129" s="73" t="str">
        <f t="shared" si="22"/>
        <v/>
      </c>
      <c r="AK129" s="73" t="str">
        <f t="shared" si="23"/>
        <v/>
      </c>
      <c r="AL129" s="72" t="str">
        <f t="shared" si="24"/>
        <v/>
      </c>
      <c r="AM129" s="71" t="str">
        <f t="shared" si="25"/>
        <v/>
      </c>
    </row>
    <row r="130" spans="2:39" ht="13.8" thickBot="1">
      <c r="B130" s="79">
        <v>44262</v>
      </c>
      <c r="C130" s="78">
        <v>1240.23</v>
      </c>
      <c r="D130" s="78">
        <v>1221.6400000000001</v>
      </c>
      <c r="E130" s="78">
        <v>1223.04</v>
      </c>
      <c r="F130" s="78">
        <v>1221.74</v>
      </c>
      <c r="G130" s="78">
        <v>1223.92</v>
      </c>
      <c r="H130" s="78">
        <v>1247.93</v>
      </c>
      <c r="I130" s="78">
        <v>1260.04</v>
      </c>
      <c r="J130" s="78">
        <v>1325.56</v>
      </c>
      <c r="K130" s="78">
        <v>1324.33</v>
      </c>
      <c r="L130" s="78">
        <v>1299.52</v>
      </c>
      <c r="M130" s="78">
        <v>1315.79</v>
      </c>
      <c r="N130" s="78">
        <v>1311.52</v>
      </c>
      <c r="O130" s="78">
        <v>1278.55</v>
      </c>
      <c r="P130" s="78">
        <v>1279.29</v>
      </c>
      <c r="Q130" s="78">
        <v>1243.03</v>
      </c>
      <c r="R130" s="78">
        <v>1269.8699999999999</v>
      </c>
      <c r="S130" s="78">
        <v>1261.19</v>
      </c>
      <c r="T130" s="78">
        <v>1217.6199999999999</v>
      </c>
      <c r="U130" s="78">
        <v>1270.57</v>
      </c>
      <c r="V130" s="78">
        <v>1265.01</v>
      </c>
      <c r="W130" s="78">
        <v>1251.43</v>
      </c>
      <c r="X130" s="78">
        <v>1246.8399999999999</v>
      </c>
      <c r="Y130" s="78">
        <v>1250.3800000000001</v>
      </c>
      <c r="Z130" s="78">
        <v>1265.3599999999999</v>
      </c>
      <c r="AA130" s="78">
        <f t="shared" si="13"/>
        <v>1325.56</v>
      </c>
      <c r="AB130" s="77">
        <f t="shared" si="14"/>
        <v>2021</v>
      </c>
      <c r="AC130" s="76">
        <f t="shared" si="15"/>
        <v>3</v>
      </c>
      <c r="AD130" s="76" t="str">
        <f t="shared" si="16"/>
        <v/>
      </c>
      <c r="AE130" s="76" t="str">
        <f t="shared" si="17"/>
        <v/>
      </c>
      <c r="AF130" s="74">
        <f t="shared" si="18"/>
        <v>1325.56</v>
      </c>
      <c r="AG130" s="75" t="str">
        <f t="shared" si="19"/>
        <v>8:00</v>
      </c>
      <c r="AH130" s="74">
        <f t="shared" si="20"/>
        <v>31639.96</v>
      </c>
      <c r="AI130" s="73" t="str">
        <f t="shared" si="21"/>
        <v/>
      </c>
      <c r="AJ130" s="73" t="str">
        <f t="shared" si="22"/>
        <v/>
      </c>
      <c r="AK130" s="73" t="str">
        <f t="shared" si="23"/>
        <v/>
      </c>
      <c r="AL130" s="72" t="str">
        <f t="shared" si="24"/>
        <v/>
      </c>
      <c r="AM130" s="71" t="str">
        <f t="shared" si="25"/>
        <v/>
      </c>
    </row>
    <row r="131" spans="2:39" ht="13.8" thickBot="1">
      <c r="B131" s="79">
        <v>44263</v>
      </c>
      <c r="C131" s="78">
        <v>1254.0899999999999</v>
      </c>
      <c r="D131" s="78">
        <v>1251.8800000000001</v>
      </c>
      <c r="E131" s="78">
        <v>1236.0999999999999</v>
      </c>
      <c r="F131" s="78">
        <v>1236.94</v>
      </c>
      <c r="G131" s="78">
        <v>1258.22</v>
      </c>
      <c r="H131" s="78">
        <v>1266.55</v>
      </c>
      <c r="I131" s="78">
        <v>1318.03</v>
      </c>
      <c r="J131" s="78">
        <v>1401.09</v>
      </c>
      <c r="K131" s="78">
        <v>1428.63</v>
      </c>
      <c r="L131" s="78">
        <v>1439.31</v>
      </c>
      <c r="M131" s="78">
        <v>1439.31</v>
      </c>
      <c r="N131" s="78">
        <v>1432.24</v>
      </c>
      <c r="O131" s="78">
        <v>1402.06</v>
      </c>
      <c r="P131" s="78">
        <v>1388.91</v>
      </c>
      <c r="Q131" s="78">
        <v>1366.19</v>
      </c>
      <c r="R131" s="78">
        <v>1380.58</v>
      </c>
      <c r="S131" s="78">
        <v>1342.01</v>
      </c>
      <c r="T131" s="78">
        <v>1289.3699999999999</v>
      </c>
      <c r="U131" s="78">
        <v>1271.03</v>
      </c>
      <c r="V131" s="78">
        <v>1222.03</v>
      </c>
      <c r="W131" s="78">
        <v>1206.3800000000001</v>
      </c>
      <c r="X131" s="78">
        <v>1205.05</v>
      </c>
      <c r="Y131" s="78">
        <v>1175.44</v>
      </c>
      <c r="Z131" s="78">
        <v>1170.44</v>
      </c>
      <c r="AA131" s="78">
        <f t="shared" ref="AA131:AA194" si="26">MAX(C131:Z131)</f>
        <v>1439.31</v>
      </c>
      <c r="AB131" s="77">
        <f t="shared" ref="AB131:AB194" si="27">YEAR(B131)</f>
        <v>2021</v>
      </c>
      <c r="AC131" s="76">
        <f t="shared" ref="AC131:AC194" si="28">MONTH(B131)</f>
        <v>3</v>
      </c>
      <c r="AD131" s="76" t="str">
        <f t="shared" ref="AD131:AD194" si="29">IF(AE131="","",AB131&amp;"-"&amp;AE131)</f>
        <v/>
      </c>
      <c r="AE131" s="76" t="str">
        <f t="shared" ref="AE131:AE194" si="30">IF(DAY(B131+1)=1,AC131,"")</f>
        <v/>
      </c>
      <c r="AF131" s="74">
        <f t="shared" ref="AF131:AF194" si="31">MAX(C131:Z131)</f>
        <v>1439.31</v>
      </c>
      <c r="AG131" s="75" t="str">
        <f t="shared" ref="AG131:AG194" si="32">INDEX($C$2:$Z$2,MATCH(AF131,C131:Z131,0))</f>
        <v>10:00</v>
      </c>
      <c r="AH131" s="74">
        <f t="shared" ref="AH131:AH194" si="33">SUM(C131:AA131)</f>
        <v>32821.189999999988</v>
      </c>
      <c r="AI131" s="73" t="str">
        <f t="shared" ref="AI131:AI194" si="34">IF(AE131&lt;&gt;"",SUMIFS(AF:AF,AC:AC,AC131,AB:AB,AB131),"")</f>
        <v/>
      </c>
      <c r="AJ131" s="73" t="str">
        <f t="shared" ref="AJ131:AJ194" si="35">IF(AI131="","",_xlfn.MAXIFS(AF:AF,AC:AC,AC131,AB:AB,AB131))</f>
        <v/>
      </c>
      <c r="AK131" s="73" t="str">
        <f t="shared" ref="AK131:AK194" si="36">IF(AI131="","",_xlfn.MAXIFS(AH:AH,AC:AC,AC131,AB:AB,AB131))</f>
        <v/>
      </c>
      <c r="AL131" s="72" t="str">
        <f t="shared" ref="AL131:AL194" si="37">IF(AI131&lt;&gt;"",INDEX(B:B,MATCH(AJ131,AF:AF,0)),"")</f>
        <v/>
      </c>
      <c r="AM131" s="71" t="str">
        <f t="shared" ref="AM131:AM194" si="38">IF(AI131&lt;&gt;"",INDEX(AG:AG,MATCH(AJ131,AF:AF,0)),"")</f>
        <v/>
      </c>
    </row>
    <row r="132" spans="2:39" ht="13.8" thickBot="1">
      <c r="B132" s="79">
        <v>44264</v>
      </c>
      <c r="C132" s="78">
        <v>1154.97</v>
      </c>
      <c r="D132" s="78">
        <v>1144.82</v>
      </c>
      <c r="E132" s="78">
        <v>1145.83</v>
      </c>
      <c r="F132" s="78">
        <v>1165.5</v>
      </c>
      <c r="G132" s="78">
        <v>1177.05</v>
      </c>
      <c r="H132" s="78">
        <v>1190.49</v>
      </c>
      <c r="I132" s="78">
        <v>1248.52</v>
      </c>
      <c r="J132" s="78">
        <v>1338.93</v>
      </c>
      <c r="K132" s="78">
        <v>1362.16</v>
      </c>
      <c r="L132" s="78">
        <v>1370.53</v>
      </c>
      <c r="M132" s="78">
        <v>1388.73</v>
      </c>
      <c r="N132" s="78">
        <v>1407.88</v>
      </c>
      <c r="O132" s="78">
        <v>1351.1</v>
      </c>
      <c r="P132" s="78">
        <v>1348.9</v>
      </c>
      <c r="Q132" s="78">
        <v>1340.29</v>
      </c>
      <c r="R132" s="78">
        <v>1343.34</v>
      </c>
      <c r="S132" s="78">
        <v>1305.4000000000001</v>
      </c>
      <c r="T132" s="78">
        <v>1255.49</v>
      </c>
      <c r="U132" s="78">
        <v>1242.01</v>
      </c>
      <c r="V132" s="78">
        <v>1226.82</v>
      </c>
      <c r="W132" s="78">
        <v>1197.49</v>
      </c>
      <c r="X132" s="78">
        <v>1192.52</v>
      </c>
      <c r="Y132" s="78">
        <v>1178.98</v>
      </c>
      <c r="Z132" s="78">
        <v>1165.3599999999999</v>
      </c>
      <c r="AA132" s="78">
        <f t="shared" si="26"/>
        <v>1407.88</v>
      </c>
      <c r="AB132" s="77">
        <f t="shared" si="27"/>
        <v>2021</v>
      </c>
      <c r="AC132" s="76">
        <f t="shared" si="28"/>
        <v>3</v>
      </c>
      <c r="AD132" s="76" t="str">
        <f t="shared" si="29"/>
        <v/>
      </c>
      <c r="AE132" s="76" t="str">
        <f t="shared" si="30"/>
        <v/>
      </c>
      <c r="AF132" s="74">
        <f t="shared" si="31"/>
        <v>1407.88</v>
      </c>
      <c r="AG132" s="75" t="str">
        <f t="shared" si="32"/>
        <v>12:00</v>
      </c>
      <c r="AH132" s="74">
        <f t="shared" si="33"/>
        <v>31650.990000000005</v>
      </c>
      <c r="AI132" s="73" t="str">
        <f t="shared" si="34"/>
        <v/>
      </c>
      <c r="AJ132" s="73" t="str">
        <f t="shared" si="35"/>
        <v/>
      </c>
      <c r="AK132" s="73" t="str">
        <f t="shared" si="36"/>
        <v/>
      </c>
      <c r="AL132" s="72" t="str">
        <f t="shared" si="37"/>
        <v/>
      </c>
      <c r="AM132" s="71" t="str">
        <f t="shared" si="38"/>
        <v/>
      </c>
    </row>
    <row r="133" spans="2:39" ht="13.8" thickBot="1">
      <c r="B133" s="79">
        <v>44265</v>
      </c>
      <c r="C133" s="78">
        <v>1149.8900000000001</v>
      </c>
      <c r="D133" s="78">
        <v>1149.4000000000001</v>
      </c>
      <c r="E133" s="78">
        <v>1138.55</v>
      </c>
      <c r="F133" s="78">
        <v>1163.96</v>
      </c>
      <c r="G133" s="78">
        <v>1180.94</v>
      </c>
      <c r="H133" s="78">
        <v>1197.28</v>
      </c>
      <c r="I133" s="78">
        <v>1269.17</v>
      </c>
      <c r="J133" s="78">
        <v>1339</v>
      </c>
      <c r="K133" s="78">
        <v>1369.9</v>
      </c>
      <c r="L133" s="78">
        <v>1371.76</v>
      </c>
      <c r="M133" s="78">
        <v>1373.71</v>
      </c>
      <c r="N133" s="78">
        <v>1367.03</v>
      </c>
      <c r="O133" s="78">
        <v>1288.21</v>
      </c>
      <c r="P133" s="78">
        <v>1297.5899999999999</v>
      </c>
      <c r="Q133" s="78">
        <v>1282.93</v>
      </c>
      <c r="R133" s="78">
        <v>1296.3</v>
      </c>
      <c r="S133" s="78">
        <v>1247.05</v>
      </c>
      <c r="T133" s="78">
        <v>1195.04</v>
      </c>
      <c r="U133" s="78">
        <v>1183.53</v>
      </c>
      <c r="V133" s="78">
        <v>1146.81</v>
      </c>
      <c r="W133" s="78">
        <v>1127.8</v>
      </c>
      <c r="X133" s="78">
        <v>1107.44</v>
      </c>
      <c r="Y133" s="78">
        <v>1111.6400000000001</v>
      </c>
      <c r="Z133" s="78">
        <v>1111.1400000000001</v>
      </c>
      <c r="AA133" s="78">
        <f t="shared" si="26"/>
        <v>1373.71</v>
      </c>
      <c r="AB133" s="77">
        <f t="shared" si="27"/>
        <v>2021</v>
      </c>
      <c r="AC133" s="76">
        <f t="shared" si="28"/>
        <v>3</v>
      </c>
      <c r="AD133" s="76" t="str">
        <f t="shared" si="29"/>
        <v/>
      </c>
      <c r="AE133" s="76" t="str">
        <f t="shared" si="30"/>
        <v/>
      </c>
      <c r="AF133" s="74">
        <f t="shared" si="31"/>
        <v>1373.71</v>
      </c>
      <c r="AG133" s="75" t="str">
        <f t="shared" si="32"/>
        <v>11:00</v>
      </c>
      <c r="AH133" s="74">
        <f t="shared" si="33"/>
        <v>30839.779999999995</v>
      </c>
      <c r="AI133" s="73" t="str">
        <f t="shared" si="34"/>
        <v/>
      </c>
      <c r="AJ133" s="73" t="str">
        <f t="shared" si="35"/>
        <v/>
      </c>
      <c r="AK133" s="73" t="str">
        <f t="shared" si="36"/>
        <v/>
      </c>
      <c r="AL133" s="72" t="str">
        <f t="shared" si="37"/>
        <v/>
      </c>
      <c r="AM133" s="71" t="str">
        <f t="shared" si="38"/>
        <v/>
      </c>
    </row>
    <row r="134" spans="2:39" ht="13.8" thickBot="1">
      <c r="B134" s="79">
        <v>44266</v>
      </c>
      <c r="C134" s="78">
        <v>1094.6600000000001</v>
      </c>
      <c r="D134" s="78">
        <v>1071.49</v>
      </c>
      <c r="E134" s="78">
        <v>1062.04</v>
      </c>
      <c r="F134" s="78">
        <v>1065.02</v>
      </c>
      <c r="G134" s="78">
        <v>1081.57</v>
      </c>
      <c r="H134" s="78">
        <v>1101.98</v>
      </c>
      <c r="I134" s="78">
        <v>1170.02</v>
      </c>
      <c r="J134" s="78">
        <v>1240.0899999999999</v>
      </c>
      <c r="K134" s="78">
        <v>1291.01</v>
      </c>
      <c r="L134" s="78">
        <v>1275.79</v>
      </c>
      <c r="M134" s="78">
        <v>1318.56</v>
      </c>
      <c r="N134" s="78">
        <v>1332.35</v>
      </c>
      <c r="O134" s="78">
        <v>1323.25</v>
      </c>
      <c r="P134" s="78">
        <v>1325.42</v>
      </c>
      <c r="Q134" s="78">
        <v>1295</v>
      </c>
      <c r="R134" s="78">
        <v>1311.77</v>
      </c>
      <c r="S134" s="78">
        <v>1261.01</v>
      </c>
      <c r="T134" s="78">
        <v>1222.3800000000001</v>
      </c>
      <c r="U134" s="78">
        <v>1215.5899999999999</v>
      </c>
      <c r="V134" s="78">
        <v>1172.22</v>
      </c>
      <c r="W134" s="78">
        <v>1153.95</v>
      </c>
      <c r="X134" s="78">
        <v>1150.77</v>
      </c>
      <c r="Y134" s="78">
        <v>1133.06</v>
      </c>
      <c r="Z134" s="78">
        <v>1135.58</v>
      </c>
      <c r="AA134" s="78">
        <f t="shared" si="26"/>
        <v>1332.35</v>
      </c>
      <c r="AB134" s="77">
        <f t="shared" si="27"/>
        <v>2021</v>
      </c>
      <c r="AC134" s="76">
        <f t="shared" si="28"/>
        <v>3</v>
      </c>
      <c r="AD134" s="76" t="str">
        <f t="shared" si="29"/>
        <v/>
      </c>
      <c r="AE134" s="76" t="str">
        <f t="shared" si="30"/>
        <v/>
      </c>
      <c r="AF134" s="74">
        <f t="shared" si="31"/>
        <v>1332.35</v>
      </c>
      <c r="AG134" s="75" t="str">
        <f t="shared" si="32"/>
        <v>12:00</v>
      </c>
      <c r="AH134" s="74">
        <f t="shared" si="33"/>
        <v>30136.93</v>
      </c>
      <c r="AI134" s="73" t="str">
        <f t="shared" si="34"/>
        <v/>
      </c>
      <c r="AJ134" s="73" t="str">
        <f t="shared" si="35"/>
        <v/>
      </c>
      <c r="AK134" s="73" t="str">
        <f t="shared" si="36"/>
        <v/>
      </c>
      <c r="AL134" s="72" t="str">
        <f t="shared" si="37"/>
        <v/>
      </c>
      <c r="AM134" s="71" t="str">
        <f t="shared" si="38"/>
        <v/>
      </c>
    </row>
    <row r="135" spans="2:39" ht="13.8" thickBot="1">
      <c r="B135" s="79">
        <v>44267</v>
      </c>
      <c r="C135" s="78">
        <v>1139.71</v>
      </c>
      <c r="D135" s="78">
        <v>1131.3800000000001</v>
      </c>
      <c r="E135" s="78">
        <v>1122.6300000000001</v>
      </c>
      <c r="F135" s="78">
        <v>1124.24</v>
      </c>
      <c r="G135" s="78">
        <v>1128.8599999999999</v>
      </c>
      <c r="H135" s="78">
        <v>1156.82</v>
      </c>
      <c r="I135" s="78">
        <v>1207.01</v>
      </c>
      <c r="J135" s="78">
        <v>1306.76</v>
      </c>
      <c r="K135" s="78">
        <v>1339</v>
      </c>
      <c r="L135" s="78">
        <v>1299.02</v>
      </c>
      <c r="M135" s="78">
        <v>1371.69</v>
      </c>
      <c r="N135" s="78">
        <v>1401.61</v>
      </c>
      <c r="O135" s="78">
        <v>1368.19</v>
      </c>
      <c r="P135" s="78">
        <v>1363.18</v>
      </c>
      <c r="Q135" s="78">
        <v>1335.99</v>
      </c>
      <c r="R135" s="78">
        <v>1324.23</v>
      </c>
      <c r="S135" s="78">
        <v>1295.49</v>
      </c>
      <c r="T135" s="78">
        <v>1257.6199999999999</v>
      </c>
      <c r="U135" s="78">
        <v>1236.94</v>
      </c>
      <c r="V135" s="78">
        <v>1219.82</v>
      </c>
      <c r="W135" s="78">
        <v>1227.31</v>
      </c>
      <c r="X135" s="78">
        <v>1214.5</v>
      </c>
      <c r="Y135" s="78">
        <v>1205.8900000000001</v>
      </c>
      <c r="Z135" s="78">
        <v>1174.95</v>
      </c>
      <c r="AA135" s="78">
        <f t="shared" si="26"/>
        <v>1401.61</v>
      </c>
      <c r="AB135" s="77">
        <f t="shared" si="27"/>
        <v>2021</v>
      </c>
      <c r="AC135" s="76">
        <f t="shared" si="28"/>
        <v>3</v>
      </c>
      <c r="AD135" s="76" t="str">
        <f t="shared" si="29"/>
        <v/>
      </c>
      <c r="AE135" s="76" t="str">
        <f t="shared" si="30"/>
        <v/>
      </c>
      <c r="AF135" s="74">
        <f t="shared" si="31"/>
        <v>1401.61</v>
      </c>
      <c r="AG135" s="75" t="str">
        <f t="shared" si="32"/>
        <v>12:00</v>
      </c>
      <c r="AH135" s="74">
        <f t="shared" si="33"/>
        <v>31354.450000000004</v>
      </c>
      <c r="AI135" s="73" t="str">
        <f t="shared" si="34"/>
        <v/>
      </c>
      <c r="AJ135" s="73" t="str">
        <f t="shared" si="35"/>
        <v/>
      </c>
      <c r="AK135" s="73" t="str">
        <f t="shared" si="36"/>
        <v/>
      </c>
      <c r="AL135" s="72" t="str">
        <f t="shared" si="37"/>
        <v/>
      </c>
      <c r="AM135" s="71" t="str">
        <f t="shared" si="38"/>
        <v/>
      </c>
    </row>
    <row r="136" spans="2:39" ht="13.8" thickBot="1">
      <c r="B136" s="79">
        <v>44268</v>
      </c>
      <c r="C136" s="78">
        <v>1168.0899999999999</v>
      </c>
      <c r="D136" s="78">
        <v>1158.54</v>
      </c>
      <c r="E136" s="78">
        <v>1152.8</v>
      </c>
      <c r="F136" s="78">
        <v>1158.19</v>
      </c>
      <c r="G136" s="78">
        <v>1153.92</v>
      </c>
      <c r="H136" s="78">
        <v>1161.1300000000001</v>
      </c>
      <c r="I136" s="78">
        <v>1183.8800000000001</v>
      </c>
      <c r="J136" s="78">
        <v>1229.83</v>
      </c>
      <c r="K136" s="78">
        <v>1251.46</v>
      </c>
      <c r="L136" s="78">
        <v>1215.8</v>
      </c>
      <c r="M136" s="78">
        <v>1243.0999999999999</v>
      </c>
      <c r="N136" s="78">
        <v>1241</v>
      </c>
      <c r="O136" s="78">
        <v>1214.8900000000001</v>
      </c>
      <c r="P136" s="78">
        <v>1210.55</v>
      </c>
      <c r="Q136" s="78">
        <v>1181.8499999999999</v>
      </c>
      <c r="R136" s="78">
        <v>1180.06</v>
      </c>
      <c r="S136" s="78">
        <v>1159.55</v>
      </c>
      <c r="T136" s="78">
        <v>1137.78</v>
      </c>
      <c r="U136" s="78">
        <v>1163.8599999999999</v>
      </c>
      <c r="V136" s="78">
        <v>1154.76</v>
      </c>
      <c r="W136" s="78">
        <v>1155.8399999999999</v>
      </c>
      <c r="X136" s="78">
        <v>1165.54</v>
      </c>
      <c r="Y136" s="78">
        <v>1125.04</v>
      </c>
      <c r="Z136" s="78">
        <v>1121.23</v>
      </c>
      <c r="AA136" s="78">
        <f t="shared" si="26"/>
        <v>1251.46</v>
      </c>
      <c r="AB136" s="77">
        <f t="shared" si="27"/>
        <v>2021</v>
      </c>
      <c r="AC136" s="76">
        <f t="shared" si="28"/>
        <v>3</v>
      </c>
      <c r="AD136" s="76" t="str">
        <f t="shared" si="29"/>
        <v/>
      </c>
      <c r="AE136" s="76" t="str">
        <f t="shared" si="30"/>
        <v/>
      </c>
      <c r="AF136" s="74">
        <f t="shared" si="31"/>
        <v>1251.46</v>
      </c>
      <c r="AG136" s="75" t="str">
        <f t="shared" si="32"/>
        <v>9:00</v>
      </c>
      <c r="AH136" s="74">
        <f t="shared" si="33"/>
        <v>29540.149999999998</v>
      </c>
      <c r="AI136" s="73" t="str">
        <f t="shared" si="34"/>
        <v/>
      </c>
      <c r="AJ136" s="73" t="str">
        <f t="shared" si="35"/>
        <v/>
      </c>
      <c r="AK136" s="73" t="str">
        <f t="shared" si="36"/>
        <v/>
      </c>
      <c r="AL136" s="72" t="str">
        <f t="shared" si="37"/>
        <v/>
      </c>
      <c r="AM136" s="71" t="str">
        <f t="shared" si="38"/>
        <v/>
      </c>
    </row>
    <row r="137" spans="2:39" ht="13.8" thickBot="1">
      <c r="B137" s="79">
        <v>44269</v>
      </c>
      <c r="C137" s="78">
        <v>1116.75</v>
      </c>
      <c r="D137" s="78">
        <v>1095.6099999999999</v>
      </c>
      <c r="E137" s="78">
        <v>1094</v>
      </c>
      <c r="F137" s="78">
        <v>1095.53</v>
      </c>
      <c r="G137" s="78">
        <v>1110.55</v>
      </c>
      <c r="H137" s="78">
        <v>1139.67</v>
      </c>
      <c r="I137" s="78">
        <v>1218.07</v>
      </c>
      <c r="J137" s="78">
        <v>1216.3599999999999</v>
      </c>
      <c r="K137" s="78">
        <v>1190.3900000000001</v>
      </c>
      <c r="L137" s="78">
        <v>1225.95</v>
      </c>
      <c r="M137" s="78">
        <v>1234.56</v>
      </c>
      <c r="N137" s="78">
        <v>1199.28</v>
      </c>
      <c r="O137" s="78">
        <v>1197.04</v>
      </c>
      <c r="P137" s="78">
        <v>1184.26</v>
      </c>
      <c r="Q137" s="78">
        <v>1173.3399999999999</v>
      </c>
      <c r="R137" s="78">
        <v>1177.1199999999999</v>
      </c>
      <c r="S137" s="78">
        <v>1160.43</v>
      </c>
      <c r="T137" s="78">
        <v>1159.02</v>
      </c>
      <c r="U137" s="78">
        <v>1158.4000000000001</v>
      </c>
      <c r="V137" s="78">
        <v>1161.23</v>
      </c>
      <c r="W137" s="78">
        <v>1160.01</v>
      </c>
      <c r="X137" s="78">
        <v>1166.55</v>
      </c>
      <c r="Y137" s="78">
        <v>1179.1199999999999</v>
      </c>
      <c r="Z137" s="78">
        <v>1181.29</v>
      </c>
      <c r="AA137" s="78">
        <f t="shared" si="26"/>
        <v>1234.56</v>
      </c>
      <c r="AB137" s="77">
        <f t="shared" si="27"/>
        <v>2021</v>
      </c>
      <c r="AC137" s="76">
        <f t="shared" si="28"/>
        <v>3</v>
      </c>
      <c r="AD137" s="76" t="str">
        <f t="shared" si="29"/>
        <v/>
      </c>
      <c r="AE137" s="76" t="str">
        <f t="shared" si="30"/>
        <v/>
      </c>
      <c r="AF137" s="74">
        <f t="shared" si="31"/>
        <v>1234.56</v>
      </c>
      <c r="AG137" s="75" t="str">
        <f t="shared" si="32"/>
        <v>11:00</v>
      </c>
      <c r="AH137" s="74">
        <f t="shared" si="33"/>
        <v>29229.089999999997</v>
      </c>
      <c r="AI137" s="73" t="str">
        <f t="shared" si="34"/>
        <v/>
      </c>
      <c r="AJ137" s="73" t="str">
        <f t="shared" si="35"/>
        <v/>
      </c>
      <c r="AK137" s="73" t="str">
        <f t="shared" si="36"/>
        <v/>
      </c>
      <c r="AL137" s="72" t="str">
        <f t="shared" si="37"/>
        <v/>
      </c>
      <c r="AM137" s="71" t="str">
        <f t="shared" si="38"/>
        <v/>
      </c>
    </row>
    <row r="138" spans="2:39" ht="13.8" thickBot="1">
      <c r="B138" s="79">
        <v>44270</v>
      </c>
      <c r="C138" s="78">
        <v>1183.6300000000001</v>
      </c>
      <c r="D138" s="78">
        <v>1184.3</v>
      </c>
      <c r="E138" s="78">
        <v>1178.31</v>
      </c>
      <c r="F138" s="78">
        <v>1211.7</v>
      </c>
      <c r="G138" s="78">
        <v>1224.58</v>
      </c>
      <c r="H138" s="78">
        <v>1288.1099999999999</v>
      </c>
      <c r="I138" s="78">
        <v>1369.24</v>
      </c>
      <c r="J138" s="78">
        <v>1425.66</v>
      </c>
      <c r="K138" s="78">
        <v>1416.59</v>
      </c>
      <c r="L138" s="78">
        <v>1445.04</v>
      </c>
      <c r="M138" s="78">
        <v>1460.97</v>
      </c>
      <c r="N138" s="78">
        <v>1409.59</v>
      </c>
      <c r="O138" s="78">
        <v>1412.91</v>
      </c>
      <c r="P138" s="78">
        <v>1373.12</v>
      </c>
      <c r="Q138" s="78">
        <v>1354.08</v>
      </c>
      <c r="R138" s="78">
        <v>1320.34</v>
      </c>
      <c r="S138" s="78">
        <v>1250.24</v>
      </c>
      <c r="T138" s="78">
        <v>1232.42</v>
      </c>
      <c r="U138" s="78">
        <v>1219.3</v>
      </c>
      <c r="V138" s="78">
        <v>1228.92</v>
      </c>
      <c r="W138" s="78">
        <v>1224.97</v>
      </c>
      <c r="X138" s="78">
        <v>1208.3800000000001</v>
      </c>
      <c r="Y138" s="78">
        <v>1184.22</v>
      </c>
      <c r="Z138" s="78">
        <v>1168.0899999999999</v>
      </c>
      <c r="AA138" s="78">
        <f t="shared" si="26"/>
        <v>1460.97</v>
      </c>
      <c r="AB138" s="77">
        <f t="shared" si="27"/>
        <v>2021</v>
      </c>
      <c r="AC138" s="76">
        <f t="shared" si="28"/>
        <v>3</v>
      </c>
      <c r="AD138" s="76" t="str">
        <f t="shared" si="29"/>
        <v/>
      </c>
      <c r="AE138" s="76" t="str">
        <f t="shared" si="30"/>
        <v/>
      </c>
      <c r="AF138" s="74">
        <f t="shared" si="31"/>
        <v>1460.97</v>
      </c>
      <c r="AG138" s="75" t="str">
        <f t="shared" si="32"/>
        <v>11:00</v>
      </c>
      <c r="AH138" s="74">
        <f t="shared" si="33"/>
        <v>32435.680000000008</v>
      </c>
      <c r="AI138" s="73" t="str">
        <f t="shared" si="34"/>
        <v/>
      </c>
      <c r="AJ138" s="73" t="str">
        <f t="shared" si="35"/>
        <v/>
      </c>
      <c r="AK138" s="73" t="str">
        <f t="shared" si="36"/>
        <v/>
      </c>
      <c r="AL138" s="72" t="str">
        <f t="shared" si="37"/>
        <v/>
      </c>
      <c r="AM138" s="71" t="str">
        <f t="shared" si="38"/>
        <v/>
      </c>
    </row>
    <row r="139" spans="2:39" ht="13.8" thickBot="1">
      <c r="B139" s="79">
        <v>44271</v>
      </c>
      <c r="C139" s="78">
        <v>1169.07</v>
      </c>
      <c r="D139" s="78">
        <v>1167.81</v>
      </c>
      <c r="E139" s="78">
        <v>1169.8800000000001</v>
      </c>
      <c r="F139" s="78">
        <v>1189.72</v>
      </c>
      <c r="G139" s="78">
        <v>1186.43</v>
      </c>
      <c r="H139" s="78">
        <v>1256.47</v>
      </c>
      <c r="I139" s="78">
        <v>1359.47</v>
      </c>
      <c r="J139" s="78">
        <v>1380.12</v>
      </c>
      <c r="K139" s="78">
        <v>1382.43</v>
      </c>
      <c r="L139" s="78">
        <v>1428.7</v>
      </c>
      <c r="M139" s="78">
        <v>1430.07</v>
      </c>
      <c r="N139" s="78">
        <v>1385.02</v>
      </c>
      <c r="O139" s="78">
        <v>1386.49</v>
      </c>
      <c r="P139" s="78">
        <v>1360.91</v>
      </c>
      <c r="Q139" s="78">
        <v>1349.29</v>
      </c>
      <c r="R139" s="78">
        <v>1330.67</v>
      </c>
      <c r="S139" s="78">
        <v>1258.3599999999999</v>
      </c>
      <c r="T139" s="78">
        <v>1242.8900000000001</v>
      </c>
      <c r="U139" s="78">
        <v>1209.1500000000001</v>
      </c>
      <c r="V139" s="78">
        <v>1200.4000000000001</v>
      </c>
      <c r="W139" s="78">
        <v>1202.3599999999999</v>
      </c>
      <c r="X139" s="78">
        <v>1174.81</v>
      </c>
      <c r="Y139" s="78">
        <v>1153.29</v>
      </c>
      <c r="Z139" s="78">
        <v>1158.6099999999999</v>
      </c>
      <c r="AA139" s="78">
        <f t="shared" si="26"/>
        <v>1430.07</v>
      </c>
      <c r="AB139" s="77">
        <f t="shared" si="27"/>
        <v>2021</v>
      </c>
      <c r="AC139" s="76">
        <f t="shared" si="28"/>
        <v>3</v>
      </c>
      <c r="AD139" s="76" t="str">
        <f t="shared" si="29"/>
        <v/>
      </c>
      <c r="AE139" s="76" t="str">
        <f t="shared" si="30"/>
        <v/>
      </c>
      <c r="AF139" s="74">
        <f t="shared" si="31"/>
        <v>1430.07</v>
      </c>
      <c r="AG139" s="75" t="str">
        <f t="shared" si="32"/>
        <v>11:00</v>
      </c>
      <c r="AH139" s="74">
        <f t="shared" si="33"/>
        <v>31962.490000000009</v>
      </c>
      <c r="AI139" s="73" t="str">
        <f t="shared" si="34"/>
        <v/>
      </c>
      <c r="AJ139" s="73" t="str">
        <f t="shared" si="35"/>
        <v/>
      </c>
      <c r="AK139" s="73" t="str">
        <f t="shared" si="36"/>
        <v/>
      </c>
      <c r="AL139" s="72" t="str">
        <f t="shared" si="37"/>
        <v/>
      </c>
      <c r="AM139" s="71" t="str">
        <f t="shared" si="38"/>
        <v/>
      </c>
    </row>
    <row r="140" spans="2:39" ht="13.8" thickBot="1">
      <c r="B140" s="79">
        <v>44272</v>
      </c>
      <c r="C140" s="78">
        <v>1154.8599999999999</v>
      </c>
      <c r="D140" s="78">
        <v>1141.49</v>
      </c>
      <c r="E140" s="78">
        <v>1138.97</v>
      </c>
      <c r="F140" s="78">
        <v>1148.95</v>
      </c>
      <c r="G140" s="78">
        <v>1161.93</v>
      </c>
      <c r="H140" s="78">
        <v>1224.4100000000001</v>
      </c>
      <c r="I140" s="78">
        <v>1320.69</v>
      </c>
      <c r="J140" s="78">
        <v>1379.63</v>
      </c>
      <c r="K140" s="78">
        <v>1371.72</v>
      </c>
      <c r="L140" s="78">
        <v>1390.45</v>
      </c>
      <c r="M140" s="78">
        <v>1393.14</v>
      </c>
      <c r="N140" s="78">
        <v>1337.42</v>
      </c>
      <c r="O140" s="78">
        <v>1338.05</v>
      </c>
      <c r="P140" s="78">
        <v>1315.79</v>
      </c>
      <c r="Q140" s="78">
        <v>1325.66</v>
      </c>
      <c r="R140" s="78">
        <v>1265.5</v>
      </c>
      <c r="S140" s="78">
        <v>1218.04</v>
      </c>
      <c r="T140" s="78">
        <v>1169.8</v>
      </c>
      <c r="U140" s="78">
        <v>1148.1400000000001</v>
      </c>
      <c r="V140" s="78">
        <v>1121.1199999999999</v>
      </c>
      <c r="W140" s="78">
        <v>1108.49</v>
      </c>
      <c r="X140" s="78">
        <v>1106.3900000000001</v>
      </c>
      <c r="Y140" s="78">
        <v>1101.98</v>
      </c>
      <c r="Z140" s="78">
        <v>1090.46</v>
      </c>
      <c r="AA140" s="78">
        <f t="shared" si="26"/>
        <v>1393.14</v>
      </c>
      <c r="AB140" s="77">
        <f t="shared" si="27"/>
        <v>2021</v>
      </c>
      <c r="AC140" s="76">
        <f t="shared" si="28"/>
        <v>3</v>
      </c>
      <c r="AD140" s="76" t="str">
        <f t="shared" si="29"/>
        <v/>
      </c>
      <c r="AE140" s="76" t="str">
        <f t="shared" si="30"/>
        <v/>
      </c>
      <c r="AF140" s="74">
        <f t="shared" si="31"/>
        <v>1393.14</v>
      </c>
      <c r="AG140" s="75" t="str">
        <f t="shared" si="32"/>
        <v>11:00</v>
      </c>
      <c r="AH140" s="74">
        <f t="shared" si="33"/>
        <v>30866.219999999998</v>
      </c>
      <c r="AI140" s="73" t="str">
        <f t="shared" si="34"/>
        <v/>
      </c>
      <c r="AJ140" s="73" t="str">
        <f t="shared" si="35"/>
        <v/>
      </c>
      <c r="AK140" s="73" t="str">
        <f t="shared" si="36"/>
        <v/>
      </c>
      <c r="AL140" s="72" t="str">
        <f t="shared" si="37"/>
        <v/>
      </c>
      <c r="AM140" s="71" t="str">
        <f t="shared" si="38"/>
        <v/>
      </c>
    </row>
    <row r="141" spans="2:39" ht="13.8" thickBot="1">
      <c r="B141" s="79">
        <v>44273</v>
      </c>
      <c r="C141" s="78">
        <v>1087.24</v>
      </c>
      <c r="D141" s="78">
        <v>1078.95</v>
      </c>
      <c r="E141" s="78">
        <v>1108.52</v>
      </c>
      <c r="F141" s="78">
        <v>1117.83</v>
      </c>
      <c r="G141" s="78">
        <v>1129.8699999999999</v>
      </c>
      <c r="H141" s="78">
        <v>1207.68</v>
      </c>
      <c r="I141" s="78">
        <v>1302.67</v>
      </c>
      <c r="J141" s="78">
        <v>1356.15</v>
      </c>
      <c r="K141" s="78">
        <v>1344.28</v>
      </c>
      <c r="L141" s="78">
        <v>1367.87</v>
      </c>
      <c r="M141" s="78">
        <v>1379.67</v>
      </c>
      <c r="N141" s="78">
        <v>1355.48</v>
      </c>
      <c r="O141" s="78">
        <v>1340.81</v>
      </c>
      <c r="P141" s="78">
        <v>1341.69</v>
      </c>
      <c r="Q141" s="78">
        <v>1330.7</v>
      </c>
      <c r="R141" s="78">
        <v>1309.81</v>
      </c>
      <c r="S141" s="78">
        <v>1251.1099999999999</v>
      </c>
      <c r="T141" s="78">
        <v>1223.67</v>
      </c>
      <c r="U141" s="78">
        <v>1201.27</v>
      </c>
      <c r="V141" s="78">
        <v>1181.1099999999999</v>
      </c>
      <c r="W141" s="78">
        <v>1160.18</v>
      </c>
      <c r="X141" s="78">
        <v>1166.27</v>
      </c>
      <c r="Y141" s="78">
        <v>1169.04</v>
      </c>
      <c r="Z141" s="78">
        <v>1160.92</v>
      </c>
      <c r="AA141" s="78">
        <f t="shared" si="26"/>
        <v>1379.67</v>
      </c>
      <c r="AB141" s="77">
        <f t="shared" si="27"/>
        <v>2021</v>
      </c>
      <c r="AC141" s="76">
        <f t="shared" si="28"/>
        <v>3</v>
      </c>
      <c r="AD141" s="76" t="str">
        <f t="shared" si="29"/>
        <v/>
      </c>
      <c r="AE141" s="76" t="str">
        <f t="shared" si="30"/>
        <v/>
      </c>
      <c r="AF141" s="74">
        <f t="shared" si="31"/>
        <v>1379.67</v>
      </c>
      <c r="AG141" s="75" t="str">
        <f t="shared" si="32"/>
        <v>11:00</v>
      </c>
      <c r="AH141" s="74">
        <f t="shared" si="33"/>
        <v>31052.46</v>
      </c>
      <c r="AI141" s="73" t="str">
        <f t="shared" si="34"/>
        <v/>
      </c>
      <c r="AJ141" s="73" t="str">
        <f t="shared" si="35"/>
        <v/>
      </c>
      <c r="AK141" s="73" t="str">
        <f t="shared" si="36"/>
        <v/>
      </c>
      <c r="AL141" s="72" t="str">
        <f t="shared" si="37"/>
        <v/>
      </c>
      <c r="AM141" s="71" t="str">
        <f t="shared" si="38"/>
        <v/>
      </c>
    </row>
    <row r="142" spans="2:39" ht="13.8" thickBot="1">
      <c r="B142" s="79">
        <v>44274</v>
      </c>
      <c r="C142" s="78">
        <v>1151.54</v>
      </c>
      <c r="D142" s="78">
        <v>1161.2</v>
      </c>
      <c r="E142" s="78">
        <v>1164.0999999999999</v>
      </c>
      <c r="F142" s="78">
        <v>1185.17</v>
      </c>
      <c r="G142" s="78">
        <v>1206.55</v>
      </c>
      <c r="H142" s="78">
        <v>1277.6400000000001</v>
      </c>
      <c r="I142" s="78">
        <v>1360.7</v>
      </c>
      <c r="J142" s="78">
        <v>1387.37</v>
      </c>
      <c r="K142" s="78">
        <v>1376.73</v>
      </c>
      <c r="L142" s="78">
        <v>1395.59</v>
      </c>
      <c r="M142" s="78">
        <v>1397.52</v>
      </c>
      <c r="N142" s="78">
        <v>1354.15</v>
      </c>
      <c r="O142" s="78">
        <v>1340.08</v>
      </c>
      <c r="P142" s="78">
        <v>1316.32</v>
      </c>
      <c r="Q142" s="78">
        <v>1298.08</v>
      </c>
      <c r="R142" s="78">
        <v>1292.48</v>
      </c>
      <c r="S142" s="78">
        <v>1241.3800000000001</v>
      </c>
      <c r="T142" s="78">
        <v>1213.98</v>
      </c>
      <c r="U142" s="78">
        <v>1199.6600000000001</v>
      </c>
      <c r="V142" s="78">
        <v>1182.44</v>
      </c>
      <c r="W142" s="78">
        <v>1162.1400000000001</v>
      </c>
      <c r="X142" s="78">
        <v>1164.3499999999999</v>
      </c>
      <c r="Y142" s="78">
        <v>1160.81</v>
      </c>
      <c r="Z142" s="78">
        <v>1175.02</v>
      </c>
      <c r="AA142" s="78">
        <f t="shared" si="26"/>
        <v>1397.52</v>
      </c>
      <c r="AB142" s="77">
        <f t="shared" si="27"/>
        <v>2021</v>
      </c>
      <c r="AC142" s="76">
        <f t="shared" si="28"/>
        <v>3</v>
      </c>
      <c r="AD142" s="76" t="str">
        <f t="shared" si="29"/>
        <v/>
      </c>
      <c r="AE142" s="76" t="str">
        <f t="shared" si="30"/>
        <v/>
      </c>
      <c r="AF142" s="74">
        <f t="shared" si="31"/>
        <v>1397.52</v>
      </c>
      <c r="AG142" s="75" t="str">
        <f t="shared" si="32"/>
        <v>11:00</v>
      </c>
      <c r="AH142" s="74">
        <f t="shared" si="33"/>
        <v>31562.519999999997</v>
      </c>
      <c r="AI142" s="73" t="str">
        <f t="shared" si="34"/>
        <v/>
      </c>
      <c r="AJ142" s="73" t="str">
        <f t="shared" si="35"/>
        <v/>
      </c>
      <c r="AK142" s="73" t="str">
        <f t="shared" si="36"/>
        <v/>
      </c>
      <c r="AL142" s="72" t="str">
        <f t="shared" si="37"/>
        <v/>
      </c>
      <c r="AM142" s="71" t="str">
        <f t="shared" si="38"/>
        <v/>
      </c>
    </row>
    <row r="143" spans="2:39" ht="13.8" thickBot="1">
      <c r="B143" s="79">
        <v>44275</v>
      </c>
      <c r="C143" s="78">
        <v>1163.6099999999999</v>
      </c>
      <c r="D143" s="78">
        <v>1165.68</v>
      </c>
      <c r="E143" s="78">
        <v>1167.32</v>
      </c>
      <c r="F143" s="78">
        <v>1167.8499999999999</v>
      </c>
      <c r="G143" s="78">
        <v>1179.8900000000001</v>
      </c>
      <c r="H143" s="78">
        <v>1218.07</v>
      </c>
      <c r="I143" s="78">
        <v>1297.8399999999999</v>
      </c>
      <c r="J143" s="78">
        <v>1285.31</v>
      </c>
      <c r="K143" s="78">
        <v>1193.33</v>
      </c>
      <c r="L143" s="78">
        <v>1177.0899999999999</v>
      </c>
      <c r="M143" s="78">
        <v>1220.6300000000001</v>
      </c>
      <c r="N143" s="78">
        <v>1200.5</v>
      </c>
      <c r="O143" s="78">
        <v>1183.17</v>
      </c>
      <c r="P143" s="78">
        <v>1137.75</v>
      </c>
      <c r="Q143" s="78">
        <v>1131.97</v>
      </c>
      <c r="R143" s="78">
        <v>1136.07</v>
      </c>
      <c r="S143" s="78">
        <v>1102.1500000000001</v>
      </c>
      <c r="T143" s="78">
        <v>1112.48</v>
      </c>
      <c r="U143" s="78">
        <v>1102.19</v>
      </c>
      <c r="V143" s="78">
        <v>1117.27</v>
      </c>
      <c r="W143" s="78">
        <v>1093.47</v>
      </c>
      <c r="X143" s="78">
        <v>1103.83</v>
      </c>
      <c r="Y143" s="78">
        <v>1093.82</v>
      </c>
      <c r="Z143" s="78">
        <v>1100.5</v>
      </c>
      <c r="AA143" s="78">
        <f t="shared" si="26"/>
        <v>1297.8399999999999</v>
      </c>
      <c r="AB143" s="77">
        <f t="shared" si="27"/>
        <v>2021</v>
      </c>
      <c r="AC143" s="76">
        <f t="shared" si="28"/>
        <v>3</v>
      </c>
      <c r="AD143" s="76" t="str">
        <f t="shared" si="29"/>
        <v/>
      </c>
      <c r="AE143" s="76" t="str">
        <f t="shared" si="30"/>
        <v/>
      </c>
      <c r="AF143" s="74">
        <f t="shared" si="31"/>
        <v>1297.8399999999999</v>
      </c>
      <c r="AG143" s="75" t="str">
        <f t="shared" si="32"/>
        <v>7:00</v>
      </c>
      <c r="AH143" s="74">
        <f t="shared" si="33"/>
        <v>29149.63</v>
      </c>
      <c r="AI143" s="73" t="str">
        <f t="shared" si="34"/>
        <v/>
      </c>
      <c r="AJ143" s="73" t="str">
        <f t="shared" si="35"/>
        <v/>
      </c>
      <c r="AK143" s="73" t="str">
        <f t="shared" si="36"/>
        <v/>
      </c>
      <c r="AL143" s="72" t="str">
        <f t="shared" si="37"/>
        <v/>
      </c>
      <c r="AM143" s="71" t="str">
        <f t="shared" si="38"/>
        <v/>
      </c>
    </row>
    <row r="144" spans="2:39" ht="13.8" thickBot="1">
      <c r="B144" s="79">
        <v>44276</v>
      </c>
      <c r="C144" s="78">
        <v>1088.96</v>
      </c>
      <c r="D144" s="78">
        <v>1104.71</v>
      </c>
      <c r="E144" s="78">
        <v>1095.54</v>
      </c>
      <c r="F144" s="78">
        <v>1099.5999999999999</v>
      </c>
      <c r="G144" s="78">
        <v>1102.01</v>
      </c>
      <c r="H144" s="78">
        <v>1130.19</v>
      </c>
      <c r="I144" s="78">
        <v>1215.31</v>
      </c>
      <c r="J144" s="78">
        <v>1240.23</v>
      </c>
      <c r="K144" s="78">
        <v>1216.8499999999999</v>
      </c>
      <c r="L144" s="78">
        <v>1216.67</v>
      </c>
      <c r="M144" s="78">
        <v>1211.42</v>
      </c>
      <c r="N144" s="78">
        <v>1161.55</v>
      </c>
      <c r="O144" s="78">
        <v>1164.5899999999999</v>
      </c>
      <c r="P144" s="78">
        <v>1136.07</v>
      </c>
      <c r="Q144" s="78">
        <v>1123.3599999999999</v>
      </c>
      <c r="R144" s="78">
        <v>1092.5999999999999</v>
      </c>
      <c r="S144" s="78">
        <v>1068.45</v>
      </c>
      <c r="T144" s="78">
        <v>1080.1300000000001</v>
      </c>
      <c r="U144" s="78">
        <v>1063.97</v>
      </c>
      <c r="V144" s="78">
        <v>1084.79</v>
      </c>
      <c r="W144" s="78">
        <v>1080.28</v>
      </c>
      <c r="X144" s="78">
        <v>1082.6199999999999</v>
      </c>
      <c r="Y144" s="78">
        <v>1092.8800000000001</v>
      </c>
      <c r="Z144" s="78">
        <v>1106.3499999999999</v>
      </c>
      <c r="AA144" s="78">
        <f t="shared" si="26"/>
        <v>1240.23</v>
      </c>
      <c r="AB144" s="77">
        <f t="shared" si="27"/>
        <v>2021</v>
      </c>
      <c r="AC144" s="76">
        <f t="shared" si="28"/>
        <v>3</v>
      </c>
      <c r="AD144" s="76" t="str">
        <f t="shared" si="29"/>
        <v/>
      </c>
      <c r="AE144" s="76" t="str">
        <f t="shared" si="30"/>
        <v/>
      </c>
      <c r="AF144" s="74">
        <f t="shared" si="31"/>
        <v>1240.23</v>
      </c>
      <c r="AG144" s="75" t="str">
        <f t="shared" si="32"/>
        <v>8:00</v>
      </c>
      <c r="AH144" s="74">
        <f t="shared" si="33"/>
        <v>28299.359999999997</v>
      </c>
      <c r="AI144" s="73" t="str">
        <f t="shared" si="34"/>
        <v/>
      </c>
      <c r="AJ144" s="73" t="str">
        <f t="shared" si="35"/>
        <v/>
      </c>
      <c r="AK144" s="73" t="str">
        <f t="shared" si="36"/>
        <v/>
      </c>
      <c r="AL144" s="72" t="str">
        <f t="shared" si="37"/>
        <v/>
      </c>
      <c r="AM144" s="71" t="str">
        <f t="shared" si="38"/>
        <v/>
      </c>
    </row>
    <row r="145" spans="2:39" ht="13.8" thickBot="1">
      <c r="B145" s="79">
        <v>44277</v>
      </c>
      <c r="C145" s="78">
        <v>1106.7</v>
      </c>
      <c r="D145" s="78">
        <v>1122.42</v>
      </c>
      <c r="E145" s="78">
        <v>1145.4100000000001</v>
      </c>
      <c r="F145" s="78">
        <v>1163.19</v>
      </c>
      <c r="G145" s="78">
        <v>1165.47</v>
      </c>
      <c r="H145" s="78">
        <v>1229.06</v>
      </c>
      <c r="I145" s="78">
        <v>1326.54</v>
      </c>
      <c r="J145" s="78">
        <v>1352.79</v>
      </c>
      <c r="K145" s="78">
        <v>1342.36</v>
      </c>
      <c r="L145" s="78">
        <v>1361.82</v>
      </c>
      <c r="M145" s="78">
        <v>1361.99</v>
      </c>
      <c r="N145" s="78">
        <v>1329.26</v>
      </c>
      <c r="O145" s="78">
        <v>1310.05</v>
      </c>
      <c r="P145" s="78">
        <v>1279.3900000000001</v>
      </c>
      <c r="Q145" s="78">
        <v>1300.5999999999999</v>
      </c>
      <c r="R145" s="78">
        <v>1267.3499999999999</v>
      </c>
      <c r="S145" s="78">
        <v>1197.98</v>
      </c>
      <c r="T145" s="78">
        <v>1160.01</v>
      </c>
      <c r="U145" s="78">
        <v>1138.31</v>
      </c>
      <c r="V145" s="78">
        <v>1131.31</v>
      </c>
      <c r="W145" s="78">
        <v>1133.4100000000001</v>
      </c>
      <c r="X145" s="78">
        <v>1137.8900000000001</v>
      </c>
      <c r="Y145" s="78">
        <v>1121.96</v>
      </c>
      <c r="Z145" s="78">
        <v>1109.1500000000001</v>
      </c>
      <c r="AA145" s="78">
        <f t="shared" si="26"/>
        <v>1361.99</v>
      </c>
      <c r="AB145" s="77">
        <f t="shared" si="27"/>
        <v>2021</v>
      </c>
      <c r="AC145" s="76">
        <f t="shared" si="28"/>
        <v>3</v>
      </c>
      <c r="AD145" s="76" t="str">
        <f t="shared" si="29"/>
        <v/>
      </c>
      <c r="AE145" s="76" t="str">
        <f t="shared" si="30"/>
        <v/>
      </c>
      <c r="AF145" s="74">
        <f t="shared" si="31"/>
        <v>1361.99</v>
      </c>
      <c r="AG145" s="75" t="str">
        <f t="shared" si="32"/>
        <v>11:00</v>
      </c>
      <c r="AH145" s="74">
        <f t="shared" si="33"/>
        <v>30656.41</v>
      </c>
      <c r="AI145" s="73" t="str">
        <f t="shared" si="34"/>
        <v/>
      </c>
      <c r="AJ145" s="73" t="str">
        <f t="shared" si="35"/>
        <v/>
      </c>
      <c r="AK145" s="73" t="str">
        <f t="shared" si="36"/>
        <v/>
      </c>
      <c r="AL145" s="72" t="str">
        <f t="shared" si="37"/>
        <v/>
      </c>
      <c r="AM145" s="71" t="str">
        <f t="shared" si="38"/>
        <v/>
      </c>
    </row>
    <row r="146" spans="2:39" ht="13.8" thickBot="1">
      <c r="B146" s="79">
        <v>44278</v>
      </c>
      <c r="C146" s="78">
        <v>1125.74</v>
      </c>
      <c r="D146" s="78">
        <v>1118.71</v>
      </c>
      <c r="E146" s="78">
        <v>1127.56</v>
      </c>
      <c r="F146" s="78">
        <v>1147.23</v>
      </c>
      <c r="G146" s="78">
        <v>1152.9000000000001</v>
      </c>
      <c r="H146" s="78">
        <v>1225.8800000000001</v>
      </c>
      <c r="I146" s="78">
        <v>1325.07</v>
      </c>
      <c r="J146" s="78">
        <v>1383.62</v>
      </c>
      <c r="K146" s="78">
        <v>1379.32</v>
      </c>
      <c r="L146" s="78">
        <v>1406.27</v>
      </c>
      <c r="M146" s="78">
        <v>1399.09</v>
      </c>
      <c r="N146" s="78">
        <v>1364.58</v>
      </c>
      <c r="O146" s="78">
        <v>1325.1</v>
      </c>
      <c r="P146" s="78">
        <v>1324.09</v>
      </c>
      <c r="Q146" s="78">
        <v>1333.85</v>
      </c>
      <c r="R146" s="78">
        <v>1297.9100000000001</v>
      </c>
      <c r="S146" s="78">
        <v>1226.8599999999999</v>
      </c>
      <c r="T146" s="78">
        <v>1213.77</v>
      </c>
      <c r="U146" s="78">
        <v>1196.1600000000001</v>
      </c>
      <c r="V146" s="78">
        <v>1181.6400000000001</v>
      </c>
      <c r="W146" s="78">
        <v>1179.71</v>
      </c>
      <c r="X146" s="78">
        <v>1170.8900000000001</v>
      </c>
      <c r="Y146" s="78">
        <v>1161.48</v>
      </c>
      <c r="Z146" s="78">
        <v>1152.6600000000001</v>
      </c>
      <c r="AA146" s="78">
        <f t="shared" si="26"/>
        <v>1406.27</v>
      </c>
      <c r="AB146" s="77">
        <f t="shared" si="27"/>
        <v>2021</v>
      </c>
      <c r="AC146" s="76">
        <f t="shared" si="28"/>
        <v>3</v>
      </c>
      <c r="AD146" s="76" t="str">
        <f t="shared" si="29"/>
        <v/>
      </c>
      <c r="AE146" s="76" t="str">
        <f t="shared" si="30"/>
        <v/>
      </c>
      <c r="AF146" s="74">
        <f t="shared" si="31"/>
        <v>1406.27</v>
      </c>
      <c r="AG146" s="75" t="str">
        <f t="shared" si="32"/>
        <v>10:00</v>
      </c>
      <c r="AH146" s="74">
        <f t="shared" si="33"/>
        <v>31326.359999999997</v>
      </c>
      <c r="AI146" s="73" t="str">
        <f t="shared" si="34"/>
        <v/>
      </c>
      <c r="AJ146" s="73" t="str">
        <f t="shared" si="35"/>
        <v/>
      </c>
      <c r="AK146" s="73" t="str">
        <f t="shared" si="36"/>
        <v/>
      </c>
      <c r="AL146" s="72" t="str">
        <f t="shared" si="37"/>
        <v/>
      </c>
      <c r="AM146" s="71" t="str">
        <f t="shared" si="38"/>
        <v/>
      </c>
    </row>
    <row r="147" spans="2:39" ht="13.8" thickBot="1">
      <c r="B147" s="79">
        <v>44279</v>
      </c>
      <c r="C147" s="78">
        <v>1150.56</v>
      </c>
      <c r="D147" s="78">
        <v>1138.06</v>
      </c>
      <c r="E147" s="78">
        <v>1142.75</v>
      </c>
      <c r="F147" s="78">
        <v>1148.74</v>
      </c>
      <c r="G147" s="78">
        <v>1153.49</v>
      </c>
      <c r="H147" s="78">
        <v>1221.47</v>
      </c>
      <c r="I147" s="78">
        <v>1310.68</v>
      </c>
      <c r="J147" s="78">
        <v>1340.4</v>
      </c>
      <c r="K147" s="78">
        <v>1340.36</v>
      </c>
      <c r="L147" s="78">
        <v>1333.15</v>
      </c>
      <c r="M147" s="78">
        <v>1349.5</v>
      </c>
      <c r="N147" s="78">
        <v>1338.86</v>
      </c>
      <c r="O147" s="78">
        <v>1346.98</v>
      </c>
      <c r="P147" s="78">
        <v>1337.91</v>
      </c>
      <c r="Q147" s="78">
        <v>1315.27</v>
      </c>
      <c r="R147" s="78">
        <v>1253.28</v>
      </c>
      <c r="S147" s="78">
        <v>1186.1199999999999</v>
      </c>
      <c r="T147" s="78">
        <v>1168.93</v>
      </c>
      <c r="U147" s="78">
        <v>1128.6099999999999</v>
      </c>
      <c r="V147" s="78">
        <v>1132.08</v>
      </c>
      <c r="W147" s="78">
        <v>1125.81</v>
      </c>
      <c r="X147" s="78">
        <v>1110.76</v>
      </c>
      <c r="Y147" s="78">
        <v>1087.6600000000001</v>
      </c>
      <c r="Z147" s="78">
        <v>1077.51</v>
      </c>
      <c r="AA147" s="78">
        <f t="shared" si="26"/>
        <v>1349.5</v>
      </c>
      <c r="AB147" s="77">
        <f t="shared" si="27"/>
        <v>2021</v>
      </c>
      <c r="AC147" s="76">
        <f t="shared" si="28"/>
        <v>3</v>
      </c>
      <c r="AD147" s="76" t="str">
        <f t="shared" si="29"/>
        <v/>
      </c>
      <c r="AE147" s="76" t="str">
        <f t="shared" si="30"/>
        <v/>
      </c>
      <c r="AF147" s="74">
        <f t="shared" si="31"/>
        <v>1349.5</v>
      </c>
      <c r="AG147" s="75" t="str">
        <f t="shared" si="32"/>
        <v>11:00</v>
      </c>
      <c r="AH147" s="74">
        <f t="shared" si="33"/>
        <v>30588.439999999995</v>
      </c>
      <c r="AI147" s="73" t="str">
        <f t="shared" si="34"/>
        <v/>
      </c>
      <c r="AJ147" s="73" t="str">
        <f t="shared" si="35"/>
        <v/>
      </c>
      <c r="AK147" s="73" t="str">
        <f t="shared" si="36"/>
        <v/>
      </c>
      <c r="AL147" s="72" t="str">
        <f t="shared" si="37"/>
        <v/>
      </c>
      <c r="AM147" s="71" t="str">
        <f t="shared" si="38"/>
        <v/>
      </c>
    </row>
    <row r="148" spans="2:39" ht="13.8" thickBot="1">
      <c r="B148" s="79">
        <v>44280</v>
      </c>
      <c r="C148" s="78">
        <v>1069.7</v>
      </c>
      <c r="D148" s="78">
        <v>1078.21</v>
      </c>
      <c r="E148" s="78">
        <v>1068.31</v>
      </c>
      <c r="F148" s="78">
        <v>1068.45</v>
      </c>
      <c r="G148" s="78">
        <v>1085.04</v>
      </c>
      <c r="H148" s="78">
        <v>1152.17</v>
      </c>
      <c r="I148" s="78">
        <v>1238.0899999999999</v>
      </c>
      <c r="J148" s="78">
        <v>1285.69</v>
      </c>
      <c r="K148" s="78">
        <v>1286.57</v>
      </c>
      <c r="L148" s="78">
        <v>1330.88</v>
      </c>
      <c r="M148" s="78">
        <v>1339.77</v>
      </c>
      <c r="N148" s="78">
        <v>1315.3</v>
      </c>
      <c r="O148" s="78">
        <v>1326.68</v>
      </c>
      <c r="P148" s="78">
        <v>1321.18</v>
      </c>
      <c r="Q148" s="78">
        <v>1298.57</v>
      </c>
      <c r="R148" s="78">
        <v>1243.8</v>
      </c>
      <c r="S148" s="78">
        <v>1182.44</v>
      </c>
      <c r="T148" s="78">
        <v>1162.9100000000001</v>
      </c>
      <c r="U148" s="78">
        <v>1130.82</v>
      </c>
      <c r="V148" s="78">
        <v>1116.71</v>
      </c>
      <c r="W148" s="78">
        <v>1101.8399999999999</v>
      </c>
      <c r="X148" s="78">
        <v>1086.57</v>
      </c>
      <c r="Y148" s="78">
        <v>1085.77</v>
      </c>
      <c r="Z148" s="78">
        <v>1081.19</v>
      </c>
      <c r="AA148" s="78">
        <f t="shared" si="26"/>
        <v>1339.77</v>
      </c>
      <c r="AB148" s="77">
        <f t="shared" si="27"/>
        <v>2021</v>
      </c>
      <c r="AC148" s="76">
        <f t="shared" si="28"/>
        <v>3</v>
      </c>
      <c r="AD148" s="76" t="str">
        <f t="shared" si="29"/>
        <v/>
      </c>
      <c r="AE148" s="76" t="str">
        <f t="shared" si="30"/>
        <v/>
      </c>
      <c r="AF148" s="74">
        <f t="shared" si="31"/>
        <v>1339.77</v>
      </c>
      <c r="AG148" s="75" t="str">
        <f t="shared" si="32"/>
        <v>11:00</v>
      </c>
      <c r="AH148" s="74">
        <f t="shared" si="33"/>
        <v>29796.429999999997</v>
      </c>
      <c r="AI148" s="73" t="str">
        <f t="shared" si="34"/>
        <v/>
      </c>
      <c r="AJ148" s="73" t="str">
        <f t="shared" si="35"/>
        <v/>
      </c>
      <c r="AK148" s="73" t="str">
        <f t="shared" si="36"/>
        <v/>
      </c>
      <c r="AL148" s="72" t="str">
        <f t="shared" si="37"/>
        <v/>
      </c>
      <c r="AM148" s="71" t="str">
        <f t="shared" si="38"/>
        <v/>
      </c>
    </row>
    <row r="149" spans="2:39" ht="13.8" thickBot="1">
      <c r="B149" s="79">
        <v>44281</v>
      </c>
      <c r="C149" s="78">
        <v>1079.47</v>
      </c>
      <c r="D149" s="78">
        <v>1078.8399999999999</v>
      </c>
      <c r="E149" s="78">
        <v>1076.71</v>
      </c>
      <c r="F149" s="78">
        <v>1084.0899999999999</v>
      </c>
      <c r="G149" s="78">
        <v>1092.5999999999999</v>
      </c>
      <c r="H149" s="78">
        <v>1140.27</v>
      </c>
      <c r="I149" s="78">
        <v>1245.69</v>
      </c>
      <c r="J149" s="78">
        <v>1293.57</v>
      </c>
      <c r="K149" s="78">
        <v>1315.89</v>
      </c>
      <c r="L149" s="78">
        <v>1373.23</v>
      </c>
      <c r="M149" s="78">
        <v>1422.65</v>
      </c>
      <c r="N149" s="78">
        <v>1412.08</v>
      </c>
      <c r="O149" s="78">
        <v>1394.19</v>
      </c>
      <c r="P149" s="78">
        <v>1365.98</v>
      </c>
      <c r="Q149" s="78">
        <v>1332.14</v>
      </c>
      <c r="R149" s="78">
        <v>1278.4100000000001</v>
      </c>
      <c r="S149" s="78">
        <v>1228.92</v>
      </c>
      <c r="T149" s="78">
        <v>1209.29</v>
      </c>
      <c r="U149" s="78">
        <v>1191.79</v>
      </c>
      <c r="V149" s="78">
        <v>1147.1600000000001</v>
      </c>
      <c r="W149" s="78">
        <v>1135.1600000000001</v>
      </c>
      <c r="X149" s="78">
        <v>1118.5999999999999</v>
      </c>
      <c r="Y149" s="78">
        <v>1071.56</v>
      </c>
      <c r="Z149" s="78">
        <v>1059.94</v>
      </c>
      <c r="AA149" s="78">
        <f t="shared" si="26"/>
        <v>1422.65</v>
      </c>
      <c r="AB149" s="77">
        <f t="shared" si="27"/>
        <v>2021</v>
      </c>
      <c r="AC149" s="76">
        <f t="shared" si="28"/>
        <v>3</v>
      </c>
      <c r="AD149" s="76" t="str">
        <f t="shared" si="29"/>
        <v/>
      </c>
      <c r="AE149" s="76" t="str">
        <f t="shared" si="30"/>
        <v/>
      </c>
      <c r="AF149" s="74">
        <f t="shared" si="31"/>
        <v>1422.65</v>
      </c>
      <c r="AG149" s="75" t="str">
        <f t="shared" si="32"/>
        <v>11:00</v>
      </c>
      <c r="AH149" s="74">
        <f t="shared" si="33"/>
        <v>30570.879999999997</v>
      </c>
      <c r="AI149" s="73" t="str">
        <f t="shared" si="34"/>
        <v/>
      </c>
      <c r="AJ149" s="73" t="str">
        <f t="shared" si="35"/>
        <v/>
      </c>
      <c r="AK149" s="73" t="str">
        <f t="shared" si="36"/>
        <v/>
      </c>
      <c r="AL149" s="72" t="str">
        <f t="shared" si="37"/>
        <v/>
      </c>
      <c r="AM149" s="71" t="str">
        <f t="shared" si="38"/>
        <v/>
      </c>
    </row>
    <row r="150" spans="2:39" ht="13.8" thickBot="1">
      <c r="B150" s="79">
        <v>44282</v>
      </c>
      <c r="C150" s="78">
        <v>1062.32</v>
      </c>
      <c r="D150" s="78">
        <v>1060.54</v>
      </c>
      <c r="E150" s="78">
        <v>1052.24</v>
      </c>
      <c r="F150" s="78">
        <v>1056.9000000000001</v>
      </c>
      <c r="G150" s="78">
        <v>1073.31</v>
      </c>
      <c r="H150" s="78">
        <v>1103.3399999999999</v>
      </c>
      <c r="I150" s="78">
        <v>1151.6400000000001</v>
      </c>
      <c r="J150" s="78">
        <v>1172.19</v>
      </c>
      <c r="K150" s="78">
        <v>1166.03</v>
      </c>
      <c r="L150" s="78">
        <v>1212.58</v>
      </c>
      <c r="M150" s="78">
        <v>1197.1400000000001</v>
      </c>
      <c r="N150" s="78">
        <v>1176.28</v>
      </c>
      <c r="O150" s="78">
        <v>1170.6500000000001</v>
      </c>
      <c r="P150" s="78">
        <v>1140.6500000000001</v>
      </c>
      <c r="Q150" s="78">
        <v>1140.2</v>
      </c>
      <c r="R150" s="78">
        <v>1125.18</v>
      </c>
      <c r="S150" s="78">
        <v>1084.68</v>
      </c>
      <c r="T150" s="78">
        <v>1084.93</v>
      </c>
      <c r="U150" s="78">
        <v>1067.47</v>
      </c>
      <c r="V150" s="78">
        <v>1106.28</v>
      </c>
      <c r="W150" s="78">
        <v>1102.54</v>
      </c>
      <c r="X150" s="78">
        <v>1082.5899999999999</v>
      </c>
      <c r="Y150" s="78">
        <v>1051.47</v>
      </c>
      <c r="Z150" s="78">
        <v>1048.8499999999999</v>
      </c>
      <c r="AA150" s="78">
        <f t="shared" si="26"/>
        <v>1212.58</v>
      </c>
      <c r="AB150" s="77">
        <f t="shared" si="27"/>
        <v>2021</v>
      </c>
      <c r="AC150" s="76">
        <f t="shared" si="28"/>
        <v>3</v>
      </c>
      <c r="AD150" s="76" t="str">
        <f t="shared" si="29"/>
        <v/>
      </c>
      <c r="AE150" s="76" t="str">
        <f t="shared" si="30"/>
        <v/>
      </c>
      <c r="AF150" s="74">
        <f t="shared" si="31"/>
        <v>1212.58</v>
      </c>
      <c r="AG150" s="75" t="str">
        <f t="shared" si="32"/>
        <v>10:00</v>
      </c>
      <c r="AH150" s="74">
        <f t="shared" si="33"/>
        <v>27902.58</v>
      </c>
      <c r="AI150" s="73" t="str">
        <f t="shared" si="34"/>
        <v/>
      </c>
      <c r="AJ150" s="73" t="str">
        <f t="shared" si="35"/>
        <v/>
      </c>
      <c r="AK150" s="73" t="str">
        <f t="shared" si="36"/>
        <v/>
      </c>
      <c r="AL150" s="72" t="str">
        <f t="shared" si="37"/>
        <v/>
      </c>
      <c r="AM150" s="71" t="str">
        <f t="shared" si="38"/>
        <v/>
      </c>
    </row>
    <row r="151" spans="2:39" ht="13.8" thickBot="1">
      <c r="B151" s="79">
        <v>44283</v>
      </c>
      <c r="C151" s="78">
        <v>1036.98</v>
      </c>
      <c r="D151" s="78">
        <v>1057.21</v>
      </c>
      <c r="E151" s="78">
        <v>1040.76</v>
      </c>
      <c r="F151" s="78">
        <v>1049.3699999999999</v>
      </c>
      <c r="G151" s="78">
        <v>1054.76</v>
      </c>
      <c r="H151" s="78">
        <v>1103.4100000000001</v>
      </c>
      <c r="I151" s="78">
        <v>1162.98</v>
      </c>
      <c r="J151" s="78">
        <v>1160.3900000000001</v>
      </c>
      <c r="K151" s="78">
        <v>1176.3499999999999</v>
      </c>
      <c r="L151" s="78">
        <v>1192.8699999999999</v>
      </c>
      <c r="M151" s="78">
        <v>1189.2</v>
      </c>
      <c r="N151" s="78">
        <v>1174.25</v>
      </c>
      <c r="O151" s="78">
        <v>1161.72</v>
      </c>
      <c r="P151" s="78">
        <v>1149.8599999999999</v>
      </c>
      <c r="Q151" s="78">
        <v>1167.71</v>
      </c>
      <c r="R151" s="78">
        <v>1167.95</v>
      </c>
      <c r="S151" s="78">
        <v>1160.1500000000001</v>
      </c>
      <c r="T151" s="78">
        <v>1158.19</v>
      </c>
      <c r="U151" s="78">
        <v>1141.53</v>
      </c>
      <c r="V151" s="78">
        <v>1131.2</v>
      </c>
      <c r="W151" s="78">
        <v>1138.5899999999999</v>
      </c>
      <c r="X151" s="78">
        <v>1125.3900000000001</v>
      </c>
      <c r="Y151" s="78">
        <v>1097.32</v>
      </c>
      <c r="Z151" s="78">
        <v>1106</v>
      </c>
      <c r="AA151" s="78">
        <f t="shared" si="26"/>
        <v>1192.8699999999999</v>
      </c>
      <c r="AB151" s="77">
        <f t="shared" si="27"/>
        <v>2021</v>
      </c>
      <c r="AC151" s="76">
        <f t="shared" si="28"/>
        <v>3</v>
      </c>
      <c r="AD151" s="76" t="str">
        <f t="shared" si="29"/>
        <v/>
      </c>
      <c r="AE151" s="76" t="str">
        <f t="shared" si="30"/>
        <v/>
      </c>
      <c r="AF151" s="74">
        <f t="shared" si="31"/>
        <v>1192.8699999999999</v>
      </c>
      <c r="AG151" s="75" t="str">
        <f t="shared" si="32"/>
        <v>10:00</v>
      </c>
      <c r="AH151" s="74">
        <f t="shared" si="33"/>
        <v>28297.01</v>
      </c>
      <c r="AI151" s="73" t="str">
        <f t="shared" si="34"/>
        <v/>
      </c>
      <c r="AJ151" s="73" t="str">
        <f t="shared" si="35"/>
        <v/>
      </c>
      <c r="AK151" s="73" t="str">
        <f t="shared" si="36"/>
        <v/>
      </c>
      <c r="AL151" s="72" t="str">
        <f t="shared" si="37"/>
        <v/>
      </c>
      <c r="AM151" s="71" t="str">
        <f t="shared" si="38"/>
        <v/>
      </c>
    </row>
    <row r="152" spans="2:39" ht="13.8" thickBot="1">
      <c r="B152" s="79">
        <v>44284</v>
      </c>
      <c r="C152" s="78">
        <v>1115</v>
      </c>
      <c r="D152" s="78">
        <v>1109.01</v>
      </c>
      <c r="E152" s="78">
        <v>1124.3399999999999</v>
      </c>
      <c r="F152" s="78">
        <v>1132.53</v>
      </c>
      <c r="G152" s="78">
        <v>1187.31</v>
      </c>
      <c r="H152" s="78">
        <v>1226.51</v>
      </c>
      <c r="I152" s="78">
        <v>1341.52</v>
      </c>
      <c r="J152" s="78">
        <v>1397.73</v>
      </c>
      <c r="K152" s="78">
        <v>1409.8</v>
      </c>
      <c r="L152" s="78">
        <v>1459.47</v>
      </c>
      <c r="M152" s="78">
        <v>1441.9</v>
      </c>
      <c r="N152" s="78">
        <v>1385.86</v>
      </c>
      <c r="O152" s="78">
        <v>1365.42</v>
      </c>
      <c r="P152" s="78">
        <v>1333.92</v>
      </c>
      <c r="Q152" s="78">
        <v>1312.05</v>
      </c>
      <c r="R152" s="78">
        <v>1269.31</v>
      </c>
      <c r="S152" s="78">
        <v>1213.07</v>
      </c>
      <c r="T152" s="78">
        <v>1192.42</v>
      </c>
      <c r="U152" s="78">
        <v>1171.31</v>
      </c>
      <c r="V152" s="78">
        <v>1171.7</v>
      </c>
      <c r="W152" s="78">
        <v>1188.53</v>
      </c>
      <c r="X152" s="78">
        <v>1200.22</v>
      </c>
      <c r="Y152" s="78">
        <v>1169.74</v>
      </c>
      <c r="Z152" s="78">
        <v>1189.55</v>
      </c>
      <c r="AA152" s="78">
        <f t="shared" si="26"/>
        <v>1459.47</v>
      </c>
      <c r="AB152" s="77">
        <f t="shared" si="27"/>
        <v>2021</v>
      </c>
      <c r="AC152" s="76">
        <f t="shared" si="28"/>
        <v>3</v>
      </c>
      <c r="AD152" s="76" t="str">
        <f t="shared" si="29"/>
        <v/>
      </c>
      <c r="AE152" s="76" t="str">
        <f t="shared" si="30"/>
        <v/>
      </c>
      <c r="AF152" s="74">
        <f t="shared" si="31"/>
        <v>1459.47</v>
      </c>
      <c r="AG152" s="75" t="str">
        <f t="shared" si="32"/>
        <v>10:00</v>
      </c>
      <c r="AH152" s="74">
        <f t="shared" si="33"/>
        <v>31567.690000000002</v>
      </c>
      <c r="AI152" s="73" t="str">
        <f t="shared" si="34"/>
        <v/>
      </c>
      <c r="AJ152" s="73" t="str">
        <f t="shared" si="35"/>
        <v/>
      </c>
      <c r="AK152" s="73" t="str">
        <f t="shared" si="36"/>
        <v/>
      </c>
      <c r="AL152" s="72" t="str">
        <f t="shared" si="37"/>
        <v/>
      </c>
      <c r="AM152" s="71" t="str">
        <f t="shared" si="38"/>
        <v/>
      </c>
    </row>
    <row r="153" spans="2:39" ht="13.8" thickBot="1">
      <c r="B153" s="79">
        <v>44285</v>
      </c>
      <c r="C153" s="78">
        <v>1207.4000000000001</v>
      </c>
      <c r="D153" s="78">
        <v>1188.3900000000001</v>
      </c>
      <c r="E153" s="78">
        <v>1190.7</v>
      </c>
      <c r="F153" s="78">
        <v>1200.43</v>
      </c>
      <c r="G153" s="78">
        <v>1224.47</v>
      </c>
      <c r="H153" s="78">
        <v>1279.08</v>
      </c>
      <c r="I153" s="78">
        <v>1335.32</v>
      </c>
      <c r="J153" s="78">
        <v>1336.06</v>
      </c>
      <c r="K153" s="78">
        <v>1311.49</v>
      </c>
      <c r="L153" s="78">
        <v>1320.55</v>
      </c>
      <c r="M153" s="78">
        <v>1335.15</v>
      </c>
      <c r="N153" s="78">
        <v>1283.98</v>
      </c>
      <c r="O153" s="78">
        <v>1284.08</v>
      </c>
      <c r="P153" s="78">
        <v>1261.08</v>
      </c>
      <c r="Q153" s="78">
        <v>1264.48</v>
      </c>
      <c r="R153" s="78">
        <v>1237.78</v>
      </c>
      <c r="S153" s="78">
        <v>1182.79</v>
      </c>
      <c r="T153" s="78">
        <v>1149.6099999999999</v>
      </c>
      <c r="U153" s="78">
        <v>1111.18</v>
      </c>
      <c r="V153" s="78">
        <v>1104.46</v>
      </c>
      <c r="W153" s="78">
        <v>1087.7</v>
      </c>
      <c r="X153" s="78">
        <v>1082.3800000000001</v>
      </c>
      <c r="Y153" s="78">
        <v>1047.76</v>
      </c>
      <c r="Z153" s="78">
        <v>1043.28</v>
      </c>
      <c r="AA153" s="78">
        <f t="shared" si="26"/>
        <v>1336.06</v>
      </c>
      <c r="AB153" s="77">
        <f t="shared" si="27"/>
        <v>2021</v>
      </c>
      <c r="AC153" s="76">
        <f t="shared" si="28"/>
        <v>3</v>
      </c>
      <c r="AD153" s="76" t="str">
        <f t="shared" si="29"/>
        <v/>
      </c>
      <c r="AE153" s="76" t="str">
        <f t="shared" si="30"/>
        <v/>
      </c>
      <c r="AF153" s="74">
        <f t="shared" si="31"/>
        <v>1336.06</v>
      </c>
      <c r="AG153" s="75" t="str">
        <f t="shared" si="32"/>
        <v>8:00</v>
      </c>
      <c r="AH153" s="74">
        <f t="shared" si="33"/>
        <v>30405.66</v>
      </c>
      <c r="AI153" s="73" t="str">
        <f t="shared" si="34"/>
        <v/>
      </c>
      <c r="AJ153" s="73" t="str">
        <f t="shared" si="35"/>
        <v/>
      </c>
      <c r="AK153" s="73" t="str">
        <f t="shared" si="36"/>
        <v/>
      </c>
      <c r="AL153" s="72" t="str">
        <f t="shared" si="37"/>
        <v/>
      </c>
      <c r="AM153" s="71" t="str">
        <f t="shared" si="38"/>
        <v/>
      </c>
    </row>
    <row r="154" spans="2:39" ht="13.8" thickBot="1">
      <c r="B154" s="79">
        <v>44286</v>
      </c>
      <c r="C154" s="78">
        <v>1041.8800000000001</v>
      </c>
      <c r="D154" s="78">
        <v>1038.7</v>
      </c>
      <c r="E154" s="78">
        <v>1024.6300000000001</v>
      </c>
      <c r="F154" s="78">
        <v>1053.75</v>
      </c>
      <c r="G154" s="78">
        <v>1076.22</v>
      </c>
      <c r="H154" s="78">
        <v>1140.6199999999999</v>
      </c>
      <c r="I154" s="78">
        <v>1257.5899999999999</v>
      </c>
      <c r="J154" s="78">
        <v>1288.32</v>
      </c>
      <c r="K154" s="78">
        <v>1334.73</v>
      </c>
      <c r="L154" s="78">
        <v>1357.44</v>
      </c>
      <c r="M154" s="78">
        <v>1377.11</v>
      </c>
      <c r="N154" s="78">
        <v>1328.88</v>
      </c>
      <c r="O154" s="78">
        <v>1334.97</v>
      </c>
      <c r="P154" s="78">
        <v>1320.55</v>
      </c>
      <c r="Q154" s="78">
        <v>1325.31</v>
      </c>
      <c r="R154" s="78">
        <v>1296.75</v>
      </c>
      <c r="S154" s="78">
        <v>1254.19</v>
      </c>
      <c r="T154" s="78">
        <v>1222.97</v>
      </c>
      <c r="U154" s="78">
        <v>1174.71</v>
      </c>
      <c r="V154" s="78">
        <v>1177.26</v>
      </c>
      <c r="W154" s="78">
        <v>1165.08</v>
      </c>
      <c r="X154" s="78">
        <v>1169.3499999999999</v>
      </c>
      <c r="Y154" s="78">
        <v>1170.8900000000001</v>
      </c>
      <c r="Z154" s="78">
        <v>1190.25</v>
      </c>
      <c r="AA154" s="78">
        <f t="shared" si="26"/>
        <v>1377.11</v>
      </c>
      <c r="AB154" s="77">
        <f t="shared" si="27"/>
        <v>2021</v>
      </c>
      <c r="AC154" s="76">
        <f t="shared" si="28"/>
        <v>3</v>
      </c>
      <c r="AD154" s="76" t="str">
        <f t="shared" si="29"/>
        <v>2021-3</v>
      </c>
      <c r="AE154" s="76">
        <f t="shared" si="30"/>
        <v>3</v>
      </c>
      <c r="AF154" s="74">
        <f t="shared" si="31"/>
        <v>1377.11</v>
      </c>
      <c r="AG154" s="75" t="str">
        <f t="shared" si="32"/>
        <v>11:00</v>
      </c>
      <c r="AH154" s="74">
        <f t="shared" si="33"/>
        <v>30499.260000000002</v>
      </c>
      <c r="AI154" s="73">
        <f t="shared" si="34"/>
        <v>42360.13</v>
      </c>
      <c r="AJ154" s="73">
        <f t="shared" si="35"/>
        <v>1476.58</v>
      </c>
      <c r="AK154" s="73">
        <f t="shared" si="36"/>
        <v>33644.29</v>
      </c>
      <c r="AL154" s="72">
        <f t="shared" si="37"/>
        <v>44257</v>
      </c>
      <c r="AM154" s="71" t="str">
        <f t="shared" si="38"/>
        <v>11:00</v>
      </c>
    </row>
    <row r="155" spans="2:39" ht="13.8" thickBot="1">
      <c r="B155" s="79">
        <v>44287</v>
      </c>
      <c r="C155" s="78">
        <v>1207.8900000000001</v>
      </c>
      <c r="D155" s="78">
        <v>1197.3499999999999</v>
      </c>
      <c r="E155" s="78">
        <v>1202.1099999999999</v>
      </c>
      <c r="F155" s="78">
        <v>1215.31</v>
      </c>
      <c r="G155" s="78">
        <v>1228.8900000000001</v>
      </c>
      <c r="H155" s="78">
        <v>1301.93</v>
      </c>
      <c r="I155" s="78">
        <v>1386.28</v>
      </c>
      <c r="J155" s="78">
        <v>1411.41</v>
      </c>
      <c r="K155" s="78">
        <v>1407.95</v>
      </c>
      <c r="L155" s="78">
        <v>1445.71</v>
      </c>
      <c r="M155" s="78">
        <v>1465.59</v>
      </c>
      <c r="N155" s="78">
        <v>1444.8</v>
      </c>
      <c r="O155" s="78">
        <v>1448.58</v>
      </c>
      <c r="P155" s="78">
        <v>1411.9</v>
      </c>
      <c r="Q155" s="78">
        <v>1409.42</v>
      </c>
      <c r="R155" s="78">
        <v>1375.36</v>
      </c>
      <c r="S155" s="78">
        <v>1320.45</v>
      </c>
      <c r="T155" s="78">
        <v>1295.53</v>
      </c>
      <c r="U155" s="78">
        <v>1270.71</v>
      </c>
      <c r="V155" s="78">
        <v>1286.81</v>
      </c>
      <c r="W155" s="78">
        <v>1277.71</v>
      </c>
      <c r="X155" s="78">
        <v>1239.1099999999999</v>
      </c>
      <c r="Y155" s="78">
        <v>1213</v>
      </c>
      <c r="Z155" s="78">
        <v>1216.3900000000001</v>
      </c>
      <c r="AA155" s="78">
        <f t="shared" si="26"/>
        <v>1465.59</v>
      </c>
      <c r="AB155" s="77">
        <f t="shared" si="27"/>
        <v>2021</v>
      </c>
      <c r="AC155" s="76">
        <f t="shared" si="28"/>
        <v>4</v>
      </c>
      <c r="AD155" s="76" t="str">
        <f t="shared" si="29"/>
        <v/>
      </c>
      <c r="AE155" s="76" t="str">
        <f t="shared" si="30"/>
        <v/>
      </c>
      <c r="AF155" s="74">
        <f t="shared" si="31"/>
        <v>1465.59</v>
      </c>
      <c r="AG155" s="75" t="str">
        <f t="shared" si="32"/>
        <v>11:00</v>
      </c>
      <c r="AH155" s="74">
        <f t="shared" si="33"/>
        <v>33145.78</v>
      </c>
      <c r="AI155" s="73" t="str">
        <f t="shared" si="34"/>
        <v/>
      </c>
      <c r="AJ155" s="73" t="str">
        <f t="shared" si="35"/>
        <v/>
      </c>
      <c r="AK155" s="73" t="str">
        <f t="shared" si="36"/>
        <v/>
      </c>
      <c r="AL155" s="72" t="str">
        <f t="shared" si="37"/>
        <v/>
      </c>
      <c r="AM155" s="71" t="str">
        <f t="shared" si="38"/>
        <v/>
      </c>
    </row>
    <row r="156" spans="2:39" ht="13.8" thickBot="1">
      <c r="B156" s="79">
        <v>44288</v>
      </c>
      <c r="C156" s="78">
        <v>1202.71</v>
      </c>
      <c r="D156" s="78">
        <v>1199.03</v>
      </c>
      <c r="E156" s="78">
        <v>1218.8399999999999</v>
      </c>
      <c r="F156" s="78">
        <v>1237.32</v>
      </c>
      <c r="G156" s="78">
        <v>1237.43</v>
      </c>
      <c r="H156" s="78">
        <v>1275.02</v>
      </c>
      <c r="I156" s="78">
        <v>1317.26</v>
      </c>
      <c r="J156" s="78">
        <v>1307.5999999999999</v>
      </c>
      <c r="K156" s="78">
        <v>1278.0999999999999</v>
      </c>
      <c r="L156" s="78">
        <v>1294.48</v>
      </c>
      <c r="M156" s="78">
        <v>1286.28</v>
      </c>
      <c r="N156" s="78">
        <v>1255.03</v>
      </c>
      <c r="O156" s="78">
        <v>1261.3</v>
      </c>
      <c r="P156" s="78">
        <v>1244.74</v>
      </c>
      <c r="Q156" s="78">
        <v>1242.29</v>
      </c>
      <c r="R156" s="78">
        <v>1236.55</v>
      </c>
      <c r="S156" s="78">
        <v>1203.6500000000001</v>
      </c>
      <c r="T156" s="78">
        <v>1195.81</v>
      </c>
      <c r="U156" s="78">
        <v>1176.3499999999999</v>
      </c>
      <c r="V156" s="78">
        <v>1187.9000000000001</v>
      </c>
      <c r="W156" s="78">
        <v>1190.8399999999999</v>
      </c>
      <c r="X156" s="78">
        <v>1192.21</v>
      </c>
      <c r="Y156" s="78">
        <v>1183.77</v>
      </c>
      <c r="Z156" s="78">
        <v>1193.75</v>
      </c>
      <c r="AA156" s="78">
        <f t="shared" si="26"/>
        <v>1317.26</v>
      </c>
      <c r="AB156" s="77">
        <f t="shared" si="27"/>
        <v>2021</v>
      </c>
      <c r="AC156" s="76">
        <f t="shared" si="28"/>
        <v>4</v>
      </c>
      <c r="AD156" s="76" t="str">
        <f t="shared" si="29"/>
        <v/>
      </c>
      <c r="AE156" s="76" t="str">
        <f t="shared" si="30"/>
        <v/>
      </c>
      <c r="AF156" s="74">
        <f t="shared" si="31"/>
        <v>1317.26</v>
      </c>
      <c r="AG156" s="75" t="str">
        <f t="shared" si="32"/>
        <v>7:00</v>
      </c>
      <c r="AH156" s="74">
        <f t="shared" si="33"/>
        <v>30935.520000000004</v>
      </c>
      <c r="AI156" s="73" t="str">
        <f t="shared" si="34"/>
        <v/>
      </c>
      <c r="AJ156" s="73" t="str">
        <f t="shared" si="35"/>
        <v/>
      </c>
      <c r="AK156" s="73" t="str">
        <f t="shared" si="36"/>
        <v/>
      </c>
      <c r="AL156" s="72" t="str">
        <f t="shared" si="37"/>
        <v/>
      </c>
      <c r="AM156" s="71" t="str">
        <f t="shared" si="38"/>
        <v/>
      </c>
    </row>
    <row r="157" spans="2:39" ht="13.8" thickBot="1">
      <c r="B157" s="79">
        <v>44289</v>
      </c>
      <c r="C157" s="78">
        <v>1191.58</v>
      </c>
      <c r="D157" s="78">
        <v>1183.0999999999999</v>
      </c>
      <c r="E157" s="78">
        <v>1194.94</v>
      </c>
      <c r="F157" s="78">
        <v>1201.2</v>
      </c>
      <c r="G157" s="78">
        <v>1203.8599999999999</v>
      </c>
      <c r="H157" s="78">
        <v>1252.93</v>
      </c>
      <c r="I157" s="78">
        <v>1297.28</v>
      </c>
      <c r="J157" s="78">
        <v>1289.58</v>
      </c>
      <c r="K157" s="78">
        <v>1267.81</v>
      </c>
      <c r="L157" s="78">
        <v>1249.6400000000001</v>
      </c>
      <c r="M157" s="78">
        <v>1229.17</v>
      </c>
      <c r="N157" s="78">
        <v>1178</v>
      </c>
      <c r="O157" s="78">
        <v>1178.0999999999999</v>
      </c>
      <c r="P157" s="78">
        <v>1149.54</v>
      </c>
      <c r="Q157" s="78">
        <v>1139.22</v>
      </c>
      <c r="R157" s="78">
        <v>1146.43</v>
      </c>
      <c r="S157" s="78">
        <v>1153.3900000000001</v>
      </c>
      <c r="T157" s="78">
        <v>1110.17</v>
      </c>
      <c r="U157" s="78">
        <v>1090.78</v>
      </c>
      <c r="V157" s="78">
        <v>1095.04</v>
      </c>
      <c r="W157" s="78">
        <v>1114.02</v>
      </c>
      <c r="X157" s="78">
        <v>1121.05</v>
      </c>
      <c r="Y157" s="78">
        <v>1102.1500000000001</v>
      </c>
      <c r="Z157" s="78">
        <v>1120.25</v>
      </c>
      <c r="AA157" s="78">
        <f t="shared" si="26"/>
        <v>1297.28</v>
      </c>
      <c r="AB157" s="77">
        <f t="shared" si="27"/>
        <v>2021</v>
      </c>
      <c r="AC157" s="76">
        <f t="shared" si="28"/>
        <v>4</v>
      </c>
      <c r="AD157" s="76" t="str">
        <f t="shared" si="29"/>
        <v/>
      </c>
      <c r="AE157" s="76" t="str">
        <f t="shared" si="30"/>
        <v/>
      </c>
      <c r="AF157" s="74">
        <f t="shared" si="31"/>
        <v>1297.28</v>
      </c>
      <c r="AG157" s="75" t="str">
        <f t="shared" si="32"/>
        <v>7:00</v>
      </c>
      <c r="AH157" s="74">
        <f t="shared" si="33"/>
        <v>29556.510000000002</v>
      </c>
      <c r="AI157" s="73" t="str">
        <f t="shared" si="34"/>
        <v/>
      </c>
      <c r="AJ157" s="73" t="str">
        <f t="shared" si="35"/>
        <v/>
      </c>
      <c r="AK157" s="73" t="str">
        <f t="shared" si="36"/>
        <v/>
      </c>
      <c r="AL157" s="72" t="str">
        <f t="shared" si="37"/>
        <v/>
      </c>
      <c r="AM157" s="71" t="str">
        <f t="shared" si="38"/>
        <v/>
      </c>
    </row>
    <row r="158" spans="2:39" ht="13.8" thickBot="1">
      <c r="B158" s="79">
        <v>44290</v>
      </c>
      <c r="C158" s="78">
        <v>1134.67</v>
      </c>
      <c r="D158" s="78">
        <v>1122.31</v>
      </c>
      <c r="E158" s="78">
        <v>1142.82</v>
      </c>
      <c r="F158" s="78">
        <v>1146.74</v>
      </c>
      <c r="G158" s="78">
        <v>1175.3</v>
      </c>
      <c r="H158" s="78">
        <v>1194.6600000000001</v>
      </c>
      <c r="I158" s="78">
        <v>1264.6199999999999</v>
      </c>
      <c r="J158" s="78">
        <v>1240.58</v>
      </c>
      <c r="K158" s="78">
        <v>1172.92</v>
      </c>
      <c r="L158" s="78">
        <v>1185.17</v>
      </c>
      <c r="M158" s="78">
        <v>1177.93</v>
      </c>
      <c r="N158" s="78">
        <v>1137.43</v>
      </c>
      <c r="O158" s="78">
        <v>1142.4000000000001</v>
      </c>
      <c r="P158" s="78">
        <v>1107.93</v>
      </c>
      <c r="Q158" s="78">
        <v>1088.82</v>
      </c>
      <c r="R158" s="78">
        <v>1085.46</v>
      </c>
      <c r="S158" s="78">
        <v>1061.52</v>
      </c>
      <c r="T158" s="78">
        <v>1059.3800000000001</v>
      </c>
      <c r="U158" s="78">
        <v>1041.5999999999999</v>
      </c>
      <c r="V158" s="78">
        <v>1065.33</v>
      </c>
      <c r="W158" s="78">
        <v>1073.6300000000001</v>
      </c>
      <c r="X158" s="78">
        <v>1068.6199999999999</v>
      </c>
      <c r="Y158" s="78">
        <v>1082.4100000000001</v>
      </c>
      <c r="Z158" s="78">
        <v>1077.51</v>
      </c>
      <c r="AA158" s="78">
        <f t="shared" si="26"/>
        <v>1264.6199999999999</v>
      </c>
      <c r="AB158" s="77">
        <f t="shared" si="27"/>
        <v>2021</v>
      </c>
      <c r="AC158" s="76">
        <f t="shared" si="28"/>
        <v>4</v>
      </c>
      <c r="AD158" s="76" t="str">
        <f t="shared" si="29"/>
        <v/>
      </c>
      <c r="AE158" s="76" t="str">
        <f t="shared" si="30"/>
        <v/>
      </c>
      <c r="AF158" s="74">
        <f t="shared" si="31"/>
        <v>1264.6199999999999</v>
      </c>
      <c r="AG158" s="75" t="str">
        <f t="shared" si="32"/>
        <v>7:00</v>
      </c>
      <c r="AH158" s="74">
        <f t="shared" si="33"/>
        <v>28314.38</v>
      </c>
      <c r="AI158" s="73" t="str">
        <f t="shared" si="34"/>
        <v/>
      </c>
      <c r="AJ158" s="73" t="str">
        <f t="shared" si="35"/>
        <v/>
      </c>
      <c r="AK158" s="73" t="str">
        <f t="shared" si="36"/>
        <v/>
      </c>
      <c r="AL158" s="72" t="str">
        <f t="shared" si="37"/>
        <v/>
      </c>
      <c r="AM158" s="71" t="str">
        <f t="shared" si="38"/>
        <v/>
      </c>
    </row>
    <row r="159" spans="2:39" ht="13.8" thickBot="1">
      <c r="B159" s="79">
        <v>44291</v>
      </c>
      <c r="C159" s="78">
        <v>1105.58</v>
      </c>
      <c r="D159" s="78">
        <v>1122.49</v>
      </c>
      <c r="E159" s="78">
        <v>1113.8800000000001</v>
      </c>
      <c r="F159" s="78">
        <v>1132.95</v>
      </c>
      <c r="G159" s="78">
        <v>1140.6500000000001</v>
      </c>
      <c r="H159" s="78">
        <v>1177.3</v>
      </c>
      <c r="I159" s="78">
        <v>1241</v>
      </c>
      <c r="J159" s="78">
        <v>1263.19</v>
      </c>
      <c r="K159" s="78">
        <v>1250.31</v>
      </c>
      <c r="L159" s="78">
        <v>1261.6099999999999</v>
      </c>
      <c r="M159" s="78">
        <v>1267.1099999999999</v>
      </c>
      <c r="N159" s="78">
        <v>1293.53</v>
      </c>
      <c r="O159" s="78">
        <v>1317.33</v>
      </c>
      <c r="P159" s="78">
        <v>1361.99</v>
      </c>
      <c r="Q159" s="78">
        <v>1350.9</v>
      </c>
      <c r="R159" s="78">
        <v>1212.82</v>
      </c>
      <c r="S159" s="78">
        <v>1185.98</v>
      </c>
      <c r="T159" s="78">
        <v>1144.32</v>
      </c>
      <c r="U159" s="78">
        <v>1111.53</v>
      </c>
      <c r="V159" s="78">
        <v>1111.57</v>
      </c>
      <c r="W159" s="78">
        <v>1111.3900000000001</v>
      </c>
      <c r="X159" s="78">
        <v>1083.71</v>
      </c>
      <c r="Y159" s="78">
        <v>1074.8499999999999</v>
      </c>
      <c r="Z159" s="78">
        <v>1083.01</v>
      </c>
      <c r="AA159" s="78">
        <f t="shared" si="26"/>
        <v>1361.99</v>
      </c>
      <c r="AB159" s="77">
        <f t="shared" si="27"/>
        <v>2021</v>
      </c>
      <c r="AC159" s="76">
        <f t="shared" si="28"/>
        <v>4</v>
      </c>
      <c r="AD159" s="76" t="str">
        <f t="shared" si="29"/>
        <v/>
      </c>
      <c r="AE159" s="76" t="str">
        <f t="shared" si="30"/>
        <v/>
      </c>
      <c r="AF159" s="74">
        <f t="shared" si="31"/>
        <v>1361.99</v>
      </c>
      <c r="AG159" s="75" t="str">
        <f t="shared" si="32"/>
        <v>14:00</v>
      </c>
      <c r="AH159" s="74">
        <f t="shared" si="33"/>
        <v>29880.989999999998</v>
      </c>
      <c r="AI159" s="73" t="str">
        <f t="shared" si="34"/>
        <v/>
      </c>
      <c r="AJ159" s="73" t="str">
        <f t="shared" si="35"/>
        <v/>
      </c>
      <c r="AK159" s="73" t="str">
        <f t="shared" si="36"/>
        <v/>
      </c>
      <c r="AL159" s="72" t="str">
        <f t="shared" si="37"/>
        <v/>
      </c>
      <c r="AM159" s="71" t="str">
        <f t="shared" si="38"/>
        <v/>
      </c>
    </row>
    <row r="160" spans="2:39" ht="13.8" thickBot="1">
      <c r="B160" s="79">
        <v>44292</v>
      </c>
      <c r="C160" s="78">
        <v>1064.28</v>
      </c>
      <c r="D160" s="78">
        <v>1060.4000000000001</v>
      </c>
      <c r="E160" s="78">
        <v>1081.3599999999999</v>
      </c>
      <c r="F160" s="78">
        <v>1095.3599999999999</v>
      </c>
      <c r="G160" s="78">
        <v>1124.9000000000001</v>
      </c>
      <c r="H160" s="78">
        <v>1156.8900000000001</v>
      </c>
      <c r="I160" s="78">
        <v>1267.77</v>
      </c>
      <c r="J160" s="78">
        <v>1306.24</v>
      </c>
      <c r="K160" s="78">
        <v>1304.49</v>
      </c>
      <c r="L160" s="78">
        <v>1327.62</v>
      </c>
      <c r="M160" s="78">
        <v>1338.68</v>
      </c>
      <c r="N160" s="78">
        <v>1310.6500000000001</v>
      </c>
      <c r="O160" s="78">
        <v>1286.95</v>
      </c>
      <c r="P160" s="78">
        <v>1471.33</v>
      </c>
      <c r="Q160" s="78">
        <v>1302.04</v>
      </c>
      <c r="R160" s="78">
        <v>45.57</v>
      </c>
      <c r="S160" s="78">
        <v>607.99</v>
      </c>
      <c r="T160" s="78">
        <v>1180.8699999999999</v>
      </c>
      <c r="U160" s="78">
        <v>1128.5</v>
      </c>
      <c r="V160" s="78">
        <v>1126.26</v>
      </c>
      <c r="W160" s="78">
        <v>1115.6600000000001</v>
      </c>
      <c r="X160" s="78">
        <v>1091.93</v>
      </c>
      <c r="Y160" s="78">
        <v>1071.21</v>
      </c>
      <c r="Z160" s="78">
        <v>1064.74</v>
      </c>
      <c r="AA160" s="78">
        <f t="shared" si="26"/>
        <v>1471.33</v>
      </c>
      <c r="AB160" s="77">
        <f t="shared" si="27"/>
        <v>2021</v>
      </c>
      <c r="AC160" s="76">
        <f t="shared" si="28"/>
        <v>4</v>
      </c>
      <c r="AD160" s="76" t="str">
        <f t="shared" si="29"/>
        <v/>
      </c>
      <c r="AE160" s="76" t="str">
        <f t="shared" si="30"/>
        <v/>
      </c>
      <c r="AF160" s="74">
        <f t="shared" si="31"/>
        <v>1471.33</v>
      </c>
      <c r="AG160" s="75" t="str">
        <f t="shared" si="32"/>
        <v>14:00</v>
      </c>
      <c r="AH160" s="74">
        <f t="shared" si="33"/>
        <v>28403.019999999997</v>
      </c>
      <c r="AI160" s="73" t="str">
        <f t="shared" si="34"/>
        <v/>
      </c>
      <c r="AJ160" s="73" t="str">
        <f t="shared" si="35"/>
        <v/>
      </c>
      <c r="AK160" s="73" t="str">
        <f t="shared" si="36"/>
        <v/>
      </c>
      <c r="AL160" s="72" t="str">
        <f t="shared" si="37"/>
        <v/>
      </c>
      <c r="AM160" s="71" t="str">
        <f t="shared" si="38"/>
        <v/>
      </c>
    </row>
    <row r="161" spans="2:39" ht="13.8" thickBot="1">
      <c r="B161" s="79">
        <v>44293</v>
      </c>
      <c r="C161" s="78">
        <v>1045.1400000000001</v>
      </c>
      <c r="D161" s="78">
        <v>1043.53</v>
      </c>
      <c r="E161" s="78">
        <v>1062.98</v>
      </c>
      <c r="F161" s="78">
        <v>1069.8399999999999</v>
      </c>
      <c r="G161" s="78">
        <v>1101.45</v>
      </c>
      <c r="H161" s="78">
        <v>1147.06</v>
      </c>
      <c r="I161" s="78">
        <v>1150.03</v>
      </c>
      <c r="J161" s="78">
        <v>1141.21</v>
      </c>
      <c r="K161" s="78">
        <v>1259.55</v>
      </c>
      <c r="L161" s="78">
        <v>1294.51</v>
      </c>
      <c r="M161" s="78">
        <v>1449</v>
      </c>
      <c r="N161" s="78">
        <v>1473.29</v>
      </c>
      <c r="O161" s="78">
        <v>1476.93</v>
      </c>
      <c r="P161" s="78">
        <v>1461.08</v>
      </c>
      <c r="Q161" s="78">
        <v>1462.58</v>
      </c>
      <c r="R161" s="78">
        <v>1438.46</v>
      </c>
      <c r="S161" s="78">
        <v>1370.64</v>
      </c>
      <c r="T161" s="78">
        <v>1325.42</v>
      </c>
      <c r="U161" s="78">
        <v>1282.54</v>
      </c>
      <c r="V161" s="78">
        <v>1155.8800000000001</v>
      </c>
      <c r="W161" s="78">
        <v>1099.52</v>
      </c>
      <c r="X161" s="78">
        <v>1089.02</v>
      </c>
      <c r="Y161" s="78">
        <v>1075.5899999999999</v>
      </c>
      <c r="Z161" s="78">
        <v>1071.6300000000001</v>
      </c>
      <c r="AA161" s="78">
        <f t="shared" si="26"/>
        <v>1476.93</v>
      </c>
      <c r="AB161" s="77">
        <f t="shared" si="27"/>
        <v>2021</v>
      </c>
      <c r="AC161" s="76">
        <f t="shared" si="28"/>
        <v>4</v>
      </c>
      <c r="AD161" s="76" t="str">
        <f t="shared" si="29"/>
        <v/>
      </c>
      <c r="AE161" s="76" t="str">
        <f t="shared" si="30"/>
        <v/>
      </c>
      <c r="AF161" s="74">
        <f t="shared" si="31"/>
        <v>1476.93</v>
      </c>
      <c r="AG161" s="75" t="str">
        <f t="shared" si="32"/>
        <v>13:00</v>
      </c>
      <c r="AH161" s="74">
        <f t="shared" si="33"/>
        <v>31023.81</v>
      </c>
      <c r="AI161" s="73" t="str">
        <f t="shared" si="34"/>
        <v/>
      </c>
      <c r="AJ161" s="73" t="str">
        <f t="shared" si="35"/>
        <v/>
      </c>
      <c r="AK161" s="73" t="str">
        <f t="shared" si="36"/>
        <v/>
      </c>
      <c r="AL161" s="72" t="str">
        <f t="shared" si="37"/>
        <v/>
      </c>
      <c r="AM161" s="71" t="str">
        <f t="shared" si="38"/>
        <v/>
      </c>
    </row>
    <row r="162" spans="2:39" ht="13.8" thickBot="1">
      <c r="B162" s="79">
        <v>44294</v>
      </c>
      <c r="C162" s="78">
        <v>1066.17</v>
      </c>
      <c r="D162" s="78">
        <v>1064.07</v>
      </c>
      <c r="E162" s="78">
        <v>1076.04</v>
      </c>
      <c r="F162" s="78">
        <v>1080.3499999999999</v>
      </c>
      <c r="G162" s="78">
        <v>1103.48</v>
      </c>
      <c r="H162" s="78">
        <v>1138.24</v>
      </c>
      <c r="I162" s="78">
        <v>1233.1199999999999</v>
      </c>
      <c r="J162" s="78">
        <v>1278.9000000000001</v>
      </c>
      <c r="K162" s="78">
        <v>1287.6099999999999</v>
      </c>
      <c r="L162" s="78">
        <v>1494.01</v>
      </c>
      <c r="M162" s="78">
        <v>1535.03</v>
      </c>
      <c r="N162" s="78">
        <v>1547.11</v>
      </c>
      <c r="O162" s="78">
        <v>1563.91</v>
      </c>
      <c r="P162" s="78">
        <v>1554.04</v>
      </c>
      <c r="Q162" s="78">
        <v>1543.71</v>
      </c>
      <c r="R162" s="78">
        <v>1494.57</v>
      </c>
      <c r="S162" s="78">
        <v>1421.35</v>
      </c>
      <c r="T162" s="78">
        <v>1370.98</v>
      </c>
      <c r="U162" s="78">
        <v>1316.74</v>
      </c>
      <c r="V162" s="78">
        <v>1305.96</v>
      </c>
      <c r="W162" s="78">
        <v>1288.7</v>
      </c>
      <c r="X162" s="78">
        <v>1259.58</v>
      </c>
      <c r="Y162" s="78">
        <v>1226.33</v>
      </c>
      <c r="Z162" s="78">
        <v>1196.3699999999999</v>
      </c>
      <c r="AA162" s="78">
        <f t="shared" si="26"/>
        <v>1563.91</v>
      </c>
      <c r="AB162" s="77">
        <f t="shared" si="27"/>
        <v>2021</v>
      </c>
      <c r="AC162" s="76">
        <f t="shared" si="28"/>
        <v>4</v>
      </c>
      <c r="AD162" s="76" t="str">
        <f t="shared" si="29"/>
        <v/>
      </c>
      <c r="AE162" s="76" t="str">
        <f t="shared" si="30"/>
        <v/>
      </c>
      <c r="AF162" s="74">
        <f t="shared" si="31"/>
        <v>1563.91</v>
      </c>
      <c r="AG162" s="75" t="str">
        <f t="shared" si="32"/>
        <v>13:00</v>
      </c>
      <c r="AH162" s="74">
        <f t="shared" si="33"/>
        <v>33010.28</v>
      </c>
      <c r="AI162" s="73" t="str">
        <f t="shared" si="34"/>
        <v/>
      </c>
      <c r="AJ162" s="73" t="str">
        <f t="shared" si="35"/>
        <v/>
      </c>
      <c r="AK162" s="73" t="str">
        <f t="shared" si="36"/>
        <v/>
      </c>
      <c r="AL162" s="72" t="str">
        <f t="shared" si="37"/>
        <v/>
      </c>
      <c r="AM162" s="71" t="str">
        <f t="shared" si="38"/>
        <v/>
      </c>
    </row>
    <row r="163" spans="2:39" ht="13.8" thickBot="1">
      <c r="B163" s="79">
        <v>44295</v>
      </c>
      <c r="C163" s="78">
        <v>1186.04</v>
      </c>
      <c r="D163" s="78">
        <v>1181.99</v>
      </c>
      <c r="E163" s="78">
        <v>1204.42</v>
      </c>
      <c r="F163" s="78">
        <v>1105.3699999999999</v>
      </c>
      <c r="G163" s="78">
        <v>1107.23</v>
      </c>
      <c r="H163" s="78">
        <v>1166.69</v>
      </c>
      <c r="I163" s="78">
        <v>1256.57</v>
      </c>
      <c r="J163" s="78">
        <v>1301.6199999999999</v>
      </c>
      <c r="K163" s="78">
        <v>1317.79</v>
      </c>
      <c r="L163" s="78">
        <v>1483.72</v>
      </c>
      <c r="M163" s="78">
        <v>1516.34</v>
      </c>
      <c r="N163" s="78">
        <v>1482.22</v>
      </c>
      <c r="O163" s="78">
        <v>1516.94</v>
      </c>
      <c r="P163" s="78">
        <v>1550.26</v>
      </c>
      <c r="Q163" s="78">
        <v>1538.46</v>
      </c>
      <c r="R163" s="78">
        <v>1510.46</v>
      </c>
      <c r="S163" s="78">
        <v>1418.27</v>
      </c>
      <c r="T163" s="78">
        <v>1396.71</v>
      </c>
      <c r="U163" s="78">
        <v>1327.2</v>
      </c>
      <c r="V163" s="78">
        <v>1299.97</v>
      </c>
      <c r="W163" s="78">
        <v>1273.93</v>
      </c>
      <c r="X163" s="78">
        <v>1234.45</v>
      </c>
      <c r="Y163" s="78">
        <v>1215.6600000000001</v>
      </c>
      <c r="Z163" s="78">
        <v>1140.79</v>
      </c>
      <c r="AA163" s="78">
        <f t="shared" si="26"/>
        <v>1550.26</v>
      </c>
      <c r="AB163" s="77">
        <f t="shared" si="27"/>
        <v>2021</v>
      </c>
      <c r="AC163" s="76">
        <f t="shared" si="28"/>
        <v>4</v>
      </c>
      <c r="AD163" s="76" t="str">
        <f t="shared" si="29"/>
        <v/>
      </c>
      <c r="AE163" s="76" t="str">
        <f t="shared" si="30"/>
        <v/>
      </c>
      <c r="AF163" s="74">
        <f t="shared" si="31"/>
        <v>1550.26</v>
      </c>
      <c r="AG163" s="75" t="str">
        <f t="shared" si="32"/>
        <v>14:00</v>
      </c>
      <c r="AH163" s="74">
        <f t="shared" si="33"/>
        <v>33283.360000000001</v>
      </c>
      <c r="AI163" s="73" t="str">
        <f t="shared" si="34"/>
        <v/>
      </c>
      <c r="AJ163" s="73" t="str">
        <f t="shared" si="35"/>
        <v/>
      </c>
      <c r="AK163" s="73" t="str">
        <f t="shared" si="36"/>
        <v/>
      </c>
      <c r="AL163" s="72" t="str">
        <f t="shared" si="37"/>
        <v/>
      </c>
      <c r="AM163" s="71" t="str">
        <f t="shared" si="38"/>
        <v/>
      </c>
    </row>
    <row r="164" spans="2:39" ht="13.8" thickBot="1">
      <c r="B164" s="79">
        <v>44296</v>
      </c>
      <c r="C164" s="78">
        <v>1030.02</v>
      </c>
      <c r="D164" s="78">
        <v>1018.71</v>
      </c>
      <c r="E164" s="78">
        <v>1028.1600000000001</v>
      </c>
      <c r="F164" s="78">
        <v>1032.75</v>
      </c>
      <c r="G164" s="78">
        <v>1039.68</v>
      </c>
      <c r="H164" s="78">
        <v>1066.28</v>
      </c>
      <c r="I164" s="78">
        <v>1127.49</v>
      </c>
      <c r="J164" s="78">
        <v>1158.1199999999999</v>
      </c>
      <c r="K164" s="78">
        <v>1289.75</v>
      </c>
      <c r="L164" s="78">
        <v>1350.58</v>
      </c>
      <c r="M164" s="78">
        <v>1345.65</v>
      </c>
      <c r="N164" s="78">
        <v>1365</v>
      </c>
      <c r="O164" s="78">
        <v>1406.62</v>
      </c>
      <c r="P164" s="78">
        <v>1387.44</v>
      </c>
      <c r="Q164" s="78">
        <v>1383.13</v>
      </c>
      <c r="R164" s="78">
        <v>1364.06</v>
      </c>
      <c r="S164" s="78">
        <v>1308.93</v>
      </c>
      <c r="T164" s="78">
        <v>1266.3699999999999</v>
      </c>
      <c r="U164" s="78">
        <v>1229.8</v>
      </c>
      <c r="V164" s="78">
        <v>1213.45</v>
      </c>
      <c r="W164" s="78">
        <v>1215.03</v>
      </c>
      <c r="X164" s="78">
        <v>1198.33</v>
      </c>
      <c r="Y164" s="78">
        <v>1193.78</v>
      </c>
      <c r="Z164" s="78">
        <v>1185.8699999999999</v>
      </c>
      <c r="AA164" s="78">
        <f t="shared" si="26"/>
        <v>1406.62</v>
      </c>
      <c r="AB164" s="77">
        <f t="shared" si="27"/>
        <v>2021</v>
      </c>
      <c r="AC164" s="76">
        <f t="shared" si="28"/>
        <v>4</v>
      </c>
      <c r="AD164" s="76" t="str">
        <f t="shared" si="29"/>
        <v/>
      </c>
      <c r="AE164" s="76" t="str">
        <f t="shared" si="30"/>
        <v/>
      </c>
      <c r="AF164" s="74">
        <f t="shared" si="31"/>
        <v>1406.62</v>
      </c>
      <c r="AG164" s="75" t="str">
        <f t="shared" si="32"/>
        <v>13:00</v>
      </c>
      <c r="AH164" s="74">
        <f t="shared" si="33"/>
        <v>30611.619999999995</v>
      </c>
      <c r="AI164" s="73" t="str">
        <f t="shared" si="34"/>
        <v/>
      </c>
      <c r="AJ164" s="73" t="str">
        <f t="shared" si="35"/>
        <v/>
      </c>
      <c r="AK164" s="73" t="str">
        <f t="shared" si="36"/>
        <v/>
      </c>
      <c r="AL164" s="72" t="str">
        <f t="shared" si="37"/>
        <v/>
      </c>
      <c r="AM164" s="71" t="str">
        <f t="shared" si="38"/>
        <v/>
      </c>
    </row>
    <row r="165" spans="2:39" ht="13.8" thickBot="1">
      <c r="B165" s="79">
        <v>44297</v>
      </c>
      <c r="C165" s="78">
        <v>1165.99</v>
      </c>
      <c r="D165" s="78">
        <v>1162.9100000000001</v>
      </c>
      <c r="E165" s="78">
        <v>1163.96</v>
      </c>
      <c r="F165" s="78">
        <v>1029.25</v>
      </c>
      <c r="G165" s="78">
        <v>1014.12</v>
      </c>
      <c r="H165" s="78">
        <v>1042.72</v>
      </c>
      <c r="I165" s="78">
        <v>1115.3800000000001</v>
      </c>
      <c r="J165" s="78">
        <v>1126.3</v>
      </c>
      <c r="K165" s="78">
        <v>1127.3900000000001</v>
      </c>
      <c r="L165" s="78">
        <v>1160.81</v>
      </c>
      <c r="M165" s="78">
        <v>1169.1400000000001</v>
      </c>
      <c r="N165" s="78">
        <v>1364.72</v>
      </c>
      <c r="O165" s="78">
        <v>1388.73</v>
      </c>
      <c r="P165" s="78">
        <v>1349.08</v>
      </c>
      <c r="Q165" s="78">
        <v>1342.11</v>
      </c>
      <c r="R165" s="78">
        <v>1342.42</v>
      </c>
      <c r="S165" s="78">
        <v>1300.5</v>
      </c>
      <c r="T165" s="78">
        <v>1298.8499999999999</v>
      </c>
      <c r="U165" s="78">
        <v>1242.82</v>
      </c>
      <c r="V165" s="78">
        <v>1235.5999999999999</v>
      </c>
      <c r="W165" s="78">
        <v>1086.23</v>
      </c>
      <c r="X165" s="78">
        <v>1063.6500000000001</v>
      </c>
      <c r="Y165" s="78">
        <v>1066.8699999999999</v>
      </c>
      <c r="Z165" s="78">
        <v>1061.3800000000001</v>
      </c>
      <c r="AA165" s="78">
        <f t="shared" si="26"/>
        <v>1388.73</v>
      </c>
      <c r="AB165" s="77">
        <f t="shared" si="27"/>
        <v>2021</v>
      </c>
      <c r="AC165" s="76">
        <f t="shared" si="28"/>
        <v>4</v>
      </c>
      <c r="AD165" s="76" t="str">
        <f t="shared" si="29"/>
        <v/>
      </c>
      <c r="AE165" s="76" t="str">
        <f t="shared" si="30"/>
        <v/>
      </c>
      <c r="AF165" s="74">
        <f t="shared" si="31"/>
        <v>1388.73</v>
      </c>
      <c r="AG165" s="75" t="str">
        <f t="shared" si="32"/>
        <v>13:00</v>
      </c>
      <c r="AH165" s="74">
        <f t="shared" si="33"/>
        <v>29809.659999999996</v>
      </c>
      <c r="AI165" s="73" t="str">
        <f t="shared" si="34"/>
        <v/>
      </c>
      <c r="AJ165" s="73" t="str">
        <f t="shared" si="35"/>
        <v/>
      </c>
      <c r="AK165" s="73" t="str">
        <f t="shared" si="36"/>
        <v/>
      </c>
      <c r="AL165" s="72" t="str">
        <f t="shared" si="37"/>
        <v/>
      </c>
      <c r="AM165" s="71" t="str">
        <f t="shared" si="38"/>
        <v/>
      </c>
    </row>
    <row r="166" spans="2:39" ht="13.8" thickBot="1">
      <c r="B166" s="79">
        <v>44298</v>
      </c>
      <c r="C166" s="78">
        <v>1046.75</v>
      </c>
      <c r="D166" s="78">
        <v>1056.6199999999999</v>
      </c>
      <c r="E166" s="78">
        <v>1060.4000000000001</v>
      </c>
      <c r="F166" s="78">
        <v>1068.06</v>
      </c>
      <c r="G166" s="78">
        <v>1072.8599999999999</v>
      </c>
      <c r="H166" s="78">
        <v>1144.47</v>
      </c>
      <c r="I166" s="78">
        <v>1211.8399999999999</v>
      </c>
      <c r="J166" s="78">
        <v>1270.6400000000001</v>
      </c>
      <c r="K166" s="78">
        <v>1307.8800000000001</v>
      </c>
      <c r="L166" s="78">
        <v>1330.35</v>
      </c>
      <c r="M166" s="78">
        <v>1342.74</v>
      </c>
      <c r="N166" s="78">
        <v>1324.51</v>
      </c>
      <c r="O166" s="78">
        <v>1321.25</v>
      </c>
      <c r="P166" s="78">
        <v>1312.36</v>
      </c>
      <c r="Q166" s="78">
        <v>1302.49</v>
      </c>
      <c r="R166" s="78">
        <v>1285.76</v>
      </c>
      <c r="S166" s="78">
        <v>1217.48</v>
      </c>
      <c r="T166" s="78">
        <v>1182.6199999999999</v>
      </c>
      <c r="U166" s="78">
        <v>1155.5899999999999</v>
      </c>
      <c r="V166" s="78">
        <v>1138.31</v>
      </c>
      <c r="W166" s="78">
        <v>1114.4000000000001</v>
      </c>
      <c r="X166" s="78">
        <v>1107.58</v>
      </c>
      <c r="Y166" s="78">
        <v>1083.53</v>
      </c>
      <c r="Z166" s="78">
        <v>1071.56</v>
      </c>
      <c r="AA166" s="78">
        <f t="shared" si="26"/>
        <v>1342.74</v>
      </c>
      <c r="AB166" s="77">
        <f t="shared" si="27"/>
        <v>2021</v>
      </c>
      <c r="AC166" s="76">
        <f t="shared" si="28"/>
        <v>4</v>
      </c>
      <c r="AD166" s="76" t="str">
        <f t="shared" si="29"/>
        <v/>
      </c>
      <c r="AE166" s="76" t="str">
        <f t="shared" si="30"/>
        <v/>
      </c>
      <c r="AF166" s="74">
        <f t="shared" si="31"/>
        <v>1342.74</v>
      </c>
      <c r="AG166" s="75" t="str">
        <f t="shared" si="32"/>
        <v>11:00</v>
      </c>
      <c r="AH166" s="74">
        <f t="shared" si="33"/>
        <v>29872.79</v>
      </c>
      <c r="AI166" s="73" t="str">
        <f t="shared" si="34"/>
        <v/>
      </c>
      <c r="AJ166" s="73" t="str">
        <f t="shared" si="35"/>
        <v/>
      </c>
      <c r="AK166" s="73" t="str">
        <f t="shared" si="36"/>
        <v/>
      </c>
      <c r="AL166" s="72" t="str">
        <f t="shared" si="37"/>
        <v/>
      </c>
      <c r="AM166" s="71" t="str">
        <f t="shared" si="38"/>
        <v/>
      </c>
    </row>
    <row r="167" spans="2:39" ht="13.8" thickBot="1">
      <c r="B167" s="79">
        <v>44299</v>
      </c>
      <c r="C167" s="78">
        <v>1060.82</v>
      </c>
      <c r="D167" s="78">
        <v>1053.3599999999999</v>
      </c>
      <c r="E167" s="78">
        <v>1067.08</v>
      </c>
      <c r="F167" s="78">
        <v>1078.07</v>
      </c>
      <c r="G167" s="78">
        <v>1091.02</v>
      </c>
      <c r="H167" s="78">
        <v>1144.43</v>
      </c>
      <c r="I167" s="78">
        <v>1244.04</v>
      </c>
      <c r="J167" s="78">
        <v>1293.1500000000001</v>
      </c>
      <c r="K167" s="78">
        <v>1290.31</v>
      </c>
      <c r="L167" s="78">
        <v>1332.28</v>
      </c>
      <c r="M167" s="78">
        <v>1366.44</v>
      </c>
      <c r="N167" s="78">
        <v>1606.57</v>
      </c>
      <c r="O167" s="78">
        <v>1511.65</v>
      </c>
      <c r="P167" s="78">
        <v>1471.68</v>
      </c>
      <c r="Q167" s="78">
        <v>1475.15</v>
      </c>
      <c r="R167" s="78">
        <v>1447.42</v>
      </c>
      <c r="S167" s="78">
        <v>1377.29</v>
      </c>
      <c r="T167" s="78">
        <v>1343.58</v>
      </c>
      <c r="U167" s="78">
        <v>1308.1600000000001</v>
      </c>
      <c r="V167" s="78">
        <v>1274.07</v>
      </c>
      <c r="W167" s="78">
        <v>1205.96</v>
      </c>
      <c r="X167" s="78">
        <v>1105.58</v>
      </c>
      <c r="Y167" s="78">
        <v>1075.83</v>
      </c>
      <c r="Z167" s="78">
        <v>1071.32</v>
      </c>
      <c r="AA167" s="78">
        <f t="shared" si="26"/>
        <v>1606.57</v>
      </c>
      <c r="AB167" s="77">
        <f t="shared" si="27"/>
        <v>2021</v>
      </c>
      <c r="AC167" s="76">
        <f t="shared" si="28"/>
        <v>4</v>
      </c>
      <c r="AD167" s="76" t="str">
        <f t="shared" si="29"/>
        <v/>
      </c>
      <c r="AE167" s="76" t="str">
        <f t="shared" si="30"/>
        <v/>
      </c>
      <c r="AF167" s="74">
        <f t="shared" si="31"/>
        <v>1606.57</v>
      </c>
      <c r="AG167" s="75" t="str">
        <f t="shared" si="32"/>
        <v>12:00</v>
      </c>
      <c r="AH167" s="74">
        <f t="shared" si="33"/>
        <v>31901.83</v>
      </c>
      <c r="AI167" s="73" t="str">
        <f t="shared" si="34"/>
        <v/>
      </c>
      <c r="AJ167" s="73" t="str">
        <f t="shared" si="35"/>
        <v/>
      </c>
      <c r="AK167" s="73" t="str">
        <f t="shared" si="36"/>
        <v/>
      </c>
      <c r="AL167" s="72" t="str">
        <f t="shared" si="37"/>
        <v/>
      </c>
      <c r="AM167" s="71" t="str">
        <f t="shared" si="38"/>
        <v/>
      </c>
    </row>
    <row r="168" spans="2:39" ht="13.8" thickBot="1">
      <c r="B168" s="79">
        <v>44300</v>
      </c>
      <c r="C168" s="78">
        <v>1064.95</v>
      </c>
      <c r="D168" s="78">
        <v>1061.69</v>
      </c>
      <c r="E168" s="78">
        <v>1090.25</v>
      </c>
      <c r="F168" s="78">
        <v>1090.6400000000001</v>
      </c>
      <c r="G168" s="78">
        <v>1106.8800000000001</v>
      </c>
      <c r="H168" s="78">
        <v>1158.1199999999999</v>
      </c>
      <c r="I168" s="78">
        <v>1246.07</v>
      </c>
      <c r="J168" s="78">
        <v>1277.57</v>
      </c>
      <c r="K168" s="78">
        <v>1291.33</v>
      </c>
      <c r="L168" s="78">
        <v>1324.02</v>
      </c>
      <c r="M168" s="78">
        <v>1497.62</v>
      </c>
      <c r="N168" s="78">
        <v>1468.95</v>
      </c>
      <c r="O168" s="78">
        <v>1470.46</v>
      </c>
      <c r="P168" s="78">
        <v>1460.55</v>
      </c>
      <c r="Q168" s="78">
        <v>1458.24</v>
      </c>
      <c r="R168" s="78">
        <v>1396.18</v>
      </c>
      <c r="S168" s="78">
        <v>1344.21</v>
      </c>
      <c r="T168" s="78">
        <v>1216.95</v>
      </c>
      <c r="U168" s="78">
        <v>1126.26</v>
      </c>
      <c r="V168" s="78">
        <v>1123.47</v>
      </c>
      <c r="W168" s="78">
        <v>1111.71</v>
      </c>
      <c r="X168" s="78">
        <v>1078.3900000000001</v>
      </c>
      <c r="Y168" s="78">
        <v>1068.1300000000001</v>
      </c>
      <c r="Z168" s="78">
        <v>1050.56</v>
      </c>
      <c r="AA168" s="78">
        <f t="shared" si="26"/>
        <v>1497.62</v>
      </c>
      <c r="AB168" s="77">
        <f t="shared" si="27"/>
        <v>2021</v>
      </c>
      <c r="AC168" s="76">
        <f t="shared" si="28"/>
        <v>4</v>
      </c>
      <c r="AD168" s="76" t="str">
        <f t="shared" si="29"/>
        <v/>
      </c>
      <c r="AE168" s="76" t="str">
        <f t="shared" si="30"/>
        <v/>
      </c>
      <c r="AF168" s="74">
        <f t="shared" si="31"/>
        <v>1497.62</v>
      </c>
      <c r="AG168" s="75" t="str">
        <f t="shared" si="32"/>
        <v>11:00</v>
      </c>
      <c r="AH168" s="74">
        <f t="shared" si="33"/>
        <v>31080.82</v>
      </c>
      <c r="AI168" s="73" t="str">
        <f t="shared" si="34"/>
        <v/>
      </c>
      <c r="AJ168" s="73" t="str">
        <f t="shared" si="35"/>
        <v/>
      </c>
      <c r="AK168" s="73" t="str">
        <f t="shared" si="36"/>
        <v/>
      </c>
      <c r="AL168" s="72" t="str">
        <f t="shared" si="37"/>
        <v/>
      </c>
      <c r="AM168" s="71" t="str">
        <f t="shared" si="38"/>
        <v/>
      </c>
    </row>
    <row r="169" spans="2:39" ht="13.8" thickBot="1">
      <c r="B169" s="79">
        <v>44301</v>
      </c>
      <c r="C169" s="78">
        <v>1047.03</v>
      </c>
      <c r="D169" s="78">
        <v>1034.08</v>
      </c>
      <c r="E169" s="78">
        <v>1063.79</v>
      </c>
      <c r="F169" s="78">
        <v>1073.42</v>
      </c>
      <c r="G169" s="78">
        <v>1079.5</v>
      </c>
      <c r="H169" s="78">
        <v>1130.26</v>
      </c>
      <c r="I169" s="78">
        <v>1233.6500000000001</v>
      </c>
      <c r="J169" s="78">
        <v>1288.77</v>
      </c>
      <c r="K169" s="78">
        <v>1305.3599999999999</v>
      </c>
      <c r="L169" s="78">
        <v>1324.61</v>
      </c>
      <c r="M169" s="78">
        <v>1342.15</v>
      </c>
      <c r="N169" s="78">
        <v>1329.34</v>
      </c>
      <c r="O169" s="78">
        <v>1333.33</v>
      </c>
      <c r="P169" s="78">
        <v>1318.91</v>
      </c>
      <c r="Q169" s="78">
        <v>1308.3399999999999</v>
      </c>
      <c r="R169" s="78">
        <v>1276.1400000000001</v>
      </c>
      <c r="S169" s="78">
        <v>1217.3</v>
      </c>
      <c r="T169" s="78">
        <v>1180.6199999999999</v>
      </c>
      <c r="U169" s="78">
        <v>1148.3800000000001</v>
      </c>
      <c r="V169" s="78">
        <v>1141.25</v>
      </c>
      <c r="W169" s="78">
        <v>1127.1099999999999</v>
      </c>
      <c r="X169" s="78">
        <v>1093.4000000000001</v>
      </c>
      <c r="Y169" s="78">
        <v>1083.46</v>
      </c>
      <c r="Z169" s="78">
        <v>1074.92</v>
      </c>
      <c r="AA169" s="78">
        <f t="shared" si="26"/>
        <v>1342.15</v>
      </c>
      <c r="AB169" s="77">
        <f t="shared" si="27"/>
        <v>2021</v>
      </c>
      <c r="AC169" s="76">
        <f t="shared" si="28"/>
        <v>4</v>
      </c>
      <c r="AD169" s="76" t="str">
        <f t="shared" si="29"/>
        <v/>
      </c>
      <c r="AE169" s="76" t="str">
        <f t="shared" si="30"/>
        <v/>
      </c>
      <c r="AF169" s="74">
        <f t="shared" si="31"/>
        <v>1342.15</v>
      </c>
      <c r="AG169" s="75" t="str">
        <f t="shared" si="32"/>
        <v>11:00</v>
      </c>
      <c r="AH169" s="74">
        <f t="shared" si="33"/>
        <v>29897.270000000004</v>
      </c>
      <c r="AI169" s="73" t="str">
        <f t="shared" si="34"/>
        <v/>
      </c>
      <c r="AJ169" s="73" t="str">
        <f t="shared" si="35"/>
        <v/>
      </c>
      <c r="AK169" s="73" t="str">
        <f t="shared" si="36"/>
        <v/>
      </c>
      <c r="AL169" s="72" t="str">
        <f t="shared" si="37"/>
        <v/>
      </c>
      <c r="AM169" s="71" t="str">
        <f t="shared" si="38"/>
        <v/>
      </c>
    </row>
    <row r="170" spans="2:39" ht="13.8" thickBot="1">
      <c r="B170" s="79">
        <v>44302</v>
      </c>
      <c r="C170" s="78">
        <v>1059.8399999999999</v>
      </c>
      <c r="D170" s="78">
        <v>1051.05</v>
      </c>
      <c r="E170" s="78">
        <v>1071.42</v>
      </c>
      <c r="F170" s="78">
        <v>1082.6199999999999</v>
      </c>
      <c r="G170" s="78">
        <v>1097.43</v>
      </c>
      <c r="H170" s="78">
        <v>1147.72</v>
      </c>
      <c r="I170" s="78">
        <v>1238.33</v>
      </c>
      <c r="J170" s="78">
        <v>1284.6400000000001</v>
      </c>
      <c r="K170" s="78">
        <v>1319.36</v>
      </c>
      <c r="L170" s="78">
        <v>1347.15</v>
      </c>
      <c r="M170" s="78">
        <v>1341.73</v>
      </c>
      <c r="N170" s="78">
        <v>1317.51</v>
      </c>
      <c r="O170" s="78">
        <v>1324.12</v>
      </c>
      <c r="P170" s="78">
        <v>1302.1099999999999</v>
      </c>
      <c r="Q170" s="78">
        <v>1288.42</v>
      </c>
      <c r="R170" s="78">
        <v>1261.1199999999999</v>
      </c>
      <c r="S170" s="78">
        <v>1200.57</v>
      </c>
      <c r="T170" s="78">
        <v>1171.42</v>
      </c>
      <c r="U170" s="78">
        <v>1138.2</v>
      </c>
      <c r="V170" s="78">
        <v>1118.18</v>
      </c>
      <c r="W170" s="78">
        <v>1109.47</v>
      </c>
      <c r="X170" s="78">
        <v>1099.28</v>
      </c>
      <c r="Y170" s="78">
        <v>1056.23</v>
      </c>
      <c r="Z170" s="78">
        <v>1043</v>
      </c>
      <c r="AA170" s="78">
        <f t="shared" si="26"/>
        <v>1347.15</v>
      </c>
      <c r="AB170" s="77">
        <f t="shared" si="27"/>
        <v>2021</v>
      </c>
      <c r="AC170" s="76">
        <f t="shared" si="28"/>
        <v>4</v>
      </c>
      <c r="AD170" s="76" t="str">
        <f t="shared" si="29"/>
        <v/>
      </c>
      <c r="AE170" s="76" t="str">
        <f t="shared" si="30"/>
        <v/>
      </c>
      <c r="AF170" s="74">
        <f t="shared" si="31"/>
        <v>1347.15</v>
      </c>
      <c r="AG170" s="75" t="str">
        <f t="shared" si="32"/>
        <v>10:00</v>
      </c>
      <c r="AH170" s="74">
        <f t="shared" si="33"/>
        <v>29818.070000000007</v>
      </c>
      <c r="AI170" s="73" t="str">
        <f t="shared" si="34"/>
        <v/>
      </c>
      <c r="AJ170" s="73" t="str">
        <f t="shared" si="35"/>
        <v/>
      </c>
      <c r="AK170" s="73" t="str">
        <f t="shared" si="36"/>
        <v/>
      </c>
      <c r="AL170" s="72" t="str">
        <f t="shared" si="37"/>
        <v/>
      </c>
      <c r="AM170" s="71" t="str">
        <f t="shared" si="38"/>
        <v/>
      </c>
    </row>
    <row r="171" spans="2:39" ht="13.8" thickBot="1">
      <c r="B171" s="79">
        <v>44303</v>
      </c>
      <c r="C171" s="78">
        <v>1038.69</v>
      </c>
      <c r="D171" s="78">
        <v>1043.1099999999999</v>
      </c>
      <c r="E171" s="78">
        <v>1036.67</v>
      </c>
      <c r="F171" s="78">
        <v>1032.68</v>
      </c>
      <c r="G171" s="78">
        <v>1050.3499999999999</v>
      </c>
      <c r="H171" s="78">
        <v>1081.99</v>
      </c>
      <c r="I171" s="78">
        <v>1159.6600000000001</v>
      </c>
      <c r="J171" s="78">
        <v>1189.23</v>
      </c>
      <c r="K171" s="78">
        <v>1166.6199999999999</v>
      </c>
      <c r="L171" s="78">
        <v>1181.5999999999999</v>
      </c>
      <c r="M171" s="78">
        <v>1175.6199999999999</v>
      </c>
      <c r="N171" s="78">
        <v>1158.67</v>
      </c>
      <c r="O171" s="78">
        <v>1153.99</v>
      </c>
      <c r="P171" s="78">
        <v>1111.01</v>
      </c>
      <c r="Q171" s="78">
        <v>1104.78</v>
      </c>
      <c r="R171" s="78">
        <v>1072.58</v>
      </c>
      <c r="S171" s="78">
        <v>1070.44</v>
      </c>
      <c r="T171" s="78">
        <v>1076.1400000000001</v>
      </c>
      <c r="U171" s="78">
        <v>1053.19</v>
      </c>
      <c r="V171" s="78">
        <v>1069.04</v>
      </c>
      <c r="W171" s="78">
        <v>1067.22</v>
      </c>
      <c r="X171" s="78">
        <v>1048.81</v>
      </c>
      <c r="Y171" s="78">
        <v>1056.8599999999999</v>
      </c>
      <c r="Z171" s="78">
        <v>1065.79</v>
      </c>
      <c r="AA171" s="78">
        <f t="shared" si="26"/>
        <v>1189.23</v>
      </c>
      <c r="AB171" s="77">
        <f t="shared" si="27"/>
        <v>2021</v>
      </c>
      <c r="AC171" s="76">
        <f t="shared" si="28"/>
        <v>4</v>
      </c>
      <c r="AD171" s="76" t="str">
        <f t="shared" si="29"/>
        <v/>
      </c>
      <c r="AE171" s="76" t="str">
        <f t="shared" si="30"/>
        <v/>
      </c>
      <c r="AF171" s="74">
        <f t="shared" si="31"/>
        <v>1189.23</v>
      </c>
      <c r="AG171" s="75" t="str">
        <f t="shared" si="32"/>
        <v>8:00</v>
      </c>
      <c r="AH171" s="74">
        <f t="shared" si="33"/>
        <v>27453.97</v>
      </c>
      <c r="AI171" s="73" t="str">
        <f t="shared" si="34"/>
        <v/>
      </c>
      <c r="AJ171" s="73" t="str">
        <f t="shared" si="35"/>
        <v/>
      </c>
      <c r="AK171" s="73" t="str">
        <f t="shared" si="36"/>
        <v/>
      </c>
      <c r="AL171" s="72" t="str">
        <f t="shared" si="37"/>
        <v/>
      </c>
      <c r="AM171" s="71" t="str">
        <f t="shared" si="38"/>
        <v/>
      </c>
    </row>
    <row r="172" spans="2:39" ht="13.8" thickBot="1">
      <c r="B172" s="79">
        <v>44304</v>
      </c>
      <c r="C172" s="78">
        <v>1058.79</v>
      </c>
      <c r="D172" s="78">
        <v>1046.96</v>
      </c>
      <c r="E172" s="78">
        <v>1048.46</v>
      </c>
      <c r="F172" s="78">
        <v>1041.57</v>
      </c>
      <c r="G172" s="78">
        <v>1049.4100000000001</v>
      </c>
      <c r="H172" s="78">
        <v>1063.1300000000001</v>
      </c>
      <c r="I172" s="78">
        <v>1139.67</v>
      </c>
      <c r="J172" s="78">
        <v>1158.82</v>
      </c>
      <c r="K172" s="78">
        <v>1141.6300000000001</v>
      </c>
      <c r="L172" s="78">
        <v>1147.0899999999999</v>
      </c>
      <c r="M172" s="78">
        <v>1332.73</v>
      </c>
      <c r="N172" s="78">
        <v>1281.81</v>
      </c>
      <c r="O172" s="78">
        <v>1284.01</v>
      </c>
      <c r="P172" s="78">
        <v>1222.83</v>
      </c>
      <c r="Q172" s="78">
        <v>1232.32</v>
      </c>
      <c r="R172" s="78">
        <v>1231.51</v>
      </c>
      <c r="S172" s="78">
        <v>1208.27</v>
      </c>
      <c r="T172" s="78">
        <v>1191.96</v>
      </c>
      <c r="U172" s="78">
        <v>1116.4000000000001</v>
      </c>
      <c r="V172" s="78">
        <v>1037.05</v>
      </c>
      <c r="W172" s="78">
        <v>1041.78</v>
      </c>
      <c r="X172" s="78">
        <v>1041.5</v>
      </c>
      <c r="Y172" s="78">
        <v>1027.81</v>
      </c>
      <c r="Z172" s="78">
        <v>1024.7</v>
      </c>
      <c r="AA172" s="78">
        <f t="shared" si="26"/>
        <v>1332.73</v>
      </c>
      <c r="AB172" s="77">
        <f t="shared" si="27"/>
        <v>2021</v>
      </c>
      <c r="AC172" s="76">
        <f t="shared" si="28"/>
        <v>4</v>
      </c>
      <c r="AD172" s="76" t="str">
        <f t="shared" si="29"/>
        <v/>
      </c>
      <c r="AE172" s="76" t="str">
        <f t="shared" si="30"/>
        <v/>
      </c>
      <c r="AF172" s="74">
        <f t="shared" si="31"/>
        <v>1332.73</v>
      </c>
      <c r="AG172" s="75" t="str">
        <f t="shared" si="32"/>
        <v>11:00</v>
      </c>
      <c r="AH172" s="74">
        <f t="shared" si="33"/>
        <v>28502.94</v>
      </c>
      <c r="AI172" s="73" t="str">
        <f t="shared" si="34"/>
        <v/>
      </c>
      <c r="AJ172" s="73" t="str">
        <f t="shared" si="35"/>
        <v/>
      </c>
      <c r="AK172" s="73" t="str">
        <f t="shared" si="36"/>
        <v/>
      </c>
      <c r="AL172" s="72" t="str">
        <f t="shared" si="37"/>
        <v/>
      </c>
      <c r="AM172" s="71" t="str">
        <f t="shared" si="38"/>
        <v/>
      </c>
    </row>
    <row r="173" spans="2:39" ht="13.8" thickBot="1">
      <c r="B173" s="79">
        <v>44305</v>
      </c>
      <c r="C173" s="78">
        <v>1022.53</v>
      </c>
      <c r="D173" s="78">
        <v>1021.27</v>
      </c>
      <c r="E173" s="78">
        <v>1044.44</v>
      </c>
      <c r="F173" s="78">
        <v>1059.17</v>
      </c>
      <c r="G173" s="78">
        <v>1080.3499999999999</v>
      </c>
      <c r="H173" s="78">
        <v>1112.3399999999999</v>
      </c>
      <c r="I173" s="78">
        <v>1214.75</v>
      </c>
      <c r="J173" s="78">
        <v>1267.98</v>
      </c>
      <c r="K173" s="78">
        <v>1257.94</v>
      </c>
      <c r="L173" s="78">
        <v>1418.9</v>
      </c>
      <c r="M173" s="78">
        <v>1451.38</v>
      </c>
      <c r="N173" s="78">
        <v>1442.81</v>
      </c>
      <c r="O173" s="78">
        <v>1444.24</v>
      </c>
      <c r="P173" s="78">
        <v>1433.64</v>
      </c>
      <c r="Q173" s="78">
        <v>1425.83</v>
      </c>
      <c r="R173" s="78">
        <v>1389.18</v>
      </c>
      <c r="S173" s="78">
        <v>1302.5999999999999</v>
      </c>
      <c r="T173" s="78">
        <v>1147.23</v>
      </c>
      <c r="U173" s="78">
        <v>1093.3</v>
      </c>
      <c r="V173" s="78">
        <v>1089.6600000000001</v>
      </c>
      <c r="W173" s="78">
        <v>1089.9000000000001</v>
      </c>
      <c r="X173" s="78">
        <v>1062.74</v>
      </c>
      <c r="Y173" s="78">
        <v>1036.8800000000001</v>
      </c>
      <c r="Z173" s="78">
        <v>1031.8</v>
      </c>
      <c r="AA173" s="78">
        <f t="shared" si="26"/>
        <v>1451.38</v>
      </c>
      <c r="AB173" s="77">
        <f t="shared" si="27"/>
        <v>2021</v>
      </c>
      <c r="AC173" s="76">
        <f t="shared" si="28"/>
        <v>4</v>
      </c>
      <c r="AD173" s="76" t="str">
        <f t="shared" si="29"/>
        <v/>
      </c>
      <c r="AE173" s="76" t="str">
        <f t="shared" si="30"/>
        <v/>
      </c>
      <c r="AF173" s="74">
        <f t="shared" si="31"/>
        <v>1451.38</v>
      </c>
      <c r="AG173" s="75" t="str">
        <f t="shared" si="32"/>
        <v>11:00</v>
      </c>
      <c r="AH173" s="74">
        <f t="shared" si="33"/>
        <v>30392.240000000002</v>
      </c>
      <c r="AI173" s="73" t="str">
        <f t="shared" si="34"/>
        <v/>
      </c>
      <c r="AJ173" s="73" t="str">
        <f t="shared" si="35"/>
        <v/>
      </c>
      <c r="AK173" s="73" t="str">
        <f t="shared" si="36"/>
        <v/>
      </c>
      <c r="AL173" s="72" t="str">
        <f t="shared" si="37"/>
        <v/>
      </c>
      <c r="AM173" s="71" t="str">
        <f t="shared" si="38"/>
        <v/>
      </c>
    </row>
    <row r="174" spans="2:39" ht="13.8" thickBot="1">
      <c r="B174" s="79">
        <v>44306</v>
      </c>
      <c r="C174" s="78">
        <v>1025.8900000000001</v>
      </c>
      <c r="D174" s="78">
        <v>1018.85</v>
      </c>
      <c r="E174" s="78">
        <v>1044.4000000000001</v>
      </c>
      <c r="F174" s="78">
        <v>1064.3800000000001</v>
      </c>
      <c r="G174" s="78">
        <v>1076.42</v>
      </c>
      <c r="H174" s="78">
        <v>1115.6600000000001</v>
      </c>
      <c r="I174" s="78">
        <v>1229.31</v>
      </c>
      <c r="J174" s="78">
        <v>1278.0999999999999</v>
      </c>
      <c r="K174" s="78">
        <v>1287.0899999999999</v>
      </c>
      <c r="L174" s="78">
        <v>1322.3</v>
      </c>
      <c r="M174" s="78">
        <v>1336.16</v>
      </c>
      <c r="N174" s="78">
        <v>1308.8599999999999</v>
      </c>
      <c r="O174" s="78">
        <v>1310.89</v>
      </c>
      <c r="P174" s="78">
        <v>1310.75</v>
      </c>
      <c r="Q174" s="78">
        <v>1295.81</v>
      </c>
      <c r="R174" s="78">
        <v>1257.45</v>
      </c>
      <c r="S174" s="78">
        <v>1210.93</v>
      </c>
      <c r="T174" s="78">
        <v>1187.51</v>
      </c>
      <c r="U174" s="78">
        <v>1181.8800000000001</v>
      </c>
      <c r="V174" s="78">
        <v>1181.01</v>
      </c>
      <c r="W174" s="78">
        <v>1183.74</v>
      </c>
      <c r="X174" s="78">
        <v>1164.5899999999999</v>
      </c>
      <c r="Y174" s="78">
        <v>1143.3800000000001</v>
      </c>
      <c r="Z174" s="78">
        <v>1150.8</v>
      </c>
      <c r="AA174" s="78">
        <f t="shared" si="26"/>
        <v>1336.16</v>
      </c>
      <c r="AB174" s="77">
        <f t="shared" si="27"/>
        <v>2021</v>
      </c>
      <c r="AC174" s="76">
        <f t="shared" si="28"/>
        <v>4</v>
      </c>
      <c r="AD174" s="76" t="str">
        <f t="shared" si="29"/>
        <v/>
      </c>
      <c r="AE174" s="76" t="str">
        <f t="shared" si="30"/>
        <v/>
      </c>
      <c r="AF174" s="74">
        <f t="shared" si="31"/>
        <v>1336.16</v>
      </c>
      <c r="AG174" s="75" t="str">
        <f t="shared" si="32"/>
        <v>11:00</v>
      </c>
      <c r="AH174" s="74">
        <f t="shared" si="33"/>
        <v>30022.32</v>
      </c>
      <c r="AI174" s="73" t="str">
        <f t="shared" si="34"/>
        <v/>
      </c>
      <c r="AJ174" s="73" t="str">
        <f t="shared" si="35"/>
        <v/>
      </c>
      <c r="AK174" s="73" t="str">
        <f t="shared" si="36"/>
        <v/>
      </c>
      <c r="AL174" s="72" t="str">
        <f t="shared" si="37"/>
        <v/>
      </c>
      <c r="AM174" s="71" t="str">
        <f t="shared" si="38"/>
        <v/>
      </c>
    </row>
    <row r="175" spans="2:39" ht="13.8" thickBot="1">
      <c r="B175" s="79">
        <v>44307</v>
      </c>
      <c r="C175" s="78">
        <v>1156.26</v>
      </c>
      <c r="D175" s="78">
        <v>1142.93</v>
      </c>
      <c r="E175" s="78">
        <v>1147.06</v>
      </c>
      <c r="F175" s="78">
        <v>1164.73</v>
      </c>
      <c r="G175" s="78">
        <v>1177.93</v>
      </c>
      <c r="H175" s="78">
        <v>1219.47</v>
      </c>
      <c r="I175" s="78">
        <v>1327.51</v>
      </c>
      <c r="J175" s="78">
        <v>1380.33</v>
      </c>
      <c r="K175" s="78">
        <v>1399.3</v>
      </c>
      <c r="L175" s="78">
        <v>1179.5</v>
      </c>
      <c r="M175" s="78">
        <v>44.73</v>
      </c>
      <c r="N175" s="78">
        <v>39.24</v>
      </c>
      <c r="O175" s="78">
        <v>36.92</v>
      </c>
      <c r="P175" s="78">
        <v>200.38</v>
      </c>
      <c r="Q175" s="78">
        <v>1324.89</v>
      </c>
      <c r="R175" s="78">
        <v>1325.1</v>
      </c>
      <c r="S175" s="78">
        <v>1275.3599999999999</v>
      </c>
      <c r="T175" s="78">
        <v>1263.43</v>
      </c>
      <c r="U175" s="78">
        <v>1222.9000000000001</v>
      </c>
      <c r="V175" s="78">
        <v>1219.44</v>
      </c>
      <c r="W175" s="78">
        <v>1219.02</v>
      </c>
      <c r="X175" s="78">
        <v>1199.8</v>
      </c>
      <c r="Y175" s="78">
        <v>1172.26</v>
      </c>
      <c r="Z175" s="78">
        <v>1164.69</v>
      </c>
      <c r="AA175" s="78">
        <f t="shared" si="26"/>
        <v>1399.3</v>
      </c>
      <c r="AB175" s="77">
        <f t="shared" si="27"/>
        <v>2021</v>
      </c>
      <c r="AC175" s="76">
        <f t="shared" si="28"/>
        <v>4</v>
      </c>
      <c r="AD175" s="76" t="str">
        <f t="shared" si="29"/>
        <v/>
      </c>
      <c r="AE175" s="76" t="str">
        <f t="shared" si="30"/>
        <v/>
      </c>
      <c r="AF175" s="74">
        <f t="shared" si="31"/>
        <v>1399.3</v>
      </c>
      <c r="AG175" s="75" t="str">
        <f t="shared" si="32"/>
        <v>9:00</v>
      </c>
      <c r="AH175" s="74">
        <f t="shared" si="33"/>
        <v>26402.479999999992</v>
      </c>
      <c r="AI175" s="73" t="str">
        <f t="shared" si="34"/>
        <v/>
      </c>
      <c r="AJ175" s="73" t="str">
        <f t="shared" si="35"/>
        <v/>
      </c>
      <c r="AK175" s="73" t="str">
        <f t="shared" si="36"/>
        <v/>
      </c>
      <c r="AL175" s="72" t="str">
        <f t="shared" si="37"/>
        <v/>
      </c>
      <c r="AM175" s="71" t="str">
        <f t="shared" si="38"/>
        <v/>
      </c>
    </row>
    <row r="176" spans="2:39" ht="13.8" thickBot="1">
      <c r="B176" s="79">
        <v>44308</v>
      </c>
      <c r="C176" s="78">
        <v>1161.6199999999999</v>
      </c>
      <c r="D176" s="78">
        <v>1168.9000000000001</v>
      </c>
      <c r="E176" s="78">
        <v>1172.3599999999999</v>
      </c>
      <c r="F176" s="78">
        <v>1189.8599999999999</v>
      </c>
      <c r="G176" s="78">
        <v>1214.26</v>
      </c>
      <c r="H176" s="78">
        <v>1263.75</v>
      </c>
      <c r="I176" s="78">
        <v>1362.06</v>
      </c>
      <c r="J176" s="78">
        <v>1404.94</v>
      </c>
      <c r="K176" s="78">
        <v>1413.97</v>
      </c>
      <c r="L176" s="78">
        <v>1405.43</v>
      </c>
      <c r="M176" s="78">
        <v>1420.76</v>
      </c>
      <c r="N176" s="78">
        <v>1381.9</v>
      </c>
      <c r="O176" s="78">
        <v>1368.99</v>
      </c>
      <c r="P176" s="78">
        <v>1340.15</v>
      </c>
      <c r="Q176" s="78">
        <v>1350.69</v>
      </c>
      <c r="R176" s="78">
        <v>1346.45</v>
      </c>
      <c r="S176" s="78">
        <v>1265.67</v>
      </c>
      <c r="T176" s="78">
        <v>1224.72</v>
      </c>
      <c r="U176" s="78">
        <v>1169.3900000000001</v>
      </c>
      <c r="V176" s="78">
        <v>1160.42</v>
      </c>
      <c r="W176" s="78">
        <v>1153.46</v>
      </c>
      <c r="X176" s="78">
        <v>1142.1600000000001</v>
      </c>
      <c r="Y176" s="78">
        <v>1133.8599999999999</v>
      </c>
      <c r="Z176" s="78">
        <v>1139.8399999999999</v>
      </c>
      <c r="AA176" s="78">
        <f t="shared" si="26"/>
        <v>1420.76</v>
      </c>
      <c r="AB176" s="77">
        <f t="shared" si="27"/>
        <v>2021</v>
      </c>
      <c r="AC176" s="76">
        <f t="shared" si="28"/>
        <v>4</v>
      </c>
      <c r="AD176" s="76" t="str">
        <f t="shared" si="29"/>
        <v/>
      </c>
      <c r="AE176" s="76" t="str">
        <f t="shared" si="30"/>
        <v/>
      </c>
      <c r="AF176" s="74">
        <f t="shared" si="31"/>
        <v>1420.76</v>
      </c>
      <c r="AG176" s="75" t="str">
        <f t="shared" si="32"/>
        <v>11:00</v>
      </c>
      <c r="AH176" s="74">
        <f t="shared" si="33"/>
        <v>31776.37</v>
      </c>
      <c r="AI176" s="73" t="str">
        <f t="shared" si="34"/>
        <v/>
      </c>
      <c r="AJ176" s="73" t="str">
        <f t="shared" si="35"/>
        <v/>
      </c>
      <c r="AK176" s="73" t="str">
        <f t="shared" si="36"/>
        <v/>
      </c>
      <c r="AL176" s="72" t="str">
        <f t="shared" si="37"/>
        <v/>
      </c>
      <c r="AM176" s="71" t="str">
        <f t="shared" si="38"/>
        <v/>
      </c>
    </row>
    <row r="177" spans="2:39" ht="13.8" thickBot="1">
      <c r="B177" s="79">
        <v>44309</v>
      </c>
      <c r="C177" s="78">
        <v>1144.04</v>
      </c>
      <c r="D177" s="78">
        <v>1148.18</v>
      </c>
      <c r="E177" s="78">
        <v>1183.1099999999999</v>
      </c>
      <c r="F177" s="78">
        <v>1178.1400000000001</v>
      </c>
      <c r="G177" s="78">
        <v>1198.23</v>
      </c>
      <c r="H177" s="78">
        <v>1251.21</v>
      </c>
      <c r="I177" s="78">
        <v>1348.83</v>
      </c>
      <c r="J177" s="78">
        <v>1350.02</v>
      </c>
      <c r="K177" s="78">
        <v>1332.91</v>
      </c>
      <c r="L177" s="78">
        <v>1349.08</v>
      </c>
      <c r="M177" s="78">
        <v>1458.87</v>
      </c>
      <c r="N177" s="78">
        <v>1462.93</v>
      </c>
      <c r="O177" s="78">
        <v>1460.55</v>
      </c>
      <c r="P177" s="78">
        <v>1458.59</v>
      </c>
      <c r="Q177" s="78">
        <v>1456.67</v>
      </c>
      <c r="R177" s="78">
        <v>1436.96</v>
      </c>
      <c r="S177" s="78">
        <v>1360.28</v>
      </c>
      <c r="T177" s="78">
        <v>1326.12</v>
      </c>
      <c r="U177" s="78">
        <v>1295.77</v>
      </c>
      <c r="V177" s="78">
        <v>1303.51</v>
      </c>
      <c r="W177" s="78">
        <v>1212.05</v>
      </c>
      <c r="X177" s="78">
        <v>1112.4100000000001</v>
      </c>
      <c r="Y177" s="78">
        <v>1071.8800000000001</v>
      </c>
      <c r="Z177" s="78">
        <v>1073.8699999999999</v>
      </c>
      <c r="AA177" s="78">
        <f t="shared" si="26"/>
        <v>1462.93</v>
      </c>
      <c r="AB177" s="77">
        <f t="shared" si="27"/>
        <v>2021</v>
      </c>
      <c r="AC177" s="76">
        <f t="shared" si="28"/>
        <v>4</v>
      </c>
      <c r="AD177" s="76" t="str">
        <f t="shared" si="29"/>
        <v/>
      </c>
      <c r="AE177" s="76" t="str">
        <f t="shared" si="30"/>
        <v/>
      </c>
      <c r="AF177" s="74">
        <f t="shared" si="31"/>
        <v>1462.93</v>
      </c>
      <c r="AG177" s="75" t="str">
        <f t="shared" si="32"/>
        <v>12:00</v>
      </c>
      <c r="AH177" s="74">
        <f t="shared" si="33"/>
        <v>32437.139999999996</v>
      </c>
      <c r="AI177" s="73" t="str">
        <f t="shared" si="34"/>
        <v/>
      </c>
      <c r="AJ177" s="73" t="str">
        <f t="shared" si="35"/>
        <v/>
      </c>
      <c r="AK177" s="73" t="str">
        <f t="shared" si="36"/>
        <v/>
      </c>
      <c r="AL177" s="72" t="str">
        <f t="shared" si="37"/>
        <v/>
      </c>
      <c r="AM177" s="71" t="str">
        <f t="shared" si="38"/>
        <v/>
      </c>
    </row>
    <row r="178" spans="2:39" ht="13.8" thickBot="1">
      <c r="B178" s="79">
        <v>44310</v>
      </c>
      <c r="C178" s="78">
        <v>1060.43</v>
      </c>
      <c r="D178" s="78">
        <v>1049.1600000000001</v>
      </c>
      <c r="E178" s="78">
        <v>1046.82</v>
      </c>
      <c r="F178" s="78">
        <v>1055.81</v>
      </c>
      <c r="G178" s="78">
        <v>1066.94</v>
      </c>
      <c r="H178" s="78">
        <v>1084.44</v>
      </c>
      <c r="I178" s="78">
        <v>1141.98</v>
      </c>
      <c r="J178" s="78">
        <v>931.7</v>
      </c>
      <c r="K178" s="78">
        <v>928.55</v>
      </c>
      <c r="L178" s="78">
        <v>1068.52</v>
      </c>
      <c r="M178" s="78">
        <v>1051.33</v>
      </c>
      <c r="N178" s="78">
        <v>1037.1600000000001</v>
      </c>
      <c r="O178" s="78">
        <v>1153.6400000000001</v>
      </c>
      <c r="P178" s="78">
        <v>1154.79</v>
      </c>
      <c r="Q178" s="78">
        <v>1241.5899999999999</v>
      </c>
      <c r="R178" s="78">
        <v>1248.73</v>
      </c>
      <c r="S178" s="78">
        <v>1218.42</v>
      </c>
      <c r="T178" s="78">
        <v>1228.71</v>
      </c>
      <c r="U178" s="78">
        <v>1200.01</v>
      </c>
      <c r="V178" s="78">
        <v>1201.8</v>
      </c>
      <c r="W178" s="78">
        <v>1213.03</v>
      </c>
      <c r="X178" s="78">
        <v>1204.77</v>
      </c>
      <c r="Y178" s="78">
        <v>1202.18</v>
      </c>
      <c r="Z178" s="78">
        <v>1092.53</v>
      </c>
      <c r="AA178" s="78">
        <f t="shared" si="26"/>
        <v>1248.73</v>
      </c>
      <c r="AB178" s="77">
        <f t="shared" si="27"/>
        <v>2021</v>
      </c>
      <c r="AC178" s="76">
        <f t="shared" si="28"/>
        <v>4</v>
      </c>
      <c r="AD178" s="76" t="str">
        <f t="shared" si="29"/>
        <v/>
      </c>
      <c r="AE178" s="76" t="str">
        <f t="shared" si="30"/>
        <v/>
      </c>
      <c r="AF178" s="74">
        <f t="shared" si="31"/>
        <v>1248.73</v>
      </c>
      <c r="AG178" s="75" t="str">
        <f t="shared" si="32"/>
        <v>16:00</v>
      </c>
      <c r="AH178" s="74">
        <f t="shared" si="33"/>
        <v>28131.769999999997</v>
      </c>
      <c r="AI178" s="73" t="str">
        <f t="shared" si="34"/>
        <v/>
      </c>
      <c r="AJ178" s="73" t="str">
        <f t="shared" si="35"/>
        <v/>
      </c>
      <c r="AK178" s="73" t="str">
        <f t="shared" si="36"/>
        <v/>
      </c>
      <c r="AL178" s="72" t="str">
        <f t="shared" si="37"/>
        <v/>
      </c>
      <c r="AM178" s="71" t="str">
        <f t="shared" si="38"/>
        <v/>
      </c>
    </row>
    <row r="179" spans="2:39" ht="13.8" thickBot="1">
      <c r="B179" s="79">
        <v>44311</v>
      </c>
      <c r="C179" s="78">
        <v>1062.1500000000001</v>
      </c>
      <c r="D179" s="78">
        <v>1072.02</v>
      </c>
      <c r="E179" s="78">
        <v>1067.96</v>
      </c>
      <c r="F179" s="78">
        <v>1054.8</v>
      </c>
      <c r="G179" s="78">
        <v>1059.07</v>
      </c>
      <c r="H179" s="78">
        <v>1080.42</v>
      </c>
      <c r="I179" s="78">
        <v>1137.3599999999999</v>
      </c>
      <c r="J179" s="78">
        <v>1165.05</v>
      </c>
      <c r="K179" s="78">
        <v>1168.3</v>
      </c>
      <c r="L179" s="78">
        <v>1201.4100000000001</v>
      </c>
      <c r="M179" s="78">
        <v>1172.1099999999999</v>
      </c>
      <c r="N179" s="78">
        <v>1151.6400000000001</v>
      </c>
      <c r="O179" s="78">
        <v>1179.43</v>
      </c>
      <c r="P179" s="78">
        <v>1145.4100000000001</v>
      </c>
      <c r="Q179" s="78">
        <v>1148.53</v>
      </c>
      <c r="R179" s="78">
        <v>1113.49</v>
      </c>
      <c r="S179" s="78">
        <v>1108.9000000000001</v>
      </c>
      <c r="T179" s="78">
        <v>1123.43</v>
      </c>
      <c r="U179" s="78">
        <v>1082.8</v>
      </c>
      <c r="V179" s="78">
        <v>1104.92</v>
      </c>
      <c r="W179" s="78">
        <v>1094</v>
      </c>
      <c r="X179" s="78">
        <v>1104.22</v>
      </c>
      <c r="Y179" s="78">
        <v>1080.73</v>
      </c>
      <c r="Z179" s="78">
        <v>1080.55</v>
      </c>
      <c r="AA179" s="78">
        <f t="shared" si="26"/>
        <v>1201.4100000000001</v>
      </c>
      <c r="AB179" s="77">
        <f t="shared" si="27"/>
        <v>2021</v>
      </c>
      <c r="AC179" s="76">
        <f t="shared" si="28"/>
        <v>4</v>
      </c>
      <c r="AD179" s="76" t="str">
        <f t="shared" si="29"/>
        <v/>
      </c>
      <c r="AE179" s="76" t="str">
        <f t="shared" si="30"/>
        <v/>
      </c>
      <c r="AF179" s="74">
        <f t="shared" si="31"/>
        <v>1201.4100000000001</v>
      </c>
      <c r="AG179" s="75" t="str">
        <f t="shared" si="32"/>
        <v>10:00</v>
      </c>
      <c r="AH179" s="74">
        <f t="shared" si="33"/>
        <v>27960.110000000004</v>
      </c>
      <c r="AI179" s="73" t="str">
        <f t="shared" si="34"/>
        <v/>
      </c>
      <c r="AJ179" s="73" t="str">
        <f t="shared" si="35"/>
        <v/>
      </c>
      <c r="AK179" s="73" t="str">
        <f t="shared" si="36"/>
        <v/>
      </c>
      <c r="AL179" s="72" t="str">
        <f t="shared" si="37"/>
        <v/>
      </c>
      <c r="AM179" s="71" t="str">
        <f t="shared" si="38"/>
        <v/>
      </c>
    </row>
    <row r="180" spans="2:39" ht="13.8" thickBot="1">
      <c r="B180" s="79">
        <v>44312</v>
      </c>
      <c r="C180" s="78">
        <v>1113</v>
      </c>
      <c r="D180" s="78">
        <v>1121.26</v>
      </c>
      <c r="E180" s="78">
        <v>1142.58</v>
      </c>
      <c r="F180" s="78">
        <v>1167.7</v>
      </c>
      <c r="G180" s="78">
        <v>1184.54</v>
      </c>
      <c r="H180" s="78">
        <v>1225.81</v>
      </c>
      <c r="I180" s="78">
        <v>1328.81</v>
      </c>
      <c r="J180" s="78">
        <v>1369.83</v>
      </c>
      <c r="K180" s="78">
        <v>439.15</v>
      </c>
      <c r="L180" s="78">
        <v>37.729999999999997</v>
      </c>
      <c r="M180" s="78">
        <v>35.25</v>
      </c>
      <c r="N180" s="78">
        <v>35.46</v>
      </c>
      <c r="O180" s="78">
        <v>34.369999999999997</v>
      </c>
      <c r="P180" s="78">
        <v>35.53</v>
      </c>
      <c r="Q180" s="78">
        <v>34.270000000000003</v>
      </c>
      <c r="R180" s="78">
        <v>33.92</v>
      </c>
      <c r="S180" s="78">
        <v>34.369999999999997</v>
      </c>
      <c r="T180" s="78">
        <v>33.32</v>
      </c>
      <c r="U180" s="78">
        <v>32.799999999999997</v>
      </c>
      <c r="V180" s="78">
        <v>32.450000000000003</v>
      </c>
      <c r="W180" s="78">
        <v>32.97</v>
      </c>
      <c r="X180" s="78">
        <v>33.64</v>
      </c>
      <c r="Y180" s="78">
        <v>32.83</v>
      </c>
      <c r="Z180" s="78">
        <v>32.619999999999997</v>
      </c>
      <c r="AA180" s="78">
        <f t="shared" si="26"/>
        <v>1369.83</v>
      </c>
      <c r="AB180" s="77">
        <f t="shared" si="27"/>
        <v>2021</v>
      </c>
      <c r="AC180" s="76">
        <f t="shared" si="28"/>
        <v>4</v>
      </c>
      <c r="AD180" s="76" t="str">
        <f t="shared" si="29"/>
        <v/>
      </c>
      <c r="AE180" s="76" t="str">
        <f t="shared" si="30"/>
        <v/>
      </c>
      <c r="AF180" s="74">
        <f t="shared" si="31"/>
        <v>1369.83</v>
      </c>
      <c r="AG180" s="75" t="str">
        <f t="shared" si="32"/>
        <v>8:00</v>
      </c>
      <c r="AH180" s="74">
        <f t="shared" si="33"/>
        <v>11974.039999999999</v>
      </c>
      <c r="AI180" s="73" t="str">
        <f t="shared" si="34"/>
        <v/>
      </c>
      <c r="AJ180" s="73" t="str">
        <f t="shared" si="35"/>
        <v/>
      </c>
      <c r="AK180" s="73" t="str">
        <f t="shared" si="36"/>
        <v/>
      </c>
      <c r="AL180" s="72" t="str">
        <f t="shared" si="37"/>
        <v/>
      </c>
      <c r="AM180" s="71" t="str">
        <f t="shared" si="38"/>
        <v/>
      </c>
    </row>
    <row r="181" spans="2:39" ht="13.8" thickBot="1">
      <c r="B181" s="79">
        <v>44313</v>
      </c>
      <c r="C181" s="78">
        <v>32.619999999999997</v>
      </c>
      <c r="D181" s="78">
        <v>33.15</v>
      </c>
      <c r="E181" s="78">
        <v>33.950000000000003</v>
      </c>
      <c r="F181" s="78">
        <v>33.43</v>
      </c>
      <c r="G181" s="78">
        <v>33.46</v>
      </c>
      <c r="H181" s="78">
        <v>33.57</v>
      </c>
      <c r="I181" s="78">
        <v>33.53</v>
      </c>
      <c r="J181" s="78">
        <v>33.22</v>
      </c>
      <c r="K181" s="78">
        <v>34.409999999999997</v>
      </c>
      <c r="L181" s="78">
        <v>34.369999999999997</v>
      </c>
      <c r="M181" s="78">
        <v>33.950000000000003</v>
      </c>
      <c r="N181" s="78">
        <v>32.94</v>
      </c>
      <c r="O181" s="78">
        <v>33.18</v>
      </c>
      <c r="P181" s="78">
        <v>32.76</v>
      </c>
      <c r="Q181" s="78">
        <v>32.479999999999997</v>
      </c>
      <c r="R181" s="78">
        <v>33.22</v>
      </c>
      <c r="S181" s="78">
        <v>33.01</v>
      </c>
      <c r="T181" s="78">
        <v>34.65</v>
      </c>
      <c r="U181" s="78">
        <v>34.130000000000003</v>
      </c>
      <c r="V181" s="78">
        <v>34.06</v>
      </c>
      <c r="W181" s="78">
        <v>34.58</v>
      </c>
      <c r="X181" s="78">
        <v>33.5</v>
      </c>
      <c r="Y181" s="78">
        <v>33.6</v>
      </c>
      <c r="Z181" s="78">
        <v>34.229999999999997</v>
      </c>
      <c r="AA181" s="78">
        <f t="shared" si="26"/>
        <v>34.65</v>
      </c>
      <c r="AB181" s="77">
        <f t="shared" si="27"/>
        <v>2021</v>
      </c>
      <c r="AC181" s="76">
        <f t="shared" si="28"/>
        <v>4</v>
      </c>
      <c r="AD181" s="76" t="str">
        <f t="shared" si="29"/>
        <v/>
      </c>
      <c r="AE181" s="76" t="str">
        <f t="shared" si="30"/>
        <v/>
      </c>
      <c r="AF181" s="74">
        <f t="shared" si="31"/>
        <v>34.65</v>
      </c>
      <c r="AG181" s="75" t="str">
        <f t="shared" si="32"/>
        <v>18:00</v>
      </c>
      <c r="AH181" s="74">
        <f t="shared" si="33"/>
        <v>840.65</v>
      </c>
      <c r="AI181" s="73" t="str">
        <f t="shared" si="34"/>
        <v/>
      </c>
      <c r="AJ181" s="73" t="str">
        <f t="shared" si="35"/>
        <v/>
      </c>
      <c r="AK181" s="73" t="str">
        <f t="shared" si="36"/>
        <v/>
      </c>
      <c r="AL181" s="72" t="str">
        <f t="shared" si="37"/>
        <v/>
      </c>
      <c r="AM181" s="71" t="str">
        <f t="shared" si="38"/>
        <v/>
      </c>
    </row>
    <row r="182" spans="2:39" ht="13.8" thickBot="1">
      <c r="B182" s="79">
        <v>44314</v>
      </c>
      <c r="C182" s="78">
        <v>33.15</v>
      </c>
      <c r="D182" s="78">
        <v>32.9</v>
      </c>
      <c r="E182" s="78">
        <v>33.29</v>
      </c>
      <c r="F182" s="78">
        <v>33.78</v>
      </c>
      <c r="G182" s="78">
        <v>32.9</v>
      </c>
      <c r="H182" s="78">
        <v>33.43</v>
      </c>
      <c r="I182" s="78">
        <v>34.340000000000003</v>
      </c>
      <c r="J182" s="78">
        <v>33.29</v>
      </c>
      <c r="K182" s="78">
        <v>34.020000000000003</v>
      </c>
      <c r="L182" s="78">
        <v>32.97</v>
      </c>
      <c r="M182" s="78">
        <v>33.74</v>
      </c>
      <c r="N182" s="78">
        <v>35.04</v>
      </c>
      <c r="O182" s="78">
        <v>78.12</v>
      </c>
      <c r="P182" s="78">
        <v>157.91999999999999</v>
      </c>
      <c r="Q182" s="78">
        <v>195.3</v>
      </c>
      <c r="R182" s="78">
        <v>143.96</v>
      </c>
      <c r="S182" s="78">
        <v>97.68</v>
      </c>
      <c r="T182" s="78">
        <v>48.69</v>
      </c>
      <c r="U182" s="78">
        <v>34.130000000000003</v>
      </c>
      <c r="V182" s="78">
        <v>34.58</v>
      </c>
      <c r="W182" s="78">
        <v>34.299999999999997</v>
      </c>
      <c r="X182" s="78">
        <v>34.130000000000003</v>
      </c>
      <c r="Y182" s="78">
        <v>34.299999999999997</v>
      </c>
      <c r="Z182" s="78">
        <v>33.32</v>
      </c>
      <c r="AA182" s="78">
        <f t="shared" si="26"/>
        <v>195.3</v>
      </c>
      <c r="AB182" s="77">
        <f t="shared" si="27"/>
        <v>2021</v>
      </c>
      <c r="AC182" s="76">
        <f t="shared" si="28"/>
        <v>4</v>
      </c>
      <c r="AD182" s="76" t="str">
        <f t="shared" si="29"/>
        <v/>
      </c>
      <c r="AE182" s="76" t="str">
        <f t="shared" si="30"/>
        <v/>
      </c>
      <c r="AF182" s="74">
        <f t="shared" si="31"/>
        <v>195.3</v>
      </c>
      <c r="AG182" s="75" t="str">
        <f t="shared" si="32"/>
        <v>15:00</v>
      </c>
      <c r="AH182" s="74">
        <f t="shared" si="33"/>
        <v>1524.5800000000002</v>
      </c>
      <c r="AI182" s="73" t="str">
        <f t="shared" si="34"/>
        <v/>
      </c>
      <c r="AJ182" s="73" t="str">
        <f t="shared" si="35"/>
        <v/>
      </c>
      <c r="AK182" s="73" t="str">
        <f t="shared" si="36"/>
        <v/>
      </c>
      <c r="AL182" s="72" t="str">
        <f t="shared" si="37"/>
        <v/>
      </c>
      <c r="AM182" s="71" t="str">
        <f t="shared" si="38"/>
        <v/>
      </c>
    </row>
    <row r="183" spans="2:39" ht="13.8" thickBot="1">
      <c r="B183" s="79">
        <v>44315</v>
      </c>
      <c r="C183" s="78">
        <v>33.71</v>
      </c>
      <c r="D183" s="78">
        <v>34.200000000000003</v>
      </c>
      <c r="E183" s="78">
        <v>33.04</v>
      </c>
      <c r="F183" s="78">
        <v>34.299999999999997</v>
      </c>
      <c r="G183" s="78">
        <v>33.74</v>
      </c>
      <c r="H183" s="78">
        <v>34.06</v>
      </c>
      <c r="I183" s="78">
        <v>34.020000000000003</v>
      </c>
      <c r="J183" s="78">
        <v>790.06</v>
      </c>
      <c r="K183" s="78">
        <v>1258.8800000000001</v>
      </c>
      <c r="L183" s="78">
        <v>1296.68</v>
      </c>
      <c r="M183" s="78">
        <v>1286.81</v>
      </c>
      <c r="N183" s="78">
        <v>1277.29</v>
      </c>
      <c r="O183" s="78">
        <v>1268.72</v>
      </c>
      <c r="P183" s="78">
        <v>1289.1199999999999</v>
      </c>
      <c r="Q183" s="78">
        <v>1285.69</v>
      </c>
      <c r="R183" s="78">
        <v>1242.92</v>
      </c>
      <c r="S183" s="78">
        <v>1210.9000000000001</v>
      </c>
      <c r="T183" s="78">
        <v>1160.81</v>
      </c>
      <c r="U183" s="78">
        <v>1140.76</v>
      </c>
      <c r="V183" s="78">
        <v>1132.99</v>
      </c>
      <c r="W183" s="78">
        <v>1105.1600000000001</v>
      </c>
      <c r="X183" s="78">
        <v>1095.75</v>
      </c>
      <c r="Y183" s="78">
        <v>1056.72</v>
      </c>
      <c r="Z183" s="78">
        <v>1054.02</v>
      </c>
      <c r="AA183" s="78">
        <f t="shared" si="26"/>
        <v>1296.68</v>
      </c>
      <c r="AB183" s="77">
        <f t="shared" si="27"/>
        <v>2021</v>
      </c>
      <c r="AC183" s="76">
        <f t="shared" si="28"/>
        <v>4</v>
      </c>
      <c r="AD183" s="76" t="str">
        <f t="shared" si="29"/>
        <v/>
      </c>
      <c r="AE183" s="76" t="str">
        <f t="shared" si="30"/>
        <v/>
      </c>
      <c r="AF183" s="74">
        <f t="shared" si="31"/>
        <v>1296.68</v>
      </c>
      <c r="AG183" s="75" t="str">
        <f t="shared" si="32"/>
        <v>10:00</v>
      </c>
      <c r="AH183" s="74">
        <f t="shared" si="33"/>
        <v>21487.030000000002</v>
      </c>
      <c r="AI183" s="73" t="str">
        <f t="shared" si="34"/>
        <v/>
      </c>
      <c r="AJ183" s="73" t="str">
        <f t="shared" si="35"/>
        <v/>
      </c>
      <c r="AK183" s="73" t="str">
        <f t="shared" si="36"/>
        <v/>
      </c>
      <c r="AL183" s="72" t="str">
        <f t="shared" si="37"/>
        <v/>
      </c>
      <c r="AM183" s="71" t="str">
        <f t="shared" si="38"/>
        <v/>
      </c>
    </row>
    <row r="184" spans="2:39" ht="13.8" thickBot="1">
      <c r="B184" s="79">
        <v>44316</v>
      </c>
      <c r="C184" s="78">
        <v>1049.93</v>
      </c>
      <c r="D184" s="78">
        <v>1043.07</v>
      </c>
      <c r="E184" s="78">
        <v>1048.1400000000001</v>
      </c>
      <c r="F184" s="78">
        <v>1067.47</v>
      </c>
      <c r="G184" s="78">
        <v>1086.01</v>
      </c>
      <c r="H184" s="78">
        <v>1119.72</v>
      </c>
      <c r="I184" s="78">
        <v>1262.24</v>
      </c>
      <c r="J184" s="78">
        <v>1301.44</v>
      </c>
      <c r="K184" s="78">
        <v>1314.88</v>
      </c>
      <c r="L184" s="78">
        <v>1326.89</v>
      </c>
      <c r="M184" s="78">
        <v>1339.56</v>
      </c>
      <c r="N184" s="78">
        <v>1313.38</v>
      </c>
      <c r="O184" s="78">
        <v>1312.61</v>
      </c>
      <c r="P184" s="78">
        <v>1302.77</v>
      </c>
      <c r="Q184" s="78">
        <v>1312.12</v>
      </c>
      <c r="R184" s="78">
        <v>1267.24</v>
      </c>
      <c r="S184" s="78">
        <v>1191.44</v>
      </c>
      <c r="T184" s="78">
        <v>1171.3800000000001</v>
      </c>
      <c r="U184" s="78">
        <v>1138.69</v>
      </c>
      <c r="V184" s="78">
        <v>1127</v>
      </c>
      <c r="W184" s="78">
        <v>1121.3699999999999</v>
      </c>
      <c r="X184" s="78">
        <v>1126.3399999999999</v>
      </c>
      <c r="Y184" s="78">
        <v>1074.47</v>
      </c>
      <c r="Z184" s="78">
        <v>1068.31</v>
      </c>
      <c r="AA184" s="78">
        <f t="shared" si="26"/>
        <v>1339.56</v>
      </c>
      <c r="AB184" s="77">
        <f t="shared" si="27"/>
        <v>2021</v>
      </c>
      <c r="AC184" s="76">
        <f t="shared" si="28"/>
        <v>4</v>
      </c>
      <c r="AD184" s="76" t="str">
        <f t="shared" si="29"/>
        <v>2021-4</v>
      </c>
      <c r="AE184" s="76">
        <f t="shared" si="30"/>
        <v>4</v>
      </c>
      <c r="AF184" s="74">
        <f t="shared" si="31"/>
        <v>1339.56</v>
      </c>
      <c r="AG184" s="75" t="str">
        <f t="shared" si="32"/>
        <v>11:00</v>
      </c>
      <c r="AH184" s="74">
        <f t="shared" si="33"/>
        <v>29826.030000000002</v>
      </c>
      <c r="AI184" s="73">
        <f t="shared" si="34"/>
        <v>38979.400000000009</v>
      </c>
      <c r="AJ184" s="73">
        <f t="shared" si="35"/>
        <v>1606.57</v>
      </c>
      <c r="AK184" s="73">
        <f t="shared" si="36"/>
        <v>33283.360000000001</v>
      </c>
      <c r="AL184" s="72">
        <f t="shared" si="37"/>
        <v>44299</v>
      </c>
      <c r="AM184" s="71" t="str">
        <f t="shared" si="38"/>
        <v>12:00</v>
      </c>
    </row>
    <row r="185" spans="2:39" ht="13.8" thickBot="1">
      <c r="B185" s="79">
        <v>44317</v>
      </c>
      <c r="C185" s="78">
        <v>1063.83</v>
      </c>
      <c r="D185" s="78">
        <v>1081.92</v>
      </c>
      <c r="E185" s="78">
        <v>1064.0999999999999</v>
      </c>
      <c r="F185" s="78">
        <v>1071.8800000000001</v>
      </c>
      <c r="G185" s="78">
        <v>1094.6199999999999</v>
      </c>
      <c r="H185" s="78">
        <v>1111.67</v>
      </c>
      <c r="I185" s="78">
        <v>1172.1199999999999</v>
      </c>
      <c r="J185" s="78">
        <v>1189.9000000000001</v>
      </c>
      <c r="K185" s="78">
        <v>1175.3699999999999</v>
      </c>
      <c r="L185" s="78">
        <v>1191.8900000000001</v>
      </c>
      <c r="M185" s="78">
        <v>1202.95</v>
      </c>
      <c r="N185" s="78">
        <v>1333.22</v>
      </c>
      <c r="O185" s="78">
        <v>1166.1300000000001</v>
      </c>
      <c r="P185" s="78">
        <v>1123.1500000000001</v>
      </c>
      <c r="Q185" s="78">
        <v>1120.42</v>
      </c>
      <c r="R185" s="78">
        <v>1117.3800000000001</v>
      </c>
      <c r="S185" s="78">
        <v>1107.4000000000001</v>
      </c>
      <c r="T185" s="78">
        <v>1128.93</v>
      </c>
      <c r="U185" s="78">
        <v>1116.8900000000001</v>
      </c>
      <c r="V185" s="78">
        <v>1106.6300000000001</v>
      </c>
      <c r="W185" s="78">
        <v>1114.6099999999999</v>
      </c>
      <c r="X185" s="78">
        <v>1102.05</v>
      </c>
      <c r="Y185" s="78">
        <v>1088.57</v>
      </c>
      <c r="Z185" s="78">
        <v>1082.06</v>
      </c>
      <c r="AA185" s="78">
        <f t="shared" si="26"/>
        <v>1333.22</v>
      </c>
      <c r="AB185" s="77">
        <f t="shared" si="27"/>
        <v>2021</v>
      </c>
      <c r="AC185" s="76">
        <f t="shared" si="28"/>
        <v>5</v>
      </c>
      <c r="AD185" s="76" t="str">
        <f t="shared" si="29"/>
        <v/>
      </c>
      <c r="AE185" s="76" t="str">
        <f t="shared" si="30"/>
        <v/>
      </c>
      <c r="AF185" s="74">
        <f t="shared" si="31"/>
        <v>1333.22</v>
      </c>
      <c r="AG185" s="75" t="str">
        <f t="shared" si="32"/>
        <v>12:00</v>
      </c>
      <c r="AH185" s="74">
        <f t="shared" si="33"/>
        <v>28460.910000000003</v>
      </c>
      <c r="AI185" s="73" t="str">
        <f t="shared" si="34"/>
        <v/>
      </c>
      <c r="AJ185" s="73" t="str">
        <f t="shared" si="35"/>
        <v/>
      </c>
      <c r="AK185" s="73" t="str">
        <f t="shared" si="36"/>
        <v/>
      </c>
      <c r="AL185" s="72" t="str">
        <f t="shared" si="37"/>
        <v/>
      </c>
      <c r="AM185" s="71" t="str">
        <f t="shared" si="38"/>
        <v/>
      </c>
    </row>
    <row r="186" spans="2:39" ht="13.8" thickBot="1">
      <c r="B186" s="79">
        <v>44318</v>
      </c>
      <c r="C186" s="78">
        <v>1073.0999999999999</v>
      </c>
      <c r="D186" s="78">
        <v>1055.95</v>
      </c>
      <c r="E186" s="78">
        <v>1048.7</v>
      </c>
      <c r="F186" s="78">
        <v>1044.93</v>
      </c>
      <c r="G186" s="78">
        <v>1048.29</v>
      </c>
      <c r="H186" s="78">
        <v>1068.76</v>
      </c>
      <c r="I186" s="78">
        <v>1145.06</v>
      </c>
      <c r="J186" s="78">
        <v>1141.8800000000001</v>
      </c>
      <c r="K186" s="78">
        <v>1125.99</v>
      </c>
      <c r="L186" s="78">
        <v>1148.53</v>
      </c>
      <c r="M186" s="78">
        <v>1314.5</v>
      </c>
      <c r="N186" s="78">
        <v>1268.26</v>
      </c>
      <c r="O186" s="78">
        <v>1333.78</v>
      </c>
      <c r="P186" s="78">
        <v>1122.6600000000001</v>
      </c>
      <c r="Q186" s="78">
        <v>1106.81</v>
      </c>
      <c r="R186" s="78">
        <v>1086.26</v>
      </c>
      <c r="S186" s="78">
        <v>1065.1600000000001</v>
      </c>
      <c r="T186" s="78">
        <v>1084.02</v>
      </c>
      <c r="U186" s="78">
        <v>1056.8599999999999</v>
      </c>
      <c r="V186" s="78">
        <v>1048.77</v>
      </c>
      <c r="W186" s="78">
        <v>1064.6300000000001</v>
      </c>
      <c r="X186" s="78">
        <v>1072.23</v>
      </c>
      <c r="Y186" s="78">
        <v>1080.3800000000001</v>
      </c>
      <c r="Z186" s="78">
        <v>1080.49</v>
      </c>
      <c r="AA186" s="78">
        <f t="shared" si="26"/>
        <v>1333.78</v>
      </c>
      <c r="AB186" s="77">
        <f t="shared" si="27"/>
        <v>2021</v>
      </c>
      <c r="AC186" s="76">
        <f t="shared" si="28"/>
        <v>5</v>
      </c>
      <c r="AD186" s="76" t="str">
        <f t="shared" si="29"/>
        <v/>
      </c>
      <c r="AE186" s="76" t="str">
        <f t="shared" si="30"/>
        <v/>
      </c>
      <c r="AF186" s="74">
        <f t="shared" si="31"/>
        <v>1333.78</v>
      </c>
      <c r="AG186" s="75" t="str">
        <f t="shared" si="32"/>
        <v>13:00</v>
      </c>
      <c r="AH186" s="74">
        <f t="shared" si="33"/>
        <v>28019.780000000006</v>
      </c>
      <c r="AI186" s="73" t="str">
        <f t="shared" si="34"/>
        <v/>
      </c>
      <c r="AJ186" s="73" t="str">
        <f t="shared" si="35"/>
        <v/>
      </c>
      <c r="AK186" s="73" t="str">
        <f t="shared" si="36"/>
        <v/>
      </c>
      <c r="AL186" s="72" t="str">
        <f t="shared" si="37"/>
        <v/>
      </c>
      <c r="AM186" s="71" t="str">
        <f t="shared" si="38"/>
        <v/>
      </c>
    </row>
    <row r="187" spans="2:39" ht="13.8" thickBot="1">
      <c r="B187" s="79">
        <v>44319</v>
      </c>
      <c r="C187" s="78">
        <v>1080.07</v>
      </c>
      <c r="D187" s="78">
        <v>1077.51</v>
      </c>
      <c r="E187" s="78">
        <v>1074.6400000000001</v>
      </c>
      <c r="F187" s="78">
        <v>1096.45</v>
      </c>
      <c r="G187" s="78">
        <v>1119.51</v>
      </c>
      <c r="H187" s="78">
        <v>1147.27</v>
      </c>
      <c r="I187" s="78">
        <v>1238.9000000000001</v>
      </c>
      <c r="J187" s="78">
        <v>1286.98</v>
      </c>
      <c r="K187" s="78">
        <v>1286.8800000000001</v>
      </c>
      <c r="L187" s="78">
        <v>1306.02</v>
      </c>
      <c r="M187" s="78">
        <v>1296.79</v>
      </c>
      <c r="N187" s="78">
        <v>1293.81</v>
      </c>
      <c r="O187" s="78">
        <v>1294.6199999999999</v>
      </c>
      <c r="P187" s="78">
        <v>1289.6500000000001</v>
      </c>
      <c r="Q187" s="78">
        <v>1293.81</v>
      </c>
      <c r="R187" s="78">
        <v>1284.6099999999999</v>
      </c>
      <c r="S187" s="78">
        <v>1211.95</v>
      </c>
      <c r="T187" s="78">
        <v>1171.8399999999999</v>
      </c>
      <c r="U187" s="78">
        <v>1146.8499999999999</v>
      </c>
      <c r="V187" s="78">
        <v>1120.6600000000001</v>
      </c>
      <c r="W187" s="78">
        <v>1131.6199999999999</v>
      </c>
      <c r="X187" s="78">
        <v>1113.53</v>
      </c>
      <c r="Y187" s="78">
        <v>1102.68</v>
      </c>
      <c r="Z187" s="78">
        <v>1098.23</v>
      </c>
      <c r="AA187" s="78">
        <f t="shared" si="26"/>
        <v>1306.02</v>
      </c>
      <c r="AB187" s="77">
        <f t="shared" si="27"/>
        <v>2021</v>
      </c>
      <c r="AC187" s="76">
        <f t="shared" si="28"/>
        <v>5</v>
      </c>
      <c r="AD187" s="76" t="str">
        <f t="shared" si="29"/>
        <v/>
      </c>
      <c r="AE187" s="76" t="str">
        <f t="shared" si="30"/>
        <v/>
      </c>
      <c r="AF187" s="74">
        <f t="shared" si="31"/>
        <v>1306.02</v>
      </c>
      <c r="AG187" s="75" t="str">
        <f t="shared" si="32"/>
        <v>10:00</v>
      </c>
      <c r="AH187" s="74">
        <f t="shared" si="33"/>
        <v>29870.9</v>
      </c>
      <c r="AI187" s="73" t="str">
        <f t="shared" si="34"/>
        <v/>
      </c>
      <c r="AJ187" s="73" t="str">
        <f t="shared" si="35"/>
        <v/>
      </c>
      <c r="AK187" s="73" t="str">
        <f t="shared" si="36"/>
        <v/>
      </c>
      <c r="AL187" s="72" t="str">
        <f t="shared" si="37"/>
        <v/>
      </c>
      <c r="AM187" s="71" t="str">
        <f t="shared" si="38"/>
        <v/>
      </c>
    </row>
    <row r="188" spans="2:39" ht="13.8" thickBot="1">
      <c r="B188" s="79">
        <v>44320</v>
      </c>
      <c r="C188" s="78">
        <v>1095.33</v>
      </c>
      <c r="D188" s="78">
        <v>1079.3699999999999</v>
      </c>
      <c r="E188" s="78">
        <v>1077.27</v>
      </c>
      <c r="F188" s="78">
        <v>1094.07</v>
      </c>
      <c r="G188" s="78">
        <v>1107.72</v>
      </c>
      <c r="H188" s="78">
        <v>1138.48</v>
      </c>
      <c r="I188" s="78">
        <v>1253.49</v>
      </c>
      <c r="J188" s="78">
        <v>1291.26</v>
      </c>
      <c r="K188" s="78">
        <v>1304.31</v>
      </c>
      <c r="L188" s="78">
        <v>1349.28</v>
      </c>
      <c r="M188" s="78">
        <v>1337.6</v>
      </c>
      <c r="N188" s="78">
        <v>1317.75</v>
      </c>
      <c r="O188" s="78">
        <v>1304.6600000000001</v>
      </c>
      <c r="P188" s="78">
        <v>1300.77</v>
      </c>
      <c r="Q188" s="78">
        <v>1299.97</v>
      </c>
      <c r="R188" s="78">
        <v>1273.1600000000001</v>
      </c>
      <c r="S188" s="78">
        <v>1207.8900000000001</v>
      </c>
      <c r="T188" s="78">
        <v>1198.6099999999999</v>
      </c>
      <c r="U188" s="78">
        <v>1131.52</v>
      </c>
      <c r="V188" s="78">
        <v>1129.6300000000001</v>
      </c>
      <c r="W188" s="78">
        <v>1129.0999999999999</v>
      </c>
      <c r="X188" s="78">
        <v>1100.75</v>
      </c>
      <c r="Y188" s="78">
        <v>1093.19</v>
      </c>
      <c r="Z188" s="78">
        <v>1092.21</v>
      </c>
      <c r="AA188" s="78">
        <f t="shared" si="26"/>
        <v>1349.28</v>
      </c>
      <c r="AB188" s="77">
        <f t="shared" si="27"/>
        <v>2021</v>
      </c>
      <c r="AC188" s="76">
        <f t="shared" si="28"/>
        <v>5</v>
      </c>
      <c r="AD188" s="76" t="str">
        <f t="shared" si="29"/>
        <v/>
      </c>
      <c r="AE188" s="76" t="str">
        <f t="shared" si="30"/>
        <v/>
      </c>
      <c r="AF188" s="74">
        <f t="shared" si="31"/>
        <v>1349.28</v>
      </c>
      <c r="AG188" s="75" t="str">
        <f t="shared" si="32"/>
        <v>10:00</v>
      </c>
      <c r="AH188" s="74">
        <f t="shared" si="33"/>
        <v>30056.67</v>
      </c>
      <c r="AI188" s="73" t="str">
        <f t="shared" si="34"/>
        <v/>
      </c>
      <c r="AJ188" s="73" t="str">
        <f t="shared" si="35"/>
        <v/>
      </c>
      <c r="AK188" s="73" t="str">
        <f t="shared" si="36"/>
        <v/>
      </c>
      <c r="AL188" s="72" t="str">
        <f t="shared" si="37"/>
        <v/>
      </c>
      <c r="AM188" s="71" t="str">
        <f t="shared" si="38"/>
        <v/>
      </c>
    </row>
    <row r="189" spans="2:39" ht="13.8" thickBot="1">
      <c r="B189" s="79">
        <v>44321</v>
      </c>
      <c r="C189" s="78">
        <v>1075.9000000000001</v>
      </c>
      <c r="D189" s="78">
        <v>1056.8599999999999</v>
      </c>
      <c r="E189" s="78">
        <v>1076.78</v>
      </c>
      <c r="F189" s="78">
        <v>1098.83</v>
      </c>
      <c r="G189" s="78">
        <v>1145.55</v>
      </c>
      <c r="H189" s="78">
        <v>1168.72</v>
      </c>
      <c r="I189" s="78">
        <v>1083.92</v>
      </c>
      <c r="J189" s="78">
        <v>1062.95</v>
      </c>
      <c r="K189" s="78">
        <v>1311.45</v>
      </c>
      <c r="L189" s="78">
        <v>1317.12</v>
      </c>
      <c r="M189" s="78">
        <v>175.63</v>
      </c>
      <c r="N189" s="78">
        <v>36.75</v>
      </c>
      <c r="O189" s="78">
        <v>34.9</v>
      </c>
      <c r="P189" s="78">
        <v>34.76</v>
      </c>
      <c r="Q189" s="78">
        <v>34.61</v>
      </c>
      <c r="R189" s="78">
        <v>34.86</v>
      </c>
      <c r="S189" s="78">
        <v>34.65</v>
      </c>
      <c r="T189" s="78">
        <v>32.31</v>
      </c>
      <c r="U189" s="78">
        <v>33.950000000000003</v>
      </c>
      <c r="V189" s="78">
        <v>32.72</v>
      </c>
      <c r="W189" s="78">
        <v>32.799999999999997</v>
      </c>
      <c r="X189" s="78">
        <v>32.97</v>
      </c>
      <c r="Y189" s="78">
        <v>33.04</v>
      </c>
      <c r="Z189" s="78">
        <v>32.520000000000003</v>
      </c>
      <c r="AA189" s="78">
        <f t="shared" si="26"/>
        <v>1317.12</v>
      </c>
      <c r="AB189" s="77">
        <f t="shared" si="27"/>
        <v>2021</v>
      </c>
      <c r="AC189" s="76">
        <f t="shared" si="28"/>
        <v>5</v>
      </c>
      <c r="AD189" s="76" t="str">
        <f t="shared" si="29"/>
        <v/>
      </c>
      <c r="AE189" s="76" t="str">
        <f t="shared" si="30"/>
        <v/>
      </c>
      <c r="AF189" s="74">
        <f t="shared" si="31"/>
        <v>1317.12</v>
      </c>
      <c r="AG189" s="75" t="str">
        <f t="shared" si="32"/>
        <v>10:00</v>
      </c>
      <c r="AH189" s="74">
        <f t="shared" si="33"/>
        <v>13331.670000000002</v>
      </c>
      <c r="AI189" s="73" t="str">
        <f t="shared" si="34"/>
        <v/>
      </c>
      <c r="AJ189" s="73" t="str">
        <f t="shared" si="35"/>
        <v/>
      </c>
      <c r="AK189" s="73" t="str">
        <f t="shared" si="36"/>
        <v/>
      </c>
      <c r="AL189" s="72" t="str">
        <f t="shared" si="37"/>
        <v/>
      </c>
      <c r="AM189" s="71" t="str">
        <f t="shared" si="38"/>
        <v/>
      </c>
    </row>
    <row r="190" spans="2:39" ht="13.8" thickBot="1">
      <c r="B190" s="79">
        <v>44322</v>
      </c>
      <c r="C190" s="78">
        <v>32.380000000000003</v>
      </c>
      <c r="D190" s="78">
        <v>33.81</v>
      </c>
      <c r="E190" s="78">
        <v>32.409999999999997</v>
      </c>
      <c r="F190" s="78">
        <v>33.880000000000003</v>
      </c>
      <c r="G190" s="78">
        <v>33.25</v>
      </c>
      <c r="H190" s="78">
        <v>32.9</v>
      </c>
      <c r="I190" s="78">
        <v>34.51</v>
      </c>
      <c r="J190" s="78">
        <v>33.04</v>
      </c>
      <c r="K190" s="78">
        <v>34.79</v>
      </c>
      <c r="L190" s="78">
        <v>35.49</v>
      </c>
      <c r="M190" s="78">
        <v>33.15</v>
      </c>
      <c r="N190" s="78">
        <v>34.299999999999997</v>
      </c>
      <c r="O190" s="78">
        <v>33.92</v>
      </c>
      <c r="P190" s="78">
        <v>35.04</v>
      </c>
      <c r="Q190" s="78">
        <v>34.270000000000003</v>
      </c>
      <c r="R190" s="78">
        <v>33.74</v>
      </c>
      <c r="S190" s="78">
        <v>33.18</v>
      </c>
      <c r="T190" s="78">
        <v>32.590000000000003</v>
      </c>
      <c r="U190" s="78">
        <v>32.58</v>
      </c>
      <c r="V190" s="78">
        <v>31.99</v>
      </c>
      <c r="W190" s="78">
        <v>32.729999999999997</v>
      </c>
      <c r="X190" s="78">
        <v>32.450000000000003</v>
      </c>
      <c r="Y190" s="78">
        <v>32.590000000000003</v>
      </c>
      <c r="Z190" s="78">
        <v>33.08</v>
      </c>
      <c r="AA190" s="78">
        <f t="shared" si="26"/>
        <v>35.49</v>
      </c>
      <c r="AB190" s="77">
        <f t="shared" si="27"/>
        <v>2021</v>
      </c>
      <c r="AC190" s="76">
        <f t="shared" si="28"/>
        <v>5</v>
      </c>
      <c r="AD190" s="76" t="str">
        <f t="shared" si="29"/>
        <v/>
      </c>
      <c r="AE190" s="76" t="str">
        <f t="shared" si="30"/>
        <v/>
      </c>
      <c r="AF190" s="74">
        <f t="shared" si="31"/>
        <v>35.49</v>
      </c>
      <c r="AG190" s="75" t="str">
        <f t="shared" si="32"/>
        <v>10:00</v>
      </c>
      <c r="AH190" s="74">
        <f t="shared" si="33"/>
        <v>837.56000000000017</v>
      </c>
      <c r="AI190" s="73" t="str">
        <f t="shared" si="34"/>
        <v/>
      </c>
      <c r="AJ190" s="73" t="str">
        <f t="shared" si="35"/>
        <v/>
      </c>
      <c r="AK190" s="73" t="str">
        <f t="shared" si="36"/>
        <v/>
      </c>
      <c r="AL190" s="72" t="str">
        <f t="shared" si="37"/>
        <v/>
      </c>
      <c r="AM190" s="71" t="str">
        <f t="shared" si="38"/>
        <v/>
      </c>
    </row>
    <row r="191" spans="2:39" ht="13.8" thickBot="1">
      <c r="B191" s="79">
        <v>44323</v>
      </c>
      <c r="C191" s="78">
        <v>32.450000000000003</v>
      </c>
      <c r="D191" s="78">
        <v>32.020000000000003</v>
      </c>
      <c r="E191" s="78">
        <v>32.97</v>
      </c>
      <c r="F191" s="78">
        <v>32.380000000000003</v>
      </c>
      <c r="G191" s="78">
        <v>33.15</v>
      </c>
      <c r="H191" s="78">
        <v>33.43</v>
      </c>
      <c r="I191" s="78">
        <v>34.159999999999997</v>
      </c>
      <c r="J191" s="78">
        <v>34.090000000000003</v>
      </c>
      <c r="K191" s="78">
        <v>34.4</v>
      </c>
      <c r="L191" s="78">
        <v>33.6</v>
      </c>
      <c r="M191" s="78">
        <v>33.78</v>
      </c>
      <c r="N191" s="78">
        <v>32.83</v>
      </c>
      <c r="O191" s="78">
        <v>33.85</v>
      </c>
      <c r="P191" s="78">
        <v>33.32</v>
      </c>
      <c r="Q191" s="78">
        <v>32.69</v>
      </c>
      <c r="R191" s="78">
        <v>33.46</v>
      </c>
      <c r="S191" s="78">
        <v>32.24</v>
      </c>
      <c r="T191" s="78">
        <v>32.229999999999997</v>
      </c>
      <c r="U191" s="78">
        <v>33.42</v>
      </c>
      <c r="V191" s="78">
        <v>31.82</v>
      </c>
      <c r="W191" s="78">
        <v>33.01</v>
      </c>
      <c r="X191" s="78">
        <v>33.64</v>
      </c>
      <c r="Y191" s="78">
        <v>32.340000000000003</v>
      </c>
      <c r="Z191" s="78">
        <v>32.619999999999997</v>
      </c>
      <c r="AA191" s="78">
        <f t="shared" si="26"/>
        <v>34.4</v>
      </c>
      <c r="AB191" s="77">
        <f t="shared" si="27"/>
        <v>2021</v>
      </c>
      <c r="AC191" s="76">
        <f t="shared" si="28"/>
        <v>5</v>
      </c>
      <c r="AD191" s="76" t="str">
        <f t="shared" si="29"/>
        <v/>
      </c>
      <c r="AE191" s="76" t="str">
        <f t="shared" si="30"/>
        <v/>
      </c>
      <c r="AF191" s="74">
        <f t="shared" si="31"/>
        <v>34.4</v>
      </c>
      <c r="AG191" s="75" t="str">
        <f t="shared" si="32"/>
        <v>9:00</v>
      </c>
      <c r="AH191" s="74">
        <f t="shared" si="33"/>
        <v>828.3</v>
      </c>
      <c r="AI191" s="73" t="str">
        <f t="shared" si="34"/>
        <v/>
      </c>
      <c r="AJ191" s="73" t="str">
        <f t="shared" si="35"/>
        <v/>
      </c>
      <c r="AK191" s="73" t="str">
        <f t="shared" si="36"/>
        <v/>
      </c>
      <c r="AL191" s="72" t="str">
        <f t="shared" si="37"/>
        <v/>
      </c>
      <c r="AM191" s="71" t="str">
        <f t="shared" si="38"/>
        <v/>
      </c>
    </row>
    <row r="192" spans="2:39" ht="13.8" thickBot="1">
      <c r="B192" s="79">
        <v>44324</v>
      </c>
      <c r="C192" s="78">
        <v>33.04</v>
      </c>
      <c r="D192" s="78">
        <v>33.01</v>
      </c>
      <c r="E192" s="78">
        <v>32.94</v>
      </c>
      <c r="F192" s="78">
        <v>33.81</v>
      </c>
      <c r="G192" s="78">
        <v>32.9</v>
      </c>
      <c r="H192" s="78">
        <v>33.74</v>
      </c>
      <c r="I192" s="78">
        <v>33.92</v>
      </c>
      <c r="J192" s="78">
        <v>32.380000000000003</v>
      </c>
      <c r="K192" s="78">
        <v>34.409999999999997</v>
      </c>
      <c r="L192" s="78">
        <v>32.659999999999997</v>
      </c>
      <c r="M192" s="78">
        <v>33.36</v>
      </c>
      <c r="N192" s="78">
        <v>32.270000000000003</v>
      </c>
      <c r="O192" s="78">
        <v>32.9</v>
      </c>
      <c r="P192" s="78">
        <v>32.1</v>
      </c>
      <c r="Q192" s="78">
        <v>33.04</v>
      </c>
      <c r="R192" s="78">
        <v>31.99</v>
      </c>
      <c r="S192" s="78">
        <v>32.479999999999997</v>
      </c>
      <c r="T192" s="78">
        <v>32.450000000000003</v>
      </c>
      <c r="U192" s="78">
        <v>33.5</v>
      </c>
      <c r="V192" s="78">
        <v>32.83</v>
      </c>
      <c r="W192" s="78">
        <v>32.72</v>
      </c>
      <c r="X192" s="78">
        <v>32.9</v>
      </c>
      <c r="Y192" s="78">
        <v>32.799999999999997</v>
      </c>
      <c r="Z192" s="78">
        <v>33.39</v>
      </c>
      <c r="AA192" s="78">
        <f t="shared" si="26"/>
        <v>34.409999999999997</v>
      </c>
      <c r="AB192" s="77">
        <f t="shared" si="27"/>
        <v>2021</v>
      </c>
      <c r="AC192" s="76">
        <f t="shared" si="28"/>
        <v>5</v>
      </c>
      <c r="AD192" s="76" t="str">
        <f t="shared" si="29"/>
        <v/>
      </c>
      <c r="AE192" s="76" t="str">
        <f t="shared" si="30"/>
        <v/>
      </c>
      <c r="AF192" s="74">
        <f t="shared" si="31"/>
        <v>34.409999999999997</v>
      </c>
      <c r="AG192" s="75" t="str">
        <f t="shared" si="32"/>
        <v>9:00</v>
      </c>
      <c r="AH192" s="74">
        <f t="shared" si="33"/>
        <v>825.94999999999993</v>
      </c>
      <c r="AI192" s="73" t="str">
        <f t="shared" si="34"/>
        <v/>
      </c>
      <c r="AJ192" s="73" t="str">
        <f t="shared" si="35"/>
        <v/>
      </c>
      <c r="AK192" s="73" t="str">
        <f t="shared" si="36"/>
        <v/>
      </c>
      <c r="AL192" s="72" t="str">
        <f t="shared" si="37"/>
        <v/>
      </c>
      <c r="AM192" s="71" t="str">
        <f t="shared" si="38"/>
        <v/>
      </c>
    </row>
    <row r="193" spans="2:39" ht="13.8" thickBot="1">
      <c r="B193" s="79">
        <v>44325</v>
      </c>
      <c r="C193" s="78">
        <v>32.31</v>
      </c>
      <c r="D193" s="78">
        <v>33.6</v>
      </c>
      <c r="E193" s="78">
        <v>32.58</v>
      </c>
      <c r="F193" s="78">
        <v>33.36</v>
      </c>
      <c r="G193" s="78">
        <v>33.04</v>
      </c>
      <c r="H193" s="78">
        <v>34.130000000000003</v>
      </c>
      <c r="I193" s="78">
        <v>32.83</v>
      </c>
      <c r="J193" s="78">
        <v>33.880000000000003</v>
      </c>
      <c r="K193" s="78">
        <v>32.659999999999997</v>
      </c>
      <c r="L193" s="78">
        <v>34.299999999999997</v>
      </c>
      <c r="M193" s="78">
        <v>32.69</v>
      </c>
      <c r="N193" s="78">
        <v>32.86</v>
      </c>
      <c r="O193" s="78">
        <v>33.43</v>
      </c>
      <c r="P193" s="78">
        <v>32.869999999999997</v>
      </c>
      <c r="Q193" s="78">
        <v>32.94</v>
      </c>
      <c r="R193" s="78">
        <v>31.78</v>
      </c>
      <c r="S193" s="78">
        <v>33.01</v>
      </c>
      <c r="T193" s="78">
        <v>32.9</v>
      </c>
      <c r="U193" s="78">
        <v>32.869999999999997</v>
      </c>
      <c r="V193" s="78">
        <v>32.409999999999997</v>
      </c>
      <c r="W193" s="78">
        <v>32.9</v>
      </c>
      <c r="X193" s="78">
        <v>33.25</v>
      </c>
      <c r="Y193" s="78">
        <v>32.76</v>
      </c>
      <c r="Z193" s="78">
        <v>32.130000000000003</v>
      </c>
      <c r="AA193" s="78">
        <f t="shared" si="26"/>
        <v>34.299999999999997</v>
      </c>
      <c r="AB193" s="77">
        <f t="shared" si="27"/>
        <v>2021</v>
      </c>
      <c r="AC193" s="76">
        <f t="shared" si="28"/>
        <v>5</v>
      </c>
      <c r="AD193" s="76" t="str">
        <f t="shared" si="29"/>
        <v/>
      </c>
      <c r="AE193" s="76" t="str">
        <f t="shared" si="30"/>
        <v/>
      </c>
      <c r="AF193" s="74">
        <f t="shared" si="31"/>
        <v>34.299999999999997</v>
      </c>
      <c r="AG193" s="75" t="str">
        <f t="shared" si="32"/>
        <v>10:00</v>
      </c>
      <c r="AH193" s="74">
        <f t="shared" si="33"/>
        <v>825.78999999999985</v>
      </c>
      <c r="AI193" s="73" t="str">
        <f t="shared" si="34"/>
        <v/>
      </c>
      <c r="AJ193" s="73" t="str">
        <f t="shared" si="35"/>
        <v/>
      </c>
      <c r="AK193" s="73" t="str">
        <f t="shared" si="36"/>
        <v/>
      </c>
      <c r="AL193" s="72" t="str">
        <f t="shared" si="37"/>
        <v/>
      </c>
      <c r="AM193" s="71" t="str">
        <f t="shared" si="38"/>
        <v/>
      </c>
    </row>
    <row r="194" spans="2:39" ht="13.8" thickBot="1">
      <c r="B194" s="79">
        <v>44326</v>
      </c>
      <c r="C194" s="78">
        <v>32.83</v>
      </c>
      <c r="D194" s="78">
        <v>32.65</v>
      </c>
      <c r="E194" s="78">
        <v>32.799999999999997</v>
      </c>
      <c r="F194" s="78">
        <v>33.08</v>
      </c>
      <c r="G194" s="78">
        <v>33.78</v>
      </c>
      <c r="H194" s="78">
        <v>33.04</v>
      </c>
      <c r="I194" s="78">
        <v>33.32</v>
      </c>
      <c r="J194" s="78">
        <v>33.74</v>
      </c>
      <c r="K194" s="78">
        <v>1207.05</v>
      </c>
      <c r="L194" s="78">
        <v>1313.97</v>
      </c>
      <c r="M194" s="78">
        <v>1316.42</v>
      </c>
      <c r="N194" s="78">
        <v>1286.71</v>
      </c>
      <c r="O194" s="78">
        <v>1281.74</v>
      </c>
      <c r="P194" s="78">
        <v>1258.57</v>
      </c>
      <c r="Q194" s="78">
        <v>1273.8599999999999</v>
      </c>
      <c r="R194" s="78">
        <v>1246.74</v>
      </c>
      <c r="S194" s="78">
        <v>1183.8399999999999</v>
      </c>
      <c r="T194" s="78">
        <v>1170.23</v>
      </c>
      <c r="U194" s="78">
        <v>1130.68</v>
      </c>
      <c r="V194" s="78">
        <v>1104.1500000000001</v>
      </c>
      <c r="W194" s="78">
        <v>1096.27</v>
      </c>
      <c r="X194" s="78">
        <v>1107.6099999999999</v>
      </c>
      <c r="Y194" s="78">
        <v>1091.06</v>
      </c>
      <c r="Z194" s="78">
        <v>1076.04</v>
      </c>
      <c r="AA194" s="78">
        <f t="shared" si="26"/>
        <v>1316.42</v>
      </c>
      <c r="AB194" s="77">
        <f t="shared" si="27"/>
        <v>2021</v>
      </c>
      <c r="AC194" s="76">
        <f t="shared" si="28"/>
        <v>5</v>
      </c>
      <c r="AD194" s="76" t="str">
        <f t="shared" si="29"/>
        <v/>
      </c>
      <c r="AE194" s="76" t="str">
        <f t="shared" si="30"/>
        <v/>
      </c>
      <c r="AF194" s="74">
        <f t="shared" si="31"/>
        <v>1316.42</v>
      </c>
      <c r="AG194" s="75" t="str">
        <f t="shared" si="32"/>
        <v>11:00</v>
      </c>
      <c r="AH194" s="74">
        <f t="shared" si="33"/>
        <v>20726.599999999999</v>
      </c>
      <c r="AI194" s="73" t="str">
        <f t="shared" si="34"/>
        <v/>
      </c>
      <c r="AJ194" s="73" t="str">
        <f t="shared" si="35"/>
        <v/>
      </c>
      <c r="AK194" s="73" t="str">
        <f t="shared" si="36"/>
        <v/>
      </c>
      <c r="AL194" s="72" t="str">
        <f t="shared" si="37"/>
        <v/>
      </c>
      <c r="AM194" s="71" t="str">
        <f t="shared" si="38"/>
        <v/>
      </c>
    </row>
    <row r="195" spans="2:39" ht="13.8" thickBot="1">
      <c r="B195" s="79">
        <v>44327</v>
      </c>
      <c r="C195" s="78">
        <v>1051.05</v>
      </c>
      <c r="D195" s="78">
        <v>1061.17</v>
      </c>
      <c r="E195" s="78">
        <v>1072.47</v>
      </c>
      <c r="F195" s="78">
        <v>1095.75</v>
      </c>
      <c r="G195" s="78">
        <v>1124.52</v>
      </c>
      <c r="H195" s="78">
        <v>1137.8499999999999</v>
      </c>
      <c r="I195" s="78">
        <v>1259.83</v>
      </c>
      <c r="J195" s="78">
        <v>1290.73</v>
      </c>
      <c r="K195" s="78">
        <v>1276.94</v>
      </c>
      <c r="L195" s="78">
        <v>1325.98</v>
      </c>
      <c r="M195" s="78">
        <v>1322.55</v>
      </c>
      <c r="N195" s="78">
        <v>1307.78</v>
      </c>
      <c r="O195" s="78">
        <v>1294.83</v>
      </c>
      <c r="P195" s="78">
        <v>1296.72</v>
      </c>
      <c r="Q195" s="78">
        <v>1289.44</v>
      </c>
      <c r="R195" s="78">
        <v>1251.8399999999999</v>
      </c>
      <c r="S195" s="78">
        <v>1211.21</v>
      </c>
      <c r="T195" s="78">
        <v>1196.02</v>
      </c>
      <c r="U195" s="78">
        <v>1169.49</v>
      </c>
      <c r="V195" s="78">
        <v>1128.1600000000001</v>
      </c>
      <c r="W195" s="78">
        <v>1115.42</v>
      </c>
      <c r="X195" s="78">
        <v>1092.74</v>
      </c>
      <c r="Y195" s="78">
        <v>1075.52</v>
      </c>
      <c r="Z195" s="78">
        <v>1063.27</v>
      </c>
      <c r="AA195" s="78">
        <f t="shared" ref="AA195:AA258" si="39">MAX(C195:Z195)</f>
        <v>1325.98</v>
      </c>
      <c r="AB195" s="77">
        <f t="shared" ref="AB195:AB258" si="40">YEAR(B195)</f>
        <v>2021</v>
      </c>
      <c r="AC195" s="76">
        <f t="shared" ref="AC195:AC258" si="41">MONTH(B195)</f>
        <v>5</v>
      </c>
      <c r="AD195" s="76" t="str">
        <f t="shared" ref="AD195:AD258" si="42">IF(AE195="","",AB195&amp;"-"&amp;AE195)</f>
        <v/>
      </c>
      <c r="AE195" s="76" t="str">
        <f t="shared" ref="AE195:AE258" si="43">IF(DAY(B195+1)=1,AC195,"")</f>
        <v/>
      </c>
      <c r="AF195" s="74">
        <f t="shared" ref="AF195:AF258" si="44">MAX(C195:Z195)</f>
        <v>1325.98</v>
      </c>
      <c r="AG195" s="75" t="str">
        <f t="shared" ref="AG195:AG258" si="45">INDEX($C$2:$Z$2,MATCH(AF195,C195:Z195,0))</f>
        <v>10:00</v>
      </c>
      <c r="AH195" s="74">
        <f t="shared" ref="AH195:AH258" si="46">SUM(C195:AA195)</f>
        <v>29837.260000000002</v>
      </c>
      <c r="AI195" s="73" t="str">
        <f t="shared" ref="AI195:AI258" si="47">IF(AE195&lt;&gt;"",SUMIFS(AF:AF,AC:AC,AC195,AB:AB,AB195),"")</f>
        <v/>
      </c>
      <c r="AJ195" s="73" t="str">
        <f t="shared" ref="AJ195:AJ258" si="48">IF(AI195="","",_xlfn.MAXIFS(AF:AF,AC:AC,AC195,AB:AB,AB195))</f>
        <v/>
      </c>
      <c r="AK195" s="73" t="str">
        <f t="shared" ref="AK195:AK258" si="49">IF(AI195="","",_xlfn.MAXIFS(AH:AH,AC:AC,AC195,AB:AB,AB195))</f>
        <v/>
      </c>
      <c r="AL195" s="72" t="str">
        <f t="shared" ref="AL195:AL258" si="50">IF(AI195&lt;&gt;"",INDEX(B:B,MATCH(AJ195,AF:AF,0)),"")</f>
        <v/>
      </c>
      <c r="AM195" s="71" t="str">
        <f t="shared" ref="AM195:AM258" si="51">IF(AI195&lt;&gt;"",INDEX(AG:AG,MATCH(AJ195,AF:AF,0)),"")</f>
        <v/>
      </c>
    </row>
    <row r="196" spans="2:39" ht="13.8" thickBot="1">
      <c r="B196" s="79">
        <v>44328</v>
      </c>
      <c r="C196" s="78">
        <v>1065.23</v>
      </c>
      <c r="D196" s="78">
        <v>1058.3</v>
      </c>
      <c r="E196" s="78">
        <v>1093.96</v>
      </c>
      <c r="F196" s="78">
        <v>1096.6500000000001</v>
      </c>
      <c r="G196" s="78">
        <v>1117.03</v>
      </c>
      <c r="H196" s="78">
        <v>1157.24</v>
      </c>
      <c r="I196" s="78">
        <v>1263.5</v>
      </c>
      <c r="J196" s="78">
        <v>1284.5999999999999</v>
      </c>
      <c r="K196" s="78">
        <v>1277.8800000000001</v>
      </c>
      <c r="L196" s="78">
        <v>1311.24</v>
      </c>
      <c r="M196" s="78">
        <v>1324.44</v>
      </c>
      <c r="N196" s="78">
        <v>1338.54</v>
      </c>
      <c r="O196" s="78">
        <v>1630.27</v>
      </c>
      <c r="P196" s="78">
        <v>1483.97</v>
      </c>
      <c r="Q196" s="78">
        <v>1483.41</v>
      </c>
      <c r="R196" s="78">
        <v>1446.41</v>
      </c>
      <c r="S196" s="78">
        <v>1391.39</v>
      </c>
      <c r="T196" s="78">
        <v>1352.93</v>
      </c>
      <c r="U196" s="78">
        <v>1276.56</v>
      </c>
      <c r="V196" s="78">
        <v>1228.4000000000001</v>
      </c>
      <c r="W196" s="78">
        <v>1161.0899999999999</v>
      </c>
      <c r="X196" s="78">
        <v>1087.42</v>
      </c>
      <c r="Y196" s="78">
        <v>1080.73</v>
      </c>
      <c r="Z196" s="78">
        <v>1048.53</v>
      </c>
      <c r="AA196" s="78">
        <f t="shared" si="39"/>
        <v>1630.27</v>
      </c>
      <c r="AB196" s="77">
        <f t="shared" si="40"/>
        <v>2021</v>
      </c>
      <c r="AC196" s="76">
        <f t="shared" si="41"/>
        <v>5</v>
      </c>
      <c r="AD196" s="76" t="str">
        <f t="shared" si="42"/>
        <v/>
      </c>
      <c r="AE196" s="76" t="str">
        <f t="shared" si="43"/>
        <v/>
      </c>
      <c r="AF196" s="74">
        <f t="shared" si="44"/>
        <v>1630.27</v>
      </c>
      <c r="AG196" s="75" t="str">
        <f t="shared" si="45"/>
        <v>13:00</v>
      </c>
      <c r="AH196" s="74">
        <f t="shared" si="46"/>
        <v>31689.990000000005</v>
      </c>
      <c r="AI196" s="73" t="str">
        <f t="shared" si="47"/>
        <v/>
      </c>
      <c r="AJ196" s="73" t="str">
        <f t="shared" si="48"/>
        <v/>
      </c>
      <c r="AK196" s="73" t="str">
        <f t="shared" si="49"/>
        <v/>
      </c>
      <c r="AL196" s="72" t="str">
        <f t="shared" si="50"/>
        <v/>
      </c>
      <c r="AM196" s="71" t="str">
        <f t="shared" si="51"/>
        <v/>
      </c>
    </row>
    <row r="197" spans="2:39" ht="13.8" thickBot="1">
      <c r="B197" s="79">
        <v>44329</v>
      </c>
      <c r="C197" s="78">
        <v>1061.1300000000001</v>
      </c>
      <c r="D197" s="78">
        <v>1066</v>
      </c>
      <c r="E197" s="78">
        <v>1077.6199999999999</v>
      </c>
      <c r="F197" s="78">
        <v>1113.6300000000001</v>
      </c>
      <c r="G197" s="78">
        <v>1119.93</v>
      </c>
      <c r="H197" s="78">
        <v>1147.8599999999999</v>
      </c>
      <c r="I197" s="78">
        <v>1255.3499999999999</v>
      </c>
      <c r="J197" s="78">
        <v>1283.8699999999999</v>
      </c>
      <c r="K197" s="78">
        <v>1312.47</v>
      </c>
      <c r="L197" s="78">
        <v>1553.06</v>
      </c>
      <c r="M197" s="78">
        <v>1548.12</v>
      </c>
      <c r="N197" s="78">
        <v>1557.96</v>
      </c>
      <c r="O197" s="78">
        <v>1549.14</v>
      </c>
      <c r="P197" s="78">
        <v>1548.58</v>
      </c>
      <c r="Q197" s="78">
        <v>1552.29</v>
      </c>
      <c r="R197" s="78">
        <v>1501.68</v>
      </c>
      <c r="S197" s="78">
        <v>1451</v>
      </c>
      <c r="T197" s="78">
        <v>1410.78</v>
      </c>
      <c r="U197" s="78">
        <v>1365.95</v>
      </c>
      <c r="V197" s="78">
        <v>1301.1600000000001</v>
      </c>
      <c r="W197" s="78">
        <v>1271.9000000000001</v>
      </c>
      <c r="X197" s="78">
        <v>1237.1099999999999</v>
      </c>
      <c r="Y197" s="78">
        <v>1198.23</v>
      </c>
      <c r="Z197" s="78">
        <v>1071.3900000000001</v>
      </c>
      <c r="AA197" s="78">
        <f t="shared" si="39"/>
        <v>1557.96</v>
      </c>
      <c r="AB197" s="77">
        <f t="shared" si="40"/>
        <v>2021</v>
      </c>
      <c r="AC197" s="76">
        <f t="shared" si="41"/>
        <v>5</v>
      </c>
      <c r="AD197" s="76" t="str">
        <f t="shared" si="42"/>
        <v/>
      </c>
      <c r="AE197" s="76" t="str">
        <f t="shared" si="43"/>
        <v/>
      </c>
      <c r="AF197" s="74">
        <f t="shared" si="44"/>
        <v>1557.96</v>
      </c>
      <c r="AG197" s="75" t="str">
        <f t="shared" si="45"/>
        <v>12:00</v>
      </c>
      <c r="AH197" s="74">
        <f t="shared" si="46"/>
        <v>33114.17</v>
      </c>
      <c r="AI197" s="73" t="str">
        <f t="shared" si="47"/>
        <v/>
      </c>
      <c r="AJ197" s="73" t="str">
        <f t="shared" si="48"/>
        <v/>
      </c>
      <c r="AK197" s="73" t="str">
        <f t="shared" si="49"/>
        <v/>
      </c>
      <c r="AL197" s="72" t="str">
        <f t="shared" si="50"/>
        <v/>
      </c>
      <c r="AM197" s="71" t="str">
        <f t="shared" si="51"/>
        <v/>
      </c>
    </row>
    <row r="198" spans="2:39" ht="13.8" thickBot="1">
      <c r="B198" s="79">
        <v>44330</v>
      </c>
      <c r="C198" s="78">
        <v>1062.04</v>
      </c>
      <c r="D198" s="78">
        <v>1068.1300000000001</v>
      </c>
      <c r="E198" s="78">
        <v>1072.1600000000001</v>
      </c>
      <c r="F198" s="78">
        <v>1103.3399999999999</v>
      </c>
      <c r="G198" s="78">
        <v>1120.77</v>
      </c>
      <c r="H198" s="78">
        <v>1160.25</v>
      </c>
      <c r="I198" s="78">
        <v>1244.8499999999999</v>
      </c>
      <c r="J198" s="78">
        <v>1289.93</v>
      </c>
      <c r="K198" s="78">
        <v>1488.38</v>
      </c>
      <c r="L198" s="78">
        <v>1555.78</v>
      </c>
      <c r="M198" s="78">
        <v>1578.71</v>
      </c>
      <c r="N198" s="78">
        <v>1545.15</v>
      </c>
      <c r="O198" s="78">
        <v>1546.06</v>
      </c>
      <c r="P198" s="78">
        <v>1540.42</v>
      </c>
      <c r="Q198" s="78">
        <v>1520.58</v>
      </c>
      <c r="R198" s="78">
        <v>1471.75</v>
      </c>
      <c r="S198" s="78">
        <v>1427.96</v>
      </c>
      <c r="T198" s="78">
        <v>1373.36</v>
      </c>
      <c r="U198" s="78">
        <v>1314.53</v>
      </c>
      <c r="V198" s="78">
        <v>1205.79</v>
      </c>
      <c r="W198" s="78">
        <v>1212.01</v>
      </c>
      <c r="X198" s="78">
        <v>1216.67</v>
      </c>
      <c r="Y198" s="78">
        <v>1100.8900000000001</v>
      </c>
      <c r="Z198" s="78">
        <v>1041.67</v>
      </c>
      <c r="AA198" s="78">
        <f t="shared" si="39"/>
        <v>1578.71</v>
      </c>
      <c r="AB198" s="77">
        <f t="shared" si="40"/>
        <v>2021</v>
      </c>
      <c r="AC198" s="76">
        <f t="shared" si="41"/>
        <v>5</v>
      </c>
      <c r="AD198" s="76" t="str">
        <f t="shared" si="42"/>
        <v/>
      </c>
      <c r="AE198" s="76" t="str">
        <f t="shared" si="43"/>
        <v/>
      </c>
      <c r="AF198" s="74">
        <f t="shared" si="44"/>
        <v>1578.71</v>
      </c>
      <c r="AG198" s="75" t="str">
        <f t="shared" si="45"/>
        <v>11:00</v>
      </c>
      <c r="AH198" s="74">
        <f t="shared" si="46"/>
        <v>32839.89</v>
      </c>
      <c r="AI198" s="73" t="str">
        <f t="shared" si="47"/>
        <v/>
      </c>
      <c r="AJ198" s="73" t="str">
        <f t="shared" si="48"/>
        <v/>
      </c>
      <c r="AK198" s="73" t="str">
        <f t="shared" si="49"/>
        <v/>
      </c>
      <c r="AL198" s="72" t="str">
        <f t="shared" si="50"/>
        <v/>
      </c>
      <c r="AM198" s="71" t="str">
        <f t="shared" si="51"/>
        <v/>
      </c>
    </row>
    <row r="199" spans="2:39" ht="13.8" thickBot="1">
      <c r="B199" s="79">
        <v>44331</v>
      </c>
      <c r="C199" s="78">
        <v>1037.68</v>
      </c>
      <c r="D199" s="78">
        <v>1035.58</v>
      </c>
      <c r="E199" s="78">
        <v>1028.3399999999999</v>
      </c>
      <c r="F199" s="78">
        <v>1041.81</v>
      </c>
      <c r="G199" s="78">
        <v>1065.68</v>
      </c>
      <c r="H199" s="78">
        <v>1112.3</v>
      </c>
      <c r="I199" s="78">
        <v>1153.5</v>
      </c>
      <c r="J199" s="78">
        <v>1246.25</v>
      </c>
      <c r="K199" s="78">
        <v>1347.47</v>
      </c>
      <c r="L199" s="78">
        <v>1414.14</v>
      </c>
      <c r="M199" s="78">
        <v>1414.42</v>
      </c>
      <c r="N199" s="78">
        <v>1384.01</v>
      </c>
      <c r="O199" s="78">
        <v>1403.4</v>
      </c>
      <c r="P199" s="78">
        <v>1364.62</v>
      </c>
      <c r="Q199" s="78">
        <v>1365.88</v>
      </c>
      <c r="R199" s="78">
        <v>1363.43</v>
      </c>
      <c r="S199" s="78">
        <v>1318.17</v>
      </c>
      <c r="T199" s="78">
        <v>1319.32</v>
      </c>
      <c r="U199" s="78">
        <v>1290.24</v>
      </c>
      <c r="V199" s="78">
        <v>1272.42</v>
      </c>
      <c r="W199" s="78">
        <v>1270.99</v>
      </c>
      <c r="X199" s="78">
        <v>1242.71</v>
      </c>
      <c r="Y199" s="78">
        <v>1227.03</v>
      </c>
      <c r="Z199" s="78">
        <v>1193.29</v>
      </c>
      <c r="AA199" s="78">
        <f t="shared" si="39"/>
        <v>1414.42</v>
      </c>
      <c r="AB199" s="77">
        <f t="shared" si="40"/>
        <v>2021</v>
      </c>
      <c r="AC199" s="76">
        <f t="shared" si="41"/>
        <v>5</v>
      </c>
      <c r="AD199" s="76" t="str">
        <f t="shared" si="42"/>
        <v/>
      </c>
      <c r="AE199" s="76" t="str">
        <f t="shared" si="43"/>
        <v/>
      </c>
      <c r="AF199" s="74">
        <f t="shared" si="44"/>
        <v>1414.42</v>
      </c>
      <c r="AG199" s="75" t="str">
        <f t="shared" si="45"/>
        <v>11:00</v>
      </c>
      <c r="AH199" s="74">
        <f t="shared" si="46"/>
        <v>31327.100000000006</v>
      </c>
      <c r="AI199" s="73" t="str">
        <f t="shared" si="47"/>
        <v/>
      </c>
      <c r="AJ199" s="73" t="str">
        <f t="shared" si="48"/>
        <v/>
      </c>
      <c r="AK199" s="73" t="str">
        <f t="shared" si="49"/>
        <v/>
      </c>
      <c r="AL199" s="72" t="str">
        <f t="shared" si="50"/>
        <v/>
      </c>
      <c r="AM199" s="71" t="str">
        <f t="shared" si="51"/>
        <v/>
      </c>
    </row>
    <row r="200" spans="2:39" ht="13.8" thickBot="1">
      <c r="B200" s="79">
        <v>44332</v>
      </c>
      <c r="C200" s="78">
        <v>1183.67</v>
      </c>
      <c r="D200" s="78">
        <v>1055.25</v>
      </c>
      <c r="E200" s="78">
        <v>1044.6099999999999</v>
      </c>
      <c r="F200" s="78">
        <v>1046.29</v>
      </c>
      <c r="G200" s="78">
        <v>1045.17</v>
      </c>
      <c r="H200" s="78">
        <v>1069.3900000000001</v>
      </c>
      <c r="I200" s="78">
        <v>1151.08</v>
      </c>
      <c r="J200" s="78">
        <v>1304.49</v>
      </c>
      <c r="K200" s="78">
        <v>1346.1</v>
      </c>
      <c r="L200" s="78">
        <v>1411.31</v>
      </c>
      <c r="M200" s="78">
        <v>1397.97</v>
      </c>
      <c r="N200" s="78">
        <v>1407.42</v>
      </c>
      <c r="O200" s="78">
        <v>1401.68</v>
      </c>
      <c r="P200" s="78">
        <v>1370.18</v>
      </c>
      <c r="Q200" s="78">
        <v>1372.04</v>
      </c>
      <c r="R200" s="78">
        <v>1360.24</v>
      </c>
      <c r="S200" s="78">
        <v>1330.77</v>
      </c>
      <c r="T200" s="78">
        <v>1330.63</v>
      </c>
      <c r="U200" s="78">
        <v>1298.71</v>
      </c>
      <c r="V200" s="78">
        <v>1275.44</v>
      </c>
      <c r="W200" s="78">
        <v>1278.27</v>
      </c>
      <c r="X200" s="78">
        <v>1235.22</v>
      </c>
      <c r="Y200" s="78">
        <v>1207.1500000000001</v>
      </c>
      <c r="Z200" s="78">
        <v>1129.24</v>
      </c>
      <c r="AA200" s="78">
        <f t="shared" si="39"/>
        <v>1411.31</v>
      </c>
      <c r="AB200" s="77">
        <f t="shared" si="40"/>
        <v>2021</v>
      </c>
      <c r="AC200" s="76">
        <f t="shared" si="41"/>
        <v>5</v>
      </c>
      <c r="AD200" s="76" t="str">
        <f t="shared" si="42"/>
        <v/>
      </c>
      <c r="AE200" s="76" t="str">
        <f t="shared" si="43"/>
        <v/>
      </c>
      <c r="AF200" s="74">
        <f t="shared" si="44"/>
        <v>1411.31</v>
      </c>
      <c r="AG200" s="75" t="str">
        <f t="shared" si="45"/>
        <v>10:00</v>
      </c>
      <c r="AH200" s="74">
        <f t="shared" si="46"/>
        <v>31463.630000000008</v>
      </c>
      <c r="AI200" s="73" t="str">
        <f t="shared" si="47"/>
        <v/>
      </c>
      <c r="AJ200" s="73" t="str">
        <f t="shared" si="48"/>
        <v/>
      </c>
      <c r="AK200" s="73" t="str">
        <f t="shared" si="49"/>
        <v/>
      </c>
      <c r="AL200" s="72" t="str">
        <f t="shared" si="50"/>
        <v/>
      </c>
      <c r="AM200" s="71" t="str">
        <f t="shared" si="51"/>
        <v/>
      </c>
    </row>
    <row r="201" spans="2:39" ht="13.8" thickBot="1">
      <c r="B201" s="79">
        <v>44333</v>
      </c>
      <c r="C201" s="78">
        <v>1048.8800000000001</v>
      </c>
      <c r="D201" s="78">
        <v>1048.67</v>
      </c>
      <c r="E201" s="78">
        <v>1064.1400000000001</v>
      </c>
      <c r="F201" s="78">
        <v>1100.93</v>
      </c>
      <c r="G201" s="78">
        <v>1106.95</v>
      </c>
      <c r="H201" s="78">
        <v>1149.3699999999999</v>
      </c>
      <c r="I201" s="78">
        <v>1249.92</v>
      </c>
      <c r="J201" s="78">
        <v>1347.99</v>
      </c>
      <c r="K201" s="78">
        <v>1498.98</v>
      </c>
      <c r="L201" s="78">
        <v>1579.69</v>
      </c>
      <c r="M201" s="78">
        <v>1589.39</v>
      </c>
      <c r="N201" s="78">
        <v>1565.1</v>
      </c>
      <c r="O201" s="78">
        <v>1567.13</v>
      </c>
      <c r="P201" s="78">
        <v>1585.01</v>
      </c>
      <c r="Q201" s="78">
        <v>1578.19</v>
      </c>
      <c r="R201" s="78">
        <v>1521.24</v>
      </c>
      <c r="S201" s="78">
        <v>1488.31</v>
      </c>
      <c r="T201" s="78">
        <v>1437.35</v>
      </c>
      <c r="U201" s="78">
        <v>1408.61</v>
      </c>
      <c r="V201" s="78">
        <v>1367.42</v>
      </c>
      <c r="W201" s="78">
        <v>1369.62</v>
      </c>
      <c r="X201" s="78">
        <v>1343.55</v>
      </c>
      <c r="Y201" s="78">
        <v>1308.93</v>
      </c>
      <c r="Z201" s="78">
        <v>1295.04</v>
      </c>
      <c r="AA201" s="78">
        <f t="shared" si="39"/>
        <v>1589.39</v>
      </c>
      <c r="AB201" s="77">
        <f t="shared" si="40"/>
        <v>2021</v>
      </c>
      <c r="AC201" s="76">
        <f t="shared" si="41"/>
        <v>5</v>
      </c>
      <c r="AD201" s="76" t="str">
        <f t="shared" si="42"/>
        <v/>
      </c>
      <c r="AE201" s="76" t="str">
        <f t="shared" si="43"/>
        <v/>
      </c>
      <c r="AF201" s="74">
        <f t="shared" si="44"/>
        <v>1589.39</v>
      </c>
      <c r="AG201" s="75" t="str">
        <f t="shared" si="45"/>
        <v>11:00</v>
      </c>
      <c r="AH201" s="74">
        <f t="shared" si="46"/>
        <v>34209.799999999996</v>
      </c>
      <c r="AI201" s="73" t="str">
        <f t="shared" si="47"/>
        <v/>
      </c>
      <c r="AJ201" s="73" t="str">
        <f t="shared" si="48"/>
        <v/>
      </c>
      <c r="AK201" s="73" t="str">
        <f t="shared" si="49"/>
        <v/>
      </c>
      <c r="AL201" s="72" t="str">
        <f t="shared" si="50"/>
        <v/>
      </c>
      <c r="AM201" s="71" t="str">
        <f t="shared" si="51"/>
        <v/>
      </c>
    </row>
    <row r="202" spans="2:39" ht="13.8" thickBot="1">
      <c r="B202" s="79">
        <v>44334</v>
      </c>
      <c r="C202" s="78">
        <v>1274.6300000000001</v>
      </c>
      <c r="D202" s="78">
        <v>1213.98</v>
      </c>
      <c r="E202" s="78">
        <v>1131.97</v>
      </c>
      <c r="F202" s="78">
        <v>1107.51</v>
      </c>
      <c r="G202" s="78">
        <v>1114.1600000000001</v>
      </c>
      <c r="H202" s="78">
        <v>1152.48</v>
      </c>
      <c r="I202" s="78">
        <v>1333.75</v>
      </c>
      <c r="J202" s="78">
        <v>1473.18</v>
      </c>
      <c r="K202" s="78">
        <v>1552.99</v>
      </c>
      <c r="L202" s="78">
        <v>1620.5</v>
      </c>
      <c r="M202" s="78">
        <v>1636.6</v>
      </c>
      <c r="N202" s="78">
        <v>1631.88</v>
      </c>
      <c r="O202" s="78">
        <v>1655.05</v>
      </c>
      <c r="P202" s="78">
        <v>1627.61</v>
      </c>
      <c r="Q202" s="78">
        <v>1659.39</v>
      </c>
      <c r="R202" s="78">
        <v>1609.05</v>
      </c>
      <c r="S202" s="78">
        <v>1543.5</v>
      </c>
      <c r="T202" s="78">
        <v>1504.09</v>
      </c>
      <c r="U202" s="78">
        <v>1449.21</v>
      </c>
      <c r="V202" s="78">
        <v>1400.77</v>
      </c>
      <c r="W202" s="78">
        <v>1385.2</v>
      </c>
      <c r="X202" s="78">
        <v>1355.3</v>
      </c>
      <c r="Y202" s="78">
        <v>1320.06</v>
      </c>
      <c r="Z202" s="78">
        <v>1306.5899999999999</v>
      </c>
      <c r="AA202" s="78">
        <f t="shared" si="39"/>
        <v>1659.39</v>
      </c>
      <c r="AB202" s="77">
        <f t="shared" si="40"/>
        <v>2021</v>
      </c>
      <c r="AC202" s="76">
        <f t="shared" si="41"/>
        <v>5</v>
      </c>
      <c r="AD202" s="76" t="str">
        <f t="shared" si="42"/>
        <v/>
      </c>
      <c r="AE202" s="76" t="str">
        <f t="shared" si="43"/>
        <v/>
      </c>
      <c r="AF202" s="74">
        <f t="shared" si="44"/>
        <v>1659.39</v>
      </c>
      <c r="AG202" s="75" t="str">
        <f t="shared" si="45"/>
        <v>15:00</v>
      </c>
      <c r="AH202" s="74">
        <f t="shared" si="46"/>
        <v>35718.839999999997</v>
      </c>
      <c r="AI202" s="73" t="str">
        <f t="shared" si="47"/>
        <v/>
      </c>
      <c r="AJ202" s="73" t="str">
        <f t="shared" si="48"/>
        <v/>
      </c>
      <c r="AK202" s="73" t="str">
        <f t="shared" si="49"/>
        <v/>
      </c>
      <c r="AL202" s="72" t="str">
        <f t="shared" si="50"/>
        <v/>
      </c>
      <c r="AM202" s="71" t="str">
        <f t="shared" si="51"/>
        <v/>
      </c>
    </row>
    <row r="203" spans="2:39" ht="13.8" thickBot="1">
      <c r="B203" s="79">
        <v>44335</v>
      </c>
      <c r="C203" s="78">
        <v>1292.4100000000001</v>
      </c>
      <c r="D203" s="78">
        <v>1279.46</v>
      </c>
      <c r="E203" s="78">
        <v>1274.98</v>
      </c>
      <c r="F203" s="78">
        <v>1210.3</v>
      </c>
      <c r="G203" s="78">
        <v>1144.57</v>
      </c>
      <c r="H203" s="78">
        <v>1175.8599999999999</v>
      </c>
      <c r="I203" s="78">
        <v>1392.51</v>
      </c>
      <c r="J203" s="78">
        <v>1572.48</v>
      </c>
      <c r="K203" s="78">
        <v>1631.95</v>
      </c>
      <c r="L203" s="78">
        <v>1637.13</v>
      </c>
      <c r="M203" s="78">
        <v>1647.2</v>
      </c>
      <c r="N203" s="78">
        <v>1643.56</v>
      </c>
      <c r="O203" s="78">
        <v>1669.78</v>
      </c>
      <c r="P203" s="78">
        <v>1752.97</v>
      </c>
      <c r="Q203" s="78">
        <v>1915.1</v>
      </c>
      <c r="R203" s="78">
        <v>1812.27</v>
      </c>
      <c r="S203" s="78">
        <v>1735.97</v>
      </c>
      <c r="T203" s="78">
        <v>1705.27</v>
      </c>
      <c r="U203" s="78">
        <v>1655.85</v>
      </c>
      <c r="V203" s="78">
        <v>1576.68</v>
      </c>
      <c r="W203" s="78">
        <v>1567.34</v>
      </c>
      <c r="X203" s="78">
        <v>1515.47</v>
      </c>
      <c r="Y203" s="78">
        <v>1377.78</v>
      </c>
      <c r="Z203" s="78">
        <v>1476.51</v>
      </c>
      <c r="AA203" s="78">
        <f t="shared" si="39"/>
        <v>1915.1</v>
      </c>
      <c r="AB203" s="77">
        <f t="shared" si="40"/>
        <v>2021</v>
      </c>
      <c r="AC203" s="76">
        <f t="shared" si="41"/>
        <v>5</v>
      </c>
      <c r="AD203" s="76" t="str">
        <f t="shared" si="42"/>
        <v/>
      </c>
      <c r="AE203" s="76" t="str">
        <f t="shared" si="43"/>
        <v/>
      </c>
      <c r="AF203" s="74">
        <f t="shared" si="44"/>
        <v>1915.1</v>
      </c>
      <c r="AG203" s="75" t="str">
        <f t="shared" si="45"/>
        <v>15:00</v>
      </c>
      <c r="AH203" s="74">
        <f t="shared" si="46"/>
        <v>38578.5</v>
      </c>
      <c r="AI203" s="73" t="str">
        <f t="shared" si="47"/>
        <v/>
      </c>
      <c r="AJ203" s="73" t="str">
        <f t="shared" si="48"/>
        <v/>
      </c>
      <c r="AK203" s="73" t="str">
        <f t="shared" si="49"/>
        <v/>
      </c>
      <c r="AL203" s="72" t="str">
        <f t="shared" si="50"/>
        <v/>
      </c>
      <c r="AM203" s="71" t="str">
        <f t="shared" si="51"/>
        <v/>
      </c>
    </row>
    <row r="204" spans="2:39" ht="13.8" thickBot="1">
      <c r="B204" s="79">
        <v>44336</v>
      </c>
      <c r="C204" s="78">
        <v>1447.95</v>
      </c>
      <c r="D204" s="78">
        <v>1448.4</v>
      </c>
      <c r="E204" s="78">
        <v>1451.28</v>
      </c>
      <c r="F204" s="78">
        <v>1478.44</v>
      </c>
      <c r="G204" s="78">
        <v>1478.19</v>
      </c>
      <c r="H204" s="78">
        <v>1524.64</v>
      </c>
      <c r="I204" s="78">
        <v>1636.84</v>
      </c>
      <c r="J204" s="78">
        <v>1696.76</v>
      </c>
      <c r="K204" s="78">
        <v>1734.18</v>
      </c>
      <c r="L204" s="78">
        <v>1814.68</v>
      </c>
      <c r="M204" s="78">
        <v>1854.93</v>
      </c>
      <c r="N204" s="78">
        <v>1858.22</v>
      </c>
      <c r="O204" s="78">
        <v>1893.12</v>
      </c>
      <c r="P204" s="78">
        <v>1918.63</v>
      </c>
      <c r="Q204" s="78">
        <v>1900.29</v>
      </c>
      <c r="R204" s="78">
        <v>1878.8</v>
      </c>
      <c r="S204" s="78">
        <v>1827.14</v>
      </c>
      <c r="T204" s="78">
        <v>1753.12</v>
      </c>
      <c r="U204" s="78">
        <v>1687.56</v>
      </c>
      <c r="V204" s="78">
        <v>1639.51</v>
      </c>
      <c r="W204" s="78">
        <v>1621.27</v>
      </c>
      <c r="X204" s="78">
        <v>1618.61</v>
      </c>
      <c r="Y204" s="78">
        <v>1595.16</v>
      </c>
      <c r="Z204" s="78">
        <v>1568.42</v>
      </c>
      <c r="AA204" s="78">
        <f t="shared" si="39"/>
        <v>1918.63</v>
      </c>
      <c r="AB204" s="77">
        <f t="shared" si="40"/>
        <v>2021</v>
      </c>
      <c r="AC204" s="76">
        <f t="shared" si="41"/>
        <v>5</v>
      </c>
      <c r="AD204" s="76" t="str">
        <f t="shared" si="42"/>
        <v/>
      </c>
      <c r="AE204" s="76" t="str">
        <f t="shared" si="43"/>
        <v/>
      </c>
      <c r="AF204" s="74">
        <f t="shared" si="44"/>
        <v>1918.63</v>
      </c>
      <c r="AG204" s="75" t="str">
        <f t="shared" si="45"/>
        <v>14:00</v>
      </c>
      <c r="AH204" s="74">
        <f t="shared" si="46"/>
        <v>42244.77</v>
      </c>
      <c r="AI204" s="73" t="str">
        <f t="shared" si="47"/>
        <v/>
      </c>
      <c r="AJ204" s="73" t="str">
        <f t="shared" si="48"/>
        <v/>
      </c>
      <c r="AK204" s="73" t="str">
        <f t="shared" si="49"/>
        <v/>
      </c>
      <c r="AL204" s="72" t="str">
        <f t="shared" si="50"/>
        <v/>
      </c>
      <c r="AM204" s="71" t="str">
        <f t="shared" si="51"/>
        <v/>
      </c>
    </row>
    <row r="205" spans="2:39" ht="13.8" thickBot="1">
      <c r="B205" s="79">
        <v>44337</v>
      </c>
      <c r="C205" s="78">
        <v>1532.3</v>
      </c>
      <c r="D205" s="78">
        <v>1526.67</v>
      </c>
      <c r="E205" s="78">
        <v>1522.89</v>
      </c>
      <c r="F205" s="78">
        <v>1514.94</v>
      </c>
      <c r="G205" s="78">
        <v>1504.82</v>
      </c>
      <c r="H205" s="78">
        <v>1532.2</v>
      </c>
      <c r="I205" s="78">
        <v>1652.56</v>
      </c>
      <c r="J205" s="78">
        <v>1770.4</v>
      </c>
      <c r="K205" s="78">
        <v>1836.49</v>
      </c>
      <c r="L205" s="78">
        <v>1911.04</v>
      </c>
      <c r="M205" s="78">
        <v>1919.54</v>
      </c>
      <c r="N205" s="78">
        <v>1888.64</v>
      </c>
      <c r="O205" s="78">
        <v>1921.88</v>
      </c>
      <c r="P205" s="78">
        <v>1915.13</v>
      </c>
      <c r="Q205" s="78">
        <v>1921.01</v>
      </c>
      <c r="R205" s="78">
        <v>1879.26</v>
      </c>
      <c r="S205" s="78">
        <v>1815.76</v>
      </c>
      <c r="T205" s="78">
        <v>1779.72</v>
      </c>
      <c r="U205" s="78">
        <v>1731.38</v>
      </c>
      <c r="V205" s="78">
        <v>1679.93</v>
      </c>
      <c r="W205" s="78">
        <v>1653.65</v>
      </c>
      <c r="X205" s="78">
        <v>1630.06</v>
      </c>
      <c r="Y205" s="78">
        <v>1550.43</v>
      </c>
      <c r="Z205" s="78">
        <v>1530.45</v>
      </c>
      <c r="AA205" s="78">
        <f t="shared" si="39"/>
        <v>1921.88</v>
      </c>
      <c r="AB205" s="77">
        <f t="shared" si="40"/>
        <v>2021</v>
      </c>
      <c r="AC205" s="76">
        <f t="shared" si="41"/>
        <v>5</v>
      </c>
      <c r="AD205" s="76" t="str">
        <f t="shared" si="42"/>
        <v/>
      </c>
      <c r="AE205" s="76" t="str">
        <f t="shared" si="43"/>
        <v/>
      </c>
      <c r="AF205" s="74">
        <f t="shared" si="44"/>
        <v>1921.88</v>
      </c>
      <c r="AG205" s="75" t="str">
        <f t="shared" si="45"/>
        <v>13:00</v>
      </c>
      <c r="AH205" s="74">
        <f t="shared" si="46"/>
        <v>43043.029999999992</v>
      </c>
      <c r="AI205" s="73" t="str">
        <f t="shared" si="47"/>
        <v/>
      </c>
      <c r="AJ205" s="73" t="str">
        <f t="shared" si="48"/>
        <v/>
      </c>
      <c r="AK205" s="73" t="str">
        <f t="shared" si="49"/>
        <v/>
      </c>
      <c r="AL205" s="72" t="str">
        <f t="shared" si="50"/>
        <v/>
      </c>
      <c r="AM205" s="71" t="str">
        <f t="shared" si="51"/>
        <v/>
      </c>
    </row>
    <row r="206" spans="2:39" ht="13.8" thickBot="1">
      <c r="B206" s="79">
        <v>44338</v>
      </c>
      <c r="C206" s="78">
        <v>1516.83</v>
      </c>
      <c r="D206" s="78">
        <v>1510.99</v>
      </c>
      <c r="E206" s="78">
        <v>1500.73</v>
      </c>
      <c r="F206" s="78">
        <v>1492.93</v>
      </c>
      <c r="G206" s="78">
        <v>1485.44</v>
      </c>
      <c r="H206" s="78">
        <v>1511.51</v>
      </c>
      <c r="I206" s="78">
        <v>1603</v>
      </c>
      <c r="J206" s="78">
        <v>1662.71</v>
      </c>
      <c r="K206" s="78">
        <v>1695.79</v>
      </c>
      <c r="L206" s="78">
        <v>1752.94</v>
      </c>
      <c r="M206" s="78">
        <v>1778.88</v>
      </c>
      <c r="N206" s="78">
        <v>1739.26</v>
      </c>
      <c r="O206" s="78">
        <v>1742.09</v>
      </c>
      <c r="P206" s="78">
        <v>1721.86</v>
      </c>
      <c r="Q206" s="78">
        <v>1729.84</v>
      </c>
      <c r="R206" s="78">
        <v>1735.09</v>
      </c>
      <c r="S206" s="78">
        <v>1699.15</v>
      </c>
      <c r="T206" s="78">
        <v>1717.87</v>
      </c>
      <c r="U206" s="78">
        <v>1686.2</v>
      </c>
      <c r="V206" s="78">
        <v>1649.94</v>
      </c>
      <c r="W206" s="78">
        <v>1627.75</v>
      </c>
      <c r="X206" s="78">
        <v>1620.08</v>
      </c>
      <c r="Y206" s="78">
        <v>1609.86</v>
      </c>
      <c r="Z206" s="78">
        <v>1620.26</v>
      </c>
      <c r="AA206" s="78">
        <f t="shared" si="39"/>
        <v>1778.88</v>
      </c>
      <c r="AB206" s="77">
        <f t="shared" si="40"/>
        <v>2021</v>
      </c>
      <c r="AC206" s="76">
        <f t="shared" si="41"/>
        <v>5</v>
      </c>
      <c r="AD206" s="76" t="str">
        <f t="shared" si="42"/>
        <v/>
      </c>
      <c r="AE206" s="76" t="str">
        <f t="shared" si="43"/>
        <v/>
      </c>
      <c r="AF206" s="74">
        <f t="shared" si="44"/>
        <v>1778.88</v>
      </c>
      <c r="AG206" s="75" t="str">
        <f t="shared" si="45"/>
        <v>11:00</v>
      </c>
      <c r="AH206" s="74">
        <f t="shared" si="46"/>
        <v>41189.880000000005</v>
      </c>
      <c r="AI206" s="73" t="str">
        <f t="shared" si="47"/>
        <v/>
      </c>
      <c r="AJ206" s="73" t="str">
        <f t="shared" si="48"/>
        <v/>
      </c>
      <c r="AK206" s="73" t="str">
        <f t="shared" si="49"/>
        <v/>
      </c>
      <c r="AL206" s="72" t="str">
        <f t="shared" si="50"/>
        <v/>
      </c>
      <c r="AM206" s="71" t="str">
        <f t="shared" si="51"/>
        <v/>
      </c>
    </row>
    <row r="207" spans="2:39" ht="13.8" thickBot="1">
      <c r="B207" s="79">
        <v>44339</v>
      </c>
      <c r="C207" s="78">
        <v>1607.48</v>
      </c>
      <c r="D207" s="78">
        <v>1589.07</v>
      </c>
      <c r="E207" s="78">
        <v>1591.24</v>
      </c>
      <c r="F207" s="78">
        <v>1595.55</v>
      </c>
      <c r="G207" s="78">
        <v>1587.81</v>
      </c>
      <c r="H207" s="78">
        <v>1605.7</v>
      </c>
      <c r="I207" s="78">
        <v>1693.72</v>
      </c>
      <c r="J207" s="78">
        <v>1732.75</v>
      </c>
      <c r="K207" s="78">
        <v>1757.07</v>
      </c>
      <c r="L207" s="78">
        <v>1811.64</v>
      </c>
      <c r="M207" s="78">
        <v>1821.02</v>
      </c>
      <c r="N207" s="78">
        <v>1804.71</v>
      </c>
      <c r="O207" s="78">
        <v>1819.9</v>
      </c>
      <c r="P207" s="78">
        <v>1795.92</v>
      </c>
      <c r="Q207" s="78">
        <v>1731.1</v>
      </c>
      <c r="R207" s="78">
        <v>1699.57</v>
      </c>
      <c r="S207" s="78">
        <v>1651.93</v>
      </c>
      <c r="T207" s="78">
        <v>1641.46</v>
      </c>
      <c r="U207" s="78">
        <v>1569.93</v>
      </c>
      <c r="V207" s="78">
        <v>1507.87</v>
      </c>
      <c r="W207" s="78">
        <v>1486.62</v>
      </c>
      <c r="X207" s="78">
        <v>1418.59</v>
      </c>
      <c r="Y207" s="78">
        <v>1393.53</v>
      </c>
      <c r="Z207" s="78">
        <v>1371.02</v>
      </c>
      <c r="AA207" s="78">
        <f t="shared" si="39"/>
        <v>1821.02</v>
      </c>
      <c r="AB207" s="77">
        <f t="shared" si="40"/>
        <v>2021</v>
      </c>
      <c r="AC207" s="76">
        <f t="shared" si="41"/>
        <v>5</v>
      </c>
      <c r="AD207" s="76" t="str">
        <f t="shared" si="42"/>
        <v/>
      </c>
      <c r="AE207" s="76" t="str">
        <f t="shared" si="43"/>
        <v/>
      </c>
      <c r="AF207" s="74">
        <f t="shared" si="44"/>
        <v>1821.02</v>
      </c>
      <c r="AG207" s="75" t="str">
        <f t="shared" si="45"/>
        <v>11:00</v>
      </c>
      <c r="AH207" s="74">
        <f t="shared" si="46"/>
        <v>41106.219999999994</v>
      </c>
      <c r="AI207" s="73" t="str">
        <f t="shared" si="47"/>
        <v/>
      </c>
      <c r="AJ207" s="73" t="str">
        <f t="shared" si="48"/>
        <v/>
      </c>
      <c r="AK207" s="73" t="str">
        <f t="shared" si="49"/>
        <v/>
      </c>
      <c r="AL207" s="72" t="str">
        <f t="shared" si="50"/>
        <v/>
      </c>
      <c r="AM207" s="71" t="str">
        <f t="shared" si="51"/>
        <v/>
      </c>
    </row>
    <row r="208" spans="2:39" ht="13.8" thickBot="1">
      <c r="B208" s="79">
        <v>44340</v>
      </c>
      <c r="C208" s="78">
        <v>1348.97</v>
      </c>
      <c r="D208" s="78">
        <v>1345.16</v>
      </c>
      <c r="E208" s="78">
        <v>1349.5</v>
      </c>
      <c r="F208" s="78">
        <v>1174.01</v>
      </c>
      <c r="G208" s="78">
        <v>1091.3</v>
      </c>
      <c r="H208" s="78">
        <v>399.74</v>
      </c>
      <c r="I208" s="78">
        <v>0</v>
      </c>
      <c r="J208" s="78">
        <v>800.17</v>
      </c>
      <c r="K208" s="78">
        <v>1340.15</v>
      </c>
      <c r="L208" s="78">
        <v>1357.3</v>
      </c>
      <c r="M208" s="78">
        <v>1662.43</v>
      </c>
      <c r="N208" s="78">
        <v>1649.13</v>
      </c>
      <c r="O208" s="78">
        <v>1655.36</v>
      </c>
      <c r="P208" s="78">
        <v>1668.38</v>
      </c>
      <c r="Q208" s="78">
        <v>1656.45</v>
      </c>
      <c r="R208" s="78">
        <v>1677.06</v>
      </c>
      <c r="S208" s="78">
        <v>1641.43</v>
      </c>
      <c r="T208" s="78">
        <v>1605.35</v>
      </c>
      <c r="U208" s="78">
        <v>1571.19</v>
      </c>
      <c r="V208" s="78">
        <v>1478.44</v>
      </c>
      <c r="W208" s="78">
        <v>1431.22</v>
      </c>
      <c r="X208" s="78">
        <v>1401.26</v>
      </c>
      <c r="Y208" s="78">
        <v>1381.63</v>
      </c>
      <c r="Z208" s="78">
        <v>1401.61</v>
      </c>
      <c r="AA208" s="78">
        <f t="shared" si="39"/>
        <v>1677.06</v>
      </c>
      <c r="AB208" s="77">
        <f t="shared" si="40"/>
        <v>2021</v>
      </c>
      <c r="AC208" s="76">
        <f t="shared" si="41"/>
        <v>5</v>
      </c>
      <c r="AD208" s="76" t="str">
        <f t="shared" si="42"/>
        <v/>
      </c>
      <c r="AE208" s="76" t="str">
        <f t="shared" si="43"/>
        <v/>
      </c>
      <c r="AF208" s="74">
        <f t="shared" si="44"/>
        <v>1677.06</v>
      </c>
      <c r="AG208" s="75" t="str">
        <f t="shared" si="45"/>
        <v>16:00</v>
      </c>
      <c r="AH208" s="74">
        <f t="shared" si="46"/>
        <v>33764.300000000003</v>
      </c>
      <c r="AI208" s="73" t="str">
        <f t="shared" si="47"/>
        <v/>
      </c>
      <c r="AJ208" s="73" t="str">
        <f t="shared" si="48"/>
        <v/>
      </c>
      <c r="AK208" s="73" t="str">
        <f t="shared" si="49"/>
        <v/>
      </c>
      <c r="AL208" s="72" t="str">
        <f t="shared" si="50"/>
        <v/>
      </c>
      <c r="AM208" s="71" t="str">
        <f t="shared" si="51"/>
        <v/>
      </c>
    </row>
    <row r="209" spans="2:39" ht="13.8" thickBot="1">
      <c r="B209" s="79">
        <v>44341</v>
      </c>
      <c r="C209" s="78">
        <v>1432.73</v>
      </c>
      <c r="D209" s="78">
        <v>1441.09</v>
      </c>
      <c r="E209" s="78">
        <v>1466.85</v>
      </c>
      <c r="F209" s="78">
        <v>1489.15</v>
      </c>
      <c r="G209" s="78">
        <v>1506.05</v>
      </c>
      <c r="H209" s="78">
        <v>1569.68</v>
      </c>
      <c r="I209" s="78">
        <v>1705.94</v>
      </c>
      <c r="J209" s="78">
        <v>1822.77</v>
      </c>
      <c r="K209" s="78">
        <v>1895.57</v>
      </c>
      <c r="L209" s="78">
        <v>1983.84</v>
      </c>
      <c r="M209" s="78">
        <v>2009.35</v>
      </c>
      <c r="N209" s="78">
        <v>1969.73</v>
      </c>
      <c r="O209" s="78">
        <v>1973.51</v>
      </c>
      <c r="P209" s="78">
        <v>1946.81</v>
      </c>
      <c r="Q209" s="78">
        <v>1950.73</v>
      </c>
      <c r="R209" s="78">
        <v>1944.07</v>
      </c>
      <c r="S209" s="78">
        <v>1864.42</v>
      </c>
      <c r="T209" s="78">
        <v>1832.42</v>
      </c>
      <c r="U209" s="78">
        <v>1772.61</v>
      </c>
      <c r="V209" s="78">
        <v>1699.53</v>
      </c>
      <c r="W209" s="78">
        <v>1683.22</v>
      </c>
      <c r="X209" s="78">
        <v>1652.21</v>
      </c>
      <c r="Y209" s="78">
        <v>1617.98</v>
      </c>
      <c r="Z209" s="78">
        <v>1622.18</v>
      </c>
      <c r="AA209" s="78">
        <f t="shared" si="39"/>
        <v>2009.35</v>
      </c>
      <c r="AB209" s="77">
        <f t="shared" si="40"/>
        <v>2021</v>
      </c>
      <c r="AC209" s="76">
        <f t="shared" si="41"/>
        <v>5</v>
      </c>
      <c r="AD209" s="76" t="str">
        <f t="shared" si="42"/>
        <v/>
      </c>
      <c r="AE209" s="76" t="str">
        <f t="shared" si="43"/>
        <v/>
      </c>
      <c r="AF209" s="74">
        <f t="shared" si="44"/>
        <v>2009.35</v>
      </c>
      <c r="AG209" s="75" t="str">
        <f t="shared" si="45"/>
        <v>11:00</v>
      </c>
      <c r="AH209" s="74">
        <f t="shared" si="46"/>
        <v>43861.79</v>
      </c>
      <c r="AI209" s="73" t="str">
        <f t="shared" si="47"/>
        <v/>
      </c>
      <c r="AJ209" s="73" t="str">
        <f t="shared" si="48"/>
        <v/>
      </c>
      <c r="AK209" s="73" t="str">
        <f t="shared" si="49"/>
        <v/>
      </c>
      <c r="AL209" s="72" t="str">
        <f t="shared" si="50"/>
        <v/>
      </c>
      <c r="AM209" s="71" t="str">
        <f t="shared" si="51"/>
        <v/>
      </c>
    </row>
    <row r="210" spans="2:39" ht="13.8" thickBot="1">
      <c r="B210" s="79">
        <v>44342</v>
      </c>
      <c r="C210" s="78">
        <v>1599.01</v>
      </c>
      <c r="D210" s="78">
        <v>1605.38</v>
      </c>
      <c r="E210" s="78">
        <v>1617.95</v>
      </c>
      <c r="F210" s="78">
        <v>1625.3</v>
      </c>
      <c r="G210" s="78">
        <v>1636.08</v>
      </c>
      <c r="H210" s="78">
        <v>1693.09</v>
      </c>
      <c r="I210" s="78">
        <v>1811.71</v>
      </c>
      <c r="J210" s="78">
        <v>1883.49</v>
      </c>
      <c r="K210" s="78">
        <v>1889.37</v>
      </c>
      <c r="L210" s="78">
        <v>1780</v>
      </c>
      <c r="M210" s="78">
        <v>1822.07</v>
      </c>
      <c r="N210" s="78">
        <v>1965.29</v>
      </c>
      <c r="O210" s="78">
        <v>1942.6</v>
      </c>
      <c r="P210" s="78">
        <v>1951.64</v>
      </c>
      <c r="Q210" s="78">
        <v>1962.31</v>
      </c>
      <c r="R210" s="78">
        <v>1898.16</v>
      </c>
      <c r="S210" s="78">
        <v>1823.64</v>
      </c>
      <c r="T210" s="78">
        <v>1792.11</v>
      </c>
      <c r="U210" s="78">
        <v>1710.94</v>
      </c>
      <c r="V210" s="78">
        <v>1571.33</v>
      </c>
      <c r="W210" s="78">
        <v>1459.01</v>
      </c>
      <c r="X210" s="78">
        <v>1358.6</v>
      </c>
      <c r="Y210" s="78">
        <v>1150.8</v>
      </c>
      <c r="Z210" s="78">
        <v>1084.48</v>
      </c>
      <c r="AA210" s="78">
        <f t="shared" si="39"/>
        <v>1965.29</v>
      </c>
      <c r="AB210" s="77">
        <f t="shared" si="40"/>
        <v>2021</v>
      </c>
      <c r="AC210" s="76">
        <f t="shared" si="41"/>
        <v>5</v>
      </c>
      <c r="AD210" s="76" t="str">
        <f t="shared" si="42"/>
        <v/>
      </c>
      <c r="AE210" s="76" t="str">
        <f t="shared" si="43"/>
        <v/>
      </c>
      <c r="AF210" s="74">
        <f t="shared" si="44"/>
        <v>1965.29</v>
      </c>
      <c r="AG210" s="75" t="str">
        <f t="shared" si="45"/>
        <v>12:00</v>
      </c>
      <c r="AH210" s="74">
        <f t="shared" si="46"/>
        <v>42599.650000000009</v>
      </c>
      <c r="AI210" s="73" t="str">
        <f t="shared" si="47"/>
        <v/>
      </c>
      <c r="AJ210" s="73" t="str">
        <f t="shared" si="48"/>
        <v/>
      </c>
      <c r="AK210" s="73" t="str">
        <f t="shared" si="49"/>
        <v/>
      </c>
      <c r="AL210" s="72" t="str">
        <f t="shared" si="50"/>
        <v/>
      </c>
      <c r="AM210" s="71" t="str">
        <f t="shared" si="51"/>
        <v/>
      </c>
    </row>
    <row r="211" spans="2:39" ht="13.8" thickBot="1">
      <c r="B211" s="79">
        <v>44343</v>
      </c>
      <c r="C211" s="78">
        <v>1081.96</v>
      </c>
      <c r="D211" s="78">
        <v>1083.78</v>
      </c>
      <c r="E211" s="78">
        <v>1095.99</v>
      </c>
      <c r="F211" s="78">
        <v>1104.32</v>
      </c>
      <c r="G211" s="78">
        <v>1113.98</v>
      </c>
      <c r="H211" s="78">
        <v>1153.3900000000001</v>
      </c>
      <c r="I211" s="78">
        <v>1248.45</v>
      </c>
      <c r="J211" s="78">
        <v>1279.5</v>
      </c>
      <c r="K211" s="78">
        <v>1401.58</v>
      </c>
      <c r="L211" s="78">
        <v>1654.03</v>
      </c>
      <c r="M211" s="78">
        <v>1671.14</v>
      </c>
      <c r="N211" s="78">
        <v>1660.19</v>
      </c>
      <c r="O211" s="78">
        <v>1663.59</v>
      </c>
      <c r="P211" s="78">
        <v>1647.52</v>
      </c>
      <c r="Q211" s="78">
        <v>1678.04</v>
      </c>
      <c r="R211" s="78">
        <v>1631.67</v>
      </c>
      <c r="S211" s="78">
        <v>1538.15</v>
      </c>
      <c r="T211" s="78">
        <v>1486.59</v>
      </c>
      <c r="U211" s="78">
        <v>1418.48</v>
      </c>
      <c r="V211" s="78">
        <v>1191.54</v>
      </c>
      <c r="W211" s="78">
        <v>1110.3399999999999</v>
      </c>
      <c r="X211" s="78">
        <v>1082.24</v>
      </c>
      <c r="Y211" s="78">
        <v>1079.93</v>
      </c>
      <c r="Z211" s="78">
        <v>1065.96</v>
      </c>
      <c r="AA211" s="78">
        <f t="shared" si="39"/>
        <v>1678.04</v>
      </c>
      <c r="AB211" s="77">
        <f t="shared" si="40"/>
        <v>2021</v>
      </c>
      <c r="AC211" s="76">
        <f t="shared" si="41"/>
        <v>5</v>
      </c>
      <c r="AD211" s="76" t="str">
        <f t="shared" si="42"/>
        <v/>
      </c>
      <c r="AE211" s="76" t="str">
        <f t="shared" si="43"/>
        <v/>
      </c>
      <c r="AF211" s="74">
        <f t="shared" si="44"/>
        <v>1678.04</v>
      </c>
      <c r="AG211" s="75" t="str">
        <f t="shared" si="45"/>
        <v>15:00</v>
      </c>
      <c r="AH211" s="74">
        <f t="shared" si="46"/>
        <v>33820.400000000001</v>
      </c>
      <c r="AI211" s="73" t="str">
        <f t="shared" si="47"/>
        <v/>
      </c>
      <c r="AJ211" s="73" t="str">
        <f t="shared" si="48"/>
        <v/>
      </c>
      <c r="AK211" s="73" t="str">
        <f t="shared" si="49"/>
        <v/>
      </c>
      <c r="AL211" s="72" t="str">
        <f t="shared" si="50"/>
        <v/>
      </c>
      <c r="AM211" s="71" t="str">
        <f t="shared" si="51"/>
        <v/>
      </c>
    </row>
    <row r="212" spans="2:39" ht="13.8" thickBot="1">
      <c r="B212" s="79">
        <v>44344</v>
      </c>
      <c r="C212" s="78">
        <v>1054.83</v>
      </c>
      <c r="D212" s="78">
        <v>1062.8399999999999</v>
      </c>
      <c r="E212" s="78">
        <v>1079.3599999999999</v>
      </c>
      <c r="F212" s="78">
        <v>1080.24</v>
      </c>
      <c r="G212" s="78">
        <v>1102.1199999999999</v>
      </c>
      <c r="H212" s="78">
        <v>1141.8800000000001</v>
      </c>
      <c r="I212" s="78">
        <v>1242.68</v>
      </c>
      <c r="J212" s="78">
        <v>1298.22</v>
      </c>
      <c r="K212" s="78">
        <v>1303.8599999999999</v>
      </c>
      <c r="L212" s="78">
        <v>1401.68</v>
      </c>
      <c r="M212" s="78">
        <v>1395.91</v>
      </c>
      <c r="N212" s="78">
        <v>1378.26</v>
      </c>
      <c r="O212" s="78">
        <v>1380.72</v>
      </c>
      <c r="P212" s="78">
        <v>1350.44</v>
      </c>
      <c r="Q212" s="78">
        <v>1303.23</v>
      </c>
      <c r="R212" s="78">
        <v>1266.93</v>
      </c>
      <c r="S212" s="78">
        <v>1200.43</v>
      </c>
      <c r="T212" s="78">
        <v>1166.1300000000001</v>
      </c>
      <c r="U212" s="78">
        <v>1139.1099999999999</v>
      </c>
      <c r="V212" s="78">
        <v>1119.27</v>
      </c>
      <c r="W212" s="78">
        <v>1124.27</v>
      </c>
      <c r="X212" s="78">
        <v>1093.8900000000001</v>
      </c>
      <c r="Y212" s="78">
        <v>1074.1199999999999</v>
      </c>
      <c r="Z212" s="78">
        <v>1068.83</v>
      </c>
      <c r="AA212" s="78">
        <f t="shared" si="39"/>
        <v>1401.68</v>
      </c>
      <c r="AB212" s="77">
        <f t="shared" si="40"/>
        <v>2021</v>
      </c>
      <c r="AC212" s="76">
        <f t="shared" si="41"/>
        <v>5</v>
      </c>
      <c r="AD212" s="76" t="str">
        <f t="shared" si="42"/>
        <v/>
      </c>
      <c r="AE212" s="76" t="str">
        <f t="shared" si="43"/>
        <v/>
      </c>
      <c r="AF212" s="74">
        <f t="shared" si="44"/>
        <v>1401.68</v>
      </c>
      <c r="AG212" s="75" t="str">
        <f t="shared" si="45"/>
        <v>10:00</v>
      </c>
      <c r="AH212" s="74">
        <f t="shared" si="46"/>
        <v>30230.93</v>
      </c>
      <c r="AI212" s="73" t="str">
        <f t="shared" si="47"/>
        <v/>
      </c>
      <c r="AJ212" s="73" t="str">
        <f t="shared" si="48"/>
        <v/>
      </c>
      <c r="AK212" s="73" t="str">
        <f t="shared" si="49"/>
        <v/>
      </c>
      <c r="AL212" s="72" t="str">
        <f t="shared" si="50"/>
        <v/>
      </c>
      <c r="AM212" s="71" t="str">
        <f t="shared" si="51"/>
        <v/>
      </c>
    </row>
    <row r="213" spans="2:39" ht="13.8" thickBot="1">
      <c r="B213" s="79">
        <v>44345</v>
      </c>
      <c r="C213" s="78">
        <v>1060.19</v>
      </c>
      <c r="D213" s="78">
        <v>1054.69</v>
      </c>
      <c r="E213" s="78">
        <v>1071.18</v>
      </c>
      <c r="F213" s="78">
        <v>1067.1500000000001</v>
      </c>
      <c r="G213" s="78">
        <v>1070.19</v>
      </c>
      <c r="H213" s="78">
        <v>1076.74</v>
      </c>
      <c r="I213" s="78">
        <v>1149.79</v>
      </c>
      <c r="J213" s="78">
        <v>1175.9000000000001</v>
      </c>
      <c r="K213" s="78">
        <v>1158.1500000000001</v>
      </c>
      <c r="L213" s="78">
        <v>1183.81</v>
      </c>
      <c r="M213" s="78">
        <v>1197.21</v>
      </c>
      <c r="N213" s="78">
        <v>1173.1300000000001</v>
      </c>
      <c r="O213" s="78">
        <v>1181.1400000000001</v>
      </c>
      <c r="P213" s="78">
        <v>1305.19</v>
      </c>
      <c r="Q213" s="78">
        <v>1257.69</v>
      </c>
      <c r="R213" s="78">
        <v>1239.81</v>
      </c>
      <c r="S213" s="78">
        <v>1165.1500000000001</v>
      </c>
      <c r="T213" s="78">
        <v>1104.8499999999999</v>
      </c>
      <c r="U213" s="78">
        <v>1068.31</v>
      </c>
      <c r="V213" s="78">
        <v>1050.1400000000001</v>
      </c>
      <c r="W213" s="78">
        <v>1067.6400000000001</v>
      </c>
      <c r="X213" s="78">
        <v>1059.42</v>
      </c>
      <c r="Y213" s="78">
        <v>1049.76</v>
      </c>
      <c r="Z213" s="78">
        <v>1047.69</v>
      </c>
      <c r="AA213" s="78">
        <f t="shared" si="39"/>
        <v>1305.19</v>
      </c>
      <c r="AB213" s="77">
        <f t="shared" si="40"/>
        <v>2021</v>
      </c>
      <c r="AC213" s="76">
        <f t="shared" si="41"/>
        <v>5</v>
      </c>
      <c r="AD213" s="76" t="str">
        <f t="shared" si="42"/>
        <v/>
      </c>
      <c r="AE213" s="76" t="str">
        <f t="shared" si="43"/>
        <v/>
      </c>
      <c r="AF213" s="74">
        <f t="shared" si="44"/>
        <v>1305.19</v>
      </c>
      <c r="AG213" s="75" t="str">
        <f t="shared" si="45"/>
        <v>14:00</v>
      </c>
      <c r="AH213" s="74">
        <f t="shared" si="46"/>
        <v>28340.109999999997</v>
      </c>
      <c r="AI213" s="73" t="str">
        <f t="shared" si="47"/>
        <v/>
      </c>
      <c r="AJ213" s="73" t="str">
        <f t="shared" si="48"/>
        <v/>
      </c>
      <c r="AK213" s="73" t="str">
        <f t="shared" si="49"/>
        <v/>
      </c>
      <c r="AL213" s="72" t="str">
        <f t="shared" si="50"/>
        <v/>
      </c>
      <c r="AM213" s="71" t="str">
        <f t="shared" si="51"/>
        <v/>
      </c>
    </row>
    <row r="214" spans="2:39" ht="13.8" thickBot="1">
      <c r="B214" s="79">
        <v>44346</v>
      </c>
      <c r="C214" s="78">
        <v>1049.44</v>
      </c>
      <c r="D214" s="78">
        <v>1050.6300000000001</v>
      </c>
      <c r="E214" s="78">
        <v>1058.93</v>
      </c>
      <c r="F214" s="78">
        <v>1053.19</v>
      </c>
      <c r="G214" s="78">
        <v>1051.02</v>
      </c>
      <c r="H214" s="78">
        <v>1075.83</v>
      </c>
      <c r="I214" s="78">
        <v>1158.08</v>
      </c>
      <c r="J214" s="78">
        <v>1172.1500000000001</v>
      </c>
      <c r="K214" s="78">
        <v>1503.81</v>
      </c>
      <c r="L214" s="78">
        <v>1508.89</v>
      </c>
      <c r="M214" s="78">
        <v>1494.92</v>
      </c>
      <c r="N214" s="78">
        <v>1488.09</v>
      </c>
      <c r="O214" s="78">
        <v>1516.66</v>
      </c>
      <c r="P214" s="78">
        <v>1491.32</v>
      </c>
      <c r="Q214" s="78">
        <v>1491.63</v>
      </c>
      <c r="R214" s="78">
        <v>1492.58</v>
      </c>
      <c r="S214" s="78">
        <v>1474.9</v>
      </c>
      <c r="T214" s="78">
        <v>1483.83</v>
      </c>
      <c r="U214" s="78">
        <v>1429.54</v>
      </c>
      <c r="V214" s="78">
        <v>1373.33</v>
      </c>
      <c r="W214" s="78">
        <v>1306.2</v>
      </c>
      <c r="X214" s="78">
        <v>1203.02</v>
      </c>
      <c r="Y214" s="78">
        <v>1075.27</v>
      </c>
      <c r="Z214" s="78">
        <v>1070.58</v>
      </c>
      <c r="AA214" s="78">
        <f t="shared" si="39"/>
        <v>1516.66</v>
      </c>
      <c r="AB214" s="77">
        <f t="shared" si="40"/>
        <v>2021</v>
      </c>
      <c r="AC214" s="76">
        <f t="shared" si="41"/>
        <v>5</v>
      </c>
      <c r="AD214" s="76" t="str">
        <f t="shared" si="42"/>
        <v/>
      </c>
      <c r="AE214" s="76" t="str">
        <f t="shared" si="43"/>
        <v/>
      </c>
      <c r="AF214" s="74">
        <f t="shared" si="44"/>
        <v>1516.66</v>
      </c>
      <c r="AG214" s="75" t="str">
        <f t="shared" si="45"/>
        <v>13:00</v>
      </c>
      <c r="AH214" s="74">
        <f t="shared" si="46"/>
        <v>32590.500000000004</v>
      </c>
      <c r="AI214" s="73" t="str">
        <f t="shared" si="47"/>
        <v/>
      </c>
      <c r="AJ214" s="73" t="str">
        <f t="shared" si="48"/>
        <v/>
      </c>
      <c r="AK214" s="73" t="str">
        <f t="shared" si="49"/>
        <v/>
      </c>
      <c r="AL214" s="72" t="str">
        <f t="shared" si="50"/>
        <v/>
      </c>
      <c r="AM214" s="71" t="str">
        <f t="shared" si="51"/>
        <v/>
      </c>
    </row>
    <row r="215" spans="2:39" ht="13.8" thickBot="1">
      <c r="B215" s="79">
        <v>44347</v>
      </c>
      <c r="C215" s="78">
        <v>1067.5999999999999</v>
      </c>
      <c r="D215" s="78">
        <v>1073.42</v>
      </c>
      <c r="E215" s="78">
        <v>1079.19</v>
      </c>
      <c r="F215" s="78">
        <v>1107.33</v>
      </c>
      <c r="G215" s="78">
        <v>1107.75</v>
      </c>
      <c r="H215" s="78">
        <v>1148.21</v>
      </c>
      <c r="I215" s="78">
        <v>1235.96</v>
      </c>
      <c r="J215" s="78">
        <v>1331.61</v>
      </c>
      <c r="K215" s="78">
        <v>1664.42</v>
      </c>
      <c r="L215" s="78">
        <v>1729.32</v>
      </c>
      <c r="M215" s="78">
        <v>1785.14</v>
      </c>
      <c r="N215" s="78">
        <v>1780.03</v>
      </c>
      <c r="O215" s="78">
        <v>1800.79</v>
      </c>
      <c r="P215" s="78">
        <v>1807.37</v>
      </c>
      <c r="Q215" s="78">
        <v>1819.3</v>
      </c>
      <c r="R215" s="78">
        <v>1792.63</v>
      </c>
      <c r="S215" s="78">
        <v>1711.75</v>
      </c>
      <c r="T215" s="78">
        <v>1655.36</v>
      </c>
      <c r="U215" s="78">
        <v>1554</v>
      </c>
      <c r="V215" s="78">
        <v>1504.2</v>
      </c>
      <c r="W215" s="78">
        <v>1497.93</v>
      </c>
      <c r="X215" s="78">
        <v>1463.07</v>
      </c>
      <c r="Y215" s="78">
        <v>1420.55</v>
      </c>
      <c r="Z215" s="78">
        <v>1417.96</v>
      </c>
      <c r="AA215" s="78">
        <f t="shared" si="39"/>
        <v>1819.3</v>
      </c>
      <c r="AB215" s="77">
        <f t="shared" si="40"/>
        <v>2021</v>
      </c>
      <c r="AC215" s="76">
        <f t="shared" si="41"/>
        <v>5</v>
      </c>
      <c r="AD215" s="76" t="str">
        <f t="shared" si="42"/>
        <v>2021-5</v>
      </c>
      <c r="AE215" s="76">
        <f t="shared" si="43"/>
        <v>5</v>
      </c>
      <c r="AF215" s="74">
        <f t="shared" si="44"/>
        <v>1819.3</v>
      </c>
      <c r="AG215" s="75" t="str">
        <f t="shared" si="45"/>
        <v>15:00</v>
      </c>
      <c r="AH215" s="74">
        <f t="shared" si="46"/>
        <v>37374.19</v>
      </c>
      <c r="AI215" s="73">
        <f t="shared" si="47"/>
        <v>42989.950000000012</v>
      </c>
      <c r="AJ215" s="73">
        <f t="shared" si="48"/>
        <v>2009.35</v>
      </c>
      <c r="AK215" s="73">
        <f t="shared" si="49"/>
        <v>43861.79</v>
      </c>
      <c r="AL215" s="72">
        <f t="shared" si="50"/>
        <v>44341</v>
      </c>
      <c r="AM215" s="71" t="str">
        <f t="shared" si="51"/>
        <v>11:00</v>
      </c>
    </row>
    <row r="216" spans="2:39" ht="13.8" thickBot="1">
      <c r="B216" s="79">
        <v>44348</v>
      </c>
      <c r="C216" s="78">
        <v>1378.72</v>
      </c>
      <c r="D216" s="78">
        <v>1309.74</v>
      </c>
      <c r="E216" s="78">
        <v>1218.25</v>
      </c>
      <c r="F216" s="78">
        <v>1238.9000000000001</v>
      </c>
      <c r="G216" s="78">
        <v>1235.33</v>
      </c>
      <c r="H216" s="78">
        <v>1284.5</v>
      </c>
      <c r="I216" s="78">
        <v>1395.63</v>
      </c>
      <c r="J216" s="78">
        <v>1653.79</v>
      </c>
      <c r="K216" s="78">
        <v>1780.59</v>
      </c>
      <c r="L216" s="78">
        <v>1835.89</v>
      </c>
      <c r="M216" s="78">
        <v>1870.54</v>
      </c>
      <c r="N216" s="78">
        <v>1853.08</v>
      </c>
      <c r="O216" s="78">
        <v>1861.9</v>
      </c>
      <c r="P216" s="78">
        <v>1857.49</v>
      </c>
      <c r="Q216" s="78">
        <v>1851.96</v>
      </c>
      <c r="R216" s="78">
        <v>1826.69</v>
      </c>
      <c r="S216" s="78">
        <v>1752.87</v>
      </c>
      <c r="T216" s="78">
        <v>1702.47</v>
      </c>
      <c r="U216" s="78">
        <v>1645.77</v>
      </c>
      <c r="V216" s="78">
        <v>1576.33</v>
      </c>
      <c r="W216" s="78">
        <v>1546.44</v>
      </c>
      <c r="X216" s="78">
        <v>1490.55</v>
      </c>
      <c r="Y216" s="78">
        <v>1460.9</v>
      </c>
      <c r="Z216" s="78">
        <v>1446.72</v>
      </c>
      <c r="AA216" s="78">
        <f t="shared" si="39"/>
        <v>1870.54</v>
      </c>
      <c r="AB216" s="77">
        <f t="shared" si="40"/>
        <v>2021</v>
      </c>
      <c r="AC216" s="76">
        <f t="shared" si="41"/>
        <v>6</v>
      </c>
      <c r="AD216" s="76" t="str">
        <f t="shared" si="42"/>
        <v/>
      </c>
      <c r="AE216" s="76" t="str">
        <f t="shared" si="43"/>
        <v/>
      </c>
      <c r="AF216" s="74">
        <f t="shared" si="44"/>
        <v>1870.54</v>
      </c>
      <c r="AG216" s="75" t="str">
        <f t="shared" si="45"/>
        <v>11:00</v>
      </c>
      <c r="AH216" s="74">
        <f t="shared" si="46"/>
        <v>39945.590000000011</v>
      </c>
      <c r="AI216" s="73" t="str">
        <f t="shared" si="47"/>
        <v/>
      </c>
      <c r="AJ216" s="73" t="str">
        <f t="shared" si="48"/>
        <v/>
      </c>
      <c r="AK216" s="73" t="str">
        <f t="shared" si="49"/>
        <v/>
      </c>
      <c r="AL216" s="72" t="str">
        <f t="shared" si="50"/>
        <v/>
      </c>
      <c r="AM216" s="71" t="str">
        <f t="shared" si="51"/>
        <v/>
      </c>
    </row>
    <row r="217" spans="2:39" ht="13.8" thickBot="1">
      <c r="B217" s="79">
        <v>44349</v>
      </c>
      <c r="C217" s="78">
        <v>1372.52</v>
      </c>
      <c r="D217" s="78">
        <v>1373.82</v>
      </c>
      <c r="E217" s="78">
        <v>1207.6400000000001</v>
      </c>
      <c r="F217" s="78">
        <v>1096.48</v>
      </c>
      <c r="G217" s="78">
        <v>1097.6400000000001</v>
      </c>
      <c r="H217" s="78">
        <v>1151.8499999999999</v>
      </c>
      <c r="I217" s="78">
        <v>1281.98</v>
      </c>
      <c r="J217" s="78">
        <v>1501.19</v>
      </c>
      <c r="K217" s="78">
        <v>1743.35</v>
      </c>
      <c r="L217" s="78">
        <v>1823.82</v>
      </c>
      <c r="M217" s="78">
        <v>1891.72</v>
      </c>
      <c r="N217" s="78">
        <v>1851.33</v>
      </c>
      <c r="O217" s="78">
        <v>1873.2</v>
      </c>
      <c r="P217" s="78">
        <v>1876.38</v>
      </c>
      <c r="Q217" s="78">
        <v>1887.2</v>
      </c>
      <c r="R217" s="78">
        <v>1830.85</v>
      </c>
      <c r="S217" s="78">
        <v>1745.03</v>
      </c>
      <c r="T217" s="78">
        <v>1684.69</v>
      </c>
      <c r="U217" s="78">
        <v>1634.15</v>
      </c>
      <c r="V217" s="78">
        <v>1599.71</v>
      </c>
      <c r="W217" s="78">
        <v>1582</v>
      </c>
      <c r="X217" s="78">
        <v>1540.81</v>
      </c>
      <c r="Y217" s="78">
        <v>1500.59</v>
      </c>
      <c r="Z217" s="78">
        <v>1485.02</v>
      </c>
      <c r="AA217" s="78">
        <f t="shared" si="39"/>
        <v>1891.72</v>
      </c>
      <c r="AB217" s="77">
        <f t="shared" si="40"/>
        <v>2021</v>
      </c>
      <c r="AC217" s="76">
        <f t="shared" si="41"/>
        <v>6</v>
      </c>
      <c r="AD217" s="76" t="str">
        <f t="shared" si="42"/>
        <v/>
      </c>
      <c r="AE217" s="76" t="str">
        <f t="shared" si="43"/>
        <v/>
      </c>
      <c r="AF217" s="74">
        <f t="shared" si="44"/>
        <v>1891.72</v>
      </c>
      <c r="AG217" s="75" t="str">
        <f t="shared" si="45"/>
        <v>11:00</v>
      </c>
      <c r="AH217" s="74">
        <f t="shared" si="46"/>
        <v>39524.689999999995</v>
      </c>
      <c r="AI217" s="73" t="str">
        <f t="shared" si="47"/>
        <v/>
      </c>
      <c r="AJ217" s="73" t="str">
        <f t="shared" si="48"/>
        <v/>
      </c>
      <c r="AK217" s="73" t="str">
        <f t="shared" si="49"/>
        <v/>
      </c>
      <c r="AL217" s="72" t="str">
        <f t="shared" si="50"/>
        <v/>
      </c>
      <c r="AM217" s="71" t="str">
        <f t="shared" si="51"/>
        <v/>
      </c>
    </row>
    <row r="218" spans="2:39" ht="13.8" thickBot="1">
      <c r="B218" s="79">
        <v>44350</v>
      </c>
      <c r="C218" s="78">
        <v>1473.01</v>
      </c>
      <c r="D218" s="78">
        <v>1496.88</v>
      </c>
      <c r="E218" s="78">
        <v>1538.85</v>
      </c>
      <c r="F218" s="78">
        <v>1552.64</v>
      </c>
      <c r="G218" s="78">
        <v>1571.5</v>
      </c>
      <c r="H218" s="78">
        <v>1611.79</v>
      </c>
      <c r="I218" s="78">
        <v>1717.1</v>
      </c>
      <c r="J218" s="78">
        <v>1776.39</v>
      </c>
      <c r="K218" s="78">
        <v>1827.39</v>
      </c>
      <c r="L218" s="78">
        <v>1870.05</v>
      </c>
      <c r="M218" s="78">
        <v>1922.8</v>
      </c>
      <c r="N218" s="78">
        <v>1909.01</v>
      </c>
      <c r="O218" s="78">
        <v>1960.28</v>
      </c>
      <c r="P218" s="78">
        <v>1941.07</v>
      </c>
      <c r="Q218" s="78">
        <v>1961.86</v>
      </c>
      <c r="R218" s="78">
        <v>1881.53</v>
      </c>
      <c r="S218" s="78">
        <v>1835.65</v>
      </c>
      <c r="T218" s="78">
        <v>1770.51</v>
      </c>
      <c r="U218" s="78">
        <v>1714.62</v>
      </c>
      <c r="V218" s="78">
        <v>1674.61</v>
      </c>
      <c r="W218" s="78">
        <v>1676.19</v>
      </c>
      <c r="X218" s="78">
        <v>1646.47</v>
      </c>
      <c r="Y218" s="78">
        <v>1577.45</v>
      </c>
      <c r="Z218" s="78">
        <v>1569.36</v>
      </c>
      <c r="AA218" s="78">
        <f t="shared" si="39"/>
        <v>1961.86</v>
      </c>
      <c r="AB218" s="77">
        <f t="shared" si="40"/>
        <v>2021</v>
      </c>
      <c r="AC218" s="76">
        <f t="shared" si="41"/>
        <v>6</v>
      </c>
      <c r="AD218" s="76" t="str">
        <f t="shared" si="42"/>
        <v/>
      </c>
      <c r="AE218" s="76" t="str">
        <f t="shared" si="43"/>
        <v/>
      </c>
      <c r="AF218" s="74">
        <f t="shared" si="44"/>
        <v>1961.86</v>
      </c>
      <c r="AG218" s="75" t="str">
        <f t="shared" si="45"/>
        <v>15:00</v>
      </c>
      <c r="AH218" s="74">
        <f t="shared" si="46"/>
        <v>43438.869999999995</v>
      </c>
      <c r="AI218" s="73" t="str">
        <f t="shared" si="47"/>
        <v/>
      </c>
      <c r="AJ218" s="73" t="str">
        <f t="shared" si="48"/>
        <v/>
      </c>
      <c r="AK218" s="73" t="str">
        <f t="shared" si="49"/>
        <v/>
      </c>
      <c r="AL218" s="72" t="str">
        <f t="shared" si="50"/>
        <v/>
      </c>
      <c r="AM218" s="71" t="str">
        <f t="shared" si="51"/>
        <v/>
      </c>
    </row>
    <row r="219" spans="2:39" ht="13.8" thickBot="1">
      <c r="B219" s="79">
        <v>44351</v>
      </c>
      <c r="C219" s="78">
        <v>1542.03</v>
      </c>
      <c r="D219" s="78">
        <v>1535.14</v>
      </c>
      <c r="E219" s="78">
        <v>1548.79</v>
      </c>
      <c r="F219" s="78">
        <v>1565.8</v>
      </c>
      <c r="G219" s="78">
        <v>1572.06</v>
      </c>
      <c r="H219" s="78">
        <v>1610.53</v>
      </c>
      <c r="I219" s="78">
        <v>1665.44</v>
      </c>
      <c r="J219" s="78">
        <v>1796.55</v>
      </c>
      <c r="K219" s="78">
        <v>1817.31</v>
      </c>
      <c r="L219" s="78">
        <v>1882.23</v>
      </c>
      <c r="M219" s="78">
        <v>1929.59</v>
      </c>
      <c r="N219" s="78">
        <v>1900.29</v>
      </c>
      <c r="O219" s="78">
        <v>1935.18</v>
      </c>
      <c r="P219" s="78">
        <v>1937.18</v>
      </c>
      <c r="Q219" s="78">
        <v>1942.78</v>
      </c>
      <c r="R219" s="78">
        <v>1901.03</v>
      </c>
      <c r="S219" s="78">
        <v>1826.16</v>
      </c>
      <c r="T219" s="78">
        <v>1841.6</v>
      </c>
      <c r="U219" s="78">
        <v>1751.05</v>
      </c>
      <c r="V219" s="78">
        <v>1669.92</v>
      </c>
      <c r="W219" s="78">
        <v>1663.03</v>
      </c>
      <c r="X219" s="78">
        <v>1644.3</v>
      </c>
      <c r="Y219" s="78">
        <v>1613.36</v>
      </c>
      <c r="Z219" s="78">
        <v>1579.59</v>
      </c>
      <c r="AA219" s="78">
        <f t="shared" si="39"/>
        <v>1942.78</v>
      </c>
      <c r="AB219" s="77">
        <f t="shared" si="40"/>
        <v>2021</v>
      </c>
      <c r="AC219" s="76">
        <f t="shared" si="41"/>
        <v>6</v>
      </c>
      <c r="AD219" s="76" t="str">
        <f t="shared" si="42"/>
        <v/>
      </c>
      <c r="AE219" s="76" t="str">
        <f t="shared" si="43"/>
        <v/>
      </c>
      <c r="AF219" s="74">
        <f t="shared" si="44"/>
        <v>1942.78</v>
      </c>
      <c r="AG219" s="75" t="str">
        <f t="shared" si="45"/>
        <v>15:00</v>
      </c>
      <c r="AH219" s="74">
        <f t="shared" si="46"/>
        <v>43613.719999999994</v>
      </c>
      <c r="AI219" s="73" t="str">
        <f t="shared" si="47"/>
        <v/>
      </c>
      <c r="AJ219" s="73" t="str">
        <f t="shared" si="48"/>
        <v/>
      </c>
      <c r="AK219" s="73" t="str">
        <f t="shared" si="49"/>
        <v/>
      </c>
      <c r="AL219" s="72" t="str">
        <f t="shared" si="50"/>
        <v/>
      </c>
      <c r="AM219" s="71" t="str">
        <f t="shared" si="51"/>
        <v/>
      </c>
    </row>
    <row r="220" spans="2:39" ht="13.8" thickBot="1">
      <c r="B220" s="79">
        <v>44352</v>
      </c>
      <c r="C220" s="78">
        <v>1549.49</v>
      </c>
      <c r="D220" s="78">
        <v>1524.88</v>
      </c>
      <c r="E220" s="78">
        <v>1503.46</v>
      </c>
      <c r="F220" s="78">
        <v>1483.48</v>
      </c>
      <c r="G220" s="78">
        <v>1481.87</v>
      </c>
      <c r="H220" s="78">
        <v>1531.36</v>
      </c>
      <c r="I220" s="78">
        <v>1616.65</v>
      </c>
      <c r="J220" s="78">
        <v>1690.99</v>
      </c>
      <c r="K220" s="78">
        <v>1725.33</v>
      </c>
      <c r="L220" s="78">
        <v>1790.15</v>
      </c>
      <c r="M220" s="78">
        <v>1831.69</v>
      </c>
      <c r="N220" s="78">
        <v>1798.69</v>
      </c>
      <c r="O220" s="78">
        <v>1848.98</v>
      </c>
      <c r="P220" s="78">
        <v>1806.7</v>
      </c>
      <c r="Q220" s="78">
        <v>1754.34</v>
      </c>
      <c r="R220" s="78">
        <v>1800.72</v>
      </c>
      <c r="S220" s="78">
        <v>1768.69</v>
      </c>
      <c r="T220" s="78">
        <v>1767.75</v>
      </c>
      <c r="U220" s="78">
        <v>1725.29</v>
      </c>
      <c r="V220" s="78">
        <v>1649.2</v>
      </c>
      <c r="W220" s="78">
        <v>1642.51</v>
      </c>
      <c r="X220" s="78">
        <v>1605.98</v>
      </c>
      <c r="Y220" s="78">
        <v>1580.92</v>
      </c>
      <c r="Z220" s="78">
        <v>1571.12</v>
      </c>
      <c r="AA220" s="78">
        <f t="shared" si="39"/>
        <v>1848.98</v>
      </c>
      <c r="AB220" s="77">
        <f t="shared" si="40"/>
        <v>2021</v>
      </c>
      <c r="AC220" s="76">
        <f t="shared" si="41"/>
        <v>6</v>
      </c>
      <c r="AD220" s="76" t="str">
        <f t="shared" si="42"/>
        <v/>
      </c>
      <c r="AE220" s="76" t="str">
        <f t="shared" si="43"/>
        <v/>
      </c>
      <c r="AF220" s="74">
        <f t="shared" si="44"/>
        <v>1848.98</v>
      </c>
      <c r="AG220" s="75" t="str">
        <f t="shared" si="45"/>
        <v>13:00</v>
      </c>
      <c r="AH220" s="74">
        <f t="shared" si="46"/>
        <v>41899.220000000008</v>
      </c>
      <c r="AI220" s="73" t="str">
        <f t="shared" si="47"/>
        <v/>
      </c>
      <c r="AJ220" s="73" t="str">
        <f t="shared" si="48"/>
        <v/>
      </c>
      <c r="AK220" s="73" t="str">
        <f t="shared" si="49"/>
        <v/>
      </c>
      <c r="AL220" s="72" t="str">
        <f t="shared" si="50"/>
        <v/>
      </c>
      <c r="AM220" s="71" t="str">
        <f t="shared" si="51"/>
        <v/>
      </c>
    </row>
    <row r="221" spans="2:39" ht="13.8" thickBot="1">
      <c r="B221" s="79">
        <v>44353</v>
      </c>
      <c r="C221" s="78">
        <v>1569.05</v>
      </c>
      <c r="D221" s="78">
        <v>1551.62</v>
      </c>
      <c r="E221" s="78">
        <v>1539.55</v>
      </c>
      <c r="F221" s="78">
        <v>1543.71</v>
      </c>
      <c r="G221" s="78">
        <v>1541.54</v>
      </c>
      <c r="H221" s="78">
        <v>1576.61</v>
      </c>
      <c r="I221" s="78">
        <v>1683.54</v>
      </c>
      <c r="J221" s="78">
        <v>1765.19</v>
      </c>
      <c r="K221" s="78">
        <v>1804.22</v>
      </c>
      <c r="L221" s="78">
        <v>1871.91</v>
      </c>
      <c r="M221" s="78">
        <v>1904.14</v>
      </c>
      <c r="N221" s="78">
        <v>1916.85</v>
      </c>
      <c r="O221" s="78">
        <v>1980.3</v>
      </c>
      <c r="P221" s="78">
        <v>1975.02</v>
      </c>
      <c r="Q221" s="78">
        <v>1971.03</v>
      </c>
      <c r="R221" s="78">
        <v>1936.87</v>
      </c>
      <c r="S221" s="78">
        <v>1859.83</v>
      </c>
      <c r="T221" s="78">
        <v>1816.19</v>
      </c>
      <c r="U221" s="78">
        <v>1762.6</v>
      </c>
      <c r="V221" s="78">
        <v>1677.48</v>
      </c>
      <c r="W221" s="78">
        <v>1667.61</v>
      </c>
      <c r="X221" s="78">
        <v>1643.81</v>
      </c>
      <c r="Y221" s="78">
        <v>1621.2</v>
      </c>
      <c r="Z221" s="78">
        <v>1618.79</v>
      </c>
      <c r="AA221" s="78">
        <f t="shared" si="39"/>
        <v>1980.3</v>
      </c>
      <c r="AB221" s="77">
        <f t="shared" si="40"/>
        <v>2021</v>
      </c>
      <c r="AC221" s="76">
        <f t="shared" si="41"/>
        <v>6</v>
      </c>
      <c r="AD221" s="76" t="str">
        <f t="shared" si="42"/>
        <v/>
      </c>
      <c r="AE221" s="76" t="str">
        <f t="shared" si="43"/>
        <v/>
      </c>
      <c r="AF221" s="74">
        <f t="shared" si="44"/>
        <v>1980.3</v>
      </c>
      <c r="AG221" s="75" t="str">
        <f t="shared" si="45"/>
        <v>13:00</v>
      </c>
      <c r="AH221" s="74">
        <f t="shared" si="46"/>
        <v>43778.96</v>
      </c>
      <c r="AI221" s="73" t="str">
        <f t="shared" si="47"/>
        <v/>
      </c>
      <c r="AJ221" s="73" t="str">
        <f t="shared" si="48"/>
        <v/>
      </c>
      <c r="AK221" s="73" t="str">
        <f t="shared" si="49"/>
        <v/>
      </c>
      <c r="AL221" s="72" t="str">
        <f t="shared" si="50"/>
        <v/>
      </c>
      <c r="AM221" s="71" t="str">
        <f t="shared" si="51"/>
        <v/>
      </c>
    </row>
    <row r="222" spans="2:39" ht="13.8" thickBot="1">
      <c r="B222" s="79">
        <v>44354</v>
      </c>
      <c r="C222" s="78">
        <v>1588.69</v>
      </c>
      <c r="D222" s="78">
        <v>1579.17</v>
      </c>
      <c r="E222" s="78">
        <v>1628.8</v>
      </c>
      <c r="F222" s="78">
        <v>1688.26</v>
      </c>
      <c r="G222" s="78">
        <v>1688.54</v>
      </c>
      <c r="H222" s="78">
        <v>1762.5</v>
      </c>
      <c r="I222" s="78">
        <v>1923.81</v>
      </c>
      <c r="J222" s="78">
        <v>1991.92</v>
      </c>
      <c r="K222" s="78">
        <v>2066.4</v>
      </c>
      <c r="L222" s="78">
        <v>2170.35</v>
      </c>
      <c r="M222" s="78">
        <v>2192.0500000000002</v>
      </c>
      <c r="N222" s="78">
        <v>2202.13</v>
      </c>
      <c r="O222" s="78">
        <v>2208.92</v>
      </c>
      <c r="P222" s="78">
        <v>2210.15</v>
      </c>
      <c r="Q222" s="78">
        <v>2197.83</v>
      </c>
      <c r="R222" s="78">
        <v>2165.73</v>
      </c>
      <c r="S222" s="78">
        <v>2085.9299999999998</v>
      </c>
      <c r="T222" s="78">
        <v>2000.01</v>
      </c>
      <c r="U222" s="78">
        <v>1887.45</v>
      </c>
      <c r="V222" s="78">
        <v>1825.85</v>
      </c>
      <c r="W222" s="78">
        <v>1802.12</v>
      </c>
      <c r="X222" s="78">
        <v>1778.77</v>
      </c>
      <c r="Y222" s="78">
        <v>1746.36</v>
      </c>
      <c r="Z222" s="78">
        <v>1739.33</v>
      </c>
      <c r="AA222" s="78">
        <f t="shared" si="39"/>
        <v>2210.15</v>
      </c>
      <c r="AB222" s="77">
        <f t="shared" si="40"/>
        <v>2021</v>
      </c>
      <c r="AC222" s="76">
        <f t="shared" si="41"/>
        <v>6</v>
      </c>
      <c r="AD222" s="76" t="str">
        <f t="shared" si="42"/>
        <v/>
      </c>
      <c r="AE222" s="76" t="str">
        <f t="shared" si="43"/>
        <v/>
      </c>
      <c r="AF222" s="74">
        <f t="shared" si="44"/>
        <v>2210.15</v>
      </c>
      <c r="AG222" s="75" t="str">
        <f t="shared" si="45"/>
        <v>14:00</v>
      </c>
      <c r="AH222" s="74">
        <f t="shared" si="46"/>
        <v>48341.22</v>
      </c>
      <c r="AI222" s="73" t="str">
        <f t="shared" si="47"/>
        <v/>
      </c>
      <c r="AJ222" s="73" t="str">
        <f t="shared" si="48"/>
        <v/>
      </c>
      <c r="AK222" s="73" t="str">
        <f t="shared" si="49"/>
        <v/>
      </c>
      <c r="AL222" s="72" t="str">
        <f t="shared" si="50"/>
        <v/>
      </c>
      <c r="AM222" s="71" t="str">
        <f t="shared" si="51"/>
        <v/>
      </c>
    </row>
    <row r="223" spans="2:39" ht="13.8" thickBot="1">
      <c r="B223" s="79">
        <v>44355</v>
      </c>
      <c r="C223" s="78">
        <v>1714.72</v>
      </c>
      <c r="D223" s="78">
        <v>1712.52</v>
      </c>
      <c r="E223" s="78">
        <v>1773</v>
      </c>
      <c r="F223" s="78">
        <v>1788.99</v>
      </c>
      <c r="G223" s="78">
        <v>1812.61</v>
      </c>
      <c r="H223" s="78">
        <v>1909.15</v>
      </c>
      <c r="I223" s="78">
        <v>2011.84</v>
      </c>
      <c r="J223" s="78">
        <v>2106.34</v>
      </c>
      <c r="K223" s="78">
        <v>2127.02</v>
      </c>
      <c r="L223" s="78">
        <v>2178.5100000000002</v>
      </c>
      <c r="M223" s="78">
        <v>2223.73</v>
      </c>
      <c r="N223" s="78">
        <v>2218.86</v>
      </c>
      <c r="O223" s="78">
        <v>2257.4699999999998</v>
      </c>
      <c r="P223" s="78">
        <v>2247</v>
      </c>
      <c r="Q223" s="78">
        <v>2227.5</v>
      </c>
      <c r="R223" s="78">
        <v>2163.1799999999998</v>
      </c>
      <c r="S223" s="78">
        <v>2074.21</v>
      </c>
      <c r="T223" s="78">
        <v>2010.47</v>
      </c>
      <c r="U223" s="78">
        <v>1977.61</v>
      </c>
      <c r="V223" s="78">
        <v>1921.82</v>
      </c>
      <c r="W223" s="78">
        <v>1857.17</v>
      </c>
      <c r="X223" s="78">
        <v>1809.43</v>
      </c>
      <c r="Y223" s="78">
        <v>1815.59</v>
      </c>
      <c r="Z223" s="78">
        <v>1782.76</v>
      </c>
      <c r="AA223" s="78">
        <f t="shared" si="39"/>
        <v>2257.4699999999998</v>
      </c>
      <c r="AB223" s="77">
        <f t="shared" si="40"/>
        <v>2021</v>
      </c>
      <c r="AC223" s="76">
        <f t="shared" si="41"/>
        <v>6</v>
      </c>
      <c r="AD223" s="76" t="str">
        <f t="shared" si="42"/>
        <v/>
      </c>
      <c r="AE223" s="76" t="str">
        <f t="shared" si="43"/>
        <v/>
      </c>
      <c r="AF223" s="74">
        <f t="shared" si="44"/>
        <v>2257.4699999999998</v>
      </c>
      <c r="AG223" s="75" t="str">
        <f t="shared" si="45"/>
        <v>13:00</v>
      </c>
      <c r="AH223" s="74">
        <f t="shared" si="46"/>
        <v>49978.97</v>
      </c>
      <c r="AI223" s="73" t="str">
        <f t="shared" si="47"/>
        <v/>
      </c>
      <c r="AJ223" s="73" t="str">
        <f t="shared" si="48"/>
        <v/>
      </c>
      <c r="AK223" s="73" t="str">
        <f t="shared" si="49"/>
        <v/>
      </c>
      <c r="AL223" s="72" t="str">
        <f t="shared" si="50"/>
        <v/>
      </c>
      <c r="AM223" s="71" t="str">
        <f t="shared" si="51"/>
        <v/>
      </c>
    </row>
    <row r="224" spans="2:39" ht="13.8" thickBot="1">
      <c r="B224" s="79">
        <v>44356</v>
      </c>
      <c r="C224" s="78">
        <v>1754.9</v>
      </c>
      <c r="D224" s="78">
        <v>1764.21</v>
      </c>
      <c r="E224" s="78">
        <v>1828.19</v>
      </c>
      <c r="F224" s="78">
        <v>1812.79</v>
      </c>
      <c r="G224" s="78">
        <v>1816.75</v>
      </c>
      <c r="H224" s="78">
        <v>1875.65</v>
      </c>
      <c r="I224" s="78">
        <v>2013.44</v>
      </c>
      <c r="J224" s="78">
        <v>2150.4</v>
      </c>
      <c r="K224" s="78">
        <v>2226.39</v>
      </c>
      <c r="L224" s="78">
        <v>2261.04</v>
      </c>
      <c r="M224" s="78">
        <v>2282.7399999999998</v>
      </c>
      <c r="N224" s="78">
        <v>2276.23</v>
      </c>
      <c r="O224" s="78">
        <v>2278.0500000000002</v>
      </c>
      <c r="P224" s="78">
        <v>2255.0500000000002</v>
      </c>
      <c r="Q224" s="78">
        <v>2232.34</v>
      </c>
      <c r="R224" s="78">
        <v>2204.69</v>
      </c>
      <c r="S224" s="78">
        <v>2094.5</v>
      </c>
      <c r="T224" s="78">
        <v>2079.91</v>
      </c>
      <c r="U224" s="78">
        <v>1982.37</v>
      </c>
      <c r="V224" s="78">
        <v>1841.42</v>
      </c>
      <c r="W224" s="78">
        <v>1792.63</v>
      </c>
      <c r="X224" s="78">
        <v>1759.94</v>
      </c>
      <c r="Y224" s="78">
        <v>1722.56</v>
      </c>
      <c r="Z224" s="78">
        <v>1694.39</v>
      </c>
      <c r="AA224" s="78">
        <f t="shared" si="39"/>
        <v>2282.7399999999998</v>
      </c>
      <c r="AB224" s="77">
        <f t="shared" si="40"/>
        <v>2021</v>
      </c>
      <c r="AC224" s="76">
        <f t="shared" si="41"/>
        <v>6</v>
      </c>
      <c r="AD224" s="76" t="str">
        <f t="shared" si="42"/>
        <v/>
      </c>
      <c r="AE224" s="76" t="str">
        <f t="shared" si="43"/>
        <v/>
      </c>
      <c r="AF224" s="74">
        <f t="shared" si="44"/>
        <v>2282.7399999999998</v>
      </c>
      <c r="AG224" s="75" t="str">
        <f t="shared" si="45"/>
        <v>11:00</v>
      </c>
      <c r="AH224" s="74">
        <f t="shared" si="46"/>
        <v>50283.32</v>
      </c>
      <c r="AI224" s="73" t="str">
        <f t="shared" si="47"/>
        <v/>
      </c>
      <c r="AJ224" s="73" t="str">
        <f t="shared" si="48"/>
        <v/>
      </c>
      <c r="AK224" s="73" t="str">
        <f t="shared" si="49"/>
        <v/>
      </c>
      <c r="AL224" s="72" t="str">
        <f t="shared" si="50"/>
        <v/>
      </c>
      <c r="AM224" s="71" t="str">
        <f t="shared" si="51"/>
        <v/>
      </c>
    </row>
    <row r="225" spans="2:39" ht="13.8" thickBot="1">
      <c r="B225" s="79">
        <v>44357</v>
      </c>
      <c r="C225" s="78">
        <v>1662.04</v>
      </c>
      <c r="D225" s="78">
        <v>1645.74</v>
      </c>
      <c r="E225" s="78">
        <v>1628.45</v>
      </c>
      <c r="F225" s="78">
        <v>1616.83</v>
      </c>
      <c r="G225" s="78">
        <v>1588.48</v>
      </c>
      <c r="H225" s="78">
        <v>1583.79</v>
      </c>
      <c r="I225" s="78">
        <v>1669.78</v>
      </c>
      <c r="J225" s="78">
        <v>1761.34</v>
      </c>
      <c r="K225" s="78">
        <v>1789.06</v>
      </c>
      <c r="L225" s="78">
        <v>1833.55</v>
      </c>
      <c r="M225" s="78">
        <v>1807.33</v>
      </c>
      <c r="N225" s="78">
        <v>1831.44</v>
      </c>
      <c r="O225" s="78">
        <v>1875.79</v>
      </c>
      <c r="P225" s="78">
        <v>1864.87</v>
      </c>
      <c r="Q225" s="78">
        <v>1884.75</v>
      </c>
      <c r="R225" s="78">
        <v>1837.78</v>
      </c>
      <c r="S225" s="78">
        <v>1759.52</v>
      </c>
      <c r="T225" s="78">
        <v>1687.88</v>
      </c>
      <c r="U225" s="78">
        <v>1627.05</v>
      </c>
      <c r="V225" s="78">
        <v>1547.17</v>
      </c>
      <c r="W225" s="78">
        <v>1524.85</v>
      </c>
      <c r="X225" s="78">
        <v>1474.8</v>
      </c>
      <c r="Y225" s="78">
        <v>1463.67</v>
      </c>
      <c r="Z225" s="78">
        <v>1430.87</v>
      </c>
      <c r="AA225" s="78">
        <f t="shared" si="39"/>
        <v>1884.75</v>
      </c>
      <c r="AB225" s="77">
        <f t="shared" si="40"/>
        <v>2021</v>
      </c>
      <c r="AC225" s="76">
        <f t="shared" si="41"/>
        <v>6</v>
      </c>
      <c r="AD225" s="76" t="str">
        <f t="shared" si="42"/>
        <v/>
      </c>
      <c r="AE225" s="76" t="str">
        <f t="shared" si="43"/>
        <v/>
      </c>
      <c r="AF225" s="74">
        <f t="shared" si="44"/>
        <v>1884.75</v>
      </c>
      <c r="AG225" s="75" t="str">
        <f t="shared" si="45"/>
        <v>15:00</v>
      </c>
      <c r="AH225" s="74">
        <f t="shared" si="46"/>
        <v>42281.58</v>
      </c>
      <c r="AI225" s="73" t="str">
        <f t="shared" si="47"/>
        <v/>
      </c>
      <c r="AJ225" s="73" t="str">
        <f t="shared" si="48"/>
        <v/>
      </c>
      <c r="AK225" s="73" t="str">
        <f t="shared" si="49"/>
        <v/>
      </c>
      <c r="AL225" s="72" t="str">
        <f t="shared" si="50"/>
        <v/>
      </c>
      <c r="AM225" s="71" t="str">
        <f t="shared" si="51"/>
        <v/>
      </c>
    </row>
    <row r="226" spans="2:39" ht="13.8" thickBot="1">
      <c r="B226" s="79">
        <v>44358</v>
      </c>
      <c r="C226" s="78">
        <v>1412.95</v>
      </c>
      <c r="D226" s="78">
        <v>1396.75</v>
      </c>
      <c r="E226" s="78">
        <v>1431.89</v>
      </c>
      <c r="F226" s="78">
        <v>1427.3</v>
      </c>
      <c r="G226" s="78">
        <v>1413.58</v>
      </c>
      <c r="H226" s="78">
        <v>1464.05</v>
      </c>
      <c r="I226" s="78">
        <v>1593.59</v>
      </c>
      <c r="J226" s="78">
        <v>1682.49</v>
      </c>
      <c r="K226" s="78">
        <v>1762.46</v>
      </c>
      <c r="L226" s="78">
        <v>1839.99</v>
      </c>
      <c r="M226" s="78">
        <v>1925.11</v>
      </c>
      <c r="N226" s="78">
        <v>1929.59</v>
      </c>
      <c r="O226" s="78">
        <v>1979.92</v>
      </c>
      <c r="P226" s="78">
        <v>1986.88</v>
      </c>
      <c r="Q226" s="78">
        <v>1972.88</v>
      </c>
      <c r="R226" s="78">
        <v>1938.23</v>
      </c>
      <c r="S226" s="78">
        <v>1851.68</v>
      </c>
      <c r="T226" s="78">
        <v>1736.98</v>
      </c>
      <c r="U226" s="78">
        <v>1633.38</v>
      </c>
      <c r="V226" s="78">
        <v>1545.08</v>
      </c>
      <c r="W226" s="78">
        <v>1550.36</v>
      </c>
      <c r="X226" s="78">
        <v>1516.87</v>
      </c>
      <c r="Y226" s="78">
        <v>1466.99</v>
      </c>
      <c r="Z226" s="78">
        <v>1438.64</v>
      </c>
      <c r="AA226" s="78">
        <f t="shared" si="39"/>
        <v>1986.88</v>
      </c>
      <c r="AB226" s="77">
        <f t="shared" si="40"/>
        <v>2021</v>
      </c>
      <c r="AC226" s="76">
        <f t="shared" si="41"/>
        <v>6</v>
      </c>
      <c r="AD226" s="76" t="str">
        <f t="shared" si="42"/>
        <v/>
      </c>
      <c r="AE226" s="76" t="str">
        <f t="shared" si="43"/>
        <v/>
      </c>
      <c r="AF226" s="74">
        <f t="shared" si="44"/>
        <v>1986.88</v>
      </c>
      <c r="AG226" s="75" t="str">
        <f t="shared" si="45"/>
        <v>14:00</v>
      </c>
      <c r="AH226" s="74">
        <f t="shared" si="46"/>
        <v>41884.519999999997</v>
      </c>
      <c r="AI226" s="73" t="str">
        <f t="shared" si="47"/>
        <v/>
      </c>
      <c r="AJ226" s="73" t="str">
        <f t="shared" si="48"/>
        <v/>
      </c>
      <c r="AK226" s="73" t="str">
        <f t="shared" si="49"/>
        <v/>
      </c>
      <c r="AL226" s="72" t="str">
        <f t="shared" si="50"/>
        <v/>
      </c>
      <c r="AM226" s="71" t="str">
        <f t="shared" si="51"/>
        <v/>
      </c>
    </row>
    <row r="227" spans="2:39" ht="13.8" thickBot="1">
      <c r="B227" s="79">
        <v>44359</v>
      </c>
      <c r="C227" s="78">
        <v>1409.59</v>
      </c>
      <c r="D227" s="78">
        <v>1399.16</v>
      </c>
      <c r="E227" s="78">
        <v>1383.2</v>
      </c>
      <c r="F227" s="78">
        <v>1382.68</v>
      </c>
      <c r="G227" s="78">
        <v>1389.43</v>
      </c>
      <c r="H227" s="78">
        <v>1426.14</v>
      </c>
      <c r="I227" s="78">
        <v>1530.38</v>
      </c>
      <c r="J227" s="78">
        <v>1189.55</v>
      </c>
      <c r="K227" s="78">
        <v>0</v>
      </c>
      <c r="L227" s="78">
        <v>0</v>
      </c>
      <c r="M227" s="78">
        <v>0</v>
      </c>
      <c r="N227" s="78">
        <v>0</v>
      </c>
      <c r="O227" s="78">
        <v>0</v>
      </c>
      <c r="P227" s="78">
        <v>0</v>
      </c>
      <c r="Q227" s="78">
        <v>1.61</v>
      </c>
      <c r="R227" s="78">
        <v>34.090000000000003</v>
      </c>
      <c r="S227" s="78">
        <v>1482.71</v>
      </c>
      <c r="T227" s="78">
        <v>1656.97</v>
      </c>
      <c r="U227" s="78">
        <v>1642.97</v>
      </c>
      <c r="V227" s="78">
        <v>1562.26</v>
      </c>
      <c r="W227" s="78">
        <v>1535.56</v>
      </c>
      <c r="X227" s="78">
        <v>1518.69</v>
      </c>
      <c r="Y227" s="78">
        <v>1482.29</v>
      </c>
      <c r="Z227" s="78">
        <v>1470.56</v>
      </c>
      <c r="AA227" s="78">
        <f t="shared" si="39"/>
        <v>1656.97</v>
      </c>
      <c r="AB227" s="77">
        <f t="shared" si="40"/>
        <v>2021</v>
      </c>
      <c r="AC227" s="76">
        <f t="shared" si="41"/>
        <v>6</v>
      </c>
      <c r="AD227" s="76" t="str">
        <f t="shared" si="42"/>
        <v/>
      </c>
      <c r="AE227" s="76" t="str">
        <f t="shared" si="43"/>
        <v/>
      </c>
      <c r="AF227" s="74">
        <f t="shared" si="44"/>
        <v>1656.97</v>
      </c>
      <c r="AG227" s="75" t="str">
        <f t="shared" si="45"/>
        <v>18:00</v>
      </c>
      <c r="AH227" s="74">
        <f t="shared" si="46"/>
        <v>25154.81</v>
      </c>
      <c r="AI227" s="73" t="str">
        <f t="shared" si="47"/>
        <v/>
      </c>
      <c r="AJ227" s="73" t="str">
        <f t="shared" si="48"/>
        <v/>
      </c>
      <c r="AK227" s="73" t="str">
        <f t="shared" si="49"/>
        <v/>
      </c>
      <c r="AL227" s="72" t="str">
        <f t="shared" si="50"/>
        <v/>
      </c>
      <c r="AM227" s="71" t="str">
        <f t="shared" si="51"/>
        <v/>
      </c>
    </row>
    <row r="228" spans="2:39" ht="13.8" thickBot="1">
      <c r="B228" s="79">
        <v>44360</v>
      </c>
      <c r="C228" s="78">
        <v>1454.81</v>
      </c>
      <c r="D228" s="78">
        <v>1466.46</v>
      </c>
      <c r="E228" s="78">
        <v>1464.05</v>
      </c>
      <c r="F228" s="78">
        <v>1439.38</v>
      </c>
      <c r="G228" s="78">
        <v>1454.85</v>
      </c>
      <c r="H228" s="78">
        <v>1480.01</v>
      </c>
      <c r="I228" s="78">
        <v>1550.01</v>
      </c>
      <c r="J228" s="78">
        <v>1704.22</v>
      </c>
      <c r="K228" s="78">
        <v>1714.62</v>
      </c>
      <c r="L228" s="78">
        <v>1770.58</v>
      </c>
      <c r="M228" s="78">
        <v>1946.84</v>
      </c>
      <c r="N228" s="78">
        <v>1912.47</v>
      </c>
      <c r="O228" s="78">
        <v>1952.41</v>
      </c>
      <c r="P228" s="78">
        <v>1954.33</v>
      </c>
      <c r="Q228" s="78">
        <v>1945.79</v>
      </c>
      <c r="R228" s="78">
        <v>1900.33</v>
      </c>
      <c r="S228" s="78">
        <v>1830.19</v>
      </c>
      <c r="T228" s="78">
        <v>1696.35</v>
      </c>
      <c r="U228" s="78">
        <v>1656.24</v>
      </c>
      <c r="V228" s="78">
        <v>1599.89</v>
      </c>
      <c r="W228" s="78">
        <v>1593.24</v>
      </c>
      <c r="X228" s="78">
        <v>1580.22</v>
      </c>
      <c r="Y228" s="78">
        <v>1557.71</v>
      </c>
      <c r="Z228" s="78">
        <v>1543.74</v>
      </c>
      <c r="AA228" s="78">
        <f t="shared" si="39"/>
        <v>1954.33</v>
      </c>
      <c r="AB228" s="77">
        <f t="shared" si="40"/>
        <v>2021</v>
      </c>
      <c r="AC228" s="76">
        <f t="shared" si="41"/>
        <v>6</v>
      </c>
      <c r="AD228" s="76" t="str">
        <f t="shared" si="42"/>
        <v/>
      </c>
      <c r="AE228" s="76" t="str">
        <f t="shared" si="43"/>
        <v/>
      </c>
      <c r="AF228" s="74">
        <f t="shared" si="44"/>
        <v>1954.33</v>
      </c>
      <c r="AG228" s="75" t="str">
        <f t="shared" si="45"/>
        <v>14:00</v>
      </c>
      <c r="AH228" s="74">
        <f t="shared" si="46"/>
        <v>42123.07</v>
      </c>
      <c r="AI228" s="73" t="str">
        <f t="shared" si="47"/>
        <v/>
      </c>
      <c r="AJ228" s="73" t="str">
        <f t="shared" si="48"/>
        <v/>
      </c>
      <c r="AK228" s="73" t="str">
        <f t="shared" si="49"/>
        <v/>
      </c>
      <c r="AL228" s="72" t="str">
        <f t="shared" si="50"/>
        <v/>
      </c>
      <c r="AM228" s="71" t="str">
        <f t="shared" si="51"/>
        <v/>
      </c>
    </row>
    <row r="229" spans="2:39" ht="13.8" thickBot="1">
      <c r="B229" s="79">
        <v>44361</v>
      </c>
      <c r="C229" s="78">
        <v>1503.18</v>
      </c>
      <c r="D229" s="78">
        <v>1482.22</v>
      </c>
      <c r="E229" s="78">
        <v>1488.86</v>
      </c>
      <c r="F229" s="78">
        <v>1471.05</v>
      </c>
      <c r="G229" s="78">
        <v>1470.67</v>
      </c>
      <c r="H229" s="78">
        <v>1545.81</v>
      </c>
      <c r="I229" s="78">
        <v>1652.11</v>
      </c>
      <c r="J229" s="78">
        <v>1692.04</v>
      </c>
      <c r="K229" s="78">
        <v>1719.97</v>
      </c>
      <c r="L229" s="78">
        <v>1773.8</v>
      </c>
      <c r="M229" s="78">
        <v>1881.11</v>
      </c>
      <c r="N229" s="78">
        <v>1909.36</v>
      </c>
      <c r="O229" s="78">
        <v>1936.03</v>
      </c>
      <c r="P229" s="78">
        <v>1874.46</v>
      </c>
      <c r="Q229" s="78">
        <v>1938.44</v>
      </c>
      <c r="R229" s="78">
        <v>1847.62</v>
      </c>
      <c r="S229" s="78">
        <v>1812.44</v>
      </c>
      <c r="T229" s="78">
        <v>1736.25</v>
      </c>
      <c r="U229" s="78">
        <v>1644.86</v>
      </c>
      <c r="V229" s="78">
        <v>1565.73</v>
      </c>
      <c r="W229" s="78">
        <v>1568.14</v>
      </c>
      <c r="X229" s="78">
        <v>1572.97</v>
      </c>
      <c r="Y229" s="78">
        <v>1515.08</v>
      </c>
      <c r="Z229" s="78">
        <v>1519.28</v>
      </c>
      <c r="AA229" s="78">
        <f t="shared" si="39"/>
        <v>1938.44</v>
      </c>
      <c r="AB229" s="77">
        <f t="shared" si="40"/>
        <v>2021</v>
      </c>
      <c r="AC229" s="76">
        <f t="shared" si="41"/>
        <v>6</v>
      </c>
      <c r="AD229" s="76" t="str">
        <f t="shared" si="42"/>
        <v/>
      </c>
      <c r="AE229" s="76" t="str">
        <f t="shared" si="43"/>
        <v/>
      </c>
      <c r="AF229" s="74">
        <f t="shared" si="44"/>
        <v>1938.44</v>
      </c>
      <c r="AG229" s="75" t="str">
        <f t="shared" si="45"/>
        <v>15:00</v>
      </c>
      <c r="AH229" s="74">
        <f t="shared" si="46"/>
        <v>42059.92</v>
      </c>
      <c r="AI229" s="73" t="str">
        <f t="shared" si="47"/>
        <v/>
      </c>
      <c r="AJ229" s="73" t="str">
        <f t="shared" si="48"/>
        <v/>
      </c>
      <c r="AK229" s="73" t="str">
        <f t="shared" si="49"/>
        <v/>
      </c>
      <c r="AL229" s="72" t="str">
        <f t="shared" si="50"/>
        <v/>
      </c>
      <c r="AM229" s="71" t="str">
        <f t="shared" si="51"/>
        <v/>
      </c>
    </row>
    <row r="230" spans="2:39" ht="13.8" thickBot="1">
      <c r="B230" s="79">
        <v>44362</v>
      </c>
      <c r="C230" s="78">
        <v>1505.91</v>
      </c>
      <c r="D230" s="78">
        <v>1492.61</v>
      </c>
      <c r="E230" s="78">
        <v>1510.39</v>
      </c>
      <c r="F230" s="78">
        <v>1514.52</v>
      </c>
      <c r="G230" s="78">
        <v>1471.54</v>
      </c>
      <c r="H230" s="78">
        <v>1494.99</v>
      </c>
      <c r="I230" s="78">
        <v>1588.34</v>
      </c>
      <c r="J230" s="78">
        <v>1667.23</v>
      </c>
      <c r="K230" s="78">
        <v>1742.34</v>
      </c>
      <c r="L230" s="78">
        <v>1770.23</v>
      </c>
      <c r="M230" s="78">
        <v>1823.47</v>
      </c>
      <c r="N230" s="78">
        <v>1821.65</v>
      </c>
      <c r="O230" s="78">
        <v>1725.75</v>
      </c>
      <c r="P230" s="78">
        <v>1600.17</v>
      </c>
      <c r="Q230" s="78">
        <v>1826.76</v>
      </c>
      <c r="R230" s="78">
        <v>1800.12</v>
      </c>
      <c r="S230" s="78">
        <v>1701.88</v>
      </c>
      <c r="T230" s="78">
        <v>1654.56</v>
      </c>
      <c r="U230" s="78">
        <v>1584.52</v>
      </c>
      <c r="V230" s="78">
        <v>1476.65</v>
      </c>
      <c r="W230" s="78">
        <v>1458.77</v>
      </c>
      <c r="X230" s="78">
        <v>1405.29</v>
      </c>
      <c r="Y230" s="78">
        <v>1367.77</v>
      </c>
      <c r="Z230" s="78">
        <v>1316.81</v>
      </c>
      <c r="AA230" s="78">
        <f t="shared" si="39"/>
        <v>1826.76</v>
      </c>
      <c r="AB230" s="77">
        <f t="shared" si="40"/>
        <v>2021</v>
      </c>
      <c r="AC230" s="76">
        <f t="shared" si="41"/>
        <v>6</v>
      </c>
      <c r="AD230" s="76" t="str">
        <f t="shared" si="42"/>
        <v/>
      </c>
      <c r="AE230" s="76" t="str">
        <f t="shared" si="43"/>
        <v/>
      </c>
      <c r="AF230" s="74">
        <f t="shared" si="44"/>
        <v>1826.76</v>
      </c>
      <c r="AG230" s="75" t="str">
        <f t="shared" si="45"/>
        <v>15:00</v>
      </c>
      <c r="AH230" s="74">
        <f t="shared" si="46"/>
        <v>40149.029999999992</v>
      </c>
      <c r="AI230" s="73" t="str">
        <f t="shared" si="47"/>
        <v/>
      </c>
      <c r="AJ230" s="73" t="str">
        <f t="shared" si="48"/>
        <v/>
      </c>
      <c r="AK230" s="73" t="str">
        <f t="shared" si="49"/>
        <v/>
      </c>
      <c r="AL230" s="72" t="str">
        <f t="shared" si="50"/>
        <v/>
      </c>
      <c r="AM230" s="71" t="str">
        <f t="shared" si="51"/>
        <v/>
      </c>
    </row>
    <row r="231" spans="2:39" ht="13.8" thickBot="1">
      <c r="B231" s="79">
        <v>44363</v>
      </c>
      <c r="C231" s="78">
        <v>1251.04</v>
      </c>
      <c r="D231" s="78">
        <v>1165.1199999999999</v>
      </c>
      <c r="E231" s="78">
        <v>1169.77</v>
      </c>
      <c r="F231" s="78">
        <v>1135.72</v>
      </c>
      <c r="G231" s="78">
        <v>1142.1600000000001</v>
      </c>
      <c r="H231" s="78">
        <v>1219.26</v>
      </c>
      <c r="I231" s="78">
        <v>1294.72</v>
      </c>
      <c r="J231" s="78">
        <v>1542.35</v>
      </c>
      <c r="K231" s="78">
        <v>1642.83</v>
      </c>
      <c r="L231" s="78">
        <v>1713.74</v>
      </c>
      <c r="M231" s="78">
        <v>1777.23</v>
      </c>
      <c r="N231" s="78">
        <v>1064.32</v>
      </c>
      <c r="O231" s="78">
        <v>1485.54</v>
      </c>
      <c r="P231" s="78">
        <v>1775.06</v>
      </c>
      <c r="Q231" s="78">
        <v>1784.23</v>
      </c>
      <c r="R231" s="78">
        <v>1725.26</v>
      </c>
      <c r="S231" s="78">
        <v>1647.56</v>
      </c>
      <c r="T231" s="78">
        <v>1632.4</v>
      </c>
      <c r="U231" s="78">
        <v>1567.09</v>
      </c>
      <c r="V231" s="78">
        <v>1459.47</v>
      </c>
      <c r="W231" s="78">
        <v>1416.63</v>
      </c>
      <c r="X231" s="78">
        <v>1369.83</v>
      </c>
      <c r="Y231" s="78">
        <v>1277.1500000000001</v>
      </c>
      <c r="Z231" s="78">
        <v>1166.94</v>
      </c>
      <c r="AA231" s="78">
        <f t="shared" si="39"/>
        <v>1784.23</v>
      </c>
      <c r="AB231" s="77">
        <f t="shared" si="40"/>
        <v>2021</v>
      </c>
      <c r="AC231" s="76">
        <f t="shared" si="41"/>
        <v>6</v>
      </c>
      <c r="AD231" s="76" t="str">
        <f t="shared" si="42"/>
        <v/>
      </c>
      <c r="AE231" s="76" t="str">
        <f t="shared" si="43"/>
        <v/>
      </c>
      <c r="AF231" s="74">
        <f t="shared" si="44"/>
        <v>1784.23</v>
      </c>
      <c r="AG231" s="75" t="str">
        <f t="shared" si="45"/>
        <v>15:00</v>
      </c>
      <c r="AH231" s="74">
        <f t="shared" si="46"/>
        <v>36209.650000000009</v>
      </c>
      <c r="AI231" s="73" t="str">
        <f t="shared" si="47"/>
        <v/>
      </c>
      <c r="AJ231" s="73" t="str">
        <f t="shared" si="48"/>
        <v/>
      </c>
      <c r="AK231" s="73" t="str">
        <f t="shared" si="49"/>
        <v/>
      </c>
      <c r="AL231" s="72" t="str">
        <f t="shared" si="50"/>
        <v/>
      </c>
      <c r="AM231" s="71" t="str">
        <f t="shared" si="51"/>
        <v/>
      </c>
    </row>
    <row r="232" spans="2:39" ht="13.8" thickBot="1">
      <c r="B232" s="79">
        <v>44364</v>
      </c>
      <c r="C232" s="78">
        <v>1117.27</v>
      </c>
      <c r="D232" s="78">
        <v>1096.9000000000001</v>
      </c>
      <c r="E232" s="78">
        <v>1130.47</v>
      </c>
      <c r="F232" s="78">
        <v>1123.43</v>
      </c>
      <c r="G232" s="78">
        <v>1080.5899999999999</v>
      </c>
      <c r="H232" s="78">
        <v>1156.96</v>
      </c>
      <c r="I232" s="78">
        <v>1293.25</v>
      </c>
      <c r="J232" s="78">
        <v>1566.67</v>
      </c>
      <c r="K232" s="78">
        <v>1692.81</v>
      </c>
      <c r="L232" s="78">
        <v>1038.3800000000001</v>
      </c>
      <c r="M232" s="78">
        <v>1802.08</v>
      </c>
      <c r="N232" s="78">
        <v>1801.59</v>
      </c>
      <c r="O232" s="78">
        <v>1828.89</v>
      </c>
      <c r="P232" s="78">
        <v>1835.89</v>
      </c>
      <c r="Q232" s="78">
        <v>1818.92</v>
      </c>
      <c r="R232" s="78">
        <v>1792.6</v>
      </c>
      <c r="S232" s="78">
        <v>1744.64</v>
      </c>
      <c r="T232" s="78">
        <v>1716.16</v>
      </c>
      <c r="U232" s="78">
        <v>1671.88</v>
      </c>
      <c r="V232" s="78">
        <v>1535.17</v>
      </c>
      <c r="W232" s="78">
        <v>1537.3</v>
      </c>
      <c r="X232" s="78">
        <v>1521.49</v>
      </c>
      <c r="Y232" s="78">
        <v>1495.66</v>
      </c>
      <c r="Z232" s="78">
        <v>1458.35</v>
      </c>
      <c r="AA232" s="78">
        <f t="shared" si="39"/>
        <v>1835.89</v>
      </c>
      <c r="AB232" s="77">
        <f t="shared" si="40"/>
        <v>2021</v>
      </c>
      <c r="AC232" s="76">
        <f t="shared" si="41"/>
        <v>6</v>
      </c>
      <c r="AD232" s="76" t="str">
        <f t="shared" si="42"/>
        <v/>
      </c>
      <c r="AE232" s="76" t="str">
        <f t="shared" si="43"/>
        <v/>
      </c>
      <c r="AF232" s="74">
        <f t="shared" si="44"/>
        <v>1835.89</v>
      </c>
      <c r="AG232" s="75" t="str">
        <f t="shared" si="45"/>
        <v>14:00</v>
      </c>
      <c r="AH232" s="74">
        <f t="shared" si="46"/>
        <v>37693.24</v>
      </c>
      <c r="AI232" s="73" t="str">
        <f t="shared" si="47"/>
        <v/>
      </c>
      <c r="AJ232" s="73" t="str">
        <f t="shared" si="48"/>
        <v/>
      </c>
      <c r="AK232" s="73" t="str">
        <f t="shared" si="49"/>
        <v/>
      </c>
      <c r="AL232" s="72" t="str">
        <f t="shared" si="50"/>
        <v/>
      </c>
      <c r="AM232" s="71" t="str">
        <f t="shared" si="51"/>
        <v/>
      </c>
    </row>
    <row r="233" spans="2:39" ht="13.8" thickBot="1">
      <c r="B233" s="79">
        <v>44365</v>
      </c>
      <c r="C233" s="78">
        <v>1435.63</v>
      </c>
      <c r="D233" s="78">
        <v>1433.5</v>
      </c>
      <c r="E233" s="78">
        <v>1495.83</v>
      </c>
      <c r="F233" s="78">
        <v>1502.2</v>
      </c>
      <c r="G233" s="78">
        <v>1511.69</v>
      </c>
      <c r="H233" s="78">
        <v>1563.56</v>
      </c>
      <c r="I233" s="78">
        <v>1679.2</v>
      </c>
      <c r="J233" s="78">
        <v>1766.98</v>
      </c>
      <c r="K233" s="78">
        <v>1842.54</v>
      </c>
      <c r="L233" s="78">
        <v>1887.9</v>
      </c>
      <c r="M233" s="78">
        <v>1943.8</v>
      </c>
      <c r="N233" s="78">
        <v>1924.16</v>
      </c>
      <c r="O233" s="78">
        <v>1874.29</v>
      </c>
      <c r="P233" s="78">
        <v>1904.25</v>
      </c>
      <c r="Q233" s="78">
        <v>1970.47</v>
      </c>
      <c r="R233" s="78">
        <v>1945.2</v>
      </c>
      <c r="S233" s="78">
        <v>1903.76</v>
      </c>
      <c r="T233" s="78">
        <v>1876.21</v>
      </c>
      <c r="U233" s="78">
        <v>1800.23</v>
      </c>
      <c r="V233" s="78">
        <v>1762.04</v>
      </c>
      <c r="W233" s="78">
        <v>1754.03</v>
      </c>
      <c r="X233" s="78">
        <v>1743.63</v>
      </c>
      <c r="Y233" s="78">
        <v>1725.19</v>
      </c>
      <c r="Z233" s="78">
        <v>1697.78</v>
      </c>
      <c r="AA233" s="78">
        <f t="shared" si="39"/>
        <v>1970.47</v>
      </c>
      <c r="AB233" s="77">
        <f t="shared" si="40"/>
        <v>2021</v>
      </c>
      <c r="AC233" s="76">
        <f t="shared" si="41"/>
        <v>6</v>
      </c>
      <c r="AD233" s="76" t="str">
        <f t="shared" si="42"/>
        <v/>
      </c>
      <c r="AE233" s="76" t="str">
        <f t="shared" si="43"/>
        <v/>
      </c>
      <c r="AF233" s="74">
        <f t="shared" si="44"/>
        <v>1970.47</v>
      </c>
      <c r="AG233" s="75" t="str">
        <f t="shared" si="45"/>
        <v>15:00</v>
      </c>
      <c r="AH233" s="74">
        <f t="shared" si="46"/>
        <v>43914.54</v>
      </c>
      <c r="AI233" s="73" t="str">
        <f t="shared" si="47"/>
        <v/>
      </c>
      <c r="AJ233" s="73" t="str">
        <f t="shared" si="48"/>
        <v/>
      </c>
      <c r="AK233" s="73" t="str">
        <f t="shared" si="49"/>
        <v/>
      </c>
      <c r="AL233" s="72" t="str">
        <f t="shared" si="50"/>
        <v/>
      </c>
      <c r="AM233" s="71" t="str">
        <f t="shared" si="51"/>
        <v/>
      </c>
    </row>
    <row r="234" spans="2:39" ht="13.8" thickBot="1">
      <c r="B234" s="79">
        <v>44366</v>
      </c>
      <c r="C234" s="78">
        <v>1710.17</v>
      </c>
      <c r="D234" s="78">
        <v>1679.76</v>
      </c>
      <c r="E234" s="78">
        <v>1647.07</v>
      </c>
      <c r="F234" s="78">
        <v>1611.75</v>
      </c>
      <c r="G234" s="78">
        <v>1616.34</v>
      </c>
      <c r="H234" s="78">
        <v>1642.58</v>
      </c>
      <c r="I234" s="78">
        <v>1706.78</v>
      </c>
      <c r="J234" s="78">
        <v>1817.59</v>
      </c>
      <c r="K234" s="78">
        <v>1825.85</v>
      </c>
      <c r="L234" s="78">
        <v>1825.53</v>
      </c>
      <c r="M234" s="78">
        <v>1829.8</v>
      </c>
      <c r="N234" s="78">
        <v>1792.6</v>
      </c>
      <c r="O234" s="78">
        <v>1799.21</v>
      </c>
      <c r="P234" s="78">
        <v>1793.85</v>
      </c>
      <c r="Q234" s="78">
        <v>1756.76</v>
      </c>
      <c r="R234" s="78">
        <v>1695.4</v>
      </c>
      <c r="S234" s="78">
        <v>1645.28</v>
      </c>
      <c r="T234" s="78">
        <v>1680.74</v>
      </c>
      <c r="U234" s="78">
        <v>1673.63</v>
      </c>
      <c r="V234" s="78">
        <v>1639.93</v>
      </c>
      <c r="W234" s="78">
        <v>1618.75</v>
      </c>
      <c r="X234" s="78">
        <v>1603.32</v>
      </c>
      <c r="Y234" s="78">
        <v>1551.13</v>
      </c>
      <c r="Z234" s="78">
        <v>1540.24</v>
      </c>
      <c r="AA234" s="78">
        <f t="shared" si="39"/>
        <v>1829.8</v>
      </c>
      <c r="AB234" s="77">
        <f t="shared" si="40"/>
        <v>2021</v>
      </c>
      <c r="AC234" s="76">
        <f t="shared" si="41"/>
        <v>6</v>
      </c>
      <c r="AD234" s="76" t="str">
        <f t="shared" si="42"/>
        <v/>
      </c>
      <c r="AE234" s="76" t="str">
        <f t="shared" si="43"/>
        <v/>
      </c>
      <c r="AF234" s="74">
        <f t="shared" si="44"/>
        <v>1829.8</v>
      </c>
      <c r="AG234" s="75" t="str">
        <f t="shared" si="45"/>
        <v>11:00</v>
      </c>
      <c r="AH234" s="74">
        <f t="shared" si="46"/>
        <v>42533.859999999993</v>
      </c>
      <c r="AI234" s="73" t="str">
        <f t="shared" si="47"/>
        <v/>
      </c>
      <c r="AJ234" s="73" t="str">
        <f t="shared" si="48"/>
        <v/>
      </c>
      <c r="AK234" s="73" t="str">
        <f t="shared" si="49"/>
        <v/>
      </c>
      <c r="AL234" s="72" t="str">
        <f t="shared" si="50"/>
        <v/>
      </c>
      <c r="AM234" s="71" t="str">
        <f t="shared" si="51"/>
        <v/>
      </c>
    </row>
    <row r="235" spans="2:39" ht="13.8" thickBot="1">
      <c r="B235" s="79">
        <v>44367</v>
      </c>
      <c r="C235" s="78">
        <v>1528.63</v>
      </c>
      <c r="D235" s="78">
        <v>1510.74</v>
      </c>
      <c r="E235" s="78">
        <v>1497.33</v>
      </c>
      <c r="F235" s="78">
        <v>1482.22</v>
      </c>
      <c r="G235" s="78">
        <v>1461.25</v>
      </c>
      <c r="H235" s="78">
        <v>1469.44</v>
      </c>
      <c r="I235" s="78">
        <v>1600.66</v>
      </c>
      <c r="J235" s="78">
        <v>1698.69</v>
      </c>
      <c r="K235" s="78">
        <v>1726.66</v>
      </c>
      <c r="L235" s="78">
        <v>1781.19</v>
      </c>
      <c r="M235" s="78">
        <v>1811.22</v>
      </c>
      <c r="N235" s="78">
        <v>1809.22</v>
      </c>
      <c r="O235" s="78">
        <v>1853.53</v>
      </c>
      <c r="P235" s="78">
        <v>1840.23</v>
      </c>
      <c r="Q235" s="78">
        <v>1873.03</v>
      </c>
      <c r="R235" s="78">
        <v>1879.19</v>
      </c>
      <c r="S235" s="78">
        <v>1827.63</v>
      </c>
      <c r="T235" s="78">
        <v>1804.74</v>
      </c>
      <c r="U235" s="78">
        <v>1804.46</v>
      </c>
      <c r="V235" s="78">
        <v>1764</v>
      </c>
      <c r="W235" s="78">
        <v>1741.08</v>
      </c>
      <c r="X235" s="78">
        <v>1724.91</v>
      </c>
      <c r="Y235" s="78">
        <v>1720.32</v>
      </c>
      <c r="Z235" s="78">
        <v>1713.39</v>
      </c>
      <c r="AA235" s="78">
        <f t="shared" si="39"/>
        <v>1879.19</v>
      </c>
      <c r="AB235" s="77">
        <f t="shared" si="40"/>
        <v>2021</v>
      </c>
      <c r="AC235" s="76">
        <f t="shared" si="41"/>
        <v>6</v>
      </c>
      <c r="AD235" s="76" t="str">
        <f t="shared" si="42"/>
        <v/>
      </c>
      <c r="AE235" s="76" t="str">
        <f t="shared" si="43"/>
        <v/>
      </c>
      <c r="AF235" s="74">
        <f t="shared" si="44"/>
        <v>1879.19</v>
      </c>
      <c r="AG235" s="75" t="str">
        <f t="shared" si="45"/>
        <v>16:00</v>
      </c>
      <c r="AH235" s="74">
        <f t="shared" si="46"/>
        <v>42802.950000000004</v>
      </c>
      <c r="AI235" s="73" t="str">
        <f t="shared" si="47"/>
        <v/>
      </c>
      <c r="AJ235" s="73" t="str">
        <f t="shared" si="48"/>
        <v/>
      </c>
      <c r="AK235" s="73" t="str">
        <f t="shared" si="49"/>
        <v/>
      </c>
      <c r="AL235" s="72" t="str">
        <f t="shared" si="50"/>
        <v/>
      </c>
      <c r="AM235" s="71" t="str">
        <f t="shared" si="51"/>
        <v/>
      </c>
    </row>
    <row r="236" spans="2:39" ht="13.8" thickBot="1">
      <c r="B236" s="79">
        <v>44368</v>
      </c>
      <c r="C236" s="78">
        <v>1749.16</v>
      </c>
      <c r="D236" s="78">
        <v>1741.32</v>
      </c>
      <c r="E236" s="78">
        <v>1738.31</v>
      </c>
      <c r="F236" s="78">
        <v>1722.14</v>
      </c>
      <c r="G236" s="78">
        <v>1726.34</v>
      </c>
      <c r="H236" s="78">
        <v>1763.69</v>
      </c>
      <c r="I236" s="78">
        <v>1881.6</v>
      </c>
      <c r="J236" s="78">
        <v>1958.95</v>
      </c>
      <c r="K236" s="78">
        <v>2024.23</v>
      </c>
      <c r="L236" s="78">
        <v>2081.21</v>
      </c>
      <c r="M236" s="78">
        <v>2079.56</v>
      </c>
      <c r="N236" s="78">
        <v>2173.4699999999998</v>
      </c>
      <c r="O236" s="78">
        <v>2193.14</v>
      </c>
      <c r="P236" s="78">
        <v>2161.5700000000002</v>
      </c>
      <c r="Q236" s="78">
        <v>2061.96</v>
      </c>
      <c r="R236" s="78">
        <v>1923.74</v>
      </c>
      <c r="S236" s="78">
        <v>1774.08</v>
      </c>
      <c r="T236" s="78">
        <v>1676.57</v>
      </c>
      <c r="U236" s="78">
        <v>1613.47</v>
      </c>
      <c r="V236" s="78">
        <v>1499.02</v>
      </c>
      <c r="W236" s="78">
        <v>1424.43</v>
      </c>
      <c r="X236" s="78">
        <v>1364.02</v>
      </c>
      <c r="Y236" s="78">
        <v>1283.0999999999999</v>
      </c>
      <c r="Z236" s="78">
        <v>1159.17</v>
      </c>
      <c r="AA236" s="78">
        <f t="shared" si="39"/>
        <v>2193.14</v>
      </c>
      <c r="AB236" s="77">
        <f t="shared" si="40"/>
        <v>2021</v>
      </c>
      <c r="AC236" s="76">
        <f t="shared" si="41"/>
        <v>6</v>
      </c>
      <c r="AD236" s="76" t="str">
        <f t="shared" si="42"/>
        <v/>
      </c>
      <c r="AE236" s="76" t="str">
        <f t="shared" si="43"/>
        <v/>
      </c>
      <c r="AF236" s="74">
        <f t="shared" si="44"/>
        <v>2193.14</v>
      </c>
      <c r="AG236" s="75" t="str">
        <f t="shared" si="45"/>
        <v>13:00</v>
      </c>
      <c r="AH236" s="74">
        <f t="shared" si="46"/>
        <v>44967.389999999992</v>
      </c>
      <c r="AI236" s="73" t="str">
        <f t="shared" si="47"/>
        <v/>
      </c>
      <c r="AJ236" s="73" t="str">
        <f t="shared" si="48"/>
        <v/>
      </c>
      <c r="AK236" s="73" t="str">
        <f t="shared" si="49"/>
        <v/>
      </c>
      <c r="AL236" s="72" t="str">
        <f t="shared" si="50"/>
        <v/>
      </c>
      <c r="AM236" s="71" t="str">
        <f t="shared" si="51"/>
        <v/>
      </c>
    </row>
    <row r="237" spans="2:39" ht="13.8" thickBot="1">
      <c r="B237" s="79">
        <v>44369</v>
      </c>
      <c r="C237" s="78">
        <v>1128.47</v>
      </c>
      <c r="D237" s="78">
        <v>1123.22</v>
      </c>
      <c r="E237" s="78">
        <v>1144.8499999999999</v>
      </c>
      <c r="F237" s="78">
        <v>1138.83</v>
      </c>
      <c r="G237" s="78">
        <v>1163.72</v>
      </c>
      <c r="H237" s="78">
        <v>1191.68</v>
      </c>
      <c r="I237" s="78">
        <v>1280.55</v>
      </c>
      <c r="J237" s="78">
        <v>1359.47</v>
      </c>
      <c r="K237" s="78">
        <v>1520.19</v>
      </c>
      <c r="L237" s="78">
        <v>1603.67</v>
      </c>
      <c r="M237" s="78">
        <v>1678.98</v>
      </c>
      <c r="N237" s="78">
        <v>1691.31</v>
      </c>
      <c r="O237" s="78">
        <v>1680.49</v>
      </c>
      <c r="P237" s="78">
        <v>1666.04</v>
      </c>
      <c r="Q237" s="78">
        <v>1661.07</v>
      </c>
      <c r="R237" s="78">
        <v>1641.47</v>
      </c>
      <c r="S237" s="78">
        <v>1567.41</v>
      </c>
      <c r="T237" s="78">
        <v>1537.3</v>
      </c>
      <c r="U237" s="78">
        <v>1471.79</v>
      </c>
      <c r="V237" s="78">
        <v>1437.8</v>
      </c>
      <c r="W237" s="78">
        <v>1414.63</v>
      </c>
      <c r="X237" s="78">
        <v>1370.6</v>
      </c>
      <c r="Y237" s="78">
        <v>1321.32</v>
      </c>
      <c r="Z237" s="78">
        <v>1219.01</v>
      </c>
      <c r="AA237" s="78">
        <f t="shared" si="39"/>
        <v>1691.31</v>
      </c>
      <c r="AB237" s="77">
        <f t="shared" si="40"/>
        <v>2021</v>
      </c>
      <c r="AC237" s="76">
        <f t="shared" si="41"/>
        <v>6</v>
      </c>
      <c r="AD237" s="76" t="str">
        <f t="shared" si="42"/>
        <v/>
      </c>
      <c r="AE237" s="76" t="str">
        <f t="shared" si="43"/>
        <v/>
      </c>
      <c r="AF237" s="74">
        <f t="shared" si="44"/>
        <v>1691.31</v>
      </c>
      <c r="AG237" s="75" t="str">
        <f t="shared" si="45"/>
        <v>12:00</v>
      </c>
      <c r="AH237" s="74">
        <f t="shared" si="46"/>
        <v>35705.18</v>
      </c>
      <c r="AI237" s="73" t="str">
        <f t="shared" si="47"/>
        <v/>
      </c>
      <c r="AJ237" s="73" t="str">
        <f t="shared" si="48"/>
        <v/>
      </c>
      <c r="AK237" s="73" t="str">
        <f t="shared" si="49"/>
        <v/>
      </c>
      <c r="AL237" s="72" t="str">
        <f t="shared" si="50"/>
        <v/>
      </c>
      <c r="AM237" s="71" t="str">
        <f t="shared" si="51"/>
        <v/>
      </c>
    </row>
    <row r="238" spans="2:39" ht="13.8" thickBot="1">
      <c r="B238" s="79">
        <v>44370</v>
      </c>
      <c r="C238" s="78">
        <v>1168.79</v>
      </c>
      <c r="D238" s="78">
        <v>1145.03</v>
      </c>
      <c r="E238" s="78">
        <v>1124.69</v>
      </c>
      <c r="F238" s="78">
        <v>1135.58</v>
      </c>
      <c r="G238" s="78">
        <v>1136.55</v>
      </c>
      <c r="H238" s="78">
        <v>1192.5899999999999</v>
      </c>
      <c r="I238" s="78">
        <v>1453.27</v>
      </c>
      <c r="J238" s="78">
        <v>1587.53</v>
      </c>
      <c r="K238" s="78">
        <v>1690.78</v>
      </c>
      <c r="L238" s="78">
        <v>1792.46</v>
      </c>
      <c r="M238" s="78">
        <v>1834.67</v>
      </c>
      <c r="N238" s="78">
        <v>1796.9</v>
      </c>
      <c r="O238" s="78">
        <v>1828.44</v>
      </c>
      <c r="P238" s="78">
        <v>1829.87</v>
      </c>
      <c r="Q238" s="78">
        <v>1831.31</v>
      </c>
      <c r="R238" s="78">
        <v>1790.25</v>
      </c>
      <c r="S238" s="78">
        <v>1741.18</v>
      </c>
      <c r="T238" s="78">
        <v>1709.47</v>
      </c>
      <c r="U238" s="78">
        <v>1651.69</v>
      </c>
      <c r="V238" s="78">
        <v>1600.83</v>
      </c>
      <c r="W238" s="78">
        <v>1566.01</v>
      </c>
      <c r="X238" s="78">
        <v>1543.12</v>
      </c>
      <c r="Y238" s="78">
        <v>1472.62</v>
      </c>
      <c r="Z238" s="78">
        <v>1469.69</v>
      </c>
      <c r="AA238" s="78">
        <f t="shared" si="39"/>
        <v>1834.67</v>
      </c>
      <c r="AB238" s="77">
        <f t="shared" si="40"/>
        <v>2021</v>
      </c>
      <c r="AC238" s="76">
        <f t="shared" si="41"/>
        <v>6</v>
      </c>
      <c r="AD238" s="76" t="str">
        <f t="shared" si="42"/>
        <v/>
      </c>
      <c r="AE238" s="76" t="str">
        <f t="shared" si="43"/>
        <v/>
      </c>
      <c r="AF238" s="74">
        <f t="shared" si="44"/>
        <v>1834.67</v>
      </c>
      <c r="AG238" s="75" t="str">
        <f t="shared" si="45"/>
        <v>11:00</v>
      </c>
      <c r="AH238" s="74">
        <f t="shared" si="46"/>
        <v>38927.99</v>
      </c>
      <c r="AI238" s="73" t="str">
        <f t="shared" si="47"/>
        <v/>
      </c>
      <c r="AJ238" s="73" t="str">
        <f t="shared" si="48"/>
        <v/>
      </c>
      <c r="AK238" s="73" t="str">
        <f t="shared" si="49"/>
        <v/>
      </c>
      <c r="AL238" s="72" t="str">
        <f t="shared" si="50"/>
        <v/>
      </c>
      <c r="AM238" s="71" t="str">
        <f t="shared" si="51"/>
        <v/>
      </c>
    </row>
    <row r="239" spans="2:39" ht="13.8" thickBot="1">
      <c r="B239" s="79">
        <v>44371</v>
      </c>
      <c r="C239" s="78">
        <v>1445.33</v>
      </c>
      <c r="D239" s="78">
        <v>1417.43</v>
      </c>
      <c r="E239" s="78">
        <v>1436.12</v>
      </c>
      <c r="F239" s="78">
        <v>1465.38</v>
      </c>
      <c r="G239" s="78">
        <v>1481.9</v>
      </c>
      <c r="H239" s="78">
        <v>1547.21</v>
      </c>
      <c r="I239" s="78">
        <v>1656.97</v>
      </c>
      <c r="J239" s="78">
        <v>1791.69</v>
      </c>
      <c r="K239" s="78">
        <v>1782.34</v>
      </c>
      <c r="L239" s="78">
        <v>1860.39</v>
      </c>
      <c r="M239" s="78">
        <v>1908.06</v>
      </c>
      <c r="N239" s="78">
        <v>1889.69</v>
      </c>
      <c r="O239" s="78">
        <v>1920.9</v>
      </c>
      <c r="P239" s="78">
        <v>1913.21</v>
      </c>
      <c r="Q239" s="78">
        <v>1932.39</v>
      </c>
      <c r="R239" s="78">
        <v>1890.04</v>
      </c>
      <c r="S239" s="78">
        <v>1837.54</v>
      </c>
      <c r="T239" s="78">
        <v>1789.48</v>
      </c>
      <c r="U239" s="78">
        <v>1753.64</v>
      </c>
      <c r="V239" s="78">
        <v>1674.19</v>
      </c>
      <c r="W239" s="78">
        <v>1676.54</v>
      </c>
      <c r="X239" s="78">
        <v>1667.96</v>
      </c>
      <c r="Y239" s="78">
        <v>1652.94</v>
      </c>
      <c r="Z239" s="78">
        <v>1630.65</v>
      </c>
      <c r="AA239" s="78">
        <f t="shared" si="39"/>
        <v>1932.39</v>
      </c>
      <c r="AB239" s="77">
        <f t="shared" si="40"/>
        <v>2021</v>
      </c>
      <c r="AC239" s="76">
        <f t="shared" si="41"/>
        <v>6</v>
      </c>
      <c r="AD239" s="76" t="str">
        <f t="shared" si="42"/>
        <v/>
      </c>
      <c r="AE239" s="76" t="str">
        <f t="shared" si="43"/>
        <v/>
      </c>
      <c r="AF239" s="74">
        <f t="shared" si="44"/>
        <v>1932.39</v>
      </c>
      <c r="AG239" s="75" t="str">
        <f t="shared" si="45"/>
        <v>15:00</v>
      </c>
      <c r="AH239" s="74">
        <f t="shared" si="46"/>
        <v>42954.380000000005</v>
      </c>
      <c r="AI239" s="73" t="str">
        <f t="shared" si="47"/>
        <v/>
      </c>
      <c r="AJ239" s="73" t="str">
        <f t="shared" si="48"/>
        <v/>
      </c>
      <c r="AK239" s="73" t="str">
        <f t="shared" si="49"/>
        <v/>
      </c>
      <c r="AL239" s="72" t="str">
        <f t="shared" si="50"/>
        <v/>
      </c>
      <c r="AM239" s="71" t="str">
        <f t="shared" si="51"/>
        <v/>
      </c>
    </row>
    <row r="240" spans="2:39" ht="13.8" thickBot="1">
      <c r="B240" s="79">
        <v>44372</v>
      </c>
      <c r="C240" s="78">
        <v>1619.1</v>
      </c>
      <c r="D240" s="78">
        <v>1594.11</v>
      </c>
      <c r="E240" s="78">
        <v>1604.72</v>
      </c>
      <c r="F240" s="78">
        <v>1596.21</v>
      </c>
      <c r="G240" s="78">
        <v>1622.5</v>
      </c>
      <c r="H240" s="78">
        <v>1697.78</v>
      </c>
      <c r="I240" s="78">
        <v>1806.53</v>
      </c>
      <c r="J240" s="78">
        <v>1860.39</v>
      </c>
      <c r="K240" s="78">
        <v>1917.76</v>
      </c>
      <c r="L240" s="78">
        <v>1997.63</v>
      </c>
      <c r="M240" s="78">
        <v>2051.14</v>
      </c>
      <c r="N240" s="78">
        <v>2027.94</v>
      </c>
      <c r="O240" s="78">
        <v>2036.82</v>
      </c>
      <c r="P240" s="78">
        <v>2020.76</v>
      </c>
      <c r="Q240" s="78">
        <v>1990.52</v>
      </c>
      <c r="R240" s="78">
        <v>1993.39</v>
      </c>
      <c r="S240" s="78">
        <v>1951.25</v>
      </c>
      <c r="T240" s="78">
        <v>1914.64</v>
      </c>
      <c r="U240" s="78">
        <v>1848.98</v>
      </c>
      <c r="V240" s="78">
        <v>1774.75</v>
      </c>
      <c r="W240" s="78">
        <v>1779.93</v>
      </c>
      <c r="X240" s="78">
        <v>1768.9</v>
      </c>
      <c r="Y240" s="78">
        <v>1737.86</v>
      </c>
      <c r="Z240" s="78">
        <v>1723.61</v>
      </c>
      <c r="AA240" s="78">
        <f t="shared" si="39"/>
        <v>2051.14</v>
      </c>
      <c r="AB240" s="77">
        <f t="shared" si="40"/>
        <v>2021</v>
      </c>
      <c r="AC240" s="76">
        <f t="shared" si="41"/>
        <v>6</v>
      </c>
      <c r="AD240" s="76" t="str">
        <f t="shared" si="42"/>
        <v/>
      </c>
      <c r="AE240" s="76" t="str">
        <f t="shared" si="43"/>
        <v/>
      </c>
      <c r="AF240" s="74">
        <f t="shared" si="44"/>
        <v>2051.14</v>
      </c>
      <c r="AG240" s="75" t="str">
        <f t="shared" si="45"/>
        <v>11:00</v>
      </c>
      <c r="AH240" s="74">
        <f t="shared" si="46"/>
        <v>45988.36</v>
      </c>
      <c r="AI240" s="73" t="str">
        <f t="shared" si="47"/>
        <v/>
      </c>
      <c r="AJ240" s="73" t="str">
        <f t="shared" si="48"/>
        <v/>
      </c>
      <c r="AK240" s="73" t="str">
        <f t="shared" si="49"/>
        <v/>
      </c>
      <c r="AL240" s="72" t="str">
        <f t="shared" si="50"/>
        <v/>
      </c>
      <c r="AM240" s="71" t="str">
        <f t="shared" si="51"/>
        <v/>
      </c>
    </row>
    <row r="241" spans="2:39" ht="13.8" thickBot="1">
      <c r="B241" s="79">
        <v>44373</v>
      </c>
      <c r="C241" s="78">
        <v>1723.23</v>
      </c>
      <c r="D241" s="78">
        <v>1722.28</v>
      </c>
      <c r="E241" s="78">
        <v>1730.47</v>
      </c>
      <c r="F241" s="78">
        <v>1736.7</v>
      </c>
      <c r="G241" s="78">
        <v>1733.1</v>
      </c>
      <c r="H241" s="78">
        <v>1784.83</v>
      </c>
      <c r="I241" s="78">
        <v>1832.08</v>
      </c>
      <c r="J241" s="78">
        <v>1896.97</v>
      </c>
      <c r="K241" s="78">
        <v>1875.83</v>
      </c>
      <c r="L241" s="78">
        <v>1889.55</v>
      </c>
      <c r="M241" s="78">
        <v>1906.59</v>
      </c>
      <c r="N241" s="78">
        <v>1907.19</v>
      </c>
      <c r="O241" s="78">
        <v>1936.2</v>
      </c>
      <c r="P241" s="78">
        <v>1965.22</v>
      </c>
      <c r="Q241" s="78">
        <v>1958.56</v>
      </c>
      <c r="R241" s="78">
        <v>1937.11</v>
      </c>
      <c r="S241" s="78">
        <v>1897.28</v>
      </c>
      <c r="T241" s="78">
        <v>1931.27</v>
      </c>
      <c r="U241" s="78">
        <v>1899.17</v>
      </c>
      <c r="V241" s="78">
        <v>1820.07</v>
      </c>
      <c r="W241" s="78">
        <v>1795.4</v>
      </c>
      <c r="X241" s="78">
        <v>1796.03</v>
      </c>
      <c r="Y241" s="78">
        <v>1777.62</v>
      </c>
      <c r="Z241" s="78">
        <v>1750.94</v>
      </c>
      <c r="AA241" s="78">
        <f t="shared" si="39"/>
        <v>1965.22</v>
      </c>
      <c r="AB241" s="77">
        <f t="shared" si="40"/>
        <v>2021</v>
      </c>
      <c r="AC241" s="76">
        <f t="shared" si="41"/>
        <v>6</v>
      </c>
      <c r="AD241" s="76" t="str">
        <f t="shared" si="42"/>
        <v/>
      </c>
      <c r="AE241" s="76" t="str">
        <f t="shared" si="43"/>
        <v/>
      </c>
      <c r="AF241" s="74">
        <f t="shared" si="44"/>
        <v>1965.22</v>
      </c>
      <c r="AG241" s="75" t="str">
        <f t="shared" si="45"/>
        <v>14:00</v>
      </c>
      <c r="AH241" s="74">
        <f t="shared" si="46"/>
        <v>46168.91</v>
      </c>
      <c r="AI241" s="73" t="str">
        <f t="shared" si="47"/>
        <v/>
      </c>
      <c r="AJ241" s="73" t="str">
        <f t="shared" si="48"/>
        <v/>
      </c>
      <c r="AK241" s="73" t="str">
        <f t="shared" si="49"/>
        <v/>
      </c>
      <c r="AL241" s="72" t="str">
        <f t="shared" si="50"/>
        <v/>
      </c>
      <c r="AM241" s="71" t="str">
        <f t="shared" si="51"/>
        <v/>
      </c>
    </row>
    <row r="242" spans="2:39" ht="13.8" thickBot="1">
      <c r="B242" s="79">
        <v>44374</v>
      </c>
      <c r="C242" s="78">
        <v>1730.19</v>
      </c>
      <c r="D242" s="78">
        <v>1701.46</v>
      </c>
      <c r="E242" s="78">
        <v>1675.03</v>
      </c>
      <c r="F242" s="78">
        <v>1672.51</v>
      </c>
      <c r="G242" s="78">
        <v>1667.4</v>
      </c>
      <c r="H242" s="78">
        <v>1719.02</v>
      </c>
      <c r="I242" s="78">
        <v>1823.68</v>
      </c>
      <c r="J242" s="78">
        <v>1880.13</v>
      </c>
      <c r="K242" s="78">
        <v>1928.71</v>
      </c>
      <c r="L242" s="78">
        <v>1974.63</v>
      </c>
      <c r="M242" s="78">
        <v>2020.52</v>
      </c>
      <c r="N242" s="78">
        <v>2018.9</v>
      </c>
      <c r="O242" s="78">
        <v>2044.95</v>
      </c>
      <c r="P242" s="78">
        <v>2018.38</v>
      </c>
      <c r="Q242" s="78">
        <v>1996.58</v>
      </c>
      <c r="R242" s="78">
        <v>1988.14</v>
      </c>
      <c r="S242" s="78">
        <v>1969.1</v>
      </c>
      <c r="T242" s="78">
        <v>1971.76</v>
      </c>
      <c r="U242" s="78">
        <v>1941.73</v>
      </c>
      <c r="V242" s="78">
        <v>1855.18</v>
      </c>
      <c r="W242" s="78">
        <v>1833.02</v>
      </c>
      <c r="X242" s="78">
        <v>1812.58</v>
      </c>
      <c r="Y242" s="78">
        <v>1802.75</v>
      </c>
      <c r="Z242" s="78">
        <v>1804.18</v>
      </c>
      <c r="AA242" s="78">
        <f t="shared" si="39"/>
        <v>2044.95</v>
      </c>
      <c r="AB242" s="77">
        <f t="shared" si="40"/>
        <v>2021</v>
      </c>
      <c r="AC242" s="76">
        <f t="shared" si="41"/>
        <v>6</v>
      </c>
      <c r="AD242" s="76" t="str">
        <f t="shared" si="42"/>
        <v/>
      </c>
      <c r="AE242" s="76" t="str">
        <f t="shared" si="43"/>
        <v/>
      </c>
      <c r="AF242" s="74">
        <f t="shared" si="44"/>
        <v>2044.95</v>
      </c>
      <c r="AG242" s="75" t="str">
        <f t="shared" si="45"/>
        <v>13:00</v>
      </c>
      <c r="AH242" s="74">
        <f t="shared" si="46"/>
        <v>46895.48</v>
      </c>
      <c r="AI242" s="73" t="str">
        <f t="shared" si="47"/>
        <v/>
      </c>
      <c r="AJ242" s="73" t="str">
        <f t="shared" si="48"/>
        <v/>
      </c>
      <c r="AK242" s="73" t="str">
        <f t="shared" si="49"/>
        <v/>
      </c>
      <c r="AL242" s="72" t="str">
        <f t="shared" si="50"/>
        <v/>
      </c>
      <c r="AM242" s="71" t="str">
        <f t="shared" si="51"/>
        <v/>
      </c>
    </row>
    <row r="243" spans="2:39" ht="13.8" thickBot="1">
      <c r="B243" s="79">
        <v>44375</v>
      </c>
      <c r="C243" s="78">
        <v>1783.92</v>
      </c>
      <c r="D243" s="78">
        <v>1782.48</v>
      </c>
      <c r="E243" s="78">
        <v>1809.01</v>
      </c>
      <c r="F243" s="78">
        <v>1844.5</v>
      </c>
      <c r="G243" s="78">
        <v>1832.81</v>
      </c>
      <c r="H243" s="78">
        <v>1910.62</v>
      </c>
      <c r="I243" s="78">
        <v>2043.13</v>
      </c>
      <c r="J243" s="78">
        <v>2230.27</v>
      </c>
      <c r="K243" s="78">
        <v>2352.56</v>
      </c>
      <c r="L243" s="78">
        <v>2386.09</v>
      </c>
      <c r="M243" s="78">
        <v>2395.96</v>
      </c>
      <c r="N243" s="78">
        <v>2358.3000000000002</v>
      </c>
      <c r="O243" s="78">
        <v>2068.8200000000002</v>
      </c>
      <c r="P243" s="78">
        <v>2415.39</v>
      </c>
      <c r="Q243" s="78">
        <v>2381.75</v>
      </c>
      <c r="R243" s="78">
        <v>2328.41</v>
      </c>
      <c r="S243" s="78">
        <v>2253.65</v>
      </c>
      <c r="T243" s="78">
        <v>2178.33</v>
      </c>
      <c r="U243" s="78">
        <v>2136.12</v>
      </c>
      <c r="V243" s="78">
        <v>2039.94</v>
      </c>
      <c r="W243" s="78">
        <v>2006.9</v>
      </c>
      <c r="X243" s="78">
        <v>1964.52</v>
      </c>
      <c r="Y243" s="78">
        <v>1936.97</v>
      </c>
      <c r="Z243" s="78">
        <v>1952.27</v>
      </c>
      <c r="AA243" s="78">
        <f t="shared" si="39"/>
        <v>2415.39</v>
      </c>
      <c r="AB243" s="77">
        <f t="shared" si="40"/>
        <v>2021</v>
      </c>
      <c r="AC243" s="76">
        <f t="shared" si="41"/>
        <v>6</v>
      </c>
      <c r="AD243" s="76" t="str">
        <f t="shared" si="42"/>
        <v/>
      </c>
      <c r="AE243" s="76" t="str">
        <f t="shared" si="43"/>
        <v/>
      </c>
      <c r="AF243" s="74">
        <f t="shared" si="44"/>
        <v>2415.39</v>
      </c>
      <c r="AG243" s="75" t="str">
        <f t="shared" si="45"/>
        <v>14:00</v>
      </c>
      <c r="AH243" s="74">
        <f t="shared" si="46"/>
        <v>52808.110000000008</v>
      </c>
      <c r="AI243" s="73" t="str">
        <f t="shared" si="47"/>
        <v/>
      </c>
      <c r="AJ243" s="73" t="str">
        <f t="shared" si="48"/>
        <v/>
      </c>
      <c r="AK243" s="73" t="str">
        <f t="shared" si="49"/>
        <v/>
      </c>
      <c r="AL243" s="72" t="str">
        <f t="shared" si="50"/>
        <v/>
      </c>
      <c r="AM243" s="71" t="str">
        <f t="shared" si="51"/>
        <v/>
      </c>
    </row>
    <row r="244" spans="2:39" ht="13.8" thickBot="1">
      <c r="B244" s="79">
        <v>44376</v>
      </c>
      <c r="C244" s="78">
        <v>1933.19</v>
      </c>
      <c r="D244" s="78">
        <v>1887.2</v>
      </c>
      <c r="E244" s="78">
        <v>1928.85</v>
      </c>
      <c r="F244" s="78">
        <v>1945.41</v>
      </c>
      <c r="G244" s="78">
        <v>1942.61</v>
      </c>
      <c r="H244" s="78">
        <v>2042.43</v>
      </c>
      <c r="I244" s="78">
        <v>2231.6</v>
      </c>
      <c r="J244" s="78">
        <v>2340.66</v>
      </c>
      <c r="K244" s="78">
        <v>2386.3000000000002</v>
      </c>
      <c r="L244" s="78">
        <v>2433.5500000000002</v>
      </c>
      <c r="M244" s="78">
        <v>2471.39</v>
      </c>
      <c r="N244" s="78">
        <v>2450.2800000000002</v>
      </c>
      <c r="O244" s="78">
        <v>2432.89</v>
      </c>
      <c r="P244" s="78">
        <v>2445.35</v>
      </c>
      <c r="Q244" s="78">
        <v>2354.38</v>
      </c>
      <c r="R244" s="78">
        <v>2301.29</v>
      </c>
      <c r="S244" s="78">
        <v>2190.4</v>
      </c>
      <c r="T244" s="78">
        <v>2061.8200000000002</v>
      </c>
      <c r="U244" s="78">
        <v>2018.21</v>
      </c>
      <c r="V244" s="78">
        <v>1904.95</v>
      </c>
      <c r="W244" s="78">
        <v>1899.56</v>
      </c>
      <c r="X244" s="78">
        <v>1877.15</v>
      </c>
      <c r="Y244" s="78">
        <v>1844.54</v>
      </c>
      <c r="Z244" s="78">
        <v>1827.28</v>
      </c>
      <c r="AA244" s="78">
        <f t="shared" si="39"/>
        <v>2471.39</v>
      </c>
      <c r="AB244" s="77">
        <f t="shared" si="40"/>
        <v>2021</v>
      </c>
      <c r="AC244" s="76">
        <f t="shared" si="41"/>
        <v>6</v>
      </c>
      <c r="AD244" s="76" t="str">
        <f t="shared" si="42"/>
        <v/>
      </c>
      <c r="AE244" s="76" t="str">
        <f t="shared" si="43"/>
        <v/>
      </c>
      <c r="AF244" s="74">
        <f t="shared" si="44"/>
        <v>2471.39</v>
      </c>
      <c r="AG244" s="75" t="str">
        <f t="shared" si="45"/>
        <v>11:00</v>
      </c>
      <c r="AH244" s="74">
        <f t="shared" si="46"/>
        <v>53622.679999999993</v>
      </c>
      <c r="AI244" s="73" t="str">
        <f t="shared" si="47"/>
        <v/>
      </c>
      <c r="AJ244" s="73" t="str">
        <f t="shared" si="48"/>
        <v/>
      </c>
      <c r="AK244" s="73" t="str">
        <f t="shared" si="49"/>
        <v/>
      </c>
      <c r="AL244" s="72" t="str">
        <f t="shared" si="50"/>
        <v/>
      </c>
      <c r="AM244" s="71" t="str">
        <f t="shared" si="51"/>
        <v/>
      </c>
    </row>
    <row r="245" spans="2:39" ht="13.8" thickBot="1">
      <c r="B245" s="79">
        <v>44377</v>
      </c>
      <c r="C245" s="78">
        <v>1845.66</v>
      </c>
      <c r="D245" s="78">
        <v>1843.94</v>
      </c>
      <c r="E245" s="78">
        <v>1868.76</v>
      </c>
      <c r="F245" s="78">
        <v>1881.88</v>
      </c>
      <c r="G245" s="78">
        <v>1898.51</v>
      </c>
      <c r="H245" s="78">
        <v>1982.47</v>
      </c>
      <c r="I245" s="78">
        <v>2125.69</v>
      </c>
      <c r="J245" s="78">
        <v>2195.9699999999998</v>
      </c>
      <c r="K245" s="78">
        <v>2146.1999999999998</v>
      </c>
      <c r="L245" s="78">
        <v>2168.29</v>
      </c>
      <c r="M245" s="78">
        <v>2241.79</v>
      </c>
      <c r="N245" s="78">
        <v>2218.34</v>
      </c>
      <c r="O245" s="78">
        <v>2170.46</v>
      </c>
      <c r="P245" s="78">
        <v>2187.29</v>
      </c>
      <c r="Q245" s="78">
        <v>2201.92</v>
      </c>
      <c r="R245" s="78">
        <v>2154.4299999999998</v>
      </c>
      <c r="S245" s="78">
        <v>2066.4699999999998</v>
      </c>
      <c r="T245" s="78">
        <v>1988.25</v>
      </c>
      <c r="U245" s="78">
        <v>1942.57</v>
      </c>
      <c r="V245" s="78">
        <v>1847.41</v>
      </c>
      <c r="W245" s="78">
        <v>1822.31</v>
      </c>
      <c r="X245" s="78">
        <v>1802.78</v>
      </c>
      <c r="Y245" s="78">
        <v>1763.2</v>
      </c>
      <c r="Z245" s="78">
        <v>1753.99</v>
      </c>
      <c r="AA245" s="78">
        <f t="shared" si="39"/>
        <v>2241.79</v>
      </c>
      <c r="AB245" s="77">
        <f t="shared" si="40"/>
        <v>2021</v>
      </c>
      <c r="AC245" s="76">
        <f t="shared" si="41"/>
        <v>6</v>
      </c>
      <c r="AD245" s="76" t="str">
        <f t="shared" si="42"/>
        <v>2021-6</v>
      </c>
      <c r="AE245" s="76">
        <f t="shared" si="43"/>
        <v>6</v>
      </c>
      <c r="AF245" s="74">
        <f t="shared" si="44"/>
        <v>2241.79</v>
      </c>
      <c r="AG245" s="75" t="str">
        <f t="shared" si="45"/>
        <v>11:00</v>
      </c>
      <c r="AH245" s="74">
        <f t="shared" si="46"/>
        <v>50360.369999999995</v>
      </c>
      <c r="AI245" s="73">
        <f t="shared" si="47"/>
        <v>59635.64</v>
      </c>
      <c r="AJ245" s="73">
        <f t="shared" si="48"/>
        <v>2471.39</v>
      </c>
      <c r="AK245" s="73">
        <f t="shared" si="49"/>
        <v>53622.679999999993</v>
      </c>
      <c r="AL245" s="72">
        <f t="shared" si="50"/>
        <v>44376</v>
      </c>
      <c r="AM245" s="71" t="str">
        <f t="shared" si="51"/>
        <v>11:00</v>
      </c>
    </row>
    <row r="246" spans="2:39" ht="13.8" thickBot="1">
      <c r="B246" s="79">
        <v>44378</v>
      </c>
      <c r="C246" s="78">
        <v>1738.42</v>
      </c>
      <c r="D246" s="78">
        <v>1717.91</v>
      </c>
      <c r="E246" s="78">
        <v>1757.46</v>
      </c>
      <c r="F246" s="78">
        <v>1753.85</v>
      </c>
      <c r="G246" s="78">
        <v>1734.46</v>
      </c>
      <c r="H246" s="78">
        <v>1781.01</v>
      </c>
      <c r="I246" s="78">
        <v>1858.88</v>
      </c>
      <c r="J246" s="78">
        <v>1869.6</v>
      </c>
      <c r="K246" s="78">
        <v>1871.91</v>
      </c>
      <c r="L246" s="78">
        <v>1954.78</v>
      </c>
      <c r="M246" s="78">
        <v>1954.33</v>
      </c>
      <c r="N246" s="78">
        <v>1949.64</v>
      </c>
      <c r="O246" s="78">
        <v>1933.33</v>
      </c>
      <c r="P246" s="78">
        <v>1920.66</v>
      </c>
      <c r="Q246" s="78">
        <v>1922.1</v>
      </c>
      <c r="R246" s="78">
        <v>1903.62</v>
      </c>
      <c r="S246" s="78">
        <v>1857.1</v>
      </c>
      <c r="T246" s="78">
        <v>1818.99</v>
      </c>
      <c r="U246" s="78">
        <v>1769.57</v>
      </c>
      <c r="V246" s="78">
        <v>1664.43</v>
      </c>
      <c r="W246" s="78">
        <v>1611.44</v>
      </c>
      <c r="X246" s="78">
        <v>1590.72</v>
      </c>
      <c r="Y246" s="78">
        <v>1536.96</v>
      </c>
      <c r="Z246" s="78">
        <v>1545.32</v>
      </c>
      <c r="AA246" s="78">
        <f t="shared" si="39"/>
        <v>1954.78</v>
      </c>
      <c r="AB246" s="77">
        <f t="shared" si="40"/>
        <v>2021</v>
      </c>
      <c r="AC246" s="76">
        <f t="shared" si="41"/>
        <v>7</v>
      </c>
      <c r="AD246" s="76" t="str">
        <f t="shared" si="42"/>
        <v/>
      </c>
      <c r="AE246" s="76" t="str">
        <f t="shared" si="43"/>
        <v/>
      </c>
      <c r="AF246" s="74">
        <f t="shared" si="44"/>
        <v>1954.78</v>
      </c>
      <c r="AG246" s="75" t="str">
        <f t="shared" si="45"/>
        <v>10:00</v>
      </c>
      <c r="AH246" s="74">
        <f t="shared" si="46"/>
        <v>44971.27</v>
      </c>
      <c r="AI246" s="73" t="str">
        <f t="shared" si="47"/>
        <v/>
      </c>
      <c r="AJ246" s="73" t="str">
        <f t="shared" si="48"/>
        <v/>
      </c>
      <c r="AK246" s="73" t="str">
        <f t="shared" si="49"/>
        <v/>
      </c>
      <c r="AL246" s="72" t="str">
        <f t="shared" si="50"/>
        <v/>
      </c>
      <c r="AM246" s="71" t="str">
        <f t="shared" si="51"/>
        <v/>
      </c>
    </row>
    <row r="247" spans="2:39" ht="13.8" thickBot="1">
      <c r="B247" s="79">
        <v>44379</v>
      </c>
      <c r="C247" s="78">
        <v>1531.22</v>
      </c>
      <c r="D247" s="78">
        <v>1530.27</v>
      </c>
      <c r="E247" s="78">
        <v>1564.82</v>
      </c>
      <c r="F247" s="78">
        <v>1563.8</v>
      </c>
      <c r="G247" s="78">
        <v>1575.28</v>
      </c>
      <c r="H247" s="78">
        <v>1650.18</v>
      </c>
      <c r="I247" s="78">
        <v>1728.16</v>
      </c>
      <c r="J247" s="78">
        <v>1810.24</v>
      </c>
      <c r="K247" s="78">
        <v>1849.93</v>
      </c>
      <c r="L247" s="78">
        <v>1898.19</v>
      </c>
      <c r="M247" s="78">
        <v>1934.98</v>
      </c>
      <c r="N247" s="78">
        <v>1877.75</v>
      </c>
      <c r="O247" s="78">
        <v>1922.59</v>
      </c>
      <c r="P247" s="78">
        <v>1911.07</v>
      </c>
      <c r="Q247" s="78">
        <v>1836.62</v>
      </c>
      <c r="R247" s="78">
        <v>1832.7</v>
      </c>
      <c r="S247" s="78">
        <v>1763.72</v>
      </c>
      <c r="T247" s="78">
        <v>1643.6</v>
      </c>
      <c r="U247" s="78">
        <v>1624.7</v>
      </c>
      <c r="V247" s="78">
        <v>1579.73</v>
      </c>
      <c r="W247" s="78">
        <v>1571.61</v>
      </c>
      <c r="X247" s="78">
        <v>1541.75</v>
      </c>
      <c r="Y247" s="78">
        <v>1471.33</v>
      </c>
      <c r="Z247" s="78">
        <v>1407.88</v>
      </c>
      <c r="AA247" s="78">
        <f t="shared" si="39"/>
        <v>1934.98</v>
      </c>
      <c r="AB247" s="77">
        <f t="shared" si="40"/>
        <v>2021</v>
      </c>
      <c r="AC247" s="76">
        <f t="shared" si="41"/>
        <v>7</v>
      </c>
      <c r="AD247" s="76" t="str">
        <f t="shared" si="42"/>
        <v/>
      </c>
      <c r="AE247" s="76" t="str">
        <f t="shared" si="43"/>
        <v/>
      </c>
      <c r="AF247" s="74">
        <f t="shared" si="44"/>
        <v>1934.98</v>
      </c>
      <c r="AG247" s="75" t="str">
        <f t="shared" si="45"/>
        <v>11:00</v>
      </c>
      <c r="AH247" s="74">
        <f t="shared" si="46"/>
        <v>42557.100000000006</v>
      </c>
      <c r="AI247" s="73" t="str">
        <f t="shared" si="47"/>
        <v/>
      </c>
      <c r="AJ247" s="73" t="str">
        <f t="shared" si="48"/>
        <v/>
      </c>
      <c r="AK247" s="73" t="str">
        <f t="shared" si="49"/>
        <v/>
      </c>
      <c r="AL247" s="72" t="str">
        <f t="shared" si="50"/>
        <v/>
      </c>
      <c r="AM247" s="71" t="str">
        <f t="shared" si="51"/>
        <v/>
      </c>
    </row>
    <row r="248" spans="2:39" ht="13.8" thickBot="1">
      <c r="B248" s="79">
        <v>44380</v>
      </c>
      <c r="C248" s="78">
        <v>1370.18</v>
      </c>
      <c r="D248" s="78">
        <v>1309.77</v>
      </c>
      <c r="E248" s="78">
        <v>1298.01</v>
      </c>
      <c r="F248" s="78">
        <v>1300.74</v>
      </c>
      <c r="G248" s="78">
        <v>1292.73</v>
      </c>
      <c r="H248" s="78">
        <v>1320.2</v>
      </c>
      <c r="I248" s="78">
        <v>1437.62</v>
      </c>
      <c r="J248" s="78">
        <v>1521.59</v>
      </c>
      <c r="K248" s="78">
        <v>1525.16</v>
      </c>
      <c r="L248" s="78">
        <v>1620.75</v>
      </c>
      <c r="M248" s="78">
        <v>1723.37</v>
      </c>
      <c r="N248" s="78">
        <v>1722.32</v>
      </c>
      <c r="O248" s="78">
        <v>1732.85</v>
      </c>
      <c r="P248" s="78">
        <v>1703.62</v>
      </c>
      <c r="Q248" s="78">
        <v>1687.94</v>
      </c>
      <c r="R248" s="78">
        <v>1668.45</v>
      </c>
      <c r="S248" s="78">
        <v>1619.42</v>
      </c>
      <c r="T248" s="78">
        <v>1624.8</v>
      </c>
      <c r="U248" s="78">
        <v>1619.2</v>
      </c>
      <c r="V248" s="78">
        <v>1562.12</v>
      </c>
      <c r="W248" s="78">
        <v>1575.53</v>
      </c>
      <c r="X248" s="78">
        <v>1544.41</v>
      </c>
      <c r="Y248" s="78">
        <v>1521.24</v>
      </c>
      <c r="Z248" s="78">
        <v>1503.64</v>
      </c>
      <c r="AA248" s="78">
        <f t="shared" si="39"/>
        <v>1732.85</v>
      </c>
      <c r="AB248" s="77">
        <f t="shared" si="40"/>
        <v>2021</v>
      </c>
      <c r="AC248" s="76">
        <f t="shared" si="41"/>
        <v>7</v>
      </c>
      <c r="AD248" s="76" t="str">
        <f t="shared" si="42"/>
        <v/>
      </c>
      <c r="AE248" s="76" t="str">
        <f t="shared" si="43"/>
        <v/>
      </c>
      <c r="AF248" s="74">
        <f t="shared" si="44"/>
        <v>1732.85</v>
      </c>
      <c r="AG248" s="75" t="str">
        <f t="shared" si="45"/>
        <v>13:00</v>
      </c>
      <c r="AH248" s="74">
        <f t="shared" si="46"/>
        <v>38538.509999999987</v>
      </c>
      <c r="AI248" s="73" t="str">
        <f t="shared" si="47"/>
        <v/>
      </c>
      <c r="AJ248" s="73" t="str">
        <f t="shared" si="48"/>
        <v/>
      </c>
      <c r="AK248" s="73" t="str">
        <f t="shared" si="49"/>
        <v/>
      </c>
      <c r="AL248" s="72" t="str">
        <f t="shared" si="50"/>
        <v/>
      </c>
      <c r="AM248" s="71" t="str">
        <f t="shared" si="51"/>
        <v/>
      </c>
    </row>
    <row r="249" spans="2:39" ht="13.8" thickBot="1">
      <c r="B249" s="79">
        <v>44381</v>
      </c>
      <c r="C249" s="78">
        <v>1480.47</v>
      </c>
      <c r="D249" s="78">
        <v>1475.99</v>
      </c>
      <c r="E249" s="78">
        <v>1473.99</v>
      </c>
      <c r="F249" s="78">
        <v>1467.1</v>
      </c>
      <c r="G249" s="78">
        <v>1451.1</v>
      </c>
      <c r="H249" s="78">
        <v>1483.44</v>
      </c>
      <c r="I249" s="78">
        <v>1609.83</v>
      </c>
      <c r="J249" s="78">
        <v>1687.14</v>
      </c>
      <c r="K249" s="78">
        <v>1726.38</v>
      </c>
      <c r="L249" s="78">
        <v>1788.43</v>
      </c>
      <c r="M249" s="78">
        <v>1813.52</v>
      </c>
      <c r="N249" s="78">
        <v>1833.3</v>
      </c>
      <c r="O249" s="78">
        <v>1849.54</v>
      </c>
      <c r="P249" s="78">
        <v>1824.8</v>
      </c>
      <c r="Q249" s="78">
        <v>1841.49</v>
      </c>
      <c r="R249" s="78">
        <v>1817.34</v>
      </c>
      <c r="S249" s="78">
        <v>1794.98</v>
      </c>
      <c r="T249" s="78">
        <v>1794.77</v>
      </c>
      <c r="U249" s="78">
        <v>1738.9</v>
      </c>
      <c r="V249" s="78">
        <v>1640.31</v>
      </c>
      <c r="W249" s="78">
        <v>1603.53</v>
      </c>
      <c r="X249" s="78">
        <v>1554.67</v>
      </c>
      <c r="Y249" s="78">
        <v>1549.77</v>
      </c>
      <c r="Z249" s="78">
        <v>1533.28</v>
      </c>
      <c r="AA249" s="78">
        <f t="shared" si="39"/>
        <v>1849.54</v>
      </c>
      <c r="AB249" s="77">
        <f t="shared" si="40"/>
        <v>2021</v>
      </c>
      <c r="AC249" s="76">
        <f t="shared" si="41"/>
        <v>7</v>
      </c>
      <c r="AD249" s="76" t="str">
        <f t="shared" si="42"/>
        <v/>
      </c>
      <c r="AE249" s="76" t="str">
        <f t="shared" si="43"/>
        <v/>
      </c>
      <c r="AF249" s="74">
        <f t="shared" si="44"/>
        <v>1849.54</v>
      </c>
      <c r="AG249" s="75" t="str">
        <f t="shared" si="45"/>
        <v>13:00</v>
      </c>
      <c r="AH249" s="74">
        <f t="shared" si="46"/>
        <v>41683.609999999993</v>
      </c>
      <c r="AI249" s="73" t="str">
        <f t="shared" si="47"/>
        <v/>
      </c>
      <c r="AJ249" s="73" t="str">
        <f t="shared" si="48"/>
        <v/>
      </c>
      <c r="AK249" s="73" t="str">
        <f t="shared" si="49"/>
        <v/>
      </c>
      <c r="AL249" s="72" t="str">
        <f t="shared" si="50"/>
        <v/>
      </c>
      <c r="AM249" s="71" t="str">
        <f t="shared" si="51"/>
        <v/>
      </c>
    </row>
    <row r="250" spans="2:39" ht="13.8" thickBot="1">
      <c r="B250" s="79">
        <v>44382</v>
      </c>
      <c r="C250" s="78">
        <v>1525.27</v>
      </c>
      <c r="D250" s="78">
        <v>1526.21</v>
      </c>
      <c r="E250" s="78">
        <v>1553.79</v>
      </c>
      <c r="F250" s="78">
        <v>1573.18</v>
      </c>
      <c r="G250" s="78">
        <v>1592.43</v>
      </c>
      <c r="H250" s="78">
        <v>1678.81</v>
      </c>
      <c r="I250" s="78">
        <v>1809.64</v>
      </c>
      <c r="J250" s="78">
        <v>1936.94</v>
      </c>
      <c r="K250" s="78">
        <v>2044.74</v>
      </c>
      <c r="L250" s="78">
        <v>2172.0300000000002</v>
      </c>
      <c r="M250" s="78">
        <v>2261.77</v>
      </c>
      <c r="N250" s="78">
        <v>2270.2399999999998</v>
      </c>
      <c r="O250" s="78">
        <v>2304.37</v>
      </c>
      <c r="P250" s="78">
        <v>2306.89</v>
      </c>
      <c r="Q250" s="78">
        <v>2307.7600000000002</v>
      </c>
      <c r="R250" s="78">
        <v>2293.9699999999998</v>
      </c>
      <c r="S250" s="78">
        <v>2243.4299999999998</v>
      </c>
      <c r="T250" s="78">
        <v>2146.59</v>
      </c>
      <c r="U250" s="78">
        <v>2123.31</v>
      </c>
      <c r="V250" s="78">
        <v>2028.64</v>
      </c>
      <c r="W250" s="78">
        <v>2002.91</v>
      </c>
      <c r="X250" s="78">
        <v>1953.11</v>
      </c>
      <c r="Y250" s="78">
        <v>1908.73</v>
      </c>
      <c r="Z250" s="78">
        <v>1885.73</v>
      </c>
      <c r="AA250" s="78">
        <f t="shared" si="39"/>
        <v>2307.7600000000002</v>
      </c>
      <c r="AB250" s="77">
        <f t="shared" si="40"/>
        <v>2021</v>
      </c>
      <c r="AC250" s="76">
        <f t="shared" si="41"/>
        <v>7</v>
      </c>
      <c r="AD250" s="76" t="str">
        <f t="shared" si="42"/>
        <v/>
      </c>
      <c r="AE250" s="76" t="str">
        <f t="shared" si="43"/>
        <v/>
      </c>
      <c r="AF250" s="74">
        <f t="shared" si="44"/>
        <v>2307.7600000000002</v>
      </c>
      <c r="AG250" s="75" t="str">
        <f t="shared" si="45"/>
        <v>15:00</v>
      </c>
      <c r="AH250" s="74">
        <f t="shared" si="46"/>
        <v>49758.250000000007</v>
      </c>
      <c r="AI250" s="73" t="str">
        <f t="shared" si="47"/>
        <v/>
      </c>
      <c r="AJ250" s="73" t="str">
        <f t="shared" si="48"/>
        <v/>
      </c>
      <c r="AK250" s="73" t="str">
        <f t="shared" si="49"/>
        <v/>
      </c>
      <c r="AL250" s="72" t="str">
        <f t="shared" si="50"/>
        <v/>
      </c>
      <c r="AM250" s="71" t="str">
        <f t="shared" si="51"/>
        <v/>
      </c>
    </row>
    <row r="251" spans="2:39" ht="13.8" thickBot="1">
      <c r="B251" s="79">
        <v>44383</v>
      </c>
      <c r="C251" s="78">
        <v>1827.25</v>
      </c>
      <c r="D251" s="78">
        <v>1808.77</v>
      </c>
      <c r="E251" s="78">
        <v>1832.67</v>
      </c>
      <c r="F251" s="78">
        <v>1857.17</v>
      </c>
      <c r="G251" s="78">
        <v>1877.4</v>
      </c>
      <c r="H251" s="78">
        <v>1971.97</v>
      </c>
      <c r="I251" s="78">
        <v>1769.53</v>
      </c>
      <c r="J251" s="78">
        <v>2194.4299999999998</v>
      </c>
      <c r="K251" s="78">
        <v>1041.71</v>
      </c>
      <c r="L251" s="78">
        <v>855.09</v>
      </c>
      <c r="M251" s="78">
        <v>2315.2199999999998</v>
      </c>
      <c r="N251" s="78">
        <v>2311.37</v>
      </c>
      <c r="O251" s="78">
        <v>2286.5500000000002</v>
      </c>
      <c r="P251" s="78">
        <v>1924.34</v>
      </c>
      <c r="Q251" s="78">
        <v>1888.64</v>
      </c>
      <c r="R251" s="78">
        <v>2231.64</v>
      </c>
      <c r="S251" s="78">
        <v>2229.89</v>
      </c>
      <c r="T251" s="78">
        <v>2104.4499999999998</v>
      </c>
      <c r="U251" s="78">
        <v>2029.48</v>
      </c>
      <c r="V251" s="78">
        <v>1890.95</v>
      </c>
      <c r="W251" s="78">
        <v>1862.39</v>
      </c>
      <c r="X251" s="78">
        <v>1808.84</v>
      </c>
      <c r="Y251" s="78">
        <v>1785.7</v>
      </c>
      <c r="Z251" s="78">
        <v>1771.6</v>
      </c>
      <c r="AA251" s="78">
        <f t="shared" si="39"/>
        <v>2315.2199999999998</v>
      </c>
      <c r="AB251" s="77">
        <f t="shared" si="40"/>
        <v>2021</v>
      </c>
      <c r="AC251" s="76">
        <f t="shared" si="41"/>
        <v>7</v>
      </c>
      <c r="AD251" s="76" t="str">
        <f t="shared" si="42"/>
        <v/>
      </c>
      <c r="AE251" s="76" t="str">
        <f t="shared" si="43"/>
        <v/>
      </c>
      <c r="AF251" s="74">
        <f t="shared" si="44"/>
        <v>2315.2199999999998</v>
      </c>
      <c r="AG251" s="75" t="str">
        <f t="shared" si="45"/>
        <v>11:00</v>
      </c>
      <c r="AH251" s="74">
        <f t="shared" si="46"/>
        <v>47792.26999999999</v>
      </c>
      <c r="AI251" s="73" t="str">
        <f t="shared" si="47"/>
        <v/>
      </c>
      <c r="AJ251" s="73" t="str">
        <f t="shared" si="48"/>
        <v/>
      </c>
      <c r="AK251" s="73" t="str">
        <f t="shared" si="49"/>
        <v/>
      </c>
      <c r="AL251" s="72" t="str">
        <f t="shared" si="50"/>
        <v/>
      </c>
      <c r="AM251" s="71" t="str">
        <f t="shared" si="51"/>
        <v/>
      </c>
    </row>
    <row r="252" spans="2:39" ht="13.8" thickBot="1">
      <c r="B252" s="79">
        <v>44384</v>
      </c>
      <c r="C252" s="78">
        <v>1773.1</v>
      </c>
      <c r="D252" s="78">
        <v>1771.88</v>
      </c>
      <c r="E252" s="78">
        <v>1814.89</v>
      </c>
      <c r="F252" s="78">
        <v>1786.96</v>
      </c>
      <c r="G252" s="78">
        <v>1782.97</v>
      </c>
      <c r="H252" s="78">
        <v>1855.95</v>
      </c>
      <c r="I252" s="78">
        <v>1979.32</v>
      </c>
      <c r="J252" s="78">
        <v>2037.14</v>
      </c>
      <c r="K252" s="78">
        <v>2088.73</v>
      </c>
      <c r="L252" s="78">
        <v>2141.3000000000002</v>
      </c>
      <c r="M252" s="78">
        <v>2223.31</v>
      </c>
      <c r="N252" s="78">
        <v>2166.33</v>
      </c>
      <c r="O252" s="78">
        <v>2129.02</v>
      </c>
      <c r="P252" s="78">
        <v>2120.2600000000002</v>
      </c>
      <c r="Q252" s="78">
        <v>2078.48</v>
      </c>
      <c r="R252" s="78">
        <v>1997.56</v>
      </c>
      <c r="S252" s="78">
        <v>1879.47</v>
      </c>
      <c r="T252" s="78">
        <v>1809.71</v>
      </c>
      <c r="U252" s="78">
        <v>1783.11</v>
      </c>
      <c r="V252" s="78">
        <v>1686.06</v>
      </c>
      <c r="W252" s="78">
        <v>1663.59</v>
      </c>
      <c r="X252" s="78">
        <v>1641.22</v>
      </c>
      <c r="Y252" s="78">
        <v>1609.86</v>
      </c>
      <c r="Z252" s="78">
        <v>1593.31</v>
      </c>
      <c r="AA252" s="78">
        <f t="shared" si="39"/>
        <v>2223.31</v>
      </c>
      <c r="AB252" s="77">
        <f t="shared" si="40"/>
        <v>2021</v>
      </c>
      <c r="AC252" s="76">
        <f t="shared" si="41"/>
        <v>7</v>
      </c>
      <c r="AD252" s="76" t="str">
        <f t="shared" si="42"/>
        <v/>
      </c>
      <c r="AE252" s="76" t="str">
        <f t="shared" si="43"/>
        <v/>
      </c>
      <c r="AF252" s="74">
        <f t="shared" si="44"/>
        <v>2223.31</v>
      </c>
      <c r="AG252" s="75" t="str">
        <f t="shared" si="45"/>
        <v>11:00</v>
      </c>
      <c r="AH252" s="74">
        <f t="shared" si="46"/>
        <v>47636.839999999989</v>
      </c>
      <c r="AI252" s="73" t="str">
        <f t="shared" si="47"/>
        <v/>
      </c>
      <c r="AJ252" s="73" t="str">
        <f t="shared" si="48"/>
        <v/>
      </c>
      <c r="AK252" s="73" t="str">
        <f t="shared" si="49"/>
        <v/>
      </c>
      <c r="AL252" s="72" t="str">
        <f t="shared" si="50"/>
        <v/>
      </c>
      <c r="AM252" s="71" t="str">
        <f t="shared" si="51"/>
        <v/>
      </c>
    </row>
    <row r="253" spans="2:39" ht="13.8" thickBot="1">
      <c r="B253" s="79">
        <v>44385</v>
      </c>
      <c r="C253" s="78">
        <v>1570.87</v>
      </c>
      <c r="D253" s="78">
        <v>1574.34</v>
      </c>
      <c r="E253" s="78">
        <v>1593.97</v>
      </c>
      <c r="F253" s="78">
        <v>1593.45</v>
      </c>
      <c r="G253" s="78">
        <v>1582.91</v>
      </c>
      <c r="H253" s="78">
        <v>1627.88</v>
      </c>
      <c r="I253" s="78">
        <v>1719.03</v>
      </c>
      <c r="J253" s="78">
        <v>1744.02</v>
      </c>
      <c r="K253" s="78">
        <v>1762.5</v>
      </c>
      <c r="L253" s="78">
        <v>1781.92</v>
      </c>
      <c r="M253" s="78">
        <v>1815.31</v>
      </c>
      <c r="N253" s="78">
        <v>1819.79</v>
      </c>
      <c r="O253" s="78">
        <v>1850.21</v>
      </c>
      <c r="P253" s="78">
        <v>1875.34</v>
      </c>
      <c r="Q253" s="78">
        <v>1905.72</v>
      </c>
      <c r="R253" s="78">
        <v>1871.45</v>
      </c>
      <c r="S253" s="78">
        <v>1820.49</v>
      </c>
      <c r="T253" s="78">
        <v>1771.39</v>
      </c>
      <c r="U253" s="78">
        <v>1739.36</v>
      </c>
      <c r="V253" s="78">
        <v>1681.47</v>
      </c>
      <c r="W253" s="78">
        <v>1701.46</v>
      </c>
      <c r="X253" s="78">
        <v>1686.44</v>
      </c>
      <c r="Y253" s="78">
        <v>1660.72</v>
      </c>
      <c r="Z253" s="78">
        <v>1631.28</v>
      </c>
      <c r="AA253" s="78">
        <f t="shared" si="39"/>
        <v>1905.72</v>
      </c>
      <c r="AB253" s="77">
        <f t="shared" si="40"/>
        <v>2021</v>
      </c>
      <c r="AC253" s="76">
        <f t="shared" si="41"/>
        <v>7</v>
      </c>
      <c r="AD253" s="76" t="str">
        <f t="shared" si="42"/>
        <v/>
      </c>
      <c r="AE253" s="76" t="str">
        <f t="shared" si="43"/>
        <v/>
      </c>
      <c r="AF253" s="74">
        <f t="shared" si="44"/>
        <v>1905.72</v>
      </c>
      <c r="AG253" s="75" t="str">
        <f t="shared" si="45"/>
        <v>15:00</v>
      </c>
      <c r="AH253" s="74">
        <f t="shared" si="46"/>
        <v>43287.040000000008</v>
      </c>
      <c r="AI253" s="73" t="str">
        <f t="shared" si="47"/>
        <v/>
      </c>
      <c r="AJ253" s="73" t="str">
        <f t="shared" si="48"/>
        <v/>
      </c>
      <c r="AK253" s="73" t="str">
        <f t="shared" si="49"/>
        <v/>
      </c>
      <c r="AL253" s="72" t="str">
        <f t="shared" si="50"/>
        <v/>
      </c>
      <c r="AM253" s="71" t="str">
        <f t="shared" si="51"/>
        <v/>
      </c>
    </row>
    <row r="254" spans="2:39" ht="13.8" thickBot="1">
      <c r="B254" s="79">
        <v>44386</v>
      </c>
      <c r="C254" s="78">
        <v>1585.43</v>
      </c>
      <c r="D254" s="78">
        <v>1536.36</v>
      </c>
      <c r="E254" s="78">
        <v>1526.81</v>
      </c>
      <c r="F254" s="78">
        <v>1533.49</v>
      </c>
      <c r="G254" s="78">
        <v>1530.13</v>
      </c>
      <c r="H254" s="78">
        <v>1577.49</v>
      </c>
      <c r="I254" s="78">
        <v>1679.3</v>
      </c>
      <c r="J254" s="78">
        <v>1711.47</v>
      </c>
      <c r="K254" s="78">
        <v>1745.98</v>
      </c>
      <c r="L254" s="78">
        <v>1756.9</v>
      </c>
      <c r="M254" s="78">
        <v>1792.49</v>
      </c>
      <c r="N254" s="78">
        <v>1760.57</v>
      </c>
      <c r="O254" s="78">
        <v>1758.3</v>
      </c>
      <c r="P254" s="78">
        <v>1757.91</v>
      </c>
      <c r="Q254" s="78">
        <v>1734.71</v>
      </c>
      <c r="R254" s="78">
        <v>1706.42</v>
      </c>
      <c r="S254" s="78">
        <v>1621.34</v>
      </c>
      <c r="T254" s="78">
        <v>1570.52</v>
      </c>
      <c r="U254" s="78">
        <v>1542.98</v>
      </c>
      <c r="V254" s="78">
        <v>1496.01</v>
      </c>
      <c r="W254" s="78">
        <v>1499.72</v>
      </c>
      <c r="X254" s="78">
        <v>1486.14</v>
      </c>
      <c r="Y254" s="78">
        <v>1443.4</v>
      </c>
      <c r="Z254" s="78">
        <v>1434.55</v>
      </c>
      <c r="AA254" s="78">
        <f t="shared" si="39"/>
        <v>1792.49</v>
      </c>
      <c r="AB254" s="77">
        <f t="shared" si="40"/>
        <v>2021</v>
      </c>
      <c r="AC254" s="76">
        <f t="shared" si="41"/>
        <v>7</v>
      </c>
      <c r="AD254" s="76" t="str">
        <f t="shared" si="42"/>
        <v/>
      </c>
      <c r="AE254" s="76" t="str">
        <f t="shared" si="43"/>
        <v/>
      </c>
      <c r="AF254" s="74">
        <f t="shared" si="44"/>
        <v>1792.49</v>
      </c>
      <c r="AG254" s="75" t="str">
        <f t="shared" si="45"/>
        <v>11:00</v>
      </c>
      <c r="AH254" s="74">
        <f t="shared" si="46"/>
        <v>40580.909999999996</v>
      </c>
      <c r="AI254" s="73" t="str">
        <f t="shared" si="47"/>
        <v/>
      </c>
      <c r="AJ254" s="73" t="str">
        <f t="shared" si="48"/>
        <v/>
      </c>
      <c r="AK254" s="73" t="str">
        <f t="shared" si="49"/>
        <v/>
      </c>
      <c r="AL254" s="72" t="str">
        <f t="shared" si="50"/>
        <v/>
      </c>
      <c r="AM254" s="71" t="str">
        <f t="shared" si="51"/>
        <v/>
      </c>
    </row>
    <row r="255" spans="2:39" ht="13.8" thickBot="1">
      <c r="B255" s="79">
        <v>44387</v>
      </c>
      <c r="C255" s="78">
        <v>1406.65</v>
      </c>
      <c r="D255" s="78">
        <v>1396.82</v>
      </c>
      <c r="E255" s="78">
        <v>1387.33</v>
      </c>
      <c r="F255" s="78">
        <v>1354.43</v>
      </c>
      <c r="G255" s="78">
        <v>1366.86</v>
      </c>
      <c r="H255" s="78">
        <v>1377.04</v>
      </c>
      <c r="I255" s="78">
        <v>1456.91</v>
      </c>
      <c r="J255" s="78">
        <v>1524.88</v>
      </c>
      <c r="K255" s="78">
        <v>1566.39</v>
      </c>
      <c r="L255" s="78">
        <v>1589.14</v>
      </c>
      <c r="M255" s="78">
        <v>1618.58</v>
      </c>
      <c r="N255" s="78">
        <v>1624.39</v>
      </c>
      <c r="O255" s="78">
        <v>1624.7</v>
      </c>
      <c r="P255" s="78">
        <v>1606.47</v>
      </c>
      <c r="Q255" s="78">
        <v>1641.75</v>
      </c>
      <c r="R255" s="78">
        <v>1639.23</v>
      </c>
      <c r="S255" s="78">
        <v>1590.02</v>
      </c>
      <c r="T255" s="78">
        <v>1581.23</v>
      </c>
      <c r="U255" s="78">
        <v>1543.04</v>
      </c>
      <c r="V255" s="78">
        <v>1498.63</v>
      </c>
      <c r="W255" s="78">
        <v>1472.42</v>
      </c>
      <c r="X255" s="78">
        <v>1437.56</v>
      </c>
      <c r="Y255" s="78">
        <v>1427.97</v>
      </c>
      <c r="Z255" s="78">
        <v>1408.23</v>
      </c>
      <c r="AA255" s="78">
        <f t="shared" si="39"/>
        <v>1641.75</v>
      </c>
      <c r="AB255" s="77">
        <f t="shared" si="40"/>
        <v>2021</v>
      </c>
      <c r="AC255" s="76">
        <f t="shared" si="41"/>
        <v>7</v>
      </c>
      <c r="AD255" s="76" t="str">
        <f t="shared" si="42"/>
        <v/>
      </c>
      <c r="AE255" s="76" t="str">
        <f t="shared" si="43"/>
        <v/>
      </c>
      <c r="AF255" s="74">
        <f t="shared" si="44"/>
        <v>1641.75</v>
      </c>
      <c r="AG255" s="75" t="str">
        <f t="shared" si="45"/>
        <v>15:00</v>
      </c>
      <c r="AH255" s="74">
        <f t="shared" si="46"/>
        <v>37782.420000000006</v>
      </c>
      <c r="AI255" s="73" t="str">
        <f t="shared" si="47"/>
        <v/>
      </c>
      <c r="AJ255" s="73" t="str">
        <f t="shared" si="48"/>
        <v/>
      </c>
      <c r="AK255" s="73" t="str">
        <f t="shared" si="49"/>
        <v/>
      </c>
      <c r="AL255" s="72" t="str">
        <f t="shared" si="50"/>
        <v/>
      </c>
      <c r="AM255" s="71" t="str">
        <f t="shared" si="51"/>
        <v/>
      </c>
    </row>
    <row r="256" spans="2:39" ht="13.8" thickBot="1">
      <c r="B256" s="79">
        <v>44388</v>
      </c>
      <c r="C256" s="78">
        <v>1392.27</v>
      </c>
      <c r="D256" s="78">
        <v>1377.78</v>
      </c>
      <c r="E256" s="78">
        <v>1386.7</v>
      </c>
      <c r="F256" s="78">
        <v>1382.95</v>
      </c>
      <c r="G256" s="78">
        <v>1401.86</v>
      </c>
      <c r="H256" s="78">
        <v>1414.45</v>
      </c>
      <c r="I256" s="78">
        <v>1510.36</v>
      </c>
      <c r="J256" s="78">
        <v>1583.72</v>
      </c>
      <c r="K256" s="78">
        <v>1593.34</v>
      </c>
      <c r="L256" s="78">
        <v>1617.84</v>
      </c>
      <c r="M256" s="78">
        <v>1670.31</v>
      </c>
      <c r="N256" s="78">
        <v>1686.48</v>
      </c>
      <c r="O256" s="78">
        <v>1706.29</v>
      </c>
      <c r="P256" s="78">
        <v>1656.41</v>
      </c>
      <c r="Q256" s="78">
        <v>1639.05</v>
      </c>
      <c r="R256" s="78">
        <v>1630.69</v>
      </c>
      <c r="S256" s="78">
        <v>1591.2</v>
      </c>
      <c r="T256" s="78">
        <v>1587.5</v>
      </c>
      <c r="U256" s="78">
        <v>1577.28</v>
      </c>
      <c r="V256" s="78">
        <v>1534.16</v>
      </c>
      <c r="W256" s="78">
        <v>1520.82</v>
      </c>
      <c r="X256" s="78">
        <v>1506.82</v>
      </c>
      <c r="Y256" s="78">
        <v>1501.15</v>
      </c>
      <c r="Z256" s="78">
        <v>1493.94</v>
      </c>
      <c r="AA256" s="78">
        <f t="shared" si="39"/>
        <v>1706.29</v>
      </c>
      <c r="AB256" s="77">
        <f t="shared" si="40"/>
        <v>2021</v>
      </c>
      <c r="AC256" s="76">
        <f t="shared" si="41"/>
        <v>7</v>
      </c>
      <c r="AD256" s="76" t="str">
        <f t="shared" si="42"/>
        <v/>
      </c>
      <c r="AE256" s="76" t="str">
        <f t="shared" si="43"/>
        <v/>
      </c>
      <c r="AF256" s="74">
        <f t="shared" si="44"/>
        <v>1706.29</v>
      </c>
      <c r="AG256" s="75" t="str">
        <f t="shared" si="45"/>
        <v>13:00</v>
      </c>
      <c r="AH256" s="74">
        <f t="shared" si="46"/>
        <v>38669.660000000003</v>
      </c>
      <c r="AI256" s="73" t="str">
        <f t="shared" si="47"/>
        <v/>
      </c>
      <c r="AJ256" s="73" t="str">
        <f t="shared" si="48"/>
        <v/>
      </c>
      <c r="AK256" s="73" t="str">
        <f t="shared" si="49"/>
        <v/>
      </c>
      <c r="AL256" s="72" t="str">
        <f t="shared" si="50"/>
        <v/>
      </c>
      <c r="AM256" s="71" t="str">
        <f t="shared" si="51"/>
        <v/>
      </c>
    </row>
    <row r="257" spans="2:39" ht="13.8" thickBot="1">
      <c r="B257" s="79">
        <v>44389</v>
      </c>
      <c r="C257" s="78">
        <v>1487.68</v>
      </c>
      <c r="D257" s="78">
        <v>1494.67</v>
      </c>
      <c r="E257" s="78">
        <v>1550.68</v>
      </c>
      <c r="F257" s="78">
        <v>1585.12</v>
      </c>
      <c r="G257" s="78">
        <v>1580.92</v>
      </c>
      <c r="H257" s="78">
        <v>1620.36</v>
      </c>
      <c r="I257" s="78">
        <v>1709.33</v>
      </c>
      <c r="J257" s="78">
        <v>1757.24</v>
      </c>
      <c r="K257" s="78">
        <v>1768.87</v>
      </c>
      <c r="L257" s="78">
        <v>1860.81</v>
      </c>
      <c r="M257" s="78">
        <v>1894.17</v>
      </c>
      <c r="N257" s="78">
        <v>1837.36</v>
      </c>
      <c r="O257" s="78">
        <v>1856.26</v>
      </c>
      <c r="P257" s="78">
        <v>1890.49</v>
      </c>
      <c r="Q257" s="78">
        <v>1883.56</v>
      </c>
      <c r="R257" s="78">
        <v>1873.73</v>
      </c>
      <c r="S257" s="78">
        <v>1779.33</v>
      </c>
      <c r="T257" s="78">
        <v>1703.8</v>
      </c>
      <c r="U257" s="78">
        <v>1667.3</v>
      </c>
      <c r="V257" s="78">
        <v>1614.73</v>
      </c>
      <c r="W257" s="78">
        <v>1606.96</v>
      </c>
      <c r="X257" s="78">
        <v>1498.11</v>
      </c>
      <c r="Y257" s="78">
        <v>1434.58</v>
      </c>
      <c r="Z257" s="78">
        <v>1425.24</v>
      </c>
      <c r="AA257" s="78">
        <f t="shared" si="39"/>
        <v>1894.17</v>
      </c>
      <c r="AB257" s="77">
        <f t="shared" si="40"/>
        <v>2021</v>
      </c>
      <c r="AC257" s="76">
        <f t="shared" si="41"/>
        <v>7</v>
      </c>
      <c r="AD257" s="76" t="str">
        <f t="shared" si="42"/>
        <v/>
      </c>
      <c r="AE257" s="76" t="str">
        <f t="shared" si="43"/>
        <v/>
      </c>
      <c r="AF257" s="74">
        <f t="shared" si="44"/>
        <v>1894.17</v>
      </c>
      <c r="AG257" s="75" t="str">
        <f t="shared" si="45"/>
        <v>11:00</v>
      </c>
      <c r="AH257" s="74">
        <f t="shared" si="46"/>
        <v>42275.47</v>
      </c>
      <c r="AI257" s="73" t="str">
        <f t="shared" si="47"/>
        <v/>
      </c>
      <c r="AJ257" s="73" t="str">
        <f t="shared" si="48"/>
        <v/>
      </c>
      <c r="AK257" s="73" t="str">
        <f t="shared" si="49"/>
        <v/>
      </c>
      <c r="AL257" s="72" t="str">
        <f t="shared" si="50"/>
        <v/>
      </c>
      <c r="AM257" s="71" t="str">
        <f t="shared" si="51"/>
        <v/>
      </c>
    </row>
    <row r="258" spans="2:39" ht="13.8" thickBot="1">
      <c r="B258" s="79">
        <v>44390</v>
      </c>
      <c r="C258" s="78">
        <v>1467.87</v>
      </c>
      <c r="D258" s="78">
        <v>1649.72</v>
      </c>
      <c r="E258" s="78">
        <v>1629.71</v>
      </c>
      <c r="F258" s="78">
        <v>1624.42</v>
      </c>
      <c r="G258" s="78">
        <v>1646.51</v>
      </c>
      <c r="H258" s="78">
        <v>1707.2</v>
      </c>
      <c r="I258" s="78">
        <v>1812.2</v>
      </c>
      <c r="J258" s="78">
        <v>1884.51</v>
      </c>
      <c r="K258" s="78">
        <v>1938.41</v>
      </c>
      <c r="L258" s="78">
        <v>2018.45</v>
      </c>
      <c r="M258" s="78">
        <v>2100.5300000000002</v>
      </c>
      <c r="N258" s="78">
        <v>2116.21</v>
      </c>
      <c r="O258" s="78">
        <v>2191.4499999999998</v>
      </c>
      <c r="P258" s="78">
        <v>2213.6799999999998</v>
      </c>
      <c r="Q258" s="78">
        <v>2189.39</v>
      </c>
      <c r="R258" s="78">
        <v>2182.46</v>
      </c>
      <c r="S258" s="78">
        <v>2078.62</v>
      </c>
      <c r="T258" s="78">
        <v>1995.46</v>
      </c>
      <c r="U258" s="78">
        <v>1946.49</v>
      </c>
      <c r="V258" s="78">
        <v>1883</v>
      </c>
      <c r="W258" s="78">
        <v>1806.38</v>
      </c>
      <c r="X258" s="78">
        <v>1731.7</v>
      </c>
      <c r="Y258" s="78">
        <v>1704.5</v>
      </c>
      <c r="Z258" s="78">
        <v>1699.25</v>
      </c>
      <c r="AA258" s="78">
        <f t="shared" si="39"/>
        <v>2213.6799999999998</v>
      </c>
      <c r="AB258" s="77">
        <f t="shared" si="40"/>
        <v>2021</v>
      </c>
      <c r="AC258" s="76">
        <f t="shared" si="41"/>
        <v>7</v>
      </c>
      <c r="AD258" s="76" t="str">
        <f t="shared" si="42"/>
        <v/>
      </c>
      <c r="AE258" s="76" t="str">
        <f t="shared" si="43"/>
        <v/>
      </c>
      <c r="AF258" s="74">
        <f t="shared" si="44"/>
        <v>2213.6799999999998</v>
      </c>
      <c r="AG258" s="75" t="str">
        <f t="shared" si="45"/>
        <v>14:00</v>
      </c>
      <c r="AH258" s="74">
        <f t="shared" si="46"/>
        <v>47431.799999999988</v>
      </c>
      <c r="AI258" s="73" t="str">
        <f t="shared" si="47"/>
        <v/>
      </c>
      <c r="AJ258" s="73" t="str">
        <f t="shared" si="48"/>
        <v/>
      </c>
      <c r="AK258" s="73" t="str">
        <f t="shared" si="49"/>
        <v/>
      </c>
      <c r="AL258" s="72" t="str">
        <f t="shared" si="50"/>
        <v/>
      </c>
      <c r="AM258" s="71" t="str">
        <f t="shared" si="51"/>
        <v/>
      </c>
    </row>
    <row r="259" spans="2:39" ht="13.8" thickBot="1">
      <c r="B259" s="79">
        <v>44391</v>
      </c>
      <c r="C259" s="78">
        <v>1721.86</v>
      </c>
      <c r="D259" s="78">
        <v>1728.69</v>
      </c>
      <c r="E259" s="78">
        <v>1767.54</v>
      </c>
      <c r="F259" s="78">
        <v>1773.03</v>
      </c>
      <c r="G259" s="78">
        <v>1762.99</v>
      </c>
      <c r="H259" s="78">
        <v>1791.76</v>
      </c>
      <c r="I259" s="78">
        <v>1905.19</v>
      </c>
      <c r="J259" s="78">
        <v>1964.62</v>
      </c>
      <c r="K259" s="78">
        <v>1991.82</v>
      </c>
      <c r="L259" s="78">
        <v>2065.56</v>
      </c>
      <c r="M259" s="78">
        <v>2137.38</v>
      </c>
      <c r="N259" s="78">
        <v>2150.16</v>
      </c>
      <c r="O259" s="78">
        <v>2153.59</v>
      </c>
      <c r="P259" s="78">
        <v>2148.16</v>
      </c>
      <c r="Q259" s="78">
        <v>2009.11</v>
      </c>
      <c r="R259" s="78">
        <v>2078.65</v>
      </c>
      <c r="S259" s="78">
        <v>1995.42</v>
      </c>
      <c r="T259" s="78">
        <v>1870.68</v>
      </c>
      <c r="U259" s="78">
        <v>1860.99</v>
      </c>
      <c r="V259" s="78">
        <v>1816.22</v>
      </c>
      <c r="W259" s="78">
        <v>1838.55</v>
      </c>
      <c r="X259" s="78">
        <v>1803.52</v>
      </c>
      <c r="Y259" s="78">
        <v>1770.44</v>
      </c>
      <c r="Z259" s="78">
        <v>1740.8</v>
      </c>
      <c r="AA259" s="78">
        <f t="shared" ref="AA259:AA322" si="52">MAX(C259:Z259)</f>
        <v>2153.59</v>
      </c>
      <c r="AB259" s="77">
        <f t="shared" ref="AB259:AB322" si="53">YEAR(B259)</f>
        <v>2021</v>
      </c>
      <c r="AC259" s="76">
        <f t="shared" ref="AC259:AC322" si="54">MONTH(B259)</f>
        <v>7</v>
      </c>
      <c r="AD259" s="76" t="str">
        <f t="shared" ref="AD259:AD322" si="55">IF(AE259="","",AB259&amp;"-"&amp;AE259)</f>
        <v/>
      </c>
      <c r="AE259" s="76" t="str">
        <f t="shared" ref="AE259:AE322" si="56">IF(DAY(B259+1)=1,AC259,"")</f>
        <v/>
      </c>
      <c r="AF259" s="74">
        <f t="shared" ref="AF259:AF322" si="57">MAX(C259:Z259)</f>
        <v>2153.59</v>
      </c>
      <c r="AG259" s="75" t="str">
        <f t="shared" ref="AG259:AG322" si="58">INDEX($C$2:$Z$2,MATCH(AF259,C259:Z259,0))</f>
        <v>13:00</v>
      </c>
      <c r="AH259" s="74">
        <f t="shared" ref="AH259:AH322" si="59">SUM(C259:AA259)</f>
        <v>48000.320000000007</v>
      </c>
      <c r="AI259" s="73" t="str">
        <f t="shared" ref="AI259:AI322" si="60">IF(AE259&lt;&gt;"",SUMIFS(AF:AF,AC:AC,AC259,AB:AB,AB259),"")</f>
        <v/>
      </c>
      <c r="AJ259" s="73" t="str">
        <f t="shared" ref="AJ259:AJ322" si="61">IF(AI259="","",_xlfn.MAXIFS(AF:AF,AC:AC,AC259,AB:AB,AB259))</f>
        <v/>
      </c>
      <c r="AK259" s="73" t="str">
        <f t="shared" ref="AK259:AK322" si="62">IF(AI259="","",_xlfn.MAXIFS(AH:AH,AC:AC,AC259,AB:AB,AB259))</f>
        <v/>
      </c>
      <c r="AL259" s="72" t="str">
        <f t="shared" ref="AL259:AL322" si="63">IF(AI259&lt;&gt;"",INDEX(B:B,MATCH(AJ259,AF:AF,0)),"")</f>
        <v/>
      </c>
      <c r="AM259" s="71" t="str">
        <f t="shared" ref="AM259:AM322" si="64">IF(AI259&lt;&gt;"",INDEX(AG:AG,MATCH(AJ259,AF:AF,0)),"")</f>
        <v/>
      </c>
    </row>
    <row r="260" spans="2:39" ht="13.8" thickBot="1">
      <c r="B260" s="79">
        <v>44392</v>
      </c>
      <c r="C260" s="78">
        <v>1733.76</v>
      </c>
      <c r="D260" s="78">
        <v>1728.76</v>
      </c>
      <c r="E260" s="78">
        <v>1748.74</v>
      </c>
      <c r="F260" s="78">
        <v>1753.05</v>
      </c>
      <c r="G260" s="78">
        <v>1788.85</v>
      </c>
      <c r="H260" s="78">
        <v>1841.56</v>
      </c>
      <c r="I260" s="78">
        <v>1946.39</v>
      </c>
      <c r="J260" s="78">
        <v>2034.87</v>
      </c>
      <c r="K260" s="78">
        <v>2096.7800000000002</v>
      </c>
      <c r="L260" s="78">
        <v>2173.36</v>
      </c>
      <c r="M260" s="78">
        <v>2216.2399999999998</v>
      </c>
      <c r="N260" s="78">
        <v>2197.86</v>
      </c>
      <c r="O260" s="78">
        <v>2212.67</v>
      </c>
      <c r="P260" s="78">
        <v>2212.11</v>
      </c>
      <c r="Q260" s="78">
        <v>2223.38</v>
      </c>
      <c r="R260" s="78">
        <v>2188.69</v>
      </c>
      <c r="S260" s="78">
        <v>2117.5</v>
      </c>
      <c r="T260" s="78">
        <v>2033.26</v>
      </c>
      <c r="U260" s="78">
        <v>1996.23</v>
      </c>
      <c r="V260" s="78">
        <v>1961.02</v>
      </c>
      <c r="W260" s="78">
        <v>1907.71</v>
      </c>
      <c r="X260" s="78">
        <v>1841.7</v>
      </c>
      <c r="Y260" s="78">
        <v>1754.52</v>
      </c>
      <c r="Z260" s="78">
        <v>1725.82</v>
      </c>
      <c r="AA260" s="78">
        <f t="shared" si="52"/>
        <v>2223.38</v>
      </c>
      <c r="AB260" s="77">
        <f t="shared" si="53"/>
        <v>2021</v>
      </c>
      <c r="AC260" s="76">
        <f t="shared" si="54"/>
        <v>7</v>
      </c>
      <c r="AD260" s="76" t="str">
        <f t="shared" si="55"/>
        <v/>
      </c>
      <c r="AE260" s="76" t="str">
        <f t="shared" si="56"/>
        <v/>
      </c>
      <c r="AF260" s="74">
        <f t="shared" si="57"/>
        <v>2223.38</v>
      </c>
      <c r="AG260" s="75" t="str">
        <f t="shared" si="58"/>
        <v>15:00</v>
      </c>
      <c r="AH260" s="74">
        <f t="shared" si="59"/>
        <v>49658.209999999992</v>
      </c>
      <c r="AI260" s="73" t="str">
        <f t="shared" si="60"/>
        <v/>
      </c>
      <c r="AJ260" s="73" t="str">
        <f t="shared" si="61"/>
        <v/>
      </c>
      <c r="AK260" s="73" t="str">
        <f t="shared" si="62"/>
        <v/>
      </c>
      <c r="AL260" s="72" t="str">
        <f t="shared" si="63"/>
        <v/>
      </c>
      <c r="AM260" s="71" t="str">
        <f t="shared" si="64"/>
        <v/>
      </c>
    </row>
    <row r="261" spans="2:39" ht="13.8" thickBot="1">
      <c r="B261" s="79">
        <v>44393</v>
      </c>
      <c r="C261" s="78">
        <v>1705.45</v>
      </c>
      <c r="D261" s="78">
        <v>1680</v>
      </c>
      <c r="E261" s="78">
        <v>1711.89</v>
      </c>
      <c r="F261" s="78">
        <v>1711.19</v>
      </c>
      <c r="G261" s="78">
        <v>1691.86</v>
      </c>
      <c r="H261" s="78">
        <v>1724.2</v>
      </c>
      <c r="I261" s="78">
        <v>1818.11</v>
      </c>
      <c r="J261" s="78">
        <v>1887.83</v>
      </c>
      <c r="K261" s="78">
        <v>1923.6</v>
      </c>
      <c r="L261" s="78">
        <v>1979.85</v>
      </c>
      <c r="M261" s="78">
        <v>2026.64</v>
      </c>
      <c r="N261" s="78">
        <v>1985.24</v>
      </c>
      <c r="O261" s="78">
        <v>1980.02</v>
      </c>
      <c r="P261" s="78">
        <v>1980.62</v>
      </c>
      <c r="Q261" s="78">
        <v>1964.62</v>
      </c>
      <c r="R261" s="78">
        <v>1913.24</v>
      </c>
      <c r="S261" s="78">
        <v>1808.94</v>
      </c>
      <c r="T261" s="78">
        <v>1780.94</v>
      </c>
      <c r="U261" s="78">
        <v>1714.4</v>
      </c>
      <c r="V261" s="78">
        <v>1686.76</v>
      </c>
      <c r="W261" s="78">
        <v>1673.25</v>
      </c>
      <c r="X261" s="78">
        <v>1658.83</v>
      </c>
      <c r="Y261" s="78">
        <v>1607.87</v>
      </c>
      <c r="Z261" s="78">
        <v>1602.79</v>
      </c>
      <c r="AA261" s="78">
        <f t="shared" si="52"/>
        <v>2026.64</v>
      </c>
      <c r="AB261" s="77">
        <f t="shared" si="53"/>
        <v>2021</v>
      </c>
      <c r="AC261" s="76">
        <f t="shared" si="54"/>
        <v>7</v>
      </c>
      <c r="AD261" s="76" t="str">
        <f t="shared" si="55"/>
        <v/>
      </c>
      <c r="AE261" s="76" t="str">
        <f t="shared" si="56"/>
        <v/>
      </c>
      <c r="AF261" s="74">
        <f t="shared" si="57"/>
        <v>2026.64</v>
      </c>
      <c r="AG261" s="75" t="str">
        <f t="shared" si="58"/>
        <v>11:00</v>
      </c>
      <c r="AH261" s="74">
        <f t="shared" si="59"/>
        <v>45244.780000000013</v>
      </c>
      <c r="AI261" s="73" t="str">
        <f t="shared" si="60"/>
        <v/>
      </c>
      <c r="AJ261" s="73" t="str">
        <f t="shared" si="61"/>
        <v/>
      </c>
      <c r="AK261" s="73" t="str">
        <f t="shared" si="62"/>
        <v/>
      </c>
      <c r="AL261" s="72" t="str">
        <f t="shared" si="63"/>
        <v/>
      </c>
      <c r="AM261" s="71" t="str">
        <f t="shared" si="64"/>
        <v/>
      </c>
    </row>
    <row r="262" spans="2:39" ht="13.8" thickBot="1">
      <c r="B262" s="79">
        <v>44394</v>
      </c>
      <c r="C262" s="78">
        <v>1587.11</v>
      </c>
      <c r="D262" s="78">
        <v>1584.66</v>
      </c>
      <c r="E262" s="78">
        <v>1594.95</v>
      </c>
      <c r="F262" s="78">
        <v>1594.81</v>
      </c>
      <c r="G262" s="78">
        <v>1618.5</v>
      </c>
      <c r="H262" s="78">
        <v>1654.98</v>
      </c>
      <c r="I262" s="78">
        <v>1734.18</v>
      </c>
      <c r="J262" s="78">
        <v>1762.67</v>
      </c>
      <c r="K262" s="78">
        <v>1750.56</v>
      </c>
      <c r="L262" s="78">
        <v>1759.66</v>
      </c>
      <c r="M262" s="78">
        <v>1753.26</v>
      </c>
      <c r="N262" s="78">
        <v>1750.11</v>
      </c>
      <c r="O262" s="78">
        <v>1755.11</v>
      </c>
      <c r="P262" s="78">
        <v>1724.91</v>
      </c>
      <c r="Q262" s="78">
        <v>1687.81</v>
      </c>
      <c r="R262" s="78">
        <v>1708.49</v>
      </c>
      <c r="S262" s="78">
        <v>1660.05</v>
      </c>
      <c r="T262" s="78">
        <v>1648.92</v>
      </c>
      <c r="U262" s="78">
        <v>1658.19</v>
      </c>
      <c r="V262" s="78">
        <v>1652.14</v>
      </c>
      <c r="W262" s="78">
        <v>1636.78</v>
      </c>
      <c r="X262" s="78">
        <v>1620.64</v>
      </c>
      <c r="Y262" s="78">
        <v>1598.24</v>
      </c>
      <c r="Z262" s="78">
        <v>1589.07</v>
      </c>
      <c r="AA262" s="78">
        <f t="shared" si="52"/>
        <v>1762.67</v>
      </c>
      <c r="AB262" s="77">
        <f t="shared" si="53"/>
        <v>2021</v>
      </c>
      <c r="AC262" s="76">
        <f t="shared" si="54"/>
        <v>7</v>
      </c>
      <c r="AD262" s="76" t="str">
        <f t="shared" si="55"/>
        <v/>
      </c>
      <c r="AE262" s="76" t="str">
        <f t="shared" si="56"/>
        <v/>
      </c>
      <c r="AF262" s="74">
        <f t="shared" si="57"/>
        <v>1762.67</v>
      </c>
      <c r="AG262" s="75" t="str">
        <f t="shared" si="58"/>
        <v>8:00</v>
      </c>
      <c r="AH262" s="74">
        <f t="shared" si="59"/>
        <v>41848.47</v>
      </c>
      <c r="AI262" s="73" t="str">
        <f t="shared" si="60"/>
        <v/>
      </c>
      <c r="AJ262" s="73" t="str">
        <f t="shared" si="61"/>
        <v/>
      </c>
      <c r="AK262" s="73" t="str">
        <f t="shared" si="62"/>
        <v/>
      </c>
      <c r="AL262" s="72" t="str">
        <f t="shared" si="63"/>
        <v/>
      </c>
      <c r="AM262" s="71" t="str">
        <f t="shared" si="64"/>
        <v/>
      </c>
    </row>
    <row r="263" spans="2:39" ht="13.8" thickBot="1">
      <c r="B263" s="79">
        <v>44395</v>
      </c>
      <c r="C263" s="78">
        <v>1571.08</v>
      </c>
      <c r="D263" s="78">
        <v>1545.71</v>
      </c>
      <c r="E263" s="78">
        <v>1525.13</v>
      </c>
      <c r="F263" s="78">
        <v>1520.68</v>
      </c>
      <c r="G263" s="78">
        <v>1512.87</v>
      </c>
      <c r="H263" s="78">
        <v>1523.94</v>
      </c>
      <c r="I263" s="78">
        <v>1602.44</v>
      </c>
      <c r="J263" s="78">
        <v>1662.99</v>
      </c>
      <c r="K263" s="78">
        <v>1728.06</v>
      </c>
      <c r="L263" s="78">
        <v>1813.49</v>
      </c>
      <c r="M263" s="78">
        <v>1875.06</v>
      </c>
      <c r="N263" s="78">
        <v>1855.77</v>
      </c>
      <c r="O263" s="78">
        <v>1848.46</v>
      </c>
      <c r="P263" s="78">
        <v>1804.92</v>
      </c>
      <c r="Q263" s="78">
        <v>1797.32</v>
      </c>
      <c r="R263" s="78">
        <v>1793.16</v>
      </c>
      <c r="S263" s="78">
        <v>1750.53</v>
      </c>
      <c r="T263" s="78">
        <v>1735.48</v>
      </c>
      <c r="U263" s="78">
        <v>1719.27</v>
      </c>
      <c r="V263" s="78">
        <v>1694.77</v>
      </c>
      <c r="W263" s="78">
        <v>1680.25</v>
      </c>
      <c r="X263" s="78">
        <v>1652.74</v>
      </c>
      <c r="Y263" s="78">
        <v>1661.7</v>
      </c>
      <c r="Z263" s="78">
        <v>1649.2</v>
      </c>
      <c r="AA263" s="78">
        <f t="shared" si="52"/>
        <v>1875.06</v>
      </c>
      <c r="AB263" s="77">
        <f t="shared" si="53"/>
        <v>2021</v>
      </c>
      <c r="AC263" s="76">
        <f t="shared" si="54"/>
        <v>7</v>
      </c>
      <c r="AD263" s="76" t="str">
        <f t="shared" si="55"/>
        <v/>
      </c>
      <c r="AE263" s="76" t="str">
        <f t="shared" si="56"/>
        <v/>
      </c>
      <c r="AF263" s="74">
        <f t="shared" si="57"/>
        <v>1875.06</v>
      </c>
      <c r="AG263" s="75" t="str">
        <f t="shared" si="58"/>
        <v>11:00</v>
      </c>
      <c r="AH263" s="74">
        <f t="shared" si="59"/>
        <v>42400.079999999987</v>
      </c>
      <c r="AI263" s="73" t="str">
        <f t="shared" si="60"/>
        <v/>
      </c>
      <c r="AJ263" s="73" t="str">
        <f t="shared" si="61"/>
        <v/>
      </c>
      <c r="AK263" s="73" t="str">
        <f t="shared" si="62"/>
        <v/>
      </c>
      <c r="AL263" s="72" t="str">
        <f t="shared" si="63"/>
        <v/>
      </c>
      <c r="AM263" s="71" t="str">
        <f t="shared" si="64"/>
        <v/>
      </c>
    </row>
    <row r="264" spans="2:39" ht="13.8" thickBot="1">
      <c r="B264" s="79">
        <v>44396</v>
      </c>
      <c r="C264" s="78">
        <v>1615.98</v>
      </c>
      <c r="D264" s="78">
        <v>1597.23</v>
      </c>
      <c r="E264" s="78">
        <v>1624.84</v>
      </c>
      <c r="F264" s="78">
        <v>1634.78</v>
      </c>
      <c r="G264" s="78">
        <v>1620.15</v>
      </c>
      <c r="H264" s="78">
        <v>1630.2</v>
      </c>
      <c r="I264" s="78">
        <v>1749.97</v>
      </c>
      <c r="J264" s="78">
        <v>1845.83</v>
      </c>
      <c r="K264" s="78">
        <v>1956.46</v>
      </c>
      <c r="L264" s="78">
        <v>2066.89</v>
      </c>
      <c r="M264" s="78">
        <v>2128.42</v>
      </c>
      <c r="N264" s="78">
        <v>2121</v>
      </c>
      <c r="O264" s="78">
        <v>2142.6</v>
      </c>
      <c r="P264" s="78">
        <v>2149.11</v>
      </c>
      <c r="Q264" s="78">
        <v>2155.02</v>
      </c>
      <c r="R264" s="78">
        <v>2143.4</v>
      </c>
      <c r="S264" s="78">
        <v>2033.89</v>
      </c>
      <c r="T264" s="78">
        <v>1988</v>
      </c>
      <c r="U264" s="78">
        <v>1941.94</v>
      </c>
      <c r="V264" s="78">
        <v>1886.5</v>
      </c>
      <c r="W264" s="78">
        <v>1882.9</v>
      </c>
      <c r="X264" s="78">
        <v>1844.85</v>
      </c>
      <c r="Y264" s="78">
        <v>1796.13</v>
      </c>
      <c r="Z264" s="78">
        <v>1764.67</v>
      </c>
      <c r="AA264" s="78">
        <f t="shared" si="52"/>
        <v>2155.02</v>
      </c>
      <c r="AB264" s="77">
        <f t="shared" si="53"/>
        <v>2021</v>
      </c>
      <c r="AC264" s="76">
        <f t="shared" si="54"/>
        <v>7</v>
      </c>
      <c r="AD264" s="76" t="str">
        <f t="shared" si="55"/>
        <v/>
      </c>
      <c r="AE264" s="76" t="str">
        <f t="shared" si="56"/>
        <v/>
      </c>
      <c r="AF264" s="74">
        <f t="shared" si="57"/>
        <v>2155.02</v>
      </c>
      <c r="AG264" s="75" t="str">
        <f t="shared" si="58"/>
        <v>15:00</v>
      </c>
      <c r="AH264" s="74">
        <f t="shared" si="59"/>
        <v>47475.78</v>
      </c>
      <c r="AI264" s="73" t="str">
        <f t="shared" si="60"/>
        <v/>
      </c>
      <c r="AJ264" s="73" t="str">
        <f t="shared" si="61"/>
        <v/>
      </c>
      <c r="AK264" s="73" t="str">
        <f t="shared" si="62"/>
        <v/>
      </c>
      <c r="AL264" s="72" t="str">
        <f t="shared" si="63"/>
        <v/>
      </c>
      <c r="AM264" s="71" t="str">
        <f t="shared" si="64"/>
        <v/>
      </c>
    </row>
    <row r="265" spans="2:39" ht="13.8" thickBot="1">
      <c r="B265" s="79">
        <v>44397</v>
      </c>
      <c r="C265" s="78">
        <v>1724.24</v>
      </c>
      <c r="D265" s="78">
        <v>1709.26</v>
      </c>
      <c r="E265" s="78">
        <v>1712.66</v>
      </c>
      <c r="F265" s="78">
        <v>1708.95</v>
      </c>
      <c r="G265" s="78">
        <v>1675.94</v>
      </c>
      <c r="H265" s="78">
        <v>1746.33</v>
      </c>
      <c r="I265" s="78">
        <v>1846.43</v>
      </c>
      <c r="J265" s="78">
        <v>1951.25</v>
      </c>
      <c r="K265" s="78">
        <v>2039.84</v>
      </c>
      <c r="L265" s="78">
        <v>2147.2199999999998</v>
      </c>
      <c r="M265" s="78">
        <v>2245.3200000000002</v>
      </c>
      <c r="N265" s="78">
        <v>2196.6999999999998</v>
      </c>
      <c r="O265" s="78">
        <v>2186.2399999999998</v>
      </c>
      <c r="P265" s="78">
        <v>2163.04</v>
      </c>
      <c r="Q265" s="78">
        <v>2140.36</v>
      </c>
      <c r="R265" s="78">
        <v>2085.41</v>
      </c>
      <c r="S265" s="78">
        <v>2008.62</v>
      </c>
      <c r="T265" s="78">
        <v>1884.79</v>
      </c>
      <c r="U265" s="78">
        <v>1832.11</v>
      </c>
      <c r="V265" s="78">
        <v>1793.51</v>
      </c>
      <c r="W265" s="78">
        <v>1734.22</v>
      </c>
      <c r="X265" s="78">
        <v>1696.98</v>
      </c>
      <c r="Y265" s="78">
        <v>1648.33</v>
      </c>
      <c r="Z265" s="78">
        <v>1622.95</v>
      </c>
      <c r="AA265" s="78">
        <f t="shared" si="52"/>
        <v>2245.3200000000002</v>
      </c>
      <c r="AB265" s="77">
        <f t="shared" si="53"/>
        <v>2021</v>
      </c>
      <c r="AC265" s="76">
        <f t="shared" si="54"/>
        <v>7</v>
      </c>
      <c r="AD265" s="76" t="str">
        <f t="shared" si="55"/>
        <v/>
      </c>
      <c r="AE265" s="76" t="str">
        <f t="shared" si="56"/>
        <v/>
      </c>
      <c r="AF265" s="74">
        <f t="shared" si="57"/>
        <v>2245.3200000000002</v>
      </c>
      <c r="AG265" s="75" t="str">
        <f t="shared" si="58"/>
        <v>11:00</v>
      </c>
      <c r="AH265" s="74">
        <f t="shared" si="59"/>
        <v>47746.020000000004</v>
      </c>
      <c r="AI265" s="73" t="str">
        <f t="shared" si="60"/>
        <v/>
      </c>
      <c r="AJ265" s="73" t="str">
        <f t="shared" si="61"/>
        <v/>
      </c>
      <c r="AK265" s="73" t="str">
        <f t="shared" si="62"/>
        <v/>
      </c>
      <c r="AL265" s="72" t="str">
        <f t="shared" si="63"/>
        <v/>
      </c>
      <c r="AM265" s="71" t="str">
        <f t="shared" si="64"/>
        <v/>
      </c>
    </row>
    <row r="266" spans="2:39" ht="13.8" thickBot="1">
      <c r="B266" s="79">
        <v>44398</v>
      </c>
      <c r="C266" s="78">
        <v>1600.45</v>
      </c>
      <c r="D266" s="78">
        <v>1598.77</v>
      </c>
      <c r="E266" s="78">
        <v>1596.98</v>
      </c>
      <c r="F266" s="78">
        <v>1592.15</v>
      </c>
      <c r="G266" s="78">
        <v>1580.88</v>
      </c>
      <c r="H266" s="78">
        <v>1612.98</v>
      </c>
      <c r="I266" s="78">
        <v>1698.34</v>
      </c>
      <c r="J266" s="78">
        <v>1695.23</v>
      </c>
      <c r="K266" s="78">
        <v>1744.26</v>
      </c>
      <c r="L266" s="78">
        <v>1791.69</v>
      </c>
      <c r="M266" s="78">
        <v>1825.98</v>
      </c>
      <c r="N266" s="78">
        <v>1779.02</v>
      </c>
      <c r="O266" s="78">
        <v>1780.52</v>
      </c>
      <c r="P266" s="78">
        <v>1784.02</v>
      </c>
      <c r="Q266" s="78">
        <v>1806.6</v>
      </c>
      <c r="R266" s="78">
        <v>1777.4</v>
      </c>
      <c r="S266" s="78">
        <v>1704.26</v>
      </c>
      <c r="T266" s="78">
        <v>1655.54</v>
      </c>
      <c r="U266" s="78">
        <v>1618.65</v>
      </c>
      <c r="V266" s="78">
        <v>1535.14</v>
      </c>
      <c r="W266" s="78">
        <v>1507.8</v>
      </c>
      <c r="X266" s="78">
        <v>1484.35</v>
      </c>
      <c r="Y266" s="78">
        <v>1425.38</v>
      </c>
      <c r="Z266" s="78">
        <v>1418.59</v>
      </c>
      <c r="AA266" s="78">
        <f t="shared" si="52"/>
        <v>1825.98</v>
      </c>
      <c r="AB266" s="77">
        <f t="shared" si="53"/>
        <v>2021</v>
      </c>
      <c r="AC266" s="76">
        <f t="shared" si="54"/>
        <v>7</v>
      </c>
      <c r="AD266" s="76" t="str">
        <f t="shared" si="55"/>
        <v/>
      </c>
      <c r="AE266" s="76" t="str">
        <f t="shared" si="56"/>
        <v/>
      </c>
      <c r="AF266" s="74">
        <f t="shared" si="57"/>
        <v>1825.98</v>
      </c>
      <c r="AG266" s="75" t="str">
        <f t="shared" si="58"/>
        <v>11:00</v>
      </c>
      <c r="AH266" s="74">
        <f t="shared" si="59"/>
        <v>41440.959999999999</v>
      </c>
      <c r="AI266" s="73" t="str">
        <f t="shared" si="60"/>
        <v/>
      </c>
      <c r="AJ266" s="73" t="str">
        <f t="shared" si="61"/>
        <v/>
      </c>
      <c r="AK266" s="73" t="str">
        <f t="shared" si="62"/>
        <v/>
      </c>
      <c r="AL266" s="72" t="str">
        <f t="shared" si="63"/>
        <v/>
      </c>
      <c r="AM266" s="71" t="str">
        <f t="shared" si="64"/>
        <v/>
      </c>
    </row>
    <row r="267" spans="2:39" ht="13.8" thickBot="1">
      <c r="B267" s="79">
        <v>44399</v>
      </c>
      <c r="C267" s="78">
        <v>1381.7</v>
      </c>
      <c r="D267" s="78">
        <v>1368.5</v>
      </c>
      <c r="E267" s="78">
        <v>1342.95</v>
      </c>
      <c r="F267" s="78">
        <v>1341.59</v>
      </c>
      <c r="G267" s="78">
        <v>1354.15</v>
      </c>
      <c r="H267" s="78">
        <v>1412.81</v>
      </c>
      <c r="I267" s="78">
        <v>1494.36</v>
      </c>
      <c r="J267" s="78">
        <v>1584.21</v>
      </c>
      <c r="K267" s="78">
        <v>1686.65</v>
      </c>
      <c r="L267" s="78">
        <v>1788.18</v>
      </c>
      <c r="M267" s="78">
        <v>1800.58</v>
      </c>
      <c r="N267" s="78">
        <v>1796.38</v>
      </c>
      <c r="O267" s="78">
        <v>1787.66</v>
      </c>
      <c r="P267" s="78">
        <v>1820.49</v>
      </c>
      <c r="Q267" s="78">
        <v>1810.94</v>
      </c>
      <c r="R267" s="78">
        <v>1778.52</v>
      </c>
      <c r="S267" s="78">
        <v>1702.79</v>
      </c>
      <c r="T267" s="78">
        <v>1652.7</v>
      </c>
      <c r="U267" s="78">
        <v>1642.2</v>
      </c>
      <c r="V267" s="78">
        <v>1592.85</v>
      </c>
      <c r="W267" s="78">
        <v>1579.69</v>
      </c>
      <c r="X267" s="78">
        <v>1561.74</v>
      </c>
      <c r="Y267" s="78">
        <v>1540.7</v>
      </c>
      <c r="Z267" s="78">
        <v>1530.62</v>
      </c>
      <c r="AA267" s="78">
        <f t="shared" si="52"/>
        <v>1820.49</v>
      </c>
      <c r="AB267" s="77">
        <f t="shared" si="53"/>
        <v>2021</v>
      </c>
      <c r="AC267" s="76">
        <f t="shared" si="54"/>
        <v>7</v>
      </c>
      <c r="AD267" s="76" t="str">
        <f t="shared" si="55"/>
        <v/>
      </c>
      <c r="AE267" s="76" t="str">
        <f t="shared" si="56"/>
        <v/>
      </c>
      <c r="AF267" s="74">
        <f t="shared" si="57"/>
        <v>1820.49</v>
      </c>
      <c r="AG267" s="75" t="str">
        <f t="shared" si="58"/>
        <v>14:00</v>
      </c>
      <c r="AH267" s="74">
        <f t="shared" si="59"/>
        <v>40173.449999999997</v>
      </c>
      <c r="AI267" s="73" t="str">
        <f t="shared" si="60"/>
        <v/>
      </c>
      <c r="AJ267" s="73" t="str">
        <f t="shared" si="61"/>
        <v/>
      </c>
      <c r="AK267" s="73" t="str">
        <f t="shared" si="62"/>
        <v/>
      </c>
      <c r="AL267" s="72" t="str">
        <f t="shared" si="63"/>
        <v/>
      </c>
      <c r="AM267" s="71" t="str">
        <f t="shared" si="64"/>
        <v/>
      </c>
    </row>
    <row r="268" spans="2:39" ht="13.8" thickBot="1">
      <c r="B268" s="79">
        <v>44400</v>
      </c>
      <c r="C268" s="78">
        <v>1512.46</v>
      </c>
      <c r="D268" s="78">
        <v>1495.03</v>
      </c>
      <c r="E268" s="78">
        <v>1495.34</v>
      </c>
      <c r="F268" s="78">
        <v>1475.74</v>
      </c>
      <c r="G268" s="78">
        <v>1479.38</v>
      </c>
      <c r="H268" s="78">
        <v>1518.3</v>
      </c>
      <c r="I268" s="78">
        <v>1596.52</v>
      </c>
      <c r="J268" s="78">
        <v>1554.56</v>
      </c>
      <c r="K268" s="78">
        <v>1743.6</v>
      </c>
      <c r="L268" s="78">
        <v>1918.39</v>
      </c>
      <c r="M268" s="78">
        <v>1934.14</v>
      </c>
      <c r="N268" s="78">
        <v>1919.05</v>
      </c>
      <c r="O268" s="78">
        <v>1874.15</v>
      </c>
      <c r="P268" s="78">
        <v>1860.36</v>
      </c>
      <c r="Q268" s="78">
        <v>1876.7</v>
      </c>
      <c r="R268" s="78">
        <v>1852.31</v>
      </c>
      <c r="S268" s="78">
        <v>1773.73</v>
      </c>
      <c r="T268" s="78">
        <v>1724.38</v>
      </c>
      <c r="U268" s="78">
        <v>1682.87</v>
      </c>
      <c r="V268" s="78">
        <v>1640.45</v>
      </c>
      <c r="W268" s="78">
        <v>1598.98</v>
      </c>
      <c r="X268" s="78">
        <v>1555.51</v>
      </c>
      <c r="Y268" s="78">
        <v>1532.37</v>
      </c>
      <c r="Z268" s="78">
        <v>1507.03</v>
      </c>
      <c r="AA268" s="78">
        <f t="shared" si="52"/>
        <v>1934.14</v>
      </c>
      <c r="AB268" s="77">
        <f t="shared" si="53"/>
        <v>2021</v>
      </c>
      <c r="AC268" s="76">
        <f t="shared" si="54"/>
        <v>7</v>
      </c>
      <c r="AD268" s="76" t="str">
        <f t="shared" si="55"/>
        <v/>
      </c>
      <c r="AE268" s="76" t="str">
        <f t="shared" si="56"/>
        <v/>
      </c>
      <c r="AF268" s="74">
        <f t="shared" si="57"/>
        <v>1934.14</v>
      </c>
      <c r="AG268" s="75" t="str">
        <f t="shared" si="58"/>
        <v>11:00</v>
      </c>
      <c r="AH268" s="74">
        <f t="shared" si="59"/>
        <v>42055.490000000005</v>
      </c>
      <c r="AI268" s="73" t="str">
        <f t="shared" si="60"/>
        <v/>
      </c>
      <c r="AJ268" s="73" t="str">
        <f t="shared" si="61"/>
        <v/>
      </c>
      <c r="AK268" s="73" t="str">
        <f t="shared" si="62"/>
        <v/>
      </c>
      <c r="AL268" s="72" t="str">
        <f t="shared" si="63"/>
        <v/>
      </c>
      <c r="AM268" s="71" t="str">
        <f t="shared" si="64"/>
        <v/>
      </c>
    </row>
    <row r="269" spans="2:39" ht="13.8" thickBot="1">
      <c r="B269" s="79">
        <v>44401</v>
      </c>
      <c r="C269" s="78">
        <v>1480.96</v>
      </c>
      <c r="D269" s="78">
        <v>1472.8</v>
      </c>
      <c r="E269" s="78">
        <v>1434.86</v>
      </c>
      <c r="F269" s="78">
        <v>1421.77</v>
      </c>
      <c r="G269" s="78">
        <v>1430.34</v>
      </c>
      <c r="H269" s="78">
        <v>1457.78</v>
      </c>
      <c r="I269" s="78">
        <v>1521.1</v>
      </c>
      <c r="J269" s="78">
        <v>1614.24</v>
      </c>
      <c r="K269" s="78">
        <v>1683.85</v>
      </c>
      <c r="L269" s="78">
        <v>1726.31</v>
      </c>
      <c r="M269" s="78">
        <v>1747.55</v>
      </c>
      <c r="N269" s="78">
        <v>1763.3</v>
      </c>
      <c r="O269" s="78">
        <v>1791.02</v>
      </c>
      <c r="P269" s="78">
        <v>1758.61</v>
      </c>
      <c r="Q269" s="78">
        <v>1761.48</v>
      </c>
      <c r="R269" s="78">
        <v>1739.57</v>
      </c>
      <c r="S269" s="78">
        <v>1737.3</v>
      </c>
      <c r="T269" s="78">
        <v>1724</v>
      </c>
      <c r="U269" s="78">
        <v>1721.65</v>
      </c>
      <c r="V269" s="78">
        <v>1659.7</v>
      </c>
      <c r="W269" s="78">
        <v>1657.71</v>
      </c>
      <c r="X269" s="78">
        <v>1669.08</v>
      </c>
      <c r="Y269" s="78">
        <v>1667.93</v>
      </c>
      <c r="Z269" s="78">
        <v>1663.55</v>
      </c>
      <c r="AA269" s="78">
        <f t="shared" si="52"/>
        <v>1791.02</v>
      </c>
      <c r="AB269" s="77">
        <f t="shared" si="53"/>
        <v>2021</v>
      </c>
      <c r="AC269" s="76">
        <f t="shared" si="54"/>
        <v>7</v>
      </c>
      <c r="AD269" s="76" t="str">
        <f t="shared" si="55"/>
        <v/>
      </c>
      <c r="AE269" s="76" t="str">
        <f t="shared" si="56"/>
        <v/>
      </c>
      <c r="AF269" s="74">
        <f t="shared" si="57"/>
        <v>1791.02</v>
      </c>
      <c r="AG269" s="75" t="str">
        <f t="shared" si="58"/>
        <v>13:00</v>
      </c>
      <c r="AH269" s="74">
        <f t="shared" si="59"/>
        <v>41097.480000000003</v>
      </c>
      <c r="AI269" s="73" t="str">
        <f t="shared" si="60"/>
        <v/>
      </c>
      <c r="AJ269" s="73" t="str">
        <f t="shared" si="61"/>
        <v/>
      </c>
      <c r="AK269" s="73" t="str">
        <f t="shared" si="62"/>
        <v/>
      </c>
      <c r="AL269" s="72" t="str">
        <f t="shared" si="63"/>
        <v/>
      </c>
      <c r="AM269" s="71" t="str">
        <f t="shared" si="64"/>
        <v/>
      </c>
    </row>
    <row r="270" spans="2:39" ht="13.8" thickBot="1">
      <c r="B270" s="79">
        <v>44402</v>
      </c>
      <c r="C270" s="78">
        <v>1649.9</v>
      </c>
      <c r="D270" s="78">
        <v>1634.36</v>
      </c>
      <c r="E270" s="78">
        <v>1616.79</v>
      </c>
      <c r="F270" s="78">
        <v>1576.44</v>
      </c>
      <c r="G270" s="78">
        <v>1562.54</v>
      </c>
      <c r="H270" s="78">
        <v>1598.1</v>
      </c>
      <c r="I270" s="78">
        <v>1685.85</v>
      </c>
      <c r="J270" s="78">
        <v>1732.57</v>
      </c>
      <c r="K270" s="78">
        <v>1776.01</v>
      </c>
      <c r="L270" s="78">
        <v>1846.25</v>
      </c>
      <c r="M270" s="78">
        <v>1883.46</v>
      </c>
      <c r="N270" s="78">
        <v>1862.07</v>
      </c>
      <c r="O270" s="78">
        <v>1831.13</v>
      </c>
      <c r="P270" s="78">
        <v>1788.26</v>
      </c>
      <c r="Q270" s="78">
        <v>1782.97</v>
      </c>
      <c r="R270" s="78">
        <v>1747.48</v>
      </c>
      <c r="S270" s="78">
        <v>1709.16</v>
      </c>
      <c r="T270" s="78">
        <v>1708.88</v>
      </c>
      <c r="U270" s="78">
        <v>1673.07</v>
      </c>
      <c r="V270" s="78">
        <v>1607.55</v>
      </c>
      <c r="W270" s="78">
        <v>1591.98</v>
      </c>
      <c r="X270" s="78">
        <v>1568.14</v>
      </c>
      <c r="Y270" s="78">
        <v>1558.03</v>
      </c>
      <c r="Z270" s="78">
        <v>1556.52</v>
      </c>
      <c r="AA270" s="78">
        <f t="shared" si="52"/>
        <v>1883.46</v>
      </c>
      <c r="AB270" s="77">
        <f t="shared" si="53"/>
        <v>2021</v>
      </c>
      <c r="AC270" s="76">
        <f t="shared" si="54"/>
        <v>7</v>
      </c>
      <c r="AD270" s="76" t="str">
        <f t="shared" si="55"/>
        <v/>
      </c>
      <c r="AE270" s="76" t="str">
        <f t="shared" si="56"/>
        <v/>
      </c>
      <c r="AF270" s="74">
        <f t="shared" si="57"/>
        <v>1883.46</v>
      </c>
      <c r="AG270" s="75" t="str">
        <f t="shared" si="58"/>
        <v>11:00</v>
      </c>
      <c r="AH270" s="74">
        <f t="shared" si="59"/>
        <v>42430.969999999994</v>
      </c>
      <c r="AI270" s="73" t="str">
        <f t="shared" si="60"/>
        <v/>
      </c>
      <c r="AJ270" s="73" t="str">
        <f t="shared" si="61"/>
        <v/>
      </c>
      <c r="AK270" s="73" t="str">
        <f t="shared" si="62"/>
        <v/>
      </c>
      <c r="AL270" s="72" t="str">
        <f t="shared" si="63"/>
        <v/>
      </c>
      <c r="AM270" s="71" t="str">
        <f t="shared" si="64"/>
        <v/>
      </c>
    </row>
    <row r="271" spans="2:39" ht="13.8" thickBot="1">
      <c r="B271" s="79">
        <v>44403</v>
      </c>
      <c r="C271" s="78">
        <v>1531.67</v>
      </c>
      <c r="D271" s="78">
        <v>1517.28</v>
      </c>
      <c r="E271" s="78">
        <v>1529.85</v>
      </c>
      <c r="F271" s="78">
        <v>1541.16</v>
      </c>
      <c r="G271" s="78">
        <v>1519.35</v>
      </c>
      <c r="H271" s="78">
        <v>1574.44</v>
      </c>
      <c r="I271" s="78">
        <v>1700.2</v>
      </c>
      <c r="J271" s="78">
        <v>1800.47</v>
      </c>
      <c r="K271" s="78">
        <v>1898.96</v>
      </c>
      <c r="L271" s="78">
        <v>1954.61</v>
      </c>
      <c r="M271" s="78">
        <v>2082.8200000000002</v>
      </c>
      <c r="N271" s="78">
        <v>2053.14</v>
      </c>
      <c r="O271" s="78">
        <v>2040.36</v>
      </c>
      <c r="P271" s="78">
        <v>2016</v>
      </c>
      <c r="Q271" s="78">
        <v>2029.23</v>
      </c>
      <c r="R271" s="78">
        <v>1983.24</v>
      </c>
      <c r="S271" s="78">
        <v>1913.91</v>
      </c>
      <c r="T271" s="78">
        <v>1841.49</v>
      </c>
      <c r="U271" s="78">
        <v>1792.32</v>
      </c>
      <c r="V271" s="78">
        <v>1716.82</v>
      </c>
      <c r="W271" s="78">
        <v>1723.96</v>
      </c>
      <c r="X271" s="78">
        <v>1700.86</v>
      </c>
      <c r="Y271" s="78">
        <v>1658.23</v>
      </c>
      <c r="Z271" s="78">
        <v>1659.14</v>
      </c>
      <c r="AA271" s="78">
        <f t="shared" si="52"/>
        <v>2082.8200000000002</v>
      </c>
      <c r="AB271" s="77">
        <f t="shared" si="53"/>
        <v>2021</v>
      </c>
      <c r="AC271" s="76">
        <f t="shared" si="54"/>
        <v>7</v>
      </c>
      <c r="AD271" s="76" t="str">
        <f t="shared" si="55"/>
        <v/>
      </c>
      <c r="AE271" s="76" t="str">
        <f t="shared" si="56"/>
        <v/>
      </c>
      <c r="AF271" s="74">
        <f t="shared" si="57"/>
        <v>2082.8200000000002</v>
      </c>
      <c r="AG271" s="75" t="str">
        <f t="shared" si="58"/>
        <v>11:00</v>
      </c>
      <c r="AH271" s="74">
        <f t="shared" si="59"/>
        <v>44862.330000000009</v>
      </c>
      <c r="AI271" s="73" t="str">
        <f t="shared" si="60"/>
        <v/>
      </c>
      <c r="AJ271" s="73" t="str">
        <f t="shared" si="61"/>
        <v/>
      </c>
      <c r="AK271" s="73" t="str">
        <f t="shared" si="62"/>
        <v/>
      </c>
      <c r="AL271" s="72" t="str">
        <f t="shared" si="63"/>
        <v/>
      </c>
      <c r="AM271" s="71" t="str">
        <f t="shared" si="64"/>
        <v/>
      </c>
    </row>
    <row r="272" spans="2:39" ht="13.8" thickBot="1">
      <c r="B272" s="79">
        <v>44404</v>
      </c>
      <c r="C272" s="78">
        <v>1634.22</v>
      </c>
      <c r="D272" s="78">
        <v>1611.93</v>
      </c>
      <c r="E272" s="78">
        <v>1615.57</v>
      </c>
      <c r="F272" s="78">
        <v>1630.65</v>
      </c>
      <c r="G272" s="78">
        <v>1629.32</v>
      </c>
      <c r="H272" s="78">
        <v>1707.09</v>
      </c>
      <c r="I272" s="78">
        <v>1815.45</v>
      </c>
      <c r="J272" s="78">
        <v>1902.67</v>
      </c>
      <c r="K272" s="78">
        <v>1934.28</v>
      </c>
      <c r="L272" s="78">
        <v>1997.84</v>
      </c>
      <c r="M272" s="78">
        <v>2018.98</v>
      </c>
      <c r="N272" s="78">
        <v>2014.01</v>
      </c>
      <c r="O272" s="78">
        <v>2051.91</v>
      </c>
      <c r="P272" s="78">
        <v>2054.2199999999998</v>
      </c>
      <c r="Q272" s="78">
        <v>2055.13</v>
      </c>
      <c r="R272" s="78">
        <v>2050.3000000000002</v>
      </c>
      <c r="S272" s="78">
        <v>1970.4</v>
      </c>
      <c r="T272" s="78">
        <v>1892.63</v>
      </c>
      <c r="U272" s="78">
        <v>1848.04</v>
      </c>
      <c r="V272" s="78">
        <v>1774.54</v>
      </c>
      <c r="W272" s="78">
        <v>1756.2</v>
      </c>
      <c r="X272" s="78">
        <v>1722.53</v>
      </c>
      <c r="Y272" s="78">
        <v>1707.69</v>
      </c>
      <c r="Z272" s="78">
        <v>1684.87</v>
      </c>
      <c r="AA272" s="78">
        <f t="shared" si="52"/>
        <v>2055.13</v>
      </c>
      <c r="AB272" s="77">
        <f t="shared" si="53"/>
        <v>2021</v>
      </c>
      <c r="AC272" s="76">
        <f t="shared" si="54"/>
        <v>7</v>
      </c>
      <c r="AD272" s="76" t="str">
        <f t="shared" si="55"/>
        <v/>
      </c>
      <c r="AE272" s="76" t="str">
        <f t="shared" si="56"/>
        <v/>
      </c>
      <c r="AF272" s="74">
        <f t="shared" si="57"/>
        <v>2055.13</v>
      </c>
      <c r="AG272" s="75" t="str">
        <f t="shared" si="58"/>
        <v>15:00</v>
      </c>
      <c r="AH272" s="74">
        <f t="shared" si="59"/>
        <v>46135.6</v>
      </c>
      <c r="AI272" s="73" t="str">
        <f t="shared" si="60"/>
        <v/>
      </c>
      <c r="AJ272" s="73" t="str">
        <f t="shared" si="61"/>
        <v/>
      </c>
      <c r="AK272" s="73" t="str">
        <f t="shared" si="62"/>
        <v/>
      </c>
      <c r="AL272" s="72" t="str">
        <f t="shared" si="63"/>
        <v/>
      </c>
      <c r="AM272" s="71" t="str">
        <f t="shared" si="64"/>
        <v/>
      </c>
    </row>
    <row r="273" spans="2:39" ht="13.8" thickBot="1">
      <c r="B273" s="79">
        <v>44405</v>
      </c>
      <c r="C273" s="78">
        <v>1667.26</v>
      </c>
      <c r="D273" s="78">
        <v>1627.05</v>
      </c>
      <c r="E273" s="78">
        <v>1608.95</v>
      </c>
      <c r="F273" s="78">
        <v>1615.67</v>
      </c>
      <c r="G273" s="78">
        <v>1657.43</v>
      </c>
      <c r="H273" s="78">
        <v>1753.05</v>
      </c>
      <c r="I273" s="78">
        <v>1879.54</v>
      </c>
      <c r="J273" s="78">
        <v>1849.82</v>
      </c>
      <c r="K273" s="78">
        <v>1882.65</v>
      </c>
      <c r="L273" s="78">
        <v>1913.06</v>
      </c>
      <c r="M273" s="78">
        <v>1940.3</v>
      </c>
      <c r="N273" s="78">
        <v>1918.56</v>
      </c>
      <c r="O273" s="78">
        <v>1921.57</v>
      </c>
      <c r="P273" s="78">
        <v>1892.14</v>
      </c>
      <c r="Q273" s="78">
        <v>1881.57</v>
      </c>
      <c r="R273" s="78">
        <v>1828.72</v>
      </c>
      <c r="S273" s="78">
        <v>1771.21</v>
      </c>
      <c r="T273" s="78">
        <v>1697.61</v>
      </c>
      <c r="U273" s="78">
        <v>1694.49</v>
      </c>
      <c r="V273" s="78">
        <v>1581.93</v>
      </c>
      <c r="W273" s="78">
        <v>1555.36</v>
      </c>
      <c r="X273" s="78">
        <v>1535.45</v>
      </c>
      <c r="Y273" s="78">
        <v>1526.63</v>
      </c>
      <c r="Z273" s="78">
        <v>1521.45</v>
      </c>
      <c r="AA273" s="78">
        <f t="shared" si="52"/>
        <v>1940.3</v>
      </c>
      <c r="AB273" s="77">
        <f t="shared" si="53"/>
        <v>2021</v>
      </c>
      <c r="AC273" s="76">
        <f t="shared" si="54"/>
        <v>7</v>
      </c>
      <c r="AD273" s="76" t="str">
        <f t="shared" si="55"/>
        <v/>
      </c>
      <c r="AE273" s="76" t="str">
        <f t="shared" si="56"/>
        <v/>
      </c>
      <c r="AF273" s="74">
        <f t="shared" si="57"/>
        <v>1940.3</v>
      </c>
      <c r="AG273" s="75" t="str">
        <f t="shared" si="58"/>
        <v>11:00</v>
      </c>
      <c r="AH273" s="74">
        <f t="shared" si="59"/>
        <v>43661.77</v>
      </c>
      <c r="AI273" s="73" t="str">
        <f t="shared" si="60"/>
        <v/>
      </c>
      <c r="AJ273" s="73" t="str">
        <f t="shared" si="61"/>
        <v/>
      </c>
      <c r="AK273" s="73" t="str">
        <f t="shared" si="62"/>
        <v/>
      </c>
      <c r="AL273" s="72" t="str">
        <f t="shared" si="63"/>
        <v/>
      </c>
      <c r="AM273" s="71" t="str">
        <f t="shared" si="64"/>
        <v/>
      </c>
    </row>
    <row r="274" spans="2:39" ht="13.8" thickBot="1">
      <c r="B274" s="79">
        <v>44406</v>
      </c>
      <c r="C274" s="78">
        <v>1506.68</v>
      </c>
      <c r="D274" s="78">
        <v>1475.78</v>
      </c>
      <c r="E274" s="78">
        <v>1483.48</v>
      </c>
      <c r="F274" s="78">
        <v>1501.82</v>
      </c>
      <c r="G274" s="78">
        <v>1525.16</v>
      </c>
      <c r="H274" s="78">
        <v>1281.74</v>
      </c>
      <c r="I274" s="78">
        <v>1419.78</v>
      </c>
      <c r="J274" s="78">
        <v>1753.89</v>
      </c>
      <c r="K274" s="78">
        <v>1950.94</v>
      </c>
      <c r="L274" s="78">
        <v>2006.83</v>
      </c>
      <c r="M274" s="78">
        <v>2088.59</v>
      </c>
      <c r="N274" s="78">
        <v>2087.8200000000002</v>
      </c>
      <c r="O274" s="78">
        <v>2078.02</v>
      </c>
      <c r="P274" s="78">
        <v>2058.14</v>
      </c>
      <c r="Q274" s="78">
        <v>2084.0100000000002</v>
      </c>
      <c r="R274" s="78">
        <v>2038.47</v>
      </c>
      <c r="S274" s="78">
        <v>1932.38</v>
      </c>
      <c r="T274" s="78">
        <v>1835.54</v>
      </c>
      <c r="U274" s="78">
        <v>1786.54</v>
      </c>
      <c r="V274" s="78">
        <v>1707.09</v>
      </c>
      <c r="W274" s="78">
        <v>1693.76</v>
      </c>
      <c r="X274" s="78">
        <v>1667.44</v>
      </c>
      <c r="Y274" s="78">
        <v>1640.87</v>
      </c>
      <c r="Z274" s="78">
        <v>1633.52</v>
      </c>
      <c r="AA274" s="78">
        <f t="shared" si="52"/>
        <v>2088.59</v>
      </c>
      <c r="AB274" s="77">
        <f t="shared" si="53"/>
        <v>2021</v>
      </c>
      <c r="AC274" s="76">
        <f t="shared" si="54"/>
        <v>7</v>
      </c>
      <c r="AD274" s="76" t="str">
        <f t="shared" si="55"/>
        <v/>
      </c>
      <c r="AE274" s="76" t="str">
        <f t="shared" si="56"/>
        <v/>
      </c>
      <c r="AF274" s="74">
        <f t="shared" si="57"/>
        <v>2088.59</v>
      </c>
      <c r="AG274" s="75" t="str">
        <f t="shared" si="58"/>
        <v>11:00</v>
      </c>
      <c r="AH274" s="74">
        <f t="shared" si="59"/>
        <v>44326.880000000005</v>
      </c>
      <c r="AI274" s="73" t="str">
        <f t="shared" si="60"/>
        <v/>
      </c>
      <c r="AJ274" s="73" t="str">
        <f t="shared" si="61"/>
        <v/>
      </c>
      <c r="AK274" s="73" t="str">
        <f t="shared" si="62"/>
        <v/>
      </c>
      <c r="AL274" s="72" t="str">
        <f t="shared" si="63"/>
        <v/>
      </c>
      <c r="AM274" s="71" t="str">
        <f t="shared" si="64"/>
        <v/>
      </c>
    </row>
    <row r="275" spans="2:39" ht="13.8" thickBot="1">
      <c r="B275" s="79">
        <v>44407</v>
      </c>
      <c r="C275" s="78">
        <v>1607.73</v>
      </c>
      <c r="D275" s="78">
        <v>1585.33</v>
      </c>
      <c r="E275" s="78">
        <v>1535.8</v>
      </c>
      <c r="F275" s="78">
        <v>1515.26</v>
      </c>
      <c r="G275" s="78">
        <v>1507.7</v>
      </c>
      <c r="H275" s="78">
        <v>1525.06</v>
      </c>
      <c r="I275" s="78">
        <v>1600.1</v>
      </c>
      <c r="J275" s="78">
        <v>1643.43</v>
      </c>
      <c r="K275" s="78">
        <v>1650.6</v>
      </c>
      <c r="L275" s="78">
        <v>1669.43</v>
      </c>
      <c r="M275" s="78">
        <v>1694.11</v>
      </c>
      <c r="N275" s="78">
        <v>1716.47</v>
      </c>
      <c r="O275" s="78">
        <v>1717.8</v>
      </c>
      <c r="P275" s="78">
        <v>1711.82</v>
      </c>
      <c r="Q275" s="78">
        <v>1728.41</v>
      </c>
      <c r="R275" s="78">
        <v>1705.48</v>
      </c>
      <c r="S275" s="78">
        <v>1621.97</v>
      </c>
      <c r="T275" s="78">
        <v>1547.52</v>
      </c>
      <c r="U275" s="78">
        <v>1520.54</v>
      </c>
      <c r="V275" s="78">
        <v>1433.22</v>
      </c>
      <c r="W275" s="78">
        <v>1416.56</v>
      </c>
      <c r="X275" s="78">
        <v>1275.23</v>
      </c>
      <c r="Y275" s="78">
        <v>1183.5999999999999</v>
      </c>
      <c r="Z275" s="78">
        <v>1171.42</v>
      </c>
      <c r="AA275" s="78">
        <f t="shared" si="52"/>
        <v>1728.41</v>
      </c>
      <c r="AB275" s="77">
        <f t="shared" si="53"/>
        <v>2021</v>
      </c>
      <c r="AC275" s="76">
        <f t="shared" si="54"/>
        <v>7</v>
      </c>
      <c r="AD275" s="76" t="str">
        <f t="shared" si="55"/>
        <v/>
      </c>
      <c r="AE275" s="76" t="str">
        <f t="shared" si="56"/>
        <v/>
      </c>
      <c r="AF275" s="74">
        <f t="shared" si="57"/>
        <v>1728.41</v>
      </c>
      <c r="AG275" s="75" t="str">
        <f t="shared" si="58"/>
        <v>15:00</v>
      </c>
      <c r="AH275" s="74">
        <f t="shared" si="59"/>
        <v>39013.000000000007</v>
      </c>
      <c r="AI275" s="73" t="str">
        <f t="shared" si="60"/>
        <v/>
      </c>
      <c r="AJ275" s="73" t="str">
        <f t="shared" si="61"/>
        <v/>
      </c>
      <c r="AK275" s="73" t="str">
        <f t="shared" si="62"/>
        <v/>
      </c>
      <c r="AL275" s="72" t="str">
        <f t="shared" si="63"/>
        <v/>
      </c>
      <c r="AM275" s="71" t="str">
        <f t="shared" si="64"/>
        <v/>
      </c>
    </row>
    <row r="276" spans="2:39" ht="13.8" thickBot="1">
      <c r="B276" s="79">
        <v>44408</v>
      </c>
      <c r="C276" s="78">
        <v>1165.18</v>
      </c>
      <c r="D276" s="78">
        <v>1151.22</v>
      </c>
      <c r="E276" s="78">
        <v>1041.18</v>
      </c>
      <c r="F276" s="78">
        <v>1033.24</v>
      </c>
      <c r="G276" s="78">
        <v>1031.69</v>
      </c>
      <c r="H276" s="78">
        <v>1053.57</v>
      </c>
      <c r="I276" s="78">
        <v>1123.8499999999999</v>
      </c>
      <c r="J276" s="78">
        <v>1256.8900000000001</v>
      </c>
      <c r="K276" s="78">
        <v>1305.8900000000001</v>
      </c>
      <c r="L276" s="78">
        <v>1336.48</v>
      </c>
      <c r="M276" s="78">
        <v>1353.49</v>
      </c>
      <c r="N276" s="78">
        <v>1336.3</v>
      </c>
      <c r="O276" s="78">
        <v>1355.62</v>
      </c>
      <c r="P276" s="78">
        <v>1341.48</v>
      </c>
      <c r="Q276" s="78">
        <v>1687.49</v>
      </c>
      <c r="R276" s="78">
        <v>1645.81</v>
      </c>
      <c r="S276" s="78">
        <v>1598.31</v>
      </c>
      <c r="T276" s="78">
        <v>1581.09</v>
      </c>
      <c r="U276" s="78">
        <v>1582.25</v>
      </c>
      <c r="V276" s="78">
        <v>1543.54</v>
      </c>
      <c r="W276" s="78">
        <v>1558.45</v>
      </c>
      <c r="X276" s="78">
        <v>1536.32</v>
      </c>
      <c r="Y276" s="78">
        <v>1527.86</v>
      </c>
      <c r="Z276" s="78">
        <v>1536.57</v>
      </c>
      <c r="AA276" s="78">
        <f t="shared" si="52"/>
        <v>1687.49</v>
      </c>
      <c r="AB276" s="77">
        <f t="shared" si="53"/>
        <v>2021</v>
      </c>
      <c r="AC276" s="76">
        <f t="shared" si="54"/>
        <v>7</v>
      </c>
      <c r="AD276" s="76" t="str">
        <f t="shared" si="55"/>
        <v>2021-7</v>
      </c>
      <c r="AE276" s="76">
        <f t="shared" si="56"/>
        <v>7</v>
      </c>
      <c r="AF276" s="74">
        <f t="shared" si="57"/>
        <v>1687.49</v>
      </c>
      <c r="AG276" s="75" t="str">
        <f t="shared" si="58"/>
        <v>15:00</v>
      </c>
      <c r="AH276" s="74">
        <f t="shared" si="59"/>
        <v>34371.26</v>
      </c>
      <c r="AI276" s="73">
        <f t="shared" si="60"/>
        <v>60752.049999999996</v>
      </c>
      <c r="AJ276" s="73">
        <f t="shared" si="61"/>
        <v>2315.2199999999998</v>
      </c>
      <c r="AK276" s="73">
        <f t="shared" si="62"/>
        <v>49758.250000000007</v>
      </c>
      <c r="AL276" s="72">
        <f t="shared" si="63"/>
        <v>44383</v>
      </c>
      <c r="AM276" s="71" t="str">
        <f t="shared" si="64"/>
        <v>11:00</v>
      </c>
    </row>
    <row r="277" spans="2:39" ht="13.8" thickBot="1">
      <c r="B277" s="79">
        <v>44409</v>
      </c>
      <c r="C277" s="78">
        <v>1530.1</v>
      </c>
      <c r="D277" s="78">
        <v>1513.96</v>
      </c>
      <c r="E277" s="78">
        <v>1488.45</v>
      </c>
      <c r="F277" s="78">
        <v>1472.1</v>
      </c>
      <c r="G277" s="78">
        <v>1461.39</v>
      </c>
      <c r="H277" s="78">
        <v>1483.51</v>
      </c>
      <c r="I277" s="78">
        <v>1533.94</v>
      </c>
      <c r="J277" s="78">
        <v>1559.53</v>
      </c>
      <c r="K277" s="78">
        <v>1582.25</v>
      </c>
      <c r="L277" s="78">
        <v>1600.3</v>
      </c>
      <c r="M277" s="78">
        <v>1635.62</v>
      </c>
      <c r="N277" s="78">
        <v>1631.98</v>
      </c>
      <c r="O277" s="78">
        <v>1632.47</v>
      </c>
      <c r="P277" s="78">
        <v>1627.4</v>
      </c>
      <c r="Q277" s="78">
        <v>1632.61</v>
      </c>
      <c r="R277" s="78">
        <v>1564.29</v>
      </c>
      <c r="S277" s="78">
        <v>1610.91</v>
      </c>
      <c r="T277" s="78">
        <v>1565.97</v>
      </c>
      <c r="U277" s="78">
        <v>1503.5</v>
      </c>
      <c r="V277" s="78">
        <v>1434.9</v>
      </c>
      <c r="W277" s="78">
        <v>1427.79</v>
      </c>
      <c r="X277" s="78">
        <v>1409.1</v>
      </c>
      <c r="Y277" s="78">
        <v>1370.36</v>
      </c>
      <c r="Z277" s="78">
        <v>1360.73</v>
      </c>
      <c r="AA277" s="78">
        <f t="shared" si="52"/>
        <v>1635.62</v>
      </c>
      <c r="AB277" s="77">
        <f t="shared" si="53"/>
        <v>2021</v>
      </c>
      <c r="AC277" s="76">
        <f t="shared" si="54"/>
        <v>8</v>
      </c>
      <c r="AD277" s="76" t="str">
        <f t="shared" si="55"/>
        <v/>
      </c>
      <c r="AE277" s="76" t="str">
        <f t="shared" si="56"/>
        <v/>
      </c>
      <c r="AF277" s="74">
        <f t="shared" si="57"/>
        <v>1635.62</v>
      </c>
      <c r="AG277" s="75" t="str">
        <f t="shared" si="58"/>
        <v>11:00</v>
      </c>
      <c r="AH277" s="74">
        <f t="shared" si="59"/>
        <v>38268.780000000013</v>
      </c>
      <c r="AI277" s="73" t="str">
        <f t="shared" si="60"/>
        <v/>
      </c>
      <c r="AJ277" s="73" t="str">
        <f t="shared" si="61"/>
        <v/>
      </c>
      <c r="AK277" s="73" t="str">
        <f t="shared" si="62"/>
        <v/>
      </c>
      <c r="AL277" s="72" t="str">
        <f t="shared" si="63"/>
        <v/>
      </c>
      <c r="AM277" s="71" t="str">
        <f t="shared" si="64"/>
        <v/>
      </c>
    </row>
    <row r="278" spans="2:39" ht="13.8" thickBot="1">
      <c r="B278" s="79">
        <v>44410</v>
      </c>
      <c r="C278" s="78">
        <v>1340.75</v>
      </c>
      <c r="D278" s="78">
        <v>1338.72</v>
      </c>
      <c r="E278" s="78">
        <v>1350.65</v>
      </c>
      <c r="F278" s="78">
        <v>1332.73</v>
      </c>
      <c r="G278" s="78">
        <v>1318.1</v>
      </c>
      <c r="H278" s="78">
        <v>1337.84</v>
      </c>
      <c r="I278" s="78">
        <v>1403.15</v>
      </c>
      <c r="J278" s="78">
        <v>1465.84</v>
      </c>
      <c r="K278" s="78">
        <v>1527.96</v>
      </c>
      <c r="L278" s="78">
        <v>1555.02</v>
      </c>
      <c r="M278" s="78">
        <v>1577.91</v>
      </c>
      <c r="N278" s="78">
        <v>1557.85</v>
      </c>
      <c r="O278" s="78">
        <v>1561.42</v>
      </c>
      <c r="P278" s="78">
        <v>1567.9</v>
      </c>
      <c r="Q278" s="78">
        <v>1592.08</v>
      </c>
      <c r="R278" s="78">
        <v>1597.16</v>
      </c>
      <c r="S278" s="78">
        <v>1563.59</v>
      </c>
      <c r="T278" s="78">
        <v>1537.27</v>
      </c>
      <c r="U278" s="78">
        <v>1520.86</v>
      </c>
      <c r="V278" s="78">
        <v>1468.11</v>
      </c>
      <c r="W278" s="78">
        <v>1472.7</v>
      </c>
      <c r="X278" s="78">
        <v>1438.85</v>
      </c>
      <c r="Y278" s="78">
        <v>1406.68</v>
      </c>
      <c r="Z278" s="78">
        <v>1400.94</v>
      </c>
      <c r="AA278" s="78">
        <f t="shared" si="52"/>
        <v>1597.16</v>
      </c>
      <c r="AB278" s="77">
        <f t="shared" si="53"/>
        <v>2021</v>
      </c>
      <c r="AC278" s="76">
        <f t="shared" si="54"/>
        <v>8</v>
      </c>
      <c r="AD278" s="76" t="str">
        <f t="shared" si="55"/>
        <v/>
      </c>
      <c r="AE278" s="76" t="str">
        <f t="shared" si="56"/>
        <v/>
      </c>
      <c r="AF278" s="74">
        <f t="shared" si="57"/>
        <v>1597.16</v>
      </c>
      <c r="AG278" s="75" t="str">
        <f t="shared" si="58"/>
        <v>16:00</v>
      </c>
      <c r="AH278" s="74">
        <f t="shared" si="59"/>
        <v>36831.240000000013</v>
      </c>
      <c r="AI278" s="73" t="str">
        <f t="shared" si="60"/>
        <v/>
      </c>
      <c r="AJ278" s="73" t="str">
        <f t="shared" si="61"/>
        <v/>
      </c>
      <c r="AK278" s="73" t="str">
        <f t="shared" si="62"/>
        <v/>
      </c>
      <c r="AL278" s="72" t="str">
        <f t="shared" si="63"/>
        <v/>
      </c>
      <c r="AM278" s="71" t="str">
        <f t="shared" si="64"/>
        <v/>
      </c>
    </row>
    <row r="279" spans="2:39" ht="13.8" thickBot="1">
      <c r="B279" s="79">
        <v>44411</v>
      </c>
      <c r="C279" s="78">
        <v>1387.47</v>
      </c>
      <c r="D279" s="78">
        <v>1360.73</v>
      </c>
      <c r="E279" s="78">
        <v>1334.55</v>
      </c>
      <c r="F279" s="78">
        <v>1327.17</v>
      </c>
      <c r="G279" s="78">
        <v>1296.44</v>
      </c>
      <c r="H279" s="78">
        <v>1367.45</v>
      </c>
      <c r="I279" s="78">
        <v>1501.96</v>
      </c>
      <c r="J279" s="78">
        <v>1680.24</v>
      </c>
      <c r="K279" s="78">
        <v>1814.33</v>
      </c>
      <c r="L279" s="78">
        <v>1862.18</v>
      </c>
      <c r="M279" s="78">
        <v>1893.5</v>
      </c>
      <c r="N279" s="78">
        <v>1862.6</v>
      </c>
      <c r="O279" s="78">
        <v>1868.9</v>
      </c>
      <c r="P279" s="78">
        <v>1870.86</v>
      </c>
      <c r="Q279" s="78">
        <v>1891.3</v>
      </c>
      <c r="R279" s="78">
        <v>1905.68</v>
      </c>
      <c r="S279" s="78">
        <v>1827.7</v>
      </c>
      <c r="T279" s="78">
        <v>1812.9</v>
      </c>
      <c r="U279" s="78">
        <v>1769.56</v>
      </c>
      <c r="V279" s="78">
        <v>1679.02</v>
      </c>
      <c r="W279" s="78">
        <v>1664.15</v>
      </c>
      <c r="X279" s="78">
        <v>1618.16</v>
      </c>
      <c r="Y279" s="78">
        <v>1577.17</v>
      </c>
      <c r="Z279" s="78">
        <v>1543.33</v>
      </c>
      <c r="AA279" s="78">
        <f t="shared" si="52"/>
        <v>1905.68</v>
      </c>
      <c r="AB279" s="77">
        <f t="shared" si="53"/>
        <v>2021</v>
      </c>
      <c r="AC279" s="76">
        <f t="shared" si="54"/>
        <v>8</v>
      </c>
      <c r="AD279" s="76" t="str">
        <f t="shared" si="55"/>
        <v/>
      </c>
      <c r="AE279" s="76" t="str">
        <f t="shared" si="56"/>
        <v/>
      </c>
      <c r="AF279" s="74">
        <f t="shared" si="57"/>
        <v>1905.68</v>
      </c>
      <c r="AG279" s="75" t="str">
        <f t="shared" si="58"/>
        <v>16:00</v>
      </c>
      <c r="AH279" s="74">
        <f t="shared" si="59"/>
        <v>41623.030000000006</v>
      </c>
      <c r="AI279" s="73" t="str">
        <f t="shared" si="60"/>
        <v/>
      </c>
      <c r="AJ279" s="73" t="str">
        <f t="shared" si="61"/>
        <v/>
      </c>
      <c r="AK279" s="73" t="str">
        <f t="shared" si="62"/>
        <v/>
      </c>
      <c r="AL279" s="72" t="str">
        <f t="shared" si="63"/>
        <v/>
      </c>
      <c r="AM279" s="71" t="str">
        <f t="shared" si="64"/>
        <v/>
      </c>
    </row>
    <row r="280" spans="2:39" ht="13.8" thickBot="1">
      <c r="B280" s="79">
        <v>44412</v>
      </c>
      <c r="C280" s="78">
        <v>1521.42</v>
      </c>
      <c r="D280" s="78">
        <v>1501.01</v>
      </c>
      <c r="E280" s="78">
        <v>1520.19</v>
      </c>
      <c r="F280" s="78">
        <v>1512</v>
      </c>
      <c r="G280" s="78">
        <v>1504.3</v>
      </c>
      <c r="H280" s="78">
        <v>1541.96</v>
      </c>
      <c r="I280" s="78">
        <v>1439.73</v>
      </c>
      <c r="J280" s="78">
        <v>1490.44</v>
      </c>
      <c r="K280" s="78">
        <v>1841.28</v>
      </c>
      <c r="L280" s="78">
        <v>1893.82</v>
      </c>
      <c r="M280" s="78">
        <v>1927.94</v>
      </c>
      <c r="N280" s="78">
        <v>1928.68</v>
      </c>
      <c r="O280" s="78">
        <v>1921.33</v>
      </c>
      <c r="P280" s="78">
        <v>1890.63</v>
      </c>
      <c r="Q280" s="78">
        <v>1913.21</v>
      </c>
      <c r="R280" s="78">
        <v>1889.76</v>
      </c>
      <c r="S280" s="78">
        <v>1816.01</v>
      </c>
      <c r="T280" s="78">
        <v>1751.89</v>
      </c>
      <c r="U280" s="78">
        <v>1713.18</v>
      </c>
      <c r="V280" s="78">
        <v>1652.35</v>
      </c>
      <c r="W280" s="78">
        <v>1645.25</v>
      </c>
      <c r="X280" s="78">
        <v>1638.21</v>
      </c>
      <c r="Y280" s="78">
        <v>1580.15</v>
      </c>
      <c r="Z280" s="78">
        <v>1543.71</v>
      </c>
      <c r="AA280" s="78">
        <f t="shared" si="52"/>
        <v>1928.68</v>
      </c>
      <c r="AB280" s="77">
        <f t="shared" si="53"/>
        <v>2021</v>
      </c>
      <c r="AC280" s="76">
        <f t="shared" si="54"/>
        <v>8</v>
      </c>
      <c r="AD280" s="76" t="str">
        <f t="shared" si="55"/>
        <v/>
      </c>
      <c r="AE280" s="76" t="str">
        <f t="shared" si="56"/>
        <v/>
      </c>
      <c r="AF280" s="74">
        <f t="shared" si="57"/>
        <v>1928.68</v>
      </c>
      <c r="AG280" s="75" t="str">
        <f t="shared" si="58"/>
        <v>12:00</v>
      </c>
      <c r="AH280" s="74">
        <f t="shared" si="59"/>
        <v>42507.13</v>
      </c>
      <c r="AI280" s="73" t="str">
        <f t="shared" si="60"/>
        <v/>
      </c>
      <c r="AJ280" s="73" t="str">
        <f t="shared" si="61"/>
        <v/>
      </c>
      <c r="AK280" s="73" t="str">
        <f t="shared" si="62"/>
        <v/>
      </c>
      <c r="AL280" s="72" t="str">
        <f t="shared" si="63"/>
        <v/>
      </c>
      <c r="AM280" s="71" t="str">
        <f t="shared" si="64"/>
        <v/>
      </c>
    </row>
    <row r="281" spans="2:39" ht="13.8" thickBot="1">
      <c r="B281" s="79">
        <v>44413</v>
      </c>
      <c r="C281" s="78">
        <v>1494.05</v>
      </c>
      <c r="D281" s="78">
        <v>1484.07</v>
      </c>
      <c r="E281" s="78">
        <v>1491.46</v>
      </c>
      <c r="F281" s="78">
        <v>1483.37</v>
      </c>
      <c r="G281" s="78">
        <v>1469.69</v>
      </c>
      <c r="H281" s="78">
        <v>1542.69</v>
      </c>
      <c r="I281" s="78">
        <v>1657.64</v>
      </c>
      <c r="J281" s="78">
        <v>1772.02</v>
      </c>
      <c r="K281" s="78">
        <v>1876.11</v>
      </c>
      <c r="L281" s="78">
        <v>1948.59</v>
      </c>
      <c r="M281" s="78">
        <v>1988.35</v>
      </c>
      <c r="N281" s="78">
        <v>1940.47</v>
      </c>
      <c r="O281" s="78">
        <v>1947.26</v>
      </c>
      <c r="P281" s="78">
        <v>1965.29</v>
      </c>
      <c r="Q281" s="78">
        <v>1977.22</v>
      </c>
      <c r="R281" s="78">
        <v>1947.89</v>
      </c>
      <c r="S281" s="78">
        <v>1872.54</v>
      </c>
      <c r="T281" s="78">
        <v>1809.33</v>
      </c>
      <c r="U281" s="78">
        <v>1783.46</v>
      </c>
      <c r="V281" s="78">
        <v>1716.68</v>
      </c>
      <c r="W281" s="78">
        <v>1731.87</v>
      </c>
      <c r="X281" s="78">
        <v>1680.88</v>
      </c>
      <c r="Y281" s="78">
        <v>1624.1</v>
      </c>
      <c r="Z281" s="78">
        <v>1604.12</v>
      </c>
      <c r="AA281" s="78">
        <f t="shared" si="52"/>
        <v>1988.35</v>
      </c>
      <c r="AB281" s="77">
        <f t="shared" si="53"/>
        <v>2021</v>
      </c>
      <c r="AC281" s="76">
        <f t="shared" si="54"/>
        <v>8</v>
      </c>
      <c r="AD281" s="76" t="str">
        <f t="shared" si="55"/>
        <v/>
      </c>
      <c r="AE281" s="76" t="str">
        <f t="shared" si="56"/>
        <v/>
      </c>
      <c r="AF281" s="74">
        <f t="shared" si="57"/>
        <v>1988.35</v>
      </c>
      <c r="AG281" s="75" t="str">
        <f t="shared" si="58"/>
        <v>11:00</v>
      </c>
      <c r="AH281" s="74">
        <f t="shared" si="59"/>
        <v>43797.5</v>
      </c>
      <c r="AI281" s="73" t="str">
        <f t="shared" si="60"/>
        <v/>
      </c>
      <c r="AJ281" s="73" t="str">
        <f t="shared" si="61"/>
        <v/>
      </c>
      <c r="AK281" s="73" t="str">
        <f t="shared" si="62"/>
        <v/>
      </c>
      <c r="AL281" s="72" t="str">
        <f t="shared" si="63"/>
        <v/>
      </c>
      <c r="AM281" s="71" t="str">
        <f t="shared" si="64"/>
        <v/>
      </c>
    </row>
    <row r="282" spans="2:39" ht="13.8" thickBot="1">
      <c r="B282" s="79">
        <v>44414</v>
      </c>
      <c r="C282" s="78">
        <v>1585.15</v>
      </c>
      <c r="D282" s="78">
        <v>1570.69</v>
      </c>
      <c r="E282" s="78">
        <v>1555.02</v>
      </c>
      <c r="F282" s="78">
        <v>1546.06</v>
      </c>
      <c r="G282" s="78">
        <v>1567.16</v>
      </c>
      <c r="H282" s="78">
        <v>1627.29</v>
      </c>
      <c r="I282" s="78">
        <v>1785.42</v>
      </c>
      <c r="J282" s="78">
        <v>1896.44</v>
      </c>
      <c r="K282" s="78">
        <v>1930.29</v>
      </c>
      <c r="L282" s="78">
        <v>1984.54</v>
      </c>
      <c r="M282" s="78">
        <v>2041.17</v>
      </c>
      <c r="N282" s="78">
        <v>2013.62</v>
      </c>
      <c r="O282" s="78">
        <v>2017.09</v>
      </c>
      <c r="P282" s="78">
        <v>2048.9</v>
      </c>
      <c r="Q282" s="78">
        <v>2055.7199999999998</v>
      </c>
      <c r="R282" s="78">
        <v>2004.77</v>
      </c>
      <c r="S282" s="78">
        <v>1921.54</v>
      </c>
      <c r="T282" s="78">
        <v>1876.1</v>
      </c>
      <c r="U282" s="78">
        <v>1820.42</v>
      </c>
      <c r="V282" s="78">
        <v>1756.96</v>
      </c>
      <c r="W282" s="78">
        <v>1752.98</v>
      </c>
      <c r="X282" s="78">
        <v>1709.61</v>
      </c>
      <c r="Y282" s="78">
        <v>1666.6</v>
      </c>
      <c r="Z282" s="78">
        <v>1647.87</v>
      </c>
      <c r="AA282" s="78">
        <f t="shared" si="52"/>
        <v>2055.7199999999998</v>
      </c>
      <c r="AB282" s="77">
        <f t="shared" si="53"/>
        <v>2021</v>
      </c>
      <c r="AC282" s="76">
        <f t="shared" si="54"/>
        <v>8</v>
      </c>
      <c r="AD282" s="76" t="str">
        <f t="shared" si="55"/>
        <v/>
      </c>
      <c r="AE282" s="76" t="str">
        <f t="shared" si="56"/>
        <v/>
      </c>
      <c r="AF282" s="74">
        <f t="shared" si="57"/>
        <v>2055.7199999999998</v>
      </c>
      <c r="AG282" s="75" t="str">
        <f t="shared" si="58"/>
        <v>15:00</v>
      </c>
      <c r="AH282" s="74">
        <f t="shared" si="59"/>
        <v>45437.130000000012</v>
      </c>
      <c r="AI282" s="73" t="str">
        <f t="shared" si="60"/>
        <v/>
      </c>
      <c r="AJ282" s="73" t="str">
        <f t="shared" si="61"/>
        <v/>
      </c>
      <c r="AK282" s="73" t="str">
        <f t="shared" si="62"/>
        <v/>
      </c>
      <c r="AL282" s="72" t="str">
        <f t="shared" si="63"/>
        <v/>
      </c>
      <c r="AM282" s="71" t="str">
        <f t="shared" si="64"/>
        <v/>
      </c>
    </row>
    <row r="283" spans="2:39" ht="13.8" thickBot="1">
      <c r="B283" s="79">
        <v>44415</v>
      </c>
      <c r="C283" s="78">
        <v>1631</v>
      </c>
      <c r="D283" s="78">
        <v>1640.42</v>
      </c>
      <c r="E283" s="78">
        <v>1639.89</v>
      </c>
      <c r="F283" s="78">
        <v>1610.77</v>
      </c>
      <c r="G283" s="78">
        <v>1629.64</v>
      </c>
      <c r="H283" s="78">
        <v>1688.51</v>
      </c>
      <c r="I283" s="78">
        <v>1746.22</v>
      </c>
      <c r="J283" s="78">
        <v>1784.48</v>
      </c>
      <c r="K283" s="78">
        <v>1798.76</v>
      </c>
      <c r="L283" s="78">
        <v>1860</v>
      </c>
      <c r="M283" s="78">
        <v>1912.12</v>
      </c>
      <c r="N283" s="78">
        <v>1923.22</v>
      </c>
      <c r="O283" s="78">
        <v>1907.71</v>
      </c>
      <c r="P283" s="78">
        <v>1866.34</v>
      </c>
      <c r="Q283" s="78">
        <v>1876.42</v>
      </c>
      <c r="R283" s="78">
        <v>1877.4</v>
      </c>
      <c r="S283" s="78">
        <v>1846.04</v>
      </c>
      <c r="T283" s="78">
        <v>1843.66</v>
      </c>
      <c r="U283" s="78">
        <v>1804.15</v>
      </c>
      <c r="V283" s="78">
        <v>1746.05</v>
      </c>
      <c r="W283" s="78">
        <v>1765.79</v>
      </c>
      <c r="X283" s="78">
        <v>1749.72</v>
      </c>
      <c r="Y283" s="78">
        <v>1713.5</v>
      </c>
      <c r="Z283" s="78">
        <v>1701.11</v>
      </c>
      <c r="AA283" s="78">
        <f t="shared" si="52"/>
        <v>1923.22</v>
      </c>
      <c r="AB283" s="77">
        <f t="shared" si="53"/>
        <v>2021</v>
      </c>
      <c r="AC283" s="76">
        <f t="shared" si="54"/>
        <v>8</v>
      </c>
      <c r="AD283" s="76" t="str">
        <f t="shared" si="55"/>
        <v/>
      </c>
      <c r="AE283" s="76" t="str">
        <f t="shared" si="56"/>
        <v/>
      </c>
      <c r="AF283" s="74">
        <f t="shared" si="57"/>
        <v>1923.22</v>
      </c>
      <c r="AG283" s="75" t="str">
        <f t="shared" si="58"/>
        <v>12:00</v>
      </c>
      <c r="AH283" s="74">
        <f t="shared" si="59"/>
        <v>44486.140000000007</v>
      </c>
      <c r="AI283" s="73" t="str">
        <f t="shared" si="60"/>
        <v/>
      </c>
      <c r="AJ283" s="73" t="str">
        <f t="shared" si="61"/>
        <v/>
      </c>
      <c r="AK283" s="73" t="str">
        <f t="shared" si="62"/>
        <v/>
      </c>
      <c r="AL283" s="72" t="str">
        <f t="shared" si="63"/>
        <v/>
      </c>
      <c r="AM283" s="71" t="str">
        <f t="shared" si="64"/>
        <v/>
      </c>
    </row>
    <row r="284" spans="2:39" ht="13.8" thickBot="1">
      <c r="B284" s="79">
        <v>44416</v>
      </c>
      <c r="C284" s="78">
        <v>1679.62</v>
      </c>
      <c r="D284" s="78">
        <v>1666.53</v>
      </c>
      <c r="E284" s="78">
        <v>1655.99</v>
      </c>
      <c r="F284" s="78">
        <v>1694.14</v>
      </c>
      <c r="G284" s="78">
        <v>1677.17</v>
      </c>
      <c r="H284" s="78">
        <v>1687.56</v>
      </c>
      <c r="I284" s="78">
        <v>1783.04</v>
      </c>
      <c r="J284" s="78">
        <v>1818.81</v>
      </c>
      <c r="K284" s="78">
        <v>1853.25</v>
      </c>
      <c r="L284" s="78">
        <v>1911.63</v>
      </c>
      <c r="M284" s="78">
        <v>1937.71</v>
      </c>
      <c r="N284" s="78">
        <v>1913.17</v>
      </c>
      <c r="O284" s="78">
        <v>1939.39</v>
      </c>
      <c r="P284" s="78">
        <v>1928.6</v>
      </c>
      <c r="Q284" s="78">
        <v>1922.66</v>
      </c>
      <c r="R284" s="78">
        <v>1915.94</v>
      </c>
      <c r="S284" s="78">
        <v>1871.07</v>
      </c>
      <c r="T284" s="78">
        <v>1878.28</v>
      </c>
      <c r="U284" s="78">
        <v>1862.45</v>
      </c>
      <c r="V284" s="78">
        <v>1824.9</v>
      </c>
      <c r="W284" s="78">
        <v>1741.04</v>
      </c>
      <c r="X284" s="78">
        <v>1719.27</v>
      </c>
      <c r="Y284" s="78">
        <v>1700.48</v>
      </c>
      <c r="Z284" s="78">
        <v>1675.03</v>
      </c>
      <c r="AA284" s="78">
        <f t="shared" si="52"/>
        <v>1939.39</v>
      </c>
      <c r="AB284" s="77">
        <f t="shared" si="53"/>
        <v>2021</v>
      </c>
      <c r="AC284" s="76">
        <f t="shared" si="54"/>
        <v>8</v>
      </c>
      <c r="AD284" s="76" t="str">
        <f t="shared" si="55"/>
        <v/>
      </c>
      <c r="AE284" s="76" t="str">
        <f t="shared" si="56"/>
        <v/>
      </c>
      <c r="AF284" s="74">
        <f t="shared" si="57"/>
        <v>1939.39</v>
      </c>
      <c r="AG284" s="75" t="str">
        <f t="shared" si="58"/>
        <v>13:00</v>
      </c>
      <c r="AH284" s="74">
        <f t="shared" si="59"/>
        <v>45197.119999999988</v>
      </c>
      <c r="AI284" s="73" t="str">
        <f t="shared" si="60"/>
        <v/>
      </c>
      <c r="AJ284" s="73" t="str">
        <f t="shared" si="61"/>
        <v/>
      </c>
      <c r="AK284" s="73" t="str">
        <f t="shared" si="62"/>
        <v/>
      </c>
      <c r="AL284" s="72" t="str">
        <f t="shared" si="63"/>
        <v/>
      </c>
      <c r="AM284" s="71" t="str">
        <f t="shared" si="64"/>
        <v/>
      </c>
    </row>
    <row r="285" spans="2:39" ht="13.8" thickBot="1">
      <c r="B285" s="79">
        <v>44417</v>
      </c>
      <c r="C285" s="78">
        <v>1686.48</v>
      </c>
      <c r="D285" s="78">
        <v>1702.68</v>
      </c>
      <c r="E285" s="78">
        <v>1705.97</v>
      </c>
      <c r="F285" s="78">
        <v>1736.24</v>
      </c>
      <c r="G285" s="78">
        <v>1716.75</v>
      </c>
      <c r="H285" s="78">
        <v>1779.5</v>
      </c>
      <c r="I285" s="78">
        <v>1913.73</v>
      </c>
      <c r="J285" s="78">
        <v>2017.09</v>
      </c>
      <c r="K285" s="78">
        <v>2134.86</v>
      </c>
      <c r="L285" s="78">
        <v>2215.88</v>
      </c>
      <c r="M285" s="78">
        <v>2326.69</v>
      </c>
      <c r="N285" s="78">
        <v>2398.59</v>
      </c>
      <c r="O285" s="78">
        <v>2396.14</v>
      </c>
      <c r="P285" s="78">
        <v>2385.7800000000002</v>
      </c>
      <c r="Q285" s="78">
        <v>2374.2600000000002</v>
      </c>
      <c r="R285" s="78">
        <v>2315.92</v>
      </c>
      <c r="S285" s="78">
        <v>2225.13</v>
      </c>
      <c r="T285" s="78">
        <v>2150.8200000000002</v>
      </c>
      <c r="U285" s="78">
        <v>2128.39</v>
      </c>
      <c r="V285" s="78">
        <v>2086.35</v>
      </c>
      <c r="W285" s="78">
        <v>2081.6999999999998</v>
      </c>
      <c r="X285" s="78">
        <v>2049.6</v>
      </c>
      <c r="Y285" s="78">
        <v>2020.1</v>
      </c>
      <c r="Z285" s="78">
        <v>1983.14</v>
      </c>
      <c r="AA285" s="78">
        <f t="shared" si="52"/>
        <v>2398.59</v>
      </c>
      <c r="AB285" s="77">
        <f t="shared" si="53"/>
        <v>2021</v>
      </c>
      <c r="AC285" s="76">
        <f t="shared" si="54"/>
        <v>8</v>
      </c>
      <c r="AD285" s="76" t="str">
        <f t="shared" si="55"/>
        <v/>
      </c>
      <c r="AE285" s="76" t="str">
        <f t="shared" si="56"/>
        <v/>
      </c>
      <c r="AF285" s="74">
        <f t="shared" si="57"/>
        <v>2398.59</v>
      </c>
      <c r="AG285" s="75" t="str">
        <f t="shared" si="58"/>
        <v>12:00</v>
      </c>
      <c r="AH285" s="74">
        <f t="shared" si="59"/>
        <v>51930.37999999999</v>
      </c>
      <c r="AI285" s="73" t="str">
        <f t="shared" si="60"/>
        <v/>
      </c>
      <c r="AJ285" s="73" t="str">
        <f t="shared" si="61"/>
        <v/>
      </c>
      <c r="AK285" s="73" t="str">
        <f t="shared" si="62"/>
        <v/>
      </c>
      <c r="AL285" s="72" t="str">
        <f t="shared" si="63"/>
        <v/>
      </c>
      <c r="AM285" s="71" t="str">
        <f t="shared" si="64"/>
        <v/>
      </c>
    </row>
    <row r="286" spans="2:39" ht="13.8" thickBot="1">
      <c r="B286" s="79">
        <v>44418</v>
      </c>
      <c r="C286" s="78">
        <v>1977.64</v>
      </c>
      <c r="D286" s="78">
        <v>1970.5</v>
      </c>
      <c r="E286" s="78">
        <v>1958.6</v>
      </c>
      <c r="F286" s="78">
        <v>1956.5</v>
      </c>
      <c r="G286" s="78">
        <v>1964.03</v>
      </c>
      <c r="H286" s="78">
        <v>2073.2600000000002</v>
      </c>
      <c r="I286" s="78">
        <v>2185.96</v>
      </c>
      <c r="J286" s="78">
        <v>2259.2199999999998</v>
      </c>
      <c r="K286" s="78">
        <v>2273.25</v>
      </c>
      <c r="L286" s="78">
        <v>2276.19</v>
      </c>
      <c r="M286" s="78">
        <v>2324.14</v>
      </c>
      <c r="N286" s="78">
        <v>2309.27</v>
      </c>
      <c r="O286" s="78">
        <v>2305.77</v>
      </c>
      <c r="P286" s="78">
        <v>2356.69</v>
      </c>
      <c r="Q286" s="78">
        <v>2384.2399999999998</v>
      </c>
      <c r="R286" s="78">
        <v>2363.13</v>
      </c>
      <c r="S286" s="78">
        <v>2297.19</v>
      </c>
      <c r="T286" s="78">
        <v>2213.37</v>
      </c>
      <c r="U286" s="78">
        <v>2137.94</v>
      </c>
      <c r="V286" s="78">
        <v>2050.9299999999998</v>
      </c>
      <c r="W286" s="78">
        <v>2046.31</v>
      </c>
      <c r="X286" s="78">
        <v>1997.66</v>
      </c>
      <c r="Y286" s="78">
        <v>1945.96</v>
      </c>
      <c r="Z286" s="78">
        <v>1924.27</v>
      </c>
      <c r="AA286" s="78">
        <f t="shared" si="52"/>
        <v>2384.2399999999998</v>
      </c>
      <c r="AB286" s="77">
        <f t="shared" si="53"/>
        <v>2021</v>
      </c>
      <c r="AC286" s="76">
        <f t="shared" si="54"/>
        <v>8</v>
      </c>
      <c r="AD286" s="76" t="str">
        <f t="shared" si="55"/>
        <v/>
      </c>
      <c r="AE286" s="76" t="str">
        <f t="shared" si="56"/>
        <v/>
      </c>
      <c r="AF286" s="74">
        <f t="shared" si="57"/>
        <v>2384.2399999999998</v>
      </c>
      <c r="AG286" s="75" t="str">
        <f t="shared" si="58"/>
        <v>15:00</v>
      </c>
      <c r="AH286" s="74">
        <f t="shared" si="59"/>
        <v>53936.259999999995</v>
      </c>
      <c r="AI286" s="73" t="str">
        <f t="shared" si="60"/>
        <v/>
      </c>
      <c r="AJ286" s="73" t="str">
        <f t="shared" si="61"/>
        <v/>
      </c>
      <c r="AK286" s="73" t="str">
        <f t="shared" si="62"/>
        <v/>
      </c>
      <c r="AL286" s="72" t="str">
        <f t="shared" si="63"/>
        <v/>
      </c>
      <c r="AM286" s="71" t="str">
        <f t="shared" si="64"/>
        <v/>
      </c>
    </row>
    <row r="287" spans="2:39" ht="13.8" thickBot="1">
      <c r="B287" s="79">
        <v>44419</v>
      </c>
      <c r="C287" s="78">
        <v>1911.24</v>
      </c>
      <c r="D287" s="78">
        <v>1947.82</v>
      </c>
      <c r="E287" s="78">
        <v>2019.85</v>
      </c>
      <c r="F287" s="78">
        <v>2039.24</v>
      </c>
      <c r="G287" s="78">
        <v>1948.28</v>
      </c>
      <c r="H287" s="78">
        <v>2033.26</v>
      </c>
      <c r="I287" s="78">
        <v>2161.14</v>
      </c>
      <c r="J287" s="78">
        <v>2203.5</v>
      </c>
      <c r="K287" s="78">
        <v>2250.2199999999998</v>
      </c>
      <c r="L287" s="78">
        <v>2362.96</v>
      </c>
      <c r="M287" s="78">
        <v>2393.02</v>
      </c>
      <c r="N287" s="78">
        <v>2371.92</v>
      </c>
      <c r="O287" s="78">
        <v>2405.2399999999998</v>
      </c>
      <c r="P287" s="78">
        <v>2426.87</v>
      </c>
      <c r="Q287" s="78">
        <v>2454.59</v>
      </c>
      <c r="R287" s="78">
        <v>2412.17</v>
      </c>
      <c r="S287" s="78">
        <v>2265.44</v>
      </c>
      <c r="T287" s="78">
        <v>2114.77</v>
      </c>
      <c r="U287" s="78">
        <v>2079.7399999999998</v>
      </c>
      <c r="V287" s="78">
        <v>2018.63</v>
      </c>
      <c r="W287" s="78">
        <v>1967.46</v>
      </c>
      <c r="X287" s="78">
        <v>1929.48</v>
      </c>
      <c r="Y287" s="78">
        <v>1880.59</v>
      </c>
      <c r="Z287" s="78">
        <v>1877.16</v>
      </c>
      <c r="AA287" s="78">
        <f t="shared" si="52"/>
        <v>2454.59</v>
      </c>
      <c r="AB287" s="77">
        <f t="shared" si="53"/>
        <v>2021</v>
      </c>
      <c r="AC287" s="76">
        <f t="shared" si="54"/>
        <v>8</v>
      </c>
      <c r="AD287" s="76" t="str">
        <f t="shared" si="55"/>
        <v/>
      </c>
      <c r="AE287" s="76" t="str">
        <f t="shared" si="56"/>
        <v/>
      </c>
      <c r="AF287" s="74">
        <f t="shared" si="57"/>
        <v>2454.59</v>
      </c>
      <c r="AG287" s="75" t="str">
        <f t="shared" si="58"/>
        <v>15:00</v>
      </c>
      <c r="AH287" s="74">
        <f t="shared" si="59"/>
        <v>53929.179999999993</v>
      </c>
      <c r="AI287" s="73" t="str">
        <f t="shared" si="60"/>
        <v/>
      </c>
      <c r="AJ287" s="73" t="str">
        <f t="shared" si="61"/>
        <v/>
      </c>
      <c r="AK287" s="73" t="str">
        <f t="shared" si="62"/>
        <v/>
      </c>
      <c r="AL287" s="72" t="str">
        <f t="shared" si="63"/>
        <v/>
      </c>
      <c r="AM287" s="71" t="str">
        <f t="shared" si="64"/>
        <v/>
      </c>
    </row>
    <row r="288" spans="2:39" ht="13.8" thickBot="1">
      <c r="B288" s="79">
        <v>44420</v>
      </c>
      <c r="C288" s="78">
        <v>1873.37</v>
      </c>
      <c r="D288" s="78">
        <v>1879.99</v>
      </c>
      <c r="E288" s="78">
        <v>1927.38</v>
      </c>
      <c r="F288" s="78">
        <v>1966.48</v>
      </c>
      <c r="G288" s="78">
        <v>1926.26</v>
      </c>
      <c r="H288" s="78">
        <v>1974.04</v>
      </c>
      <c r="I288" s="78">
        <v>2073.58</v>
      </c>
      <c r="J288" s="78">
        <v>2087.0500000000002</v>
      </c>
      <c r="K288" s="78">
        <v>2103.64</v>
      </c>
      <c r="L288" s="78">
        <v>2191.21</v>
      </c>
      <c r="M288" s="78">
        <v>2225.62</v>
      </c>
      <c r="N288" s="78">
        <v>2200.4499999999998</v>
      </c>
      <c r="O288" s="78">
        <v>2202.34</v>
      </c>
      <c r="P288" s="78">
        <v>2227.61</v>
      </c>
      <c r="Q288" s="78">
        <v>2249.52</v>
      </c>
      <c r="R288" s="78">
        <v>2208.4699999999998</v>
      </c>
      <c r="S288" s="78">
        <v>2107.0300000000002</v>
      </c>
      <c r="T288" s="78">
        <v>2035.92</v>
      </c>
      <c r="U288" s="78">
        <v>2013.17</v>
      </c>
      <c r="V288" s="78">
        <v>1955.91</v>
      </c>
      <c r="W288" s="78">
        <v>1948.52</v>
      </c>
      <c r="X288" s="78">
        <v>1951.74</v>
      </c>
      <c r="Y288" s="78">
        <v>1930.43</v>
      </c>
      <c r="Z288" s="78">
        <v>1908.17</v>
      </c>
      <c r="AA288" s="78">
        <f t="shared" si="52"/>
        <v>2249.52</v>
      </c>
      <c r="AB288" s="77">
        <f t="shared" si="53"/>
        <v>2021</v>
      </c>
      <c r="AC288" s="76">
        <f t="shared" si="54"/>
        <v>8</v>
      </c>
      <c r="AD288" s="76" t="str">
        <f t="shared" si="55"/>
        <v/>
      </c>
      <c r="AE288" s="76" t="str">
        <f t="shared" si="56"/>
        <v/>
      </c>
      <c r="AF288" s="74">
        <f t="shared" si="57"/>
        <v>2249.52</v>
      </c>
      <c r="AG288" s="75" t="str">
        <f t="shared" si="58"/>
        <v>15:00</v>
      </c>
      <c r="AH288" s="74">
        <f t="shared" si="59"/>
        <v>51417.419999999991</v>
      </c>
      <c r="AI288" s="73" t="str">
        <f t="shared" si="60"/>
        <v/>
      </c>
      <c r="AJ288" s="73" t="str">
        <f t="shared" si="61"/>
        <v/>
      </c>
      <c r="AK288" s="73" t="str">
        <f t="shared" si="62"/>
        <v/>
      </c>
      <c r="AL288" s="72" t="str">
        <f t="shared" si="63"/>
        <v/>
      </c>
      <c r="AM288" s="71" t="str">
        <f t="shared" si="64"/>
        <v/>
      </c>
    </row>
    <row r="289" spans="2:39" ht="13.8" thickBot="1">
      <c r="B289" s="79">
        <v>44421</v>
      </c>
      <c r="C289" s="78">
        <v>1897.32</v>
      </c>
      <c r="D289" s="78">
        <v>1883.95</v>
      </c>
      <c r="E289" s="78">
        <v>1921.4</v>
      </c>
      <c r="F289" s="78">
        <v>1926.19</v>
      </c>
      <c r="G289" s="78">
        <v>1919.89</v>
      </c>
      <c r="H289" s="78">
        <v>1966.72</v>
      </c>
      <c r="I289" s="78">
        <v>2093.59</v>
      </c>
      <c r="J289" s="78">
        <v>2149.6999999999998</v>
      </c>
      <c r="K289" s="78">
        <v>2194.15</v>
      </c>
      <c r="L289" s="78">
        <v>2232.3000000000002</v>
      </c>
      <c r="M289" s="78">
        <v>2263.38</v>
      </c>
      <c r="N289" s="78">
        <v>2253.13</v>
      </c>
      <c r="O289" s="78">
        <v>2250.85</v>
      </c>
      <c r="P289" s="78">
        <v>2252.81</v>
      </c>
      <c r="Q289" s="78">
        <v>2274.09</v>
      </c>
      <c r="R289" s="78">
        <v>2223.06</v>
      </c>
      <c r="S289" s="78">
        <v>2137.84</v>
      </c>
      <c r="T289" s="78">
        <v>1978.48</v>
      </c>
      <c r="U289" s="78">
        <v>1900.05</v>
      </c>
      <c r="V289" s="78">
        <v>1871.1</v>
      </c>
      <c r="W289" s="78">
        <v>1834.21</v>
      </c>
      <c r="X289" s="78">
        <v>1789.55</v>
      </c>
      <c r="Y289" s="78">
        <v>1712.2</v>
      </c>
      <c r="Z289" s="78">
        <v>1668</v>
      </c>
      <c r="AA289" s="78">
        <f t="shared" si="52"/>
        <v>2274.09</v>
      </c>
      <c r="AB289" s="77">
        <f t="shared" si="53"/>
        <v>2021</v>
      </c>
      <c r="AC289" s="76">
        <f t="shared" si="54"/>
        <v>8</v>
      </c>
      <c r="AD289" s="76" t="str">
        <f t="shared" si="55"/>
        <v/>
      </c>
      <c r="AE289" s="76" t="str">
        <f t="shared" si="56"/>
        <v/>
      </c>
      <c r="AF289" s="74">
        <f t="shared" si="57"/>
        <v>2274.09</v>
      </c>
      <c r="AG289" s="75" t="str">
        <f t="shared" si="58"/>
        <v>15:00</v>
      </c>
      <c r="AH289" s="74">
        <f t="shared" si="59"/>
        <v>50868.05</v>
      </c>
      <c r="AI289" s="73" t="str">
        <f t="shared" si="60"/>
        <v/>
      </c>
      <c r="AJ289" s="73" t="str">
        <f t="shared" si="61"/>
        <v/>
      </c>
      <c r="AK289" s="73" t="str">
        <f t="shared" si="62"/>
        <v/>
      </c>
      <c r="AL289" s="72" t="str">
        <f t="shared" si="63"/>
        <v/>
      </c>
      <c r="AM289" s="71" t="str">
        <f t="shared" si="64"/>
        <v/>
      </c>
    </row>
    <row r="290" spans="2:39" ht="13.8" thickBot="1">
      <c r="B290" s="79">
        <v>44422</v>
      </c>
      <c r="C290" s="78">
        <v>1622.95</v>
      </c>
      <c r="D290" s="78">
        <v>1600.73</v>
      </c>
      <c r="E290" s="78">
        <v>1597.33</v>
      </c>
      <c r="F290" s="78">
        <v>1577.03</v>
      </c>
      <c r="G290" s="78">
        <v>1534.79</v>
      </c>
      <c r="H290" s="78">
        <v>1501.36</v>
      </c>
      <c r="I290" s="78">
        <v>1559.85</v>
      </c>
      <c r="J290" s="78">
        <v>1641.71</v>
      </c>
      <c r="K290" s="78">
        <v>1672.55</v>
      </c>
      <c r="L290" s="78">
        <v>1709.79</v>
      </c>
      <c r="M290" s="78">
        <v>1733.83</v>
      </c>
      <c r="N290" s="78">
        <v>1723.75</v>
      </c>
      <c r="O290" s="78">
        <v>1738.28</v>
      </c>
      <c r="P290" s="78">
        <v>1722.91</v>
      </c>
      <c r="Q290" s="78">
        <v>1706.64</v>
      </c>
      <c r="R290" s="78">
        <v>1703.66</v>
      </c>
      <c r="S290" s="78">
        <v>1646.58</v>
      </c>
      <c r="T290" s="78">
        <v>1619.77</v>
      </c>
      <c r="U290" s="78">
        <v>1604.44</v>
      </c>
      <c r="V290" s="78">
        <v>1548.71</v>
      </c>
      <c r="W290" s="78">
        <v>1504.23</v>
      </c>
      <c r="X290" s="78">
        <v>1475.71</v>
      </c>
      <c r="Y290" s="78">
        <v>1430.24</v>
      </c>
      <c r="Z290" s="78">
        <v>1395.31</v>
      </c>
      <c r="AA290" s="78">
        <f t="shared" si="52"/>
        <v>1738.28</v>
      </c>
      <c r="AB290" s="77">
        <f t="shared" si="53"/>
        <v>2021</v>
      </c>
      <c r="AC290" s="76">
        <f t="shared" si="54"/>
        <v>8</v>
      </c>
      <c r="AD290" s="76" t="str">
        <f t="shared" si="55"/>
        <v/>
      </c>
      <c r="AE290" s="76" t="str">
        <f t="shared" si="56"/>
        <v/>
      </c>
      <c r="AF290" s="74">
        <f t="shared" si="57"/>
        <v>1738.28</v>
      </c>
      <c r="AG290" s="75" t="str">
        <f t="shared" si="58"/>
        <v>13:00</v>
      </c>
      <c r="AH290" s="74">
        <f t="shared" si="59"/>
        <v>40310.429999999993</v>
      </c>
      <c r="AI290" s="73" t="str">
        <f t="shared" si="60"/>
        <v/>
      </c>
      <c r="AJ290" s="73" t="str">
        <f t="shared" si="61"/>
        <v/>
      </c>
      <c r="AK290" s="73" t="str">
        <f t="shared" si="62"/>
        <v/>
      </c>
      <c r="AL290" s="72" t="str">
        <f t="shared" si="63"/>
        <v/>
      </c>
      <c r="AM290" s="71" t="str">
        <f t="shared" si="64"/>
        <v/>
      </c>
    </row>
    <row r="291" spans="2:39" ht="13.8" thickBot="1">
      <c r="B291" s="79">
        <v>44423</v>
      </c>
      <c r="C291" s="78">
        <v>1388.45</v>
      </c>
      <c r="D291" s="78">
        <v>1344.32</v>
      </c>
      <c r="E291" s="78">
        <v>1296.82</v>
      </c>
      <c r="F291" s="78">
        <v>1077.0899999999999</v>
      </c>
      <c r="G291" s="78">
        <v>1034.99</v>
      </c>
      <c r="H291" s="78">
        <v>1036.74</v>
      </c>
      <c r="I291" s="78">
        <v>1111.1099999999999</v>
      </c>
      <c r="J291" s="78">
        <v>1570.24</v>
      </c>
      <c r="K291" s="78">
        <v>1619.76</v>
      </c>
      <c r="L291" s="78">
        <v>1659.42</v>
      </c>
      <c r="M291" s="78">
        <v>1692.28</v>
      </c>
      <c r="N291" s="78">
        <v>1681.4</v>
      </c>
      <c r="O291" s="78">
        <v>1707.2</v>
      </c>
      <c r="P291" s="78">
        <v>1704.08</v>
      </c>
      <c r="Q291" s="78">
        <v>1709.89</v>
      </c>
      <c r="R291" s="78">
        <v>1696.59</v>
      </c>
      <c r="S291" s="78">
        <v>1661.77</v>
      </c>
      <c r="T291" s="78">
        <v>1648.4</v>
      </c>
      <c r="U291" s="78">
        <v>1652.39</v>
      </c>
      <c r="V291" s="78">
        <v>1616.02</v>
      </c>
      <c r="W291" s="78">
        <v>1603.67</v>
      </c>
      <c r="X291" s="78">
        <v>1556.98</v>
      </c>
      <c r="Y291" s="78">
        <v>1541.23</v>
      </c>
      <c r="Z291" s="78">
        <v>1524.11</v>
      </c>
      <c r="AA291" s="78">
        <f t="shared" si="52"/>
        <v>1709.89</v>
      </c>
      <c r="AB291" s="77">
        <f t="shared" si="53"/>
        <v>2021</v>
      </c>
      <c r="AC291" s="76">
        <f t="shared" si="54"/>
        <v>8</v>
      </c>
      <c r="AD291" s="76" t="str">
        <f t="shared" si="55"/>
        <v/>
      </c>
      <c r="AE291" s="76" t="str">
        <f t="shared" si="56"/>
        <v/>
      </c>
      <c r="AF291" s="74">
        <f t="shared" si="57"/>
        <v>1709.89</v>
      </c>
      <c r="AG291" s="75" t="str">
        <f t="shared" si="58"/>
        <v>15:00</v>
      </c>
      <c r="AH291" s="74">
        <f t="shared" si="59"/>
        <v>37844.840000000011</v>
      </c>
      <c r="AI291" s="73" t="str">
        <f t="shared" si="60"/>
        <v/>
      </c>
      <c r="AJ291" s="73" t="str">
        <f t="shared" si="61"/>
        <v/>
      </c>
      <c r="AK291" s="73" t="str">
        <f t="shared" si="62"/>
        <v/>
      </c>
      <c r="AL291" s="72" t="str">
        <f t="shared" si="63"/>
        <v/>
      </c>
      <c r="AM291" s="71" t="str">
        <f t="shared" si="64"/>
        <v/>
      </c>
    </row>
    <row r="292" spans="2:39" ht="13.8" thickBot="1">
      <c r="B292" s="79">
        <v>44424</v>
      </c>
      <c r="C292" s="78">
        <v>1505.42</v>
      </c>
      <c r="D292" s="78">
        <v>1497.3</v>
      </c>
      <c r="E292" s="78">
        <v>1449.7</v>
      </c>
      <c r="F292" s="78">
        <v>1447.64</v>
      </c>
      <c r="G292" s="78">
        <v>1452.61</v>
      </c>
      <c r="H292" s="78">
        <v>1475.88</v>
      </c>
      <c r="I292" s="78">
        <v>1587.22</v>
      </c>
      <c r="J292" s="78">
        <v>1729.88</v>
      </c>
      <c r="K292" s="78">
        <v>1840.96</v>
      </c>
      <c r="L292" s="78">
        <v>1863.26</v>
      </c>
      <c r="M292" s="78">
        <v>1907.47</v>
      </c>
      <c r="N292" s="78">
        <v>1901.66</v>
      </c>
      <c r="O292" s="78">
        <v>1889.86</v>
      </c>
      <c r="P292" s="78">
        <v>1881.81</v>
      </c>
      <c r="Q292" s="78">
        <v>1887.34</v>
      </c>
      <c r="R292" s="78">
        <v>1854.69</v>
      </c>
      <c r="S292" s="78">
        <v>1777.3</v>
      </c>
      <c r="T292" s="78">
        <v>1725.99</v>
      </c>
      <c r="U292" s="78">
        <v>1696.42</v>
      </c>
      <c r="V292" s="78">
        <v>1675.1</v>
      </c>
      <c r="W292" s="78">
        <v>1671.53</v>
      </c>
      <c r="X292" s="78">
        <v>1670.97</v>
      </c>
      <c r="Y292" s="78">
        <v>1638.42</v>
      </c>
      <c r="Z292" s="78">
        <v>1635.27</v>
      </c>
      <c r="AA292" s="78">
        <f t="shared" si="52"/>
        <v>1907.47</v>
      </c>
      <c r="AB292" s="77">
        <f t="shared" si="53"/>
        <v>2021</v>
      </c>
      <c r="AC292" s="76">
        <f t="shared" si="54"/>
        <v>8</v>
      </c>
      <c r="AD292" s="76" t="str">
        <f t="shared" si="55"/>
        <v/>
      </c>
      <c r="AE292" s="76" t="str">
        <f t="shared" si="56"/>
        <v/>
      </c>
      <c r="AF292" s="74">
        <f t="shared" si="57"/>
        <v>1907.47</v>
      </c>
      <c r="AG292" s="75" t="str">
        <f t="shared" si="58"/>
        <v>11:00</v>
      </c>
      <c r="AH292" s="74">
        <f t="shared" si="59"/>
        <v>42571.169999999991</v>
      </c>
      <c r="AI292" s="73" t="str">
        <f t="shared" si="60"/>
        <v/>
      </c>
      <c r="AJ292" s="73" t="str">
        <f t="shared" si="61"/>
        <v/>
      </c>
      <c r="AK292" s="73" t="str">
        <f t="shared" si="62"/>
        <v/>
      </c>
      <c r="AL292" s="72" t="str">
        <f t="shared" si="63"/>
        <v/>
      </c>
      <c r="AM292" s="71" t="str">
        <f t="shared" si="64"/>
        <v/>
      </c>
    </row>
    <row r="293" spans="2:39" ht="13.8" thickBot="1">
      <c r="B293" s="79">
        <v>44425</v>
      </c>
      <c r="C293" s="78">
        <v>1620.01</v>
      </c>
      <c r="D293" s="78">
        <v>1649.13</v>
      </c>
      <c r="E293" s="78">
        <v>1692.22</v>
      </c>
      <c r="F293" s="78">
        <v>1700.62</v>
      </c>
      <c r="G293" s="78">
        <v>1714.86</v>
      </c>
      <c r="H293" s="78">
        <v>1768.41</v>
      </c>
      <c r="I293" s="78">
        <v>1882.2</v>
      </c>
      <c r="J293" s="78">
        <v>1966.16</v>
      </c>
      <c r="K293" s="78">
        <v>1973.93</v>
      </c>
      <c r="L293" s="78">
        <v>2143.6799999999998</v>
      </c>
      <c r="M293" s="78">
        <v>2227.7199999999998</v>
      </c>
      <c r="N293" s="78">
        <v>2200.52</v>
      </c>
      <c r="O293" s="78">
        <v>2205.35</v>
      </c>
      <c r="P293" s="78">
        <v>2228.59</v>
      </c>
      <c r="Q293" s="78">
        <v>2219.14</v>
      </c>
      <c r="R293" s="78">
        <v>2202.94</v>
      </c>
      <c r="S293" s="78">
        <v>2125.9</v>
      </c>
      <c r="T293" s="78">
        <v>2049.88</v>
      </c>
      <c r="U293" s="78">
        <v>2022.13</v>
      </c>
      <c r="V293" s="78">
        <v>1953.46</v>
      </c>
      <c r="W293" s="78">
        <v>1931.3</v>
      </c>
      <c r="X293" s="78">
        <v>1883.67</v>
      </c>
      <c r="Y293" s="78">
        <v>1827.74</v>
      </c>
      <c r="Z293" s="78">
        <v>1799.32</v>
      </c>
      <c r="AA293" s="78">
        <f t="shared" si="52"/>
        <v>2228.59</v>
      </c>
      <c r="AB293" s="77">
        <f t="shared" si="53"/>
        <v>2021</v>
      </c>
      <c r="AC293" s="76">
        <f t="shared" si="54"/>
        <v>8</v>
      </c>
      <c r="AD293" s="76" t="str">
        <f t="shared" si="55"/>
        <v/>
      </c>
      <c r="AE293" s="76" t="str">
        <f t="shared" si="56"/>
        <v/>
      </c>
      <c r="AF293" s="74">
        <f t="shared" si="57"/>
        <v>2228.59</v>
      </c>
      <c r="AG293" s="75" t="str">
        <f t="shared" si="58"/>
        <v>14:00</v>
      </c>
      <c r="AH293" s="74">
        <f t="shared" si="59"/>
        <v>49217.469999999987</v>
      </c>
      <c r="AI293" s="73" t="str">
        <f t="shared" si="60"/>
        <v/>
      </c>
      <c r="AJ293" s="73" t="str">
        <f t="shared" si="61"/>
        <v/>
      </c>
      <c r="AK293" s="73" t="str">
        <f t="shared" si="62"/>
        <v/>
      </c>
      <c r="AL293" s="72" t="str">
        <f t="shared" si="63"/>
        <v/>
      </c>
      <c r="AM293" s="71" t="str">
        <f t="shared" si="64"/>
        <v/>
      </c>
    </row>
    <row r="294" spans="2:39" ht="13.8" thickBot="1">
      <c r="B294" s="79">
        <v>44426</v>
      </c>
      <c r="C294" s="78">
        <v>1773.31</v>
      </c>
      <c r="D294" s="78">
        <v>1755.46</v>
      </c>
      <c r="E294" s="78">
        <v>1777.09</v>
      </c>
      <c r="F294" s="78">
        <v>1776.18</v>
      </c>
      <c r="G294" s="78">
        <v>1773.55</v>
      </c>
      <c r="H294" s="78">
        <v>1836.38</v>
      </c>
      <c r="I294" s="78">
        <v>1960.7</v>
      </c>
      <c r="J294" s="78">
        <v>2017.16</v>
      </c>
      <c r="K294" s="78">
        <v>2082.46</v>
      </c>
      <c r="L294" s="78">
        <v>2182.04</v>
      </c>
      <c r="M294" s="78">
        <v>2193.98</v>
      </c>
      <c r="N294" s="78">
        <v>2169.69</v>
      </c>
      <c r="O294" s="78">
        <v>2200.2399999999998</v>
      </c>
      <c r="P294" s="78">
        <v>2230.66</v>
      </c>
      <c r="Q294" s="78">
        <v>2220.89</v>
      </c>
      <c r="R294" s="78">
        <v>2179.14</v>
      </c>
      <c r="S294" s="78">
        <v>2103.4699999999998</v>
      </c>
      <c r="T294" s="78">
        <v>2038.51</v>
      </c>
      <c r="U294" s="78">
        <v>2009.63</v>
      </c>
      <c r="V294" s="78">
        <v>1968.58</v>
      </c>
      <c r="W294" s="78">
        <v>1933.79</v>
      </c>
      <c r="X294" s="78">
        <v>1904.28</v>
      </c>
      <c r="Y294" s="78">
        <v>1846.14</v>
      </c>
      <c r="Z294" s="78">
        <v>1830.74</v>
      </c>
      <c r="AA294" s="78">
        <f t="shared" si="52"/>
        <v>2230.66</v>
      </c>
      <c r="AB294" s="77">
        <f t="shared" si="53"/>
        <v>2021</v>
      </c>
      <c r="AC294" s="76">
        <f t="shared" si="54"/>
        <v>8</v>
      </c>
      <c r="AD294" s="76" t="str">
        <f t="shared" si="55"/>
        <v/>
      </c>
      <c r="AE294" s="76" t="str">
        <f t="shared" si="56"/>
        <v/>
      </c>
      <c r="AF294" s="74">
        <f t="shared" si="57"/>
        <v>2230.66</v>
      </c>
      <c r="AG294" s="75" t="str">
        <f t="shared" si="58"/>
        <v>14:00</v>
      </c>
      <c r="AH294" s="74">
        <f t="shared" si="59"/>
        <v>49994.729999999996</v>
      </c>
      <c r="AI294" s="73" t="str">
        <f t="shared" si="60"/>
        <v/>
      </c>
      <c r="AJ294" s="73" t="str">
        <f t="shared" si="61"/>
        <v/>
      </c>
      <c r="AK294" s="73" t="str">
        <f t="shared" si="62"/>
        <v/>
      </c>
      <c r="AL294" s="72" t="str">
        <f t="shared" si="63"/>
        <v/>
      </c>
      <c r="AM294" s="71" t="str">
        <f t="shared" si="64"/>
        <v/>
      </c>
    </row>
    <row r="295" spans="2:39" ht="13.8" thickBot="1">
      <c r="B295" s="79">
        <v>44427</v>
      </c>
      <c r="C295" s="78">
        <v>1806.25</v>
      </c>
      <c r="D295" s="78">
        <v>1802.36</v>
      </c>
      <c r="E295" s="78">
        <v>1836.94</v>
      </c>
      <c r="F295" s="78">
        <v>1822.49</v>
      </c>
      <c r="G295" s="78">
        <v>1806.56</v>
      </c>
      <c r="H295" s="78">
        <v>1840.68</v>
      </c>
      <c r="I295" s="78">
        <v>1962.69</v>
      </c>
      <c r="J295" s="78">
        <v>2011.87</v>
      </c>
      <c r="K295" s="78">
        <v>2050.62</v>
      </c>
      <c r="L295" s="78">
        <v>2108.54</v>
      </c>
      <c r="M295" s="78">
        <v>2221.0700000000002</v>
      </c>
      <c r="N295" s="78">
        <v>2214.84</v>
      </c>
      <c r="O295" s="78">
        <v>2194.5</v>
      </c>
      <c r="P295" s="78">
        <v>2178.75</v>
      </c>
      <c r="Q295" s="78">
        <v>2132.48</v>
      </c>
      <c r="R295" s="78">
        <v>2055.13</v>
      </c>
      <c r="S295" s="78">
        <v>1980.97</v>
      </c>
      <c r="T295" s="78">
        <v>1909.53</v>
      </c>
      <c r="U295" s="78">
        <v>1870.47</v>
      </c>
      <c r="V295" s="78">
        <v>1825.43</v>
      </c>
      <c r="W295" s="78">
        <v>1817.55</v>
      </c>
      <c r="X295" s="78">
        <v>1764.77</v>
      </c>
      <c r="Y295" s="78">
        <v>1713.29</v>
      </c>
      <c r="Z295" s="78">
        <v>1679.23</v>
      </c>
      <c r="AA295" s="78">
        <f t="shared" si="52"/>
        <v>2221.0700000000002</v>
      </c>
      <c r="AB295" s="77">
        <f t="shared" si="53"/>
        <v>2021</v>
      </c>
      <c r="AC295" s="76">
        <f t="shared" si="54"/>
        <v>8</v>
      </c>
      <c r="AD295" s="76" t="str">
        <f t="shared" si="55"/>
        <v/>
      </c>
      <c r="AE295" s="76" t="str">
        <f t="shared" si="56"/>
        <v/>
      </c>
      <c r="AF295" s="74">
        <f t="shared" si="57"/>
        <v>2221.0700000000002</v>
      </c>
      <c r="AG295" s="75" t="str">
        <f t="shared" si="58"/>
        <v>11:00</v>
      </c>
      <c r="AH295" s="74">
        <f t="shared" si="59"/>
        <v>48828.08</v>
      </c>
      <c r="AI295" s="73" t="str">
        <f t="shared" si="60"/>
        <v/>
      </c>
      <c r="AJ295" s="73" t="str">
        <f t="shared" si="61"/>
        <v/>
      </c>
      <c r="AK295" s="73" t="str">
        <f t="shared" si="62"/>
        <v/>
      </c>
      <c r="AL295" s="72" t="str">
        <f t="shared" si="63"/>
        <v/>
      </c>
      <c r="AM295" s="71" t="str">
        <f t="shared" si="64"/>
        <v/>
      </c>
    </row>
    <row r="296" spans="2:39" ht="13.8" thickBot="1">
      <c r="B296" s="79">
        <v>44428</v>
      </c>
      <c r="C296" s="78">
        <v>1660.72</v>
      </c>
      <c r="D296" s="78">
        <v>1639.96</v>
      </c>
      <c r="E296" s="78">
        <v>1672.68</v>
      </c>
      <c r="F296" s="78">
        <v>1649.52</v>
      </c>
      <c r="G296" s="78">
        <v>1666.67</v>
      </c>
      <c r="H296" s="78">
        <v>1696.49</v>
      </c>
      <c r="I296" s="78">
        <v>1827.74</v>
      </c>
      <c r="J296" s="78">
        <v>1909.99</v>
      </c>
      <c r="K296" s="78">
        <v>1985.55</v>
      </c>
      <c r="L296" s="78">
        <v>2077.85</v>
      </c>
      <c r="M296" s="78">
        <v>2121.2800000000002</v>
      </c>
      <c r="N296" s="78">
        <v>2118.7199999999998</v>
      </c>
      <c r="O296" s="78">
        <v>2170.77</v>
      </c>
      <c r="P296" s="78">
        <v>2171.23</v>
      </c>
      <c r="Q296" s="78">
        <v>2163.7399999999998</v>
      </c>
      <c r="R296" s="78">
        <v>2131.15</v>
      </c>
      <c r="S296" s="78">
        <v>2036.09</v>
      </c>
      <c r="T296" s="78">
        <v>1990.17</v>
      </c>
      <c r="U296" s="78">
        <v>1935.85</v>
      </c>
      <c r="V296" s="78">
        <v>1888.18</v>
      </c>
      <c r="W296" s="78">
        <v>1861.3</v>
      </c>
      <c r="X296" s="78">
        <v>1810.52</v>
      </c>
      <c r="Y296" s="78">
        <v>1765.23</v>
      </c>
      <c r="Z296" s="78">
        <v>1748.07</v>
      </c>
      <c r="AA296" s="78">
        <f t="shared" si="52"/>
        <v>2171.23</v>
      </c>
      <c r="AB296" s="77">
        <f t="shared" si="53"/>
        <v>2021</v>
      </c>
      <c r="AC296" s="76">
        <f t="shared" si="54"/>
        <v>8</v>
      </c>
      <c r="AD296" s="76" t="str">
        <f t="shared" si="55"/>
        <v/>
      </c>
      <c r="AE296" s="76" t="str">
        <f t="shared" si="56"/>
        <v/>
      </c>
      <c r="AF296" s="74">
        <f t="shared" si="57"/>
        <v>2171.23</v>
      </c>
      <c r="AG296" s="75" t="str">
        <f t="shared" si="58"/>
        <v>14:00</v>
      </c>
      <c r="AH296" s="74">
        <f t="shared" si="59"/>
        <v>47870.700000000004</v>
      </c>
      <c r="AI296" s="73" t="str">
        <f t="shared" si="60"/>
        <v/>
      </c>
      <c r="AJ296" s="73" t="str">
        <f t="shared" si="61"/>
        <v/>
      </c>
      <c r="AK296" s="73" t="str">
        <f t="shared" si="62"/>
        <v/>
      </c>
      <c r="AL296" s="72" t="str">
        <f t="shared" si="63"/>
        <v/>
      </c>
      <c r="AM296" s="71" t="str">
        <f t="shared" si="64"/>
        <v/>
      </c>
    </row>
    <row r="297" spans="2:39" ht="13.8" thickBot="1">
      <c r="B297" s="79">
        <v>44429</v>
      </c>
      <c r="C297" s="78">
        <v>1739.05</v>
      </c>
      <c r="D297" s="78">
        <v>1726.06</v>
      </c>
      <c r="E297" s="78">
        <v>1730.16</v>
      </c>
      <c r="F297" s="78">
        <v>1729.35</v>
      </c>
      <c r="G297" s="78">
        <v>1745.17</v>
      </c>
      <c r="H297" s="78">
        <v>1779.01</v>
      </c>
      <c r="I297" s="78">
        <v>1849.96</v>
      </c>
      <c r="J297" s="78">
        <v>1925.25</v>
      </c>
      <c r="K297" s="78">
        <v>1975.61</v>
      </c>
      <c r="L297" s="78">
        <v>2023.59</v>
      </c>
      <c r="M297" s="78">
        <v>2050.4</v>
      </c>
      <c r="N297" s="78">
        <v>2080.8200000000002</v>
      </c>
      <c r="O297" s="78">
        <v>2095.1</v>
      </c>
      <c r="P297" s="78">
        <v>2053.8000000000002</v>
      </c>
      <c r="Q297" s="78">
        <v>2027.52</v>
      </c>
      <c r="R297" s="78">
        <v>2013.41</v>
      </c>
      <c r="S297" s="78">
        <v>1949.85</v>
      </c>
      <c r="T297" s="78">
        <v>1939.49</v>
      </c>
      <c r="U297" s="78">
        <v>1924.09</v>
      </c>
      <c r="V297" s="78">
        <v>1893.29</v>
      </c>
      <c r="W297" s="78">
        <v>1882.09</v>
      </c>
      <c r="X297" s="78">
        <v>1855.45</v>
      </c>
      <c r="Y297" s="78">
        <v>1827.53</v>
      </c>
      <c r="Z297" s="78">
        <v>1795.82</v>
      </c>
      <c r="AA297" s="78">
        <f t="shared" si="52"/>
        <v>2095.1</v>
      </c>
      <c r="AB297" s="77">
        <f t="shared" si="53"/>
        <v>2021</v>
      </c>
      <c r="AC297" s="76">
        <f t="shared" si="54"/>
        <v>8</v>
      </c>
      <c r="AD297" s="76" t="str">
        <f t="shared" si="55"/>
        <v/>
      </c>
      <c r="AE297" s="76" t="str">
        <f t="shared" si="56"/>
        <v/>
      </c>
      <c r="AF297" s="74">
        <f t="shared" si="57"/>
        <v>2095.1</v>
      </c>
      <c r="AG297" s="75" t="str">
        <f t="shared" si="58"/>
        <v>13:00</v>
      </c>
      <c r="AH297" s="74">
        <f t="shared" si="59"/>
        <v>47706.969999999987</v>
      </c>
      <c r="AI297" s="73" t="str">
        <f t="shared" si="60"/>
        <v/>
      </c>
      <c r="AJ297" s="73" t="str">
        <f t="shared" si="61"/>
        <v/>
      </c>
      <c r="AK297" s="73" t="str">
        <f t="shared" si="62"/>
        <v/>
      </c>
      <c r="AL297" s="72" t="str">
        <f t="shared" si="63"/>
        <v/>
      </c>
      <c r="AM297" s="71" t="str">
        <f t="shared" si="64"/>
        <v/>
      </c>
    </row>
    <row r="298" spans="2:39" ht="13.8" thickBot="1">
      <c r="B298" s="79">
        <v>44430</v>
      </c>
      <c r="C298" s="78">
        <v>1772.79</v>
      </c>
      <c r="D298" s="78">
        <v>1767.19</v>
      </c>
      <c r="E298" s="78">
        <v>1762.36</v>
      </c>
      <c r="F298" s="78">
        <v>1751.82</v>
      </c>
      <c r="G298" s="78">
        <v>1754.8</v>
      </c>
      <c r="H298" s="78">
        <v>1784.69</v>
      </c>
      <c r="I298" s="78">
        <v>1853.78</v>
      </c>
      <c r="J298" s="78">
        <v>1936.1</v>
      </c>
      <c r="K298" s="78">
        <v>1984.54</v>
      </c>
      <c r="L298" s="78">
        <v>2030.04</v>
      </c>
      <c r="M298" s="78">
        <v>2077.88</v>
      </c>
      <c r="N298" s="78">
        <v>2050.02</v>
      </c>
      <c r="O298" s="78">
        <v>2054.6799999999998</v>
      </c>
      <c r="P298" s="78">
        <v>2017.23</v>
      </c>
      <c r="Q298" s="78">
        <v>2002.18</v>
      </c>
      <c r="R298" s="78">
        <v>1996.79</v>
      </c>
      <c r="S298" s="78">
        <v>1972.81</v>
      </c>
      <c r="T298" s="78">
        <v>1987.51</v>
      </c>
      <c r="U298" s="78">
        <v>1977.92</v>
      </c>
      <c r="V298" s="78">
        <v>1951.01</v>
      </c>
      <c r="W298" s="78">
        <v>1941.8</v>
      </c>
      <c r="X298" s="78">
        <v>1931.09</v>
      </c>
      <c r="Y298" s="78">
        <v>1915.62</v>
      </c>
      <c r="Z298" s="78">
        <v>1859.31</v>
      </c>
      <c r="AA298" s="78">
        <f t="shared" si="52"/>
        <v>2077.88</v>
      </c>
      <c r="AB298" s="77">
        <f t="shared" si="53"/>
        <v>2021</v>
      </c>
      <c r="AC298" s="76">
        <f t="shared" si="54"/>
        <v>8</v>
      </c>
      <c r="AD298" s="76" t="str">
        <f t="shared" si="55"/>
        <v/>
      </c>
      <c r="AE298" s="76" t="str">
        <f t="shared" si="56"/>
        <v/>
      </c>
      <c r="AF298" s="74">
        <f t="shared" si="57"/>
        <v>2077.88</v>
      </c>
      <c r="AG298" s="75" t="str">
        <f t="shared" si="58"/>
        <v>11:00</v>
      </c>
      <c r="AH298" s="74">
        <f t="shared" si="59"/>
        <v>48211.840000000004</v>
      </c>
      <c r="AI298" s="73" t="str">
        <f t="shared" si="60"/>
        <v/>
      </c>
      <c r="AJ298" s="73" t="str">
        <f t="shared" si="61"/>
        <v/>
      </c>
      <c r="AK298" s="73" t="str">
        <f t="shared" si="62"/>
        <v/>
      </c>
      <c r="AL298" s="72" t="str">
        <f t="shared" si="63"/>
        <v/>
      </c>
      <c r="AM298" s="71" t="str">
        <f t="shared" si="64"/>
        <v/>
      </c>
    </row>
    <row r="299" spans="2:39" ht="13.8" thickBot="1">
      <c r="B299" s="79">
        <v>44431</v>
      </c>
      <c r="C299" s="78">
        <v>1813.52</v>
      </c>
      <c r="D299" s="78">
        <v>1808.8</v>
      </c>
      <c r="E299" s="78">
        <v>1826.51</v>
      </c>
      <c r="F299" s="78">
        <v>1839.63</v>
      </c>
      <c r="G299" s="78">
        <v>1821.33</v>
      </c>
      <c r="H299" s="78">
        <v>1816.36</v>
      </c>
      <c r="I299" s="78">
        <v>1949.29</v>
      </c>
      <c r="J299" s="78">
        <v>2072.39</v>
      </c>
      <c r="K299" s="78">
        <v>2150.54</v>
      </c>
      <c r="L299" s="78">
        <v>2236.8200000000002</v>
      </c>
      <c r="M299" s="78">
        <v>2312.35</v>
      </c>
      <c r="N299" s="78">
        <v>2296.35</v>
      </c>
      <c r="O299" s="78">
        <v>2287.3200000000002</v>
      </c>
      <c r="P299" s="78">
        <v>2247.98</v>
      </c>
      <c r="Q299" s="78">
        <v>2229.4299999999998</v>
      </c>
      <c r="R299" s="78">
        <v>2191.2800000000002</v>
      </c>
      <c r="S299" s="78">
        <v>2093.67</v>
      </c>
      <c r="T299" s="78">
        <v>2044.17</v>
      </c>
      <c r="U299" s="78">
        <v>2017.23</v>
      </c>
      <c r="V299" s="78">
        <v>1965.43</v>
      </c>
      <c r="W299" s="78">
        <v>1925.21</v>
      </c>
      <c r="X299" s="78">
        <v>1892.31</v>
      </c>
      <c r="Y299" s="78">
        <v>1844.96</v>
      </c>
      <c r="Z299" s="78">
        <v>1821.4</v>
      </c>
      <c r="AA299" s="78">
        <f t="shared" si="52"/>
        <v>2312.35</v>
      </c>
      <c r="AB299" s="77">
        <f t="shared" si="53"/>
        <v>2021</v>
      </c>
      <c r="AC299" s="76">
        <f t="shared" si="54"/>
        <v>8</v>
      </c>
      <c r="AD299" s="76" t="str">
        <f t="shared" si="55"/>
        <v/>
      </c>
      <c r="AE299" s="76" t="str">
        <f t="shared" si="56"/>
        <v/>
      </c>
      <c r="AF299" s="74">
        <f t="shared" si="57"/>
        <v>2312.35</v>
      </c>
      <c r="AG299" s="75" t="str">
        <f t="shared" si="58"/>
        <v>11:00</v>
      </c>
      <c r="AH299" s="74">
        <f t="shared" si="59"/>
        <v>50816.63</v>
      </c>
      <c r="AI299" s="73" t="str">
        <f t="shared" si="60"/>
        <v/>
      </c>
      <c r="AJ299" s="73" t="str">
        <f t="shared" si="61"/>
        <v/>
      </c>
      <c r="AK299" s="73" t="str">
        <f t="shared" si="62"/>
        <v/>
      </c>
      <c r="AL299" s="72" t="str">
        <f t="shared" si="63"/>
        <v/>
      </c>
      <c r="AM299" s="71" t="str">
        <f t="shared" si="64"/>
        <v/>
      </c>
    </row>
    <row r="300" spans="2:39" ht="13.8" thickBot="1">
      <c r="B300" s="79">
        <v>44432</v>
      </c>
      <c r="C300" s="78">
        <v>1803.79</v>
      </c>
      <c r="D300" s="78">
        <v>1797.43</v>
      </c>
      <c r="E300" s="78">
        <v>1826.37</v>
      </c>
      <c r="F300" s="78">
        <v>1812.69</v>
      </c>
      <c r="G300" s="78">
        <v>1800.54</v>
      </c>
      <c r="H300" s="78">
        <v>1862.81</v>
      </c>
      <c r="I300" s="78">
        <v>1968.72</v>
      </c>
      <c r="J300" s="78">
        <v>2100.3200000000002</v>
      </c>
      <c r="K300" s="78">
        <v>2164.4699999999998</v>
      </c>
      <c r="L300" s="78">
        <v>2214.0700000000002</v>
      </c>
      <c r="M300" s="78">
        <v>2294.71</v>
      </c>
      <c r="N300" s="78">
        <v>2249.87</v>
      </c>
      <c r="O300" s="78">
        <v>2285.29</v>
      </c>
      <c r="P300" s="78">
        <v>2312.6999999999998</v>
      </c>
      <c r="Q300" s="78">
        <v>2253.62</v>
      </c>
      <c r="R300" s="78">
        <v>2242.87</v>
      </c>
      <c r="S300" s="78">
        <v>2188.38</v>
      </c>
      <c r="T300" s="78">
        <v>2142.6</v>
      </c>
      <c r="U300" s="78">
        <v>2118.06</v>
      </c>
      <c r="V300" s="78">
        <v>2108.0500000000002</v>
      </c>
      <c r="W300" s="78">
        <v>2052.61</v>
      </c>
      <c r="X300" s="78">
        <v>2016.81</v>
      </c>
      <c r="Y300" s="78">
        <v>1976.77</v>
      </c>
      <c r="Z300" s="78">
        <v>1948.28</v>
      </c>
      <c r="AA300" s="78">
        <f t="shared" si="52"/>
        <v>2312.6999999999998</v>
      </c>
      <c r="AB300" s="77">
        <f t="shared" si="53"/>
        <v>2021</v>
      </c>
      <c r="AC300" s="76">
        <f t="shared" si="54"/>
        <v>8</v>
      </c>
      <c r="AD300" s="76" t="str">
        <f t="shared" si="55"/>
        <v/>
      </c>
      <c r="AE300" s="76" t="str">
        <f t="shared" si="56"/>
        <v/>
      </c>
      <c r="AF300" s="74">
        <f t="shared" si="57"/>
        <v>2312.6999999999998</v>
      </c>
      <c r="AG300" s="75" t="str">
        <f t="shared" si="58"/>
        <v>14:00</v>
      </c>
      <c r="AH300" s="74">
        <f t="shared" si="59"/>
        <v>51854.529999999984</v>
      </c>
      <c r="AI300" s="73" t="str">
        <f t="shared" si="60"/>
        <v/>
      </c>
      <c r="AJ300" s="73" t="str">
        <f t="shared" si="61"/>
        <v/>
      </c>
      <c r="AK300" s="73" t="str">
        <f t="shared" si="62"/>
        <v/>
      </c>
      <c r="AL300" s="72" t="str">
        <f t="shared" si="63"/>
        <v/>
      </c>
      <c r="AM300" s="71" t="str">
        <f t="shared" si="64"/>
        <v/>
      </c>
    </row>
    <row r="301" spans="2:39" ht="13.8" thickBot="1">
      <c r="B301" s="79">
        <v>44433</v>
      </c>
      <c r="C301" s="78">
        <v>1929.59</v>
      </c>
      <c r="D301" s="78">
        <v>1910.79</v>
      </c>
      <c r="E301" s="78">
        <v>1944.67</v>
      </c>
      <c r="F301" s="78">
        <v>1941.45</v>
      </c>
      <c r="G301" s="78">
        <v>1937.67</v>
      </c>
      <c r="H301" s="78">
        <v>1976.49</v>
      </c>
      <c r="I301" s="78">
        <v>2085.37</v>
      </c>
      <c r="J301" s="78">
        <v>2196.08</v>
      </c>
      <c r="K301" s="78">
        <v>2283.86</v>
      </c>
      <c r="L301" s="78">
        <v>2347.4499999999998</v>
      </c>
      <c r="M301" s="78">
        <v>2331.84</v>
      </c>
      <c r="N301" s="78">
        <v>2287.9499999999998</v>
      </c>
      <c r="O301" s="78">
        <v>2303.38</v>
      </c>
      <c r="P301" s="78">
        <v>2320.4699999999998</v>
      </c>
      <c r="Q301" s="78">
        <v>2275.63</v>
      </c>
      <c r="R301" s="78">
        <v>2251.69</v>
      </c>
      <c r="S301" s="78">
        <v>2192.86</v>
      </c>
      <c r="T301" s="78">
        <v>2132.94</v>
      </c>
      <c r="U301" s="78">
        <v>2117.5700000000002</v>
      </c>
      <c r="V301" s="78">
        <v>2066.9299999999998</v>
      </c>
      <c r="W301" s="78">
        <v>2047.43</v>
      </c>
      <c r="X301" s="78">
        <v>2023.38</v>
      </c>
      <c r="Y301" s="78">
        <v>1973.83</v>
      </c>
      <c r="Z301" s="78">
        <v>1937.39</v>
      </c>
      <c r="AA301" s="78">
        <f t="shared" si="52"/>
        <v>2347.4499999999998</v>
      </c>
      <c r="AB301" s="77">
        <f t="shared" si="53"/>
        <v>2021</v>
      </c>
      <c r="AC301" s="76">
        <f t="shared" si="54"/>
        <v>8</v>
      </c>
      <c r="AD301" s="76" t="str">
        <f t="shared" si="55"/>
        <v/>
      </c>
      <c r="AE301" s="76" t="str">
        <f t="shared" si="56"/>
        <v/>
      </c>
      <c r="AF301" s="74">
        <f t="shared" si="57"/>
        <v>2347.4499999999998</v>
      </c>
      <c r="AG301" s="75" t="str">
        <f t="shared" si="58"/>
        <v>10:00</v>
      </c>
      <c r="AH301" s="74">
        <f t="shared" si="59"/>
        <v>53164.160000000003</v>
      </c>
      <c r="AI301" s="73" t="str">
        <f t="shared" si="60"/>
        <v/>
      </c>
      <c r="AJ301" s="73" t="str">
        <f t="shared" si="61"/>
        <v/>
      </c>
      <c r="AK301" s="73" t="str">
        <f t="shared" si="62"/>
        <v/>
      </c>
      <c r="AL301" s="72" t="str">
        <f t="shared" si="63"/>
        <v/>
      </c>
      <c r="AM301" s="71" t="str">
        <f t="shared" si="64"/>
        <v/>
      </c>
    </row>
    <row r="302" spans="2:39" ht="13.8" thickBot="1">
      <c r="B302" s="79">
        <v>44434</v>
      </c>
      <c r="C302" s="78">
        <v>1902.74</v>
      </c>
      <c r="D302" s="78">
        <v>1888.78</v>
      </c>
      <c r="E302" s="78">
        <v>1931.2</v>
      </c>
      <c r="F302" s="78">
        <v>1938.09</v>
      </c>
      <c r="G302" s="78">
        <v>1951.15</v>
      </c>
      <c r="H302" s="78">
        <v>1999.69</v>
      </c>
      <c r="I302" s="78">
        <v>2144.63</v>
      </c>
      <c r="J302" s="78">
        <v>2193.52</v>
      </c>
      <c r="K302" s="78">
        <v>2261.0700000000002</v>
      </c>
      <c r="L302" s="78">
        <v>2336.46</v>
      </c>
      <c r="M302" s="78">
        <v>2415.52</v>
      </c>
      <c r="N302" s="78">
        <v>2430.64</v>
      </c>
      <c r="O302" s="78">
        <v>2446.2199999999998</v>
      </c>
      <c r="P302" s="78">
        <v>2463.16</v>
      </c>
      <c r="Q302" s="78">
        <v>2472.96</v>
      </c>
      <c r="R302" s="78">
        <v>2419.38</v>
      </c>
      <c r="S302" s="78">
        <v>2350.88</v>
      </c>
      <c r="T302" s="78">
        <v>2237.34</v>
      </c>
      <c r="U302" s="78">
        <v>2066.71</v>
      </c>
      <c r="V302" s="78">
        <v>2015.3</v>
      </c>
      <c r="W302" s="78">
        <v>1970.92</v>
      </c>
      <c r="X302" s="78">
        <v>1886.89</v>
      </c>
      <c r="Y302" s="78">
        <v>1829.28</v>
      </c>
      <c r="Z302" s="78">
        <v>1818.39</v>
      </c>
      <c r="AA302" s="78">
        <f t="shared" si="52"/>
        <v>2472.96</v>
      </c>
      <c r="AB302" s="77">
        <f t="shared" si="53"/>
        <v>2021</v>
      </c>
      <c r="AC302" s="76">
        <f t="shared" si="54"/>
        <v>8</v>
      </c>
      <c r="AD302" s="76" t="str">
        <f t="shared" si="55"/>
        <v/>
      </c>
      <c r="AE302" s="76" t="str">
        <f t="shared" si="56"/>
        <v/>
      </c>
      <c r="AF302" s="74">
        <f t="shared" si="57"/>
        <v>2472.96</v>
      </c>
      <c r="AG302" s="75" t="str">
        <f t="shared" si="58"/>
        <v>15:00</v>
      </c>
      <c r="AH302" s="74">
        <f t="shared" si="59"/>
        <v>53843.87999999999</v>
      </c>
      <c r="AI302" s="73" t="str">
        <f t="shared" si="60"/>
        <v/>
      </c>
      <c r="AJ302" s="73" t="str">
        <f t="shared" si="61"/>
        <v/>
      </c>
      <c r="AK302" s="73" t="str">
        <f t="shared" si="62"/>
        <v/>
      </c>
      <c r="AL302" s="72" t="str">
        <f t="shared" si="63"/>
        <v/>
      </c>
      <c r="AM302" s="71" t="str">
        <f t="shared" si="64"/>
        <v/>
      </c>
    </row>
    <row r="303" spans="2:39" ht="13.8" thickBot="1">
      <c r="B303" s="79">
        <v>44435</v>
      </c>
      <c r="C303" s="78">
        <v>1789.24</v>
      </c>
      <c r="D303" s="78">
        <v>1770.96</v>
      </c>
      <c r="E303" s="78">
        <v>1760.64</v>
      </c>
      <c r="F303" s="78">
        <v>1748.67</v>
      </c>
      <c r="G303" s="78">
        <v>1752.94</v>
      </c>
      <c r="H303" s="78">
        <v>1795.5</v>
      </c>
      <c r="I303" s="78">
        <v>1929.2</v>
      </c>
      <c r="J303" s="78">
        <v>1964.62</v>
      </c>
      <c r="K303" s="78">
        <v>1966.51</v>
      </c>
      <c r="L303" s="78">
        <v>2060.4899999999998</v>
      </c>
      <c r="M303" s="78">
        <v>2110.54</v>
      </c>
      <c r="N303" s="78">
        <v>2119.92</v>
      </c>
      <c r="O303" s="78">
        <v>2122.75</v>
      </c>
      <c r="P303" s="78">
        <v>2131.0100000000002</v>
      </c>
      <c r="Q303" s="78">
        <v>2130.21</v>
      </c>
      <c r="R303" s="78">
        <v>2108.79</v>
      </c>
      <c r="S303" s="78">
        <v>2009.28</v>
      </c>
      <c r="T303" s="78">
        <v>1912.37</v>
      </c>
      <c r="U303" s="78">
        <v>1838.59</v>
      </c>
      <c r="V303" s="78">
        <v>1799.77</v>
      </c>
      <c r="W303" s="78">
        <v>1796.48</v>
      </c>
      <c r="X303" s="78">
        <v>1785.59</v>
      </c>
      <c r="Y303" s="78">
        <v>1743.8</v>
      </c>
      <c r="Z303" s="78">
        <v>1706.64</v>
      </c>
      <c r="AA303" s="78">
        <f t="shared" si="52"/>
        <v>2131.0100000000002</v>
      </c>
      <c r="AB303" s="77">
        <f t="shared" si="53"/>
        <v>2021</v>
      </c>
      <c r="AC303" s="76">
        <f t="shared" si="54"/>
        <v>8</v>
      </c>
      <c r="AD303" s="76" t="str">
        <f t="shared" si="55"/>
        <v/>
      </c>
      <c r="AE303" s="76" t="str">
        <f t="shared" si="56"/>
        <v/>
      </c>
      <c r="AF303" s="74">
        <f t="shared" si="57"/>
        <v>2131.0100000000002</v>
      </c>
      <c r="AG303" s="75" t="str">
        <f t="shared" si="58"/>
        <v>14:00</v>
      </c>
      <c r="AH303" s="74">
        <f t="shared" si="59"/>
        <v>47985.52</v>
      </c>
      <c r="AI303" s="73" t="str">
        <f t="shared" si="60"/>
        <v/>
      </c>
      <c r="AJ303" s="73" t="str">
        <f t="shared" si="61"/>
        <v/>
      </c>
      <c r="AK303" s="73" t="str">
        <f t="shared" si="62"/>
        <v/>
      </c>
      <c r="AL303" s="72" t="str">
        <f t="shared" si="63"/>
        <v/>
      </c>
      <c r="AM303" s="71" t="str">
        <f t="shared" si="64"/>
        <v/>
      </c>
    </row>
    <row r="304" spans="2:39" ht="13.8" thickBot="1">
      <c r="B304" s="79">
        <v>44436</v>
      </c>
      <c r="C304" s="78">
        <v>1701.14</v>
      </c>
      <c r="D304" s="78">
        <v>1717.84</v>
      </c>
      <c r="E304" s="78">
        <v>1719.1</v>
      </c>
      <c r="F304" s="78">
        <v>1707.34</v>
      </c>
      <c r="G304" s="78">
        <v>1711.5</v>
      </c>
      <c r="H304" s="78">
        <v>1764.04</v>
      </c>
      <c r="I304" s="78">
        <v>1854.65</v>
      </c>
      <c r="J304" s="78">
        <v>1871.28</v>
      </c>
      <c r="K304" s="78">
        <v>1894.97</v>
      </c>
      <c r="L304" s="78">
        <v>1949.15</v>
      </c>
      <c r="M304" s="78">
        <v>2059.5100000000002</v>
      </c>
      <c r="N304" s="78">
        <v>2089.0100000000002</v>
      </c>
      <c r="O304" s="78">
        <v>2124.0100000000002</v>
      </c>
      <c r="P304" s="78">
        <v>2124.15</v>
      </c>
      <c r="Q304" s="78">
        <v>2205.3200000000002</v>
      </c>
      <c r="R304" s="78">
        <v>2196.11</v>
      </c>
      <c r="S304" s="78">
        <v>2170.46</v>
      </c>
      <c r="T304" s="78">
        <v>2175.6999999999998</v>
      </c>
      <c r="U304" s="78">
        <v>2149.38</v>
      </c>
      <c r="V304" s="78">
        <v>2064.9</v>
      </c>
      <c r="W304" s="78">
        <v>1984.61</v>
      </c>
      <c r="X304" s="78">
        <v>1942.99</v>
      </c>
      <c r="Y304" s="78">
        <v>1940.75</v>
      </c>
      <c r="Z304" s="78">
        <v>1945.48</v>
      </c>
      <c r="AA304" s="78">
        <f t="shared" si="52"/>
        <v>2205.3200000000002</v>
      </c>
      <c r="AB304" s="77">
        <f t="shared" si="53"/>
        <v>2021</v>
      </c>
      <c r="AC304" s="76">
        <f t="shared" si="54"/>
        <v>8</v>
      </c>
      <c r="AD304" s="76" t="str">
        <f t="shared" si="55"/>
        <v/>
      </c>
      <c r="AE304" s="76" t="str">
        <f t="shared" si="56"/>
        <v/>
      </c>
      <c r="AF304" s="74">
        <f t="shared" si="57"/>
        <v>2205.3200000000002</v>
      </c>
      <c r="AG304" s="75" t="str">
        <f t="shared" si="58"/>
        <v>15:00</v>
      </c>
      <c r="AH304" s="74">
        <f t="shared" si="59"/>
        <v>49268.71</v>
      </c>
      <c r="AI304" s="73" t="str">
        <f t="shared" si="60"/>
        <v/>
      </c>
      <c r="AJ304" s="73" t="str">
        <f t="shared" si="61"/>
        <v/>
      </c>
      <c r="AK304" s="73" t="str">
        <f t="shared" si="62"/>
        <v/>
      </c>
      <c r="AL304" s="72" t="str">
        <f t="shared" si="63"/>
        <v/>
      </c>
      <c r="AM304" s="71" t="str">
        <f t="shared" si="64"/>
        <v/>
      </c>
    </row>
    <row r="305" spans="2:39" ht="13.8" thickBot="1">
      <c r="B305" s="79">
        <v>44437</v>
      </c>
      <c r="C305" s="78">
        <v>1935.85</v>
      </c>
      <c r="D305" s="78">
        <v>1921.36</v>
      </c>
      <c r="E305" s="78">
        <v>1897.35</v>
      </c>
      <c r="F305" s="78">
        <v>1866.83</v>
      </c>
      <c r="G305" s="78">
        <v>1868.34</v>
      </c>
      <c r="H305" s="78">
        <v>1885.91</v>
      </c>
      <c r="I305" s="78">
        <v>1960.91</v>
      </c>
      <c r="J305" s="78">
        <v>1999.38</v>
      </c>
      <c r="K305" s="78">
        <v>2095.38</v>
      </c>
      <c r="L305" s="78">
        <v>2176.5100000000002</v>
      </c>
      <c r="M305" s="78">
        <v>2237.94</v>
      </c>
      <c r="N305" s="78">
        <v>2214.56</v>
      </c>
      <c r="O305" s="78">
        <v>2194.64</v>
      </c>
      <c r="P305" s="78">
        <v>2209.1999999999998</v>
      </c>
      <c r="Q305" s="78">
        <v>2200.0300000000002</v>
      </c>
      <c r="R305" s="78">
        <v>2197.06</v>
      </c>
      <c r="S305" s="78">
        <v>2142.42</v>
      </c>
      <c r="T305" s="78">
        <v>2100.9499999999998</v>
      </c>
      <c r="U305" s="78">
        <v>2093.04</v>
      </c>
      <c r="V305" s="78">
        <v>1985.17</v>
      </c>
      <c r="W305" s="78">
        <v>1888.39</v>
      </c>
      <c r="X305" s="78">
        <v>1879.26</v>
      </c>
      <c r="Y305" s="78">
        <v>1870.12</v>
      </c>
      <c r="Z305" s="78">
        <v>1858.64</v>
      </c>
      <c r="AA305" s="78">
        <f t="shared" si="52"/>
        <v>2237.94</v>
      </c>
      <c r="AB305" s="77">
        <f t="shared" si="53"/>
        <v>2021</v>
      </c>
      <c r="AC305" s="76">
        <f t="shared" si="54"/>
        <v>8</v>
      </c>
      <c r="AD305" s="76" t="str">
        <f t="shared" si="55"/>
        <v/>
      </c>
      <c r="AE305" s="76" t="str">
        <f t="shared" si="56"/>
        <v/>
      </c>
      <c r="AF305" s="74">
        <f t="shared" si="57"/>
        <v>2237.94</v>
      </c>
      <c r="AG305" s="75" t="str">
        <f t="shared" si="58"/>
        <v>11:00</v>
      </c>
      <c r="AH305" s="74">
        <f t="shared" si="59"/>
        <v>50917.18</v>
      </c>
      <c r="AI305" s="73" t="str">
        <f t="shared" si="60"/>
        <v/>
      </c>
      <c r="AJ305" s="73" t="str">
        <f t="shared" si="61"/>
        <v/>
      </c>
      <c r="AK305" s="73" t="str">
        <f t="shared" si="62"/>
        <v/>
      </c>
      <c r="AL305" s="72" t="str">
        <f t="shared" si="63"/>
        <v/>
      </c>
      <c r="AM305" s="71" t="str">
        <f t="shared" si="64"/>
        <v/>
      </c>
    </row>
    <row r="306" spans="2:39" ht="13.8" thickBot="1">
      <c r="B306" s="79">
        <v>44438</v>
      </c>
      <c r="C306" s="78">
        <v>1838.94</v>
      </c>
      <c r="D306" s="78">
        <v>1839.01</v>
      </c>
      <c r="E306" s="78">
        <v>1887.13</v>
      </c>
      <c r="F306" s="78">
        <v>1923.46</v>
      </c>
      <c r="G306" s="78">
        <v>1919.75</v>
      </c>
      <c r="H306" s="78">
        <v>1969.7</v>
      </c>
      <c r="I306" s="78">
        <v>2053.59</v>
      </c>
      <c r="J306" s="78">
        <v>2128.39</v>
      </c>
      <c r="K306" s="78">
        <v>2130.2800000000002</v>
      </c>
      <c r="L306" s="78">
        <v>2144.66</v>
      </c>
      <c r="M306" s="78">
        <v>2141.34</v>
      </c>
      <c r="N306" s="78">
        <v>2109.38</v>
      </c>
      <c r="O306" s="78">
        <v>2095.66</v>
      </c>
      <c r="P306" s="78">
        <v>2100.98</v>
      </c>
      <c r="Q306" s="78">
        <v>2090.1999999999998</v>
      </c>
      <c r="R306" s="78">
        <v>2039.56</v>
      </c>
      <c r="S306" s="78">
        <v>1930.53</v>
      </c>
      <c r="T306" s="78">
        <v>1876.95</v>
      </c>
      <c r="U306" s="78">
        <v>1847.69</v>
      </c>
      <c r="V306" s="78">
        <v>1802.71</v>
      </c>
      <c r="W306" s="78">
        <v>1773.7</v>
      </c>
      <c r="X306" s="78">
        <v>1751.58</v>
      </c>
      <c r="Y306" s="78">
        <v>1705.76</v>
      </c>
      <c r="Z306" s="78">
        <v>1685.25</v>
      </c>
      <c r="AA306" s="78">
        <f t="shared" si="52"/>
        <v>2144.66</v>
      </c>
      <c r="AB306" s="77">
        <f t="shared" si="53"/>
        <v>2021</v>
      </c>
      <c r="AC306" s="76">
        <f t="shared" si="54"/>
        <v>8</v>
      </c>
      <c r="AD306" s="76" t="str">
        <f t="shared" si="55"/>
        <v/>
      </c>
      <c r="AE306" s="76" t="str">
        <f t="shared" si="56"/>
        <v/>
      </c>
      <c r="AF306" s="74">
        <f t="shared" si="57"/>
        <v>2144.66</v>
      </c>
      <c r="AG306" s="75" t="str">
        <f t="shared" si="58"/>
        <v>10:00</v>
      </c>
      <c r="AH306" s="74">
        <f t="shared" si="59"/>
        <v>48930.86</v>
      </c>
      <c r="AI306" s="73" t="str">
        <f t="shared" si="60"/>
        <v/>
      </c>
      <c r="AJ306" s="73" t="str">
        <f t="shared" si="61"/>
        <v/>
      </c>
      <c r="AK306" s="73" t="str">
        <f t="shared" si="62"/>
        <v/>
      </c>
      <c r="AL306" s="72" t="str">
        <f t="shared" si="63"/>
        <v/>
      </c>
      <c r="AM306" s="71" t="str">
        <f t="shared" si="64"/>
        <v/>
      </c>
    </row>
    <row r="307" spans="2:39" ht="13.8" thickBot="1">
      <c r="B307" s="79">
        <v>44439</v>
      </c>
      <c r="C307" s="78">
        <v>1660.65</v>
      </c>
      <c r="D307" s="78">
        <v>1671.42</v>
      </c>
      <c r="E307" s="78">
        <v>1687.32</v>
      </c>
      <c r="F307" s="78">
        <v>1716.72</v>
      </c>
      <c r="G307" s="78">
        <v>1734.95</v>
      </c>
      <c r="H307" s="78">
        <v>1798.05</v>
      </c>
      <c r="I307" s="78">
        <v>1875.23</v>
      </c>
      <c r="J307" s="78">
        <v>1885.41</v>
      </c>
      <c r="K307" s="78">
        <v>1841.84</v>
      </c>
      <c r="L307" s="78">
        <v>1851.88</v>
      </c>
      <c r="M307" s="78">
        <v>1864.49</v>
      </c>
      <c r="N307" s="78">
        <v>1855.1</v>
      </c>
      <c r="O307" s="78">
        <v>1865.19</v>
      </c>
      <c r="P307" s="78">
        <v>1870.33</v>
      </c>
      <c r="Q307" s="78">
        <v>1851.5</v>
      </c>
      <c r="R307" s="78">
        <v>1834.14</v>
      </c>
      <c r="S307" s="78">
        <v>1742.65</v>
      </c>
      <c r="T307" s="78">
        <v>1672.02</v>
      </c>
      <c r="U307" s="78">
        <v>1651.06</v>
      </c>
      <c r="V307" s="78">
        <v>1624.46</v>
      </c>
      <c r="W307" s="78">
        <v>1574.72</v>
      </c>
      <c r="X307" s="78">
        <v>1505.95</v>
      </c>
      <c r="Y307" s="78">
        <v>1450.75</v>
      </c>
      <c r="Z307" s="78">
        <v>1425.97</v>
      </c>
      <c r="AA307" s="78">
        <f t="shared" si="52"/>
        <v>1885.41</v>
      </c>
      <c r="AB307" s="77">
        <f t="shared" si="53"/>
        <v>2021</v>
      </c>
      <c r="AC307" s="76">
        <f t="shared" si="54"/>
        <v>8</v>
      </c>
      <c r="AD307" s="76" t="str">
        <f t="shared" si="55"/>
        <v>2021-8</v>
      </c>
      <c r="AE307" s="76">
        <f t="shared" si="56"/>
        <v>8</v>
      </c>
      <c r="AF307" s="74">
        <f t="shared" si="57"/>
        <v>1885.41</v>
      </c>
      <c r="AG307" s="75" t="str">
        <f t="shared" si="58"/>
        <v>8:00</v>
      </c>
      <c r="AH307" s="74">
        <f t="shared" si="59"/>
        <v>43397.210000000006</v>
      </c>
      <c r="AI307" s="73">
        <f t="shared" si="60"/>
        <v>65164.819999999992</v>
      </c>
      <c r="AJ307" s="73">
        <f t="shared" si="61"/>
        <v>2472.96</v>
      </c>
      <c r="AK307" s="73">
        <f t="shared" si="62"/>
        <v>53936.259999999995</v>
      </c>
      <c r="AL307" s="72">
        <f t="shared" si="63"/>
        <v>44434</v>
      </c>
      <c r="AM307" s="71" t="str">
        <f t="shared" si="64"/>
        <v>15:00</v>
      </c>
    </row>
    <row r="308" spans="2:39" ht="13.8" thickBot="1">
      <c r="B308" s="79">
        <v>44440</v>
      </c>
      <c r="C308" s="78">
        <v>1427.09</v>
      </c>
      <c r="D308" s="78">
        <v>1426.78</v>
      </c>
      <c r="E308" s="78">
        <v>1417.89</v>
      </c>
      <c r="F308" s="78">
        <v>1399.93</v>
      </c>
      <c r="G308" s="78">
        <v>1446.9</v>
      </c>
      <c r="H308" s="78">
        <v>1497.72</v>
      </c>
      <c r="I308" s="78">
        <v>1479.03</v>
      </c>
      <c r="J308" s="78">
        <v>1563.66</v>
      </c>
      <c r="K308" s="78">
        <v>1622.57</v>
      </c>
      <c r="L308" s="78">
        <v>1684.55</v>
      </c>
      <c r="M308" s="78">
        <v>1771.84</v>
      </c>
      <c r="N308" s="78">
        <v>1785.32</v>
      </c>
      <c r="O308" s="78">
        <v>1800.09</v>
      </c>
      <c r="P308" s="78">
        <v>1790.92</v>
      </c>
      <c r="Q308" s="78">
        <v>1796.52</v>
      </c>
      <c r="R308" s="78">
        <v>1747.13</v>
      </c>
      <c r="S308" s="78">
        <v>1673.46</v>
      </c>
      <c r="T308" s="78">
        <v>1598.49</v>
      </c>
      <c r="U308" s="78">
        <v>1584.7</v>
      </c>
      <c r="V308" s="78">
        <v>1544.8</v>
      </c>
      <c r="W308" s="78">
        <v>1508.43</v>
      </c>
      <c r="X308" s="78">
        <v>1440.32</v>
      </c>
      <c r="Y308" s="78">
        <v>1381.1</v>
      </c>
      <c r="Z308" s="78">
        <v>1328.32</v>
      </c>
      <c r="AA308" s="78">
        <f t="shared" si="52"/>
        <v>1800.09</v>
      </c>
      <c r="AB308" s="77">
        <f t="shared" si="53"/>
        <v>2021</v>
      </c>
      <c r="AC308" s="76">
        <f t="shared" si="54"/>
        <v>9</v>
      </c>
      <c r="AD308" s="76" t="str">
        <f t="shared" si="55"/>
        <v/>
      </c>
      <c r="AE308" s="76" t="str">
        <f t="shared" si="56"/>
        <v/>
      </c>
      <c r="AF308" s="74">
        <f t="shared" si="57"/>
        <v>1800.09</v>
      </c>
      <c r="AG308" s="75" t="str">
        <f t="shared" si="58"/>
        <v>13:00</v>
      </c>
      <c r="AH308" s="74">
        <f t="shared" si="59"/>
        <v>39517.649999999994</v>
      </c>
      <c r="AI308" s="73" t="str">
        <f t="shared" si="60"/>
        <v/>
      </c>
      <c r="AJ308" s="73" t="str">
        <f t="shared" si="61"/>
        <v/>
      </c>
      <c r="AK308" s="73" t="str">
        <f t="shared" si="62"/>
        <v/>
      </c>
      <c r="AL308" s="72" t="str">
        <f t="shared" si="63"/>
        <v/>
      </c>
      <c r="AM308" s="71" t="str">
        <f t="shared" si="64"/>
        <v/>
      </c>
    </row>
    <row r="309" spans="2:39" ht="13.8" thickBot="1">
      <c r="B309" s="79">
        <v>44441</v>
      </c>
      <c r="C309" s="78">
        <v>1186.82</v>
      </c>
      <c r="D309" s="78">
        <v>1188.71</v>
      </c>
      <c r="E309" s="78">
        <v>1209.04</v>
      </c>
      <c r="F309" s="78">
        <v>1119.3</v>
      </c>
      <c r="G309" s="78">
        <v>1082.73</v>
      </c>
      <c r="H309" s="78">
        <v>1129.07</v>
      </c>
      <c r="I309" s="78">
        <v>1209.25</v>
      </c>
      <c r="J309" s="78">
        <v>1274.28</v>
      </c>
      <c r="K309" s="78">
        <v>1650.18</v>
      </c>
      <c r="L309" s="78">
        <v>1667.61</v>
      </c>
      <c r="M309" s="78">
        <v>1695.72</v>
      </c>
      <c r="N309" s="78">
        <v>1683.43</v>
      </c>
      <c r="O309" s="78">
        <v>1711.43</v>
      </c>
      <c r="P309" s="78">
        <v>1721.65</v>
      </c>
      <c r="Q309" s="78">
        <v>1734.5</v>
      </c>
      <c r="R309" s="78">
        <v>1700.09</v>
      </c>
      <c r="S309" s="78">
        <v>1613.71</v>
      </c>
      <c r="T309" s="78">
        <v>1542.59</v>
      </c>
      <c r="U309" s="78">
        <v>1492.79</v>
      </c>
      <c r="V309" s="78">
        <v>1413.06</v>
      </c>
      <c r="W309" s="78">
        <v>1237.78</v>
      </c>
      <c r="X309" s="78">
        <v>1222.73</v>
      </c>
      <c r="Y309" s="78">
        <v>1201.48</v>
      </c>
      <c r="Z309" s="78">
        <v>1107.1600000000001</v>
      </c>
      <c r="AA309" s="78">
        <f t="shared" si="52"/>
        <v>1734.5</v>
      </c>
      <c r="AB309" s="77">
        <f t="shared" si="53"/>
        <v>2021</v>
      </c>
      <c r="AC309" s="76">
        <f t="shared" si="54"/>
        <v>9</v>
      </c>
      <c r="AD309" s="76" t="str">
        <f t="shared" si="55"/>
        <v/>
      </c>
      <c r="AE309" s="76" t="str">
        <f t="shared" si="56"/>
        <v/>
      </c>
      <c r="AF309" s="74">
        <f t="shared" si="57"/>
        <v>1734.5</v>
      </c>
      <c r="AG309" s="75" t="str">
        <f t="shared" si="58"/>
        <v>15:00</v>
      </c>
      <c r="AH309" s="74">
        <f t="shared" si="59"/>
        <v>35529.61</v>
      </c>
      <c r="AI309" s="73" t="str">
        <f t="shared" si="60"/>
        <v/>
      </c>
      <c r="AJ309" s="73" t="str">
        <f t="shared" si="61"/>
        <v/>
      </c>
      <c r="AK309" s="73" t="str">
        <f t="shared" si="62"/>
        <v/>
      </c>
      <c r="AL309" s="72" t="str">
        <f t="shared" si="63"/>
        <v/>
      </c>
      <c r="AM309" s="71" t="str">
        <f t="shared" si="64"/>
        <v/>
      </c>
    </row>
    <row r="310" spans="2:39" ht="13.8" thickBot="1">
      <c r="B310" s="79">
        <v>44442</v>
      </c>
      <c r="C310" s="78">
        <v>1043.25</v>
      </c>
      <c r="D310" s="78">
        <v>1048.1500000000001</v>
      </c>
      <c r="E310" s="78">
        <v>1058.58</v>
      </c>
      <c r="F310" s="78">
        <v>1061.1300000000001</v>
      </c>
      <c r="G310" s="78">
        <v>1081.1500000000001</v>
      </c>
      <c r="H310" s="78">
        <v>1125.81</v>
      </c>
      <c r="I310" s="78">
        <v>1189.4000000000001</v>
      </c>
      <c r="J310" s="78">
        <v>1239.74</v>
      </c>
      <c r="K310" s="78">
        <v>1537.13</v>
      </c>
      <c r="L310" s="78">
        <v>1682.28</v>
      </c>
      <c r="M310" s="78">
        <v>1755.84</v>
      </c>
      <c r="N310" s="78">
        <v>1765.54</v>
      </c>
      <c r="O310" s="78">
        <v>1785.91</v>
      </c>
      <c r="P310" s="78">
        <v>1771.04</v>
      </c>
      <c r="Q310" s="78">
        <v>1770.76</v>
      </c>
      <c r="R310" s="78">
        <v>1740.76</v>
      </c>
      <c r="S310" s="78">
        <v>1662.32</v>
      </c>
      <c r="T310" s="78">
        <v>1629.84</v>
      </c>
      <c r="U310" s="78">
        <v>1589.21</v>
      </c>
      <c r="V310" s="78">
        <v>1575.49</v>
      </c>
      <c r="W310" s="78">
        <v>1554</v>
      </c>
      <c r="X310" s="78">
        <v>1499.75</v>
      </c>
      <c r="Y310" s="78">
        <v>1456.77</v>
      </c>
      <c r="Z310" s="78">
        <v>1441.37</v>
      </c>
      <c r="AA310" s="78">
        <f t="shared" si="52"/>
        <v>1785.91</v>
      </c>
      <c r="AB310" s="77">
        <f t="shared" si="53"/>
        <v>2021</v>
      </c>
      <c r="AC310" s="76">
        <f t="shared" si="54"/>
        <v>9</v>
      </c>
      <c r="AD310" s="76" t="str">
        <f t="shared" si="55"/>
        <v/>
      </c>
      <c r="AE310" s="76" t="str">
        <f t="shared" si="56"/>
        <v/>
      </c>
      <c r="AF310" s="74">
        <f t="shared" si="57"/>
        <v>1785.91</v>
      </c>
      <c r="AG310" s="75" t="str">
        <f t="shared" si="58"/>
        <v>13:00</v>
      </c>
      <c r="AH310" s="74">
        <f t="shared" si="59"/>
        <v>36851.130000000005</v>
      </c>
      <c r="AI310" s="73" t="str">
        <f t="shared" si="60"/>
        <v/>
      </c>
      <c r="AJ310" s="73" t="str">
        <f t="shared" si="61"/>
        <v/>
      </c>
      <c r="AK310" s="73" t="str">
        <f t="shared" si="62"/>
        <v/>
      </c>
      <c r="AL310" s="72" t="str">
        <f t="shared" si="63"/>
        <v/>
      </c>
      <c r="AM310" s="71" t="str">
        <f t="shared" si="64"/>
        <v/>
      </c>
    </row>
    <row r="311" spans="2:39" ht="13.8" thickBot="1">
      <c r="B311" s="79">
        <v>44443</v>
      </c>
      <c r="C311" s="78">
        <v>1423.66</v>
      </c>
      <c r="D311" s="78">
        <v>1402.31</v>
      </c>
      <c r="E311" s="78">
        <v>1389.36</v>
      </c>
      <c r="F311" s="78">
        <v>1393.7</v>
      </c>
      <c r="G311" s="78">
        <v>1404.24</v>
      </c>
      <c r="H311" s="78">
        <v>1426.6</v>
      </c>
      <c r="I311" s="78">
        <v>1475.15</v>
      </c>
      <c r="J311" s="78">
        <v>1503.6</v>
      </c>
      <c r="K311" s="78">
        <v>1561.11</v>
      </c>
      <c r="L311" s="78">
        <v>1689.14</v>
      </c>
      <c r="M311" s="78">
        <v>1690.95</v>
      </c>
      <c r="N311" s="78">
        <v>1690.47</v>
      </c>
      <c r="O311" s="78">
        <v>1698.52</v>
      </c>
      <c r="P311" s="78">
        <v>1698.41</v>
      </c>
      <c r="Q311" s="78">
        <v>1667.89</v>
      </c>
      <c r="R311" s="78">
        <v>1658.72</v>
      </c>
      <c r="S311" s="78">
        <v>1606.64</v>
      </c>
      <c r="T311" s="78">
        <v>1581.79</v>
      </c>
      <c r="U311" s="78">
        <v>1557.29</v>
      </c>
      <c r="V311" s="78">
        <v>1531.84</v>
      </c>
      <c r="W311" s="78">
        <v>1498.04</v>
      </c>
      <c r="X311" s="78">
        <v>1499.58</v>
      </c>
      <c r="Y311" s="78">
        <v>1521.35</v>
      </c>
      <c r="Z311" s="78">
        <v>1557.15</v>
      </c>
      <c r="AA311" s="78">
        <f t="shared" si="52"/>
        <v>1698.52</v>
      </c>
      <c r="AB311" s="77">
        <f t="shared" si="53"/>
        <v>2021</v>
      </c>
      <c r="AC311" s="76">
        <f t="shared" si="54"/>
        <v>9</v>
      </c>
      <c r="AD311" s="76" t="str">
        <f t="shared" si="55"/>
        <v/>
      </c>
      <c r="AE311" s="76" t="str">
        <f t="shared" si="56"/>
        <v/>
      </c>
      <c r="AF311" s="74">
        <f t="shared" si="57"/>
        <v>1698.52</v>
      </c>
      <c r="AG311" s="75" t="str">
        <f t="shared" si="58"/>
        <v>13:00</v>
      </c>
      <c r="AH311" s="74">
        <f t="shared" si="59"/>
        <v>38826.03</v>
      </c>
      <c r="AI311" s="73" t="str">
        <f t="shared" si="60"/>
        <v/>
      </c>
      <c r="AJ311" s="73" t="str">
        <f t="shared" si="61"/>
        <v/>
      </c>
      <c r="AK311" s="73" t="str">
        <f t="shared" si="62"/>
        <v/>
      </c>
      <c r="AL311" s="72" t="str">
        <f t="shared" si="63"/>
        <v/>
      </c>
      <c r="AM311" s="71" t="str">
        <f t="shared" si="64"/>
        <v/>
      </c>
    </row>
    <row r="312" spans="2:39" ht="13.8" thickBot="1">
      <c r="B312" s="79">
        <v>44444</v>
      </c>
      <c r="C312" s="78">
        <v>1571.78</v>
      </c>
      <c r="D312" s="78">
        <v>1576.89</v>
      </c>
      <c r="E312" s="78">
        <v>1576.3</v>
      </c>
      <c r="F312" s="78">
        <v>1578.22</v>
      </c>
      <c r="G312" s="78">
        <v>1569.58</v>
      </c>
      <c r="H312" s="78">
        <v>1626.7</v>
      </c>
      <c r="I312" s="78">
        <v>1674.44</v>
      </c>
      <c r="J312" s="78">
        <v>1642.73</v>
      </c>
      <c r="K312" s="78">
        <v>1663.69</v>
      </c>
      <c r="L312" s="78">
        <v>1710.98</v>
      </c>
      <c r="M312" s="78">
        <v>1709.65</v>
      </c>
      <c r="N312" s="78">
        <v>1648.47</v>
      </c>
      <c r="O312" s="78">
        <v>1658.27</v>
      </c>
      <c r="P312" s="78">
        <v>1646.58</v>
      </c>
      <c r="Q312" s="78">
        <v>1653.72</v>
      </c>
      <c r="R312" s="78">
        <v>1627.5</v>
      </c>
      <c r="S312" s="78">
        <v>1591.77</v>
      </c>
      <c r="T312" s="78">
        <v>1538.57</v>
      </c>
      <c r="U312" s="78">
        <v>1523.23</v>
      </c>
      <c r="V312" s="78">
        <v>1505.56</v>
      </c>
      <c r="W312" s="78">
        <v>1482.81</v>
      </c>
      <c r="X312" s="78">
        <v>1502.34</v>
      </c>
      <c r="Y312" s="78">
        <v>1506.33</v>
      </c>
      <c r="Z312" s="78">
        <v>1491</v>
      </c>
      <c r="AA312" s="78">
        <f t="shared" si="52"/>
        <v>1710.98</v>
      </c>
      <c r="AB312" s="77">
        <f t="shared" si="53"/>
        <v>2021</v>
      </c>
      <c r="AC312" s="76">
        <f t="shared" si="54"/>
        <v>9</v>
      </c>
      <c r="AD312" s="76" t="str">
        <f t="shared" si="55"/>
        <v/>
      </c>
      <c r="AE312" s="76" t="str">
        <f t="shared" si="56"/>
        <v/>
      </c>
      <c r="AF312" s="74">
        <f t="shared" si="57"/>
        <v>1710.98</v>
      </c>
      <c r="AG312" s="75" t="str">
        <f t="shared" si="58"/>
        <v>10:00</v>
      </c>
      <c r="AH312" s="74">
        <f t="shared" si="59"/>
        <v>39988.090000000011</v>
      </c>
      <c r="AI312" s="73" t="str">
        <f t="shared" si="60"/>
        <v/>
      </c>
      <c r="AJ312" s="73" t="str">
        <f t="shared" si="61"/>
        <v/>
      </c>
      <c r="AK312" s="73" t="str">
        <f t="shared" si="62"/>
        <v/>
      </c>
      <c r="AL312" s="72" t="str">
        <f t="shared" si="63"/>
        <v/>
      </c>
      <c r="AM312" s="71" t="str">
        <f t="shared" si="64"/>
        <v/>
      </c>
    </row>
    <row r="313" spans="2:39" ht="13.8" thickBot="1">
      <c r="B313" s="79">
        <v>44445</v>
      </c>
      <c r="C313" s="78">
        <v>1466.11</v>
      </c>
      <c r="D313" s="78">
        <v>1446.62</v>
      </c>
      <c r="E313" s="78">
        <v>1459.85</v>
      </c>
      <c r="F313" s="78">
        <v>1423.21</v>
      </c>
      <c r="G313" s="78">
        <v>1390.66</v>
      </c>
      <c r="H313" s="78">
        <v>1386.21</v>
      </c>
      <c r="I313" s="78">
        <v>1411.24</v>
      </c>
      <c r="J313" s="78">
        <v>1449.56</v>
      </c>
      <c r="K313" s="78">
        <v>1477.84</v>
      </c>
      <c r="L313" s="78">
        <v>1500.87</v>
      </c>
      <c r="M313" s="78">
        <v>1529.89</v>
      </c>
      <c r="N313" s="78">
        <v>1522.08</v>
      </c>
      <c r="O313" s="78">
        <v>1537.69</v>
      </c>
      <c r="P313" s="78">
        <v>1524.64</v>
      </c>
      <c r="Q313" s="78">
        <v>1546.41</v>
      </c>
      <c r="R313" s="78">
        <v>1531.53</v>
      </c>
      <c r="S313" s="78">
        <v>1483.16</v>
      </c>
      <c r="T313" s="78">
        <v>1469.34</v>
      </c>
      <c r="U313" s="78">
        <v>1436.3</v>
      </c>
      <c r="V313" s="78">
        <v>1396.61</v>
      </c>
      <c r="W313" s="78">
        <v>1375.71</v>
      </c>
      <c r="X313" s="78">
        <v>1343.76</v>
      </c>
      <c r="Y313" s="78">
        <v>1330.25</v>
      </c>
      <c r="Z313" s="78">
        <v>1355.94</v>
      </c>
      <c r="AA313" s="78">
        <f t="shared" si="52"/>
        <v>1546.41</v>
      </c>
      <c r="AB313" s="77">
        <f t="shared" si="53"/>
        <v>2021</v>
      </c>
      <c r="AC313" s="76">
        <f t="shared" si="54"/>
        <v>9</v>
      </c>
      <c r="AD313" s="76" t="str">
        <f t="shared" si="55"/>
        <v/>
      </c>
      <c r="AE313" s="76" t="str">
        <f t="shared" si="56"/>
        <v/>
      </c>
      <c r="AF313" s="74">
        <f t="shared" si="57"/>
        <v>1546.41</v>
      </c>
      <c r="AG313" s="75" t="str">
        <f t="shared" si="58"/>
        <v>15:00</v>
      </c>
      <c r="AH313" s="74">
        <f t="shared" si="59"/>
        <v>36341.89</v>
      </c>
      <c r="AI313" s="73" t="str">
        <f t="shared" si="60"/>
        <v/>
      </c>
      <c r="AJ313" s="73" t="str">
        <f t="shared" si="61"/>
        <v/>
      </c>
      <c r="AK313" s="73" t="str">
        <f t="shared" si="62"/>
        <v/>
      </c>
      <c r="AL313" s="72" t="str">
        <f t="shared" si="63"/>
        <v/>
      </c>
      <c r="AM313" s="71" t="str">
        <f t="shared" si="64"/>
        <v/>
      </c>
    </row>
    <row r="314" spans="2:39" ht="13.8" thickBot="1">
      <c r="B314" s="79">
        <v>44446</v>
      </c>
      <c r="C314" s="78">
        <v>1290.98</v>
      </c>
      <c r="D314" s="78">
        <v>1103.73</v>
      </c>
      <c r="E314" s="78">
        <v>1025.54</v>
      </c>
      <c r="F314" s="78">
        <v>1031.5899999999999</v>
      </c>
      <c r="G314" s="78">
        <v>1066.5899999999999</v>
      </c>
      <c r="H314" s="78">
        <v>1115.98</v>
      </c>
      <c r="I314" s="78">
        <v>1206.6199999999999</v>
      </c>
      <c r="J314" s="78">
        <v>1335.81</v>
      </c>
      <c r="K314" s="78">
        <v>1511.44</v>
      </c>
      <c r="L314" s="78">
        <v>1549.8</v>
      </c>
      <c r="M314" s="78">
        <v>1694.49</v>
      </c>
      <c r="N314" s="78">
        <v>1982.58</v>
      </c>
      <c r="O314" s="78">
        <v>1926.96</v>
      </c>
      <c r="P314" s="78">
        <v>1947.79</v>
      </c>
      <c r="Q314" s="78">
        <v>1960.39</v>
      </c>
      <c r="R314" s="78">
        <v>1928.22</v>
      </c>
      <c r="S314" s="78">
        <v>1894.03</v>
      </c>
      <c r="T314" s="78">
        <v>1829.45</v>
      </c>
      <c r="U314" s="78">
        <v>1683.92</v>
      </c>
      <c r="V314" s="78">
        <v>1650.92</v>
      </c>
      <c r="W314" s="78">
        <v>1623.9</v>
      </c>
      <c r="X314" s="78">
        <v>1599.78</v>
      </c>
      <c r="Y314" s="78">
        <v>1567.55</v>
      </c>
      <c r="Z314" s="78">
        <v>1584.87</v>
      </c>
      <c r="AA314" s="78">
        <f t="shared" si="52"/>
        <v>1982.58</v>
      </c>
      <c r="AB314" s="77">
        <f t="shared" si="53"/>
        <v>2021</v>
      </c>
      <c r="AC314" s="76">
        <f t="shared" si="54"/>
        <v>9</v>
      </c>
      <c r="AD314" s="76" t="str">
        <f t="shared" si="55"/>
        <v/>
      </c>
      <c r="AE314" s="76" t="str">
        <f t="shared" si="56"/>
        <v/>
      </c>
      <c r="AF314" s="74">
        <f t="shared" si="57"/>
        <v>1982.58</v>
      </c>
      <c r="AG314" s="75" t="str">
        <f t="shared" si="58"/>
        <v>12:00</v>
      </c>
      <c r="AH314" s="74">
        <f t="shared" si="59"/>
        <v>39095.510000000009</v>
      </c>
      <c r="AI314" s="73" t="str">
        <f t="shared" si="60"/>
        <v/>
      </c>
      <c r="AJ314" s="73" t="str">
        <f t="shared" si="61"/>
        <v/>
      </c>
      <c r="AK314" s="73" t="str">
        <f t="shared" si="62"/>
        <v/>
      </c>
      <c r="AL314" s="72" t="str">
        <f t="shared" si="63"/>
        <v/>
      </c>
      <c r="AM314" s="71" t="str">
        <f t="shared" si="64"/>
        <v/>
      </c>
    </row>
    <row r="315" spans="2:39" ht="13.8" thickBot="1">
      <c r="B315" s="79">
        <v>44447</v>
      </c>
      <c r="C315" s="78">
        <v>1611.54</v>
      </c>
      <c r="D315" s="78">
        <v>1606.33</v>
      </c>
      <c r="E315" s="78">
        <v>1613.85</v>
      </c>
      <c r="F315" s="78">
        <v>1639.44</v>
      </c>
      <c r="G315" s="78">
        <v>1652.49</v>
      </c>
      <c r="H315" s="78">
        <v>1712.8</v>
      </c>
      <c r="I315" s="78">
        <v>1766.03</v>
      </c>
      <c r="J315" s="78">
        <v>1811.98</v>
      </c>
      <c r="K315" s="78">
        <v>1855.6</v>
      </c>
      <c r="L315" s="78">
        <v>1928.89</v>
      </c>
      <c r="M315" s="78">
        <v>1935.12</v>
      </c>
      <c r="N315" s="78">
        <v>1864.41</v>
      </c>
      <c r="O315" s="78">
        <v>1851.5</v>
      </c>
      <c r="P315" s="78">
        <v>1812.41</v>
      </c>
      <c r="Q315" s="78">
        <v>1799.25</v>
      </c>
      <c r="R315" s="78">
        <v>1761.13</v>
      </c>
      <c r="S315" s="78">
        <v>1690.08</v>
      </c>
      <c r="T315" s="78">
        <v>1631.07</v>
      </c>
      <c r="U315" s="78">
        <v>1602.09</v>
      </c>
      <c r="V315" s="78">
        <v>1577.42</v>
      </c>
      <c r="W315" s="78">
        <v>1543.75</v>
      </c>
      <c r="X315" s="78">
        <v>1522.96</v>
      </c>
      <c r="Y315" s="78">
        <v>1516.69</v>
      </c>
      <c r="Z315" s="78">
        <v>1501.74</v>
      </c>
      <c r="AA315" s="78">
        <f t="shared" si="52"/>
        <v>1935.12</v>
      </c>
      <c r="AB315" s="77">
        <f t="shared" si="53"/>
        <v>2021</v>
      </c>
      <c r="AC315" s="76">
        <f t="shared" si="54"/>
        <v>9</v>
      </c>
      <c r="AD315" s="76" t="str">
        <f t="shared" si="55"/>
        <v/>
      </c>
      <c r="AE315" s="76" t="str">
        <f t="shared" si="56"/>
        <v/>
      </c>
      <c r="AF315" s="74">
        <f t="shared" si="57"/>
        <v>1935.12</v>
      </c>
      <c r="AG315" s="75" t="str">
        <f t="shared" si="58"/>
        <v>11:00</v>
      </c>
      <c r="AH315" s="74">
        <f t="shared" si="59"/>
        <v>42743.689999999995</v>
      </c>
      <c r="AI315" s="73" t="str">
        <f t="shared" si="60"/>
        <v/>
      </c>
      <c r="AJ315" s="73" t="str">
        <f t="shared" si="61"/>
        <v/>
      </c>
      <c r="AK315" s="73" t="str">
        <f t="shared" si="62"/>
        <v/>
      </c>
      <c r="AL315" s="72" t="str">
        <f t="shared" si="63"/>
        <v/>
      </c>
      <c r="AM315" s="71" t="str">
        <f t="shared" si="64"/>
        <v/>
      </c>
    </row>
    <row r="316" spans="2:39" ht="13.8" thickBot="1">
      <c r="B316" s="79">
        <v>44448</v>
      </c>
      <c r="C316" s="78">
        <v>1486.73</v>
      </c>
      <c r="D316" s="78">
        <v>1473.54</v>
      </c>
      <c r="E316" s="78">
        <v>1455.02</v>
      </c>
      <c r="F316" s="78">
        <v>1431.19</v>
      </c>
      <c r="G316" s="78">
        <v>1364.79</v>
      </c>
      <c r="H316" s="78">
        <v>1306.3399999999999</v>
      </c>
      <c r="I316" s="78">
        <v>1394.12</v>
      </c>
      <c r="J316" s="78">
        <v>1612.38</v>
      </c>
      <c r="K316" s="78">
        <v>1691.34</v>
      </c>
      <c r="L316" s="78">
        <v>1741.11</v>
      </c>
      <c r="M316" s="78">
        <v>1769.15</v>
      </c>
      <c r="N316" s="78">
        <v>1501.05</v>
      </c>
      <c r="O316" s="78">
        <v>1389.08</v>
      </c>
      <c r="P316" s="78">
        <v>1386.63</v>
      </c>
      <c r="Q316" s="78">
        <v>1664.78</v>
      </c>
      <c r="R316" s="78">
        <v>1668.45</v>
      </c>
      <c r="S316" s="78">
        <v>1572.83</v>
      </c>
      <c r="T316" s="78">
        <v>1505.6</v>
      </c>
      <c r="U316" s="78">
        <v>1478.51</v>
      </c>
      <c r="V316" s="78">
        <v>1439.94</v>
      </c>
      <c r="W316" s="78">
        <v>1416.73</v>
      </c>
      <c r="X316" s="78">
        <v>1396.08</v>
      </c>
      <c r="Y316" s="78">
        <v>1360.35</v>
      </c>
      <c r="Z316" s="78">
        <v>1252.0899999999999</v>
      </c>
      <c r="AA316" s="78">
        <f t="shared" si="52"/>
        <v>1769.15</v>
      </c>
      <c r="AB316" s="77">
        <f t="shared" si="53"/>
        <v>2021</v>
      </c>
      <c r="AC316" s="76">
        <f t="shared" si="54"/>
        <v>9</v>
      </c>
      <c r="AD316" s="76" t="str">
        <f t="shared" si="55"/>
        <v/>
      </c>
      <c r="AE316" s="76" t="str">
        <f t="shared" si="56"/>
        <v/>
      </c>
      <c r="AF316" s="74">
        <f t="shared" si="57"/>
        <v>1769.15</v>
      </c>
      <c r="AG316" s="75" t="str">
        <f t="shared" si="58"/>
        <v>11:00</v>
      </c>
      <c r="AH316" s="74">
        <f t="shared" si="59"/>
        <v>37526.979999999996</v>
      </c>
      <c r="AI316" s="73" t="str">
        <f t="shared" si="60"/>
        <v/>
      </c>
      <c r="AJ316" s="73" t="str">
        <f t="shared" si="61"/>
        <v/>
      </c>
      <c r="AK316" s="73" t="str">
        <f t="shared" si="62"/>
        <v/>
      </c>
      <c r="AL316" s="72" t="str">
        <f t="shared" si="63"/>
        <v/>
      </c>
      <c r="AM316" s="71" t="str">
        <f t="shared" si="64"/>
        <v/>
      </c>
    </row>
    <row r="317" spans="2:39" ht="13.8" thickBot="1">
      <c r="B317" s="79">
        <v>44449</v>
      </c>
      <c r="C317" s="78">
        <v>1190.52</v>
      </c>
      <c r="D317" s="78">
        <v>1103.3800000000001</v>
      </c>
      <c r="E317" s="78">
        <v>1041.46</v>
      </c>
      <c r="F317" s="78">
        <v>1049.1600000000001</v>
      </c>
      <c r="G317" s="78">
        <v>1062.32</v>
      </c>
      <c r="H317" s="78">
        <v>1111.57</v>
      </c>
      <c r="I317" s="78">
        <v>1184.72</v>
      </c>
      <c r="J317" s="78">
        <v>1266.83</v>
      </c>
      <c r="K317" s="78">
        <v>1624.8</v>
      </c>
      <c r="L317" s="78">
        <v>1650.71</v>
      </c>
      <c r="M317" s="78">
        <v>1674.79</v>
      </c>
      <c r="N317" s="78">
        <v>1714.9</v>
      </c>
      <c r="O317" s="78">
        <v>1766.91</v>
      </c>
      <c r="P317" s="78">
        <v>1775.69</v>
      </c>
      <c r="Q317" s="78">
        <v>1752.73</v>
      </c>
      <c r="R317" s="78">
        <v>1736.74</v>
      </c>
      <c r="S317" s="78">
        <v>1682.59</v>
      </c>
      <c r="T317" s="78">
        <v>1630.02</v>
      </c>
      <c r="U317" s="78">
        <v>1577.94</v>
      </c>
      <c r="V317" s="78">
        <v>1530.59</v>
      </c>
      <c r="W317" s="78">
        <v>1450.58</v>
      </c>
      <c r="X317" s="78">
        <v>1416.03</v>
      </c>
      <c r="Y317" s="78">
        <v>1340.4</v>
      </c>
      <c r="Z317" s="78">
        <v>1316.32</v>
      </c>
      <c r="AA317" s="78">
        <f t="shared" si="52"/>
        <v>1775.69</v>
      </c>
      <c r="AB317" s="77">
        <f t="shared" si="53"/>
        <v>2021</v>
      </c>
      <c r="AC317" s="76">
        <f t="shared" si="54"/>
        <v>9</v>
      </c>
      <c r="AD317" s="76" t="str">
        <f t="shared" si="55"/>
        <v/>
      </c>
      <c r="AE317" s="76" t="str">
        <f t="shared" si="56"/>
        <v/>
      </c>
      <c r="AF317" s="74">
        <f t="shared" si="57"/>
        <v>1775.69</v>
      </c>
      <c r="AG317" s="75" t="str">
        <f t="shared" si="58"/>
        <v>14:00</v>
      </c>
      <c r="AH317" s="74">
        <f t="shared" si="59"/>
        <v>36427.39</v>
      </c>
      <c r="AI317" s="73" t="str">
        <f t="shared" si="60"/>
        <v/>
      </c>
      <c r="AJ317" s="73" t="str">
        <f t="shared" si="61"/>
        <v/>
      </c>
      <c r="AK317" s="73" t="str">
        <f t="shared" si="62"/>
        <v/>
      </c>
      <c r="AL317" s="72" t="str">
        <f t="shared" si="63"/>
        <v/>
      </c>
      <c r="AM317" s="71" t="str">
        <f t="shared" si="64"/>
        <v/>
      </c>
    </row>
    <row r="318" spans="2:39" ht="13.8" thickBot="1">
      <c r="B318" s="79">
        <v>44450</v>
      </c>
      <c r="C318" s="78">
        <v>1177.51</v>
      </c>
      <c r="D318" s="78">
        <v>1080.45</v>
      </c>
      <c r="E318" s="78">
        <v>1004.12</v>
      </c>
      <c r="F318" s="78">
        <v>1183.3499999999999</v>
      </c>
      <c r="G318" s="78">
        <v>1197.77</v>
      </c>
      <c r="H318" s="78">
        <v>1384.78</v>
      </c>
      <c r="I318" s="78">
        <v>1490.02</v>
      </c>
      <c r="J318" s="78">
        <v>1556.87</v>
      </c>
      <c r="K318" s="78">
        <v>1626.91</v>
      </c>
      <c r="L318" s="78">
        <v>1686.86</v>
      </c>
      <c r="M318" s="78">
        <v>1710.45</v>
      </c>
      <c r="N318" s="78">
        <v>1691.31</v>
      </c>
      <c r="O318" s="78">
        <v>1706.81</v>
      </c>
      <c r="P318" s="78">
        <v>1741.95</v>
      </c>
      <c r="Q318" s="78">
        <v>1730.89</v>
      </c>
      <c r="R318" s="78">
        <v>1714.34</v>
      </c>
      <c r="S318" s="78">
        <v>1672.27</v>
      </c>
      <c r="T318" s="78">
        <v>1656.1</v>
      </c>
      <c r="U318" s="78">
        <v>1654.38</v>
      </c>
      <c r="V318" s="78">
        <v>1628.24</v>
      </c>
      <c r="W318" s="78">
        <v>1617.91</v>
      </c>
      <c r="X318" s="78">
        <v>1594.22</v>
      </c>
      <c r="Y318" s="78">
        <v>1579.87</v>
      </c>
      <c r="Z318" s="78">
        <v>1586.23</v>
      </c>
      <c r="AA318" s="78">
        <f t="shared" si="52"/>
        <v>1741.95</v>
      </c>
      <c r="AB318" s="77">
        <f t="shared" si="53"/>
        <v>2021</v>
      </c>
      <c r="AC318" s="76">
        <f t="shared" si="54"/>
        <v>9</v>
      </c>
      <c r="AD318" s="76" t="str">
        <f t="shared" si="55"/>
        <v/>
      </c>
      <c r="AE318" s="76" t="str">
        <f t="shared" si="56"/>
        <v/>
      </c>
      <c r="AF318" s="74">
        <f t="shared" si="57"/>
        <v>1741.95</v>
      </c>
      <c r="AG318" s="75" t="str">
        <f t="shared" si="58"/>
        <v>14:00</v>
      </c>
      <c r="AH318" s="74">
        <f t="shared" si="59"/>
        <v>38415.560000000005</v>
      </c>
      <c r="AI318" s="73" t="str">
        <f t="shared" si="60"/>
        <v/>
      </c>
      <c r="AJ318" s="73" t="str">
        <f t="shared" si="61"/>
        <v/>
      </c>
      <c r="AK318" s="73" t="str">
        <f t="shared" si="62"/>
        <v/>
      </c>
      <c r="AL318" s="72" t="str">
        <f t="shared" si="63"/>
        <v/>
      </c>
      <c r="AM318" s="71" t="str">
        <f t="shared" si="64"/>
        <v/>
      </c>
    </row>
    <row r="319" spans="2:39" ht="13.8" thickBot="1">
      <c r="B319" s="79">
        <v>44451</v>
      </c>
      <c r="C319" s="78">
        <v>1593.1</v>
      </c>
      <c r="D319" s="78">
        <v>1579.9</v>
      </c>
      <c r="E319" s="78">
        <v>1579.2</v>
      </c>
      <c r="F319" s="78">
        <v>1568.49</v>
      </c>
      <c r="G319" s="78">
        <v>1585.4</v>
      </c>
      <c r="H319" s="78">
        <v>1623.82</v>
      </c>
      <c r="I319" s="78">
        <v>1682</v>
      </c>
      <c r="J319" s="78">
        <v>1699.36</v>
      </c>
      <c r="K319" s="78">
        <v>1724.1</v>
      </c>
      <c r="L319" s="78">
        <v>1748.07</v>
      </c>
      <c r="M319" s="78">
        <v>1710.45</v>
      </c>
      <c r="N319" s="78">
        <v>1693.79</v>
      </c>
      <c r="O319" s="78">
        <v>1729.04</v>
      </c>
      <c r="P319" s="78">
        <v>1735.34</v>
      </c>
      <c r="Q319" s="78">
        <v>1726.31</v>
      </c>
      <c r="R319" s="78">
        <v>1699.67</v>
      </c>
      <c r="S319" s="78">
        <v>1661.98</v>
      </c>
      <c r="T319" s="78">
        <v>1654.66</v>
      </c>
      <c r="U319" s="78">
        <v>1636.88</v>
      </c>
      <c r="V319" s="78">
        <v>1618.61</v>
      </c>
      <c r="W319" s="78">
        <v>1597.19</v>
      </c>
      <c r="X319" s="78">
        <v>1577.38</v>
      </c>
      <c r="Y319" s="78">
        <v>1534.19</v>
      </c>
      <c r="Z319" s="78">
        <v>1513.09</v>
      </c>
      <c r="AA319" s="78">
        <f t="shared" si="52"/>
        <v>1748.07</v>
      </c>
      <c r="AB319" s="77">
        <f t="shared" si="53"/>
        <v>2021</v>
      </c>
      <c r="AC319" s="76">
        <f t="shared" si="54"/>
        <v>9</v>
      </c>
      <c r="AD319" s="76" t="str">
        <f t="shared" si="55"/>
        <v/>
      </c>
      <c r="AE319" s="76" t="str">
        <f t="shared" si="56"/>
        <v/>
      </c>
      <c r="AF319" s="74">
        <f t="shared" si="57"/>
        <v>1748.07</v>
      </c>
      <c r="AG319" s="75" t="str">
        <f t="shared" si="58"/>
        <v>10:00</v>
      </c>
      <c r="AH319" s="74">
        <f t="shared" si="59"/>
        <v>41220.089999999997</v>
      </c>
      <c r="AI319" s="73" t="str">
        <f t="shared" si="60"/>
        <v/>
      </c>
      <c r="AJ319" s="73" t="str">
        <f t="shared" si="61"/>
        <v/>
      </c>
      <c r="AK319" s="73" t="str">
        <f t="shared" si="62"/>
        <v/>
      </c>
      <c r="AL319" s="72" t="str">
        <f t="shared" si="63"/>
        <v/>
      </c>
      <c r="AM319" s="71" t="str">
        <f t="shared" si="64"/>
        <v/>
      </c>
    </row>
    <row r="320" spans="2:39" ht="13.8" thickBot="1">
      <c r="B320" s="79">
        <v>44452</v>
      </c>
      <c r="C320" s="78">
        <v>1476.3</v>
      </c>
      <c r="D320" s="78">
        <v>1459.71</v>
      </c>
      <c r="E320" s="78">
        <v>1427.97</v>
      </c>
      <c r="F320" s="78">
        <v>1360.49</v>
      </c>
      <c r="G320" s="78">
        <v>1224.44</v>
      </c>
      <c r="H320" s="78">
        <v>1209.3900000000001</v>
      </c>
      <c r="I320" s="78">
        <v>1171.5899999999999</v>
      </c>
      <c r="J320" s="78">
        <v>1366.26</v>
      </c>
      <c r="K320" s="78">
        <v>1705.69</v>
      </c>
      <c r="L320" s="78">
        <v>1736.46</v>
      </c>
      <c r="M320" s="78">
        <v>1677.94</v>
      </c>
      <c r="N320" s="78">
        <v>1775.87</v>
      </c>
      <c r="O320" s="78">
        <v>1786.47</v>
      </c>
      <c r="P320" s="78">
        <v>1771.21</v>
      </c>
      <c r="Q320" s="78">
        <v>1763.51</v>
      </c>
      <c r="R320" s="78">
        <v>1711.85</v>
      </c>
      <c r="S320" s="78">
        <v>1614.2</v>
      </c>
      <c r="T320" s="78">
        <v>1592.89</v>
      </c>
      <c r="U320" s="78">
        <v>1563</v>
      </c>
      <c r="V320" s="78">
        <v>1542.94</v>
      </c>
      <c r="W320" s="78">
        <v>1516.03</v>
      </c>
      <c r="X320" s="78">
        <v>1534.93</v>
      </c>
      <c r="Y320" s="78">
        <v>1504.09</v>
      </c>
      <c r="Z320" s="78">
        <v>1487.08</v>
      </c>
      <c r="AA320" s="78">
        <f t="shared" si="52"/>
        <v>1786.47</v>
      </c>
      <c r="AB320" s="77">
        <f t="shared" si="53"/>
        <v>2021</v>
      </c>
      <c r="AC320" s="76">
        <f t="shared" si="54"/>
        <v>9</v>
      </c>
      <c r="AD320" s="76" t="str">
        <f t="shared" si="55"/>
        <v/>
      </c>
      <c r="AE320" s="76" t="str">
        <f t="shared" si="56"/>
        <v/>
      </c>
      <c r="AF320" s="74">
        <f t="shared" si="57"/>
        <v>1786.47</v>
      </c>
      <c r="AG320" s="75" t="str">
        <f t="shared" si="58"/>
        <v>13:00</v>
      </c>
      <c r="AH320" s="74">
        <f t="shared" si="59"/>
        <v>38766.779999999992</v>
      </c>
      <c r="AI320" s="73" t="str">
        <f t="shared" si="60"/>
        <v/>
      </c>
      <c r="AJ320" s="73" t="str">
        <f t="shared" si="61"/>
        <v/>
      </c>
      <c r="AK320" s="73" t="str">
        <f t="shared" si="62"/>
        <v/>
      </c>
      <c r="AL320" s="72" t="str">
        <f t="shared" si="63"/>
        <v/>
      </c>
      <c r="AM320" s="71" t="str">
        <f t="shared" si="64"/>
        <v/>
      </c>
    </row>
    <row r="321" spans="2:39" ht="13.8" thickBot="1">
      <c r="B321" s="79">
        <v>44453</v>
      </c>
      <c r="C321" s="78">
        <v>1470.74</v>
      </c>
      <c r="D321" s="78">
        <v>1462.44</v>
      </c>
      <c r="E321" s="78">
        <v>1459.4</v>
      </c>
      <c r="F321" s="78">
        <v>1465.24</v>
      </c>
      <c r="G321" s="78">
        <v>1474.83</v>
      </c>
      <c r="H321" s="78">
        <v>1506.12</v>
      </c>
      <c r="I321" s="78">
        <v>1583.89</v>
      </c>
      <c r="J321" s="78">
        <v>1656.87</v>
      </c>
      <c r="K321" s="78">
        <v>1736.42</v>
      </c>
      <c r="L321" s="78">
        <v>1796.87</v>
      </c>
      <c r="M321" s="78">
        <v>1880.24</v>
      </c>
      <c r="N321" s="78">
        <v>1919.82</v>
      </c>
      <c r="O321" s="78">
        <v>1996.61</v>
      </c>
      <c r="P321" s="78">
        <v>2048.9699999999998</v>
      </c>
      <c r="Q321" s="78">
        <v>2049.7399999999998</v>
      </c>
      <c r="R321" s="78">
        <v>2009.6</v>
      </c>
      <c r="S321" s="78">
        <v>1906.52</v>
      </c>
      <c r="T321" s="78">
        <v>1822.1</v>
      </c>
      <c r="U321" s="78">
        <v>1791.96</v>
      </c>
      <c r="V321" s="78">
        <v>1744.89</v>
      </c>
      <c r="W321" s="78">
        <v>1720.71</v>
      </c>
      <c r="X321" s="78">
        <v>1707.41</v>
      </c>
      <c r="Y321" s="78">
        <v>1649.31</v>
      </c>
      <c r="Z321" s="78">
        <v>1635.37</v>
      </c>
      <c r="AA321" s="78">
        <f t="shared" si="52"/>
        <v>2049.7399999999998</v>
      </c>
      <c r="AB321" s="77">
        <f t="shared" si="53"/>
        <v>2021</v>
      </c>
      <c r="AC321" s="76">
        <f t="shared" si="54"/>
        <v>9</v>
      </c>
      <c r="AD321" s="76" t="str">
        <f t="shared" si="55"/>
        <v/>
      </c>
      <c r="AE321" s="76" t="str">
        <f t="shared" si="56"/>
        <v/>
      </c>
      <c r="AF321" s="74">
        <f t="shared" si="57"/>
        <v>2049.7399999999998</v>
      </c>
      <c r="AG321" s="75" t="str">
        <f t="shared" si="58"/>
        <v>15:00</v>
      </c>
      <c r="AH321" s="74">
        <f t="shared" si="59"/>
        <v>43545.810000000005</v>
      </c>
      <c r="AI321" s="73" t="str">
        <f t="shared" si="60"/>
        <v/>
      </c>
      <c r="AJ321" s="73" t="str">
        <f t="shared" si="61"/>
        <v/>
      </c>
      <c r="AK321" s="73" t="str">
        <f t="shared" si="62"/>
        <v/>
      </c>
      <c r="AL321" s="72" t="str">
        <f t="shared" si="63"/>
        <v/>
      </c>
      <c r="AM321" s="71" t="str">
        <f t="shared" si="64"/>
        <v/>
      </c>
    </row>
    <row r="322" spans="2:39" ht="13.8" thickBot="1">
      <c r="B322" s="79">
        <v>44454</v>
      </c>
      <c r="C322" s="78">
        <v>1614.27</v>
      </c>
      <c r="D322" s="78">
        <v>1566.11</v>
      </c>
      <c r="E322" s="78">
        <v>1538.67</v>
      </c>
      <c r="F322" s="78">
        <v>1527.54</v>
      </c>
      <c r="G322" s="78">
        <v>1510.56</v>
      </c>
      <c r="H322" s="78">
        <v>1563.7</v>
      </c>
      <c r="I322" s="78">
        <v>1647.41</v>
      </c>
      <c r="J322" s="78">
        <v>1663.94</v>
      </c>
      <c r="K322" s="78">
        <v>1701.35</v>
      </c>
      <c r="L322" s="78">
        <v>1722.67</v>
      </c>
      <c r="M322" s="78">
        <v>1574.97</v>
      </c>
      <c r="N322" s="78">
        <v>1808.42</v>
      </c>
      <c r="O322" s="78">
        <v>1832.18</v>
      </c>
      <c r="P322" s="78">
        <v>1817.52</v>
      </c>
      <c r="Q322" s="78">
        <v>1818.91</v>
      </c>
      <c r="R322" s="78">
        <v>1780.1</v>
      </c>
      <c r="S322" s="78">
        <v>1696.66</v>
      </c>
      <c r="T322" s="78">
        <v>1647.77</v>
      </c>
      <c r="U322" s="78">
        <v>1627.43</v>
      </c>
      <c r="V322" s="78">
        <v>1600.62</v>
      </c>
      <c r="W322" s="78">
        <v>1542.38</v>
      </c>
      <c r="X322" s="78">
        <v>1519.74</v>
      </c>
      <c r="Y322" s="78">
        <v>1482.25</v>
      </c>
      <c r="Z322" s="78">
        <v>1446.38</v>
      </c>
      <c r="AA322" s="78">
        <f t="shared" si="52"/>
        <v>1832.18</v>
      </c>
      <c r="AB322" s="77">
        <f t="shared" si="53"/>
        <v>2021</v>
      </c>
      <c r="AC322" s="76">
        <f t="shared" si="54"/>
        <v>9</v>
      </c>
      <c r="AD322" s="76" t="str">
        <f t="shared" si="55"/>
        <v/>
      </c>
      <c r="AE322" s="76" t="str">
        <f t="shared" si="56"/>
        <v/>
      </c>
      <c r="AF322" s="74">
        <f t="shared" si="57"/>
        <v>1832.18</v>
      </c>
      <c r="AG322" s="75" t="str">
        <f t="shared" si="58"/>
        <v>13:00</v>
      </c>
      <c r="AH322" s="74">
        <f t="shared" si="59"/>
        <v>41083.729999999996</v>
      </c>
      <c r="AI322" s="73" t="str">
        <f t="shared" si="60"/>
        <v/>
      </c>
      <c r="AJ322" s="73" t="str">
        <f t="shared" si="61"/>
        <v/>
      </c>
      <c r="AK322" s="73" t="str">
        <f t="shared" si="62"/>
        <v/>
      </c>
      <c r="AL322" s="72" t="str">
        <f t="shared" si="63"/>
        <v/>
      </c>
      <c r="AM322" s="71" t="str">
        <f t="shared" si="64"/>
        <v/>
      </c>
    </row>
    <row r="323" spans="2:39" ht="13.8" thickBot="1">
      <c r="B323" s="79">
        <v>44455</v>
      </c>
      <c r="C323" s="78">
        <v>1413.41</v>
      </c>
      <c r="D323" s="78">
        <v>1328.92</v>
      </c>
      <c r="E323" s="78">
        <v>1201.1300000000001</v>
      </c>
      <c r="F323" s="78">
        <v>1198.92</v>
      </c>
      <c r="G323" s="78">
        <v>1059.21</v>
      </c>
      <c r="H323" s="78">
        <v>1086.23</v>
      </c>
      <c r="I323" s="78">
        <v>1176.5999999999999</v>
      </c>
      <c r="J323" s="78">
        <v>1300.22</v>
      </c>
      <c r="K323" s="78">
        <v>1733.45</v>
      </c>
      <c r="L323" s="78">
        <v>1801.1</v>
      </c>
      <c r="M323" s="78">
        <v>1839.85</v>
      </c>
      <c r="N323" s="78">
        <v>1809.33</v>
      </c>
      <c r="O323" s="78">
        <v>1798.41</v>
      </c>
      <c r="P323" s="78">
        <v>1791.37</v>
      </c>
      <c r="Q323" s="78">
        <v>1784.4</v>
      </c>
      <c r="R323" s="78">
        <v>1756.16</v>
      </c>
      <c r="S323" s="78">
        <v>1676.82</v>
      </c>
      <c r="T323" s="78">
        <v>1598.49</v>
      </c>
      <c r="U323" s="78">
        <v>1586.97</v>
      </c>
      <c r="V323" s="78">
        <v>1567.3</v>
      </c>
      <c r="W323" s="78">
        <v>1523.97</v>
      </c>
      <c r="X323" s="78">
        <v>1484.21</v>
      </c>
      <c r="Y323" s="78">
        <v>1445.99</v>
      </c>
      <c r="Z323" s="78">
        <v>1443.89</v>
      </c>
      <c r="AA323" s="78">
        <f t="shared" ref="AA323:AA386" si="65">MAX(C323:Z323)</f>
        <v>1839.85</v>
      </c>
      <c r="AB323" s="77">
        <f t="shared" ref="AB323:AB386" si="66">YEAR(B323)</f>
        <v>2021</v>
      </c>
      <c r="AC323" s="76">
        <f t="shared" ref="AC323:AC386" si="67">MONTH(B323)</f>
        <v>9</v>
      </c>
      <c r="AD323" s="76" t="str">
        <f t="shared" ref="AD323:AD386" si="68">IF(AE323="","",AB323&amp;"-"&amp;AE323)</f>
        <v/>
      </c>
      <c r="AE323" s="76" t="str">
        <f t="shared" ref="AE323:AE386" si="69">IF(DAY(B323+1)=1,AC323,"")</f>
        <v/>
      </c>
      <c r="AF323" s="74">
        <f t="shared" ref="AF323:AF386" si="70">MAX(C323:Z323)</f>
        <v>1839.85</v>
      </c>
      <c r="AG323" s="75" t="str">
        <f t="shared" ref="AG323:AG386" si="71">INDEX($C$2:$Z$2,MATCH(AF323,C323:Z323,0))</f>
        <v>11:00</v>
      </c>
      <c r="AH323" s="74">
        <f t="shared" ref="AH323:AH386" si="72">SUM(C323:AA323)</f>
        <v>38246.200000000004</v>
      </c>
      <c r="AI323" s="73" t="str">
        <f t="shared" ref="AI323:AI386" si="73">IF(AE323&lt;&gt;"",SUMIFS(AF:AF,AC:AC,AC323,AB:AB,AB323),"")</f>
        <v/>
      </c>
      <c r="AJ323" s="73" t="str">
        <f t="shared" ref="AJ323:AJ386" si="74">IF(AI323="","",_xlfn.MAXIFS(AF:AF,AC:AC,AC323,AB:AB,AB323))</f>
        <v/>
      </c>
      <c r="AK323" s="73" t="str">
        <f t="shared" ref="AK323:AK386" si="75">IF(AI323="","",_xlfn.MAXIFS(AH:AH,AC:AC,AC323,AB:AB,AB323))</f>
        <v/>
      </c>
      <c r="AL323" s="72" t="str">
        <f t="shared" ref="AL323:AL386" si="76">IF(AI323&lt;&gt;"",INDEX(B:B,MATCH(AJ323,AF:AF,0)),"")</f>
        <v/>
      </c>
      <c r="AM323" s="71" t="str">
        <f t="shared" ref="AM323:AM386" si="77">IF(AI323&lt;&gt;"",INDEX(AG:AG,MATCH(AJ323,AF:AF,0)),"")</f>
        <v/>
      </c>
    </row>
    <row r="324" spans="2:39" ht="13.8" thickBot="1">
      <c r="B324" s="79">
        <v>44456</v>
      </c>
      <c r="C324" s="78">
        <v>1414</v>
      </c>
      <c r="D324" s="78">
        <v>1419.85</v>
      </c>
      <c r="E324" s="78">
        <v>1417.96</v>
      </c>
      <c r="F324" s="78">
        <v>1395.17</v>
      </c>
      <c r="G324" s="78">
        <v>1335.99</v>
      </c>
      <c r="H324" s="78">
        <v>1312.99</v>
      </c>
      <c r="I324" s="78">
        <v>1426.01</v>
      </c>
      <c r="J324" s="78">
        <v>1673.07</v>
      </c>
      <c r="K324" s="78">
        <v>1747.52</v>
      </c>
      <c r="L324" s="78">
        <v>1835.89</v>
      </c>
      <c r="M324" s="78">
        <v>1911.35</v>
      </c>
      <c r="N324" s="78">
        <v>1903.37</v>
      </c>
      <c r="O324" s="78">
        <v>1934.35</v>
      </c>
      <c r="P324" s="78">
        <v>1943.38</v>
      </c>
      <c r="Q324" s="78">
        <v>1965.08</v>
      </c>
      <c r="R324" s="78">
        <v>1941.87</v>
      </c>
      <c r="S324" s="78">
        <v>1840.72</v>
      </c>
      <c r="T324" s="78">
        <v>1765.57</v>
      </c>
      <c r="U324" s="78">
        <v>1730.44</v>
      </c>
      <c r="V324" s="78">
        <v>1678.53</v>
      </c>
      <c r="W324" s="78">
        <v>1667.05</v>
      </c>
      <c r="X324" s="78">
        <v>1624.77</v>
      </c>
      <c r="Y324" s="78">
        <v>1592.82</v>
      </c>
      <c r="Z324" s="78">
        <v>1586.52</v>
      </c>
      <c r="AA324" s="78">
        <f t="shared" si="65"/>
        <v>1965.08</v>
      </c>
      <c r="AB324" s="77">
        <f t="shared" si="66"/>
        <v>2021</v>
      </c>
      <c r="AC324" s="76">
        <f t="shared" si="67"/>
        <v>9</v>
      </c>
      <c r="AD324" s="76" t="str">
        <f t="shared" si="68"/>
        <v/>
      </c>
      <c r="AE324" s="76" t="str">
        <f t="shared" si="69"/>
        <v/>
      </c>
      <c r="AF324" s="74">
        <f t="shared" si="70"/>
        <v>1965.08</v>
      </c>
      <c r="AG324" s="75" t="str">
        <f t="shared" si="71"/>
        <v>15:00</v>
      </c>
      <c r="AH324" s="74">
        <f t="shared" si="72"/>
        <v>42029.349999999991</v>
      </c>
      <c r="AI324" s="73" t="str">
        <f t="shared" si="73"/>
        <v/>
      </c>
      <c r="AJ324" s="73" t="str">
        <f t="shared" si="74"/>
        <v/>
      </c>
      <c r="AK324" s="73" t="str">
        <f t="shared" si="75"/>
        <v/>
      </c>
      <c r="AL324" s="72" t="str">
        <f t="shared" si="76"/>
        <v/>
      </c>
      <c r="AM324" s="71" t="str">
        <f t="shared" si="77"/>
        <v/>
      </c>
    </row>
    <row r="325" spans="2:39" ht="13.8" thickBot="1">
      <c r="B325" s="79">
        <v>44457</v>
      </c>
      <c r="C325" s="78">
        <v>1565.48</v>
      </c>
      <c r="D325" s="78">
        <v>1577.52</v>
      </c>
      <c r="E325" s="78">
        <v>1570.91</v>
      </c>
      <c r="F325" s="78">
        <v>1541.86</v>
      </c>
      <c r="G325" s="78">
        <v>1515.47</v>
      </c>
      <c r="H325" s="78">
        <v>1535.73</v>
      </c>
      <c r="I325" s="78">
        <v>1566.21</v>
      </c>
      <c r="J325" s="78">
        <v>1566.53</v>
      </c>
      <c r="K325" s="78">
        <v>1518.83</v>
      </c>
      <c r="L325" s="78">
        <v>1543.26</v>
      </c>
      <c r="M325" s="78">
        <v>1610.28</v>
      </c>
      <c r="N325" s="78">
        <v>1591.24</v>
      </c>
      <c r="O325" s="78">
        <v>1569.78</v>
      </c>
      <c r="P325" s="78">
        <v>1569.47</v>
      </c>
      <c r="Q325" s="78">
        <v>1580.39</v>
      </c>
      <c r="R325" s="78">
        <v>1570.21</v>
      </c>
      <c r="S325" s="78">
        <v>1507.31</v>
      </c>
      <c r="T325" s="78">
        <v>1480.92</v>
      </c>
      <c r="U325" s="78">
        <v>1448.79</v>
      </c>
      <c r="V325" s="78">
        <v>1393.1</v>
      </c>
      <c r="W325" s="78">
        <v>1332.66</v>
      </c>
      <c r="X325" s="78">
        <v>1317.16</v>
      </c>
      <c r="Y325" s="78">
        <v>1217.4000000000001</v>
      </c>
      <c r="Z325" s="78">
        <v>1001.14</v>
      </c>
      <c r="AA325" s="78">
        <f t="shared" si="65"/>
        <v>1610.28</v>
      </c>
      <c r="AB325" s="77">
        <f t="shared" si="66"/>
        <v>2021</v>
      </c>
      <c r="AC325" s="76">
        <f t="shared" si="67"/>
        <v>9</v>
      </c>
      <c r="AD325" s="76" t="str">
        <f t="shared" si="68"/>
        <v/>
      </c>
      <c r="AE325" s="76" t="str">
        <f t="shared" si="69"/>
        <v/>
      </c>
      <c r="AF325" s="74">
        <f t="shared" si="70"/>
        <v>1610.28</v>
      </c>
      <c r="AG325" s="75" t="str">
        <f t="shared" si="71"/>
        <v>11:00</v>
      </c>
      <c r="AH325" s="74">
        <f t="shared" si="72"/>
        <v>37301.93</v>
      </c>
      <c r="AI325" s="73" t="str">
        <f t="shared" si="73"/>
        <v/>
      </c>
      <c r="AJ325" s="73" t="str">
        <f t="shared" si="74"/>
        <v/>
      </c>
      <c r="AK325" s="73" t="str">
        <f t="shared" si="75"/>
        <v/>
      </c>
      <c r="AL325" s="72" t="str">
        <f t="shared" si="76"/>
        <v/>
      </c>
      <c r="AM325" s="71" t="str">
        <f t="shared" si="77"/>
        <v/>
      </c>
    </row>
    <row r="326" spans="2:39" ht="13.8" thickBot="1">
      <c r="B326" s="79">
        <v>44458</v>
      </c>
      <c r="C326" s="78">
        <v>991.69</v>
      </c>
      <c r="D326" s="78">
        <v>988.79</v>
      </c>
      <c r="E326" s="78">
        <v>982.14</v>
      </c>
      <c r="F326" s="78">
        <v>981.47</v>
      </c>
      <c r="G326" s="78">
        <v>988.78</v>
      </c>
      <c r="H326" s="78">
        <v>1014.13</v>
      </c>
      <c r="I326" s="78">
        <v>1067.26</v>
      </c>
      <c r="J326" s="78">
        <v>1062.67</v>
      </c>
      <c r="K326" s="78">
        <v>1184.44</v>
      </c>
      <c r="L326" s="78">
        <v>1250.1600000000001</v>
      </c>
      <c r="M326" s="78">
        <v>1288.32</v>
      </c>
      <c r="N326" s="78">
        <v>1285.69</v>
      </c>
      <c r="O326" s="78">
        <v>1294.83</v>
      </c>
      <c r="P326" s="78">
        <v>1305.6099999999999</v>
      </c>
      <c r="Q326" s="78">
        <v>1299.17</v>
      </c>
      <c r="R326" s="78">
        <v>1291.22</v>
      </c>
      <c r="S326" s="78">
        <v>1245.69</v>
      </c>
      <c r="T326" s="78">
        <v>1515.57</v>
      </c>
      <c r="U326" s="78">
        <v>1571.78</v>
      </c>
      <c r="V326" s="78">
        <v>1440.22</v>
      </c>
      <c r="W326" s="78">
        <v>1370.25</v>
      </c>
      <c r="X326" s="78">
        <v>1346.17</v>
      </c>
      <c r="Y326" s="78">
        <v>1319.78</v>
      </c>
      <c r="Z326" s="78">
        <v>1248.28</v>
      </c>
      <c r="AA326" s="78">
        <f t="shared" si="65"/>
        <v>1571.78</v>
      </c>
      <c r="AB326" s="77">
        <f t="shared" si="66"/>
        <v>2021</v>
      </c>
      <c r="AC326" s="76">
        <f t="shared" si="67"/>
        <v>9</v>
      </c>
      <c r="AD326" s="76" t="str">
        <f t="shared" si="68"/>
        <v/>
      </c>
      <c r="AE326" s="76" t="str">
        <f t="shared" si="69"/>
        <v/>
      </c>
      <c r="AF326" s="74">
        <f t="shared" si="70"/>
        <v>1571.78</v>
      </c>
      <c r="AG326" s="75" t="str">
        <f t="shared" si="71"/>
        <v>19:00</v>
      </c>
      <c r="AH326" s="74">
        <f t="shared" si="72"/>
        <v>30905.89</v>
      </c>
      <c r="AI326" s="73" t="str">
        <f t="shared" si="73"/>
        <v/>
      </c>
      <c r="AJ326" s="73" t="str">
        <f t="shared" si="74"/>
        <v/>
      </c>
      <c r="AK326" s="73" t="str">
        <f t="shared" si="75"/>
        <v/>
      </c>
      <c r="AL326" s="72" t="str">
        <f t="shared" si="76"/>
        <v/>
      </c>
      <c r="AM326" s="71" t="str">
        <f t="shared" si="77"/>
        <v/>
      </c>
    </row>
    <row r="327" spans="2:39" ht="13.8" thickBot="1">
      <c r="B327" s="79">
        <v>44459</v>
      </c>
      <c r="C327" s="78">
        <v>1150.7</v>
      </c>
      <c r="D327" s="78">
        <v>1142.23</v>
      </c>
      <c r="E327" s="78">
        <v>1121.05</v>
      </c>
      <c r="F327" s="78">
        <v>1013.42</v>
      </c>
      <c r="G327" s="78">
        <v>1021.09</v>
      </c>
      <c r="H327" s="78">
        <v>1084.2</v>
      </c>
      <c r="I327" s="78">
        <v>1177.8900000000001</v>
      </c>
      <c r="J327" s="78">
        <v>1209.6400000000001</v>
      </c>
      <c r="K327" s="78">
        <v>1702.37</v>
      </c>
      <c r="L327" s="78">
        <v>1792.25</v>
      </c>
      <c r="M327" s="78">
        <v>1854.97</v>
      </c>
      <c r="N327" s="78">
        <v>1861.83</v>
      </c>
      <c r="O327" s="78">
        <v>1863.26</v>
      </c>
      <c r="P327" s="78">
        <v>1863.19</v>
      </c>
      <c r="Q327" s="78">
        <v>1867.71</v>
      </c>
      <c r="R327" s="78">
        <v>1870.44</v>
      </c>
      <c r="S327" s="78">
        <v>1753.08</v>
      </c>
      <c r="T327" s="78">
        <v>1661.98</v>
      </c>
      <c r="U327" s="78">
        <v>1634.26</v>
      </c>
      <c r="V327" s="78">
        <v>1600.97</v>
      </c>
      <c r="W327" s="78">
        <v>1619.45</v>
      </c>
      <c r="X327" s="78">
        <v>1621.38</v>
      </c>
      <c r="Y327" s="78">
        <v>1626.03</v>
      </c>
      <c r="Z327" s="78">
        <v>1636.64</v>
      </c>
      <c r="AA327" s="78">
        <f t="shared" si="65"/>
        <v>1870.44</v>
      </c>
      <c r="AB327" s="77">
        <f t="shared" si="66"/>
        <v>2021</v>
      </c>
      <c r="AC327" s="76">
        <f t="shared" si="67"/>
        <v>9</v>
      </c>
      <c r="AD327" s="76" t="str">
        <f t="shared" si="68"/>
        <v/>
      </c>
      <c r="AE327" s="76" t="str">
        <f t="shared" si="69"/>
        <v/>
      </c>
      <c r="AF327" s="74">
        <f t="shared" si="70"/>
        <v>1870.44</v>
      </c>
      <c r="AG327" s="75" t="str">
        <f t="shared" si="71"/>
        <v>16:00</v>
      </c>
      <c r="AH327" s="74">
        <f t="shared" si="72"/>
        <v>38620.469999999994</v>
      </c>
      <c r="AI327" s="73" t="str">
        <f t="shared" si="73"/>
        <v/>
      </c>
      <c r="AJ327" s="73" t="str">
        <f t="shared" si="74"/>
        <v/>
      </c>
      <c r="AK327" s="73" t="str">
        <f t="shared" si="75"/>
        <v/>
      </c>
      <c r="AL327" s="72" t="str">
        <f t="shared" si="76"/>
        <v/>
      </c>
      <c r="AM327" s="71" t="str">
        <f t="shared" si="77"/>
        <v/>
      </c>
    </row>
    <row r="328" spans="2:39" ht="13.8" thickBot="1">
      <c r="B328" s="79">
        <v>44460</v>
      </c>
      <c r="C328" s="78">
        <v>1643.92</v>
      </c>
      <c r="D328" s="78">
        <v>1562.02</v>
      </c>
      <c r="E328" s="78">
        <v>1615.22</v>
      </c>
      <c r="F328" s="78">
        <v>1634.75</v>
      </c>
      <c r="G328" s="78">
        <v>1636.84</v>
      </c>
      <c r="H328" s="78">
        <v>1706.01</v>
      </c>
      <c r="I328" s="78">
        <v>1808.28</v>
      </c>
      <c r="J328" s="78">
        <v>1843.17</v>
      </c>
      <c r="K328" s="78">
        <v>1863.47</v>
      </c>
      <c r="L328" s="78">
        <v>1873.69</v>
      </c>
      <c r="M328" s="78">
        <v>1927.1</v>
      </c>
      <c r="N328" s="78">
        <v>1902.08</v>
      </c>
      <c r="O328" s="78">
        <v>1876</v>
      </c>
      <c r="P328" s="78">
        <v>1901.27</v>
      </c>
      <c r="Q328" s="78">
        <v>1895.71</v>
      </c>
      <c r="R328" s="78">
        <v>1855.11</v>
      </c>
      <c r="S328" s="78">
        <v>1789.38</v>
      </c>
      <c r="T328" s="78">
        <v>1746.57</v>
      </c>
      <c r="U328" s="78">
        <v>1742.06</v>
      </c>
      <c r="V328" s="78">
        <v>1732.33</v>
      </c>
      <c r="W328" s="78">
        <v>1707.72</v>
      </c>
      <c r="X328" s="78">
        <v>1692.85</v>
      </c>
      <c r="Y328" s="78">
        <v>1668.91</v>
      </c>
      <c r="Z328" s="78">
        <v>1669.82</v>
      </c>
      <c r="AA328" s="78">
        <f t="shared" si="65"/>
        <v>1927.1</v>
      </c>
      <c r="AB328" s="77">
        <f t="shared" si="66"/>
        <v>2021</v>
      </c>
      <c r="AC328" s="76">
        <f t="shared" si="67"/>
        <v>9</v>
      </c>
      <c r="AD328" s="76" t="str">
        <f t="shared" si="68"/>
        <v/>
      </c>
      <c r="AE328" s="76" t="str">
        <f t="shared" si="69"/>
        <v/>
      </c>
      <c r="AF328" s="74">
        <f t="shared" si="70"/>
        <v>1927.1</v>
      </c>
      <c r="AG328" s="75" t="str">
        <f t="shared" si="71"/>
        <v>11:00</v>
      </c>
      <c r="AH328" s="74">
        <f t="shared" si="72"/>
        <v>44221.38</v>
      </c>
      <c r="AI328" s="73" t="str">
        <f t="shared" si="73"/>
        <v/>
      </c>
      <c r="AJ328" s="73" t="str">
        <f t="shared" si="74"/>
        <v/>
      </c>
      <c r="AK328" s="73" t="str">
        <f t="shared" si="75"/>
        <v/>
      </c>
      <c r="AL328" s="72" t="str">
        <f t="shared" si="76"/>
        <v/>
      </c>
      <c r="AM328" s="71" t="str">
        <f t="shared" si="77"/>
        <v/>
      </c>
    </row>
    <row r="329" spans="2:39" ht="13.8" thickBot="1">
      <c r="B329" s="79">
        <v>44461</v>
      </c>
      <c r="C329" s="78">
        <v>1660.3</v>
      </c>
      <c r="D329" s="78">
        <v>1644.9</v>
      </c>
      <c r="E329" s="78">
        <v>1638.84</v>
      </c>
      <c r="F329" s="78">
        <v>1643.43</v>
      </c>
      <c r="G329" s="78">
        <v>1549.77</v>
      </c>
      <c r="H329" s="78">
        <v>1575.11</v>
      </c>
      <c r="I329" s="78">
        <v>1634.89</v>
      </c>
      <c r="J329" s="78">
        <v>1687.46</v>
      </c>
      <c r="K329" s="78">
        <v>1666.07</v>
      </c>
      <c r="L329" s="78">
        <v>1699.18</v>
      </c>
      <c r="M329" s="78">
        <v>1753.99</v>
      </c>
      <c r="N329" s="78">
        <v>1688.68</v>
      </c>
      <c r="O329" s="78">
        <v>1619.59</v>
      </c>
      <c r="P329" s="78">
        <v>1585.4</v>
      </c>
      <c r="Q329" s="78">
        <v>1567.16</v>
      </c>
      <c r="R329" s="78">
        <v>1387.37</v>
      </c>
      <c r="S329" s="78">
        <v>1133.72</v>
      </c>
      <c r="T329" s="78">
        <v>1100.33</v>
      </c>
      <c r="U329" s="78">
        <v>1114.1600000000001</v>
      </c>
      <c r="V329" s="78">
        <v>1080.6300000000001</v>
      </c>
      <c r="W329" s="78">
        <v>1073.6300000000001</v>
      </c>
      <c r="X329" s="78">
        <v>1059</v>
      </c>
      <c r="Y329" s="78">
        <v>1044.58</v>
      </c>
      <c r="Z329" s="78">
        <v>1027.53</v>
      </c>
      <c r="AA329" s="78">
        <f t="shared" si="65"/>
        <v>1753.99</v>
      </c>
      <c r="AB329" s="77">
        <f t="shared" si="66"/>
        <v>2021</v>
      </c>
      <c r="AC329" s="76">
        <f t="shared" si="67"/>
        <v>9</v>
      </c>
      <c r="AD329" s="76" t="str">
        <f t="shared" si="68"/>
        <v/>
      </c>
      <c r="AE329" s="76" t="str">
        <f t="shared" si="69"/>
        <v/>
      </c>
      <c r="AF329" s="74">
        <f t="shared" si="70"/>
        <v>1753.99</v>
      </c>
      <c r="AG329" s="75" t="str">
        <f t="shared" si="71"/>
        <v>11:00</v>
      </c>
      <c r="AH329" s="74">
        <f t="shared" si="72"/>
        <v>36389.71</v>
      </c>
      <c r="AI329" s="73" t="str">
        <f t="shared" si="73"/>
        <v/>
      </c>
      <c r="AJ329" s="73" t="str">
        <f t="shared" si="74"/>
        <v/>
      </c>
      <c r="AK329" s="73" t="str">
        <f t="shared" si="75"/>
        <v/>
      </c>
      <c r="AL329" s="72" t="str">
        <f t="shared" si="76"/>
        <v/>
      </c>
      <c r="AM329" s="71" t="str">
        <f t="shared" si="77"/>
        <v/>
      </c>
    </row>
    <row r="330" spans="2:39" ht="13.8" thickBot="1">
      <c r="B330" s="79">
        <v>44462</v>
      </c>
      <c r="C330" s="78">
        <v>1021.41</v>
      </c>
      <c r="D330" s="78">
        <v>1015.07</v>
      </c>
      <c r="E330" s="78">
        <v>1015.87</v>
      </c>
      <c r="F330" s="78">
        <v>1019.66</v>
      </c>
      <c r="G330" s="78">
        <v>1032.92</v>
      </c>
      <c r="H330" s="78">
        <v>1081.99</v>
      </c>
      <c r="I330" s="78">
        <v>1170.96</v>
      </c>
      <c r="J330" s="78">
        <v>1220.9100000000001</v>
      </c>
      <c r="K330" s="78">
        <v>1510.25</v>
      </c>
      <c r="L330" s="78">
        <v>1592.05</v>
      </c>
      <c r="M330" s="78">
        <v>1563.45</v>
      </c>
      <c r="N330" s="78">
        <v>1510.71</v>
      </c>
      <c r="O330" s="78">
        <v>1521.42</v>
      </c>
      <c r="P330" s="78">
        <v>1411.83</v>
      </c>
      <c r="Q330" s="78">
        <v>1446.59</v>
      </c>
      <c r="R330" s="78">
        <v>1441.69</v>
      </c>
      <c r="S330" s="78">
        <v>1397.69</v>
      </c>
      <c r="T330" s="78">
        <v>1181.3900000000001</v>
      </c>
      <c r="U330" s="78">
        <v>1077.82</v>
      </c>
      <c r="V330" s="78">
        <v>1081.29</v>
      </c>
      <c r="W330" s="78">
        <v>1064.28</v>
      </c>
      <c r="X330" s="78">
        <v>1042.72</v>
      </c>
      <c r="Y330" s="78">
        <v>1007.06</v>
      </c>
      <c r="Z330" s="78">
        <v>1007.65</v>
      </c>
      <c r="AA330" s="78">
        <f t="shared" si="65"/>
        <v>1592.05</v>
      </c>
      <c r="AB330" s="77">
        <f t="shared" si="66"/>
        <v>2021</v>
      </c>
      <c r="AC330" s="76">
        <f t="shared" si="67"/>
        <v>9</v>
      </c>
      <c r="AD330" s="76" t="str">
        <f t="shared" si="68"/>
        <v/>
      </c>
      <c r="AE330" s="76" t="str">
        <f t="shared" si="69"/>
        <v/>
      </c>
      <c r="AF330" s="74">
        <f t="shared" si="70"/>
        <v>1592.05</v>
      </c>
      <c r="AG330" s="75" t="str">
        <f t="shared" si="71"/>
        <v>10:00</v>
      </c>
      <c r="AH330" s="74">
        <f t="shared" si="72"/>
        <v>31028.73</v>
      </c>
      <c r="AI330" s="73" t="str">
        <f t="shared" si="73"/>
        <v/>
      </c>
      <c r="AJ330" s="73" t="str">
        <f t="shared" si="74"/>
        <v/>
      </c>
      <c r="AK330" s="73" t="str">
        <f t="shared" si="75"/>
        <v/>
      </c>
      <c r="AL330" s="72" t="str">
        <f t="shared" si="76"/>
        <v/>
      </c>
      <c r="AM330" s="71" t="str">
        <f t="shared" si="77"/>
        <v/>
      </c>
    </row>
    <row r="331" spans="2:39" ht="13.8" thickBot="1">
      <c r="B331" s="79">
        <v>44463</v>
      </c>
      <c r="C331" s="78">
        <v>998.1</v>
      </c>
      <c r="D331" s="78">
        <v>995.22</v>
      </c>
      <c r="E331" s="78">
        <v>1002.75</v>
      </c>
      <c r="F331" s="78">
        <v>1003.14</v>
      </c>
      <c r="G331" s="78">
        <v>1018.99</v>
      </c>
      <c r="H331" s="78">
        <v>1071.95</v>
      </c>
      <c r="I331" s="78">
        <v>1156.47</v>
      </c>
      <c r="J331" s="78">
        <v>1215.69</v>
      </c>
      <c r="K331" s="78">
        <v>1199.56</v>
      </c>
      <c r="L331" s="78">
        <v>1387.96</v>
      </c>
      <c r="M331" s="78">
        <v>1517.74</v>
      </c>
      <c r="N331" s="78">
        <v>1475.78</v>
      </c>
      <c r="O331" s="78">
        <v>1477.21</v>
      </c>
      <c r="P331" s="78">
        <v>1513.68</v>
      </c>
      <c r="Q331" s="78">
        <v>1526.14</v>
      </c>
      <c r="R331" s="78">
        <v>1517.81</v>
      </c>
      <c r="S331" s="78">
        <v>1441.62</v>
      </c>
      <c r="T331" s="78">
        <v>1401.12</v>
      </c>
      <c r="U331" s="78">
        <v>1378.96</v>
      </c>
      <c r="V331" s="78">
        <v>1327.69</v>
      </c>
      <c r="W331" s="78">
        <v>1087.73</v>
      </c>
      <c r="X331" s="78">
        <v>1026.17</v>
      </c>
      <c r="Y331" s="78">
        <v>1003.59</v>
      </c>
      <c r="Z331" s="78">
        <v>998.06</v>
      </c>
      <c r="AA331" s="78">
        <f t="shared" si="65"/>
        <v>1526.14</v>
      </c>
      <c r="AB331" s="77">
        <f t="shared" si="66"/>
        <v>2021</v>
      </c>
      <c r="AC331" s="76">
        <f t="shared" si="67"/>
        <v>9</v>
      </c>
      <c r="AD331" s="76" t="str">
        <f t="shared" si="68"/>
        <v/>
      </c>
      <c r="AE331" s="76" t="str">
        <f t="shared" si="69"/>
        <v/>
      </c>
      <c r="AF331" s="74">
        <f t="shared" si="70"/>
        <v>1526.14</v>
      </c>
      <c r="AG331" s="75" t="str">
        <f t="shared" si="71"/>
        <v>15:00</v>
      </c>
      <c r="AH331" s="74">
        <f t="shared" si="72"/>
        <v>31269.269999999997</v>
      </c>
      <c r="AI331" s="73" t="str">
        <f t="shared" si="73"/>
        <v/>
      </c>
      <c r="AJ331" s="73" t="str">
        <f t="shared" si="74"/>
        <v/>
      </c>
      <c r="AK331" s="73" t="str">
        <f t="shared" si="75"/>
        <v/>
      </c>
      <c r="AL331" s="72" t="str">
        <f t="shared" si="76"/>
        <v/>
      </c>
      <c r="AM331" s="71" t="str">
        <f t="shared" si="77"/>
        <v/>
      </c>
    </row>
    <row r="332" spans="2:39" ht="13.8" thickBot="1">
      <c r="B332" s="79">
        <v>44464</v>
      </c>
      <c r="C332" s="78">
        <v>1000.58</v>
      </c>
      <c r="D332" s="78">
        <v>992.46</v>
      </c>
      <c r="E332" s="78">
        <v>994.14</v>
      </c>
      <c r="F332" s="78">
        <v>999.36</v>
      </c>
      <c r="G332" s="78">
        <v>1001.46</v>
      </c>
      <c r="H332" s="78">
        <v>1035.3399999999999</v>
      </c>
      <c r="I332" s="78">
        <v>1081.33</v>
      </c>
      <c r="J332" s="78">
        <v>1226.68</v>
      </c>
      <c r="K332" s="78">
        <v>1482.81</v>
      </c>
      <c r="L332" s="78">
        <v>1472.8</v>
      </c>
      <c r="M332" s="78">
        <v>1520.47</v>
      </c>
      <c r="N332" s="78">
        <v>1512</v>
      </c>
      <c r="O332" s="78">
        <v>1492.33</v>
      </c>
      <c r="P332" s="78">
        <v>1455.93</v>
      </c>
      <c r="Q332" s="78">
        <v>1423.28</v>
      </c>
      <c r="R332" s="78">
        <v>1383.38</v>
      </c>
      <c r="S332" s="78">
        <v>1330.84</v>
      </c>
      <c r="T332" s="78">
        <v>1314.71</v>
      </c>
      <c r="U332" s="78">
        <v>1242.78</v>
      </c>
      <c r="V332" s="78">
        <v>1084.55</v>
      </c>
      <c r="W332" s="78">
        <v>1039.57</v>
      </c>
      <c r="X332" s="78">
        <v>1030.05</v>
      </c>
      <c r="Y332" s="78">
        <v>1014.34</v>
      </c>
      <c r="Z332" s="78">
        <v>1008.46</v>
      </c>
      <c r="AA332" s="78">
        <f t="shared" si="65"/>
        <v>1520.47</v>
      </c>
      <c r="AB332" s="77">
        <f t="shared" si="66"/>
        <v>2021</v>
      </c>
      <c r="AC332" s="76">
        <f t="shared" si="67"/>
        <v>9</v>
      </c>
      <c r="AD332" s="76" t="str">
        <f t="shared" si="68"/>
        <v/>
      </c>
      <c r="AE332" s="76" t="str">
        <f t="shared" si="69"/>
        <v/>
      </c>
      <c r="AF332" s="74">
        <f t="shared" si="70"/>
        <v>1520.47</v>
      </c>
      <c r="AG332" s="75" t="str">
        <f t="shared" si="71"/>
        <v>11:00</v>
      </c>
      <c r="AH332" s="74">
        <f t="shared" si="72"/>
        <v>30660.119999999995</v>
      </c>
      <c r="AI332" s="73" t="str">
        <f t="shared" si="73"/>
        <v/>
      </c>
      <c r="AJ332" s="73" t="str">
        <f t="shared" si="74"/>
        <v/>
      </c>
      <c r="AK332" s="73" t="str">
        <f t="shared" si="75"/>
        <v/>
      </c>
      <c r="AL332" s="72" t="str">
        <f t="shared" si="76"/>
        <v/>
      </c>
      <c r="AM332" s="71" t="str">
        <f t="shared" si="77"/>
        <v/>
      </c>
    </row>
    <row r="333" spans="2:39" ht="13.8" thickBot="1">
      <c r="B333" s="79">
        <v>44465</v>
      </c>
      <c r="C333" s="78">
        <v>996.87</v>
      </c>
      <c r="D333" s="78">
        <v>996.17</v>
      </c>
      <c r="E333" s="78">
        <v>997.26</v>
      </c>
      <c r="F333" s="78">
        <v>988.92</v>
      </c>
      <c r="G333" s="78">
        <v>993.97</v>
      </c>
      <c r="H333" s="78">
        <v>1022.14</v>
      </c>
      <c r="I333" s="78">
        <v>1075.45</v>
      </c>
      <c r="J333" s="78">
        <v>1079.1199999999999</v>
      </c>
      <c r="K333" s="78">
        <v>1095.26</v>
      </c>
      <c r="L333" s="78">
        <v>1366.51</v>
      </c>
      <c r="M333" s="78">
        <v>1445.4</v>
      </c>
      <c r="N333" s="78">
        <v>1418.24</v>
      </c>
      <c r="O333" s="78">
        <v>1418.1</v>
      </c>
      <c r="P333" s="78">
        <v>1385.9</v>
      </c>
      <c r="Q333" s="78">
        <v>1390.13</v>
      </c>
      <c r="R333" s="78">
        <v>1372.18</v>
      </c>
      <c r="S333" s="78">
        <v>1334.69</v>
      </c>
      <c r="T333" s="78">
        <v>1322.3</v>
      </c>
      <c r="U333" s="78">
        <v>1323.46</v>
      </c>
      <c r="V333" s="78">
        <v>1299.48</v>
      </c>
      <c r="W333" s="78">
        <v>1272.5999999999999</v>
      </c>
      <c r="X333" s="78">
        <v>1294.79</v>
      </c>
      <c r="Y333" s="78">
        <v>1331.58</v>
      </c>
      <c r="Z333" s="78">
        <v>1343.76</v>
      </c>
      <c r="AA333" s="78">
        <f t="shared" si="65"/>
        <v>1445.4</v>
      </c>
      <c r="AB333" s="77">
        <f t="shared" si="66"/>
        <v>2021</v>
      </c>
      <c r="AC333" s="76">
        <f t="shared" si="67"/>
        <v>9</v>
      </c>
      <c r="AD333" s="76" t="str">
        <f t="shared" si="68"/>
        <v/>
      </c>
      <c r="AE333" s="76" t="str">
        <f t="shared" si="69"/>
        <v/>
      </c>
      <c r="AF333" s="74">
        <f t="shared" si="70"/>
        <v>1445.4</v>
      </c>
      <c r="AG333" s="75" t="str">
        <f t="shared" si="71"/>
        <v>11:00</v>
      </c>
      <c r="AH333" s="74">
        <f t="shared" si="72"/>
        <v>31009.679999999997</v>
      </c>
      <c r="AI333" s="73" t="str">
        <f t="shared" si="73"/>
        <v/>
      </c>
      <c r="AJ333" s="73" t="str">
        <f t="shared" si="74"/>
        <v/>
      </c>
      <c r="AK333" s="73" t="str">
        <f t="shared" si="75"/>
        <v/>
      </c>
      <c r="AL333" s="72" t="str">
        <f t="shared" si="76"/>
        <v/>
      </c>
      <c r="AM333" s="71" t="str">
        <f t="shared" si="77"/>
        <v/>
      </c>
    </row>
    <row r="334" spans="2:39" ht="13.8" thickBot="1">
      <c r="B334" s="79">
        <v>44466</v>
      </c>
      <c r="C334" s="78">
        <v>1343.37</v>
      </c>
      <c r="D334" s="78">
        <v>1338.86</v>
      </c>
      <c r="E334" s="78">
        <v>1349.71</v>
      </c>
      <c r="F334" s="78">
        <v>1349.29</v>
      </c>
      <c r="G334" s="78">
        <v>1361.99</v>
      </c>
      <c r="H334" s="78">
        <v>1420.89</v>
      </c>
      <c r="I334" s="78">
        <v>1509.41</v>
      </c>
      <c r="J334" s="78">
        <v>1555.4</v>
      </c>
      <c r="K334" s="78">
        <v>1618.54</v>
      </c>
      <c r="L334" s="78">
        <v>1715.7</v>
      </c>
      <c r="M334" s="78">
        <v>1740.27</v>
      </c>
      <c r="N334" s="78">
        <v>1732.99</v>
      </c>
      <c r="O334" s="78">
        <v>1752</v>
      </c>
      <c r="P334" s="78">
        <v>1763.51</v>
      </c>
      <c r="Q334" s="78">
        <v>1779.4</v>
      </c>
      <c r="R334" s="78">
        <v>1754.13</v>
      </c>
      <c r="S334" s="78">
        <v>1642.06</v>
      </c>
      <c r="T334" s="78">
        <v>1590.93</v>
      </c>
      <c r="U334" s="78">
        <v>1567.55</v>
      </c>
      <c r="V334" s="78">
        <v>1517.01</v>
      </c>
      <c r="W334" s="78">
        <v>1506.72</v>
      </c>
      <c r="X334" s="78">
        <v>1487.61</v>
      </c>
      <c r="Y334" s="78">
        <v>1433.64</v>
      </c>
      <c r="Z334" s="78">
        <v>1402.8</v>
      </c>
      <c r="AA334" s="78">
        <f t="shared" si="65"/>
        <v>1779.4</v>
      </c>
      <c r="AB334" s="77">
        <f t="shared" si="66"/>
        <v>2021</v>
      </c>
      <c r="AC334" s="76">
        <f t="shared" si="67"/>
        <v>9</v>
      </c>
      <c r="AD334" s="76" t="str">
        <f t="shared" si="68"/>
        <v/>
      </c>
      <c r="AE334" s="76" t="str">
        <f t="shared" si="69"/>
        <v/>
      </c>
      <c r="AF334" s="74">
        <f t="shared" si="70"/>
        <v>1779.4</v>
      </c>
      <c r="AG334" s="75" t="str">
        <f t="shared" si="71"/>
        <v>15:00</v>
      </c>
      <c r="AH334" s="74">
        <f t="shared" si="72"/>
        <v>39013.180000000008</v>
      </c>
      <c r="AI334" s="73" t="str">
        <f t="shared" si="73"/>
        <v/>
      </c>
      <c r="AJ334" s="73" t="str">
        <f t="shared" si="74"/>
        <v/>
      </c>
      <c r="AK334" s="73" t="str">
        <f t="shared" si="75"/>
        <v/>
      </c>
      <c r="AL334" s="72" t="str">
        <f t="shared" si="76"/>
        <v/>
      </c>
      <c r="AM334" s="71" t="str">
        <f t="shared" si="77"/>
        <v/>
      </c>
    </row>
    <row r="335" spans="2:39" ht="13.8" thickBot="1">
      <c r="B335" s="79">
        <v>44467</v>
      </c>
      <c r="C335" s="78">
        <v>1370.71</v>
      </c>
      <c r="D335" s="78">
        <v>1316.38</v>
      </c>
      <c r="E335" s="78">
        <v>1322.86</v>
      </c>
      <c r="F335" s="78">
        <v>1124.6199999999999</v>
      </c>
      <c r="G335" s="78">
        <v>1043.56</v>
      </c>
      <c r="H335" s="78">
        <v>1101.3800000000001</v>
      </c>
      <c r="I335" s="78">
        <v>1167.78</v>
      </c>
      <c r="J335" s="78">
        <v>1216.32</v>
      </c>
      <c r="K335" s="78">
        <v>1290.94</v>
      </c>
      <c r="L335" s="78">
        <v>1403.46</v>
      </c>
      <c r="M335" s="78">
        <v>1660.86</v>
      </c>
      <c r="N335" s="78">
        <v>1615.01</v>
      </c>
      <c r="O335" s="78">
        <v>1607.41</v>
      </c>
      <c r="P335" s="78">
        <v>1614.17</v>
      </c>
      <c r="Q335" s="78">
        <v>1629.43</v>
      </c>
      <c r="R335" s="78">
        <v>1599.57</v>
      </c>
      <c r="S335" s="78">
        <v>1505.21</v>
      </c>
      <c r="T335" s="78">
        <v>1458</v>
      </c>
      <c r="U335" s="78">
        <v>1451.24</v>
      </c>
      <c r="V335" s="78">
        <v>1389.75</v>
      </c>
      <c r="W335" s="78">
        <v>1328.64</v>
      </c>
      <c r="X335" s="78">
        <v>1186.26</v>
      </c>
      <c r="Y335" s="78">
        <v>1029.1099999999999</v>
      </c>
      <c r="Z335" s="78">
        <v>1019.03</v>
      </c>
      <c r="AA335" s="78">
        <f t="shared" si="65"/>
        <v>1660.86</v>
      </c>
      <c r="AB335" s="77">
        <f t="shared" si="66"/>
        <v>2021</v>
      </c>
      <c r="AC335" s="76">
        <f t="shared" si="67"/>
        <v>9</v>
      </c>
      <c r="AD335" s="76" t="str">
        <f t="shared" si="68"/>
        <v/>
      </c>
      <c r="AE335" s="76" t="str">
        <f t="shared" si="69"/>
        <v/>
      </c>
      <c r="AF335" s="74">
        <f t="shared" si="70"/>
        <v>1660.86</v>
      </c>
      <c r="AG335" s="75" t="str">
        <f t="shared" si="71"/>
        <v>11:00</v>
      </c>
      <c r="AH335" s="74">
        <f t="shared" si="72"/>
        <v>34112.559999999998</v>
      </c>
      <c r="AI335" s="73" t="str">
        <f t="shared" si="73"/>
        <v/>
      </c>
      <c r="AJ335" s="73" t="str">
        <f t="shared" si="74"/>
        <v/>
      </c>
      <c r="AK335" s="73" t="str">
        <f t="shared" si="75"/>
        <v/>
      </c>
      <c r="AL335" s="72" t="str">
        <f t="shared" si="76"/>
        <v/>
      </c>
      <c r="AM335" s="71" t="str">
        <f t="shared" si="77"/>
        <v/>
      </c>
    </row>
    <row r="336" spans="2:39" ht="13.8" thickBot="1">
      <c r="B336" s="79">
        <v>44468</v>
      </c>
      <c r="C336" s="78">
        <v>1019.13</v>
      </c>
      <c r="D336" s="78">
        <v>1016.65</v>
      </c>
      <c r="E336" s="78">
        <v>1007.02</v>
      </c>
      <c r="F336" s="78">
        <v>1013.95</v>
      </c>
      <c r="G336" s="78">
        <v>1034.1500000000001</v>
      </c>
      <c r="H336" s="78">
        <v>1077.82</v>
      </c>
      <c r="I336" s="78">
        <v>1169.25</v>
      </c>
      <c r="J336" s="78">
        <v>1204.5999999999999</v>
      </c>
      <c r="K336" s="78">
        <v>1307.42</v>
      </c>
      <c r="L336" s="78">
        <v>1533.46</v>
      </c>
      <c r="M336" s="78">
        <v>1654.56</v>
      </c>
      <c r="N336" s="78">
        <v>1635.1</v>
      </c>
      <c r="O336" s="78">
        <v>1618.23</v>
      </c>
      <c r="P336" s="78">
        <v>1616.09</v>
      </c>
      <c r="Q336" s="78">
        <v>1600.13</v>
      </c>
      <c r="R336" s="78">
        <v>1581.86</v>
      </c>
      <c r="S336" s="78">
        <v>1489.43</v>
      </c>
      <c r="T336" s="78">
        <v>1434.69</v>
      </c>
      <c r="U336" s="78">
        <v>1424.36</v>
      </c>
      <c r="V336" s="78">
        <v>1328.98</v>
      </c>
      <c r="W336" s="78">
        <v>1278.3800000000001</v>
      </c>
      <c r="X336" s="78">
        <v>1158.99</v>
      </c>
      <c r="Y336" s="78">
        <v>1018.19</v>
      </c>
      <c r="Z336" s="78">
        <v>1011.12</v>
      </c>
      <c r="AA336" s="78">
        <f t="shared" si="65"/>
        <v>1654.56</v>
      </c>
      <c r="AB336" s="77">
        <f t="shared" si="66"/>
        <v>2021</v>
      </c>
      <c r="AC336" s="76">
        <f t="shared" si="67"/>
        <v>9</v>
      </c>
      <c r="AD336" s="76" t="str">
        <f t="shared" si="68"/>
        <v/>
      </c>
      <c r="AE336" s="76" t="str">
        <f t="shared" si="69"/>
        <v/>
      </c>
      <c r="AF336" s="74">
        <f t="shared" si="70"/>
        <v>1654.56</v>
      </c>
      <c r="AG336" s="75" t="str">
        <f t="shared" si="71"/>
        <v>11:00</v>
      </c>
      <c r="AH336" s="74">
        <f t="shared" si="72"/>
        <v>32888.120000000003</v>
      </c>
      <c r="AI336" s="73" t="str">
        <f t="shared" si="73"/>
        <v/>
      </c>
      <c r="AJ336" s="73" t="str">
        <f t="shared" si="74"/>
        <v/>
      </c>
      <c r="AK336" s="73" t="str">
        <f t="shared" si="75"/>
        <v/>
      </c>
      <c r="AL336" s="72" t="str">
        <f t="shared" si="76"/>
        <v/>
      </c>
      <c r="AM336" s="71" t="str">
        <f t="shared" si="77"/>
        <v/>
      </c>
    </row>
    <row r="337" spans="2:39" ht="13.8" thickBot="1">
      <c r="B337" s="79">
        <v>44469</v>
      </c>
      <c r="C337" s="78">
        <v>982.84</v>
      </c>
      <c r="D337" s="78">
        <v>986.51</v>
      </c>
      <c r="E337" s="78">
        <v>987.42</v>
      </c>
      <c r="F337" s="78">
        <v>997.82</v>
      </c>
      <c r="G337" s="78">
        <v>1030.68</v>
      </c>
      <c r="H337" s="78">
        <v>1077.51</v>
      </c>
      <c r="I337" s="78">
        <v>1149.8599999999999</v>
      </c>
      <c r="J337" s="78">
        <v>1196.83</v>
      </c>
      <c r="K337" s="78">
        <v>1216.5</v>
      </c>
      <c r="L337" s="78">
        <v>1247.72</v>
      </c>
      <c r="M337" s="78">
        <v>1262.07</v>
      </c>
      <c r="N337" s="78">
        <v>1288.21</v>
      </c>
      <c r="O337" s="78">
        <v>1450.75</v>
      </c>
      <c r="P337" s="78">
        <v>1540.39</v>
      </c>
      <c r="Q337" s="78">
        <v>1589.39</v>
      </c>
      <c r="R337" s="78">
        <v>1527.68</v>
      </c>
      <c r="S337" s="78">
        <v>1456.39</v>
      </c>
      <c r="T337" s="78">
        <v>1406.55</v>
      </c>
      <c r="U337" s="78">
        <v>1393.42</v>
      </c>
      <c r="V337" s="78">
        <v>1164.52</v>
      </c>
      <c r="W337" s="78">
        <v>1078.67</v>
      </c>
      <c r="X337" s="78">
        <v>1061.5899999999999</v>
      </c>
      <c r="Y337" s="78">
        <v>1039.68</v>
      </c>
      <c r="Z337" s="78">
        <v>1025.3599999999999</v>
      </c>
      <c r="AA337" s="78">
        <f t="shared" si="65"/>
        <v>1589.39</v>
      </c>
      <c r="AB337" s="77">
        <f t="shared" si="66"/>
        <v>2021</v>
      </c>
      <c r="AC337" s="76">
        <f t="shared" si="67"/>
        <v>9</v>
      </c>
      <c r="AD337" s="76" t="str">
        <f t="shared" si="68"/>
        <v>2021-9</v>
      </c>
      <c r="AE337" s="76">
        <f t="shared" si="69"/>
        <v>9</v>
      </c>
      <c r="AF337" s="74">
        <f t="shared" si="70"/>
        <v>1589.39</v>
      </c>
      <c r="AG337" s="75" t="str">
        <f t="shared" si="71"/>
        <v>15:00</v>
      </c>
      <c r="AH337" s="74">
        <f t="shared" si="72"/>
        <v>30747.750000000004</v>
      </c>
      <c r="AI337" s="73">
        <f t="shared" si="73"/>
        <v>52204.15</v>
      </c>
      <c r="AJ337" s="73">
        <f t="shared" si="74"/>
        <v>2049.7399999999998</v>
      </c>
      <c r="AK337" s="73">
        <f t="shared" si="75"/>
        <v>44221.38</v>
      </c>
      <c r="AL337" s="72">
        <f t="shared" si="76"/>
        <v>44453</v>
      </c>
      <c r="AM337" s="71" t="str">
        <f t="shared" si="77"/>
        <v>15:00</v>
      </c>
    </row>
    <row r="338" spans="2:39" ht="13.8" thickBot="1">
      <c r="B338" s="79">
        <v>44470</v>
      </c>
      <c r="C338" s="78">
        <v>1026.4100000000001</v>
      </c>
      <c r="D338" s="78">
        <v>1025.29</v>
      </c>
      <c r="E338" s="78">
        <v>1031.3800000000001</v>
      </c>
      <c r="F338" s="78">
        <v>1032.08</v>
      </c>
      <c r="G338" s="78">
        <v>1057.53</v>
      </c>
      <c r="H338" s="78">
        <v>1106.3499999999999</v>
      </c>
      <c r="I338" s="78">
        <v>1189.02</v>
      </c>
      <c r="J338" s="78">
        <v>1211</v>
      </c>
      <c r="K338" s="78">
        <v>1213.6300000000001</v>
      </c>
      <c r="L338" s="78">
        <v>1278.3800000000001</v>
      </c>
      <c r="M338" s="78">
        <v>1616.86</v>
      </c>
      <c r="N338" s="78">
        <v>1600.69</v>
      </c>
      <c r="O338" s="78">
        <v>1612.45</v>
      </c>
      <c r="P338" s="78">
        <v>1632.54</v>
      </c>
      <c r="Q338" s="78">
        <v>1641.43</v>
      </c>
      <c r="R338" s="78">
        <v>1614.76</v>
      </c>
      <c r="S338" s="78">
        <v>1556.31</v>
      </c>
      <c r="T338" s="78">
        <v>1492.44</v>
      </c>
      <c r="U338" s="78">
        <v>1474.62</v>
      </c>
      <c r="V338" s="78">
        <v>1454.25</v>
      </c>
      <c r="W338" s="78">
        <v>1424.29</v>
      </c>
      <c r="X338" s="78">
        <v>1362.8</v>
      </c>
      <c r="Y338" s="78">
        <v>1301.68</v>
      </c>
      <c r="Z338" s="78">
        <v>1280.02</v>
      </c>
      <c r="AA338" s="78">
        <f t="shared" si="65"/>
        <v>1641.43</v>
      </c>
      <c r="AB338" s="77">
        <f t="shared" si="66"/>
        <v>2021</v>
      </c>
      <c r="AC338" s="76">
        <f t="shared" si="67"/>
        <v>10</v>
      </c>
      <c r="AD338" s="76" t="str">
        <f t="shared" si="68"/>
        <v/>
      </c>
      <c r="AE338" s="76" t="str">
        <f t="shared" si="69"/>
        <v/>
      </c>
      <c r="AF338" s="74">
        <f t="shared" si="70"/>
        <v>1641.43</v>
      </c>
      <c r="AG338" s="75" t="str">
        <f t="shared" si="71"/>
        <v>15:00</v>
      </c>
      <c r="AH338" s="74">
        <f t="shared" si="72"/>
        <v>33877.64</v>
      </c>
      <c r="AI338" s="73" t="str">
        <f t="shared" si="73"/>
        <v/>
      </c>
      <c r="AJ338" s="73" t="str">
        <f t="shared" si="74"/>
        <v/>
      </c>
      <c r="AK338" s="73" t="str">
        <f t="shared" si="75"/>
        <v/>
      </c>
      <c r="AL338" s="72" t="str">
        <f t="shared" si="76"/>
        <v/>
      </c>
      <c r="AM338" s="71" t="str">
        <f t="shared" si="77"/>
        <v/>
      </c>
    </row>
    <row r="339" spans="2:39" ht="13.8" thickBot="1">
      <c r="B339" s="79">
        <v>44471</v>
      </c>
      <c r="C339" s="78">
        <v>1258.77</v>
      </c>
      <c r="D339" s="78">
        <v>1249.33</v>
      </c>
      <c r="E339" s="78">
        <v>1260.5999999999999</v>
      </c>
      <c r="F339" s="78">
        <v>1264.17</v>
      </c>
      <c r="G339" s="78">
        <v>1166.97</v>
      </c>
      <c r="H339" s="78">
        <v>1208.73</v>
      </c>
      <c r="I339" s="78">
        <v>1238.3</v>
      </c>
      <c r="J339" s="78">
        <v>1349.85</v>
      </c>
      <c r="K339" s="78">
        <v>1468.64</v>
      </c>
      <c r="L339" s="78">
        <v>1523.8</v>
      </c>
      <c r="M339" s="78">
        <v>1593.59</v>
      </c>
      <c r="N339" s="78">
        <v>1587.25</v>
      </c>
      <c r="O339" s="78">
        <v>1574.51</v>
      </c>
      <c r="P339" s="78">
        <v>1615.11</v>
      </c>
      <c r="Q339" s="78">
        <v>1590.86</v>
      </c>
      <c r="R339" s="78">
        <v>1581.05</v>
      </c>
      <c r="S339" s="78">
        <v>1547.32</v>
      </c>
      <c r="T339" s="78">
        <v>1536.54</v>
      </c>
      <c r="U339" s="78">
        <v>1499.86</v>
      </c>
      <c r="V339" s="78">
        <v>1412.88</v>
      </c>
      <c r="W339" s="78">
        <v>1394.22</v>
      </c>
      <c r="X339" s="78">
        <v>1384.63</v>
      </c>
      <c r="Y339" s="78">
        <v>1372.42</v>
      </c>
      <c r="Z339" s="78">
        <v>1381.06</v>
      </c>
      <c r="AA339" s="78">
        <f t="shared" si="65"/>
        <v>1615.11</v>
      </c>
      <c r="AB339" s="77">
        <f t="shared" si="66"/>
        <v>2021</v>
      </c>
      <c r="AC339" s="76">
        <f t="shared" si="67"/>
        <v>10</v>
      </c>
      <c r="AD339" s="76" t="str">
        <f t="shared" si="68"/>
        <v/>
      </c>
      <c r="AE339" s="76" t="str">
        <f t="shared" si="69"/>
        <v/>
      </c>
      <c r="AF339" s="74">
        <f t="shared" si="70"/>
        <v>1615.11</v>
      </c>
      <c r="AG339" s="75" t="str">
        <f t="shared" si="71"/>
        <v>14:00</v>
      </c>
      <c r="AH339" s="74">
        <f t="shared" si="72"/>
        <v>35675.57</v>
      </c>
      <c r="AI339" s="73" t="str">
        <f t="shared" si="73"/>
        <v/>
      </c>
      <c r="AJ339" s="73" t="str">
        <f t="shared" si="74"/>
        <v/>
      </c>
      <c r="AK339" s="73" t="str">
        <f t="shared" si="75"/>
        <v/>
      </c>
      <c r="AL339" s="72" t="str">
        <f t="shared" si="76"/>
        <v/>
      </c>
      <c r="AM339" s="71" t="str">
        <f t="shared" si="77"/>
        <v/>
      </c>
    </row>
    <row r="340" spans="2:39" ht="13.8" thickBot="1">
      <c r="B340" s="79">
        <v>44472</v>
      </c>
      <c r="C340" s="78">
        <v>1388.17</v>
      </c>
      <c r="D340" s="78">
        <v>1427.27</v>
      </c>
      <c r="E340" s="78">
        <v>1453.16</v>
      </c>
      <c r="F340" s="78">
        <v>1463.98</v>
      </c>
      <c r="G340" s="78">
        <v>1481.2</v>
      </c>
      <c r="H340" s="78">
        <v>1530.73</v>
      </c>
      <c r="I340" s="78">
        <v>1598</v>
      </c>
      <c r="J340" s="78">
        <v>1579.31</v>
      </c>
      <c r="K340" s="78">
        <v>1598.1</v>
      </c>
      <c r="L340" s="78">
        <v>1651.65</v>
      </c>
      <c r="M340" s="78">
        <v>1667.29</v>
      </c>
      <c r="N340" s="78">
        <v>1656.31</v>
      </c>
      <c r="O340" s="78">
        <v>1619.27</v>
      </c>
      <c r="P340" s="78">
        <v>1675.35</v>
      </c>
      <c r="Q340" s="78">
        <v>1663.62</v>
      </c>
      <c r="R340" s="78">
        <v>1662.47</v>
      </c>
      <c r="S340" s="78">
        <v>1628.83</v>
      </c>
      <c r="T340" s="78">
        <v>1627.99</v>
      </c>
      <c r="U340" s="78">
        <v>1621.83</v>
      </c>
      <c r="V340" s="78">
        <v>1595.02</v>
      </c>
      <c r="W340" s="78">
        <v>1555.37</v>
      </c>
      <c r="X340" s="78">
        <v>1548.23</v>
      </c>
      <c r="Y340" s="78">
        <v>1505.52</v>
      </c>
      <c r="Z340" s="78">
        <v>1467.55</v>
      </c>
      <c r="AA340" s="78">
        <f t="shared" si="65"/>
        <v>1675.35</v>
      </c>
      <c r="AB340" s="77">
        <f t="shared" si="66"/>
        <v>2021</v>
      </c>
      <c r="AC340" s="76">
        <f t="shared" si="67"/>
        <v>10</v>
      </c>
      <c r="AD340" s="76" t="str">
        <f t="shared" si="68"/>
        <v/>
      </c>
      <c r="AE340" s="76" t="str">
        <f t="shared" si="69"/>
        <v/>
      </c>
      <c r="AF340" s="74">
        <f t="shared" si="70"/>
        <v>1675.35</v>
      </c>
      <c r="AG340" s="75" t="str">
        <f t="shared" si="71"/>
        <v>14:00</v>
      </c>
      <c r="AH340" s="74">
        <f t="shared" si="72"/>
        <v>39341.57</v>
      </c>
      <c r="AI340" s="73" t="str">
        <f t="shared" si="73"/>
        <v/>
      </c>
      <c r="AJ340" s="73" t="str">
        <f t="shared" si="74"/>
        <v/>
      </c>
      <c r="AK340" s="73" t="str">
        <f t="shared" si="75"/>
        <v/>
      </c>
      <c r="AL340" s="72" t="str">
        <f t="shared" si="76"/>
        <v/>
      </c>
      <c r="AM340" s="71" t="str">
        <f t="shared" si="77"/>
        <v/>
      </c>
    </row>
    <row r="341" spans="2:39" ht="13.8" thickBot="1">
      <c r="B341" s="79">
        <v>44473</v>
      </c>
      <c r="C341" s="78">
        <v>1463.35</v>
      </c>
      <c r="D341" s="78">
        <v>1453.94</v>
      </c>
      <c r="E341" s="78">
        <v>1443.23</v>
      </c>
      <c r="F341" s="78">
        <v>1442.49</v>
      </c>
      <c r="G341" s="78">
        <v>1439.17</v>
      </c>
      <c r="H341" s="78">
        <v>1493.31</v>
      </c>
      <c r="I341" s="78">
        <v>1572.34</v>
      </c>
      <c r="J341" s="78">
        <v>1591.56</v>
      </c>
      <c r="K341" s="78">
        <v>1636.85</v>
      </c>
      <c r="L341" s="78">
        <v>1674.61</v>
      </c>
      <c r="M341" s="78">
        <v>1692.92</v>
      </c>
      <c r="N341" s="78">
        <v>1661.45</v>
      </c>
      <c r="O341" s="78">
        <v>1671.53</v>
      </c>
      <c r="P341" s="78">
        <v>1680.53</v>
      </c>
      <c r="Q341" s="78">
        <v>1691.87</v>
      </c>
      <c r="R341" s="78">
        <v>1652.88</v>
      </c>
      <c r="S341" s="78">
        <v>1569.4</v>
      </c>
      <c r="T341" s="78">
        <v>1537.55</v>
      </c>
      <c r="U341" s="78">
        <v>1554.53</v>
      </c>
      <c r="V341" s="78">
        <v>1540.35</v>
      </c>
      <c r="W341" s="78">
        <v>1505.91</v>
      </c>
      <c r="X341" s="78">
        <v>1486.66</v>
      </c>
      <c r="Y341" s="78">
        <v>1436.51</v>
      </c>
      <c r="Z341" s="78">
        <v>1422.09</v>
      </c>
      <c r="AA341" s="78">
        <f t="shared" si="65"/>
        <v>1692.92</v>
      </c>
      <c r="AB341" s="77">
        <f t="shared" si="66"/>
        <v>2021</v>
      </c>
      <c r="AC341" s="76">
        <f t="shared" si="67"/>
        <v>10</v>
      </c>
      <c r="AD341" s="76" t="str">
        <f t="shared" si="68"/>
        <v/>
      </c>
      <c r="AE341" s="76" t="str">
        <f t="shared" si="69"/>
        <v/>
      </c>
      <c r="AF341" s="74">
        <f t="shared" si="70"/>
        <v>1692.92</v>
      </c>
      <c r="AG341" s="75" t="str">
        <f t="shared" si="71"/>
        <v>11:00</v>
      </c>
      <c r="AH341" s="74">
        <f t="shared" si="72"/>
        <v>39007.949999999997</v>
      </c>
      <c r="AI341" s="73" t="str">
        <f t="shared" si="73"/>
        <v/>
      </c>
      <c r="AJ341" s="73" t="str">
        <f t="shared" si="74"/>
        <v/>
      </c>
      <c r="AK341" s="73" t="str">
        <f t="shared" si="75"/>
        <v/>
      </c>
      <c r="AL341" s="72" t="str">
        <f t="shared" si="76"/>
        <v/>
      </c>
      <c r="AM341" s="71" t="str">
        <f t="shared" si="77"/>
        <v/>
      </c>
    </row>
    <row r="342" spans="2:39" ht="13.8" thickBot="1">
      <c r="B342" s="79">
        <v>44474</v>
      </c>
      <c r="C342" s="78">
        <v>1408.92</v>
      </c>
      <c r="D342" s="78">
        <v>1414.18</v>
      </c>
      <c r="E342" s="78">
        <v>1428.32</v>
      </c>
      <c r="F342" s="78">
        <v>1437.35</v>
      </c>
      <c r="G342" s="78">
        <v>1432.1</v>
      </c>
      <c r="H342" s="78">
        <v>1513.44</v>
      </c>
      <c r="I342" s="78">
        <v>1591.66</v>
      </c>
      <c r="J342" s="78">
        <v>1626</v>
      </c>
      <c r="K342" s="78">
        <v>1652.94</v>
      </c>
      <c r="L342" s="78">
        <v>1711.12</v>
      </c>
      <c r="M342" s="78">
        <v>1728.48</v>
      </c>
      <c r="N342" s="78">
        <v>1711.5</v>
      </c>
      <c r="O342" s="78">
        <v>1711.22</v>
      </c>
      <c r="P342" s="78">
        <v>1697.19</v>
      </c>
      <c r="Q342" s="78">
        <v>1706.08</v>
      </c>
      <c r="R342" s="78">
        <v>1673.77</v>
      </c>
      <c r="S342" s="78">
        <v>1607.62</v>
      </c>
      <c r="T342" s="78">
        <v>1569.51</v>
      </c>
      <c r="U342" s="78">
        <v>1558.55</v>
      </c>
      <c r="V342" s="78">
        <v>1516.69</v>
      </c>
      <c r="W342" s="78">
        <v>1485.68</v>
      </c>
      <c r="X342" s="78">
        <v>1463.77</v>
      </c>
      <c r="Y342" s="78">
        <v>1435.6</v>
      </c>
      <c r="Z342" s="78">
        <v>1414.6</v>
      </c>
      <c r="AA342" s="78">
        <f t="shared" si="65"/>
        <v>1728.48</v>
      </c>
      <c r="AB342" s="77">
        <f t="shared" si="66"/>
        <v>2021</v>
      </c>
      <c r="AC342" s="76">
        <f t="shared" si="67"/>
        <v>10</v>
      </c>
      <c r="AD342" s="76" t="str">
        <f t="shared" si="68"/>
        <v/>
      </c>
      <c r="AE342" s="76" t="str">
        <f t="shared" si="69"/>
        <v/>
      </c>
      <c r="AF342" s="74">
        <f t="shared" si="70"/>
        <v>1728.48</v>
      </c>
      <c r="AG342" s="75" t="str">
        <f t="shared" si="71"/>
        <v>11:00</v>
      </c>
      <c r="AH342" s="74">
        <f t="shared" si="72"/>
        <v>39224.76999999999</v>
      </c>
      <c r="AI342" s="73" t="str">
        <f t="shared" si="73"/>
        <v/>
      </c>
      <c r="AJ342" s="73" t="str">
        <f t="shared" si="74"/>
        <v/>
      </c>
      <c r="AK342" s="73" t="str">
        <f t="shared" si="75"/>
        <v/>
      </c>
      <c r="AL342" s="72" t="str">
        <f t="shared" si="76"/>
        <v/>
      </c>
      <c r="AM342" s="71" t="str">
        <f t="shared" si="77"/>
        <v/>
      </c>
    </row>
    <row r="343" spans="2:39" ht="13.8" thickBot="1">
      <c r="B343" s="79">
        <v>44475</v>
      </c>
      <c r="C343" s="78">
        <v>1389.08</v>
      </c>
      <c r="D343" s="78">
        <v>1398.6</v>
      </c>
      <c r="E343" s="78">
        <v>1434.2</v>
      </c>
      <c r="F343" s="78">
        <v>1402.35</v>
      </c>
      <c r="G343" s="78">
        <v>1385.93</v>
      </c>
      <c r="H343" s="78">
        <v>1440.46</v>
      </c>
      <c r="I343" s="78">
        <v>1586.87</v>
      </c>
      <c r="J343" s="78">
        <v>1603.07</v>
      </c>
      <c r="K343" s="78">
        <v>1642.34</v>
      </c>
      <c r="L343" s="78">
        <v>1677.38</v>
      </c>
      <c r="M343" s="78">
        <v>1669.82</v>
      </c>
      <c r="N343" s="78">
        <v>1712.34</v>
      </c>
      <c r="O343" s="78">
        <v>1711.12</v>
      </c>
      <c r="P343" s="78">
        <v>1723.37</v>
      </c>
      <c r="Q343" s="78">
        <v>1724.8</v>
      </c>
      <c r="R343" s="78">
        <v>1693.37</v>
      </c>
      <c r="S343" s="78">
        <v>1618.43</v>
      </c>
      <c r="T343" s="78">
        <v>1566.85</v>
      </c>
      <c r="U343" s="78">
        <v>1575.32</v>
      </c>
      <c r="V343" s="78">
        <v>1536.15</v>
      </c>
      <c r="W343" s="78">
        <v>1511.37</v>
      </c>
      <c r="X343" s="78">
        <v>1485.4</v>
      </c>
      <c r="Y343" s="78">
        <v>1464.54</v>
      </c>
      <c r="Z343" s="78">
        <v>1454.64</v>
      </c>
      <c r="AA343" s="78">
        <f t="shared" si="65"/>
        <v>1724.8</v>
      </c>
      <c r="AB343" s="77">
        <f t="shared" si="66"/>
        <v>2021</v>
      </c>
      <c r="AC343" s="76">
        <f t="shared" si="67"/>
        <v>10</v>
      </c>
      <c r="AD343" s="76" t="str">
        <f t="shared" si="68"/>
        <v/>
      </c>
      <c r="AE343" s="76" t="str">
        <f t="shared" si="69"/>
        <v/>
      </c>
      <c r="AF343" s="74">
        <f t="shared" si="70"/>
        <v>1724.8</v>
      </c>
      <c r="AG343" s="75" t="str">
        <f t="shared" si="71"/>
        <v>15:00</v>
      </c>
      <c r="AH343" s="74">
        <f t="shared" si="72"/>
        <v>39132.6</v>
      </c>
      <c r="AI343" s="73" t="str">
        <f t="shared" si="73"/>
        <v/>
      </c>
      <c r="AJ343" s="73" t="str">
        <f t="shared" si="74"/>
        <v/>
      </c>
      <c r="AK343" s="73" t="str">
        <f t="shared" si="75"/>
        <v/>
      </c>
      <c r="AL343" s="72" t="str">
        <f t="shared" si="76"/>
        <v/>
      </c>
      <c r="AM343" s="71" t="str">
        <f t="shared" si="77"/>
        <v/>
      </c>
    </row>
    <row r="344" spans="2:39" ht="13.8" thickBot="1">
      <c r="B344" s="79">
        <v>44476</v>
      </c>
      <c r="C344" s="78">
        <v>1463.95</v>
      </c>
      <c r="D344" s="78">
        <v>1480.5</v>
      </c>
      <c r="E344" s="78">
        <v>1484.07</v>
      </c>
      <c r="F344" s="78">
        <v>1473.08</v>
      </c>
      <c r="G344" s="78">
        <v>1489.22</v>
      </c>
      <c r="H344" s="78">
        <v>1541.02</v>
      </c>
      <c r="I344" s="78">
        <v>1621.16</v>
      </c>
      <c r="J344" s="78">
        <v>1636.04</v>
      </c>
      <c r="K344" s="78">
        <v>1680</v>
      </c>
      <c r="L344" s="78">
        <v>1757.6</v>
      </c>
      <c r="M344" s="78">
        <v>1809.05</v>
      </c>
      <c r="N344" s="78">
        <v>1770.2</v>
      </c>
      <c r="O344" s="78">
        <v>1790.99</v>
      </c>
      <c r="P344" s="78">
        <v>1818.67</v>
      </c>
      <c r="Q344" s="78">
        <v>1817.76</v>
      </c>
      <c r="R344" s="78">
        <v>1750.91</v>
      </c>
      <c r="S344" s="78">
        <v>1656.8</v>
      </c>
      <c r="T344" s="78">
        <v>1613.89</v>
      </c>
      <c r="U344" s="78">
        <v>1637.37</v>
      </c>
      <c r="V344" s="78">
        <v>1596.38</v>
      </c>
      <c r="W344" s="78">
        <v>1567.97</v>
      </c>
      <c r="X344" s="78">
        <v>1532.79</v>
      </c>
      <c r="Y344" s="78">
        <v>1519</v>
      </c>
      <c r="Z344" s="78">
        <v>1466.92</v>
      </c>
      <c r="AA344" s="78">
        <f t="shared" si="65"/>
        <v>1818.67</v>
      </c>
      <c r="AB344" s="77">
        <f t="shared" si="66"/>
        <v>2021</v>
      </c>
      <c r="AC344" s="76">
        <f t="shared" si="67"/>
        <v>10</v>
      </c>
      <c r="AD344" s="76" t="str">
        <f t="shared" si="68"/>
        <v/>
      </c>
      <c r="AE344" s="76" t="str">
        <f t="shared" si="69"/>
        <v/>
      </c>
      <c r="AF344" s="74">
        <f t="shared" si="70"/>
        <v>1818.67</v>
      </c>
      <c r="AG344" s="75" t="str">
        <f t="shared" si="71"/>
        <v>14:00</v>
      </c>
      <c r="AH344" s="74">
        <f t="shared" si="72"/>
        <v>40794.009999999995</v>
      </c>
      <c r="AI344" s="73" t="str">
        <f t="shared" si="73"/>
        <v/>
      </c>
      <c r="AJ344" s="73" t="str">
        <f t="shared" si="74"/>
        <v/>
      </c>
      <c r="AK344" s="73" t="str">
        <f t="shared" si="75"/>
        <v/>
      </c>
      <c r="AL344" s="72" t="str">
        <f t="shared" si="76"/>
        <v/>
      </c>
      <c r="AM344" s="71" t="str">
        <f t="shared" si="77"/>
        <v/>
      </c>
    </row>
    <row r="345" spans="2:39" ht="13.8" thickBot="1">
      <c r="B345" s="79">
        <v>44477</v>
      </c>
      <c r="C345" s="78">
        <v>1464.79</v>
      </c>
      <c r="D345" s="78">
        <v>1469.58</v>
      </c>
      <c r="E345" s="78">
        <v>1485.96</v>
      </c>
      <c r="F345" s="78">
        <v>1489.81</v>
      </c>
      <c r="G345" s="78">
        <v>1514.28</v>
      </c>
      <c r="H345" s="78">
        <v>1581.86</v>
      </c>
      <c r="I345" s="78">
        <v>1683.54</v>
      </c>
      <c r="J345" s="78">
        <v>1685.81</v>
      </c>
      <c r="K345" s="78">
        <v>1710.14</v>
      </c>
      <c r="L345" s="78">
        <v>1748.39</v>
      </c>
      <c r="M345" s="78">
        <v>1795.12</v>
      </c>
      <c r="N345" s="78">
        <v>1789.06</v>
      </c>
      <c r="O345" s="78">
        <v>1803.76</v>
      </c>
      <c r="P345" s="78">
        <v>1808.87</v>
      </c>
      <c r="Q345" s="78">
        <v>1750.24</v>
      </c>
      <c r="R345" s="78">
        <v>1760.05</v>
      </c>
      <c r="S345" s="78">
        <v>1657.81</v>
      </c>
      <c r="T345" s="78">
        <v>1616.82</v>
      </c>
      <c r="U345" s="78">
        <v>1603.91</v>
      </c>
      <c r="V345" s="78">
        <v>1544.41</v>
      </c>
      <c r="W345" s="78">
        <v>1513.23</v>
      </c>
      <c r="X345" s="78">
        <v>1494.68</v>
      </c>
      <c r="Y345" s="78">
        <v>1478.4</v>
      </c>
      <c r="Z345" s="78">
        <v>1466.85</v>
      </c>
      <c r="AA345" s="78">
        <f t="shared" si="65"/>
        <v>1808.87</v>
      </c>
      <c r="AB345" s="77">
        <f t="shared" si="66"/>
        <v>2021</v>
      </c>
      <c r="AC345" s="76">
        <f t="shared" si="67"/>
        <v>10</v>
      </c>
      <c r="AD345" s="76" t="str">
        <f t="shared" si="68"/>
        <v/>
      </c>
      <c r="AE345" s="76" t="str">
        <f t="shared" si="69"/>
        <v/>
      </c>
      <c r="AF345" s="74">
        <f t="shared" si="70"/>
        <v>1808.87</v>
      </c>
      <c r="AG345" s="75" t="str">
        <f t="shared" si="71"/>
        <v>14:00</v>
      </c>
      <c r="AH345" s="74">
        <f t="shared" si="72"/>
        <v>40726.240000000005</v>
      </c>
      <c r="AI345" s="73" t="str">
        <f t="shared" si="73"/>
        <v/>
      </c>
      <c r="AJ345" s="73" t="str">
        <f t="shared" si="74"/>
        <v/>
      </c>
      <c r="AK345" s="73" t="str">
        <f t="shared" si="75"/>
        <v/>
      </c>
      <c r="AL345" s="72" t="str">
        <f t="shared" si="76"/>
        <v/>
      </c>
      <c r="AM345" s="71" t="str">
        <f t="shared" si="77"/>
        <v/>
      </c>
    </row>
    <row r="346" spans="2:39" ht="13.8" thickBot="1">
      <c r="B346" s="79">
        <v>44478</v>
      </c>
      <c r="C346" s="78">
        <v>1474.48</v>
      </c>
      <c r="D346" s="78">
        <v>1471.75</v>
      </c>
      <c r="E346" s="78">
        <v>1466.22</v>
      </c>
      <c r="F346" s="78">
        <v>1479.24</v>
      </c>
      <c r="G346" s="78">
        <v>1502.27</v>
      </c>
      <c r="H346" s="78">
        <v>1532.62</v>
      </c>
      <c r="I346" s="78">
        <v>1603.52</v>
      </c>
      <c r="J346" s="78">
        <v>1630.2</v>
      </c>
      <c r="K346" s="78">
        <v>1643.78</v>
      </c>
      <c r="L346" s="78">
        <v>1673.21</v>
      </c>
      <c r="M346" s="78">
        <v>1688.93</v>
      </c>
      <c r="N346" s="78">
        <v>1654.59</v>
      </c>
      <c r="O346" s="78">
        <v>1649.66</v>
      </c>
      <c r="P346" s="78">
        <v>1651.58</v>
      </c>
      <c r="Q346" s="78">
        <v>1654.52</v>
      </c>
      <c r="R346" s="78">
        <v>1662.15</v>
      </c>
      <c r="S346" s="78">
        <v>1626.42</v>
      </c>
      <c r="T346" s="78">
        <v>1606.4</v>
      </c>
      <c r="U346" s="78">
        <v>1624.25</v>
      </c>
      <c r="V346" s="78">
        <v>1579.55</v>
      </c>
      <c r="W346" s="78">
        <v>1547.07</v>
      </c>
      <c r="X346" s="78">
        <v>1536.29</v>
      </c>
      <c r="Y346" s="78">
        <v>1488.94</v>
      </c>
      <c r="Z346" s="78">
        <v>1493.28</v>
      </c>
      <c r="AA346" s="78">
        <f t="shared" si="65"/>
        <v>1688.93</v>
      </c>
      <c r="AB346" s="77">
        <f t="shared" si="66"/>
        <v>2021</v>
      </c>
      <c r="AC346" s="76">
        <f t="shared" si="67"/>
        <v>10</v>
      </c>
      <c r="AD346" s="76" t="str">
        <f t="shared" si="68"/>
        <v/>
      </c>
      <c r="AE346" s="76" t="str">
        <f t="shared" si="69"/>
        <v/>
      </c>
      <c r="AF346" s="74">
        <f t="shared" si="70"/>
        <v>1688.93</v>
      </c>
      <c r="AG346" s="75" t="str">
        <f t="shared" si="71"/>
        <v>11:00</v>
      </c>
      <c r="AH346" s="74">
        <f t="shared" si="72"/>
        <v>39629.850000000013</v>
      </c>
      <c r="AI346" s="73" t="str">
        <f t="shared" si="73"/>
        <v/>
      </c>
      <c r="AJ346" s="73" t="str">
        <f t="shared" si="74"/>
        <v/>
      </c>
      <c r="AK346" s="73" t="str">
        <f t="shared" si="75"/>
        <v/>
      </c>
      <c r="AL346" s="72" t="str">
        <f t="shared" si="76"/>
        <v/>
      </c>
      <c r="AM346" s="71" t="str">
        <f t="shared" si="77"/>
        <v/>
      </c>
    </row>
    <row r="347" spans="2:39" ht="13.8" thickBot="1">
      <c r="B347" s="79">
        <v>44479</v>
      </c>
      <c r="C347" s="78">
        <v>1489.84</v>
      </c>
      <c r="D347" s="78">
        <v>1468.08</v>
      </c>
      <c r="E347" s="78">
        <v>1464.65</v>
      </c>
      <c r="F347" s="78">
        <v>1484.67</v>
      </c>
      <c r="G347" s="78">
        <v>1481.1</v>
      </c>
      <c r="H347" s="78">
        <v>1507.17</v>
      </c>
      <c r="I347" s="78">
        <v>1516.31</v>
      </c>
      <c r="J347" s="78">
        <v>1506.71</v>
      </c>
      <c r="K347" s="78">
        <v>1553.34</v>
      </c>
      <c r="L347" s="78">
        <v>1595.44</v>
      </c>
      <c r="M347" s="78">
        <v>1589.84</v>
      </c>
      <c r="N347" s="78">
        <v>1580.18</v>
      </c>
      <c r="O347" s="78">
        <v>1587.43</v>
      </c>
      <c r="P347" s="78">
        <v>1582.49</v>
      </c>
      <c r="Q347" s="78">
        <v>1591.7</v>
      </c>
      <c r="R347" s="78">
        <v>1612.14</v>
      </c>
      <c r="S347" s="78">
        <v>1577.42</v>
      </c>
      <c r="T347" s="78">
        <v>1569.89</v>
      </c>
      <c r="U347" s="78">
        <v>1568.88</v>
      </c>
      <c r="V347" s="78">
        <v>1542.77</v>
      </c>
      <c r="W347" s="78">
        <v>1507.45</v>
      </c>
      <c r="X347" s="78">
        <v>1480.57</v>
      </c>
      <c r="Y347" s="78">
        <v>1477.25</v>
      </c>
      <c r="Z347" s="78">
        <v>1470.81</v>
      </c>
      <c r="AA347" s="78">
        <f t="shared" si="65"/>
        <v>1612.14</v>
      </c>
      <c r="AB347" s="77">
        <f t="shared" si="66"/>
        <v>2021</v>
      </c>
      <c r="AC347" s="76">
        <f t="shared" si="67"/>
        <v>10</v>
      </c>
      <c r="AD347" s="76" t="str">
        <f t="shared" si="68"/>
        <v/>
      </c>
      <c r="AE347" s="76" t="str">
        <f t="shared" si="69"/>
        <v/>
      </c>
      <c r="AF347" s="74">
        <f t="shared" si="70"/>
        <v>1612.14</v>
      </c>
      <c r="AG347" s="75" t="str">
        <f t="shared" si="71"/>
        <v>16:00</v>
      </c>
      <c r="AH347" s="74">
        <f t="shared" si="72"/>
        <v>38418.270000000004</v>
      </c>
      <c r="AI347" s="73" t="str">
        <f t="shared" si="73"/>
        <v/>
      </c>
      <c r="AJ347" s="73" t="str">
        <f t="shared" si="74"/>
        <v/>
      </c>
      <c r="AK347" s="73" t="str">
        <f t="shared" si="75"/>
        <v/>
      </c>
      <c r="AL347" s="72" t="str">
        <f t="shared" si="76"/>
        <v/>
      </c>
      <c r="AM347" s="71" t="str">
        <f t="shared" si="77"/>
        <v/>
      </c>
    </row>
    <row r="348" spans="2:39" ht="13.8" thickBot="1">
      <c r="B348" s="79">
        <v>44480</v>
      </c>
      <c r="C348" s="78">
        <v>1471.23</v>
      </c>
      <c r="D348" s="78">
        <v>1470.04</v>
      </c>
      <c r="E348" s="78">
        <v>1472.63</v>
      </c>
      <c r="F348" s="78">
        <v>1469.09</v>
      </c>
      <c r="G348" s="78">
        <v>1484.7</v>
      </c>
      <c r="H348" s="78">
        <v>1506.37</v>
      </c>
      <c r="I348" s="78">
        <v>1549.07</v>
      </c>
      <c r="J348" s="78">
        <v>1559.21</v>
      </c>
      <c r="K348" s="78">
        <v>1604.86</v>
      </c>
      <c r="L348" s="78">
        <v>1620.68</v>
      </c>
      <c r="M348" s="78">
        <v>1683.64</v>
      </c>
      <c r="N348" s="78">
        <v>1678.22</v>
      </c>
      <c r="O348" s="78">
        <v>1697.57</v>
      </c>
      <c r="P348" s="78">
        <v>1714.3</v>
      </c>
      <c r="Q348" s="78">
        <v>1725.36</v>
      </c>
      <c r="R348" s="78">
        <v>1704.36</v>
      </c>
      <c r="S348" s="78">
        <v>1647.91</v>
      </c>
      <c r="T348" s="78">
        <v>1632.51</v>
      </c>
      <c r="U348" s="78">
        <v>1639.09</v>
      </c>
      <c r="V348" s="78">
        <v>1590.44</v>
      </c>
      <c r="W348" s="78">
        <v>1577.28</v>
      </c>
      <c r="X348" s="78">
        <v>1563.52</v>
      </c>
      <c r="Y348" s="78">
        <v>1555.75</v>
      </c>
      <c r="Z348" s="78">
        <v>1539.79</v>
      </c>
      <c r="AA348" s="78">
        <f t="shared" si="65"/>
        <v>1725.36</v>
      </c>
      <c r="AB348" s="77">
        <f t="shared" si="66"/>
        <v>2021</v>
      </c>
      <c r="AC348" s="76">
        <f t="shared" si="67"/>
        <v>10</v>
      </c>
      <c r="AD348" s="76" t="str">
        <f t="shared" si="68"/>
        <v/>
      </c>
      <c r="AE348" s="76" t="str">
        <f t="shared" si="69"/>
        <v/>
      </c>
      <c r="AF348" s="74">
        <f t="shared" si="70"/>
        <v>1725.36</v>
      </c>
      <c r="AG348" s="75" t="str">
        <f t="shared" si="71"/>
        <v>15:00</v>
      </c>
      <c r="AH348" s="74">
        <f t="shared" si="72"/>
        <v>39882.979999999996</v>
      </c>
      <c r="AI348" s="73" t="str">
        <f t="shared" si="73"/>
        <v/>
      </c>
      <c r="AJ348" s="73" t="str">
        <f t="shared" si="74"/>
        <v/>
      </c>
      <c r="AK348" s="73" t="str">
        <f t="shared" si="75"/>
        <v/>
      </c>
      <c r="AL348" s="72" t="str">
        <f t="shared" si="76"/>
        <v/>
      </c>
      <c r="AM348" s="71" t="str">
        <f t="shared" si="77"/>
        <v/>
      </c>
    </row>
    <row r="349" spans="2:39" ht="13.8" thickBot="1">
      <c r="B349" s="79">
        <v>44481</v>
      </c>
      <c r="C349" s="78">
        <v>1500.63</v>
      </c>
      <c r="D349" s="78">
        <v>1490.51</v>
      </c>
      <c r="E349" s="78">
        <v>1486.66</v>
      </c>
      <c r="F349" s="78">
        <v>1485.51</v>
      </c>
      <c r="G349" s="78">
        <v>1478.82</v>
      </c>
      <c r="H349" s="78">
        <v>1522.43</v>
      </c>
      <c r="I349" s="78">
        <v>1589.74</v>
      </c>
      <c r="J349" s="78">
        <v>1659.77</v>
      </c>
      <c r="K349" s="78">
        <v>1763.34</v>
      </c>
      <c r="L349" s="78">
        <v>1825.22</v>
      </c>
      <c r="M349" s="78">
        <v>1845.38</v>
      </c>
      <c r="N349" s="78">
        <v>1827.42</v>
      </c>
      <c r="O349" s="78">
        <v>1840.62</v>
      </c>
      <c r="P349" s="78">
        <v>1848.88</v>
      </c>
      <c r="Q349" s="78">
        <v>1856.47</v>
      </c>
      <c r="R349" s="78">
        <v>1803.27</v>
      </c>
      <c r="S349" s="78">
        <v>1713.04</v>
      </c>
      <c r="T349" s="78">
        <v>1645.67</v>
      </c>
      <c r="U349" s="78">
        <v>1647.17</v>
      </c>
      <c r="V349" s="78">
        <v>1620.89</v>
      </c>
      <c r="W349" s="78">
        <v>1611.93</v>
      </c>
      <c r="X349" s="78">
        <v>1577.84</v>
      </c>
      <c r="Y349" s="78">
        <v>1534.23</v>
      </c>
      <c r="Z349" s="78">
        <v>1503.04</v>
      </c>
      <c r="AA349" s="78">
        <f t="shared" si="65"/>
        <v>1856.47</v>
      </c>
      <c r="AB349" s="77">
        <f t="shared" si="66"/>
        <v>2021</v>
      </c>
      <c r="AC349" s="76">
        <f t="shared" si="67"/>
        <v>10</v>
      </c>
      <c r="AD349" s="76" t="str">
        <f t="shared" si="68"/>
        <v/>
      </c>
      <c r="AE349" s="76" t="str">
        <f t="shared" si="69"/>
        <v/>
      </c>
      <c r="AF349" s="74">
        <f t="shared" si="70"/>
        <v>1856.47</v>
      </c>
      <c r="AG349" s="75" t="str">
        <f t="shared" si="71"/>
        <v>15:00</v>
      </c>
      <c r="AH349" s="74">
        <f t="shared" si="72"/>
        <v>41534.950000000004</v>
      </c>
      <c r="AI349" s="73" t="str">
        <f t="shared" si="73"/>
        <v/>
      </c>
      <c r="AJ349" s="73" t="str">
        <f t="shared" si="74"/>
        <v/>
      </c>
      <c r="AK349" s="73" t="str">
        <f t="shared" si="75"/>
        <v/>
      </c>
      <c r="AL349" s="72" t="str">
        <f t="shared" si="76"/>
        <v/>
      </c>
      <c r="AM349" s="71" t="str">
        <f t="shared" si="77"/>
        <v/>
      </c>
    </row>
    <row r="350" spans="2:39" ht="13.8" thickBot="1">
      <c r="B350" s="79">
        <v>44482</v>
      </c>
      <c r="C350" s="78">
        <v>1466.78</v>
      </c>
      <c r="D350" s="78">
        <v>1454.74</v>
      </c>
      <c r="E350" s="78">
        <v>1459.99</v>
      </c>
      <c r="F350" s="78">
        <v>1487.96</v>
      </c>
      <c r="G350" s="78">
        <v>1493.63</v>
      </c>
      <c r="H350" s="78">
        <v>1565.59</v>
      </c>
      <c r="I350" s="78">
        <v>1668.35</v>
      </c>
      <c r="J350" s="78">
        <v>1710.7</v>
      </c>
      <c r="K350" s="78">
        <v>1700.58</v>
      </c>
      <c r="L350" s="78">
        <v>1742.23</v>
      </c>
      <c r="M350" s="78">
        <v>1817.34</v>
      </c>
      <c r="N350" s="78">
        <v>1778.11</v>
      </c>
      <c r="O350" s="78">
        <v>1766.8</v>
      </c>
      <c r="P350" s="78">
        <v>1791.51</v>
      </c>
      <c r="Q350" s="78">
        <v>1779.99</v>
      </c>
      <c r="R350" s="78">
        <v>1743.1</v>
      </c>
      <c r="S350" s="78">
        <v>1649.83</v>
      </c>
      <c r="T350" s="78">
        <v>1576.3</v>
      </c>
      <c r="U350" s="78">
        <v>1571.43</v>
      </c>
      <c r="V350" s="78">
        <v>1525.86</v>
      </c>
      <c r="W350" s="78">
        <v>1502.83</v>
      </c>
      <c r="X350" s="78">
        <v>1464.05</v>
      </c>
      <c r="Y350" s="78">
        <v>1428.49</v>
      </c>
      <c r="Z350" s="78">
        <v>1405.32</v>
      </c>
      <c r="AA350" s="78">
        <f t="shared" si="65"/>
        <v>1817.34</v>
      </c>
      <c r="AB350" s="77">
        <f t="shared" si="66"/>
        <v>2021</v>
      </c>
      <c r="AC350" s="76">
        <f t="shared" si="67"/>
        <v>10</v>
      </c>
      <c r="AD350" s="76" t="str">
        <f t="shared" si="68"/>
        <v/>
      </c>
      <c r="AE350" s="76" t="str">
        <f t="shared" si="69"/>
        <v/>
      </c>
      <c r="AF350" s="74">
        <f t="shared" si="70"/>
        <v>1817.34</v>
      </c>
      <c r="AG350" s="75" t="str">
        <f t="shared" si="71"/>
        <v>11:00</v>
      </c>
      <c r="AH350" s="74">
        <f t="shared" si="72"/>
        <v>40368.849999999991</v>
      </c>
      <c r="AI350" s="73" t="str">
        <f t="shared" si="73"/>
        <v/>
      </c>
      <c r="AJ350" s="73" t="str">
        <f t="shared" si="74"/>
        <v/>
      </c>
      <c r="AK350" s="73" t="str">
        <f t="shared" si="75"/>
        <v/>
      </c>
      <c r="AL350" s="72" t="str">
        <f t="shared" si="76"/>
        <v/>
      </c>
      <c r="AM350" s="71" t="str">
        <f t="shared" si="77"/>
        <v/>
      </c>
    </row>
    <row r="351" spans="2:39" ht="13.8" thickBot="1">
      <c r="B351" s="79">
        <v>44483</v>
      </c>
      <c r="C351" s="78">
        <v>1371.65</v>
      </c>
      <c r="D351" s="78">
        <v>1346.49</v>
      </c>
      <c r="E351" s="78">
        <v>1345.82</v>
      </c>
      <c r="F351" s="78">
        <v>1346.42</v>
      </c>
      <c r="G351" s="78">
        <v>1360.7</v>
      </c>
      <c r="H351" s="78">
        <v>1409.45</v>
      </c>
      <c r="I351" s="78">
        <v>1384.39</v>
      </c>
      <c r="J351" s="78">
        <v>1434.93</v>
      </c>
      <c r="K351" s="78">
        <v>1605.03</v>
      </c>
      <c r="L351" s="78">
        <v>1741.78</v>
      </c>
      <c r="M351" s="78">
        <v>1762.36</v>
      </c>
      <c r="N351" s="78">
        <v>1742.16</v>
      </c>
      <c r="O351" s="78">
        <v>1806.7</v>
      </c>
      <c r="P351" s="78">
        <v>1842.05</v>
      </c>
      <c r="Q351" s="78">
        <v>1893.99</v>
      </c>
      <c r="R351" s="78">
        <v>1871.83</v>
      </c>
      <c r="S351" s="78">
        <v>1793.68</v>
      </c>
      <c r="T351" s="78">
        <v>1722.52</v>
      </c>
      <c r="U351" s="78">
        <v>1721.09</v>
      </c>
      <c r="V351" s="78">
        <v>1689.87</v>
      </c>
      <c r="W351" s="78">
        <v>1671.01</v>
      </c>
      <c r="X351" s="78">
        <v>1669.33</v>
      </c>
      <c r="Y351" s="78">
        <v>1619.98</v>
      </c>
      <c r="Z351" s="78">
        <v>1598.35</v>
      </c>
      <c r="AA351" s="78">
        <f t="shared" si="65"/>
        <v>1893.99</v>
      </c>
      <c r="AB351" s="77">
        <f t="shared" si="66"/>
        <v>2021</v>
      </c>
      <c r="AC351" s="76">
        <f t="shared" si="67"/>
        <v>10</v>
      </c>
      <c r="AD351" s="76" t="str">
        <f t="shared" si="68"/>
        <v/>
      </c>
      <c r="AE351" s="76" t="str">
        <f t="shared" si="69"/>
        <v/>
      </c>
      <c r="AF351" s="74">
        <f t="shared" si="70"/>
        <v>1893.99</v>
      </c>
      <c r="AG351" s="75" t="str">
        <f t="shared" si="71"/>
        <v>15:00</v>
      </c>
      <c r="AH351" s="74">
        <f t="shared" si="72"/>
        <v>40645.570000000007</v>
      </c>
      <c r="AI351" s="73" t="str">
        <f t="shared" si="73"/>
        <v/>
      </c>
      <c r="AJ351" s="73" t="str">
        <f t="shared" si="74"/>
        <v/>
      </c>
      <c r="AK351" s="73" t="str">
        <f t="shared" si="75"/>
        <v/>
      </c>
      <c r="AL351" s="72" t="str">
        <f t="shared" si="76"/>
        <v/>
      </c>
      <c r="AM351" s="71" t="str">
        <f t="shared" si="77"/>
        <v/>
      </c>
    </row>
    <row r="352" spans="2:39" ht="13.8" thickBot="1">
      <c r="B352" s="79">
        <v>44484</v>
      </c>
      <c r="C352" s="78">
        <v>1462.79</v>
      </c>
      <c r="D352" s="78">
        <v>1430.84</v>
      </c>
      <c r="E352" s="78">
        <v>1592.18</v>
      </c>
      <c r="F352" s="78">
        <v>1539.69</v>
      </c>
      <c r="G352" s="78">
        <v>1514.91</v>
      </c>
      <c r="H352" s="78">
        <v>1539.83</v>
      </c>
      <c r="I352" s="78">
        <v>1615.15</v>
      </c>
      <c r="J352" s="78">
        <v>1620.22</v>
      </c>
      <c r="K352" s="78">
        <v>1647.24</v>
      </c>
      <c r="L352" s="78">
        <v>1690.08</v>
      </c>
      <c r="M352" s="78">
        <v>1740.31</v>
      </c>
      <c r="N352" s="78">
        <v>1730.51</v>
      </c>
      <c r="O352" s="78">
        <v>1726.13</v>
      </c>
      <c r="P352" s="78">
        <v>1722.74</v>
      </c>
      <c r="Q352" s="78">
        <v>1698.9</v>
      </c>
      <c r="R352" s="78">
        <v>1631.25</v>
      </c>
      <c r="S352" s="78">
        <v>1562.22</v>
      </c>
      <c r="T352" s="78">
        <v>1496.5</v>
      </c>
      <c r="U352" s="78">
        <v>1497.13</v>
      </c>
      <c r="V352" s="78">
        <v>1484</v>
      </c>
      <c r="W352" s="78">
        <v>1469.51</v>
      </c>
      <c r="X352" s="78">
        <v>1451.59</v>
      </c>
      <c r="Y352" s="78">
        <v>1422.37</v>
      </c>
      <c r="Z352" s="78">
        <v>1418.8</v>
      </c>
      <c r="AA352" s="78">
        <f t="shared" si="65"/>
        <v>1740.31</v>
      </c>
      <c r="AB352" s="77">
        <f t="shared" si="66"/>
        <v>2021</v>
      </c>
      <c r="AC352" s="76">
        <f t="shared" si="67"/>
        <v>10</v>
      </c>
      <c r="AD352" s="76" t="str">
        <f t="shared" si="68"/>
        <v/>
      </c>
      <c r="AE352" s="76" t="str">
        <f t="shared" si="69"/>
        <v/>
      </c>
      <c r="AF352" s="74">
        <f t="shared" si="70"/>
        <v>1740.31</v>
      </c>
      <c r="AG352" s="75" t="str">
        <f t="shared" si="71"/>
        <v>11:00</v>
      </c>
      <c r="AH352" s="74">
        <f t="shared" si="72"/>
        <v>39445.200000000004</v>
      </c>
      <c r="AI352" s="73" t="str">
        <f t="shared" si="73"/>
        <v/>
      </c>
      <c r="AJ352" s="73" t="str">
        <f t="shared" si="74"/>
        <v/>
      </c>
      <c r="AK352" s="73" t="str">
        <f t="shared" si="75"/>
        <v/>
      </c>
      <c r="AL352" s="72" t="str">
        <f t="shared" si="76"/>
        <v/>
      </c>
      <c r="AM352" s="71" t="str">
        <f t="shared" si="77"/>
        <v/>
      </c>
    </row>
    <row r="353" spans="2:39" ht="13.8" thickBot="1">
      <c r="B353" s="79">
        <v>44485</v>
      </c>
      <c r="C353" s="78">
        <v>1384.53</v>
      </c>
      <c r="D353" s="78">
        <v>1371.37</v>
      </c>
      <c r="E353" s="78">
        <v>1331.78</v>
      </c>
      <c r="F353" s="78">
        <v>1295.3499999999999</v>
      </c>
      <c r="G353" s="78">
        <v>1059.6600000000001</v>
      </c>
      <c r="H353" s="78">
        <v>1061.94</v>
      </c>
      <c r="I353" s="78">
        <v>1111.04</v>
      </c>
      <c r="J353" s="78">
        <v>1112.51</v>
      </c>
      <c r="K353" s="78">
        <v>1106</v>
      </c>
      <c r="L353" s="78">
        <v>1123.71</v>
      </c>
      <c r="M353" s="78">
        <v>1120.18</v>
      </c>
      <c r="N353" s="78">
        <v>1113.18</v>
      </c>
      <c r="O353" s="78">
        <v>1108.8</v>
      </c>
      <c r="P353" s="78">
        <v>1082.0999999999999</v>
      </c>
      <c r="Q353" s="78">
        <v>1077.6199999999999</v>
      </c>
      <c r="R353" s="78">
        <v>1067.05</v>
      </c>
      <c r="S353" s="78">
        <v>1042.02</v>
      </c>
      <c r="T353" s="78">
        <v>1051.96</v>
      </c>
      <c r="U353" s="78">
        <v>1065.96</v>
      </c>
      <c r="V353" s="78">
        <v>1045.24</v>
      </c>
      <c r="W353" s="78">
        <v>1037.02</v>
      </c>
      <c r="X353" s="78">
        <v>1028.3399999999999</v>
      </c>
      <c r="Y353" s="78">
        <v>1020.08</v>
      </c>
      <c r="Z353" s="78">
        <v>1027.46</v>
      </c>
      <c r="AA353" s="78">
        <f t="shared" si="65"/>
        <v>1384.53</v>
      </c>
      <c r="AB353" s="77">
        <f t="shared" si="66"/>
        <v>2021</v>
      </c>
      <c r="AC353" s="76">
        <f t="shared" si="67"/>
        <v>10</v>
      </c>
      <c r="AD353" s="76" t="str">
        <f t="shared" si="68"/>
        <v/>
      </c>
      <c r="AE353" s="76" t="str">
        <f t="shared" si="69"/>
        <v/>
      </c>
      <c r="AF353" s="74">
        <f t="shared" si="70"/>
        <v>1384.53</v>
      </c>
      <c r="AG353" s="75" t="str">
        <f t="shared" si="71"/>
        <v>1:00</v>
      </c>
      <c r="AH353" s="74">
        <f t="shared" si="72"/>
        <v>28229.43</v>
      </c>
      <c r="AI353" s="73" t="str">
        <f t="shared" si="73"/>
        <v/>
      </c>
      <c r="AJ353" s="73" t="str">
        <f t="shared" si="74"/>
        <v/>
      </c>
      <c r="AK353" s="73" t="str">
        <f t="shared" si="75"/>
        <v/>
      </c>
      <c r="AL353" s="72" t="str">
        <f t="shared" si="76"/>
        <v/>
      </c>
      <c r="AM353" s="71" t="str">
        <f t="shared" si="77"/>
        <v/>
      </c>
    </row>
    <row r="354" spans="2:39" ht="13.8" thickBot="1">
      <c r="B354" s="79">
        <v>44486</v>
      </c>
      <c r="C354" s="78">
        <v>1010.52</v>
      </c>
      <c r="D354" s="78">
        <v>1006.01</v>
      </c>
      <c r="E354" s="78">
        <v>1013.29</v>
      </c>
      <c r="F354" s="78">
        <v>1017.55</v>
      </c>
      <c r="G354" s="78">
        <v>1027.1500000000001</v>
      </c>
      <c r="H354" s="78">
        <v>1051.58</v>
      </c>
      <c r="I354" s="78">
        <v>1095.8499999999999</v>
      </c>
      <c r="J354" s="78">
        <v>1100.51</v>
      </c>
      <c r="K354" s="78">
        <v>1096.73</v>
      </c>
      <c r="L354" s="78">
        <v>1108.45</v>
      </c>
      <c r="M354" s="78">
        <v>1120.98</v>
      </c>
      <c r="N354" s="78">
        <v>1080</v>
      </c>
      <c r="O354" s="78">
        <v>1089.45</v>
      </c>
      <c r="P354" s="78">
        <v>1073.6600000000001</v>
      </c>
      <c r="Q354" s="78">
        <v>1069.3900000000001</v>
      </c>
      <c r="R354" s="78">
        <v>1061.83</v>
      </c>
      <c r="S354" s="78">
        <v>1046.29</v>
      </c>
      <c r="T354" s="78">
        <v>1056.72</v>
      </c>
      <c r="U354" s="78">
        <v>1068.73</v>
      </c>
      <c r="V354" s="78">
        <v>1056.23</v>
      </c>
      <c r="W354" s="78">
        <v>1048.5</v>
      </c>
      <c r="X354" s="78">
        <v>1032.92</v>
      </c>
      <c r="Y354" s="78">
        <v>1029.9100000000001</v>
      </c>
      <c r="Z354" s="78">
        <v>1025.68</v>
      </c>
      <c r="AA354" s="78">
        <f t="shared" si="65"/>
        <v>1120.98</v>
      </c>
      <c r="AB354" s="77">
        <f t="shared" si="66"/>
        <v>2021</v>
      </c>
      <c r="AC354" s="76">
        <f t="shared" si="67"/>
        <v>10</v>
      </c>
      <c r="AD354" s="76" t="str">
        <f t="shared" si="68"/>
        <v/>
      </c>
      <c r="AE354" s="76" t="str">
        <f t="shared" si="69"/>
        <v/>
      </c>
      <c r="AF354" s="74">
        <f t="shared" si="70"/>
        <v>1120.98</v>
      </c>
      <c r="AG354" s="75" t="str">
        <f t="shared" si="71"/>
        <v>11:00</v>
      </c>
      <c r="AH354" s="74">
        <f t="shared" si="72"/>
        <v>26508.910000000003</v>
      </c>
      <c r="AI354" s="73" t="str">
        <f t="shared" si="73"/>
        <v/>
      </c>
      <c r="AJ354" s="73" t="str">
        <f t="shared" si="74"/>
        <v/>
      </c>
      <c r="AK354" s="73" t="str">
        <f t="shared" si="75"/>
        <v/>
      </c>
      <c r="AL354" s="72" t="str">
        <f t="shared" si="76"/>
        <v/>
      </c>
      <c r="AM354" s="71" t="str">
        <f t="shared" si="77"/>
        <v/>
      </c>
    </row>
    <row r="355" spans="2:39" ht="13.8" thickBot="1">
      <c r="B355" s="79">
        <v>44487</v>
      </c>
      <c r="C355" s="78">
        <v>1021.23</v>
      </c>
      <c r="D355" s="78">
        <v>1037.4000000000001</v>
      </c>
      <c r="E355" s="78">
        <v>1032.6099999999999</v>
      </c>
      <c r="F355" s="78">
        <v>1043.8</v>
      </c>
      <c r="G355" s="78">
        <v>1058.33</v>
      </c>
      <c r="H355" s="78">
        <v>1105.79</v>
      </c>
      <c r="I355" s="78">
        <v>1212.0899999999999</v>
      </c>
      <c r="J355" s="78">
        <v>1221.1500000000001</v>
      </c>
      <c r="K355" s="78">
        <v>1248.24</v>
      </c>
      <c r="L355" s="78">
        <v>1275.58</v>
      </c>
      <c r="M355" s="78">
        <v>1287.6199999999999</v>
      </c>
      <c r="N355" s="78">
        <v>1269.98</v>
      </c>
      <c r="O355" s="78">
        <v>1265.98</v>
      </c>
      <c r="P355" s="78">
        <v>1252.48</v>
      </c>
      <c r="Q355" s="78">
        <v>1246.32</v>
      </c>
      <c r="R355" s="78">
        <v>1201.06</v>
      </c>
      <c r="S355" s="78">
        <v>1148.56</v>
      </c>
      <c r="T355" s="78">
        <v>1114.1600000000001</v>
      </c>
      <c r="U355" s="78">
        <v>1128.02</v>
      </c>
      <c r="V355" s="78">
        <v>1103.3800000000001</v>
      </c>
      <c r="W355" s="78">
        <v>1112.2</v>
      </c>
      <c r="X355" s="78">
        <v>1076.92</v>
      </c>
      <c r="Y355" s="78">
        <v>1046.82</v>
      </c>
      <c r="Z355" s="78">
        <v>1049.96</v>
      </c>
      <c r="AA355" s="78">
        <f t="shared" si="65"/>
        <v>1287.6199999999999</v>
      </c>
      <c r="AB355" s="77">
        <f t="shared" si="66"/>
        <v>2021</v>
      </c>
      <c r="AC355" s="76">
        <f t="shared" si="67"/>
        <v>10</v>
      </c>
      <c r="AD355" s="76" t="str">
        <f t="shared" si="68"/>
        <v/>
      </c>
      <c r="AE355" s="76" t="str">
        <f t="shared" si="69"/>
        <v/>
      </c>
      <c r="AF355" s="74">
        <f t="shared" si="70"/>
        <v>1287.6199999999999</v>
      </c>
      <c r="AG355" s="75" t="str">
        <f t="shared" si="71"/>
        <v>11:00</v>
      </c>
      <c r="AH355" s="74">
        <f t="shared" si="72"/>
        <v>28847.3</v>
      </c>
      <c r="AI355" s="73" t="str">
        <f t="shared" si="73"/>
        <v/>
      </c>
      <c r="AJ355" s="73" t="str">
        <f t="shared" si="74"/>
        <v/>
      </c>
      <c r="AK355" s="73" t="str">
        <f t="shared" si="75"/>
        <v/>
      </c>
      <c r="AL355" s="72" t="str">
        <f t="shared" si="76"/>
        <v/>
      </c>
      <c r="AM355" s="71" t="str">
        <f t="shared" si="77"/>
        <v/>
      </c>
    </row>
    <row r="356" spans="2:39" ht="13.8" thickBot="1">
      <c r="B356" s="79">
        <v>44488</v>
      </c>
      <c r="C356" s="78">
        <v>1038.45</v>
      </c>
      <c r="D356" s="78">
        <v>1034.67</v>
      </c>
      <c r="E356" s="78">
        <v>1044.23</v>
      </c>
      <c r="F356" s="78">
        <v>1043.1400000000001</v>
      </c>
      <c r="G356" s="78">
        <v>1066.45</v>
      </c>
      <c r="H356" s="78">
        <v>1109.8499999999999</v>
      </c>
      <c r="I356" s="78">
        <v>1210.48</v>
      </c>
      <c r="J356" s="78">
        <v>1274.32</v>
      </c>
      <c r="K356" s="78">
        <v>1249.05</v>
      </c>
      <c r="L356" s="78">
        <v>1283.56</v>
      </c>
      <c r="M356" s="78">
        <v>1668.52</v>
      </c>
      <c r="N356" s="78">
        <v>1650.42</v>
      </c>
      <c r="O356" s="78">
        <v>1627.36</v>
      </c>
      <c r="P356" s="78">
        <v>1649.17</v>
      </c>
      <c r="Q356" s="78">
        <v>1656.83</v>
      </c>
      <c r="R356" s="78">
        <v>1633.17</v>
      </c>
      <c r="S356" s="78">
        <v>1543.36</v>
      </c>
      <c r="T356" s="78">
        <v>1464.51</v>
      </c>
      <c r="U356" s="78">
        <v>1442.67</v>
      </c>
      <c r="V356" s="78">
        <v>1430.07</v>
      </c>
      <c r="W356" s="78">
        <v>1348.73</v>
      </c>
      <c r="X356" s="78">
        <v>1231.8599999999999</v>
      </c>
      <c r="Y356" s="78">
        <v>1053.29</v>
      </c>
      <c r="Z356" s="78">
        <v>1041.42</v>
      </c>
      <c r="AA356" s="78">
        <f t="shared" si="65"/>
        <v>1668.52</v>
      </c>
      <c r="AB356" s="77">
        <f t="shared" si="66"/>
        <v>2021</v>
      </c>
      <c r="AC356" s="76">
        <f t="shared" si="67"/>
        <v>10</v>
      </c>
      <c r="AD356" s="76" t="str">
        <f t="shared" si="68"/>
        <v/>
      </c>
      <c r="AE356" s="76" t="str">
        <f t="shared" si="69"/>
        <v/>
      </c>
      <c r="AF356" s="74">
        <f t="shared" si="70"/>
        <v>1668.52</v>
      </c>
      <c r="AG356" s="75" t="str">
        <f t="shared" si="71"/>
        <v>11:00</v>
      </c>
      <c r="AH356" s="74">
        <f t="shared" si="72"/>
        <v>33464.1</v>
      </c>
      <c r="AI356" s="73" t="str">
        <f t="shared" si="73"/>
        <v/>
      </c>
      <c r="AJ356" s="73" t="str">
        <f t="shared" si="74"/>
        <v/>
      </c>
      <c r="AK356" s="73" t="str">
        <f t="shared" si="75"/>
        <v/>
      </c>
      <c r="AL356" s="72" t="str">
        <f t="shared" si="76"/>
        <v/>
      </c>
      <c r="AM356" s="71" t="str">
        <f t="shared" si="77"/>
        <v/>
      </c>
    </row>
    <row r="357" spans="2:39" ht="13.8" thickBot="1">
      <c r="B357" s="79">
        <v>44489</v>
      </c>
      <c r="C357" s="78">
        <v>1028.51</v>
      </c>
      <c r="D357" s="78">
        <v>1026.5899999999999</v>
      </c>
      <c r="E357" s="78">
        <v>1033.44</v>
      </c>
      <c r="F357" s="78">
        <v>1040.8</v>
      </c>
      <c r="G357" s="78">
        <v>1055.18</v>
      </c>
      <c r="H357" s="78">
        <v>1100.71</v>
      </c>
      <c r="I357" s="78">
        <v>1206.31</v>
      </c>
      <c r="J357" s="78">
        <v>1232.1400000000001</v>
      </c>
      <c r="K357" s="78">
        <v>1262.56</v>
      </c>
      <c r="L357" s="78">
        <v>1432.24</v>
      </c>
      <c r="M357" s="78">
        <v>1431.05</v>
      </c>
      <c r="N357" s="78">
        <v>1493.73</v>
      </c>
      <c r="O357" s="78">
        <v>1630.44</v>
      </c>
      <c r="P357" s="78">
        <v>1600.41</v>
      </c>
      <c r="Q357" s="78">
        <v>1590.44</v>
      </c>
      <c r="R357" s="78">
        <v>1569.82</v>
      </c>
      <c r="S357" s="78">
        <v>1501.33</v>
      </c>
      <c r="T357" s="78">
        <v>1419.32</v>
      </c>
      <c r="U357" s="78">
        <v>1433.85</v>
      </c>
      <c r="V357" s="78">
        <v>1370.5</v>
      </c>
      <c r="W357" s="78">
        <v>1351.63</v>
      </c>
      <c r="X357" s="78">
        <v>1332.7</v>
      </c>
      <c r="Y357" s="78">
        <v>1305.1199999999999</v>
      </c>
      <c r="Z357" s="78">
        <v>1200.01</v>
      </c>
      <c r="AA357" s="78">
        <f t="shared" si="65"/>
        <v>1630.44</v>
      </c>
      <c r="AB357" s="77">
        <f t="shared" si="66"/>
        <v>2021</v>
      </c>
      <c r="AC357" s="76">
        <f t="shared" si="67"/>
        <v>10</v>
      </c>
      <c r="AD357" s="76" t="str">
        <f t="shared" si="68"/>
        <v/>
      </c>
      <c r="AE357" s="76" t="str">
        <f t="shared" si="69"/>
        <v/>
      </c>
      <c r="AF357" s="74">
        <f t="shared" si="70"/>
        <v>1630.44</v>
      </c>
      <c r="AG357" s="75" t="str">
        <f t="shared" si="71"/>
        <v>13:00</v>
      </c>
      <c r="AH357" s="74">
        <f t="shared" si="72"/>
        <v>33279.269999999997</v>
      </c>
      <c r="AI357" s="73" t="str">
        <f t="shared" si="73"/>
        <v/>
      </c>
      <c r="AJ357" s="73" t="str">
        <f t="shared" si="74"/>
        <v/>
      </c>
      <c r="AK357" s="73" t="str">
        <f t="shared" si="75"/>
        <v/>
      </c>
      <c r="AL357" s="72" t="str">
        <f t="shared" si="76"/>
        <v/>
      </c>
      <c r="AM357" s="71" t="str">
        <f t="shared" si="77"/>
        <v/>
      </c>
    </row>
    <row r="358" spans="2:39" ht="13.8" thickBot="1">
      <c r="B358" s="79">
        <v>44490</v>
      </c>
      <c r="C358" s="78">
        <v>1155.46</v>
      </c>
      <c r="D358" s="78">
        <v>997.26</v>
      </c>
      <c r="E358" s="78">
        <v>1007.82</v>
      </c>
      <c r="F358" s="78">
        <v>1015.53</v>
      </c>
      <c r="G358" s="78">
        <v>1039.92</v>
      </c>
      <c r="H358" s="78">
        <v>1301.97</v>
      </c>
      <c r="I358" s="78">
        <v>1409.48</v>
      </c>
      <c r="J358" s="78">
        <v>1428.1</v>
      </c>
      <c r="K358" s="78">
        <v>1449.11</v>
      </c>
      <c r="L358" s="78">
        <v>1489.25</v>
      </c>
      <c r="M358" s="78">
        <v>1507.45</v>
      </c>
      <c r="N358" s="78">
        <v>1478.75</v>
      </c>
      <c r="O358" s="78">
        <v>1446.31</v>
      </c>
      <c r="P358" s="78">
        <v>1616.3</v>
      </c>
      <c r="Q358" s="78">
        <v>1664.01</v>
      </c>
      <c r="R358" s="78">
        <v>1621.1</v>
      </c>
      <c r="S358" s="78">
        <v>1548.12</v>
      </c>
      <c r="T358" s="78">
        <v>1529.82</v>
      </c>
      <c r="U358" s="78">
        <v>1307.08</v>
      </c>
      <c r="V358" s="78">
        <v>1106.5999999999999</v>
      </c>
      <c r="W358" s="78">
        <v>1089.97</v>
      </c>
      <c r="X358" s="78">
        <v>1064.24</v>
      </c>
      <c r="Y358" s="78">
        <v>1020.22</v>
      </c>
      <c r="Z358" s="78">
        <v>1012.45</v>
      </c>
      <c r="AA358" s="78">
        <f t="shared" si="65"/>
        <v>1664.01</v>
      </c>
      <c r="AB358" s="77">
        <f t="shared" si="66"/>
        <v>2021</v>
      </c>
      <c r="AC358" s="76">
        <f t="shared" si="67"/>
        <v>10</v>
      </c>
      <c r="AD358" s="76" t="str">
        <f t="shared" si="68"/>
        <v/>
      </c>
      <c r="AE358" s="76" t="str">
        <f t="shared" si="69"/>
        <v/>
      </c>
      <c r="AF358" s="74">
        <f t="shared" si="70"/>
        <v>1664.01</v>
      </c>
      <c r="AG358" s="75" t="str">
        <f t="shared" si="71"/>
        <v>15:00</v>
      </c>
      <c r="AH358" s="74">
        <f t="shared" si="72"/>
        <v>32970.33</v>
      </c>
      <c r="AI358" s="73" t="str">
        <f t="shared" si="73"/>
        <v/>
      </c>
      <c r="AJ358" s="73" t="str">
        <f t="shared" si="74"/>
        <v/>
      </c>
      <c r="AK358" s="73" t="str">
        <f t="shared" si="75"/>
        <v/>
      </c>
      <c r="AL358" s="72" t="str">
        <f t="shared" si="76"/>
        <v/>
      </c>
      <c r="AM358" s="71" t="str">
        <f t="shared" si="77"/>
        <v/>
      </c>
    </row>
    <row r="359" spans="2:39" ht="13.8" thickBot="1">
      <c r="B359" s="79">
        <v>44491</v>
      </c>
      <c r="C359" s="78">
        <v>1004.96</v>
      </c>
      <c r="D359" s="78">
        <v>993.72</v>
      </c>
      <c r="E359" s="78">
        <v>1012.69</v>
      </c>
      <c r="F359" s="78">
        <v>1017.42</v>
      </c>
      <c r="G359" s="78">
        <v>1046.8499999999999</v>
      </c>
      <c r="H359" s="78">
        <v>1095.22</v>
      </c>
      <c r="I359" s="78">
        <v>1209.81</v>
      </c>
      <c r="J359" s="78">
        <v>1233.82</v>
      </c>
      <c r="K359" s="78">
        <v>1242.05</v>
      </c>
      <c r="L359" s="78">
        <v>1256.71</v>
      </c>
      <c r="M359" s="78">
        <v>1269.17</v>
      </c>
      <c r="N359" s="78">
        <v>1248.98</v>
      </c>
      <c r="O359" s="78">
        <v>1231.0899999999999</v>
      </c>
      <c r="P359" s="78">
        <v>1224.3699999999999</v>
      </c>
      <c r="Q359" s="78">
        <v>1227.3499999999999</v>
      </c>
      <c r="R359" s="78">
        <v>1207.29</v>
      </c>
      <c r="S359" s="78">
        <v>1148.18</v>
      </c>
      <c r="T359" s="78">
        <v>1115.5899999999999</v>
      </c>
      <c r="U359" s="78">
        <v>1141.77</v>
      </c>
      <c r="V359" s="78">
        <v>1114.6099999999999</v>
      </c>
      <c r="W359" s="78">
        <v>1102.33</v>
      </c>
      <c r="X359" s="78">
        <v>1071.8399999999999</v>
      </c>
      <c r="Y359" s="78">
        <v>1045.7</v>
      </c>
      <c r="Z359" s="78">
        <v>1038.42</v>
      </c>
      <c r="AA359" s="78">
        <f t="shared" si="65"/>
        <v>1269.17</v>
      </c>
      <c r="AB359" s="77">
        <f t="shared" si="66"/>
        <v>2021</v>
      </c>
      <c r="AC359" s="76">
        <f t="shared" si="67"/>
        <v>10</v>
      </c>
      <c r="AD359" s="76" t="str">
        <f t="shared" si="68"/>
        <v/>
      </c>
      <c r="AE359" s="76" t="str">
        <f t="shared" si="69"/>
        <v/>
      </c>
      <c r="AF359" s="74">
        <f t="shared" si="70"/>
        <v>1269.17</v>
      </c>
      <c r="AG359" s="75" t="str">
        <f t="shared" si="71"/>
        <v>11:00</v>
      </c>
      <c r="AH359" s="74">
        <f t="shared" si="72"/>
        <v>28569.11</v>
      </c>
      <c r="AI359" s="73" t="str">
        <f t="shared" si="73"/>
        <v/>
      </c>
      <c r="AJ359" s="73" t="str">
        <f t="shared" si="74"/>
        <v/>
      </c>
      <c r="AK359" s="73" t="str">
        <f t="shared" si="75"/>
        <v/>
      </c>
      <c r="AL359" s="72" t="str">
        <f t="shared" si="76"/>
        <v/>
      </c>
      <c r="AM359" s="71" t="str">
        <f t="shared" si="77"/>
        <v/>
      </c>
    </row>
    <row r="360" spans="2:39" ht="13.8" thickBot="1">
      <c r="B360" s="79">
        <v>44492</v>
      </c>
      <c r="C360" s="78">
        <v>1024.3399999999999</v>
      </c>
      <c r="D360" s="78">
        <v>1038.42</v>
      </c>
      <c r="E360" s="78">
        <v>1021.79</v>
      </c>
      <c r="F360" s="78">
        <v>1024.28</v>
      </c>
      <c r="G360" s="78">
        <v>1039.78</v>
      </c>
      <c r="H360" s="78">
        <v>1050.81</v>
      </c>
      <c r="I360" s="78">
        <v>1121.05</v>
      </c>
      <c r="J360" s="78">
        <v>1105.3399999999999</v>
      </c>
      <c r="K360" s="78">
        <v>1112.58</v>
      </c>
      <c r="L360" s="78">
        <v>1110.27</v>
      </c>
      <c r="M360" s="78">
        <v>1133.1300000000001</v>
      </c>
      <c r="N360" s="78">
        <v>1095.8900000000001</v>
      </c>
      <c r="O360" s="78">
        <v>1088.74</v>
      </c>
      <c r="P360" s="78">
        <v>1080.07</v>
      </c>
      <c r="Q360" s="78">
        <v>1077.02</v>
      </c>
      <c r="R360" s="78">
        <v>1073.49</v>
      </c>
      <c r="S360" s="78">
        <v>1047.24</v>
      </c>
      <c r="T360" s="78">
        <v>1055.71</v>
      </c>
      <c r="U360" s="78">
        <v>1074.19</v>
      </c>
      <c r="V360" s="78">
        <v>1047.4100000000001</v>
      </c>
      <c r="W360" s="78">
        <v>1058.72</v>
      </c>
      <c r="X360" s="78">
        <v>1035.72</v>
      </c>
      <c r="Y360" s="78">
        <v>1030.19</v>
      </c>
      <c r="Z360" s="78">
        <v>1027.74</v>
      </c>
      <c r="AA360" s="78">
        <f t="shared" si="65"/>
        <v>1133.1300000000001</v>
      </c>
      <c r="AB360" s="77">
        <f t="shared" si="66"/>
        <v>2021</v>
      </c>
      <c r="AC360" s="76">
        <f t="shared" si="67"/>
        <v>10</v>
      </c>
      <c r="AD360" s="76" t="str">
        <f t="shared" si="68"/>
        <v/>
      </c>
      <c r="AE360" s="76" t="str">
        <f t="shared" si="69"/>
        <v/>
      </c>
      <c r="AF360" s="74">
        <f t="shared" si="70"/>
        <v>1133.1300000000001</v>
      </c>
      <c r="AG360" s="75" t="str">
        <f t="shared" si="71"/>
        <v>11:00</v>
      </c>
      <c r="AH360" s="74">
        <f t="shared" si="72"/>
        <v>26707.050000000003</v>
      </c>
      <c r="AI360" s="73" t="str">
        <f t="shared" si="73"/>
        <v/>
      </c>
      <c r="AJ360" s="73" t="str">
        <f t="shared" si="74"/>
        <v/>
      </c>
      <c r="AK360" s="73" t="str">
        <f t="shared" si="75"/>
        <v/>
      </c>
      <c r="AL360" s="72" t="str">
        <f t="shared" si="76"/>
        <v/>
      </c>
      <c r="AM360" s="71" t="str">
        <f t="shared" si="77"/>
        <v/>
      </c>
    </row>
    <row r="361" spans="2:39" ht="13.8" thickBot="1">
      <c r="B361" s="79">
        <v>44493</v>
      </c>
      <c r="C361" s="78">
        <v>1033.94</v>
      </c>
      <c r="D361" s="78">
        <v>1033.1600000000001</v>
      </c>
      <c r="E361" s="78">
        <v>1019.45</v>
      </c>
      <c r="F361" s="78">
        <v>1042.0899999999999</v>
      </c>
      <c r="G361" s="78">
        <v>1045.45</v>
      </c>
      <c r="H361" s="78">
        <v>1063.02</v>
      </c>
      <c r="I361" s="78">
        <v>1145.2</v>
      </c>
      <c r="J361" s="78">
        <v>1145.17</v>
      </c>
      <c r="K361" s="78">
        <v>1075.6199999999999</v>
      </c>
      <c r="L361" s="78">
        <v>1112.68</v>
      </c>
      <c r="M361" s="78">
        <v>1128.47</v>
      </c>
      <c r="N361" s="78">
        <v>1081.32</v>
      </c>
      <c r="O361" s="78">
        <v>1076.95</v>
      </c>
      <c r="P361" s="78">
        <v>1058.44</v>
      </c>
      <c r="Q361" s="78">
        <v>1071.9100000000001</v>
      </c>
      <c r="R361" s="78">
        <v>1070.06</v>
      </c>
      <c r="S361" s="78">
        <v>1032.4000000000001</v>
      </c>
      <c r="T361" s="78">
        <v>1053.1199999999999</v>
      </c>
      <c r="U361" s="78">
        <v>1061.3800000000001</v>
      </c>
      <c r="V361" s="78">
        <v>1040.0999999999999</v>
      </c>
      <c r="W361" s="78">
        <v>1039.19</v>
      </c>
      <c r="X361" s="78">
        <v>1022.28</v>
      </c>
      <c r="Y361" s="78">
        <v>1015.18</v>
      </c>
      <c r="Z361" s="78">
        <v>1017.21</v>
      </c>
      <c r="AA361" s="78">
        <f t="shared" si="65"/>
        <v>1145.2</v>
      </c>
      <c r="AB361" s="77">
        <f t="shared" si="66"/>
        <v>2021</v>
      </c>
      <c r="AC361" s="76">
        <f t="shared" si="67"/>
        <v>10</v>
      </c>
      <c r="AD361" s="76" t="str">
        <f t="shared" si="68"/>
        <v/>
      </c>
      <c r="AE361" s="76" t="str">
        <f t="shared" si="69"/>
        <v/>
      </c>
      <c r="AF361" s="74">
        <f t="shared" si="70"/>
        <v>1145.2</v>
      </c>
      <c r="AG361" s="75" t="str">
        <f t="shared" si="71"/>
        <v>7:00</v>
      </c>
      <c r="AH361" s="74">
        <f t="shared" si="72"/>
        <v>26628.989999999998</v>
      </c>
      <c r="AI361" s="73" t="str">
        <f t="shared" si="73"/>
        <v/>
      </c>
      <c r="AJ361" s="73" t="str">
        <f t="shared" si="74"/>
        <v/>
      </c>
      <c r="AK361" s="73" t="str">
        <f t="shared" si="75"/>
        <v/>
      </c>
      <c r="AL361" s="72" t="str">
        <f t="shared" si="76"/>
        <v/>
      </c>
      <c r="AM361" s="71" t="str">
        <f t="shared" si="77"/>
        <v/>
      </c>
    </row>
    <row r="362" spans="2:39" ht="13.8" thickBot="1">
      <c r="B362" s="79">
        <v>44494</v>
      </c>
      <c r="C362" s="78">
        <v>1013.99</v>
      </c>
      <c r="D362" s="78">
        <v>1026.06</v>
      </c>
      <c r="E362" s="78">
        <v>1017.62</v>
      </c>
      <c r="F362" s="78">
        <v>1031.03</v>
      </c>
      <c r="G362" s="78">
        <v>1043.9100000000001</v>
      </c>
      <c r="H362" s="78">
        <v>1100.68</v>
      </c>
      <c r="I362" s="78">
        <v>1220.6600000000001</v>
      </c>
      <c r="J362" s="78">
        <v>1243.76</v>
      </c>
      <c r="K362" s="78">
        <v>1248.6600000000001</v>
      </c>
      <c r="L362" s="78">
        <v>1275.75</v>
      </c>
      <c r="M362" s="78">
        <v>1285.1300000000001</v>
      </c>
      <c r="N362" s="78">
        <v>1286.57</v>
      </c>
      <c r="O362" s="78">
        <v>1291.3900000000001</v>
      </c>
      <c r="P362" s="78">
        <v>1278.97</v>
      </c>
      <c r="Q362" s="78">
        <v>1276.03</v>
      </c>
      <c r="R362" s="78">
        <v>1235.46</v>
      </c>
      <c r="S362" s="78">
        <v>1170.68</v>
      </c>
      <c r="T362" s="78">
        <v>1140.6500000000001</v>
      </c>
      <c r="U362" s="78">
        <v>1161.76</v>
      </c>
      <c r="V362" s="78">
        <v>1122.56</v>
      </c>
      <c r="W362" s="78">
        <v>1134.28</v>
      </c>
      <c r="X362" s="78">
        <v>1105.4100000000001</v>
      </c>
      <c r="Y362" s="78">
        <v>1062.43</v>
      </c>
      <c r="Z362" s="78">
        <v>1063.8599999999999</v>
      </c>
      <c r="AA362" s="78">
        <f t="shared" si="65"/>
        <v>1291.3900000000001</v>
      </c>
      <c r="AB362" s="77">
        <f t="shared" si="66"/>
        <v>2021</v>
      </c>
      <c r="AC362" s="76">
        <f t="shared" si="67"/>
        <v>10</v>
      </c>
      <c r="AD362" s="76" t="str">
        <f t="shared" si="68"/>
        <v/>
      </c>
      <c r="AE362" s="76" t="str">
        <f t="shared" si="69"/>
        <v/>
      </c>
      <c r="AF362" s="74">
        <f t="shared" si="70"/>
        <v>1291.3900000000001</v>
      </c>
      <c r="AG362" s="75" t="str">
        <f t="shared" si="71"/>
        <v>13:00</v>
      </c>
      <c r="AH362" s="74">
        <f t="shared" si="72"/>
        <v>29128.69</v>
      </c>
      <c r="AI362" s="73" t="str">
        <f t="shared" si="73"/>
        <v/>
      </c>
      <c r="AJ362" s="73" t="str">
        <f t="shared" si="74"/>
        <v/>
      </c>
      <c r="AK362" s="73" t="str">
        <f t="shared" si="75"/>
        <v/>
      </c>
      <c r="AL362" s="72" t="str">
        <f t="shared" si="76"/>
        <v/>
      </c>
      <c r="AM362" s="71" t="str">
        <f t="shared" si="77"/>
        <v/>
      </c>
    </row>
    <row r="363" spans="2:39" ht="13.8" thickBot="1">
      <c r="B363" s="79">
        <v>44495</v>
      </c>
      <c r="C363" s="78">
        <v>1062.25</v>
      </c>
      <c r="D363" s="78">
        <v>1046.68</v>
      </c>
      <c r="E363" s="78">
        <v>1076.25</v>
      </c>
      <c r="F363" s="78">
        <v>1070.97</v>
      </c>
      <c r="G363" s="78">
        <v>1084.2</v>
      </c>
      <c r="H363" s="78">
        <v>877.8</v>
      </c>
      <c r="I363" s="78">
        <v>1220.77</v>
      </c>
      <c r="J363" s="78">
        <v>1271.69</v>
      </c>
      <c r="K363" s="78">
        <v>1276.6600000000001</v>
      </c>
      <c r="L363" s="78">
        <v>1292.73</v>
      </c>
      <c r="M363" s="78">
        <v>1323.91</v>
      </c>
      <c r="N363" s="78">
        <v>1290.21</v>
      </c>
      <c r="O363" s="78">
        <v>1277.8900000000001</v>
      </c>
      <c r="P363" s="78">
        <v>1282.58</v>
      </c>
      <c r="Q363" s="78">
        <v>1274.32</v>
      </c>
      <c r="R363" s="78">
        <v>1248.52</v>
      </c>
      <c r="S363" s="78">
        <v>1180.5899999999999</v>
      </c>
      <c r="T363" s="78">
        <v>1162.25</v>
      </c>
      <c r="U363" s="78">
        <v>1161.93</v>
      </c>
      <c r="V363" s="78">
        <v>1127.95</v>
      </c>
      <c r="W363" s="78">
        <v>1115.5899999999999</v>
      </c>
      <c r="X363" s="78">
        <v>1094.5899999999999</v>
      </c>
      <c r="Y363" s="78">
        <v>1055.43</v>
      </c>
      <c r="Z363" s="78">
        <v>1050.28</v>
      </c>
      <c r="AA363" s="78">
        <f t="shared" si="65"/>
        <v>1323.91</v>
      </c>
      <c r="AB363" s="77">
        <f t="shared" si="66"/>
        <v>2021</v>
      </c>
      <c r="AC363" s="76">
        <f t="shared" si="67"/>
        <v>10</v>
      </c>
      <c r="AD363" s="76" t="str">
        <f t="shared" si="68"/>
        <v/>
      </c>
      <c r="AE363" s="76" t="str">
        <f t="shared" si="69"/>
        <v/>
      </c>
      <c r="AF363" s="74">
        <f t="shared" si="70"/>
        <v>1323.91</v>
      </c>
      <c r="AG363" s="75" t="str">
        <f t="shared" si="71"/>
        <v>11:00</v>
      </c>
      <c r="AH363" s="74">
        <f t="shared" si="72"/>
        <v>29249.949999999997</v>
      </c>
      <c r="AI363" s="73" t="str">
        <f t="shared" si="73"/>
        <v/>
      </c>
      <c r="AJ363" s="73" t="str">
        <f t="shared" si="74"/>
        <v/>
      </c>
      <c r="AK363" s="73" t="str">
        <f t="shared" si="75"/>
        <v/>
      </c>
      <c r="AL363" s="72" t="str">
        <f t="shared" si="76"/>
        <v/>
      </c>
      <c r="AM363" s="71" t="str">
        <f t="shared" si="77"/>
        <v/>
      </c>
    </row>
    <row r="364" spans="2:39" ht="13.8" thickBot="1">
      <c r="B364" s="79">
        <v>44496</v>
      </c>
      <c r="C364" s="78">
        <v>1044.0899999999999</v>
      </c>
      <c r="D364" s="78">
        <v>1034.77</v>
      </c>
      <c r="E364" s="78">
        <v>1045.77</v>
      </c>
      <c r="F364" s="78">
        <v>1049.2</v>
      </c>
      <c r="G364" s="78">
        <v>1063.68</v>
      </c>
      <c r="H364" s="78">
        <v>1105.76</v>
      </c>
      <c r="I364" s="78">
        <v>1230.92</v>
      </c>
      <c r="J364" s="78">
        <v>1257.8</v>
      </c>
      <c r="K364" s="78">
        <v>1269.52</v>
      </c>
      <c r="L364" s="78">
        <v>1289.1600000000001</v>
      </c>
      <c r="M364" s="78">
        <v>1305.8900000000001</v>
      </c>
      <c r="N364" s="78">
        <v>1661.73</v>
      </c>
      <c r="O364" s="78">
        <v>1556.56</v>
      </c>
      <c r="P364" s="78">
        <v>1558.06</v>
      </c>
      <c r="Q364" s="78">
        <v>1569.51</v>
      </c>
      <c r="R364" s="78">
        <v>1540.14</v>
      </c>
      <c r="S364" s="78">
        <v>1429.79</v>
      </c>
      <c r="T364" s="78">
        <v>1395.69</v>
      </c>
      <c r="U364" s="78">
        <v>1296.47</v>
      </c>
      <c r="V364" s="78">
        <v>1225.04</v>
      </c>
      <c r="W364" s="78">
        <v>1123.1199999999999</v>
      </c>
      <c r="X364" s="78">
        <v>1072.8900000000001</v>
      </c>
      <c r="Y364" s="78">
        <v>1034.99</v>
      </c>
      <c r="Z364" s="78">
        <v>1038.24</v>
      </c>
      <c r="AA364" s="78">
        <f t="shared" si="65"/>
        <v>1661.73</v>
      </c>
      <c r="AB364" s="77">
        <f t="shared" si="66"/>
        <v>2021</v>
      </c>
      <c r="AC364" s="76">
        <f t="shared" si="67"/>
        <v>10</v>
      </c>
      <c r="AD364" s="76" t="str">
        <f t="shared" si="68"/>
        <v/>
      </c>
      <c r="AE364" s="76" t="str">
        <f t="shared" si="69"/>
        <v/>
      </c>
      <c r="AF364" s="74">
        <f t="shared" si="70"/>
        <v>1661.73</v>
      </c>
      <c r="AG364" s="75" t="str">
        <f t="shared" si="71"/>
        <v>12:00</v>
      </c>
      <c r="AH364" s="74">
        <f t="shared" si="72"/>
        <v>31860.52</v>
      </c>
      <c r="AI364" s="73" t="str">
        <f t="shared" si="73"/>
        <v/>
      </c>
      <c r="AJ364" s="73" t="str">
        <f t="shared" si="74"/>
        <v/>
      </c>
      <c r="AK364" s="73" t="str">
        <f t="shared" si="75"/>
        <v/>
      </c>
      <c r="AL364" s="72" t="str">
        <f t="shared" si="76"/>
        <v/>
      </c>
      <c r="AM364" s="71" t="str">
        <f t="shared" si="77"/>
        <v/>
      </c>
    </row>
    <row r="365" spans="2:39" ht="13.8" thickBot="1">
      <c r="B365" s="79">
        <v>44497</v>
      </c>
      <c r="C365" s="78">
        <v>1028.83</v>
      </c>
      <c r="D365" s="78">
        <v>1041.04</v>
      </c>
      <c r="E365" s="78">
        <v>1046.99</v>
      </c>
      <c r="F365" s="78">
        <v>1052.4100000000001</v>
      </c>
      <c r="G365" s="78">
        <v>1077.68</v>
      </c>
      <c r="H365" s="78">
        <v>1107.4000000000001</v>
      </c>
      <c r="I365" s="78">
        <v>1228.92</v>
      </c>
      <c r="J365" s="78">
        <v>1260.28</v>
      </c>
      <c r="K365" s="78">
        <v>1254.79</v>
      </c>
      <c r="L365" s="78">
        <v>1278.55</v>
      </c>
      <c r="M365" s="78">
        <v>1297.73</v>
      </c>
      <c r="N365" s="78">
        <v>1278.2</v>
      </c>
      <c r="O365" s="78">
        <v>1265.01</v>
      </c>
      <c r="P365" s="78">
        <v>1258.3599999999999</v>
      </c>
      <c r="Q365" s="78">
        <v>1250.52</v>
      </c>
      <c r="R365" s="78">
        <v>1219.8599999999999</v>
      </c>
      <c r="S365" s="78">
        <v>1162.98</v>
      </c>
      <c r="T365" s="78">
        <v>1136.31</v>
      </c>
      <c r="U365" s="78">
        <v>1139.1400000000001</v>
      </c>
      <c r="V365" s="78">
        <v>1116.71</v>
      </c>
      <c r="W365" s="78">
        <v>1109.5</v>
      </c>
      <c r="X365" s="78">
        <v>1089.69</v>
      </c>
      <c r="Y365" s="78">
        <v>1052.8</v>
      </c>
      <c r="Z365" s="78">
        <v>1038.94</v>
      </c>
      <c r="AA365" s="78">
        <f t="shared" si="65"/>
        <v>1297.73</v>
      </c>
      <c r="AB365" s="77">
        <f t="shared" si="66"/>
        <v>2021</v>
      </c>
      <c r="AC365" s="76">
        <f t="shared" si="67"/>
        <v>10</v>
      </c>
      <c r="AD365" s="76" t="str">
        <f t="shared" si="68"/>
        <v/>
      </c>
      <c r="AE365" s="76" t="str">
        <f t="shared" si="69"/>
        <v/>
      </c>
      <c r="AF365" s="74">
        <f t="shared" si="70"/>
        <v>1297.73</v>
      </c>
      <c r="AG365" s="75" t="str">
        <f t="shared" si="71"/>
        <v>11:00</v>
      </c>
      <c r="AH365" s="74">
        <f t="shared" si="72"/>
        <v>29090.369999999995</v>
      </c>
      <c r="AI365" s="73" t="str">
        <f t="shared" si="73"/>
        <v/>
      </c>
      <c r="AJ365" s="73" t="str">
        <f t="shared" si="74"/>
        <v/>
      </c>
      <c r="AK365" s="73" t="str">
        <f t="shared" si="75"/>
        <v/>
      </c>
      <c r="AL365" s="72" t="str">
        <f t="shared" si="76"/>
        <v/>
      </c>
      <c r="AM365" s="71" t="str">
        <f t="shared" si="77"/>
        <v/>
      </c>
    </row>
    <row r="366" spans="2:39" ht="13.8" thickBot="1">
      <c r="B366" s="79">
        <v>44498</v>
      </c>
      <c r="C366" s="78">
        <v>1029.3499999999999</v>
      </c>
      <c r="D366" s="78">
        <v>1041.32</v>
      </c>
      <c r="E366" s="78">
        <v>1041.8800000000001</v>
      </c>
      <c r="F366" s="78">
        <v>1043.1400000000001</v>
      </c>
      <c r="G366" s="78">
        <v>1059.17</v>
      </c>
      <c r="H366" s="78">
        <v>1110.17</v>
      </c>
      <c r="I366" s="78">
        <v>1215.3399999999999</v>
      </c>
      <c r="J366" s="78">
        <v>1236.1300000000001</v>
      </c>
      <c r="K366" s="78">
        <v>1266.8599999999999</v>
      </c>
      <c r="L366" s="78">
        <v>1271.17</v>
      </c>
      <c r="M366" s="78">
        <v>1290.8</v>
      </c>
      <c r="N366" s="78">
        <v>1257.48</v>
      </c>
      <c r="O366" s="78">
        <v>1255.06</v>
      </c>
      <c r="P366" s="78">
        <v>1242.8499999999999</v>
      </c>
      <c r="Q366" s="78">
        <v>1228.01</v>
      </c>
      <c r="R366" s="78">
        <v>1241.98</v>
      </c>
      <c r="S366" s="78">
        <v>1178.8699999999999</v>
      </c>
      <c r="T366" s="78">
        <v>1147.58</v>
      </c>
      <c r="U366" s="78">
        <v>1147.2</v>
      </c>
      <c r="V366" s="78">
        <v>1125.43</v>
      </c>
      <c r="W366" s="78">
        <v>1111.53</v>
      </c>
      <c r="X366" s="78">
        <v>1094.07</v>
      </c>
      <c r="Y366" s="78">
        <v>1067.29</v>
      </c>
      <c r="Z366" s="78">
        <v>1063.2</v>
      </c>
      <c r="AA366" s="78">
        <f t="shared" si="65"/>
        <v>1290.8</v>
      </c>
      <c r="AB366" s="77">
        <f t="shared" si="66"/>
        <v>2021</v>
      </c>
      <c r="AC366" s="76">
        <f t="shared" si="67"/>
        <v>10</v>
      </c>
      <c r="AD366" s="76" t="str">
        <f t="shared" si="68"/>
        <v/>
      </c>
      <c r="AE366" s="76" t="str">
        <f t="shared" si="69"/>
        <v/>
      </c>
      <c r="AF366" s="74">
        <f t="shared" si="70"/>
        <v>1290.8</v>
      </c>
      <c r="AG366" s="75" t="str">
        <f t="shared" si="71"/>
        <v>11:00</v>
      </c>
      <c r="AH366" s="74">
        <f t="shared" si="72"/>
        <v>29056.679999999997</v>
      </c>
      <c r="AI366" s="73" t="str">
        <f t="shared" si="73"/>
        <v/>
      </c>
      <c r="AJ366" s="73" t="str">
        <f t="shared" si="74"/>
        <v/>
      </c>
      <c r="AK366" s="73" t="str">
        <f t="shared" si="75"/>
        <v/>
      </c>
      <c r="AL366" s="72" t="str">
        <f t="shared" si="76"/>
        <v/>
      </c>
      <c r="AM366" s="71" t="str">
        <f t="shared" si="77"/>
        <v/>
      </c>
    </row>
    <row r="367" spans="2:39" ht="13.8" thickBot="1">
      <c r="B367" s="79">
        <v>44499</v>
      </c>
      <c r="C367" s="78">
        <v>1053.3599999999999</v>
      </c>
      <c r="D367" s="78">
        <v>1042.02</v>
      </c>
      <c r="E367" s="78">
        <v>1040.72</v>
      </c>
      <c r="F367" s="78">
        <v>1040.76</v>
      </c>
      <c r="G367" s="78">
        <v>1051.05</v>
      </c>
      <c r="H367" s="78">
        <v>1071.04</v>
      </c>
      <c r="I367" s="78">
        <v>1138.94</v>
      </c>
      <c r="J367" s="78">
        <v>1144.68</v>
      </c>
      <c r="K367" s="78">
        <v>1128.57</v>
      </c>
      <c r="L367" s="78">
        <v>1140.2</v>
      </c>
      <c r="M367" s="78">
        <v>1154.02</v>
      </c>
      <c r="N367" s="78">
        <v>1140.8900000000001</v>
      </c>
      <c r="O367" s="78">
        <v>1121.1600000000001</v>
      </c>
      <c r="P367" s="78">
        <v>1126.6199999999999</v>
      </c>
      <c r="Q367" s="78">
        <v>1099.21</v>
      </c>
      <c r="R367" s="78">
        <v>1095.6400000000001</v>
      </c>
      <c r="S367" s="78">
        <v>1064.6300000000001</v>
      </c>
      <c r="T367" s="78">
        <v>1085.04</v>
      </c>
      <c r="U367" s="78">
        <v>1074.29</v>
      </c>
      <c r="V367" s="78">
        <v>1055.8499999999999</v>
      </c>
      <c r="W367" s="78">
        <v>1052.8</v>
      </c>
      <c r="X367" s="78">
        <v>1035.3699999999999</v>
      </c>
      <c r="Y367" s="78">
        <v>1048.92</v>
      </c>
      <c r="Z367" s="78">
        <v>1025.68</v>
      </c>
      <c r="AA367" s="78">
        <f t="shared" si="65"/>
        <v>1154.02</v>
      </c>
      <c r="AB367" s="77">
        <f t="shared" si="66"/>
        <v>2021</v>
      </c>
      <c r="AC367" s="76">
        <f t="shared" si="67"/>
        <v>10</v>
      </c>
      <c r="AD367" s="76" t="str">
        <f t="shared" si="68"/>
        <v/>
      </c>
      <c r="AE367" s="76" t="str">
        <f t="shared" si="69"/>
        <v/>
      </c>
      <c r="AF367" s="74">
        <f t="shared" si="70"/>
        <v>1154.02</v>
      </c>
      <c r="AG367" s="75" t="str">
        <f t="shared" si="71"/>
        <v>11:00</v>
      </c>
      <c r="AH367" s="74">
        <f t="shared" si="72"/>
        <v>27185.48</v>
      </c>
      <c r="AI367" s="73" t="str">
        <f t="shared" si="73"/>
        <v/>
      </c>
      <c r="AJ367" s="73" t="str">
        <f t="shared" si="74"/>
        <v/>
      </c>
      <c r="AK367" s="73" t="str">
        <f t="shared" si="75"/>
        <v/>
      </c>
      <c r="AL367" s="72" t="str">
        <f t="shared" si="76"/>
        <v/>
      </c>
      <c r="AM367" s="71" t="str">
        <f t="shared" si="77"/>
        <v/>
      </c>
    </row>
    <row r="368" spans="2:39" ht="13.8" thickBot="1">
      <c r="B368" s="79">
        <v>44500</v>
      </c>
      <c r="C368" s="78">
        <v>1023.02</v>
      </c>
      <c r="D368" s="78">
        <v>1018.08</v>
      </c>
      <c r="E368" s="78">
        <v>1017.84</v>
      </c>
      <c r="F368" s="78">
        <v>1017.45</v>
      </c>
      <c r="G368" s="78">
        <v>1034.3599999999999</v>
      </c>
      <c r="H368" s="78">
        <v>1050.42</v>
      </c>
      <c r="I368" s="78">
        <v>1130.4000000000001</v>
      </c>
      <c r="J368" s="78">
        <v>1131.76</v>
      </c>
      <c r="K368" s="78">
        <v>1104.3599999999999</v>
      </c>
      <c r="L368" s="78">
        <v>1128.44</v>
      </c>
      <c r="M368" s="78">
        <v>1175.06</v>
      </c>
      <c r="N368" s="78">
        <v>1287.9000000000001</v>
      </c>
      <c r="O368" s="78">
        <v>1264.5899999999999</v>
      </c>
      <c r="P368" s="78">
        <v>1187.8699999999999</v>
      </c>
      <c r="Q368" s="78">
        <v>1177.33</v>
      </c>
      <c r="R368" s="78">
        <v>1140.72</v>
      </c>
      <c r="S368" s="78">
        <v>1042.8900000000001</v>
      </c>
      <c r="T368" s="78">
        <v>1056.2</v>
      </c>
      <c r="U368" s="78">
        <v>1077.58</v>
      </c>
      <c r="V368" s="78">
        <v>1055.18</v>
      </c>
      <c r="W368" s="78">
        <v>1053.3599999999999</v>
      </c>
      <c r="X368" s="78">
        <v>1038.83</v>
      </c>
      <c r="Y368" s="78">
        <v>1003.87</v>
      </c>
      <c r="Z368" s="78">
        <v>1045.5899999999999</v>
      </c>
      <c r="AA368" s="78">
        <f t="shared" si="65"/>
        <v>1287.9000000000001</v>
      </c>
      <c r="AB368" s="77">
        <f t="shared" si="66"/>
        <v>2021</v>
      </c>
      <c r="AC368" s="76">
        <f t="shared" si="67"/>
        <v>10</v>
      </c>
      <c r="AD368" s="76" t="str">
        <f t="shared" si="68"/>
        <v>2021-10</v>
      </c>
      <c r="AE368" s="76">
        <f t="shared" si="69"/>
        <v>10</v>
      </c>
      <c r="AF368" s="74">
        <f t="shared" si="70"/>
        <v>1287.9000000000001</v>
      </c>
      <c r="AG368" s="75" t="str">
        <f t="shared" si="71"/>
        <v>12:00</v>
      </c>
      <c r="AH368" s="74">
        <f t="shared" si="72"/>
        <v>27551</v>
      </c>
      <c r="AI368" s="73">
        <f t="shared" si="73"/>
        <v>47651.250000000007</v>
      </c>
      <c r="AJ368" s="73">
        <f t="shared" si="74"/>
        <v>1893.99</v>
      </c>
      <c r="AK368" s="73">
        <f t="shared" si="75"/>
        <v>41534.950000000004</v>
      </c>
      <c r="AL368" s="72">
        <f t="shared" si="76"/>
        <v>44483</v>
      </c>
      <c r="AM368" s="71" t="str">
        <f t="shared" si="77"/>
        <v>15:00</v>
      </c>
    </row>
    <row r="369" spans="2:39" ht="13.8" thickBot="1">
      <c r="B369" s="79">
        <v>44501</v>
      </c>
      <c r="C369" s="78">
        <v>1035.55</v>
      </c>
      <c r="D369" s="78">
        <v>1033.4100000000001</v>
      </c>
      <c r="E369" s="78">
        <v>1053.54</v>
      </c>
      <c r="F369" s="78">
        <v>1081.8900000000001</v>
      </c>
      <c r="G369" s="78">
        <v>1092.3900000000001</v>
      </c>
      <c r="H369" s="78">
        <v>1133.44</v>
      </c>
      <c r="I369" s="78">
        <v>1252.2</v>
      </c>
      <c r="J369" s="78">
        <v>1290</v>
      </c>
      <c r="K369" s="78">
        <v>1330.21</v>
      </c>
      <c r="L369" s="78">
        <v>914.34</v>
      </c>
      <c r="M369" s="78">
        <v>117.25</v>
      </c>
      <c r="N369" s="78">
        <v>34.090000000000003</v>
      </c>
      <c r="O369" s="78">
        <v>34.69</v>
      </c>
      <c r="P369" s="78">
        <v>35.380000000000003</v>
      </c>
      <c r="Q369" s="78">
        <v>34.47</v>
      </c>
      <c r="R369" s="78">
        <v>34.090000000000003</v>
      </c>
      <c r="S369" s="78">
        <v>34.51</v>
      </c>
      <c r="T369" s="78">
        <v>33.92</v>
      </c>
      <c r="U369" s="78">
        <v>33.43</v>
      </c>
      <c r="V369" s="78">
        <v>32.409999999999997</v>
      </c>
      <c r="W369" s="78">
        <v>32.9</v>
      </c>
      <c r="X369" s="78">
        <v>33.22</v>
      </c>
      <c r="Y369" s="78">
        <v>33.57</v>
      </c>
      <c r="Z369" s="78">
        <v>32.9</v>
      </c>
      <c r="AA369" s="78">
        <f t="shared" si="65"/>
        <v>1330.21</v>
      </c>
      <c r="AB369" s="77">
        <f t="shared" si="66"/>
        <v>2021</v>
      </c>
      <c r="AC369" s="76">
        <f t="shared" si="67"/>
        <v>11</v>
      </c>
      <c r="AD369" s="76" t="str">
        <f t="shared" si="68"/>
        <v/>
      </c>
      <c r="AE369" s="76" t="str">
        <f t="shared" si="69"/>
        <v/>
      </c>
      <c r="AF369" s="74">
        <f t="shared" si="70"/>
        <v>1330.21</v>
      </c>
      <c r="AG369" s="75" t="str">
        <f t="shared" si="71"/>
        <v>9:00</v>
      </c>
      <c r="AH369" s="74">
        <f t="shared" si="72"/>
        <v>13104.009999999998</v>
      </c>
      <c r="AI369" s="73" t="str">
        <f t="shared" si="73"/>
        <v/>
      </c>
      <c r="AJ369" s="73" t="str">
        <f t="shared" si="74"/>
        <v/>
      </c>
      <c r="AK369" s="73" t="str">
        <f t="shared" si="75"/>
        <v/>
      </c>
      <c r="AL369" s="72" t="str">
        <f t="shared" si="76"/>
        <v/>
      </c>
      <c r="AM369" s="71" t="str">
        <f t="shared" si="77"/>
        <v/>
      </c>
    </row>
    <row r="370" spans="2:39" ht="13.8" thickBot="1">
      <c r="B370" s="79">
        <v>44502</v>
      </c>
      <c r="C370" s="78">
        <v>32.9</v>
      </c>
      <c r="D370" s="78">
        <v>33.74</v>
      </c>
      <c r="E370" s="78">
        <v>32.83</v>
      </c>
      <c r="F370" s="78">
        <v>33.39</v>
      </c>
      <c r="G370" s="78">
        <v>33.01</v>
      </c>
      <c r="H370" s="78">
        <v>33.71</v>
      </c>
      <c r="I370" s="78">
        <v>34.130000000000003</v>
      </c>
      <c r="J370" s="78">
        <v>34.130000000000003</v>
      </c>
      <c r="K370" s="78">
        <v>35.25</v>
      </c>
      <c r="L370" s="78">
        <v>35.07</v>
      </c>
      <c r="M370" s="78">
        <v>33.81</v>
      </c>
      <c r="N370" s="78">
        <v>35.14</v>
      </c>
      <c r="O370" s="78">
        <v>34.83</v>
      </c>
      <c r="P370" s="78">
        <v>34.76</v>
      </c>
      <c r="Q370" s="78">
        <v>34.51</v>
      </c>
      <c r="R370" s="78">
        <v>33.99</v>
      </c>
      <c r="S370" s="78">
        <v>34.159999999999997</v>
      </c>
      <c r="T370" s="78">
        <v>34.270000000000003</v>
      </c>
      <c r="U370" s="78">
        <v>35.07</v>
      </c>
      <c r="V370" s="78">
        <v>33.15</v>
      </c>
      <c r="W370" s="78">
        <v>34.159999999999997</v>
      </c>
      <c r="X370" s="78">
        <v>34.479999999999997</v>
      </c>
      <c r="Y370" s="78">
        <v>32.520000000000003</v>
      </c>
      <c r="Z370" s="78">
        <v>33.950000000000003</v>
      </c>
      <c r="AA370" s="78">
        <f t="shared" si="65"/>
        <v>35.25</v>
      </c>
      <c r="AB370" s="77">
        <f t="shared" si="66"/>
        <v>2021</v>
      </c>
      <c r="AC370" s="76">
        <f t="shared" si="67"/>
        <v>11</v>
      </c>
      <c r="AD370" s="76" t="str">
        <f t="shared" si="68"/>
        <v/>
      </c>
      <c r="AE370" s="76" t="str">
        <f t="shared" si="69"/>
        <v/>
      </c>
      <c r="AF370" s="74">
        <f t="shared" si="70"/>
        <v>35.25</v>
      </c>
      <c r="AG370" s="75" t="str">
        <f t="shared" si="71"/>
        <v>9:00</v>
      </c>
      <c r="AH370" s="74">
        <f t="shared" si="72"/>
        <v>852.20999999999992</v>
      </c>
      <c r="AI370" s="73" t="str">
        <f t="shared" si="73"/>
        <v/>
      </c>
      <c r="AJ370" s="73" t="str">
        <f t="shared" si="74"/>
        <v/>
      </c>
      <c r="AK370" s="73" t="str">
        <f t="shared" si="75"/>
        <v/>
      </c>
      <c r="AL370" s="72" t="str">
        <f t="shared" si="76"/>
        <v/>
      </c>
      <c r="AM370" s="71" t="str">
        <f t="shared" si="77"/>
        <v/>
      </c>
    </row>
    <row r="371" spans="2:39" ht="13.8" thickBot="1">
      <c r="B371" s="79">
        <v>44503</v>
      </c>
      <c r="C371" s="78">
        <v>33.22</v>
      </c>
      <c r="D371" s="78">
        <v>34.229999999999997</v>
      </c>
      <c r="E371" s="78">
        <v>34.020000000000003</v>
      </c>
      <c r="F371" s="78">
        <v>33.950000000000003</v>
      </c>
      <c r="G371" s="78">
        <v>34.159999999999997</v>
      </c>
      <c r="H371" s="78">
        <v>33.67</v>
      </c>
      <c r="I371" s="78">
        <v>34.06</v>
      </c>
      <c r="J371" s="78">
        <v>35.67</v>
      </c>
      <c r="K371" s="78">
        <v>35.35</v>
      </c>
      <c r="L371" s="78">
        <v>34.58</v>
      </c>
      <c r="M371" s="78">
        <v>34.83</v>
      </c>
      <c r="N371" s="78">
        <v>35.770000000000003</v>
      </c>
      <c r="O371" s="78">
        <v>34.72</v>
      </c>
      <c r="P371" s="78">
        <v>34.69</v>
      </c>
      <c r="Q371" s="78">
        <v>33.78</v>
      </c>
      <c r="R371" s="78">
        <v>34.159999999999997</v>
      </c>
      <c r="S371" s="78">
        <v>34.340000000000003</v>
      </c>
      <c r="T371" s="78">
        <v>33.85</v>
      </c>
      <c r="U371" s="78">
        <v>33.5</v>
      </c>
      <c r="V371" s="78">
        <v>33.5</v>
      </c>
      <c r="W371" s="78">
        <v>33.99</v>
      </c>
      <c r="X371" s="78">
        <v>33.67</v>
      </c>
      <c r="Y371" s="78">
        <v>33.35</v>
      </c>
      <c r="Z371" s="78">
        <v>33.53</v>
      </c>
      <c r="AA371" s="78">
        <f t="shared" si="65"/>
        <v>35.770000000000003</v>
      </c>
      <c r="AB371" s="77">
        <f t="shared" si="66"/>
        <v>2021</v>
      </c>
      <c r="AC371" s="76">
        <f t="shared" si="67"/>
        <v>11</v>
      </c>
      <c r="AD371" s="76" t="str">
        <f t="shared" si="68"/>
        <v/>
      </c>
      <c r="AE371" s="76" t="str">
        <f t="shared" si="69"/>
        <v/>
      </c>
      <c r="AF371" s="74">
        <f t="shared" si="70"/>
        <v>35.770000000000003</v>
      </c>
      <c r="AG371" s="75" t="str">
        <f t="shared" si="71"/>
        <v>12:00</v>
      </c>
      <c r="AH371" s="74">
        <f t="shared" si="72"/>
        <v>856.36</v>
      </c>
      <c r="AI371" s="73" t="str">
        <f t="shared" si="73"/>
        <v/>
      </c>
      <c r="AJ371" s="73" t="str">
        <f t="shared" si="74"/>
        <v/>
      </c>
      <c r="AK371" s="73" t="str">
        <f t="shared" si="75"/>
        <v/>
      </c>
      <c r="AL371" s="72" t="str">
        <f t="shared" si="76"/>
        <v/>
      </c>
      <c r="AM371" s="71" t="str">
        <f t="shared" si="77"/>
        <v/>
      </c>
    </row>
    <row r="372" spans="2:39" ht="13.8" thickBot="1">
      <c r="B372" s="79">
        <v>44504</v>
      </c>
      <c r="C372" s="78">
        <v>34.44</v>
      </c>
      <c r="D372" s="78">
        <v>32.659999999999997</v>
      </c>
      <c r="E372" s="78">
        <v>33.22</v>
      </c>
      <c r="F372" s="78">
        <v>34.369999999999997</v>
      </c>
      <c r="G372" s="78">
        <v>34.090000000000003</v>
      </c>
      <c r="H372" s="78">
        <v>33.36</v>
      </c>
      <c r="I372" s="78">
        <v>34.020000000000003</v>
      </c>
      <c r="J372" s="78">
        <v>35.07</v>
      </c>
      <c r="K372" s="78">
        <v>34.229999999999997</v>
      </c>
      <c r="L372" s="78">
        <v>34.130000000000003</v>
      </c>
      <c r="M372" s="78">
        <v>34.549999999999997</v>
      </c>
      <c r="N372" s="78">
        <v>33.64</v>
      </c>
      <c r="O372" s="78">
        <v>33.71</v>
      </c>
      <c r="P372" s="78">
        <v>34.130000000000003</v>
      </c>
      <c r="Q372" s="78">
        <v>33.22</v>
      </c>
      <c r="R372" s="78">
        <v>34.9</v>
      </c>
      <c r="S372" s="78">
        <v>33.25</v>
      </c>
      <c r="T372" s="78">
        <v>33.64</v>
      </c>
      <c r="U372" s="78">
        <v>35</v>
      </c>
      <c r="V372" s="78">
        <v>33.71</v>
      </c>
      <c r="W372" s="78">
        <v>33.11</v>
      </c>
      <c r="X372" s="78">
        <v>32.79</v>
      </c>
      <c r="Y372" s="78">
        <v>34.159999999999997</v>
      </c>
      <c r="Z372" s="78">
        <v>33.64</v>
      </c>
      <c r="AA372" s="78">
        <f t="shared" si="65"/>
        <v>35.07</v>
      </c>
      <c r="AB372" s="77">
        <f t="shared" si="66"/>
        <v>2021</v>
      </c>
      <c r="AC372" s="76">
        <f t="shared" si="67"/>
        <v>11</v>
      </c>
      <c r="AD372" s="76" t="str">
        <f t="shared" si="68"/>
        <v/>
      </c>
      <c r="AE372" s="76" t="str">
        <f t="shared" si="69"/>
        <v/>
      </c>
      <c r="AF372" s="74">
        <f t="shared" si="70"/>
        <v>35.07</v>
      </c>
      <c r="AG372" s="75" t="str">
        <f t="shared" si="71"/>
        <v>8:00</v>
      </c>
      <c r="AH372" s="74">
        <f t="shared" si="72"/>
        <v>848.11</v>
      </c>
      <c r="AI372" s="73" t="str">
        <f t="shared" si="73"/>
        <v/>
      </c>
      <c r="AJ372" s="73" t="str">
        <f t="shared" si="74"/>
        <v/>
      </c>
      <c r="AK372" s="73" t="str">
        <f t="shared" si="75"/>
        <v/>
      </c>
      <c r="AL372" s="72" t="str">
        <f t="shared" si="76"/>
        <v/>
      </c>
      <c r="AM372" s="71" t="str">
        <f t="shared" si="77"/>
        <v/>
      </c>
    </row>
    <row r="373" spans="2:39" ht="13.8" thickBot="1">
      <c r="B373" s="79">
        <v>44505</v>
      </c>
      <c r="C373" s="78">
        <v>33.53</v>
      </c>
      <c r="D373" s="78">
        <v>33.36</v>
      </c>
      <c r="E373" s="78">
        <v>33.15</v>
      </c>
      <c r="F373" s="78">
        <v>34.06</v>
      </c>
      <c r="G373" s="78">
        <v>33.64</v>
      </c>
      <c r="H373" s="78">
        <v>34.06</v>
      </c>
      <c r="I373" s="78">
        <v>34.06</v>
      </c>
      <c r="J373" s="78">
        <v>34.51</v>
      </c>
      <c r="K373" s="78">
        <v>35.42</v>
      </c>
      <c r="L373" s="78">
        <v>34.65</v>
      </c>
      <c r="M373" s="78">
        <v>34.409999999999997</v>
      </c>
      <c r="N373" s="78">
        <v>35.07</v>
      </c>
      <c r="O373" s="78">
        <v>36.119999999999997</v>
      </c>
      <c r="P373" s="78">
        <v>34.270000000000003</v>
      </c>
      <c r="Q373" s="78">
        <v>34.200000000000003</v>
      </c>
      <c r="R373" s="78">
        <v>34.369999999999997</v>
      </c>
      <c r="S373" s="78">
        <v>33.36</v>
      </c>
      <c r="T373" s="78">
        <v>34.229999999999997</v>
      </c>
      <c r="U373" s="78">
        <v>33.42</v>
      </c>
      <c r="V373" s="78">
        <v>33.78</v>
      </c>
      <c r="W373" s="78">
        <v>33.22</v>
      </c>
      <c r="X373" s="78">
        <v>34.75</v>
      </c>
      <c r="Y373" s="78">
        <v>33.67</v>
      </c>
      <c r="Z373" s="78">
        <v>33.99</v>
      </c>
      <c r="AA373" s="78">
        <f t="shared" si="65"/>
        <v>36.119999999999997</v>
      </c>
      <c r="AB373" s="77">
        <f t="shared" si="66"/>
        <v>2021</v>
      </c>
      <c r="AC373" s="76">
        <f t="shared" si="67"/>
        <v>11</v>
      </c>
      <c r="AD373" s="76" t="str">
        <f t="shared" si="68"/>
        <v/>
      </c>
      <c r="AE373" s="76" t="str">
        <f t="shared" si="69"/>
        <v/>
      </c>
      <c r="AF373" s="74">
        <f t="shared" si="70"/>
        <v>36.119999999999997</v>
      </c>
      <c r="AG373" s="75" t="str">
        <f t="shared" si="71"/>
        <v>13:00</v>
      </c>
      <c r="AH373" s="74">
        <f t="shared" si="72"/>
        <v>855.42</v>
      </c>
      <c r="AI373" s="73" t="str">
        <f t="shared" si="73"/>
        <v/>
      </c>
      <c r="AJ373" s="73" t="str">
        <f t="shared" si="74"/>
        <v/>
      </c>
      <c r="AK373" s="73" t="str">
        <f t="shared" si="75"/>
        <v/>
      </c>
      <c r="AL373" s="72" t="str">
        <f t="shared" si="76"/>
        <v/>
      </c>
      <c r="AM373" s="71" t="str">
        <f t="shared" si="77"/>
        <v/>
      </c>
    </row>
    <row r="374" spans="2:39" ht="13.8" thickBot="1">
      <c r="B374" s="79">
        <v>44506</v>
      </c>
      <c r="C374" s="78">
        <v>32.799999999999997</v>
      </c>
      <c r="D374" s="78">
        <v>32.799999999999997</v>
      </c>
      <c r="E374" s="78">
        <v>33.08</v>
      </c>
      <c r="F374" s="78">
        <v>33.950000000000003</v>
      </c>
      <c r="G374" s="78">
        <v>32.24</v>
      </c>
      <c r="H374" s="78">
        <v>33.36</v>
      </c>
      <c r="I374" s="78">
        <v>33.81</v>
      </c>
      <c r="J374" s="78">
        <v>34.229999999999997</v>
      </c>
      <c r="K374" s="78">
        <v>33.43</v>
      </c>
      <c r="L374" s="78">
        <v>34.89</v>
      </c>
      <c r="M374" s="78">
        <v>817.39</v>
      </c>
      <c r="N374" s="78">
        <v>983.61</v>
      </c>
      <c r="O374" s="78">
        <v>59.08</v>
      </c>
      <c r="P374" s="78">
        <v>32.729999999999997</v>
      </c>
      <c r="Q374" s="78">
        <v>32.76</v>
      </c>
      <c r="R374" s="78">
        <v>33.46</v>
      </c>
      <c r="S374" s="78">
        <v>32.659999999999997</v>
      </c>
      <c r="T374" s="78">
        <v>34.229999999999997</v>
      </c>
      <c r="U374" s="78">
        <v>33.29</v>
      </c>
      <c r="V374" s="78">
        <v>32.520000000000003</v>
      </c>
      <c r="W374" s="78">
        <v>33.46</v>
      </c>
      <c r="X374" s="78">
        <v>32.9</v>
      </c>
      <c r="Y374" s="78">
        <v>33.43</v>
      </c>
      <c r="Z374" s="78">
        <v>33.71</v>
      </c>
      <c r="AA374" s="78">
        <f t="shared" si="65"/>
        <v>983.61</v>
      </c>
      <c r="AB374" s="77">
        <f t="shared" si="66"/>
        <v>2021</v>
      </c>
      <c r="AC374" s="76">
        <f t="shared" si="67"/>
        <v>11</v>
      </c>
      <c r="AD374" s="76" t="str">
        <f t="shared" si="68"/>
        <v/>
      </c>
      <c r="AE374" s="76" t="str">
        <f t="shared" si="69"/>
        <v/>
      </c>
      <c r="AF374" s="74">
        <f t="shared" si="70"/>
        <v>983.61</v>
      </c>
      <c r="AG374" s="75" t="str">
        <f t="shared" si="71"/>
        <v>12:00</v>
      </c>
      <c r="AH374" s="74">
        <f t="shared" si="72"/>
        <v>3543.4300000000003</v>
      </c>
      <c r="AI374" s="73" t="str">
        <f t="shared" si="73"/>
        <v/>
      </c>
      <c r="AJ374" s="73" t="str">
        <f t="shared" si="74"/>
        <v/>
      </c>
      <c r="AK374" s="73" t="str">
        <f t="shared" si="75"/>
        <v/>
      </c>
      <c r="AL374" s="72" t="str">
        <f t="shared" si="76"/>
        <v/>
      </c>
      <c r="AM374" s="71" t="str">
        <f t="shared" si="77"/>
        <v/>
      </c>
    </row>
    <row r="375" spans="2:39" ht="13.8" thickBot="1">
      <c r="B375" s="79">
        <v>44507</v>
      </c>
      <c r="C375" s="78">
        <v>33.64</v>
      </c>
      <c r="D375" s="78">
        <v>33.29</v>
      </c>
      <c r="E375" s="78">
        <v>33.43</v>
      </c>
      <c r="F375" s="78">
        <v>33.25</v>
      </c>
      <c r="G375" s="78">
        <v>33.35</v>
      </c>
      <c r="H375" s="78">
        <v>34.409999999999997</v>
      </c>
      <c r="I375" s="78">
        <v>33.5</v>
      </c>
      <c r="J375" s="78">
        <v>33.64</v>
      </c>
      <c r="K375" s="78">
        <v>33.53</v>
      </c>
      <c r="L375" s="78">
        <v>33.08</v>
      </c>
      <c r="M375" s="78">
        <v>33.78</v>
      </c>
      <c r="N375" s="78">
        <v>34.090000000000003</v>
      </c>
      <c r="O375" s="78">
        <v>33.11</v>
      </c>
      <c r="P375" s="78">
        <v>34.340000000000003</v>
      </c>
      <c r="Q375" s="78">
        <v>34.44</v>
      </c>
      <c r="R375" s="78">
        <v>33.81</v>
      </c>
      <c r="S375" s="78">
        <v>32.9</v>
      </c>
      <c r="T375" s="78">
        <v>34.06</v>
      </c>
      <c r="U375" s="78">
        <v>33.01</v>
      </c>
      <c r="V375" s="78">
        <v>33.08</v>
      </c>
      <c r="W375" s="78">
        <v>32.83</v>
      </c>
      <c r="X375" s="78">
        <v>32.83</v>
      </c>
      <c r="Y375" s="78">
        <v>33.43</v>
      </c>
      <c r="Z375" s="78">
        <v>33.46</v>
      </c>
      <c r="AA375" s="78">
        <f t="shared" si="65"/>
        <v>34.44</v>
      </c>
      <c r="AB375" s="77">
        <f t="shared" si="66"/>
        <v>2021</v>
      </c>
      <c r="AC375" s="76">
        <f t="shared" si="67"/>
        <v>11</v>
      </c>
      <c r="AD375" s="76" t="str">
        <f t="shared" si="68"/>
        <v/>
      </c>
      <c r="AE375" s="76" t="str">
        <f t="shared" si="69"/>
        <v/>
      </c>
      <c r="AF375" s="74">
        <f t="shared" si="70"/>
        <v>34.44</v>
      </c>
      <c r="AG375" s="75" t="str">
        <f t="shared" si="71"/>
        <v>15:00</v>
      </c>
      <c r="AH375" s="74">
        <f t="shared" si="72"/>
        <v>838.73000000000025</v>
      </c>
      <c r="AI375" s="73" t="str">
        <f t="shared" si="73"/>
        <v/>
      </c>
      <c r="AJ375" s="73" t="str">
        <f t="shared" si="74"/>
        <v/>
      </c>
      <c r="AK375" s="73" t="str">
        <f t="shared" si="75"/>
        <v/>
      </c>
      <c r="AL375" s="72" t="str">
        <f t="shared" si="76"/>
        <v/>
      </c>
      <c r="AM375" s="71" t="str">
        <f t="shared" si="77"/>
        <v/>
      </c>
    </row>
    <row r="376" spans="2:39" ht="13.8" thickBot="1">
      <c r="B376" s="79">
        <v>44508</v>
      </c>
      <c r="C376" s="78">
        <v>32.590000000000003</v>
      </c>
      <c r="D376" s="78">
        <v>33.5</v>
      </c>
      <c r="E376" s="78">
        <v>33.74</v>
      </c>
      <c r="F376" s="78">
        <v>33.950000000000003</v>
      </c>
      <c r="G376" s="78">
        <v>33.81</v>
      </c>
      <c r="H376" s="78">
        <v>33.08</v>
      </c>
      <c r="I376" s="78">
        <v>33.5</v>
      </c>
      <c r="J376" s="78">
        <v>34.090000000000003</v>
      </c>
      <c r="K376" s="78">
        <v>34.65</v>
      </c>
      <c r="L376" s="78">
        <v>35.46</v>
      </c>
      <c r="M376" s="78">
        <v>34.9</v>
      </c>
      <c r="N376" s="78">
        <v>34.130000000000003</v>
      </c>
      <c r="O376" s="78">
        <v>34.090000000000003</v>
      </c>
      <c r="P376" s="78">
        <v>34.65</v>
      </c>
      <c r="Q376" s="78">
        <v>33.46</v>
      </c>
      <c r="R376" s="78">
        <v>34.44</v>
      </c>
      <c r="S376" s="78">
        <v>33.36</v>
      </c>
      <c r="T376" s="78">
        <v>34.26</v>
      </c>
      <c r="U376" s="78">
        <v>34.090000000000003</v>
      </c>
      <c r="V376" s="78">
        <v>33.5</v>
      </c>
      <c r="W376" s="78">
        <v>34.26</v>
      </c>
      <c r="X376" s="78">
        <v>33.04</v>
      </c>
      <c r="Y376" s="78">
        <v>33.99</v>
      </c>
      <c r="Z376" s="78">
        <v>33.22</v>
      </c>
      <c r="AA376" s="78">
        <f t="shared" si="65"/>
        <v>35.46</v>
      </c>
      <c r="AB376" s="77">
        <f t="shared" si="66"/>
        <v>2021</v>
      </c>
      <c r="AC376" s="76">
        <f t="shared" si="67"/>
        <v>11</v>
      </c>
      <c r="AD376" s="76" t="str">
        <f t="shared" si="68"/>
        <v/>
      </c>
      <c r="AE376" s="76" t="str">
        <f t="shared" si="69"/>
        <v/>
      </c>
      <c r="AF376" s="74">
        <f t="shared" si="70"/>
        <v>35.46</v>
      </c>
      <c r="AG376" s="75" t="str">
        <f t="shared" si="71"/>
        <v>10:00</v>
      </c>
      <c r="AH376" s="74">
        <f t="shared" si="72"/>
        <v>849.21999999999991</v>
      </c>
      <c r="AI376" s="73" t="str">
        <f t="shared" si="73"/>
        <v/>
      </c>
      <c r="AJ376" s="73" t="str">
        <f t="shared" si="74"/>
        <v/>
      </c>
      <c r="AK376" s="73" t="str">
        <f t="shared" si="75"/>
        <v/>
      </c>
      <c r="AL376" s="72" t="str">
        <f t="shared" si="76"/>
        <v/>
      </c>
      <c r="AM376" s="71" t="str">
        <f t="shared" si="77"/>
        <v/>
      </c>
    </row>
    <row r="377" spans="2:39" ht="13.8" thickBot="1">
      <c r="B377" s="79">
        <v>44509</v>
      </c>
      <c r="C377" s="78">
        <v>33.18</v>
      </c>
      <c r="D377" s="78">
        <v>33.53</v>
      </c>
      <c r="E377" s="78">
        <v>33.46</v>
      </c>
      <c r="F377" s="78">
        <v>33.53</v>
      </c>
      <c r="G377" s="78">
        <v>33.32</v>
      </c>
      <c r="H377" s="78">
        <v>33.770000000000003</v>
      </c>
      <c r="I377" s="78">
        <v>34.090000000000003</v>
      </c>
      <c r="J377" s="78">
        <v>34.270000000000003</v>
      </c>
      <c r="K377" s="78">
        <v>33.74</v>
      </c>
      <c r="L377" s="78">
        <v>34.409999999999997</v>
      </c>
      <c r="M377" s="78">
        <v>34.299999999999997</v>
      </c>
      <c r="N377" s="78">
        <v>35.46</v>
      </c>
      <c r="O377" s="78">
        <v>35.04</v>
      </c>
      <c r="P377" s="78">
        <v>34.619999999999997</v>
      </c>
      <c r="Q377" s="78">
        <v>33.67</v>
      </c>
      <c r="R377" s="78">
        <v>34.130000000000003</v>
      </c>
      <c r="S377" s="78">
        <v>33.71</v>
      </c>
      <c r="T377" s="78">
        <v>33.71</v>
      </c>
      <c r="U377" s="78">
        <v>33.74</v>
      </c>
      <c r="V377" s="78">
        <v>34.270000000000003</v>
      </c>
      <c r="W377" s="78">
        <v>33.11</v>
      </c>
      <c r="X377" s="78">
        <v>33.39</v>
      </c>
      <c r="Y377" s="78">
        <v>34.130000000000003</v>
      </c>
      <c r="Z377" s="78">
        <v>33.99</v>
      </c>
      <c r="AA377" s="78">
        <f t="shared" si="65"/>
        <v>35.46</v>
      </c>
      <c r="AB377" s="77">
        <f t="shared" si="66"/>
        <v>2021</v>
      </c>
      <c r="AC377" s="76">
        <f t="shared" si="67"/>
        <v>11</v>
      </c>
      <c r="AD377" s="76" t="str">
        <f t="shared" si="68"/>
        <v/>
      </c>
      <c r="AE377" s="76" t="str">
        <f t="shared" si="69"/>
        <v/>
      </c>
      <c r="AF377" s="74">
        <f t="shared" si="70"/>
        <v>35.46</v>
      </c>
      <c r="AG377" s="75" t="str">
        <f t="shared" si="71"/>
        <v>12:00</v>
      </c>
      <c r="AH377" s="74">
        <f t="shared" si="72"/>
        <v>850.0300000000002</v>
      </c>
      <c r="AI377" s="73" t="str">
        <f t="shared" si="73"/>
        <v/>
      </c>
      <c r="AJ377" s="73" t="str">
        <f t="shared" si="74"/>
        <v/>
      </c>
      <c r="AK377" s="73" t="str">
        <f t="shared" si="75"/>
        <v/>
      </c>
      <c r="AL377" s="72" t="str">
        <f t="shared" si="76"/>
        <v/>
      </c>
      <c r="AM377" s="71" t="str">
        <f t="shared" si="77"/>
        <v/>
      </c>
    </row>
    <row r="378" spans="2:39" ht="13.8" thickBot="1">
      <c r="B378" s="79">
        <v>44510</v>
      </c>
      <c r="C378" s="78">
        <v>33.67</v>
      </c>
      <c r="D378" s="78">
        <v>33.92</v>
      </c>
      <c r="E378" s="78">
        <v>33.18</v>
      </c>
      <c r="F378" s="78">
        <v>33.01</v>
      </c>
      <c r="G378" s="78">
        <v>33.67</v>
      </c>
      <c r="H378" s="78">
        <v>33.32</v>
      </c>
      <c r="I378" s="78">
        <v>34.479999999999997</v>
      </c>
      <c r="J378" s="78">
        <v>898.31</v>
      </c>
      <c r="K378" s="78">
        <v>1153.22</v>
      </c>
      <c r="L378" s="78">
        <v>558.39</v>
      </c>
      <c r="M378" s="78">
        <v>35.39</v>
      </c>
      <c r="N378" s="78">
        <v>35.32</v>
      </c>
      <c r="O378" s="78">
        <v>35.18</v>
      </c>
      <c r="P378" s="78">
        <v>34.619999999999997</v>
      </c>
      <c r="Q378" s="78">
        <v>34.06</v>
      </c>
      <c r="R378" s="78">
        <v>34.44</v>
      </c>
      <c r="S378" s="78">
        <v>34.299999999999997</v>
      </c>
      <c r="T378" s="78">
        <v>33.67</v>
      </c>
      <c r="U378" s="78">
        <v>34.369999999999997</v>
      </c>
      <c r="V378" s="78">
        <v>34.020000000000003</v>
      </c>
      <c r="W378" s="78">
        <v>34.619999999999997</v>
      </c>
      <c r="X378" s="78">
        <v>33.04</v>
      </c>
      <c r="Y378" s="78">
        <v>34.19</v>
      </c>
      <c r="Z378" s="78">
        <v>32.9</v>
      </c>
      <c r="AA378" s="78">
        <f t="shared" si="65"/>
        <v>1153.22</v>
      </c>
      <c r="AB378" s="77">
        <f t="shared" si="66"/>
        <v>2021</v>
      </c>
      <c r="AC378" s="76">
        <f t="shared" si="67"/>
        <v>11</v>
      </c>
      <c r="AD378" s="76" t="str">
        <f t="shared" si="68"/>
        <v/>
      </c>
      <c r="AE378" s="76" t="str">
        <f t="shared" si="69"/>
        <v/>
      </c>
      <c r="AF378" s="74">
        <f t="shared" si="70"/>
        <v>1153.22</v>
      </c>
      <c r="AG378" s="75" t="str">
        <f t="shared" si="71"/>
        <v>9:00</v>
      </c>
      <c r="AH378" s="74">
        <f t="shared" si="72"/>
        <v>4478.5099999999993</v>
      </c>
      <c r="AI378" s="73" t="str">
        <f t="shared" si="73"/>
        <v/>
      </c>
      <c r="AJ378" s="73" t="str">
        <f t="shared" si="74"/>
        <v/>
      </c>
      <c r="AK378" s="73" t="str">
        <f t="shared" si="75"/>
        <v/>
      </c>
      <c r="AL378" s="72" t="str">
        <f t="shared" si="76"/>
        <v/>
      </c>
      <c r="AM378" s="71" t="str">
        <f t="shared" si="77"/>
        <v/>
      </c>
    </row>
    <row r="379" spans="2:39" ht="13.8" thickBot="1">
      <c r="B379" s="79">
        <v>44511</v>
      </c>
      <c r="C379" s="78">
        <v>33.71</v>
      </c>
      <c r="D379" s="78">
        <v>34.229999999999997</v>
      </c>
      <c r="E379" s="78">
        <v>33.92</v>
      </c>
      <c r="F379" s="78">
        <v>32.549999999999997</v>
      </c>
      <c r="G379" s="78">
        <v>33.950000000000003</v>
      </c>
      <c r="H379" s="78">
        <v>33.5</v>
      </c>
      <c r="I379" s="78">
        <v>33.25</v>
      </c>
      <c r="J379" s="78">
        <v>32.590000000000003</v>
      </c>
      <c r="K379" s="78">
        <v>33.39</v>
      </c>
      <c r="L379" s="78">
        <v>33.46</v>
      </c>
      <c r="M379" s="78">
        <v>33.67</v>
      </c>
      <c r="N379" s="78">
        <v>33.74</v>
      </c>
      <c r="O379" s="78">
        <v>33.08</v>
      </c>
      <c r="P379" s="78">
        <v>34.44</v>
      </c>
      <c r="Q379" s="78">
        <v>415.38</v>
      </c>
      <c r="R379" s="78">
        <v>1124.5899999999999</v>
      </c>
      <c r="S379" s="78">
        <v>1005.41</v>
      </c>
      <c r="T379" s="78">
        <v>84.81</v>
      </c>
      <c r="U379" s="78">
        <v>34.229999999999997</v>
      </c>
      <c r="V379" s="78">
        <v>33.42</v>
      </c>
      <c r="W379" s="78">
        <v>33.15</v>
      </c>
      <c r="X379" s="78">
        <v>33.36</v>
      </c>
      <c r="Y379" s="78">
        <v>33.67</v>
      </c>
      <c r="Z379" s="78">
        <v>34.82</v>
      </c>
      <c r="AA379" s="78">
        <f t="shared" si="65"/>
        <v>1124.5899999999999</v>
      </c>
      <c r="AB379" s="77">
        <f t="shared" si="66"/>
        <v>2021</v>
      </c>
      <c r="AC379" s="76">
        <f t="shared" si="67"/>
        <v>11</v>
      </c>
      <c r="AD379" s="76" t="str">
        <f t="shared" si="68"/>
        <v/>
      </c>
      <c r="AE379" s="76" t="str">
        <f t="shared" si="69"/>
        <v/>
      </c>
      <c r="AF379" s="74">
        <f t="shared" si="70"/>
        <v>1124.5899999999999</v>
      </c>
      <c r="AG379" s="75" t="str">
        <f t="shared" si="71"/>
        <v>16:00</v>
      </c>
      <c r="AH379" s="74">
        <f t="shared" si="72"/>
        <v>4426.91</v>
      </c>
      <c r="AI379" s="73" t="str">
        <f t="shared" si="73"/>
        <v/>
      </c>
      <c r="AJ379" s="73" t="str">
        <f t="shared" si="74"/>
        <v/>
      </c>
      <c r="AK379" s="73" t="str">
        <f t="shared" si="75"/>
        <v/>
      </c>
      <c r="AL379" s="72" t="str">
        <f t="shared" si="76"/>
        <v/>
      </c>
      <c r="AM379" s="71" t="str">
        <f t="shared" si="77"/>
        <v/>
      </c>
    </row>
    <row r="380" spans="2:39" ht="13.8" thickBot="1">
      <c r="B380" s="79">
        <v>44512</v>
      </c>
      <c r="C380" s="78">
        <v>32.619999999999997</v>
      </c>
      <c r="D380" s="78">
        <v>33.15</v>
      </c>
      <c r="E380" s="78">
        <v>32.659999999999997</v>
      </c>
      <c r="F380" s="78">
        <v>32.69</v>
      </c>
      <c r="G380" s="78">
        <v>33.64</v>
      </c>
      <c r="H380" s="78">
        <v>33.71</v>
      </c>
      <c r="I380" s="78">
        <v>33.5</v>
      </c>
      <c r="J380" s="78">
        <v>33.81</v>
      </c>
      <c r="K380" s="78">
        <v>34.44</v>
      </c>
      <c r="L380" s="78">
        <v>34.79</v>
      </c>
      <c r="M380" s="78">
        <v>33.78</v>
      </c>
      <c r="N380" s="78">
        <v>34.79</v>
      </c>
      <c r="O380" s="78">
        <v>33.71</v>
      </c>
      <c r="P380" s="78">
        <v>34.200000000000003</v>
      </c>
      <c r="Q380" s="78">
        <v>33.74</v>
      </c>
      <c r="R380" s="78">
        <v>34.409999999999997</v>
      </c>
      <c r="S380" s="78">
        <v>34.06</v>
      </c>
      <c r="T380" s="78">
        <v>34.200000000000003</v>
      </c>
      <c r="U380" s="78">
        <v>33.46</v>
      </c>
      <c r="V380" s="78">
        <v>34.159999999999997</v>
      </c>
      <c r="W380" s="78">
        <v>34.06</v>
      </c>
      <c r="X380" s="78">
        <v>33.950000000000003</v>
      </c>
      <c r="Y380" s="78">
        <v>34.270000000000003</v>
      </c>
      <c r="Z380" s="78">
        <v>33.880000000000003</v>
      </c>
      <c r="AA380" s="78">
        <f t="shared" si="65"/>
        <v>34.79</v>
      </c>
      <c r="AB380" s="77">
        <f t="shared" si="66"/>
        <v>2021</v>
      </c>
      <c r="AC380" s="76">
        <f t="shared" si="67"/>
        <v>11</v>
      </c>
      <c r="AD380" s="76" t="str">
        <f t="shared" si="68"/>
        <v/>
      </c>
      <c r="AE380" s="76" t="str">
        <f t="shared" si="69"/>
        <v/>
      </c>
      <c r="AF380" s="74">
        <f t="shared" si="70"/>
        <v>34.79</v>
      </c>
      <c r="AG380" s="75" t="str">
        <f t="shared" si="71"/>
        <v>10:00</v>
      </c>
      <c r="AH380" s="74">
        <f t="shared" si="72"/>
        <v>846.47000000000014</v>
      </c>
      <c r="AI380" s="73" t="str">
        <f t="shared" si="73"/>
        <v/>
      </c>
      <c r="AJ380" s="73" t="str">
        <f t="shared" si="74"/>
        <v/>
      </c>
      <c r="AK380" s="73" t="str">
        <f t="shared" si="75"/>
        <v/>
      </c>
      <c r="AL380" s="72" t="str">
        <f t="shared" si="76"/>
        <v/>
      </c>
      <c r="AM380" s="71" t="str">
        <f t="shared" si="77"/>
        <v/>
      </c>
    </row>
    <row r="381" spans="2:39" ht="13.8" thickBot="1">
      <c r="B381" s="79">
        <v>44513</v>
      </c>
      <c r="C381" s="78">
        <v>33.36</v>
      </c>
      <c r="D381" s="78">
        <v>33.57</v>
      </c>
      <c r="E381" s="78">
        <v>33.78</v>
      </c>
      <c r="F381" s="78">
        <v>32.83</v>
      </c>
      <c r="G381" s="78">
        <v>33.18</v>
      </c>
      <c r="H381" s="78">
        <v>33.950000000000003</v>
      </c>
      <c r="I381" s="78">
        <v>33.29</v>
      </c>
      <c r="J381" s="78">
        <v>33.29</v>
      </c>
      <c r="K381" s="78">
        <v>33.67</v>
      </c>
      <c r="L381" s="78">
        <v>32.479999999999997</v>
      </c>
      <c r="M381" s="78">
        <v>33.85</v>
      </c>
      <c r="N381" s="78">
        <v>33.64</v>
      </c>
      <c r="O381" s="78">
        <v>33.74</v>
      </c>
      <c r="P381" s="78">
        <v>32.69</v>
      </c>
      <c r="Q381" s="78">
        <v>32.619999999999997</v>
      </c>
      <c r="R381" s="78">
        <v>32.97</v>
      </c>
      <c r="S381" s="78">
        <v>32.479999999999997</v>
      </c>
      <c r="T381" s="78">
        <v>33.99</v>
      </c>
      <c r="U381" s="78">
        <v>33.01</v>
      </c>
      <c r="V381" s="78">
        <v>33.32</v>
      </c>
      <c r="W381" s="78">
        <v>34.479999999999997</v>
      </c>
      <c r="X381" s="78">
        <v>33.15</v>
      </c>
      <c r="Y381" s="78">
        <v>33.01</v>
      </c>
      <c r="Z381" s="78">
        <v>34.86</v>
      </c>
      <c r="AA381" s="78">
        <f t="shared" si="65"/>
        <v>34.86</v>
      </c>
      <c r="AB381" s="77">
        <f t="shared" si="66"/>
        <v>2021</v>
      </c>
      <c r="AC381" s="76">
        <f t="shared" si="67"/>
        <v>11</v>
      </c>
      <c r="AD381" s="76" t="str">
        <f t="shared" si="68"/>
        <v/>
      </c>
      <c r="AE381" s="76" t="str">
        <f t="shared" si="69"/>
        <v/>
      </c>
      <c r="AF381" s="74">
        <f t="shared" si="70"/>
        <v>34.86</v>
      </c>
      <c r="AG381" s="75" t="str">
        <f t="shared" si="71"/>
        <v>24:00</v>
      </c>
      <c r="AH381" s="74">
        <f t="shared" si="72"/>
        <v>836.07000000000016</v>
      </c>
      <c r="AI381" s="73" t="str">
        <f t="shared" si="73"/>
        <v/>
      </c>
      <c r="AJ381" s="73" t="str">
        <f t="shared" si="74"/>
        <v/>
      </c>
      <c r="AK381" s="73" t="str">
        <f t="shared" si="75"/>
        <v/>
      </c>
      <c r="AL381" s="72" t="str">
        <f t="shared" si="76"/>
        <v/>
      </c>
      <c r="AM381" s="71" t="str">
        <f t="shared" si="77"/>
        <v/>
      </c>
    </row>
    <row r="382" spans="2:39" ht="13.8" thickBot="1">
      <c r="B382" s="79">
        <v>44514</v>
      </c>
      <c r="C382" s="78">
        <v>33.6</v>
      </c>
      <c r="D382" s="78">
        <v>32.97</v>
      </c>
      <c r="E382" s="78">
        <v>33.18</v>
      </c>
      <c r="F382" s="78">
        <v>33.04</v>
      </c>
      <c r="G382" s="78">
        <v>33.78</v>
      </c>
      <c r="H382" s="78">
        <v>33.71</v>
      </c>
      <c r="I382" s="78">
        <v>33.950000000000003</v>
      </c>
      <c r="J382" s="78">
        <v>34.340000000000003</v>
      </c>
      <c r="K382" s="78">
        <v>34.65</v>
      </c>
      <c r="L382" s="78">
        <v>32.619999999999997</v>
      </c>
      <c r="M382" s="78">
        <v>32.159999999999997</v>
      </c>
      <c r="N382" s="78">
        <v>31.54</v>
      </c>
      <c r="O382" s="78">
        <v>33.57</v>
      </c>
      <c r="P382" s="78">
        <v>33.46</v>
      </c>
      <c r="Q382" s="78">
        <v>34.020000000000003</v>
      </c>
      <c r="R382" s="78">
        <v>34.229999999999997</v>
      </c>
      <c r="S382" s="78">
        <v>33.67</v>
      </c>
      <c r="T382" s="78">
        <v>33.71</v>
      </c>
      <c r="U382" s="78">
        <v>33.770000000000003</v>
      </c>
      <c r="V382" s="78">
        <v>34.270000000000003</v>
      </c>
      <c r="W382" s="78">
        <v>33.71</v>
      </c>
      <c r="X382" s="78">
        <v>33.71</v>
      </c>
      <c r="Y382" s="78">
        <v>33.85</v>
      </c>
      <c r="Z382" s="78">
        <v>34.200000000000003</v>
      </c>
      <c r="AA382" s="78">
        <f t="shared" si="65"/>
        <v>34.65</v>
      </c>
      <c r="AB382" s="77">
        <f t="shared" si="66"/>
        <v>2021</v>
      </c>
      <c r="AC382" s="76">
        <f t="shared" si="67"/>
        <v>11</v>
      </c>
      <c r="AD382" s="76" t="str">
        <f t="shared" si="68"/>
        <v/>
      </c>
      <c r="AE382" s="76" t="str">
        <f t="shared" si="69"/>
        <v/>
      </c>
      <c r="AF382" s="74">
        <f t="shared" si="70"/>
        <v>34.65</v>
      </c>
      <c r="AG382" s="75" t="str">
        <f t="shared" si="71"/>
        <v>9:00</v>
      </c>
      <c r="AH382" s="74">
        <f t="shared" si="72"/>
        <v>840.36</v>
      </c>
      <c r="AI382" s="73" t="str">
        <f t="shared" si="73"/>
        <v/>
      </c>
      <c r="AJ382" s="73" t="str">
        <f t="shared" si="74"/>
        <v/>
      </c>
      <c r="AK382" s="73" t="str">
        <f t="shared" si="75"/>
        <v/>
      </c>
      <c r="AL382" s="72" t="str">
        <f t="shared" si="76"/>
        <v/>
      </c>
      <c r="AM382" s="71" t="str">
        <f t="shared" si="77"/>
        <v/>
      </c>
    </row>
    <row r="383" spans="2:39" ht="13.8" thickBot="1">
      <c r="B383" s="79">
        <v>44515</v>
      </c>
      <c r="C383" s="78">
        <v>33.08</v>
      </c>
      <c r="D383" s="78">
        <v>33.74</v>
      </c>
      <c r="E383" s="78">
        <v>33.64</v>
      </c>
      <c r="F383" s="78">
        <v>33.950000000000003</v>
      </c>
      <c r="G383" s="78">
        <v>33.39</v>
      </c>
      <c r="H383" s="78">
        <v>35.32</v>
      </c>
      <c r="I383" s="78">
        <v>32.659999999999997</v>
      </c>
      <c r="J383" s="78">
        <v>33.36</v>
      </c>
      <c r="K383" s="78">
        <v>33.5</v>
      </c>
      <c r="L383" s="78">
        <v>35.74</v>
      </c>
      <c r="M383" s="78">
        <v>34.200000000000003</v>
      </c>
      <c r="N383" s="78">
        <v>34.090000000000003</v>
      </c>
      <c r="O383" s="78">
        <v>167.3</v>
      </c>
      <c r="P383" s="78">
        <v>1300.1500000000001</v>
      </c>
      <c r="Q383" s="78">
        <v>1277.05</v>
      </c>
      <c r="R383" s="78">
        <v>119.32</v>
      </c>
      <c r="S383" s="78">
        <v>34.69</v>
      </c>
      <c r="T383" s="78">
        <v>34.090000000000003</v>
      </c>
      <c r="U383" s="78">
        <v>34.549999999999997</v>
      </c>
      <c r="V383" s="78">
        <v>33.92</v>
      </c>
      <c r="W383" s="78">
        <v>34.200000000000003</v>
      </c>
      <c r="X383" s="78">
        <v>33.880000000000003</v>
      </c>
      <c r="Y383" s="78">
        <v>34.020000000000003</v>
      </c>
      <c r="Z383" s="78">
        <v>33.880000000000003</v>
      </c>
      <c r="AA383" s="78">
        <f t="shared" si="65"/>
        <v>1300.1500000000001</v>
      </c>
      <c r="AB383" s="77">
        <f t="shared" si="66"/>
        <v>2021</v>
      </c>
      <c r="AC383" s="76">
        <f t="shared" si="67"/>
        <v>11</v>
      </c>
      <c r="AD383" s="76" t="str">
        <f t="shared" si="68"/>
        <v/>
      </c>
      <c r="AE383" s="76" t="str">
        <f t="shared" si="69"/>
        <v/>
      </c>
      <c r="AF383" s="74">
        <f t="shared" si="70"/>
        <v>1300.1500000000001</v>
      </c>
      <c r="AG383" s="75" t="str">
        <f t="shared" si="71"/>
        <v>14:00</v>
      </c>
      <c r="AH383" s="74">
        <f t="shared" si="72"/>
        <v>4843.8700000000008</v>
      </c>
      <c r="AI383" s="73" t="str">
        <f t="shared" si="73"/>
        <v/>
      </c>
      <c r="AJ383" s="73" t="str">
        <f t="shared" si="74"/>
        <v/>
      </c>
      <c r="AK383" s="73" t="str">
        <f t="shared" si="75"/>
        <v/>
      </c>
      <c r="AL383" s="72" t="str">
        <f t="shared" si="76"/>
        <v/>
      </c>
      <c r="AM383" s="71" t="str">
        <f t="shared" si="77"/>
        <v/>
      </c>
    </row>
    <row r="384" spans="2:39" ht="13.8" thickBot="1">
      <c r="B384" s="79">
        <v>44516</v>
      </c>
      <c r="C384" s="78">
        <v>34.51</v>
      </c>
      <c r="D384" s="78">
        <v>33.950000000000003</v>
      </c>
      <c r="E384" s="78">
        <v>34.19</v>
      </c>
      <c r="F384" s="78">
        <v>33.6</v>
      </c>
      <c r="G384" s="78">
        <v>33.11</v>
      </c>
      <c r="H384" s="78">
        <v>33.5</v>
      </c>
      <c r="I384" s="78">
        <v>34.58</v>
      </c>
      <c r="J384" s="78">
        <v>34.409999999999997</v>
      </c>
      <c r="K384" s="78">
        <v>35.04</v>
      </c>
      <c r="L384" s="78">
        <v>35.770000000000003</v>
      </c>
      <c r="M384" s="78">
        <v>36.119999999999997</v>
      </c>
      <c r="N384" s="78">
        <v>34.83</v>
      </c>
      <c r="O384" s="78">
        <v>35</v>
      </c>
      <c r="P384" s="78">
        <v>36.020000000000003</v>
      </c>
      <c r="Q384" s="78">
        <v>36.369999999999997</v>
      </c>
      <c r="R384" s="78">
        <v>35.46</v>
      </c>
      <c r="S384" s="78">
        <v>34.549999999999997</v>
      </c>
      <c r="T384" s="78">
        <v>34.83</v>
      </c>
      <c r="U384" s="78">
        <v>34.409999999999997</v>
      </c>
      <c r="V384" s="78">
        <v>34.229999999999997</v>
      </c>
      <c r="W384" s="78">
        <v>34.200000000000003</v>
      </c>
      <c r="X384" s="78">
        <v>34.06</v>
      </c>
      <c r="Y384" s="78">
        <v>33.36</v>
      </c>
      <c r="Z384" s="78">
        <v>34.159999999999997</v>
      </c>
      <c r="AA384" s="78">
        <f t="shared" si="65"/>
        <v>36.369999999999997</v>
      </c>
      <c r="AB384" s="77">
        <f t="shared" si="66"/>
        <v>2021</v>
      </c>
      <c r="AC384" s="76">
        <f t="shared" si="67"/>
        <v>11</v>
      </c>
      <c r="AD384" s="76" t="str">
        <f t="shared" si="68"/>
        <v/>
      </c>
      <c r="AE384" s="76" t="str">
        <f t="shared" si="69"/>
        <v/>
      </c>
      <c r="AF384" s="74">
        <f t="shared" si="70"/>
        <v>36.369999999999997</v>
      </c>
      <c r="AG384" s="75" t="str">
        <f t="shared" si="71"/>
        <v>15:00</v>
      </c>
      <c r="AH384" s="74">
        <f t="shared" si="72"/>
        <v>866.63</v>
      </c>
      <c r="AI384" s="73" t="str">
        <f t="shared" si="73"/>
        <v/>
      </c>
      <c r="AJ384" s="73" t="str">
        <f t="shared" si="74"/>
        <v/>
      </c>
      <c r="AK384" s="73" t="str">
        <f t="shared" si="75"/>
        <v/>
      </c>
      <c r="AL384" s="72" t="str">
        <f t="shared" si="76"/>
        <v/>
      </c>
      <c r="AM384" s="71" t="str">
        <f t="shared" si="77"/>
        <v/>
      </c>
    </row>
    <row r="385" spans="2:39" ht="13.8" thickBot="1">
      <c r="B385" s="79">
        <v>44517</v>
      </c>
      <c r="C385" s="78">
        <v>33.6</v>
      </c>
      <c r="D385" s="78">
        <v>33.840000000000003</v>
      </c>
      <c r="E385" s="78">
        <v>33.25</v>
      </c>
      <c r="F385" s="78">
        <v>33.71</v>
      </c>
      <c r="G385" s="78">
        <v>33.15</v>
      </c>
      <c r="H385" s="78">
        <v>854.6</v>
      </c>
      <c r="I385" s="78">
        <v>1045.98</v>
      </c>
      <c r="J385" s="78">
        <v>33.53</v>
      </c>
      <c r="K385" s="78">
        <v>34.549999999999997</v>
      </c>
      <c r="L385" s="78">
        <v>35.07</v>
      </c>
      <c r="M385" s="78">
        <v>34.299999999999997</v>
      </c>
      <c r="N385" s="78">
        <v>33.46</v>
      </c>
      <c r="O385" s="78">
        <v>34.200000000000003</v>
      </c>
      <c r="P385" s="78">
        <v>34.65</v>
      </c>
      <c r="Q385" s="78">
        <v>34.93</v>
      </c>
      <c r="R385" s="78">
        <v>33.6</v>
      </c>
      <c r="S385" s="78">
        <v>33.74</v>
      </c>
      <c r="T385" s="78">
        <v>33.71</v>
      </c>
      <c r="U385" s="78">
        <v>32.97</v>
      </c>
      <c r="V385" s="78">
        <v>34.51</v>
      </c>
      <c r="W385" s="78">
        <v>34.299999999999997</v>
      </c>
      <c r="X385" s="78">
        <v>33.29</v>
      </c>
      <c r="Y385" s="78">
        <v>33.39</v>
      </c>
      <c r="Z385" s="78">
        <v>33.39</v>
      </c>
      <c r="AA385" s="78">
        <f t="shared" si="65"/>
        <v>1045.98</v>
      </c>
      <c r="AB385" s="77">
        <f t="shared" si="66"/>
        <v>2021</v>
      </c>
      <c r="AC385" s="76">
        <f t="shared" si="67"/>
        <v>11</v>
      </c>
      <c r="AD385" s="76" t="str">
        <f t="shared" si="68"/>
        <v/>
      </c>
      <c r="AE385" s="76" t="str">
        <f t="shared" si="69"/>
        <v/>
      </c>
      <c r="AF385" s="74">
        <f t="shared" si="70"/>
        <v>1045.98</v>
      </c>
      <c r="AG385" s="75" t="str">
        <f t="shared" si="71"/>
        <v>7:00</v>
      </c>
      <c r="AH385" s="74">
        <f t="shared" si="72"/>
        <v>3691.7000000000003</v>
      </c>
      <c r="AI385" s="73" t="str">
        <f t="shared" si="73"/>
        <v/>
      </c>
      <c r="AJ385" s="73" t="str">
        <f t="shared" si="74"/>
        <v/>
      </c>
      <c r="AK385" s="73" t="str">
        <f t="shared" si="75"/>
        <v/>
      </c>
      <c r="AL385" s="72" t="str">
        <f t="shared" si="76"/>
        <v/>
      </c>
      <c r="AM385" s="71" t="str">
        <f t="shared" si="77"/>
        <v/>
      </c>
    </row>
    <row r="386" spans="2:39" ht="13.8" thickBot="1">
      <c r="B386" s="79">
        <v>44518</v>
      </c>
      <c r="C386" s="78">
        <v>33.32</v>
      </c>
      <c r="D386" s="78">
        <v>33.880000000000003</v>
      </c>
      <c r="E386" s="78">
        <v>32.69</v>
      </c>
      <c r="F386" s="78">
        <v>34.06</v>
      </c>
      <c r="G386" s="78">
        <v>34.130000000000003</v>
      </c>
      <c r="H386" s="78">
        <v>33.74</v>
      </c>
      <c r="I386" s="78">
        <v>33.25</v>
      </c>
      <c r="J386" s="78">
        <v>34.270000000000003</v>
      </c>
      <c r="K386" s="78">
        <v>34.06</v>
      </c>
      <c r="L386" s="78">
        <v>33.43</v>
      </c>
      <c r="M386" s="78">
        <v>33.880000000000003</v>
      </c>
      <c r="N386" s="78">
        <v>35.32</v>
      </c>
      <c r="O386" s="78">
        <v>32.520000000000003</v>
      </c>
      <c r="P386" s="78">
        <v>34.159999999999997</v>
      </c>
      <c r="Q386" s="78">
        <v>34.51</v>
      </c>
      <c r="R386" s="78">
        <v>33.92</v>
      </c>
      <c r="S386" s="78">
        <v>34.76</v>
      </c>
      <c r="T386" s="78">
        <v>34.61</v>
      </c>
      <c r="U386" s="78">
        <v>33.01</v>
      </c>
      <c r="V386" s="78">
        <v>32.549999999999997</v>
      </c>
      <c r="W386" s="78">
        <v>34.65</v>
      </c>
      <c r="X386" s="78">
        <v>33.32</v>
      </c>
      <c r="Y386" s="78">
        <v>34.270000000000003</v>
      </c>
      <c r="Z386" s="78">
        <v>32.97</v>
      </c>
      <c r="AA386" s="78">
        <f t="shared" si="65"/>
        <v>35.32</v>
      </c>
      <c r="AB386" s="77">
        <f t="shared" si="66"/>
        <v>2021</v>
      </c>
      <c r="AC386" s="76">
        <f t="shared" si="67"/>
        <v>11</v>
      </c>
      <c r="AD386" s="76" t="str">
        <f t="shared" si="68"/>
        <v/>
      </c>
      <c r="AE386" s="76" t="str">
        <f t="shared" si="69"/>
        <v/>
      </c>
      <c r="AF386" s="74">
        <f t="shared" si="70"/>
        <v>35.32</v>
      </c>
      <c r="AG386" s="75" t="str">
        <f t="shared" si="71"/>
        <v>12:00</v>
      </c>
      <c r="AH386" s="74">
        <f t="shared" si="72"/>
        <v>846.59999999999991</v>
      </c>
      <c r="AI386" s="73" t="str">
        <f t="shared" si="73"/>
        <v/>
      </c>
      <c r="AJ386" s="73" t="str">
        <f t="shared" si="74"/>
        <v/>
      </c>
      <c r="AK386" s="73" t="str">
        <f t="shared" si="75"/>
        <v/>
      </c>
      <c r="AL386" s="72" t="str">
        <f t="shared" si="76"/>
        <v/>
      </c>
      <c r="AM386" s="71" t="str">
        <f t="shared" si="77"/>
        <v/>
      </c>
    </row>
    <row r="387" spans="2:39" ht="13.8" thickBot="1">
      <c r="B387" s="79">
        <v>44519</v>
      </c>
      <c r="C387" s="78">
        <v>34.06</v>
      </c>
      <c r="D387" s="78">
        <v>34.229999999999997</v>
      </c>
      <c r="E387" s="78">
        <v>32.69</v>
      </c>
      <c r="F387" s="78">
        <v>34.479999999999997</v>
      </c>
      <c r="G387" s="78">
        <v>33.5</v>
      </c>
      <c r="H387" s="78">
        <v>33.11</v>
      </c>
      <c r="I387" s="78">
        <v>34.68</v>
      </c>
      <c r="J387" s="78">
        <v>34.68</v>
      </c>
      <c r="K387" s="78">
        <v>35.67</v>
      </c>
      <c r="L387" s="78">
        <v>33.92</v>
      </c>
      <c r="M387" s="78">
        <v>35.14</v>
      </c>
      <c r="N387" s="78">
        <v>34.270000000000003</v>
      </c>
      <c r="O387" s="78">
        <v>33.18</v>
      </c>
      <c r="P387" s="78">
        <v>34.229999999999997</v>
      </c>
      <c r="Q387" s="78">
        <v>34.69</v>
      </c>
      <c r="R387" s="78">
        <v>33.99</v>
      </c>
      <c r="S387" s="78">
        <v>35.28</v>
      </c>
      <c r="T387" s="78">
        <v>34.51</v>
      </c>
      <c r="U387" s="78">
        <v>32.590000000000003</v>
      </c>
      <c r="V387" s="78">
        <v>34.299999999999997</v>
      </c>
      <c r="W387" s="78">
        <v>34.090000000000003</v>
      </c>
      <c r="X387" s="78">
        <v>35.1</v>
      </c>
      <c r="Y387" s="78">
        <v>34.340000000000003</v>
      </c>
      <c r="Z387" s="78">
        <v>34.020000000000003</v>
      </c>
      <c r="AA387" s="78">
        <f t="shared" ref="AA387:AA450" si="78">MAX(C387:Z387)</f>
        <v>35.67</v>
      </c>
      <c r="AB387" s="77">
        <f t="shared" ref="AB387:AB450" si="79">YEAR(B387)</f>
        <v>2021</v>
      </c>
      <c r="AC387" s="76">
        <f t="shared" ref="AC387:AC450" si="80">MONTH(B387)</f>
        <v>11</v>
      </c>
      <c r="AD387" s="76" t="str">
        <f t="shared" ref="AD387:AD450" si="81">IF(AE387="","",AB387&amp;"-"&amp;AE387)</f>
        <v/>
      </c>
      <c r="AE387" s="76" t="str">
        <f t="shared" ref="AE387:AE450" si="82">IF(DAY(B387+1)=1,AC387,"")</f>
        <v/>
      </c>
      <c r="AF387" s="74">
        <f t="shared" ref="AF387:AF450" si="83">MAX(C387:Z387)</f>
        <v>35.67</v>
      </c>
      <c r="AG387" s="75" t="str">
        <f t="shared" ref="AG387:AG450" si="84">INDEX($C$2:$Z$2,MATCH(AF387,C387:Z387,0))</f>
        <v>9:00</v>
      </c>
      <c r="AH387" s="74">
        <f t="shared" ref="AH387:AH450" si="85">SUM(C387:AA387)</f>
        <v>856.42</v>
      </c>
      <c r="AI387" s="73" t="str">
        <f t="shared" ref="AI387:AI450" si="86">IF(AE387&lt;&gt;"",SUMIFS(AF:AF,AC:AC,AC387,AB:AB,AB387),"")</f>
        <v/>
      </c>
      <c r="AJ387" s="73" t="str">
        <f t="shared" ref="AJ387:AJ450" si="87">IF(AI387="","",_xlfn.MAXIFS(AF:AF,AC:AC,AC387,AB:AB,AB387))</f>
        <v/>
      </c>
      <c r="AK387" s="73" t="str">
        <f t="shared" ref="AK387:AK450" si="88">IF(AI387="","",_xlfn.MAXIFS(AH:AH,AC:AC,AC387,AB:AB,AB387))</f>
        <v/>
      </c>
      <c r="AL387" s="72" t="str">
        <f t="shared" ref="AL387:AL450" si="89">IF(AI387&lt;&gt;"",INDEX(B:B,MATCH(AJ387,AF:AF,0)),"")</f>
        <v/>
      </c>
      <c r="AM387" s="71" t="str">
        <f t="shared" ref="AM387:AM450" si="90">IF(AI387&lt;&gt;"",INDEX(AG:AG,MATCH(AJ387,AF:AF,0)),"")</f>
        <v/>
      </c>
    </row>
    <row r="388" spans="2:39" ht="13.8" thickBot="1">
      <c r="B388" s="79">
        <v>44520</v>
      </c>
      <c r="C388" s="78">
        <v>34.159999999999997</v>
      </c>
      <c r="D388" s="78">
        <v>32.94</v>
      </c>
      <c r="E388" s="78">
        <v>33.25</v>
      </c>
      <c r="F388" s="78">
        <v>33.46</v>
      </c>
      <c r="G388" s="78">
        <v>34.130000000000003</v>
      </c>
      <c r="H388" s="78">
        <v>34.549999999999997</v>
      </c>
      <c r="I388" s="78">
        <v>33.28</v>
      </c>
      <c r="J388" s="78">
        <v>33.6</v>
      </c>
      <c r="K388" s="78">
        <v>34.86</v>
      </c>
      <c r="L388" s="78">
        <v>33.81</v>
      </c>
      <c r="M388" s="78">
        <v>33.81</v>
      </c>
      <c r="N388" s="78">
        <v>33.67</v>
      </c>
      <c r="O388" s="78">
        <v>34.020000000000003</v>
      </c>
      <c r="P388" s="78">
        <v>33.92</v>
      </c>
      <c r="Q388" s="78">
        <v>33.57</v>
      </c>
      <c r="R388" s="78">
        <v>33.92</v>
      </c>
      <c r="S388" s="78">
        <v>34.270000000000003</v>
      </c>
      <c r="T388" s="78">
        <v>34.200000000000003</v>
      </c>
      <c r="U388" s="78">
        <v>33.53</v>
      </c>
      <c r="V388" s="78">
        <v>33.6</v>
      </c>
      <c r="W388" s="78">
        <v>34.409999999999997</v>
      </c>
      <c r="X388" s="78">
        <v>32.799999999999997</v>
      </c>
      <c r="Y388" s="78">
        <v>33.81</v>
      </c>
      <c r="Z388" s="78">
        <v>33.67</v>
      </c>
      <c r="AA388" s="78">
        <f t="shared" si="78"/>
        <v>34.86</v>
      </c>
      <c r="AB388" s="77">
        <f t="shared" si="79"/>
        <v>2021</v>
      </c>
      <c r="AC388" s="76">
        <f t="shared" si="80"/>
        <v>11</v>
      </c>
      <c r="AD388" s="76" t="str">
        <f t="shared" si="81"/>
        <v/>
      </c>
      <c r="AE388" s="76" t="str">
        <f t="shared" si="82"/>
        <v/>
      </c>
      <c r="AF388" s="74">
        <f t="shared" si="83"/>
        <v>34.86</v>
      </c>
      <c r="AG388" s="75" t="str">
        <f t="shared" si="84"/>
        <v>9:00</v>
      </c>
      <c r="AH388" s="74">
        <f t="shared" si="85"/>
        <v>846.09999999999991</v>
      </c>
      <c r="AI388" s="73" t="str">
        <f t="shared" si="86"/>
        <v/>
      </c>
      <c r="AJ388" s="73" t="str">
        <f t="shared" si="87"/>
        <v/>
      </c>
      <c r="AK388" s="73" t="str">
        <f t="shared" si="88"/>
        <v/>
      </c>
      <c r="AL388" s="72" t="str">
        <f t="shared" si="89"/>
        <v/>
      </c>
      <c r="AM388" s="71" t="str">
        <f t="shared" si="90"/>
        <v/>
      </c>
    </row>
    <row r="389" spans="2:39" ht="13.8" thickBot="1">
      <c r="B389" s="79">
        <v>44521</v>
      </c>
      <c r="C389" s="78">
        <v>33.71</v>
      </c>
      <c r="D389" s="78">
        <v>34.06</v>
      </c>
      <c r="E389" s="78">
        <v>34.270000000000003</v>
      </c>
      <c r="F389" s="78">
        <v>32.24</v>
      </c>
      <c r="G389" s="78">
        <v>33.78</v>
      </c>
      <c r="H389" s="78">
        <v>33.880000000000003</v>
      </c>
      <c r="I389" s="78">
        <v>33.43</v>
      </c>
      <c r="J389" s="78">
        <v>34.090000000000003</v>
      </c>
      <c r="K389" s="78">
        <v>33.01</v>
      </c>
      <c r="L389" s="78">
        <v>34.270000000000003</v>
      </c>
      <c r="M389" s="78">
        <v>33.53</v>
      </c>
      <c r="N389" s="78">
        <v>33.57</v>
      </c>
      <c r="O389" s="78">
        <v>34.549999999999997</v>
      </c>
      <c r="P389" s="78">
        <v>33.67</v>
      </c>
      <c r="Q389" s="78">
        <v>34.049999999999997</v>
      </c>
      <c r="R389" s="78">
        <v>33.39</v>
      </c>
      <c r="S389" s="78">
        <v>33.81</v>
      </c>
      <c r="T389" s="78">
        <v>33.950000000000003</v>
      </c>
      <c r="U389" s="78">
        <v>33.92</v>
      </c>
      <c r="V389" s="78">
        <v>32.729999999999997</v>
      </c>
      <c r="W389" s="78">
        <v>33.01</v>
      </c>
      <c r="X389" s="78">
        <v>32.9</v>
      </c>
      <c r="Y389" s="78">
        <v>34.270000000000003</v>
      </c>
      <c r="Z389" s="78">
        <v>32.869999999999997</v>
      </c>
      <c r="AA389" s="78">
        <f t="shared" si="78"/>
        <v>34.549999999999997</v>
      </c>
      <c r="AB389" s="77">
        <f t="shared" si="79"/>
        <v>2021</v>
      </c>
      <c r="AC389" s="76">
        <f t="shared" si="80"/>
        <v>11</v>
      </c>
      <c r="AD389" s="76" t="str">
        <f t="shared" si="81"/>
        <v/>
      </c>
      <c r="AE389" s="76" t="str">
        <f t="shared" si="82"/>
        <v/>
      </c>
      <c r="AF389" s="74">
        <f t="shared" si="83"/>
        <v>34.549999999999997</v>
      </c>
      <c r="AG389" s="75" t="str">
        <f t="shared" si="84"/>
        <v>13:00</v>
      </c>
      <c r="AH389" s="74">
        <f t="shared" si="85"/>
        <v>841.50999999999988</v>
      </c>
      <c r="AI389" s="73" t="str">
        <f t="shared" si="86"/>
        <v/>
      </c>
      <c r="AJ389" s="73" t="str">
        <f t="shared" si="87"/>
        <v/>
      </c>
      <c r="AK389" s="73" t="str">
        <f t="shared" si="88"/>
        <v/>
      </c>
      <c r="AL389" s="72" t="str">
        <f t="shared" si="89"/>
        <v/>
      </c>
      <c r="AM389" s="71" t="str">
        <f t="shared" si="90"/>
        <v/>
      </c>
    </row>
    <row r="390" spans="2:39" ht="13.8" thickBot="1">
      <c r="B390" s="79">
        <v>44522</v>
      </c>
      <c r="C390" s="78">
        <v>33.53</v>
      </c>
      <c r="D390" s="78">
        <v>34.130000000000003</v>
      </c>
      <c r="E390" s="78">
        <v>34.619999999999997</v>
      </c>
      <c r="F390" s="78">
        <v>33.43</v>
      </c>
      <c r="G390" s="78">
        <v>33.6</v>
      </c>
      <c r="H390" s="78">
        <v>34.090000000000003</v>
      </c>
      <c r="I390" s="78">
        <v>33.85</v>
      </c>
      <c r="J390" s="78">
        <v>33.880000000000003</v>
      </c>
      <c r="K390" s="78">
        <v>1074.54</v>
      </c>
      <c r="L390" s="78">
        <v>1333.96</v>
      </c>
      <c r="M390" s="78">
        <v>1332.66</v>
      </c>
      <c r="N390" s="78">
        <v>1338.22</v>
      </c>
      <c r="O390" s="78">
        <v>1311.42</v>
      </c>
      <c r="P390" s="78">
        <v>1305.43</v>
      </c>
      <c r="Q390" s="78">
        <v>1290.2</v>
      </c>
      <c r="R390" s="78">
        <v>1308.2</v>
      </c>
      <c r="S390" s="78">
        <v>128.16999999999999</v>
      </c>
      <c r="T390" s="78">
        <v>34.82</v>
      </c>
      <c r="U390" s="78">
        <v>33.78</v>
      </c>
      <c r="V390" s="78">
        <v>34.090000000000003</v>
      </c>
      <c r="W390" s="78">
        <v>33.950000000000003</v>
      </c>
      <c r="X390" s="78">
        <v>34.76</v>
      </c>
      <c r="Y390" s="78">
        <v>34.51</v>
      </c>
      <c r="Z390" s="78">
        <v>33.92</v>
      </c>
      <c r="AA390" s="78">
        <f t="shared" si="78"/>
        <v>1338.22</v>
      </c>
      <c r="AB390" s="77">
        <f t="shared" si="79"/>
        <v>2021</v>
      </c>
      <c r="AC390" s="76">
        <f t="shared" si="80"/>
        <v>11</v>
      </c>
      <c r="AD390" s="76" t="str">
        <f t="shared" si="81"/>
        <v/>
      </c>
      <c r="AE390" s="76" t="str">
        <f t="shared" si="82"/>
        <v/>
      </c>
      <c r="AF390" s="74">
        <f t="shared" si="83"/>
        <v>1338.22</v>
      </c>
      <c r="AG390" s="75" t="str">
        <f t="shared" si="84"/>
        <v>12:00</v>
      </c>
      <c r="AH390" s="74">
        <f t="shared" si="85"/>
        <v>12271.980000000003</v>
      </c>
      <c r="AI390" s="73" t="str">
        <f t="shared" si="86"/>
        <v/>
      </c>
      <c r="AJ390" s="73" t="str">
        <f t="shared" si="87"/>
        <v/>
      </c>
      <c r="AK390" s="73" t="str">
        <f t="shared" si="88"/>
        <v/>
      </c>
      <c r="AL390" s="72" t="str">
        <f t="shared" si="89"/>
        <v/>
      </c>
      <c r="AM390" s="71" t="str">
        <f t="shared" si="90"/>
        <v/>
      </c>
    </row>
    <row r="391" spans="2:39" ht="13.8" thickBot="1">
      <c r="B391" s="79">
        <v>44523</v>
      </c>
      <c r="C391" s="78">
        <v>33.18</v>
      </c>
      <c r="D391" s="78">
        <v>34.65</v>
      </c>
      <c r="E391" s="78">
        <v>34.06</v>
      </c>
      <c r="F391" s="78">
        <v>33.43</v>
      </c>
      <c r="G391" s="78">
        <v>34.479999999999997</v>
      </c>
      <c r="H391" s="78">
        <v>33.67</v>
      </c>
      <c r="I391" s="78">
        <v>34.299999999999997</v>
      </c>
      <c r="J391" s="78">
        <v>34.229999999999997</v>
      </c>
      <c r="K391" s="78">
        <v>326.2</v>
      </c>
      <c r="L391" s="78">
        <v>1359.19</v>
      </c>
      <c r="M391" s="78">
        <v>267.54000000000002</v>
      </c>
      <c r="N391" s="78">
        <v>35.950000000000003</v>
      </c>
      <c r="O391" s="78">
        <v>34.340000000000003</v>
      </c>
      <c r="P391" s="78">
        <v>34.020000000000003</v>
      </c>
      <c r="Q391" s="78">
        <v>34.369999999999997</v>
      </c>
      <c r="R391" s="78">
        <v>33.71</v>
      </c>
      <c r="S391" s="78">
        <v>34.020000000000003</v>
      </c>
      <c r="T391" s="78">
        <v>33.11</v>
      </c>
      <c r="U391" s="78">
        <v>34.58</v>
      </c>
      <c r="V391" s="78">
        <v>32.869999999999997</v>
      </c>
      <c r="W391" s="78">
        <v>34.159999999999997</v>
      </c>
      <c r="X391" s="78">
        <v>34.090000000000003</v>
      </c>
      <c r="Y391" s="78">
        <v>34.72</v>
      </c>
      <c r="Z391" s="78">
        <v>33.92</v>
      </c>
      <c r="AA391" s="78">
        <f t="shared" si="78"/>
        <v>1359.19</v>
      </c>
      <c r="AB391" s="77">
        <f t="shared" si="79"/>
        <v>2021</v>
      </c>
      <c r="AC391" s="76">
        <f t="shared" si="80"/>
        <v>11</v>
      </c>
      <c r="AD391" s="76" t="str">
        <f t="shared" si="81"/>
        <v/>
      </c>
      <c r="AE391" s="76" t="str">
        <f t="shared" si="82"/>
        <v/>
      </c>
      <c r="AF391" s="74">
        <f t="shared" si="83"/>
        <v>1359.19</v>
      </c>
      <c r="AG391" s="75" t="str">
        <f t="shared" si="84"/>
        <v>10:00</v>
      </c>
      <c r="AH391" s="74">
        <f t="shared" si="85"/>
        <v>4027.98</v>
      </c>
      <c r="AI391" s="73" t="str">
        <f t="shared" si="86"/>
        <v/>
      </c>
      <c r="AJ391" s="73" t="str">
        <f t="shared" si="87"/>
        <v/>
      </c>
      <c r="AK391" s="73" t="str">
        <f t="shared" si="88"/>
        <v/>
      </c>
      <c r="AL391" s="72" t="str">
        <f t="shared" si="89"/>
        <v/>
      </c>
      <c r="AM391" s="71" t="str">
        <f t="shared" si="90"/>
        <v/>
      </c>
    </row>
    <row r="392" spans="2:39" ht="13.8" thickBot="1">
      <c r="B392" s="79">
        <v>44524</v>
      </c>
      <c r="C392" s="78">
        <v>34.83</v>
      </c>
      <c r="D392" s="78">
        <v>35.14</v>
      </c>
      <c r="E392" s="78">
        <v>33.880000000000003</v>
      </c>
      <c r="F392" s="78">
        <v>34.86</v>
      </c>
      <c r="G392" s="78">
        <v>33.950000000000003</v>
      </c>
      <c r="H392" s="78">
        <v>34.76</v>
      </c>
      <c r="I392" s="78">
        <v>33.92</v>
      </c>
      <c r="J392" s="78">
        <v>34.159999999999997</v>
      </c>
      <c r="K392" s="78">
        <v>35.42</v>
      </c>
      <c r="L392" s="78">
        <v>34.340000000000003</v>
      </c>
      <c r="M392" s="78">
        <v>34.51</v>
      </c>
      <c r="N392" s="78">
        <v>33.85</v>
      </c>
      <c r="O392" s="78">
        <v>33.85</v>
      </c>
      <c r="P392" s="78">
        <v>35.07</v>
      </c>
      <c r="Q392" s="78">
        <v>34.51</v>
      </c>
      <c r="R392" s="78">
        <v>33.909999999999997</v>
      </c>
      <c r="S392" s="78">
        <v>33.11</v>
      </c>
      <c r="T392" s="78">
        <v>33.15</v>
      </c>
      <c r="U392" s="78">
        <v>33.35</v>
      </c>
      <c r="V392" s="78">
        <v>32.659999999999997</v>
      </c>
      <c r="W392" s="78">
        <v>33.25</v>
      </c>
      <c r="X392" s="78">
        <v>32.549999999999997</v>
      </c>
      <c r="Y392" s="78">
        <v>34.130000000000003</v>
      </c>
      <c r="Z392" s="78">
        <v>32.69</v>
      </c>
      <c r="AA392" s="78">
        <f t="shared" si="78"/>
        <v>35.42</v>
      </c>
      <c r="AB392" s="77">
        <f t="shared" si="79"/>
        <v>2021</v>
      </c>
      <c r="AC392" s="76">
        <f t="shared" si="80"/>
        <v>11</v>
      </c>
      <c r="AD392" s="76" t="str">
        <f t="shared" si="81"/>
        <v/>
      </c>
      <c r="AE392" s="76" t="str">
        <f t="shared" si="82"/>
        <v/>
      </c>
      <c r="AF392" s="74">
        <f t="shared" si="83"/>
        <v>35.42</v>
      </c>
      <c r="AG392" s="75" t="str">
        <f t="shared" si="84"/>
        <v>9:00</v>
      </c>
      <c r="AH392" s="74">
        <f t="shared" si="85"/>
        <v>851.26999999999987</v>
      </c>
      <c r="AI392" s="73" t="str">
        <f t="shared" si="86"/>
        <v/>
      </c>
      <c r="AJ392" s="73" t="str">
        <f t="shared" si="87"/>
        <v/>
      </c>
      <c r="AK392" s="73" t="str">
        <f t="shared" si="88"/>
        <v/>
      </c>
      <c r="AL392" s="72" t="str">
        <f t="shared" si="89"/>
        <v/>
      </c>
      <c r="AM392" s="71" t="str">
        <f t="shared" si="90"/>
        <v/>
      </c>
    </row>
    <row r="393" spans="2:39" ht="13.8" thickBot="1">
      <c r="B393" s="79">
        <v>44525</v>
      </c>
      <c r="C393" s="78">
        <v>33.18</v>
      </c>
      <c r="D393" s="78">
        <v>33.46</v>
      </c>
      <c r="E393" s="78">
        <v>32.729999999999997</v>
      </c>
      <c r="F393" s="78">
        <v>34.06</v>
      </c>
      <c r="G393" s="78">
        <v>33.67</v>
      </c>
      <c r="H393" s="78">
        <v>33</v>
      </c>
      <c r="I393" s="78">
        <v>32.619999999999997</v>
      </c>
      <c r="J393" s="78">
        <v>33.43</v>
      </c>
      <c r="K393" s="78">
        <v>34.76</v>
      </c>
      <c r="L393" s="78">
        <v>33.18</v>
      </c>
      <c r="M393" s="78">
        <v>33.92</v>
      </c>
      <c r="N393" s="78">
        <v>33.67</v>
      </c>
      <c r="O393" s="78">
        <v>34.229999999999997</v>
      </c>
      <c r="P393" s="78">
        <v>34.58</v>
      </c>
      <c r="Q393" s="78">
        <v>33.53</v>
      </c>
      <c r="R393" s="78">
        <v>737.56</v>
      </c>
      <c r="S393" s="78">
        <v>34.83</v>
      </c>
      <c r="T393" s="78">
        <v>34.51</v>
      </c>
      <c r="U393" s="78">
        <v>34.409999999999997</v>
      </c>
      <c r="V393" s="78">
        <v>33.74</v>
      </c>
      <c r="W393" s="78">
        <v>33.99</v>
      </c>
      <c r="X393" s="78">
        <v>32.729999999999997</v>
      </c>
      <c r="Y393" s="78">
        <v>33.39</v>
      </c>
      <c r="Z393" s="78">
        <v>32.869999999999997</v>
      </c>
      <c r="AA393" s="78">
        <f t="shared" si="78"/>
        <v>737.56</v>
      </c>
      <c r="AB393" s="77">
        <f t="shared" si="79"/>
        <v>2021</v>
      </c>
      <c r="AC393" s="76">
        <f t="shared" si="80"/>
        <v>11</v>
      </c>
      <c r="AD393" s="76" t="str">
        <f t="shared" si="81"/>
        <v/>
      </c>
      <c r="AE393" s="76" t="str">
        <f t="shared" si="82"/>
        <v/>
      </c>
      <c r="AF393" s="74">
        <f t="shared" si="83"/>
        <v>737.56</v>
      </c>
      <c r="AG393" s="75" t="str">
        <f t="shared" si="84"/>
        <v>16:00</v>
      </c>
      <c r="AH393" s="74">
        <f t="shared" si="85"/>
        <v>2249.6099999999997</v>
      </c>
      <c r="AI393" s="73" t="str">
        <f t="shared" si="86"/>
        <v/>
      </c>
      <c r="AJ393" s="73" t="str">
        <f t="shared" si="87"/>
        <v/>
      </c>
      <c r="AK393" s="73" t="str">
        <f t="shared" si="88"/>
        <v/>
      </c>
      <c r="AL393" s="72" t="str">
        <f t="shared" si="89"/>
        <v/>
      </c>
      <c r="AM393" s="71" t="str">
        <f t="shared" si="90"/>
        <v/>
      </c>
    </row>
    <row r="394" spans="2:39" ht="13.8" thickBot="1">
      <c r="B394" s="79">
        <v>44526</v>
      </c>
      <c r="C394" s="78">
        <v>32.17</v>
      </c>
      <c r="D394" s="78">
        <v>33.85</v>
      </c>
      <c r="E394" s="78">
        <v>33.85</v>
      </c>
      <c r="F394" s="78">
        <v>33.11</v>
      </c>
      <c r="G394" s="78">
        <v>32.409999999999997</v>
      </c>
      <c r="H394" s="78">
        <v>33.39</v>
      </c>
      <c r="I394" s="78">
        <v>33.36</v>
      </c>
      <c r="J394" s="78">
        <v>35.46</v>
      </c>
      <c r="K394" s="78">
        <v>33.64</v>
      </c>
      <c r="L394" s="78">
        <v>35.840000000000003</v>
      </c>
      <c r="M394" s="78">
        <v>35.32</v>
      </c>
      <c r="N394" s="78">
        <v>35.6</v>
      </c>
      <c r="O394" s="78">
        <v>34.68</v>
      </c>
      <c r="P394" s="78">
        <v>34.68</v>
      </c>
      <c r="Q394" s="78">
        <v>34.54</v>
      </c>
      <c r="R394" s="78">
        <v>35.42</v>
      </c>
      <c r="S394" s="78">
        <v>34.72</v>
      </c>
      <c r="T394" s="78">
        <v>34.159999999999997</v>
      </c>
      <c r="U394" s="78">
        <v>34.229999999999997</v>
      </c>
      <c r="V394" s="78">
        <v>35.28</v>
      </c>
      <c r="W394" s="78">
        <v>34.369999999999997</v>
      </c>
      <c r="X394" s="78">
        <v>32.590000000000003</v>
      </c>
      <c r="Y394" s="78">
        <v>33.64</v>
      </c>
      <c r="Z394" s="78">
        <v>33.67</v>
      </c>
      <c r="AA394" s="78">
        <f t="shared" si="78"/>
        <v>35.840000000000003</v>
      </c>
      <c r="AB394" s="77">
        <f t="shared" si="79"/>
        <v>2021</v>
      </c>
      <c r="AC394" s="76">
        <f t="shared" si="80"/>
        <v>11</v>
      </c>
      <c r="AD394" s="76" t="str">
        <f t="shared" si="81"/>
        <v/>
      </c>
      <c r="AE394" s="76" t="str">
        <f t="shared" si="82"/>
        <v/>
      </c>
      <c r="AF394" s="74">
        <f t="shared" si="83"/>
        <v>35.840000000000003</v>
      </c>
      <c r="AG394" s="75" t="str">
        <f t="shared" si="84"/>
        <v>10:00</v>
      </c>
      <c r="AH394" s="74">
        <f t="shared" si="85"/>
        <v>855.82</v>
      </c>
      <c r="AI394" s="73" t="str">
        <f t="shared" si="86"/>
        <v/>
      </c>
      <c r="AJ394" s="73" t="str">
        <f t="shared" si="87"/>
        <v/>
      </c>
      <c r="AK394" s="73" t="str">
        <f t="shared" si="88"/>
        <v/>
      </c>
      <c r="AL394" s="72" t="str">
        <f t="shared" si="89"/>
        <v/>
      </c>
      <c r="AM394" s="71" t="str">
        <f t="shared" si="90"/>
        <v/>
      </c>
    </row>
    <row r="395" spans="2:39" ht="13.8" thickBot="1">
      <c r="B395" s="79">
        <v>44527</v>
      </c>
      <c r="C395" s="78">
        <v>33.67</v>
      </c>
      <c r="D395" s="78">
        <v>34.479999999999997</v>
      </c>
      <c r="E395" s="78">
        <v>33.81</v>
      </c>
      <c r="F395" s="78">
        <v>34.93</v>
      </c>
      <c r="G395" s="78">
        <v>33.01</v>
      </c>
      <c r="H395" s="78">
        <v>35.07</v>
      </c>
      <c r="I395" s="78">
        <v>33.25</v>
      </c>
      <c r="J395" s="78">
        <v>33.39</v>
      </c>
      <c r="K395" s="78">
        <v>34.06</v>
      </c>
      <c r="L395" s="78">
        <v>35.14</v>
      </c>
      <c r="M395" s="78">
        <v>33.950000000000003</v>
      </c>
      <c r="N395" s="78">
        <v>34.69</v>
      </c>
      <c r="O395" s="78">
        <v>33.53</v>
      </c>
      <c r="P395" s="78">
        <v>33.29</v>
      </c>
      <c r="Q395" s="78">
        <v>34.83</v>
      </c>
      <c r="R395" s="78">
        <v>34.299999999999997</v>
      </c>
      <c r="S395" s="78">
        <v>34.229999999999997</v>
      </c>
      <c r="T395" s="78">
        <v>34.79</v>
      </c>
      <c r="U395" s="78">
        <v>33.950000000000003</v>
      </c>
      <c r="V395" s="78">
        <v>35.04</v>
      </c>
      <c r="W395" s="78">
        <v>34.06</v>
      </c>
      <c r="X395" s="78">
        <v>34.049999999999997</v>
      </c>
      <c r="Y395" s="78">
        <v>33.42</v>
      </c>
      <c r="Z395" s="78">
        <v>33.880000000000003</v>
      </c>
      <c r="AA395" s="78">
        <f t="shared" si="78"/>
        <v>35.14</v>
      </c>
      <c r="AB395" s="77">
        <f t="shared" si="79"/>
        <v>2021</v>
      </c>
      <c r="AC395" s="76">
        <f t="shared" si="80"/>
        <v>11</v>
      </c>
      <c r="AD395" s="76" t="str">
        <f t="shared" si="81"/>
        <v/>
      </c>
      <c r="AE395" s="76" t="str">
        <f t="shared" si="82"/>
        <v/>
      </c>
      <c r="AF395" s="74">
        <f t="shared" si="83"/>
        <v>35.14</v>
      </c>
      <c r="AG395" s="75" t="str">
        <f t="shared" si="84"/>
        <v>10:00</v>
      </c>
      <c r="AH395" s="74">
        <f t="shared" si="85"/>
        <v>853.95999999999992</v>
      </c>
      <c r="AI395" s="73" t="str">
        <f t="shared" si="86"/>
        <v/>
      </c>
      <c r="AJ395" s="73" t="str">
        <f t="shared" si="87"/>
        <v/>
      </c>
      <c r="AK395" s="73" t="str">
        <f t="shared" si="88"/>
        <v/>
      </c>
      <c r="AL395" s="72" t="str">
        <f t="shared" si="89"/>
        <v/>
      </c>
      <c r="AM395" s="71" t="str">
        <f t="shared" si="90"/>
        <v/>
      </c>
    </row>
    <row r="396" spans="2:39" ht="13.8" thickBot="1">
      <c r="B396" s="79">
        <v>44528</v>
      </c>
      <c r="C396" s="78">
        <v>35.28</v>
      </c>
      <c r="D396" s="78">
        <v>32.729999999999997</v>
      </c>
      <c r="E396" s="78">
        <v>34.020000000000003</v>
      </c>
      <c r="F396" s="78">
        <v>32.619999999999997</v>
      </c>
      <c r="G396" s="78">
        <v>33.81</v>
      </c>
      <c r="H396" s="78">
        <v>33.57</v>
      </c>
      <c r="I396" s="78">
        <v>33.99</v>
      </c>
      <c r="J396" s="78">
        <v>34.229999999999997</v>
      </c>
      <c r="K396" s="78">
        <v>34.159999999999997</v>
      </c>
      <c r="L396" s="78">
        <v>34.119999999999997</v>
      </c>
      <c r="M396" s="78">
        <v>34.229999999999997</v>
      </c>
      <c r="N396" s="78">
        <v>34.090000000000003</v>
      </c>
      <c r="O396" s="78">
        <v>34.369999999999997</v>
      </c>
      <c r="P396" s="78">
        <v>33.57</v>
      </c>
      <c r="Q396" s="78">
        <v>33.6</v>
      </c>
      <c r="R396" s="78">
        <v>33.28</v>
      </c>
      <c r="S396" s="78">
        <v>34.65</v>
      </c>
      <c r="T396" s="78">
        <v>32.380000000000003</v>
      </c>
      <c r="U396" s="78">
        <v>32.94</v>
      </c>
      <c r="V396" s="78">
        <v>33.950000000000003</v>
      </c>
      <c r="W396" s="78">
        <v>34.020000000000003</v>
      </c>
      <c r="X396" s="78">
        <v>33.22</v>
      </c>
      <c r="Y396" s="78">
        <v>34.369999999999997</v>
      </c>
      <c r="Z396" s="78">
        <v>33.85</v>
      </c>
      <c r="AA396" s="78">
        <f t="shared" si="78"/>
        <v>35.28</v>
      </c>
      <c r="AB396" s="77">
        <f t="shared" si="79"/>
        <v>2021</v>
      </c>
      <c r="AC396" s="76">
        <f t="shared" si="80"/>
        <v>11</v>
      </c>
      <c r="AD396" s="76" t="str">
        <f t="shared" si="81"/>
        <v/>
      </c>
      <c r="AE396" s="76" t="str">
        <f t="shared" si="82"/>
        <v/>
      </c>
      <c r="AF396" s="74">
        <f t="shared" si="83"/>
        <v>35.28</v>
      </c>
      <c r="AG396" s="75" t="str">
        <f t="shared" si="84"/>
        <v>1:00</v>
      </c>
      <c r="AH396" s="74">
        <f t="shared" si="85"/>
        <v>846.33000000000015</v>
      </c>
      <c r="AI396" s="73" t="str">
        <f t="shared" si="86"/>
        <v/>
      </c>
      <c r="AJ396" s="73" t="str">
        <f t="shared" si="87"/>
        <v/>
      </c>
      <c r="AK396" s="73" t="str">
        <f t="shared" si="88"/>
        <v/>
      </c>
      <c r="AL396" s="72" t="str">
        <f t="shared" si="89"/>
        <v/>
      </c>
      <c r="AM396" s="71" t="str">
        <f t="shared" si="90"/>
        <v/>
      </c>
    </row>
    <row r="397" spans="2:39" ht="13.8" thickBot="1">
      <c r="B397" s="79">
        <v>44529</v>
      </c>
      <c r="C397" s="78">
        <v>33.46</v>
      </c>
      <c r="D397" s="78">
        <v>34.020000000000003</v>
      </c>
      <c r="E397" s="78">
        <v>33.71</v>
      </c>
      <c r="F397" s="78">
        <v>33.85</v>
      </c>
      <c r="G397" s="78">
        <v>33.08</v>
      </c>
      <c r="H397" s="78">
        <v>33.39</v>
      </c>
      <c r="I397" s="78">
        <v>33.99</v>
      </c>
      <c r="J397" s="78">
        <v>32.97</v>
      </c>
      <c r="K397" s="78">
        <v>881.69</v>
      </c>
      <c r="L397" s="78">
        <v>1422.3</v>
      </c>
      <c r="M397" s="78">
        <v>1320.8</v>
      </c>
      <c r="N397" s="78">
        <v>369.64</v>
      </c>
      <c r="O397" s="78">
        <v>1354.43</v>
      </c>
      <c r="P397" s="78">
        <v>1361.85</v>
      </c>
      <c r="Q397" s="78">
        <v>915.74</v>
      </c>
      <c r="R397" s="78">
        <v>34.97</v>
      </c>
      <c r="S397" s="78">
        <v>33.74</v>
      </c>
      <c r="T397" s="78">
        <v>33.71</v>
      </c>
      <c r="U397" s="78">
        <v>34.020000000000003</v>
      </c>
      <c r="V397" s="78">
        <v>34.72</v>
      </c>
      <c r="W397" s="78">
        <v>34.020000000000003</v>
      </c>
      <c r="X397" s="78">
        <v>34.130000000000003</v>
      </c>
      <c r="Y397" s="78">
        <v>34.65</v>
      </c>
      <c r="Z397" s="78">
        <v>34.93</v>
      </c>
      <c r="AA397" s="78">
        <f t="shared" si="78"/>
        <v>1422.3</v>
      </c>
      <c r="AB397" s="77">
        <f t="shared" si="79"/>
        <v>2021</v>
      </c>
      <c r="AC397" s="76">
        <f t="shared" si="80"/>
        <v>11</v>
      </c>
      <c r="AD397" s="76" t="str">
        <f t="shared" si="81"/>
        <v/>
      </c>
      <c r="AE397" s="76" t="str">
        <f t="shared" si="82"/>
        <v/>
      </c>
      <c r="AF397" s="74">
        <f t="shared" si="83"/>
        <v>1422.3</v>
      </c>
      <c r="AG397" s="75" t="str">
        <f t="shared" si="84"/>
        <v>10:00</v>
      </c>
      <c r="AH397" s="74">
        <f t="shared" si="85"/>
        <v>9626.11</v>
      </c>
      <c r="AI397" s="73" t="str">
        <f t="shared" si="86"/>
        <v/>
      </c>
      <c r="AJ397" s="73" t="str">
        <f t="shared" si="87"/>
        <v/>
      </c>
      <c r="AK397" s="73" t="str">
        <f t="shared" si="88"/>
        <v/>
      </c>
      <c r="AL397" s="72" t="str">
        <f t="shared" si="89"/>
        <v/>
      </c>
      <c r="AM397" s="71" t="str">
        <f t="shared" si="90"/>
        <v/>
      </c>
    </row>
    <row r="398" spans="2:39" ht="13.8" thickBot="1">
      <c r="B398" s="79">
        <v>44530</v>
      </c>
      <c r="C398" s="78">
        <v>34.06</v>
      </c>
      <c r="D398" s="78">
        <v>33.950000000000003</v>
      </c>
      <c r="E398" s="78">
        <v>34.409999999999997</v>
      </c>
      <c r="F398" s="78">
        <v>34.159999999999997</v>
      </c>
      <c r="G398" s="78">
        <v>33.64</v>
      </c>
      <c r="H398" s="78">
        <v>34.119999999999997</v>
      </c>
      <c r="I398" s="78">
        <v>34.270000000000003</v>
      </c>
      <c r="J398" s="78">
        <v>34.06</v>
      </c>
      <c r="K398" s="78">
        <v>34.130000000000003</v>
      </c>
      <c r="L398" s="78">
        <v>35.880000000000003</v>
      </c>
      <c r="M398" s="78">
        <v>34.9</v>
      </c>
      <c r="N398" s="78">
        <v>35</v>
      </c>
      <c r="O398" s="78">
        <v>33.78</v>
      </c>
      <c r="P398" s="78">
        <v>34.26</v>
      </c>
      <c r="Q398" s="78">
        <v>35.46</v>
      </c>
      <c r="R398" s="78">
        <v>34.369999999999997</v>
      </c>
      <c r="S398" s="78">
        <v>34.9</v>
      </c>
      <c r="T398" s="78">
        <v>35.24</v>
      </c>
      <c r="U398" s="78">
        <v>33.979999999999997</v>
      </c>
      <c r="V398" s="78">
        <v>33.950000000000003</v>
      </c>
      <c r="W398" s="78">
        <v>35.11</v>
      </c>
      <c r="X398" s="78">
        <v>33.25</v>
      </c>
      <c r="Y398" s="78">
        <v>34.58</v>
      </c>
      <c r="Z398" s="78">
        <v>33.880000000000003</v>
      </c>
      <c r="AA398" s="78">
        <f t="shared" si="78"/>
        <v>35.880000000000003</v>
      </c>
      <c r="AB398" s="77">
        <f t="shared" si="79"/>
        <v>2021</v>
      </c>
      <c r="AC398" s="76">
        <f t="shared" si="80"/>
        <v>11</v>
      </c>
      <c r="AD398" s="76" t="str">
        <f t="shared" si="81"/>
        <v>2021-11</v>
      </c>
      <c r="AE398" s="76">
        <f t="shared" si="82"/>
        <v>11</v>
      </c>
      <c r="AF398" s="74">
        <f t="shared" si="83"/>
        <v>35.880000000000003</v>
      </c>
      <c r="AG398" s="75" t="str">
        <f t="shared" si="84"/>
        <v>10:00</v>
      </c>
      <c r="AH398" s="74">
        <f t="shared" si="85"/>
        <v>861.22</v>
      </c>
      <c r="AI398" s="73">
        <f t="shared" si="86"/>
        <v>12501.229999999998</v>
      </c>
      <c r="AJ398" s="73">
        <f t="shared" si="87"/>
        <v>1422.3</v>
      </c>
      <c r="AK398" s="73">
        <f t="shared" si="88"/>
        <v>13104.009999999998</v>
      </c>
      <c r="AL398" s="72">
        <f t="shared" si="89"/>
        <v>44529</v>
      </c>
      <c r="AM398" s="71" t="str">
        <f t="shared" si="90"/>
        <v>10:00</v>
      </c>
    </row>
    <row r="399" spans="2:39" ht="13.8" thickBot="1">
      <c r="B399" s="79">
        <v>44531</v>
      </c>
      <c r="C399" s="78">
        <v>32.340000000000003</v>
      </c>
      <c r="D399" s="78">
        <v>33.64</v>
      </c>
      <c r="E399" s="78">
        <v>33.99</v>
      </c>
      <c r="F399" s="78">
        <v>34.76</v>
      </c>
      <c r="G399" s="78">
        <v>33.770000000000003</v>
      </c>
      <c r="H399" s="78">
        <v>33.67</v>
      </c>
      <c r="I399" s="78">
        <v>33.57</v>
      </c>
      <c r="J399" s="78">
        <v>34.020000000000003</v>
      </c>
      <c r="K399" s="78">
        <v>34.409999999999997</v>
      </c>
      <c r="L399" s="78">
        <v>34.270000000000003</v>
      </c>
      <c r="M399" s="78">
        <v>35.35</v>
      </c>
      <c r="N399" s="78">
        <v>35.880000000000003</v>
      </c>
      <c r="O399" s="78">
        <v>35.630000000000003</v>
      </c>
      <c r="P399" s="78">
        <v>495.81</v>
      </c>
      <c r="Q399" s="78">
        <v>249.1</v>
      </c>
      <c r="R399" s="78">
        <v>35.18</v>
      </c>
      <c r="S399" s="78">
        <v>34.200000000000003</v>
      </c>
      <c r="T399" s="78">
        <v>34.44</v>
      </c>
      <c r="U399" s="78">
        <v>34.44</v>
      </c>
      <c r="V399" s="78">
        <v>33.950000000000003</v>
      </c>
      <c r="W399" s="78">
        <v>33.43</v>
      </c>
      <c r="X399" s="78">
        <v>34.159999999999997</v>
      </c>
      <c r="Y399" s="78">
        <v>34.69</v>
      </c>
      <c r="Z399" s="78">
        <v>33.11</v>
      </c>
      <c r="AA399" s="78">
        <f t="shared" si="78"/>
        <v>495.81</v>
      </c>
      <c r="AB399" s="77">
        <f t="shared" si="79"/>
        <v>2021</v>
      </c>
      <c r="AC399" s="76">
        <f t="shared" si="80"/>
        <v>12</v>
      </c>
      <c r="AD399" s="76" t="str">
        <f t="shared" si="81"/>
        <v/>
      </c>
      <c r="AE399" s="76" t="str">
        <f t="shared" si="82"/>
        <v/>
      </c>
      <c r="AF399" s="74">
        <f t="shared" si="83"/>
        <v>495.81</v>
      </c>
      <c r="AG399" s="75" t="str">
        <f t="shared" si="84"/>
        <v>14:00</v>
      </c>
      <c r="AH399" s="74">
        <f t="shared" si="85"/>
        <v>1993.6200000000001</v>
      </c>
      <c r="AI399" s="73" t="str">
        <f t="shared" si="86"/>
        <v/>
      </c>
      <c r="AJ399" s="73" t="str">
        <f t="shared" si="87"/>
        <v/>
      </c>
      <c r="AK399" s="73" t="str">
        <f t="shared" si="88"/>
        <v/>
      </c>
      <c r="AL399" s="72" t="str">
        <f t="shared" si="89"/>
        <v/>
      </c>
      <c r="AM399" s="71" t="str">
        <f t="shared" si="90"/>
        <v/>
      </c>
    </row>
    <row r="400" spans="2:39" ht="13.8" thickBot="1">
      <c r="B400" s="79">
        <v>44532</v>
      </c>
      <c r="C400" s="78">
        <v>33.43</v>
      </c>
      <c r="D400" s="78">
        <v>33.92</v>
      </c>
      <c r="E400" s="78">
        <v>33.18</v>
      </c>
      <c r="F400" s="78">
        <v>33.880000000000003</v>
      </c>
      <c r="G400" s="78">
        <v>32.06</v>
      </c>
      <c r="H400" s="78">
        <v>723.52</v>
      </c>
      <c r="I400" s="78">
        <v>416.67</v>
      </c>
      <c r="J400" s="78">
        <v>34.93</v>
      </c>
      <c r="K400" s="78">
        <v>33.53</v>
      </c>
      <c r="L400" s="78">
        <v>33.71</v>
      </c>
      <c r="M400" s="78">
        <v>32.97</v>
      </c>
      <c r="N400" s="78">
        <v>33.67</v>
      </c>
      <c r="O400" s="78">
        <v>33.46</v>
      </c>
      <c r="P400" s="78">
        <v>33.15</v>
      </c>
      <c r="Q400" s="78">
        <v>33.08</v>
      </c>
      <c r="R400" s="78">
        <v>33.81</v>
      </c>
      <c r="S400" s="78">
        <v>34.229999999999997</v>
      </c>
      <c r="T400" s="78">
        <v>33.57</v>
      </c>
      <c r="U400" s="78">
        <v>33.43</v>
      </c>
      <c r="V400" s="78">
        <v>33.880000000000003</v>
      </c>
      <c r="W400" s="78">
        <v>34.020000000000003</v>
      </c>
      <c r="X400" s="78">
        <v>33.53</v>
      </c>
      <c r="Y400" s="78">
        <v>34.090000000000003</v>
      </c>
      <c r="Z400" s="78">
        <v>35.18</v>
      </c>
      <c r="AA400" s="78">
        <f t="shared" si="78"/>
        <v>723.52</v>
      </c>
      <c r="AB400" s="77">
        <f t="shared" si="79"/>
        <v>2021</v>
      </c>
      <c r="AC400" s="76">
        <f t="shared" si="80"/>
        <v>12</v>
      </c>
      <c r="AD400" s="76" t="str">
        <f t="shared" si="81"/>
        <v/>
      </c>
      <c r="AE400" s="76" t="str">
        <f t="shared" si="82"/>
        <v/>
      </c>
      <c r="AF400" s="74">
        <f t="shared" si="83"/>
        <v>723.52</v>
      </c>
      <c r="AG400" s="75" t="str">
        <f t="shared" si="84"/>
        <v>6:00</v>
      </c>
      <c r="AH400" s="74">
        <f t="shared" si="85"/>
        <v>2604.42</v>
      </c>
      <c r="AI400" s="73" t="str">
        <f t="shared" si="86"/>
        <v/>
      </c>
      <c r="AJ400" s="73" t="str">
        <f t="shared" si="87"/>
        <v/>
      </c>
      <c r="AK400" s="73" t="str">
        <f t="shared" si="88"/>
        <v/>
      </c>
      <c r="AL400" s="72" t="str">
        <f t="shared" si="89"/>
        <v/>
      </c>
      <c r="AM400" s="71" t="str">
        <f t="shared" si="90"/>
        <v/>
      </c>
    </row>
    <row r="401" spans="2:39" ht="13.8" thickBot="1">
      <c r="B401" s="79">
        <v>44533</v>
      </c>
      <c r="C401" s="78">
        <v>33.39</v>
      </c>
      <c r="D401" s="78">
        <v>34.44</v>
      </c>
      <c r="E401" s="78">
        <v>34.229999999999997</v>
      </c>
      <c r="F401" s="78">
        <v>34.229999999999997</v>
      </c>
      <c r="G401" s="78">
        <v>33.78</v>
      </c>
      <c r="H401" s="78">
        <v>35.81</v>
      </c>
      <c r="I401" s="78">
        <v>34.270000000000003</v>
      </c>
      <c r="J401" s="78">
        <v>34.69</v>
      </c>
      <c r="K401" s="78">
        <v>36.159999999999997</v>
      </c>
      <c r="L401" s="78">
        <v>35.39</v>
      </c>
      <c r="M401" s="78">
        <v>35.880000000000003</v>
      </c>
      <c r="N401" s="78">
        <v>35.979999999999997</v>
      </c>
      <c r="O401" s="78">
        <v>36.119999999999997</v>
      </c>
      <c r="P401" s="78">
        <v>36.369999999999997</v>
      </c>
      <c r="Q401" s="78">
        <v>36.47</v>
      </c>
      <c r="R401" s="78">
        <v>36.54</v>
      </c>
      <c r="S401" s="78">
        <v>34.97</v>
      </c>
      <c r="T401" s="78">
        <v>34.229999999999997</v>
      </c>
      <c r="U401" s="78">
        <v>34.200000000000003</v>
      </c>
      <c r="V401" s="78">
        <v>34.69</v>
      </c>
      <c r="W401" s="78">
        <v>34.83</v>
      </c>
      <c r="X401" s="78">
        <v>33.29</v>
      </c>
      <c r="Y401" s="78">
        <v>34.72</v>
      </c>
      <c r="Z401" s="78">
        <v>34.549999999999997</v>
      </c>
      <c r="AA401" s="78">
        <f t="shared" si="78"/>
        <v>36.54</v>
      </c>
      <c r="AB401" s="77">
        <f t="shared" si="79"/>
        <v>2021</v>
      </c>
      <c r="AC401" s="76">
        <f t="shared" si="80"/>
        <v>12</v>
      </c>
      <c r="AD401" s="76" t="str">
        <f t="shared" si="81"/>
        <v/>
      </c>
      <c r="AE401" s="76" t="str">
        <f t="shared" si="82"/>
        <v/>
      </c>
      <c r="AF401" s="74">
        <f t="shared" si="83"/>
        <v>36.54</v>
      </c>
      <c r="AG401" s="75" t="str">
        <f t="shared" si="84"/>
        <v>16:00</v>
      </c>
      <c r="AH401" s="74">
        <f t="shared" si="85"/>
        <v>875.7700000000001</v>
      </c>
      <c r="AI401" s="73" t="str">
        <f t="shared" si="86"/>
        <v/>
      </c>
      <c r="AJ401" s="73" t="str">
        <f t="shared" si="87"/>
        <v/>
      </c>
      <c r="AK401" s="73" t="str">
        <f t="shared" si="88"/>
        <v/>
      </c>
      <c r="AL401" s="72" t="str">
        <f t="shared" si="89"/>
        <v/>
      </c>
      <c r="AM401" s="71" t="str">
        <f t="shared" si="90"/>
        <v/>
      </c>
    </row>
    <row r="402" spans="2:39" ht="13.8" thickBot="1">
      <c r="B402" s="79">
        <v>44534</v>
      </c>
      <c r="C402" s="78">
        <v>33.01</v>
      </c>
      <c r="D402" s="78">
        <v>34.06</v>
      </c>
      <c r="E402" s="78">
        <v>33.81</v>
      </c>
      <c r="F402" s="78">
        <v>34.83</v>
      </c>
      <c r="G402" s="78">
        <v>34.369999999999997</v>
      </c>
      <c r="H402" s="78">
        <v>33.99</v>
      </c>
      <c r="I402" s="78">
        <v>35.6</v>
      </c>
      <c r="J402" s="78">
        <v>34.369999999999997</v>
      </c>
      <c r="K402" s="78">
        <v>35.32</v>
      </c>
      <c r="L402" s="78">
        <v>34.020000000000003</v>
      </c>
      <c r="M402" s="78">
        <v>34.369999999999997</v>
      </c>
      <c r="N402" s="78">
        <v>35.700000000000003</v>
      </c>
      <c r="O402" s="78">
        <v>35</v>
      </c>
      <c r="P402" s="78">
        <v>34.340000000000003</v>
      </c>
      <c r="Q402" s="78">
        <v>34.76</v>
      </c>
      <c r="R402" s="78">
        <v>35.56</v>
      </c>
      <c r="S402" s="78">
        <v>34.79</v>
      </c>
      <c r="T402" s="78">
        <v>34.89</v>
      </c>
      <c r="U402" s="78">
        <v>33.700000000000003</v>
      </c>
      <c r="V402" s="78">
        <v>34.299999999999997</v>
      </c>
      <c r="W402" s="78">
        <v>33.81</v>
      </c>
      <c r="X402" s="78">
        <v>33.6</v>
      </c>
      <c r="Y402" s="78">
        <v>35.32</v>
      </c>
      <c r="Z402" s="78">
        <v>33.81</v>
      </c>
      <c r="AA402" s="78">
        <f t="shared" si="78"/>
        <v>35.700000000000003</v>
      </c>
      <c r="AB402" s="77">
        <f t="shared" si="79"/>
        <v>2021</v>
      </c>
      <c r="AC402" s="76">
        <f t="shared" si="80"/>
        <v>12</v>
      </c>
      <c r="AD402" s="76" t="str">
        <f t="shared" si="81"/>
        <v/>
      </c>
      <c r="AE402" s="76" t="str">
        <f t="shared" si="82"/>
        <v/>
      </c>
      <c r="AF402" s="74">
        <f t="shared" si="83"/>
        <v>35.700000000000003</v>
      </c>
      <c r="AG402" s="75" t="str">
        <f t="shared" si="84"/>
        <v>12:00</v>
      </c>
      <c r="AH402" s="74">
        <f t="shared" si="85"/>
        <v>863.03</v>
      </c>
      <c r="AI402" s="73" t="str">
        <f t="shared" si="86"/>
        <v/>
      </c>
      <c r="AJ402" s="73" t="str">
        <f t="shared" si="87"/>
        <v/>
      </c>
      <c r="AK402" s="73" t="str">
        <f t="shared" si="88"/>
        <v/>
      </c>
      <c r="AL402" s="72" t="str">
        <f t="shared" si="89"/>
        <v/>
      </c>
      <c r="AM402" s="71" t="str">
        <f t="shared" si="90"/>
        <v/>
      </c>
    </row>
    <row r="403" spans="2:39" ht="13.8" thickBot="1">
      <c r="B403" s="79">
        <v>44535</v>
      </c>
      <c r="C403" s="78">
        <v>33.71</v>
      </c>
      <c r="D403" s="78">
        <v>34.65</v>
      </c>
      <c r="E403" s="78">
        <v>33.6</v>
      </c>
      <c r="F403" s="78">
        <v>33.56</v>
      </c>
      <c r="G403" s="78">
        <v>33.909999999999997</v>
      </c>
      <c r="H403" s="78">
        <v>34.479999999999997</v>
      </c>
      <c r="I403" s="78">
        <v>34.340000000000003</v>
      </c>
      <c r="J403" s="78">
        <v>35.25</v>
      </c>
      <c r="K403" s="78">
        <v>35.909999999999997</v>
      </c>
      <c r="L403" s="78">
        <v>34.409999999999997</v>
      </c>
      <c r="M403" s="78">
        <v>34.409999999999997</v>
      </c>
      <c r="N403" s="78">
        <v>33.29</v>
      </c>
      <c r="O403" s="78">
        <v>35.53</v>
      </c>
      <c r="P403" s="78">
        <v>34.58</v>
      </c>
      <c r="Q403" s="78">
        <v>35.32</v>
      </c>
      <c r="R403" s="78">
        <v>33.81</v>
      </c>
      <c r="S403" s="78">
        <v>35.56</v>
      </c>
      <c r="T403" s="78">
        <v>35.46</v>
      </c>
      <c r="U403" s="78">
        <v>34.65</v>
      </c>
      <c r="V403" s="78">
        <v>34.200000000000003</v>
      </c>
      <c r="W403" s="78">
        <v>34.369999999999997</v>
      </c>
      <c r="X403" s="78">
        <v>34.06</v>
      </c>
      <c r="Y403" s="78">
        <v>34.369999999999997</v>
      </c>
      <c r="Z403" s="78">
        <v>34.58</v>
      </c>
      <c r="AA403" s="78">
        <f t="shared" si="78"/>
        <v>35.909999999999997</v>
      </c>
      <c r="AB403" s="77">
        <f t="shared" si="79"/>
        <v>2021</v>
      </c>
      <c r="AC403" s="76">
        <f t="shared" si="80"/>
        <v>12</v>
      </c>
      <c r="AD403" s="76" t="str">
        <f t="shared" si="81"/>
        <v/>
      </c>
      <c r="AE403" s="76" t="str">
        <f t="shared" si="82"/>
        <v/>
      </c>
      <c r="AF403" s="74">
        <f t="shared" si="83"/>
        <v>35.909999999999997</v>
      </c>
      <c r="AG403" s="75" t="str">
        <f t="shared" si="84"/>
        <v>9:00</v>
      </c>
      <c r="AH403" s="74">
        <f t="shared" si="85"/>
        <v>863.92</v>
      </c>
      <c r="AI403" s="73" t="str">
        <f t="shared" si="86"/>
        <v/>
      </c>
      <c r="AJ403" s="73" t="str">
        <f t="shared" si="87"/>
        <v/>
      </c>
      <c r="AK403" s="73" t="str">
        <f t="shared" si="88"/>
        <v/>
      </c>
      <c r="AL403" s="72" t="str">
        <f t="shared" si="89"/>
        <v/>
      </c>
      <c r="AM403" s="71" t="str">
        <f t="shared" si="90"/>
        <v/>
      </c>
    </row>
    <row r="404" spans="2:39" ht="13.8" thickBot="1">
      <c r="B404" s="79">
        <v>44536</v>
      </c>
      <c r="C404" s="78">
        <v>34.119999999999997</v>
      </c>
      <c r="D404" s="78">
        <v>34.130000000000003</v>
      </c>
      <c r="E404" s="78">
        <v>34.299999999999997</v>
      </c>
      <c r="F404" s="78">
        <v>33.25</v>
      </c>
      <c r="G404" s="78">
        <v>34.270000000000003</v>
      </c>
      <c r="H404" s="78">
        <v>34.409999999999997</v>
      </c>
      <c r="I404" s="78">
        <v>33.32</v>
      </c>
      <c r="J404" s="78">
        <v>32.03</v>
      </c>
      <c r="K404" s="78">
        <v>34.229999999999997</v>
      </c>
      <c r="L404" s="78">
        <v>34.270000000000003</v>
      </c>
      <c r="M404" s="78">
        <v>36.54</v>
      </c>
      <c r="N404" s="78">
        <v>35.28</v>
      </c>
      <c r="O404" s="78">
        <v>35.74</v>
      </c>
      <c r="P404" s="78">
        <v>34.79</v>
      </c>
      <c r="Q404" s="78">
        <v>36.61</v>
      </c>
      <c r="R404" s="78">
        <v>35.21</v>
      </c>
      <c r="S404" s="78">
        <v>34.130000000000003</v>
      </c>
      <c r="T404" s="78">
        <v>35.14</v>
      </c>
      <c r="U404" s="78">
        <v>36.020000000000003</v>
      </c>
      <c r="V404" s="78">
        <v>35.28</v>
      </c>
      <c r="W404" s="78">
        <v>34.299999999999997</v>
      </c>
      <c r="X404" s="78">
        <v>34.97</v>
      </c>
      <c r="Y404" s="78">
        <v>35.56</v>
      </c>
      <c r="Z404" s="78">
        <v>34.72</v>
      </c>
      <c r="AA404" s="78">
        <f t="shared" si="78"/>
        <v>36.61</v>
      </c>
      <c r="AB404" s="77">
        <f t="shared" si="79"/>
        <v>2021</v>
      </c>
      <c r="AC404" s="76">
        <f t="shared" si="80"/>
        <v>12</v>
      </c>
      <c r="AD404" s="76" t="str">
        <f t="shared" si="81"/>
        <v/>
      </c>
      <c r="AE404" s="76" t="str">
        <f t="shared" si="82"/>
        <v/>
      </c>
      <c r="AF404" s="74">
        <f t="shared" si="83"/>
        <v>36.61</v>
      </c>
      <c r="AG404" s="75" t="str">
        <f t="shared" si="84"/>
        <v>15:00</v>
      </c>
      <c r="AH404" s="74">
        <f t="shared" si="85"/>
        <v>869.23000000000013</v>
      </c>
      <c r="AI404" s="73" t="str">
        <f t="shared" si="86"/>
        <v/>
      </c>
      <c r="AJ404" s="73" t="str">
        <f t="shared" si="87"/>
        <v/>
      </c>
      <c r="AK404" s="73" t="str">
        <f t="shared" si="88"/>
        <v/>
      </c>
      <c r="AL404" s="72" t="str">
        <f t="shared" si="89"/>
        <v/>
      </c>
      <c r="AM404" s="71" t="str">
        <f t="shared" si="90"/>
        <v/>
      </c>
    </row>
    <row r="405" spans="2:39" ht="13.8" thickBot="1">
      <c r="B405" s="79">
        <v>44537</v>
      </c>
      <c r="C405" s="78">
        <v>34.44</v>
      </c>
      <c r="D405" s="78">
        <v>35.46</v>
      </c>
      <c r="E405" s="78">
        <v>34.86</v>
      </c>
      <c r="F405" s="78">
        <v>35.07</v>
      </c>
      <c r="G405" s="78">
        <v>33.74</v>
      </c>
      <c r="H405" s="78">
        <v>35.53</v>
      </c>
      <c r="I405" s="78">
        <v>35.04</v>
      </c>
      <c r="J405" s="78">
        <v>38.33</v>
      </c>
      <c r="K405" s="78">
        <v>38.5</v>
      </c>
      <c r="L405" s="78">
        <v>37.380000000000003</v>
      </c>
      <c r="M405" s="78">
        <v>37.549999999999997</v>
      </c>
      <c r="N405" s="78">
        <v>39.380000000000003</v>
      </c>
      <c r="O405" s="78">
        <v>38.71</v>
      </c>
      <c r="P405" s="78">
        <v>36.44</v>
      </c>
      <c r="Q405" s="78">
        <v>35.700000000000003</v>
      </c>
      <c r="R405" s="78">
        <v>36.54</v>
      </c>
      <c r="S405" s="78">
        <v>36.020000000000003</v>
      </c>
      <c r="T405" s="78">
        <v>36.119999999999997</v>
      </c>
      <c r="U405" s="78">
        <v>34.06</v>
      </c>
      <c r="V405" s="78">
        <v>34.409999999999997</v>
      </c>
      <c r="W405" s="78">
        <v>34.270000000000003</v>
      </c>
      <c r="X405" s="78">
        <v>33.64</v>
      </c>
      <c r="Y405" s="78">
        <v>35.18</v>
      </c>
      <c r="Z405" s="78">
        <v>34.51</v>
      </c>
      <c r="AA405" s="78">
        <f t="shared" si="78"/>
        <v>39.380000000000003</v>
      </c>
      <c r="AB405" s="77">
        <f t="shared" si="79"/>
        <v>2021</v>
      </c>
      <c r="AC405" s="76">
        <f t="shared" si="80"/>
        <v>12</v>
      </c>
      <c r="AD405" s="76" t="str">
        <f t="shared" si="81"/>
        <v/>
      </c>
      <c r="AE405" s="76" t="str">
        <f t="shared" si="82"/>
        <v/>
      </c>
      <c r="AF405" s="74">
        <f t="shared" si="83"/>
        <v>39.380000000000003</v>
      </c>
      <c r="AG405" s="75" t="str">
        <f t="shared" si="84"/>
        <v>12:00</v>
      </c>
      <c r="AH405" s="74">
        <f t="shared" si="85"/>
        <v>900.25999999999976</v>
      </c>
      <c r="AI405" s="73" t="str">
        <f t="shared" si="86"/>
        <v/>
      </c>
      <c r="AJ405" s="73" t="str">
        <f t="shared" si="87"/>
        <v/>
      </c>
      <c r="AK405" s="73" t="str">
        <f t="shared" si="88"/>
        <v/>
      </c>
      <c r="AL405" s="72" t="str">
        <f t="shared" si="89"/>
        <v/>
      </c>
      <c r="AM405" s="71" t="str">
        <f t="shared" si="90"/>
        <v/>
      </c>
    </row>
    <row r="406" spans="2:39" ht="13.8" thickBot="1">
      <c r="B406" s="79">
        <v>44538</v>
      </c>
      <c r="C406" s="78">
        <v>33.880000000000003</v>
      </c>
      <c r="D406" s="78">
        <v>34.409999999999997</v>
      </c>
      <c r="E406" s="78">
        <v>34.65</v>
      </c>
      <c r="F406" s="78">
        <v>33.5</v>
      </c>
      <c r="G406" s="78">
        <v>33.99</v>
      </c>
      <c r="H406" s="78">
        <v>33.880000000000003</v>
      </c>
      <c r="I406" s="78">
        <v>33.880000000000003</v>
      </c>
      <c r="J406" s="78">
        <v>950.85</v>
      </c>
      <c r="K406" s="78">
        <v>1345.4</v>
      </c>
      <c r="L406" s="78">
        <v>1404.17</v>
      </c>
      <c r="M406" s="78">
        <v>1419.36</v>
      </c>
      <c r="N406" s="78">
        <v>1425.41</v>
      </c>
      <c r="O406" s="78">
        <v>1384.56</v>
      </c>
      <c r="P406" s="78">
        <v>1393.17</v>
      </c>
      <c r="Q406" s="78">
        <v>1392.48</v>
      </c>
      <c r="R406" s="78">
        <v>1377.25</v>
      </c>
      <c r="S406" s="78">
        <v>1213.6199999999999</v>
      </c>
      <c r="T406" s="78">
        <v>33.6</v>
      </c>
      <c r="U406" s="78">
        <v>35.909999999999997</v>
      </c>
      <c r="V406" s="78">
        <v>35.46</v>
      </c>
      <c r="W406" s="78">
        <v>35.630000000000003</v>
      </c>
      <c r="X406" s="78">
        <v>34.79</v>
      </c>
      <c r="Y406" s="78">
        <v>34.83</v>
      </c>
      <c r="Z406" s="78">
        <v>34.44</v>
      </c>
      <c r="AA406" s="78">
        <f t="shared" si="78"/>
        <v>1425.41</v>
      </c>
      <c r="AB406" s="77">
        <f t="shared" si="79"/>
        <v>2021</v>
      </c>
      <c r="AC406" s="76">
        <f t="shared" si="80"/>
        <v>12</v>
      </c>
      <c r="AD406" s="76" t="str">
        <f t="shared" si="81"/>
        <v/>
      </c>
      <c r="AE406" s="76" t="str">
        <f t="shared" si="82"/>
        <v/>
      </c>
      <c r="AF406" s="74">
        <f t="shared" si="83"/>
        <v>1425.41</v>
      </c>
      <c r="AG406" s="75" t="str">
        <f t="shared" si="84"/>
        <v>12:00</v>
      </c>
      <c r="AH406" s="74">
        <f t="shared" si="85"/>
        <v>15214.529999999999</v>
      </c>
      <c r="AI406" s="73" t="str">
        <f t="shared" si="86"/>
        <v/>
      </c>
      <c r="AJ406" s="73" t="str">
        <f t="shared" si="87"/>
        <v/>
      </c>
      <c r="AK406" s="73" t="str">
        <f t="shared" si="88"/>
        <v/>
      </c>
      <c r="AL406" s="72" t="str">
        <f t="shared" si="89"/>
        <v/>
      </c>
      <c r="AM406" s="71" t="str">
        <f t="shared" si="90"/>
        <v/>
      </c>
    </row>
    <row r="407" spans="2:39" ht="13.8" thickBot="1">
      <c r="B407" s="79">
        <v>44539</v>
      </c>
      <c r="C407" s="78">
        <v>35.21</v>
      </c>
      <c r="D407" s="78">
        <v>34.549999999999997</v>
      </c>
      <c r="E407" s="78">
        <v>35.07</v>
      </c>
      <c r="F407" s="78">
        <v>34.159999999999997</v>
      </c>
      <c r="G407" s="78">
        <v>34.049999999999997</v>
      </c>
      <c r="H407" s="78">
        <v>35.07</v>
      </c>
      <c r="I407" s="78">
        <v>33.71</v>
      </c>
      <c r="J407" s="78">
        <v>35.81</v>
      </c>
      <c r="K407" s="78">
        <v>489.47</v>
      </c>
      <c r="L407" s="78">
        <v>1392.34</v>
      </c>
      <c r="M407" s="78">
        <v>1409.94</v>
      </c>
      <c r="N407" s="78">
        <v>1408.33</v>
      </c>
      <c r="O407" s="78">
        <v>1360</v>
      </c>
      <c r="P407" s="78">
        <v>1388.66</v>
      </c>
      <c r="Q407" s="78">
        <v>1402</v>
      </c>
      <c r="R407" s="78">
        <v>1397.27</v>
      </c>
      <c r="S407" s="78">
        <v>1356.88</v>
      </c>
      <c r="T407" s="78">
        <v>1308.69</v>
      </c>
      <c r="U407" s="78">
        <v>1004.26</v>
      </c>
      <c r="V407" s="78">
        <v>35.46</v>
      </c>
      <c r="W407" s="78">
        <v>34.369999999999997</v>
      </c>
      <c r="X407" s="78">
        <v>34.44</v>
      </c>
      <c r="Y407" s="78">
        <v>34.93</v>
      </c>
      <c r="Z407" s="78">
        <v>34.200000000000003</v>
      </c>
      <c r="AA407" s="78">
        <f t="shared" si="78"/>
        <v>1409.94</v>
      </c>
      <c r="AB407" s="77">
        <f t="shared" si="79"/>
        <v>2021</v>
      </c>
      <c r="AC407" s="76">
        <f t="shared" si="80"/>
        <v>12</v>
      </c>
      <c r="AD407" s="76" t="str">
        <f t="shared" si="81"/>
        <v/>
      </c>
      <c r="AE407" s="76" t="str">
        <f t="shared" si="82"/>
        <v/>
      </c>
      <c r="AF407" s="74">
        <f t="shared" si="83"/>
        <v>1409.94</v>
      </c>
      <c r="AG407" s="75" t="str">
        <f t="shared" si="84"/>
        <v>11:00</v>
      </c>
      <c r="AH407" s="74">
        <f t="shared" si="85"/>
        <v>15778.810000000003</v>
      </c>
      <c r="AI407" s="73" t="str">
        <f t="shared" si="86"/>
        <v/>
      </c>
      <c r="AJ407" s="73" t="str">
        <f t="shared" si="87"/>
        <v/>
      </c>
      <c r="AK407" s="73" t="str">
        <f t="shared" si="88"/>
        <v/>
      </c>
      <c r="AL407" s="72" t="str">
        <f t="shared" si="89"/>
        <v/>
      </c>
      <c r="AM407" s="71" t="str">
        <f t="shared" si="90"/>
        <v/>
      </c>
    </row>
    <row r="408" spans="2:39" ht="13.8" thickBot="1">
      <c r="B408" s="79">
        <v>44540</v>
      </c>
      <c r="C408" s="78">
        <v>34.83</v>
      </c>
      <c r="D408" s="78">
        <v>33.950000000000003</v>
      </c>
      <c r="E408" s="78">
        <v>34.270000000000003</v>
      </c>
      <c r="F408" s="78">
        <v>34.340000000000003</v>
      </c>
      <c r="G408" s="78">
        <v>34.020000000000003</v>
      </c>
      <c r="H408" s="78">
        <v>34.58</v>
      </c>
      <c r="I408" s="78">
        <v>34.97</v>
      </c>
      <c r="J408" s="78">
        <v>36.75</v>
      </c>
      <c r="K408" s="78">
        <v>35.07</v>
      </c>
      <c r="L408" s="78">
        <v>36.020000000000003</v>
      </c>
      <c r="M408" s="78">
        <v>35.32</v>
      </c>
      <c r="N408" s="78">
        <v>34.9</v>
      </c>
      <c r="O408" s="78">
        <v>36.229999999999997</v>
      </c>
      <c r="P408" s="78">
        <v>34.93</v>
      </c>
      <c r="Q408" s="78">
        <v>36.51</v>
      </c>
      <c r="R408" s="78">
        <v>35.56</v>
      </c>
      <c r="S408" s="78">
        <v>34.159999999999997</v>
      </c>
      <c r="T408" s="78">
        <v>34.619999999999997</v>
      </c>
      <c r="U408" s="78">
        <v>34.479999999999997</v>
      </c>
      <c r="V408" s="78">
        <v>34.86</v>
      </c>
      <c r="W408" s="78">
        <v>35.700000000000003</v>
      </c>
      <c r="X408" s="78">
        <v>34.69</v>
      </c>
      <c r="Y408" s="78">
        <v>33.85</v>
      </c>
      <c r="Z408" s="78">
        <v>34.020000000000003</v>
      </c>
      <c r="AA408" s="78">
        <f t="shared" si="78"/>
        <v>36.75</v>
      </c>
      <c r="AB408" s="77">
        <f t="shared" si="79"/>
        <v>2021</v>
      </c>
      <c r="AC408" s="76">
        <f t="shared" si="80"/>
        <v>12</v>
      </c>
      <c r="AD408" s="76" t="str">
        <f t="shared" si="81"/>
        <v/>
      </c>
      <c r="AE408" s="76" t="str">
        <f t="shared" si="82"/>
        <v/>
      </c>
      <c r="AF408" s="74">
        <f t="shared" si="83"/>
        <v>36.75</v>
      </c>
      <c r="AG408" s="75" t="str">
        <f t="shared" si="84"/>
        <v>8:00</v>
      </c>
      <c r="AH408" s="74">
        <f t="shared" si="85"/>
        <v>875.38</v>
      </c>
      <c r="AI408" s="73" t="str">
        <f t="shared" si="86"/>
        <v/>
      </c>
      <c r="AJ408" s="73" t="str">
        <f t="shared" si="87"/>
        <v/>
      </c>
      <c r="AK408" s="73" t="str">
        <f t="shared" si="88"/>
        <v/>
      </c>
      <c r="AL408" s="72" t="str">
        <f t="shared" si="89"/>
        <v/>
      </c>
      <c r="AM408" s="71" t="str">
        <f t="shared" si="90"/>
        <v/>
      </c>
    </row>
    <row r="409" spans="2:39" ht="13.8" thickBot="1">
      <c r="B409" s="79">
        <v>44541</v>
      </c>
      <c r="C409" s="78">
        <v>33.53</v>
      </c>
      <c r="D409" s="78">
        <v>34.89</v>
      </c>
      <c r="E409" s="78">
        <v>33.85</v>
      </c>
      <c r="F409" s="78">
        <v>33.770000000000003</v>
      </c>
      <c r="G409" s="78">
        <v>33.880000000000003</v>
      </c>
      <c r="H409" s="78">
        <v>33.950000000000003</v>
      </c>
      <c r="I409" s="78">
        <v>33.22</v>
      </c>
      <c r="J409" s="78">
        <v>34.69</v>
      </c>
      <c r="K409" s="78">
        <v>33.11</v>
      </c>
      <c r="L409" s="78">
        <v>33.979999999999997</v>
      </c>
      <c r="M409" s="78">
        <v>33.46</v>
      </c>
      <c r="N409" s="78">
        <v>34.51</v>
      </c>
      <c r="O409" s="78">
        <v>32.83</v>
      </c>
      <c r="P409" s="78">
        <v>33.14</v>
      </c>
      <c r="Q409" s="78">
        <v>934.96</v>
      </c>
      <c r="R409" s="78">
        <v>1135.43</v>
      </c>
      <c r="S409" s="78">
        <v>1158.8900000000001</v>
      </c>
      <c r="T409" s="78">
        <v>1157.8399999999999</v>
      </c>
      <c r="U409" s="78">
        <v>1175.02</v>
      </c>
      <c r="V409" s="78">
        <v>1159.6600000000001</v>
      </c>
      <c r="W409" s="78">
        <v>1128.3699999999999</v>
      </c>
      <c r="X409" s="78">
        <v>1130.96</v>
      </c>
      <c r="Y409" s="78">
        <v>1132.29</v>
      </c>
      <c r="Z409" s="78">
        <v>1115.5899999999999</v>
      </c>
      <c r="AA409" s="78">
        <f t="shared" si="78"/>
        <v>1175.02</v>
      </c>
      <c r="AB409" s="77">
        <f t="shared" si="79"/>
        <v>2021</v>
      </c>
      <c r="AC409" s="76">
        <f t="shared" si="80"/>
        <v>12</v>
      </c>
      <c r="AD409" s="76" t="str">
        <f t="shared" si="81"/>
        <v/>
      </c>
      <c r="AE409" s="76" t="str">
        <f t="shared" si="82"/>
        <v/>
      </c>
      <c r="AF409" s="74">
        <f t="shared" si="83"/>
        <v>1175.02</v>
      </c>
      <c r="AG409" s="75" t="str">
        <f t="shared" si="84"/>
        <v>19:00</v>
      </c>
      <c r="AH409" s="74">
        <f t="shared" si="85"/>
        <v>12876.84</v>
      </c>
      <c r="AI409" s="73" t="str">
        <f t="shared" si="86"/>
        <v/>
      </c>
      <c r="AJ409" s="73" t="str">
        <f t="shared" si="87"/>
        <v/>
      </c>
      <c r="AK409" s="73" t="str">
        <f t="shared" si="88"/>
        <v/>
      </c>
      <c r="AL409" s="72" t="str">
        <f t="shared" si="89"/>
        <v/>
      </c>
      <c r="AM409" s="71" t="str">
        <f t="shared" si="90"/>
        <v/>
      </c>
    </row>
    <row r="410" spans="2:39" ht="13.8" thickBot="1">
      <c r="B410" s="79">
        <v>44542</v>
      </c>
      <c r="C410" s="78">
        <v>1119.51</v>
      </c>
      <c r="D410" s="78">
        <v>1112.2</v>
      </c>
      <c r="E410" s="78">
        <v>1116.6099999999999</v>
      </c>
      <c r="F410" s="78">
        <v>1119.6500000000001</v>
      </c>
      <c r="G410" s="78">
        <v>1142.6500000000001</v>
      </c>
      <c r="H410" s="78">
        <v>1141.9100000000001</v>
      </c>
      <c r="I410" s="78">
        <v>1155.8399999999999</v>
      </c>
      <c r="J410" s="78">
        <v>1227.8</v>
      </c>
      <c r="K410" s="78">
        <v>1209.29</v>
      </c>
      <c r="L410" s="78">
        <v>1201.8599999999999</v>
      </c>
      <c r="M410" s="78">
        <v>589.4</v>
      </c>
      <c r="N410" s="78">
        <v>33.43</v>
      </c>
      <c r="O410" s="78">
        <v>33.99</v>
      </c>
      <c r="P410" s="78">
        <v>33.880000000000003</v>
      </c>
      <c r="Q410" s="78">
        <v>34.86</v>
      </c>
      <c r="R410" s="78">
        <v>34.54</v>
      </c>
      <c r="S410" s="78">
        <v>34.270000000000003</v>
      </c>
      <c r="T410" s="78">
        <v>34.020000000000003</v>
      </c>
      <c r="U410" s="78">
        <v>33.880000000000003</v>
      </c>
      <c r="V410" s="78">
        <v>34.159999999999997</v>
      </c>
      <c r="W410" s="78">
        <v>34.020000000000003</v>
      </c>
      <c r="X410" s="78">
        <v>34.020000000000003</v>
      </c>
      <c r="Y410" s="78">
        <v>34.200000000000003</v>
      </c>
      <c r="Z410" s="78">
        <v>33.78</v>
      </c>
      <c r="AA410" s="78">
        <f t="shared" si="78"/>
        <v>1227.8</v>
      </c>
      <c r="AB410" s="77">
        <f t="shared" si="79"/>
        <v>2021</v>
      </c>
      <c r="AC410" s="76">
        <f t="shared" si="80"/>
        <v>12</v>
      </c>
      <c r="AD410" s="76" t="str">
        <f t="shared" si="81"/>
        <v/>
      </c>
      <c r="AE410" s="76" t="str">
        <f t="shared" si="82"/>
        <v/>
      </c>
      <c r="AF410" s="74">
        <f t="shared" si="83"/>
        <v>1227.8</v>
      </c>
      <c r="AG410" s="75" t="str">
        <f t="shared" si="84"/>
        <v>8:00</v>
      </c>
      <c r="AH410" s="74">
        <f t="shared" si="85"/>
        <v>13807.570000000002</v>
      </c>
      <c r="AI410" s="73" t="str">
        <f t="shared" si="86"/>
        <v/>
      </c>
      <c r="AJ410" s="73" t="str">
        <f t="shared" si="87"/>
        <v/>
      </c>
      <c r="AK410" s="73" t="str">
        <f t="shared" si="88"/>
        <v/>
      </c>
      <c r="AL410" s="72" t="str">
        <f t="shared" si="89"/>
        <v/>
      </c>
      <c r="AM410" s="71" t="str">
        <f t="shared" si="90"/>
        <v/>
      </c>
    </row>
    <row r="411" spans="2:39" ht="13.8" thickBot="1">
      <c r="B411" s="79">
        <v>44543</v>
      </c>
      <c r="C411" s="78">
        <v>34.159999999999997</v>
      </c>
      <c r="D411" s="78">
        <v>34.549999999999997</v>
      </c>
      <c r="E411" s="78">
        <v>33.6</v>
      </c>
      <c r="F411" s="78">
        <v>33.67</v>
      </c>
      <c r="G411" s="78">
        <v>33.29</v>
      </c>
      <c r="H411" s="78">
        <v>33.25</v>
      </c>
      <c r="I411" s="78">
        <v>34.51</v>
      </c>
      <c r="J411" s="78">
        <v>35.14</v>
      </c>
      <c r="K411" s="78">
        <v>780.4</v>
      </c>
      <c r="L411" s="78">
        <v>1342.74</v>
      </c>
      <c r="M411" s="78">
        <v>265.27</v>
      </c>
      <c r="N411" s="78">
        <v>34.58</v>
      </c>
      <c r="O411" s="78">
        <v>33.25</v>
      </c>
      <c r="P411" s="78">
        <v>34.200000000000003</v>
      </c>
      <c r="Q411" s="78">
        <v>32.130000000000003</v>
      </c>
      <c r="R411" s="78">
        <v>34.049999999999997</v>
      </c>
      <c r="S411" s="78">
        <v>33.880000000000003</v>
      </c>
      <c r="T411" s="78">
        <v>33.74</v>
      </c>
      <c r="U411" s="78">
        <v>33.67</v>
      </c>
      <c r="V411" s="78">
        <v>33.53</v>
      </c>
      <c r="W411" s="78">
        <v>32.549999999999997</v>
      </c>
      <c r="X411" s="78">
        <v>32.83</v>
      </c>
      <c r="Y411" s="78">
        <v>33.67</v>
      </c>
      <c r="Z411" s="78">
        <v>33.01</v>
      </c>
      <c r="AA411" s="78">
        <f t="shared" si="78"/>
        <v>1342.74</v>
      </c>
      <c r="AB411" s="77">
        <f t="shared" si="79"/>
        <v>2021</v>
      </c>
      <c r="AC411" s="76">
        <f t="shared" si="80"/>
        <v>12</v>
      </c>
      <c r="AD411" s="76" t="str">
        <f t="shared" si="81"/>
        <v/>
      </c>
      <c r="AE411" s="76" t="str">
        <f t="shared" si="82"/>
        <v/>
      </c>
      <c r="AF411" s="74">
        <f t="shared" si="83"/>
        <v>1342.74</v>
      </c>
      <c r="AG411" s="75" t="str">
        <f t="shared" si="84"/>
        <v>10:00</v>
      </c>
      <c r="AH411" s="74">
        <f t="shared" si="85"/>
        <v>4438.4100000000008</v>
      </c>
      <c r="AI411" s="73" t="str">
        <f t="shared" si="86"/>
        <v/>
      </c>
      <c r="AJ411" s="73" t="str">
        <f t="shared" si="87"/>
        <v/>
      </c>
      <c r="AK411" s="73" t="str">
        <f t="shared" si="88"/>
        <v/>
      </c>
      <c r="AL411" s="72" t="str">
        <f t="shared" si="89"/>
        <v/>
      </c>
      <c r="AM411" s="71" t="str">
        <f t="shared" si="90"/>
        <v/>
      </c>
    </row>
    <row r="412" spans="2:39" ht="13.8" thickBot="1">
      <c r="B412" s="79">
        <v>44544</v>
      </c>
      <c r="C412" s="78">
        <v>33.43</v>
      </c>
      <c r="D412" s="78">
        <v>34.340000000000003</v>
      </c>
      <c r="E412" s="78">
        <v>34.86</v>
      </c>
      <c r="F412" s="78">
        <v>33.36</v>
      </c>
      <c r="G412" s="78">
        <v>33.78</v>
      </c>
      <c r="H412" s="78">
        <v>33.43</v>
      </c>
      <c r="I412" s="78">
        <v>35.46</v>
      </c>
      <c r="J412" s="78">
        <v>35.39</v>
      </c>
      <c r="K412" s="78">
        <v>36.22</v>
      </c>
      <c r="L412" s="78">
        <v>37.380000000000003</v>
      </c>
      <c r="M412" s="78">
        <v>35.979999999999997</v>
      </c>
      <c r="N412" s="78">
        <v>35.700000000000003</v>
      </c>
      <c r="O412" s="78">
        <v>36.159999999999997</v>
      </c>
      <c r="P412" s="78">
        <v>33.43</v>
      </c>
      <c r="Q412" s="78">
        <v>35.32</v>
      </c>
      <c r="R412" s="78">
        <v>34.69</v>
      </c>
      <c r="S412" s="78">
        <v>34.51</v>
      </c>
      <c r="T412" s="78">
        <v>35.35</v>
      </c>
      <c r="U412" s="78">
        <v>35.53</v>
      </c>
      <c r="V412" s="78">
        <v>33.880000000000003</v>
      </c>
      <c r="W412" s="78">
        <v>34.369999999999997</v>
      </c>
      <c r="X412" s="78">
        <v>35.25</v>
      </c>
      <c r="Y412" s="78">
        <v>33.950000000000003</v>
      </c>
      <c r="Z412" s="78">
        <v>33.01</v>
      </c>
      <c r="AA412" s="78">
        <f t="shared" si="78"/>
        <v>37.380000000000003</v>
      </c>
      <c r="AB412" s="77">
        <f t="shared" si="79"/>
        <v>2021</v>
      </c>
      <c r="AC412" s="76">
        <f t="shared" si="80"/>
        <v>12</v>
      </c>
      <c r="AD412" s="76" t="str">
        <f t="shared" si="81"/>
        <v/>
      </c>
      <c r="AE412" s="76" t="str">
        <f t="shared" si="82"/>
        <v/>
      </c>
      <c r="AF412" s="74">
        <f t="shared" si="83"/>
        <v>37.380000000000003</v>
      </c>
      <c r="AG412" s="75" t="str">
        <f t="shared" si="84"/>
        <v>10:00</v>
      </c>
      <c r="AH412" s="74">
        <f t="shared" si="85"/>
        <v>872.16000000000008</v>
      </c>
      <c r="AI412" s="73" t="str">
        <f t="shared" si="86"/>
        <v/>
      </c>
      <c r="AJ412" s="73" t="str">
        <f t="shared" si="87"/>
        <v/>
      </c>
      <c r="AK412" s="73" t="str">
        <f t="shared" si="88"/>
        <v/>
      </c>
      <c r="AL412" s="72" t="str">
        <f t="shared" si="89"/>
        <v/>
      </c>
      <c r="AM412" s="71" t="str">
        <f t="shared" si="90"/>
        <v/>
      </c>
    </row>
    <row r="413" spans="2:39" ht="13.8" thickBot="1">
      <c r="B413" s="79">
        <v>44545</v>
      </c>
      <c r="C413" s="78">
        <v>33.950000000000003</v>
      </c>
      <c r="D413" s="78">
        <v>34.619999999999997</v>
      </c>
      <c r="E413" s="78">
        <v>34.619999999999997</v>
      </c>
      <c r="F413" s="78">
        <v>34.159999999999997</v>
      </c>
      <c r="G413" s="78">
        <v>33.74</v>
      </c>
      <c r="H413" s="78">
        <v>34.340000000000003</v>
      </c>
      <c r="I413" s="78">
        <v>36.51</v>
      </c>
      <c r="J413" s="78">
        <v>37.909999999999997</v>
      </c>
      <c r="K413" s="78">
        <v>1181.46</v>
      </c>
      <c r="L413" s="78">
        <v>1387.47</v>
      </c>
      <c r="M413" s="78">
        <v>1413.97</v>
      </c>
      <c r="N413" s="78">
        <v>1448.62</v>
      </c>
      <c r="O413" s="78">
        <v>1373.79</v>
      </c>
      <c r="P413" s="78">
        <v>1368.19</v>
      </c>
      <c r="Q413" s="78">
        <v>1347.33</v>
      </c>
      <c r="R413" s="78">
        <v>1351.39</v>
      </c>
      <c r="S413" s="78">
        <v>1311.21</v>
      </c>
      <c r="T413" s="78">
        <v>1208.3800000000001</v>
      </c>
      <c r="U413" s="78">
        <v>115.22</v>
      </c>
      <c r="V413" s="78">
        <v>34.51</v>
      </c>
      <c r="W413" s="78">
        <v>33.950000000000003</v>
      </c>
      <c r="X413" s="78">
        <v>32.94</v>
      </c>
      <c r="Y413" s="78">
        <v>33.64</v>
      </c>
      <c r="Z413" s="78">
        <v>32.06</v>
      </c>
      <c r="AA413" s="78">
        <f t="shared" si="78"/>
        <v>1448.62</v>
      </c>
      <c r="AB413" s="77">
        <f t="shared" si="79"/>
        <v>2021</v>
      </c>
      <c r="AC413" s="76">
        <f t="shared" si="80"/>
        <v>12</v>
      </c>
      <c r="AD413" s="76" t="str">
        <f t="shared" si="81"/>
        <v/>
      </c>
      <c r="AE413" s="76" t="str">
        <f t="shared" si="82"/>
        <v/>
      </c>
      <c r="AF413" s="74">
        <f t="shared" si="83"/>
        <v>1448.62</v>
      </c>
      <c r="AG413" s="75" t="str">
        <f t="shared" si="84"/>
        <v>12:00</v>
      </c>
      <c r="AH413" s="74">
        <f t="shared" si="85"/>
        <v>15402.599999999999</v>
      </c>
      <c r="AI413" s="73" t="str">
        <f t="shared" si="86"/>
        <v/>
      </c>
      <c r="AJ413" s="73" t="str">
        <f t="shared" si="87"/>
        <v/>
      </c>
      <c r="AK413" s="73" t="str">
        <f t="shared" si="88"/>
        <v/>
      </c>
      <c r="AL413" s="72" t="str">
        <f t="shared" si="89"/>
        <v/>
      </c>
      <c r="AM413" s="71" t="str">
        <f t="shared" si="90"/>
        <v/>
      </c>
    </row>
    <row r="414" spans="2:39" ht="13.8" thickBot="1">
      <c r="B414" s="79">
        <v>44546</v>
      </c>
      <c r="C414" s="78">
        <v>32.9</v>
      </c>
      <c r="D414" s="78">
        <v>32.270000000000003</v>
      </c>
      <c r="E414" s="78">
        <v>32.549999999999997</v>
      </c>
      <c r="F414" s="78">
        <v>31.99</v>
      </c>
      <c r="G414" s="78">
        <v>31.57</v>
      </c>
      <c r="H414" s="78">
        <v>32.619999999999997</v>
      </c>
      <c r="I414" s="78">
        <v>33.29</v>
      </c>
      <c r="J414" s="78">
        <v>32.9</v>
      </c>
      <c r="K414" s="78">
        <v>624.96</v>
      </c>
      <c r="L414" s="78">
        <v>1273.83</v>
      </c>
      <c r="M414" s="78">
        <v>1296.58</v>
      </c>
      <c r="N414" s="78">
        <v>1321.43</v>
      </c>
      <c r="O414" s="78">
        <v>1303.1500000000001</v>
      </c>
      <c r="P414" s="78">
        <v>1298.3599999999999</v>
      </c>
      <c r="Q414" s="78">
        <v>1309.98</v>
      </c>
      <c r="R414" s="78">
        <v>1098.72</v>
      </c>
      <c r="S414" s="78">
        <v>33.6</v>
      </c>
      <c r="T414" s="78">
        <v>34.299999999999997</v>
      </c>
      <c r="U414" s="78">
        <v>33.18</v>
      </c>
      <c r="V414" s="78">
        <v>32.659999999999997</v>
      </c>
      <c r="W414" s="78">
        <v>33.950000000000003</v>
      </c>
      <c r="X414" s="78">
        <v>32.76</v>
      </c>
      <c r="Y414" s="78">
        <v>32.380000000000003</v>
      </c>
      <c r="Z414" s="78">
        <v>34.06</v>
      </c>
      <c r="AA414" s="78">
        <f t="shared" si="78"/>
        <v>1321.43</v>
      </c>
      <c r="AB414" s="77">
        <f t="shared" si="79"/>
        <v>2021</v>
      </c>
      <c r="AC414" s="76">
        <f t="shared" si="80"/>
        <v>12</v>
      </c>
      <c r="AD414" s="76" t="str">
        <f t="shared" si="81"/>
        <v/>
      </c>
      <c r="AE414" s="76" t="str">
        <f t="shared" si="82"/>
        <v/>
      </c>
      <c r="AF414" s="74">
        <f t="shared" si="83"/>
        <v>1321.43</v>
      </c>
      <c r="AG414" s="75" t="str">
        <f t="shared" si="84"/>
        <v>12:00</v>
      </c>
      <c r="AH414" s="74">
        <f t="shared" si="85"/>
        <v>11375.42</v>
      </c>
      <c r="AI414" s="73" t="str">
        <f t="shared" si="86"/>
        <v/>
      </c>
      <c r="AJ414" s="73" t="str">
        <f t="shared" si="87"/>
        <v/>
      </c>
      <c r="AK414" s="73" t="str">
        <f t="shared" si="88"/>
        <v/>
      </c>
      <c r="AL414" s="72" t="str">
        <f t="shared" si="89"/>
        <v/>
      </c>
      <c r="AM414" s="71" t="str">
        <f t="shared" si="90"/>
        <v/>
      </c>
    </row>
    <row r="415" spans="2:39" ht="13.8" thickBot="1">
      <c r="B415" s="79">
        <v>44547</v>
      </c>
      <c r="C415" s="78">
        <v>33.01</v>
      </c>
      <c r="D415" s="78">
        <v>33.880000000000003</v>
      </c>
      <c r="E415" s="78">
        <v>33.57</v>
      </c>
      <c r="F415" s="78">
        <v>32.340000000000003</v>
      </c>
      <c r="G415" s="78">
        <v>31.54</v>
      </c>
      <c r="H415" s="78">
        <v>33.18</v>
      </c>
      <c r="I415" s="78">
        <v>32.94</v>
      </c>
      <c r="J415" s="78">
        <v>34.159999999999997</v>
      </c>
      <c r="K415" s="78">
        <v>33.92</v>
      </c>
      <c r="L415" s="78">
        <v>34.83</v>
      </c>
      <c r="M415" s="78">
        <v>34.97</v>
      </c>
      <c r="N415" s="78">
        <v>34.200000000000003</v>
      </c>
      <c r="O415" s="78">
        <v>33.57</v>
      </c>
      <c r="P415" s="78">
        <v>34.44</v>
      </c>
      <c r="Q415" s="78">
        <v>33.36</v>
      </c>
      <c r="R415" s="78">
        <v>33.11</v>
      </c>
      <c r="S415" s="78">
        <v>34.130000000000003</v>
      </c>
      <c r="T415" s="78">
        <v>33.18</v>
      </c>
      <c r="U415" s="78">
        <v>34.72</v>
      </c>
      <c r="V415" s="78">
        <v>33.53</v>
      </c>
      <c r="W415" s="78">
        <v>32.69</v>
      </c>
      <c r="X415" s="78">
        <v>33.71</v>
      </c>
      <c r="Y415" s="78">
        <v>33.01</v>
      </c>
      <c r="Z415" s="78">
        <v>33.32</v>
      </c>
      <c r="AA415" s="78">
        <f t="shared" si="78"/>
        <v>34.97</v>
      </c>
      <c r="AB415" s="77">
        <f t="shared" si="79"/>
        <v>2021</v>
      </c>
      <c r="AC415" s="76">
        <f t="shared" si="80"/>
        <v>12</v>
      </c>
      <c r="AD415" s="76" t="str">
        <f t="shared" si="81"/>
        <v/>
      </c>
      <c r="AE415" s="76" t="str">
        <f t="shared" si="82"/>
        <v/>
      </c>
      <c r="AF415" s="74">
        <f t="shared" si="83"/>
        <v>34.97</v>
      </c>
      <c r="AG415" s="75" t="str">
        <f t="shared" si="84"/>
        <v>11:00</v>
      </c>
      <c r="AH415" s="74">
        <f t="shared" si="85"/>
        <v>840.28000000000009</v>
      </c>
      <c r="AI415" s="73" t="str">
        <f t="shared" si="86"/>
        <v/>
      </c>
      <c r="AJ415" s="73" t="str">
        <f t="shared" si="87"/>
        <v/>
      </c>
      <c r="AK415" s="73" t="str">
        <f t="shared" si="88"/>
        <v/>
      </c>
      <c r="AL415" s="72" t="str">
        <f t="shared" si="89"/>
        <v/>
      </c>
      <c r="AM415" s="71" t="str">
        <f t="shared" si="90"/>
        <v/>
      </c>
    </row>
    <row r="416" spans="2:39" ht="13.8" thickBot="1">
      <c r="B416" s="79">
        <v>44548</v>
      </c>
      <c r="C416" s="78">
        <v>33.04</v>
      </c>
      <c r="D416" s="78">
        <v>33.57</v>
      </c>
      <c r="E416" s="78">
        <v>33.880000000000003</v>
      </c>
      <c r="F416" s="78">
        <v>32.590000000000003</v>
      </c>
      <c r="G416" s="78">
        <v>33.99</v>
      </c>
      <c r="H416" s="78">
        <v>32.869999999999997</v>
      </c>
      <c r="I416" s="78">
        <v>33.57</v>
      </c>
      <c r="J416" s="78">
        <v>34.44</v>
      </c>
      <c r="K416" s="78">
        <v>34.270000000000003</v>
      </c>
      <c r="L416" s="78">
        <v>34.9</v>
      </c>
      <c r="M416" s="78">
        <v>34.06</v>
      </c>
      <c r="N416" s="78">
        <v>33.74</v>
      </c>
      <c r="O416" s="78">
        <v>35.56</v>
      </c>
      <c r="P416" s="78">
        <v>34.200000000000003</v>
      </c>
      <c r="Q416" s="78">
        <v>34.270000000000003</v>
      </c>
      <c r="R416" s="78">
        <v>34.270000000000003</v>
      </c>
      <c r="S416" s="78">
        <v>34.97</v>
      </c>
      <c r="T416" s="78">
        <v>35</v>
      </c>
      <c r="U416" s="78">
        <v>35.25</v>
      </c>
      <c r="V416" s="78">
        <v>34.159999999999997</v>
      </c>
      <c r="W416" s="78">
        <v>34.69</v>
      </c>
      <c r="X416" s="78">
        <v>34.479999999999997</v>
      </c>
      <c r="Y416" s="78">
        <v>35.31</v>
      </c>
      <c r="Z416" s="78">
        <v>34.44</v>
      </c>
      <c r="AA416" s="78">
        <f t="shared" si="78"/>
        <v>35.56</v>
      </c>
      <c r="AB416" s="77">
        <f t="shared" si="79"/>
        <v>2021</v>
      </c>
      <c r="AC416" s="76">
        <f t="shared" si="80"/>
        <v>12</v>
      </c>
      <c r="AD416" s="76" t="str">
        <f t="shared" si="81"/>
        <v/>
      </c>
      <c r="AE416" s="76" t="str">
        <f t="shared" si="82"/>
        <v/>
      </c>
      <c r="AF416" s="74">
        <f t="shared" si="83"/>
        <v>35.56</v>
      </c>
      <c r="AG416" s="75" t="str">
        <f t="shared" si="84"/>
        <v>13:00</v>
      </c>
      <c r="AH416" s="74">
        <f t="shared" si="85"/>
        <v>857.07999999999993</v>
      </c>
      <c r="AI416" s="73" t="str">
        <f t="shared" si="86"/>
        <v/>
      </c>
      <c r="AJ416" s="73" t="str">
        <f t="shared" si="87"/>
        <v/>
      </c>
      <c r="AK416" s="73" t="str">
        <f t="shared" si="88"/>
        <v/>
      </c>
      <c r="AL416" s="72" t="str">
        <f t="shared" si="89"/>
        <v/>
      </c>
      <c r="AM416" s="71" t="str">
        <f t="shared" si="90"/>
        <v/>
      </c>
    </row>
    <row r="417" spans="2:39" ht="13.8" thickBot="1">
      <c r="B417" s="79">
        <v>44549</v>
      </c>
      <c r="C417" s="78">
        <v>34.340000000000003</v>
      </c>
      <c r="D417" s="78">
        <v>33.53</v>
      </c>
      <c r="E417" s="78">
        <v>33.57</v>
      </c>
      <c r="F417" s="78">
        <v>33.92</v>
      </c>
      <c r="G417" s="78">
        <v>33.630000000000003</v>
      </c>
      <c r="H417" s="78">
        <v>36.049999999999997</v>
      </c>
      <c r="I417" s="78">
        <v>34.68</v>
      </c>
      <c r="J417" s="78">
        <v>33.67</v>
      </c>
      <c r="K417" s="78">
        <v>35.21</v>
      </c>
      <c r="L417" s="78">
        <v>35.25</v>
      </c>
      <c r="M417" s="78">
        <v>33.29</v>
      </c>
      <c r="N417" s="78">
        <v>33.42</v>
      </c>
      <c r="O417" s="78">
        <v>34.340000000000003</v>
      </c>
      <c r="P417" s="78">
        <v>34.93</v>
      </c>
      <c r="Q417" s="78">
        <v>35.07</v>
      </c>
      <c r="R417" s="78">
        <v>33.92</v>
      </c>
      <c r="S417" s="78">
        <v>34.69</v>
      </c>
      <c r="T417" s="78">
        <v>33.74</v>
      </c>
      <c r="U417" s="78">
        <v>35.11</v>
      </c>
      <c r="V417" s="78">
        <v>35.07</v>
      </c>
      <c r="W417" s="78">
        <v>36.47</v>
      </c>
      <c r="X417" s="78">
        <v>34.270000000000003</v>
      </c>
      <c r="Y417" s="78">
        <v>34.79</v>
      </c>
      <c r="Z417" s="78">
        <v>35</v>
      </c>
      <c r="AA417" s="78">
        <f t="shared" si="78"/>
        <v>36.47</v>
      </c>
      <c r="AB417" s="77">
        <f t="shared" si="79"/>
        <v>2021</v>
      </c>
      <c r="AC417" s="76">
        <f t="shared" si="80"/>
        <v>12</v>
      </c>
      <c r="AD417" s="76" t="str">
        <f t="shared" si="81"/>
        <v/>
      </c>
      <c r="AE417" s="76" t="str">
        <f t="shared" si="82"/>
        <v/>
      </c>
      <c r="AF417" s="74">
        <f t="shared" si="83"/>
        <v>36.47</v>
      </c>
      <c r="AG417" s="75" t="str">
        <f t="shared" si="84"/>
        <v>21:00</v>
      </c>
      <c r="AH417" s="74">
        <f t="shared" si="85"/>
        <v>864.43000000000006</v>
      </c>
      <c r="AI417" s="73" t="str">
        <f t="shared" si="86"/>
        <v/>
      </c>
      <c r="AJ417" s="73" t="str">
        <f t="shared" si="87"/>
        <v/>
      </c>
      <c r="AK417" s="73" t="str">
        <f t="shared" si="88"/>
        <v/>
      </c>
      <c r="AL417" s="72" t="str">
        <f t="shared" si="89"/>
        <v/>
      </c>
      <c r="AM417" s="71" t="str">
        <f t="shared" si="90"/>
        <v/>
      </c>
    </row>
    <row r="418" spans="2:39" ht="13.8" thickBot="1">
      <c r="B418" s="79">
        <v>44550</v>
      </c>
      <c r="C418" s="78">
        <v>33.99</v>
      </c>
      <c r="D418" s="78">
        <v>34.369999999999997</v>
      </c>
      <c r="E418" s="78">
        <v>34.44</v>
      </c>
      <c r="F418" s="78">
        <v>33.6</v>
      </c>
      <c r="G418" s="78">
        <v>34.619999999999997</v>
      </c>
      <c r="H418" s="78">
        <v>34.340000000000003</v>
      </c>
      <c r="I418" s="78">
        <v>33.880000000000003</v>
      </c>
      <c r="J418" s="78">
        <v>35.46</v>
      </c>
      <c r="K418" s="78">
        <v>35.56</v>
      </c>
      <c r="L418" s="78">
        <v>35.21</v>
      </c>
      <c r="M418" s="78">
        <v>35.979999999999997</v>
      </c>
      <c r="N418" s="78">
        <v>36.58</v>
      </c>
      <c r="O418" s="78">
        <v>34.9</v>
      </c>
      <c r="P418" s="78">
        <v>35</v>
      </c>
      <c r="Q418" s="78">
        <v>34.58</v>
      </c>
      <c r="R418" s="78">
        <v>35</v>
      </c>
      <c r="S418" s="78">
        <v>34.58</v>
      </c>
      <c r="T418" s="78">
        <v>34.229999999999997</v>
      </c>
      <c r="U418" s="78">
        <v>33.85</v>
      </c>
      <c r="V418" s="78">
        <v>34.44</v>
      </c>
      <c r="W418" s="78">
        <v>32.590000000000003</v>
      </c>
      <c r="X418" s="78">
        <v>34.9</v>
      </c>
      <c r="Y418" s="78">
        <v>34.65</v>
      </c>
      <c r="Z418" s="78">
        <v>35.04</v>
      </c>
      <c r="AA418" s="78">
        <f t="shared" si="78"/>
        <v>36.58</v>
      </c>
      <c r="AB418" s="77">
        <f t="shared" si="79"/>
        <v>2021</v>
      </c>
      <c r="AC418" s="76">
        <f t="shared" si="80"/>
        <v>12</v>
      </c>
      <c r="AD418" s="76" t="str">
        <f t="shared" si="81"/>
        <v/>
      </c>
      <c r="AE418" s="76" t="str">
        <f t="shared" si="82"/>
        <v/>
      </c>
      <c r="AF418" s="74">
        <f t="shared" si="83"/>
        <v>36.58</v>
      </c>
      <c r="AG418" s="75" t="str">
        <f t="shared" si="84"/>
        <v>12:00</v>
      </c>
      <c r="AH418" s="74">
        <f t="shared" si="85"/>
        <v>868.37000000000012</v>
      </c>
      <c r="AI418" s="73" t="str">
        <f t="shared" si="86"/>
        <v/>
      </c>
      <c r="AJ418" s="73" t="str">
        <f t="shared" si="87"/>
        <v/>
      </c>
      <c r="AK418" s="73" t="str">
        <f t="shared" si="88"/>
        <v/>
      </c>
      <c r="AL418" s="72" t="str">
        <f t="shared" si="89"/>
        <v/>
      </c>
      <c r="AM418" s="71" t="str">
        <f t="shared" si="90"/>
        <v/>
      </c>
    </row>
    <row r="419" spans="2:39" ht="13.8" thickBot="1">
      <c r="B419" s="79">
        <v>44551</v>
      </c>
      <c r="C419" s="78">
        <v>34.06</v>
      </c>
      <c r="D419" s="78">
        <v>32.590000000000003</v>
      </c>
      <c r="E419" s="78">
        <v>33.85</v>
      </c>
      <c r="F419" s="78">
        <v>33.04</v>
      </c>
      <c r="G419" s="78">
        <v>34.58</v>
      </c>
      <c r="H419" s="78">
        <v>34.51</v>
      </c>
      <c r="I419" s="78">
        <v>34.549999999999997</v>
      </c>
      <c r="J419" s="78">
        <v>34.72</v>
      </c>
      <c r="K419" s="78">
        <v>35.42</v>
      </c>
      <c r="L419" s="78">
        <v>34.9</v>
      </c>
      <c r="M419" s="78">
        <v>35.56</v>
      </c>
      <c r="N419" s="78">
        <v>35.39</v>
      </c>
      <c r="O419" s="78">
        <v>35.380000000000003</v>
      </c>
      <c r="P419" s="78">
        <v>35.74</v>
      </c>
      <c r="Q419" s="78">
        <v>35.39</v>
      </c>
      <c r="R419" s="78">
        <v>34.72</v>
      </c>
      <c r="S419" s="78">
        <v>33.36</v>
      </c>
      <c r="T419" s="78">
        <v>34.270000000000003</v>
      </c>
      <c r="U419" s="78">
        <v>32.409999999999997</v>
      </c>
      <c r="V419" s="78">
        <v>33.42</v>
      </c>
      <c r="W419" s="78">
        <v>34.020000000000003</v>
      </c>
      <c r="X419" s="78">
        <v>33.99</v>
      </c>
      <c r="Y419" s="78">
        <v>33.53</v>
      </c>
      <c r="Z419" s="78">
        <v>34.130000000000003</v>
      </c>
      <c r="AA419" s="78">
        <f t="shared" si="78"/>
        <v>35.74</v>
      </c>
      <c r="AB419" s="77">
        <f t="shared" si="79"/>
        <v>2021</v>
      </c>
      <c r="AC419" s="76">
        <f t="shared" si="80"/>
        <v>12</v>
      </c>
      <c r="AD419" s="76" t="str">
        <f t="shared" si="81"/>
        <v/>
      </c>
      <c r="AE419" s="76" t="str">
        <f t="shared" si="82"/>
        <v/>
      </c>
      <c r="AF419" s="74">
        <f t="shared" si="83"/>
        <v>35.74</v>
      </c>
      <c r="AG419" s="75" t="str">
        <f t="shared" si="84"/>
        <v>14:00</v>
      </c>
      <c r="AH419" s="74">
        <f t="shared" si="85"/>
        <v>859.26999999999987</v>
      </c>
      <c r="AI419" s="73" t="str">
        <f t="shared" si="86"/>
        <v/>
      </c>
      <c r="AJ419" s="73" t="str">
        <f t="shared" si="87"/>
        <v/>
      </c>
      <c r="AK419" s="73" t="str">
        <f t="shared" si="88"/>
        <v/>
      </c>
      <c r="AL419" s="72" t="str">
        <f t="shared" si="89"/>
        <v/>
      </c>
      <c r="AM419" s="71" t="str">
        <f t="shared" si="90"/>
        <v/>
      </c>
    </row>
    <row r="420" spans="2:39" ht="13.8" thickBot="1">
      <c r="B420" s="79">
        <v>44552</v>
      </c>
      <c r="C420" s="78">
        <v>34.549999999999997</v>
      </c>
      <c r="D420" s="78">
        <v>33.29</v>
      </c>
      <c r="E420" s="78">
        <v>34.65</v>
      </c>
      <c r="F420" s="78">
        <v>34.020000000000003</v>
      </c>
      <c r="G420" s="78">
        <v>34.299999999999997</v>
      </c>
      <c r="H420" s="78">
        <v>35.04</v>
      </c>
      <c r="I420" s="78">
        <v>35.11</v>
      </c>
      <c r="J420" s="78">
        <v>37.28</v>
      </c>
      <c r="K420" s="78">
        <v>35.14</v>
      </c>
      <c r="L420" s="78">
        <v>36.369999999999997</v>
      </c>
      <c r="M420" s="78">
        <v>37.1</v>
      </c>
      <c r="N420" s="78">
        <v>37.729999999999997</v>
      </c>
      <c r="O420" s="78">
        <v>35.880000000000003</v>
      </c>
      <c r="P420" s="78">
        <v>35.840000000000003</v>
      </c>
      <c r="Q420" s="78">
        <v>35.909999999999997</v>
      </c>
      <c r="R420" s="78">
        <v>35.880000000000003</v>
      </c>
      <c r="S420" s="78">
        <v>34.65</v>
      </c>
      <c r="T420" s="78">
        <v>35.18</v>
      </c>
      <c r="U420" s="78">
        <v>34.119999999999997</v>
      </c>
      <c r="V420" s="78">
        <v>34.229999999999997</v>
      </c>
      <c r="W420" s="78">
        <v>34.06</v>
      </c>
      <c r="X420" s="78">
        <v>35.659999999999997</v>
      </c>
      <c r="Y420" s="78">
        <v>34.76</v>
      </c>
      <c r="Z420" s="78">
        <v>34.229999999999997</v>
      </c>
      <c r="AA420" s="78">
        <f t="shared" si="78"/>
        <v>37.729999999999997</v>
      </c>
      <c r="AB420" s="77">
        <f t="shared" si="79"/>
        <v>2021</v>
      </c>
      <c r="AC420" s="76">
        <f t="shared" si="80"/>
        <v>12</v>
      </c>
      <c r="AD420" s="76" t="str">
        <f t="shared" si="81"/>
        <v/>
      </c>
      <c r="AE420" s="76" t="str">
        <f t="shared" si="82"/>
        <v/>
      </c>
      <c r="AF420" s="74">
        <f t="shared" si="83"/>
        <v>37.729999999999997</v>
      </c>
      <c r="AG420" s="75" t="str">
        <f t="shared" si="84"/>
        <v>12:00</v>
      </c>
      <c r="AH420" s="74">
        <f t="shared" si="85"/>
        <v>882.70999999999992</v>
      </c>
      <c r="AI420" s="73" t="str">
        <f t="shared" si="86"/>
        <v/>
      </c>
      <c r="AJ420" s="73" t="str">
        <f t="shared" si="87"/>
        <v/>
      </c>
      <c r="AK420" s="73" t="str">
        <f t="shared" si="88"/>
        <v/>
      </c>
      <c r="AL420" s="72" t="str">
        <f t="shared" si="89"/>
        <v/>
      </c>
      <c r="AM420" s="71" t="str">
        <f t="shared" si="90"/>
        <v/>
      </c>
    </row>
    <row r="421" spans="2:39" ht="13.8" thickBot="1">
      <c r="B421" s="79">
        <v>44553</v>
      </c>
      <c r="C421" s="78">
        <v>34.93</v>
      </c>
      <c r="D421" s="78">
        <v>34.159999999999997</v>
      </c>
      <c r="E421" s="78">
        <v>33.25</v>
      </c>
      <c r="F421" s="78">
        <v>33.92</v>
      </c>
      <c r="G421" s="78">
        <v>35.18</v>
      </c>
      <c r="H421" s="78">
        <v>34.369999999999997</v>
      </c>
      <c r="I421" s="78">
        <v>34.9</v>
      </c>
      <c r="J421" s="78">
        <v>36.090000000000003</v>
      </c>
      <c r="K421" s="78">
        <v>36.96</v>
      </c>
      <c r="L421" s="78">
        <v>35.770000000000003</v>
      </c>
      <c r="M421" s="78">
        <v>37.42</v>
      </c>
      <c r="N421" s="78">
        <v>557.69000000000005</v>
      </c>
      <c r="O421" s="78">
        <v>202.09</v>
      </c>
      <c r="P421" s="78">
        <v>37.28</v>
      </c>
      <c r="Q421" s="78">
        <v>35.909999999999997</v>
      </c>
      <c r="R421" s="78">
        <v>34.369999999999997</v>
      </c>
      <c r="S421" s="78">
        <v>34.369999999999997</v>
      </c>
      <c r="T421" s="78">
        <v>33.92</v>
      </c>
      <c r="U421" s="78">
        <v>33.57</v>
      </c>
      <c r="V421" s="78">
        <v>33.46</v>
      </c>
      <c r="W421" s="78">
        <v>32.479999999999997</v>
      </c>
      <c r="X421" s="78">
        <v>33.43</v>
      </c>
      <c r="Y421" s="78">
        <v>33.6</v>
      </c>
      <c r="Z421" s="78">
        <v>33.700000000000003</v>
      </c>
      <c r="AA421" s="78">
        <f t="shared" si="78"/>
        <v>557.69000000000005</v>
      </c>
      <c r="AB421" s="77">
        <f t="shared" si="79"/>
        <v>2021</v>
      </c>
      <c r="AC421" s="76">
        <f t="shared" si="80"/>
        <v>12</v>
      </c>
      <c r="AD421" s="76" t="str">
        <f t="shared" si="81"/>
        <v/>
      </c>
      <c r="AE421" s="76" t="str">
        <f t="shared" si="82"/>
        <v/>
      </c>
      <c r="AF421" s="74">
        <f t="shared" si="83"/>
        <v>557.69000000000005</v>
      </c>
      <c r="AG421" s="75" t="str">
        <f t="shared" si="84"/>
        <v>12:00</v>
      </c>
      <c r="AH421" s="74">
        <f t="shared" si="85"/>
        <v>2080.5100000000002</v>
      </c>
      <c r="AI421" s="73" t="str">
        <f t="shared" si="86"/>
        <v/>
      </c>
      <c r="AJ421" s="73" t="str">
        <f t="shared" si="87"/>
        <v/>
      </c>
      <c r="AK421" s="73" t="str">
        <f t="shared" si="88"/>
        <v/>
      </c>
      <c r="AL421" s="72" t="str">
        <f t="shared" si="89"/>
        <v/>
      </c>
      <c r="AM421" s="71" t="str">
        <f t="shared" si="90"/>
        <v/>
      </c>
    </row>
    <row r="422" spans="2:39" ht="13.8" thickBot="1">
      <c r="B422" s="79">
        <v>44554</v>
      </c>
      <c r="C422" s="78">
        <v>34.340000000000003</v>
      </c>
      <c r="D422" s="78">
        <v>33.57</v>
      </c>
      <c r="E422" s="78">
        <v>33.46</v>
      </c>
      <c r="F422" s="78">
        <v>33.14</v>
      </c>
      <c r="G422" s="78">
        <v>34.090000000000003</v>
      </c>
      <c r="H422" s="78">
        <v>34.299999999999997</v>
      </c>
      <c r="I422" s="78">
        <v>34.200000000000003</v>
      </c>
      <c r="J422" s="78">
        <v>34.409999999999997</v>
      </c>
      <c r="K422" s="78">
        <v>34.299999999999997</v>
      </c>
      <c r="L422" s="78">
        <v>34.44</v>
      </c>
      <c r="M422" s="78">
        <v>33.92</v>
      </c>
      <c r="N422" s="78">
        <v>34.200000000000003</v>
      </c>
      <c r="O422" s="78">
        <v>33.85</v>
      </c>
      <c r="P422" s="78">
        <v>34.549999999999997</v>
      </c>
      <c r="Q422" s="78">
        <v>34.9</v>
      </c>
      <c r="R422" s="78">
        <v>34.090000000000003</v>
      </c>
      <c r="S422" s="78">
        <v>33.39</v>
      </c>
      <c r="T422" s="78">
        <v>33.22</v>
      </c>
      <c r="U422" s="78">
        <v>34.93</v>
      </c>
      <c r="V422" s="78">
        <v>33.04</v>
      </c>
      <c r="W422" s="78">
        <v>32.799999999999997</v>
      </c>
      <c r="X422" s="78">
        <v>34.340000000000003</v>
      </c>
      <c r="Y422" s="78">
        <v>32.06</v>
      </c>
      <c r="Z422" s="78">
        <v>33.950000000000003</v>
      </c>
      <c r="AA422" s="78">
        <f t="shared" si="78"/>
        <v>34.93</v>
      </c>
      <c r="AB422" s="77">
        <f t="shared" si="79"/>
        <v>2021</v>
      </c>
      <c r="AC422" s="76">
        <f t="shared" si="80"/>
        <v>12</v>
      </c>
      <c r="AD422" s="76" t="str">
        <f t="shared" si="81"/>
        <v/>
      </c>
      <c r="AE422" s="76" t="str">
        <f t="shared" si="82"/>
        <v/>
      </c>
      <c r="AF422" s="74">
        <f t="shared" si="83"/>
        <v>34.93</v>
      </c>
      <c r="AG422" s="75" t="str">
        <f t="shared" si="84"/>
        <v>19:00</v>
      </c>
      <c r="AH422" s="74">
        <f t="shared" si="85"/>
        <v>848.42</v>
      </c>
      <c r="AI422" s="73" t="str">
        <f t="shared" si="86"/>
        <v/>
      </c>
      <c r="AJ422" s="73" t="str">
        <f t="shared" si="87"/>
        <v/>
      </c>
      <c r="AK422" s="73" t="str">
        <f t="shared" si="88"/>
        <v/>
      </c>
      <c r="AL422" s="72" t="str">
        <f t="shared" si="89"/>
        <v/>
      </c>
      <c r="AM422" s="71" t="str">
        <f t="shared" si="90"/>
        <v/>
      </c>
    </row>
    <row r="423" spans="2:39" ht="13.8" thickBot="1">
      <c r="B423" s="79">
        <v>44555</v>
      </c>
      <c r="C423" s="78">
        <v>33.11</v>
      </c>
      <c r="D423" s="78">
        <v>33.11</v>
      </c>
      <c r="E423" s="78">
        <v>33.08</v>
      </c>
      <c r="F423" s="78">
        <v>33.67</v>
      </c>
      <c r="G423" s="78">
        <v>32.869999999999997</v>
      </c>
      <c r="H423" s="78">
        <v>33.39</v>
      </c>
      <c r="I423" s="78">
        <v>32.409999999999997</v>
      </c>
      <c r="J423" s="78">
        <v>33.67</v>
      </c>
      <c r="K423" s="78">
        <v>32.94</v>
      </c>
      <c r="L423" s="78">
        <v>33.25</v>
      </c>
      <c r="M423" s="78">
        <v>31.68</v>
      </c>
      <c r="N423" s="78">
        <v>32.340000000000003</v>
      </c>
      <c r="O423" s="78">
        <v>33.67</v>
      </c>
      <c r="P423" s="78">
        <v>33.36</v>
      </c>
      <c r="Q423" s="78">
        <v>32.9</v>
      </c>
      <c r="R423" s="78">
        <v>32.69</v>
      </c>
      <c r="S423" s="78">
        <v>33.39</v>
      </c>
      <c r="T423" s="78">
        <v>33.08</v>
      </c>
      <c r="U423" s="78">
        <v>33.01</v>
      </c>
      <c r="V423" s="78">
        <v>33.43</v>
      </c>
      <c r="W423" s="78">
        <v>32.659999999999997</v>
      </c>
      <c r="X423" s="78">
        <v>33.64</v>
      </c>
      <c r="Y423" s="78">
        <v>31.99</v>
      </c>
      <c r="Z423" s="78">
        <v>34.69</v>
      </c>
      <c r="AA423" s="78">
        <f t="shared" si="78"/>
        <v>34.69</v>
      </c>
      <c r="AB423" s="77">
        <f t="shared" si="79"/>
        <v>2021</v>
      </c>
      <c r="AC423" s="76">
        <f t="shared" si="80"/>
        <v>12</v>
      </c>
      <c r="AD423" s="76" t="str">
        <f t="shared" si="81"/>
        <v/>
      </c>
      <c r="AE423" s="76" t="str">
        <f t="shared" si="82"/>
        <v/>
      </c>
      <c r="AF423" s="74">
        <f t="shared" si="83"/>
        <v>34.69</v>
      </c>
      <c r="AG423" s="75" t="str">
        <f t="shared" si="84"/>
        <v>24:00</v>
      </c>
      <c r="AH423" s="74">
        <f t="shared" si="85"/>
        <v>828.72</v>
      </c>
      <c r="AI423" s="73" t="str">
        <f t="shared" si="86"/>
        <v/>
      </c>
      <c r="AJ423" s="73" t="str">
        <f t="shared" si="87"/>
        <v/>
      </c>
      <c r="AK423" s="73" t="str">
        <f t="shared" si="88"/>
        <v/>
      </c>
      <c r="AL423" s="72" t="str">
        <f t="shared" si="89"/>
        <v/>
      </c>
      <c r="AM423" s="71" t="str">
        <f t="shared" si="90"/>
        <v/>
      </c>
    </row>
    <row r="424" spans="2:39" ht="13.8" thickBot="1">
      <c r="B424" s="79">
        <v>44556</v>
      </c>
      <c r="C424" s="78">
        <v>33.67</v>
      </c>
      <c r="D424" s="78">
        <v>32.130000000000003</v>
      </c>
      <c r="E424" s="78">
        <v>33.43</v>
      </c>
      <c r="F424" s="78">
        <v>33.6</v>
      </c>
      <c r="G424" s="78">
        <v>32.31</v>
      </c>
      <c r="H424" s="78">
        <v>32.869999999999997</v>
      </c>
      <c r="I424" s="78">
        <v>33.39</v>
      </c>
      <c r="J424" s="78">
        <v>33.46</v>
      </c>
      <c r="K424" s="78">
        <v>33.880000000000003</v>
      </c>
      <c r="L424" s="78">
        <v>34.479999999999997</v>
      </c>
      <c r="M424" s="78">
        <v>33.99</v>
      </c>
      <c r="N424" s="78">
        <v>33.46</v>
      </c>
      <c r="O424" s="78">
        <v>32.479999999999997</v>
      </c>
      <c r="P424" s="78">
        <v>33.46</v>
      </c>
      <c r="Q424" s="78">
        <v>32.97</v>
      </c>
      <c r="R424" s="78">
        <v>33.01</v>
      </c>
      <c r="S424" s="78">
        <v>33.57</v>
      </c>
      <c r="T424" s="78">
        <v>33.64</v>
      </c>
      <c r="U424" s="78">
        <v>32.590000000000003</v>
      </c>
      <c r="V424" s="78">
        <v>33.22</v>
      </c>
      <c r="W424" s="78">
        <v>32.9</v>
      </c>
      <c r="X424" s="78">
        <v>34.06</v>
      </c>
      <c r="Y424" s="78">
        <v>33.11</v>
      </c>
      <c r="Z424" s="78">
        <v>33.01</v>
      </c>
      <c r="AA424" s="78">
        <f t="shared" si="78"/>
        <v>34.479999999999997</v>
      </c>
      <c r="AB424" s="77">
        <f t="shared" si="79"/>
        <v>2021</v>
      </c>
      <c r="AC424" s="76">
        <f t="shared" si="80"/>
        <v>12</v>
      </c>
      <c r="AD424" s="76" t="str">
        <f t="shared" si="81"/>
        <v/>
      </c>
      <c r="AE424" s="76" t="str">
        <f t="shared" si="82"/>
        <v/>
      </c>
      <c r="AF424" s="74">
        <f t="shared" si="83"/>
        <v>34.479999999999997</v>
      </c>
      <c r="AG424" s="75" t="str">
        <f t="shared" si="84"/>
        <v>10:00</v>
      </c>
      <c r="AH424" s="74">
        <f t="shared" si="85"/>
        <v>833.17000000000019</v>
      </c>
      <c r="AI424" s="73" t="str">
        <f t="shared" si="86"/>
        <v/>
      </c>
      <c r="AJ424" s="73" t="str">
        <f t="shared" si="87"/>
        <v/>
      </c>
      <c r="AK424" s="73" t="str">
        <f t="shared" si="88"/>
        <v/>
      </c>
      <c r="AL424" s="72" t="str">
        <f t="shared" si="89"/>
        <v/>
      </c>
      <c r="AM424" s="71" t="str">
        <f t="shared" si="90"/>
        <v/>
      </c>
    </row>
    <row r="425" spans="2:39" ht="13.8" thickBot="1">
      <c r="B425" s="79">
        <v>44557</v>
      </c>
      <c r="C425" s="78">
        <v>33.81</v>
      </c>
      <c r="D425" s="78">
        <v>32.799999999999997</v>
      </c>
      <c r="E425" s="78">
        <v>34.72</v>
      </c>
      <c r="F425" s="78">
        <v>33.53</v>
      </c>
      <c r="G425" s="78">
        <v>33.880000000000003</v>
      </c>
      <c r="H425" s="78">
        <v>33.64</v>
      </c>
      <c r="I425" s="78">
        <v>33.99</v>
      </c>
      <c r="J425" s="78">
        <v>33.08</v>
      </c>
      <c r="K425" s="78">
        <v>34.69</v>
      </c>
      <c r="L425" s="78">
        <v>33.36</v>
      </c>
      <c r="M425" s="78">
        <v>34.369999999999997</v>
      </c>
      <c r="N425" s="78">
        <v>33.81</v>
      </c>
      <c r="O425" s="78">
        <v>32.619999999999997</v>
      </c>
      <c r="P425" s="78">
        <v>33.67</v>
      </c>
      <c r="Q425" s="78">
        <v>33.25</v>
      </c>
      <c r="R425" s="78">
        <v>33.46</v>
      </c>
      <c r="S425" s="78">
        <v>33.53</v>
      </c>
      <c r="T425" s="78">
        <v>33.11</v>
      </c>
      <c r="U425" s="78">
        <v>32.69</v>
      </c>
      <c r="V425" s="78">
        <v>33.46</v>
      </c>
      <c r="W425" s="78">
        <v>33.15</v>
      </c>
      <c r="X425" s="78">
        <v>32.97</v>
      </c>
      <c r="Y425" s="78">
        <v>34.369999999999997</v>
      </c>
      <c r="Z425" s="78">
        <v>32.97</v>
      </c>
      <c r="AA425" s="78">
        <f t="shared" si="78"/>
        <v>34.72</v>
      </c>
      <c r="AB425" s="77">
        <f t="shared" si="79"/>
        <v>2021</v>
      </c>
      <c r="AC425" s="76">
        <f t="shared" si="80"/>
        <v>12</v>
      </c>
      <c r="AD425" s="76" t="str">
        <f t="shared" si="81"/>
        <v/>
      </c>
      <c r="AE425" s="76" t="str">
        <f t="shared" si="82"/>
        <v/>
      </c>
      <c r="AF425" s="74">
        <f t="shared" si="83"/>
        <v>34.72</v>
      </c>
      <c r="AG425" s="75" t="str">
        <f t="shared" si="84"/>
        <v>3:00</v>
      </c>
      <c r="AH425" s="74">
        <f t="shared" si="85"/>
        <v>839.65000000000009</v>
      </c>
      <c r="AI425" s="73" t="str">
        <f t="shared" si="86"/>
        <v/>
      </c>
      <c r="AJ425" s="73" t="str">
        <f t="shared" si="87"/>
        <v/>
      </c>
      <c r="AK425" s="73" t="str">
        <f t="shared" si="88"/>
        <v/>
      </c>
      <c r="AL425" s="72" t="str">
        <f t="shared" si="89"/>
        <v/>
      </c>
      <c r="AM425" s="71" t="str">
        <f t="shared" si="90"/>
        <v/>
      </c>
    </row>
    <row r="426" spans="2:39" ht="13.8" thickBot="1">
      <c r="B426" s="79">
        <v>44558</v>
      </c>
      <c r="C426" s="78">
        <v>33.53</v>
      </c>
      <c r="D426" s="78">
        <v>33.53</v>
      </c>
      <c r="E426" s="78">
        <v>34.06</v>
      </c>
      <c r="F426" s="78">
        <v>32.869999999999997</v>
      </c>
      <c r="G426" s="78">
        <v>33.78</v>
      </c>
      <c r="H426" s="78">
        <v>34.090000000000003</v>
      </c>
      <c r="I426" s="78">
        <v>32.97</v>
      </c>
      <c r="J426" s="78">
        <v>33.950000000000003</v>
      </c>
      <c r="K426" s="78">
        <v>33.880000000000003</v>
      </c>
      <c r="L426" s="78">
        <v>32.869999999999997</v>
      </c>
      <c r="M426" s="78">
        <v>33.78</v>
      </c>
      <c r="N426" s="78">
        <v>34.409999999999997</v>
      </c>
      <c r="O426" s="78">
        <v>33.950000000000003</v>
      </c>
      <c r="P426" s="78">
        <v>32.69</v>
      </c>
      <c r="Q426" s="78">
        <v>34.020000000000003</v>
      </c>
      <c r="R426" s="78">
        <v>33.22</v>
      </c>
      <c r="S426" s="78">
        <v>33.6</v>
      </c>
      <c r="T426" s="78">
        <v>33.36</v>
      </c>
      <c r="U426" s="78">
        <v>33.53</v>
      </c>
      <c r="V426" s="78">
        <v>32.869999999999997</v>
      </c>
      <c r="W426" s="78">
        <v>33.18</v>
      </c>
      <c r="X426" s="78">
        <v>34.75</v>
      </c>
      <c r="Y426" s="78">
        <v>33.81</v>
      </c>
      <c r="Z426" s="78">
        <v>33.78</v>
      </c>
      <c r="AA426" s="78">
        <f t="shared" si="78"/>
        <v>34.75</v>
      </c>
      <c r="AB426" s="77">
        <f t="shared" si="79"/>
        <v>2021</v>
      </c>
      <c r="AC426" s="76">
        <f t="shared" si="80"/>
        <v>12</v>
      </c>
      <c r="AD426" s="76" t="str">
        <f t="shared" si="81"/>
        <v/>
      </c>
      <c r="AE426" s="76" t="str">
        <f t="shared" si="82"/>
        <v/>
      </c>
      <c r="AF426" s="74">
        <f t="shared" si="83"/>
        <v>34.75</v>
      </c>
      <c r="AG426" s="75" t="str">
        <f t="shared" si="84"/>
        <v>22:00</v>
      </c>
      <c r="AH426" s="74">
        <f t="shared" si="85"/>
        <v>841.23</v>
      </c>
      <c r="AI426" s="73" t="str">
        <f t="shared" si="86"/>
        <v/>
      </c>
      <c r="AJ426" s="73" t="str">
        <f t="shared" si="87"/>
        <v/>
      </c>
      <c r="AK426" s="73" t="str">
        <f t="shared" si="88"/>
        <v/>
      </c>
      <c r="AL426" s="72" t="str">
        <f t="shared" si="89"/>
        <v/>
      </c>
      <c r="AM426" s="71" t="str">
        <f t="shared" si="90"/>
        <v/>
      </c>
    </row>
    <row r="427" spans="2:39" ht="13.8" thickBot="1">
      <c r="B427" s="79">
        <v>44559</v>
      </c>
      <c r="C427" s="78">
        <v>32.619999999999997</v>
      </c>
      <c r="D427" s="78">
        <v>34.090000000000003</v>
      </c>
      <c r="E427" s="78">
        <v>32.869999999999997</v>
      </c>
      <c r="F427" s="78">
        <v>33.07</v>
      </c>
      <c r="G427" s="78">
        <v>33.74</v>
      </c>
      <c r="H427" s="78">
        <v>33.22</v>
      </c>
      <c r="I427" s="78">
        <v>34.76</v>
      </c>
      <c r="J427" s="78">
        <v>34.619999999999997</v>
      </c>
      <c r="K427" s="78">
        <v>33.11</v>
      </c>
      <c r="L427" s="78">
        <v>34.299999999999997</v>
      </c>
      <c r="M427" s="78">
        <v>33.99</v>
      </c>
      <c r="N427" s="78">
        <v>33.36</v>
      </c>
      <c r="O427" s="78">
        <v>32.619999999999997</v>
      </c>
      <c r="P427" s="78">
        <v>34.270000000000003</v>
      </c>
      <c r="Q427" s="78">
        <v>33.53</v>
      </c>
      <c r="R427" s="78">
        <v>35.49</v>
      </c>
      <c r="S427" s="78">
        <v>33.53</v>
      </c>
      <c r="T427" s="78">
        <v>35</v>
      </c>
      <c r="U427" s="78">
        <v>31.92</v>
      </c>
      <c r="V427" s="78">
        <v>33.700000000000003</v>
      </c>
      <c r="W427" s="78">
        <v>32.69</v>
      </c>
      <c r="X427" s="78">
        <v>33.74</v>
      </c>
      <c r="Y427" s="78">
        <v>33.36</v>
      </c>
      <c r="Z427" s="78">
        <v>33.5</v>
      </c>
      <c r="AA427" s="78">
        <f t="shared" si="78"/>
        <v>35.49</v>
      </c>
      <c r="AB427" s="77">
        <f t="shared" si="79"/>
        <v>2021</v>
      </c>
      <c r="AC427" s="76">
        <f t="shared" si="80"/>
        <v>12</v>
      </c>
      <c r="AD427" s="76" t="str">
        <f t="shared" si="81"/>
        <v/>
      </c>
      <c r="AE427" s="76" t="str">
        <f t="shared" si="82"/>
        <v/>
      </c>
      <c r="AF427" s="74">
        <f t="shared" si="83"/>
        <v>35.49</v>
      </c>
      <c r="AG427" s="75" t="str">
        <f t="shared" si="84"/>
        <v>16:00</v>
      </c>
      <c r="AH427" s="74">
        <f t="shared" si="85"/>
        <v>842.59</v>
      </c>
      <c r="AI427" s="73" t="str">
        <f t="shared" si="86"/>
        <v/>
      </c>
      <c r="AJ427" s="73" t="str">
        <f t="shared" si="87"/>
        <v/>
      </c>
      <c r="AK427" s="73" t="str">
        <f t="shared" si="88"/>
        <v/>
      </c>
      <c r="AL427" s="72" t="str">
        <f t="shared" si="89"/>
        <v/>
      </c>
      <c r="AM427" s="71" t="str">
        <f t="shared" si="90"/>
        <v/>
      </c>
    </row>
    <row r="428" spans="2:39" ht="13.8" thickBot="1">
      <c r="B428" s="79">
        <v>44560</v>
      </c>
      <c r="C428" s="78">
        <v>32.83</v>
      </c>
      <c r="D428" s="78">
        <v>33.01</v>
      </c>
      <c r="E428" s="78">
        <v>34.270000000000003</v>
      </c>
      <c r="F428" s="78">
        <v>32.03</v>
      </c>
      <c r="G428" s="78">
        <v>32.549999999999997</v>
      </c>
      <c r="H428" s="78">
        <v>34.65</v>
      </c>
      <c r="I428" s="78">
        <v>33.81</v>
      </c>
      <c r="J428" s="78">
        <v>33.6</v>
      </c>
      <c r="K428" s="78">
        <v>33.53</v>
      </c>
      <c r="L428" s="78">
        <v>32.94</v>
      </c>
      <c r="M428" s="78">
        <v>34.159999999999997</v>
      </c>
      <c r="N428" s="78">
        <v>33.67</v>
      </c>
      <c r="O428" s="78">
        <v>33.64</v>
      </c>
      <c r="P428" s="78">
        <v>33.36</v>
      </c>
      <c r="Q428" s="78">
        <v>34.619999999999997</v>
      </c>
      <c r="R428" s="78">
        <v>34.97</v>
      </c>
      <c r="S428" s="78">
        <v>34.44</v>
      </c>
      <c r="T428" s="78">
        <v>34.090000000000003</v>
      </c>
      <c r="U428" s="78">
        <v>33.11</v>
      </c>
      <c r="V428" s="78">
        <v>32.1</v>
      </c>
      <c r="W428" s="78">
        <v>33.74</v>
      </c>
      <c r="X428" s="78">
        <v>34.79</v>
      </c>
      <c r="Y428" s="78">
        <v>33.880000000000003</v>
      </c>
      <c r="Z428" s="78">
        <v>34.79</v>
      </c>
      <c r="AA428" s="78">
        <f t="shared" si="78"/>
        <v>34.97</v>
      </c>
      <c r="AB428" s="77">
        <f t="shared" si="79"/>
        <v>2021</v>
      </c>
      <c r="AC428" s="76">
        <f t="shared" si="80"/>
        <v>12</v>
      </c>
      <c r="AD428" s="76" t="str">
        <f t="shared" si="81"/>
        <v/>
      </c>
      <c r="AE428" s="76" t="str">
        <f t="shared" si="82"/>
        <v/>
      </c>
      <c r="AF428" s="74">
        <f t="shared" si="83"/>
        <v>34.97</v>
      </c>
      <c r="AG428" s="75" t="str">
        <f t="shared" si="84"/>
        <v>16:00</v>
      </c>
      <c r="AH428" s="74">
        <f t="shared" si="85"/>
        <v>843.55</v>
      </c>
      <c r="AI428" s="73" t="str">
        <f t="shared" si="86"/>
        <v/>
      </c>
      <c r="AJ428" s="73" t="str">
        <f t="shared" si="87"/>
        <v/>
      </c>
      <c r="AK428" s="73" t="str">
        <f t="shared" si="88"/>
        <v/>
      </c>
      <c r="AL428" s="72" t="str">
        <f t="shared" si="89"/>
        <v/>
      </c>
      <c r="AM428" s="71" t="str">
        <f t="shared" si="90"/>
        <v/>
      </c>
    </row>
    <row r="429" spans="2:39" ht="13.8" thickBot="1">
      <c r="B429" s="79">
        <v>44561</v>
      </c>
      <c r="C429" s="78">
        <v>32.619999999999997</v>
      </c>
      <c r="D429" s="78">
        <v>33.04</v>
      </c>
      <c r="E429" s="78">
        <v>33.42</v>
      </c>
      <c r="F429" s="78">
        <v>33.53</v>
      </c>
      <c r="G429" s="78">
        <v>33.840000000000003</v>
      </c>
      <c r="H429" s="78">
        <v>33.22</v>
      </c>
      <c r="I429" s="78">
        <v>32.270000000000003</v>
      </c>
      <c r="J429" s="78">
        <v>32.76</v>
      </c>
      <c r="K429" s="78">
        <v>34.44</v>
      </c>
      <c r="L429" s="78">
        <v>33.53</v>
      </c>
      <c r="M429" s="78">
        <v>33.22</v>
      </c>
      <c r="N429" s="78">
        <v>33.14</v>
      </c>
      <c r="O429" s="78">
        <v>33.92</v>
      </c>
      <c r="P429" s="78">
        <v>32.659999999999997</v>
      </c>
      <c r="Q429" s="78">
        <v>32.619999999999997</v>
      </c>
      <c r="R429" s="78">
        <v>33.11</v>
      </c>
      <c r="S429" s="78">
        <v>32.450000000000003</v>
      </c>
      <c r="T429" s="78">
        <v>32.65</v>
      </c>
      <c r="U429" s="78">
        <v>32.729999999999997</v>
      </c>
      <c r="V429" s="78">
        <v>32.130000000000003</v>
      </c>
      <c r="W429" s="78">
        <v>33.71</v>
      </c>
      <c r="X429" s="78">
        <v>33.11</v>
      </c>
      <c r="Y429" s="78">
        <v>34.130000000000003</v>
      </c>
      <c r="Z429" s="78">
        <v>33.5</v>
      </c>
      <c r="AA429" s="78">
        <f t="shared" si="78"/>
        <v>34.44</v>
      </c>
      <c r="AB429" s="77">
        <f t="shared" si="79"/>
        <v>2021</v>
      </c>
      <c r="AC429" s="76">
        <f t="shared" si="80"/>
        <v>12</v>
      </c>
      <c r="AD429" s="76" t="str">
        <f t="shared" si="81"/>
        <v>2021-12</v>
      </c>
      <c r="AE429" s="76">
        <f t="shared" si="82"/>
        <v>12</v>
      </c>
      <c r="AF429" s="74">
        <f t="shared" si="83"/>
        <v>34.44</v>
      </c>
      <c r="AG429" s="75" t="str">
        <f t="shared" si="84"/>
        <v>9:00</v>
      </c>
      <c r="AH429" s="74">
        <f t="shared" si="85"/>
        <v>830.19000000000028</v>
      </c>
      <c r="AI429" s="73">
        <f t="shared" si="86"/>
        <v>11881.769999999999</v>
      </c>
      <c r="AJ429" s="73">
        <f t="shared" si="87"/>
        <v>1448.62</v>
      </c>
      <c r="AK429" s="73">
        <f t="shared" si="88"/>
        <v>15778.810000000003</v>
      </c>
      <c r="AL429" s="72">
        <f t="shared" si="89"/>
        <v>44545</v>
      </c>
      <c r="AM429" s="71" t="str">
        <f t="shared" si="90"/>
        <v>12:00</v>
      </c>
    </row>
    <row r="430" spans="2:39" ht="13.8" thickBot="1">
      <c r="B430" s="79">
        <v>44562</v>
      </c>
      <c r="C430" s="78">
        <v>33.08</v>
      </c>
      <c r="D430" s="78">
        <v>33.53</v>
      </c>
      <c r="E430" s="78">
        <v>33.04</v>
      </c>
      <c r="F430" s="78">
        <v>32.83</v>
      </c>
      <c r="G430" s="78">
        <v>33.57</v>
      </c>
      <c r="H430" s="78">
        <v>32.76</v>
      </c>
      <c r="I430" s="78">
        <v>32.549999999999997</v>
      </c>
      <c r="J430" s="78">
        <v>32.729999999999997</v>
      </c>
      <c r="K430" s="78">
        <v>32.450000000000003</v>
      </c>
      <c r="L430" s="78">
        <v>32.590000000000003</v>
      </c>
      <c r="M430" s="78">
        <v>33.15</v>
      </c>
      <c r="N430" s="78">
        <v>33.04</v>
      </c>
      <c r="O430" s="78">
        <v>32.619999999999997</v>
      </c>
      <c r="P430" s="78">
        <v>33.22</v>
      </c>
      <c r="Q430" s="78">
        <v>33.840000000000003</v>
      </c>
      <c r="R430" s="78">
        <v>33.57</v>
      </c>
      <c r="S430" s="78">
        <v>34.369999999999997</v>
      </c>
      <c r="T430" s="78">
        <v>33.01</v>
      </c>
      <c r="U430" s="78">
        <v>34.4</v>
      </c>
      <c r="V430" s="78">
        <v>33.15</v>
      </c>
      <c r="W430" s="78">
        <v>32.97</v>
      </c>
      <c r="X430" s="78">
        <v>32.549999999999997</v>
      </c>
      <c r="Y430" s="78">
        <v>32.94</v>
      </c>
      <c r="Z430" s="78">
        <v>33.71</v>
      </c>
      <c r="AA430" s="78">
        <f t="shared" si="78"/>
        <v>34.4</v>
      </c>
      <c r="AB430" s="77">
        <f t="shared" si="79"/>
        <v>2022</v>
      </c>
      <c r="AC430" s="76">
        <f t="shared" si="80"/>
        <v>1</v>
      </c>
      <c r="AD430" s="76" t="str">
        <f t="shared" si="81"/>
        <v/>
      </c>
      <c r="AE430" s="76" t="str">
        <f t="shared" si="82"/>
        <v/>
      </c>
      <c r="AF430" s="74">
        <f t="shared" si="83"/>
        <v>34.4</v>
      </c>
      <c r="AG430" s="75" t="str">
        <f t="shared" si="84"/>
        <v>19:00</v>
      </c>
      <c r="AH430" s="74">
        <f t="shared" si="85"/>
        <v>830.07</v>
      </c>
      <c r="AI430" s="73" t="str">
        <f t="shared" si="86"/>
        <v/>
      </c>
      <c r="AJ430" s="73" t="str">
        <f t="shared" si="87"/>
        <v/>
      </c>
      <c r="AK430" s="73" t="str">
        <f t="shared" si="88"/>
        <v/>
      </c>
      <c r="AL430" s="72" t="str">
        <f t="shared" si="89"/>
        <v/>
      </c>
      <c r="AM430" s="71" t="str">
        <f t="shared" si="90"/>
        <v/>
      </c>
    </row>
    <row r="431" spans="2:39" ht="13.8" thickBot="1">
      <c r="B431" s="79">
        <v>44563</v>
      </c>
      <c r="C431" s="78">
        <v>33.46</v>
      </c>
      <c r="D431" s="78">
        <v>33.64</v>
      </c>
      <c r="E431" s="78">
        <v>33.53</v>
      </c>
      <c r="F431" s="78">
        <v>33.81</v>
      </c>
      <c r="G431" s="78">
        <v>33.22</v>
      </c>
      <c r="H431" s="78">
        <v>33.99</v>
      </c>
      <c r="I431" s="78">
        <v>33.6</v>
      </c>
      <c r="J431" s="78">
        <v>34.479999999999997</v>
      </c>
      <c r="K431" s="78">
        <v>33.22</v>
      </c>
      <c r="L431" s="78">
        <v>31.85</v>
      </c>
      <c r="M431" s="78">
        <v>33.64</v>
      </c>
      <c r="N431" s="78">
        <v>33.18</v>
      </c>
      <c r="O431" s="78">
        <v>32.799999999999997</v>
      </c>
      <c r="P431" s="78">
        <v>33.36</v>
      </c>
      <c r="Q431" s="78">
        <v>33.39</v>
      </c>
      <c r="R431" s="78">
        <v>34.130000000000003</v>
      </c>
      <c r="S431" s="78">
        <v>33.36</v>
      </c>
      <c r="T431" s="78">
        <v>34.020000000000003</v>
      </c>
      <c r="U431" s="78">
        <v>33.6</v>
      </c>
      <c r="V431" s="78">
        <v>33.56</v>
      </c>
      <c r="W431" s="78">
        <v>33.11</v>
      </c>
      <c r="X431" s="78">
        <v>32.97</v>
      </c>
      <c r="Y431" s="78">
        <v>33.880000000000003</v>
      </c>
      <c r="Z431" s="78">
        <v>32.869999999999997</v>
      </c>
      <c r="AA431" s="78">
        <f t="shared" si="78"/>
        <v>34.479999999999997</v>
      </c>
      <c r="AB431" s="77">
        <f t="shared" si="79"/>
        <v>2022</v>
      </c>
      <c r="AC431" s="76">
        <f t="shared" si="80"/>
        <v>1</v>
      </c>
      <c r="AD431" s="76" t="str">
        <f t="shared" si="81"/>
        <v/>
      </c>
      <c r="AE431" s="76" t="str">
        <f t="shared" si="82"/>
        <v/>
      </c>
      <c r="AF431" s="74">
        <f t="shared" si="83"/>
        <v>34.479999999999997</v>
      </c>
      <c r="AG431" s="75" t="str">
        <f t="shared" si="84"/>
        <v>8:00</v>
      </c>
      <c r="AH431" s="74">
        <f t="shared" si="85"/>
        <v>837.1500000000002</v>
      </c>
      <c r="AI431" s="73" t="str">
        <f t="shared" si="86"/>
        <v/>
      </c>
      <c r="AJ431" s="73" t="str">
        <f t="shared" si="87"/>
        <v/>
      </c>
      <c r="AK431" s="73" t="str">
        <f t="shared" si="88"/>
        <v/>
      </c>
      <c r="AL431" s="72" t="str">
        <f t="shared" si="89"/>
        <v/>
      </c>
      <c r="AM431" s="71" t="str">
        <f t="shared" si="90"/>
        <v/>
      </c>
    </row>
    <row r="432" spans="2:39" ht="13.8" thickBot="1">
      <c r="B432" s="79">
        <v>44564</v>
      </c>
      <c r="C432" s="78">
        <v>34.270000000000003</v>
      </c>
      <c r="D432" s="78">
        <v>35.35</v>
      </c>
      <c r="E432" s="78">
        <v>33.22</v>
      </c>
      <c r="F432" s="78">
        <v>34.06</v>
      </c>
      <c r="G432" s="78">
        <v>34.549999999999997</v>
      </c>
      <c r="H432" s="78">
        <v>32.83</v>
      </c>
      <c r="I432" s="78">
        <v>34.020000000000003</v>
      </c>
      <c r="J432" s="78">
        <v>32.83</v>
      </c>
      <c r="K432" s="78">
        <v>33.880000000000003</v>
      </c>
      <c r="L432" s="78">
        <v>32.409999999999997</v>
      </c>
      <c r="M432" s="78">
        <v>32.590000000000003</v>
      </c>
      <c r="N432" s="78">
        <v>33.22</v>
      </c>
      <c r="O432" s="78">
        <v>35.04</v>
      </c>
      <c r="P432" s="78">
        <v>34.090000000000003</v>
      </c>
      <c r="Q432" s="78">
        <v>34.299999999999997</v>
      </c>
      <c r="R432" s="78">
        <v>34.51</v>
      </c>
      <c r="S432" s="78">
        <v>34.200000000000003</v>
      </c>
      <c r="T432" s="78">
        <v>33.81</v>
      </c>
      <c r="U432" s="78">
        <v>32.97</v>
      </c>
      <c r="V432" s="78">
        <v>33.71</v>
      </c>
      <c r="W432" s="78">
        <v>33.67</v>
      </c>
      <c r="X432" s="78">
        <v>33.700000000000003</v>
      </c>
      <c r="Y432" s="78">
        <v>34.93</v>
      </c>
      <c r="Z432" s="78">
        <v>34.4</v>
      </c>
      <c r="AA432" s="78">
        <f t="shared" si="78"/>
        <v>35.35</v>
      </c>
      <c r="AB432" s="77">
        <f t="shared" si="79"/>
        <v>2022</v>
      </c>
      <c r="AC432" s="76">
        <f t="shared" si="80"/>
        <v>1</v>
      </c>
      <c r="AD432" s="76" t="str">
        <f t="shared" si="81"/>
        <v/>
      </c>
      <c r="AE432" s="76" t="str">
        <f t="shared" si="82"/>
        <v/>
      </c>
      <c r="AF432" s="74">
        <f t="shared" si="83"/>
        <v>35.35</v>
      </c>
      <c r="AG432" s="75" t="str">
        <f t="shared" si="84"/>
        <v>2:00</v>
      </c>
      <c r="AH432" s="74">
        <f t="shared" si="85"/>
        <v>847.91000000000008</v>
      </c>
      <c r="AI432" s="73" t="str">
        <f t="shared" si="86"/>
        <v/>
      </c>
      <c r="AJ432" s="73" t="str">
        <f t="shared" si="87"/>
        <v/>
      </c>
      <c r="AK432" s="73" t="str">
        <f t="shared" si="88"/>
        <v/>
      </c>
      <c r="AL432" s="72" t="str">
        <f t="shared" si="89"/>
        <v/>
      </c>
      <c r="AM432" s="71" t="str">
        <f t="shared" si="90"/>
        <v/>
      </c>
    </row>
    <row r="433" spans="2:39" ht="13.8" thickBot="1">
      <c r="B433" s="79">
        <v>44565</v>
      </c>
      <c r="C433" s="78">
        <v>32.06</v>
      </c>
      <c r="D433" s="78">
        <v>34.299999999999997</v>
      </c>
      <c r="E433" s="78">
        <v>33.81</v>
      </c>
      <c r="F433" s="78">
        <v>33.92</v>
      </c>
      <c r="G433" s="78">
        <v>34.200000000000003</v>
      </c>
      <c r="H433" s="78">
        <v>34.369999999999997</v>
      </c>
      <c r="I433" s="78">
        <v>32.799999999999997</v>
      </c>
      <c r="J433" s="78">
        <v>34.340000000000003</v>
      </c>
      <c r="K433" s="78">
        <v>284.33999999999997</v>
      </c>
      <c r="L433" s="78">
        <v>1420.83</v>
      </c>
      <c r="M433" s="78">
        <v>1408.58</v>
      </c>
      <c r="N433" s="78">
        <v>1413.72</v>
      </c>
      <c r="O433" s="78">
        <v>1371.97</v>
      </c>
      <c r="P433" s="78">
        <v>1360.31</v>
      </c>
      <c r="Q433" s="78">
        <v>1292.27</v>
      </c>
      <c r="R433" s="78">
        <v>1317.22</v>
      </c>
      <c r="S433" s="78">
        <v>1325.24</v>
      </c>
      <c r="T433" s="78">
        <v>1294.6500000000001</v>
      </c>
      <c r="U433" s="78">
        <v>1283.3399999999999</v>
      </c>
      <c r="V433" s="78">
        <v>1253.25</v>
      </c>
      <c r="W433" s="78">
        <v>1241.03</v>
      </c>
      <c r="X433" s="78">
        <v>1226.33</v>
      </c>
      <c r="Y433" s="78">
        <v>1210.3699999999999</v>
      </c>
      <c r="Z433" s="78">
        <v>1194.83</v>
      </c>
      <c r="AA433" s="78">
        <f t="shared" si="78"/>
        <v>1420.83</v>
      </c>
      <c r="AB433" s="77">
        <f t="shared" si="79"/>
        <v>2022</v>
      </c>
      <c r="AC433" s="76">
        <f t="shared" si="80"/>
        <v>1</v>
      </c>
      <c r="AD433" s="76" t="str">
        <f t="shared" si="81"/>
        <v/>
      </c>
      <c r="AE433" s="76" t="str">
        <f t="shared" si="82"/>
        <v/>
      </c>
      <c r="AF433" s="74">
        <f t="shared" si="83"/>
        <v>1420.83</v>
      </c>
      <c r="AG433" s="75" t="str">
        <f t="shared" si="84"/>
        <v>10:00</v>
      </c>
      <c r="AH433" s="74">
        <f t="shared" si="85"/>
        <v>21588.909999999996</v>
      </c>
      <c r="AI433" s="73" t="str">
        <f t="shared" si="86"/>
        <v/>
      </c>
      <c r="AJ433" s="73" t="str">
        <f t="shared" si="87"/>
        <v/>
      </c>
      <c r="AK433" s="73" t="str">
        <f t="shared" si="88"/>
        <v/>
      </c>
      <c r="AL433" s="72" t="str">
        <f t="shared" si="89"/>
        <v/>
      </c>
      <c r="AM433" s="71" t="str">
        <f t="shared" si="90"/>
        <v/>
      </c>
    </row>
    <row r="434" spans="2:39" ht="13.8" thickBot="1">
      <c r="B434" s="79">
        <v>44566</v>
      </c>
      <c r="C434" s="78">
        <v>1196.9000000000001</v>
      </c>
      <c r="D434" s="78">
        <v>1175.48</v>
      </c>
      <c r="E434" s="78">
        <v>1172.75</v>
      </c>
      <c r="F434" s="78">
        <v>1179.71</v>
      </c>
      <c r="G434" s="78">
        <v>1181.5</v>
      </c>
      <c r="H434" s="78">
        <v>1194.8599999999999</v>
      </c>
      <c r="I434" s="78">
        <v>1232.74</v>
      </c>
      <c r="J434" s="78">
        <v>1147.93</v>
      </c>
      <c r="K434" s="78">
        <v>917.18</v>
      </c>
      <c r="L434" s="78">
        <v>912.03</v>
      </c>
      <c r="M434" s="78">
        <v>910.7</v>
      </c>
      <c r="N434" s="78">
        <v>922.78</v>
      </c>
      <c r="O434" s="78">
        <v>921.76</v>
      </c>
      <c r="P434" s="78">
        <v>1053.08</v>
      </c>
      <c r="Q434" s="78">
        <v>1379.88</v>
      </c>
      <c r="R434" s="78">
        <v>1368.15</v>
      </c>
      <c r="S434" s="78">
        <v>1332.42</v>
      </c>
      <c r="T434" s="78">
        <v>1307.92</v>
      </c>
      <c r="U434" s="78">
        <v>1276.94</v>
      </c>
      <c r="V434" s="78">
        <v>1285.0999999999999</v>
      </c>
      <c r="W434" s="78">
        <v>1259.4000000000001</v>
      </c>
      <c r="X434" s="78">
        <v>1251.3599999999999</v>
      </c>
      <c r="Y434" s="78">
        <v>1239.1400000000001</v>
      </c>
      <c r="Z434" s="78">
        <v>1222.0999999999999</v>
      </c>
      <c r="AA434" s="78">
        <f t="shared" si="78"/>
        <v>1379.88</v>
      </c>
      <c r="AB434" s="77">
        <f t="shared" si="79"/>
        <v>2022</v>
      </c>
      <c r="AC434" s="76">
        <f t="shared" si="80"/>
        <v>1</v>
      </c>
      <c r="AD434" s="76" t="str">
        <f t="shared" si="81"/>
        <v/>
      </c>
      <c r="AE434" s="76" t="str">
        <f t="shared" si="82"/>
        <v/>
      </c>
      <c r="AF434" s="74">
        <f t="shared" si="83"/>
        <v>1379.88</v>
      </c>
      <c r="AG434" s="75" t="str">
        <f t="shared" si="84"/>
        <v>15:00</v>
      </c>
      <c r="AH434" s="74">
        <f t="shared" si="85"/>
        <v>29421.690000000002</v>
      </c>
      <c r="AI434" s="73" t="str">
        <f t="shared" si="86"/>
        <v/>
      </c>
      <c r="AJ434" s="73" t="str">
        <f t="shared" si="87"/>
        <v/>
      </c>
      <c r="AK434" s="73" t="str">
        <f t="shared" si="88"/>
        <v/>
      </c>
      <c r="AL434" s="72" t="str">
        <f t="shared" si="89"/>
        <v/>
      </c>
      <c r="AM434" s="71" t="str">
        <f t="shared" si="90"/>
        <v/>
      </c>
    </row>
    <row r="435" spans="2:39" ht="13.8" thickBot="1">
      <c r="B435" s="79">
        <v>44567</v>
      </c>
      <c r="C435" s="78">
        <v>1219.6099999999999</v>
      </c>
      <c r="D435" s="78">
        <v>1222.52</v>
      </c>
      <c r="E435" s="78">
        <v>1242.05</v>
      </c>
      <c r="F435" s="78">
        <v>1232.04</v>
      </c>
      <c r="G435" s="78">
        <v>1231.58</v>
      </c>
      <c r="H435" s="78">
        <v>1244.67</v>
      </c>
      <c r="I435" s="78">
        <v>1306.0999999999999</v>
      </c>
      <c r="J435" s="78">
        <v>1406.13</v>
      </c>
      <c r="K435" s="78">
        <v>1432.76</v>
      </c>
      <c r="L435" s="78">
        <v>1432.97</v>
      </c>
      <c r="M435" s="78">
        <v>1446.03</v>
      </c>
      <c r="N435" s="78">
        <v>1434.79</v>
      </c>
      <c r="O435" s="78">
        <v>1348.34</v>
      </c>
      <c r="P435" s="78">
        <v>1408.16</v>
      </c>
      <c r="Q435" s="78">
        <v>1412.95</v>
      </c>
      <c r="R435" s="78">
        <v>1428.67</v>
      </c>
      <c r="S435" s="78">
        <v>370.06</v>
      </c>
      <c r="T435" s="78">
        <v>34.479999999999997</v>
      </c>
      <c r="U435" s="78">
        <v>34.159999999999997</v>
      </c>
      <c r="V435" s="78">
        <v>34.97</v>
      </c>
      <c r="W435" s="78">
        <v>33.5</v>
      </c>
      <c r="X435" s="78">
        <v>34.409999999999997</v>
      </c>
      <c r="Y435" s="78">
        <v>35.18</v>
      </c>
      <c r="Z435" s="78">
        <v>33.81</v>
      </c>
      <c r="AA435" s="78">
        <f t="shared" si="78"/>
        <v>1446.03</v>
      </c>
      <c r="AB435" s="77">
        <f t="shared" si="79"/>
        <v>2022</v>
      </c>
      <c r="AC435" s="76">
        <f t="shared" si="80"/>
        <v>1</v>
      </c>
      <c r="AD435" s="76" t="str">
        <f t="shared" si="81"/>
        <v/>
      </c>
      <c r="AE435" s="76" t="str">
        <f t="shared" si="82"/>
        <v/>
      </c>
      <c r="AF435" s="74">
        <f t="shared" si="83"/>
        <v>1446.03</v>
      </c>
      <c r="AG435" s="75" t="str">
        <f t="shared" si="84"/>
        <v>11:00</v>
      </c>
      <c r="AH435" s="74">
        <f t="shared" si="85"/>
        <v>23505.970000000005</v>
      </c>
      <c r="AI435" s="73" t="str">
        <f t="shared" si="86"/>
        <v/>
      </c>
      <c r="AJ435" s="73" t="str">
        <f t="shared" si="87"/>
        <v/>
      </c>
      <c r="AK435" s="73" t="str">
        <f t="shared" si="88"/>
        <v/>
      </c>
      <c r="AL435" s="72" t="str">
        <f t="shared" si="89"/>
        <v/>
      </c>
      <c r="AM435" s="71" t="str">
        <f t="shared" si="90"/>
        <v/>
      </c>
    </row>
    <row r="436" spans="2:39" ht="13.8" thickBot="1">
      <c r="B436" s="79">
        <v>44568</v>
      </c>
      <c r="C436" s="78">
        <v>34.79</v>
      </c>
      <c r="D436" s="78">
        <v>34.020000000000003</v>
      </c>
      <c r="E436" s="78">
        <v>34.130000000000003</v>
      </c>
      <c r="F436" s="78">
        <v>33.880000000000003</v>
      </c>
      <c r="G436" s="78">
        <v>35.6</v>
      </c>
      <c r="H436" s="78">
        <v>33.67</v>
      </c>
      <c r="I436" s="78">
        <v>35.21</v>
      </c>
      <c r="J436" s="78">
        <v>35.21</v>
      </c>
      <c r="K436" s="78">
        <v>35.25</v>
      </c>
      <c r="L436" s="78">
        <v>34.44</v>
      </c>
      <c r="M436" s="78">
        <v>34.58</v>
      </c>
      <c r="N436" s="78">
        <v>35.979999999999997</v>
      </c>
      <c r="O436" s="78">
        <v>34.58</v>
      </c>
      <c r="P436" s="78">
        <v>35.53</v>
      </c>
      <c r="Q436" s="78">
        <v>34.409999999999997</v>
      </c>
      <c r="R436" s="78">
        <v>34.229999999999997</v>
      </c>
      <c r="S436" s="78">
        <v>33.950000000000003</v>
      </c>
      <c r="T436" s="78">
        <v>35.21</v>
      </c>
      <c r="U436" s="78">
        <v>34.130000000000003</v>
      </c>
      <c r="V436" s="78">
        <v>34.130000000000003</v>
      </c>
      <c r="W436" s="78">
        <v>34.51</v>
      </c>
      <c r="X436" s="78">
        <v>33.92</v>
      </c>
      <c r="Y436" s="78">
        <v>35</v>
      </c>
      <c r="Z436" s="78">
        <v>33.15</v>
      </c>
      <c r="AA436" s="78">
        <f t="shared" si="78"/>
        <v>35.979999999999997</v>
      </c>
      <c r="AB436" s="77">
        <f t="shared" si="79"/>
        <v>2022</v>
      </c>
      <c r="AC436" s="76">
        <f t="shared" si="80"/>
        <v>1</v>
      </c>
      <c r="AD436" s="76" t="str">
        <f t="shared" si="81"/>
        <v/>
      </c>
      <c r="AE436" s="76" t="str">
        <f t="shared" si="82"/>
        <v/>
      </c>
      <c r="AF436" s="74">
        <f t="shared" si="83"/>
        <v>35.979999999999997</v>
      </c>
      <c r="AG436" s="75" t="str">
        <f t="shared" si="84"/>
        <v>12:00</v>
      </c>
      <c r="AH436" s="74">
        <f t="shared" si="85"/>
        <v>865.49</v>
      </c>
      <c r="AI436" s="73" t="str">
        <f t="shared" si="86"/>
        <v/>
      </c>
      <c r="AJ436" s="73" t="str">
        <f t="shared" si="87"/>
        <v/>
      </c>
      <c r="AK436" s="73" t="str">
        <f t="shared" si="88"/>
        <v/>
      </c>
      <c r="AL436" s="72" t="str">
        <f t="shared" si="89"/>
        <v/>
      </c>
      <c r="AM436" s="71" t="str">
        <f t="shared" si="90"/>
        <v/>
      </c>
    </row>
    <row r="437" spans="2:39" ht="13.8" thickBot="1">
      <c r="B437" s="79">
        <v>44569</v>
      </c>
      <c r="C437" s="78">
        <v>33.81</v>
      </c>
      <c r="D437" s="78">
        <v>33.64</v>
      </c>
      <c r="E437" s="78">
        <v>33.99</v>
      </c>
      <c r="F437" s="78">
        <v>34.020000000000003</v>
      </c>
      <c r="G437" s="78">
        <v>34.479999999999997</v>
      </c>
      <c r="H437" s="78">
        <v>33.81</v>
      </c>
      <c r="I437" s="78">
        <v>34.299999999999997</v>
      </c>
      <c r="J437" s="78">
        <v>34.97</v>
      </c>
      <c r="K437" s="78">
        <v>34.86</v>
      </c>
      <c r="L437" s="78">
        <v>33.67</v>
      </c>
      <c r="M437" s="78">
        <v>35.56</v>
      </c>
      <c r="N437" s="78">
        <v>34.340000000000003</v>
      </c>
      <c r="O437" s="78">
        <v>34.9</v>
      </c>
      <c r="P437" s="78">
        <v>33.32</v>
      </c>
      <c r="Q437" s="78">
        <v>33.18</v>
      </c>
      <c r="R437" s="78">
        <v>34.130000000000003</v>
      </c>
      <c r="S437" s="78">
        <v>33.71</v>
      </c>
      <c r="T437" s="78">
        <v>32.799999999999997</v>
      </c>
      <c r="U437" s="78">
        <v>33.5</v>
      </c>
      <c r="V437" s="78">
        <v>34.26</v>
      </c>
      <c r="W437" s="78">
        <v>33.18</v>
      </c>
      <c r="X437" s="78">
        <v>33.92</v>
      </c>
      <c r="Y437" s="78">
        <v>33.04</v>
      </c>
      <c r="Z437" s="78">
        <v>33.92</v>
      </c>
      <c r="AA437" s="78">
        <f t="shared" si="78"/>
        <v>35.56</v>
      </c>
      <c r="AB437" s="77">
        <f t="shared" si="79"/>
        <v>2022</v>
      </c>
      <c r="AC437" s="76">
        <f t="shared" si="80"/>
        <v>1</v>
      </c>
      <c r="AD437" s="76" t="str">
        <f t="shared" si="81"/>
        <v/>
      </c>
      <c r="AE437" s="76" t="str">
        <f t="shared" si="82"/>
        <v/>
      </c>
      <c r="AF437" s="74">
        <f t="shared" si="83"/>
        <v>35.56</v>
      </c>
      <c r="AG437" s="75" t="str">
        <f t="shared" si="84"/>
        <v>11:00</v>
      </c>
      <c r="AH437" s="74">
        <f t="shared" si="85"/>
        <v>850.86999999999989</v>
      </c>
      <c r="AI437" s="73" t="str">
        <f t="shared" si="86"/>
        <v/>
      </c>
      <c r="AJ437" s="73" t="str">
        <f t="shared" si="87"/>
        <v/>
      </c>
      <c r="AK437" s="73" t="str">
        <f t="shared" si="88"/>
        <v/>
      </c>
      <c r="AL437" s="72" t="str">
        <f t="shared" si="89"/>
        <v/>
      </c>
      <c r="AM437" s="71" t="str">
        <f t="shared" si="90"/>
        <v/>
      </c>
    </row>
    <row r="438" spans="2:39" ht="13.8" thickBot="1">
      <c r="B438" s="79">
        <v>44570</v>
      </c>
      <c r="C438" s="78">
        <v>33.46</v>
      </c>
      <c r="D438" s="78">
        <v>33.25</v>
      </c>
      <c r="E438" s="78">
        <v>34.44</v>
      </c>
      <c r="F438" s="78">
        <v>33.880000000000003</v>
      </c>
      <c r="G438" s="78">
        <v>33.67</v>
      </c>
      <c r="H438" s="78">
        <v>33.85</v>
      </c>
      <c r="I438" s="78">
        <v>33.71</v>
      </c>
      <c r="J438" s="78">
        <v>33.81</v>
      </c>
      <c r="K438" s="78">
        <v>31.99</v>
      </c>
      <c r="L438" s="78">
        <v>33.6</v>
      </c>
      <c r="M438" s="78">
        <v>33.5</v>
      </c>
      <c r="N438" s="78">
        <v>33.36</v>
      </c>
      <c r="O438" s="78">
        <v>32.619999999999997</v>
      </c>
      <c r="P438" s="78">
        <v>33.46</v>
      </c>
      <c r="Q438" s="78">
        <v>34.619999999999997</v>
      </c>
      <c r="R438" s="78">
        <v>34.409999999999997</v>
      </c>
      <c r="S438" s="78">
        <v>32.76</v>
      </c>
      <c r="T438" s="78">
        <v>33.6</v>
      </c>
      <c r="U438" s="78">
        <v>33.53</v>
      </c>
      <c r="V438" s="78">
        <v>34.130000000000003</v>
      </c>
      <c r="W438" s="78">
        <v>34.479999999999997</v>
      </c>
      <c r="X438" s="78">
        <v>33.32</v>
      </c>
      <c r="Y438" s="78">
        <v>33.53</v>
      </c>
      <c r="Z438" s="78">
        <v>33.11</v>
      </c>
      <c r="AA438" s="78">
        <f t="shared" si="78"/>
        <v>34.619999999999997</v>
      </c>
      <c r="AB438" s="77">
        <f t="shared" si="79"/>
        <v>2022</v>
      </c>
      <c r="AC438" s="76">
        <f t="shared" si="80"/>
        <v>1</v>
      </c>
      <c r="AD438" s="76" t="str">
        <f t="shared" si="81"/>
        <v/>
      </c>
      <c r="AE438" s="76" t="str">
        <f t="shared" si="82"/>
        <v/>
      </c>
      <c r="AF438" s="74">
        <f t="shared" si="83"/>
        <v>34.619999999999997</v>
      </c>
      <c r="AG438" s="75" t="str">
        <f t="shared" si="84"/>
        <v>15:00</v>
      </c>
      <c r="AH438" s="74">
        <f t="shared" si="85"/>
        <v>840.71</v>
      </c>
      <c r="AI438" s="73" t="str">
        <f t="shared" si="86"/>
        <v/>
      </c>
      <c r="AJ438" s="73" t="str">
        <f t="shared" si="87"/>
        <v/>
      </c>
      <c r="AK438" s="73" t="str">
        <f t="shared" si="88"/>
        <v/>
      </c>
      <c r="AL438" s="72" t="str">
        <f t="shared" si="89"/>
        <v/>
      </c>
      <c r="AM438" s="71" t="str">
        <f t="shared" si="90"/>
        <v/>
      </c>
    </row>
    <row r="439" spans="2:39" ht="13.8" thickBot="1">
      <c r="B439" s="79">
        <v>44571</v>
      </c>
      <c r="C439" s="78">
        <v>33.5</v>
      </c>
      <c r="D439" s="78">
        <v>33.22</v>
      </c>
      <c r="E439" s="78">
        <v>32.340000000000003</v>
      </c>
      <c r="F439" s="78">
        <v>33.15</v>
      </c>
      <c r="G439" s="78">
        <v>32.659999999999997</v>
      </c>
      <c r="H439" s="78">
        <v>32.869999999999997</v>
      </c>
      <c r="I439" s="78">
        <v>33.880000000000003</v>
      </c>
      <c r="J439" s="78">
        <v>34.130000000000003</v>
      </c>
      <c r="K439" s="78">
        <v>36.4</v>
      </c>
      <c r="L439" s="78">
        <v>43.3</v>
      </c>
      <c r="M439" s="78">
        <v>51.49</v>
      </c>
      <c r="N439" s="78">
        <v>61.39</v>
      </c>
      <c r="O439" s="78">
        <v>35.49</v>
      </c>
      <c r="P439" s="78">
        <v>38.22</v>
      </c>
      <c r="Q439" s="78">
        <v>34.86</v>
      </c>
      <c r="R439" s="78">
        <v>36.86</v>
      </c>
      <c r="S439" s="78">
        <v>34.619999999999997</v>
      </c>
      <c r="T439" s="78">
        <v>34.06</v>
      </c>
      <c r="U439" s="78">
        <v>34.68</v>
      </c>
      <c r="V439" s="78">
        <v>34.270000000000003</v>
      </c>
      <c r="W439" s="78">
        <v>34.200000000000003</v>
      </c>
      <c r="X439" s="78">
        <v>33.32</v>
      </c>
      <c r="Y439" s="78">
        <v>33.32</v>
      </c>
      <c r="Z439" s="78">
        <v>34.479999999999997</v>
      </c>
      <c r="AA439" s="78">
        <f t="shared" si="78"/>
        <v>61.39</v>
      </c>
      <c r="AB439" s="77">
        <f t="shared" si="79"/>
        <v>2022</v>
      </c>
      <c r="AC439" s="76">
        <f t="shared" si="80"/>
        <v>1</v>
      </c>
      <c r="AD439" s="76" t="str">
        <f t="shared" si="81"/>
        <v/>
      </c>
      <c r="AE439" s="76" t="str">
        <f t="shared" si="82"/>
        <v/>
      </c>
      <c r="AF439" s="74">
        <f t="shared" si="83"/>
        <v>61.39</v>
      </c>
      <c r="AG439" s="75" t="str">
        <f t="shared" si="84"/>
        <v>12:00</v>
      </c>
      <c r="AH439" s="74">
        <f t="shared" si="85"/>
        <v>938.10000000000014</v>
      </c>
      <c r="AI439" s="73" t="str">
        <f t="shared" si="86"/>
        <v/>
      </c>
      <c r="AJ439" s="73" t="str">
        <f t="shared" si="87"/>
        <v/>
      </c>
      <c r="AK439" s="73" t="str">
        <f t="shared" si="88"/>
        <v/>
      </c>
      <c r="AL439" s="72" t="str">
        <f t="shared" si="89"/>
        <v/>
      </c>
      <c r="AM439" s="71" t="str">
        <f t="shared" si="90"/>
        <v/>
      </c>
    </row>
    <row r="440" spans="2:39" ht="13.8" thickBot="1">
      <c r="B440" s="79">
        <v>44572</v>
      </c>
      <c r="C440" s="78">
        <v>33.14</v>
      </c>
      <c r="D440" s="78">
        <v>33.630000000000003</v>
      </c>
      <c r="E440" s="78">
        <v>34.369999999999997</v>
      </c>
      <c r="F440" s="78">
        <v>32.94</v>
      </c>
      <c r="G440" s="78">
        <v>34.369999999999997</v>
      </c>
      <c r="H440" s="78">
        <v>33.5</v>
      </c>
      <c r="I440" s="78">
        <v>34.69</v>
      </c>
      <c r="J440" s="78">
        <v>38.96</v>
      </c>
      <c r="K440" s="78">
        <v>48.72</v>
      </c>
      <c r="L440" s="78">
        <v>56.17</v>
      </c>
      <c r="M440" s="78">
        <v>61.95</v>
      </c>
      <c r="N440" s="78">
        <v>67.87</v>
      </c>
      <c r="O440" s="78">
        <v>37.42</v>
      </c>
      <c r="P440" s="78">
        <v>34.65</v>
      </c>
      <c r="Q440" s="78">
        <v>35.28</v>
      </c>
      <c r="R440" s="78">
        <v>36.090000000000003</v>
      </c>
      <c r="S440" s="78">
        <v>35.880000000000003</v>
      </c>
      <c r="T440" s="78">
        <v>34.58</v>
      </c>
      <c r="U440" s="78">
        <v>34.229999999999997</v>
      </c>
      <c r="V440" s="78">
        <v>33.74</v>
      </c>
      <c r="W440" s="78">
        <v>33.71</v>
      </c>
      <c r="X440" s="78">
        <v>32.94</v>
      </c>
      <c r="Y440" s="78">
        <v>33.85</v>
      </c>
      <c r="Z440" s="78">
        <v>33.67</v>
      </c>
      <c r="AA440" s="78">
        <f t="shared" si="78"/>
        <v>67.87</v>
      </c>
      <c r="AB440" s="77">
        <f t="shared" si="79"/>
        <v>2022</v>
      </c>
      <c r="AC440" s="76">
        <f t="shared" si="80"/>
        <v>1</v>
      </c>
      <c r="AD440" s="76" t="str">
        <f t="shared" si="81"/>
        <v/>
      </c>
      <c r="AE440" s="76" t="str">
        <f t="shared" si="82"/>
        <v/>
      </c>
      <c r="AF440" s="74">
        <f t="shared" si="83"/>
        <v>67.87</v>
      </c>
      <c r="AG440" s="75" t="str">
        <f t="shared" si="84"/>
        <v>12:00</v>
      </c>
      <c r="AH440" s="74">
        <f t="shared" si="85"/>
        <v>994.22000000000014</v>
      </c>
      <c r="AI440" s="73" t="str">
        <f t="shared" si="86"/>
        <v/>
      </c>
      <c r="AJ440" s="73" t="str">
        <f t="shared" si="87"/>
        <v/>
      </c>
      <c r="AK440" s="73" t="str">
        <f t="shared" si="88"/>
        <v/>
      </c>
      <c r="AL440" s="72" t="str">
        <f t="shared" si="89"/>
        <v/>
      </c>
      <c r="AM440" s="71" t="str">
        <f t="shared" si="90"/>
        <v/>
      </c>
    </row>
    <row r="441" spans="2:39" ht="13.8" thickBot="1">
      <c r="B441" s="79">
        <v>44573</v>
      </c>
      <c r="C441" s="78">
        <v>32.409999999999997</v>
      </c>
      <c r="D441" s="78">
        <v>33.950000000000003</v>
      </c>
      <c r="E441" s="78">
        <v>33.04</v>
      </c>
      <c r="F441" s="78">
        <v>34.479999999999997</v>
      </c>
      <c r="G441" s="78">
        <v>32.450000000000003</v>
      </c>
      <c r="H441" s="78">
        <v>33.36</v>
      </c>
      <c r="I441" s="78">
        <v>32.619999999999997</v>
      </c>
      <c r="J441" s="78">
        <v>34.83</v>
      </c>
      <c r="K441" s="78">
        <v>33.99</v>
      </c>
      <c r="L441" s="78">
        <v>35</v>
      </c>
      <c r="M441" s="78">
        <v>34.369999999999997</v>
      </c>
      <c r="N441" s="78">
        <v>35.07</v>
      </c>
      <c r="O441" s="78">
        <v>34.159999999999997</v>
      </c>
      <c r="P441" s="78">
        <v>34.26</v>
      </c>
      <c r="Q441" s="78">
        <v>34.76</v>
      </c>
      <c r="R441" s="78">
        <v>33.81</v>
      </c>
      <c r="S441" s="78">
        <v>33.950000000000003</v>
      </c>
      <c r="T441" s="78">
        <v>33.880000000000003</v>
      </c>
      <c r="U441" s="78">
        <v>33.29</v>
      </c>
      <c r="V441" s="78">
        <v>35.04</v>
      </c>
      <c r="W441" s="78">
        <v>33.32</v>
      </c>
      <c r="X441" s="78">
        <v>34.229999999999997</v>
      </c>
      <c r="Y441" s="78">
        <v>33.57</v>
      </c>
      <c r="Z441" s="78">
        <v>34.409999999999997</v>
      </c>
      <c r="AA441" s="78">
        <f t="shared" si="78"/>
        <v>35.07</v>
      </c>
      <c r="AB441" s="77">
        <f t="shared" si="79"/>
        <v>2022</v>
      </c>
      <c r="AC441" s="76">
        <f t="shared" si="80"/>
        <v>1</v>
      </c>
      <c r="AD441" s="76" t="str">
        <f t="shared" si="81"/>
        <v/>
      </c>
      <c r="AE441" s="76" t="str">
        <f t="shared" si="82"/>
        <v/>
      </c>
      <c r="AF441" s="74">
        <f t="shared" si="83"/>
        <v>35.07</v>
      </c>
      <c r="AG441" s="75" t="str">
        <f t="shared" si="84"/>
        <v>12:00</v>
      </c>
      <c r="AH441" s="74">
        <f t="shared" si="85"/>
        <v>849.32</v>
      </c>
      <c r="AI441" s="73" t="str">
        <f t="shared" si="86"/>
        <v/>
      </c>
      <c r="AJ441" s="73" t="str">
        <f t="shared" si="87"/>
        <v/>
      </c>
      <c r="AK441" s="73" t="str">
        <f t="shared" si="88"/>
        <v/>
      </c>
      <c r="AL441" s="72" t="str">
        <f t="shared" si="89"/>
        <v/>
      </c>
      <c r="AM441" s="71" t="str">
        <f t="shared" si="90"/>
        <v/>
      </c>
    </row>
    <row r="442" spans="2:39" ht="13.8" thickBot="1">
      <c r="B442" s="79">
        <v>44574</v>
      </c>
      <c r="C442" s="78">
        <v>34.090000000000003</v>
      </c>
      <c r="D442" s="78">
        <v>34.229999999999997</v>
      </c>
      <c r="E442" s="78">
        <v>34.479999999999997</v>
      </c>
      <c r="F442" s="78">
        <v>33.25</v>
      </c>
      <c r="G442" s="78">
        <v>33.78</v>
      </c>
      <c r="H442" s="78">
        <v>33.5</v>
      </c>
      <c r="I442" s="78">
        <v>33.08</v>
      </c>
      <c r="J442" s="78">
        <v>32.409999999999997</v>
      </c>
      <c r="K442" s="78">
        <v>34.51</v>
      </c>
      <c r="L442" s="78">
        <v>35.32</v>
      </c>
      <c r="M442" s="78">
        <v>34.409999999999997</v>
      </c>
      <c r="N442" s="78">
        <v>33.99</v>
      </c>
      <c r="O442" s="78">
        <v>34.44</v>
      </c>
      <c r="P442" s="78">
        <v>33.74</v>
      </c>
      <c r="Q442" s="78">
        <v>34.69</v>
      </c>
      <c r="R442" s="78">
        <v>33.74</v>
      </c>
      <c r="S442" s="78">
        <v>34.58</v>
      </c>
      <c r="T442" s="78">
        <v>35.11</v>
      </c>
      <c r="U442" s="78">
        <v>33.29</v>
      </c>
      <c r="V442" s="78">
        <v>34.619999999999997</v>
      </c>
      <c r="W442" s="78">
        <v>32.31</v>
      </c>
      <c r="X442" s="78">
        <v>34.82</v>
      </c>
      <c r="Y442" s="78">
        <v>34.369999999999997</v>
      </c>
      <c r="Z442" s="78">
        <v>34.340000000000003</v>
      </c>
      <c r="AA442" s="78">
        <f t="shared" si="78"/>
        <v>35.32</v>
      </c>
      <c r="AB442" s="77">
        <f t="shared" si="79"/>
        <v>2022</v>
      </c>
      <c r="AC442" s="76">
        <f t="shared" si="80"/>
        <v>1</v>
      </c>
      <c r="AD442" s="76" t="str">
        <f t="shared" si="81"/>
        <v/>
      </c>
      <c r="AE442" s="76" t="str">
        <f t="shared" si="82"/>
        <v/>
      </c>
      <c r="AF442" s="74">
        <f t="shared" si="83"/>
        <v>35.32</v>
      </c>
      <c r="AG442" s="75" t="str">
        <f t="shared" si="84"/>
        <v>10:00</v>
      </c>
      <c r="AH442" s="74">
        <f t="shared" si="85"/>
        <v>852.42000000000007</v>
      </c>
      <c r="AI442" s="73" t="str">
        <f t="shared" si="86"/>
        <v/>
      </c>
      <c r="AJ442" s="73" t="str">
        <f t="shared" si="87"/>
        <v/>
      </c>
      <c r="AK442" s="73" t="str">
        <f t="shared" si="88"/>
        <v/>
      </c>
      <c r="AL442" s="72" t="str">
        <f t="shared" si="89"/>
        <v/>
      </c>
      <c r="AM442" s="71" t="str">
        <f t="shared" si="90"/>
        <v/>
      </c>
    </row>
    <row r="443" spans="2:39" ht="13.8" thickBot="1">
      <c r="B443" s="79">
        <v>44575</v>
      </c>
      <c r="C443" s="78">
        <v>33.85</v>
      </c>
      <c r="D443" s="78">
        <v>33.92</v>
      </c>
      <c r="E443" s="78">
        <v>32.520000000000003</v>
      </c>
      <c r="F443" s="78">
        <v>34.58</v>
      </c>
      <c r="G443" s="78">
        <v>33.67</v>
      </c>
      <c r="H443" s="78">
        <v>34.89</v>
      </c>
      <c r="I443" s="78">
        <v>33.22</v>
      </c>
      <c r="J443" s="78">
        <v>34.93</v>
      </c>
      <c r="K443" s="78">
        <v>35.14</v>
      </c>
      <c r="L443" s="78">
        <v>35.14</v>
      </c>
      <c r="M443" s="78">
        <v>34.9</v>
      </c>
      <c r="N443" s="78">
        <v>34.76</v>
      </c>
      <c r="O443" s="78">
        <v>35.03</v>
      </c>
      <c r="P443" s="78">
        <v>33.53</v>
      </c>
      <c r="Q443" s="78">
        <v>33.01</v>
      </c>
      <c r="R443" s="78">
        <v>35.25</v>
      </c>
      <c r="S443" s="78">
        <v>34.06</v>
      </c>
      <c r="T443" s="78">
        <v>34.159999999999997</v>
      </c>
      <c r="U443" s="78">
        <v>34.159999999999997</v>
      </c>
      <c r="V443" s="78">
        <v>33.22</v>
      </c>
      <c r="W443" s="78">
        <v>33.950000000000003</v>
      </c>
      <c r="X443" s="78">
        <v>33.32</v>
      </c>
      <c r="Y443" s="78">
        <v>33.74</v>
      </c>
      <c r="Z443" s="78">
        <v>33.67</v>
      </c>
      <c r="AA443" s="78">
        <f t="shared" si="78"/>
        <v>35.25</v>
      </c>
      <c r="AB443" s="77">
        <f t="shared" si="79"/>
        <v>2022</v>
      </c>
      <c r="AC443" s="76">
        <f t="shared" si="80"/>
        <v>1</v>
      </c>
      <c r="AD443" s="76" t="str">
        <f t="shared" si="81"/>
        <v/>
      </c>
      <c r="AE443" s="76" t="str">
        <f t="shared" si="82"/>
        <v/>
      </c>
      <c r="AF443" s="74">
        <f t="shared" si="83"/>
        <v>35.25</v>
      </c>
      <c r="AG443" s="75" t="str">
        <f t="shared" si="84"/>
        <v>16:00</v>
      </c>
      <c r="AH443" s="74">
        <f t="shared" si="85"/>
        <v>853.86999999999989</v>
      </c>
      <c r="AI443" s="73" t="str">
        <f t="shared" si="86"/>
        <v/>
      </c>
      <c r="AJ443" s="73" t="str">
        <f t="shared" si="87"/>
        <v/>
      </c>
      <c r="AK443" s="73" t="str">
        <f t="shared" si="88"/>
        <v/>
      </c>
      <c r="AL443" s="72" t="str">
        <f t="shared" si="89"/>
        <v/>
      </c>
      <c r="AM443" s="71" t="str">
        <f t="shared" si="90"/>
        <v/>
      </c>
    </row>
    <row r="444" spans="2:39" ht="13.8" thickBot="1">
      <c r="B444" s="79">
        <v>44576</v>
      </c>
      <c r="C444" s="78">
        <v>34.69</v>
      </c>
      <c r="D444" s="78">
        <v>32.729999999999997</v>
      </c>
      <c r="E444" s="78">
        <v>34.619999999999997</v>
      </c>
      <c r="F444" s="78">
        <v>33.01</v>
      </c>
      <c r="G444" s="78">
        <v>34.479999999999997</v>
      </c>
      <c r="H444" s="78">
        <v>34.72</v>
      </c>
      <c r="I444" s="78">
        <v>33.04</v>
      </c>
      <c r="J444" s="78">
        <v>34.9</v>
      </c>
      <c r="K444" s="78">
        <v>34.340000000000003</v>
      </c>
      <c r="L444" s="78">
        <v>35.35</v>
      </c>
      <c r="M444" s="78">
        <v>34.130000000000003</v>
      </c>
      <c r="N444" s="78">
        <v>34.619999999999997</v>
      </c>
      <c r="O444" s="78">
        <v>33.5</v>
      </c>
      <c r="P444" s="78">
        <v>33.92</v>
      </c>
      <c r="Q444" s="78">
        <v>33.29</v>
      </c>
      <c r="R444" s="78">
        <v>34.06</v>
      </c>
      <c r="S444" s="78">
        <v>33.64</v>
      </c>
      <c r="T444" s="78">
        <v>33.74</v>
      </c>
      <c r="U444" s="78">
        <v>34.51</v>
      </c>
      <c r="V444" s="78">
        <v>32.97</v>
      </c>
      <c r="W444" s="78">
        <v>34.44</v>
      </c>
      <c r="X444" s="78">
        <v>34.090000000000003</v>
      </c>
      <c r="Y444" s="78">
        <v>32.729999999999997</v>
      </c>
      <c r="Z444" s="78">
        <v>33.78</v>
      </c>
      <c r="AA444" s="78">
        <f t="shared" si="78"/>
        <v>35.35</v>
      </c>
      <c r="AB444" s="77">
        <f t="shared" si="79"/>
        <v>2022</v>
      </c>
      <c r="AC444" s="76">
        <f t="shared" si="80"/>
        <v>1</v>
      </c>
      <c r="AD444" s="76" t="str">
        <f t="shared" si="81"/>
        <v/>
      </c>
      <c r="AE444" s="76" t="str">
        <f t="shared" si="82"/>
        <v/>
      </c>
      <c r="AF444" s="74">
        <f t="shared" si="83"/>
        <v>35.35</v>
      </c>
      <c r="AG444" s="75" t="str">
        <f t="shared" si="84"/>
        <v>10:00</v>
      </c>
      <c r="AH444" s="74">
        <f t="shared" si="85"/>
        <v>850.65000000000009</v>
      </c>
      <c r="AI444" s="73" t="str">
        <f t="shared" si="86"/>
        <v/>
      </c>
      <c r="AJ444" s="73" t="str">
        <f t="shared" si="87"/>
        <v/>
      </c>
      <c r="AK444" s="73" t="str">
        <f t="shared" si="88"/>
        <v/>
      </c>
      <c r="AL444" s="72" t="str">
        <f t="shared" si="89"/>
        <v/>
      </c>
      <c r="AM444" s="71" t="str">
        <f t="shared" si="90"/>
        <v/>
      </c>
    </row>
    <row r="445" spans="2:39" ht="13.8" thickBot="1">
      <c r="B445" s="79">
        <v>44577</v>
      </c>
      <c r="C445" s="78">
        <v>34.479999999999997</v>
      </c>
      <c r="D445" s="78">
        <v>33.36</v>
      </c>
      <c r="E445" s="78">
        <v>33.18</v>
      </c>
      <c r="F445" s="78">
        <v>34.369999999999997</v>
      </c>
      <c r="G445" s="78">
        <v>33.29</v>
      </c>
      <c r="H445" s="78">
        <v>33.25</v>
      </c>
      <c r="I445" s="78">
        <v>32.94</v>
      </c>
      <c r="J445" s="78">
        <v>33.35</v>
      </c>
      <c r="K445" s="78">
        <v>32.9</v>
      </c>
      <c r="L445" s="78">
        <v>34.06</v>
      </c>
      <c r="M445" s="78">
        <v>34.549999999999997</v>
      </c>
      <c r="N445" s="78">
        <v>34.270000000000003</v>
      </c>
      <c r="O445" s="78">
        <v>33.5</v>
      </c>
      <c r="P445" s="78">
        <v>33.29</v>
      </c>
      <c r="Q445" s="78">
        <v>33.6</v>
      </c>
      <c r="R445" s="78">
        <v>33.81</v>
      </c>
      <c r="S445" s="78">
        <v>33.880000000000003</v>
      </c>
      <c r="T445" s="78">
        <v>34.340000000000003</v>
      </c>
      <c r="U445" s="78">
        <v>32.520000000000003</v>
      </c>
      <c r="V445" s="78">
        <v>33.74</v>
      </c>
      <c r="W445" s="78">
        <v>33.28</v>
      </c>
      <c r="X445" s="78">
        <v>34.619999999999997</v>
      </c>
      <c r="Y445" s="78">
        <v>33.74</v>
      </c>
      <c r="Z445" s="78">
        <v>34.159999999999997</v>
      </c>
      <c r="AA445" s="78">
        <f t="shared" si="78"/>
        <v>34.619999999999997</v>
      </c>
      <c r="AB445" s="77">
        <f t="shared" si="79"/>
        <v>2022</v>
      </c>
      <c r="AC445" s="76">
        <f t="shared" si="80"/>
        <v>1</v>
      </c>
      <c r="AD445" s="76" t="str">
        <f t="shared" si="81"/>
        <v/>
      </c>
      <c r="AE445" s="76" t="str">
        <f t="shared" si="82"/>
        <v/>
      </c>
      <c r="AF445" s="74">
        <f t="shared" si="83"/>
        <v>34.619999999999997</v>
      </c>
      <c r="AG445" s="75" t="str">
        <f t="shared" si="84"/>
        <v>22:00</v>
      </c>
      <c r="AH445" s="74">
        <f t="shared" si="85"/>
        <v>843.1</v>
      </c>
      <c r="AI445" s="73" t="str">
        <f t="shared" si="86"/>
        <v/>
      </c>
      <c r="AJ445" s="73" t="str">
        <f t="shared" si="87"/>
        <v/>
      </c>
      <c r="AK445" s="73" t="str">
        <f t="shared" si="88"/>
        <v/>
      </c>
      <c r="AL445" s="72" t="str">
        <f t="shared" si="89"/>
        <v/>
      </c>
      <c r="AM445" s="71" t="str">
        <f t="shared" si="90"/>
        <v/>
      </c>
    </row>
    <row r="446" spans="2:39" ht="13.8" thickBot="1">
      <c r="B446" s="79">
        <v>44578</v>
      </c>
      <c r="C446" s="78">
        <v>34.090000000000003</v>
      </c>
      <c r="D446" s="78">
        <v>32.869999999999997</v>
      </c>
      <c r="E446" s="78">
        <v>34.06</v>
      </c>
      <c r="F446" s="78">
        <v>32.9</v>
      </c>
      <c r="G446" s="78">
        <v>33.22</v>
      </c>
      <c r="H446" s="78">
        <v>33.81</v>
      </c>
      <c r="I446" s="78">
        <v>34.299999999999997</v>
      </c>
      <c r="J446" s="78">
        <v>35.28</v>
      </c>
      <c r="K446" s="78">
        <v>34.9</v>
      </c>
      <c r="L446" s="78">
        <v>34.97</v>
      </c>
      <c r="M446" s="78">
        <v>32.83</v>
      </c>
      <c r="N446" s="78">
        <v>33.36</v>
      </c>
      <c r="O446" s="78">
        <v>34.68</v>
      </c>
      <c r="P446" s="78">
        <v>33.99</v>
      </c>
      <c r="Q446" s="78">
        <v>34.58</v>
      </c>
      <c r="R446" s="78">
        <v>33.64</v>
      </c>
      <c r="S446" s="78">
        <v>34.270000000000003</v>
      </c>
      <c r="T446" s="78">
        <v>34.130000000000003</v>
      </c>
      <c r="U446" s="78">
        <v>33.880000000000003</v>
      </c>
      <c r="V446" s="78">
        <v>33.53</v>
      </c>
      <c r="W446" s="78">
        <v>35.18</v>
      </c>
      <c r="X446" s="78">
        <v>34.44</v>
      </c>
      <c r="Y446" s="78">
        <v>33.25</v>
      </c>
      <c r="Z446" s="78">
        <v>32.76</v>
      </c>
      <c r="AA446" s="78">
        <f t="shared" si="78"/>
        <v>35.28</v>
      </c>
      <c r="AB446" s="77">
        <f t="shared" si="79"/>
        <v>2022</v>
      </c>
      <c r="AC446" s="76">
        <f t="shared" si="80"/>
        <v>1</v>
      </c>
      <c r="AD446" s="76" t="str">
        <f t="shared" si="81"/>
        <v/>
      </c>
      <c r="AE446" s="76" t="str">
        <f t="shared" si="82"/>
        <v/>
      </c>
      <c r="AF446" s="74">
        <f t="shared" si="83"/>
        <v>35.28</v>
      </c>
      <c r="AG446" s="75" t="str">
        <f t="shared" si="84"/>
        <v>8:00</v>
      </c>
      <c r="AH446" s="74">
        <f t="shared" si="85"/>
        <v>850.19999999999982</v>
      </c>
      <c r="AI446" s="73" t="str">
        <f t="shared" si="86"/>
        <v/>
      </c>
      <c r="AJ446" s="73" t="str">
        <f t="shared" si="87"/>
        <v/>
      </c>
      <c r="AK446" s="73" t="str">
        <f t="shared" si="88"/>
        <v/>
      </c>
      <c r="AL446" s="72" t="str">
        <f t="shared" si="89"/>
        <v/>
      </c>
      <c r="AM446" s="71" t="str">
        <f t="shared" si="90"/>
        <v/>
      </c>
    </row>
    <row r="447" spans="2:39" ht="13.8" thickBot="1">
      <c r="B447" s="79">
        <v>44579</v>
      </c>
      <c r="C447" s="78">
        <v>34.200000000000003</v>
      </c>
      <c r="D447" s="78">
        <v>33.74</v>
      </c>
      <c r="E447" s="78">
        <v>33.25</v>
      </c>
      <c r="F447" s="78">
        <v>34.130000000000003</v>
      </c>
      <c r="G447" s="78">
        <v>33.74</v>
      </c>
      <c r="H447" s="78">
        <v>33.64</v>
      </c>
      <c r="I447" s="78">
        <v>33.6</v>
      </c>
      <c r="J447" s="78">
        <v>34.93</v>
      </c>
      <c r="K447" s="78">
        <v>35.950000000000003</v>
      </c>
      <c r="L447" s="78">
        <v>35.1</v>
      </c>
      <c r="M447" s="78">
        <v>39.06</v>
      </c>
      <c r="N447" s="78">
        <v>36.68</v>
      </c>
      <c r="O447" s="78">
        <v>452.76</v>
      </c>
      <c r="P447" s="78">
        <v>1209.78</v>
      </c>
      <c r="Q447" s="78">
        <v>33.85</v>
      </c>
      <c r="R447" s="78">
        <v>33.92</v>
      </c>
      <c r="S447" s="78">
        <v>34.020000000000003</v>
      </c>
      <c r="T447" s="78">
        <v>35.11</v>
      </c>
      <c r="U447" s="78">
        <v>32.83</v>
      </c>
      <c r="V447" s="78">
        <v>33.950000000000003</v>
      </c>
      <c r="W447" s="78">
        <v>33.46</v>
      </c>
      <c r="X447" s="78">
        <v>35.21</v>
      </c>
      <c r="Y447" s="78">
        <v>33.11</v>
      </c>
      <c r="Z447" s="78">
        <v>34.06</v>
      </c>
      <c r="AA447" s="78">
        <f t="shared" si="78"/>
        <v>1209.78</v>
      </c>
      <c r="AB447" s="77">
        <f t="shared" si="79"/>
        <v>2022</v>
      </c>
      <c r="AC447" s="76">
        <f t="shared" si="80"/>
        <v>1</v>
      </c>
      <c r="AD447" s="76" t="str">
        <f t="shared" si="81"/>
        <v/>
      </c>
      <c r="AE447" s="76" t="str">
        <f t="shared" si="82"/>
        <v/>
      </c>
      <c r="AF447" s="74">
        <f t="shared" si="83"/>
        <v>1209.78</v>
      </c>
      <c r="AG447" s="75" t="str">
        <f t="shared" si="84"/>
        <v>14:00</v>
      </c>
      <c r="AH447" s="74">
        <f t="shared" si="85"/>
        <v>3629.8599999999997</v>
      </c>
      <c r="AI447" s="73" t="str">
        <f t="shared" si="86"/>
        <v/>
      </c>
      <c r="AJ447" s="73" t="str">
        <f t="shared" si="87"/>
        <v/>
      </c>
      <c r="AK447" s="73" t="str">
        <f t="shared" si="88"/>
        <v/>
      </c>
      <c r="AL447" s="72" t="str">
        <f t="shared" si="89"/>
        <v/>
      </c>
      <c r="AM447" s="71" t="str">
        <f t="shared" si="90"/>
        <v/>
      </c>
    </row>
    <row r="448" spans="2:39" ht="13.8" thickBot="1">
      <c r="B448" s="79">
        <v>44580</v>
      </c>
      <c r="C448" s="78">
        <v>33.74</v>
      </c>
      <c r="D448" s="78">
        <v>33.57</v>
      </c>
      <c r="E448" s="78">
        <v>34.44</v>
      </c>
      <c r="F448" s="78">
        <v>33.08</v>
      </c>
      <c r="G448" s="78">
        <v>33.11</v>
      </c>
      <c r="H448" s="78">
        <v>33.53</v>
      </c>
      <c r="I448" s="78">
        <v>32.94</v>
      </c>
      <c r="J448" s="78">
        <v>34.159999999999997</v>
      </c>
      <c r="K448" s="78">
        <v>33.22</v>
      </c>
      <c r="L448" s="78">
        <v>34.299999999999997</v>
      </c>
      <c r="M448" s="78">
        <v>33.18</v>
      </c>
      <c r="N448" s="78">
        <v>34.409999999999997</v>
      </c>
      <c r="O448" s="78">
        <v>32.729999999999997</v>
      </c>
      <c r="P448" s="78">
        <v>32.83</v>
      </c>
      <c r="Q448" s="78">
        <v>32.619999999999997</v>
      </c>
      <c r="R448" s="78">
        <v>34.58</v>
      </c>
      <c r="S448" s="78">
        <v>33.46</v>
      </c>
      <c r="T448" s="78">
        <v>32.869999999999997</v>
      </c>
      <c r="U448" s="78">
        <v>33.67</v>
      </c>
      <c r="V448" s="78">
        <v>33.46</v>
      </c>
      <c r="W448" s="78">
        <v>34.06</v>
      </c>
      <c r="X448" s="78">
        <v>33.08</v>
      </c>
      <c r="Y448" s="78">
        <v>34.06</v>
      </c>
      <c r="Z448" s="78">
        <v>34.340000000000003</v>
      </c>
      <c r="AA448" s="78">
        <f t="shared" si="78"/>
        <v>34.58</v>
      </c>
      <c r="AB448" s="77">
        <f t="shared" si="79"/>
        <v>2022</v>
      </c>
      <c r="AC448" s="76">
        <f t="shared" si="80"/>
        <v>1</v>
      </c>
      <c r="AD448" s="76" t="str">
        <f t="shared" si="81"/>
        <v/>
      </c>
      <c r="AE448" s="76" t="str">
        <f t="shared" si="82"/>
        <v/>
      </c>
      <c r="AF448" s="74">
        <f t="shared" si="83"/>
        <v>34.58</v>
      </c>
      <c r="AG448" s="75" t="str">
        <f t="shared" si="84"/>
        <v>16:00</v>
      </c>
      <c r="AH448" s="74">
        <f t="shared" si="85"/>
        <v>840.02000000000021</v>
      </c>
      <c r="AI448" s="73" t="str">
        <f t="shared" si="86"/>
        <v/>
      </c>
      <c r="AJ448" s="73" t="str">
        <f t="shared" si="87"/>
        <v/>
      </c>
      <c r="AK448" s="73" t="str">
        <f t="shared" si="88"/>
        <v/>
      </c>
      <c r="AL448" s="72" t="str">
        <f t="shared" si="89"/>
        <v/>
      </c>
      <c r="AM448" s="71" t="str">
        <f t="shared" si="90"/>
        <v/>
      </c>
    </row>
    <row r="449" spans="2:39" ht="13.8" thickBot="1">
      <c r="B449" s="79">
        <v>44581</v>
      </c>
      <c r="C449" s="78">
        <v>34.549999999999997</v>
      </c>
      <c r="D449" s="78">
        <v>33.39</v>
      </c>
      <c r="E449" s="78">
        <v>33.950000000000003</v>
      </c>
      <c r="F449" s="78">
        <v>34.299999999999997</v>
      </c>
      <c r="G449" s="78">
        <v>33.71</v>
      </c>
      <c r="H449" s="78">
        <v>33.32</v>
      </c>
      <c r="I449" s="78">
        <v>33.14</v>
      </c>
      <c r="J449" s="78">
        <v>42.91</v>
      </c>
      <c r="K449" s="78">
        <v>48.2</v>
      </c>
      <c r="L449" s="78">
        <v>55.93</v>
      </c>
      <c r="M449" s="78">
        <v>55.26</v>
      </c>
      <c r="N449" s="78">
        <v>52.08</v>
      </c>
      <c r="O449" s="78">
        <v>36.090000000000003</v>
      </c>
      <c r="P449" s="78">
        <v>36.26</v>
      </c>
      <c r="Q449" s="78">
        <v>34.369999999999997</v>
      </c>
      <c r="R449" s="78">
        <v>34.130000000000003</v>
      </c>
      <c r="S449" s="78">
        <v>36.119999999999997</v>
      </c>
      <c r="T449" s="78">
        <v>34.549999999999997</v>
      </c>
      <c r="U449" s="78">
        <v>35.56</v>
      </c>
      <c r="V449" s="78">
        <v>35.07</v>
      </c>
      <c r="W449" s="78">
        <v>34.4</v>
      </c>
      <c r="X449" s="78">
        <v>34.090000000000003</v>
      </c>
      <c r="Y449" s="78">
        <v>34.020000000000003</v>
      </c>
      <c r="Z449" s="78">
        <v>34.86</v>
      </c>
      <c r="AA449" s="78">
        <f t="shared" si="78"/>
        <v>55.93</v>
      </c>
      <c r="AB449" s="77">
        <f t="shared" si="79"/>
        <v>2022</v>
      </c>
      <c r="AC449" s="76">
        <f t="shared" si="80"/>
        <v>1</v>
      </c>
      <c r="AD449" s="76" t="str">
        <f t="shared" si="81"/>
        <v/>
      </c>
      <c r="AE449" s="76" t="str">
        <f t="shared" si="82"/>
        <v/>
      </c>
      <c r="AF449" s="74">
        <f t="shared" si="83"/>
        <v>55.93</v>
      </c>
      <c r="AG449" s="75" t="str">
        <f t="shared" si="84"/>
        <v>10:00</v>
      </c>
      <c r="AH449" s="74">
        <f t="shared" si="85"/>
        <v>966.18999999999994</v>
      </c>
      <c r="AI449" s="73" t="str">
        <f t="shared" si="86"/>
        <v/>
      </c>
      <c r="AJ449" s="73" t="str">
        <f t="shared" si="87"/>
        <v/>
      </c>
      <c r="AK449" s="73" t="str">
        <f t="shared" si="88"/>
        <v/>
      </c>
      <c r="AL449" s="72" t="str">
        <f t="shared" si="89"/>
        <v/>
      </c>
      <c r="AM449" s="71" t="str">
        <f t="shared" si="90"/>
        <v/>
      </c>
    </row>
    <row r="450" spans="2:39" ht="13.8" thickBot="1">
      <c r="B450" s="79">
        <v>44582</v>
      </c>
      <c r="C450" s="78">
        <v>33.6</v>
      </c>
      <c r="D450" s="78">
        <v>34.130000000000003</v>
      </c>
      <c r="E450" s="78">
        <v>33.36</v>
      </c>
      <c r="F450" s="78">
        <v>32.659999999999997</v>
      </c>
      <c r="G450" s="78">
        <v>33.6</v>
      </c>
      <c r="H450" s="78">
        <v>33.64</v>
      </c>
      <c r="I450" s="78">
        <v>33.39</v>
      </c>
      <c r="J450" s="78">
        <v>50.4</v>
      </c>
      <c r="K450" s="78">
        <v>75.709999999999994</v>
      </c>
      <c r="L450" s="78">
        <v>70.56</v>
      </c>
      <c r="M450" s="78">
        <v>92.12</v>
      </c>
      <c r="N450" s="78">
        <v>93.52</v>
      </c>
      <c r="O450" s="78">
        <v>45.71</v>
      </c>
      <c r="P450" s="78">
        <v>36.5</v>
      </c>
      <c r="Q450" s="78">
        <v>39.380000000000003</v>
      </c>
      <c r="R450" s="78">
        <v>36.44</v>
      </c>
      <c r="S450" s="78">
        <v>35.49</v>
      </c>
      <c r="T450" s="78">
        <v>33.22</v>
      </c>
      <c r="U450" s="78">
        <v>33.880000000000003</v>
      </c>
      <c r="V450" s="78">
        <v>33.92</v>
      </c>
      <c r="W450" s="78">
        <v>33.99</v>
      </c>
      <c r="X450" s="78">
        <v>33.99</v>
      </c>
      <c r="Y450" s="78">
        <v>34.090000000000003</v>
      </c>
      <c r="Z450" s="78">
        <v>34.06</v>
      </c>
      <c r="AA450" s="78">
        <f t="shared" si="78"/>
        <v>93.52</v>
      </c>
      <c r="AB450" s="77">
        <f t="shared" si="79"/>
        <v>2022</v>
      </c>
      <c r="AC450" s="76">
        <f t="shared" si="80"/>
        <v>1</v>
      </c>
      <c r="AD450" s="76" t="str">
        <f t="shared" si="81"/>
        <v/>
      </c>
      <c r="AE450" s="76" t="str">
        <f t="shared" si="82"/>
        <v/>
      </c>
      <c r="AF450" s="74">
        <f t="shared" si="83"/>
        <v>93.52</v>
      </c>
      <c r="AG450" s="75" t="str">
        <f t="shared" si="84"/>
        <v>12:00</v>
      </c>
      <c r="AH450" s="74">
        <f t="shared" si="85"/>
        <v>1140.8800000000001</v>
      </c>
      <c r="AI450" s="73" t="str">
        <f t="shared" si="86"/>
        <v/>
      </c>
      <c r="AJ450" s="73" t="str">
        <f t="shared" si="87"/>
        <v/>
      </c>
      <c r="AK450" s="73" t="str">
        <f t="shared" si="88"/>
        <v/>
      </c>
      <c r="AL450" s="72" t="str">
        <f t="shared" si="89"/>
        <v/>
      </c>
      <c r="AM450" s="71" t="str">
        <f t="shared" si="90"/>
        <v/>
      </c>
    </row>
    <row r="451" spans="2:39" ht="13.8" thickBot="1">
      <c r="B451" s="79">
        <v>44583</v>
      </c>
      <c r="C451" s="78">
        <v>34.159999999999997</v>
      </c>
      <c r="D451" s="78">
        <v>33.880000000000003</v>
      </c>
      <c r="E451" s="78">
        <v>33.39</v>
      </c>
      <c r="F451" s="78">
        <v>34.44</v>
      </c>
      <c r="G451" s="78">
        <v>33.950000000000003</v>
      </c>
      <c r="H451" s="78">
        <v>33.53</v>
      </c>
      <c r="I451" s="78">
        <v>33.56</v>
      </c>
      <c r="J451" s="78">
        <v>36.72</v>
      </c>
      <c r="K451" s="78">
        <v>37</v>
      </c>
      <c r="L451" s="78">
        <v>35.950000000000003</v>
      </c>
      <c r="M451" s="78">
        <v>34.200000000000003</v>
      </c>
      <c r="N451" s="78">
        <v>34.51</v>
      </c>
      <c r="O451" s="78">
        <v>33.08</v>
      </c>
      <c r="P451" s="78">
        <v>34.76</v>
      </c>
      <c r="Q451" s="78">
        <v>33.71</v>
      </c>
      <c r="R451" s="78">
        <v>33.92</v>
      </c>
      <c r="S451" s="78">
        <v>33.74</v>
      </c>
      <c r="T451" s="78">
        <v>33.18</v>
      </c>
      <c r="U451" s="78">
        <v>32.450000000000003</v>
      </c>
      <c r="V451" s="78">
        <v>34.229999999999997</v>
      </c>
      <c r="W451" s="78">
        <v>32.31</v>
      </c>
      <c r="X451" s="78">
        <v>34.159999999999997</v>
      </c>
      <c r="Y451" s="78">
        <v>34.020000000000003</v>
      </c>
      <c r="Z451" s="78">
        <v>33.57</v>
      </c>
      <c r="AA451" s="78">
        <f t="shared" ref="AA451:AA514" si="91">MAX(C451:Z451)</f>
        <v>37</v>
      </c>
      <c r="AB451" s="77">
        <f t="shared" ref="AB451:AB514" si="92">YEAR(B451)</f>
        <v>2022</v>
      </c>
      <c r="AC451" s="76">
        <f t="shared" ref="AC451:AC514" si="93">MONTH(B451)</f>
        <v>1</v>
      </c>
      <c r="AD451" s="76" t="str">
        <f t="shared" ref="AD451:AD514" si="94">IF(AE451="","",AB451&amp;"-"&amp;AE451)</f>
        <v/>
      </c>
      <c r="AE451" s="76" t="str">
        <f t="shared" ref="AE451:AE514" si="95">IF(DAY(B451+1)=1,AC451,"")</f>
        <v/>
      </c>
      <c r="AF451" s="74">
        <f t="shared" ref="AF451:AF514" si="96">MAX(C451:Z451)</f>
        <v>37</v>
      </c>
      <c r="AG451" s="75" t="str">
        <f t="shared" ref="AG451:AG514" si="97">INDEX($C$2:$Z$2,MATCH(AF451,C451:Z451,0))</f>
        <v>9:00</v>
      </c>
      <c r="AH451" s="74">
        <f t="shared" ref="AH451:AH514" si="98">SUM(C451:AA451)</f>
        <v>855.41999999999985</v>
      </c>
      <c r="AI451" s="73" t="str">
        <f t="shared" ref="AI451:AI514" si="99">IF(AE451&lt;&gt;"",SUMIFS(AF:AF,AC:AC,AC451,AB:AB,AB451),"")</f>
        <v/>
      </c>
      <c r="AJ451" s="73" t="str">
        <f t="shared" ref="AJ451:AJ514" si="100">IF(AI451="","",_xlfn.MAXIFS(AF:AF,AC:AC,AC451,AB:AB,AB451))</f>
        <v/>
      </c>
      <c r="AK451" s="73" t="str">
        <f t="shared" ref="AK451:AK514" si="101">IF(AI451="","",_xlfn.MAXIFS(AH:AH,AC:AC,AC451,AB:AB,AB451))</f>
        <v/>
      </c>
      <c r="AL451" s="72" t="str">
        <f t="shared" ref="AL451:AL514" si="102">IF(AI451&lt;&gt;"",INDEX(B:B,MATCH(AJ451,AF:AF,0)),"")</f>
        <v/>
      </c>
      <c r="AM451" s="71" t="str">
        <f t="shared" ref="AM451:AM514" si="103">IF(AI451&lt;&gt;"",INDEX(AG:AG,MATCH(AJ451,AF:AF,0)),"")</f>
        <v/>
      </c>
    </row>
    <row r="452" spans="2:39" ht="13.8" thickBot="1">
      <c r="B452" s="79">
        <v>44584</v>
      </c>
      <c r="C452" s="78">
        <v>33.74</v>
      </c>
      <c r="D452" s="78">
        <v>33.67</v>
      </c>
      <c r="E452" s="78">
        <v>33.85</v>
      </c>
      <c r="F452" s="78">
        <v>32.72</v>
      </c>
      <c r="G452" s="78">
        <v>34.93</v>
      </c>
      <c r="H452" s="78">
        <v>33.18</v>
      </c>
      <c r="I452" s="78">
        <v>34.549999999999997</v>
      </c>
      <c r="J452" s="78">
        <v>34.58</v>
      </c>
      <c r="K452" s="78">
        <v>34.76</v>
      </c>
      <c r="L452" s="78">
        <v>35.799999999999997</v>
      </c>
      <c r="M452" s="78">
        <v>33.67</v>
      </c>
      <c r="N452" s="78">
        <v>33.81</v>
      </c>
      <c r="O452" s="78">
        <v>33.74</v>
      </c>
      <c r="P452" s="78">
        <v>33.840000000000003</v>
      </c>
      <c r="Q452" s="78">
        <v>32.590000000000003</v>
      </c>
      <c r="R452" s="78">
        <v>33.78</v>
      </c>
      <c r="S452" s="78">
        <v>34.619999999999997</v>
      </c>
      <c r="T452" s="78">
        <v>34.200000000000003</v>
      </c>
      <c r="U452" s="78">
        <v>34.44</v>
      </c>
      <c r="V452" s="78">
        <v>33.43</v>
      </c>
      <c r="W452" s="78">
        <v>33.950000000000003</v>
      </c>
      <c r="X452" s="78">
        <v>33.78</v>
      </c>
      <c r="Y452" s="78">
        <v>32.72</v>
      </c>
      <c r="Z452" s="78">
        <v>33.71</v>
      </c>
      <c r="AA452" s="78">
        <f t="shared" si="91"/>
        <v>35.799999999999997</v>
      </c>
      <c r="AB452" s="77">
        <f t="shared" si="92"/>
        <v>2022</v>
      </c>
      <c r="AC452" s="76">
        <f t="shared" si="93"/>
        <v>1</v>
      </c>
      <c r="AD452" s="76" t="str">
        <f t="shared" si="94"/>
        <v/>
      </c>
      <c r="AE452" s="76" t="str">
        <f t="shared" si="95"/>
        <v/>
      </c>
      <c r="AF452" s="74">
        <f t="shared" si="96"/>
        <v>35.799999999999997</v>
      </c>
      <c r="AG452" s="75" t="str">
        <f t="shared" si="97"/>
        <v>10:00</v>
      </c>
      <c r="AH452" s="74">
        <f t="shared" si="98"/>
        <v>849.86</v>
      </c>
      <c r="AI452" s="73" t="str">
        <f t="shared" si="99"/>
        <v/>
      </c>
      <c r="AJ452" s="73" t="str">
        <f t="shared" si="100"/>
        <v/>
      </c>
      <c r="AK452" s="73" t="str">
        <f t="shared" si="101"/>
        <v/>
      </c>
      <c r="AL452" s="72" t="str">
        <f t="shared" si="102"/>
        <v/>
      </c>
      <c r="AM452" s="71" t="str">
        <f t="shared" si="103"/>
        <v/>
      </c>
    </row>
    <row r="453" spans="2:39" ht="13.8" thickBot="1">
      <c r="B453" s="79">
        <v>44585</v>
      </c>
      <c r="C453" s="78">
        <v>33.950000000000003</v>
      </c>
      <c r="D453" s="78">
        <v>33.71</v>
      </c>
      <c r="E453" s="78">
        <v>34.44</v>
      </c>
      <c r="F453" s="78">
        <v>33.700000000000003</v>
      </c>
      <c r="G453" s="78">
        <v>31.71</v>
      </c>
      <c r="H453" s="78">
        <v>33.67</v>
      </c>
      <c r="I453" s="78">
        <v>34.229999999999997</v>
      </c>
      <c r="J453" s="78">
        <v>47.36</v>
      </c>
      <c r="K453" s="78">
        <v>60.62</v>
      </c>
      <c r="L453" s="78">
        <v>421.58</v>
      </c>
      <c r="M453" s="78">
        <v>1472.56</v>
      </c>
      <c r="N453" s="78">
        <v>113.89</v>
      </c>
      <c r="O453" s="78">
        <v>61.67</v>
      </c>
      <c r="P453" s="78">
        <v>69.86</v>
      </c>
      <c r="Q453" s="78">
        <v>53.66</v>
      </c>
      <c r="R453" s="78">
        <v>49.95</v>
      </c>
      <c r="S453" s="78">
        <v>40.36</v>
      </c>
      <c r="T453" s="78">
        <v>34.369999999999997</v>
      </c>
      <c r="U453" s="78">
        <v>34.86</v>
      </c>
      <c r="V453" s="78">
        <v>33.64</v>
      </c>
      <c r="W453" s="78">
        <v>33.6</v>
      </c>
      <c r="X453" s="78">
        <v>33.74</v>
      </c>
      <c r="Y453" s="78">
        <v>32.94</v>
      </c>
      <c r="Z453" s="78">
        <v>34.020000000000003</v>
      </c>
      <c r="AA453" s="78">
        <f t="shared" si="91"/>
        <v>1472.56</v>
      </c>
      <c r="AB453" s="77">
        <f t="shared" si="92"/>
        <v>2022</v>
      </c>
      <c r="AC453" s="76">
        <f t="shared" si="93"/>
        <v>1</v>
      </c>
      <c r="AD453" s="76" t="str">
        <f t="shared" si="94"/>
        <v/>
      </c>
      <c r="AE453" s="76" t="str">
        <f t="shared" si="95"/>
        <v/>
      </c>
      <c r="AF453" s="74">
        <f t="shared" si="96"/>
        <v>1472.56</v>
      </c>
      <c r="AG453" s="75" t="str">
        <f t="shared" si="97"/>
        <v>11:00</v>
      </c>
      <c r="AH453" s="74">
        <f t="shared" si="98"/>
        <v>4336.6499999999996</v>
      </c>
      <c r="AI453" s="73" t="str">
        <f t="shared" si="99"/>
        <v/>
      </c>
      <c r="AJ453" s="73" t="str">
        <f t="shared" si="100"/>
        <v/>
      </c>
      <c r="AK453" s="73" t="str">
        <f t="shared" si="101"/>
        <v/>
      </c>
      <c r="AL453" s="72" t="str">
        <f t="shared" si="102"/>
        <v/>
      </c>
      <c r="AM453" s="71" t="str">
        <f t="shared" si="103"/>
        <v/>
      </c>
    </row>
    <row r="454" spans="2:39" ht="13.8" thickBot="1">
      <c r="B454" s="79">
        <v>44586</v>
      </c>
      <c r="C454" s="78">
        <v>32.729999999999997</v>
      </c>
      <c r="D454" s="78">
        <v>32.76</v>
      </c>
      <c r="E454" s="78">
        <v>33.29</v>
      </c>
      <c r="F454" s="78">
        <v>34.79</v>
      </c>
      <c r="G454" s="78">
        <v>34.090000000000003</v>
      </c>
      <c r="H454" s="78">
        <v>33.5</v>
      </c>
      <c r="I454" s="78">
        <v>34.020000000000003</v>
      </c>
      <c r="J454" s="78">
        <v>39.31</v>
      </c>
      <c r="K454" s="78">
        <v>282.83999999999997</v>
      </c>
      <c r="L454" s="78">
        <v>1504.9</v>
      </c>
      <c r="M454" s="78">
        <v>1510.92</v>
      </c>
      <c r="N454" s="78">
        <v>1542.31</v>
      </c>
      <c r="O454" s="78">
        <v>1490.09</v>
      </c>
      <c r="P454" s="78">
        <v>1486.28</v>
      </c>
      <c r="Q454" s="78">
        <v>573.20000000000005</v>
      </c>
      <c r="R454" s="78">
        <v>37.979999999999997</v>
      </c>
      <c r="S454" s="78">
        <v>36.72</v>
      </c>
      <c r="T454" s="78">
        <v>32.83</v>
      </c>
      <c r="U454" s="78">
        <v>34.479999999999997</v>
      </c>
      <c r="V454" s="78">
        <v>34.65</v>
      </c>
      <c r="W454" s="78">
        <v>34.270000000000003</v>
      </c>
      <c r="X454" s="78">
        <v>33.57</v>
      </c>
      <c r="Y454" s="78">
        <v>34.369999999999997</v>
      </c>
      <c r="Z454" s="78">
        <v>33.35</v>
      </c>
      <c r="AA454" s="78">
        <f t="shared" si="91"/>
        <v>1542.31</v>
      </c>
      <c r="AB454" s="77">
        <f t="shared" si="92"/>
        <v>2022</v>
      </c>
      <c r="AC454" s="76">
        <f t="shared" si="93"/>
        <v>1</v>
      </c>
      <c r="AD454" s="76" t="str">
        <f t="shared" si="94"/>
        <v/>
      </c>
      <c r="AE454" s="76" t="str">
        <f t="shared" si="95"/>
        <v/>
      </c>
      <c r="AF454" s="74">
        <f t="shared" si="96"/>
        <v>1542.31</v>
      </c>
      <c r="AG454" s="75" t="str">
        <f t="shared" si="97"/>
        <v>12:00</v>
      </c>
      <c r="AH454" s="74">
        <f t="shared" si="98"/>
        <v>10519.56</v>
      </c>
      <c r="AI454" s="73" t="str">
        <f t="shared" si="99"/>
        <v/>
      </c>
      <c r="AJ454" s="73" t="str">
        <f t="shared" si="100"/>
        <v/>
      </c>
      <c r="AK454" s="73" t="str">
        <f t="shared" si="101"/>
        <v/>
      </c>
      <c r="AL454" s="72" t="str">
        <f t="shared" si="102"/>
        <v/>
      </c>
      <c r="AM454" s="71" t="str">
        <f t="shared" si="103"/>
        <v/>
      </c>
    </row>
    <row r="455" spans="2:39" ht="13.8" thickBot="1">
      <c r="B455" s="79">
        <v>44587</v>
      </c>
      <c r="C455" s="78">
        <v>32.76</v>
      </c>
      <c r="D455" s="78">
        <v>33.92</v>
      </c>
      <c r="E455" s="78">
        <v>33.67</v>
      </c>
      <c r="F455" s="78">
        <v>34.229999999999997</v>
      </c>
      <c r="G455" s="78">
        <v>32.58</v>
      </c>
      <c r="H455" s="78">
        <v>35.04</v>
      </c>
      <c r="I455" s="78">
        <v>34.020000000000003</v>
      </c>
      <c r="J455" s="78">
        <v>92.16</v>
      </c>
      <c r="K455" s="78">
        <v>114.94</v>
      </c>
      <c r="L455" s="78">
        <v>88.72</v>
      </c>
      <c r="M455" s="78">
        <v>91.11</v>
      </c>
      <c r="N455" s="78">
        <v>72.98</v>
      </c>
      <c r="O455" s="78">
        <v>37.31</v>
      </c>
      <c r="P455" s="78">
        <v>36.72</v>
      </c>
      <c r="Q455" s="78">
        <v>33.78</v>
      </c>
      <c r="R455" s="78">
        <v>35.04</v>
      </c>
      <c r="S455" s="78">
        <v>34.159999999999997</v>
      </c>
      <c r="T455" s="78">
        <v>34.340000000000003</v>
      </c>
      <c r="U455" s="78">
        <v>33.46</v>
      </c>
      <c r="V455" s="78">
        <v>34.479999999999997</v>
      </c>
      <c r="W455" s="78">
        <v>32.9</v>
      </c>
      <c r="X455" s="78">
        <v>33.99</v>
      </c>
      <c r="Y455" s="78">
        <v>34.020000000000003</v>
      </c>
      <c r="Z455" s="78">
        <v>34.619999999999997</v>
      </c>
      <c r="AA455" s="78">
        <f t="shared" si="91"/>
        <v>114.94</v>
      </c>
      <c r="AB455" s="77">
        <f t="shared" si="92"/>
        <v>2022</v>
      </c>
      <c r="AC455" s="76">
        <f t="shared" si="93"/>
        <v>1</v>
      </c>
      <c r="AD455" s="76" t="str">
        <f t="shared" si="94"/>
        <v/>
      </c>
      <c r="AE455" s="76" t="str">
        <f t="shared" si="95"/>
        <v/>
      </c>
      <c r="AF455" s="74">
        <f t="shared" si="96"/>
        <v>114.94</v>
      </c>
      <c r="AG455" s="75" t="str">
        <f t="shared" si="97"/>
        <v>9:00</v>
      </c>
      <c r="AH455" s="74">
        <f t="shared" si="98"/>
        <v>1225.8899999999999</v>
      </c>
      <c r="AI455" s="73" t="str">
        <f t="shared" si="99"/>
        <v/>
      </c>
      <c r="AJ455" s="73" t="str">
        <f t="shared" si="100"/>
        <v/>
      </c>
      <c r="AK455" s="73" t="str">
        <f t="shared" si="101"/>
        <v/>
      </c>
      <c r="AL455" s="72" t="str">
        <f t="shared" si="102"/>
        <v/>
      </c>
      <c r="AM455" s="71" t="str">
        <f t="shared" si="103"/>
        <v/>
      </c>
    </row>
    <row r="456" spans="2:39" ht="13.8" thickBot="1">
      <c r="B456" s="79">
        <v>44588</v>
      </c>
      <c r="C456" s="78">
        <v>33.71</v>
      </c>
      <c r="D456" s="78">
        <v>35.14</v>
      </c>
      <c r="E456" s="78">
        <v>33.67</v>
      </c>
      <c r="F456" s="78">
        <v>34.340000000000003</v>
      </c>
      <c r="G456" s="78">
        <v>34.130000000000003</v>
      </c>
      <c r="H456" s="78">
        <v>34.299999999999997</v>
      </c>
      <c r="I456" s="78">
        <v>33.78</v>
      </c>
      <c r="J456" s="78">
        <v>64.61</v>
      </c>
      <c r="K456" s="78">
        <v>64.47</v>
      </c>
      <c r="L456" s="78">
        <v>68.599999999999994</v>
      </c>
      <c r="M456" s="78">
        <v>69.62</v>
      </c>
      <c r="N456" s="78">
        <v>93.07</v>
      </c>
      <c r="O456" s="78">
        <v>52.82</v>
      </c>
      <c r="P456" s="78">
        <v>43.19</v>
      </c>
      <c r="Q456" s="78">
        <v>48.06</v>
      </c>
      <c r="R456" s="78">
        <v>44.31</v>
      </c>
      <c r="S456" s="78">
        <v>37.520000000000003</v>
      </c>
      <c r="T456" s="78">
        <v>34.229999999999997</v>
      </c>
      <c r="U456" s="78">
        <v>33.39</v>
      </c>
      <c r="V456" s="78">
        <v>33.92</v>
      </c>
      <c r="W456" s="78">
        <v>34.409999999999997</v>
      </c>
      <c r="X456" s="78">
        <v>32.479999999999997</v>
      </c>
      <c r="Y456" s="78">
        <v>33.01</v>
      </c>
      <c r="Z456" s="78">
        <v>34.86</v>
      </c>
      <c r="AA456" s="78">
        <f t="shared" si="91"/>
        <v>93.07</v>
      </c>
      <c r="AB456" s="77">
        <f t="shared" si="92"/>
        <v>2022</v>
      </c>
      <c r="AC456" s="76">
        <f t="shared" si="93"/>
        <v>1</v>
      </c>
      <c r="AD456" s="76" t="str">
        <f t="shared" si="94"/>
        <v/>
      </c>
      <c r="AE456" s="76" t="str">
        <f t="shared" si="95"/>
        <v/>
      </c>
      <c r="AF456" s="74">
        <f t="shared" si="96"/>
        <v>93.07</v>
      </c>
      <c r="AG456" s="75" t="str">
        <f t="shared" si="97"/>
        <v>12:00</v>
      </c>
      <c r="AH456" s="74">
        <f t="shared" si="98"/>
        <v>1154.7099999999998</v>
      </c>
      <c r="AI456" s="73" t="str">
        <f t="shared" si="99"/>
        <v/>
      </c>
      <c r="AJ456" s="73" t="str">
        <f t="shared" si="100"/>
        <v/>
      </c>
      <c r="AK456" s="73" t="str">
        <f t="shared" si="101"/>
        <v/>
      </c>
      <c r="AL456" s="72" t="str">
        <f t="shared" si="102"/>
        <v/>
      </c>
      <c r="AM456" s="71" t="str">
        <f t="shared" si="103"/>
        <v/>
      </c>
    </row>
    <row r="457" spans="2:39" ht="13.8" thickBot="1">
      <c r="B457" s="79">
        <v>44589</v>
      </c>
      <c r="C457" s="78">
        <v>32.659999999999997</v>
      </c>
      <c r="D457" s="78">
        <v>32.270000000000003</v>
      </c>
      <c r="E457" s="78">
        <v>35.18</v>
      </c>
      <c r="F457" s="78">
        <v>33.43</v>
      </c>
      <c r="G457" s="78">
        <v>34.270000000000003</v>
      </c>
      <c r="H457" s="78">
        <v>33.81</v>
      </c>
      <c r="I457" s="78">
        <v>33.46</v>
      </c>
      <c r="J457" s="78">
        <v>66.75</v>
      </c>
      <c r="K457" s="78">
        <v>78.02</v>
      </c>
      <c r="L457" s="78">
        <v>79.099999999999994</v>
      </c>
      <c r="M457" s="78">
        <v>97.37</v>
      </c>
      <c r="N457" s="78">
        <v>90.27</v>
      </c>
      <c r="O457" s="78">
        <v>49.56</v>
      </c>
      <c r="P457" s="78">
        <v>42.04</v>
      </c>
      <c r="Q457" s="78">
        <v>36.229999999999997</v>
      </c>
      <c r="R457" s="78">
        <v>34.93</v>
      </c>
      <c r="S457" s="78">
        <v>35.25</v>
      </c>
      <c r="T457" s="78">
        <v>34.06</v>
      </c>
      <c r="U457" s="78">
        <v>35.14</v>
      </c>
      <c r="V457" s="78">
        <v>36.369999999999997</v>
      </c>
      <c r="W457" s="78">
        <v>33.39</v>
      </c>
      <c r="X457" s="78">
        <v>33.74</v>
      </c>
      <c r="Y457" s="78">
        <v>33.53</v>
      </c>
      <c r="Z457" s="78">
        <v>35.25</v>
      </c>
      <c r="AA457" s="78">
        <f t="shared" si="91"/>
        <v>97.37</v>
      </c>
      <c r="AB457" s="77">
        <f t="shared" si="92"/>
        <v>2022</v>
      </c>
      <c r="AC457" s="76">
        <f t="shared" si="93"/>
        <v>1</v>
      </c>
      <c r="AD457" s="76" t="str">
        <f t="shared" si="94"/>
        <v/>
      </c>
      <c r="AE457" s="76" t="str">
        <f t="shared" si="95"/>
        <v/>
      </c>
      <c r="AF457" s="74">
        <f t="shared" si="96"/>
        <v>97.37</v>
      </c>
      <c r="AG457" s="75" t="str">
        <f t="shared" si="97"/>
        <v>11:00</v>
      </c>
      <c r="AH457" s="74">
        <f t="shared" si="98"/>
        <v>1183.4500000000003</v>
      </c>
      <c r="AI457" s="73" t="str">
        <f t="shared" si="99"/>
        <v/>
      </c>
      <c r="AJ457" s="73" t="str">
        <f t="shared" si="100"/>
        <v/>
      </c>
      <c r="AK457" s="73" t="str">
        <f t="shared" si="101"/>
        <v/>
      </c>
      <c r="AL457" s="72" t="str">
        <f t="shared" si="102"/>
        <v/>
      </c>
      <c r="AM457" s="71" t="str">
        <f t="shared" si="103"/>
        <v/>
      </c>
    </row>
    <row r="458" spans="2:39" ht="13.8" thickBot="1">
      <c r="B458" s="79">
        <v>44590</v>
      </c>
      <c r="C458" s="78">
        <v>33.29</v>
      </c>
      <c r="D458" s="78">
        <v>34.44</v>
      </c>
      <c r="E458" s="78">
        <v>33.22</v>
      </c>
      <c r="F458" s="78">
        <v>33.6</v>
      </c>
      <c r="G458" s="78">
        <v>33.18</v>
      </c>
      <c r="H458" s="78">
        <v>34.9</v>
      </c>
      <c r="I458" s="78">
        <v>34.159999999999997</v>
      </c>
      <c r="J458" s="78">
        <v>45.88</v>
      </c>
      <c r="K458" s="78">
        <v>41.02</v>
      </c>
      <c r="L458" s="78">
        <v>36.33</v>
      </c>
      <c r="M458" s="78">
        <v>35.21</v>
      </c>
      <c r="N458" s="78">
        <v>34.130000000000003</v>
      </c>
      <c r="O458" s="78">
        <v>33.880000000000003</v>
      </c>
      <c r="P458" s="78">
        <v>33.08</v>
      </c>
      <c r="Q458" s="78">
        <v>33.39</v>
      </c>
      <c r="R458" s="78">
        <v>34.200000000000003</v>
      </c>
      <c r="S458" s="78">
        <v>34.340000000000003</v>
      </c>
      <c r="T458" s="78">
        <v>34.299999999999997</v>
      </c>
      <c r="U458" s="78">
        <v>34.58</v>
      </c>
      <c r="V458" s="78">
        <v>34.340000000000003</v>
      </c>
      <c r="W458" s="78">
        <v>33.53</v>
      </c>
      <c r="X458" s="78">
        <v>33.67</v>
      </c>
      <c r="Y458" s="78">
        <v>34.020000000000003</v>
      </c>
      <c r="Z458" s="78">
        <v>33.29</v>
      </c>
      <c r="AA458" s="78">
        <f t="shared" si="91"/>
        <v>45.88</v>
      </c>
      <c r="AB458" s="77">
        <f t="shared" si="92"/>
        <v>2022</v>
      </c>
      <c r="AC458" s="76">
        <f t="shared" si="93"/>
        <v>1</v>
      </c>
      <c r="AD458" s="76" t="str">
        <f t="shared" si="94"/>
        <v/>
      </c>
      <c r="AE458" s="76" t="str">
        <f t="shared" si="95"/>
        <v/>
      </c>
      <c r="AF458" s="74">
        <f t="shared" si="96"/>
        <v>45.88</v>
      </c>
      <c r="AG458" s="75" t="str">
        <f t="shared" si="97"/>
        <v>8:00</v>
      </c>
      <c r="AH458" s="74">
        <f t="shared" si="98"/>
        <v>881.8599999999999</v>
      </c>
      <c r="AI458" s="73" t="str">
        <f t="shared" si="99"/>
        <v/>
      </c>
      <c r="AJ458" s="73" t="str">
        <f t="shared" si="100"/>
        <v/>
      </c>
      <c r="AK458" s="73" t="str">
        <f t="shared" si="101"/>
        <v/>
      </c>
      <c r="AL458" s="72" t="str">
        <f t="shared" si="102"/>
        <v/>
      </c>
      <c r="AM458" s="71" t="str">
        <f t="shared" si="103"/>
        <v/>
      </c>
    </row>
    <row r="459" spans="2:39" ht="13.8" thickBot="1">
      <c r="B459" s="79">
        <v>44591</v>
      </c>
      <c r="C459" s="78">
        <v>33.29</v>
      </c>
      <c r="D459" s="78">
        <v>33.6</v>
      </c>
      <c r="E459" s="78">
        <v>34.090000000000003</v>
      </c>
      <c r="F459" s="78">
        <v>33.64</v>
      </c>
      <c r="G459" s="78">
        <v>34.549999999999997</v>
      </c>
      <c r="H459" s="78">
        <v>34.130000000000003</v>
      </c>
      <c r="I459" s="78">
        <v>32.590000000000003</v>
      </c>
      <c r="J459" s="78">
        <v>33.99</v>
      </c>
      <c r="K459" s="78">
        <v>34.619999999999997</v>
      </c>
      <c r="L459" s="78">
        <v>33.57</v>
      </c>
      <c r="M459" s="78">
        <v>33.25</v>
      </c>
      <c r="N459" s="78">
        <v>34.090000000000003</v>
      </c>
      <c r="O459" s="78">
        <v>33.18</v>
      </c>
      <c r="P459" s="78">
        <v>33.11</v>
      </c>
      <c r="Q459" s="78">
        <v>33.08</v>
      </c>
      <c r="R459" s="78">
        <v>33.700000000000003</v>
      </c>
      <c r="S459" s="78">
        <v>33.18</v>
      </c>
      <c r="T459" s="78">
        <v>34.299999999999997</v>
      </c>
      <c r="U459" s="78">
        <v>33.880000000000003</v>
      </c>
      <c r="V459" s="78">
        <v>33.71</v>
      </c>
      <c r="W459" s="78">
        <v>33.11</v>
      </c>
      <c r="X459" s="78">
        <v>34.06</v>
      </c>
      <c r="Y459" s="78">
        <v>34.090000000000003</v>
      </c>
      <c r="Z459" s="78">
        <v>33.71</v>
      </c>
      <c r="AA459" s="78">
        <f t="shared" si="91"/>
        <v>34.619999999999997</v>
      </c>
      <c r="AB459" s="77">
        <f t="shared" si="92"/>
        <v>2022</v>
      </c>
      <c r="AC459" s="76">
        <f t="shared" si="93"/>
        <v>1</v>
      </c>
      <c r="AD459" s="76" t="str">
        <f t="shared" si="94"/>
        <v/>
      </c>
      <c r="AE459" s="76" t="str">
        <f t="shared" si="95"/>
        <v/>
      </c>
      <c r="AF459" s="74">
        <f t="shared" si="96"/>
        <v>34.619999999999997</v>
      </c>
      <c r="AG459" s="75" t="str">
        <f t="shared" si="97"/>
        <v>9:00</v>
      </c>
      <c r="AH459" s="74">
        <f t="shared" si="98"/>
        <v>843.1400000000001</v>
      </c>
      <c r="AI459" s="73" t="str">
        <f t="shared" si="99"/>
        <v/>
      </c>
      <c r="AJ459" s="73" t="str">
        <f t="shared" si="100"/>
        <v/>
      </c>
      <c r="AK459" s="73" t="str">
        <f t="shared" si="101"/>
        <v/>
      </c>
      <c r="AL459" s="72" t="str">
        <f t="shared" si="102"/>
        <v/>
      </c>
      <c r="AM459" s="71" t="str">
        <f t="shared" si="103"/>
        <v/>
      </c>
    </row>
    <row r="460" spans="2:39" ht="13.8" thickBot="1">
      <c r="B460" s="79">
        <v>44592</v>
      </c>
      <c r="C460" s="78">
        <v>34.229999999999997</v>
      </c>
      <c r="D460" s="78">
        <v>33.04</v>
      </c>
      <c r="E460" s="78">
        <v>34.229999999999997</v>
      </c>
      <c r="F460" s="78">
        <v>35.700000000000003</v>
      </c>
      <c r="G460" s="78">
        <v>34.06</v>
      </c>
      <c r="H460" s="78">
        <v>32.94</v>
      </c>
      <c r="I460" s="78">
        <v>33.53</v>
      </c>
      <c r="J460" s="78">
        <v>57.96</v>
      </c>
      <c r="K460" s="78">
        <v>78.75</v>
      </c>
      <c r="L460" s="78">
        <v>73.12</v>
      </c>
      <c r="M460" s="78">
        <v>63.04</v>
      </c>
      <c r="N460" s="78">
        <v>89.67</v>
      </c>
      <c r="O460" s="78">
        <v>45.43</v>
      </c>
      <c r="P460" s="78">
        <v>38.68</v>
      </c>
      <c r="Q460" s="78">
        <v>35.42</v>
      </c>
      <c r="R460" s="78">
        <v>35.42</v>
      </c>
      <c r="S460" s="78">
        <v>34.93</v>
      </c>
      <c r="T460" s="78">
        <v>34.229999999999997</v>
      </c>
      <c r="U460" s="78">
        <v>34.299999999999997</v>
      </c>
      <c r="V460" s="78">
        <v>36.020000000000003</v>
      </c>
      <c r="W460" s="78">
        <v>33.74</v>
      </c>
      <c r="X460" s="78">
        <v>34.270000000000003</v>
      </c>
      <c r="Y460" s="78">
        <v>34.270000000000003</v>
      </c>
      <c r="Z460" s="78">
        <v>34.409999999999997</v>
      </c>
      <c r="AA460" s="78">
        <f t="shared" si="91"/>
        <v>89.67</v>
      </c>
      <c r="AB460" s="77">
        <f t="shared" si="92"/>
        <v>2022</v>
      </c>
      <c r="AC460" s="76">
        <f t="shared" si="93"/>
        <v>1</v>
      </c>
      <c r="AD460" s="76" t="str">
        <f t="shared" si="94"/>
        <v>2022-1</v>
      </c>
      <c r="AE460" s="76">
        <f t="shared" si="95"/>
        <v>1</v>
      </c>
      <c r="AF460" s="74">
        <f t="shared" si="96"/>
        <v>89.67</v>
      </c>
      <c r="AG460" s="75" t="str">
        <f t="shared" si="97"/>
        <v>12:00</v>
      </c>
      <c r="AH460" s="74">
        <f t="shared" si="98"/>
        <v>1121.0599999999997</v>
      </c>
      <c r="AI460" s="73">
        <f t="shared" si="99"/>
        <v>9754.3100000000013</v>
      </c>
      <c r="AJ460" s="73">
        <f t="shared" si="100"/>
        <v>1542.31</v>
      </c>
      <c r="AK460" s="73">
        <f t="shared" si="101"/>
        <v>29421.690000000002</v>
      </c>
      <c r="AL460" s="72">
        <f t="shared" si="102"/>
        <v>44586</v>
      </c>
      <c r="AM460" s="71" t="str">
        <f t="shared" si="103"/>
        <v>12:00</v>
      </c>
    </row>
    <row r="461" spans="2:39" ht="13.8" thickBot="1">
      <c r="B461" s="79">
        <v>44593</v>
      </c>
      <c r="C461" s="78">
        <v>33.64</v>
      </c>
      <c r="D461" s="78">
        <v>33.39</v>
      </c>
      <c r="E461" s="78">
        <v>33.74</v>
      </c>
      <c r="F461" s="78">
        <v>33.04</v>
      </c>
      <c r="G461" s="78">
        <v>32.93</v>
      </c>
      <c r="H461" s="78">
        <v>32.76</v>
      </c>
      <c r="I461" s="78">
        <v>32.97</v>
      </c>
      <c r="J461" s="78">
        <v>41.3</v>
      </c>
      <c r="K461" s="78">
        <v>39.450000000000003</v>
      </c>
      <c r="L461" s="78">
        <v>44.73</v>
      </c>
      <c r="M461" s="78">
        <v>38.81</v>
      </c>
      <c r="N461" s="78">
        <v>35.04</v>
      </c>
      <c r="O461" s="78">
        <v>34.409999999999997</v>
      </c>
      <c r="P461" s="78">
        <v>34.76</v>
      </c>
      <c r="Q461" s="78">
        <v>34.619999999999997</v>
      </c>
      <c r="R461" s="78">
        <v>33.53</v>
      </c>
      <c r="S461" s="78">
        <v>34.409999999999997</v>
      </c>
      <c r="T461" s="78">
        <v>33.950000000000003</v>
      </c>
      <c r="U461" s="78">
        <v>33.71</v>
      </c>
      <c r="V461" s="78">
        <v>34.479999999999997</v>
      </c>
      <c r="W461" s="78">
        <v>33.43</v>
      </c>
      <c r="X461" s="78">
        <v>33.74</v>
      </c>
      <c r="Y461" s="78">
        <v>33.01</v>
      </c>
      <c r="Z461" s="78">
        <v>33.01</v>
      </c>
      <c r="AA461" s="78">
        <f t="shared" si="91"/>
        <v>44.73</v>
      </c>
      <c r="AB461" s="77">
        <f t="shared" si="92"/>
        <v>2022</v>
      </c>
      <c r="AC461" s="76">
        <f t="shared" si="93"/>
        <v>2</v>
      </c>
      <c r="AD461" s="76" t="str">
        <f t="shared" si="94"/>
        <v/>
      </c>
      <c r="AE461" s="76" t="str">
        <f t="shared" si="95"/>
        <v/>
      </c>
      <c r="AF461" s="74">
        <f t="shared" si="96"/>
        <v>44.73</v>
      </c>
      <c r="AG461" s="75" t="str">
        <f t="shared" si="97"/>
        <v>10:00</v>
      </c>
      <c r="AH461" s="74">
        <f t="shared" si="98"/>
        <v>883.59</v>
      </c>
      <c r="AI461" s="73" t="str">
        <f t="shared" si="99"/>
        <v/>
      </c>
      <c r="AJ461" s="73" t="str">
        <f t="shared" si="100"/>
        <v/>
      </c>
      <c r="AK461" s="73" t="str">
        <f t="shared" si="101"/>
        <v/>
      </c>
      <c r="AL461" s="72" t="str">
        <f t="shared" si="102"/>
        <v/>
      </c>
      <c r="AM461" s="71" t="str">
        <f t="shared" si="103"/>
        <v/>
      </c>
    </row>
    <row r="462" spans="2:39" ht="13.8" thickBot="1">
      <c r="B462" s="79">
        <v>44594</v>
      </c>
      <c r="C462" s="78">
        <v>32.24</v>
      </c>
      <c r="D462" s="78">
        <v>33.32</v>
      </c>
      <c r="E462" s="78">
        <v>33.08</v>
      </c>
      <c r="F462" s="78">
        <v>32.799999999999997</v>
      </c>
      <c r="G462" s="78">
        <v>33.22</v>
      </c>
      <c r="H462" s="78">
        <v>32.869999999999997</v>
      </c>
      <c r="I462" s="78">
        <v>33.92</v>
      </c>
      <c r="J462" s="78">
        <v>677.99</v>
      </c>
      <c r="K462" s="78">
        <v>1245.4000000000001</v>
      </c>
      <c r="L462" s="78">
        <v>1368.96</v>
      </c>
      <c r="M462" s="78">
        <v>1388.07</v>
      </c>
      <c r="N462" s="78">
        <v>998.52</v>
      </c>
      <c r="O462" s="78">
        <v>35.950000000000003</v>
      </c>
      <c r="P462" s="78">
        <v>35.630000000000003</v>
      </c>
      <c r="Q462" s="78">
        <v>38.04</v>
      </c>
      <c r="R462" s="78">
        <v>35.35</v>
      </c>
      <c r="S462" s="78">
        <v>34.200000000000003</v>
      </c>
      <c r="T462" s="78">
        <v>37.31</v>
      </c>
      <c r="U462" s="78">
        <v>35.49</v>
      </c>
      <c r="V462" s="78">
        <v>35</v>
      </c>
      <c r="W462" s="78">
        <v>33.85</v>
      </c>
      <c r="X462" s="78">
        <v>33.880000000000003</v>
      </c>
      <c r="Y462" s="78">
        <v>34.619999999999997</v>
      </c>
      <c r="Z462" s="78">
        <v>33.78</v>
      </c>
      <c r="AA462" s="78">
        <f t="shared" si="91"/>
        <v>1388.07</v>
      </c>
      <c r="AB462" s="77">
        <f t="shared" si="92"/>
        <v>2022</v>
      </c>
      <c r="AC462" s="76">
        <f t="shared" si="93"/>
        <v>2</v>
      </c>
      <c r="AD462" s="76" t="str">
        <f t="shared" si="94"/>
        <v/>
      </c>
      <c r="AE462" s="76" t="str">
        <f t="shared" si="95"/>
        <v/>
      </c>
      <c r="AF462" s="74">
        <f t="shared" si="96"/>
        <v>1388.07</v>
      </c>
      <c r="AG462" s="75" t="str">
        <f t="shared" si="97"/>
        <v>11:00</v>
      </c>
      <c r="AH462" s="74">
        <f t="shared" si="98"/>
        <v>7721.5599999999995</v>
      </c>
      <c r="AI462" s="73" t="str">
        <f t="shared" si="99"/>
        <v/>
      </c>
      <c r="AJ462" s="73" t="str">
        <f t="shared" si="100"/>
        <v/>
      </c>
      <c r="AK462" s="73" t="str">
        <f t="shared" si="101"/>
        <v/>
      </c>
      <c r="AL462" s="72" t="str">
        <f t="shared" si="102"/>
        <v/>
      </c>
      <c r="AM462" s="71" t="str">
        <f t="shared" si="103"/>
        <v/>
      </c>
    </row>
    <row r="463" spans="2:39" ht="13.8" thickBot="1">
      <c r="B463" s="79">
        <v>44595</v>
      </c>
      <c r="C463" s="78">
        <v>32.869999999999997</v>
      </c>
      <c r="D463" s="78">
        <v>33.71</v>
      </c>
      <c r="E463" s="78">
        <v>32.76</v>
      </c>
      <c r="F463" s="78">
        <v>33.81</v>
      </c>
      <c r="G463" s="78">
        <v>34.369999999999997</v>
      </c>
      <c r="H463" s="78">
        <v>33.04</v>
      </c>
      <c r="I463" s="78">
        <v>34.130000000000003</v>
      </c>
      <c r="J463" s="78">
        <v>36.020000000000003</v>
      </c>
      <c r="K463" s="78">
        <v>802.55</v>
      </c>
      <c r="L463" s="78">
        <v>1405.14</v>
      </c>
      <c r="M463" s="78">
        <v>1447.92</v>
      </c>
      <c r="N463" s="78">
        <v>1438.15</v>
      </c>
      <c r="O463" s="78">
        <v>1304.48</v>
      </c>
      <c r="P463" s="78">
        <v>34.229999999999997</v>
      </c>
      <c r="Q463" s="78">
        <v>35.14</v>
      </c>
      <c r="R463" s="78">
        <v>35.07</v>
      </c>
      <c r="S463" s="78">
        <v>33.880000000000003</v>
      </c>
      <c r="T463" s="78">
        <v>34.51</v>
      </c>
      <c r="U463" s="78">
        <v>34.479999999999997</v>
      </c>
      <c r="V463" s="78">
        <v>33.04</v>
      </c>
      <c r="W463" s="78">
        <v>34.06</v>
      </c>
      <c r="X463" s="78">
        <v>33.18</v>
      </c>
      <c r="Y463" s="78">
        <v>33.74</v>
      </c>
      <c r="Z463" s="78">
        <v>34.65</v>
      </c>
      <c r="AA463" s="78">
        <f t="shared" si="91"/>
        <v>1447.92</v>
      </c>
      <c r="AB463" s="77">
        <f t="shared" si="92"/>
        <v>2022</v>
      </c>
      <c r="AC463" s="76">
        <f t="shared" si="93"/>
        <v>2</v>
      </c>
      <c r="AD463" s="76" t="str">
        <f t="shared" si="94"/>
        <v/>
      </c>
      <c r="AE463" s="76" t="str">
        <f t="shared" si="95"/>
        <v/>
      </c>
      <c r="AF463" s="74">
        <f t="shared" si="96"/>
        <v>1447.92</v>
      </c>
      <c r="AG463" s="75" t="str">
        <f t="shared" si="97"/>
        <v>11:00</v>
      </c>
      <c r="AH463" s="74">
        <f t="shared" si="98"/>
        <v>8492.85</v>
      </c>
      <c r="AI463" s="73" t="str">
        <f t="shared" si="99"/>
        <v/>
      </c>
      <c r="AJ463" s="73" t="str">
        <f t="shared" si="100"/>
        <v/>
      </c>
      <c r="AK463" s="73" t="str">
        <f t="shared" si="101"/>
        <v/>
      </c>
      <c r="AL463" s="72" t="str">
        <f t="shared" si="102"/>
        <v/>
      </c>
      <c r="AM463" s="71" t="str">
        <f t="shared" si="103"/>
        <v/>
      </c>
    </row>
    <row r="464" spans="2:39" ht="13.8" thickBot="1">
      <c r="B464" s="79">
        <v>44596</v>
      </c>
      <c r="C464" s="78">
        <v>33.25</v>
      </c>
      <c r="D464" s="78">
        <v>33.32</v>
      </c>
      <c r="E464" s="78">
        <v>34.299999999999997</v>
      </c>
      <c r="F464" s="78">
        <v>32.83</v>
      </c>
      <c r="G464" s="78">
        <v>33.08</v>
      </c>
      <c r="H464" s="78">
        <v>33.57</v>
      </c>
      <c r="I464" s="78">
        <v>33.15</v>
      </c>
      <c r="J464" s="78">
        <v>42.77</v>
      </c>
      <c r="K464" s="78">
        <v>50.16</v>
      </c>
      <c r="L464" s="78">
        <v>53.17</v>
      </c>
      <c r="M464" s="78">
        <v>71.23</v>
      </c>
      <c r="N464" s="78">
        <v>50.19</v>
      </c>
      <c r="O464" s="78">
        <v>100.1</v>
      </c>
      <c r="P464" s="78">
        <v>1026.3800000000001</v>
      </c>
      <c r="Q464" s="78">
        <v>1389.29</v>
      </c>
      <c r="R464" s="78">
        <v>111.16</v>
      </c>
      <c r="S464" s="78">
        <v>35.18</v>
      </c>
      <c r="T464" s="78">
        <v>34.159999999999997</v>
      </c>
      <c r="U464" s="78">
        <v>34.76</v>
      </c>
      <c r="V464" s="78">
        <v>33.99</v>
      </c>
      <c r="W464" s="78">
        <v>33.01</v>
      </c>
      <c r="X464" s="78">
        <v>34.159999999999997</v>
      </c>
      <c r="Y464" s="78">
        <v>33.53</v>
      </c>
      <c r="Z464" s="78">
        <v>33.46</v>
      </c>
      <c r="AA464" s="78">
        <f t="shared" si="91"/>
        <v>1389.29</v>
      </c>
      <c r="AB464" s="77">
        <f t="shared" si="92"/>
        <v>2022</v>
      </c>
      <c r="AC464" s="76">
        <f t="shared" si="93"/>
        <v>2</v>
      </c>
      <c r="AD464" s="76" t="str">
        <f t="shared" si="94"/>
        <v/>
      </c>
      <c r="AE464" s="76" t="str">
        <f t="shared" si="95"/>
        <v/>
      </c>
      <c r="AF464" s="74">
        <f t="shared" si="96"/>
        <v>1389.29</v>
      </c>
      <c r="AG464" s="75" t="str">
        <f t="shared" si="97"/>
        <v>15:00</v>
      </c>
      <c r="AH464" s="74">
        <f t="shared" si="98"/>
        <v>4789.49</v>
      </c>
      <c r="AI464" s="73" t="str">
        <f t="shared" si="99"/>
        <v/>
      </c>
      <c r="AJ464" s="73" t="str">
        <f t="shared" si="100"/>
        <v/>
      </c>
      <c r="AK464" s="73" t="str">
        <f t="shared" si="101"/>
        <v/>
      </c>
      <c r="AL464" s="72" t="str">
        <f t="shared" si="102"/>
        <v/>
      </c>
      <c r="AM464" s="71" t="str">
        <f t="shared" si="103"/>
        <v/>
      </c>
    </row>
    <row r="465" spans="2:39" ht="13.8" thickBot="1">
      <c r="B465" s="79">
        <v>44597</v>
      </c>
      <c r="C465" s="78">
        <v>33.01</v>
      </c>
      <c r="D465" s="78">
        <v>33.57</v>
      </c>
      <c r="E465" s="78">
        <v>34.090000000000003</v>
      </c>
      <c r="F465" s="78">
        <v>32.869999999999997</v>
      </c>
      <c r="G465" s="78">
        <v>34.200000000000003</v>
      </c>
      <c r="H465" s="78">
        <v>33.81</v>
      </c>
      <c r="I465" s="78">
        <v>34.200000000000003</v>
      </c>
      <c r="J465" s="78">
        <v>34.130000000000003</v>
      </c>
      <c r="K465" s="78">
        <v>34.76</v>
      </c>
      <c r="L465" s="78">
        <v>33.74</v>
      </c>
      <c r="M465" s="78">
        <v>34.96</v>
      </c>
      <c r="N465" s="78">
        <v>33.99</v>
      </c>
      <c r="O465" s="78">
        <v>34.299999999999997</v>
      </c>
      <c r="P465" s="78">
        <v>34.130000000000003</v>
      </c>
      <c r="Q465" s="78">
        <v>33.81</v>
      </c>
      <c r="R465" s="78">
        <v>33.5</v>
      </c>
      <c r="S465" s="78">
        <v>33.92</v>
      </c>
      <c r="T465" s="78">
        <v>34.090000000000003</v>
      </c>
      <c r="U465" s="78">
        <v>34.44</v>
      </c>
      <c r="V465" s="78">
        <v>33.5</v>
      </c>
      <c r="W465" s="78">
        <v>33.08</v>
      </c>
      <c r="X465" s="78">
        <v>34.479999999999997</v>
      </c>
      <c r="Y465" s="78">
        <v>33.56</v>
      </c>
      <c r="Z465" s="78">
        <v>34.97</v>
      </c>
      <c r="AA465" s="78">
        <f t="shared" si="91"/>
        <v>34.97</v>
      </c>
      <c r="AB465" s="77">
        <f t="shared" si="92"/>
        <v>2022</v>
      </c>
      <c r="AC465" s="76">
        <f t="shared" si="93"/>
        <v>2</v>
      </c>
      <c r="AD465" s="76" t="str">
        <f t="shared" si="94"/>
        <v/>
      </c>
      <c r="AE465" s="76" t="str">
        <f t="shared" si="95"/>
        <v/>
      </c>
      <c r="AF465" s="74">
        <f t="shared" si="96"/>
        <v>34.97</v>
      </c>
      <c r="AG465" s="75" t="str">
        <f t="shared" si="97"/>
        <v>24:00</v>
      </c>
      <c r="AH465" s="74">
        <f t="shared" si="98"/>
        <v>850.08000000000015</v>
      </c>
      <c r="AI465" s="73" t="str">
        <f t="shared" si="99"/>
        <v/>
      </c>
      <c r="AJ465" s="73" t="str">
        <f t="shared" si="100"/>
        <v/>
      </c>
      <c r="AK465" s="73" t="str">
        <f t="shared" si="101"/>
        <v/>
      </c>
      <c r="AL465" s="72" t="str">
        <f t="shared" si="102"/>
        <v/>
      </c>
      <c r="AM465" s="71" t="str">
        <f t="shared" si="103"/>
        <v/>
      </c>
    </row>
    <row r="466" spans="2:39" ht="13.8" thickBot="1">
      <c r="B466" s="79">
        <v>44598</v>
      </c>
      <c r="C466" s="78">
        <v>34.130000000000003</v>
      </c>
      <c r="D466" s="78">
        <v>33.85</v>
      </c>
      <c r="E466" s="78">
        <v>33.74</v>
      </c>
      <c r="F466" s="78">
        <v>34.83</v>
      </c>
      <c r="G466" s="78">
        <v>32.520000000000003</v>
      </c>
      <c r="H466" s="78">
        <v>33.6</v>
      </c>
      <c r="I466" s="78">
        <v>33.5</v>
      </c>
      <c r="J466" s="78">
        <v>34.83</v>
      </c>
      <c r="K466" s="78">
        <v>34.340000000000003</v>
      </c>
      <c r="L466" s="78">
        <v>31.99</v>
      </c>
      <c r="M466" s="78">
        <v>33.950000000000003</v>
      </c>
      <c r="N466" s="78">
        <v>32.97</v>
      </c>
      <c r="O466" s="78">
        <v>34.200000000000003</v>
      </c>
      <c r="P466" s="78">
        <v>34.76</v>
      </c>
      <c r="Q466" s="78">
        <v>756.49</v>
      </c>
      <c r="R466" s="78">
        <v>1236.0999999999999</v>
      </c>
      <c r="S466" s="78">
        <v>1235.29</v>
      </c>
      <c r="T466" s="78">
        <v>1225.1099999999999</v>
      </c>
      <c r="U466" s="78">
        <v>1276.73</v>
      </c>
      <c r="V466" s="78">
        <v>1279.99</v>
      </c>
      <c r="W466" s="78">
        <v>1278.83</v>
      </c>
      <c r="X466" s="78">
        <v>1278.97</v>
      </c>
      <c r="Y466" s="78">
        <v>1276.5899999999999</v>
      </c>
      <c r="Z466" s="78">
        <v>1268.8900000000001</v>
      </c>
      <c r="AA466" s="78">
        <f t="shared" si="91"/>
        <v>1279.99</v>
      </c>
      <c r="AB466" s="77">
        <f t="shared" si="92"/>
        <v>2022</v>
      </c>
      <c r="AC466" s="76">
        <f t="shared" si="93"/>
        <v>2</v>
      </c>
      <c r="AD466" s="76" t="str">
        <f t="shared" si="94"/>
        <v/>
      </c>
      <c r="AE466" s="76" t="str">
        <f t="shared" si="95"/>
        <v/>
      </c>
      <c r="AF466" s="74">
        <f t="shared" si="96"/>
        <v>1279.99</v>
      </c>
      <c r="AG466" s="75" t="str">
        <f t="shared" si="97"/>
        <v>20:00</v>
      </c>
      <c r="AH466" s="74">
        <f t="shared" si="98"/>
        <v>13866.189999999999</v>
      </c>
      <c r="AI466" s="73" t="str">
        <f t="shared" si="99"/>
        <v/>
      </c>
      <c r="AJ466" s="73" t="str">
        <f t="shared" si="100"/>
        <v/>
      </c>
      <c r="AK466" s="73" t="str">
        <f t="shared" si="101"/>
        <v/>
      </c>
      <c r="AL466" s="72" t="str">
        <f t="shared" si="102"/>
        <v/>
      </c>
      <c r="AM466" s="71" t="str">
        <f t="shared" si="103"/>
        <v/>
      </c>
    </row>
    <row r="467" spans="2:39" ht="13.8" thickBot="1">
      <c r="B467" s="79">
        <v>44599</v>
      </c>
      <c r="C467" s="78">
        <v>1276.8699999999999</v>
      </c>
      <c r="D467" s="78">
        <v>1279.18</v>
      </c>
      <c r="E467" s="78">
        <v>1279.04</v>
      </c>
      <c r="F467" s="78">
        <v>1253.53</v>
      </c>
      <c r="G467" s="78">
        <v>1282.4000000000001</v>
      </c>
      <c r="H467" s="78">
        <v>1290.8399999999999</v>
      </c>
      <c r="I467" s="78">
        <v>1324.86</v>
      </c>
      <c r="J467" s="78">
        <v>1410.75</v>
      </c>
      <c r="K467" s="78">
        <v>1353.24</v>
      </c>
      <c r="L467" s="78">
        <v>139.19999999999999</v>
      </c>
      <c r="M467" s="78">
        <v>36.75</v>
      </c>
      <c r="N467" s="78">
        <v>35.770000000000003</v>
      </c>
      <c r="O467" s="78">
        <v>35.07</v>
      </c>
      <c r="P467" s="78">
        <v>34.44</v>
      </c>
      <c r="Q467" s="78">
        <v>35.11</v>
      </c>
      <c r="R467" s="78">
        <v>35.35</v>
      </c>
      <c r="S467" s="78">
        <v>35</v>
      </c>
      <c r="T467" s="78">
        <v>34.76</v>
      </c>
      <c r="U467" s="78">
        <v>34.090000000000003</v>
      </c>
      <c r="V467" s="78">
        <v>35.28</v>
      </c>
      <c r="W467" s="78">
        <v>34.9</v>
      </c>
      <c r="X467" s="78">
        <v>33.11</v>
      </c>
      <c r="Y467" s="78">
        <v>33.53</v>
      </c>
      <c r="Z467" s="78">
        <v>32.869999999999997</v>
      </c>
      <c r="AA467" s="78">
        <f t="shared" si="91"/>
        <v>1410.75</v>
      </c>
      <c r="AB467" s="77">
        <f t="shared" si="92"/>
        <v>2022</v>
      </c>
      <c r="AC467" s="76">
        <f t="shared" si="93"/>
        <v>2</v>
      </c>
      <c r="AD467" s="76" t="str">
        <f t="shared" si="94"/>
        <v/>
      </c>
      <c r="AE467" s="76" t="str">
        <f t="shared" si="95"/>
        <v/>
      </c>
      <c r="AF467" s="74">
        <f t="shared" si="96"/>
        <v>1410.75</v>
      </c>
      <c r="AG467" s="75" t="str">
        <f t="shared" si="97"/>
        <v>8:00</v>
      </c>
      <c r="AH467" s="74">
        <f t="shared" si="98"/>
        <v>13786.690000000006</v>
      </c>
      <c r="AI467" s="73" t="str">
        <f t="shared" si="99"/>
        <v/>
      </c>
      <c r="AJ467" s="73" t="str">
        <f t="shared" si="100"/>
        <v/>
      </c>
      <c r="AK467" s="73" t="str">
        <f t="shared" si="101"/>
        <v/>
      </c>
      <c r="AL467" s="72" t="str">
        <f t="shared" si="102"/>
        <v/>
      </c>
      <c r="AM467" s="71" t="str">
        <f t="shared" si="103"/>
        <v/>
      </c>
    </row>
    <row r="468" spans="2:39" ht="13.8" thickBot="1">
      <c r="B468" s="79">
        <v>44600</v>
      </c>
      <c r="C468" s="78">
        <v>35.14</v>
      </c>
      <c r="D468" s="78">
        <v>35</v>
      </c>
      <c r="E468" s="78">
        <v>33.6</v>
      </c>
      <c r="F468" s="78">
        <v>968.48</v>
      </c>
      <c r="G468" s="78">
        <v>1234.73</v>
      </c>
      <c r="H468" s="78">
        <v>1254.82</v>
      </c>
      <c r="I468" s="78">
        <v>1308.02</v>
      </c>
      <c r="J468" s="78">
        <v>1401.93</v>
      </c>
      <c r="K468" s="78">
        <v>1414.11</v>
      </c>
      <c r="L468" s="78">
        <v>1425.23</v>
      </c>
      <c r="M468" s="78">
        <v>1439.2</v>
      </c>
      <c r="N468" s="78">
        <v>1457.93</v>
      </c>
      <c r="O468" s="78">
        <v>1427.83</v>
      </c>
      <c r="P468" s="78">
        <v>1391.56</v>
      </c>
      <c r="Q468" s="78">
        <v>1369.97</v>
      </c>
      <c r="R468" s="78">
        <v>1369.87</v>
      </c>
      <c r="S468" s="78">
        <v>1347.92</v>
      </c>
      <c r="T468" s="78">
        <v>1295.07</v>
      </c>
      <c r="U468" s="78">
        <v>1322.51</v>
      </c>
      <c r="V468" s="78">
        <v>1336.51</v>
      </c>
      <c r="W468" s="78">
        <v>1340.08</v>
      </c>
      <c r="X468" s="78">
        <v>1316.74</v>
      </c>
      <c r="Y468" s="78">
        <v>1316.74</v>
      </c>
      <c r="Z468" s="78">
        <v>1300.3599999999999</v>
      </c>
      <c r="AA468" s="78">
        <f t="shared" si="91"/>
        <v>1457.93</v>
      </c>
      <c r="AB468" s="77">
        <f t="shared" si="92"/>
        <v>2022</v>
      </c>
      <c r="AC468" s="76">
        <f t="shared" si="93"/>
        <v>2</v>
      </c>
      <c r="AD468" s="76" t="str">
        <f t="shared" si="94"/>
        <v/>
      </c>
      <c r="AE468" s="76" t="str">
        <f t="shared" si="95"/>
        <v/>
      </c>
      <c r="AF468" s="74">
        <f t="shared" si="96"/>
        <v>1457.93</v>
      </c>
      <c r="AG468" s="75" t="str">
        <f t="shared" si="97"/>
        <v>12:00</v>
      </c>
      <c r="AH468" s="74">
        <f t="shared" si="98"/>
        <v>29601.279999999999</v>
      </c>
      <c r="AI468" s="73" t="str">
        <f t="shared" si="99"/>
        <v/>
      </c>
      <c r="AJ468" s="73" t="str">
        <f t="shared" si="100"/>
        <v/>
      </c>
      <c r="AK468" s="73" t="str">
        <f t="shared" si="101"/>
        <v/>
      </c>
      <c r="AL468" s="72" t="str">
        <f t="shared" si="102"/>
        <v/>
      </c>
      <c r="AM468" s="71" t="str">
        <f t="shared" si="103"/>
        <v/>
      </c>
    </row>
    <row r="469" spans="2:39" ht="13.8" thickBot="1">
      <c r="B469" s="79">
        <v>44601</v>
      </c>
      <c r="C469" s="78">
        <v>1291.22</v>
      </c>
      <c r="D469" s="78">
        <v>1282.33</v>
      </c>
      <c r="E469" s="78">
        <v>1275.8599999999999</v>
      </c>
      <c r="F469" s="78">
        <v>1276.6300000000001</v>
      </c>
      <c r="G469" s="78">
        <v>1266.93</v>
      </c>
      <c r="H469" s="78">
        <v>1280.23</v>
      </c>
      <c r="I469" s="78">
        <v>1326.19</v>
      </c>
      <c r="J469" s="78">
        <v>1413.09</v>
      </c>
      <c r="K469" s="78">
        <v>1414.32</v>
      </c>
      <c r="L469" s="78">
        <v>1396.54</v>
      </c>
      <c r="M469" s="78">
        <v>1393.21</v>
      </c>
      <c r="N469" s="78">
        <v>1390.76</v>
      </c>
      <c r="O469" s="78">
        <v>1352.12</v>
      </c>
      <c r="P469" s="78">
        <v>1338.16</v>
      </c>
      <c r="Q469" s="78">
        <v>1341.31</v>
      </c>
      <c r="R469" s="78">
        <v>1329.16</v>
      </c>
      <c r="S469" s="78">
        <v>1316.74</v>
      </c>
      <c r="T469" s="78">
        <v>1248.42</v>
      </c>
      <c r="U469" s="78">
        <v>1274.53</v>
      </c>
      <c r="V469" s="78">
        <v>1260.32</v>
      </c>
      <c r="W469" s="78">
        <v>1258.25</v>
      </c>
      <c r="X469" s="78">
        <v>1250.03</v>
      </c>
      <c r="Y469" s="78">
        <v>1241.21</v>
      </c>
      <c r="Z469" s="78">
        <v>1214.1500000000001</v>
      </c>
      <c r="AA469" s="78">
        <f t="shared" si="91"/>
        <v>1414.32</v>
      </c>
      <c r="AB469" s="77">
        <f t="shared" si="92"/>
        <v>2022</v>
      </c>
      <c r="AC469" s="76">
        <f t="shared" si="93"/>
        <v>2</v>
      </c>
      <c r="AD469" s="76" t="str">
        <f t="shared" si="94"/>
        <v/>
      </c>
      <c r="AE469" s="76" t="str">
        <f t="shared" si="95"/>
        <v/>
      </c>
      <c r="AF469" s="74">
        <f t="shared" si="96"/>
        <v>1414.32</v>
      </c>
      <c r="AG469" s="75" t="str">
        <f t="shared" si="97"/>
        <v>9:00</v>
      </c>
      <c r="AH469" s="74">
        <f t="shared" si="98"/>
        <v>32846.03</v>
      </c>
      <c r="AI469" s="73" t="str">
        <f t="shared" si="99"/>
        <v/>
      </c>
      <c r="AJ469" s="73" t="str">
        <f t="shared" si="100"/>
        <v/>
      </c>
      <c r="AK469" s="73" t="str">
        <f t="shared" si="101"/>
        <v/>
      </c>
      <c r="AL469" s="72" t="str">
        <f t="shared" si="102"/>
        <v/>
      </c>
      <c r="AM469" s="71" t="str">
        <f t="shared" si="103"/>
        <v/>
      </c>
    </row>
    <row r="470" spans="2:39" ht="13.8" thickBot="1">
      <c r="B470" s="79">
        <v>44602</v>
      </c>
      <c r="C470" s="78">
        <v>1237.29</v>
      </c>
      <c r="D470" s="78">
        <v>1212.58</v>
      </c>
      <c r="E470" s="78">
        <v>1215.44</v>
      </c>
      <c r="F470" s="78">
        <v>1215.58</v>
      </c>
      <c r="G470" s="78">
        <v>1218.04</v>
      </c>
      <c r="H470" s="78">
        <v>1231.6500000000001</v>
      </c>
      <c r="I470" s="78">
        <v>1278.69</v>
      </c>
      <c r="J470" s="78">
        <v>1370.81</v>
      </c>
      <c r="K470" s="78">
        <v>1371.58</v>
      </c>
      <c r="L470" s="78">
        <v>1372.98</v>
      </c>
      <c r="M470" s="78">
        <v>1391.04</v>
      </c>
      <c r="N470" s="78">
        <v>1412.46</v>
      </c>
      <c r="O470" s="78">
        <v>1369.48</v>
      </c>
      <c r="P470" s="78">
        <v>1377.08</v>
      </c>
      <c r="Q470" s="78">
        <v>1379.98</v>
      </c>
      <c r="R470" s="78">
        <v>1356.78</v>
      </c>
      <c r="S470" s="78">
        <v>1360.24</v>
      </c>
      <c r="T470" s="78">
        <v>1311.66</v>
      </c>
      <c r="U470" s="78">
        <v>1309.56</v>
      </c>
      <c r="V470" s="78">
        <v>1292.2</v>
      </c>
      <c r="W470" s="78">
        <v>1302.95</v>
      </c>
      <c r="X470" s="78">
        <v>1274.1099999999999</v>
      </c>
      <c r="Y470" s="78">
        <v>1292.8</v>
      </c>
      <c r="Z470" s="78">
        <v>1258.18</v>
      </c>
      <c r="AA470" s="78">
        <f t="shared" si="91"/>
        <v>1412.46</v>
      </c>
      <c r="AB470" s="77">
        <f t="shared" si="92"/>
        <v>2022</v>
      </c>
      <c r="AC470" s="76">
        <f t="shared" si="93"/>
        <v>2</v>
      </c>
      <c r="AD470" s="76" t="str">
        <f t="shared" si="94"/>
        <v/>
      </c>
      <c r="AE470" s="76" t="str">
        <f t="shared" si="95"/>
        <v/>
      </c>
      <c r="AF470" s="74">
        <f t="shared" si="96"/>
        <v>1412.46</v>
      </c>
      <c r="AG470" s="75" t="str">
        <f t="shared" si="97"/>
        <v>12:00</v>
      </c>
      <c r="AH470" s="74">
        <f t="shared" si="98"/>
        <v>32825.620000000003</v>
      </c>
      <c r="AI470" s="73" t="str">
        <f t="shared" si="99"/>
        <v/>
      </c>
      <c r="AJ470" s="73" t="str">
        <f t="shared" si="100"/>
        <v/>
      </c>
      <c r="AK470" s="73" t="str">
        <f t="shared" si="101"/>
        <v/>
      </c>
      <c r="AL470" s="72" t="str">
        <f t="shared" si="102"/>
        <v/>
      </c>
      <c r="AM470" s="71" t="str">
        <f t="shared" si="103"/>
        <v/>
      </c>
    </row>
    <row r="471" spans="2:39" ht="13.8" thickBot="1">
      <c r="B471" s="79">
        <v>44603</v>
      </c>
      <c r="C471" s="78">
        <v>1259.02</v>
      </c>
      <c r="D471" s="78">
        <v>1252.4100000000001</v>
      </c>
      <c r="E471" s="78">
        <v>1248.07</v>
      </c>
      <c r="F471" s="78">
        <v>1240.26</v>
      </c>
      <c r="G471" s="78">
        <v>1240.8900000000001</v>
      </c>
      <c r="H471" s="78">
        <v>1257.3399999999999</v>
      </c>
      <c r="I471" s="78">
        <v>1307.3499999999999</v>
      </c>
      <c r="J471" s="78">
        <v>1381.17</v>
      </c>
      <c r="K471" s="78">
        <v>1395.14</v>
      </c>
      <c r="L471" s="78">
        <v>1411.69</v>
      </c>
      <c r="M471" s="78">
        <v>1415.44</v>
      </c>
      <c r="N471" s="78">
        <v>1405.36</v>
      </c>
      <c r="O471" s="78">
        <v>1375.22</v>
      </c>
      <c r="P471" s="78">
        <v>1373.16</v>
      </c>
      <c r="Q471" s="78">
        <v>1394.44</v>
      </c>
      <c r="R471" s="78">
        <v>1372.25</v>
      </c>
      <c r="S471" s="78">
        <v>1340.85</v>
      </c>
      <c r="T471" s="78">
        <v>1294.72</v>
      </c>
      <c r="U471" s="78">
        <v>1283.3399999999999</v>
      </c>
      <c r="V471" s="78">
        <v>1248.52</v>
      </c>
      <c r="W471" s="78">
        <v>1286.53</v>
      </c>
      <c r="X471" s="78">
        <v>1245.72</v>
      </c>
      <c r="Y471" s="78">
        <v>1239.94</v>
      </c>
      <c r="Z471" s="78">
        <v>1196.4100000000001</v>
      </c>
      <c r="AA471" s="78">
        <f t="shared" si="91"/>
        <v>1415.44</v>
      </c>
      <c r="AB471" s="77">
        <f t="shared" si="92"/>
        <v>2022</v>
      </c>
      <c r="AC471" s="76">
        <f t="shared" si="93"/>
        <v>2</v>
      </c>
      <c r="AD471" s="76" t="str">
        <f t="shared" si="94"/>
        <v/>
      </c>
      <c r="AE471" s="76" t="str">
        <f t="shared" si="95"/>
        <v/>
      </c>
      <c r="AF471" s="74">
        <f t="shared" si="96"/>
        <v>1415.44</v>
      </c>
      <c r="AG471" s="75" t="str">
        <f t="shared" si="97"/>
        <v>11:00</v>
      </c>
      <c r="AH471" s="74">
        <f t="shared" si="98"/>
        <v>32880.68</v>
      </c>
      <c r="AI471" s="73" t="str">
        <f t="shared" si="99"/>
        <v/>
      </c>
      <c r="AJ471" s="73" t="str">
        <f t="shared" si="100"/>
        <v/>
      </c>
      <c r="AK471" s="73" t="str">
        <f t="shared" si="101"/>
        <v/>
      </c>
      <c r="AL471" s="72" t="str">
        <f t="shared" si="102"/>
        <v/>
      </c>
      <c r="AM471" s="71" t="str">
        <f t="shared" si="103"/>
        <v/>
      </c>
    </row>
    <row r="472" spans="2:39" ht="13.8" thickBot="1">
      <c r="B472" s="79">
        <v>44604</v>
      </c>
      <c r="C472" s="78">
        <v>1195.7</v>
      </c>
      <c r="D472" s="78">
        <v>1187.3800000000001</v>
      </c>
      <c r="E472" s="78">
        <v>1171.83</v>
      </c>
      <c r="F472" s="78">
        <v>1184.58</v>
      </c>
      <c r="G472" s="78">
        <v>1177.05</v>
      </c>
      <c r="H472" s="78">
        <v>1201.72</v>
      </c>
      <c r="I472" s="78">
        <v>1238.6199999999999</v>
      </c>
      <c r="J472" s="78">
        <v>1311.21</v>
      </c>
      <c r="K472" s="78">
        <v>1327.87</v>
      </c>
      <c r="L472" s="78">
        <v>1303.82</v>
      </c>
      <c r="M472" s="78">
        <v>1287.3399999999999</v>
      </c>
      <c r="N472" s="78">
        <v>1295.3499999999999</v>
      </c>
      <c r="O472" s="78">
        <v>1268.05</v>
      </c>
      <c r="P472" s="78">
        <v>1260.8800000000001</v>
      </c>
      <c r="Q472" s="78">
        <v>1267.77</v>
      </c>
      <c r="R472" s="78">
        <v>1250.3800000000001</v>
      </c>
      <c r="S472" s="78">
        <v>1255.27</v>
      </c>
      <c r="T472" s="78">
        <v>1266.2</v>
      </c>
      <c r="U472" s="78">
        <v>1301.6500000000001</v>
      </c>
      <c r="V472" s="78">
        <v>1293.1500000000001</v>
      </c>
      <c r="W472" s="78">
        <v>1288.53</v>
      </c>
      <c r="X472" s="78">
        <v>1294.79</v>
      </c>
      <c r="Y472" s="78">
        <v>1286.32</v>
      </c>
      <c r="Z472" s="78">
        <v>1278.24</v>
      </c>
      <c r="AA472" s="78">
        <f t="shared" si="91"/>
        <v>1327.87</v>
      </c>
      <c r="AB472" s="77">
        <f t="shared" si="92"/>
        <v>2022</v>
      </c>
      <c r="AC472" s="76">
        <f t="shared" si="93"/>
        <v>2</v>
      </c>
      <c r="AD472" s="76" t="str">
        <f t="shared" si="94"/>
        <v/>
      </c>
      <c r="AE472" s="76" t="str">
        <f t="shared" si="95"/>
        <v/>
      </c>
      <c r="AF472" s="74">
        <f t="shared" si="96"/>
        <v>1327.87</v>
      </c>
      <c r="AG472" s="75" t="str">
        <f t="shared" si="97"/>
        <v>9:00</v>
      </c>
      <c r="AH472" s="74">
        <f t="shared" si="98"/>
        <v>31521.570000000003</v>
      </c>
      <c r="AI472" s="73" t="str">
        <f t="shared" si="99"/>
        <v/>
      </c>
      <c r="AJ472" s="73" t="str">
        <f t="shared" si="100"/>
        <v/>
      </c>
      <c r="AK472" s="73" t="str">
        <f t="shared" si="101"/>
        <v/>
      </c>
      <c r="AL472" s="72" t="str">
        <f t="shared" si="102"/>
        <v/>
      </c>
      <c r="AM472" s="71" t="str">
        <f t="shared" si="103"/>
        <v/>
      </c>
    </row>
    <row r="473" spans="2:39" ht="13.8" thickBot="1">
      <c r="B473" s="79">
        <v>44605</v>
      </c>
      <c r="C473" s="78">
        <v>1280.27</v>
      </c>
      <c r="D473" s="78">
        <v>1276.45</v>
      </c>
      <c r="E473" s="78">
        <v>1281.6600000000001</v>
      </c>
      <c r="F473" s="78">
        <v>1276.6199999999999</v>
      </c>
      <c r="G473" s="78">
        <v>1278.8699999999999</v>
      </c>
      <c r="H473" s="78">
        <v>1280.44</v>
      </c>
      <c r="I473" s="78">
        <v>1308.44</v>
      </c>
      <c r="J473" s="78">
        <v>1364.86</v>
      </c>
      <c r="K473" s="78">
        <v>1365.39</v>
      </c>
      <c r="L473" s="78">
        <v>1336.86</v>
      </c>
      <c r="M473" s="78">
        <v>1324.85</v>
      </c>
      <c r="N473" s="78">
        <v>1321.18</v>
      </c>
      <c r="O473" s="78">
        <v>1296.8599999999999</v>
      </c>
      <c r="P473" s="78">
        <v>1269.8399999999999</v>
      </c>
      <c r="Q473" s="78">
        <v>1252.48</v>
      </c>
      <c r="R473" s="78">
        <v>1256.68</v>
      </c>
      <c r="S473" s="78">
        <v>1268.1199999999999</v>
      </c>
      <c r="T473" s="78">
        <v>1271.17</v>
      </c>
      <c r="U473" s="78">
        <v>1297.56</v>
      </c>
      <c r="V473" s="78">
        <v>1298.96</v>
      </c>
      <c r="W473" s="78">
        <v>1288.5999999999999</v>
      </c>
      <c r="X473" s="78">
        <v>1294.47</v>
      </c>
      <c r="Y473" s="78">
        <v>1297.56</v>
      </c>
      <c r="Z473" s="78">
        <v>1287.02</v>
      </c>
      <c r="AA473" s="78">
        <f t="shared" si="91"/>
        <v>1365.39</v>
      </c>
      <c r="AB473" s="77">
        <f t="shared" si="92"/>
        <v>2022</v>
      </c>
      <c r="AC473" s="76">
        <f t="shared" si="93"/>
        <v>2</v>
      </c>
      <c r="AD473" s="76" t="str">
        <f t="shared" si="94"/>
        <v/>
      </c>
      <c r="AE473" s="76" t="str">
        <f t="shared" si="95"/>
        <v/>
      </c>
      <c r="AF473" s="74">
        <f t="shared" si="96"/>
        <v>1365.39</v>
      </c>
      <c r="AG473" s="75" t="str">
        <f t="shared" si="97"/>
        <v>9:00</v>
      </c>
      <c r="AH473" s="74">
        <f t="shared" si="98"/>
        <v>32440.600000000002</v>
      </c>
      <c r="AI473" s="73" t="str">
        <f t="shared" si="99"/>
        <v/>
      </c>
      <c r="AJ473" s="73" t="str">
        <f t="shared" si="100"/>
        <v/>
      </c>
      <c r="AK473" s="73" t="str">
        <f t="shared" si="101"/>
        <v/>
      </c>
      <c r="AL473" s="72" t="str">
        <f t="shared" si="102"/>
        <v/>
      </c>
      <c r="AM473" s="71" t="str">
        <f t="shared" si="103"/>
        <v/>
      </c>
    </row>
    <row r="474" spans="2:39" ht="13.8" thickBot="1">
      <c r="B474" s="79">
        <v>44606</v>
      </c>
      <c r="C474" s="78">
        <v>1300.6400000000001</v>
      </c>
      <c r="D474" s="78">
        <v>1295.32</v>
      </c>
      <c r="E474" s="78">
        <v>1298.92</v>
      </c>
      <c r="F474" s="78">
        <v>1291.6400000000001</v>
      </c>
      <c r="G474" s="78">
        <v>1312.26</v>
      </c>
      <c r="H474" s="78">
        <v>1314.71</v>
      </c>
      <c r="I474" s="78">
        <v>1368.99</v>
      </c>
      <c r="J474" s="78">
        <v>1470.77</v>
      </c>
      <c r="K474" s="78">
        <v>1475.85</v>
      </c>
      <c r="L474" s="78">
        <v>1462.34</v>
      </c>
      <c r="M474" s="78">
        <v>1493.28</v>
      </c>
      <c r="N474" s="78">
        <v>1438.61</v>
      </c>
      <c r="O474" s="78">
        <v>988.78</v>
      </c>
      <c r="P474" s="78">
        <v>34.86</v>
      </c>
      <c r="Q474" s="78">
        <v>36.090000000000003</v>
      </c>
      <c r="R474" s="78">
        <v>34.549999999999997</v>
      </c>
      <c r="S474" s="78">
        <v>872.27</v>
      </c>
      <c r="T474" s="78">
        <v>1336.76</v>
      </c>
      <c r="U474" s="78">
        <v>1372.56</v>
      </c>
      <c r="V474" s="78">
        <v>1362.58</v>
      </c>
      <c r="W474" s="78">
        <v>1333.85</v>
      </c>
      <c r="X474" s="78">
        <v>1355.31</v>
      </c>
      <c r="Y474" s="78">
        <v>1343.44</v>
      </c>
      <c r="Z474" s="78">
        <v>1303.79</v>
      </c>
      <c r="AA474" s="78">
        <f t="shared" si="91"/>
        <v>1493.28</v>
      </c>
      <c r="AB474" s="77">
        <f t="shared" si="92"/>
        <v>2022</v>
      </c>
      <c r="AC474" s="76">
        <f t="shared" si="93"/>
        <v>2</v>
      </c>
      <c r="AD474" s="76" t="str">
        <f t="shared" si="94"/>
        <v/>
      </c>
      <c r="AE474" s="76" t="str">
        <f t="shared" si="95"/>
        <v/>
      </c>
      <c r="AF474" s="74">
        <f t="shared" si="96"/>
        <v>1493.28</v>
      </c>
      <c r="AG474" s="75" t="str">
        <f t="shared" si="97"/>
        <v>11:00</v>
      </c>
      <c r="AH474" s="74">
        <f t="shared" si="98"/>
        <v>29391.449999999997</v>
      </c>
      <c r="AI474" s="73" t="str">
        <f t="shared" si="99"/>
        <v/>
      </c>
      <c r="AJ474" s="73" t="str">
        <f t="shared" si="100"/>
        <v/>
      </c>
      <c r="AK474" s="73" t="str">
        <f t="shared" si="101"/>
        <v/>
      </c>
      <c r="AL474" s="72" t="str">
        <f t="shared" si="102"/>
        <v/>
      </c>
      <c r="AM474" s="71" t="str">
        <f t="shared" si="103"/>
        <v/>
      </c>
    </row>
    <row r="475" spans="2:39" ht="13.8" thickBot="1">
      <c r="B475" s="79">
        <v>44607</v>
      </c>
      <c r="C475" s="78">
        <v>1297.73</v>
      </c>
      <c r="D475" s="78">
        <v>1297.7</v>
      </c>
      <c r="E475" s="78">
        <v>1301.06</v>
      </c>
      <c r="F475" s="78">
        <v>1293.8499999999999</v>
      </c>
      <c r="G475" s="78">
        <v>1291.5</v>
      </c>
      <c r="H475" s="78">
        <v>1300.46</v>
      </c>
      <c r="I475" s="78">
        <v>1358.25</v>
      </c>
      <c r="J475" s="78">
        <v>1447.81</v>
      </c>
      <c r="K475" s="78">
        <v>1068.94</v>
      </c>
      <c r="L475" s="78">
        <v>67.87</v>
      </c>
      <c r="M475" s="78">
        <v>793.31</v>
      </c>
      <c r="N475" s="78">
        <v>1464.37</v>
      </c>
      <c r="O475" s="78">
        <v>1408.44</v>
      </c>
      <c r="P475" s="78">
        <v>1374.87</v>
      </c>
      <c r="Q475" s="78">
        <v>1378.86</v>
      </c>
      <c r="R475" s="78">
        <v>1361.43</v>
      </c>
      <c r="S475" s="78">
        <v>1328.92</v>
      </c>
      <c r="T475" s="78">
        <v>1294.23</v>
      </c>
      <c r="U475" s="78">
        <v>1314.5</v>
      </c>
      <c r="V475" s="78">
        <v>1321.67</v>
      </c>
      <c r="W475" s="78">
        <v>1322.41</v>
      </c>
      <c r="X475" s="78">
        <v>1319.64</v>
      </c>
      <c r="Y475" s="78">
        <v>1314.67</v>
      </c>
      <c r="Z475" s="78">
        <v>1281</v>
      </c>
      <c r="AA475" s="78">
        <f t="shared" si="91"/>
        <v>1464.37</v>
      </c>
      <c r="AB475" s="77">
        <f t="shared" si="92"/>
        <v>2022</v>
      </c>
      <c r="AC475" s="76">
        <f t="shared" si="93"/>
        <v>2</v>
      </c>
      <c r="AD475" s="76" t="str">
        <f t="shared" si="94"/>
        <v/>
      </c>
      <c r="AE475" s="76" t="str">
        <f t="shared" si="95"/>
        <v/>
      </c>
      <c r="AF475" s="74">
        <f t="shared" si="96"/>
        <v>1464.37</v>
      </c>
      <c r="AG475" s="75" t="str">
        <f t="shared" si="97"/>
        <v>12:00</v>
      </c>
      <c r="AH475" s="74">
        <f t="shared" si="98"/>
        <v>31467.860000000004</v>
      </c>
      <c r="AI475" s="73" t="str">
        <f t="shared" si="99"/>
        <v/>
      </c>
      <c r="AJ475" s="73" t="str">
        <f t="shared" si="100"/>
        <v/>
      </c>
      <c r="AK475" s="73" t="str">
        <f t="shared" si="101"/>
        <v/>
      </c>
      <c r="AL475" s="72" t="str">
        <f t="shared" si="102"/>
        <v/>
      </c>
      <c r="AM475" s="71" t="str">
        <f t="shared" si="103"/>
        <v/>
      </c>
    </row>
    <row r="476" spans="2:39" ht="13.8" thickBot="1">
      <c r="B476" s="79">
        <v>44608</v>
      </c>
      <c r="C476" s="78">
        <v>1284.43</v>
      </c>
      <c r="D476" s="78">
        <v>1278.97</v>
      </c>
      <c r="E476" s="78">
        <v>1266.72</v>
      </c>
      <c r="F476" s="78">
        <v>1276.24</v>
      </c>
      <c r="G476" s="78">
        <v>1268.6099999999999</v>
      </c>
      <c r="H476" s="78">
        <v>1275.93</v>
      </c>
      <c r="I476" s="78">
        <v>1312.26</v>
      </c>
      <c r="J476" s="78">
        <v>1404.87</v>
      </c>
      <c r="K476" s="78">
        <v>1420.16</v>
      </c>
      <c r="L476" s="78">
        <v>1380.75</v>
      </c>
      <c r="M476" s="78">
        <v>1399.02</v>
      </c>
      <c r="N476" s="78">
        <v>1388.2</v>
      </c>
      <c r="O476" s="78">
        <v>1341.55</v>
      </c>
      <c r="P476" s="78">
        <v>1334.97</v>
      </c>
      <c r="Q476" s="78">
        <v>1340.05</v>
      </c>
      <c r="R476" s="78">
        <v>1337.6</v>
      </c>
      <c r="S476" s="78">
        <v>1311.8</v>
      </c>
      <c r="T476" s="78">
        <v>1257.06</v>
      </c>
      <c r="U476" s="78">
        <v>1267.77</v>
      </c>
      <c r="V476" s="78">
        <v>1239.1099999999999</v>
      </c>
      <c r="W476" s="78">
        <v>1222.02</v>
      </c>
      <c r="X476" s="78">
        <v>1225.49</v>
      </c>
      <c r="Y476" s="78">
        <v>1201.97</v>
      </c>
      <c r="Z476" s="78">
        <v>1181.29</v>
      </c>
      <c r="AA476" s="78">
        <f t="shared" si="91"/>
        <v>1420.16</v>
      </c>
      <c r="AB476" s="77">
        <f t="shared" si="92"/>
        <v>2022</v>
      </c>
      <c r="AC476" s="76">
        <f t="shared" si="93"/>
        <v>2</v>
      </c>
      <c r="AD476" s="76" t="str">
        <f t="shared" si="94"/>
        <v/>
      </c>
      <c r="AE476" s="76" t="str">
        <f t="shared" si="95"/>
        <v/>
      </c>
      <c r="AF476" s="74">
        <f t="shared" si="96"/>
        <v>1420.16</v>
      </c>
      <c r="AG476" s="75" t="str">
        <f t="shared" si="97"/>
        <v>9:00</v>
      </c>
      <c r="AH476" s="74">
        <f t="shared" si="98"/>
        <v>32637.000000000004</v>
      </c>
      <c r="AI476" s="73" t="str">
        <f t="shared" si="99"/>
        <v/>
      </c>
      <c r="AJ476" s="73" t="str">
        <f t="shared" si="100"/>
        <v/>
      </c>
      <c r="AK476" s="73" t="str">
        <f t="shared" si="101"/>
        <v/>
      </c>
      <c r="AL476" s="72" t="str">
        <f t="shared" si="102"/>
        <v/>
      </c>
      <c r="AM476" s="71" t="str">
        <f t="shared" si="103"/>
        <v/>
      </c>
    </row>
    <row r="477" spans="2:39" ht="13.8" thickBot="1">
      <c r="B477" s="79">
        <v>44609</v>
      </c>
      <c r="C477" s="78">
        <v>1167.81</v>
      </c>
      <c r="D477" s="78">
        <v>1150.03</v>
      </c>
      <c r="E477" s="78">
        <v>1141.9100000000001</v>
      </c>
      <c r="F477" s="78">
        <v>1135.4000000000001</v>
      </c>
      <c r="G477" s="78">
        <v>1135.05</v>
      </c>
      <c r="H477" s="78">
        <v>1139.18</v>
      </c>
      <c r="I477" s="78">
        <v>1199.3800000000001</v>
      </c>
      <c r="J477" s="78">
        <v>1292.0999999999999</v>
      </c>
      <c r="K477" s="78">
        <v>1307.22</v>
      </c>
      <c r="L477" s="78">
        <v>1371.97</v>
      </c>
      <c r="M477" s="78">
        <v>1408.09</v>
      </c>
      <c r="N477" s="78">
        <v>1417.85</v>
      </c>
      <c r="O477" s="78">
        <v>1396.99</v>
      </c>
      <c r="P477" s="78">
        <v>1402.14</v>
      </c>
      <c r="Q477" s="78">
        <v>1412.36</v>
      </c>
      <c r="R477" s="78">
        <v>1392.86</v>
      </c>
      <c r="S477" s="78">
        <v>1364.02</v>
      </c>
      <c r="T477" s="78">
        <v>1324.65</v>
      </c>
      <c r="U477" s="78">
        <v>1324.75</v>
      </c>
      <c r="V477" s="78">
        <v>1321.5</v>
      </c>
      <c r="W477" s="78">
        <v>1306.69</v>
      </c>
      <c r="X477" s="78">
        <v>1300.5999999999999</v>
      </c>
      <c r="Y477" s="78">
        <v>1285.2</v>
      </c>
      <c r="Z477" s="78">
        <v>1268.58</v>
      </c>
      <c r="AA477" s="78">
        <f t="shared" si="91"/>
        <v>1417.85</v>
      </c>
      <c r="AB477" s="77">
        <f t="shared" si="92"/>
        <v>2022</v>
      </c>
      <c r="AC477" s="76">
        <f t="shared" si="93"/>
        <v>2</v>
      </c>
      <c r="AD477" s="76" t="str">
        <f t="shared" si="94"/>
        <v/>
      </c>
      <c r="AE477" s="76" t="str">
        <f t="shared" si="95"/>
        <v/>
      </c>
      <c r="AF477" s="74">
        <f t="shared" si="96"/>
        <v>1417.85</v>
      </c>
      <c r="AG477" s="75" t="str">
        <f t="shared" si="97"/>
        <v>12:00</v>
      </c>
      <c r="AH477" s="74">
        <f t="shared" si="98"/>
        <v>32384.18</v>
      </c>
      <c r="AI477" s="73" t="str">
        <f t="shared" si="99"/>
        <v/>
      </c>
      <c r="AJ477" s="73" t="str">
        <f t="shared" si="100"/>
        <v/>
      </c>
      <c r="AK477" s="73" t="str">
        <f t="shared" si="101"/>
        <v/>
      </c>
      <c r="AL477" s="72" t="str">
        <f t="shared" si="102"/>
        <v/>
      </c>
      <c r="AM477" s="71" t="str">
        <f t="shared" si="103"/>
        <v/>
      </c>
    </row>
    <row r="478" spans="2:39" ht="13.8" thickBot="1">
      <c r="B478" s="79">
        <v>44610</v>
      </c>
      <c r="C478" s="78">
        <v>1249.29</v>
      </c>
      <c r="D478" s="78">
        <v>1264.24</v>
      </c>
      <c r="E478" s="78">
        <v>1263.3599999999999</v>
      </c>
      <c r="F478" s="78">
        <v>1262.03</v>
      </c>
      <c r="G478" s="78">
        <v>1265.5999999999999</v>
      </c>
      <c r="H478" s="78">
        <v>1294.3699999999999</v>
      </c>
      <c r="I478" s="78">
        <v>1337.07</v>
      </c>
      <c r="J478" s="78">
        <v>1408.65</v>
      </c>
      <c r="K478" s="78">
        <v>1444.69</v>
      </c>
      <c r="L478" s="78">
        <v>1428.88</v>
      </c>
      <c r="M478" s="78">
        <v>1436.93</v>
      </c>
      <c r="N478" s="78">
        <v>1438.4</v>
      </c>
      <c r="O478" s="78">
        <v>1401.16</v>
      </c>
      <c r="P478" s="78">
        <v>1389.15</v>
      </c>
      <c r="Q478" s="78">
        <v>1379.81</v>
      </c>
      <c r="R478" s="78">
        <v>1375.78</v>
      </c>
      <c r="S478" s="78">
        <v>1367.91</v>
      </c>
      <c r="T478" s="78">
        <v>1330.84</v>
      </c>
      <c r="U478" s="78">
        <v>1357.9</v>
      </c>
      <c r="V478" s="78">
        <v>1366.75</v>
      </c>
      <c r="W478" s="78">
        <v>1341.97</v>
      </c>
      <c r="X478" s="78">
        <v>1349.5</v>
      </c>
      <c r="Y478" s="78">
        <v>1296.92</v>
      </c>
      <c r="Z478" s="78">
        <v>1295.6300000000001</v>
      </c>
      <c r="AA478" s="78">
        <f t="shared" si="91"/>
        <v>1444.69</v>
      </c>
      <c r="AB478" s="77">
        <f t="shared" si="92"/>
        <v>2022</v>
      </c>
      <c r="AC478" s="76">
        <f t="shared" si="93"/>
        <v>2</v>
      </c>
      <c r="AD478" s="76" t="str">
        <f t="shared" si="94"/>
        <v/>
      </c>
      <c r="AE478" s="76" t="str">
        <f t="shared" si="95"/>
        <v/>
      </c>
      <c r="AF478" s="74">
        <f t="shared" si="96"/>
        <v>1444.69</v>
      </c>
      <c r="AG478" s="75" t="str">
        <f t="shared" si="97"/>
        <v>9:00</v>
      </c>
      <c r="AH478" s="74">
        <f t="shared" si="98"/>
        <v>33791.520000000004</v>
      </c>
      <c r="AI478" s="73" t="str">
        <f t="shared" si="99"/>
        <v/>
      </c>
      <c r="AJ478" s="73" t="str">
        <f t="shared" si="100"/>
        <v/>
      </c>
      <c r="AK478" s="73" t="str">
        <f t="shared" si="101"/>
        <v/>
      </c>
      <c r="AL478" s="72" t="str">
        <f t="shared" si="102"/>
        <v/>
      </c>
      <c r="AM478" s="71" t="str">
        <f t="shared" si="103"/>
        <v/>
      </c>
    </row>
    <row r="479" spans="2:39" ht="13.8" thickBot="1">
      <c r="B479" s="79">
        <v>44611</v>
      </c>
      <c r="C479" s="78">
        <v>1282.82</v>
      </c>
      <c r="D479" s="78">
        <v>1267.8800000000001</v>
      </c>
      <c r="E479" s="78">
        <v>1265.98</v>
      </c>
      <c r="F479" s="78">
        <v>1257.17</v>
      </c>
      <c r="G479" s="78">
        <v>1250.3800000000001</v>
      </c>
      <c r="H479" s="78">
        <v>1266.69</v>
      </c>
      <c r="I479" s="78">
        <v>1296.47</v>
      </c>
      <c r="J479" s="78">
        <v>1347.78</v>
      </c>
      <c r="K479" s="78">
        <v>1372.63</v>
      </c>
      <c r="L479" s="78">
        <v>1336.37</v>
      </c>
      <c r="M479" s="78">
        <v>1336.48</v>
      </c>
      <c r="N479" s="78">
        <v>1349.53</v>
      </c>
      <c r="O479" s="78">
        <v>1324.23</v>
      </c>
      <c r="P479" s="78">
        <v>1290.8</v>
      </c>
      <c r="Q479" s="78">
        <v>1291.68</v>
      </c>
      <c r="R479" s="78">
        <v>1301.27</v>
      </c>
      <c r="S479" s="78">
        <v>1296.93</v>
      </c>
      <c r="T479" s="78">
        <v>1281.9100000000001</v>
      </c>
      <c r="U479" s="78">
        <v>1318.21</v>
      </c>
      <c r="V479" s="78">
        <v>1332.87</v>
      </c>
      <c r="W479" s="78">
        <v>1311.1</v>
      </c>
      <c r="X479" s="78">
        <v>1312.5</v>
      </c>
      <c r="Y479" s="78">
        <v>1305.08</v>
      </c>
      <c r="Z479" s="78">
        <v>1302.07</v>
      </c>
      <c r="AA479" s="78">
        <f t="shared" si="91"/>
        <v>1372.63</v>
      </c>
      <c r="AB479" s="77">
        <f t="shared" si="92"/>
        <v>2022</v>
      </c>
      <c r="AC479" s="76">
        <f t="shared" si="93"/>
        <v>2</v>
      </c>
      <c r="AD479" s="76" t="str">
        <f t="shared" si="94"/>
        <v/>
      </c>
      <c r="AE479" s="76" t="str">
        <f t="shared" si="95"/>
        <v/>
      </c>
      <c r="AF479" s="74">
        <f t="shared" si="96"/>
        <v>1372.63</v>
      </c>
      <c r="AG479" s="75" t="str">
        <f t="shared" si="97"/>
        <v>9:00</v>
      </c>
      <c r="AH479" s="74">
        <f t="shared" si="98"/>
        <v>32671.459999999995</v>
      </c>
      <c r="AI479" s="73" t="str">
        <f t="shared" si="99"/>
        <v/>
      </c>
      <c r="AJ479" s="73" t="str">
        <f t="shared" si="100"/>
        <v/>
      </c>
      <c r="AK479" s="73" t="str">
        <f t="shared" si="101"/>
        <v/>
      </c>
      <c r="AL479" s="72" t="str">
        <f t="shared" si="102"/>
        <v/>
      </c>
      <c r="AM479" s="71" t="str">
        <f t="shared" si="103"/>
        <v/>
      </c>
    </row>
    <row r="480" spans="2:39" ht="13.8" thickBot="1">
      <c r="B480" s="79">
        <v>44612</v>
      </c>
      <c r="C480" s="78">
        <v>1291.57</v>
      </c>
      <c r="D480" s="78">
        <v>1274.32</v>
      </c>
      <c r="E480" s="78">
        <v>1275.1600000000001</v>
      </c>
      <c r="F480" s="78">
        <v>1280.1300000000001</v>
      </c>
      <c r="G480" s="78">
        <v>1263.4000000000001</v>
      </c>
      <c r="H480" s="78">
        <v>1269.69</v>
      </c>
      <c r="I480" s="78">
        <v>1303.26</v>
      </c>
      <c r="J480" s="78">
        <v>1344.6</v>
      </c>
      <c r="K480" s="78">
        <v>1346.73</v>
      </c>
      <c r="L480" s="78">
        <v>1317.78</v>
      </c>
      <c r="M480" s="78">
        <v>1328.92</v>
      </c>
      <c r="N480" s="78">
        <v>1305.82</v>
      </c>
      <c r="O480" s="78">
        <v>1260.56</v>
      </c>
      <c r="P480" s="78">
        <v>1259.83</v>
      </c>
      <c r="Q480" s="78">
        <v>1230.5</v>
      </c>
      <c r="R480" s="78">
        <v>1215.8</v>
      </c>
      <c r="S480" s="78">
        <v>1221.6099999999999</v>
      </c>
      <c r="T480" s="78">
        <v>1195.8800000000001</v>
      </c>
      <c r="U480" s="78">
        <v>1238.44</v>
      </c>
      <c r="V480" s="78">
        <v>1224.97</v>
      </c>
      <c r="W480" s="78">
        <v>1215.58</v>
      </c>
      <c r="X480" s="78">
        <v>1207.92</v>
      </c>
      <c r="Y480" s="78">
        <v>1193.08</v>
      </c>
      <c r="Z480" s="78">
        <v>1184.68</v>
      </c>
      <c r="AA480" s="78">
        <f t="shared" si="91"/>
        <v>1346.73</v>
      </c>
      <c r="AB480" s="77">
        <f t="shared" si="92"/>
        <v>2022</v>
      </c>
      <c r="AC480" s="76">
        <f t="shared" si="93"/>
        <v>2</v>
      </c>
      <c r="AD480" s="76" t="str">
        <f t="shared" si="94"/>
        <v/>
      </c>
      <c r="AE480" s="76" t="str">
        <f t="shared" si="95"/>
        <v/>
      </c>
      <c r="AF480" s="74">
        <f t="shared" si="96"/>
        <v>1346.73</v>
      </c>
      <c r="AG480" s="75" t="str">
        <f t="shared" si="97"/>
        <v>9:00</v>
      </c>
      <c r="AH480" s="74">
        <f t="shared" si="98"/>
        <v>31596.960000000003</v>
      </c>
      <c r="AI480" s="73" t="str">
        <f t="shared" si="99"/>
        <v/>
      </c>
      <c r="AJ480" s="73" t="str">
        <f t="shared" si="100"/>
        <v/>
      </c>
      <c r="AK480" s="73" t="str">
        <f t="shared" si="101"/>
        <v/>
      </c>
      <c r="AL480" s="72" t="str">
        <f t="shared" si="102"/>
        <v/>
      </c>
      <c r="AM480" s="71" t="str">
        <f t="shared" si="103"/>
        <v/>
      </c>
    </row>
    <row r="481" spans="2:39" ht="13.8" thickBot="1">
      <c r="B481" s="79">
        <v>44613</v>
      </c>
      <c r="C481" s="78">
        <v>1170.8900000000001</v>
      </c>
      <c r="D481" s="78">
        <v>1175.44</v>
      </c>
      <c r="E481" s="78">
        <v>1161.69</v>
      </c>
      <c r="F481" s="78">
        <v>1174.8499999999999</v>
      </c>
      <c r="G481" s="78">
        <v>1174.46</v>
      </c>
      <c r="H481" s="78">
        <v>1195.1099999999999</v>
      </c>
      <c r="I481" s="78">
        <v>1215.0999999999999</v>
      </c>
      <c r="J481" s="78">
        <v>1250.69</v>
      </c>
      <c r="K481" s="78">
        <v>1237.01</v>
      </c>
      <c r="L481" s="78">
        <v>1227.07</v>
      </c>
      <c r="M481" s="78">
        <v>1233.58</v>
      </c>
      <c r="N481" s="78">
        <v>1225.67</v>
      </c>
      <c r="O481" s="78">
        <v>1192.94</v>
      </c>
      <c r="P481" s="78">
        <v>1191.1199999999999</v>
      </c>
      <c r="Q481" s="78">
        <v>1188.6400000000001</v>
      </c>
      <c r="R481" s="78">
        <v>1201.97</v>
      </c>
      <c r="S481" s="78">
        <v>1198.58</v>
      </c>
      <c r="T481" s="78">
        <v>1174.04</v>
      </c>
      <c r="U481" s="78">
        <v>1207.4000000000001</v>
      </c>
      <c r="V481" s="78">
        <v>1213.7</v>
      </c>
      <c r="W481" s="78">
        <v>1208.76</v>
      </c>
      <c r="X481" s="78">
        <v>1205.75</v>
      </c>
      <c r="Y481" s="78">
        <v>1209.67</v>
      </c>
      <c r="Z481" s="78">
        <v>1201.6600000000001</v>
      </c>
      <c r="AA481" s="78">
        <f t="shared" si="91"/>
        <v>1250.69</v>
      </c>
      <c r="AB481" s="77">
        <f t="shared" si="92"/>
        <v>2022</v>
      </c>
      <c r="AC481" s="76">
        <f t="shared" si="93"/>
        <v>2</v>
      </c>
      <c r="AD481" s="76" t="str">
        <f t="shared" si="94"/>
        <v/>
      </c>
      <c r="AE481" s="76" t="str">
        <f t="shared" si="95"/>
        <v/>
      </c>
      <c r="AF481" s="74">
        <f t="shared" si="96"/>
        <v>1250.69</v>
      </c>
      <c r="AG481" s="75" t="str">
        <f t="shared" si="97"/>
        <v>8:00</v>
      </c>
      <c r="AH481" s="74">
        <f t="shared" si="98"/>
        <v>30086.479999999996</v>
      </c>
      <c r="AI481" s="73" t="str">
        <f t="shared" si="99"/>
        <v/>
      </c>
      <c r="AJ481" s="73" t="str">
        <f t="shared" si="100"/>
        <v/>
      </c>
      <c r="AK481" s="73" t="str">
        <f t="shared" si="101"/>
        <v/>
      </c>
      <c r="AL481" s="72" t="str">
        <f t="shared" si="102"/>
        <v/>
      </c>
      <c r="AM481" s="71" t="str">
        <f t="shared" si="103"/>
        <v/>
      </c>
    </row>
    <row r="482" spans="2:39" ht="13.8" thickBot="1">
      <c r="B482" s="79">
        <v>44614</v>
      </c>
      <c r="C482" s="78">
        <v>1198.54</v>
      </c>
      <c r="D482" s="78">
        <v>1191.58</v>
      </c>
      <c r="E482" s="78">
        <v>1194.55</v>
      </c>
      <c r="F482" s="78">
        <v>1191.02</v>
      </c>
      <c r="G482" s="78">
        <v>1198.8599999999999</v>
      </c>
      <c r="H482" s="78">
        <v>1197.28</v>
      </c>
      <c r="I482" s="78">
        <v>1257.06</v>
      </c>
      <c r="J482" s="78">
        <v>1338.82</v>
      </c>
      <c r="K482" s="78">
        <v>1360.35</v>
      </c>
      <c r="L482" s="78">
        <v>1378.61</v>
      </c>
      <c r="M482" s="78">
        <v>1341.59</v>
      </c>
      <c r="N482" s="78">
        <v>1390.24</v>
      </c>
      <c r="O482" s="78">
        <v>1371.55</v>
      </c>
      <c r="P482" s="78">
        <v>1372.67</v>
      </c>
      <c r="Q482" s="78">
        <v>1375.33</v>
      </c>
      <c r="R482" s="78">
        <v>1373.86</v>
      </c>
      <c r="S482" s="78">
        <v>1342.5</v>
      </c>
      <c r="T482" s="78">
        <v>1285.58</v>
      </c>
      <c r="U482" s="78">
        <v>1286.8499999999999</v>
      </c>
      <c r="V482" s="78">
        <v>1278.45</v>
      </c>
      <c r="W482" s="78">
        <v>1241.3499999999999</v>
      </c>
      <c r="X482" s="78">
        <v>1221.8499999999999</v>
      </c>
      <c r="Y482" s="78">
        <v>1202.1099999999999</v>
      </c>
      <c r="Z482" s="78">
        <v>1180.48</v>
      </c>
      <c r="AA482" s="78">
        <f t="shared" si="91"/>
        <v>1390.24</v>
      </c>
      <c r="AB482" s="77">
        <f t="shared" si="92"/>
        <v>2022</v>
      </c>
      <c r="AC482" s="76">
        <f t="shared" si="93"/>
        <v>2</v>
      </c>
      <c r="AD482" s="76" t="str">
        <f t="shared" si="94"/>
        <v/>
      </c>
      <c r="AE482" s="76" t="str">
        <f t="shared" si="95"/>
        <v/>
      </c>
      <c r="AF482" s="74">
        <f t="shared" si="96"/>
        <v>1390.24</v>
      </c>
      <c r="AG482" s="75" t="str">
        <f t="shared" si="97"/>
        <v>12:00</v>
      </c>
      <c r="AH482" s="74">
        <f t="shared" si="98"/>
        <v>32161.320000000003</v>
      </c>
      <c r="AI482" s="73" t="str">
        <f t="shared" si="99"/>
        <v/>
      </c>
      <c r="AJ482" s="73" t="str">
        <f t="shared" si="100"/>
        <v/>
      </c>
      <c r="AK482" s="73" t="str">
        <f t="shared" si="101"/>
        <v/>
      </c>
      <c r="AL482" s="72" t="str">
        <f t="shared" si="102"/>
        <v/>
      </c>
      <c r="AM482" s="71" t="str">
        <f t="shared" si="103"/>
        <v/>
      </c>
    </row>
    <row r="483" spans="2:39" ht="13.8" thickBot="1">
      <c r="B483" s="79">
        <v>44615</v>
      </c>
      <c r="C483" s="78">
        <v>1163.51</v>
      </c>
      <c r="D483" s="78">
        <v>1180.55</v>
      </c>
      <c r="E483" s="78">
        <v>1210.6500000000001</v>
      </c>
      <c r="F483" s="78">
        <v>1209.32</v>
      </c>
      <c r="G483" s="78">
        <v>1213.69</v>
      </c>
      <c r="H483" s="78">
        <v>1239.5999999999999</v>
      </c>
      <c r="I483" s="78">
        <v>1287.27</v>
      </c>
      <c r="J483" s="78">
        <v>1388.56</v>
      </c>
      <c r="K483" s="78">
        <v>1130.78</v>
      </c>
      <c r="L483" s="78">
        <v>42.84</v>
      </c>
      <c r="M483" s="78">
        <v>40.840000000000003</v>
      </c>
      <c r="N483" s="78">
        <v>42.56</v>
      </c>
      <c r="O483" s="78">
        <v>34.58</v>
      </c>
      <c r="P483" s="78">
        <v>34.97</v>
      </c>
      <c r="Q483" s="78">
        <v>35.56</v>
      </c>
      <c r="R483" s="78">
        <v>36.78</v>
      </c>
      <c r="S483" s="78">
        <v>35.979999999999997</v>
      </c>
      <c r="T483" s="78">
        <v>34.200000000000003</v>
      </c>
      <c r="U483" s="78">
        <v>35.04</v>
      </c>
      <c r="V483" s="78">
        <v>34.75</v>
      </c>
      <c r="W483" s="78">
        <v>34.69</v>
      </c>
      <c r="X483" s="78">
        <v>34.9</v>
      </c>
      <c r="Y483" s="78">
        <v>34.159999999999997</v>
      </c>
      <c r="Z483" s="78">
        <v>33.81</v>
      </c>
      <c r="AA483" s="78">
        <f t="shared" si="91"/>
        <v>1388.56</v>
      </c>
      <c r="AB483" s="77">
        <f t="shared" si="92"/>
        <v>2022</v>
      </c>
      <c r="AC483" s="76">
        <f t="shared" si="93"/>
        <v>2</v>
      </c>
      <c r="AD483" s="76" t="str">
        <f t="shared" si="94"/>
        <v/>
      </c>
      <c r="AE483" s="76" t="str">
        <f t="shared" si="95"/>
        <v/>
      </c>
      <c r="AF483" s="74">
        <f t="shared" si="96"/>
        <v>1388.56</v>
      </c>
      <c r="AG483" s="75" t="str">
        <f t="shared" si="97"/>
        <v>8:00</v>
      </c>
      <c r="AH483" s="74">
        <f t="shared" si="98"/>
        <v>12958.15</v>
      </c>
      <c r="AI483" s="73" t="str">
        <f t="shared" si="99"/>
        <v/>
      </c>
      <c r="AJ483" s="73" t="str">
        <f t="shared" si="100"/>
        <v/>
      </c>
      <c r="AK483" s="73" t="str">
        <f t="shared" si="101"/>
        <v/>
      </c>
      <c r="AL483" s="72" t="str">
        <f t="shared" si="102"/>
        <v/>
      </c>
      <c r="AM483" s="71" t="str">
        <f t="shared" si="103"/>
        <v/>
      </c>
    </row>
    <row r="484" spans="2:39" ht="13.8" thickBot="1">
      <c r="B484" s="79">
        <v>44616</v>
      </c>
      <c r="C484" s="78">
        <v>33.6</v>
      </c>
      <c r="D484" s="78">
        <v>33.909999999999997</v>
      </c>
      <c r="E484" s="78">
        <v>33.57</v>
      </c>
      <c r="F484" s="78">
        <v>33.32</v>
      </c>
      <c r="G484" s="78">
        <v>34.229999999999997</v>
      </c>
      <c r="H484" s="78">
        <v>33.43</v>
      </c>
      <c r="I484" s="78">
        <v>33.11</v>
      </c>
      <c r="J484" s="78">
        <v>45.19</v>
      </c>
      <c r="K484" s="78">
        <v>43.93</v>
      </c>
      <c r="L484" s="78">
        <v>39.479999999999997</v>
      </c>
      <c r="M484" s="78">
        <v>43.65</v>
      </c>
      <c r="N484" s="78">
        <v>54.32</v>
      </c>
      <c r="O484" s="78">
        <v>37</v>
      </c>
      <c r="P484" s="78">
        <v>34.340000000000003</v>
      </c>
      <c r="Q484" s="78">
        <v>33.15</v>
      </c>
      <c r="R484" s="78">
        <v>35.74</v>
      </c>
      <c r="S484" s="78">
        <v>35.630000000000003</v>
      </c>
      <c r="T484" s="78">
        <v>34.51</v>
      </c>
      <c r="U484" s="78">
        <v>34.340000000000003</v>
      </c>
      <c r="V484" s="78">
        <v>33.53</v>
      </c>
      <c r="W484" s="78">
        <v>34.270000000000003</v>
      </c>
      <c r="X484" s="78">
        <v>34.619999999999997</v>
      </c>
      <c r="Y484" s="78">
        <v>32.94</v>
      </c>
      <c r="Z484" s="78">
        <v>34.270000000000003</v>
      </c>
      <c r="AA484" s="78">
        <f t="shared" si="91"/>
        <v>54.32</v>
      </c>
      <c r="AB484" s="77">
        <f t="shared" si="92"/>
        <v>2022</v>
      </c>
      <c r="AC484" s="76">
        <f t="shared" si="93"/>
        <v>2</v>
      </c>
      <c r="AD484" s="76" t="str">
        <f t="shared" si="94"/>
        <v/>
      </c>
      <c r="AE484" s="76" t="str">
        <f t="shared" si="95"/>
        <v/>
      </c>
      <c r="AF484" s="74">
        <f t="shared" si="96"/>
        <v>54.32</v>
      </c>
      <c r="AG484" s="75" t="str">
        <f t="shared" si="97"/>
        <v>12:00</v>
      </c>
      <c r="AH484" s="74">
        <f t="shared" si="98"/>
        <v>930.4</v>
      </c>
      <c r="AI484" s="73" t="str">
        <f t="shared" si="99"/>
        <v/>
      </c>
      <c r="AJ484" s="73" t="str">
        <f t="shared" si="100"/>
        <v/>
      </c>
      <c r="AK484" s="73" t="str">
        <f t="shared" si="101"/>
        <v/>
      </c>
      <c r="AL484" s="72" t="str">
        <f t="shared" si="102"/>
        <v/>
      </c>
      <c r="AM484" s="71" t="str">
        <f t="shared" si="103"/>
        <v/>
      </c>
    </row>
    <row r="485" spans="2:39" ht="13.8" thickBot="1">
      <c r="B485" s="79">
        <v>44617</v>
      </c>
      <c r="C485" s="78">
        <v>33.74</v>
      </c>
      <c r="D485" s="78">
        <v>33.18</v>
      </c>
      <c r="E485" s="78">
        <v>33.85</v>
      </c>
      <c r="F485" s="78">
        <v>33.39</v>
      </c>
      <c r="G485" s="78">
        <v>34.58</v>
      </c>
      <c r="H485" s="78">
        <v>32.479999999999997</v>
      </c>
      <c r="I485" s="78">
        <v>34.369999999999997</v>
      </c>
      <c r="J485" s="78">
        <v>37.869999999999997</v>
      </c>
      <c r="K485" s="78">
        <v>44.45</v>
      </c>
      <c r="L485" s="78">
        <v>48.27</v>
      </c>
      <c r="M485" s="78">
        <v>877.7</v>
      </c>
      <c r="N485" s="78">
        <v>1491.49</v>
      </c>
      <c r="O485" s="78">
        <v>1451.84</v>
      </c>
      <c r="P485" s="78">
        <v>1447.53</v>
      </c>
      <c r="Q485" s="78">
        <v>1426.25</v>
      </c>
      <c r="R485" s="78">
        <v>1420.44</v>
      </c>
      <c r="S485" s="78">
        <v>1375.64</v>
      </c>
      <c r="T485" s="78">
        <v>1341.76</v>
      </c>
      <c r="U485" s="78">
        <v>1362.31</v>
      </c>
      <c r="V485" s="78">
        <v>1374.03</v>
      </c>
      <c r="W485" s="78">
        <v>1366.33</v>
      </c>
      <c r="X485" s="78">
        <v>1360.07</v>
      </c>
      <c r="Y485" s="78">
        <v>1359.26</v>
      </c>
      <c r="Z485" s="78">
        <v>1322.16</v>
      </c>
      <c r="AA485" s="78">
        <f t="shared" si="91"/>
        <v>1491.49</v>
      </c>
      <c r="AB485" s="77">
        <f t="shared" si="92"/>
        <v>2022</v>
      </c>
      <c r="AC485" s="76">
        <f t="shared" si="93"/>
        <v>2</v>
      </c>
      <c r="AD485" s="76" t="str">
        <f t="shared" si="94"/>
        <v/>
      </c>
      <c r="AE485" s="76" t="str">
        <f t="shared" si="95"/>
        <v/>
      </c>
      <c r="AF485" s="74">
        <f t="shared" si="96"/>
        <v>1491.49</v>
      </c>
      <c r="AG485" s="75" t="str">
        <f t="shared" si="97"/>
        <v>12:00</v>
      </c>
      <c r="AH485" s="74">
        <f t="shared" si="98"/>
        <v>20834.48</v>
      </c>
      <c r="AI485" s="73" t="str">
        <f t="shared" si="99"/>
        <v/>
      </c>
      <c r="AJ485" s="73" t="str">
        <f t="shared" si="100"/>
        <v/>
      </c>
      <c r="AK485" s="73" t="str">
        <f t="shared" si="101"/>
        <v/>
      </c>
      <c r="AL485" s="72" t="str">
        <f t="shared" si="102"/>
        <v/>
      </c>
      <c r="AM485" s="71" t="str">
        <f t="shared" si="103"/>
        <v/>
      </c>
    </row>
    <row r="486" spans="2:39" ht="13.8" thickBot="1">
      <c r="B486" s="79">
        <v>44618</v>
      </c>
      <c r="C486" s="78">
        <v>1298.29</v>
      </c>
      <c r="D486" s="78">
        <v>1323.67</v>
      </c>
      <c r="E486" s="78">
        <v>1333.82</v>
      </c>
      <c r="F486" s="78">
        <v>1332.52</v>
      </c>
      <c r="G486" s="78">
        <v>1327.52</v>
      </c>
      <c r="H486" s="78">
        <v>1323.98</v>
      </c>
      <c r="I486" s="78">
        <v>1358.56</v>
      </c>
      <c r="J486" s="78">
        <v>1389.29</v>
      </c>
      <c r="K486" s="78">
        <v>1384.99</v>
      </c>
      <c r="L486" s="78">
        <v>1345.96</v>
      </c>
      <c r="M486" s="78">
        <v>1365.21</v>
      </c>
      <c r="N486" s="78">
        <v>1363.42</v>
      </c>
      <c r="O486" s="78">
        <v>1320.34</v>
      </c>
      <c r="P486" s="78">
        <v>1342.22</v>
      </c>
      <c r="Q486" s="78">
        <v>1349.92</v>
      </c>
      <c r="R486" s="78">
        <v>1308.58</v>
      </c>
      <c r="S486" s="78">
        <v>1326.05</v>
      </c>
      <c r="T486" s="78">
        <v>1298.6400000000001</v>
      </c>
      <c r="U486" s="78">
        <v>1330.7</v>
      </c>
      <c r="V486" s="78">
        <v>1341.66</v>
      </c>
      <c r="W486" s="78">
        <v>1334.83</v>
      </c>
      <c r="X486" s="78">
        <v>1337.28</v>
      </c>
      <c r="Y486" s="78">
        <v>1315.93</v>
      </c>
      <c r="Z486" s="78">
        <v>1304.8</v>
      </c>
      <c r="AA486" s="78">
        <f t="shared" si="91"/>
        <v>1389.29</v>
      </c>
      <c r="AB486" s="77">
        <f t="shared" si="92"/>
        <v>2022</v>
      </c>
      <c r="AC486" s="76">
        <f t="shared" si="93"/>
        <v>2</v>
      </c>
      <c r="AD486" s="76" t="str">
        <f t="shared" si="94"/>
        <v/>
      </c>
      <c r="AE486" s="76" t="str">
        <f t="shared" si="95"/>
        <v/>
      </c>
      <c r="AF486" s="74">
        <f t="shared" si="96"/>
        <v>1389.29</v>
      </c>
      <c r="AG486" s="75" t="str">
        <f t="shared" si="97"/>
        <v>8:00</v>
      </c>
      <c r="AH486" s="74">
        <f t="shared" si="98"/>
        <v>33447.469999999994</v>
      </c>
      <c r="AI486" s="73" t="str">
        <f t="shared" si="99"/>
        <v/>
      </c>
      <c r="AJ486" s="73" t="str">
        <f t="shared" si="100"/>
        <v/>
      </c>
      <c r="AK486" s="73" t="str">
        <f t="shared" si="101"/>
        <v/>
      </c>
      <c r="AL486" s="72" t="str">
        <f t="shared" si="102"/>
        <v/>
      </c>
      <c r="AM486" s="71" t="str">
        <f t="shared" si="103"/>
        <v/>
      </c>
    </row>
    <row r="487" spans="2:39" ht="13.8" thickBot="1">
      <c r="B487" s="79">
        <v>44619</v>
      </c>
      <c r="C487" s="78">
        <v>1301.1300000000001</v>
      </c>
      <c r="D487" s="78">
        <v>1298.54</v>
      </c>
      <c r="E487" s="78">
        <v>1283.77</v>
      </c>
      <c r="F487" s="78">
        <v>1290.3800000000001</v>
      </c>
      <c r="G487" s="78">
        <v>1293.32</v>
      </c>
      <c r="H487" s="78">
        <v>1285.69</v>
      </c>
      <c r="I487" s="78">
        <v>1306.03</v>
      </c>
      <c r="J487" s="78">
        <v>1363.57</v>
      </c>
      <c r="K487" s="78">
        <v>1336.23</v>
      </c>
      <c r="L487" s="78">
        <v>1340.89</v>
      </c>
      <c r="M487" s="78">
        <v>1340.43</v>
      </c>
      <c r="N487" s="78">
        <v>1307.6400000000001</v>
      </c>
      <c r="O487" s="78">
        <v>1301.4100000000001</v>
      </c>
      <c r="P487" s="78">
        <v>1282.75</v>
      </c>
      <c r="Q487" s="78">
        <v>1283.98</v>
      </c>
      <c r="R487" s="78">
        <v>1285.0999999999999</v>
      </c>
      <c r="S487" s="78">
        <v>1281.6600000000001</v>
      </c>
      <c r="T487" s="78">
        <v>1273.8599999999999</v>
      </c>
      <c r="U487" s="78">
        <v>1299.17</v>
      </c>
      <c r="V487" s="78">
        <v>1308.93</v>
      </c>
      <c r="W487" s="78">
        <v>1306.27</v>
      </c>
      <c r="X487" s="78">
        <v>1307.81</v>
      </c>
      <c r="Y487" s="78">
        <v>1298.3599999999999</v>
      </c>
      <c r="Z487" s="78">
        <v>1285.31</v>
      </c>
      <c r="AA487" s="78">
        <f t="shared" si="91"/>
        <v>1363.57</v>
      </c>
      <c r="AB487" s="77">
        <f t="shared" si="92"/>
        <v>2022</v>
      </c>
      <c r="AC487" s="76">
        <f t="shared" si="93"/>
        <v>2</v>
      </c>
      <c r="AD487" s="76" t="str">
        <f t="shared" si="94"/>
        <v/>
      </c>
      <c r="AE487" s="76" t="str">
        <f t="shared" si="95"/>
        <v/>
      </c>
      <c r="AF487" s="74">
        <f t="shared" si="96"/>
        <v>1363.57</v>
      </c>
      <c r="AG487" s="75" t="str">
        <f t="shared" si="97"/>
        <v>8:00</v>
      </c>
      <c r="AH487" s="74">
        <f t="shared" si="98"/>
        <v>32625.8</v>
      </c>
      <c r="AI487" s="73" t="str">
        <f t="shared" si="99"/>
        <v/>
      </c>
      <c r="AJ487" s="73" t="str">
        <f t="shared" si="100"/>
        <v/>
      </c>
      <c r="AK487" s="73" t="str">
        <f t="shared" si="101"/>
        <v/>
      </c>
      <c r="AL487" s="72" t="str">
        <f t="shared" si="102"/>
        <v/>
      </c>
      <c r="AM487" s="71" t="str">
        <f t="shared" si="103"/>
        <v/>
      </c>
    </row>
    <row r="488" spans="2:39" ht="13.8" thickBot="1">
      <c r="B488" s="79">
        <v>44620</v>
      </c>
      <c r="C488" s="78">
        <v>1293.25</v>
      </c>
      <c r="D488" s="78">
        <v>1285.3800000000001</v>
      </c>
      <c r="E488" s="78">
        <v>1293.57</v>
      </c>
      <c r="F488" s="78">
        <v>1299.6199999999999</v>
      </c>
      <c r="G488" s="78">
        <v>1315.12</v>
      </c>
      <c r="H488" s="78">
        <v>1326.92</v>
      </c>
      <c r="I488" s="78">
        <v>1392.51</v>
      </c>
      <c r="J488" s="78">
        <v>1460.48</v>
      </c>
      <c r="K488" s="78">
        <v>1489.95</v>
      </c>
      <c r="L488" s="78">
        <v>1499.72</v>
      </c>
      <c r="M488" s="78">
        <v>1503.22</v>
      </c>
      <c r="N488" s="78">
        <v>1482.5</v>
      </c>
      <c r="O488" s="78">
        <v>1438.47</v>
      </c>
      <c r="P488" s="78">
        <v>1426.04</v>
      </c>
      <c r="Q488" s="78">
        <v>1426.04</v>
      </c>
      <c r="R488" s="78">
        <v>1421.11</v>
      </c>
      <c r="S488" s="78">
        <v>1416.66</v>
      </c>
      <c r="T488" s="78">
        <v>1356.81</v>
      </c>
      <c r="U488" s="78">
        <v>1360.84</v>
      </c>
      <c r="V488" s="78">
        <v>1375.68</v>
      </c>
      <c r="W488" s="78">
        <v>1363.81</v>
      </c>
      <c r="X488" s="78">
        <v>1329.93</v>
      </c>
      <c r="Y488" s="78">
        <v>1336.41</v>
      </c>
      <c r="Z488" s="78">
        <v>1295</v>
      </c>
      <c r="AA488" s="78">
        <f t="shared" si="91"/>
        <v>1503.22</v>
      </c>
      <c r="AB488" s="77">
        <f t="shared" si="92"/>
        <v>2022</v>
      </c>
      <c r="AC488" s="76">
        <f t="shared" si="93"/>
        <v>2</v>
      </c>
      <c r="AD488" s="76" t="str">
        <f t="shared" si="94"/>
        <v>2022-2</v>
      </c>
      <c r="AE488" s="76">
        <f t="shared" si="95"/>
        <v>2</v>
      </c>
      <c r="AF488" s="74">
        <f t="shared" si="96"/>
        <v>1503.22</v>
      </c>
      <c r="AG488" s="75" t="str">
        <f t="shared" si="97"/>
        <v>11:00</v>
      </c>
      <c r="AH488" s="74">
        <f t="shared" si="98"/>
        <v>34692.260000000009</v>
      </c>
      <c r="AI488" s="73">
        <f t="shared" si="99"/>
        <v>35180.22</v>
      </c>
      <c r="AJ488" s="73">
        <f t="shared" si="100"/>
        <v>1503.22</v>
      </c>
      <c r="AK488" s="73">
        <f t="shared" si="101"/>
        <v>34692.260000000009</v>
      </c>
      <c r="AL488" s="72">
        <f t="shared" si="102"/>
        <v>44620</v>
      </c>
      <c r="AM488" s="71" t="str">
        <f t="shared" si="103"/>
        <v>11:00</v>
      </c>
    </row>
    <row r="489" spans="2:39" ht="13.8" thickBot="1">
      <c r="B489" s="79">
        <v>44621</v>
      </c>
      <c r="C489" s="78">
        <v>1287.55</v>
      </c>
      <c r="D489" s="78">
        <v>1280.51</v>
      </c>
      <c r="E489" s="78">
        <v>1275.3</v>
      </c>
      <c r="F489" s="78">
        <v>1264.5899999999999</v>
      </c>
      <c r="G489" s="78">
        <v>1273.6199999999999</v>
      </c>
      <c r="H489" s="78">
        <v>1280.44</v>
      </c>
      <c r="I489" s="78">
        <v>1323</v>
      </c>
      <c r="J489" s="78">
        <v>1418.8</v>
      </c>
      <c r="K489" s="78">
        <v>1434.09</v>
      </c>
      <c r="L489" s="78">
        <v>1427.51</v>
      </c>
      <c r="M489" s="78">
        <v>1422.12</v>
      </c>
      <c r="N489" s="78">
        <v>1432.17</v>
      </c>
      <c r="O489" s="78">
        <v>1384.81</v>
      </c>
      <c r="P489" s="78">
        <v>1395.84</v>
      </c>
      <c r="Q489" s="78">
        <v>1376.52</v>
      </c>
      <c r="R489" s="78">
        <v>1368.71</v>
      </c>
      <c r="S489" s="78">
        <v>1333.64</v>
      </c>
      <c r="T489" s="78">
        <v>1293.71</v>
      </c>
      <c r="U489" s="78">
        <v>1320.55</v>
      </c>
      <c r="V489" s="78">
        <v>1317.54</v>
      </c>
      <c r="W489" s="78">
        <v>1301.76</v>
      </c>
      <c r="X489" s="78">
        <v>1306.06</v>
      </c>
      <c r="Y489" s="78">
        <v>1272.5999999999999</v>
      </c>
      <c r="Z489" s="78">
        <v>1250.97</v>
      </c>
      <c r="AA489" s="78">
        <f t="shared" si="91"/>
        <v>1434.09</v>
      </c>
      <c r="AB489" s="77">
        <f t="shared" si="92"/>
        <v>2022</v>
      </c>
      <c r="AC489" s="76">
        <f t="shared" si="93"/>
        <v>3</v>
      </c>
      <c r="AD489" s="76" t="str">
        <f t="shared" si="94"/>
        <v/>
      </c>
      <c r="AE489" s="76" t="str">
        <f t="shared" si="95"/>
        <v/>
      </c>
      <c r="AF489" s="74">
        <f t="shared" si="96"/>
        <v>1434.09</v>
      </c>
      <c r="AG489" s="75" t="str">
        <f t="shared" si="97"/>
        <v>9:00</v>
      </c>
      <c r="AH489" s="74">
        <f t="shared" si="98"/>
        <v>33476.499999999993</v>
      </c>
      <c r="AI489" s="73" t="str">
        <f t="shared" si="99"/>
        <v/>
      </c>
      <c r="AJ489" s="73" t="str">
        <f t="shared" si="100"/>
        <v/>
      </c>
      <c r="AK489" s="73" t="str">
        <f t="shared" si="101"/>
        <v/>
      </c>
      <c r="AL489" s="72" t="str">
        <f t="shared" si="102"/>
        <v/>
      </c>
      <c r="AM489" s="71" t="str">
        <f t="shared" si="103"/>
        <v/>
      </c>
    </row>
    <row r="490" spans="2:39" ht="13.8" thickBot="1">
      <c r="B490" s="79">
        <v>44622</v>
      </c>
      <c r="C490" s="78">
        <v>1238.27</v>
      </c>
      <c r="D490" s="78">
        <v>1238.02</v>
      </c>
      <c r="E490" s="78">
        <v>1227.9100000000001</v>
      </c>
      <c r="F490" s="78">
        <v>1228.68</v>
      </c>
      <c r="G490" s="78">
        <v>1232.1099999999999</v>
      </c>
      <c r="H490" s="78">
        <v>1236.31</v>
      </c>
      <c r="I490" s="78">
        <v>1163.08</v>
      </c>
      <c r="J490" s="78">
        <v>1126.1300000000001</v>
      </c>
      <c r="K490" s="78">
        <v>1384.18</v>
      </c>
      <c r="L490" s="78">
        <v>1391.95</v>
      </c>
      <c r="M490" s="78">
        <v>1405.32</v>
      </c>
      <c r="N490" s="78">
        <v>1422.37</v>
      </c>
      <c r="O490" s="78">
        <v>1370.43</v>
      </c>
      <c r="P490" s="78">
        <v>1369.13</v>
      </c>
      <c r="Q490" s="78">
        <v>1360.56</v>
      </c>
      <c r="R490" s="78">
        <v>1357.9</v>
      </c>
      <c r="S490" s="78">
        <v>1342.04</v>
      </c>
      <c r="T490" s="78">
        <v>1271.6199999999999</v>
      </c>
      <c r="U490" s="78">
        <v>1297.98</v>
      </c>
      <c r="V490" s="78">
        <v>1299.0899999999999</v>
      </c>
      <c r="W490" s="78">
        <v>1283.24</v>
      </c>
      <c r="X490" s="78">
        <v>1269.31</v>
      </c>
      <c r="Y490" s="78">
        <v>1279.5999999999999</v>
      </c>
      <c r="Z490" s="78">
        <v>1255.5899999999999</v>
      </c>
      <c r="AA490" s="78">
        <f t="shared" si="91"/>
        <v>1422.37</v>
      </c>
      <c r="AB490" s="77">
        <f t="shared" si="92"/>
        <v>2022</v>
      </c>
      <c r="AC490" s="76">
        <f t="shared" si="93"/>
        <v>3</v>
      </c>
      <c r="AD490" s="76" t="str">
        <f t="shared" si="94"/>
        <v/>
      </c>
      <c r="AE490" s="76" t="str">
        <f t="shared" si="95"/>
        <v/>
      </c>
      <c r="AF490" s="74">
        <f t="shared" si="96"/>
        <v>1422.37</v>
      </c>
      <c r="AG490" s="75" t="str">
        <f t="shared" si="97"/>
        <v>12:00</v>
      </c>
      <c r="AH490" s="74">
        <f t="shared" si="98"/>
        <v>32473.190000000002</v>
      </c>
      <c r="AI490" s="73" t="str">
        <f t="shared" si="99"/>
        <v/>
      </c>
      <c r="AJ490" s="73" t="str">
        <f t="shared" si="100"/>
        <v/>
      </c>
      <c r="AK490" s="73" t="str">
        <f t="shared" si="101"/>
        <v/>
      </c>
      <c r="AL490" s="72" t="str">
        <f t="shared" si="102"/>
        <v/>
      </c>
      <c r="AM490" s="71" t="str">
        <f t="shared" si="103"/>
        <v/>
      </c>
    </row>
    <row r="491" spans="2:39" ht="13.8" thickBot="1">
      <c r="B491" s="79">
        <v>44623</v>
      </c>
      <c r="C491" s="78">
        <v>1256.3599999999999</v>
      </c>
      <c r="D491" s="78">
        <v>1254.47</v>
      </c>
      <c r="E491" s="78">
        <v>1269.42</v>
      </c>
      <c r="F491" s="78">
        <v>1267.81</v>
      </c>
      <c r="G491" s="78">
        <v>1281.67</v>
      </c>
      <c r="H491" s="78">
        <v>1287.3</v>
      </c>
      <c r="I491" s="78">
        <v>1335.49</v>
      </c>
      <c r="J491" s="78">
        <v>1427.3</v>
      </c>
      <c r="K491" s="78">
        <v>1430.42</v>
      </c>
      <c r="L491" s="78">
        <v>1449.21</v>
      </c>
      <c r="M491" s="78">
        <v>1259.23</v>
      </c>
      <c r="N491" s="78">
        <v>1459.81</v>
      </c>
      <c r="O491" s="78">
        <v>1409.76</v>
      </c>
      <c r="P491" s="78">
        <v>1415.3</v>
      </c>
      <c r="Q491" s="78">
        <v>1427.2</v>
      </c>
      <c r="R491" s="78">
        <v>1430.8</v>
      </c>
      <c r="S491" s="78">
        <v>1387.02</v>
      </c>
      <c r="T491" s="78">
        <v>1330.66</v>
      </c>
      <c r="U491" s="78">
        <v>1350.09</v>
      </c>
      <c r="V491" s="78">
        <v>1354.05</v>
      </c>
      <c r="W491" s="78">
        <v>1338.5</v>
      </c>
      <c r="X491" s="78">
        <v>1341.8</v>
      </c>
      <c r="Y491" s="78">
        <v>1336.79</v>
      </c>
      <c r="Z491" s="78">
        <v>1306.1300000000001</v>
      </c>
      <c r="AA491" s="78">
        <f t="shared" si="91"/>
        <v>1459.81</v>
      </c>
      <c r="AB491" s="77">
        <f t="shared" si="92"/>
        <v>2022</v>
      </c>
      <c r="AC491" s="76">
        <f t="shared" si="93"/>
        <v>3</v>
      </c>
      <c r="AD491" s="76" t="str">
        <f t="shared" si="94"/>
        <v/>
      </c>
      <c r="AE491" s="76" t="str">
        <f t="shared" si="95"/>
        <v/>
      </c>
      <c r="AF491" s="74">
        <f t="shared" si="96"/>
        <v>1459.81</v>
      </c>
      <c r="AG491" s="75" t="str">
        <f t="shared" si="97"/>
        <v>12:00</v>
      </c>
      <c r="AH491" s="74">
        <f t="shared" si="98"/>
        <v>33866.400000000001</v>
      </c>
      <c r="AI491" s="73" t="str">
        <f t="shared" si="99"/>
        <v/>
      </c>
      <c r="AJ491" s="73" t="str">
        <f t="shared" si="100"/>
        <v/>
      </c>
      <c r="AK491" s="73" t="str">
        <f t="shared" si="101"/>
        <v/>
      </c>
      <c r="AL491" s="72" t="str">
        <f t="shared" si="102"/>
        <v/>
      </c>
      <c r="AM491" s="71" t="str">
        <f t="shared" si="103"/>
        <v/>
      </c>
    </row>
    <row r="492" spans="2:39" ht="13.8" thickBot="1">
      <c r="B492" s="79">
        <v>44624</v>
      </c>
      <c r="C492" s="78">
        <v>1289.6099999999999</v>
      </c>
      <c r="D492" s="78">
        <v>1295.46</v>
      </c>
      <c r="E492" s="78">
        <v>1302.49</v>
      </c>
      <c r="F492" s="78">
        <v>1298.68</v>
      </c>
      <c r="G492" s="78">
        <v>1297.42</v>
      </c>
      <c r="H492" s="78">
        <v>1313.69</v>
      </c>
      <c r="I492" s="78">
        <v>1339.98</v>
      </c>
      <c r="J492" s="78">
        <v>1422.89</v>
      </c>
      <c r="K492" s="78">
        <v>1436.99</v>
      </c>
      <c r="L492" s="78">
        <v>1439.94</v>
      </c>
      <c r="M492" s="78">
        <v>1427.55</v>
      </c>
      <c r="N492" s="78">
        <v>1430.87</v>
      </c>
      <c r="O492" s="78">
        <v>342.3</v>
      </c>
      <c r="P492" s="78">
        <v>32.9</v>
      </c>
      <c r="Q492" s="78">
        <v>35.39</v>
      </c>
      <c r="R492" s="78">
        <v>34.090000000000003</v>
      </c>
      <c r="S492" s="78">
        <v>35.53</v>
      </c>
      <c r="T492" s="78">
        <v>33.6</v>
      </c>
      <c r="U492" s="78">
        <v>32.69</v>
      </c>
      <c r="V492" s="78">
        <v>33.78</v>
      </c>
      <c r="W492" s="78">
        <v>34.159999999999997</v>
      </c>
      <c r="X492" s="78">
        <v>33.78</v>
      </c>
      <c r="Y492" s="78">
        <v>34.44</v>
      </c>
      <c r="Z492" s="78">
        <v>34.340000000000003</v>
      </c>
      <c r="AA492" s="78">
        <f t="shared" si="91"/>
        <v>1439.94</v>
      </c>
      <c r="AB492" s="77">
        <f t="shared" si="92"/>
        <v>2022</v>
      </c>
      <c r="AC492" s="76">
        <f t="shared" si="93"/>
        <v>3</v>
      </c>
      <c r="AD492" s="76" t="str">
        <f t="shared" si="94"/>
        <v/>
      </c>
      <c r="AE492" s="76" t="str">
        <f t="shared" si="95"/>
        <v/>
      </c>
      <c r="AF492" s="74">
        <f t="shared" si="96"/>
        <v>1439.94</v>
      </c>
      <c r="AG492" s="75" t="str">
        <f t="shared" si="97"/>
        <v>10:00</v>
      </c>
      <c r="AH492" s="74">
        <f t="shared" si="98"/>
        <v>18452.509999999991</v>
      </c>
      <c r="AI492" s="73" t="str">
        <f t="shared" si="99"/>
        <v/>
      </c>
      <c r="AJ492" s="73" t="str">
        <f t="shared" si="100"/>
        <v/>
      </c>
      <c r="AK492" s="73" t="str">
        <f t="shared" si="101"/>
        <v/>
      </c>
      <c r="AL492" s="72" t="str">
        <f t="shared" si="102"/>
        <v/>
      </c>
      <c r="AM492" s="71" t="str">
        <f t="shared" si="103"/>
        <v/>
      </c>
    </row>
    <row r="493" spans="2:39" ht="13.8" thickBot="1">
      <c r="B493" s="79">
        <v>44625</v>
      </c>
      <c r="C493" s="78">
        <v>32.97</v>
      </c>
      <c r="D493" s="78">
        <v>34.4</v>
      </c>
      <c r="E493" s="78">
        <v>34.06</v>
      </c>
      <c r="F493" s="78">
        <v>34.229999999999997</v>
      </c>
      <c r="G493" s="78">
        <v>33.22</v>
      </c>
      <c r="H493" s="78">
        <v>33.43</v>
      </c>
      <c r="I493" s="78">
        <v>33.57</v>
      </c>
      <c r="J493" s="78">
        <v>33.78</v>
      </c>
      <c r="K493" s="78">
        <v>34.369999999999997</v>
      </c>
      <c r="L493" s="78">
        <v>34.51</v>
      </c>
      <c r="M493" s="78">
        <v>35.07</v>
      </c>
      <c r="N493" s="78">
        <v>35.74</v>
      </c>
      <c r="O493" s="78">
        <v>32.94</v>
      </c>
      <c r="P493" s="78">
        <v>33.18</v>
      </c>
      <c r="Q493" s="78">
        <v>33.81</v>
      </c>
      <c r="R493" s="78">
        <v>35.18</v>
      </c>
      <c r="S493" s="78">
        <v>33.74</v>
      </c>
      <c r="T493" s="78">
        <v>32.9</v>
      </c>
      <c r="U493" s="78">
        <v>33.71</v>
      </c>
      <c r="V493" s="78">
        <v>34.299999999999997</v>
      </c>
      <c r="W493" s="78">
        <v>33.71</v>
      </c>
      <c r="X493" s="78">
        <v>33.04</v>
      </c>
      <c r="Y493" s="78">
        <v>34.65</v>
      </c>
      <c r="Z493" s="78">
        <v>32.9</v>
      </c>
      <c r="AA493" s="78">
        <f t="shared" si="91"/>
        <v>35.74</v>
      </c>
      <c r="AB493" s="77">
        <f t="shared" si="92"/>
        <v>2022</v>
      </c>
      <c r="AC493" s="76">
        <f t="shared" si="93"/>
        <v>3</v>
      </c>
      <c r="AD493" s="76" t="str">
        <f t="shared" si="94"/>
        <v/>
      </c>
      <c r="AE493" s="76" t="str">
        <f t="shared" si="95"/>
        <v/>
      </c>
      <c r="AF493" s="74">
        <f t="shared" si="96"/>
        <v>35.74</v>
      </c>
      <c r="AG493" s="75" t="str">
        <f t="shared" si="97"/>
        <v>12:00</v>
      </c>
      <c r="AH493" s="74">
        <f t="shared" si="98"/>
        <v>849.14999999999986</v>
      </c>
      <c r="AI493" s="73" t="str">
        <f t="shared" si="99"/>
        <v/>
      </c>
      <c r="AJ493" s="73" t="str">
        <f t="shared" si="100"/>
        <v/>
      </c>
      <c r="AK493" s="73" t="str">
        <f t="shared" si="101"/>
        <v/>
      </c>
      <c r="AL493" s="72" t="str">
        <f t="shared" si="102"/>
        <v/>
      </c>
      <c r="AM493" s="71" t="str">
        <f t="shared" si="103"/>
        <v/>
      </c>
    </row>
    <row r="494" spans="2:39" ht="13.8" thickBot="1">
      <c r="B494" s="79">
        <v>44626</v>
      </c>
      <c r="C494" s="78">
        <v>33.32</v>
      </c>
      <c r="D494" s="78">
        <v>34.369999999999997</v>
      </c>
      <c r="E494" s="78">
        <v>34.479999999999997</v>
      </c>
      <c r="F494" s="78">
        <v>32.97</v>
      </c>
      <c r="G494" s="78">
        <v>33.11</v>
      </c>
      <c r="H494" s="78">
        <v>33.15</v>
      </c>
      <c r="I494" s="78">
        <v>32.1</v>
      </c>
      <c r="J494" s="78">
        <v>33.22</v>
      </c>
      <c r="K494" s="78">
        <v>32.83</v>
      </c>
      <c r="L494" s="78">
        <v>32.590000000000003</v>
      </c>
      <c r="M494" s="78">
        <v>32.340000000000003</v>
      </c>
      <c r="N494" s="78">
        <v>31.89</v>
      </c>
      <c r="O494" s="78">
        <v>33.04</v>
      </c>
      <c r="P494" s="78">
        <v>31.64</v>
      </c>
      <c r="Q494" s="78">
        <v>31.57</v>
      </c>
      <c r="R494" s="78">
        <v>31.78</v>
      </c>
      <c r="S494" s="78">
        <v>31.4</v>
      </c>
      <c r="T494" s="78">
        <v>33.29</v>
      </c>
      <c r="U494" s="78">
        <v>31.4</v>
      </c>
      <c r="V494" s="78">
        <v>32.72</v>
      </c>
      <c r="W494" s="78">
        <v>32.200000000000003</v>
      </c>
      <c r="X494" s="78">
        <v>32.659999999999997</v>
      </c>
      <c r="Y494" s="78">
        <v>32.9</v>
      </c>
      <c r="Z494" s="78">
        <v>33.57</v>
      </c>
      <c r="AA494" s="78">
        <f t="shared" si="91"/>
        <v>34.479999999999997</v>
      </c>
      <c r="AB494" s="77">
        <f t="shared" si="92"/>
        <v>2022</v>
      </c>
      <c r="AC494" s="76">
        <f t="shared" si="93"/>
        <v>3</v>
      </c>
      <c r="AD494" s="76" t="str">
        <f t="shared" si="94"/>
        <v/>
      </c>
      <c r="AE494" s="76" t="str">
        <f t="shared" si="95"/>
        <v/>
      </c>
      <c r="AF494" s="74">
        <f t="shared" si="96"/>
        <v>34.479999999999997</v>
      </c>
      <c r="AG494" s="75" t="str">
        <f t="shared" si="97"/>
        <v>3:00</v>
      </c>
      <c r="AH494" s="74">
        <f t="shared" si="98"/>
        <v>819.02</v>
      </c>
      <c r="AI494" s="73" t="str">
        <f t="shared" si="99"/>
        <v/>
      </c>
      <c r="AJ494" s="73" t="str">
        <f t="shared" si="100"/>
        <v/>
      </c>
      <c r="AK494" s="73" t="str">
        <f t="shared" si="101"/>
        <v/>
      </c>
      <c r="AL494" s="72" t="str">
        <f t="shared" si="102"/>
        <v/>
      </c>
      <c r="AM494" s="71" t="str">
        <f t="shared" si="103"/>
        <v/>
      </c>
    </row>
    <row r="495" spans="2:39" ht="13.8" thickBot="1">
      <c r="B495" s="79">
        <v>44627</v>
      </c>
      <c r="C495" s="78">
        <v>33.71</v>
      </c>
      <c r="D495" s="78">
        <v>33.01</v>
      </c>
      <c r="E495" s="78">
        <v>32.69</v>
      </c>
      <c r="F495" s="78">
        <v>33.950000000000003</v>
      </c>
      <c r="G495" s="78">
        <v>32.69</v>
      </c>
      <c r="H495" s="78">
        <v>33.11</v>
      </c>
      <c r="I495" s="78">
        <v>33.71</v>
      </c>
      <c r="J495" s="78">
        <v>33.880000000000003</v>
      </c>
      <c r="K495" s="78">
        <v>34.86</v>
      </c>
      <c r="L495" s="78">
        <v>34.69</v>
      </c>
      <c r="M495" s="78">
        <v>33.25</v>
      </c>
      <c r="N495" s="78">
        <v>35.39</v>
      </c>
      <c r="O495" s="78">
        <v>35.56</v>
      </c>
      <c r="P495" s="78">
        <v>35.39</v>
      </c>
      <c r="Q495" s="78">
        <v>547.47</v>
      </c>
      <c r="R495" s="78">
        <v>34.65</v>
      </c>
      <c r="S495" s="78">
        <v>35.39</v>
      </c>
      <c r="T495" s="78">
        <v>33.950000000000003</v>
      </c>
      <c r="U495" s="78">
        <v>32.31</v>
      </c>
      <c r="V495" s="78">
        <v>35.07</v>
      </c>
      <c r="W495" s="78">
        <v>34.86</v>
      </c>
      <c r="X495" s="78">
        <v>34.619999999999997</v>
      </c>
      <c r="Y495" s="78">
        <v>34.549999999999997</v>
      </c>
      <c r="Z495" s="78">
        <v>34.76</v>
      </c>
      <c r="AA495" s="78">
        <f t="shared" si="91"/>
        <v>547.47</v>
      </c>
      <c r="AB495" s="77">
        <f t="shared" si="92"/>
        <v>2022</v>
      </c>
      <c r="AC495" s="76">
        <f t="shared" si="93"/>
        <v>3</v>
      </c>
      <c r="AD495" s="76" t="str">
        <f t="shared" si="94"/>
        <v/>
      </c>
      <c r="AE495" s="76" t="str">
        <f t="shared" si="95"/>
        <v/>
      </c>
      <c r="AF495" s="74">
        <f t="shared" si="96"/>
        <v>547.47</v>
      </c>
      <c r="AG495" s="75" t="str">
        <f t="shared" si="97"/>
        <v>15:00</v>
      </c>
      <c r="AH495" s="74">
        <f t="shared" si="98"/>
        <v>1880.99</v>
      </c>
      <c r="AI495" s="73" t="str">
        <f t="shared" si="99"/>
        <v/>
      </c>
      <c r="AJ495" s="73" t="str">
        <f t="shared" si="100"/>
        <v/>
      </c>
      <c r="AK495" s="73" t="str">
        <f t="shared" si="101"/>
        <v/>
      </c>
      <c r="AL495" s="72" t="str">
        <f t="shared" si="102"/>
        <v/>
      </c>
      <c r="AM495" s="71" t="str">
        <f t="shared" si="103"/>
        <v/>
      </c>
    </row>
    <row r="496" spans="2:39" ht="13.8" thickBot="1">
      <c r="B496" s="79">
        <v>44628</v>
      </c>
      <c r="C496" s="78">
        <v>33.85</v>
      </c>
      <c r="D496" s="78">
        <v>33.950000000000003</v>
      </c>
      <c r="E496" s="78">
        <v>35.03</v>
      </c>
      <c r="F496" s="78">
        <v>34.79</v>
      </c>
      <c r="G496" s="78">
        <v>34.549999999999997</v>
      </c>
      <c r="H496" s="78">
        <v>33.64</v>
      </c>
      <c r="I496" s="78">
        <v>33.39</v>
      </c>
      <c r="J496" s="78">
        <v>35.25</v>
      </c>
      <c r="K496" s="78">
        <v>33.53</v>
      </c>
      <c r="L496" s="78">
        <v>34.130000000000003</v>
      </c>
      <c r="M496" s="78">
        <v>33.71</v>
      </c>
      <c r="N496" s="78">
        <v>36.229999999999997</v>
      </c>
      <c r="O496" s="78">
        <v>35.18</v>
      </c>
      <c r="P496" s="78">
        <v>35.840000000000003</v>
      </c>
      <c r="Q496" s="78">
        <v>34.619999999999997</v>
      </c>
      <c r="R496" s="78">
        <v>35.07</v>
      </c>
      <c r="S496" s="78">
        <v>33.67</v>
      </c>
      <c r="T496" s="78">
        <v>34.72</v>
      </c>
      <c r="U496" s="78">
        <v>34.06</v>
      </c>
      <c r="V496" s="78">
        <v>34.299999999999997</v>
      </c>
      <c r="W496" s="78">
        <v>34.86</v>
      </c>
      <c r="X496" s="78">
        <v>34.75</v>
      </c>
      <c r="Y496" s="78">
        <v>33.15</v>
      </c>
      <c r="Z496" s="78">
        <v>34.270000000000003</v>
      </c>
      <c r="AA496" s="78">
        <f t="shared" si="91"/>
        <v>36.229999999999997</v>
      </c>
      <c r="AB496" s="77">
        <f t="shared" si="92"/>
        <v>2022</v>
      </c>
      <c r="AC496" s="76">
        <f t="shared" si="93"/>
        <v>3</v>
      </c>
      <c r="AD496" s="76" t="str">
        <f t="shared" si="94"/>
        <v/>
      </c>
      <c r="AE496" s="76" t="str">
        <f t="shared" si="95"/>
        <v/>
      </c>
      <c r="AF496" s="74">
        <f t="shared" si="96"/>
        <v>36.229999999999997</v>
      </c>
      <c r="AG496" s="75" t="str">
        <f t="shared" si="97"/>
        <v>12:00</v>
      </c>
      <c r="AH496" s="74">
        <f t="shared" si="98"/>
        <v>862.77</v>
      </c>
      <c r="AI496" s="73" t="str">
        <f t="shared" si="99"/>
        <v/>
      </c>
      <c r="AJ496" s="73" t="str">
        <f t="shared" si="100"/>
        <v/>
      </c>
      <c r="AK496" s="73" t="str">
        <f t="shared" si="101"/>
        <v/>
      </c>
      <c r="AL496" s="72" t="str">
        <f t="shared" si="102"/>
        <v/>
      </c>
      <c r="AM496" s="71" t="str">
        <f t="shared" si="103"/>
        <v/>
      </c>
    </row>
    <row r="497" spans="2:39" ht="13.8" thickBot="1">
      <c r="B497" s="79">
        <v>44629</v>
      </c>
      <c r="C497" s="78">
        <v>33.36</v>
      </c>
      <c r="D497" s="78">
        <v>34.76</v>
      </c>
      <c r="E497" s="78">
        <v>34.130000000000003</v>
      </c>
      <c r="F497" s="78">
        <v>33.01</v>
      </c>
      <c r="G497" s="78">
        <v>33.25</v>
      </c>
      <c r="H497" s="78">
        <v>33.6</v>
      </c>
      <c r="I497" s="78">
        <v>33.67</v>
      </c>
      <c r="J497" s="78">
        <v>34.58</v>
      </c>
      <c r="K497" s="78">
        <v>34.299999999999997</v>
      </c>
      <c r="L497" s="78">
        <v>34.69</v>
      </c>
      <c r="M497" s="78">
        <v>35.18</v>
      </c>
      <c r="N497" s="78">
        <v>34.79</v>
      </c>
      <c r="O497" s="78">
        <v>33.67</v>
      </c>
      <c r="P497" s="78">
        <v>33.74</v>
      </c>
      <c r="Q497" s="78">
        <v>33.71</v>
      </c>
      <c r="R497" s="78">
        <v>34.65</v>
      </c>
      <c r="S497" s="78">
        <v>33.53</v>
      </c>
      <c r="T497" s="78">
        <v>33.81</v>
      </c>
      <c r="U497" s="78">
        <v>33.32</v>
      </c>
      <c r="V497" s="78">
        <v>33.92</v>
      </c>
      <c r="W497" s="78">
        <v>33</v>
      </c>
      <c r="X497" s="78">
        <v>34.340000000000003</v>
      </c>
      <c r="Y497" s="78">
        <v>33.32</v>
      </c>
      <c r="Z497" s="78">
        <v>34.44</v>
      </c>
      <c r="AA497" s="78">
        <f t="shared" si="91"/>
        <v>35.18</v>
      </c>
      <c r="AB497" s="77">
        <f t="shared" si="92"/>
        <v>2022</v>
      </c>
      <c r="AC497" s="76">
        <f t="shared" si="93"/>
        <v>3</v>
      </c>
      <c r="AD497" s="76" t="str">
        <f t="shared" si="94"/>
        <v/>
      </c>
      <c r="AE497" s="76" t="str">
        <f t="shared" si="95"/>
        <v/>
      </c>
      <c r="AF497" s="74">
        <f t="shared" si="96"/>
        <v>35.18</v>
      </c>
      <c r="AG497" s="75" t="str">
        <f t="shared" si="97"/>
        <v>11:00</v>
      </c>
      <c r="AH497" s="74">
        <f t="shared" si="98"/>
        <v>849.95000000000016</v>
      </c>
      <c r="AI497" s="73" t="str">
        <f t="shared" si="99"/>
        <v/>
      </c>
      <c r="AJ497" s="73" t="str">
        <f t="shared" si="100"/>
        <v/>
      </c>
      <c r="AK497" s="73" t="str">
        <f t="shared" si="101"/>
        <v/>
      </c>
      <c r="AL497" s="72" t="str">
        <f t="shared" si="102"/>
        <v/>
      </c>
      <c r="AM497" s="71" t="str">
        <f t="shared" si="103"/>
        <v/>
      </c>
    </row>
    <row r="498" spans="2:39" ht="13.8" thickBot="1">
      <c r="B498" s="79">
        <v>44630</v>
      </c>
      <c r="C498" s="78">
        <v>33.64</v>
      </c>
      <c r="D498" s="78">
        <v>33.42</v>
      </c>
      <c r="E498" s="78">
        <v>33.36</v>
      </c>
      <c r="F498" s="78">
        <v>34.619999999999997</v>
      </c>
      <c r="G498" s="78">
        <v>33.22</v>
      </c>
      <c r="H498" s="78">
        <v>33.36</v>
      </c>
      <c r="I498" s="78">
        <v>33.11</v>
      </c>
      <c r="J498" s="78">
        <v>33.15</v>
      </c>
      <c r="K498" s="78">
        <v>33.950000000000003</v>
      </c>
      <c r="L498" s="78">
        <v>35</v>
      </c>
      <c r="M498" s="78">
        <v>34.19</v>
      </c>
      <c r="N498" s="78">
        <v>34.58</v>
      </c>
      <c r="O498" s="78">
        <v>33.71</v>
      </c>
      <c r="P498" s="78">
        <v>34.549999999999997</v>
      </c>
      <c r="Q498" s="78">
        <v>32.869999999999997</v>
      </c>
      <c r="R498" s="78">
        <v>34.409999999999997</v>
      </c>
      <c r="S498" s="78">
        <v>33.5</v>
      </c>
      <c r="T498" s="78">
        <v>34.79</v>
      </c>
      <c r="U498" s="78">
        <v>34.79</v>
      </c>
      <c r="V498" s="78">
        <v>33.6</v>
      </c>
      <c r="W498" s="78">
        <v>34.06</v>
      </c>
      <c r="X498" s="78">
        <v>34.06</v>
      </c>
      <c r="Y498" s="78">
        <v>32.83</v>
      </c>
      <c r="Z498" s="78">
        <v>34.96</v>
      </c>
      <c r="AA498" s="78">
        <f t="shared" si="91"/>
        <v>35</v>
      </c>
      <c r="AB498" s="77">
        <f t="shared" si="92"/>
        <v>2022</v>
      </c>
      <c r="AC498" s="76">
        <f t="shared" si="93"/>
        <v>3</v>
      </c>
      <c r="AD498" s="76" t="str">
        <f t="shared" si="94"/>
        <v/>
      </c>
      <c r="AE498" s="76" t="str">
        <f t="shared" si="95"/>
        <v/>
      </c>
      <c r="AF498" s="74">
        <f t="shared" si="96"/>
        <v>35</v>
      </c>
      <c r="AG498" s="75" t="str">
        <f t="shared" si="97"/>
        <v>10:00</v>
      </c>
      <c r="AH498" s="74">
        <f t="shared" si="98"/>
        <v>848.7299999999999</v>
      </c>
      <c r="AI498" s="73" t="str">
        <f t="shared" si="99"/>
        <v/>
      </c>
      <c r="AJ498" s="73" t="str">
        <f t="shared" si="100"/>
        <v/>
      </c>
      <c r="AK498" s="73" t="str">
        <f t="shared" si="101"/>
        <v/>
      </c>
      <c r="AL498" s="72" t="str">
        <f t="shared" si="102"/>
        <v/>
      </c>
      <c r="AM498" s="71" t="str">
        <f t="shared" si="103"/>
        <v/>
      </c>
    </row>
    <row r="499" spans="2:39" ht="13.8" thickBot="1">
      <c r="B499" s="79">
        <v>44631</v>
      </c>
      <c r="C499" s="78">
        <v>33.71</v>
      </c>
      <c r="D499" s="78">
        <v>34.51</v>
      </c>
      <c r="E499" s="78">
        <v>34.270000000000003</v>
      </c>
      <c r="F499" s="78">
        <v>33.99</v>
      </c>
      <c r="G499" s="78">
        <v>34.340000000000003</v>
      </c>
      <c r="H499" s="78">
        <v>32.729999999999997</v>
      </c>
      <c r="I499" s="78">
        <v>33.22</v>
      </c>
      <c r="J499" s="78">
        <v>34.270000000000003</v>
      </c>
      <c r="K499" s="78">
        <v>33.950000000000003</v>
      </c>
      <c r="L499" s="78">
        <v>34.83</v>
      </c>
      <c r="M499" s="78">
        <v>33.49</v>
      </c>
      <c r="N499" s="78">
        <v>35.74</v>
      </c>
      <c r="O499" s="78">
        <v>34.68</v>
      </c>
      <c r="P499" s="78">
        <v>36.19</v>
      </c>
      <c r="Q499" s="78">
        <v>34.020000000000003</v>
      </c>
      <c r="R499" s="78">
        <v>34.340000000000003</v>
      </c>
      <c r="S499" s="78">
        <v>34.44</v>
      </c>
      <c r="T499" s="78">
        <v>35</v>
      </c>
      <c r="U499" s="78">
        <v>33.43</v>
      </c>
      <c r="V499" s="78">
        <v>34.549999999999997</v>
      </c>
      <c r="W499" s="78">
        <v>33.5</v>
      </c>
      <c r="X499" s="78">
        <v>34.369999999999997</v>
      </c>
      <c r="Y499" s="78">
        <v>33.32</v>
      </c>
      <c r="Z499" s="78">
        <v>34.93</v>
      </c>
      <c r="AA499" s="78">
        <f t="shared" si="91"/>
        <v>36.19</v>
      </c>
      <c r="AB499" s="77">
        <f t="shared" si="92"/>
        <v>2022</v>
      </c>
      <c r="AC499" s="76">
        <f t="shared" si="93"/>
        <v>3</v>
      </c>
      <c r="AD499" s="76" t="str">
        <f t="shared" si="94"/>
        <v/>
      </c>
      <c r="AE499" s="76" t="str">
        <f t="shared" si="95"/>
        <v/>
      </c>
      <c r="AF499" s="74">
        <f t="shared" si="96"/>
        <v>36.19</v>
      </c>
      <c r="AG499" s="75" t="str">
        <f t="shared" si="97"/>
        <v>14:00</v>
      </c>
      <c r="AH499" s="74">
        <f t="shared" si="98"/>
        <v>858.01</v>
      </c>
      <c r="AI499" s="73" t="str">
        <f t="shared" si="99"/>
        <v/>
      </c>
      <c r="AJ499" s="73" t="str">
        <f t="shared" si="100"/>
        <v/>
      </c>
      <c r="AK499" s="73" t="str">
        <f t="shared" si="101"/>
        <v/>
      </c>
      <c r="AL499" s="72" t="str">
        <f t="shared" si="102"/>
        <v/>
      </c>
      <c r="AM499" s="71" t="str">
        <f t="shared" si="103"/>
        <v/>
      </c>
    </row>
    <row r="500" spans="2:39" ht="13.8" thickBot="1">
      <c r="B500" s="79">
        <v>44632</v>
      </c>
      <c r="C500" s="78">
        <v>34.200000000000003</v>
      </c>
      <c r="D500" s="78">
        <v>34.409999999999997</v>
      </c>
      <c r="E500" s="78">
        <v>34.159999999999997</v>
      </c>
      <c r="F500" s="78">
        <v>34.51</v>
      </c>
      <c r="G500" s="78">
        <v>34.340000000000003</v>
      </c>
      <c r="H500" s="78">
        <v>33.43</v>
      </c>
      <c r="I500" s="78">
        <v>33.81</v>
      </c>
      <c r="J500" s="78">
        <v>35.25</v>
      </c>
      <c r="K500" s="78">
        <v>33.01</v>
      </c>
      <c r="L500" s="78">
        <v>33.5</v>
      </c>
      <c r="M500" s="78">
        <v>33.36</v>
      </c>
      <c r="N500" s="78">
        <v>34.090000000000003</v>
      </c>
      <c r="O500" s="78">
        <v>34.020000000000003</v>
      </c>
      <c r="P500" s="78">
        <v>34.090000000000003</v>
      </c>
      <c r="Q500" s="78">
        <v>34.9</v>
      </c>
      <c r="R500" s="78">
        <v>34.270000000000003</v>
      </c>
      <c r="S500" s="78">
        <v>33.71</v>
      </c>
      <c r="T500" s="78">
        <v>33.25</v>
      </c>
      <c r="U500" s="78">
        <v>33.5</v>
      </c>
      <c r="V500" s="78">
        <v>34.65</v>
      </c>
      <c r="W500" s="78">
        <v>34.340000000000003</v>
      </c>
      <c r="X500" s="78">
        <v>34.409999999999997</v>
      </c>
      <c r="Y500" s="78">
        <v>34.270000000000003</v>
      </c>
      <c r="Z500" s="78">
        <v>33.53</v>
      </c>
      <c r="AA500" s="78">
        <f t="shared" si="91"/>
        <v>35.25</v>
      </c>
      <c r="AB500" s="77">
        <f t="shared" si="92"/>
        <v>2022</v>
      </c>
      <c r="AC500" s="76">
        <f t="shared" si="93"/>
        <v>3</v>
      </c>
      <c r="AD500" s="76" t="str">
        <f t="shared" si="94"/>
        <v/>
      </c>
      <c r="AE500" s="76" t="str">
        <f t="shared" si="95"/>
        <v/>
      </c>
      <c r="AF500" s="74">
        <f t="shared" si="96"/>
        <v>35.25</v>
      </c>
      <c r="AG500" s="75" t="str">
        <f t="shared" si="97"/>
        <v>8:00</v>
      </c>
      <c r="AH500" s="74">
        <f t="shared" si="98"/>
        <v>852.26</v>
      </c>
      <c r="AI500" s="73" t="str">
        <f t="shared" si="99"/>
        <v/>
      </c>
      <c r="AJ500" s="73" t="str">
        <f t="shared" si="100"/>
        <v/>
      </c>
      <c r="AK500" s="73" t="str">
        <f t="shared" si="101"/>
        <v/>
      </c>
      <c r="AL500" s="72" t="str">
        <f t="shared" si="102"/>
        <v/>
      </c>
      <c r="AM500" s="71" t="str">
        <f t="shared" si="103"/>
        <v/>
      </c>
    </row>
    <row r="501" spans="2:39" ht="13.8" thickBot="1">
      <c r="B501" s="79">
        <v>44633</v>
      </c>
      <c r="C501" s="78">
        <v>34.44</v>
      </c>
      <c r="D501" s="78">
        <v>34.69</v>
      </c>
      <c r="E501" s="78">
        <v>33.43</v>
      </c>
      <c r="F501" s="78">
        <v>34.06</v>
      </c>
      <c r="G501" s="78">
        <v>32.729999999999997</v>
      </c>
      <c r="H501" s="78">
        <v>34.69</v>
      </c>
      <c r="I501" s="78">
        <v>34.619999999999997</v>
      </c>
      <c r="J501" s="78">
        <v>35.04</v>
      </c>
      <c r="K501" s="78">
        <v>33.92</v>
      </c>
      <c r="L501" s="78">
        <v>34.159999999999997</v>
      </c>
      <c r="M501" s="78">
        <v>32.619999999999997</v>
      </c>
      <c r="N501" s="78">
        <v>35.21</v>
      </c>
      <c r="O501" s="78">
        <v>34.33</v>
      </c>
      <c r="P501" s="78">
        <v>34.549999999999997</v>
      </c>
      <c r="Q501" s="78">
        <v>34.65</v>
      </c>
      <c r="R501" s="78">
        <v>34.58</v>
      </c>
      <c r="S501" s="78">
        <v>34.51</v>
      </c>
      <c r="T501" s="78">
        <v>33.71</v>
      </c>
      <c r="U501" s="78">
        <v>33.85</v>
      </c>
      <c r="V501" s="78">
        <v>34.229999999999997</v>
      </c>
      <c r="W501" s="78">
        <v>33.71</v>
      </c>
      <c r="X501" s="78">
        <v>33.71</v>
      </c>
      <c r="Y501" s="78">
        <v>35.46</v>
      </c>
      <c r="Z501" s="78">
        <v>32.869999999999997</v>
      </c>
      <c r="AA501" s="78">
        <f t="shared" si="91"/>
        <v>35.46</v>
      </c>
      <c r="AB501" s="77">
        <f t="shared" si="92"/>
        <v>2022</v>
      </c>
      <c r="AC501" s="76">
        <f t="shared" si="93"/>
        <v>3</v>
      </c>
      <c r="AD501" s="76" t="str">
        <f t="shared" si="94"/>
        <v/>
      </c>
      <c r="AE501" s="76" t="str">
        <f t="shared" si="95"/>
        <v/>
      </c>
      <c r="AF501" s="74">
        <f t="shared" si="96"/>
        <v>35.46</v>
      </c>
      <c r="AG501" s="75" t="str">
        <f t="shared" si="97"/>
        <v>23:00</v>
      </c>
      <c r="AH501" s="74">
        <f t="shared" si="98"/>
        <v>855.23000000000025</v>
      </c>
      <c r="AI501" s="73" t="str">
        <f t="shared" si="99"/>
        <v/>
      </c>
      <c r="AJ501" s="73" t="str">
        <f t="shared" si="100"/>
        <v/>
      </c>
      <c r="AK501" s="73" t="str">
        <f t="shared" si="101"/>
        <v/>
      </c>
      <c r="AL501" s="72" t="str">
        <f t="shared" si="102"/>
        <v/>
      </c>
      <c r="AM501" s="71" t="str">
        <f t="shared" si="103"/>
        <v/>
      </c>
    </row>
    <row r="502" spans="2:39" ht="13.8" thickBot="1">
      <c r="B502" s="79">
        <v>44634</v>
      </c>
      <c r="C502" s="78">
        <v>33.36</v>
      </c>
      <c r="D502" s="78">
        <v>33.67</v>
      </c>
      <c r="E502" s="78">
        <v>32.83</v>
      </c>
      <c r="F502" s="78">
        <v>33.46</v>
      </c>
      <c r="G502" s="78">
        <v>33.74</v>
      </c>
      <c r="H502" s="78">
        <v>34.020000000000003</v>
      </c>
      <c r="I502" s="78">
        <v>35.25</v>
      </c>
      <c r="J502" s="78">
        <v>35.67</v>
      </c>
      <c r="K502" s="78">
        <v>35.700000000000003</v>
      </c>
      <c r="L502" s="78">
        <v>34.19</v>
      </c>
      <c r="M502" s="78">
        <v>35.35</v>
      </c>
      <c r="N502" s="78">
        <v>34.51</v>
      </c>
      <c r="O502" s="78">
        <v>34.340000000000003</v>
      </c>
      <c r="P502" s="78">
        <v>34.72</v>
      </c>
      <c r="Q502" s="78">
        <v>33.32</v>
      </c>
      <c r="R502" s="78">
        <v>33.46</v>
      </c>
      <c r="S502" s="78">
        <v>33.950000000000003</v>
      </c>
      <c r="T502" s="78">
        <v>33.67</v>
      </c>
      <c r="U502" s="78">
        <v>33.25</v>
      </c>
      <c r="V502" s="78">
        <v>34.369999999999997</v>
      </c>
      <c r="W502" s="78">
        <v>33.18</v>
      </c>
      <c r="X502" s="78">
        <v>33.78</v>
      </c>
      <c r="Y502" s="78">
        <v>33.64</v>
      </c>
      <c r="Z502" s="78">
        <v>34.229999999999997</v>
      </c>
      <c r="AA502" s="78">
        <f t="shared" si="91"/>
        <v>35.700000000000003</v>
      </c>
      <c r="AB502" s="77">
        <f t="shared" si="92"/>
        <v>2022</v>
      </c>
      <c r="AC502" s="76">
        <f t="shared" si="93"/>
        <v>3</v>
      </c>
      <c r="AD502" s="76" t="str">
        <f t="shared" si="94"/>
        <v/>
      </c>
      <c r="AE502" s="76" t="str">
        <f t="shared" si="95"/>
        <v/>
      </c>
      <c r="AF502" s="74">
        <f t="shared" si="96"/>
        <v>35.700000000000003</v>
      </c>
      <c r="AG502" s="75" t="str">
        <f t="shared" si="97"/>
        <v>9:00</v>
      </c>
      <c r="AH502" s="74">
        <f t="shared" si="98"/>
        <v>853.36000000000013</v>
      </c>
      <c r="AI502" s="73" t="str">
        <f t="shared" si="99"/>
        <v/>
      </c>
      <c r="AJ502" s="73" t="str">
        <f t="shared" si="100"/>
        <v/>
      </c>
      <c r="AK502" s="73" t="str">
        <f t="shared" si="101"/>
        <v/>
      </c>
      <c r="AL502" s="72" t="str">
        <f t="shared" si="102"/>
        <v/>
      </c>
      <c r="AM502" s="71" t="str">
        <f t="shared" si="103"/>
        <v/>
      </c>
    </row>
    <row r="503" spans="2:39" ht="13.8" thickBot="1">
      <c r="B503" s="79">
        <v>44635</v>
      </c>
      <c r="C503" s="78">
        <v>34.72</v>
      </c>
      <c r="D503" s="78">
        <v>34.06</v>
      </c>
      <c r="E503" s="78">
        <v>32.869999999999997</v>
      </c>
      <c r="F503" s="78">
        <v>34.76</v>
      </c>
      <c r="G503" s="78">
        <v>33.39</v>
      </c>
      <c r="H503" s="78">
        <v>33.57</v>
      </c>
      <c r="I503" s="78">
        <v>34.93</v>
      </c>
      <c r="J503" s="78">
        <v>34.299999999999997</v>
      </c>
      <c r="K503" s="78">
        <v>35.11</v>
      </c>
      <c r="L503" s="78">
        <v>34.79</v>
      </c>
      <c r="M503" s="78">
        <v>34.270000000000003</v>
      </c>
      <c r="N503" s="78">
        <v>34.51</v>
      </c>
      <c r="O503" s="78">
        <v>35.25</v>
      </c>
      <c r="P503" s="78">
        <v>35.04</v>
      </c>
      <c r="Q503" s="78">
        <v>34.86</v>
      </c>
      <c r="R503" s="78">
        <v>34.76</v>
      </c>
      <c r="S503" s="78">
        <v>34.369999999999997</v>
      </c>
      <c r="T503" s="78">
        <v>34.369999999999997</v>
      </c>
      <c r="U503" s="78">
        <v>33.85</v>
      </c>
      <c r="V503" s="78">
        <v>34.79</v>
      </c>
      <c r="W503" s="78">
        <v>34.76</v>
      </c>
      <c r="X503" s="78">
        <v>33.950000000000003</v>
      </c>
      <c r="Y503" s="78">
        <v>33.81</v>
      </c>
      <c r="Z503" s="78">
        <v>34.130000000000003</v>
      </c>
      <c r="AA503" s="78">
        <f t="shared" si="91"/>
        <v>35.25</v>
      </c>
      <c r="AB503" s="77">
        <f t="shared" si="92"/>
        <v>2022</v>
      </c>
      <c r="AC503" s="76">
        <f t="shared" si="93"/>
        <v>3</v>
      </c>
      <c r="AD503" s="76" t="str">
        <f t="shared" si="94"/>
        <v/>
      </c>
      <c r="AE503" s="76" t="str">
        <f t="shared" si="95"/>
        <v/>
      </c>
      <c r="AF503" s="74">
        <f t="shared" si="96"/>
        <v>35.25</v>
      </c>
      <c r="AG503" s="75" t="str">
        <f t="shared" si="97"/>
        <v>13:00</v>
      </c>
      <c r="AH503" s="74">
        <f t="shared" si="98"/>
        <v>860.47000000000014</v>
      </c>
      <c r="AI503" s="73" t="str">
        <f t="shared" si="99"/>
        <v/>
      </c>
      <c r="AJ503" s="73" t="str">
        <f t="shared" si="100"/>
        <v/>
      </c>
      <c r="AK503" s="73" t="str">
        <f t="shared" si="101"/>
        <v/>
      </c>
      <c r="AL503" s="72" t="str">
        <f t="shared" si="102"/>
        <v/>
      </c>
      <c r="AM503" s="71" t="str">
        <f t="shared" si="103"/>
        <v/>
      </c>
    </row>
    <row r="504" spans="2:39" ht="13.8" thickBot="1">
      <c r="B504" s="79">
        <v>44636</v>
      </c>
      <c r="C504" s="78">
        <v>34.369999999999997</v>
      </c>
      <c r="D504" s="78">
        <v>33.08</v>
      </c>
      <c r="E504" s="78">
        <v>32.270000000000003</v>
      </c>
      <c r="F504" s="78">
        <v>32.340000000000003</v>
      </c>
      <c r="G504" s="78">
        <v>33.46</v>
      </c>
      <c r="H504" s="78">
        <v>33.64</v>
      </c>
      <c r="I504" s="78">
        <v>34.299999999999997</v>
      </c>
      <c r="J504" s="78">
        <v>34.79</v>
      </c>
      <c r="K504" s="78">
        <v>34.06</v>
      </c>
      <c r="L504" s="78">
        <v>34.159999999999997</v>
      </c>
      <c r="M504" s="78">
        <v>35.42</v>
      </c>
      <c r="N504" s="78">
        <v>33.85</v>
      </c>
      <c r="O504" s="78">
        <v>33.92</v>
      </c>
      <c r="P504" s="78">
        <v>33.950000000000003</v>
      </c>
      <c r="Q504" s="78">
        <v>33.979999999999997</v>
      </c>
      <c r="R504" s="78">
        <v>33.32</v>
      </c>
      <c r="S504" s="78">
        <v>33.71</v>
      </c>
      <c r="T504" s="78">
        <v>33.71</v>
      </c>
      <c r="U504" s="78">
        <v>33.53</v>
      </c>
      <c r="V504" s="78">
        <v>32.549999999999997</v>
      </c>
      <c r="W504" s="78">
        <v>33.880000000000003</v>
      </c>
      <c r="X504" s="78">
        <v>33.6</v>
      </c>
      <c r="Y504" s="78">
        <v>34.090000000000003</v>
      </c>
      <c r="Z504" s="78">
        <v>33.81</v>
      </c>
      <c r="AA504" s="78">
        <f t="shared" si="91"/>
        <v>35.42</v>
      </c>
      <c r="AB504" s="77">
        <f t="shared" si="92"/>
        <v>2022</v>
      </c>
      <c r="AC504" s="76">
        <f t="shared" si="93"/>
        <v>3</v>
      </c>
      <c r="AD504" s="76" t="str">
        <f t="shared" si="94"/>
        <v/>
      </c>
      <c r="AE504" s="76" t="str">
        <f t="shared" si="95"/>
        <v/>
      </c>
      <c r="AF504" s="74">
        <f t="shared" si="96"/>
        <v>35.42</v>
      </c>
      <c r="AG504" s="75" t="str">
        <f t="shared" si="97"/>
        <v>11:00</v>
      </c>
      <c r="AH504" s="74">
        <f t="shared" si="98"/>
        <v>845.21000000000015</v>
      </c>
      <c r="AI504" s="73" t="str">
        <f t="shared" si="99"/>
        <v/>
      </c>
      <c r="AJ504" s="73" t="str">
        <f t="shared" si="100"/>
        <v/>
      </c>
      <c r="AK504" s="73" t="str">
        <f t="shared" si="101"/>
        <v/>
      </c>
      <c r="AL504" s="72" t="str">
        <f t="shared" si="102"/>
        <v/>
      </c>
      <c r="AM504" s="71" t="str">
        <f t="shared" si="103"/>
        <v/>
      </c>
    </row>
    <row r="505" spans="2:39" ht="13.8" thickBot="1">
      <c r="B505" s="79">
        <v>44637</v>
      </c>
      <c r="C505" s="78">
        <v>32.9</v>
      </c>
      <c r="D505" s="78">
        <v>34.159999999999997</v>
      </c>
      <c r="E505" s="78">
        <v>33.85</v>
      </c>
      <c r="F505" s="78">
        <v>33.01</v>
      </c>
      <c r="G505" s="78">
        <v>32.69</v>
      </c>
      <c r="H505" s="78">
        <v>33.67</v>
      </c>
      <c r="I505" s="78">
        <v>34.020000000000003</v>
      </c>
      <c r="J505" s="78">
        <v>33.92</v>
      </c>
      <c r="K505" s="78">
        <v>34.69</v>
      </c>
      <c r="L505" s="78">
        <v>33.78</v>
      </c>
      <c r="M505" s="78">
        <v>32.729999999999997</v>
      </c>
      <c r="N505" s="78">
        <v>33.92</v>
      </c>
      <c r="O505" s="78">
        <v>34.51</v>
      </c>
      <c r="P505" s="78">
        <v>32.340000000000003</v>
      </c>
      <c r="Q505" s="78">
        <v>31.78</v>
      </c>
      <c r="R505" s="78">
        <v>31.99</v>
      </c>
      <c r="S505" s="78">
        <v>31.68</v>
      </c>
      <c r="T505" s="78">
        <v>32.17</v>
      </c>
      <c r="U505" s="78">
        <v>32.69</v>
      </c>
      <c r="V505" s="78">
        <v>31.29</v>
      </c>
      <c r="W505" s="78">
        <v>31.75</v>
      </c>
      <c r="X505" s="78">
        <v>32.409999999999997</v>
      </c>
      <c r="Y505" s="78">
        <v>30.73</v>
      </c>
      <c r="Z505" s="78">
        <v>30.38</v>
      </c>
      <c r="AA505" s="78">
        <f t="shared" si="91"/>
        <v>34.69</v>
      </c>
      <c r="AB505" s="77">
        <f t="shared" si="92"/>
        <v>2022</v>
      </c>
      <c r="AC505" s="76">
        <f t="shared" si="93"/>
        <v>3</v>
      </c>
      <c r="AD505" s="76" t="str">
        <f t="shared" si="94"/>
        <v/>
      </c>
      <c r="AE505" s="76" t="str">
        <f t="shared" si="95"/>
        <v/>
      </c>
      <c r="AF505" s="74">
        <f t="shared" si="96"/>
        <v>34.69</v>
      </c>
      <c r="AG505" s="75" t="str">
        <f t="shared" si="97"/>
        <v>9:00</v>
      </c>
      <c r="AH505" s="74">
        <f t="shared" si="98"/>
        <v>821.74999999999977</v>
      </c>
      <c r="AI505" s="73" t="str">
        <f t="shared" si="99"/>
        <v/>
      </c>
      <c r="AJ505" s="73" t="str">
        <f t="shared" si="100"/>
        <v/>
      </c>
      <c r="AK505" s="73" t="str">
        <f t="shared" si="101"/>
        <v/>
      </c>
      <c r="AL505" s="72" t="str">
        <f t="shared" si="102"/>
        <v/>
      </c>
      <c r="AM505" s="71" t="str">
        <f t="shared" si="103"/>
        <v/>
      </c>
    </row>
    <row r="506" spans="2:39" ht="13.8" thickBot="1">
      <c r="B506" s="79">
        <v>44638</v>
      </c>
      <c r="C506" s="78">
        <v>32.409999999999997</v>
      </c>
      <c r="D506" s="78">
        <v>32.24</v>
      </c>
      <c r="E506" s="78">
        <v>33.15</v>
      </c>
      <c r="F506" s="78">
        <v>33.32</v>
      </c>
      <c r="G506" s="78">
        <v>32.24</v>
      </c>
      <c r="H506" s="78">
        <v>33.81</v>
      </c>
      <c r="I506" s="78">
        <v>33.36</v>
      </c>
      <c r="J506" s="78">
        <v>33.92</v>
      </c>
      <c r="K506" s="78">
        <v>34.299999999999997</v>
      </c>
      <c r="L506" s="78">
        <v>32.83</v>
      </c>
      <c r="M506" s="78">
        <v>33.99</v>
      </c>
      <c r="N506" s="78">
        <v>33.08</v>
      </c>
      <c r="O506" s="78">
        <v>32.1</v>
      </c>
      <c r="P506" s="78">
        <v>32.520000000000003</v>
      </c>
      <c r="Q506" s="78">
        <v>33.99</v>
      </c>
      <c r="R506" s="78">
        <v>34.97</v>
      </c>
      <c r="S506" s="78">
        <v>34.9</v>
      </c>
      <c r="T506" s="78">
        <v>34.090000000000003</v>
      </c>
      <c r="U506" s="78">
        <v>33.78</v>
      </c>
      <c r="V506" s="78">
        <v>33.15</v>
      </c>
      <c r="W506" s="78">
        <v>35.840000000000003</v>
      </c>
      <c r="X506" s="78">
        <v>33.46</v>
      </c>
      <c r="Y506" s="78">
        <v>33.92</v>
      </c>
      <c r="Z506" s="78">
        <v>33.950000000000003</v>
      </c>
      <c r="AA506" s="78">
        <f t="shared" si="91"/>
        <v>35.840000000000003</v>
      </c>
      <c r="AB506" s="77">
        <f t="shared" si="92"/>
        <v>2022</v>
      </c>
      <c r="AC506" s="76">
        <f t="shared" si="93"/>
        <v>3</v>
      </c>
      <c r="AD506" s="76" t="str">
        <f t="shared" si="94"/>
        <v/>
      </c>
      <c r="AE506" s="76" t="str">
        <f t="shared" si="95"/>
        <v/>
      </c>
      <c r="AF506" s="74">
        <f t="shared" si="96"/>
        <v>35.840000000000003</v>
      </c>
      <c r="AG506" s="75" t="str">
        <f t="shared" si="97"/>
        <v>21:00</v>
      </c>
      <c r="AH506" s="74">
        <f t="shared" si="98"/>
        <v>841.16000000000008</v>
      </c>
      <c r="AI506" s="73" t="str">
        <f t="shared" si="99"/>
        <v/>
      </c>
      <c r="AJ506" s="73" t="str">
        <f t="shared" si="100"/>
        <v/>
      </c>
      <c r="AK506" s="73" t="str">
        <f t="shared" si="101"/>
        <v/>
      </c>
      <c r="AL506" s="72" t="str">
        <f t="shared" si="102"/>
        <v/>
      </c>
      <c r="AM506" s="71" t="str">
        <f t="shared" si="103"/>
        <v/>
      </c>
    </row>
    <row r="507" spans="2:39" ht="13.8" thickBot="1">
      <c r="B507" s="79">
        <v>44639</v>
      </c>
      <c r="C507" s="78">
        <v>33.29</v>
      </c>
      <c r="D507" s="78">
        <v>34.130000000000003</v>
      </c>
      <c r="E507" s="78">
        <v>33.01</v>
      </c>
      <c r="F507" s="78">
        <v>33.46</v>
      </c>
      <c r="G507" s="78">
        <v>32.659999999999997</v>
      </c>
      <c r="H507" s="78">
        <v>33.880000000000003</v>
      </c>
      <c r="I507" s="78">
        <v>34.130000000000003</v>
      </c>
      <c r="J507" s="78">
        <v>33.11</v>
      </c>
      <c r="K507" s="78">
        <v>33.74</v>
      </c>
      <c r="L507" s="78">
        <v>34.130000000000003</v>
      </c>
      <c r="M507" s="78">
        <v>33.53</v>
      </c>
      <c r="N507" s="78">
        <v>33.78</v>
      </c>
      <c r="O507" s="78">
        <v>33.67</v>
      </c>
      <c r="P507" s="78">
        <v>33.85</v>
      </c>
      <c r="Q507" s="78">
        <v>34.369999999999997</v>
      </c>
      <c r="R507" s="78">
        <v>33.64</v>
      </c>
      <c r="S507" s="78">
        <v>35.39</v>
      </c>
      <c r="T507" s="78">
        <v>34.369999999999997</v>
      </c>
      <c r="U507" s="78">
        <v>32.520000000000003</v>
      </c>
      <c r="V507" s="78">
        <v>34.65</v>
      </c>
      <c r="W507" s="78">
        <v>34.159999999999997</v>
      </c>
      <c r="X507" s="78">
        <v>34.270000000000003</v>
      </c>
      <c r="Y507" s="78">
        <v>33.01</v>
      </c>
      <c r="Z507" s="78">
        <v>35.56</v>
      </c>
      <c r="AA507" s="78">
        <f t="shared" si="91"/>
        <v>35.56</v>
      </c>
      <c r="AB507" s="77">
        <f t="shared" si="92"/>
        <v>2022</v>
      </c>
      <c r="AC507" s="76">
        <f t="shared" si="93"/>
        <v>3</v>
      </c>
      <c r="AD507" s="76" t="str">
        <f t="shared" si="94"/>
        <v/>
      </c>
      <c r="AE507" s="76" t="str">
        <f t="shared" si="95"/>
        <v/>
      </c>
      <c r="AF507" s="74">
        <f t="shared" si="96"/>
        <v>35.56</v>
      </c>
      <c r="AG507" s="75" t="str">
        <f t="shared" si="97"/>
        <v>24:00</v>
      </c>
      <c r="AH507" s="74">
        <f t="shared" si="98"/>
        <v>847.86999999999989</v>
      </c>
      <c r="AI507" s="73" t="str">
        <f t="shared" si="99"/>
        <v/>
      </c>
      <c r="AJ507" s="73" t="str">
        <f t="shared" si="100"/>
        <v/>
      </c>
      <c r="AK507" s="73" t="str">
        <f t="shared" si="101"/>
        <v/>
      </c>
      <c r="AL507" s="72" t="str">
        <f t="shared" si="102"/>
        <v/>
      </c>
      <c r="AM507" s="71" t="str">
        <f t="shared" si="103"/>
        <v/>
      </c>
    </row>
    <row r="508" spans="2:39" ht="13.8" thickBot="1">
      <c r="B508" s="79">
        <v>44640</v>
      </c>
      <c r="C508" s="78">
        <v>33.64</v>
      </c>
      <c r="D508" s="78">
        <v>34.97</v>
      </c>
      <c r="E508" s="78">
        <v>33.81</v>
      </c>
      <c r="F508" s="78">
        <v>32.97</v>
      </c>
      <c r="G508" s="78">
        <v>33.840000000000003</v>
      </c>
      <c r="H508" s="78">
        <v>34.65</v>
      </c>
      <c r="I508" s="78">
        <v>33.15</v>
      </c>
      <c r="J508" s="78">
        <v>34.51</v>
      </c>
      <c r="K508" s="78">
        <v>33.43</v>
      </c>
      <c r="L508" s="78">
        <v>35.32</v>
      </c>
      <c r="M508" s="78">
        <v>33.53</v>
      </c>
      <c r="N508" s="78">
        <v>34.090000000000003</v>
      </c>
      <c r="O508" s="78">
        <v>33.22</v>
      </c>
      <c r="P508" s="78">
        <v>34.270000000000003</v>
      </c>
      <c r="Q508" s="78">
        <v>33.14</v>
      </c>
      <c r="R508" s="78">
        <v>33.11</v>
      </c>
      <c r="S508" s="78">
        <v>32.69</v>
      </c>
      <c r="T508" s="78">
        <v>33.36</v>
      </c>
      <c r="U508" s="78">
        <v>32.69</v>
      </c>
      <c r="V508" s="78">
        <v>33.46</v>
      </c>
      <c r="W508" s="78">
        <v>32.450000000000003</v>
      </c>
      <c r="X508" s="78">
        <v>33.64</v>
      </c>
      <c r="Y508" s="78">
        <v>32.520000000000003</v>
      </c>
      <c r="Z508" s="78">
        <v>34.06</v>
      </c>
      <c r="AA508" s="78">
        <f t="shared" si="91"/>
        <v>35.32</v>
      </c>
      <c r="AB508" s="77">
        <f t="shared" si="92"/>
        <v>2022</v>
      </c>
      <c r="AC508" s="76">
        <f t="shared" si="93"/>
        <v>3</v>
      </c>
      <c r="AD508" s="76" t="str">
        <f t="shared" si="94"/>
        <v/>
      </c>
      <c r="AE508" s="76" t="str">
        <f t="shared" si="95"/>
        <v/>
      </c>
      <c r="AF508" s="74">
        <f t="shared" si="96"/>
        <v>35.32</v>
      </c>
      <c r="AG508" s="75" t="str">
        <f t="shared" si="97"/>
        <v>10:00</v>
      </c>
      <c r="AH508" s="74">
        <f t="shared" si="98"/>
        <v>841.84000000000026</v>
      </c>
      <c r="AI508" s="73" t="str">
        <f t="shared" si="99"/>
        <v/>
      </c>
      <c r="AJ508" s="73" t="str">
        <f t="shared" si="100"/>
        <v/>
      </c>
      <c r="AK508" s="73" t="str">
        <f t="shared" si="101"/>
        <v/>
      </c>
      <c r="AL508" s="72" t="str">
        <f t="shared" si="102"/>
        <v/>
      </c>
      <c r="AM508" s="71" t="str">
        <f t="shared" si="103"/>
        <v/>
      </c>
    </row>
    <row r="509" spans="2:39" ht="13.8" thickBot="1">
      <c r="B509" s="79">
        <v>44641</v>
      </c>
      <c r="C509" s="78">
        <v>34.340000000000003</v>
      </c>
      <c r="D509" s="78">
        <v>34.65</v>
      </c>
      <c r="E509" s="78">
        <v>32.549999999999997</v>
      </c>
      <c r="F509" s="78">
        <v>33.950000000000003</v>
      </c>
      <c r="G509" s="78">
        <v>33.53</v>
      </c>
      <c r="H509" s="78">
        <v>35.18</v>
      </c>
      <c r="I509" s="78">
        <v>33.92</v>
      </c>
      <c r="J509" s="78">
        <v>34.83</v>
      </c>
      <c r="K509" s="78">
        <v>33.92</v>
      </c>
      <c r="L509" s="78">
        <v>34.159999999999997</v>
      </c>
      <c r="M509" s="78">
        <v>34.409999999999997</v>
      </c>
      <c r="N509" s="78">
        <v>34.299999999999997</v>
      </c>
      <c r="O509" s="78">
        <v>33.880000000000003</v>
      </c>
      <c r="P509" s="78">
        <v>32.97</v>
      </c>
      <c r="Q509" s="78">
        <v>34.299999999999997</v>
      </c>
      <c r="R509" s="78">
        <v>33.5</v>
      </c>
      <c r="S509" s="78">
        <v>34.270000000000003</v>
      </c>
      <c r="T509" s="78">
        <v>32.83</v>
      </c>
      <c r="U509" s="78">
        <v>34.549999999999997</v>
      </c>
      <c r="V509" s="78">
        <v>33.67</v>
      </c>
      <c r="W509" s="78">
        <v>34.299999999999997</v>
      </c>
      <c r="X509" s="78">
        <v>33.5</v>
      </c>
      <c r="Y509" s="78">
        <v>33.46</v>
      </c>
      <c r="Z509" s="78">
        <v>33.29</v>
      </c>
      <c r="AA509" s="78">
        <f t="shared" si="91"/>
        <v>35.18</v>
      </c>
      <c r="AB509" s="77">
        <f t="shared" si="92"/>
        <v>2022</v>
      </c>
      <c r="AC509" s="76">
        <f t="shared" si="93"/>
        <v>3</v>
      </c>
      <c r="AD509" s="76" t="str">
        <f t="shared" si="94"/>
        <v/>
      </c>
      <c r="AE509" s="76" t="str">
        <f t="shared" si="95"/>
        <v/>
      </c>
      <c r="AF509" s="74">
        <f t="shared" si="96"/>
        <v>35.18</v>
      </c>
      <c r="AG509" s="75" t="str">
        <f t="shared" si="97"/>
        <v>6:00</v>
      </c>
      <c r="AH509" s="74">
        <f t="shared" si="98"/>
        <v>849.43999999999971</v>
      </c>
      <c r="AI509" s="73" t="str">
        <f t="shared" si="99"/>
        <v/>
      </c>
      <c r="AJ509" s="73" t="str">
        <f t="shared" si="100"/>
        <v/>
      </c>
      <c r="AK509" s="73" t="str">
        <f t="shared" si="101"/>
        <v/>
      </c>
      <c r="AL509" s="72" t="str">
        <f t="shared" si="102"/>
        <v/>
      </c>
      <c r="AM509" s="71" t="str">
        <f t="shared" si="103"/>
        <v/>
      </c>
    </row>
    <row r="510" spans="2:39" ht="13.8" thickBot="1">
      <c r="B510" s="79">
        <v>44642</v>
      </c>
      <c r="C510" s="78">
        <v>35.28</v>
      </c>
      <c r="D510" s="78">
        <v>32.479999999999997</v>
      </c>
      <c r="E510" s="78">
        <v>33.18</v>
      </c>
      <c r="F510" s="78">
        <v>1174.18</v>
      </c>
      <c r="G510" s="78">
        <v>1198.8599999999999</v>
      </c>
      <c r="H510" s="78">
        <v>1236.8</v>
      </c>
      <c r="I510" s="78">
        <v>1314.5</v>
      </c>
      <c r="J510" s="78">
        <v>1331.58</v>
      </c>
      <c r="K510" s="78">
        <v>1320.83</v>
      </c>
      <c r="L510" s="78">
        <v>1343.06</v>
      </c>
      <c r="M510" s="78">
        <v>1348.9</v>
      </c>
      <c r="N510" s="78">
        <v>1304.56</v>
      </c>
      <c r="O510" s="78">
        <v>1302.77</v>
      </c>
      <c r="P510" s="78">
        <v>1297.03</v>
      </c>
      <c r="Q510" s="78">
        <v>1297.8699999999999</v>
      </c>
      <c r="R510" s="78">
        <v>1272.22</v>
      </c>
      <c r="S510" s="78">
        <v>1215.06</v>
      </c>
      <c r="T510" s="78">
        <v>1207.54</v>
      </c>
      <c r="U510" s="78">
        <v>1221.22</v>
      </c>
      <c r="V510" s="78">
        <v>1228.99</v>
      </c>
      <c r="W510" s="78">
        <v>1219.33</v>
      </c>
      <c r="X510" s="78">
        <v>1207.4000000000001</v>
      </c>
      <c r="Y510" s="78">
        <v>1213.73</v>
      </c>
      <c r="Z510" s="78">
        <v>1193.1199999999999</v>
      </c>
      <c r="AA510" s="78">
        <f t="shared" si="91"/>
        <v>1348.9</v>
      </c>
      <c r="AB510" s="77">
        <f t="shared" si="92"/>
        <v>2022</v>
      </c>
      <c r="AC510" s="76">
        <f t="shared" si="93"/>
        <v>3</v>
      </c>
      <c r="AD510" s="76" t="str">
        <f t="shared" si="94"/>
        <v/>
      </c>
      <c r="AE510" s="76" t="str">
        <f t="shared" si="95"/>
        <v/>
      </c>
      <c r="AF510" s="74">
        <f t="shared" si="96"/>
        <v>1348.9</v>
      </c>
      <c r="AG510" s="75" t="str">
        <f t="shared" si="97"/>
        <v>11:00</v>
      </c>
      <c r="AH510" s="74">
        <f t="shared" si="98"/>
        <v>27899.390000000007</v>
      </c>
      <c r="AI510" s="73" t="str">
        <f t="shared" si="99"/>
        <v/>
      </c>
      <c r="AJ510" s="73" t="str">
        <f t="shared" si="100"/>
        <v/>
      </c>
      <c r="AK510" s="73" t="str">
        <f t="shared" si="101"/>
        <v/>
      </c>
      <c r="AL510" s="72" t="str">
        <f t="shared" si="102"/>
        <v/>
      </c>
      <c r="AM510" s="71" t="str">
        <f t="shared" si="103"/>
        <v/>
      </c>
    </row>
    <row r="511" spans="2:39" ht="13.8" thickBot="1">
      <c r="B511" s="79">
        <v>44643</v>
      </c>
      <c r="C511" s="78">
        <v>1186.18</v>
      </c>
      <c r="D511" s="78">
        <v>1187.27</v>
      </c>
      <c r="E511" s="78">
        <v>1168.83</v>
      </c>
      <c r="F511" s="78">
        <v>1180.6600000000001</v>
      </c>
      <c r="G511" s="78">
        <v>1205.33</v>
      </c>
      <c r="H511" s="78">
        <v>1250.24</v>
      </c>
      <c r="I511" s="78">
        <v>1341.31</v>
      </c>
      <c r="J511" s="78">
        <v>1371.44</v>
      </c>
      <c r="K511" s="78">
        <v>1375.92</v>
      </c>
      <c r="L511" s="78">
        <v>1386.88</v>
      </c>
      <c r="M511" s="78">
        <v>1406.86</v>
      </c>
      <c r="N511" s="78">
        <v>1376.45</v>
      </c>
      <c r="O511" s="78">
        <v>1383.45</v>
      </c>
      <c r="P511" s="78">
        <v>1379.14</v>
      </c>
      <c r="Q511" s="78">
        <v>1369.66</v>
      </c>
      <c r="R511" s="78">
        <v>1349.22</v>
      </c>
      <c r="S511" s="78">
        <v>1301.44</v>
      </c>
      <c r="T511" s="78">
        <v>1258.32</v>
      </c>
      <c r="U511" s="78">
        <v>1272.6400000000001</v>
      </c>
      <c r="V511" s="78">
        <v>1265.3900000000001</v>
      </c>
      <c r="W511" s="78">
        <v>1239.3499999999999</v>
      </c>
      <c r="X511" s="78">
        <v>1235.3599999999999</v>
      </c>
      <c r="Y511" s="78">
        <v>1210.51</v>
      </c>
      <c r="Z511" s="78">
        <v>1202.3499999999999</v>
      </c>
      <c r="AA511" s="78">
        <f t="shared" si="91"/>
        <v>1406.86</v>
      </c>
      <c r="AB511" s="77">
        <f t="shared" si="92"/>
        <v>2022</v>
      </c>
      <c r="AC511" s="76">
        <f t="shared" si="93"/>
        <v>3</v>
      </c>
      <c r="AD511" s="76" t="str">
        <f t="shared" si="94"/>
        <v/>
      </c>
      <c r="AE511" s="76" t="str">
        <f t="shared" si="95"/>
        <v/>
      </c>
      <c r="AF511" s="74">
        <f t="shared" si="96"/>
        <v>1406.86</v>
      </c>
      <c r="AG511" s="75" t="str">
        <f t="shared" si="97"/>
        <v>11:00</v>
      </c>
      <c r="AH511" s="74">
        <f t="shared" si="98"/>
        <v>32311.059999999998</v>
      </c>
      <c r="AI511" s="73" t="str">
        <f t="shared" si="99"/>
        <v/>
      </c>
      <c r="AJ511" s="73" t="str">
        <f t="shared" si="100"/>
        <v/>
      </c>
      <c r="AK511" s="73" t="str">
        <f t="shared" si="101"/>
        <v/>
      </c>
      <c r="AL511" s="72" t="str">
        <f t="shared" si="102"/>
        <v/>
      </c>
      <c r="AM511" s="71" t="str">
        <f t="shared" si="103"/>
        <v/>
      </c>
    </row>
    <row r="512" spans="2:39" ht="13.8" thickBot="1">
      <c r="B512" s="79">
        <v>44644</v>
      </c>
      <c r="C512" s="78">
        <v>1200.4000000000001</v>
      </c>
      <c r="D512" s="78">
        <v>1174.81</v>
      </c>
      <c r="E512" s="78">
        <v>1170.4000000000001</v>
      </c>
      <c r="F512" s="78">
        <v>1166.03</v>
      </c>
      <c r="G512" s="78">
        <v>1175.3699999999999</v>
      </c>
      <c r="H512" s="78">
        <v>1206.07</v>
      </c>
      <c r="I512" s="78">
        <v>1289.47</v>
      </c>
      <c r="J512" s="78">
        <v>1318.84</v>
      </c>
      <c r="K512" s="78">
        <v>1309.98</v>
      </c>
      <c r="L512" s="78">
        <v>1333.68</v>
      </c>
      <c r="M512" s="78">
        <v>1336.9</v>
      </c>
      <c r="N512" s="78">
        <v>1292.45</v>
      </c>
      <c r="O512" s="78">
        <v>1299.73</v>
      </c>
      <c r="P512" s="78">
        <v>1280.02</v>
      </c>
      <c r="Q512" s="78">
        <v>123.03</v>
      </c>
      <c r="R512" s="78">
        <v>34.270000000000003</v>
      </c>
      <c r="S512" s="78">
        <v>34.090000000000003</v>
      </c>
      <c r="T512" s="78">
        <v>33.99</v>
      </c>
      <c r="U512" s="78">
        <v>32.479999999999997</v>
      </c>
      <c r="V512" s="78">
        <v>32.619999999999997</v>
      </c>
      <c r="W512" s="78">
        <v>33.53</v>
      </c>
      <c r="X512" s="78">
        <v>32.72</v>
      </c>
      <c r="Y512" s="78">
        <v>32.94</v>
      </c>
      <c r="Z512" s="78">
        <v>33.880000000000003</v>
      </c>
      <c r="AA512" s="78">
        <f t="shared" si="91"/>
        <v>1336.9</v>
      </c>
      <c r="AB512" s="77">
        <f t="shared" si="92"/>
        <v>2022</v>
      </c>
      <c r="AC512" s="76">
        <f t="shared" si="93"/>
        <v>3</v>
      </c>
      <c r="AD512" s="76" t="str">
        <f t="shared" si="94"/>
        <v/>
      </c>
      <c r="AE512" s="76" t="str">
        <f t="shared" si="95"/>
        <v/>
      </c>
      <c r="AF512" s="74">
        <f t="shared" si="96"/>
        <v>1336.9</v>
      </c>
      <c r="AG512" s="75" t="str">
        <f t="shared" si="97"/>
        <v>11:00</v>
      </c>
      <c r="AH512" s="74">
        <f t="shared" si="98"/>
        <v>19314.599999999999</v>
      </c>
      <c r="AI512" s="73" t="str">
        <f t="shared" si="99"/>
        <v/>
      </c>
      <c r="AJ512" s="73" t="str">
        <f t="shared" si="100"/>
        <v/>
      </c>
      <c r="AK512" s="73" t="str">
        <f t="shared" si="101"/>
        <v/>
      </c>
      <c r="AL512" s="72" t="str">
        <f t="shared" si="102"/>
        <v/>
      </c>
      <c r="AM512" s="71" t="str">
        <f t="shared" si="103"/>
        <v/>
      </c>
    </row>
    <row r="513" spans="2:39" ht="13.8" thickBot="1">
      <c r="B513" s="79">
        <v>44645</v>
      </c>
      <c r="C513" s="78">
        <v>33.85</v>
      </c>
      <c r="D513" s="78">
        <v>33.67</v>
      </c>
      <c r="E513" s="78">
        <v>33.36</v>
      </c>
      <c r="F513" s="78">
        <v>33.29</v>
      </c>
      <c r="G513" s="78">
        <v>34.44</v>
      </c>
      <c r="H513" s="78">
        <v>33.01</v>
      </c>
      <c r="I513" s="78">
        <v>34.44</v>
      </c>
      <c r="J513" s="78">
        <v>34.299999999999997</v>
      </c>
      <c r="K513" s="78">
        <v>33.39</v>
      </c>
      <c r="L513" s="78">
        <v>34.119999999999997</v>
      </c>
      <c r="M513" s="78">
        <v>35.49</v>
      </c>
      <c r="N513" s="78">
        <v>34.090000000000003</v>
      </c>
      <c r="O513" s="78">
        <v>34.130000000000003</v>
      </c>
      <c r="P513" s="78">
        <v>33.950000000000003</v>
      </c>
      <c r="Q513" s="78">
        <v>35.04</v>
      </c>
      <c r="R513" s="78">
        <v>33.08</v>
      </c>
      <c r="S513" s="78">
        <v>33.92</v>
      </c>
      <c r="T513" s="78">
        <v>33.74</v>
      </c>
      <c r="U513" s="78">
        <v>34.06</v>
      </c>
      <c r="V513" s="78">
        <v>32.549999999999997</v>
      </c>
      <c r="W513" s="78">
        <v>33.53</v>
      </c>
      <c r="X513" s="78">
        <v>33.6</v>
      </c>
      <c r="Y513" s="78">
        <v>33.04</v>
      </c>
      <c r="Z513" s="78">
        <v>33.57</v>
      </c>
      <c r="AA513" s="78">
        <f t="shared" si="91"/>
        <v>35.49</v>
      </c>
      <c r="AB513" s="77">
        <f t="shared" si="92"/>
        <v>2022</v>
      </c>
      <c r="AC513" s="76">
        <f t="shared" si="93"/>
        <v>3</v>
      </c>
      <c r="AD513" s="76" t="str">
        <f t="shared" si="94"/>
        <v/>
      </c>
      <c r="AE513" s="76" t="str">
        <f t="shared" si="95"/>
        <v/>
      </c>
      <c r="AF513" s="74">
        <f t="shared" si="96"/>
        <v>35.49</v>
      </c>
      <c r="AG513" s="75" t="str">
        <f t="shared" si="97"/>
        <v>11:00</v>
      </c>
      <c r="AH513" s="74">
        <f t="shared" si="98"/>
        <v>847.15000000000009</v>
      </c>
      <c r="AI513" s="73" t="str">
        <f t="shared" si="99"/>
        <v/>
      </c>
      <c r="AJ513" s="73" t="str">
        <f t="shared" si="100"/>
        <v/>
      </c>
      <c r="AK513" s="73" t="str">
        <f t="shared" si="101"/>
        <v/>
      </c>
      <c r="AL513" s="72" t="str">
        <f t="shared" si="102"/>
        <v/>
      </c>
      <c r="AM513" s="71" t="str">
        <f t="shared" si="103"/>
        <v/>
      </c>
    </row>
    <row r="514" spans="2:39" ht="13.8" thickBot="1">
      <c r="B514" s="79">
        <v>44646</v>
      </c>
      <c r="C514" s="78">
        <v>34.229999999999997</v>
      </c>
      <c r="D514" s="78">
        <v>32.94</v>
      </c>
      <c r="E514" s="78">
        <v>33</v>
      </c>
      <c r="F514" s="78">
        <v>33.18</v>
      </c>
      <c r="G514" s="78">
        <v>34.58</v>
      </c>
      <c r="H514" s="78">
        <v>33.71</v>
      </c>
      <c r="I514" s="78">
        <v>34.65</v>
      </c>
      <c r="J514" s="78">
        <v>32.69</v>
      </c>
      <c r="K514" s="78">
        <v>33.46</v>
      </c>
      <c r="L514" s="78">
        <v>34.270000000000003</v>
      </c>
      <c r="M514" s="78">
        <v>34.049999999999997</v>
      </c>
      <c r="N514" s="78">
        <v>33.04</v>
      </c>
      <c r="O514" s="78">
        <v>33.78</v>
      </c>
      <c r="P514" s="78">
        <v>33.770000000000003</v>
      </c>
      <c r="Q514" s="78">
        <v>33.29</v>
      </c>
      <c r="R514" s="78">
        <v>32.93</v>
      </c>
      <c r="S514" s="78">
        <v>33.950000000000003</v>
      </c>
      <c r="T514" s="78">
        <v>33.71</v>
      </c>
      <c r="U514" s="78">
        <v>35.56</v>
      </c>
      <c r="V514" s="78">
        <v>33.15</v>
      </c>
      <c r="W514" s="78">
        <v>33.57</v>
      </c>
      <c r="X514" s="78">
        <v>33.74</v>
      </c>
      <c r="Y514" s="78">
        <v>34.090000000000003</v>
      </c>
      <c r="Z514" s="78">
        <v>33.85</v>
      </c>
      <c r="AA514" s="78">
        <f t="shared" si="91"/>
        <v>35.56</v>
      </c>
      <c r="AB514" s="77">
        <f t="shared" si="92"/>
        <v>2022</v>
      </c>
      <c r="AC514" s="76">
        <f t="shared" si="93"/>
        <v>3</v>
      </c>
      <c r="AD514" s="76" t="str">
        <f t="shared" si="94"/>
        <v/>
      </c>
      <c r="AE514" s="76" t="str">
        <f t="shared" si="95"/>
        <v/>
      </c>
      <c r="AF514" s="74">
        <f t="shared" si="96"/>
        <v>35.56</v>
      </c>
      <c r="AG514" s="75" t="str">
        <f t="shared" si="97"/>
        <v>19:00</v>
      </c>
      <c r="AH514" s="74">
        <f t="shared" si="98"/>
        <v>844.75000000000023</v>
      </c>
      <c r="AI514" s="73" t="str">
        <f t="shared" si="99"/>
        <v/>
      </c>
      <c r="AJ514" s="73" t="str">
        <f t="shared" si="100"/>
        <v/>
      </c>
      <c r="AK514" s="73" t="str">
        <f t="shared" si="101"/>
        <v/>
      </c>
      <c r="AL514" s="72" t="str">
        <f t="shared" si="102"/>
        <v/>
      </c>
      <c r="AM514" s="71" t="str">
        <f t="shared" si="103"/>
        <v/>
      </c>
    </row>
    <row r="515" spans="2:39" ht="13.8" thickBot="1">
      <c r="B515" s="79">
        <v>44647</v>
      </c>
      <c r="C515" s="78">
        <v>33.64</v>
      </c>
      <c r="D515" s="78">
        <v>33.78</v>
      </c>
      <c r="E515" s="78">
        <v>33.840000000000003</v>
      </c>
      <c r="F515" s="78">
        <v>34.020000000000003</v>
      </c>
      <c r="G515" s="78">
        <v>33.18</v>
      </c>
      <c r="H515" s="78">
        <v>33.29</v>
      </c>
      <c r="I515" s="78">
        <v>35.770000000000003</v>
      </c>
      <c r="J515" s="78">
        <v>33.92</v>
      </c>
      <c r="K515" s="78">
        <v>34.299999999999997</v>
      </c>
      <c r="L515" s="78">
        <v>34.69</v>
      </c>
      <c r="M515" s="78">
        <v>34.479999999999997</v>
      </c>
      <c r="N515" s="78">
        <v>34.83</v>
      </c>
      <c r="O515" s="78">
        <v>35.46</v>
      </c>
      <c r="P515" s="78">
        <v>34.020000000000003</v>
      </c>
      <c r="Q515" s="78">
        <v>35.14</v>
      </c>
      <c r="R515" s="78">
        <v>33.04</v>
      </c>
      <c r="S515" s="78">
        <v>34.159999999999997</v>
      </c>
      <c r="T515" s="78">
        <v>33.950000000000003</v>
      </c>
      <c r="U515" s="78">
        <v>33.64</v>
      </c>
      <c r="V515" s="78">
        <v>35.07</v>
      </c>
      <c r="W515" s="78">
        <v>33.25</v>
      </c>
      <c r="X515" s="78">
        <v>34.619999999999997</v>
      </c>
      <c r="Y515" s="78">
        <v>35.07</v>
      </c>
      <c r="Z515" s="78">
        <v>34.72</v>
      </c>
      <c r="AA515" s="78">
        <f t="shared" ref="AA515:AA578" si="104">MAX(C515:Z515)</f>
        <v>35.770000000000003</v>
      </c>
      <c r="AB515" s="77">
        <f t="shared" ref="AB515:AB578" si="105">YEAR(B515)</f>
        <v>2022</v>
      </c>
      <c r="AC515" s="76">
        <f t="shared" ref="AC515:AC578" si="106">MONTH(B515)</f>
        <v>3</v>
      </c>
      <c r="AD515" s="76" t="str">
        <f t="shared" ref="AD515:AD578" si="107">IF(AE515="","",AB515&amp;"-"&amp;AE515)</f>
        <v/>
      </c>
      <c r="AE515" s="76" t="str">
        <f t="shared" ref="AE515:AE578" si="108">IF(DAY(B515+1)=1,AC515,"")</f>
        <v/>
      </c>
      <c r="AF515" s="74">
        <f t="shared" ref="AF515:AF578" si="109">MAX(C515:Z515)</f>
        <v>35.770000000000003</v>
      </c>
      <c r="AG515" s="75" t="str">
        <f t="shared" ref="AG515:AG578" si="110">INDEX($C$2:$Z$2,MATCH(AF515,C515:Z515,0))</f>
        <v>7:00</v>
      </c>
      <c r="AH515" s="74">
        <f t="shared" ref="AH515:AH578" si="111">SUM(C515:AA515)</f>
        <v>857.65000000000009</v>
      </c>
      <c r="AI515" s="73" t="str">
        <f t="shared" ref="AI515:AI578" si="112">IF(AE515&lt;&gt;"",SUMIFS(AF:AF,AC:AC,AC515,AB:AB,AB515),"")</f>
        <v/>
      </c>
      <c r="AJ515" s="73" t="str">
        <f t="shared" ref="AJ515:AJ578" si="113">IF(AI515="","",_xlfn.MAXIFS(AF:AF,AC:AC,AC515,AB:AB,AB515))</f>
        <v/>
      </c>
      <c r="AK515" s="73" t="str">
        <f t="shared" ref="AK515:AK578" si="114">IF(AI515="","",_xlfn.MAXIFS(AH:AH,AC:AC,AC515,AB:AB,AB515))</f>
        <v/>
      </c>
      <c r="AL515" s="72" t="str">
        <f t="shared" ref="AL515:AL578" si="115">IF(AI515&lt;&gt;"",INDEX(B:B,MATCH(AJ515,AF:AF,0)),"")</f>
        <v/>
      </c>
      <c r="AM515" s="71" t="str">
        <f t="shared" ref="AM515:AM578" si="116">IF(AI515&lt;&gt;"",INDEX(AG:AG,MATCH(AJ515,AF:AF,0)),"")</f>
        <v/>
      </c>
    </row>
    <row r="516" spans="2:39" ht="13.8" thickBot="1">
      <c r="B516" s="79">
        <v>44648</v>
      </c>
      <c r="C516" s="78">
        <v>33.29</v>
      </c>
      <c r="D516" s="78">
        <v>34.97</v>
      </c>
      <c r="E516" s="78">
        <v>34.270000000000003</v>
      </c>
      <c r="F516" s="78">
        <v>34.299999999999997</v>
      </c>
      <c r="G516" s="78">
        <v>34.090000000000003</v>
      </c>
      <c r="H516" s="78">
        <v>34.86</v>
      </c>
      <c r="I516" s="78">
        <v>36.049999999999997</v>
      </c>
      <c r="J516" s="78">
        <v>34.69</v>
      </c>
      <c r="K516" s="78">
        <v>36.44</v>
      </c>
      <c r="L516" s="78">
        <v>37.799999999999997</v>
      </c>
      <c r="M516" s="78">
        <v>41.97</v>
      </c>
      <c r="N516" s="78">
        <v>36.299999999999997</v>
      </c>
      <c r="O516" s="78">
        <v>36.36</v>
      </c>
      <c r="P516" s="78">
        <v>35.67</v>
      </c>
      <c r="Q516" s="78">
        <v>34.96</v>
      </c>
      <c r="R516" s="78">
        <v>34.270000000000003</v>
      </c>
      <c r="S516" s="78">
        <v>35.21</v>
      </c>
      <c r="T516" s="78">
        <v>34.159999999999997</v>
      </c>
      <c r="U516" s="78">
        <v>33.46</v>
      </c>
      <c r="V516" s="78">
        <v>34.229999999999997</v>
      </c>
      <c r="W516" s="78">
        <v>33.64</v>
      </c>
      <c r="X516" s="78">
        <v>34.26</v>
      </c>
      <c r="Y516" s="78">
        <v>33.29</v>
      </c>
      <c r="Z516" s="78">
        <v>34.090000000000003</v>
      </c>
      <c r="AA516" s="78">
        <f t="shared" si="104"/>
        <v>41.97</v>
      </c>
      <c r="AB516" s="77">
        <f t="shared" si="105"/>
        <v>2022</v>
      </c>
      <c r="AC516" s="76">
        <f t="shared" si="106"/>
        <v>3</v>
      </c>
      <c r="AD516" s="76" t="str">
        <f t="shared" si="107"/>
        <v/>
      </c>
      <c r="AE516" s="76" t="str">
        <f t="shared" si="108"/>
        <v/>
      </c>
      <c r="AF516" s="74">
        <f t="shared" si="109"/>
        <v>41.97</v>
      </c>
      <c r="AG516" s="75" t="str">
        <f t="shared" si="110"/>
        <v>11:00</v>
      </c>
      <c r="AH516" s="74">
        <f t="shared" si="111"/>
        <v>884.60000000000014</v>
      </c>
      <c r="AI516" s="73" t="str">
        <f t="shared" si="112"/>
        <v/>
      </c>
      <c r="AJ516" s="73" t="str">
        <f t="shared" si="113"/>
        <v/>
      </c>
      <c r="AK516" s="73" t="str">
        <f t="shared" si="114"/>
        <v/>
      </c>
      <c r="AL516" s="72" t="str">
        <f t="shared" si="115"/>
        <v/>
      </c>
      <c r="AM516" s="71" t="str">
        <f t="shared" si="116"/>
        <v/>
      </c>
    </row>
    <row r="517" spans="2:39" ht="13.8" thickBot="1">
      <c r="B517" s="79">
        <v>44649</v>
      </c>
      <c r="C517" s="78">
        <v>34.479999999999997</v>
      </c>
      <c r="D517" s="78">
        <v>33.6</v>
      </c>
      <c r="E517" s="78">
        <v>34.020000000000003</v>
      </c>
      <c r="F517" s="78">
        <v>34.44</v>
      </c>
      <c r="G517" s="78">
        <v>33.950000000000003</v>
      </c>
      <c r="H517" s="78">
        <v>34.58</v>
      </c>
      <c r="I517" s="78">
        <v>36.89</v>
      </c>
      <c r="J517" s="78">
        <v>37.17</v>
      </c>
      <c r="K517" s="78">
        <v>36.44</v>
      </c>
      <c r="L517" s="78">
        <v>40.01</v>
      </c>
      <c r="M517" s="78">
        <v>36.72</v>
      </c>
      <c r="N517" s="78">
        <v>35.840000000000003</v>
      </c>
      <c r="O517" s="78">
        <v>34.72</v>
      </c>
      <c r="P517" s="78">
        <v>35.56</v>
      </c>
      <c r="Q517" s="78">
        <v>36.4</v>
      </c>
      <c r="R517" s="78">
        <v>34.479999999999997</v>
      </c>
      <c r="S517" s="78">
        <v>34.159999999999997</v>
      </c>
      <c r="T517" s="78">
        <v>33.43</v>
      </c>
      <c r="U517" s="78">
        <v>33.46</v>
      </c>
      <c r="V517" s="78">
        <v>34.06</v>
      </c>
      <c r="W517" s="78">
        <v>32.97</v>
      </c>
      <c r="X517" s="78">
        <v>33.71</v>
      </c>
      <c r="Y517" s="78">
        <v>33.04</v>
      </c>
      <c r="Z517" s="78">
        <v>32.94</v>
      </c>
      <c r="AA517" s="78">
        <f t="shared" si="104"/>
        <v>40.01</v>
      </c>
      <c r="AB517" s="77">
        <f t="shared" si="105"/>
        <v>2022</v>
      </c>
      <c r="AC517" s="76">
        <f t="shared" si="106"/>
        <v>3</v>
      </c>
      <c r="AD517" s="76" t="str">
        <f t="shared" si="107"/>
        <v/>
      </c>
      <c r="AE517" s="76" t="str">
        <f t="shared" si="108"/>
        <v/>
      </c>
      <c r="AF517" s="74">
        <f t="shared" si="109"/>
        <v>40.01</v>
      </c>
      <c r="AG517" s="75" t="str">
        <f t="shared" si="110"/>
        <v>10:00</v>
      </c>
      <c r="AH517" s="74">
        <f t="shared" si="111"/>
        <v>877.08000000000015</v>
      </c>
      <c r="AI517" s="73" t="str">
        <f t="shared" si="112"/>
        <v/>
      </c>
      <c r="AJ517" s="73" t="str">
        <f t="shared" si="113"/>
        <v/>
      </c>
      <c r="AK517" s="73" t="str">
        <f t="shared" si="114"/>
        <v/>
      </c>
      <c r="AL517" s="72" t="str">
        <f t="shared" si="115"/>
        <v/>
      </c>
      <c r="AM517" s="71" t="str">
        <f t="shared" si="116"/>
        <v/>
      </c>
    </row>
    <row r="518" spans="2:39" ht="13.8" thickBot="1">
      <c r="B518" s="79">
        <v>44650</v>
      </c>
      <c r="C518" s="78">
        <v>34.06</v>
      </c>
      <c r="D518" s="78">
        <v>33.15</v>
      </c>
      <c r="E518" s="78">
        <v>34.479999999999997</v>
      </c>
      <c r="F518" s="78">
        <v>34.090000000000003</v>
      </c>
      <c r="G518" s="78">
        <v>33.32</v>
      </c>
      <c r="H518" s="78">
        <v>33.81</v>
      </c>
      <c r="I518" s="78">
        <v>34.93</v>
      </c>
      <c r="J518" s="78">
        <v>34.97</v>
      </c>
      <c r="K518" s="78">
        <v>36.19</v>
      </c>
      <c r="L518" s="78">
        <v>37.17</v>
      </c>
      <c r="M518" s="78">
        <v>39.76</v>
      </c>
      <c r="N518" s="78">
        <v>35.39</v>
      </c>
      <c r="O518" s="78">
        <v>35.450000000000003</v>
      </c>
      <c r="P518" s="78">
        <v>35.49</v>
      </c>
      <c r="Q518" s="78">
        <v>34.69</v>
      </c>
      <c r="R518" s="78">
        <v>34.79</v>
      </c>
      <c r="S518" s="78">
        <v>34.72</v>
      </c>
      <c r="T518" s="78">
        <v>34.65</v>
      </c>
      <c r="U518" s="78">
        <v>34.020000000000003</v>
      </c>
      <c r="V518" s="78">
        <v>33.5</v>
      </c>
      <c r="W518" s="78">
        <v>34.200000000000003</v>
      </c>
      <c r="X518" s="78">
        <v>33.81</v>
      </c>
      <c r="Y518" s="78">
        <v>34.97</v>
      </c>
      <c r="Z518" s="78">
        <v>33.53</v>
      </c>
      <c r="AA518" s="78">
        <f t="shared" si="104"/>
        <v>39.76</v>
      </c>
      <c r="AB518" s="77">
        <f t="shared" si="105"/>
        <v>2022</v>
      </c>
      <c r="AC518" s="76">
        <f t="shared" si="106"/>
        <v>3</v>
      </c>
      <c r="AD518" s="76" t="str">
        <f t="shared" si="107"/>
        <v/>
      </c>
      <c r="AE518" s="76" t="str">
        <f t="shared" si="108"/>
        <v/>
      </c>
      <c r="AF518" s="74">
        <f t="shared" si="109"/>
        <v>39.76</v>
      </c>
      <c r="AG518" s="75" t="str">
        <f t="shared" si="110"/>
        <v>11:00</v>
      </c>
      <c r="AH518" s="74">
        <f t="shared" si="111"/>
        <v>874.90000000000009</v>
      </c>
      <c r="AI518" s="73" t="str">
        <f t="shared" si="112"/>
        <v/>
      </c>
      <c r="AJ518" s="73" t="str">
        <f t="shared" si="113"/>
        <v/>
      </c>
      <c r="AK518" s="73" t="str">
        <f t="shared" si="114"/>
        <v/>
      </c>
      <c r="AL518" s="72" t="str">
        <f t="shared" si="115"/>
        <v/>
      </c>
      <c r="AM518" s="71" t="str">
        <f t="shared" si="116"/>
        <v/>
      </c>
    </row>
    <row r="519" spans="2:39" ht="13.8" thickBot="1">
      <c r="B519" s="79">
        <v>44651</v>
      </c>
      <c r="C519" s="78">
        <v>34.369999999999997</v>
      </c>
      <c r="D519" s="78">
        <v>33.99</v>
      </c>
      <c r="E519" s="78">
        <v>33.630000000000003</v>
      </c>
      <c r="F519" s="78">
        <v>31.96</v>
      </c>
      <c r="G519" s="78">
        <v>33.57</v>
      </c>
      <c r="H519" s="78">
        <v>34.340000000000003</v>
      </c>
      <c r="I519" s="78">
        <v>33.57</v>
      </c>
      <c r="J519" s="78">
        <v>34.97</v>
      </c>
      <c r="K519" s="78">
        <v>34.619999999999997</v>
      </c>
      <c r="L519" s="78">
        <v>32.520000000000003</v>
      </c>
      <c r="M519" s="78">
        <v>33.99</v>
      </c>
      <c r="N519" s="78">
        <v>33.22</v>
      </c>
      <c r="O519" s="78">
        <v>32.76</v>
      </c>
      <c r="P519" s="78">
        <v>32.200000000000003</v>
      </c>
      <c r="Q519" s="78">
        <v>32.520000000000003</v>
      </c>
      <c r="R519" s="78">
        <v>31.57</v>
      </c>
      <c r="S519" s="78">
        <v>31.57</v>
      </c>
      <c r="T519" s="78">
        <v>33.770000000000003</v>
      </c>
      <c r="U519" s="78">
        <v>33.04</v>
      </c>
      <c r="V519" s="78">
        <v>32.479999999999997</v>
      </c>
      <c r="W519" s="78">
        <v>33.39</v>
      </c>
      <c r="X519" s="78">
        <v>32.31</v>
      </c>
      <c r="Y519" s="78">
        <v>33.74</v>
      </c>
      <c r="Z519" s="78">
        <v>32.94</v>
      </c>
      <c r="AA519" s="78">
        <f t="shared" si="104"/>
        <v>34.97</v>
      </c>
      <c r="AB519" s="77">
        <f t="shared" si="105"/>
        <v>2022</v>
      </c>
      <c r="AC519" s="76">
        <f t="shared" si="106"/>
        <v>3</v>
      </c>
      <c r="AD519" s="76" t="str">
        <f t="shared" si="107"/>
        <v>2022-3</v>
      </c>
      <c r="AE519" s="76">
        <f t="shared" si="108"/>
        <v>3</v>
      </c>
      <c r="AF519" s="74">
        <f t="shared" si="109"/>
        <v>34.97</v>
      </c>
      <c r="AG519" s="75" t="str">
        <f t="shared" si="110"/>
        <v>8:00</v>
      </c>
      <c r="AH519" s="74">
        <f t="shared" si="111"/>
        <v>832.01</v>
      </c>
      <c r="AI519" s="73">
        <f t="shared" si="112"/>
        <v>11226.359999999999</v>
      </c>
      <c r="AJ519" s="73">
        <f t="shared" si="113"/>
        <v>1459.81</v>
      </c>
      <c r="AK519" s="73">
        <f t="shared" si="114"/>
        <v>33866.400000000001</v>
      </c>
      <c r="AL519" s="72">
        <f t="shared" si="115"/>
        <v>44623</v>
      </c>
      <c r="AM519" s="71" t="str">
        <f t="shared" si="116"/>
        <v>12:00</v>
      </c>
    </row>
    <row r="520" spans="2:39" ht="13.8" thickBot="1">
      <c r="B520" s="79">
        <v>44652</v>
      </c>
      <c r="C520" s="78">
        <v>33.29</v>
      </c>
      <c r="D520" s="78">
        <v>34.130000000000003</v>
      </c>
      <c r="E520" s="78">
        <v>33.64</v>
      </c>
      <c r="F520" s="78">
        <v>33.01</v>
      </c>
      <c r="G520" s="78">
        <v>34.130000000000003</v>
      </c>
      <c r="H520" s="78">
        <v>33.92</v>
      </c>
      <c r="I520" s="78">
        <v>34.79</v>
      </c>
      <c r="J520" s="78">
        <v>36.090000000000003</v>
      </c>
      <c r="K520" s="78">
        <v>33.99</v>
      </c>
      <c r="L520" s="78">
        <v>35.56</v>
      </c>
      <c r="M520" s="78">
        <v>35.14</v>
      </c>
      <c r="N520" s="78">
        <v>35.35</v>
      </c>
      <c r="O520" s="78">
        <v>34.229999999999997</v>
      </c>
      <c r="P520" s="78">
        <v>35.42</v>
      </c>
      <c r="Q520" s="78">
        <v>34.69</v>
      </c>
      <c r="R520" s="78">
        <v>33.74</v>
      </c>
      <c r="S520" s="78">
        <v>33.81</v>
      </c>
      <c r="T520" s="78">
        <v>33.57</v>
      </c>
      <c r="U520" s="78">
        <v>34.619999999999997</v>
      </c>
      <c r="V520" s="78">
        <v>34.75</v>
      </c>
      <c r="W520" s="78">
        <v>33.25</v>
      </c>
      <c r="X520" s="78">
        <v>34.340000000000003</v>
      </c>
      <c r="Y520" s="78">
        <v>33.43</v>
      </c>
      <c r="Z520" s="78">
        <v>34.270000000000003</v>
      </c>
      <c r="AA520" s="78">
        <f t="shared" si="104"/>
        <v>36.090000000000003</v>
      </c>
      <c r="AB520" s="77">
        <f t="shared" si="105"/>
        <v>2022</v>
      </c>
      <c r="AC520" s="76">
        <f t="shared" si="106"/>
        <v>4</v>
      </c>
      <c r="AD520" s="76" t="str">
        <f t="shared" si="107"/>
        <v/>
      </c>
      <c r="AE520" s="76" t="str">
        <f t="shared" si="108"/>
        <v/>
      </c>
      <c r="AF520" s="74">
        <f t="shared" si="109"/>
        <v>36.090000000000003</v>
      </c>
      <c r="AG520" s="75" t="str">
        <f t="shared" si="110"/>
        <v>8:00</v>
      </c>
      <c r="AH520" s="74">
        <f t="shared" si="111"/>
        <v>859.25000000000011</v>
      </c>
      <c r="AI520" s="73" t="str">
        <f t="shared" si="112"/>
        <v/>
      </c>
      <c r="AJ520" s="73" t="str">
        <f t="shared" si="113"/>
        <v/>
      </c>
      <c r="AK520" s="73" t="str">
        <f t="shared" si="114"/>
        <v/>
      </c>
      <c r="AL520" s="72" t="str">
        <f t="shared" si="115"/>
        <v/>
      </c>
      <c r="AM520" s="71" t="str">
        <f t="shared" si="116"/>
        <v/>
      </c>
    </row>
    <row r="521" spans="2:39" ht="13.8" thickBot="1">
      <c r="B521" s="79">
        <v>44653</v>
      </c>
      <c r="C521" s="78">
        <v>34.51</v>
      </c>
      <c r="D521" s="78">
        <v>33.950000000000003</v>
      </c>
      <c r="E521" s="78">
        <v>32.619999999999997</v>
      </c>
      <c r="F521" s="78">
        <v>33.950000000000003</v>
      </c>
      <c r="G521" s="78">
        <v>33.29</v>
      </c>
      <c r="H521" s="78">
        <v>33.67</v>
      </c>
      <c r="I521" s="78">
        <v>35.67</v>
      </c>
      <c r="J521" s="78">
        <v>34.58</v>
      </c>
      <c r="K521" s="78">
        <v>34.229999999999997</v>
      </c>
      <c r="L521" s="78">
        <v>34.619999999999997</v>
      </c>
      <c r="M521" s="78">
        <v>34.65</v>
      </c>
      <c r="N521" s="78">
        <v>33.42</v>
      </c>
      <c r="O521" s="78">
        <v>34.159999999999997</v>
      </c>
      <c r="P521" s="78">
        <v>33.53</v>
      </c>
      <c r="Q521" s="78">
        <v>33.74</v>
      </c>
      <c r="R521" s="78">
        <v>33.29</v>
      </c>
      <c r="S521" s="78">
        <v>33.880000000000003</v>
      </c>
      <c r="T521" s="78">
        <v>33.39</v>
      </c>
      <c r="U521" s="78">
        <v>33.71</v>
      </c>
      <c r="V521" s="78">
        <v>32.729999999999997</v>
      </c>
      <c r="W521" s="78">
        <v>33.11</v>
      </c>
      <c r="X521" s="78">
        <v>33.6</v>
      </c>
      <c r="Y521" s="78">
        <v>32.520000000000003</v>
      </c>
      <c r="Z521" s="78">
        <v>34.619999999999997</v>
      </c>
      <c r="AA521" s="78">
        <f t="shared" si="104"/>
        <v>35.67</v>
      </c>
      <c r="AB521" s="77">
        <f t="shared" si="105"/>
        <v>2022</v>
      </c>
      <c r="AC521" s="76">
        <f t="shared" si="106"/>
        <v>4</v>
      </c>
      <c r="AD521" s="76" t="str">
        <f t="shared" si="107"/>
        <v/>
      </c>
      <c r="AE521" s="76" t="str">
        <f t="shared" si="108"/>
        <v/>
      </c>
      <c r="AF521" s="74">
        <f t="shared" si="109"/>
        <v>35.67</v>
      </c>
      <c r="AG521" s="75" t="str">
        <f t="shared" si="110"/>
        <v>7:00</v>
      </c>
      <c r="AH521" s="74">
        <f t="shared" si="111"/>
        <v>847.11</v>
      </c>
      <c r="AI521" s="73" t="str">
        <f t="shared" si="112"/>
        <v/>
      </c>
      <c r="AJ521" s="73" t="str">
        <f t="shared" si="113"/>
        <v/>
      </c>
      <c r="AK521" s="73" t="str">
        <f t="shared" si="114"/>
        <v/>
      </c>
      <c r="AL521" s="72" t="str">
        <f t="shared" si="115"/>
        <v/>
      </c>
      <c r="AM521" s="71" t="str">
        <f t="shared" si="116"/>
        <v/>
      </c>
    </row>
    <row r="522" spans="2:39" ht="13.8" thickBot="1">
      <c r="B522" s="79">
        <v>44654</v>
      </c>
      <c r="C522" s="78">
        <v>32.450000000000003</v>
      </c>
      <c r="D522" s="78">
        <v>33.01</v>
      </c>
      <c r="E522" s="78">
        <v>32.200000000000003</v>
      </c>
      <c r="F522" s="78">
        <v>32.94</v>
      </c>
      <c r="G522" s="78">
        <v>33.46</v>
      </c>
      <c r="H522" s="78">
        <v>33.08</v>
      </c>
      <c r="I522" s="78">
        <v>33.6</v>
      </c>
      <c r="J522" s="78">
        <v>34.299999999999997</v>
      </c>
      <c r="K522" s="78">
        <v>34.020000000000003</v>
      </c>
      <c r="L522" s="78">
        <v>34.06</v>
      </c>
      <c r="M522" s="78">
        <v>33.57</v>
      </c>
      <c r="N522" s="78">
        <v>34.130000000000003</v>
      </c>
      <c r="O522" s="78">
        <v>32.86</v>
      </c>
      <c r="P522" s="78">
        <v>33.67</v>
      </c>
      <c r="Q522" s="78">
        <v>33.880000000000003</v>
      </c>
      <c r="R522" s="78">
        <v>33.29</v>
      </c>
      <c r="S522" s="78">
        <v>34.69</v>
      </c>
      <c r="T522" s="78">
        <v>33.99</v>
      </c>
      <c r="U522" s="78">
        <v>32.340000000000003</v>
      </c>
      <c r="V522" s="78">
        <v>34.479999999999997</v>
      </c>
      <c r="W522" s="78">
        <v>34.020000000000003</v>
      </c>
      <c r="X522" s="78">
        <v>33.21</v>
      </c>
      <c r="Y522" s="78">
        <v>33.92</v>
      </c>
      <c r="Z522" s="78">
        <v>34.26</v>
      </c>
      <c r="AA522" s="78">
        <f t="shared" si="104"/>
        <v>34.69</v>
      </c>
      <c r="AB522" s="77">
        <f t="shared" si="105"/>
        <v>2022</v>
      </c>
      <c r="AC522" s="76">
        <f t="shared" si="106"/>
        <v>4</v>
      </c>
      <c r="AD522" s="76" t="str">
        <f t="shared" si="107"/>
        <v/>
      </c>
      <c r="AE522" s="76" t="str">
        <f t="shared" si="108"/>
        <v/>
      </c>
      <c r="AF522" s="74">
        <f t="shared" si="109"/>
        <v>34.69</v>
      </c>
      <c r="AG522" s="75" t="str">
        <f t="shared" si="110"/>
        <v>17:00</v>
      </c>
      <c r="AH522" s="74">
        <f t="shared" si="111"/>
        <v>840.12000000000012</v>
      </c>
      <c r="AI522" s="73" t="str">
        <f t="shared" si="112"/>
        <v/>
      </c>
      <c r="AJ522" s="73" t="str">
        <f t="shared" si="113"/>
        <v/>
      </c>
      <c r="AK522" s="73" t="str">
        <f t="shared" si="114"/>
        <v/>
      </c>
      <c r="AL522" s="72" t="str">
        <f t="shared" si="115"/>
        <v/>
      </c>
      <c r="AM522" s="71" t="str">
        <f t="shared" si="116"/>
        <v/>
      </c>
    </row>
    <row r="523" spans="2:39" ht="13.8" thickBot="1">
      <c r="B523" s="79">
        <v>44655</v>
      </c>
      <c r="C523" s="78">
        <v>33.950000000000003</v>
      </c>
      <c r="D523" s="78">
        <v>34.619999999999997</v>
      </c>
      <c r="E523" s="78">
        <v>34.619999999999997</v>
      </c>
      <c r="F523" s="78">
        <v>34.06</v>
      </c>
      <c r="G523" s="78">
        <v>34.44</v>
      </c>
      <c r="H523" s="78">
        <v>33.78</v>
      </c>
      <c r="I523" s="78">
        <v>35.28</v>
      </c>
      <c r="J523" s="78">
        <v>35.32</v>
      </c>
      <c r="K523" s="78">
        <v>34.58</v>
      </c>
      <c r="L523" s="78">
        <v>34.58</v>
      </c>
      <c r="M523" s="78">
        <v>34.299999999999997</v>
      </c>
      <c r="N523" s="78">
        <v>33.909999999999997</v>
      </c>
      <c r="O523" s="78">
        <v>34.159999999999997</v>
      </c>
      <c r="P523" s="78">
        <v>34.65</v>
      </c>
      <c r="Q523" s="78">
        <v>33.74</v>
      </c>
      <c r="R523" s="78">
        <v>34.340000000000003</v>
      </c>
      <c r="S523" s="78">
        <v>33.15</v>
      </c>
      <c r="T523" s="78">
        <v>33.53</v>
      </c>
      <c r="U523" s="78">
        <v>33.39</v>
      </c>
      <c r="V523" s="78">
        <v>33.11</v>
      </c>
      <c r="W523" s="78">
        <v>32.9</v>
      </c>
      <c r="X523" s="78">
        <v>33.08</v>
      </c>
      <c r="Y523" s="78">
        <v>33.29</v>
      </c>
      <c r="Z523" s="78">
        <v>32.869999999999997</v>
      </c>
      <c r="AA523" s="78">
        <f t="shared" si="104"/>
        <v>35.32</v>
      </c>
      <c r="AB523" s="77">
        <f t="shared" si="105"/>
        <v>2022</v>
      </c>
      <c r="AC523" s="76">
        <f t="shared" si="106"/>
        <v>4</v>
      </c>
      <c r="AD523" s="76" t="str">
        <f t="shared" si="107"/>
        <v/>
      </c>
      <c r="AE523" s="76" t="str">
        <f t="shared" si="108"/>
        <v/>
      </c>
      <c r="AF523" s="74">
        <f t="shared" si="109"/>
        <v>35.32</v>
      </c>
      <c r="AG523" s="75" t="str">
        <f t="shared" si="110"/>
        <v>8:00</v>
      </c>
      <c r="AH523" s="74">
        <f t="shared" si="111"/>
        <v>850.96999999999991</v>
      </c>
      <c r="AI523" s="73" t="str">
        <f t="shared" si="112"/>
        <v/>
      </c>
      <c r="AJ523" s="73" t="str">
        <f t="shared" si="113"/>
        <v/>
      </c>
      <c r="AK523" s="73" t="str">
        <f t="shared" si="114"/>
        <v/>
      </c>
      <c r="AL523" s="72" t="str">
        <f t="shared" si="115"/>
        <v/>
      </c>
      <c r="AM523" s="71" t="str">
        <f t="shared" si="116"/>
        <v/>
      </c>
    </row>
    <row r="524" spans="2:39" ht="13.8" thickBot="1">
      <c r="B524" s="79">
        <v>44656</v>
      </c>
      <c r="C524" s="78">
        <v>33.6</v>
      </c>
      <c r="D524" s="78">
        <v>33.29</v>
      </c>
      <c r="E524" s="78">
        <v>34.549999999999997</v>
      </c>
      <c r="F524" s="78">
        <v>32.450000000000003</v>
      </c>
      <c r="G524" s="78">
        <v>32.69</v>
      </c>
      <c r="H524" s="78">
        <v>34.130000000000003</v>
      </c>
      <c r="I524" s="78">
        <v>35.56</v>
      </c>
      <c r="J524" s="78">
        <v>34.159999999999997</v>
      </c>
      <c r="K524" s="78">
        <v>35.39</v>
      </c>
      <c r="L524" s="78">
        <v>34.58</v>
      </c>
      <c r="M524" s="78">
        <v>33.78</v>
      </c>
      <c r="N524" s="78">
        <v>33.92</v>
      </c>
      <c r="O524" s="78">
        <v>33.67</v>
      </c>
      <c r="P524" s="78">
        <v>33.57</v>
      </c>
      <c r="Q524" s="78">
        <v>32.270000000000003</v>
      </c>
      <c r="R524" s="78">
        <v>32.799999999999997</v>
      </c>
      <c r="S524" s="78">
        <v>33.04</v>
      </c>
      <c r="T524" s="78">
        <v>31.78</v>
      </c>
      <c r="U524" s="78">
        <v>31.5</v>
      </c>
      <c r="V524" s="78">
        <v>32.659999999999997</v>
      </c>
      <c r="W524" s="78">
        <v>31.29</v>
      </c>
      <c r="X524" s="78">
        <v>32.58</v>
      </c>
      <c r="Y524" s="78">
        <v>32.549999999999997</v>
      </c>
      <c r="Z524" s="78">
        <v>32.590000000000003</v>
      </c>
      <c r="AA524" s="78">
        <f t="shared" si="104"/>
        <v>35.56</v>
      </c>
      <c r="AB524" s="77">
        <f t="shared" si="105"/>
        <v>2022</v>
      </c>
      <c r="AC524" s="76">
        <f t="shared" si="106"/>
        <v>4</v>
      </c>
      <c r="AD524" s="76" t="str">
        <f t="shared" si="107"/>
        <v/>
      </c>
      <c r="AE524" s="76" t="str">
        <f t="shared" si="108"/>
        <v/>
      </c>
      <c r="AF524" s="74">
        <f t="shared" si="109"/>
        <v>35.56</v>
      </c>
      <c r="AG524" s="75" t="str">
        <f t="shared" si="110"/>
        <v>7:00</v>
      </c>
      <c r="AH524" s="74">
        <f t="shared" si="111"/>
        <v>833.95999999999981</v>
      </c>
      <c r="AI524" s="73" t="str">
        <f t="shared" si="112"/>
        <v/>
      </c>
      <c r="AJ524" s="73" t="str">
        <f t="shared" si="113"/>
        <v/>
      </c>
      <c r="AK524" s="73" t="str">
        <f t="shared" si="114"/>
        <v/>
      </c>
      <c r="AL524" s="72" t="str">
        <f t="shared" si="115"/>
        <v/>
      </c>
      <c r="AM524" s="71" t="str">
        <f t="shared" si="116"/>
        <v/>
      </c>
    </row>
    <row r="525" spans="2:39" ht="13.8" thickBot="1">
      <c r="B525" s="79">
        <v>44657</v>
      </c>
      <c r="C525" s="78">
        <v>33.39</v>
      </c>
      <c r="D525" s="78">
        <v>32.76</v>
      </c>
      <c r="E525" s="78">
        <v>32.9</v>
      </c>
      <c r="F525" s="78">
        <v>32.520000000000003</v>
      </c>
      <c r="G525" s="78">
        <v>33.11</v>
      </c>
      <c r="H525" s="78">
        <v>680.02</v>
      </c>
      <c r="I525" s="78">
        <v>1152.94</v>
      </c>
      <c r="J525" s="78">
        <v>102.94</v>
      </c>
      <c r="K525" s="78">
        <v>35.28</v>
      </c>
      <c r="L525" s="78">
        <v>34.69</v>
      </c>
      <c r="M525" s="78">
        <v>33.43</v>
      </c>
      <c r="N525" s="78">
        <v>34.020000000000003</v>
      </c>
      <c r="O525" s="78">
        <v>32.97</v>
      </c>
      <c r="P525" s="78">
        <v>31.99</v>
      </c>
      <c r="Q525" s="78">
        <v>32.659999999999997</v>
      </c>
      <c r="R525" s="78">
        <v>32.31</v>
      </c>
      <c r="S525" s="78">
        <v>33.25</v>
      </c>
      <c r="T525" s="78">
        <v>33.46</v>
      </c>
      <c r="U525" s="78">
        <v>32.97</v>
      </c>
      <c r="V525" s="78">
        <v>32.31</v>
      </c>
      <c r="W525" s="78">
        <v>32.479999999999997</v>
      </c>
      <c r="X525" s="78">
        <v>32.51</v>
      </c>
      <c r="Y525" s="78">
        <v>32.200000000000003</v>
      </c>
      <c r="Z525" s="78">
        <v>32.76</v>
      </c>
      <c r="AA525" s="78">
        <f t="shared" si="104"/>
        <v>1152.94</v>
      </c>
      <c r="AB525" s="77">
        <f t="shared" si="105"/>
        <v>2022</v>
      </c>
      <c r="AC525" s="76">
        <f t="shared" si="106"/>
        <v>4</v>
      </c>
      <c r="AD525" s="76" t="str">
        <f t="shared" si="107"/>
        <v/>
      </c>
      <c r="AE525" s="76" t="str">
        <f t="shared" si="108"/>
        <v/>
      </c>
      <c r="AF525" s="74">
        <f t="shared" si="109"/>
        <v>1152.94</v>
      </c>
      <c r="AG525" s="75" t="str">
        <f t="shared" si="110"/>
        <v>7:00</v>
      </c>
      <c r="AH525" s="74">
        <f t="shared" si="111"/>
        <v>3782.8099999999995</v>
      </c>
      <c r="AI525" s="73" t="str">
        <f t="shared" si="112"/>
        <v/>
      </c>
      <c r="AJ525" s="73" t="str">
        <f t="shared" si="113"/>
        <v/>
      </c>
      <c r="AK525" s="73" t="str">
        <f t="shared" si="114"/>
        <v/>
      </c>
      <c r="AL525" s="72" t="str">
        <f t="shared" si="115"/>
        <v/>
      </c>
      <c r="AM525" s="71" t="str">
        <f t="shared" si="116"/>
        <v/>
      </c>
    </row>
    <row r="526" spans="2:39" ht="13.8" thickBot="1">
      <c r="B526" s="79">
        <v>44658</v>
      </c>
      <c r="C526" s="78">
        <v>32.06</v>
      </c>
      <c r="D526" s="78">
        <v>32.549999999999997</v>
      </c>
      <c r="E526" s="78">
        <v>32.1</v>
      </c>
      <c r="F526" s="78">
        <v>34.299999999999997</v>
      </c>
      <c r="G526" s="78">
        <v>33.57</v>
      </c>
      <c r="H526" s="78">
        <v>33.04</v>
      </c>
      <c r="I526" s="78">
        <v>567.35</v>
      </c>
      <c r="J526" s="78">
        <v>734.16</v>
      </c>
      <c r="K526" s="78">
        <v>35</v>
      </c>
      <c r="L526" s="78">
        <v>33.43</v>
      </c>
      <c r="M526" s="78">
        <v>33.71</v>
      </c>
      <c r="N526" s="78">
        <v>34.06</v>
      </c>
      <c r="O526" s="78">
        <v>33.04</v>
      </c>
      <c r="P526" s="78">
        <v>32.450000000000003</v>
      </c>
      <c r="Q526" s="78">
        <v>32.520000000000003</v>
      </c>
      <c r="R526" s="78">
        <v>32.799999999999997</v>
      </c>
      <c r="S526" s="78">
        <v>33.04</v>
      </c>
      <c r="T526" s="78">
        <v>32.409999999999997</v>
      </c>
      <c r="U526" s="78">
        <v>32.97</v>
      </c>
      <c r="V526" s="78">
        <v>31.99</v>
      </c>
      <c r="W526" s="78">
        <v>32.06</v>
      </c>
      <c r="X526" s="78">
        <v>32.270000000000003</v>
      </c>
      <c r="Y526" s="78">
        <v>31.5</v>
      </c>
      <c r="Z526" s="78">
        <v>32.83</v>
      </c>
      <c r="AA526" s="78">
        <f t="shared" si="104"/>
        <v>734.16</v>
      </c>
      <c r="AB526" s="77">
        <f t="shared" si="105"/>
        <v>2022</v>
      </c>
      <c r="AC526" s="76">
        <f t="shared" si="106"/>
        <v>4</v>
      </c>
      <c r="AD526" s="76" t="str">
        <f t="shared" si="107"/>
        <v/>
      </c>
      <c r="AE526" s="76" t="str">
        <f t="shared" si="108"/>
        <v/>
      </c>
      <c r="AF526" s="74">
        <f t="shared" si="109"/>
        <v>734.16</v>
      </c>
      <c r="AG526" s="75" t="str">
        <f t="shared" si="110"/>
        <v>8:00</v>
      </c>
      <c r="AH526" s="74">
        <f t="shared" si="111"/>
        <v>2759.37</v>
      </c>
      <c r="AI526" s="73" t="str">
        <f t="shared" si="112"/>
        <v/>
      </c>
      <c r="AJ526" s="73" t="str">
        <f t="shared" si="113"/>
        <v/>
      </c>
      <c r="AK526" s="73" t="str">
        <f t="shared" si="114"/>
        <v/>
      </c>
      <c r="AL526" s="72" t="str">
        <f t="shared" si="115"/>
        <v/>
      </c>
      <c r="AM526" s="71" t="str">
        <f t="shared" si="116"/>
        <v/>
      </c>
    </row>
    <row r="527" spans="2:39" ht="13.8" thickBot="1">
      <c r="B527" s="79">
        <v>44659</v>
      </c>
      <c r="C527" s="78">
        <v>32.729999999999997</v>
      </c>
      <c r="D527" s="78">
        <v>33.39</v>
      </c>
      <c r="E527" s="78">
        <v>32.44</v>
      </c>
      <c r="F527" s="78">
        <v>31.99</v>
      </c>
      <c r="G527" s="78">
        <v>33.18</v>
      </c>
      <c r="H527" s="78">
        <v>32.590000000000003</v>
      </c>
      <c r="I527" s="78">
        <v>35.18</v>
      </c>
      <c r="J527" s="78">
        <v>34.97</v>
      </c>
      <c r="K527" s="78">
        <v>34.9</v>
      </c>
      <c r="L527" s="78">
        <v>34.270000000000003</v>
      </c>
      <c r="M527" s="78">
        <v>33.99</v>
      </c>
      <c r="N527" s="78">
        <v>36.33</v>
      </c>
      <c r="O527" s="78">
        <v>33.5</v>
      </c>
      <c r="P527" s="78">
        <v>33.81</v>
      </c>
      <c r="Q527" s="78">
        <v>33.67</v>
      </c>
      <c r="R527" s="78">
        <v>32.729999999999997</v>
      </c>
      <c r="S527" s="78">
        <v>33.32</v>
      </c>
      <c r="T527" s="78">
        <v>34.65</v>
      </c>
      <c r="U527" s="78">
        <v>32.24</v>
      </c>
      <c r="V527" s="78">
        <v>33.67</v>
      </c>
      <c r="W527" s="78">
        <v>32.69</v>
      </c>
      <c r="X527" s="78">
        <v>32.799999999999997</v>
      </c>
      <c r="Y527" s="78">
        <v>34.020000000000003</v>
      </c>
      <c r="Z527" s="78">
        <v>33.01</v>
      </c>
      <c r="AA527" s="78">
        <f t="shared" si="104"/>
        <v>36.33</v>
      </c>
      <c r="AB527" s="77">
        <f t="shared" si="105"/>
        <v>2022</v>
      </c>
      <c r="AC527" s="76">
        <f t="shared" si="106"/>
        <v>4</v>
      </c>
      <c r="AD527" s="76" t="str">
        <f t="shared" si="107"/>
        <v/>
      </c>
      <c r="AE527" s="76" t="str">
        <f t="shared" si="108"/>
        <v/>
      </c>
      <c r="AF527" s="74">
        <f t="shared" si="109"/>
        <v>36.33</v>
      </c>
      <c r="AG527" s="75" t="str">
        <f t="shared" si="110"/>
        <v>12:00</v>
      </c>
      <c r="AH527" s="74">
        <f t="shared" si="111"/>
        <v>842.4</v>
      </c>
      <c r="AI527" s="73" t="str">
        <f t="shared" si="112"/>
        <v/>
      </c>
      <c r="AJ527" s="73" t="str">
        <f t="shared" si="113"/>
        <v/>
      </c>
      <c r="AK527" s="73" t="str">
        <f t="shared" si="114"/>
        <v/>
      </c>
      <c r="AL527" s="72" t="str">
        <f t="shared" si="115"/>
        <v/>
      </c>
      <c r="AM527" s="71" t="str">
        <f t="shared" si="116"/>
        <v/>
      </c>
    </row>
    <row r="528" spans="2:39" ht="13.8" thickBot="1">
      <c r="B528" s="79">
        <v>44660</v>
      </c>
      <c r="C528" s="78">
        <v>33.25</v>
      </c>
      <c r="D528" s="78">
        <v>32.24</v>
      </c>
      <c r="E528" s="78">
        <v>33.74</v>
      </c>
      <c r="F528" s="78">
        <v>33.08</v>
      </c>
      <c r="G528" s="78">
        <v>32.409999999999997</v>
      </c>
      <c r="H528" s="78">
        <v>33.950000000000003</v>
      </c>
      <c r="I528" s="78">
        <v>33.6</v>
      </c>
      <c r="J528" s="78">
        <v>33.880000000000003</v>
      </c>
      <c r="K528" s="78">
        <v>32.659999999999997</v>
      </c>
      <c r="L528" s="78">
        <v>33.71</v>
      </c>
      <c r="M528" s="78">
        <v>355.29</v>
      </c>
      <c r="N528" s="78">
        <v>1172.22</v>
      </c>
      <c r="O528" s="78">
        <v>1156.96</v>
      </c>
      <c r="P528" s="78">
        <v>1146.46</v>
      </c>
      <c r="Q528" s="78">
        <v>1146.78</v>
      </c>
      <c r="R528" s="78">
        <v>1150.3800000000001</v>
      </c>
      <c r="S528" s="78">
        <v>1121.58</v>
      </c>
      <c r="T528" s="78">
        <v>1125.43</v>
      </c>
      <c r="U528" s="78">
        <v>1126.72</v>
      </c>
      <c r="V528" s="78">
        <v>1134.28</v>
      </c>
      <c r="W528" s="78">
        <v>1144.47</v>
      </c>
      <c r="X528" s="78">
        <v>1135.4000000000001</v>
      </c>
      <c r="Y528" s="78">
        <v>1127.28</v>
      </c>
      <c r="Z528" s="78">
        <v>1124.83</v>
      </c>
      <c r="AA528" s="78">
        <f t="shared" si="104"/>
        <v>1172.22</v>
      </c>
      <c r="AB528" s="77">
        <f t="shared" si="105"/>
        <v>2022</v>
      </c>
      <c r="AC528" s="76">
        <f t="shared" si="106"/>
        <v>4</v>
      </c>
      <c r="AD528" s="76" t="str">
        <f t="shared" si="107"/>
        <v/>
      </c>
      <c r="AE528" s="76" t="str">
        <f t="shared" si="108"/>
        <v/>
      </c>
      <c r="AF528" s="74">
        <f t="shared" si="109"/>
        <v>1172.22</v>
      </c>
      <c r="AG528" s="75" t="str">
        <f t="shared" si="110"/>
        <v>12:00</v>
      </c>
      <c r="AH528" s="74">
        <f t="shared" si="111"/>
        <v>16672.82</v>
      </c>
      <c r="AI528" s="73" t="str">
        <f t="shared" si="112"/>
        <v/>
      </c>
      <c r="AJ528" s="73" t="str">
        <f t="shared" si="113"/>
        <v/>
      </c>
      <c r="AK528" s="73" t="str">
        <f t="shared" si="114"/>
        <v/>
      </c>
      <c r="AL528" s="72" t="str">
        <f t="shared" si="115"/>
        <v/>
      </c>
      <c r="AM528" s="71" t="str">
        <f t="shared" si="116"/>
        <v/>
      </c>
    </row>
    <row r="529" spans="2:39" ht="13.8" thickBot="1">
      <c r="B529" s="79">
        <v>44661</v>
      </c>
      <c r="C529" s="78">
        <v>1118.99</v>
      </c>
      <c r="D529" s="78">
        <v>1122.49</v>
      </c>
      <c r="E529" s="78">
        <v>1129.21</v>
      </c>
      <c r="F529" s="78">
        <v>1120.9100000000001</v>
      </c>
      <c r="G529" s="78">
        <v>1120.3499999999999</v>
      </c>
      <c r="H529" s="78">
        <v>1152.94</v>
      </c>
      <c r="I529" s="78">
        <v>1193.01</v>
      </c>
      <c r="J529" s="78">
        <v>1195.32</v>
      </c>
      <c r="K529" s="78">
        <v>1189.8599999999999</v>
      </c>
      <c r="L529" s="78">
        <v>1211.7</v>
      </c>
      <c r="M529" s="78">
        <v>1198.1199999999999</v>
      </c>
      <c r="N529" s="78">
        <v>1175.97</v>
      </c>
      <c r="O529" s="78">
        <v>1165.82</v>
      </c>
      <c r="P529" s="78">
        <v>1130.96</v>
      </c>
      <c r="Q529" s="78">
        <v>1120.8399999999999</v>
      </c>
      <c r="R529" s="78">
        <v>1100.02</v>
      </c>
      <c r="S529" s="78">
        <v>1072.93</v>
      </c>
      <c r="T529" s="78">
        <v>1083.08</v>
      </c>
      <c r="U529" s="78">
        <v>1088.26</v>
      </c>
      <c r="V529" s="78">
        <v>1116.29</v>
      </c>
      <c r="W529" s="78">
        <v>1122.52</v>
      </c>
      <c r="X529" s="78">
        <v>1126.3</v>
      </c>
      <c r="Y529" s="78">
        <v>1132.04</v>
      </c>
      <c r="Z529" s="78">
        <v>1132.32</v>
      </c>
      <c r="AA529" s="78">
        <f t="shared" si="104"/>
        <v>1211.7</v>
      </c>
      <c r="AB529" s="77">
        <f t="shared" si="105"/>
        <v>2022</v>
      </c>
      <c r="AC529" s="76">
        <f t="shared" si="106"/>
        <v>4</v>
      </c>
      <c r="AD529" s="76" t="str">
        <f t="shared" si="107"/>
        <v/>
      </c>
      <c r="AE529" s="76" t="str">
        <f t="shared" si="108"/>
        <v/>
      </c>
      <c r="AF529" s="74">
        <f t="shared" si="109"/>
        <v>1211.7</v>
      </c>
      <c r="AG529" s="75" t="str">
        <f t="shared" si="110"/>
        <v>10:00</v>
      </c>
      <c r="AH529" s="74">
        <f t="shared" si="111"/>
        <v>28531.950000000004</v>
      </c>
      <c r="AI529" s="73" t="str">
        <f t="shared" si="112"/>
        <v/>
      </c>
      <c r="AJ529" s="73" t="str">
        <f t="shared" si="113"/>
        <v/>
      </c>
      <c r="AK529" s="73" t="str">
        <f t="shared" si="114"/>
        <v/>
      </c>
      <c r="AL529" s="72" t="str">
        <f t="shared" si="115"/>
        <v/>
      </c>
      <c r="AM529" s="71" t="str">
        <f t="shared" si="116"/>
        <v/>
      </c>
    </row>
    <row r="530" spans="2:39" ht="13.8" thickBot="1">
      <c r="B530" s="79">
        <v>44662</v>
      </c>
      <c r="C530" s="78">
        <v>1126.97</v>
      </c>
      <c r="D530" s="78">
        <v>1142.23</v>
      </c>
      <c r="E530" s="78">
        <v>1160.01</v>
      </c>
      <c r="F530" s="78">
        <v>1193.22</v>
      </c>
      <c r="G530" s="78">
        <v>1198.93</v>
      </c>
      <c r="H530" s="78">
        <v>1241.56</v>
      </c>
      <c r="I530" s="78">
        <v>1336.65</v>
      </c>
      <c r="J530" s="78">
        <v>1319.68</v>
      </c>
      <c r="K530" s="78">
        <v>1325.66</v>
      </c>
      <c r="L530" s="78">
        <v>1374.21</v>
      </c>
      <c r="M530" s="78">
        <v>882.91</v>
      </c>
      <c r="N530" s="78">
        <v>35</v>
      </c>
      <c r="O530" s="78">
        <v>34.79</v>
      </c>
      <c r="P530" s="78">
        <v>34.159999999999997</v>
      </c>
      <c r="Q530" s="78">
        <v>694.37</v>
      </c>
      <c r="R530" s="78">
        <v>1232.18</v>
      </c>
      <c r="S530" s="78">
        <v>1171.28</v>
      </c>
      <c r="T530" s="78">
        <v>1116.6099999999999</v>
      </c>
      <c r="U530" s="78">
        <v>1109.5</v>
      </c>
      <c r="V530" s="78">
        <v>1129.9100000000001</v>
      </c>
      <c r="W530" s="78">
        <v>1119.6500000000001</v>
      </c>
      <c r="X530" s="78">
        <v>1106.3900000000001</v>
      </c>
      <c r="Y530" s="78">
        <v>1101.5899999999999</v>
      </c>
      <c r="Z530" s="78">
        <v>1090.57</v>
      </c>
      <c r="AA530" s="78">
        <f t="shared" si="104"/>
        <v>1374.21</v>
      </c>
      <c r="AB530" s="77">
        <f t="shared" si="105"/>
        <v>2022</v>
      </c>
      <c r="AC530" s="76">
        <f t="shared" si="106"/>
        <v>4</v>
      </c>
      <c r="AD530" s="76" t="str">
        <f t="shared" si="107"/>
        <v/>
      </c>
      <c r="AE530" s="76" t="str">
        <f t="shared" si="108"/>
        <v/>
      </c>
      <c r="AF530" s="74">
        <f t="shared" si="109"/>
        <v>1374.21</v>
      </c>
      <c r="AG530" s="75" t="str">
        <f t="shared" si="110"/>
        <v>10:00</v>
      </c>
      <c r="AH530" s="74">
        <f t="shared" si="111"/>
        <v>25652.240000000002</v>
      </c>
      <c r="AI530" s="73" t="str">
        <f t="shared" si="112"/>
        <v/>
      </c>
      <c r="AJ530" s="73" t="str">
        <f t="shared" si="113"/>
        <v/>
      </c>
      <c r="AK530" s="73" t="str">
        <f t="shared" si="114"/>
        <v/>
      </c>
      <c r="AL530" s="72" t="str">
        <f t="shared" si="115"/>
        <v/>
      </c>
      <c r="AM530" s="71" t="str">
        <f t="shared" si="116"/>
        <v/>
      </c>
    </row>
    <row r="531" spans="2:39" ht="13.8" thickBot="1">
      <c r="B531" s="79">
        <v>44663</v>
      </c>
      <c r="C531" s="78">
        <v>1083.18</v>
      </c>
      <c r="D531" s="78">
        <v>1065.5</v>
      </c>
      <c r="E531" s="78">
        <v>1103.6600000000001</v>
      </c>
      <c r="F531" s="78">
        <v>1120.18</v>
      </c>
      <c r="G531" s="78">
        <v>1131.83</v>
      </c>
      <c r="H531" s="78">
        <v>1168.79</v>
      </c>
      <c r="I531" s="78">
        <v>1270.47</v>
      </c>
      <c r="J531" s="78">
        <v>1289.23</v>
      </c>
      <c r="K531" s="78">
        <v>1274.95</v>
      </c>
      <c r="L531" s="78">
        <v>1293.6400000000001</v>
      </c>
      <c r="M531" s="78">
        <v>1306.76</v>
      </c>
      <c r="N531" s="78">
        <v>1268.58</v>
      </c>
      <c r="O531" s="78">
        <v>1269.52</v>
      </c>
      <c r="P531" s="78">
        <v>1251.99</v>
      </c>
      <c r="Q531" s="78">
        <v>1263.47</v>
      </c>
      <c r="R531" s="78">
        <v>1230.74</v>
      </c>
      <c r="S531" s="78">
        <v>1159.45</v>
      </c>
      <c r="T531" s="78">
        <v>1090.43</v>
      </c>
      <c r="U531" s="78">
        <v>1077.27</v>
      </c>
      <c r="V531" s="78">
        <v>1092.46</v>
      </c>
      <c r="W531" s="78">
        <v>1100.1600000000001</v>
      </c>
      <c r="X531" s="78">
        <v>1077.06</v>
      </c>
      <c r="Y531" s="78">
        <v>1073.06</v>
      </c>
      <c r="Z531" s="78">
        <v>1071.8800000000001</v>
      </c>
      <c r="AA531" s="78">
        <f t="shared" si="104"/>
        <v>1306.76</v>
      </c>
      <c r="AB531" s="77">
        <f t="shared" si="105"/>
        <v>2022</v>
      </c>
      <c r="AC531" s="76">
        <f t="shared" si="106"/>
        <v>4</v>
      </c>
      <c r="AD531" s="76" t="str">
        <f t="shared" si="107"/>
        <v/>
      </c>
      <c r="AE531" s="76" t="str">
        <f t="shared" si="108"/>
        <v/>
      </c>
      <c r="AF531" s="74">
        <f t="shared" si="109"/>
        <v>1306.76</v>
      </c>
      <c r="AG531" s="75" t="str">
        <f t="shared" si="110"/>
        <v>11:00</v>
      </c>
      <c r="AH531" s="74">
        <f t="shared" si="111"/>
        <v>29441.020000000008</v>
      </c>
      <c r="AI531" s="73" t="str">
        <f t="shared" si="112"/>
        <v/>
      </c>
      <c r="AJ531" s="73" t="str">
        <f t="shared" si="113"/>
        <v/>
      </c>
      <c r="AK531" s="73" t="str">
        <f t="shared" si="114"/>
        <v/>
      </c>
      <c r="AL531" s="72" t="str">
        <f t="shared" si="115"/>
        <v/>
      </c>
      <c r="AM531" s="71" t="str">
        <f t="shared" si="116"/>
        <v/>
      </c>
    </row>
    <row r="532" spans="2:39" ht="13.8" thickBot="1">
      <c r="B532" s="79">
        <v>44664</v>
      </c>
      <c r="C532" s="78">
        <v>1072.4000000000001</v>
      </c>
      <c r="D532" s="78">
        <v>1069.95</v>
      </c>
      <c r="E532" s="78">
        <v>1074.75</v>
      </c>
      <c r="F532" s="78">
        <v>1100.68</v>
      </c>
      <c r="G532" s="78">
        <v>1125.53</v>
      </c>
      <c r="H532" s="78">
        <v>1162.1400000000001</v>
      </c>
      <c r="I532" s="78">
        <v>1244.9100000000001</v>
      </c>
      <c r="J532" s="78">
        <v>1259.8599999999999</v>
      </c>
      <c r="K532" s="78">
        <v>1268.02</v>
      </c>
      <c r="L532" s="78">
        <v>1291.29</v>
      </c>
      <c r="M532" s="78">
        <v>1315.9</v>
      </c>
      <c r="N532" s="78">
        <v>1289.82</v>
      </c>
      <c r="O532" s="78">
        <v>1285.2</v>
      </c>
      <c r="P532" s="78">
        <v>1287.23</v>
      </c>
      <c r="Q532" s="78">
        <v>1303.54</v>
      </c>
      <c r="R532" s="78">
        <v>1268.82</v>
      </c>
      <c r="S532" s="78">
        <v>1210.06</v>
      </c>
      <c r="T532" s="78">
        <v>1149.79</v>
      </c>
      <c r="U532" s="78">
        <v>1130.1500000000001</v>
      </c>
      <c r="V532" s="78">
        <v>1138.1300000000001</v>
      </c>
      <c r="W532" s="78">
        <v>1119.72</v>
      </c>
      <c r="X532" s="78">
        <v>1107.05</v>
      </c>
      <c r="Y532" s="78">
        <v>1087.77</v>
      </c>
      <c r="Z532" s="78">
        <v>1075.24</v>
      </c>
      <c r="AA532" s="78">
        <f t="shared" si="104"/>
        <v>1315.9</v>
      </c>
      <c r="AB532" s="77">
        <f t="shared" si="105"/>
        <v>2022</v>
      </c>
      <c r="AC532" s="76">
        <f t="shared" si="106"/>
        <v>4</v>
      </c>
      <c r="AD532" s="76" t="str">
        <f t="shared" si="107"/>
        <v/>
      </c>
      <c r="AE532" s="76" t="str">
        <f t="shared" si="108"/>
        <v/>
      </c>
      <c r="AF532" s="74">
        <f t="shared" si="109"/>
        <v>1315.9</v>
      </c>
      <c r="AG532" s="75" t="str">
        <f t="shared" si="110"/>
        <v>11:00</v>
      </c>
      <c r="AH532" s="74">
        <f t="shared" si="111"/>
        <v>29753.850000000013</v>
      </c>
      <c r="AI532" s="73" t="str">
        <f t="shared" si="112"/>
        <v/>
      </c>
      <c r="AJ532" s="73" t="str">
        <f t="shared" si="113"/>
        <v/>
      </c>
      <c r="AK532" s="73" t="str">
        <f t="shared" si="114"/>
        <v/>
      </c>
      <c r="AL532" s="72" t="str">
        <f t="shared" si="115"/>
        <v/>
      </c>
      <c r="AM532" s="71" t="str">
        <f t="shared" si="116"/>
        <v/>
      </c>
    </row>
    <row r="533" spans="2:39" ht="13.8" thickBot="1">
      <c r="B533" s="79">
        <v>44665</v>
      </c>
      <c r="C533" s="78">
        <v>1069.92</v>
      </c>
      <c r="D533" s="78">
        <v>1058.96</v>
      </c>
      <c r="E533" s="78">
        <v>1068.94</v>
      </c>
      <c r="F533" s="78">
        <v>1094.45</v>
      </c>
      <c r="G533" s="78">
        <v>1112.0899999999999</v>
      </c>
      <c r="H533" s="78">
        <v>1144.68</v>
      </c>
      <c r="I533" s="78">
        <v>1226.5</v>
      </c>
      <c r="J533" s="78">
        <v>1306.1300000000001</v>
      </c>
      <c r="K533" s="78">
        <v>1314.84</v>
      </c>
      <c r="L533" s="78">
        <v>1340.19</v>
      </c>
      <c r="M533" s="78">
        <v>1334.55</v>
      </c>
      <c r="N533" s="78">
        <v>1285.1600000000001</v>
      </c>
      <c r="O533" s="78">
        <v>1291.32</v>
      </c>
      <c r="P533" s="78">
        <v>1296.19</v>
      </c>
      <c r="Q533" s="78">
        <v>1272.53</v>
      </c>
      <c r="R533" s="78">
        <v>1241.17</v>
      </c>
      <c r="S533" s="78">
        <v>1201.8</v>
      </c>
      <c r="T533" s="78">
        <v>1134.1099999999999</v>
      </c>
      <c r="U533" s="78">
        <v>1121.6099999999999</v>
      </c>
      <c r="V533" s="78">
        <v>1131.73</v>
      </c>
      <c r="W533" s="78">
        <v>1134.9100000000001</v>
      </c>
      <c r="X533" s="78">
        <v>1121.3</v>
      </c>
      <c r="Y533" s="78">
        <v>1075.44</v>
      </c>
      <c r="Z533" s="78">
        <v>1089.52</v>
      </c>
      <c r="AA533" s="78">
        <f t="shared" si="104"/>
        <v>1340.19</v>
      </c>
      <c r="AB533" s="77">
        <f t="shared" si="105"/>
        <v>2022</v>
      </c>
      <c r="AC533" s="76">
        <f t="shared" si="106"/>
        <v>4</v>
      </c>
      <c r="AD533" s="76" t="str">
        <f t="shared" si="107"/>
        <v/>
      </c>
      <c r="AE533" s="76" t="str">
        <f t="shared" si="108"/>
        <v/>
      </c>
      <c r="AF533" s="74">
        <f t="shared" si="109"/>
        <v>1340.19</v>
      </c>
      <c r="AG533" s="75" t="str">
        <f t="shared" si="110"/>
        <v>10:00</v>
      </c>
      <c r="AH533" s="74">
        <f t="shared" si="111"/>
        <v>29808.23</v>
      </c>
      <c r="AI533" s="73" t="str">
        <f t="shared" si="112"/>
        <v/>
      </c>
      <c r="AJ533" s="73" t="str">
        <f t="shared" si="113"/>
        <v/>
      </c>
      <c r="AK533" s="73" t="str">
        <f t="shared" si="114"/>
        <v/>
      </c>
      <c r="AL533" s="72" t="str">
        <f t="shared" si="115"/>
        <v/>
      </c>
      <c r="AM533" s="71" t="str">
        <f t="shared" si="116"/>
        <v/>
      </c>
    </row>
    <row r="534" spans="2:39" ht="13.8" thickBot="1">
      <c r="B534" s="79">
        <v>44666</v>
      </c>
      <c r="C534" s="78">
        <v>1101.7</v>
      </c>
      <c r="D534" s="78">
        <v>1081.43</v>
      </c>
      <c r="E534" s="78">
        <v>1113.5999999999999</v>
      </c>
      <c r="F534" s="78">
        <v>1133.1600000000001</v>
      </c>
      <c r="G534" s="78">
        <v>1143.49</v>
      </c>
      <c r="H534" s="78">
        <v>1150.8399999999999</v>
      </c>
      <c r="I534" s="78">
        <v>1202.8499999999999</v>
      </c>
      <c r="J534" s="78">
        <v>1184.05</v>
      </c>
      <c r="K534" s="78">
        <v>1165.43</v>
      </c>
      <c r="L534" s="78">
        <v>1183.1099999999999</v>
      </c>
      <c r="M534" s="78">
        <v>1185.3800000000001</v>
      </c>
      <c r="N534" s="78">
        <v>1160.71</v>
      </c>
      <c r="O534" s="78">
        <v>1170.3699999999999</v>
      </c>
      <c r="P534" s="78">
        <v>1170.75</v>
      </c>
      <c r="Q534" s="78">
        <v>1177.44</v>
      </c>
      <c r="R534" s="78">
        <v>1183.67</v>
      </c>
      <c r="S534" s="78">
        <v>1135.02</v>
      </c>
      <c r="T534" s="78">
        <v>1108.5899999999999</v>
      </c>
      <c r="U534" s="78">
        <v>1095.6400000000001</v>
      </c>
      <c r="V534" s="78">
        <v>1103.55</v>
      </c>
      <c r="W534" s="78">
        <v>1133.51</v>
      </c>
      <c r="X534" s="78">
        <v>1137.54</v>
      </c>
      <c r="Y534" s="78">
        <v>1095.08</v>
      </c>
      <c r="Z534" s="78">
        <v>1097.71</v>
      </c>
      <c r="AA534" s="78">
        <f t="shared" si="104"/>
        <v>1202.8499999999999</v>
      </c>
      <c r="AB534" s="77">
        <f t="shared" si="105"/>
        <v>2022</v>
      </c>
      <c r="AC534" s="76">
        <f t="shared" si="106"/>
        <v>4</v>
      </c>
      <c r="AD534" s="76" t="str">
        <f t="shared" si="107"/>
        <v/>
      </c>
      <c r="AE534" s="76" t="str">
        <f t="shared" si="108"/>
        <v/>
      </c>
      <c r="AF534" s="74">
        <f t="shared" si="109"/>
        <v>1202.8499999999999</v>
      </c>
      <c r="AG534" s="75" t="str">
        <f t="shared" si="110"/>
        <v>7:00</v>
      </c>
      <c r="AH534" s="74">
        <f t="shared" si="111"/>
        <v>28617.469999999994</v>
      </c>
      <c r="AI534" s="73" t="str">
        <f t="shared" si="112"/>
        <v/>
      </c>
      <c r="AJ534" s="73" t="str">
        <f t="shared" si="113"/>
        <v/>
      </c>
      <c r="AK534" s="73" t="str">
        <f t="shared" si="114"/>
        <v/>
      </c>
      <c r="AL534" s="72" t="str">
        <f t="shared" si="115"/>
        <v/>
      </c>
      <c r="AM534" s="71" t="str">
        <f t="shared" si="116"/>
        <v/>
      </c>
    </row>
    <row r="535" spans="2:39" ht="13.8" thickBot="1">
      <c r="B535" s="79">
        <v>44667</v>
      </c>
      <c r="C535" s="78">
        <v>1100.33</v>
      </c>
      <c r="D535" s="78">
        <v>1103.2</v>
      </c>
      <c r="E535" s="78">
        <v>1089.73</v>
      </c>
      <c r="F535" s="78">
        <v>1100.82</v>
      </c>
      <c r="G535" s="78">
        <v>1129.77</v>
      </c>
      <c r="H535" s="78">
        <v>1145.97</v>
      </c>
      <c r="I535" s="78">
        <v>1177.3</v>
      </c>
      <c r="J535" s="78">
        <v>1178.42</v>
      </c>
      <c r="K535" s="78">
        <v>1177.3</v>
      </c>
      <c r="L535" s="78">
        <v>1187.76</v>
      </c>
      <c r="M535" s="78">
        <v>1187.8699999999999</v>
      </c>
      <c r="N535" s="78">
        <v>1160.22</v>
      </c>
      <c r="O535" s="78">
        <v>1151.3599999999999</v>
      </c>
      <c r="P535" s="78">
        <v>1145.3800000000001</v>
      </c>
      <c r="Q535" s="78">
        <v>1160.8499999999999</v>
      </c>
      <c r="R535" s="78">
        <v>1145.06</v>
      </c>
      <c r="S535" s="78">
        <v>1096.5899999999999</v>
      </c>
      <c r="T535" s="78">
        <v>1138.27</v>
      </c>
      <c r="U535" s="78">
        <v>1142.1600000000001</v>
      </c>
      <c r="V535" s="78">
        <v>1136.8399999999999</v>
      </c>
      <c r="W535" s="78">
        <v>1138.97</v>
      </c>
      <c r="X535" s="78">
        <v>1148.04</v>
      </c>
      <c r="Y535" s="78">
        <v>1141.9100000000001</v>
      </c>
      <c r="Z535" s="78">
        <v>1135.1199999999999</v>
      </c>
      <c r="AA535" s="78">
        <f t="shared" si="104"/>
        <v>1187.8699999999999</v>
      </c>
      <c r="AB535" s="77">
        <f t="shared" si="105"/>
        <v>2022</v>
      </c>
      <c r="AC535" s="76">
        <f t="shared" si="106"/>
        <v>4</v>
      </c>
      <c r="AD535" s="76" t="str">
        <f t="shared" si="107"/>
        <v/>
      </c>
      <c r="AE535" s="76" t="str">
        <f t="shared" si="108"/>
        <v/>
      </c>
      <c r="AF535" s="74">
        <f t="shared" si="109"/>
        <v>1187.8699999999999</v>
      </c>
      <c r="AG535" s="75" t="str">
        <f t="shared" si="110"/>
        <v>11:00</v>
      </c>
      <c r="AH535" s="74">
        <f t="shared" si="111"/>
        <v>28607.11</v>
      </c>
      <c r="AI535" s="73" t="str">
        <f t="shared" si="112"/>
        <v/>
      </c>
      <c r="AJ535" s="73" t="str">
        <f t="shared" si="113"/>
        <v/>
      </c>
      <c r="AK535" s="73" t="str">
        <f t="shared" si="114"/>
        <v/>
      </c>
      <c r="AL535" s="72" t="str">
        <f t="shared" si="115"/>
        <v/>
      </c>
      <c r="AM535" s="71" t="str">
        <f t="shared" si="116"/>
        <v/>
      </c>
    </row>
    <row r="536" spans="2:39" ht="13.8" thickBot="1">
      <c r="B536" s="79">
        <v>44668</v>
      </c>
      <c r="C536" s="78">
        <v>1144.1199999999999</v>
      </c>
      <c r="D536" s="78">
        <v>1154.23</v>
      </c>
      <c r="E536" s="78">
        <v>1148.56</v>
      </c>
      <c r="F536" s="78">
        <v>1154.06</v>
      </c>
      <c r="G536" s="78">
        <v>1150.03</v>
      </c>
      <c r="H536" s="78">
        <v>1190.7</v>
      </c>
      <c r="I536" s="78">
        <v>1207.25</v>
      </c>
      <c r="J536" s="78">
        <v>1201.93</v>
      </c>
      <c r="K536" s="78">
        <v>1197.25</v>
      </c>
      <c r="L536" s="78">
        <v>1195.43</v>
      </c>
      <c r="M536" s="78">
        <v>1181.71</v>
      </c>
      <c r="N536" s="78">
        <v>1161.58</v>
      </c>
      <c r="O536" s="78">
        <v>1165.74</v>
      </c>
      <c r="P536" s="78">
        <v>1145.2</v>
      </c>
      <c r="Q536" s="78">
        <v>1131.8699999999999</v>
      </c>
      <c r="R536" s="78">
        <v>1129.03</v>
      </c>
      <c r="S536" s="78">
        <v>1085.9100000000001</v>
      </c>
      <c r="T536" s="78">
        <v>1102.05</v>
      </c>
      <c r="U536" s="78">
        <v>1112.97</v>
      </c>
      <c r="V536" s="78">
        <v>1111.01</v>
      </c>
      <c r="W536" s="78">
        <v>1146.8800000000001</v>
      </c>
      <c r="X536" s="78">
        <v>1124.55</v>
      </c>
      <c r="Y536" s="78">
        <v>1128.82</v>
      </c>
      <c r="Z536" s="78">
        <v>1163.23</v>
      </c>
      <c r="AA536" s="78">
        <f t="shared" si="104"/>
        <v>1207.25</v>
      </c>
      <c r="AB536" s="77">
        <f t="shared" si="105"/>
        <v>2022</v>
      </c>
      <c r="AC536" s="76">
        <f t="shared" si="106"/>
        <v>4</v>
      </c>
      <c r="AD536" s="76" t="str">
        <f t="shared" si="107"/>
        <v/>
      </c>
      <c r="AE536" s="76" t="str">
        <f t="shared" si="108"/>
        <v/>
      </c>
      <c r="AF536" s="74">
        <f t="shared" si="109"/>
        <v>1207.25</v>
      </c>
      <c r="AG536" s="75" t="str">
        <f t="shared" si="110"/>
        <v>7:00</v>
      </c>
      <c r="AH536" s="74">
        <f t="shared" si="111"/>
        <v>28841.359999999997</v>
      </c>
      <c r="AI536" s="73" t="str">
        <f t="shared" si="112"/>
        <v/>
      </c>
      <c r="AJ536" s="73" t="str">
        <f t="shared" si="113"/>
        <v/>
      </c>
      <c r="AK536" s="73" t="str">
        <f t="shared" si="114"/>
        <v/>
      </c>
      <c r="AL536" s="72" t="str">
        <f t="shared" si="115"/>
        <v/>
      </c>
      <c r="AM536" s="71" t="str">
        <f t="shared" si="116"/>
        <v/>
      </c>
    </row>
    <row r="537" spans="2:39" ht="13.8" thickBot="1">
      <c r="B537" s="79">
        <v>44669</v>
      </c>
      <c r="C537" s="78">
        <v>1147.6199999999999</v>
      </c>
      <c r="D537" s="78">
        <v>1171.9100000000001</v>
      </c>
      <c r="E537" s="78">
        <v>1194.06</v>
      </c>
      <c r="F537" s="78">
        <v>1213.07</v>
      </c>
      <c r="G537" s="78">
        <v>1179.19</v>
      </c>
      <c r="H537" s="78">
        <v>1264.27</v>
      </c>
      <c r="I537" s="78">
        <v>1316.88</v>
      </c>
      <c r="J537" s="78">
        <v>1295.53</v>
      </c>
      <c r="K537" s="78">
        <v>1295.1099999999999</v>
      </c>
      <c r="L537" s="78">
        <v>1299.24</v>
      </c>
      <c r="M537" s="78">
        <v>1313.31</v>
      </c>
      <c r="N537" s="78">
        <v>1274.5999999999999</v>
      </c>
      <c r="O537" s="78">
        <v>1283.52</v>
      </c>
      <c r="P537" s="78">
        <v>1262.83</v>
      </c>
      <c r="Q537" s="78">
        <v>1289.6099999999999</v>
      </c>
      <c r="R537" s="78">
        <v>1310.89</v>
      </c>
      <c r="S537" s="78">
        <v>1252.93</v>
      </c>
      <c r="T537" s="78">
        <v>1214.26</v>
      </c>
      <c r="U537" s="78">
        <v>1191.3699999999999</v>
      </c>
      <c r="V537" s="78">
        <v>1203.76</v>
      </c>
      <c r="W537" s="78">
        <v>1199.31</v>
      </c>
      <c r="X537" s="78">
        <v>1176.77</v>
      </c>
      <c r="Y537" s="78">
        <v>1184.79</v>
      </c>
      <c r="Z537" s="78">
        <v>1175.83</v>
      </c>
      <c r="AA537" s="78">
        <f t="shared" si="104"/>
        <v>1316.88</v>
      </c>
      <c r="AB537" s="77">
        <f t="shared" si="105"/>
        <v>2022</v>
      </c>
      <c r="AC537" s="76">
        <f t="shared" si="106"/>
        <v>4</v>
      </c>
      <c r="AD537" s="76" t="str">
        <f t="shared" si="107"/>
        <v/>
      </c>
      <c r="AE537" s="76" t="str">
        <f t="shared" si="108"/>
        <v/>
      </c>
      <c r="AF537" s="74">
        <f t="shared" si="109"/>
        <v>1316.88</v>
      </c>
      <c r="AG537" s="75" t="str">
        <f t="shared" si="110"/>
        <v>7:00</v>
      </c>
      <c r="AH537" s="74">
        <f t="shared" si="111"/>
        <v>31027.539999999997</v>
      </c>
      <c r="AI537" s="73" t="str">
        <f t="shared" si="112"/>
        <v/>
      </c>
      <c r="AJ537" s="73" t="str">
        <f t="shared" si="113"/>
        <v/>
      </c>
      <c r="AK537" s="73" t="str">
        <f t="shared" si="114"/>
        <v/>
      </c>
      <c r="AL537" s="72" t="str">
        <f t="shared" si="115"/>
        <v/>
      </c>
      <c r="AM537" s="71" t="str">
        <f t="shared" si="116"/>
        <v/>
      </c>
    </row>
    <row r="538" spans="2:39" ht="13.8" thickBot="1">
      <c r="B538" s="79">
        <v>44670</v>
      </c>
      <c r="C538" s="78">
        <v>1166.06</v>
      </c>
      <c r="D538" s="78">
        <v>1178.31</v>
      </c>
      <c r="E538" s="78">
        <v>1189.3</v>
      </c>
      <c r="F538" s="78">
        <v>1187.27</v>
      </c>
      <c r="G538" s="78">
        <v>1204.32</v>
      </c>
      <c r="H538" s="78">
        <v>1249.05</v>
      </c>
      <c r="I538" s="78">
        <v>1302.77</v>
      </c>
      <c r="J538" s="78">
        <v>1333.47</v>
      </c>
      <c r="K538" s="78">
        <v>1343.37</v>
      </c>
      <c r="L538" s="78">
        <v>1348.97</v>
      </c>
      <c r="M538" s="78">
        <v>1386.28</v>
      </c>
      <c r="N538" s="78">
        <v>1366.26</v>
      </c>
      <c r="O538" s="78">
        <v>1360.42</v>
      </c>
      <c r="P538" s="78">
        <v>1353.94</v>
      </c>
      <c r="Q538" s="78">
        <v>1334.38</v>
      </c>
      <c r="R538" s="78">
        <v>1324.86</v>
      </c>
      <c r="S538" s="78">
        <v>1253.74</v>
      </c>
      <c r="T538" s="78">
        <v>1228.8499999999999</v>
      </c>
      <c r="U538" s="78">
        <v>1218.46</v>
      </c>
      <c r="V538" s="78">
        <v>1218.7</v>
      </c>
      <c r="W538" s="78">
        <v>1204.21</v>
      </c>
      <c r="X538" s="78">
        <v>1201.55</v>
      </c>
      <c r="Y538" s="78">
        <v>1174.57</v>
      </c>
      <c r="Z538" s="78">
        <v>1172.29</v>
      </c>
      <c r="AA538" s="78">
        <f t="shared" si="104"/>
        <v>1386.28</v>
      </c>
      <c r="AB538" s="77">
        <f t="shared" si="105"/>
        <v>2022</v>
      </c>
      <c r="AC538" s="76">
        <f t="shared" si="106"/>
        <v>4</v>
      </c>
      <c r="AD538" s="76" t="str">
        <f t="shared" si="107"/>
        <v/>
      </c>
      <c r="AE538" s="76" t="str">
        <f t="shared" si="108"/>
        <v/>
      </c>
      <c r="AF538" s="74">
        <f t="shared" si="109"/>
        <v>1386.28</v>
      </c>
      <c r="AG538" s="75" t="str">
        <f t="shared" si="110"/>
        <v>11:00</v>
      </c>
      <c r="AH538" s="74">
        <f t="shared" si="111"/>
        <v>31687.679999999997</v>
      </c>
      <c r="AI538" s="73" t="str">
        <f t="shared" si="112"/>
        <v/>
      </c>
      <c r="AJ538" s="73" t="str">
        <f t="shared" si="113"/>
        <v/>
      </c>
      <c r="AK538" s="73" t="str">
        <f t="shared" si="114"/>
        <v/>
      </c>
      <c r="AL538" s="72" t="str">
        <f t="shared" si="115"/>
        <v/>
      </c>
      <c r="AM538" s="71" t="str">
        <f t="shared" si="116"/>
        <v/>
      </c>
    </row>
    <row r="539" spans="2:39" ht="13.8" thickBot="1">
      <c r="B539" s="79">
        <v>44671</v>
      </c>
      <c r="C539" s="78">
        <v>1147.8599999999999</v>
      </c>
      <c r="D539" s="78">
        <v>1171.3499999999999</v>
      </c>
      <c r="E539" s="78">
        <v>1180.48</v>
      </c>
      <c r="F539" s="78">
        <v>1178.0999999999999</v>
      </c>
      <c r="G539" s="78">
        <v>1200.8900000000001</v>
      </c>
      <c r="H539" s="78">
        <v>1237.3900000000001</v>
      </c>
      <c r="I539" s="78">
        <v>1290.6300000000001</v>
      </c>
      <c r="J539" s="78">
        <v>1327.13</v>
      </c>
      <c r="K539" s="78">
        <v>1327.16</v>
      </c>
      <c r="L539" s="78">
        <v>1341.41</v>
      </c>
      <c r="M539" s="78">
        <v>1342.53</v>
      </c>
      <c r="N539" s="78">
        <v>1316.14</v>
      </c>
      <c r="O539" s="78">
        <v>1319.85</v>
      </c>
      <c r="P539" s="78">
        <v>1309.28</v>
      </c>
      <c r="Q539" s="78">
        <v>1297.24</v>
      </c>
      <c r="R539" s="78">
        <v>1218.9100000000001</v>
      </c>
      <c r="S539" s="78">
        <v>1159.44</v>
      </c>
      <c r="T539" s="78">
        <v>1130.74</v>
      </c>
      <c r="U539" s="78">
        <v>1118.6400000000001</v>
      </c>
      <c r="V539" s="78">
        <v>1131.55</v>
      </c>
      <c r="W539" s="78">
        <v>1154.44</v>
      </c>
      <c r="X539" s="78">
        <v>1151.05</v>
      </c>
      <c r="Y539" s="78">
        <v>1128.96</v>
      </c>
      <c r="Z539" s="78">
        <v>1120.6600000000001</v>
      </c>
      <c r="AA539" s="78">
        <f t="shared" si="104"/>
        <v>1342.53</v>
      </c>
      <c r="AB539" s="77">
        <f t="shared" si="105"/>
        <v>2022</v>
      </c>
      <c r="AC539" s="76">
        <f t="shared" si="106"/>
        <v>4</v>
      </c>
      <c r="AD539" s="76" t="str">
        <f t="shared" si="107"/>
        <v/>
      </c>
      <c r="AE539" s="76" t="str">
        <f t="shared" si="108"/>
        <v/>
      </c>
      <c r="AF539" s="74">
        <f t="shared" si="109"/>
        <v>1342.53</v>
      </c>
      <c r="AG539" s="75" t="str">
        <f t="shared" si="110"/>
        <v>11:00</v>
      </c>
      <c r="AH539" s="74">
        <f t="shared" si="111"/>
        <v>30644.359999999997</v>
      </c>
      <c r="AI539" s="73" t="str">
        <f t="shared" si="112"/>
        <v/>
      </c>
      <c r="AJ539" s="73" t="str">
        <f t="shared" si="113"/>
        <v/>
      </c>
      <c r="AK539" s="73" t="str">
        <f t="shared" si="114"/>
        <v/>
      </c>
      <c r="AL539" s="72" t="str">
        <f t="shared" si="115"/>
        <v/>
      </c>
      <c r="AM539" s="71" t="str">
        <f t="shared" si="116"/>
        <v/>
      </c>
    </row>
    <row r="540" spans="2:39" ht="13.8" thickBot="1">
      <c r="B540" s="79">
        <v>44672</v>
      </c>
      <c r="C540" s="78">
        <v>1122.8</v>
      </c>
      <c r="D540" s="78">
        <v>1135.68</v>
      </c>
      <c r="E540" s="78">
        <v>1142.47</v>
      </c>
      <c r="F540" s="78">
        <v>1138.8699999999999</v>
      </c>
      <c r="G540" s="78">
        <v>1165.43</v>
      </c>
      <c r="H540" s="78">
        <v>1221.1500000000001</v>
      </c>
      <c r="I540" s="78">
        <v>1265.6400000000001</v>
      </c>
      <c r="J540" s="78">
        <v>1356.46</v>
      </c>
      <c r="K540" s="78">
        <v>1387.58</v>
      </c>
      <c r="L540" s="78">
        <v>1426.08</v>
      </c>
      <c r="M540" s="78">
        <v>1408.33</v>
      </c>
      <c r="N540" s="78">
        <v>1393.95</v>
      </c>
      <c r="O540" s="78">
        <v>1417.08</v>
      </c>
      <c r="P540" s="78">
        <v>1390.94</v>
      </c>
      <c r="Q540" s="78">
        <v>1385.06</v>
      </c>
      <c r="R540" s="78">
        <v>1353.1</v>
      </c>
      <c r="S540" s="78">
        <v>1284.1500000000001</v>
      </c>
      <c r="T540" s="78">
        <v>1254.05</v>
      </c>
      <c r="U540" s="78">
        <v>1225</v>
      </c>
      <c r="V540" s="78">
        <v>1235.19</v>
      </c>
      <c r="W540" s="78">
        <v>1245.8599999999999</v>
      </c>
      <c r="X540" s="78">
        <v>1159.06</v>
      </c>
      <c r="Y540" s="78">
        <v>1149.33</v>
      </c>
      <c r="Z540" s="78">
        <v>1177.54</v>
      </c>
      <c r="AA540" s="78">
        <f t="shared" si="104"/>
        <v>1426.08</v>
      </c>
      <c r="AB540" s="77">
        <f t="shared" si="105"/>
        <v>2022</v>
      </c>
      <c r="AC540" s="76">
        <f t="shared" si="106"/>
        <v>4</v>
      </c>
      <c r="AD540" s="76" t="str">
        <f t="shared" si="107"/>
        <v/>
      </c>
      <c r="AE540" s="76" t="str">
        <f t="shared" si="108"/>
        <v/>
      </c>
      <c r="AF540" s="74">
        <f t="shared" si="109"/>
        <v>1426.08</v>
      </c>
      <c r="AG540" s="75" t="str">
        <f t="shared" si="110"/>
        <v>10:00</v>
      </c>
      <c r="AH540" s="74">
        <f t="shared" si="111"/>
        <v>31866.880000000005</v>
      </c>
      <c r="AI540" s="73" t="str">
        <f t="shared" si="112"/>
        <v/>
      </c>
      <c r="AJ540" s="73" t="str">
        <f t="shared" si="113"/>
        <v/>
      </c>
      <c r="AK540" s="73" t="str">
        <f t="shared" si="114"/>
        <v/>
      </c>
      <c r="AL540" s="72" t="str">
        <f t="shared" si="115"/>
        <v/>
      </c>
      <c r="AM540" s="71" t="str">
        <f t="shared" si="116"/>
        <v/>
      </c>
    </row>
    <row r="541" spans="2:39" ht="13.8" thickBot="1">
      <c r="B541" s="79">
        <v>44673</v>
      </c>
      <c r="C541" s="78">
        <v>1177.26</v>
      </c>
      <c r="D541" s="78">
        <v>1169.77</v>
      </c>
      <c r="E541" s="78">
        <v>1184.1600000000001</v>
      </c>
      <c r="F541" s="78">
        <v>1198.58</v>
      </c>
      <c r="G541" s="78">
        <v>1212.1199999999999</v>
      </c>
      <c r="H541" s="78">
        <v>1243.76</v>
      </c>
      <c r="I541" s="78">
        <v>1321.88</v>
      </c>
      <c r="J541" s="78">
        <v>1333.08</v>
      </c>
      <c r="K541" s="78">
        <v>1410.29</v>
      </c>
      <c r="L541" s="78">
        <v>1413.82</v>
      </c>
      <c r="M541" s="78">
        <v>1402.87</v>
      </c>
      <c r="N541" s="78">
        <v>1371.79</v>
      </c>
      <c r="O541" s="78">
        <v>1359.33</v>
      </c>
      <c r="P541" s="78">
        <v>1358.53</v>
      </c>
      <c r="Q541" s="78">
        <v>1336.13</v>
      </c>
      <c r="R541" s="78">
        <v>1239.8800000000001</v>
      </c>
      <c r="S541" s="78">
        <v>1193.22</v>
      </c>
      <c r="T541" s="78">
        <v>1152.1300000000001</v>
      </c>
      <c r="U541" s="78">
        <v>1149.1600000000001</v>
      </c>
      <c r="V541" s="78">
        <v>1161.4100000000001</v>
      </c>
      <c r="W541" s="78">
        <v>1157.7</v>
      </c>
      <c r="X541" s="78">
        <v>1150.56</v>
      </c>
      <c r="Y541" s="78">
        <v>1118.7</v>
      </c>
      <c r="Z541" s="78">
        <v>1113.1099999999999</v>
      </c>
      <c r="AA541" s="78">
        <f t="shared" si="104"/>
        <v>1413.82</v>
      </c>
      <c r="AB541" s="77">
        <f t="shared" si="105"/>
        <v>2022</v>
      </c>
      <c r="AC541" s="76">
        <f t="shared" si="106"/>
        <v>4</v>
      </c>
      <c r="AD541" s="76" t="str">
        <f t="shared" si="107"/>
        <v/>
      </c>
      <c r="AE541" s="76" t="str">
        <f t="shared" si="108"/>
        <v/>
      </c>
      <c r="AF541" s="74">
        <f t="shared" si="109"/>
        <v>1413.82</v>
      </c>
      <c r="AG541" s="75" t="str">
        <f t="shared" si="110"/>
        <v>10:00</v>
      </c>
      <c r="AH541" s="74">
        <f t="shared" si="111"/>
        <v>31343.060000000005</v>
      </c>
      <c r="AI541" s="73" t="str">
        <f t="shared" si="112"/>
        <v/>
      </c>
      <c r="AJ541" s="73" t="str">
        <f t="shared" si="113"/>
        <v/>
      </c>
      <c r="AK541" s="73" t="str">
        <f t="shared" si="114"/>
        <v/>
      </c>
      <c r="AL541" s="72" t="str">
        <f t="shared" si="115"/>
        <v/>
      </c>
      <c r="AM541" s="71" t="str">
        <f t="shared" si="116"/>
        <v/>
      </c>
    </row>
    <row r="542" spans="2:39" ht="13.8" thickBot="1">
      <c r="B542" s="79">
        <v>44674</v>
      </c>
      <c r="C542" s="78">
        <v>1100.3699999999999</v>
      </c>
      <c r="D542" s="78">
        <v>1123.05</v>
      </c>
      <c r="E542" s="78">
        <v>1117.03</v>
      </c>
      <c r="F542" s="78">
        <v>1120.18</v>
      </c>
      <c r="G542" s="78">
        <v>1125.25</v>
      </c>
      <c r="H542" s="78">
        <v>1146.57</v>
      </c>
      <c r="I542" s="78">
        <v>1198.72</v>
      </c>
      <c r="J542" s="78">
        <v>1210.6500000000001</v>
      </c>
      <c r="K542" s="78">
        <v>1205.68</v>
      </c>
      <c r="L542" s="78">
        <v>1227.49</v>
      </c>
      <c r="M542" s="78">
        <v>1213.45</v>
      </c>
      <c r="N542" s="78">
        <v>1196.0899999999999</v>
      </c>
      <c r="O542" s="78">
        <v>1179.78</v>
      </c>
      <c r="P542" s="78">
        <v>1171.28</v>
      </c>
      <c r="Q542" s="78">
        <v>1145.1300000000001</v>
      </c>
      <c r="R542" s="78">
        <v>1123.71</v>
      </c>
      <c r="S542" s="78">
        <v>1089.27</v>
      </c>
      <c r="T542" s="78">
        <v>1104.74</v>
      </c>
      <c r="U542" s="78">
        <v>1128.82</v>
      </c>
      <c r="V542" s="78">
        <v>1165.04</v>
      </c>
      <c r="W542" s="78">
        <v>1167.8499999999999</v>
      </c>
      <c r="X542" s="78">
        <v>1156.6099999999999</v>
      </c>
      <c r="Y542" s="78">
        <v>1144.22</v>
      </c>
      <c r="Z542" s="78">
        <v>1124.97</v>
      </c>
      <c r="AA542" s="78">
        <f t="shared" si="104"/>
        <v>1227.49</v>
      </c>
      <c r="AB542" s="77">
        <f t="shared" si="105"/>
        <v>2022</v>
      </c>
      <c r="AC542" s="76">
        <f t="shared" si="106"/>
        <v>4</v>
      </c>
      <c r="AD542" s="76" t="str">
        <f t="shared" si="107"/>
        <v/>
      </c>
      <c r="AE542" s="76" t="str">
        <f t="shared" si="108"/>
        <v/>
      </c>
      <c r="AF542" s="74">
        <f t="shared" si="109"/>
        <v>1227.49</v>
      </c>
      <c r="AG542" s="75" t="str">
        <f t="shared" si="110"/>
        <v>10:00</v>
      </c>
      <c r="AH542" s="74">
        <f t="shared" si="111"/>
        <v>28913.440000000006</v>
      </c>
      <c r="AI542" s="73" t="str">
        <f t="shared" si="112"/>
        <v/>
      </c>
      <c r="AJ542" s="73" t="str">
        <f t="shared" si="113"/>
        <v/>
      </c>
      <c r="AK542" s="73" t="str">
        <f t="shared" si="114"/>
        <v/>
      </c>
      <c r="AL542" s="72" t="str">
        <f t="shared" si="115"/>
        <v/>
      </c>
      <c r="AM542" s="71" t="str">
        <f t="shared" si="116"/>
        <v/>
      </c>
    </row>
    <row r="543" spans="2:39" ht="13.8" thickBot="1">
      <c r="B543" s="79">
        <v>44675</v>
      </c>
      <c r="C543" s="78">
        <v>1127.8</v>
      </c>
      <c r="D543" s="78">
        <v>1123.26</v>
      </c>
      <c r="E543" s="78">
        <v>1122.73</v>
      </c>
      <c r="F543" s="78">
        <v>1126.55</v>
      </c>
      <c r="G543" s="78">
        <v>1121.0899999999999</v>
      </c>
      <c r="H543" s="78">
        <v>1133.6500000000001</v>
      </c>
      <c r="I543" s="78">
        <v>1184.02</v>
      </c>
      <c r="J543" s="78">
        <v>1169.25</v>
      </c>
      <c r="K543" s="78">
        <v>1159.97</v>
      </c>
      <c r="L543" s="78">
        <v>1164.52</v>
      </c>
      <c r="M543" s="78">
        <v>1176.31</v>
      </c>
      <c r="N543" s="78">
        <v>1141.31</v>
      </c>
      <c r="O543" s="78">
        <v>1153.6400000000001</v>
      </c>
      <c r="P543" s="78">
        <v>1152.45</v>
      </c>
      <c r="Q543" s="78">
        <v>1144.3599999999999</v>
      </c>
      <c r="R543" s="78">
        <v>1150.49</v>
      </c>
      <c r="S543" s="78">
        <v>1121.44</v>
      </c>
      <c r="T543" s="78">
        <v>1116.08</v>
      </c>
      <c r="U543" s="78">
        <v>1106.46</v>
      </c>
      <c r="V543" s="78">
        <v>1103.06</v>
      </c>
      <c r="W543" s="78">
        <v>1099.8399999999999</v>
      </c>
      <c r="X543" s="78">
        <v>1085.5999999999999</v>
      </c>
      <c r="Y543" s="78">
        <v>1076.42</v>
      </c>
      <c r="Z543" s="78">
        <v>1074.1500000000001</v>
      </c>
      <c r="AA543" s="78">
        <f t="shared" si="104"/>
        <v>1184.02</v>
      </c>
      <c r="AB543" s="77">
        <f t="shared" si="105"/>
        <v>2022</v>
      </c>
      <c r="AC543" s="76">
        <f t="shared" si="106"/>
        <v>4</v>
      </c>
      <c r="AD543" s="76" t="str">
        <f t="shared" si="107"/>
        <v/>
      </c>
      <c r="AE543" s="76" t="str">
        <f t="shared" si="108"/>
        <v/>
      </c>
      <c r="AF543" s="74">
        <f t="shared" si="109"/>
        <v>1184.02</v>
      </c>
      <c r="AG543" s="75" t="str">
        <f t="shared" si="110"/>
        <v>7:00</v>
      </c>
      <c r="AH543" s="74">
        <f t="shared" si="111"/>
        <v>28318.469999999998</v>
      </c>
      <c r="AI543" s="73" t="str">
        <f t="shared" si="112"/>
        <v/>
      </c>
      <c r="AJ543" s="73" t="str">
        <f t="shared" si="113"/>
        <v/>
      </c>
      <c r="AK543" s="73" t="str">
        <f t="shared" si="114"/>
        <v/>
      </c>
      <c r="AL543" s="72" t="str">
        <f t="shared" si="115"/>
        <v/>
      </c>
      <c r="AM543" s="71" t="str">
        <f t="shared" si="116"/>
        <v/>
      </c>
    </row>
    <row r="544" spans="2:39" ht="13.8" thickBot="1">
      <c r="B544" s="79">
        <v>44676</v>
      </c>
      <c r="C544" s="78">
        <v>1059.0999999999999</v>
      </c>
      <c r="D544" s="78">
        <v>1068.69</v>
      </c>
      <c r="E544" s="78">
        <v>1086.47</v>
      </c>
      <c r="F544" s="78">
        <v>1098.69</v>
      </c>
      <c r="G544" s="78">
        <v>1104.98</v>
      </c>
      <c r="H544" s="78">
        <v>1133.0899999999999</v>
      </c>
      <c r="I544" s="78">
        <v>1220.7</v>
      </c>
      <c r="J544" s="78">
        <v>1282.6099999999999</v>
      </c>
      <c r="K544" s="78">
        <v>1306.6600000000001</v>
      </c>
      <c r="L544" s="78">
        <v>1355.34</v>
      </c>
      <c r="M544" s="78">
        <v>1383.24</v>
      </c>
      <c r="N544" s="78">
        <v>1334.48</v>
      </c>
      <c r="O544" s="78">
        <v>977.65</v>
      </c>
      <c r="P544" s="78">
        <v>1124.6600000000001</v>
      </c>
      <c r="Q544" s="78">
        <v>1449.04</v>
      </c>
      <c r="R544" s="78">
        <v>1277.3599999999999</v>
      </c>
      <c r="S544" s="78">
        <v>1166.27</v>
      </c>
      <c r="T544" s="78">
        <v>1118.04</v>
      </c>
      <c r="U544" s="78">
        <v>1112.06</v>
      </c>
      <c r="V544" s="78">
        <v>1106.98</v>
      </c>
      <c r="W544" s="78">
        <v>1108</v>
      </c>
      <c r="X544" s="78">
        <v>1112.2</v>
      </c>
      <c r="Y544" s="78">
        <v>1094.0999999999999</v>
      </c>
      <c r="Z544" s="78">
        <v>1061.73</v>
      </c>
      <c r="AA544" s="78">
        <f t="shared" si="104"/>
        <v>1449.04</v>
      </c>
      <c r="AB544" s="77">
        <f t="shared" si="105"/>
        <v>2022</v>
      </c>
      <c r="AC544" s="76">
        <f t="shared" si="106"/>
        <v>4</v>
      </c>
      <c r="AD544" s="76" t="str">
        <f t="shared" si="107"/>
        <v/>
      </c>
      <c r="AE544" s="76" t="str">
        <f t="shared" si="108"/>
        <v/>
      </c>
      <c r="AF544" s="74">
        <f t="shared" si="109"/>
        <v>1449.04</v>
      </c>
      <c r="AG544" s="75" t="str">
        <f t="shared" si="110"/>
        <v>15:00</v>
      </c>
      <c r="AH544" s="74">
        <f t="shared" si="111"/>
        <v>29591.180000000004</v>
      </c>
      <c r="AI544" s="73" t="str">
        <f t="shared" si="112"/>
        <v/>
      </c>
      <c r="AJ544" s="73" t="str">
        <f t="shared" si="113"/>
        <v/>
      </c>
      <c r="AK544" s="73" t="str">
        <f t="shared" si="114"/>
        <v/>
      </c>
      <c r="AL544" s="72" t="str">
        <f t="shared" si="115"/>
        <v/>
      </c>
      <c r="AM544" s="71" t="str">
        <f t="shared" si="116"/>
        <v/>
      </c>
    </row>
    <row r="545" spans="2:39" ht="13.8" thickBot="1">
      <c r="B545" s="79">
        <v>44677</v>
      </c>
      <c r="C545" s="78">
        <v>1057.07</v>
      </c>
      <c r="D545" s="78">
        <v>1059.94</v>
      </c>
      <c r="E545" s="78">
        <v>1082.52</v>
      </c>
      <c r="F545" s="78">
        <v>1082.8699999999999</v>
      </c>
      <c r="G545" s="78">
        <v>1111.25</v>
      </c>
      <c r="H545" s="78">
        <v>1168.58</v>
      </c>
      <c r="I545" s="78">
        <v>1249.8900000000001</v>
      </c>
      <c r="J545" s="78">
        <v>1263.33</v>
      </c>
      <c r="K545" s="78">
        <v>1293.92</v>
      </c>
      <c r="L545" s="78">
        <v>1326.57</v>
      </c>
      <c r="M545" s="78">
        <v>433.51</v>
      </c>
      <c r="N545" s="78">
        <v>92.19</v>
      </c>
      <c r="O545" s="78">
        <v>33.85</v>
      </c>
      <c r="P545" s="78">
        <v>33.64</v>
      </c>
      <c r="Q545" s="78">
        <v>32.79</v>
      </c>
      <c r="R545" s="78">
        <v>32.520000000000003</v>
      </c>
      <c r="S545" s="78">
        <v>34.44</v>
      </c>
      <c r="T545" s="78">
        <v>32.76</v>
      </c>
      <c r="U545" s="78">
        <v>33.43</v>
      </c>
      <c r="V545" s="78">
        <v>33.22</v>
      </c>
      <c r="W545" s="78">
        <v>32.619999999999997</v>
      </c>
      <c r="X545" s="78">
        <v>33.81</v>
      </c>
      <c r="Y545" s="78">
        <v>33.700000000000003</v>
      </c>
      <c r="Z545" s="78">
        <v>32.83</v>
      </c>
      <c r="AA545" s="78">
        <f t="shared" si="104"/>
        <v>1326.57</v>
      </c>
      <c r="AB545" s="77">
        <f t="shared" si="105"/>
        <v>2022</v>
      </c>
      <c r="AC545" s="76">
        <f t="shared" si="106"/>
        <v>4</v>
      </c>
      <c r="AD545" s="76" t="str">
        <f t="shared" si="107"/>
        <v/>
      </c>
      <c r="AE545" s="76" t="str">
        <f t="shared" si="108"/>
        <v/>
      </c>
      <c r="AF545" s="74">
        <f t="shared" si="109"/>
        <v>1326.57</v>
      </c>
      <c r="AG545" s="75" t="str">
        <f t="shared" si="110"/>
        <v>10:00</v>
      </c>
      <c r="AH545" s="74">
        <f t="shared" si="111"/>
        <v>13947.820000000003</v>
      </c>
      <c r="AI545" s="73" t="str">
        <f t="shared" si="112"/>
        <v/>
      </c>
      <c r="AJ545" s="73" t="str">
        <f t="shared" si="113"/>
        <v/>
      </c>
      <c r="AK545" s="73" t="str">
        <f t="shared" si="114"/>
        <v/>
      </c>
      <c r="AL545" s="72" t="str">
        <f t="shared" si="115"/>
        <v/>
      </c>
      <c r="AM545" s="71" t="str">
        <f t="shared" si="116"/>
        <v/>
      </c>
    </row>
    <row r="546" spans="2:39" ht="13.8" thickBot="1">
      <c r="B546" s="79">
        <v>44678</v>
      </c>
      <c r="C546" s="78">
        <v>33.22</v>
      </c>
      <c r="D546" s="78">
        <v>34.06</v>
      </c>
      <c r="E546" s="78">
        <v>34.69</v>
      </c>
      <c r="F546" s="78">
        <v>34.270000000000003</v>
      </c>
      <c r="G546" s="78">
        <v>32.270000000000003</v>
      </c>
      <c r="H546" s="78">
        <v>33.53</v>
      </c>
      <c r="I546" s="78">
        <v>34.409999999999997</v>
      </c>
      <c r="J546" s="78">
        <v>36.020000000000003</v>
      </c>
      <c r="K546" s="78">
        <v>34.76</v>
      </c>
      <c r="L546" s="78">
        <v>34.020000000000003</v>
      </c>
      <c r="M546" s="78">
        <v>34.549999999999997</v>
      </c>
      <c r="N546" s="78">
        <v>34.159999999999997</v>
      </c>
      <c r="O546" s="78">
        <v>34.97</v>
      </c>
      <c r="P546" s="78">
        <v>35.32</v>
      </c>
      <c r="Q546" s="78">
        <v>33.74</v>
      </c>
      <c r="R546" s="78">
        <v>33.78</v>
      </c>
      <c r="S546" s="78">
        <v>33.64</v>
      </c>
      <c r="T546" s="78">
        <v>32.799999999999997</v>
      </c>
      <c r="U546" s="78">
        <v>33.46</v>
      </c>
      <c r="V546" s="78">
        <v>34.479999999999997</v>
      </c>
      <c r="W546" s="78">
        <v>33.67</v>
      </c>
      <c r="X546" s="78">
        <v>35.11</v>
      </c>
      <c r="Y546" s="78">
        <v>33.950000000000003</v>
      </c>
      <c r="Z546" s="78">
        <v>34.72</v>
      </c>
      <c r="AA546" s="78">
        <f t="shared" si="104"/>
        <v>36.020000000000003</v>
      </c>
      <c r="AB546" s="77">
        <f t="shared" si="105"/>
        <v>2022</v>
      </c>
      <c r="AC546" s="76">
        <f t="shared" si="106"/>
        <v>4</v>
      </c>
      <c r="AD546" s="76" t="str">
        <f t="shared" si="107"/>
        <v/>
      </c>
      <c r="AE546" s="76" t="str">
        <f t="shared" si="108"/>
        <v/>
      </c>
      <c r="AF546" s="74">
        <f t="shared" si="109"/>
        <v>36.020000000000003</v>
      </c>
      <c r="AG546" s="75" t="str">
        <f t="shared" si="110"/>
        <v>8:00</v>
      </c>
      <c r="AH546" s="74">
        <f t="shared" si="111"/>
        <v>855.62</v>
      </c>
      <c r="AI546" s="73" t="str">
        <f t="shared" si="112"/>
        <v/>
      </c>
      <c r="AJ546" s="73" t="str">
        <f t="shared" si="113"/>
        <v/>
      </c>
      <c r="AK546" s="73" t="str">
        <f t="shared" si="114"/>
        <v/>
      </c>
      <c r="AL546" s="72" t="str">
        <f t="shared" si="115"/>
        <v/>
      </c>
      <c r="AM546" s="71" t="str">
        <f t="shared" si="116"/>
        <v/>
      </c>
    </row>
    <row r="547" spans="2:39" ht="13.8" thickBot="1">
      <c r="B547" s="79">
        <v>44679</v>
      </c>
      <c r="C547" s="78">
        <v>33.53</v>
      </c>
      <c r="D547" s="78">
        <v>33.46</v>
      </c>
      <c r="E547" s="78">
        <v>34.44</v>
      </c>
      <c r="F547" s="78">
        <v>34.409999999999997</v>
      </c>
      <c r="G547" s="78">
        <v>33.43</v>
      </c>
      <c r="H547" s="78">
        <v>34.270000000000003</v>
      </c>
      <c r="I547" s="78">
        <v>36.33</v>
      </c>
      <c r="J547" s="78">
        <v>34.76</v>
      </c>
      <c r="K547" s="78">
        <v>34.369999999999997</v>
      </c>
      <c r="L547" s="78">
        <v>34.200000000000003</v>
      </c>
      <c r="M547" s="78">
        <v>33.53</v>
      </c>
      <c r="N547" s="78">
        <v>34.549999999999997</v>
      </c>
      <c r="O547" s="78">
        <v>33.840000000000003</v>
      </c>
      <c r="P547" s="78">
        <v>33.22</v>
      </c>
      <c r="Q547" s="78">
        <v>33.5</v>
      </c>
      <c r="R547" s="78">
        <v>33.36</v>
      </c>
      <c r="S547" s="78">
        <v>32.9</v>
      </c>
      <c r="T547" s="78">
        <v>33.15</v>
      </c>
      <c r="U547" s="78">
        <v>32.06</v>
      </c>
      <c r="V547" s="78">
        <v>33.18</v>
      </c>
      <c r="W547" s="78">
        <v>31.89</v>
      </c>
      <c r="X547" s="78">
        <v>34.44</v>
      </c>
      <c r="Y547" s="78">
        <v>32.340000000000003</v>
      </c>
      <c r="Z547" s="78">
        <v>32.590000000000003</v>
      </c>
      <c r="AA547" s="78">
        <f t="shared" si="104"/>
        <v>36.33</v>
      </c>
      <c r="AB547" s="77">
        <f t="shared" si="105"/>
        <v>2022</v>
      </c>
      <c r="AC547" s="76">
        <f t="shared" si="106"/>
        <v>4</v>
      </c>
      <c r="AD547" s="76" t="str">
        <f t="shared" si="107"/>
        <v/>
      </c>
      <c r="AE547" s="76" t="str">
        <f t="shared" si="108"/>
        <v/>
      </c>
      <c r="AF547" s="74">
        <f t="shared" si="109"/>
        <v>36.33</v>
      </c>
      <c r="AG547" s="75" t="str">
        <f t="shared" si="110"/>
        <v>7:00</v>
      </c>
      <c r="AH547" s="74">
        <f t="shared" si="111"/>
        <v>844.08</v>
      </c>
      <c r="AI547" s="73" t="str">
        <f t="shared" si="112"/>
        <v/>
      </c>
      <c r="AJ547" s="73" t="str">
        <f t="shared" si="113"/>
        <v/>
      </c>
      <c r="AK547" s="73" t="str">
        <f t="shared" si="114"/>
        <v/>
      </c>
      <c r="AL547" s="72" t="str">
        <f t="shared" si="115"/>
        <v/>
      </c>
      <c r="AM547" s="71" t="str">
        <f t="shared" si="116"/>
        <v/>
      </c>
    </row>
    <row r="548" spans="2:39" ht="13.8" thickBot="1">
      <c r="B548" s="79">
        <v>44680</v>
      </c>
      <c r="C548" s="78">
        <v>33.78</v>
      </c>
      <c r="D548" s="78">
        <v>33.22</v>
      </c>
      <c r="E548" s="78">
        <v>33.29</v>
      </c>
      <c r="F548" s="78">
        <v>33.29</v>
      </c>
      <c r="G548" s="78">
        <v>35.04</v>
      </c>
      <c r="H548" s="78">
        <v>34.83</v>
      </c>
      <c r="I548" s="78">
        <v>34.44</v>
      </c>
      <c r="J548" s="78">
        <v>34.93</v>
      </c>
      <c r="K548" s="78">
        <v>34.200000000000003</v>
      </c>
      <c r="L548" s="78">
        <v>33.81</v>
      </c>
      <c r="M548" s="78">
        <v>33.18</v>
      </c>
      <c r="N548" s="78">
        <v>33.81</v>
      </c>
      <c r="O548" s="78">
        <v>32.94</v>
      </c>
      <c r="P548" s="78">
        <v>33.11</v>
      </c>
      <c r="Q548" s="78">
        <v>33.81</v>
      </c>
      <c r="R548" s="78">
        <v>32.450000000000003</v>
      </c>
      <c r="S548" s="78">
        <v>32.479999999999997</v>
      </c>
      <c r="T548" s="78">
        <v>31.85</v>
      </c>
      <c r="U548" s="78">
        <v>31.71</v>
      </c>
      <c r="V548" s="78">
        <v>32.31</v>
      </c>
      <c r="W548" s="78">
        <v>33.08</v>
      </c>
      <c r="X548" s="78">
        <v>31.19</v>
      </c>
      <c r="Y548" s="78">
        <v>32.729999999999997</v>
      </c>
      <c r="Z548" s="78">
        <v>32.130000000000003</v>
      </c>
      <c r="AA548" s="78">
        <f t="shared" si="104"/>
        <v>35.04</v>
      </c>
      <c r="AB548" s="77">
        <f t="shared" si="105"/>
        <v>2022</v>
      </c>
      <c r="AC548" s="76">
        <f t="shared" si="106"/>
        <v>4</v>
      </c>
      <c r="AD548" s="76" t="str">
        <f t="shared" si="107"/>
        <v/>
      </c>
      <c r="AE548" s="76" t="str">
        <f t="shared" si="108"/>
        <v/>
      </c>
      <c r="AF548" s="74">
        <f t="shared" si="109"/>
        <v>35.04</v>
      </c>
      <c r="AG548" s="75" t="str">
        <f t="shared" si="110"/>
        <v>5:00</v>
      </c>
      <c r="AH548" s="74">
        <f t="shared" si="111"/>
        <v>832.65000000000009</v>
      </c>
      <c r="AI548" s="73" t="str">
        <f t="shared" si="112"/>
        <v/>
      </c>
      <c r="AJ548" s="73" t="str">
        <f t="shared" si="113"/>
        <v/>
      </c>
      <c r="AK548" s="73" t="str">
        <f t="shared" si="114"/>
        <v/>
      </c>
      <c r="AL548" s="72" t="str">
        <f t="shared" si="115"/>
        <v/>
      </c>
      <c r="AM548" s="71" t="str">
        <f t="shared" si="116"/>
        <v/>
      </c>
    </row>
    <row r="549" spans="2:39" ht="13.8" thickBot="1">
      <c r="B549" s="79">
        <v>44681</v>
      </c>
      <c r="C549" s="78">
        <v>32.24</v>
      </c>
      <c r="D549" s="78">
        <v>33.5</v>
      </c>
      <c r="E549" s="78">
        <v>32.729999999999997</v>
      </c>
      <c r="F549" s="78">
        <v>33.71</v>
      </c>
      <c r="G549" s="78">
        <v>33.29</v>
      </c>
      <c r="H549" s="78">
        <v>33.01</v>
      </c>
      <c r="I549" s="78">
        <v>32.76</v>
      </c>
      <c r="J549" s="78">
        <v>33.25</v>
      </c>
      <c r="K549" s="78">
        <v>33.57</v>
      </c>
      <c r="L549" s="78">
        <v>32.83</v>
      </c>
      <c r="M549" s="78">
        <v>33.880000000000003</v>
      </c>
      <c r="N549" s="78">
        <v>31.82</v>
      </c>
      <c r="O549" s="78">
        <v>33.25</v>
      </c>
      <c r="P549" s="78">
        <v>31.36</v>
      </c>
      <c r="Q549" s="78">
        <v>32.450000000000003</v>
      </c>
      <c r="R549" s="78">
        <v>32.590000000000003</v>
      </c>
      <c r="S549" s="78">
        <v>32.340000000000003</v>
      </c>
      <c r="T549" s="78">
        <v>32.03</v>
      </c>
      <c r="U549" s="78">
        <v>32.94</v>
      </c>
      <c r="V549" s="78">
        <v>30.31</v>
      </c>
      <c r="W549" s="78">
        <v>30.8</v>
      </c>
      <c r="X549" s="78">
        <v>30.94</v>
      </c>
      <c r="Y549" s="78">
        <v>33.18</v>
      </c>
      <c r="Z549" s="78">
        <v>32.24</v>
      </c>
      <c r="AA549" s="78">
        <f t="shared" si="104"/>
        <v>33.880000000000003</v>
      </c>
      <c r="AB549" s="77">
        <f t="shared" si="105"/>
        <v>2022</v>
      </c>
      <c r="AC549" s="76">
        <f t="shared" si="106"/>
        <v>4</v>
      </c>
      <c r="AD549" s="76" t="str">
        <f t="shared" si="107"/>
        <v>2022-4</v>
      </c>
      <c r="AE549" s="76">
        <f t="shared" si="108"/>
        <v>4</v>
      </c>
      <c r="AF549" s="74">
        <f t="shared" si="109"/>
        <v>33.880000000000003</v>
      </c>
      <c r="AG549" s="75" t="str">
        <f t="shared" si="110"/>
        <v>11:00</v>
      </c>
      <c r="AH549" s="74">
        <f t="shared" si="111"/>
        <v>814.89999999999986</v>
      </c>
      <c r="AI549" s="73">
        <f t="shared" si="112"/>
        <v>25633.69000000001</v>
      </c>
      <c r="AJ549" s="73">
        <f t="shared" si="113"/>
        <v>1449.04</v>
      </c>
      <c r="AK549" s="73">
        <f t="shared" si="114"/>
        <v>31866.880000000005</v>
      </c>
      <c r="AL549" s="72">
        <f t="shared" si="115"/>
        <v>44676</v>
      </c>
      <c r="AM549" s="71" t="str">
        <f t="shared" si="116"/>
        <v>15:00</v>
      </c>
    </row>
    <row r="550" spans="2:39" ht="13.8" thickBot="1">
      <c r="B550" s="79">
        <v>44682</v>
      </c>
      <c r="C550" s="78">
        <v>33.11</v>
      </c>
      <c r="D550" s="78">
        <v>31.57</v>
      </c>
      <c r="E550" s="78">
        <v>33.67</v>
      </c>
      <c r="F550" s="78">
        <v>33.08</v>
      </c>
      <c r="G550" s="78">
        <v>34.369999999999997</v>
      </c>
      <c r="H550" s="78">
        <v>32.869999999999997</v>
      </c>
      <c r="I550" s="78">
        <v>33.29</v>
      </c>
      <c r="J550" s="78">
        <v>33.36</v>
      </c>
      <c r="K550" s="78">
        <v>32.659999999999997</v>
      </c>
      <c r="L550" s="78">
        <v>33.85</v>
      </c>
      <c r="M550" s="78">
        <v>33.42</v>
      </c>
      <c r="N550" s="78">
        <v>32.94</v>
      </c>
      <c r="O550" s="78">
        <v>33.18</v>
      </c>
      <c r="P550" s="78">
        <v>32.97</v>
      </c>
      <c r="Q550" s="78">
        <v>33.29</v>
      </c>
      <c r="R550" s="78">
        <v>32.409999999999997</v>
      </c>
      <c r="S550" s="78">
        <v>32.659999999999997</v>
      </c>
      <c r="T550" s="78">
        <v>33.04</v>
      </c>
      <c r="U550" s="78">
        <v>32.1</v>
      </c>
      <c r="V550" s="78">
        <v>32.03</v>
      </c>
      <c r="W550" s="78">
        <v>32.72</v>
      </c>
      <c r="X550" s="78">
        <v>33.32</v>
      </c>
      <c r="Y550" s="78">
        <v>32.17</v>
      </c>
      <c r="Z550" s="78">
        <v>31.99</v>
      </c>
      <c r="AA550" s="78">
        <f t="shared" si="104"/>
        <v>34.369999999999997</v>
      </c>
      <c r="AB550" s="77">
        <f t="shared" si="105"/>
        <v>2022</v>
      </c>
      <c r="AC550" s="76">
        <f t="shared" si="106"/>
        <v>5</v>
      </c>
      <c r="AD550" s="76" t="str">
        <f t="shared" si="107"/>
        <v/>
      </c>
      <c r="AE550" s="76" t="str">
        <f t="shared" si="108"/>
        <v/>
      </c>
      <c r="AF550" s="74">
        <f t="shared" si="109"/>
        <v>34.369999999999997</v>
      </c>
      <c r="AG550" s="75" t="str">
        <f t="shared" si="110"/>
        <v>5:00</v>
      </c>
      <c r="AH550" s="74">
        <f t="shared" si="111"/>
        <v>824.44</v>
      </c>
      <c r="AI550" s="73" t="str">
        <f t="shared" si="112"/>
        <v/>
      </c>
      <c r="AJ550" s="73" t="str">
        <f t="shared" si="113"/>
        <v/>
      </c>
      <c r="AK550" s="73" t="str">
        <f t="shared" si="114"/>
        <v/>
      </c>
      <c r="AL550" s="72" t="str">
        <f t="shared" si="115"/>
        <v/>
      </c>
      <c r="AM550" s="71" t="str">
        <f t="shared" si="116"/>
        <v/>
      </c>
    </row>
    <row r="551" spans="2:39" ht="13.8" thickBot="1">
      <c r="B551" s="79">
        <v>44683</v>
      </c>
      <c r="C551" s="78">
        <v>32.020000000000003</v>
      </c>
      <c r="D551" s="78">
        <v>32.409999999999997</v>
      </c>
      <c r="E551" s="78">
        <v>32.590000000000003</v>
      </c>
      <c r="F551" s="78">
        <v>32.619999999999997</v>
      </c>
      <c r="G551" s="78">
        <v>31.92</v>
      </c>
      <c r="H551" s="78">
        <v>33.6</v>
      </c>
      <c r="I551" s="78">
        <v>33.74</v>
      </c>
      <c r="J551" s="78">
        <v>33.6</v>
      </c>
      <c r="K551" s="78">
        <v>33.39</v>
      </c>
      <c r="L551" s="78">
        <v>33.11</v>
      </c>
      <c r="M551" s="78">
        <v>33.78</v>
      </c>
      <c r="N551" s="78">
        <v>31.71</v>
      </c>
      <c r="O551" s="78">
        <v>34.159999999999997</v>
      </c>
      <c r="P551" s="78">
        <v>32.799999999999997</v>
      </c>
      <c r="Q551" s="78">
        <v>33.85</v>
      </c>
      <c r="R551" s="78">
        <v>32.1</v>
      </c>
      <c r="S551" s="78">
        <v>32.76</v>
      </c>
      <c r="T551" s="78">
        <v>31.54</v>
      </c>
      <c r="U551" s="78">
        <v>31.85</v>
      </c>
      <c r="V551" s="78">
        <v>31.5</v>
      </c>
      <c r="W551" s="78">
        <v>32.520000000000003</v>
      </c>
      <c r="X551" s="78">
        <v>32.479999999999997</v>
      </c>
      <c r="Y551" s="78">
        <v>33.14</v>
      </c>
      <c r="Z551" s="78">
        <v>31.64</v>
      </c>
      <c r="AA551" s="78">
        <f t="shared" si="104"/>
        <v>34.159999999999997</v>
      </c>
      <c r="AB551" s="77">
        <f t="shared" si="105"/>
        <v>2022</v>
      </c>
      <c r="AC551" s="76">
        <f t="shared" si="106"/>
        <v>5</v>
      </c>
      <c r="AD551" s="76" t="str">
        <f t="shared" si="107"/>
        <v/>
      </c>
      <c r="AE551" s="76" t="str">
        <f t="shared" si="108"/>
        <v/>
      </c>
      <c r="AF551" s="74">
        <f t="shared" si="109"/>
        <v>34.159999999999997</v>
      </c>
      <c r="AG551" s="75" t="str">
        <f t="shared" si="110"/>
        <v>13:00</v>
      </c>
      <c r="AH551" s="74">
        <f t="shared" si="111"/>
        <v>818.9899999999999</v>
      </c>
      <c r="AI551" s="73" t="str">
        <f t="shared" si="112"/>
        <v/>
      </c>
      <c r="AJ551" s="73" t="str">
        <f t="shared" si="113"/>
        <v/>
      </c>
      <c r="AK551" s="73" t="str">
        <f t="shared" si="114"/>
        <v/>
      </c>
      <c r="AL551" s="72" t="str">
        <f t="shared" si="115"/>
        <v/>
      </c>
      <c r="AM551" s="71" t="str">
        <f t="shared" si="116"/>
        <v/>
      </c>
    </row>
    <row r="552" spans="2:39" ht="13.8" thickBot="1">
      <c r="B552" s="79">
        <v>44684</v>
      </c>
      <c r="C552" s="78">
        <v>32.590000000000003</v>
      </c>
      <c r="D552" s="78">
        <v>32.17</v>
      </c>
      <c r="E552" s="78">
        <v>31.99</v>
      </c>
      <c r="F552" s="78">
        <v>31.78</v>
      </c>
      <c r="G552" s="78">
        <v>33.08</v>
      </c>
      <c r="H552" s="78">
        <v>31.64</v>
      </c>
      <c r="I552" s="78">
        <v>31.85</v>
      </c>
      <c r="J552" s="78">
        <v>32.340000000000003</v>
      </c>
      <c r="K552" s="78">
        <v>33.25</v>
      </c>
      <c r="L552" s="78">
        <v>32.549999999999997</v>
      </c>
      <c r="M552" s="78">
        <v>32.799999999999997</v>
      </c>
      <c r="N552" s="78">
        <v>32.409999999999997</v>
      </c>
      <c r="O552" s="78">
        <v>33.04</v>
      </c>
      <c r="P552" s="78">
        <v>33.39</v>
      </c>
      <c r="Q552" s="78">
        <v>34.369999999999997</v>
      </c>
      <c r="R552" s="78">
        <v>31.29</v>
      </c>
      <c r="S552" s="78">
        <v>32.340000000000003</v>
      </c>
      <c r="T552" s="78">
        <v>32.799999999999997</v>
      </c>
      <c r="U552" s="78">
        <v>31.57</v>
      </c>
      <c r="V552" s="78">
        <v>33.39</v>
      </c>
      <c r="W552" s="78">
        <v>32.520000000000003</v>
      </c>
      <c r="X552" s="78">
        <v>32.94</v>
      </c>
      <c r="Y552" s="78">
        <v>31.53</v>
      </c>
      <c r="Z552" s="78">
        <v>32.24</v>
      </c>
      <c r="AA552" s="78">
        <f t="shared" si="104"/>
        <v>34.369999999999997</v>
      </c>
      <c r="AB552" s="77">
        <f t="shared" si="105"/>
        <v>2022</v>
      </c>
      <c r="AC552" s="76">
        <f t="shared" si="106"/>
        <v>5</v>
      </c>
      <c r="AD552" s="76" t="str">
        <f t="shared" si="107"/>
        <v/>
      </c>
      <c r="AE552" s="76" t="str">
        <f t="shared" si="108"/>
        <v/>
      </c>
      <c r="AF552" s="74">
        <f t="shared" si="109"/>
        <v>34.369999999999997</v>
      </c>
      <c r="AG552" s="75" t="str">
        <f t="shared" si="110"/>
        <v>15:00</v>
      </c>
      <c r="AH552" s="74">
        <f t="shared" si="111"/>
        <v>814.24000000000012</v>
      </c>
      <c r="AI552" s="73" t="str">
        <f t="shared" si="112"/>
        <v/>
      </c>
      <c r="AJ552" s="73" t="str">
        <f t="shared" si="113"/>
        <v/>
      </c>
      <c r="AK552" s="73" t="str">
        <f t="shared" si="114"/>
        <v/>
      </c>
      <c r="AL552" s="72" t="str">
        <f t="shared" si="115"/>
        <v/>
      </c>
      <c r="AM552" s="71" t="str">
        <f t="shared" si="116"/>
        <v/>
      </c>
    </row>
    <row r="553" spans="2:39" ht="13.8" thickBot="1">
      <c r="B553" s="79">
        <v>44685</v>
      </c>
      <c r="C553" s="78">
        <v>32.03</v>
      </c>
      <c r="D553" s="78">
        <v>32.229999999999997</v>
      </c>
      <c r="E553" s="78">
        <v>32.479999999999997</v>
      </c>
      <c r="F553" s="78">
        <v>32.799999999999997</v>
      </c>
      <c r="G553" s="78">
        <v>32.200000000000003</v>
      </c>
      <c r="H553" s="78">
        <v>33.18</v>
      </c>
      <c r="I553" s="78">
        <v>32.869999999999997</v>
      </c>
      <c r="J553" s="78">
        <v>32.409999999999997</v>
      </c>
      <c r="K553" s="78">
        <v>33.15</v>
      </c>
      <c r="L553" s="78">
        <v>32.659999999999997</v>
      </c>
      <c r="M553" s="78">
        <v>32.450000000000003</v>
      </c>
      <c r="N553" s="78">
        <v>32.340000000000003</v>
      </c>
      <c r="O553" s="78">
        <v>32.450000000000003</v>
      </c>
      <c r="P553" s="78">
        <v>85.54</v>
      </c>
      <c r="Q553" s="78">
        <v>152.04</v>
      </c>
      <c r="R553" s="78">
        <v>112.24</v>
      </c>
      <c r="S553" s="78">
        <v>43.61</v>
      </c>
      <c r="T553" s="78">
        <v>31.36</v>
      </c>
      <c r="U553" s="78">
        <v>31.08</v>
      </c>
      <c r="V553" s="78">
        <v>31.36</v>
      </c>
      <c r="W553" s="78">
        <v>31.89</v>
      </c>
      <c r="X553" s="78">
        <v>32.549999999999997</v>
      </c>
      <c r="Y553" s="78">
        <v>32.299999999999997</v>
      </c>
      <c r="Z553" s="78">
        <v>31.85</v>
      </c>
      <c r="AA553" s="78">
        <f t="shared" si="104"/>
        <v>152.04</v>
      </c>
      <c r="AB553" s="77">
        <f t="shared" si="105"/>
        <v>2022</v>
      </c>
      <c r="AC553" s="76">
        <f t="shared" si="106"/>
        <v>5</v>
      </c>
      <c r="AD553" s="76" t="str">
        <f t="shared" si="107"/>
        <v/>
      </c>
      <c r="AE553" s="76" t="str">
        <f t="shared" si="108"/>
        <v/>
      </c>
      <c r="AF553" s="74">
        <f t="shared" si="109"/>
        <v>152.04</v>
      </c>
      <c r="AG553" s="75" t="str">
        <f t="shared" si="110"/>
        <v>15:00</v>
      </c>
      <c r="AH553" s="74">
        <f t="shared" si="111"/>
        <v>1191.1099999999997</v>
      </c>
      <c r="AI553" s="73" t="str">
        <f t="shared" si="112"/>
        <v/>
      </c>
      <c r="AJ553" s="73" t="str">
        <f t="shared" si="113"/>
        <v/>
      </c>
      <c r="AK553" s="73" t="str">
        <f t="shared" si="114"/>
        <v/>
      </c>
      <c r="AL553" s="72" t="str">
        <f t="shared" si="115"/>
        <v/>
      </c>
      <c r="AM553" s="71" t="str">
        <f t="shared" si="116"/>
        <v/>
      </c>
    </row>
    <row r="554" spans="2:39" ht="13.8" thickBot="1">
      <c r="B554" s="79">
        <v>44686</v>
      </c>
      <c r="C554" s="78">
        <v>31.19</v>
      </c>
      <c r="D554" s="78">
        <v>31.29</v>
      </c>
      <c r="E554" s="78">
        <v>32.520000000000003</v>
      </c>
      <c r="F554" s="78">
        <v>32.1</v>
      </c>
      <c r="G554" s="78">
        <v>32.97</v>
      </c>
      <c r="H554" s="78">
        <v>33.53</v>
      </c>
      <c r="I554" s="78">
        <v>33.5</v>
      </c>
      <c r="J554" s="78">
        <v>34.549999999999997</v>
      </c>
      <c r="K554" s="78">
        <v>32.799999999999997</v>
      </c>
      <c r="L554" s="78">
        <v>31.22</v>
      </c>
      <c r="M554" s="78">
        <v>138.15</v>
      </c>
      <c r="N554" s="78">
        <v>179.06</v>
      </c>
      <c r="O554" s="78">
        <v>174.93</v>
      </c>
      <c r="P554" s="78">
        <v>125.44</v>
      </c>
      <c r="Q554" s="78">
        <v>31.19</v>
      </c>
      <c r="R554" s="78">
        <v>31.33</v>
      </c>
      <c r="S554" s="78">
        <v>32.24</v>
      </c>
      <c r="T554" s="78">
        <v>31.78</v>
      </c>
      <c r="U554" s="78">
        <v>32.340000000000003</v>
      </c>
      <c r="V554" s="78">
        <v>32.200000000000003</v>
      </c>
      <c r="W554" s="78">
        <v>32.9</v>
      </c>
      <c r="X554" s="78">
        <v>31.96</v>
      </c>
      <c r="Y554" s="78">
        <v>32.159999999999997</v>
      </c>
      <c r="Z554" s="78">
        <v>32.200000000000003</v>
      </c>
      <c r="AA554" s="78">
        <f t="shared" si="104"/>
        <v>179.06</v>
      </c>
      <c r="AB554" s="77">
        <f t="shared" si="105"/>
        <v>2022</v>
      </c>
      <c r="AC554" s="76">
        <f t="shared" si="106"/>
        <v>5</v>
      </c>
      <c r="AD554" s="76" t="str">
        <f t="shared" si="107"/>
        <v/>
      </c>
      <c r="AE554" s="76" t="str">
        <f t="shared" si="108"/>
        <v/>
      </c>
      <c r="AF554" s="74">
        <f t="shared" si="109"/>
        <v>179.06</v>
      </c>
      <c r="AG554" s="75" t="str">
        <f t="shared" si="110"/>
        <v>12:00</v>
      </c>
      <c r="AH554" s="74">
        <f t="shared" si="111"/>
        <v>1442.6100000000001</v>
      </c>
      <c r="AI554" s="73" t="str">
        <f t="shared" si="112"/>
        <v/>
      </c>
      <c r="AJ554" s="73" t="str">
        <f t="shared" si="113"/>
        <v/>
      </c>
      <c r="AK554" s="73" t="str">
        <f t="shared" si="114"/>
        <v/>
      </c>
      <c r="AL554" s="72" t="str">
        <f t="shared" si="115"/>
        <v/>
      </c>
      <c r="AM554" s="71" t="str">
        <f t="shared" si="116"/>
        <v/>
      </c>
    </row>
    <row r="555" spans="2:39" ht="13.8" thickBot="1">
      <c r="B555" s="79">
        <v>44687</v>
      </c>
      <c r="C555" s="78">
        <v>32.450000000000003</v>
      </c>
      <c r="D555" s="78">
        <v>31.85</v>
      </c>
      <c r="E555" s="78">
        <v>31.22</v>
      </c>
      <c r="F555" s="78">
        <v>32.06</v>
      </c>
      <c r="G555" s="78">
        <v>32.159999999999997</v>
      </c>
      <c r="H555" s="78">
        <v>385.84</v>
      </c>
      <c r="I555" s="78">
        <v>1219.93</v>
      </c>
      <c r="J555" s="78">
        <v>1249.54</v>
      </c>
      <c r="K555" s="78">
        <v>357.39</v>
      </c>
      <c r="L555" s="78">
        <v>34.090000000000003</v>
      </c>
      <c r="M555" s="78">
        <v>33.43</v>
      </c>
      <c r="N555" s="78">
        <v>34.76</v>
      </c>
      <c r="O555" s="78">
        <v>32.9</v>
      </c>
      <c r="P555" s="78">
        <v>34.479999999999997</v>
      </c>
      <c r="Q555" s="78">
        <v>33.99</v>
      </c>
      <c r="R555" s="78">
        <v>33.92</v>
      </c>
      <c r="S555" s="78">
        <v>34.020000000000003</v>
      </c>
      <c r="T555" s="78">
        <v>33.6</v>
      </c>
      <c r="U555" s="78">
        <v>33.950000000000003</v>
      </c>
      <c r="V555" s="78">
        <v>33.74</v>
      </c>
      <c r="W555" s="78">
        <v>33.81</v>
      </c>
      <c r="X555" s="78">
        <v>33.36</v>
      </c>
      <c r="Y555" s="78">
        <v>33.74</v>
      </c>
      <c r="Z555" s="78">
        <v>33.39</v>
      </c>
      <c r="AA555" s="78">
        <f t="shared" si="104"/>
        <v>1249.54</v>
      </c>
      <c r="AB555" s="77">
        <f t="shared" si="105"/>
        <v>2022</v>
      </c>
      <c r="AC555" s="76">
        <f t="shared" si="106"/>
        <v>5</v>
      </c>
      <c r="AD555" s="76" t="str">
        <f t="shared" si="107"/>
        <v/>
      </c>
      <c r="AE555" s="76" t="str">
        <f t="shared" si="108"/>
        <v/>
      </c>
      <c r="AF555" s="74">
        <f t="shared" si="109"/>
        <v>1249.54</v>
      </c>
      <c r="AG555" s="75" t="str">
        <f t="shared" si="110"/>
        <v>8:00</v>
      </c>
      <c r="AH555" s="74">
        <f t="shared" si="111"/>
        <v>5129.16</v>
      </c>
      <c r="AI555" s="73" t="str">
        <f t="shared" si="112"/>
        <v/>
      </c>
      <c r="AJ555" s="73" t="str">
        <f t="shared" si="113"/>
        <v/>
      </c>
      <c r="AK555" s="73" t="str">
        <f t="shared" si="114"/>
        <v/>
      </c>
      <c r="AL555" s="72" t="str">
        <f t="shared" si="115"/>
        <v/>
      </c>
      <c r="AM555" s="71" t="str">
        <f t="shared" si="116"/>
        <v/>
      </c>
    </row>
    <row r="556" spans="2:39" ht="13.8" thickBot="1">
      <c r="B556" s="79">
        <v>44688</v>
      </c>
      <c r="C556" s="78">
        <v>33.39</v>
      </c>
      <c r="D556" s="78">
        <v>33.81</v>
      </c>
      <c r="E556" s="78">
        <v>32.869999999999997</v>
      </c>
      <c r="F556" s="78">
        <v>33.53</v>
      </c>
      <c r="G556" s="78">
        <v>32.799999999999997</v>
      </c>
      <c r="H556" s="78">
        <v>33.81</v>
      </c>
      <c r="I556" s="78">
        <v>33.25</v>
      </c>
      <c r="J556" s="78">
        <v>34.69</v>
      </c>
      <c r="K556" s="78">
        <v>34.44</v>
      </c>
      <c r="L556" s="78">
        <v>35.04</v>
      </c>
      <c r="M556" s="78">
        <v>34.020000000000003</v>
      </c>
      <c r="N556" s="78">
        <v>33.39</v>
      </c>
      <c r="O556" s="78">
        <v>33.880000000000003</v>
      </c>
      <c r="P556" s="78">
        <v>31.74</v>
      </c>
      <c r="Q556" s="78">
        <v>33.29</v>
      </c>
      <c r="R556" s="78">
        <v>32.869999999999997</v>
      </c>
      <c r="S556" s="78">
        <v>34.299999999999997</v>
      </c>
      <c r="T556" s="78">
        <v>32.340000000000003</v>
      </c>
      <c r="U556" s="78">
        <v>33.04</v>
      </c>
      <c r="V556" s="78">
        <v>33.39</v>
      </c>
      <c r="W556" s="78">
        <v>33.64</v>
      </c>
      <c r="X556" s="78">
        <v>33.85</v>
      </c>
      <c r="Y556" s="78">
        <v>34.06</v>
      </c>
      <c r="Z556" s="78">
        <v>32.590000000000003</v>
      </c>
      <c r="AA556" s="78">
        <f t="shared" si="104"/>
        <v>35.04</v>
      </c>
      <c r="AB556" s="77">
        <f t="shared" si="105"/>
        <v>2022</v>
      </c>
      <c r="AC556" s="76">
        <f t="shared" si="106"/>
        <v>5</v>
      </c>
      <c r="AD556" s="76" t="str">
        <f t="shared" si="107"/>
        <v/>
      </c>
      <c r="AE556" s="76" t="str">
        <f t="shared" si="108"/>
        <v/>
      </c>
      <c r="AF556" s="74">
        <f t="shared" si="109"/>
        <v>35.04</v>
      </c>
      <c r="AG556" s="75" t="str">
        <f t="shared" si="110"/>
        <v>10:00</v>
      </c>
      <c r="AH556" s="74">
        <f t="shared" si="111"/>
        <v>839.06999999999982</v>
      </c>
      <c r="AI556" s="73" t="str">
        <f t="shared" si="112"/>
        <v/>
      </c>
      <c r="AJ556" s="73" t="str">
        <f t="shared" si="113"/>
        <v/>
      </c>
      <c r="AK556" s="73" t="str">
        <f t="shared" si="114"/>
        <v/>
      </c>
      <c r="AL556" s="72" t="str">
        <f t="shared" si="115"/>
        <v/>
      </c>
      <c r="AM556" s="71" t="str">
        <f t="shared" si="116"/>
        <v/>
      </c>
    </row>
    <row r="557" spans="2:39" ht="13.8" thickBot="1">
      <c r="B557" s="79">
        <v>44689</v>
      </c>
      <c r="C557" s="78">
        <v>34.200000000000003</v>
      </c>
      <c r="D557" s="78">
        <v>32.76</v>
      </c>
      <c r="E557" s="78">
        <v>33.46</v>
      </c>
      <c r="F557" s="78">
        <v>32.729999999999997</v>
      </c>
      <c r="G557" s="78">
        <v>32.159999999999997</v>
      </c>
      <c r="H557" s="78">
        <v>33.11</v>
      </c>
      <c r="I557" s="78">
        <v>34.83</v>
      </c>
      <c r="J557" s="78">
        <v>34.020000000000003</v>
      </c>
      <c r="K557" s="78">
        <v>33.880000000000003</v>
      </c>
      <c r="L557" s="78">
        <v>34.619999999999997</v>
      </c>
      <c r="M557" s="78">
        <v>33.22</v>
      </c>
      <c r="N557" s="78">
        <v>33.950000000000003</v>
      </c>
      <c r="O557" s="78">
        <v>33.950000000000003</v>
      </c>
      <c r="P557" s="78">
        <v>33.32</v>
      </c>
      <c r="Q557" s="78">
        <v>33.43</v>
      </c>
      <c r="R557" s="78">
        <v>34.159999999999997</v>
      </c>
      <c r="S557" s="78">
        <v>33.01</v>
      </c>
      <c r="T557" s="78">
        <v>34.65</v>
      </c>
      <c r="U557" s="78">
        <v>33.6</v>
      </c>
      <c r="V557" s="78">
        <v>32.659999999999997</v>
      </c>
      <c r="W557" s="78">
        <v>33.85</v>
      </c>
      <c r="X557" s="78">
        <v>34.090000000000003</v>
      </c>
      <c r="Y557" s="78">
        <v>33.36</v>
      </c>
      <c r="Z557" s="78">
        <v>33.11</v>
      </c>
      <c r="AA557" s="78">
        <f t="shared" si="104"/>
        <v>34.83</v>
      </c>
      <c r="AB557" s="77">
        <f t="shared" si="105"/>
        <v>2022</v>
      </c>
      <c r="AC557" s="76">
        <f t="shared" si="106"/>
        <v>5</v>
      </c>
      <c r="AD557" s="76" t="str">
        <f t="shared" si="107"/>
        <v/>
      </c>
      <c r="AE557" s="76" t="str">
        <f t="shared" si="108"/>
        <v/>
      </c>
      <c r="AF557" s="74">
        <f t="shared" si="109"/>
        <v>34.83</v>
      </c>
      <c r="AG557" s="75" t="str">
        <f t="shared" si="110"/>
        <v>7:00</v>
      </c>
      <c r="AH557" s="74">
        <f t="shared" si="111"/>
        <v>840.96</v>
      </c>
      <c r="AI557" s="73" t="str">
        <f t="shared" si="112"/>
        <v/>
      </c>
      <c r="AJ557" s="73" t="str">
        <f t="shared" si="113"/>
        <v/>
      </c>
      <c r="AK557" s="73" t="str">
        <f t="shared" si="114"/>
        <v/>
      </c>
      <c r="AL557" s="72" t="str">
        <f t="shared" si="115"/>
        <v/>
      </c>
      <c r="AM557" s="71" t="str">
        <f t="shared" si="116"/>
        <v/>
      </c>
    </row>
    <row r="558" spans="2:39" ht="13.8" thickBot="1">
      <c r="B558" s="79">
        <v>44690</v>
      </c>
      <c r="C558" s="78">
        <v>34.090000000000003</v>
      </c>
      <c r="D558" s="78">
        <v>32.94</v>
      </c>
      <c r="E558" s="78">
        <v>34.44</v>
      </c>
      <c r="F558" s="78">
        <v>32.97</v>
      </c>
      <c r="G558" s="78">
        <v>33.880000000000003</v>
      </c>
      <c r="H558" s="78">
        <v>32.130000000000003</v>
      </c>
      <c r="I558" s="78">
        <v>33.53</v>
      </c>
      <c r="J558" s="78">
        <v>33.81</v>
      </c>
      <c r="K558" s="78">
        <v>90.13</v>
      </c>
      <c r="L558" s="78">
        <v>94.01</v>
      </c>
      <c r="M558" s="78">
        <v>120.26</v>
      </c>
      <c r="N558" s="78">
        <v>97.82</v>
      </c>
      <c r="O558" s="78">
        <v>112.81</v>
      </c>
      <c r="P558" s="78">
        <v>135.44999999999999</v>
      </c>
      <c r="Q558" s="78">
        <v>132.62</v>
      </c>
      <c r="R558" s="78">
        <v>102.55</v>
      </c>
      <c r="S558" s="78">
        <v>42.25</v>
      </c>
      <c r="T558" s="78">
        <v>33.950000000000003</v>
      </c>
      <c r="U558" s="78">
        <v>33.67</v>
      </c>
      <c r="V558" s="78">
        <v>34.369999999999997</v>
      </c>
      <c r="W558" s="78">
        <v>33.99</v>
      </c>
      <c r="X558" s="78">
        <v>35.14</v>
      </c>
      <c r="Y558" s="78">
        <v>33.6</v>
      </c>
      <c r="Z558" s="78">
        <v>33.11</v>
      </c>
      <c r="AA558" s="78">
        <f t="shared" si="104"/>
        <v>135.44999999999999</v>
      </c>
      <c r="AB558" s="77">
        <f t="shared" si="105"/>
        <v>2022</v>
      </c>
      <c r="AC558" s="76">
        <f t="shared" si="106"/>
        <v>5</v>
      </c>
      <c r="AD558" s="76" t="str">
        <f t="shared" si="107"/>
        <v/>
      </c>
      <c r="AE558" s="76" t="str">
        <f t="shared" si="108"/>
        <v/>
      </c>
      <c r="AF558" s="74">
        <f t="shared" si="109"/>
        <v>135.44999999999999</v>
      </c>
      <c r="AG558" s="75" t="str">
        <f t="shared" si="110"/>
        <v>14:00</v>
      </c>
      <c r="AH558" s="74">
        <f t="shared" si="111"/>
        <v>1568.9699999999998</v>
      </c>
      <c r="AI558" s="73" t="str">
        <f t="shared" si="112"/>
        <v/>
      </c>
      <c r="AJ558" s="73" t="str">
        <f t="shared" si="113"/>
        <v/>
      </c>
      <c r="AK558" s="73" t="str">
        <f t="shared" si="114"/>
        <v/>
      </c>
      <c r="AL558" s="72" t="str">
        <f t="shared" si="115"/>
        <v/>
      </c>
      <c r="AM558" s="71" t="str">
        <f t="shared" si="116"/>
        <v/>
      </c>
    </row>
    <row r="559" spans="2:39" ht="13.8" thickBot="1">
      <c r="B559" s="79">
        <v>44691</v>
      </c>
      <c r="C559" s="78">
        <v>33.57</v>
      </c>
      <c r="D559" s="78">
        <v>34.409999999999997</v>
      </c>
      <c r="E559" s="78">
        <v>33.28</v>
      </c>
      <c r="F559" s="78">
        <v>33.46</v>
      </c>
      <c r="G559" s="78">
        <v>32.69</v>
      </c>
      <c r="H559" s="78">
        <v>32.97</v>
      </c>
      <c r="I559" s="78">
        <v>35.14</v>
      </c>
      <c r="J559" s="78">
        <v>48.48</v>
      </c>
      <c r="K559" s="78">
        <v>96.14</v>
      </c>
      <c r="L559" s="78">
        <v>151.59</v>
      </c>
      <c r="M559" s="78">
        <v>190.33</v>
      </c>
      <c r="N559" s="78">
        <v>182.63</v>
      </c>
      <c r="O559" s="78">
        <v>201.53</v>
      </c>
      <c r="P559" s="78">
        <v>215.57</v>
      </c>
      <c r="Q559" s="78">
        <v>206.68</v>
      </c>
      <c r="R559" s="78">
        <v>186.97</v>
      </c>
      <c r="S559" s="78">
        <v>125.33</v>
      </c>
      <c r="T559" s="78">
        <v>52.99</v>
      </c>
      <c r="U559" s="78">
        <v>34.119999999999997</v>
      </c>
      <c r="V559" s="78">
        <v>33.67</v>
      </c>
      <c r="W559" s="78">
        <v>33.57</v>
      </c>
      <c r="X559" s="78">
        <v>34.51</v>
      </c>
      <c r="Y559" s="78">
        <v>33.880000000000003</v>
      </c>
      <c r="Z559" s="78">
        <v>34.270000000000003</v>
      </c>
      <c r="AA559" s="78">
        <f t="shared" si="104"/>
        <v>215.57</v>
      </c>
      <c r="AB559" s="77">
        <f t="shared" si="105"/>
        <v>2022</v>
      </c>
      <c r="AC559" s="76">
        <f t="shared" si="106"/>
        <v>5</v>
      </c>
      <c r="AD559" s="76" t="str">
        <f t="shared" si="107"/>
        <v/>
      </c>
      <c r="AE559" s="76" t="str">
        <f t="shared" si="108"/>
        <v/>
      </c>
      <c r="AF559" s="74">
        <f t="shared" si="109"/>
        <v>215.57</v>
      </c>
      <c r="AG559" s="75" t="str">
        <f t="shared" si="110"/>
        <v>14:00</v>
      </c>
      <c r="AH559" s="74">
        <f t="shared" si="111"/>
        <v>2313.35</v>
      </c>
      <c r="AI559" s="73" t="str">
        <f t="shared" si="112"/>
        <v/>
      </c>
      <c r="AJ559" s="73" t="str">
        <f t="shared" si="113"/>
        <v/>
      </c>
      <c r="AK559" s="73" t="str">
        <f t="shared" si="114"/>
        <v/>
      </c>
      <c r="AL559" s="72" t="str">
        <f t="shared" si="115"/>
        <v/>
      </c>
      <c r="AM559" s="71" t="str">
        <f t="shared" si="116"/>
        <v/>
      </c>
    </row>
    <row r="560" spans="2:39" ht="13.8" thickBot="1">
      <c r="B560" s="79">
        <v>44692</v>
      </c>
      <c r="C560" s="78">
        <v>33.29</v>
      </c>
      <c r="D560" s="78">
        <v>34.229999999999997</v>
      </c>
      <c r="E560" s="78">
        <v>32.69</v>
      </c>
      <c r="F560" s="78">
        <v>34.549999999999997</v>
      </c>
      <c r="G560" s="78">
        <v>32.869999999999997</v>
      </c>
      <c r="H560" s="78">
        <v>33.22</v>
      </c>
      <c r="I560" s="78">
        <v>34.44</v>
      </c>
      <c r="J560" s="78">
        <v>115.15</v>
      </c>
      <c r="K560" s="78">
        <v>153.27000000000001</v>
      </c>
      <c r="L560" s="78">
        <v>200.02</v>
      </c>
      <c r="M560" s="78">
        <v>234.15</v>
      </c>
      <c r="N560" s="78">
        <v>232.47</v>
      </c>
      <c r="O560" s="78">
        <v>227.81</v>
      </c>
      <c r="P560" s="78">
        <v>228.55</v>
      </c>
      <c r="Q560" s="78">
        <v>244.97</v>
      </c>
      <c r="R560" s="78">
        <v>218.68</v>
      </c>
      <c r="S560" s="78">
        <v>152.25</v>
      </c>
      <c r="T560" s="78">
        <v>86.66</v>
      </c>
      <c r="U560" s="78">
        <v>59.08</v>
      </c>
      <c r="V560" s="78">
        <v>33.78</v>
      </c>
      <c r="W560" s="78">
        <v>34.65</v>
      </c>
      <c r="X560" s="78">
        <v>33.11</v>
      </c>
      <c r="Y560" s="78">
        <v>34.19</v>
      </c>
      <c r="Z560" s="78">
        <v>33.71</v>
      </c>
      <c r="AA560" s="78">
        <f t="shared" si="104"/>
        <v>244.97</v>
      </c>
      <c r="AB560" s="77">
        <f t="shared" si="105"/>
        <v>2022</v>
      </c>
      <c r="AC560" s="76">
        <f t="shared" si="106"/>
        <v>5</v>
      </c>
      <c r="AD560" s="76" t="str">
        <f t="shared" si="107"/>
        <v/>
      </c>
      <c r="AE560" s="76" t="str">
        <f t="shared" si="108"/>
        <v/>
      </c>
      <c r="AF560" s="74">
        <f t="shared" si="109"/>
        <v>244.97</v>
      </c>
      <c r="AG560" s="75" t="str">
        <f t="shared" si="110"/>
        <v>15:00</v>
      </c>
      <c r="AH560" s="74">
        <f t="shared" si="111"/>
        <v>2802.7599999999998</v>
      </c>
      <c r="AI560" s="73" t="str">
        <f t="shared" si="112"/>
        <v/>
      </c>
      <c r="AJ560" s="73" t="str">
        <f t="shared" si="113"/>
        <v/>
      </c>
      <c r="AK560" s="73" t="str">
        <f t="shared" si="114"/>
        <v/>
      </c>
      <c r="AL560" s="72" t="str">
        <f t="shared" si="115"/>
        <v/>
      </c>
      <c r="AM560" s="71" t="str">
        <f t="shared" si="116"/>
        <v/>
      </c>
    </row>
    <row r="561" spans="2:39" ht="13.8" thickBot="1">
      <c r="B561" s="79">
        <v>44693</v>
      </c>
      <c r="C561" s="78">
        <v>35.28</v>
      </c>
      <c r="D561" s="78">
        <v>32.51</v>
      </c>
      <c r="E561" s="78">
        <v>33.43</v>
      </c>
      <c r="F561" s="78">
        <v>34.090000000000003</v>
      </c>
      <c r="G561" s="78">
        <v>33.950000000000003</v>
      </c>
      <c r="H561" s="78">
        <v>33.39</v>
      </c>
      <c r="I561" s="78">
        <v>60.8</v>
      </c>
      <c r="J561" s="78">
        <v>117.67</v>
      </c>
      <c r="K561" s="78">
        <v>173.6</v>
      </c>
      <c r="L561" s="78">
        <v>389.97</v>
      </c>
      <c r="M561" s="78">
        <v>512.79</v>
      </c>
      <c r="N561" s="78">
        <v>475.3</v>
      </c>
      <c r="O561" s="78">
        <v>473.94</v>
      </c>
      <c r="P561" s="78">
        <v>495.95</v>
      </c>
      <c r="Q561" s="78">
        <v>492.7</v>
      </c>
      <c r="R561" s="78">
        <v>482.79</v>
      </c>
      <c r="S561" s="78">
        <v>401.91</v>
      </c>
      <c r="T561" s="78">
        <v>312.13</v>
      </c>
      <c r="U561" s="78">
        <v>264.25</v>
      </c>
      <c r="V561" s="78">
        <v>201.74</v>
      </c>
      <c r="W561" s="78">
        <v>174.23</v>
      </c>
      <c r="X561" s="78">
        <v>139.83000000000001</v>
      </c>
      <c r="Y561" s="78">
        <v>93.94</v>
      </c>
      <c r="Z561" s="78">
        <v>82.71</v>
      </c>
      <c r="AA561" s="78">
        <f t="shared" si="104"/>
        <v>512.79</v>
      </c>
      <c r="AB561" s="77">
        <f t="shared" si="105"/>
        <v>2022</v>
      </c>
      <c r="AC561" s="76">
        <f t="shared" si="106"/>
        <v>5</v>
      </c>
      <c r="AD561" s="76" t="str">
        <f t="shared" si="107"/>
        <v/>
      </c>
      <c r="AE561" s="76" t="str">
        <f t="shared" si="108"/>
        <v/>
      </c>
      <c r="AF561" s="74">
        <f t="shared" si="109"/>
        <v>512.79</v>
      </c>
      <c r="AG561" s="75" t="str">
        <f t="shared" si="110"/>
        <v>11:00</v>
      </c>
      <c r="AH561" s="74">
        <f t="shared" si="111"/>
        <v>6061.6899999999987</v>
      </c>
      <c r="AI561" s="73" t="str">
        <f t="shared" si="112"/>
        <v/>
      </c>
      <c r="AJ561" s="73" t="str">
        <f t="shared" si="113"/>
        <v/>
      </c>
      <c r="AK561" s="73" t="str">
        <f t="shared" si="114"/>
        <v/>
      </c>
      <c r="AL561" s="72" t="str">
        <f t="shared" si="115"/>
        <v/>
      </c>
      <c r="AM561" s="71" t="str">
        <f t="shared" si="116"/>
        <v/>
      </c>
    </row>
    <row r="562" spans="2:39" ht="13.8" thickBot="1">
      <c r="B562" s="79">
        <v>44694</v>
      </c>
      <c r="C562" s="78">
        <v>62.2</v>
      </c>
      <c r="D562" s="78">
        <v>34.369999999999997</v>
      </c>
      <c r="E562" s="78">
        <v>33.01</v>
      </c>
      <c r="F562" s="78">
        <v>33.25</v>
      </c>
      <c r="G562" s="78">
        <v>33.43</v>
      </c>
      <c r="H562" s="78">
        <v>33.78</v>
      </c>
      <c r="I562" s="78">
        <v>200.44</v>
      </c>
      <c r="J562" s="78">
        <v>396.76</v>
      </c>
      <c r="K562" s="78">
        <v>455.38</v>
      </c>
      <c r="L562" s="78">
        <v>499.62</v>
      </c>
      <c r="M562" s="78">
        <v>553.6</v>
      </c>
      <c r="N562" s="78">
        <v>536.58000000000004</v>
      </c>
      <c r="O562" s="78">
        <v>552.86</v>
      </c>
      <c r="P562" s="78">
        <v>547.02</v>
      </c>
      <c r="Q562" s="78">
        <v>554.67999999999995</v>
      </c>
      <c r="R562" s="78">
        <v>502.67</v>
      </c>
      <c r="S562" s="78">
        <v>433.79</v>
      </c>
      <c r="T562" s="78">
        <v>345.28</v>
      </c>
      <c r="U562" s="78">
        <v>314.33999999999997</v>
      </c>
      <c r="V562" s="78">
        <v>239.78</v>
      </c>
      <c r="W562" s="78">
        <v>205.87</v>
      </c>
      <c r="X562" s="78">
        <v>178.61</v>
      </c>
      <c r="Y562" s="78">
        <v>156.52000000000001</v>
      </c>
      <c r="Z562" s="78">
        <v>139.54</v>
      </c>
      <c r="AA562" s="78">
        <f t="shared" si="104"/>
        <v>554.67999999999995</v>
      </c>
      <c r="AB562" s="77">
        <f t="shared" si="105"/>
        <v>2022</v>
      </c>
      <c r="AC562" s="76">
        <f t="shared" si="106"/>
        <v>5</v>
      </c>
      <c r="AD562" s="76" t="str">
        <f t="shared" si="107"/>
        <v/>
      </c>
      <c r="AE562" s="76" t="str">
        <f t="shared" si="108"/>
        <v/>
      </c>
      <c r="AF562" s="74">
        <f t="shared" si="109"/>
        <v>554.67999999999995</v>
      </c>
      <c r="AG562" s="75" t="str">
        <f t="shared" si="110"/>
        <v>15:00</v>
      </c>
      <c r="AH562" s="74">
        <f t="shared" si="111"/>
        <v>7598.0599999999995</v>
      </c>
      <c r="AI562" s="73" t="str">
        <f t="shared" si="112"/>
        <v/>
      </c>
      <c r="AJ562" s="73" t="str">
        <f t="shared" si="113"/>
        <v/>
      </c>
      <c r="AK562" s="73" t="str">
        <f t="shared" si="114"/>
        <v/>
      </c>
      <c r="AL562" s="72" t="str">
        <f t="shared" si="115"/>
        <v/>
      </c>
      <c r="AM562" s="71" t="str">
        <f t="shared" si="116"/>
        <v/>
      </c>
    </row>
    <row r="563" spans="2:39" ht="13.8" thickBot="1">
      <c r="B563" s="79">
        <v>44695</v>
      </c>
      <c r="C563" s="78">
        <v>114</v>
      </c>
      <c r="D563" s="78">
        <v>120.37</v>
      </c>
      <c r="E563" s="78">
        <v>93.35</v>
      </c>
      <c r="F563" s="78">
        <v>78.75</v>
      </c>
      <c r="G563" s="78">
        <v>61.91</v>
      </c>
      <c r="H563" s="78">
        <v>71.33</v>
      </c>
      <c r="I563" s="78">
        <v>204.12</v>
      </c>
      <c r="J563" s="78">
        <v>277.8</v>
      </c>
      <c r="K563" s="78">
        <v>320.08</v>
      </c>
      <c r="L563" s="78">
        <v>338.59</v>
      </c>
      <c r="M563" s="78">
        <v>361.9</v>
      </c>
      <c r="N563" s="78">
        <v>364.28</v>
      </c>
      <c r="O563" s="78">
        <v>396.69</v>
      </c>
      <c r="P563" s="78">
        <v>423.01</v>
      </c>
      <c r="Q563" s="78">
        <v>411.29</v>
      </c>
      <c r="R563" s="78">
        <v>397.99</v>
      </c>
      <c r="S563" s="78">
        <v>363.97</v>
      </c>
      <c r="T563" s="78">
        <v>348.81</v>
      </c>
      <c r="U563" s="78">
        <v>295.61</v>
      </c>
      <c r="V563" s="78">
        <v>278</v>
      </c>
      <c r="W563" s="78">
        <v>312.13</v>
      </c>
      <c r="X563" s="78">
        <v>254.7</v>
      </c>
      <c r="Y563" s="78">
        <v>250.85</v>
      </c>
      <c r="Z563" s="78">
        <v>228.73</v>
      </c>
      <c r="AA563" s="78">
        <f t="shared" si="104"/>
        <v>423.01</v>
      </c>
      <c r="AB563" s="77">
        <f t="shared" si="105"/>
        <v>2022</v>
      </c>
      <c r="AC563" s="76">
        <f t="shared" si="106"/>
        <v>5</v>
      </c>
      <c r="AD563" s="76" t="str">
        <f t="shared" si="107"/>
        <v/>
      </c>
      <c r="AE563" s="76" t="str">
        <f t="shared" si="108"/>
        <v/>
      </c>
      <c r="AF563" s="74">
        <f t="shared" si="109"/>
        <v>423.01</v>
      </c>
      <c r="AG563" s="75" t="str">
        <f t="shared" si="110"/>
        <v>14:00</v>
      </c>
      <c r="AH563" s="74">
        <f t="shared" si="111"/>
        <v>6791.2699999999995</v>
      </c>
      <c r="AI563" s="73" t="str">
        <f t="shared" si="112"/>
        <v/>
      </c>
      <c r="AJ563" s="73" t="str">
        <f t="shared" si="113"/>
        <v/>
      </c>
      <c r="AK563" s="73" t="str">
        <f t="shared" si="114"/>
        <v/>
      </c>
      <c r="AL563" s="72" t="str">
        <f t="shared" si="115"/>
        <v/>
      </c>
      <c r="AM563" s="71" t="str">
        <f t="shared" si="116"/>
        <v/>
      </c>
    </row>
    <row r="564" spans="2:39" ht="13.8" thickBot="1">
      <c r="B564" s="79">
        <v>44696</v>
      </c>
      <c r="C564" s="78">
        <v>234.47</v>
      </c>
      <c r="D564" s="78">
        <v>208.29</v>
      </c>
      <c r="E564" s="78">
        <v>183.72</v>
      </c>
      <c r="F564" s="78">
        <v>132.51</v>
      </c>
      <c r="G564" s="78">
        <v>142.62</v>
      </c>
      <c r="H564" s="78">
        <v>153.51</v>
      </c>
      <c r="I564" s="78">
        <v>253.68</v>
      </c>
      <c r="J564" s="78">
        <v>303.94</v>
      </c>
      <c r="K564" s="78">
        <v>342.72</v>
      </c>
      <c r="L564" s="78">
        <v>385.42</v>
      </c>
      <c r="M564" s="78">
        <v>399</v>
      </c>
      <c r="N564" s="78">
        <v>372.33</v>
      </c>
      <c r="O564" s="78">
        <v>402.26</v>
      </c>
      <c r="P564" s="78">
        <v>336.49</v>
      </c>
      <c r="Q564" s="78">
        <v>420.88</v>
      </c>
      <c r="R564" s="78">
        <v>351.37</v>
      </c>
      <c r="S564" s="78">
        <v>336.07</v>
      </c>
      <c r="T564" s="78">
        <v>311.08</v>
      </c>
      <c r="U564" s="78">
        <v>291.3</v>
      </c>
      <c r="V564" s="78">
        <v>253.82</v>
      </c>
      <c r="W564" s="78">
        <v>254.55</v>
      </c>
      <c r="X564" s="78">
        <v>238.14</v>
      </c>
      <c r="Y564" s="78">
        <v>242.66</v>
      </c>
      <c r="Z564" s="78">
        <v>230.65</v>
      </c>
      <c r="AA564" s="78">
        <f t="shared" si="104"/>
        <v>420.88</v>
      </c>
      <c r="AB564" s="77">
        <f t="shared" si="105"/>
        <v>2022</v>
      </c>
      <c r="AC564" s="76">
        <f t="shared" si="106"/>
        <v>5</v>
      </c>
      <c r="AD564" s="76" t="str">
        <f t="shared" si="107"/>
        <v/>
      </c>
      <c r="AE564" s="76" t="str">
        <f t="shared" si="108"/>
        <v/>
      </c>
      <c r="AF564" s="74">
        <f t="shared" si="109"/>
        <v>420.88</v>
      </c>
      <c r="AG564" s="75" t="str">
        <f t="shared" si="110"/>
        <v>15:00</v>
      </c>
      <c r="AH564" s="74">
        <f t="shared" si="111"/>
        <v>7202.36</v>
      </c>
      <c r="AI564" s="73" t="str">
        <f t="shared" si="112"/>
        <v/>
      </c>
      <c r="AJ564" s="73" t="str">
        <f t="shared" si="113"/>
        <v/>
      </c>
      <c r="AK564" s="73" t="str">
        <f t="shared" si="114"/>
        <v/>
      </c>
      <c r="AL564" s="72" t="str">
        <f t="shared" si="115"/>
        <v/>
      </c>
      <c r="AM564" s="71" t="str">
        <f t="shared" si="116"/>
        <v/>
      </c>
    </row>
    <row r="565" spans="2:39" ht="13.8" thickBot="1">
      <c r="B565" s="79">
        <v>44697</v>
      </c>
      <c r="C565" s="78">
        <v>210.98</v>
      </c>
      <c r="D565" s="78">
        <v>180.81</v>
      </c>
      <c r="E565" s="78">
        <v>213.64</v>
      </c>
      <c r="F565" s="78">
        <v>264.22000000000003</v>
      </c>
      <c r="G565" s="78">
        <v>199.33</v>
      </c>
      <c r="H565" s="78">
        <v>126</v>
      </c>
      <c r="I565" s="78">
        <v>73.569999999999993</v>
      </c>
      <c r="J565" s="78">
        <v>35.07</v>
      </c>
      <c r="K565" s="78">
        <v>33.74</v>
      </c>
      <c r="L565" s="78">
        <v>33.67</v>
      </c>
      <c r="M565" s="78">
        <v>33.92</v>
      </c>
      <c r="N565" s="78">
        <v>33.43</v>
      </c>
      <c r="O565" s="78">
        <v>69.83</v>
      </c>
      <c r="P565" s="78">
        <v>287.74</v>
      </c>
      <c r="Q565" s="78">
        <v>253.68</v>
      </c>
      <c r="R565" s="78">
        <v>227.75</v>
      </c>
      <c r="S565" s="78">
        <v>157.33000000000001</v>
      </c>
      <c r="T565" s="78">
        <v>57.86</v>
      </c>
      <c r="U565" s="78">
        <v>44.94</v>
      </c>
      <c r="V565" s="78">
        <v>34.44</v>
      </c>
      <c r="W565" s="78">
        <v>33.81</v>
      </c>
      <c r="X565" s="78">
        <v>34.159999999999997</v>
      </c>
      <c r="Y565" s="78">
        <v>33.5</v>
      </c>
      <c r="Z565" s="78">
        <v>33.25</v>
      </c>
      <c r="AA565" s="78">
        <f t="shared" si="104"/>
        <v>287.74</v>
      </c>
      <c r="AB565" s="77">
        <f t="shared" si="105"/>
        <v>2022</v>
      </c>
      <c r="AC565" s="76">
        <f t="shared" si="106"/>
        <v>5</v>
      </c>
      <c r="AD565" s="76" t="str">
        <f t="shared" si="107"/>
        <v/>
      </c>
      <c r="AE565" s="76" t="str">
        <f t="shared" si="108"/>
        <v/>
      </c>
      <c r="AF565" s="74">
        <f t="shared" si="109"/>
        <v>287.74</v>
      </c>
      <c r="AG565" s="75" t="str">
        <f t="shared" si="110"/>
        <v>14:00</v>
      </c>
      <c r="AH565" s="74">
        <f t="shared" si="111"/>
        <v>2994.41</v>
      </c>
      <c r="AI565" s="73" t="str">
        <f t="shared" si="112"/>
        <v/>
      </c>
      <c r="AJ565" s="73" t="str">
        <f t="shared" si="113"/>
        <v/>
      </c>
      <c r="AK565" s="73" t="str">
        <f t="shared" si="114"/>
        <v/>
      </c>
      <c r="AL565" s="72" t="str">
        <f t="shared" si="115"/>
        <v/>
      </c>
      <c r="AM565" s="71" t="str">
        <f t="shared" si="116"/>
        <v/>
      </c>
    </row>
    <row r="566" spans="2:39" ht="13.8" thickBot="1">
      <c r="B566" s="79">
        <v>44698</v>
      </c>
      <c r="C566" s="78">
        <v>34.61</v>
      </c>
      <c r="D566" s="78">
        <v>33.57</v>
      </c>
      <c r="E566" s="78">
        <v>32.479999999999997</v>
      </c>
      <c r="F566" s="78">
        <v>33.81</v>
      </c>
      <c r="G566" s="78">
        <v>33.74</v>
      </c>
      <c r="H566" s="78">
        <v>32.94</v>
      </c>
      <c r="I566" s="78">
        <v>33.630000000000003</v>
      </c>
      <c r="J566" s="78">
        <v>35.18</v>
      </c>
      <c r="K566" s="78">
        <v>34.44</v>
      </c>
      <c r="L566" s="78">
        <v>76.510000000000005</v>
      </c>
      <c r="M566" s="78">
        <v>246.33</v>
      </c>
      <c r="N566" s="78">
        <v>198.87</v>
      </c>
      <c r="O566" s="78">
        <v>191.45</v>
      </c>
      <c r="P566" s="78">
        <v>192.46</v>
      </c>
      <c r="Q566" s="78">
        <v>183.3</v>
      </c>
      <c r="R566" s="78">
        <v>139.62</v>
      </c>
      <c r="S566" s="78">
        <v>68.989999999999995</v>
      </c>
      <c r="T566" s="78">
        <v>34.89</v>
      </c>
      <c r="U566" s="78">
        <v>33.53</v>
      </c>
      <c r="V566" s="78">
        <v>32.76</v>
      </c>
      <c r="W566" s="78">
        <v>34.020000000000003</v>
      </c>
      <c r="X566" s="78">
        <v>33.04</v>
      </c>
      <c r="Y566" s="78">
        <v>32.590000000000003</v>
      </c>
      <c r="Z566" s="78">
        <v>32.31</v>
      </c>
      <c r="AA566" s="78">
        <f t="shared" si="104"/>
        <v>246.33</v>
      </c>
      <c r="AB566" s="77">
        <f t="shared" si="105"/>
        <v>2022</v>
      </c>
      <c r="AC566" s="76">
        <f t="shared" si="106"/>
        <v>5</v>
      </c>
      <c r="AD566" s="76" t="str">
        <f t="shared" si="107"/>
        <v/>
      </c>
      <c r="AE566" s="76" t="str">
        <f t="shared" si="108"/>
        <v/>
      </c>
      <c r="AF566" s="74">
        <f t="shared" si="109"/>
        <v>246.33</v>
      </c>
      <c r="AG566" s="75" t="str">
        <f t="shared" si="110"/>
        <v>11:00</v>
      </c>
      <c r="AH566" s="74">
        <f t="shared" si="111"/>
        <v>2081.4</v>
      </c>
      <c r="AI566" s="73" t="str">
        <f t="shared" si="112"/>
        <v/>
      </c>
      <c r="AJ566" s="73" t="str">
        <f t="shared" si="113"/>
        <v/>
      </c>
      <c r="AK566" s="73" t="str">
        <f t="shared" si="114"/>
        <v/>
      </c>
      <c r="AL566" s="72" t="str">
        <f t="shared" si="115"/>
        <v/>
      </c>
      <c r="AM566" s="71" t="str">
        <f t="shared" si="116"/>
        <v/>
      </c>
    </row>
    <row r="567" spans="2:39" ht="13.8" thickBot="1">
      <c r="B567" s="79">
        <v>44699</v>
      </c>
      <c r="C567" s="78">
        <v>34.369999999999997</v>
      </c>
      <c r="D567" s="78">
        <v>32.24</v>
      </c>
      <c r="E567" s="78">
        <v>34.270000000000003</v>
      </c>
      <c r="F567" s="78">
        <v>33.04</v>
      </c>
      <c r="G567" s="78">
        <v>33.81</v>
      </c>
      <c r="H567" s="78">
        <v>34.130000000000003</v>
      </c>
      <c r="I567" s="78">
        <v>34.97</v>
      </c>
      <c r="J567" s="78">
        <v>32.94</v>
      </c>
      <c r="K567" s="78">
        <v>96.81</v>
      </c>
      <c r="L567" s="78">
        <v>184.91</v>
      </c>
      <c r="M567" s="78">
        <v>183.89</v>
      </c>
      <c r="N567" s="78">
        <v>169.44</v>
      </c>
      <c r="O567" s="78">
        <v>163.24</v>
      </c>
      <c r="P567" s="78">
        <v>138.74</v>
      </c>
      <c r="Q567" s="78">
        <v>34.93</v>
      </c>
      <c r="R567" s="78">
        <v>34.270000000000003</v>
      </c>
      <c r="S567" s="78">
        <v>34.79</v>
      </c>
      <c r="T567" s="78">
        <v>33.85</v>
      </c>
      <c r="U567" s="78">
        <v>33.67</v>
      </c>
      <c r="V567" s="78">
        <v>34.06</v>
      </c>
      <c r="W567" s="78">
        <v>33.74</v>
      </c>
      <c r="X567" s="78">
        <v>33.22</v>
      </c>
      <c r="Y567" s="78">
        <v>33.74</v>
      </c>
      <c r="Z567" s="78">
        <v>33.18</v>
      </c>
      <c r="AA567" s="78">
        <f t="shared" si="104"/>
        <v>184.91</v>
      </c>
      <c r="AB567" s="77">
        <f t="shared" si="105"/>
        <v>2022</v>
      </c>
      <c r="AC567" s="76">
        <f t="shared" si="106"/>
        <v>5</v>
      </c>
      <c r="AD567" s="76" t="str">
        <f t="shared" si="107"/>
        <v/>
      </c>
      <c r="AE567" s="76" t="str">
        <f t="shared" si="108"/>
        <v/>
      </c>
      <c r="AF567" s="74">
        <f t="shared" si="109"/>
        <v>184.91</v>
      </c>
      <c r="AG567" s="75" t="str">
        <f t="shared" si="110"/>
        <v>10:00</v>
      </c>
      <c r="AH567" s="74">
        <f t="shared" si="111"/>
        <v>1731.16</v>
      </c>
      <c r="AI567" s="73" t="str">
        <f t="shared" si="112"/>
        <v/>
      </c>
      <c r="AJ567" s="73" t="str">
        <f t="shared" si="113"/>
        <v/>
      </c>
      <c r="AK567" s="73" t="str">
        <f t="shared" si="114"/>
        <v/>
      </c>
      <c r="AL567" s="72" t="str">
        <f t="shared" si="115"/>
        <v/>
      </c>
      <c r="AM567" s="71" t="str">
        <f t="shared" si="116"/>
        <v/>
      </c>
    </row>
    <row r="568" spans="2:39" ht="13.8" thickBot="1">
      <c r="B568" s="79">
        <v>44700</v>
      </c>
      <c r="C568" s="78">
        <v>33.74</v>
      </c>
      <c r="D568" s="78">
        <v>33.92</v>
      </c>
      <c r="E568" s="78">
        <v>32.869999999999997</v>
      </c>
      <c r="F568" s="78">
        <v>33.64</v>
      </c>
      <c r="G568" s="78">
        <v>33.43</v>
      </c>
      <c r="H568" s="78">
        <v>33.67</v>
      </c>
      <c r="I568" s="78">
        <v>34.82</v>
      </c>
      <c r="J568" s="78">
        <v>32.31</v>
      </c>
      <c r="K568" s="78">
        <v>33.950000000000003</v>
      </c>
      <c r="L568" s="78">
        <v>46.17</v>
      </c>
      <c r="M568" s="78">
        <v>254.45</v>
      </c>
      <c r="N568" s="78">
        <v>162.75</v>
      </c>
      <c r="O568" s="78">
        <v>206.4</v>
      </c>
      <c r="P568" s="78">
        <v>281.68</v>
      </c>
      <c r="Q568" s="78">
        <v>340.55</v>
      </c>
      <c r="R568" s="78">
        <v>302.08</v>
      </c>
      <c r="S568" s="78">
        <v>245.91</v>
      </c>
      <c r="T568" s="78">
        <v>162.86000000000001</v>
      </c>
      <c r="U568" s="78">
        <v>133.6</v>
      </c>
      <c r="V568" s="78">
        <v>76.650000000000006</v>
      </c>
      <c r="W568" s="78">
        <v>54.81</v>
      </c>
      <c r="X568" s="78">
        <v>36.68</v>
      </c>
      <c r="Y568" s="78">
        <v>33.880000000000003</v>
      </c>
      <c r="Z568" s="78">
        <v>33.04</v>
      </c>
      <c r="AA568" s="78">
        <f t="shared" si="104"/>
        <v>340.55</v>
      </c>
      <c r="AB568" s="77">
        <f t="shared" si="105"/>
        <v>2022</v>
      </c>
      <c r="AC568" s="76">
        <f t="shared" si="106"/>
        <v>5</v>
      </c>
      <c r="AD568" s="76" t="str">
        <f t="shared" si="107"/>
        <v/>
      </c>
      <c r="AE568" s="76" t="str">
        <f t="shared" si="108"/>
        <v/>
      </c>
      <c r="AF568" s="74">
        <f t="shared" si="109"/>
        <v>340.55</v>
      </c>
      <c r="AG568" s="75" t="str">
        <f t="shared" si="110"/>
        <v>15:00</v>
      </c>
      <c r="AH568" s="74">
        <f t="shared" si="111"/>
        <v>3014.41</v>
      </c>
      <c r="AI568" s="73" t="str">
        <f t="shared" si="112"/>
        <v/>
      </c>
      <c r="AJ568" s="73" t="str">
        <f t="shared" si="113"/>
        <v/>
      </c>
      <c r="AK568" s="73" t="str">
        <f t="shared" si="114"/>
        <v/>
      </c>
      <c r="AL568" s="72" t="str">
        <f t="shared" si="115"/>
        <v/>
      </c>
      <c r="AM568" s="71" t="str">
        <f t="shared" si="116"/>
        <v/>
      </c>
    </row>
    <row r="569" spans="2:39" ht="13.8" thickBot="1">
      <c r="B569" s="79">
        <v>44701</v>
      </c>
      <c r="C569" s="78">
        <v>32.479999999999997</v>
      </c>
      <c r="D569" s="78">
        <v>33.6</v>
      </c>
      <c r="E569" s="78">
        <v>34.58</v>
      </c>
      <c r="F569" s="78">
        <v>33.39</v>
      </c>
      <c r="G569" s="78">
        <v>33.25</v>
      </c>
      <c r="H569" s="78">
        <v>33.880000000000003</v>
      </c>
      <c r="I569" s="78">
        <v>34.619999999999997</v>
      </c>
      <c r="J569" s="78">
        <v>64.05</v>
      </c>
      <c r="K569" s="78">
        <v>312.87</v>
      </c>
      <c r="L569" s="78">
        <v>430.4</v>
      </c>
      <c r="M569" s="78">
        <v>500.78</v>
      </c>
      <c r="N569" s="78">
        <v>450.98</v>
      </c>
      <c r="O569" s="78">
        <v>431.72</v>
      </c>
      <c r="P569" s="78">
        <v>444.01</v>
      </c>
      <c r="Q569" s="78">
        <v>447.72</v>
      </c>
      <c r="R569" s="78">
        <v>430.54</v>
      </c>
      <c r="S569" s="78">
        <v>415.38</v>
      </c>
      <c r="T569" s="78">
        <v>1338.3</v>
      </c>
      <c r="U569" s="78">
        <v>1760.22</v>
      </c>
      <c r="V569" s="78">
        <v>1723.44</v>
      </c>
      <c r="W569" s="78">
        <v>1719.34</v>
      </c>
      <c r="X569" s="78">
        <v>1677.34</v>
      </c>
      <c r="Y569" s="78">
        <v>1638.91</v>
      </c>
      <c r="Z569" s="78">
        <v>1621.94</v>
      </c>
      <c r="AA569" s="78">
        <f t="shared" si="104"/>
        <v>1760.22</v>
      </c>
      <c r="AB569" s="77">
        <f t="shared" si="105"/>
        <v>2022</v>
      </c>
      <c r="AC569" s="76">
        <f t="shared" si="106"/>
        <v>5</v>
      </c>
      <c r="AD569" s="76" t="str">
        <f t="shared" si="107"/>
        <v/>
      </c>
      <c r="AE569" s="76" t="str">
        <f t="shared" si="108"/>
        <v/>
      </c>
      <c r="AF569" s="74">
        <f t="shared" si="109"/>
        <v>1760.22</v>
      </c>
      <c r="AG569" s="75" t="str">
        <f t="shared" si="110"/>
        <v>19:00</v>
      </c>
      <c r="AH569" s="74">
        <f t="shared" si="111"/>
        <v>17403.960000000003</v>
      </c>
      <c r="AI569" s="73" t="str">
        <f t="shared" si="112"/>
        <v/>
      </c>
      <c r="AJ569" s="73" t="str">
        <f t="shared" si="113"/>
        <v/>
      </c>
      <c r="AK569" s="73" t="str">
        <f t="shared" si="114"/>
        <v/>
      </c>
      <c r="AL569" s="72" t="str">
        <f t="shared" si="115"/>
        <v/>
      </c>
      <c r="AM569" s="71" t="str">
        <f t="shared" si="116"/>
        <v/>
      </c>
    </row>
    <row r="570" spans="2:39" ht="13.8" thickBot="1">
      <c r="B570" s="79">
        <v>44702</v>
      </c>
      <c r="C570" s="78">
        <v>1605.77</v>
      </c>
      <c r="D570" s="78">
        <v>1591.03</v>
      </c>
      <c r="E570" s="78">
        <v>1587.92</v>
      </c>
      <c r="F570" s="78">
        <v>1591.07</v>
      </c>
      <c r="G570" s="78">
        <v>1605.94</v>
      </c>
      <c r="H570" s="78">
        <v>1612.56</v>
      </c>
      <c r="I570" s="78">
        <v>1700.44</v>
      </c>
      <c r="J570" s="78">
        <v>1718.78</v>
      </c>
      <c r="K570" s="78">
        <v>1759.35</v>
      </c>
      <c r="L570" s="78">
        <v>1818.95</v>
      </c>
      <c r="M570" s="78">
        <v>1868.79</v>
      </c>
      <c r="N570" s="78">
        <v>1733.62</v>
      </c>
      <c r="O570" s="78">
        <v>1739.5</v>
      </c>
      <c r="P570" s="78">
        <v>1742.2</v>
      </c>
      <c r="Q570" s="78">
        <v>1746.89</v>
      </c>
      <c r="R570" s="78">
        <v>1699.67</v>
      </c>
      <c r="S570" s="78">
        <v>1654.1</v>
      </c>
      <c r="T570" s="78">
        <v>1658.86</v>
      </c>
      <c r="U570" s="78">
        <v>1552.18</v>
      </c>
      <c r="V570" s="78">
        <v>1557.89</v>
      </c>
      <c r="W570" s="78">
        <v>1565.13</v>
      </c>
      <c r="X570" s="78">
        <v>1566.11</v>
      </c>
      <c r="Y570" s="78">
        <v>1564.54</v>
      </c>
      <c r="Z570" s="78">
        <v>1553.72</v>
      </c>
      <c r="AA570" s="78">
        <f t="shared" si="104"/>
        <v>1868.79</v>
      </c>
      <c r="AB570" s="77">
        <f t="shared" si="105"/>
        <v>2022</v>
      </c>
      <c r="AC570" s="76">
        <f t="shared" si="106"/>
        <v>5</v>
      </c>
      <c r="AD570" s="76" t="str">
        <f t="shared" si="107"/>
        <v/>
      </c>
      <c r="AE570" s="76" t="str">
        <f t="shared" si="108"/>
        <v/>
      </c>
      <c r="AF570" s="74">
        <f t="shared" si="109"/>
        <v>1868.79</v>
      </c>
      <c r="AG570" s="75" t="str">
        <f t="shared" si="110"/>
        <v>11:00</v>
      </c>
      <c r="AH570" s="74">
        <f t="shared" si="111"/>
        <v>41663.800000000003</v>
      </c>
      <c r="AI570" s="73" t="str">
        <f t="shared" si="112"/>
        <v/>
      </c>
      <c r="AJ570" s="73" t="str">
        <f t="shared" si="113"/>
        <v/>
      </c>
      <c r="AK570" s="73" t="str">
        <f t="shared" si="114"/>
        <v/>
      </c>
      <c r="AL570" s="72" t="str">
        <f t="shared" si="115"/>
        <v/>
      </c>
      <c r="AM570" s="71" t="str">
        <f t="shared" si="116"/>
        <v/>
      </c>
    </row>
    <row r="571" spans="2:39" ht="13.8" thickBot="1">
      <c r="B571" s="79">
        <v>44703</v>
      </c>
      <c r="C571" s="78">
        <v>1539.93</v>
      </c>
      <c r="D571" s="78">
        <v>1531.08</v>
      </c>
      <c r="E571" s="78">
        <v>1513.61</v>
      </c>
      <c r="F571" s="78">
        <v>1451.14</v>
      </c>
      <c r="G571" s="78">
        <v>1365.49</v>
      </c>
      <c r="H571" s="78">
        <v>1374.91</v>
      </c>
      <c r="I571" s="78">
        <v>1487.85</v>
      </c>
      <c r="J571" s="78">
        <v>1610.11</v>
      </c>
      <c r="K571" s="78">
        <v>1538.46</v>
      </c>
      <c r="L571" s="78">
        <v>1352.79</v>
      </c>
      <c r="M571" s="78">
        <v>1116.75</v>
      </c>
      <c r="N571" s="78">
        <v>1095.96</v>
      </c>
      <c r="O571" s="78">
        <v>1102.1500000000001</v>
      </c>
      <c r="P571" s="78">
        <v>1402.87</v>
      </c>
      <c r="Q571" s="78">
        <v>721.67</v>
      </c>
      <c r="R571" s="78">
        <v>33.6</v>
      </c>
      <c r="S571" s="78">
        <v>33.78</v>
      </c>
      <c r="T571" s="78">
        <v>33.67</v>
      </c>
      <c r="U571" s="78">
        <v>33.35</v>
      </c>
      <c r="V571" s="78">
        <v>34.06</v>
      </c>
      <c r="W571" s="78">
        <v>33.39</v>
      </c>
      <c r="X571" s="78">
        <v>33.880000000000003</v>
      </c>
      <c r="Y571" s="78">
        <v>33.85</v>
      </c>
      <c r="Z571" s="78">
        <v>33.64</v>
      </c>
      <c r="AA571" s="78">
        <f t="shared" si="104"/>
        <v>1610.11</v>
      </c>
      <c r="AB571" s="77">
        <f t="shared" si="105"/>
        <v>2022</v>
      </c>
      <c r="AC571" s="76">
        <f t="shared" si="106"/>
        <v>5</v>
      </c>
      <c r="AD571" s="76" t="str">
        <f t="shared" si="107"/>
        <v/>
      </c>
      <c r="AE571" s="76" t="str">
        <f t="shared" si="108"/>
        <v/>
      </c>
      <c r="AF571" s="74">
        <f t="shared" si="109"/>
        <v>1610.11</v>
      </c>
      <c r="AG571" s="75" t="str">
        <f t="shared" si="110"/>
        <v>8:00</v>
      </c>
      <c r="AH571" s="74">
        <f t="shared" si="111"/>
        <v>22118.099999999995</v>
      </c>
      <c r="AI571" s="73" t="str">
        <f t="shared" si="112"/>
        <v/>
      </c>
      <c r="AJ571" s="73" t="str">
        <f t="shared" si="113"/>
        <v/>
      </c>
      <c r="AK571" s="73" t="str">
        <f t="shared" si="114"/>
        <v/>
      </c>
      <c r="AL571" s="72" t="str">
        <f t="shared" si="115"/>
        <v/>
      </c>
      <c r="AM571" s="71" t="str">
        <f t="shared" si="116"/>
        <v/>
      </c>
    </row>
    <row r="572" spans="2:39" ht="13.8" thickBot="1">
      <c r="B572" s="79">
        <v>44704</v>
      </c>
      <c r="C572" s="78">
        <v>33.67</v>
      </c>
      <c r="D572" s="78">
        <v>32.97</v>
      </c>
      <c r="E572" s="78">
        <v>32.549999999999997</v>
      </c>
      <c r="F572" s="78">
        <v>33.39</v>
      </c>
      <c r="G572" s="78">
        <v>32.729999999999997</v>
      </c>
      <c r="H572" s="78">
        <v>34.270000000000003</v>
      </c>
      <c r="I572" s="78">
        <v>33.85</v>
      </c>
      <c r="J572" s="78">
        <v>32.619999999999997</v>
      </c>
      <c r="K572" s="78">
        <v>34.44</v>
      </c>
      <c r="L572" s="78">
        <v>74.099999999999994</v>
      </c>
      <c r="M572" s="78">
        <v>81.62</v>
      </c>
      <c r="N572" s="78">
        <v>67.87</v>
      </c>
      <c r="O572" s="78">
        <v>76.44</v>
      </c>
      <c r="P572" s="78">
        <v>71.010000000000005</v>
      </c>
      <c r="Q572" s="78">
        <v>76.650000000000006</v>
      </c>
      <c r="R572" s="78">
        <v>573.44000000000005</v>
      </c>
      <c r="S572" s="78">
        <v>1418.34</v>
      </c>
      <c r="T572" s="78">
        <v>1353.98</v>
      </c>
      <c r="U572" s="78">
        <v>1318.69</v>
      </c>
      <c r="V572" s="78">
        <v>1269.8699999999999</v>
      </c>
      <c r="W572" s="78">
        <v>1141.95</v>
      </c>
      <c r="X572" s="78">
        <v>1030.02</v>
      </c>
      <c r="Y572" s="78">
        <v>1019.27</v>
      </c>
      <c r="Z572" s="78">
        <v>1023.64</v>
      </c>
      <c r="AA572" s="78">
        <f t="shared" si="104"/>
        <v>1418.34</v>
      </c>
      <c r="AB572" s="77">
        <f t="shared" si="105"/>
        <v>2022</v>
      </c>
      <c r="AC572" s="76">
        <f t="shared" si="106"/>
        <v>5</v>
      </c>
      <c r="AD572" s="76" t="str">
        <f t="shared" si="107"/>
        <v/>
      </c>
      <c r="AE572" s="76" t="str">
        <f t="shared" si="108"/>
        <v/>
      </c>
      <c r="AF572" s="74">
        <f t="shared" si="109"/>
        <v>1418.34</v>
      </c>
      <c r="AG572" s="75" t="str">
        <f t="shared" si="110"/>
        <v>17:00</v>
      </c>
      <c r="AH572" s="74">
        <f t="shared" si="111"/>
        <v>12315.72</v>
      </c>
      <c r="AI572" s="73" t="str">
        <f t="shared" si="112"/>
        <v/>
      </c>
      <c r="AJ572" s="73" t="str">
        <f t="shared" si="113"/>
        <v/>
      </c>
      <c r="AK572" s="73" t="str">
        <f t="shared" si="114"/>
        <v/>
      </c>
      <c r="AL572" s="72" t="str">
        <f t="shared" si="115"/>
        <v/>
      </c>
      <c r="AM572" s="71" t="str">
        <f t="shared" si="116"/>
        <v/>
      </c>
    </row>
    <row r="573" spans="2:39" ht="13.8" thickBot="1">
      <c r="B573" s="79">
        <v>44705</v>
      </c>
      <c r="C573" s="78">
        <v>1025.8900000000001</v>
      </c>
      <c r="D573" s="78">
        <v>1024.17</v>
      </c>
      <c r="E573" s="78">
        <v>1033.27</v>
      </c>
      <c r="F573" s="78">
        <v>1091.0899999999999</v>
      </c>
      <c r="G573" s="78">
        <v>1090.5</v>
      </c>
      <c r="H573" s="78">
        <v>1110.73</v>
      </c>
      <c r="I573" s="78">
        <v>1187.55</v>
      </c>
      <c r="J573" s="78">
        <v>868.45</v>
      </c>
      <c r="K573" s="78">
        <v>50.05</v>
      </c>
      <c r="L573" s="78">
        <v>92.02</v>
      </c>
      <c r="M573" s="78">
        <v>254.24</v>
      </c>
      <c r="N573" s="78">
        <v>249.44</v>
      </c>
      <c r="O573" s="78">
        <v>283.68</v>
      </c>
      <c r="P573" s="78">
        <v>291.55</v>
      </c>
      <c r="Q573" s="78">
        <v>295.19</v>
      </c>
      <c r="R573" s="78">
        <v>269.57</v>
      </c>
      <c r="S573" s="78">
        <v>193.9</v>
      </c>
      <c r="T573" s="78">
        <v>106.65</v>
      </c>
      <c r="U573" s="78">
        <v>57.82</v>
      </c>
      <c r="V573" s="78">
        <v>34.130000000000003</v>
      </c>
      <c r="W573" s="78">
        <v>33.64</v>
      </c>
      <c r="X573" s="78">
        <v>34.090000000000003</v>
      </c>
      <c r="Y573" s="78">
        <v>33.29</v>
      </c>
      <c r="Z573" s="78">
        <v>33.15</v>
      </c>
      <c r="AA573" s="78">
        <f t="shared" si="104"/>
        <v>1187.55</v>
      </c>
      <c r="AB573" s="77">
        <f t="shared" si="105"/>
        <v>2022</v>
      </c>
      <c r="AC573" s="76">
        <f t="shared" si="106"/>
        <v>5</v>
      </c>
      <c r="AD573" s="76" t="str">
        <f t="shared" si="107"/>
        <v/>
      </c>
      <c r="AE573" s="76" t="str">
        <f t="shared" si="108"/>
        <v/>
      </c>
      <c r="AF573" s="74">
        <f t="shared" si="109"/>
        <v>1187.55</v>
      </c>
      <c r="AG573" s="75" t="str">
        <f t="shared" si="110"/>
        <v>7:00</v>
      </c>
      <c r="AH573" s="74">
        <f t="shared" si="111"/>
        <v>11931.609999999997</v>
      </c>
      <c r="AI573" s="73" t="str">
        <f t="shared" si="112"/>
        <v/>
      </c>
      <c r="AJ573" s="73" t="str">
        <f t="shared" si="113"/>
        <v/>
      </c>
      <c r="AK573" s="73" t="str">
        <f t="shared" si="114"/>
        <v/>
      </c>
      <c r="AL573" s="72" t="str">
        <f t="shared" si="115"/>
        <v/>
      </c>
      <c r="AM573" s="71" t="str">
        <f t="shared" si="116"/>
        <v/>
      </c>
    </row>
    <row r="574" spans="2:39" ht="13.8" thickBot="1">
      <c r="B574" s="79">
        <v>44706</v>
      </c>
      <c r="C574" s="78">
        <v>34.4</v>
      </c>
      <c r="D574" s="78">
        <v>33.67</v>
      </c>
      <c r="E574" s="78">
        <v>32.380000000000003</v>
      </c>
      <c r="F574" s="78">
        <v>33.53</v>
      </c>
      <c r="G574" s="78">
        <v>90.93</v>
      </c>
      <c r="H574" s="78">
        <v>1111.5999999999999</v>
      </c>
      <c r="I574" s="78">
        <v>1218.3499999999999</v>
      </c>
      <c r="J574" s="78">
        <v>993.2</v>
      </c>
      <c r="K574" s="78">
        <v>227.82</v>
      </c>
      <c r="L574" s="78">
        <v>260.29000000000002</v>
      </c>
      <c r="M574" s="78">
        <v>289.31</v>
      </c>
      <c r="N574" s="78">
        <v>295.44</v>
      </c>
      <c r="O574" s="78">
        <v>330.19</v>
      </c>
      <c r="P574" s="78">
        <v>301.32</v>
      </c>
      <c r="Q574" s="78">
        <v>299.18</v>
      </c>
      <c r="R574" s="78">
        <v>233.45</v>
      </c>
      <c r="S574" s="78">
        <v>150.29</v>
      </c>
      <c r="T574" s="78">
        <v>60.83</v>
      </c>
      <c r="U574" s="78">
        <v>38.049999999999997</v>
      </c>
      <c r="V574" s="78">
        <v>34.159999999999997</v>
      </c>
      <c r="W574" s="78">
        <v>33.67</v>
      </c>
      <c r="X574" s="78">
        <v>34.130000000000003</v>
      </c>
      <c r="Y574" s="78">
        <v>33.46</v>
      </c>
      <c r="Z574" s="78">
        <v>33.36</v>
      </c>
      <c r="AA574" s="78">
        <f t="shared" si="104"/>
        <v>1218.3499999999999</v>
      </c>
      <c r="AB574" s="77">
        <f t="shared" si="105"/>
        <v>2022</v>
      </c>
      <c r="AC574" s="76">
        <f t="shared" si="106"/>
        <v>5</v>
      </c>
      <c r="AD574" s="76" t="str">
        <f t="shared" si="107"/>
        <v/>
      </c>
      <c r="AE574" s="76" t="str">
        <f t="shared" si="108"/>
        <v/>
      </c>
      <c r="AF574" s="74">
        <f t="shared" si="109"/>
        <v>1218.3499999999999</v>
      </c>
      <c r="AG574" s="75" t="str">
        <f t="shared" si="110"/>
        <v>7:00</v>
      </c>
      <c r="AH574" s="74">
        <f t="shared" si="111"/>
        <v>7421.3599999999988</v>
      </c>
      <c r="AI574" s="73" t="str">
        <f t="shared" si="112"/>
        <v/>
      </c>
      <c r="AJ574" s="73" t="str">
        <f t="shared" si="113"/>
        <v/>
      </c>
      <c r="AK574" s="73" t="str">
        <f t="shared" si="114"/>
        <v/>
      </c>
      <c r="AL574" s="72" t="str">
        <f t="shared" si="115"/>
        <v/>
      </c>
      <c r="AM574" s="71" t="str">
        <f t="shared" si="116"/>
        <v/>
      </c>
    </row>
    <row r="575" spans="2:39" ht="13.8" thickBot="1">
      <c r="B575" s="79">
        <v>44707</v>
      </c>
      <c r="C575" s="78">
        <v>33.99</v>
      </c>
      <c r="D575" s="78">
        <v>32.31</v>
      </c>
      <c r="E575" s="78">
        <v>41.97</v>
      </c>
      <c r="F575" s="78">
        <v>52.15</v>
      </c>
      <c r="G575" s="78">
        <v>65.069999999999993</v>
      </c>
      <c r="H575" s="78">
        <v>104.51</v>
      </c>
      <c r="I575" s="78">
        <v>243.36</v>
      </c>
      <c r="J575" s="78">
        <v>955.99</v>
      </c>
      <c r="K575" s="78">
        <v>1773.24</v>
      </c>
      <c r="L575" s="78">
        <v>1830.75</v>
      </c>
      <c r="M575" s="78">
        <v>1916.92</v>
      </c>
      <c r="N575" s="78">
        <v>1910.48</v>
      </c>
      <c r="O575" s="78">
        <v>1939.56</v>
      </c>
      <c r="P575" s="78">
        <v>1921.78</v>
      </c>
      <c r="Q575" s="78">
        <v>1954.96</v>
      </c>
      <c r="R575" s="78">
        <v>1930.46</v>
      </c>
      <c r="S575" s="78">
        <v>1847.97</v>
      </c>
      <c r="T575" s="78">
        <v>1750.63</v>
      </c>
      <c r="U575" s="78">
        <v>1708.28</v>
      </c>
      <c r="V575" s="78">
        <v>1684.66</v>
      </c>
      <c r="W575" s="78">
        <v>1684.55</v>
      </c>
      <c r="X575" s="78">
        <v>1674.75</v>
      </c>
      <c r="Y575" s="78">
        <v>1640.49</v>
      </c>
      <c r="Z575" s="78">
        <v>1642.94</v>
      </c>
      <c r="AA575" s="78">
        <f t="shared" si="104"/>
        <v>1954.96</v>
      </c>
      <c r="AB575" s="77">
        <f t="shared" si="105"/>
        <v>2022</v>
      </c>
      <c r="AC575" s="76">
        <f t="shared" si="106"/>
        <v>5</v>
      </c>
      <c r="AD575" s="76" t="str">
        <f t="shared" si="107"/>
        <v/>
      </c>
      <c r="AE575" s="76" t="str">
        <f t="shared" si="108"/>
        <v/>
      </c>
      <c r="AF575" s="74">
        <f t="shared" si="109"/>
        <v>1954.96</v>
      </c>
      <c r="AG575" s="75" t="str">
        <f t="shared" si="110"/>
        <v>15:00</v>
      </c>
      <c r="AH575" s="74">
        <f t="shared" si="111"/>
        <v>32296.73</v>
      </c>
      <c r="AI575" s="73" t="str">
        <f t="shared" si="112"/>
        <v/>
      </c>
      <c r="AJ575" s="73" t="str">
        <f t="shared" si="113"/>
        <v/>
      </c>
      <c r="AK575" s="73" t="str">
        <f t="shared" si="114"/>
        <v/>
      </c>
      <c r="AL575" s="72" t="str">
        <f t="shared" si="115"/>
        <v/>
      </c>
      <c r="AM575" s="71" t="str">
        <f t="shared" si="116"/>
        <v/>
      </c>
    </row>
    <row r="576" spans="2:39" ht="13.8" thickBot="1">
      <c r="B576" s="79">
        <v>44708</v>
      </c>
      <c r="C576" s="78">
        <v>1615.98</v>
      </c>
      <c r="D576" s="78">
        <v>1592.68</v>
      </c>
      <c r="E576" s="78">
        <v>1599.75</v>
      </c>
      <c r="F576" s="78">
        <v>1645.21</v>
      </c>
      <c r="G576" s="78">
        <v>1658.93</v>
      </c>
      <c r="H576" s="78">
        <v>1701.39</v>
      </c>
      <c r="I576" s="78">
        <v>1786.19</v>
      </c>
      <c r="J576" s="78">
        <v>1797.32</v>
      </c>
      <c r="K576" s="78">
        <v>1779.68</v>
      </c>
      <c r="L576" s="78">
        <v>1907.71</v>
      </c>
      <c r="M576" s="78">
        <v>1376.86</v>
      </c>
      <c r="N576" s="78">
        <v>416.12</v>
      </c>
      <c r="O576" s="78">
        <v>407.89</v>
      </c>
      <c r="P576" s="78">
        <v>448.14</v>
      </c>
      <c r="Q576" s="78">
        <v>458.78</v>
      </c>
      <c r="R576" s="78">
        <v>430.67</v>
      </c>
      <c r="S576" s="78">
        <v>342.55</v>
      </c>
      <c r="T576" s="78">
        <v>260.72000000000003</v>
      </c>
      <c r="U576" s="78">
        <v>171.05</v>
      </c>
      <c r="V576" s="78">
        <v>177.63</v>
      </c>
      <c r="W576" s="78">
        <v>184.7</v>
      </c>
      <c r="X576" s="78">
        <v>146.02000000000001</v>
      </c>
      <c r="Y576" s="78">
        <v>75.81</v>
      </c>
      <c r="Z576" s="78">
        <v>41.13</v>
      </c>
      <c r="AA576" s="78">
        <f t="shared" si="104"/>
        <v>1907.71</v>
      </c>
      <c r="AB576" s="77">
        <f t="shared" si="105"/>
        <v>2022</v>
      </c>
      <c r="AC576" s="76">
        <f t="shared" si="106"/>
        <v>5</v>
      </c>
      <c r="AD576" s="76" t="str">
        <f t="shared" si="107"/>
        <v/>
      </c>
      <c r="AE576" s="76" t="str">
        <f t="shared" si="108"/>
        <v/>
      </c>
      <c r="AF576" s="74">
        <f t="shared" si="109"/>
        <v>1907.71</v>
      </c>
      <c r="AG576" s="75" t="str">
        <f t="shared" si="110"/>
        <v>10:00</v>
      </c>
      <c r="AH576" s="74">
        <f t="shared" si="111"/>
        <v>23930.62</v>
      </c>
      <c r="AI576" s="73" t="str">
        <f t="shared" si="112"/>
        <v/>
      </c>
      <c r="AJ576" s="73" t="str">
        <f t="shared" si="113"/>
        <v/>
      </c>
      <c r="AK576" s="73" t="str">
        <f t="shared" si="114"/>
        <v/>
      </c>
      <c r="AL576" s="72" t="str">
        <f t="shared" si="115"/>
        <v/>
      </c>
      <c r="AM576" s="71" t="str">
        <f t="shared" si="116"/>
        <v/>
      </c>
    </row>
    <row r="577" spans="2:39" ht="13.8" thickBot="1">
      <c r="B577" s="79">
        <v>44709</v>
      </c>
      <c r="C577" s="78">
        <v>33.5</v>
      </c>
      <c r="D577" s="78">
        <v>32.83</v>
      </c>
      <c r="E577" s="78">
        <v>33.770000000000003</v>
      </c>
      <c r="F577" s="78">
        <v>33.25</v>
      </c>
      <c r="G577" s="78">
        <v>33.29</v>
      </c>
      <c r="H577" s="78">
        <v>33.71</v>
      </c>
      <c r="I577" s="78">
        <v>34.229999999999997</v>
      </c>
      <c r="J577" s="78">
        <v>39.76</v>
      </c>
      <c r="K577" s="78">
        <v>60.76</v>
      </c>
      <c r="L577" s="78">
        <v>119.77</v>
      </c>
      <c r="M577" s="78">
        <v>145.28</v>
      </c>
      <c r="N577" s="78">
        <v>133.77000000000001</v>
      </c>
      <c r="O577" s="78">
        <v>151.83000000000001</v>
      </c>
      <c r="P577" s="78">
        <v>130.55000000000001</v>
      </c>
      <c r="Q577" s="78">
        <v>126.67</v>
      </c>
      <c r="R577" s="78">
        <v>122.54</v>
      </c>
      <c r="S577" s="78">
        <v>74.48</v>
      </c>
      <c r="T577" s="78">
        <v>57.79</v>
      </c>
      <c r="U577" s="78">
        <v>46.31</v>
      </c>
      <c r="V577" s="78">
        <v>37.520000000000003</v>
      </c>
      <c r="W577" s="78">
        <v>43.33</v>
      </c>
      <c r="X577" s="78">
        <v>33.92</v>
      </c>
      <c r="Y577" s="78">
        <v>32.94</v>
      </c>
      <c r="Z577" s="78">
        <v>33.880000000000003</v>
      </c>
      <c r="AA577" s="78">
        <f t="shared" si="104"/>
        <v>151.83000000000001</v>
      </c>
      <c r="AB577" s="77">
        <f t="shared" si="105"/>
        <v>2022</v>
      </c>
      <c r="AC577" s="76">
        <f t="shared" si="106"/>
        <v>5</v>
      </c>
      <c r="AD577" s="76" t="str">
        <f t="shared" si="107"/>
        <v/>
      </c>
      <c r="AE577" s="76" t="str">
        <f t="shared" si="108"/>
        <v/>
      </c>
      <c r="AF577" s="74">
        <f t="shared" si="109"/>
        <v>151.83000000000001</v>
      </c>
      <c r="AG577" s="75" t="str">
        <f t="shared" si="110"/>
        <v>13:00</v>
      </c>
      <c r="AH577" s="74">
        <f t="shared" si="111"/>
        <v>1777.51</v>
      </c>
      <c r="AI577" s="73" t="str">
        <f t="shared" si="112"/>
        <v/>
      </c>
      <c r="AJ577" s="73" t="str">
        <f t="shared" si="113"/>
        <v/>
      </c>
      <c r="AK577" s="73" t="str">
        <f t="shared" si="114"/>
        <v/>
      </c>
      <c r="AL577" s="72" t="str">
        <f t="shared" si="115"/>
        <v/>
      </c>
      <c r="AM577" s="71" t="str">
        <f t="shared" si="116"/>
        <v/>
      </c>
    </row>
    <row r="578" spans="2:39" ht="13.8" thickBot="1">
      <c r="B578" s="79">
        <v>44710</v>
      </c>
      <c r="C578" s="78">
        <v>32.83</v>
      </c>
      <c r="D578" s="78">
        <v>33.950000000000003</v>
      </c>
      <c r="E578" s="78">
        <v>33.53</v>
      </c>
      <c r="F578" s="78">
        <v>33.08</v>
      </c>
      <c r="G578" s="78">
        <v>33.46</v>
      </c>
      <c r="H578" s="78">
        <v>33.39</v>
      </c>
      <c r="I578" s="78">
        <v>34.9</v>
      </c>
      <c r="J578" s="78">
        <v>56.66</v>
      </c>
      <c r="K578" s="78">
        <v>128.24</v>
      </c>
      <c r="L578" s="78">
        <v>168.07</v>
      </c>
      <c r="M578" s="78">
        <v>202.2</v>
      </c>
      <c r="N578" s="78">
        <v>196.07</v>
      </c>
      <c r="O578" s="78">
        <v>224.04</v>
      </c>
      <c r="P578" s="78">
        <v>209.02</v>
      </c>
      <c r="Q578" s="78">
        <v>210.53</v>
      </c>
      <c r="R578" s="78">
        <v>204.44</v>
      </c>
      <c r="S578" s="78">
        <v>167.96</v>
      </c>
      <c r="T578" s="78">
        <v>154.25</v>
      </c>
      <c r="U578" s="78">
        <v>128.31</v>
      </c>
      <c r="V578" s="78">
        <v>100.63</v>
      </c>
      <c r="W578" s="78">
        <v>115.46</v>
      </c>
      <c r="X578" s="78">
        <v>110.5</v>
      </c>
      <c r="Y578" s="78">
        <v>112.32</v>
      </c>
      <c r="Z578" s="78">
        <v>82.95</v>
      </c>
      <c r="AA578" s="78">
        <f t="shared" si="104"/>
        <v>224.04</v>
      </c>
      <c r="AB578" s="77">
        <f t="shared" si="105"/>
        <v>2022</v>
      </c>
      <c r="AC578" s="76">
        <f t="shared" si="106"/>
        <v>5</v>
      </c>
      <c r="AD578" s="76" t="str">
        <f t="shared" si="107"/>
        <v/>
      </c>
      <c r="AE578" s="76" t="str">
        <f t="shared" si="108"/>
        <v/>
      </c>
      <c r="AF578" s="74">
        <f t="shared" si="109"/>
        <v>224.04</v>
      </c>
      <c r="AG578" s="75" t="str">
        <f t="shared" si="110"/>
        <v>13:00</v>
      </c>
      <c r="AH578" s="74">
        <f t="shared" si="111"/>
        <v>3030.83</v>
      </c>
      <c r="AI578" s="73" t="str">
        <f t="shared" si="112"/>
        <v/>
      </c>
      <c r="AJ578" s="73" t="str">
        <f t="shared" si="113"/>
        <v/>
      </c>
      <c r="AK578" s="73" t="str">
        <f t="shared" si="114"/>
        <v/>
      </c>
      <c r="AL578" s="72" t="str">
        <f t="shared" si="115"/>
        <v/>
      </c>
      <c r="AM578" s="71" t="str">
        <f t="shared" si="116"/>
        <v/>
      </c>
    </row>
    <row r="579" spans="2:39" ht="13.8" thickBot="1">
      <c r="B579" s="79">
        <v>44711</v>
      </c>
      <c r="C579" s="78">
        <v>59.88</v>
      </c>
      <c r="D579" s="78">
        <v>50.61</v>
      </c>
      <c r="E579" s="78">
        <v>82.6</v>
      </c>
      <c r="F579" s="78">
        <v>118.13</v>
      </c>
      <c r="G579" s="78">
        <v>112.56</v>
      </c>
      <c r="H579" s="78">
        <v>141.05000000000001</v>
      </c>
      <c r="I579" s="78">
        <v>568.12</v>
      </c>
      <c r="J579" s="78">
        <v>1794.45</v>
      </c>
      <c r="K579" s="78">
        <v>849.03</v>
      </c>
      <c r="L579" s="78">
        <v>514.64</v>
      </c>
      <c r="M579" s="78">
        <v>546.28</v>
      </c>
      <c r="N579" s="78">
        <v>539.24</v>
      </c>
      <c r="O579" s="78">
        <v>534.98</v>
      </c>
      <c r="P579" s="78">
        <v>389.76</v>
      </c>
      <c r="Q579" s="78">
        <v>738.64</v>
      </c>
      <c r="R579" s="78">
        <v>619.01</v>
      </c>
      <c r="S579" s="78">
        <v>572.36</v>
      </c>
      <c r="T579" s="78">
        <v>480.27</v>
      </c>
      <c r="U579" s="78">
        <v>436.62</v>
      </c>
      <c r="V579" s="78">
        <v>400.3</v>
      </c>
      <c r="W579" s="78">
        <v>401.66</v>
      </c>
      <c r="X579" s="78">
        <v>373.63</v>
      </c>
      <c r="Y579" s="78">
        <v>329</v>
      </c>
      <c r="Z579" s="78">
        <v>323.61</v>
      </c>
      <c r="AA579" s="78">
        <f t="shared" ref="AA579:AA642" si="117">MAX(C579:Z579)</f>
        <v>1794.45</v>
      </c>
      <c r="AB579" s="77">
        <f t="shared" ref="AB579:AB642" si="118">YEAR(B579)</f>
        <v>2022</v>
      </c>
      <c r="AC579" s="76">
        <f t="shared" ref="AC579:AC642" si="119">MONTH(B579)</f>
        <v>5</v>
      </c>
      <c r="AD579" s="76" t="str">
        <f t="shared" ref="AD579:AD642" si="120">IF(AE579="","",AB579&amp;"-"&amp;AE579)</f>
        <v/>
      </c>
      <c r="AE579" s="76" t="str">
        <f t="shared" ref="AE579:AE642" si="121">IF(DAY(B579+1)=1,AC579,"")</f>
        <v/>
      </c>
      <c r="AF579" s="74">
        <f t="shared" ref="AF579:AF642" si="122">MAX(C579:Z579)</f>
        <v>1794.45</v>
      </c>
      <c r="AG579" s="75" t="str">
        <f t="shared" ref="AG579:AG642" si="123">INDEX($C$2:$Z$2,MATCH(AF579,C579:Z579,0))</f>
        <v>8:00</v>
      </c>
      <c r="AH579" s="74">
        <f t="shared" ref="AH579:AH642" si="124">SUM(C579:AA579)</f>
        <v>12770.880000000001</v>
      </c>
      <c r="AI579" s="73" t="str">
        <f t="shared" ref="AI579:AI642" si="125">IF(AE579&lt;&gt;"",SUMIFS(AF:AF,AC:AC,AC579,AB:AB,AB579),"")</f>
        <v/>
      </c>
      <c r="AJ579" s="73" t="str">
        <f t="shared" ref="AJ579:AJ642" si="126">IF(AI579="","",_xlfn.MAXIFS(AF:AF,AC:AC,AC579,AB:AB,AB579))</f>
        <v/>
      </c>
      <c r="AK579" s="73" t="str">
        <f t="shared" ref="AK579:AK642" si="127">IF(AI579="","",_xlfn.MAXIFS(AH:AH,AC:AC,AC579,AB:AB,AB579))</f>
        <v/>
      </c>
      <c r="AL579" s="72" t="str">
        <f t="shared" ref="AL579:AL642" si="128">IF(AI579&lt;&gt;"",INDEX(B:B,MATCH(AJ579,AF:AF,0)),"")</f>
        <v/>
      </c>
      <c r="AM579" s="71" t="str">
        <f t="shared" ref="AM579:AM642" si="129">IF(AI579&lt;&gt;"",INDEX(AG:AG,MATCH(AJ579,AF:AF,0)),"")</f>
        <v/>
      </c>
    </row>
    <row r="580" spans="2:39" ht="13.8" thickBot="1">
      <c r="B580" s="79">
        <v>44712</v>
      </c>
      <c r="C580" s="78">
        <v>299.43</v>
      </c>
      <c r="D580" s="78">
        <v>280.45999999999998</v>
      </c>
      <c r="E580" s="78">
        <v>290.82</v>
      </c>
      <c r="F580" s="78">
        <v>296.66000000000003</v>
      </c>
      <c r="G580" s="78">
        <v>299.92</v>
      </c>
      <c r="H580" s="78">
        <v>358.36</v>
      </c>
      <c r="I580" s="78">
        <v>507.82</v>
      </c>
      <c r="J580" s="78">
        <v>572.85</v>
      </c>
      <c r="K580" s="78">
        <v>639.73</v>
      </c>
      <c r="L580" s="78">
        <v>717.96</v>
      </c>
      <c r="M580" s="78">
        <v>747.67</v>
      </c>
      <c r="N580" s="78">
        <v>689.22</v>
      </c>
      <c r="O580" s="78">
        <v>684.71</v>
      </c>
      <c r="P580" s="78">
        <v>679.81</v>
      </c>
      <c r="Q580" s="78">
        <v>713.96</v>
      </c>
      <c r="R580" s="78">
        <v>687.75</v>
      </c>
      <c r="S580" s="78">
        <v>602.41999999999996</v>
      </c>
      <c r="T580" s="78">
        <v>517.69000000000005</v>
      </c>
      <c r="U580" s="78">
        <v>486.43</v>
      </c>
      <c r="V580" s="78">
        <v>431.55</v>
      </c>
      <c r="W580" s="78">
        <v>392.77</v>
      </c>
      <c r="X580" s="78">
        <v>362.43</v>
      </c>
      <c r="Y580" s="78">
        <v>321.86</v>
      </c>
      <c r="Z580" s="78">
        <v>305.62</v>
      </c>
      <c r="AA580" s="78">
        <f t="shared" si="117"/>
        <v>747.67</v>
      </c>
      <c r="AB580" s="77">
        <f t="shared" si="118"/>
        <v>2022</v>
      </c>
      <c r="AC580" s="76">
        <f t="shared" si="119"/>
        <v>5</v>
      </c>
      <c r="AD580" s="76" t="str">
        <f t="shared" si="120"/>
        <v>2022-5</v>
      </c>
      <c r="AE580" s="76">
        <f t="shared" si="121"/>
        <v>5</v>
      </c>
      <c r="AF580" s="74">
        <f t="shared" si="122"/>
        <v>747.67</v>
      </c>
      <c r="AG580" s="75" t="str">
        <f t="shared" si="123"/>
        <v>11:00</v>
      </c>
      <c r="AH580" s="74">
        <f t="shared" si="124"/>
        <v>12635.570000000003</v>
      </c>
      <c r="AI580" s="73">
        <f t="shared" si="125"/>
        <v>21164.31</v>
      </c>
      <c r="AJ580" s="73">
        <f t="shared" si="126"/>
        <v>1954.96</v>
      </c>
      <c r="AK580" s="73">
        <f t="shared" si="127"/>
        <v>41663.800000000003</v>
      </c>
      <c r="AL580" s="72">
        <f t="shared" si="128"/>
        <v>44707</v>
      </c>
      <c r="AM580" s="71" t="str">
        <f t="shared" si="129"/>
        <v>15:00</v>
      </c>
    </row>
    <row r="581" spans="2:39" ht="13.8" thickBot="1">
      <c r="B581" s="79">
        <v>44713</v>
      </c>
      <c r="C581" s="78">
        <v>287.32</v>
      </c>
      <c r="D581" s="78">
        <v>271.67</v>
      </c>
      <c r="E581" s="78">
        <v>300.51</v>
      </c>
      <c r="F581" s="78">
        <v>345.91</v>
      </c>
      <c r="G581" s="78">
        <v>354.17</v>
      </c>
      <c r="H581" s="78">
        <v>395.57</v>
      </c>
      <c r="I581" s="78">
        <v>510.2</v>
      </c>
      <c r="J581" s="78">
        <v>585.76</v>
      </c>
      <c r="K581" s="78">
        <v>621.71</v>
      </c>
      <c r="L581" s="78">
        <v>584.12</v>
      </c>
      <c r="M581" s="78">
        <v>738.4</v>
      </c>
      <c r="N581" s="78">
        <v>720.62</v>
      </c>
      <c r="O581" s="78">
        <v>726.22</v>
      </c>
      <c r="P581" s="78">
        <v>735.52</v>
      </c>
      <c r="Q581" s="78">
        <v>718.55</v>
      </c>
      <c r="R581" s="78">
        <v>641.1</v>
      </c>
      <c r="S581" s="78">
        <v>532.91</v>
      </c>
      <c r="T581" s="78">
        <v>386.16</v>
      </c>
      <c r="U581" s="78">
        <v>292.11</v>
      </c>
      <c r="V581" s="78">
        <v>225.79</v>
      </c>
      <c r="W581" s="78">
        <v>182.1</v>
      </c>
      <c r="X581" s="78">
        <v>107</v>
      </c>
      <c r="Y581" s="78">
        <v>36.4</v>
      </c>
      <c r="Z581" s="78">
        <v>33.99</v>
      </c>
      <c r="AA581" s="78">
        <f t="shared" si="117"/>
        <v>738.4</v>
      </c>
      <c r="AB581" s="77">
        <f t="shared" si="118"/>
        <v>2022</v>
      </c>
      <c r="AC581" s="76">
        <f t="shared" si="119"/>
        <v>6</v>
      </c>
      <c r="AD581" s="76" t="str">
        <f t="shared" si="120"/>
        <v/>
      </c>
      <c r="AE581" s="76" t="str">
        <f t="shared" si="121"/>
        <v/>
      </c>
      <c r="AF581" s="74">
        <f t="shared" si="122"/>
        <v>738.4</v>
      </c>
      <c r="AG581" s="75" t="str">
        <f t="shared" si="123"/>
        <v>11:00</v>
      </c>
      <c r="AH581" s="74">
        <f t="shared" si="124"/>
        <v>11072.21</v>
      </c>
      <c r="AI581" s="73" t="str">
        <f t="shared" si="125"/>
        <v/>
      </c>
      <c r="AJ581" s="73" t="str">
        <f t="shared" si="126"/>
        <v/>
      </c>
      <c r="AK581" s="73" t="str">
        <f t="shared" si="127"/>
        <v/>
      </c>
      <c r="AL581" s="72" t="str">
        <f t="shared" si="128"/>
        <v/>
      </c>
      <c r="AM581" s="71" t="str">
        <f t="shared" si="129"/>
        <v/>
      </c>
    </row>
    <row r="582" spans="2:39" ht="13.8" thickBot="1">
      <c r="B582" s="79">
        <v>44714</v>
      </c>
      <c r="C582" s="78">
        <v>32.97</v>
      </c>
      <c r="D582" s="78">
        <v>32.729999999999997</v>
      </c>
      <c r="E582" s="78">
        <v>33.46</v>
      </c>
      <c r="F582" s="78">
        <v>33.57</v>
      </c>
      <c r="G582" s="78">
        <v>33.32</v>
      </c>
      <c r="H582" s="78">
        <v>33.67</v>
      </c>
      <c r="I582" s="78">
        <v>33.99</v>
      </c>
      <c r="J582" s="78">
        <v>120.65</v>
      </c>
      <c r="K582" s="78">
        <v>170.1</v>
      </c>
      <c r="L582" s="78">
        <v>279.62</v>
      </c>
      <c r="M582" s="78">
        <v>326.73</v>
      </c>
      <c r="N582" s="78">
        <v>295.86</v>
      </c>
      <c r="O582" s="78">
        <v>292.92</v>
      </c>
      <c r="P582" s="78">
        <v>272.48</v>
      </c>
      <c r="Q582" s="78">
        <v>215.01</v>
      </c>
      <c r="R582" s="78">
        <v>183.86</v>
      </c>
      <c r="S582" s="78">
        <v>139.22999999999999</v>
      </c>
      <c r="T582" s="78">
        <v>90.83</v>
      </c>
      <c r="U582" s="78">
        <v>52.19</v>
      </c>
      <c r="V582" s="78">
        <v>35.909999999999997</v>
      </c>
      <c r="W582" s="78">
        <v>33.57</v>
      </c>
      <c r="X582" s="78">
        <v>34.200000000000003</v>
      </c>
      <c r="Y582" s="78">
        <v>33.08</v>
      </c>
      <c r="Z582" s="78">
        <v>33.81</v>
      </c>
      <c r="AA582" s="78">
        <f t="shared" si="117"/>
        <v>326.73</v>
      </c>
      <c r="AB582" s="77">
        <f t="shared" si="118"/>
        <v>2022</v>
      </c>
      <c r="AC582" s="76">
        <f t="shared" si="119"/>
        <v>6</v>
      </c>
      <c r="AD582" s="76" t="str">
        <f t="shared" si="120"/>
        <v/>
      </c>
      <c r="AE582" s="76" t="str">
        <f t="shared" si="121"/>
        <v/>
      </c>
      <c r="AF582" s="74">
        <f t="shared" si="122"/>
        <v>326.73</v>
      </c>
      <c r="AG582" s="75" t="str">
        <f t="shared" si="123"/>
        <v>11:00</v>
      </c>
      <c r="AH582" s="74">
        <f t="shared" si="124"/>
        <v>3170.49</v>
      </c>
      <c r="AI582" s="73" t="str">
        <f t="shared" si="125"/>
        <v/>
      </c>
      <c r="AJ582" s="73" t="str">
        <f t="shared" si="126"/>
        <v/>
      </c>
      <c r="AK582" s="73" t="str">
        <f t="shared" si="127"/>
        <v/>
      </c>
      <c r="AL582" s="72" t="str">
        <f t="shared" si="128"/>
        <v/>
      </c>
      <c r="AM582" s="71" t="str">
        <f t="shared" si="129"/>
        <v/>
      </c>
    </row>
    <row r="583" spans="2:39" ht="13.8" thickBot="1">
      <c r="B583" s="79">
        <v>44715</v>
      </c>
      <c r="C583" s="78">
        <v>33.39</v>
      </c>
      <c r="D583" s="78">
        <v>32.69</v>
      </c>
      <c r="E583" s="78">
        <v>32.97</v>
      </c>
      <c r="F583" s="78">
        <v>33.18</v>
      </c>
      <c r="G583" s="78">
        <v>33.46</v>
      </c>
      <c r="H583" s="78">
        <v>33.43</v>
      </c>
      <c r="I583" s="78">
        <v>38.29</v>
      </c>
      <c r="J583" s="78">
        <v>151.94</v>
      </c>
      <c r="K583" s="78">
        <v>252.18</v>
      </c>
      <c r="L583" s="78">
        <v>317.10000000000002</v>
      </c>
      <c r="M583" s="78">
        <v>348.5</v>
      </c>
      <c r="N583" s="78">
        <v>326.83</v>
      </c>
      <c r="O583" s="78">
        <v>325.39999999999998</v>
      </c>
      <c r="P583" s="78">
        <v>309.54000000000002</v>
      </c>
      <c r="Q583" s="78">
        <v>307.51</v>
      </c>
      <c r="R583" s="78">
        <v>261.20999999999998</v>
      </c>
      <c r="S583" s="78">
        <v>164.75</v>
      </c>
      <c r="T583" s="78">
        <v>113.65</v>
      </c>
      <c r="U583" s="78">
        <v>70.459999999999994</v>
      </c>
      <c r="V583" s="78">
        <v>47.88</v>
      </c>
      <c r="W583" s="78">
        <v>42.28</v>
      </c>
      <c r="X583" s="78">
        <v>34.72</v>
      </c>
      <c r="Y583" s="78">
        <v>34.229999999999997</v>
      </c>
      <c r="Z583" s="78">
        <v>33.57</v>
      </c>
      <c r="AA583" s="78">
        <f t="shared" si="117"/>
        <v>348.5</v>
      </c>
      <c r="AB583" s="77">
        <f t="shared" si="118"/>
        <v>2022</v>
      </c>
      <c r="AC583" s="76">
        <f t="shared" si="119"/>
        <v>6</v>
      </c>
      <c r="AD583" s="76" t="str">
        <f t="shared" si="120"/>
        <v/>
      </c>
      <c r="AE583" s="76" t="str">
        <f t="shared" si="121"/>
        <v/>
      </c>
      <c r="AF583" s="74">
        <f t="shared" si="122"/>
        <v>348.5</v>
      </c>
      <c r="AG583" s="75" t="str">
        <f t="shared" si="123"/>
        <v>11:00</v>
      </c>
      <c r="AH583" s="74">
        <f t="shared" si="124"/>
        <v>3727.6600000000003</v>
      </c>
      <c r="AI583" s="73" t="str">
        <f t="shared" si="125"/>
        <v/>
      </c>
      <c r="AJ583" s="73" t="str">
        <f t="shared" si="126"/>
        <v/>
      </c>
      <c r="AK583" s="73" t="str">
        <f t="shared" si="127"/>
        <v/>
      </c>
      <c r="AL583" s="72" t="str">
        <f t="shared" si="128"/>
        <v/>
      </c>
      <c r="AM583" s="71" t="str">
        <f t="shared" si="129"/>
        <v/>
      </c>
    </row>
    <row r="584" spans="2:39" ht="13.8" thickBot="1">
      <c r="B584" s="79">
        <v>44716</v>
      </c>
      <c r="C584" s="78">
        <v>33.92</v>
      </c>
      <c r="D584" s="78">
        <v>33.81</v>
      </c>
      <c r="E584" s="78">
        <v>33.32</v>
      </c>
      <c r="F584" s="78">
        <v>33.11</v>
      </c>
      <c r="G584" s="78">
        <v>33.22</v>
      </c>
      <c r="H584" s="78">
        <v>32.590000000000003</v>
      </c>
      <c r="I584" s="78">
        <v>34.369999999999997</v>
      </c>
      <c r="J584" s="78">
        <v>34.130000000000003</v>
      </c>
      <c r="K584" s="78">
        <v>35</v>
      </c>
      <c r="L584" s="78">
        <v>68.36</v>
      </c>
      <c r="M584" s="78">
        <v>96.74</v>
      </c>
      <c r="N584" s="78">
        <v>96.46</v>
      </c>
      <c r="O584" s="78">
        <v>80.569999999999993</v>
      </c>
      <c r="P584" s="78">
        <v>80.010000000000005</v>
      </c>
      <c r="Q584" s="78">
        <v>66.569999999999993</v>
      </c>
      <c r="R584" s="78">
        <v>72.98</v>
      </c>
      <c r="S584" s="78">
        <v>37.380000000000003</v>
      </c>
      <c r="T584" s="78">
        <v>33.64</v>
      </c>
      <c r="U584" s="78">
        <v>35.03</v>
      </c>
      <c r="V584" s="78">
        <v>33.18</v>
      </c>
      <c r="W584" s="78">
        <v>33.5</v>
      </c>
      <c r="X584" s="78">
        <v>32.450000000000003</v>
      </c>
      <c r="Y584" s="78">
        <v>33.880000000000003</v>
      </c>
      <c r="Z584" s="78">
        <v>33.22</v>
      </c>
      <c r="AA584" s="78">
        <f t="shared" si="117"/>
        <v>96.74</v>
      </c>
      <c r="AB584" s="77">
        <f t="shared" si="118"/>
        <v>2022</v>
      </c>
      <c r="AC584" s="76">
        <f t="shared" si="119"/>
        <v>6</v>
      </c>
      <c r="AD584" s="76" t="str">
        <f t="shared" si="120"/>
        <v/>
      </c>
      <c r="AE584" s="76" t="str">
        <f t="shared" si="121"/>
        <v/>
      </c>
      <c r="AF584" s="74">
        <f t="shared" si="122"/>
        <v>96.74</v>
      </c>
      <c r="AG584" s="75" t="str">
        <f t="shared" si="123"/>
        <v>11:00</v>
      </c>
      <c r="AH584" s="74">
        <f t="shared" si="124"/>
        <v>1234.18</v>
      </c>
      <c r="AI584" s="73" t="str">
        <f t="shared" si="125"/>
        <v/>
      </c>
      <c r="AJ584" s="73" t="str">
        <f t="shared" si="126"/>
        <v/>
      </c>
      <c r="AK584" s="73" t="str">
        <f t="shared" si="127"/>
        <v/>
      </c>
      <c r="AL584" s="72" t="str">
        <f t="shared" si="128"/>
        <v/>
      </c>
      <c r="AM584" s="71" t="str">
        <f t="shared" si="129"/>
        <v/>
      </c>
    </row>
    <row r="585" spans="2:39" ht="13.8" thickBot="1">
      <c r="B585" s="79">
        <v>44717</v>
      </c>
      <c r="C585" s="78">
        <v>33.08</v>
      </c>
      <c r="D585" s="78">
        <v>33.71</v>
      </c>
      <c r="E585" s="78">
        <v>33.18</v>
      </c>
      <c r="F585" s="78">
        <v>33.15</v>
      </c>
      <c r="G585" s="78">
        <v>33.01</v>
      </c>
      <c r="H585" s="78">
        <v>32.450000000000003</v>
      </c>
      <c r="I585" s="78">
        <v>35.21</v>
      </c>
      <c r="J585" s="78">
        <v>47.78</v>
      </c>
      <c r="K585" s="78">
        <v>65.7</v>
      </c>
      <c r="L585" s="78">
        <v>91.81</v>
      </c>
      <c r="M585" s="78">
        <v>107</v>
      </c>
      <c r="N585" s="78">
        <v>88.76</v>
      </c>
      <c r="O585" s="78">
        <v>100.1</v>
      </c>
      <c r="P585" s="78">
        <v>65.77</v>
      </c>
      <c r="Q585" s="78">
        <v>63.56</v>
      </c>
      <c r="R585" s="78">
        <v>51.73</v>
      </c>
      <c r="S585" s="78">
        <v>33.04</v>
      </c>
      <c r="T585" s="78">
        <v>34.9</v>
      </c>
      <c r="U585" s="78">
        <v>32.69</v>
      </c>
      <c r="V585" s="78">
        <v>32.590000000000003</v>
      </c>
      <c r="W585" s="78">
        <v>33.78</v>
      </c>
      <c r="X585" s="78">
        <v>33.32</v>
      </c>
      <c r="Y585" s="78">
        <v>34.090000000000003</v>
      </c>
      <c r="Z585" s="78">
        <v>33.15</v>
      </c>
      <c r="AA585" s="78">
        <f t="shared" si="117"/>
        <v>107</v>
      </c>
      <c r="AB585" s="77">
        <f t="shared" si="118"/>
        <v>2022</v>
      </c>
      <c r="AC585" s="76">
        <f t="shared" si="119"/>
        <v>6</v>
      </c>
      <c r="AD585" s="76" t="str">
        <f t="shared" si="120"/>
        <v/>
      </c>
      <c r="AE585" s="76" t="str">
        <f t="shared" si="121"/>
        <v/>
      </c>
      <c r="AF585" s="74">
        <f t="shared" si="122"/>
        <v>107</v>
      </c>
      <c r="AG585" s="75" t="str">
        <f t="shared" si="123"/>
        <v>11:00</v>
      </c>
      <c r="AH585" s="74">
        <f t="shared" si="124"/>
        <v>1290.5599999999997</v>
      </c>
      <c r="AI585" s="73" t="str">
        <f t="shared" si="125"/>
        <v/>
      </c>
      <c r="AJ585" s="73" t="str">
        <f t="shared" si="126"/>
        <v/>
      </c>
      <c r="AK585" s="73" t="str">
        <f t="shared" si="127"/>
        <v/>
      </c>
      <c r="AL585" s="72" t="str">
        <f t="shared" si="128"/>
        <v/>
      </c>
      <c r="AM585" s="71" t="str">
        <f t="shared" si="129"/>
        <v/>
      </c>
    </row>
    <row r="586" spans="2:39" ht="13.8" thickBot="1">
      <c r="B586" s="79">
        <v>44718</v>
      </c>
      <c r="C586" s="78">
        <v>33.81</v>
      </c>
      <c r="D586" s="78">
        <v>34.270000000000003</v>
      </c>
      <c r="E586" s="78">
        <v>33.909999999999997</v>
      </c>
      <c r="F586" s="78">
        <v>32.869999999999997</v>
      </c>
      <c r="G586" s="78">
        <v>34.270000000000003</v>
      </c>
      <c r="H586" s="78">
        <v>33.29</v>
      </c>
      <c r="I586" s="78">
        <v>33.15</v>
      </c>
      <c r="J586" s="78">
        <v>62.93</v>
      </c>
      <c r="K586" s="78">
        <v>159.99</v>
      </c>
      <c r="L586" s="78">
        <v>206.68</v>
      </c>
      <c r="M586" s="78">
        <v>276.54000000000002</v>
      </c>
      <c r="N586" s="78">
        <v>318.08</v>
      </c>
      <c r="O586" s="78">
        <v>344.44</v>
      </c>
      <c r="P586" s="78">
        <v>354.87</v>
      </c>
      <c r="Q586" s="78">
        <v>379.58</v>
      </c>
      <c r="R586" s="78">
        <v>379.26</v>
      </c>
      <c r="S586" s="78">
        <v>304.22000000000003</v>
      </c>
      <c r="T586" s="78">
        <v>219.07</v>
      </c>
      <c r="U586" s="78">
        <v>167.76</v>
      </c>
      <c r="V586" s="78">
        <v>90.79</v>
      </c>
      <c r="W586" s="78">
        <v>79.489999999999995</v>
      </c>
      <c r="X586" s="78">
        <v>50.23</v>
      </c>
      <c r="Y586" s="78">
        <v>48.16</v>
      </c>
      <c r="Z586" s="78">
        <v>46.17</v>
      </c>
      <c r="AA586" s="78">
        <f t="shared" si="117"/>
        <v>379.58</v>
      </c>
      <c r="AB586" s="77">
        <f t="shared" si="118"/>
        <v>2022</v>
      </c>
      <c r="AC586" s="76">
        <f t="shared" si="119"/>
        <v>6</v>
      </c>
      <c r="AD586" s="76" t="str">
        <f t="shared" si="120"/>
        <v/>
      </c>
      <c r="AE586" s="76" t="str">
        <f t="shared" si="121"/>
        <v/>
      </c>
      <c r="AF586" s="74">
        <f t="shared" si="122"/>
        <v>379.58</v>
      </c>
      <c r="AG586" s="75" t="str">
        <f t="shared" si="123"/>
        <v>15:00</v>
      </c>
      <c r="AH586" s="74">
        <f t="shared" si="124"/>
        <v>4103.41</v>
      </c>
      <c r="AI586" s="73" t="str">
        <f t="shared" si="125"/>
        <v/>
      </c>
      <c r="AJ586" s="73" t="str">
        <f t="shared" si="126"/>
        <v/>
      </c>
      <c r="AK586" s="73" t="str">
        <f t="shared" si="127"/>
        <v/>
      </c>
      <c r="AL586" s="72" t="str">
        <f t="shared" si="128"/>
        <v/>
      </c>
      <c r="AM586" s="71" t="str">
        <f t="shared" si="129"/>
        <v/>
      </c>
    </row>
    <row r="587" spans="2:39" ht="13.8" thickBot="1">
      <c r="B587" s="79">
        <v>44719</v>
      </c>
      <c r="C587" s="78">
        <v>45.96</v>
      </c>
      <c r="D587" s="78">
        <v>34.69</v>
      </c>
      <c r="E587" s="78">
        <v>102.31</v>
      </c>
      <c r="F587" s="78">
        <v>204.19</v>
      </c>
      <c r="G587" s="78">
        <v>241.71</v>
      </c>
      <c r="H587" s="78">
        <v>269.36</v>
      </c>
      <c r="I587" s="78">
        <v>368.1</v>
      </c>
      <c r="J587" s="78">
        <v>294.35000000000002</v>
      </c>
      <c r="K587" s="78">
        <v>405.86</v>
      </c>
      <c r="L587" s="78">
        <v>434.21</v>
      </c>
      <c r="M587" s="78">
        <v>463.51</v>
      </c>
      <c r="N587" s="78">
        <v>435.54</v>
      </c>
      <c r="O587" s="78">
        <v>408.59</v>
      </c>
      <c r="P587" s="78">
        <v>335.86</v>
      </c>
      <c r="Q587" s="78">
        <v>228.97</v>
      </c>
      <c r="R587" s="78">
        <v>220.95</v>
      </c>
      <c r="S587" s="78">
        <v>90.16</v>
      </c>
      <c r="T587" s="78">
        <v>39.549999999999997</v>
      </c>
      <c r="U587" s="78">
        <v>35.35</v>
      </c>
      <c r="V587" s="78">
        <v>34.299999999999997</v>
      </c>
      <c r="W587" s="78">
        <v>34.369999999999997</v>
      </c>
      <c r="X587" s="78">
        <v>35</v>
      </c>
      <c r="Y587" s="78">
        <v>33.74</v>
      </c>
      <c r="Z587" s="78">
        <v>32.409999999999997</v>
      </c>
      <c r="AA587" s="78">
        <f t="shared" si="117"/>
        <v>463.51</v>
      </c>
      <c r="AB587" s="77">
        <f t="shared" si="118"/>
        <v>2022</v>
      </c>
      <c r="AC587" s="76">
        <f t="shared" si="119"/>
        <v>6</v>
      </c>
      <c r="AD587" s="76" t="str">
        <f t="shared" si="120"/>
        <v/>
      </c>
      <c r="AE587" s="76" t="str">
        <f t="shared" si="121"/>
        <v/>
      </c>
      <c r="AF587" s="74">
        <f t="shared" si="122"/>
        <v>463.51</v>
      </c>
      <c r="AG587" s="75" t="str">
        <f t="shared" si="123"/>
        <v>11:00</v>
      </c>
      <c r="AH587" s="74">
        <f t="shared" si="124"/>
        <v>5292.55</v>
      </c>
      <c r="AI587" s="73" t="str">
        <f t="shared" si="125"/>
        <v/>
      </c>
      <c r="AJ587" s="73" t="str">
        <f t="shared" si="126"/>
        <v/>
      </c>
      <c r="AK587" s="73" t="str">
        <f t="shared" si="127"/>
        <v/>
      </c>
      <c r="AL587" s="72" t="str">
        <f t="shared" si="128"/>
        <v/>
      </c>
      <c r="AM587" s="71" t="str">
        <f t="shared" si="129"/>
        <v/>
      </c>
    </row>
    <row r="588" spans="2:39" ht="13.8" thickBot="1">
      <c r="B588" s="79">
        <v>44720</v>
      </c>
      <c r="C588" s="78">
        <v>34.200000000000003</v>
      </c>
      <c r="D588" s="78">
        <v>33.22</v>
      </c>
      <c r="E588" s="78">
        <v>34.69</v>
      </c>
      <c r="F588" s="78">
        <v>32.69</v>
      </c>
      <c r="G588" s="78">
        <v>32.83</v>
      </c>
      <c r="H588" s="78">
        <v>34.200000000000003</v>
      </c>
      <c r="I588" s="78">
        <v>85.4</v>
      </c>
      <c r="J588" s="78">
        <v>134.58000000000001</v>
      </c>
      <c r="K588" s="78">
        <v>207.24</v>
      </c>
      <c r="L588" s="78">
        <v>303.38</v>
      </c>
      <c r="M588" s="78">
        <v>326.52</v>
      </c>
      <c r="N588" s="78">
        <v>290.57</v>
      </c>
      <c r="O588" s="78">
        <v>284.38</v>
      </c>
      <c r="P588" s="78">
        <v>320.95</v>
      </c>
      <c r="Q588" s="78">
        <v>326.89999999999998</v>
      </c>
      <c r="R588" s="78">
        <v>291.62</v>
      </c>
      <c r="S588" s="78">
        <v>208.64</v>
      </c>
      <c r="T588" s="78">
        <v>360.36</v>
      </c>
      <c r="U588" s="78">
        <v>1491.81</v>
      </c>
      <c r="V588" s="78">
        <v>1480.01</v>
      </c>
      <c r="W588" s="78">
        <v>1487.5</v>
      </c>
      <c r="X588" s="78">
        <v>1436.36</v>
      </c>
      <c r="Y588" s="78">
        <v>1370.14</v>
      </c>
      <c r="Z588" s="78">
        <v>1366.82</v>
      </c>
      <c r="AA588" s="78">
        <f t="shared" si="117"/>
        <v>1491.81</v>
      </c>
      <c r="AB588" s="77">
        <f t="shared" si="118"/>
        <v>2022</v>
      </c>
      <c r="AC588" s="76">
        <f t="shared" si="119"/>
        <v>6</v>
      </c>
      <c r="AD588" s="76" t="str">
        <f t="shared" si="120"/>
        <v/>
      </c>
      <c r="AE588" s="76" t="str">
        <f t="shared" si="121"/>
        <v/>
      </c>
      <c r="AF588" s="74">
        <f t="shared" si="122"/>
        <v>1491.81</v>
      </c>
      <c r="AG588" s="75" t="str">
        <f t="shared" si="123"/>
        <v>19:00</v>
      </c>
      <c r="AH588" s="74">
        <f t="shared" si="124"/>
        <v>13466.82</v>
      </c>
      <c r="AI588" s="73" t="str">
        <f t="shared" si="125"/>
        <v/>
      </c>
      <c r="AJ588" s="73" t="str">
        <f t="shared" si="126"/>
        <v/>
      </c>
      <c r="AK588" s="73" t="str">
        <f t="shared" si="127"/>
        <v/>
      </c>
      <c r="AL588" s="72" t="str">
        <f t="shared" si="128"/>
        <v/>
      </c>
      <c r="AM588" s="71" t="str">
        <f t="shared" si="129"/>
        <v/>
      </c>
    </row>
    <row r="589" spans="2:39" ht="13.8" thickBot="1">
      <c r="B589" s="79">
        <v>44721</v>
      </c>
      <c r="C589" s="78">
        <v>1352.16</v>
      </c>
      <c r="D589" s="78">
        <v>1344.84</v>
      </c>
      <c r="E589" s="78">
        <v>1318.28</v>
      </c>
      <c r="F589" s="78">
        <v>1350.55</v>
      </c>
      <c r="G589" s="78">
        <v>1359.12</v>
      </c>
      <c r="H589" s="78">
        <v>1410.46</v>
      </c>
      <c r="I589" s="78">
        <v>1515.29</v>
      </c>
      <c r="J589" s="78">
        <v>1556.34</v>
      </c>
      <c r="K589" s="78">
        <v>1585.18</v>
      </c>
      <c r="L589" s="78">
        <v>1044.23</v>
      </c>
      <c r="M589" s="78">
        <v>222.92</v>
      </c>
      <c r="N589" s="78">
        <v>266.63</v>
      </c>
      <c r="O589" s="78">
        <v>281.79000000000002</v>
      </c>
      <c r="P589" s="78">
        <v>309.05</v>
      </c>
      <c r="Q589" s="78">
        <v>315.77</v>
      </c>
      <c r="R589" s="78">
        <v>291.06</v>
      </c>
      <c r="S589" s="78">
        <v>202.3</v>
      </c>
      <c r="T589" s="78">
        <v>122.26</v>
      </c>
      <c r="U589" s="78">
        <v>85.23</v>
      </c>
      <c r="V589" s="78">
        <v>34.020000000000003</v>
      </c>
      <c r="W589" s="78">
        <v>33.78</v>
      </c>
      <c r="X589" s="78">
        <v>34.369999999999997</v>
      </c>
      <c r="Y589" s="78">
        <v>33.08</v>
      </c>
      <c r="Z589" s="78">
        <v>33.5</v>
      </c>
      <c r="AA589" s="78">
        <f t="shared" si="117"/>
        <v>1585.18</v>
      </c>
      <c r="AB589" s="77">
        <f t="shared" si="118"/>
        <v>2022</v>
      </c>
      <c r="AC589" s="76">
        <f t="shared" si="119"/>
        <v>6</v>
      </c>
      <c r="AD589" s="76" t="str">
        <f t="shared" si="120"/>
        <v/>
      </c>
      <c r="AE589" s="76" t="str">
        <f t="shared" si="121"/>
        <v/>
      </c>
      <c r="AF589" s="74">
        <f t="shared" si="122"/>
        <v>1585.18</v>
      </c>
      <c r="AG589" s="75" t="str">
        <f t="shared" si="123"/>
        <v>9:00</v>
      </c>
      <c r="AH589" s="74">
        <f t="shared" si="124"/>
        <v>17687.39</v>
      </c>
      <c r="AI589" s="73" t="str">
        <f t="shared" si="125"/>
        <v/>
      </c>
      <c r="AJ589" s="73" t="str">
        <f t="shared" si="126"/>
        <v/>
      </c>
      <c r="AK589" s="73" t="str">
        <f t="shared" si="127"/>
        <v/>
      </c>
      <c r="AL589" s="72" t="str">
        <f t="shared" si="128"/>
        <v/>
      </c>
      <c r="AM589" s="71" t="str">
        <f t="shared" si="129"/>
        <v/>
      </c>
    </row>
    <row r="590" spans="2:39" ht="13.8" thickBot="1">
      <c r="B590" s="79">
        <v>44722</v>
      </c>
      <c r="C590" s="78">
        <v>32.799999999999997</v>
      </c>
      <c r="D590" s="78">
        <v>32.97</v>
      </c>
      <c r="E590" s="78">
        <v>32.86</v>
      </c>
      <c r="F590" s="78">
        <v>33.53</v>
      </c>
      <c r="G590" s="78">
        <v>33.36</v>
      </c>
      <c r="H590" s="78">
        <v>34.619999999999997</v>
      </c>
      <c r="I590" s="78">
        <v>93.1</v>
      </c>
      <c r="J590" s="78">
        <v>110.5</v>
      </c>
      <c r="K590" s="78">
        <v>176.05</v>
      </c>
      <c r="L590" s="78">
        <v>291.02</v>
      </c>
      <c r="M590" s="78">
        <v>310.24</v>
      </c>
      <c r="N590" s="78">
        <v>272.37</v>
      </c>
      <c r="O590" s="78">
        <v>281.95999999999998</v>
      </c>
      <c r="P590" s="78">
        <v>275.58999999999997</v>
      </c>
      <c r="Q590" s="78">
        <v>287.98</v>
      </c>
      <c r="R590" s="78">
        <v>248.61</v>
      </c>
      <c r="S590" s="78">
        <v>179.55</v>
      </c>
      <c r="T590" s="78">
        <v>109.55</v>
      </c>
      <c r="U590" s="78">
        <v>74.27</v>
      </c>
      <c r="V590" s="78">
        <v>40.99</v>
      </c>
      <c r="W590" s="78">
        <v>37.520000000000003</v>
      </c>
      <c r="X590" s="78">
        <v>37.14</v>
      </c>
      <c r="Y590" s="78">
        <v>33.22</v>
      </c>
      <c r="Z590" s="78">
        <v>33.78</v>
      </c>
      <c r="AA590" s="78">
        <f t="shared" si="117"/>
        <v>310.24</v>
      </c>
      <c r="AB590" s="77">
        <f t="shared" si="118"/>
        <v>2022</v>
      </c>
      <c r="AC590" s="76">
        <f t="shared" si="119"/>
        <v>6</v>
      </c>
      <c r="AD590" s="76" t="str">
        <f t="shared" si="120"/>
        <v/>
      </c>
      <c r="AE590" s="76" t="str">
        <f t="shared" si="121"/>
        <v/>
      </c>
      <c r="AF590" s="74">
        <f t="shared" si="122"/>
        <v>310.24</v>
      </c>
      <c r="AG590" s="75" t="str">
        <f t="shared" si="123"/>
        <v>11:00</v>
      </c>
      <c r="AH590" s="74">
        <f t="shared" si="124"/>
        <v>3403.8199999999997</v>
      </c>
      <c r="AI590" s="73" t="str">
        <f t="shared" si="125"/>
        <v/>
      </c>
      <c r="AJ590" s="73" t="str">
        <f t="shared" si="126"/>
        <v/>
      </c>
      <c r="AK590" s="73" t="str">
        <f t="shared" si="127"/>
        <v/>
      </c>
      <c r="AL590" s="72" t="str">
        <f t="shared" si="128"/>
        <v/>
      </c>
      <c r="AM590" s="71" t="str">
        <f t="shared" si="129"/>
        <v/>
      </c>
    </row>
    <row r="591" spans="2:39" ht="13.8" thickBot="1">
      <c r="B591" s="79">
        <v>44723</v>
      </c>
      <c r="C591" s="78">
        <v>32.450000000000003</v>
      </c>
      <c r="D591" s="78">
        <v>32.619999999999997</v>
      </c>
      <c r="E591" s="78">
        <v>33.57</v>
      </c>
      <c r="F591" s="78">
        <v>33.35</v>
      </c>
      <c r="G591" s="78">
        <v>33.99</v>
      </c>
      <c r="H591" s="78">
        <v>33.39</v>
      </c>
      <c r="I591" s="78">
        <v>36.299999999999997</v>
      </c>
      <c r="J591" s="78">
        <v>49.84</v>
      </c>
      <c r="K591" s="78">
        <v>110.25</v>
      </c>
      <c r="L591" s="78">
        <v>161.21</v>
      </c>
      <c r="M591" s="78">
        <v>166.22</v>
      </c>
      <c r="N591" s="78">
        <v>175.7</v>
      </c>
      <c r="O591" s="78">
        <v>168.49</v>
      </c>
      <c r="P591" s="78">
        <v>148.19</v>
      </c>
      <c r="Q591" s="78">
        <v>170.87</v>
      </c>
      <c r="R591" s="78">
        <v>125.79</v>
      </c>
      <c r="S591" s="78">
        <v>111.2</v>
      </c>
      <c r="T591" s="78">
        <v>127.51</v>
      </c>
      <c r="U591" s="78">
        <v>99.4</v>
      </c>
      <c r="V591" s="78">
        <v>64.19</v>
      </c>
      <c r="W591" s="78">
        <v>44.28</v>
      </c>
      <c r="X591" s="78">
        <v>43.33</v>
      </c>
      <c r="Y591" s="78">
        <v>34.299999999999997</v>
      </c>
      <c r="Z591" s="78">
        <v>34.76</v>
      </c>
      <c r="AA591" s="78">
        <f t="shared" si="117"/>
        <v>175.7</v>
      </c>
      <c r="AB591" s="77">
        <f t="shared" si="118"/>
        <v>2022</v>
      </c>
      <c r="AC591" s="76">
        <f t="shared" si="119"/>
        <v>6</v>
      </c>
      <c r="AD591" s="76" t="str">
        <f t="shared" si="120"/>
        <v/>
      </c>
      <c r="AE591" s="76" t="str">
        <f t="shared" si="121"/>
        <v/>
      </c>
      <c r="AF591" s="74">
        <f t="shared" si="122"/>
        <v>175.7</v>
      </c>
      <c r="AG591" s="75" t="str">
        <f t="shared" si="123"/>
        <v>12:00</v>
      </c>
      <c r="AH591" s="74">
        <f t="shared" si="124"/>
        <v>2246.9</v>
      </c>
      <c r="AI591" s="73" t="str">
        <f t="shared" si="125"/>
        <v/>
      </c>
      <c r="AJ591" s="73" t="str">
        <f t="shared" si="126"/>
        <v/>
      </c>
      <c r="AK591" s="73" t="str">
        <f t="shared" si="127"/>
        <v/>
      </c>
      <c r="AL591" s="72" t="str">
        <f t="shared" si="128"/>
        <v/>
      </c>
      <c r="AM591" s="71" t="str">
        <f t="shared" si="129"/>
        <v/>
      </c>
    </row>
    <row r="592" spans="2:39" ht="13.8" thickBot="1">
      <c r="B592" s="79">
        <v>44724</v>
      </c>
      <c r="C592" s="78">
        <v>34.51</v>
      </c>
      <c r="D592" s="78">
        <v>32.619999999999997</v>
      </c>
      <c r="E592" s="78">
        <v>33.6</v>
      </c>
      <c r="F592" s="78">
        <v>35.32</v>
      </c>
      <c r="G592" s="78">
        <v>33.04</v>
      </c>
      <c r="H592" s="78">
        <v>34.479999999999997</v>
      </c>
      <c r="I592" s="78">
        <v>69.260000000000005</v>
      </c>
      <c r="J592" s="78">
        <v>87.71</v>
      </c>
      <c r="K592" s="78">
        <v>135.84</v>
      </c>
      <c r="L592" s="78">
        <v>174.83</v>
      </c>
      <c r="M592" s="78">
        <v>198.66</v>
      </c>
      <c r="N592" s="78">
        <v>233.14</v>
      </c>
      <c r="O592" s="78">
        <v>212.73</v>
      </c>
      <c r="P592" s="78">
        <v>186.48</v>
      </c>
      <c r="Q592" s="78">
        <v>187.92</v>
      </c>
      <c r="R592" s="78">
        <v>180.39</v>
      </c>
      <c r="S592" s="78">
        <v>148.61000000000001</v>
      </c>
      <c r="T592" s="78">
        <v>126.88</v>
      </c>
      <c r="U592" s="78">
        <v>236.22</v>
      </c>
      <c r="V592" s="78">
        <v>349.48</v>
      </c>
      <c r="W592" s="78">
        <v>387.7</v>
      </c>
      <c r="X592" s="78">
        <v>363.2</v>
      </c>
      <c r="Y592" s="78">
        <v>331.63</v>
      </c>
      <c r="Z592" s="78">
        <v>311.22000000000003</v>
      </c>
      <c r="AA592" s="78">
        <f t="shared" si="117"/>
        <v>387.7</v>
      </c>
      <c r="AB592" s="77">
        <f t="shared" si="118"/>
        <v>2022</v>
      </c>
      <c r="AC592" s="76">
        <f t="shared" si="119"/>
        <v>6</v>
      </c>
      <c r="AD592" s="76" t="str">
        <f t="shared" si="120"/>
        <v/>
      </c>
      <c r="AE592" s="76" t="str">
        <f t="shared" si="121"/>
        <v/>
      </c>
      <c r="AF592" s="74">
        <f t="shared" si="122"/>
        <v>387.7</v>
      </c>
      <c r="AG592" s="75" t="str">
        <f t="shared" si="123"/>
        <v>21:00</v>
      </c>
      <c r="AH592" s="74">
        <f t="shared" si="124"/>
        <v>4513.17</v>
      </c>
      <c r="AI592" s="73" t="str">
        <f t="shared" si="125"/>
        <v/>
      </c>
      <c r="AJ592" s="73" t="str">
        <f t="shared" si="126"/>
        <v/>
      </c>
      <c r="AK592" s="73" t="str">
        <f t="shared" si="127"/>
        <v/>
      </c>
      <c r="AL592" s="72" t="str">
        <f t="shared" si="128"/>
        <v/>
      </c>
      <c r="AM592" s="71" t="str">
        <f t="shared" si="129"/>
        <v/>
      </c>
    </row>
    <row r="593" spans="2:39" ht="13.8" thickBot="1">
      <c r="B593" s="79">
        <v>44725</v>
      </c>
      <c r="C593" s="78">
        <v>265.37</v>
      </c>
      <c r="D593" s="78">
        <v>232.93</v>
      </c>
      <c r="E593" s="78">
        <v>216.83</v>
      </c>
      <c r="F593" s="78">
        <v>210.6</v>
      </c>
      <c r="G593" s="78">
        <v>152.78</v>
      </c>
      <c r="H593" s="78">
        <v>161.74</v>
      </c>
      <c r="I593" s="78">
        <v>381.82</v>
      </c>
      <c r="J593" s="78">
        <v>619.78</v>
      </c>
      <c r="K593" s="78">
        <v>641.16999999999996</v>
      </c>
      <c r="L593" s="78">
        <v>931.7</v>
      </c>
      <c r="M593" s="78">
        <v>1050.53</v>
      </c>
      <c r="N593" s="78">
        <v>1101.17</v>
      </c>
      <c r="O593" s="78">
        <v>1100.6099999999999</v>
      </c>
      <c r="P593" s="78">
        <v>1069.01</v>
      </c>
      <c r="Q593" s="78">
        <v>1239.7</v>
      </c>
      <c r="R593" s="78">
        <v>1511.23</v>
      </c>
      <c r="S593" s="78">
        <v>1193.1500000000001</v>
      </c>
      <c r="T593" s="78">
        <v>1128.6099999999999</v>
      </c>
      <c r="U593" s="78">
        <v>1097.57</v>
      </c>
      <c r="V593" s="78">
        <v>1079.6099999999999</v>
      </c>
      <c r="W593" s="78">
        <v>1080.3800000000001</v>
      </c>
      <c r="X593" s="78">
        <v>1076.6400000000001</v>
      </c>
      <c r="Y593" s="78">
        <v>1011.64</v>
      </c>
      <c r="Z593" s="78">
        <v>960.02</v>
      </c>
      <c r="AA593" s="78">
        <f t="shared" si="117"/>
        <v>1511.23</v>
      </c>
      <c r="AB593" s="77">
        <f t="shared" si="118"/>
        <v>2022</v>
      </c>
      <c r="AC593" s="76">
        <f t="shared" si="119"/>
        <v>6</v>
      </c>
      <c r="AD593" s="76" t="str">
        <f t="shared" si="120"/>
        <v/>
      </c>
      <c r="AE593" s="76" t="str">
        <f t="shared" si="121"/>
        <v/>
      </c>
      <c r="AF593" s="74">
        <f t="shared" si="122"/>
        <v>1511.23</v>
      </c>
      <c r="AG593" s="75" t="str">
        <f t="shared" si="123"/>
        <v>16:00</v>
      </c>
      <c r="AH593" s="74">
        <f t="shared" si="124"/>
        <v>21025.82</v>
      </c>
      <c r="AI593" s="73" t="str">
        <f t="shared" si="125"/>
        <v/>
      </c>
      <c r="AJ593" s="73" t="str">
        <f t="shared" si="126"/>
        <v/>
      </c>
      <c r="AK593" s="73" t="str">
        <f t="shared" si="127"/>
        <v/>
      </c>
      <c r="AL593" s="72" t="str">
        <f t="shared" si="128"/>
        <v/>
      </c>
      <c r="AM593" s="71" t="str">
        <f t="shared" si="129"/>
        <v/>
      </c>
    </row>
    <row r="594" spans="2:39" ht="13.8" thickBot="1">
      <c r="B594" s="79">
        <v>44726</v>
      </c>
      <c r="C594" s="78">
        <v>937.37</v>
      </c>
      <c r="D594" s="78">
        <v>921.17</v>
      </c>
      <c r="E594" s="78">
        <v>918.86</v>
      </c>
      <c r="F594" s="78">
        <v>957.46</v>
      </c>
      <c r="G594" s="78">
        <v>970.76</v>
      </c>
      <c r="H594" s="78">
        <v>996.83</v>
      </c>
      <c r="I594" s="78">
        <v>1102.92</v>
      </c>
      <c r="J594" s="78">
        <v>1303.4000000000001</v>
      </c>
      <c r="K594" s="78">
        <v>1766.1</v>
      </c>
      <c r="L594" s="78">
        <v>1737.58</v>
      </c>
      <c r="M594" s="78">
        <v>1833.86</v>
      </c>
      <c r="N594" s="78">
        <v>1836.34</v>
      </c>
      <c r="O594" s="78">
        <v>1849.58</v>
      </c>
      <c r="P594" s="78">
        <v>1857.41</v>
      </c>
      <c r="Q594" s="78">
        <v>1868.58</v>
      </c>
      <c r="R594" s="78">
        <v>1838.17</v>
      </c>
      <c r="S594" s="78">
        <v>1740.06</v>
      </c>
      <c r="T594" s="78">
        <v>1618.64</v>
      </c>
      <c r="U594" s="78">
        <v>1616.62</v>
      </c>
      <c r="V594" s="78">
        <v>1580.18</v>
      </c>
      <c r="W594" s="78">
        <v>1560.09</v>
      </c>
      <c r="X594" s="78">
        <v>1512</v>
      </c>
      <c r="Y594" s="78">
        <v>1480.05</v>
      </c>
      <c r="Z594" s="78">
        <v>1455.55</v>
      </c>
      <c r="AA594" s="78">
        <f t="shared" si="117"/>
        <v>1868.58</v>
      </c>
      <c r="AB594" s="77">
        <f t="shared" si="118"/>
        <v>2022</v>
      </c>
      <c r="AC594" s="76">
        <f t="shared" si="119"/>
        <v>6</v>
      </c>
      <c r="AD594" s="76" t="str">
        <f t="shared" si="120"/>
        <v/>
      </c>
      <c r="AE594" s="76" t="str">
        <f t="shared" si="121"/>
        <v/>
      </c>
      <c r="AF594" s="74">
        <f t="shared" si="122"/>
        <v>1868.58</v>
      </c>
      <c r="AG594" s="75" t="str">
        <f t="shared" si="123"/>
        <v>15:00</v>
      </c>
      <c r="AH594" s="74">
        <f t="shared" si="124"/>
        <v>37128.160000000003</v>
      </c>
      <c r="AI594" s="73" t="str">
        <f t="shared" si="125"/>
        <v/>
      </c>
      <c r="AJ594" s="73" t="str">
        <f t="shared" si="126"/>
        <v/>
      </c>
      <c r="AK594" s="73" t="str">
        <f t="shared" si="127"/>
        <v/>
      </c>
      <c r="AL594" s="72" t="str">
        <f t="shared" si="128"/>
        <v/>
      </c>
      <c r="AM594" s="71" t="str">
        <f t="shared" si="129"/>
        <v/>
      </c>
    </row>
    <row r="595" spans="2:39" ht="13.8" thickBot="1">
      <c r="B595" s="79">
        <v>44727</v>
      </c>
      <c r="C595" s="78">
        <v>1411.9</v>
      </c>
      <c r="D595" s="78">
        <v>1404.41</v>
      </c>
      <c r="E595" s="78">
        <v>1397.62</v>
      </c>
      <c r="F595" s="78">
        <v>1441.69</v>
      </c>
      <c r="G595" s="78">
        <v>1473.29</v>
      </c>
      <c r="H595" s="78">
        <v>1514.7</v>
      </c>
      <c r="I595" s="78">
        <v>1637.3</v>
      </c>
      <c r="J595" s="78">
        <v>1732.99</v>
      </c>
      <c r="K595" s="78">
        <v>1825.81</v>
      </c>
      <c r="L595" s="78">
        <v>1904.32</v>
      </c>
      <c r="M595" s="78">
        <v>2014.57</v>
      </c>
      <c r="N595" s="78">
        <v>2046.35</v>
      </c>
      <c r="O595" s="78">
        <v>2088.0700000000002</v>
      </c>
      <c r="P595" s="78">
        <v>2186.1</v>
      </c>
      <c r="Q595" s="78">
        <v>2312.6999999999998</v>
      </c>
      <c r="R595" s="78">
        <v>2317.42</v>
      </c>
      <c r="S595" s="78">
        <v>2313.2600000000002</v>
      </c>
      <c r="T595" s="78">
        <v>2218.34</v>
      </c>
      <c r="U595" s="78">
        <v>2128.42</v>
      </c>
      <c r="V595" s="78">
        <v>2109.59</v>
      </c>
      <c r="W595" s="78">
        <v>1954.51</v>
      </c>
      <c r="X595" s="78">
        <v>1912.26</v>
      </c>
      <c r="Y595" s="78">
        <v>1855.14</v>
      </c>
      <c r="Z595" s="78">
        <v>1833.76</v>
      </c>
      <c r="AA595" s="78">
        <f t="shared" si="117"/>
        <v>2317.42</v>
      </c>
      <c r="AB595" s="77">
        <f t="shared" si="118"/>
        <v>2022</v>
      </c>
      <c r="AC595" s="76">
        <f t="shared" si="119"/>
        <v>6</v>
      </c>
      <c r="AD595" s="76" t="str">
        <f t="shared" si="120"/>
        <v/>
      </c>
      <c r="AE595" s="76" t="str">
        <f t="shared" si="121"/>
        <v/>
      </c>
      <c r="AF595" s="74">
        <f t="shared" si="122"/>
        <v>2317.42</v>
      </c>
      <c r="AG595" s="75" t="str">
        <f t="shared" si="123"/>
        <v>16:00</v>
      </c>
      <c r="AH595" s="74">
        <f t="shared" si="124"/>
        <v>47351.939999999995</v>
      </c>
      <c r="AI595" s="73" t="str">
        <f t="shared" si="125"/>
        <v/>
      </c>
      <c r="AJ595" s="73" t="str">
        <f t="shared" si="126"/>
        <v/>
      </c>
      <c r="AK595" s="73" t="str">
        <f t="shared" si="127"/>
        <v/>
      </c>
      <c r="AL595" s="72" t="str">
        <f t="shared" si="128"/>
        <v/>
      </c>
      <c r="AM595" s="71" t="str">
        <f t="shared" si="129"/>
        <v/>
      </c>
    </row>
    <row r="596" spans="2:39" ht="13.8" thickBot="1">
      <c r="B596" s="79">
        <v>44728</v>
      </c>
      <c r="C596" s="78">
        <v>1812.62</v>
      </c>
      <c r="D596" s="78">
        <v>1827.67</v>
      </c>
      <c r="E596" s="78">
        <v>1901.69</v>
      </c>
      <c r="F596" s="78">
        <v>2100.4899999999998</v>
      </c>
      <c r="G596" s="78">
        <v>2429</v>
      </c>
      <c r="H596" s="78">
        <v>2384.8000000000002</v>
      </c>
      <c r="I596" s="78">
        <v>2374.2600000000002</v>
      </c>
      <c r="J596" s="78">
        <v>2304.92</v>
      </c>
      <c r="K596" s="78">
        <v>2146.73</v>
      </c>
      <c r="L596" s="78">
        <v>2003.93</v>
      </c>
      <c r="M596" s="78">
        <v>2414.09</v>
      </c>
      <c r="N596" s="78">
        <v>2429.67</v>
      </c>
      <c r="O596" s="78">
        <v>2386.16</v>
      </c>
      <c r="P596" s="78">
        <v>2376.5700000000002</v>
      </c>
      <c r="Q596" s="78">
        <v>2315.36</v>
      </c>
      <c r="R596" s="78">
        <v>2163.0300000000002</v>
      </c>
      <c r="S596" s="78">
        <v>2010.05</v>
      </c>
      <c r="T596" s="78">
        <v>1891.54</v>
      </c>
      <c r="U596" s="78">
        <v>1852.3</v>
      </c>
      <c r="V596" s="78">
        <v>1809.71</v>
      </c>
      <c r="W596" s="78">
        <v>1785.77</v>
      </c>
      <c r="X596" s="78">
        <v>1766.31</v>
      </c>
      <c r="Y596" s="78">
        <v>1750.42</v>
      </c>
      <c r="Z596" s="78">
        <v>1750.03</v>
      </c>
      <c r="AA596" s="78">
        <f t="shared" si="117"/>
        <v>2429.67</v>
      </c>
      <c r="AB596" s="77">
        <f t="shared" si="118"/>
        <v>2022</v>
      </c>
      <c r="AC596" s="76">
        <f t="shared" si="119"/>
        <v>6</v>
      </c>
      <c r="AD596" s="76" t="str">
        <f t="shared" si="120"/>
        <v/>
      </c>
      <c r="AE596" s="76" t="str">
        <f t="shared" si="121"/>
        <v/>
      </c>
      <c r="AF596" s="74">
        <f t="shared" si="122"/>
        <v>2429.67</v>
      </c>
      <c r="AG596" s="75" t="str">
        <f t="shared" si="123"/>
        <v>12:00</v>
      </c>
      <c r="AH596" s="74">
        <f t="shared" si="124"/>
        <v>52416.789999999994</v>
      </c>
      <c r="AI596" s="73" t="str">
        <f t="shared" si="125"/>
        <v/>
      </c>
      <c r="AJ596" s="73" t="str">
        <f t="shared" si="126"/>
        <v/>
      </c>
      <c r="AK596" s="73" t="str">
        <f t="shared" si="127"/>
        <v/>
      </c>
      <c r="AL596" s="72" t="str">
        <f t="shared" si="128"/>
        <v/>
      </c>
      <c r="AM596" s="71" t="str">
        <f t="shared" si="129"/>
        <v/>
      </c>
    </row>
    <row r="597" spans="2:39" ht="13.8" thickBot="1">
      <c r="B597" s="79">
        <v>44729</v>
      </c>
      <c r="C597" s="78">
        <v>1724.84</v>
      </c>
      <c r="D597" s="78">
        <v>1714.27</v>
      </c>
      <c r="E597" s="78">
        <v>1711.22</v>
      </c>
      <c r="F597" s="78">
        <v>1734.81</v>
      </c>
      <c r="G597" s="78">
        <v>1690.6</v>
      </c>
      <c r="H597" s="78">
        <v>1730.72</v>
      </c>
      <c r="I597" s="78">
        <v>1927.27</v>
      </c>
      <c r="J597" s="78">
        <v>1850.45</v>
      </c>
      <c r="K597" s="78">
        <v>1814.92</v>
      </c>
      <c r="L597" s="78">
        <v>1837.33</v>
      </c>
      <c r="M597" s="78">
        <v>1868.34</v>
      </c>
      <c r="N597" s="78">
        <v>1836.03</v>
      </c>
      <c r="O597" s="78">
        <v>1855.67</v>
      </c>
      <c r="P597" s="78">
        <v>1844.05</v>
      </c>
      <c r="Q597" s="78">
        <v>1826.76</v>
      </c>
      <c r="R597" s="78">
        <v>1807.93</v>
      </c>
      <c r="S597" s="78">
        <v>1656.31</v>
      </c>
      <c r="T597" s="78">
        <v>1662.92</v>
      </c>
      <c r="U597" s="78">
        <v>1622.01</v>
      </c>
      <c r="V597" s="78">
        <v>1486.14</v>
      </c>
      <c r="W597" s="78">
        <v>1411.17</v>
      </c>
      <c r="X597" s="78">
        <v>1400.95</v>
      </c>
      <c r="Y597" s="78">
        <v>1368.54</v>
      </c>
      <c r="Z597" s="78">
        <v>1339.59</v>
      </c>
      <c r="AA597" s="78">
        <f t="shared" si="117"/>
        <v>1927.27</v>
      </c>
      <c r="AB597" s="77">
        <f t="shared" si="118"/>
        <v>2022</v>
      </c>
      <c r="AC597" s="76">
        <f t="shared" si="119"/>
        <v>6</v>
      </c>
      <c r="AD597" s="76" t="str">
        <f t="shared" si="120"/>
        <v/>
      </c>
      <c r="AE597" s="76" t="str">
        <f t="shared" si="121"/>
        <v/>
      </c>
      <c r="AF597" s="74">
        <f t="shared" si="122"/>
        <v>1927.27</v>
      </c>
      <c r="AG597" s="75" t="str">
        <f t="shared" si="123"/>
        <v>7:00</v>
      </c>
      <c r="AH597" s="74">
        <f t="shared" si="124"/>
        <v>42650.109999999993</v>
      </c>
      <c r="AI597" s="73" t="str">
        <f t="shared" si="125"/>
        <v/>
      </c>
      <c r="AJ597" s="73" t="str">
        <f t="shared" si="126"/>
        <v/>
      </c>
      <c r="AK597" s="73" t="str">
        <f t="shared" si="127"/>
        <v/>
      </c>
      <c r="AL597" s="72" t="str">
        <f t="shared" si="128"/>
        <v/>
      </c>
      <c r="AM597" s="71" t="str">
        <f t="shared" si="129"/>
        <v/>
      </c>
    </row>
    <row r="598" spans="2:39" ht="13.8" thickBot="1">
      <c r="B598" s="79">
        <v>44730</v>
      </c>
      <c r="C598" s="78">
        <v>1263.8499999999999</v>
      </c>
      <c r="D598" s="78">
        <v>1037.3</v>
      </c>
      <c r="E598" s="78">
        <v>1033.27</v>
      </c>
      <c r="F598" s="78">
        <v>1040.24</v>
      </c>
      <c r="G598" s="78">
        <v>1032.22</v>
      </c>
      <c r="H598" s="78">
        <v>1051.19</v>
      </c>
      <c r="I598" s="78">
        <v>1099.07</v>
      </c>
      <c r="J598" s="78">
        <v>1157.3800000000001</v>
      </c>
      <c r="K598" s="78">
        <v>1354.85</v>
      </c>
      <c r="L598" s="78">
        <v>1520.19</v>
      </c>
      <c r="M598" s="78">
        <v>1586.52</v>
      </c>
      <c r="N598" s="78">
        <v>1555.47</v>
      </c>
      <c r="O598" s="78">
        <v>1568.21</v>
      </c>
      <c r="P598" s="78">
        <v>1567.76</v>
      </c>
      <c r="Q598" s="78">
        <v>1557.43</v>
      </c>
      <c r="R598" s="78">
        <v>1555.78</v>
      </c>
      <c r="S598" s="78">
        <v>1520.82</v>
      </c>
      <c r="T598" s="78">
        <v>1506.75</v>
      </c>
      <c r="U598" s="78">
        <v>1476.96</v>
      </c>
      <c r="V598" s="78">
        <v>1423.45</v>
      </c>
      <c r="W598" s="78">
        <v>1374.91</v>
      </c>
      <c r="X598" s="78">
        <v>1349.88</v>
      </c>
      <c r="Y598" s="78">
        <v>1304.24</v>
      </c>
      <c r="Z598" s="78">
        <v>1290.3800000000001</v>
      </c>
      <c r="AA598" s="78">
        <f t="shared" si="117"/>
        <v>1586.52</v>
      </c>
      <c r="AB598" s="77">
        <f t="shared" si="118"/>
        <v>2022</v>
      </c>
      <c r="AC598" s="76">
        <f t="shared" si="119"/>
        <v>6</v>
      </c>
      <c r="AD598" s="76" t="str">
        <f t="shared" si="120"/>
        <v/>
      </c>
      <c r="AE598" s="76" t="str">
        <f t="shared" si="121"/>
        <v/>
      </c>
      <c r="AF598" s="74">
        <f t="shared" si="122"/>
        <v>1586.52</v>
      </c>
      <c r="AG598" s="75" t="str">
        <f t="shared" si="123"/>
        <v>11:00</v>
      </c>
      <c r="AH598" s="74">
        <f t="shared" si="124"/>
        <v>33814.639999999999</v>
      </c>
      <c r="AI598" s="73" t="str">
        <f t="shared" si="125"/>
        <v/>
      </c>
      <c r="AJ598" s="73" t="str">
        <f t="shared" si="126"/>
        <v/>
      </c>
      <c r="AK598" s="73" t="str">
        <f t="shared" si="127"/>
        <v/>
      </c>
      <c r="AL598" s="72" t="str">
        <f t="shared" si="128"/>
        <v/>
      </c>
      <c r="AM598" s="71" t="str">
        <f t="shared" si="129"/>
        <v/>
      </c>
    </row>
    <row r="599" spans="2:39" ht="13.8" thickBot="1">
      <c r="B599" s="79">
        <v>44731</v>
      </c>
      <c r="C599" s="78">
        <v>1171.45</v>
      </c>
      <c r="D599" s="78">
        <v>1087.8399999999999</v>
      </c>
      <c r="E599" s="78">
        <v>1026.4100000000001</v>
      </c>
      <c r="F599" s="78">
        <v>1026.31</v>
      </c>
      <c r="G599" s="78">
        <v>1016.72</v>
      </c>
      <c r="H599" s="78">
        <v>1029.74</v>
      </c>
      <c r="I599" s="78">
        <v>1082.45</v>
      </c>
      <c r="J599" s="78">
        <v>1237.1500000000001</v>
      </c>
      <c r="K599" s="78">
        <v>1256.68</v>
      </c>
      <c r="L599" s="78">
        <v>1296.79</v>
      </c>
      <c r="M599" s="78">
        <v>1313.62</v>
      </c>
      <c r="N599" s="78">
        <v>1468.6</v>
      </c>
      <c r="O599" s="78">
        <v>1646.61</v>
      </c>
      <c r="P599" s="78">
        <v>1610.88</v>
      </c>
      <c r="Q599" s="78">
        <v>1591.17</v>
      </c>
      <c r="R599" s="78">
        <v>1580.11</v>
      </c>
      <c r="S599" s="78">
        <v>1519.39</v>
      </c>
      <c r="T599" s="78">
        <v>1515.22</v>
      </c>
      <c r="U599" s="78">
        <v>1481.94</v>
      </c>
      <c r="V599" s="78">
        <v>1460.06</v>
      </c>
      <c r="W599" s="78">
        <v>1450.65</v>
      </c>
      <c r="X599" s="78">
        <v>1436.26</v>
      </c>
      <c r="Y599" s="78">
        <v>1442.32</v>
      </c>
      <c r="Z599" s="78">
        <v>1420.37</v>
      </c>
      <c r="AA599" s="78">
        <f t="shared" si="117"/>
        <v>1646.61</v>
      </c>
      <c r="AB599" s="77">
        <f t="shared" si="118"/>
        <v>2022</v>
      </c>
      <c r="AC599" s="76">
        <f t="shared" si="119"/>
        <v>6</v>
      </c>
      <c r="AD599" s="76" t="str">
        <f t="shared" si="120"/>
        <v/>
      </c>
      <c r="AE599" s="76" t="str">
        <f t="shared" si="121"/>
        <v/>
      </c>
      <c r="AF599" s="74">
        <f t="shared" si="122"/>
        <v>1646.61</v>
      </c>
      <c r="AG599" s="75" t="str">
        <f t="shared" si="123"/>
        <v>13:00</v>
      </c>
      <c r="AH599" s="74">
        <f t="shared" si="124"/>
        <v>33815.35</v>
      </c>
      <c r="AI599" s="73" t="str">
        <f t="shared" si="125"/>
        <v/>
      </c>
      <c r="AJ599" s="73" t="str">
        <f t="shared" si="126"/>
        <v/>
      </c>
      <c r="AK599" s="73" t="str">
        <f t="shared" si="127"/>
        <v/>
      </c>
      <c r="AL599" s="72" t="str">
        <f t="shared" si="128"/>
        <v/>
      </c>
      <c r="AM599" s="71" t="str">
        <f t="shared" si="129"/>
        <v/>
      </c>
    </row>
    <row r="600" spans="2:39" ht="13.8" thickBot="1">
      <c r="B600" s="79">
        <v>44732</v>
      </c>
      <c r="C600" s="78">
        <v>1405.46</v>
      </c>
      <c r="D600" s="78">
        <v>1391.32</v>
      </c>
      <c r="E600" s="78">
        <v>1350.09</v>
      </c>
      <c r="F600" s="78">
        <v>1353.45</v>
      </c>
      <c r="G600" s="78">
        <v>1356.92</v>
      </c>
      <c r="H600" s="78">
        <v>1382.99</v>
      </c>
      <c r="I600" s="78">
        <v>1487.4</v>
      </c>
      <c r="J600" s="78">
        <v>1560.55</v>
      </c>
      <c r="K600" s="78">
        <v>1638.6</v>
      </c>
      <c r="L600" s="78">
        <v>1710.14</v>
      </c>
      <c r="M600" s="78">
        <v>1732.54</v>
      </c>
      <c r="N600" s="78">
        <v>1728.72</v>
      </c>
      <c r="O600" s="78">
        <v>1742.62</v>
      </c>
      <c r="P600" s="78">
        <v>1754.2</v>
      </c>
      <c r="Q600" s="78">
        <v>1749.79</v>
      </c>
      <c r="R600" s="78">
        <v>1708.18</v>
      </c>
      <c r="S600" s="78">
        <v>1626.91</v>
      </c>
      <c r="T600" s="78">
        <v>1621.06</v>
      </c>
      <c r="U600" s="78">
        <v>1611.54</v>
      </c>
      <c r="V600" s="78">
        <v>1526.35</v>
      </c>
      <c r="W600" s="78">
        <v>1517.57</v>
      </c>
      <c r="X600" s="78">
        <v>1516.34</v>
      </c>
      <c r="Y600" s="78">
        <v>1507.38</v>
      </c>
      <c r="Z600" s="78">
        <v>1507.59</v>
      </c>
      <c r="AA600" s="78">
        <f t="shared" si="117"/>
        <v>1754.2</v>
      </c>
      <c r="AB600" s="77">
        <f t="shared" si="118"/>
        <v>2022</v>
      </c>
      <c r="AC600" s="76">
        <f t="shared" si="119"/>
        <v>6</v>
      </c>
      <c r="AD600" s="76" t="str">
        <f t="shared" si="120"/>
        <v/>
      </c>
      <c r="AE600" s="76" t="str">
        <f t="shared" si="121"/>
        <v/>
      </c>
      <c r="AF600" s="74">
        <f t="shared" si="122"/>
        <v>1754.2</v>
      </c>
      <c r="AG600" s="75" t="str">
        <f t="shared" si="123"/>
        <v>14:00</v>
      </c>
      <c r="AH600" s="74">
        <f t="shared" si="124"/>
        <v>39241.909999999989</v>
      </c>
      <c r="AI600" s="73" t="str">
        <f t="shared" si="125"/>
        <v/>
      </c>
      <c r="AJ600" s="73" t="str">
        <f t="shared" si="126"/>
        <v/>
      </c>
      <c r="AK600" s="73" t="str">
        <f t="shared" si="127"/>
        <v/>
      </c>
      <c r="AL600" s="72" t="str">
        <f t="shared" si="128"/>
        <v/>
      </c>
      <c r="AM600" s="71" t="str">
        <f t="shared" si="129"/>
        <v/>
      </c>
    </row>
    <row r="601" spans="2:39" ht="13.8" thickBot="1">
      <c r="B601" s="79">
        <v>44733</v>
      </c>
      <c r="C601" s="78">
        <v>1508.68</v>
      </c>
      <c r="D601" s="78">
        <v>1492.82</v>
      </c>
      <c r="E601" s="78">
        <v>1494.89</v>
      </c>
      <c r="F601" s="78">
        <v>1501.15</v>
      </c>
      <c r="G601" s="78">
        <v>1503.6</v>
      </c>
      <c r="H601" s="78">
        <v>1547.74</v>
      </c>
      <c r="I601" s="78">
        <v>1677.06</v>
      </c>
      <c r="J601" s="78">
        <v>1793.5</v>
      </c>
      <c r="K601" s="78">
        <v>1900.33</v>
      </c>
      <c r="L601" s="78">
        <v>1985.52</v>
      </c>
      <c r="M601" s="78">
        <v>2059.9299999999998</v>
      </c>
      <c r="N601" s="78">
        <v>2058.9499999999998</v>
      </c>
      <c r="O601" s="78">
        <v>2061.9899999999998</v>
      </c>
      <c r="P601" s="78">
        <v>2087.9299999999998</v>
      </c>
      <c r="Q601" s="78">
        <v>2098.81</v>
      </c>
      <c r="R601" s="78">
        <v>2063.42</v>
      </c>
      <c r="S601" s="78">
        <v>2016.77</v>
      </c>
      <c r="T601" s="78">
        <v>1971.87</v>
      </c>
      <c r="U601" s="78">
        <v>1942.75</v>
      </c>
      <c r="V601" s="78">
        <v>1872.43</v>
      </c>
      <c r="W601" s="78">
        <v>1829.31</v>
      </c>
      <c r="X601" s="78">
        <v>1786.37</v>
      </c>
      <c r="Y601" s="78">
        <v>1758.68</v>
      </c>
      <c r="Z601" s="78">
        <v>1740.2</v>
      </c>
      <c r="AA601" s="78">
        <f t="shared" si="117"/>
        <v>2098.81</v>
      </c>
      <c r="AB601" s="77">
        <f t="shared" si="118"/>
        <v>2022</v>
      </c>
      <c r="AC601" s="76">
        <f t="shared" si="119"/>
        <v>6</v>
      </c>
      <c r="AD601" s="76" t="str">
        <f t="shared" si="120"/>
        <v/>
      </c>
      <c r="AE601" s="76" t="str">
        <f t="shared" si="121"/>
        <v/>
      </c>
      <c r="AF601" s="74">
        <f t="shared" si="122"/>
        <v>2098.81</v>
      </c>
      <c r="AG601" s="75" t="str">
        <f t="shared" si="123"/>
        <v>15:00</v>
      </c>
      <c r="AH601" s="74">
        <f t="shared" si="124"/>
        <v>45853.51</v>
      </c>
      <c r="AI601" s="73" t="str">
        <f t="shared" si="125"/>
        <v/>
      </c>
      <c r="AJ601" s="73" t="str">
        <f t="shared" si="126"/>
        <v/>
      </c>
      <c r="AK601" s="73" t="str">
        <f t="shared" si="127"/>
        <v/>
      </c>
      <c r="AL601" s="72" t="str">
        <f t="shared" si="128"/>
        <v/>
      </c>
      <c r="AM601" s="71" t="str">
        <f t="shared" si="129"/>
        <v/>
      </c>
    </row>
    <row r="602" spans="2:39" ht="13.8" thickBot="1">
      <c r="B602" s="79">
        <v>44734</v>
      </c>
      <c r="C602" s="78">
        <v>1727.15</v>
      </c>
      <c r="D602" s="78">
        <v>1742.2</v>
      </c>
      <c r="E602" s="78">
        <v>1744.19</v>
      </c>
      <c r="F602" s="78">
        <v>1770.05</v>
      </c>
      <c r="G602" s="78">
        <v>1765.19</v>
      </c>
      <c r="H602" s="78">
        <v>1813.07</v>
      </c>
      <c r="I602" s="78">
        <v>1968.82</v>
      </c>
      <c r="J602" s="78">
        <v>1477.67</v>
      </c>
      <c r="K602" s="78">
        <v>898.49</v>
      </c>
      <c r="L602" s="78">
        <v>970.59</v>
      </c>
      <c r="M602" s="78">
        <v>963.38</v>
      </c>
      <c r="N602" s="78">
        <v>881.33</v>
      </c>
      <c r="O602" s="78">
        <v>822.33</v>
      </c>
      <c r="P602" s="78">
        <v>774.06</v>
      </c>
      <c r="Q602" s="78">
        <v>755.48</v>
      </c>
      <c r="R602" s="78">
        <v>690.06</v>
      </c>
      <c r="S602" s="78">
        <v>597.94000000000005</v>
      </c>
      <c r="T602" s="78">
        <v>486.92</v>
      </c>
      <c r="U602" s="78">
        <v>442.65</v>
      </c>
      <c r="V602" s="78">
        <v>399.11</v>
      </c>
      <c r="W602" s="78">
        <v>164.15</v>
      </c>
      <c r="X602" s="78">
        <v>33.78</v>
      </c>
      <c r="Y602" s="78">
        <v>32.590000000000003</v>
      </c>
      <c r="Z602" s="78">
        <v>34.159999999999997</v>
      </c>
      <c r="AA602" s="78">
        <f t="shared" si="117"/>
        <v>1968.82</v>
      </c>
      <c r="AB602" s="77">
        <f t="shared" si="118"/>
        <v>2022</v>
      </c>
      <c r="AC602" s="76">
        <f t="shared" si="119"/>
        <v>6</v>
      </c>
      <c r="AD602" s="76" t="str">
        <f t="shared" si="120"/>
        <v/>
      </c>
      <c r="AE602" s="76" t="str">
        <f t="shared" si="121"/>
        <v/>
      </c>
      <c r="AF602" s="74">
        <f t="shared" si="122"/>
        <v>1968.82</v>
      </c>
      <c r="AG602" s="75" t="str">
        <f t="shared" si="123"/>
        <v>7:00</v>
      </c>
      <c r="AH602" s="74">
        <f t="shared" si="124"/>
        <v>24924.180000000004</v>
      </c>
      <c r="AI602" s="73" t="str">
        <f t="shared" si="125"/>
        <v/>
      </c>
      <c r="AJ602" s="73" t="str">
        <f t="shared" si="126"/>
        <v/>
      </c>
      <c r="AK602" s="73" t="str">
        <f t="shared" si="127"/>
        <v/>
      </c>
      <c r="AL602" s="72" t="str">
        <f t="shared" si="128"/>
        <v/>
      </c>
      <c r="AM602" s="71" t="str">
        <f t="shared" si="129"/>
        <v/>
      </c>
    </row>
    <row r="603" spans="2:39" ht="13.8" thickBot="1">
      <c r="B603" s="79">
        <v>44735</v>
      </c>
      <c r="C603" s="78">
        <v>33.5</v>
      </c>
      <c r="D603" s="78">
        <v>33.29</v>
      </c>
      <c r="E603" s="78">
        <v>33.32</v>
      </c>
      <c r="F603" s="78">
        <v>33.81</v>
      </c>
      <c r="G603" s="78">
        <v>33.15</v>
      </c>
      <c r="H603" s="78">
        <v>32.83</v>
      </c>
      <c r="I603" s="78">
        <v>35.14</v>
      </c>
      <c r="J603" s="78">
        <v>80.959999999999994</v>
      </c>
      <c r="K603" s="78">
        <v>396.03</v>
      </c>
      <c r="L603" s="78">
        <v>463.23</v>
      </c>
      <c r="M603" s="78">
        <v>512.61</v>
      </c>
      <c r="N603" s="78">
        <v>471.98</v>
      </c>
      <c r="O603" s="78">
        <v>467.39</v>
      </c>
      <c r="P603" s="78">
        <v>474.39</v>
      </c>
      <c r="Q603" s="78">
        <v>459.1</v>
      </c>
      <c r="R603" s="78">
        <v>446.95</v>
      </c>
      <c r="S603" s="78">
        <v>357.04</v>
      </c>
      <c r="T603" s="78">
        <v>298.17</v>
      </c>
      <c r="U603" s="78">
        <v>256.73</v>
      </c>
      <c r="V603" s="78">
        <v>189.14</v>
      </c>
      <c r="W603" s="78">
        <v>45.64</v>
      </c>
      <c r="X603" s="78">
        <v>32.659999999999997</v>
      </c>
      <c r="Y603" s="78">
        <v>33.08</v>
      </c>
      <c r="Z603" s="78">
        <v>32.549999999999997</v>
      </c>
      <c r="AA603" s="78">
        <f t="shared" si="117"/>
        <v>512.61</v>
      </c>
      <c r="AB603" s="77">
        <f t="shared" si="118"/>
        <v>2022</v>
      </c>
      <c r="AC603" s="76">
        <f t="shared" si="119"/>
        <v>6</v>
      </c>
      <c r="AD603" s="76" t="str">
        <f t="shared" si="120"/>
        <v/>
      </c>
      <c r="AE603" s="76" t="str">
        <f t="shared" si="121"/>
        <v/>
      </c>
      <c r="AF603" s="74">
        <f t="shared" si="122"/>
        <v>512.61</v>
      </c>
      <c r="AG603" s="75" t="str">
        <f t="shared" si="123"/>
        <v>11:00</v>
      </c>
      <c r="AH603" s="74">
        <f t="shared" si="124"/>
        <v>5765.2999999999993</v>
      </c>
      <c r="AI603" s="73" t="str">
        <f t="shared" si="125"/>
        <v/>
      </c>
      <c r="AJ603" s="73" t="str">
        <f t="shared" si="126"/>
        <v/>
      </c>
      <c r="AK603" s="73" t="str">
        <f t="shared" si="127"/>
        <v/>
      </c>
      <c r="AL603" s="72" t="str">
        <f t="shared" si="128"/>
        <v/>
      </c>
      <c r="AM603" s="71" t="str">
        <f t="shared" si="129"/>
        <v/>
      </c>
    </row>
    <row r="604" spans="2:39" ht="13.8" thickBot="1">
      <c r="B604" s="79">
        <v>44736</v>
      </c>
      <c r="C604" s="78">
        <v>32.93</v>
      </c>
      <c r="D604" s="78">
        <v>32.69</v>
      </c>
      <c r="E604" s="78">
        <v>36.19</v>
      </c>
      <c r="F604" s="78">
        <v>35.21</v>
      </c>
      <c r="G604" s="78">
        <v>33.43</v>
      </c>
      <c r="H604" s="78">
        <v>33.36</v>
      </c>
      <c r="I604" s="78">
        <v>122.54</v>
      </c>
      <c r="J604" s="78">
        <v>242.69</v>
      </c>
      <c r="K604" s="78">
        <v>338.98</v>
      </c>
      <c r="L604" s="78">
        <v>361.73</v>
      </c>
      <c r="M604" s="78">
        <v>405.16</v>
      </c>
      <c r="N604" s="78">
        <v>398.79</v>
      </c>
      <c r="O604" s="78">
        <v>409.81</v>
      </c>
      <c r="P604" s="78">
        <v>425.29</v>
      </c>
      <c r="Q604" s="78">
        <v>420.59</v>
      </c>
      <c r="R604" s="78">
        <v>429.35</v>
      </c>
      <c r="S604" s="78">
        <v>367.04</v>
      </c>
      <c r="T604" s="78">
        <v>305.45</v>
      </c>
      <c r="U604" s="78">
        <v>289.24</v>
      </c>
      <c r="V604" s="78">
        <v>263.52</v>
      </c>
      <c r="W604" s="78">
        <v>238.39</v>
      </c>
      <c r="X604" s="78">
        <v>212.94</v>
      </c>
      <c r="Y604" s="78">
        <v>155.88999999999999</v>
      </c>
      <c r="Z604" s="78">
        <v>132.69</v>
      </c>
      <c r="AA604" s="78">
        <f t="shared" si="117"/>
        <v>429.35</v>
      </c>
      <c r="AB604" s="77">
        <f t="shared" si="118"/>
        <v>2022</v>
      </c>
      <c r="AC604" s="76">
        <f t="shared" si="119"/>
        <v>6</v>
      </c>
      <c r="AD604" s="76" t="str">
        <f t="shared" si="120"/>
        <v/>
      </c>
      <c r="AE604" s="76" t="str">
        <f t="shared" si="121"/>
        <v/>
      </c>
      <c r="AF604" s="74">
        <f t="shared" si="122"/>
        <v>429.35</v>
      </c>
      <c r="AG604" s="75" t="str">
        <f t="shared" si="123"/>
        <v>16:00</v>
      </c>
      <c r="AH604" s="74">
        <f t="shared" si="124"/>
        <v>6153.25</v>
      </c>
      <c r="AI604" s="73" t="str">
        <f t="shared" si="125"/>
        <v/>
      </c>
      <c r="AJ604" s="73" t="str">
        <f t="shared" si="126"/>
        <v/>
      </c>
      <c r="AK604" s="73" t="str">
        <f t="shared" si="127"/>
        <v/>
      </c>
      <c r="AL604" s="72" t="str">
        <f t="shared" si="128"/>
        <v/>
      </c>
      <c r="AM604" s="71" t="str">
        <f t="shared" si="129"/>
        <v/>
      </c>
    </row>
    <row r="605" spans="2:39" ht="13.8" thickBot="1">
      <c r="B605" s="79">
        <v>44737</v>
      </c>
      <c r="C605" s="78">
        <v>102.27</v>
      </c>
      <c r="D605" s="78">
        <v>82.22</v>
      </c>
      <c r="E605" s="78">
        <v>60.73</v>
      </c>
      <c r="F605" s="78">
        <v>49.74</v>
      </c>
      <c r="G605" s="78">
        <v>38.82</v>
      </c>
      <c r="H605" s="78">
        <v>77.040000000000006</v>
      </c>
      <c r="I605" s="78">
        <v>209.72</v>
      </c>
      <c r="J605" s="78">
        <v>263.69</v>
      </c>
      <c r="K605" s="78">
        <v>330.96</v>
      </c>
      <c r="L605" s="78">
        <v>314.27</v>
      </c>
      <c r="M605" s="78">
        <v>42.07</v>
      </c>
      <c r="N605" s="78">
        <v>35.18</v>
      </c>
      <c r="O605" s="78">
        <v>134.68</v>
      </c>
      <c r="P605" s="78">
        <v>349.23</v>
      </c>
      <c r="Q605" s="78">
        <v>471.38</v>
      </c>
      <c r="R605" s="78">
        <v>446.46</v>
      </c>
      <c r="S605" s="78">
        <v>376.39</v>
      </c>
      <c r="T605" s="78">
        <v>323.54000000000002</v>
      </c>
      <c r="U605" s="78">
        <v>288.08999999999997</v>
      </c>
      <c r="V605" s="78">
        <v>265.02</v>
      </c>
      <c r="W605" s="78">
        <v>293.48</v>
      </c>
      <c r="X605" s="78">
        <v>279.51</v>
      </c>
      <c r="Y605" s="78">
        <v>248.19</v>
      </c>
      <c r="Z605" s="78">
        <v>213.96</v>
      </c>
      <c r="AA605" s="78">
        <f t="shared" si="117"/>
        <v>471.38</v>
      </c>
      <c r="AB605" s="77">
        <f t="shared" si="118"/>
        <v>2022</v>
      </c>
      <c r="AC605" s="76">
        <f t="shared" si="119"/>
        <v>6</v>
      </c>
      <c r="AD605" s="76" t="str">
        <f t="shared" si="120"/>
        <v/>
      </c>
      <c r="AE605" s="76" t="str">
        <f t="shared" si="121"/>
        <v/>
      </c>
      <c r="AF605" s="74">
        <f t="shared" si="122"/>
        <v>471.38</v>
      </c>
      <c r="AG605" s="75" t="str">
        <f t="shared" si="123"/>
        <v>15:00</v>
      </c>
      <c r="AH605" s="74">
        <f t="shared" si="124"/>
        <v>5768.0199999999995</v>
      </c>
      <c r="AI605" s="73" t="str">
        <f t="shared" si="125"/>
        <v/>
      </c>
      <c r="AJ605" s="73" t="str">
        <f t="shared" si="126"/>
        <v/>
      </c>
      <c r="AK605" s="73" t="str">
        <f t="shared" si="127"/>
        <v/>
      </c>
      <c r="AL605" s="72" t="str">
        <f t="shared" si="128"/>
        <v/>
      </c>
      <c r="AM605" s="71" t="str">
        <f t="shared" si="129"/>
        <v/>
      </c>
    </row>
    <row r="606" spans="2:39" ht="13.8" thickBot="1">
      <c r="B606" s="79">
        <v>44738</v>
      </c>
      <c r="C606" s="78">
        <v>194.15</v>
      </c>
      <c r="D606" s="78">
        <v>194.64</v>
      </c>
      <c r="E606" s="78">
        <v>166.99</v>
      </c>
      <c r="F606" s="78">
        <v>151.34</v>
      </c>
      <c r="G606" s="78">
        <v>119.28</v>
      </c>
      <c r="H606" s="78">
        <v>160.16</v>
      </c>
      <c r="I606" s="78">
        <v>268.27999999999997</v>
      </c>
      <c r="J606" s="78">
        <v>291.44</v>
      </c>
      <c r="K606" s="78">
        <v>334.99</v>
      </c>
      <c r="L606" s="78">
        <v>400.54</v>
      </c>
      <c r="M606" s="78">
        <v>454.86</v>
      </c>
      <c r="N606" s="78">
        <v>460.88</v>
      </c>
      <c r="O606" s="78">
        <v>488.43</v>
      </c>
      <c r="P606" s="78">
        <v>509.22</v>
      </c>
      <c r="Q606" s="78">
        <v>513.49</v>
      </c>
      <c r="R606" s="78">
        <v>514.96</v>
      </c>
      <c r="S606" s="78">
        <v>474.78</v>
      </c>
      <c r="T606" s="78">
        <v>455.87</v>
      </c>
      <c r="U606" s="78">
        <v>430.82</v>
      </c>
      <c r="V606" s="78">
        <v>374.71</v>
      </c>
      <c r="W606" s="78">
        <v>365.23</v>
      </c>
      <c r="X606" s="78">
        <v>373.87</v>
      </c>
      <c r="Y606" s="78">
        <v>260.72000000000003</v>
      </c>
      <c r="Z606" s="78">
        <v>194.64</v>
      </c>
      <c r="AA606" s="78">
        <f t="shared" si="117"/>
        <v>514.96</v>
      </c>
      <c r="AB606" s="77">
        <f t="shared" si="118"/>
        <v>2022</v>
      </c>
      <c r="AC606" s="76">
        <f t="shared" si="119"/>
        <v>6</v>
      </c>
      <c r="AD606" s="76" t="str">
        <f t="shared" si="120"/>
        <v/>
      </c>
      <c r="AE606" s="76" t="str">
        <f t="shared" si="121"/>
        <v/>
      </c>
      <c r="AF606" s="74">
        <f t="shared" si="122"/>
        <v>514.96</v>
      </c>
      <c r="AG606" s="75" t="str">
        <f t="shared" si="123"/>
        <v>16:00</v>
      </c>
      <c r="AH606" s="74">
        <f t="shared" si="124"/>
        <v>8669.25</v>
      </c>
      <c r="AI606" s="73" t="str">
        <f t="shared" si="125"/>
        <v/>
      </c>
      <c r="AJ606" s="73" t="str">
        <f t="shared" si="126"/>
        <v/>
      </c>
      <c r="AK606" s="73" t="str">
        <f t="shared" si="127"/>
        <v/>
      </c>
      <c r="AL606" s="72" t="str">
        <f t="shared" si="128"/>
        <v/>
      </c>
      <c r="AM606" s="71" t="str">
        <f t="shared" si="129"/>
        <v/>
      </c>
    </row>
    <row r="607" spans="2:39" ht="13.8" thickBot="1">
      <c r="B607" s="79">
        <v>44739</v>
      </c>
      <c r="C607" s="78">
        <v>61.64</v>
      </c>
      <c r="D607" s="78">
        <v>39.03</v>
      </c>
      <c r="E607" s="78">
        <v>32.380000000000003</v>
      </c>
      <c r="F607" s="78">
        <v>33.6</v>
      </c>
      <c r="G607" s="78">
        <v>33.08</v>
      </c>
      <c r="H607" s="78">
        <v>33.6</v>
      </c>
      <c r="I607" s="78">
        <v>114.28</v>
      </c>
      <c r="J607" s="78">
        <v>185.92</v>
      </c>
      <c r="K607" s="78">
        <v>261.58999999999997</v>
      </c>
      <c r="L607" s="78">
        <v>337.43</v>
      </c>
      <c r="M607" s="78">
        <v>354.34</v>
      </c>
      <c r="N607" s="78">
        <v>319.24</v>
      </c>
      <c r="O607" s="78">
        <v>303.07</v>
      </c>
      <c r="P607" s="78">
        <v>290.77999999999997</v>
      </c>
      <c r="Q607" s="78">
        <v>270.89999999999998</v>
      </c>
      <c r="R607" s="78">
        <v>244.79</v>
      </c>
      <c r="S607" s="78">
        <v>152.15</v>
      </c>
      <c r="T607" s="78">
        <v>68.98</v>
      </c>
      <c r="U607" s="78">
        <v>40.32</v>
      </c>
      <c r="V607" s="78">
        <v>33.81</v>
      </c>
      <c r="W607" s="78">
        <v>34.159999999999997</v>
      </c>
      <c r="X607" s="78">
        <v>32.58</v>
      </c>
      <c r="Y607" s="78">
        <v>32.94</v>
      </c>
      <c r="Z607" s="78">
        <v>32.409999999999997</v>
      </c>
      <c r="AA607" s="78">
        <f t="shared" si="117"/>
        <v>354.34</v>
      </c>
      <c r="AB607" s="77">
        <f t="shared" si="118"/>
        <v>2022</v>
      </c>
      <c r="AC607" s="76">
        <f t="shared" si="119"/>
        <v>6</v>
      </c>
      <c r="AD607" s="76" t="str">
        <f t="shared" si="120"/>
        <v/>
      </c>
      <c r="AE607" s="76" t="str">
        <f t="shared" si="121"/>
        <v/>
      </c>
      <c r="AF607" s="74">
        <f t="shared" si="122"/>
        <v>354.34</v>
      </c>
      <c r="AG607" s="75" t="str">
        <f t="shared" si="123"/>
        <v>11:00</v>
      </c>
      <c r="AH607" s="74">
        <f t="shared" si="124"/>
        <v>3697.3599999999997</v>
      </c>
      <c r="AI607" s="73" t="str">
        <f t="shared" si="125"/>
        <v/>
      </c>
      <c r="AJ607" s="73" t="str">
        <f t="shared" si="126"/>
        <v/>
      </c>
      <c r="AK607" s="73" t="str">
        <f t="shared" si="127"/>
        <v/>
      </c>
      <c r="AL607" s="72" t="str">
        <f t="shared" si="128"/>
        <v/>
      </c>
      <c r="AM607" s="71" t="str">
        <f t="shared" si="129"/>
        <v/>
      </c>
    </row>
    <row r="608" spans="2:39" ht="13.8" thickBot="1">
      <c r="B608" s="79">
        <v>44740</v>
      </c>
      <c r="C608" s="78">
        <v>32.479999999999997</v>
      </c>
      <c r="D608" s="78">
        <v>33.15</v>
      </c>
      <c r="E608" s="78">
        <v>32.31</v>
      </c>
      <c r="F608" s="78">
        <v>32.69</v>
      </c>
      <c r="G608" s="78">
        <v>32.450000000000003</v>
      </c>
      <c r="H608" s="78">
        <v>33.39</v>
      </c>
      <c r="I608" s="78">
        <v>54.43</v>
      </c>
      <c r="J608" s="78">
        <v>104.02</v>
      </c>
      <c r="K608" s="78">
        <v>183.12</v>
      </c>
      <c r="L608" s="78">
        <v>292.11</v>
      </c>
      <c r="M608" s="78">
        <v>326.55</v>
      </c>
      <c r="N608" s="78">
        <v>304.33</v>
      </c>
      <c r="O608" s="78">
        <v>309.12</v>
      </c>
      <c r="P608" s="78">
        <v>330.33</v>
      </c>
      <c r="Q608" s="78">
        <v>351.61</v>
      </c>
      <c r="R608" s="78">
        <v>335.13</v>
      </c>
      <c r="S608" s="78">
        <v>271.35000000000002</v>
      </c>
      <c r="T608" s="78">
        <v>212.24</v>
      </c>
      <c r="U608" s="78">
        <v>190.26</v>
      </c>
      <c r="V608" s="78">
        <v>159.25</v>
      </c>
      <c r="W608" s="78">
        <v>123.59</v>
      </c>
      <c r="X608" s="78">
        <v>60.9</v>
      </c>
      <c r="Y608" s="78">
        <v>33.22</v>
      </c>
      <c r="Z608" s="78">
        <v>34.65</v>
      </c>
      <c r="AA608" s="78">
        <f t="shared" si="117"/>
        <v>351.61</v>
      </c>
      <c r="AB608" s="77">
        <f t="shared" si="118"/>
        <v>2022</v>
      </c>
      <c r="AC608" s="76">
        <f t="shared" si="119"/>
        <v>6</v>
      </c>
      <c r="AD608" s="76" t="str">
        <f t="shared" si="120"/>
        <v/>
      </c>
      <c r="AE608" s="76" t="str">
        <f t="shared" si="121"/>
        <v/>
      </c>
      <c r="AF608" s="74">
        <f t="shared" si="122"/>
        <v>351.61</v>
      </c>
      <c r="AG608" s="75" t="str">
        <f t="shared" si="123"/>
        <v>15:00</v>
      </c>
      <c r="AH608" s="74">
        <f t="shared" si="124"/>
        <v>4224.2900000000009</v>
      </c>
      <c r="AI608" s="73" t="str">
        <f t="shared" si="125"/>
        <v/>
      </c>
      <c r="AJ608" s="73" t="str">
        <f t="shared" si="126"/>
        <v/>
      </c>
      <c r="AK608" s="73" t="str">
        <f t="shared" si="127"/>
        <v/>
      </c>
      <c r="AL608" s="72" t="str">
        <f t="shared" si="128"/>
        <v/>
      </c>
      <c r="AM608" s="71" t="str">
        <f t="shared" si="129"/>
        <v/>
      </c>
    </row>
    <row r="609" spans="2:39" ht="13.8" thickBot="1">
      <c r="B609" s="79">
        <v>44741</v>
      </c>
      <c r="C609" s="78">
        <v>34.44</v>
      </c>
      <c r="D609" s="78">
        <v>33.57</v>
      </c>
      <c r="E609" s="78">
        <v>33.880000000000003</v>
      </c>
      <c r="F609" s="78">
        <v>34.270000000000003</v>
      </c>
      <c r="G609" s="78">
        <v>33.46</v>
      </c>
      <c r="H609" s="78">
        <v>33.32</v>
      </c>
      <c r="I609" s="78">
        <v>48.72</v>
      </c>
      <c r="J609" s="78">
        <v>120.64</v>
      </c>
      <c r="K609" s="78">
        <v>214.83</v>
      </c>
      <c r="L609" s="78">
        <v>267.68</v>
      </c>
      <c r="M609" s="78">
        <v>342.13</v>
      </c>
      <c r="N609" s="78">
        <v>393.75</v>
      </c>
      <c r="O609" s="78">
        <v>398.06</v>
      </c>
      <c r="P609" s="78">
        <v>400.86</v>
      </c>
      <c r="Q609" s="78">
        <v>402.05</v>
      </c>
      <c r="R609" s="78">
        <v>357</v>
      </c>
      <c r="S609" s="78">
        <v>288.12</v>
      </c>
      <c r="T609" s="78">
        <v>260.16000000000003</v>
      </c>
      <c r="U609" s="78">
        <v>202.37</v>
      </c>
      <c r="V609" s="78">
        <v>46.17</v>
      </c>
      <c r="W609" s="78">
        <v>34.119999999999997</v>
      </c>
      <c r="X609" s="78">
        <v>33.39</v>
      </c>
      <c r="Y609" s="78">
        <v>33.46</v>
      </c>
      <c r="Z609" s="78">
        <v>33.57</v>
      </c>
      <c r="AA609" s="78">
        <f t="shared" si="117"/>
        <v>402.05</v>
      </c>
      <c r="AB609" s="77">
        <f t="shared" si="118"/>
        <v>2022</v>
      </c>
      <c r="AC609" s="76">
        <f t="shared" si="119"/>
        <v>6</v>
      </c>
      <c r="AD609" s="76" t="str">
        <f t="shared" si="120"/>
        <v/>
      </c>
      <c r="AE609" s="76" t="str">
        <f t="shared" si="121"/>
        <v/>
      </c>
      <c r="AF609" s="74">
        <f t="shared" si="122"/>
        <v>402.05</v>
      </c>
      <c r="AG609" s="75" t="str">
        <f t="shared" si="123"/>
        <v>15:00</v>
      </c>
      <c r="AH609" s="74">
        <f t="shared" si="124"/>
        <v>4482.07</v>
      </c>
      <c r="AI609" s="73" t="str">
        <f t="shared" si="125"/>
        <v/>
      </c>
      <c r="AJ609" s="73" t="str">
        <f t="shared" si="126"/>
        <v/>
      </c>
      <c r="AK609" s="73" t="str">
        <f t="shared" si="127"/>
        <v/>
      </c>
      <c r="AL609" s="72" t="str">
        <f t="shared" si="128"/>
        <v/>
      </c>
      <c r="AM609" s="71" t="str">
        <f t="shared" si="129"/>
        <v/>
      </c>
    </row>
    <row r="610" spans="2:39" ht="13.8" thickBot="1">
      <c r="B610" s="79">
        <v>44742</v>
      </c>
      <c r="C610" s="78">
        <v>34.020000000000003</v>
      </c>
      <c r="D610" s="78">
        <v>41.86</v>
      </c>
      <c r="E610" s="78">
        <v>34.200000000000003</v>
      </c>
      <c r="F610" s="78">
        <v>33.25</v>
      </c>
      <c r="G610" s="78">
        <v>33.71</v>
      </c>
      <c r="H610" s="78">
        <v>33.85</v>
      </c>
      <c r="I610" s="78">
        <v>90.13</v>
      </c>
      <c r="J610" s="78">
        <v>212.28</v>
      </c>
      <c r="K610" s="78">
        <v>325.92</v>
      </c>
      <c r="L610" s="78">
        <v>401.17</v>
      </c>
      <c r="M610" s="78">
        <v>468.9</v>
      </c>
      <c r="N610" s="78">
        <v>478.07</v>
      </c>
      <c r="O610" s="78">
        <v>568.22</v>
      </c>
      <c r="P610" s="78">
        <v>628.80999999999995</v>
      </c>
      <c r="Q610" s="78">
        <v>631.92999999999995</v>
      </c>
      <c r="R610" s="78">
        <v>546.17999999999995</v>
      </c>
      <c r="S610" s="78">
        <v>435.72</v>
      </c>
      <c r="T610" s="78">
        <v>365.09</v>
      </c>
      <c r="U610" s="78">
        <v>311.64</v>
      </c>
      <c r="V610" s="78">
        <v>258.64999999999998</v>
      </c>
      <c r="W610" s="78">
        <v>249.03</v>
      </c>
      <c r="X610" s="78">
        <v>217.95</v>
      </c>
      <c r="Y610" s="78">
        <v>170.31</v>
      </c>
      <c r="Z610" s="78">
        <v>149.28</v>
      </c>
      <c r="AA610" s="78">
        <f t="shared" si="117"/>
        <v>631.92999999999995</v>
      </c>
      <c r="AB610" s="77">
        <f t="shared" si="118"/>
        <v>2022</v>
      </c>
      <c r="AC610" s="76">
        <f t="shared" si="119"/>
        <v>6</v>
      </c>
      <c r="AD610" s="76" t="str">
        <f t="shared" si="120"/>
        <v>2022-6</v>
      </c>
      <c r="AE610" s="76">
        <f t="shared" si="121"/>
        <v>6</v>
      </c>
      <c r="AF610" s="74">
        <f t="shared" si="122"/>
        <v>631.92999999999995</v>
      </c>
      <c r="AG610" s="75" t="str">
        <f t="shared" si="123"/>
        <v>15:00</v>
      </c>
      <c r="AH610" s="74">
        <f t="shared" si="124"/>
        <v>7352.1</v>
      </c>
      <c r="AI610" s="73">
        <f t="shared" si="125"/>
        <v>29188.45</v>
      </c>
      <c r="AJ610" s="73">
        <f t="shared" si="126"/>
        <v>2429.67</v>
      </c>
      <c r="AK610" s="73">
        <f t="shared" si="127"/>
        <v>52416.789999999994</v>
      </c>
      <c r="AL610" s="72">
        <f t="shared" si="128"/>
        <v>44728</v>
      </c>
      <c r="AM610" s="71" t="str">
        <f t="shared" si="129"/>
        <v>12:00</v>
      </c>
    </row>
    <row r="611" spans="2:39" ht="13.8" thickBot="1">
      <c r="B611" s="79">
        <v>44743</v>
      </c>
      <c r="C611" s="78">
        <v>145.15</v>
      </c>
      <c r="D611" s="78">
        <v>155.4</v>
      </c>
      <c r="E611" s="78">
        <v>152.29</v>
      </c>
      <c r="F611" s="78">
        <v>176.36</v>
      </c>
      <c r="G611" s="78">
        <v>1255.31</v>
      </c>
      <c r="H611" s="78">
        <v>1622.39</v>
      </c>
      <c r="I611" s="78">
        <v>1712.52</v>
      </c>
      <c r="J611" s="78">
        <v>1713.78</v>
      </c>
      <c r="K611" s="78">
        <v>1748.78</v>
      </c>
      <c r="L611" s="78">
        <v>1770.79</v>
      </c>
      <c r="M611" s="78">
        <v>1797.78</v>
      </c>
      <c r="N611" s="78">
        <v>1799.74</v>
      </c>
      <c r="O611" s="78">
        <v>1812.9</v>
      </c>
      <c r="P611" s="78">
        <v>1839.57</v>
      </c>
      <c r="Q611" s="78">
        <v>1828.05</v>
      </c>
      <c r="R611" s="78">
        <v>1870.86</v>
      </c>
      <c r="S611" s="78">
        <v>1818.11</v>
      </c>
      <c r="T611" s="78">
        <v>1788.75</v>
      </c>
      <c r="U611" s="78">
        <v>1772.51</v>
      </c>
      <c r="V611" s="78">
        <v>1720.74</v>
      </c>
      <c r="W611" s="78">
        <v>1741.29</v>
      </c>
      <c r="X611" s="78">
        <v>1754.76</v>
      </c>
      <c r="Y611" s="78">
        <v>1716.54</v>
      </c>
      <c r="Z611" s="78">
        <v>1664.11</v>
      </c>
      <c r="AA611" s="78">
        <f t="shared" si="117"/>
        <v>1870.86</v>
      </c>
      <c r="AB611" s="77">
        <f t="shared" si="118"/>
        <v>2022</v>
      </c>
      <c r="AC611" s="76">
        <f t="shared" si="119"/>
        <v>7</v>
      </c>
      <c r="AD611" s="76" t="str">
        <f t="shared" si="120"/>
        <v/>
      </c>
      <c r="AE611" s="76" t="str">
        <f t="shared" si="121"/>
        <v/>
      </c>
      <c r="AF611" s="74">
        <f t="shared" si="122"/>
        <v>1870.86</v>
      </c>
      <c r="AG611" s="75" t="str">
        <f t="shared" si="123"/>
        <v>16:00</v>
      </c>
      <c r="AH611" s="74">
        <f t="shared" si="124"/>
        <v>37249.340000000004</v>
      </c>
      <c r="AI611" s="73" t="str">
        <f t="shared" si="125"/>
        <v/>
      </c>
      <c r="AJ611" s="73" t="str">
        <f t="shared" si="126"/>
        <v/>
      </c>
      <c r="AK611" s="73" t="str">
        <f t="shared" si="127"/>
        <v/>
      </c>
      <c r="AL611" s="72" t="str">
        <f t="shared" si="128"/>
        <v/>
      </c>
      <c r="AM611" s="71" t="str">
        <f t="shared" si="129"/>
        <v/>
      </c>
    </row>
    <row r="612" spans="2:39" ht="13.8" thickBot="1">
      <c r="B612" s="79">
        <v>44744</v>
      </c>
      <c r="C612" s="78">
        <v>1549.77</v>
      </c>
      <c r="D612" s="78">
        <v>1510.88</v>
      </c>
      <c r="E612" s="78">
        <v>1454.99</v>
      </c>
      <c r="F612" s="78">
        <v>1399.65</v>
      </c>
      <c r="G612" s="78">
        <v>1357.27</v>
      </c>
      <c r="H612" s="78">
        <v>1355.66</v>
      </c>
      <c r="I612" s="78">
        <v>1282.72</v>
      </c>
      <c r="J612" s="78">
        <v>1333.89</v>
      </c>
      <c r="K612" s="78">
        <v>1371.02</v>
      </c>
      <c r="L612" s="78">
        <v>1416.1</v>
      </c>
      <c r="M612" s="78">
        <v>1423.24</v>
      </c>
      <c r="N612" s="78">
        <v>1402.45</v>
      </c>
      <c r="O612" s="78">
        <v>1407</v>
      </c>
      <c r="P612" s="78">
        <v>1424.95</v>
      </c>
      <c r="Q612" s="78">
        <v>1622.64</v>
      </c>
      <c r="R612" s="78">
        <v>1810.86</v>
      </c>
      <c r="S612" s="78">
        <v>1667.26</v>
      </c>
      <c r="T612" s="78">
        <v>1473.5</v>
      </c>
      <c r="U612" s="78">
        <v>1286.32</v>
      </c>
      <c r="V612" s="78">
        <v>1292.8699999999999</v>
      </c>
      <c r="W612" s="78">
        <v>1650.36</v>
      </c>
      <c r="X612" s="78">
        <v>1560.44</v>
      </c>
      <c r="Y612" s="78">
        <v>1509.45</v>
      </c>
      <c r="Z612" s="78">
        <v>1446.52</v>
      </c>
      <c r="AA612" s="78">
        <f t="shared" si="117"/>
        <v>1810.86</v>
      </c>
      <c r="AB612" s="77">
        <f t="shared" si="118"/>
        <v>2022</v>
      </c>
      <c r="AC612" s="76">
        <f t="shared" si="119"/>
        <v>7</v>
      </c>
      <c r="AD612" s="76" t="str">
        <f t="shared" si="120"/>
        <v/>
      </c>
      <c r="AE612" s="76" t="str">
        <f t="shared" si="121"/>
        <v/>
      </c>
      <c r="AF612" s="74">
        <f t="shared" si="122"/>
        <v>1810.86</v>
      </c>
      <c r="AG612" s="75" t="str">
        <f t="shared" si="123"/>
        <v>16:00</v>
      </c>
      <c r="AH612" s="74">
        <f t="shared" si="124"/>
        <v>36820.669999999991</v>
      </c>
      <c r="AI612" s="73" t="str">
        <f t="shared" si="125"/>
        <v/>
      </c>
      <c r="AJ612" s="73" t="str">
        <f t="shared" si="126"/>
        <v/>
      </c>
      <c r="AK612" s="73" t="str">
        <f t="shared" si="127"/>
        <v/>
      </c>
      <c r="AL612" s="72" t="str">
        <f t="shared" si="128"/>
        <v/>
      </c>
      <c r="AM612" s="71" t="str">
        <f t="shared" si="129"/>
        <v/>
      </c>
    </row>
    <row r="613" spans="2:39" ht="13.8" thickBot="1">
      <c r="B613" s="79">
        <v>44745</v>
      </c>
      <c r="C613" s="78">
        <v>1382.22</v>
      </c>
      <c r="D613" s="78">
        <v>1352.79</v>
      </c>
      <c r="E613" s="78">
        <v>1328.15</v>
      </c>
      <c r="F613" s="78">
        <v>1322.65</v>
      </c>
      <c r="G613" s="78">
        <v>1298.8499999999999</v>
      </c>
      <c r="H613" s="78">
        <v>1321.39</v>
      </c>
      <c r="I613" s="78">
        <v>1426.84</v>
      </c>
      <c r="J613" s="78">
        <v>1465.87</v>
      </c>
      <c r="K613" s="78">
        <v>1571.26</v>
      </c>
      <c r="L613" s="78">
        <v>1638.28</v>
      </c>
      <c r="M613" s="78">
        <v>1661.84</v>
      </c>
      <c r="N613" s="78">
        <v>1656.51</v>
      </c>
      <c r="O613" s="78">
        <v>1667.33</v>
      </c>
      <c r="P613" s="78">
        <v>1681.23</v>
      </c>
      <c r="Q613" s="78">
        <v>1670.52</v>
      </c>
      <c r="R613" s="78">
        <v>1665.72</v>
      </c>
      <c r="S613" s="78">
        <v>1630.75</v>
      </c>
      <c r="T613" s="78">
        <v>1612.66</v>
      </c>
      <c r="U613" s="78">
        <v>1600.8</v>
      </c>
      <c r="V613" s="78">
        <v>1570.94</v>
      </c>
      <c r="W613" s="78">
        <v>1549.56</v>
      </c>
      <c r="X613" s="78">
        <v>1530.59</v>
      </c>
      <c r="Y613" s="78">
        <v>1499.75</v>
      </c>
      <c r="Z613" s="78">
        <v>1468.08</v>
      </c>
      <c r="AA613" s="78">
        <f t="shared" si="117"/>
        <v>1681.23</v>
      </c>
      <c r="AB613" s="77">
        <f t="shared" si="118"/>
        <v>2022</v>
      </c>
      <c r="AC613" s="76">
        <f t="shared" si="119"/>
        <v>7</v>
      </c>
      <c r="AD613" s="76" t="str">
        <f t="shared" si="120"/>
        <v/>
      </c>
      <c r="AE613" s="76" t="str">
        <f t="shared" si="121"/>
        <v/>
      </c>
      <c r="AF613" s="74">
        <f t="shared" si="122"/>
        <v>1681.23</v>
      </c>
      <c r="AG613" s="75" t="str">
        <f t="shared" si="123"/>
        <v>14:00</v>
      </c>
      <c r="AH613" s="74">
        <f t="shared" si="124"/>
        <v>38255.81</v>
      </c>
      <c r="AI613" s="73" t="str">
        <f t="shared" si="125"/>
        <v/>
      </c>
      <c r="AJ613" s="73" t="str">
        <f t="shared" si="126"/>
        <v/>
      </c>
      <c r="AK613" s="73" t="str">
        <f t="shared" si="127"/>
        <v/>
      </c>
      <c r="AL613" s="72" t="str">
        <f t="shared" si="128"/>
        <v/>
      </c>
      <c r="AM613" s="71" t="str">
        <f t="shared" si="129"/>
        <v/>
      </c>
    </row>
    <row r="614" spans="2:39" ht="13.8" thickBot="1">
      <c r="B614" s="79">
        <v>44746</v>
      </c>
      <c r="C614" s="78">
        <v>1418.76</v>
      </c>
      <c r="D614" s="78">
        <v>1423.28</v>
      </c>
      <c r="E614" s="78">
        <v>1392.58</v>
      </c>
      <c r="F614" s="78">
        <v>1412.5</v>
      </c>
      <c r="G614" s="78">
        <v>1381.17</v>
      </c>
      <c r="H614" s="78">
        <v>1339.84</v>
      </c>
      <c r="I614" s="78">
        <v>143.85</v>
      </c>
      <c r="J614" s="78">
        <v>279.16000000000003</v>
      </c>
      <c r="K614" s="78">
        <v>371.7</v>
      </c>
      <c r="L614" s="78">
        <v>428.02</v>
      </c>
      <c r="M614" s="78">
        <v>470.75</v>
      </c>
      <c r="N614" s="78">
        <v>454.16</v>
      </c>
      <c r="O614" s="78">
        <v>478.1</v>
      </c>
      <c r="P614" s="78">
        <v>480.17</v>
      </c>
      <c r="Q614" s="78">
        <v>469.04</v>
      </c>
      <c r="R614" s="78">
        <v>447.34</v>
      </c>
      <c r="S614" s="78">
        <v>372.85</v>
      </c>
      <c r="T614" s="78">
        <v>338.94</v>
      </c>
      <c r="U614" s="78">
        <v>353.54</v>
      </c>
      <c r="V614" s="78">
        <v>297.92</v>
      </c>
      <c r="W614" s="78">
        <v>267.05</v>
      </c>
      <c r="X614" s="78">
        <v>237.37</v>
      </c>
      <c r="Y614" s="78">
        <v>172.52</v>
      </c>
      <c r="Z614" s="78">
        <v>161.84</v>
      </c>
      <c r="AA614" s="78">
        <f t="shared" si="117"/>
        <v>1423.28</v>
      </c>
      <c r="AB614" s="77">
        <f t="shared" si="118"/>
        <v>2022</v>
      </c>
      <c r="AC614" s="76">
        <f t="shared" si="119"/>
        <v>7</v>
      </c>
      <c r="AD614" s="76" t="str">
        <f t="shared" si="120"/>
        <v/>
      </c>
      <c r="AE614" s="76" t="str">
        <f t="shared" si="121"/>
        <v/>
      </c>
      <c r="AF614" s="74">
        <f t="shared" si="122"/>
        <v>1423.28</v>
      </c>
      <c r="AG614" s="75" t="str">
        <f t="shared" si="123"/>
        <v>2:00</v>
      </c>
      <c r="AH614" s="74">
        <f t="shared" si="124"/>
        <v>16015.730000000005</v>
      </c>
      <c r="AI614" s="73" t="str">
        <f t="shared" si="125"/>
        <v/>
      </c>
      <c r="AJ614" s="73" t="str">
        <f t="shared" si="126"/>
        <v/>
      </c>
      <c r="AK614" s="73" t="str">
        <f t="shared" si="127"/>
        <v/>
      </c>
      <c r="AL614" s="72" t="str">
        <f t="shared" si="128"/>
        <v/>
      </c>
      <c r="AM614" s="71" t="str">
        <f t="shared" si="129"/>
        <v/>
      </c>
    </row>
    <row r="615" spans="2:39" ht="13.8" thickBot="1">
      <c r="B615" s="79">
        <v>44747</v>
      </c>
      <c r="C615" s="78">
        <v>149.97999999999999</v>
      </c>
      <c r="D615" s="78">
        <v>147.49</v>
      </c>
      <c r="E615" s="78">
        <v>154</v>
      </c>
      <c r="F615" s="78">
        <v>182.77</v>
      </c>
      <c r="G615" s="78">
        <v>208.04</v>
      </c>
      <c r="H615" s="78">
        <v>246.68</v>
      </c>
      <c r="I615" s="78">
        <v>410.59</v>
      </c>
      <c r="J615" s="78">
        <v>463.12</v>
      </c>
      <c r="K615" s="78">
        <v>493.57</v>
      </c>
      <c r="L615" s="78">
        <v>519.02</v>
      </c>
      <c r="M615" s="78">
        <v>569.07000000000005</v>
      </c>
      <c r="N615" s="78">
        <v>565.22</v>
      </c>
      <c r="O615" s="78">
        <v>555.16999999999996</v>
      </c>
      <c r="P615" s="78">
        <v>619.99</v>
      </c>
      <c r="Q615" s="78">
        <v>632.49</v>
      </c>
      <c r="R615" s="78">
        <v>592.05999999999995</v>
      </c>
      <c r="S615" s="78">
        <v>513.84</v>
      </c>
      <c r="T615" s="78">
        <v>423.15</v>
      </c>
      <c r="U615" s="78">
        <v>374.75</v>
      </c>
      <c r="V615" s="78">
        <v>314.3</v>
      </c>
      <c r="W615" s="78">
        <v>283.33</v>
      </c>
      <c r="X615" s="78">
        <v>242.13</v>
      </c>
      <c r="Y615" s="78">
        <v>197.89</v>
      </c>
      <c r="Z615" s="78">
        <v>190.16</v>
      </c>
      <c r="AA615" s="78">
        <f t="shared" si="117"/>
        <v>632.49</v>
      </c>
      <c r="AB615" s="77">
        <f t="shared" si="118"/>
        <v>2022</v>
      </c>
      <c r="AC615" s="76">
        <f t="shared" si="119"/>
        <v>7</v>
      </c>
      <c r="AD615" s="76" t="str">
        <f t="shared" si="120"/>
        <v/>
      </c>
      <c r="AE615" s="76" t="str">
        <f t="shared" si="121"/>
        <v/>
      </c>
      <c r="AF615" s="74">
        <f t="shared" si="122"/>
        <v>632.49</v>
      </c>
      <c r="AG615" s="75" t="str">
        <f t="shared" si="123"/>
        <v>15:00</v>
      </c>
      <c r="AH615" s="74">
        <f t="shared" si="124"/>
        <v>9681.2999999999993</v>
      </c>
      <c r="AI615" s="73" t="str">
        <f t="shared" si="125"/>
        <v/>
      </c>
      <c r="AJ615" s="73" t="str">
        <f t="shared" si="126"/>
        <v/>
      </c>
      <c r="AK615" s="73" t="str">
        <f t="shared" si="127"/>
        <v/>
      </c>
      <c r="AL615" s="72" t="str">
        <f t="shared" si="128"/>
        <v/>
      </c>
      <c r="AM615" s="71" t="str">
        <f t="shared" si="129"/>
        <v/>
      </c>
    </row>
    <row r="616" spans="2:39" ht="13.8" thickBot="1">
      <c r="B616" s="79">
        <v>44748</v>
      </c>
      <c r="C616" s="78">
        <v>152.56</v>
      </c>
      <c r="D616" s="78">
        <v>145.97999999999999</v>
      </c>
      <c r="E616" s="78">
        <v>140.81</v>
      </c>
      <c r="F616" s="78">
        <v>147.94999999999999</v>
      </c>
      <c r="G616" s="78">
        <v>143.68</v>
      </c>
      <c r="H616" s="78">
        <v>207.34</v>
      </c>
      <c r="I616" s="78">
        <v>283.36</v>
      </c>
      <c r="J616" s="78">
        <v>262.95999999999998</v>
      </c>
      <c r="K616" s="78">
        <v>196.39</v>
      </c>
      <c r="L616" s="78">
        <v>333.9</v>
      </c>
      <c r="M616" s="78">
        <v>461.76</v>
      </c>
      <c r="N616" s="78">
        <v>444.57</v>
      </c>
      <c r="O616" s="78">
        <v>433.62</v>
      </c>
      <c r="P616" s="78">
        <v>446.18</v>
      </c>
      <c r="Q616" s="78">
        <v>424.1</v>
      </c>
      <c r="R616" s="78">
        <v>389.34</v>
      </c>
      <c r="S616" s="78">
        <v>318.08</v>
      </c>
      <c r="T616" s="78">
        <v>35.67</v>
      </c>
      <c r="U616" s="78">
        <v>33.74</v>
      </c>
      <c r="V616" s="78">
        <v>160.27000000000001</v>
      </c>
      <c r="W616" s="78">
        <v>269.14999999999998</v>
      </c>
      <c r="X616" s="78">
        <v>175.81</v>
      </c>
      <c r="Y616" s="78">
        <v>119.59</v>
      </c>
      <c r="Z616" s="78">
        <v>81.59</v>
      </c>
      <c r="AA616" s="78">
        <f t="shared" si="117"/>
        <v>461.76</v>
      </c>
      <c r="AB616" s="77">
        <f t="shared" si="118"/>
        <v>2022</v>
      </c>
      <c r="AC616" s="76">
        <f t="shared" si="119"/>
        <v>7</v>
      </c>
      <c r="AD616" s="76" t="str">
        <f t="shared" si="120"/>
        <v/>
      </c>
      <c r="AE616" s="76" t="str">
        <f t="shared" si="121"/>
        <v/>
      </c>
      <c r="AF616" s="74">
        <f t="shared" si="122"/>
        <v>461.76</v>
      </c>
      <c r="AG616" s="75" t="str">
        <f t="shared" si="123"/>
        <v>11:00</v>
      </c>
      <c r="AH616" s="74">
        <f t="shared" si="124"/>
        <v>6270.1600000000017</v>
      </c>
      <c r="AI616" s="73" t="str">
        <f t="shared" si="125"/>
        <v/>
      </c>
      <c r="AJ616" s="73" t="str">
        <f t="shared" si="126"/>
        <v/>
      </c>
      <c r="AK616" s="73" t="str">
        <f t="shared" si="127"/>
        <v/>
      </c>
      <c r="AL616" s="72" t="str">
        <f t="shared" si="128"/>
        <v/>
      </c>
      <c r="AM616" s="71" t="str">
        <f t="shared" si="129"/>
        <v/>
      </c>
    </row>
    <row r="617" spans="2:39" ht="13.8" thickBot="1">
      <c r="B617" s="79">
        <v>44749</v>
      </c>
      <c r="C617" s="78">
        <v>42.25</v>
      </c>
      <c r="D617" s="78">
        <v>35.42</v>
      </c>
      <c r="E617" s="78">
        <v>33.36</v>
      </c>
      <c r="F617" s="78">
        <v>34.090000000000003</v>
      </c>
      <c r="G617" s="78">
        <v>33.04</v>
      </c>
      <c r="H617" s="78">
        <v>36.75</v>
      </c>
      <c r="I617" s="78">
        <v>153.41</v>
      </c>
      <c r="J617" s="78">
        <v>288.54000000000002</v>
      </c>
      <c r="K617" s="78">
        <v>365.68</v>
      </c>
      <c r="L617" s="78">
        <v>421.19</v>
      </c>
      <c r="M617" s="78">
        <v>458.08</v>
      </c>
      <c r="N617" s="78">
        <v>452.59</v>
      </c>
      <c r="O617" s="78">
        <v>474.64</v>
      </c>
      <c r="P617" s="78">
        <v>472.04</v>
      </c>
      <c r="Q617" s="78">
        <v>473.83</v>
      </c>
      <c r="R617" s="78">
        <v>460.08</v>
      </c>
      <c r="S617" s="78">
        <v>378.25</v>
      </c>
      <c r="T617" s="78">
        <v>315.77</v>
      </c>
      <c r="U617" s="78">
        <v>288.37</v>
      </c>
      <c r="V617" s="78">
        <v>184.73</v>
      </c>
      <c r="W617" s="78">
        <v>127.68</v>
      </c>
      <c r="X617" s="78">
        <v>63.88</v>
      </c>
      <c r="Y617" s="78">
        <v>34.33</v>
      </c>
      <c r="Z617" s="78">
        <v>33.18</v>
      </c>
      <c r="AA617" s="78">
        <f t="shared" si="117"/>
        <v>474.64</v>
      </c>
      <c r="AB617" s="77">
        <f t="shared" si="118"/>
        <v>2022</v>
      </c>
      <c r="AC617" s="76">
        <f t="shared" si="119"/>
        <v>7</v>
      </c>
      <c r="AD617" s="76" t="str">
        <f t="shared" si="120"/>
        <v/>
      </c>
      <c r="AE617" s="76" t="str">
        <f t="shared" si="121"/>
        <v/>
      </c>
      <c r="AF617" s="74">
        <f t="shared" si="122"/>
        <v>474.64</v>
      </c>
      <c r="AG617" s="75" t="str">
        <f t="shared" si="123"/>
        <v>13:00</v>
      </c>
      <c r="AH617" s="74">
        <f t="shared" si="124"/>
        <v>6135.8200000000006</v>
      </c>
      <c r="AI617" s="73" t="str">
        <f t="shared" si="125"/>
        <v/>
      </c>
      <c r="AJ617" s="73" t="str">
        <f t="shared" si="126"/>
        <v/>
      </c>
      <c r="AK617" s="73" t="str">
        <f t="shared" si="127"/>
        <v/>
      </c>
      <c r="AL617" s="72" t="str">
        <f t="shared" si="128"/>
        <v/>
      </c>
      <c r="AM617" s="71" t="str">
        <f t="shared" si="129"/>
        <v/>
      </c>
    </row>
    <row r="618" spans="2:39" ht="13.8" thickBot="1">
      <c r="B618" s="79">
        <v>44750</v>
      </c>
      <c r="C618" s="78">
        <v>34.72</v>
      </c>
      <c r="D618" s="78">
        <v>46.76</v>
      </c>
      <c r="E618" s="78">
        <v>39.03</v>
      </c>
      <c r="F618" s="78">
        <v>39.97</v>
      </c>
      <c r="G618" s="78">
        <v>41.69</v>
      </c>
      <c r="H618" s="78">
        <v>69.27</v>
      </c>
      <c r="I618" s="78">
        <v>177.17</v>
      </c>
      <c r="J618" s="78">
        <v>279.76</v>
      </c>
      <c r="K618" s="78">
        <v>359.52</v>
      </c>
      <c r="L618" s="78">
        <v>464.14</v>
      </c>
      <c r="M618" s="78">
        <v>526.12</v>
      </c>
      <c r="N618" s="78">
        <v>475.2</v>
      </c>
      <c r="O618" s="78">
        <v>492.45</v>
      </c>
      <c r="P618" s="78">
        <v>486.92</v>
      </c>
      <c r="Q618" s="78">
        <v>459.45</v>
      </c>
      <c r="R618" s="78">
        <v>401.77</v>
      </c>
      <c r="S618" s="78">
        <v>320.18</v>
      </c>
      <c r="T618" s="78">
        <v>290.99</v>
      </c>
      <c r="U618" s="78">
        <v>259.07</v>
      </c>
      <c r="V618" s="78">
        <v>183.4</v>
      </c>
      <c r="W618" s="78">
        <v>158.47999999999999</v>
      </c>
      <c r="X618" s="78">
        <v>126.04</v>
      </c>
      <c r="Y618" s="78">
        <v>42.67</v>
      </c>
      <c r="Z618" s="78">
        <v>32.94</v>
      </c>
      <c r="AA618" s="78">
        <f t="shared" si="117"/>
        <v>526.12</v>
      </c>
      <c r="AB618" s="77">
        <f t="shared" si="118"/>
        <v>2022</v>
      </c>
      <c r="AC618" s="76">
        <f t="shared" si="119"/>
        <v>7</v>
      </c>
      <c r="AD618" s="76" t="str">
        <f t="shared" si="120"/>
        <v/>
      </c>
      <c r="AE618" s="76" t="str">
        <f t="shared" si="121"/>
        <v/>
      </c>
      <c r="AF618" s="74">
        <f t="shared" si="122"/>
        <v>526.12</v>
      </c>
      <c r="AG618" s="75" t="str">
        <f t="shared" si="123"/>
        <v>11:00</v>
      </c>
      <c r="AH618" s="74">
        <f t="shared" si="124"/>
        <v>6333.8299999999972</v>
      </c>
      <c r="AI618" s="73" t="str">
        <f t="shared" si="125"/>
        <v/>
      </c>
      <c r="AJ618" s="73" t="str">
        <f t="shared" si="126"/>
        <v/>
      </c>
      <c r="AK618" s="73" t="str">
        <f t="shared" si="127"/>
        <v/>
      </c>
      <c r="AL618" s="72" t="str">
        <f t="shared" si="128"/>
        <v/>
      </c>
      <c r="AM618" s="71" t="str">
        <f t="shared" si="129"/>
        <v/>
      </c>
    </row>
    <row r="619" spans="2:39" ht="13.8" thickBot="1">
      <c r="B619" s="79">
        <v>44751</v>
      </c>
      <c r="C619" s="78">
        <v>32.869999999999997</v>
      </c>
      <c r="D619" s="78">
        <v>32.94</v>
      </c>
      <c r="E619" s="78">
        <v>34.409999999999997</v>
      </c>
      <c r="F619" s="78">
        <v>32.409999999999997</v>
      </c>
      <c r="G619" s="78">
        <v>33.07</v>
      </c>
      <c r="H619" s="78">
        <v>33.78</v>
      </c>
      <c r="I619" s="78">
        <v>33.36</v>
      </c>
      <c r="J619" s="78">
        <v>35.53</v>
      </c>
      <c r="K619" s="78">
        <v>54.18</v>
      </c>
      <c r="L619" s="78">
        <v>146.22999999999999</v>
      </c>
      <c r="M619" s="78">
        <v>181.62</v>
      </c>
      <c r="N619" s="78">
        <v>148.4</v>
      </c>
      <c r="O619" s="78">
        <v>164.99</v>
      </c>
      <c r="P619" s="78">
        <v>179.9</v>
      </c>
      <c r="Q619" s="78">
        <v>163.91</v>
      </c>
      <c r="R619" s="78">
        <v>172.06</v>
      </c>
      <c r="S619" s="78">
        <v>119.21</v>
      </c>
      <c r="T619" s="78">
        <v>98.39</v>
      </c>
      <c r="U619" s="78">
        <v>75.92</v>
      </c>
      <c r="V619" s="78">
        <v>54.85</v>
      </c>
      <c r="W619" s="78">
        <v>45.47</v>
      </c>
      <c r="X619" s="78">
        <v>37.380000000000003</v>
      </c>
      <c r="Y619" s="78">
        <v>32.869999999999997</v>
      </c>
      <c r="Z619" s="78">
        <v>32.590000000000003</v>
      </c>
      <c r="AA619" s="78">
        <f t="shared" si="117"/>
        <v>181.62</v>
      </c>
      <c r="AB619" s="77">
        <f t="shared" si="118"/>
        <v>2022</v>
      </c>
      <c r="AC619" s="76">
        <f t="shared" si="119"/>
        <v>7</v>
      </c>
      <c r="AD619" s="76" t="str">
        <f t="shared" si="120"/>
        <v/>
      </c>
      <c r="AE619" s="76" t="str">
        <f t="shared" si="121"/>
        <v/>
      </c>
      <c r="AF619" s="74">
        <f t="shared" si="122"/>
        <v>181.62</v>
      </c>
      <c r="AG619" s="75" t="str">
        <f t="shared" si="123"/>
        <v>11:00</v>
      </c>
      <c r="AH619" s="74">
        <f t="shared" si="124"/>
        <v>2157.96</v>
      </c>
      <c r="AI619" s="73" t="str">
        <f t="shared" si="125"/>
        <v/>
      </c>
      <c r="AJ619" s="73" t="str">
        <f t="shared" si="126"/>
        <v/>
      </c>
      <c r="AK619" s="73" t="str">
        <f t="shared" si="127"/>
        <v/>
      </c>
      <c r="AL619" s="72" t="str">
        <f t="shared" si="128"/>
        <v/>
      </c>
      <c r="AM619" s="71" t="str">
        <f t="shared" si="129"/>
        <v/>
      </c>
    </row>
    <row r="620" spans="2:39" ht="13.8" thickBot="1">
      <c r="B620" s="79">
        <v>44752</v>
      </c>
      <c r="C620" s="78">
        <v>35</v>
      </c>
      <c r="D620" s="78">
        <v>33.15</v>
      </c>
      <c r="E620" s="78">
        <v>33.78</v>
      </c>
      <c r="F620" s="78">
        <v>34.86</v>
      </c>
      <c r="G620" s="78">
        <v>33.85</v>
      </c>
      <c r="H620" s="78">
        <v>33.85</v>
      </c>
      <c r="I620" s="78">
        <v>32.340000000000003</v>
      </c>
      <c r="J620" s="78">
        <v>41.2</v>
      </c>
      <c r="K620" s="78">
        <v>102.48</v>
      </c>
      <c r="L620" s="78">
        <v>177.38</v>
      </c>
      <c r="M620" s="78">
        <v>220.67</v>
      </c>
      <c r="N620" s="78">
        <v>212.07</v>
      </c>
      <c r="O620" s="78">
        <v>219.2</v>
      </c>
      <c r="P620" s="78">
        <v>235.76</v>
      </c>
      <c r="Q620" s="78">
        <v>230.16</v>
      </c>
      <c r="R620" s="78">
        <v>217.32</v>
      </c>
      <c r="S620" s="78">
        <v>173.92</v>
      </c>
      <c r="T620" s="78">
        <v>178.71</v>
      </c>
      <c r="U620" s="78">
        <v>156.97999999999999</v>
      </c>
      <c r="V620" s="78">
        <v>116.52</v>
      </c>
      <c r="W620" s="78">
        <v>85.29</v>
      </c>
      <c r="X620" s="78">
        <v>71.12</v>
      </c>
      <c r="Y620" s="78">
        <v>45.26</v>
      </c>
      <c r="Z620" s="78">
        <v>34.020000000000003</v>
      </c>
      <c r="AA620" s="78">
        <f t="shared" si="117"/>
        <v>235.76</v>
      </c>
      <c r="AB620" s="77">
        <f t="shared" si="118"/>
        <v>2022</v>
      </c>
      <c r="AC620" s="76">
        <f t="shared" si="119"/>
        <v>7</v>
      </c>
      <c r="AD620" s="76" t="str">
        <f t="shared" si="120"/>
        <v/>
      </c>
      <c r="AE620" s="76" t="str">
        <f t="shared" si="121"/>
        <v/>
      </c>
      <c r="AF620" s="74">
        <f t="shared" si="122"/>
        <v>235.76</v>
      </c>
      <c r="AG620" s="75" t="str">
        <f t="shared" si="123"/>
        <v>14:00</v>
      </c>
      <c r="AH620" s="74">
        <f t="shared" si="124"/>
        <v>2990.6500000000005</v>
      </c>
      <c r="AI620" s="73" t="str">
        <f t="shared" si="125"/>
        <v/>
      </c>
      <c r="AJ620" s="73" t="str">
        <f t="shared" si="126"/>
        <v/>
      </c>
      <c r="AK620" s="73" t="str">
        <f t="shared" si="127"/>
        <v/>
      </c>
      <c r="AL620" s="72" t="str">
        <f t="shared" si="128"/>
        <v/>
      </c>
      <c r="AM620" s="71" t="str">
        <f t="shared" si="129"/>
        <v/>
      </c>
    </row>
    <row r="621" spans="2:39" ht="13.8" thickBot="1">
      <c r="B621" s="79">
        <v>44753</v>
      </c>
      <c r="C621" s="78">
        <v>34.229999999999997</v>
      </c>
      <c r="D621" s="78">
        <v>34.619999999999997</v>
      </c>
      <c r="E621" s="78">
        <v>34.130000000000003</v>
      </c>
      <c r="F621" s="78">
        <v>34.340000000000003</v>
      </c>
      <c r="G621" s="78">
        <v>32.94</v>
      </c>
      <c r="H621" s="78">
        <v>35.35</v>
      </c>
      <c r="I621" s="78">
        <v>123.9</v>
      </c>
      <c r="J621" s="78">
        <v>203.98</v>
      </c>
      <c r="K621" s="78">
        <v>294.14</v>
      </c>
      <c r="L621" s="78">
        <v>379.82</v>
      </c>
      <c r="M621" s="78">
        <v>441.46</v>
      </c>
      <c r="N621" s="78">
        <v>428.72</v>
      </c>
      <c r="O621" s="78">
        <v>445.45</v>
      </c>
      <c r="P621" s="78">
        <v>441.88</v>
      </c>
      <c r="Q621" s="78">
        <v>460.08</v>
      </c>
      <c r="R621" s="78">
        <v>439.15</v>
      </c>
      <c r="S621" s="78">
        <v>390.53</v>
      </c>
      <c r="T621" s="78">
        <v>347.76</v>
      </c>
      <c r="U621" s="78">
        <v>311.19</v>
      </c>
      <c r="V621" s="78">
        <v>270.93</v>
      </c>
      <c r="W621" s="78">
        <v>285.64</v>
      </c>
      <c r="X621" s="78">
        <v>270.52</v>
      </c>
      <c r="Y621" s="78">
        <v>241.4</v>
      </c>
      <c r="Z621" s="78">
        <v>228.06</v>
      </c>
      <c r="AA621" s="78">
        <f t="shared" si="117"/>
        <v>460.08</v>
      </c>
      <c r="AB621" s="77">
        <f t="shared" si="118"/>
        <v>2022</v>
      </c>
      <c r="AC621" s="76">
        <f t="shared" si="119"/>
        <v>7</v>
      </c>
      <c r="AD621" s="76" t="str">
        <f t="shared" si="120"/>
        <v/>
      </c>
      <c r="AE621" s="76" t="str">
        <f t="shared" si="121"/>
        <v/>
      </c>
      <c r="AF621" s="74">
        <f t="shared" si="122"/>
        <v>460.08</v>
      </c>
      <c r="AG621" s="75" t="str">
        <f t="shared" si="123"/>
        <v>15:00</v>
      </c>
      <c r="AH621" s="74">
        <f t="shared" si="124"/>
        <v>6670.3</v>
      </c>
      <c r="AI621" s="73" t="str">
        <f t="shared" si="125"/>
        <v/>
      </c>
      <c r="AJ621" s="73" t="str">
        <f t="shared" si="126"/>
        <v/>
      </c>
      <c r="AK621" s="73" t="str">
        <f t="shared" si="127"/>
        <v/>
      </c>
      <c r="AL621" s="72" t="str">
        <f t="shared" si="128"/>
        <v/>
      </c>
      <c r="AM621" s="71" t="str">
        <f t="shared" si="129"/>
        <v/>
      </c>
    </row>
    <row r="622" spans="2:39" ht="13.8" thickBot="1">
      <c r="B622" s="79">
        <v>44754</v>
      </c>
      <c r="C622" s="78">
        <v>225.75</v>
      </c>
      <c r="D622" s="78">
        <v>227.12</v>
      </c>
      <c r="E622" s="78">
        <v>195.23</v>
      </c>
      <c r="F622" s="78">
        <v>175.45</v>
      </c>
      <c r="G622" s="78">
        <v>122.47</v>
      </c>
      <c r="H622" s="78">
        <v>142.9</v>
      </c>
      <c r="I622" s="78">
        <v>344.65</v>
      </c>
      <c r="J622" s="78">
        <v>394.42</v>
      </c>
      <c r="K622" s="78">
        <v>417.69</v>
      </c>
      <c r="L622" s="78">
        <v>455.31</v>
      </c>
      <c r="M622" s="78">
        <v>469.42</v>
      </c>
      <c r="N622" s="78">
        <v>443.48</v>
      </c>
      <c r="O622" s="78">
        <v>452.66</v>
      </c>
      <c r="P622" s="78">
        <v>441.91</v>
      </c>
      <c r="Q622" s="78">
        <v>430.64</v>
      </c>
      <c r="R622" s="78">
        <v>385.53</v>
      </c>
      <c r="S622" s="78">
        <v>314.37</v>
      </c>
      <c r="T622" s="78">
        <v>284.73</v>
      </c>
      <c r="U622" s="78">
        <v>243.99</v>
      </c>
      <c r="V622" s="78">
        <v>206.22</v>
      </c>
      <c r="W622" s="78">
        <v>206.96</v>
      </c>
      <c r="X622" s="78">
        <v>182.77</v>
      </c>
      <c r="Y622" s="78">
        <v>127.23</v>
      </c>
      <c r="Z622" s="78">
        <v>126.6</v>
      </c>
      <c r="AA622" s="78">
        <f t="shared" si="117"/>
        <v>469.42</v>
      </c>
      <c r="AB622" s="77">
        <f t="shared" si="118"/>
        <v>2022</v>
      </c>
      <c r="AC622" s="76">
        <f t="shared" si="119"/>
        <v>7</v>
      </c>
      <c r="AD622" s="76" t="str">
        <f t="shared" si="120"/>
        <v/>
      </c>
      <c r="AE622" s="76" t="str">
        <f t="shared" si="121"/>
        <v/>
      </c>
      <c r="AF622" s="74">
        <f t="shared" si="122"/>
        <v>469.42</v>
      </c>
      <c r="AG622" s="75" t="str">
        <f t="shared" si="123"/>
        <v>11:00</v>
      </c>
      <c r="AH622" s="74">
        <f t="shared" si="124"/>
        <v>7486.92</v>
      </c>
      <c r="AI622" s="73" t="str">
        <f t="shared" si="125"/>
        <v/>
      </c>
      <c r="AJ622" s="73" t="str">
        <f t="shared" si="126"/>
        <v/>
      </c>
      <c r="AK622" s="73" t="str">
        <f t="shared" si="127"/>
        <v/>
      </c>
      <c r="AL622" s="72" t="str">
        <f t="shared" si="128"/>
        <v/>
      </c>
      <c r="AM622" s="71" t="str">
        <f t="shared" si="129"/>
        <v/>
      </c>
    </row>
    <row r="623" spans="2:39" ht="13.8" thickBot="1">
      <c r="B623" s="79">
        <v>44755</v>
      </c>
      <c r="C623" s="78">
        <v>101.57</v>
      </c>
      <c r="D623" s="78">
        <v>71.540000000000006</v>
      </c>
      <c r="E623" s="78">
        <v>40.01</v>
      </c>
      <c r="F623" s="78">
        <v>32.340000000000003</v>
      </c>
      <c r="G623" s="78">
        <v>32.590000000000003</v>
      </c>
      <c r="H623" s="78">
        <v>41.83</v>
      </c>
      <c r="I623" s="78">
        <v>177.24</v>
      </c>
      <c r="J623" s="78">
        <v>205.94</v>
      </c>
      <c r="K623" s="78">
        <v>270.87</v>
      </c>
      <c r="L623" s="78">
        <v>326.94</v>
      </c>
      <c r="M623" s="78">
        <v>1563.24</v>
      </c>
      <c r="N623" s="78">
        <v>344.09</v>
      </c>
      <c r="O623" s="78">
        <v>354.38</v>
      </c>
      <c r="P623" s="78">
        <v>300.72000000000003</v>
      </c>
      <c r="Q623" s="78">
        <v>308.77</v>
      </c>
      <c r="R623" s="78">
        <v>276.52999999999997</v>
      </c>
      <c r="S623" s="78">
        <v>202.27</v>
      </c>
      <c r="T623" s="78">
        <v>189</v>
      </c>
      <c r="U623" s="78">
        <v>174.06</v>
      </c>
      <c r="V623" s="78">
        <v>100.24</v>
      </c>
      <c r="W623" s="78">
        <v>75.569999999999993</v>
      </c>
      <c r="X623" s="78">
        <v>50.02</v>
      </c>
      <c r="Y623" s="78">
        <v>33.28</v>
      </c>
      <c r="Z623" s="78">
        <v>909.23</v>
      </c>
      <c r="AA623" s="78">
        <f t="shared" si="117"/>
        <v>1563.24</v>
      </c>
      <c r="AB623" s="77">
        <f t="shared" si="118"/>
        <v>2022</v>
      </c>
      <c r="AC623" s="76">
        <f t="shared" si="119"/>
        <v>7</v>
      </c>
      <c r="AD623" s="76" t="str">
        <f t="shared" si="120"/>
        <v/>
      </c>
      <c r="AE623" s="76" t="str">
        <f t="shared" si="121"/>
        <v/>
      </c>
      <c r="AF623" s="74">
        <f t="shared" si="122"/>
        <v>1563.24</v>
      </c>
      <c r="AG623" s="75" t="str">
        <f t="shared" si="123"/>
        <v>11:00</v>
      </c>
      <c r="AH623" s="74">
        <f t="shared" si="124"/>
        <v>7745.51</v>
      </c>
      <c r="AI623" s="73" t="str">
        <f t="shared" si="125"/>
        <v/>
      </c>
      <c r="AJ623" s="73" t="str">
        <f t="shared" si="126"/>
        <v/>
      </c>
      <c r="AK623" s="73" t="str">
        <f t="shared" si="127"/>
        <v/>
      </c>
      <c r="AL623" s="72" t="str">
        <f t="shared" si="128"/>
        <v/>
      </c>
      <c r="AM623" s="71" t="str">
        <f t="shared" si="129"/>
        <v/>
      </c>
    </row>
    <row r="624" spans="2:39" ht="13.8" thickBot="1">
      <c r="B624" s="79">
        <v>44756</v>
      </c>
      <c r="C624" s="78">
        <v>1360.07</v>
      </c>
      <c r="D624" s="78">
        <v>1331.89</v>
      </c>
      <c r="E624" s="78">
        <v>1313.2</v>
      </c>
      <c r="F624" s="78">
        <v>1311.45</v>
      </c>
      <c r="G624" s="78">
        <v>1319.85</v>
      </c>
      <c r="H624" s="78">
        <v>1354.47</v>
      </c>
      <c r="I624" s="78">
        <v>1524.78</v>
      </c>
      <c r="J624" s="78">
        <v>1604.16</v>
      </c>
      <c r="K624" s="78">
        <v>1700.55</v>
      </c>
      <c r="L624" s="78">
        <v>1759.87</v>
      </c>
      <c r="M624" s="78">
        <v>1790.22</v>
      </c>
      <c r="N624" s="78">
        <v>1756.65</v>
      </c>
      <c r="O624" s="78">
        <v>1751.86</v>
      </c>
      <c r="P624" s="78">
        <v>1781.57</v>
      </c>
      <c r="Q624" s="78">
        <v>1784.51</v>
      </c>
      <c r="R624" s="78">
        <v>1752.28</v>
      </c>
      <c r="S624" s="78">
        <v>1674.68</v>
      </c>
      <c r="T624" s="78">
        <v>1638.07</v>
      </c>
      <c r="U624" s="78">
        <v>1623.16</v>
      </c>
      <c r="V624" s="78">
        <v>1574.69</v>
      </c>
      <c r="W624" s="78">
        <v>1564.12</v>
      </c>
      <c r="X624" s="78">
        <v>1545.11</v>
      </c>
      <c r="Y624" s="78">
        <v>1482.53</v>
      </c>
      <c r="Z624" s="78">
        <v>1424.15</v>
      </c>
      <c r="AA624" s="78">
        <f t="shared" si="117"/>
        <v>1790.22</v>
      </c>
      <c r="AB624" s="77">
        <f t="shared" si="118"/>
        <v>2022</v>
      </c>
      <c r="AC624" s="76">
        <f t="shared" si="119"/>
        <v>7</v>
      </c>
      <c r="AD624" s="76" t="str">
        <f t="shared" si="120"/>
        <v/>
      </c>
      <c r="AE624" s="76" t="str">
        <f t="shared" si="121"/>
        <v/>
      </c>
      <c r="AF624" s="74">
        <f t="shared" si="122"/>
        <v>1790.22</v>
      </c>
      <c r="AG624" s="75" t="str">
        <f t="shared" si="123"/>
        <v>11:00</v>
      </c>
      <c r="AH624" s="74">
        <f t="shared" si="124"/>
        <v>39514.109999999993</v>
      </c>
      <c r="AI624" s="73" t="str">
        <f t="shared" si="125"/>
        <v/>
      </c>
      <c r="AJ624" s="73" t="str">
        <f t="shared" si="126"/>
        <v/>
      </c>
      <c r="AK624" s="73" t="str">
        <f t="shared" si="127"/>
        <v/>
      </c>
      <c r="AL624" s="72" t="str">
        <f t="shared" si="128"/>
        <v/>
      </c>
      <c r="AM624" s="71" t="str">
        <f t="shared" si="129"/>
        <v/>
      </c>
    </row>
    <row r="625" spans="2:39" ht="13.8" thickBot="1">
      <c r="B625" s="79">
        <v>44757</v>
      </c>
      <c r="C625" s="78">
        <v>1357.51</v>
      </c>
      <c r="D625" s="78">
        <v>1318.77</v>
      </c>
      <c r="E625" s="78">
        <v>1298.19</v>
      </c>
      <c r="F625" s="78">
        <v>1293.53</v>
      </c>
      <c r="G625" s="78">
        <v>1295.1099999999999</v>
      </c>
      <c r="H625" s="78">
        <v>989.03</v>
      </c>
      <c r="I625" s="78">
        <v>43.75</v>
      </c>
      <c r="J625" s="78">
        <v>120.26</v>
      </c>
      <c r="K625" s="78">
        <v>262.14999999999998</v>
      </c>
      <c r="L625" s="78">
        <v>296.83999999999997</v>
      </c>
      <c r="M625" s="78">
        <v>342.9</v>
      </c>
      <c r="N625" s="78">
        <v>327.52999999999997</v>
      </c>
      <c r="O625" s="78">
        <v>277.55</v>
      </c>
      <c r="P625" s="78">
        <v>451.57</v>
      </c>
      <c r="Q625" s="78">
        <v>402.36</v>
      </c>
      <c r="R625" s="78">
        <v>375.03</v>
      </c>
      <c r="S625" s="78">
        <v>286.58</v>
      </c>
      <c r="T625" s="78">
        <v>257.43</v>
      </c>
      <c r="U625" s="78">
        <v>233.52</v>
      </c>
      <c r="V625" s="78">
        <v>178.29</v>
      </c>
      <c r="W625" s="78">
        <v>156.63</v>
      </c>
      <c r="X625" s="78">
        <v>125.83</v>
      </c>
      <c r="Y625" s="78">
        <v>104.86</v>
      </c>
      <c r="Z625" s="78">
        <v>83.65</v>
      </c>
      <c r="AA625" s="78">
        <f t="shared" si="117"/>
        <v>1357.51</v>
      </c>
      <c r="AB625" s="77">
        <f t="shared" si="118"/>
        <v>2022</v>
      </c>
      <c r="AC625" s="76">
        <f t="shared" si="119"/>
        <v>7</v>
      </c>
      <c r="AD625" s="76" t="str">
        <f t="shared" si="120"/>
        <v/>
      </c>
      <c r="AE625" s="76" t="str">
        <f t="shared" si="121"/>
        <v/>
      </c>
      <c r="AF625" s="74">
        <f t="shared" si="122"/>
        <v>1357.51</v>
      </c>
      <c r="AG625" s="75" t="str">
        <f t="shared" si="123"/>
        <v>1:00</v>
      </c>
      <c r="AH625" s="74">
        <f t="shared" si="124"/>
        <v>13236.380000000001</v>
      </c>
      <c r="AI625" s="73" t="str">
        <f t="shared" si="125"/>
        <v/>
      </c>
      <c r="AJ625" s="73" t="str">
        <f t="shared" si="126"/>
        <v/>
      </c>
      <c r="AK625" s="73" t="str">
        <f t="shared" si="127"/>
        <v/>
      </c>
      <c r="AL625" s="72" t="str">
        <f t="shared" si="128"/>
        <v/>
      </c>
      <c r="AM625" s="71" t="str">
        <f t="shared" si="129"/>
        <v/>
      </c>
    </row>
    <row r="626" spans="2:39" ht="13.8" thickBot="1">
      <c r="B626" s="79">
        <v>44758</v>
      </c>
      <c r="C626" s="78">
        <v>68.5</v>
      </c>
      <c r="D626" s="78">
        <v>52.01</v>
      </c>
      <c r="E626" s="78">
        <v>44.87</v>
      </c>
      <c r="F626" s="78">
        <v>35.14</v>
      </c>
      <c r="G626" s="78">
        <v>33.92</v>
      </c>
      <c r="H626" s="78">
        <v>33.6</v>
      </c>
      <c r="I626" s="78">
        <v>83.89</v>
      </c>
      <c r="J626" s="78">
        <v>162.51</v>
      </c>
      <c r="K626" s="78">
        <v>198.91</v>
      </c>
      <c r="L626" s="78">
        <v>259.60000000000002</v>
      </c>
      <c r="M626" s="78">
        <v>264.63</v>
      </c>
      <c r="N626" s="78">
        <v>162.30000000000001</v>
      </c>
      <c r="O626" s="78">
        <v>190.16</v>
      </c>
      <c r="P626" s="78">
        <v>366.45</v>
      </c>
      <c r="Q626" s="78">
        <v>294.18</v>
      </c>
      <c r="R626" s="78">
        <v>263.17</v>
      </c>
      <c r="S626" s="78">
        <v>31.68</v>
      </c>
      <c r="T626" s="78">
        <v>33.15</v>
      </c>
      <c r="U626" s="78">
        <v>226.52</v>
      </c>
      <c r="V626" s="78">
        <v>247.98</v>
      </c>
      <c r="W626" s="78">
        <v>200.24</v>
      </c>
      <c r="X626" s="78">
        <v>196.74</v>
      </c>
      <c r="Y626" s="78">
        <v>168.7</v>
      </c>
      <c r="Z626" s="78">
        <v>175.14</v>
      </c>
      <c r="AA626" s="78">
        <f t="shared" si="117"/>
        <v>366.45</v>
      </c>
      <c r="AB626" s="77">
        <f t="shared" si="118"/>
        <v>2022</v>
      </c>
      <c r="AC626" s="76">
        <f t="shared" si="119"/>
        <v>7</v>
      </c>
      <c r="AD626" s="76" t="str">
        <f t="shared" si="120"/>
        <v/>
      </c>
      <c r="AE626" s="76" t="str">
        <f t="shared" si="121"/>
        <v/>
      </c>
      <c r="AF626" s="74">
        <f t="shared" si="122"/>
        <v>366.45</v>
      </c>
      <c r="AG626" s="75" t="str">
        <f t="shared" si="123"/>
        <v>14:00</v>
      </c>
      <c r="AH626" s="74">
        <f t="shared" si="124"/>
        <v>4160.4399999999996</v>
      </c>
      <c r="AI626" s="73" t="str">
        <f t="shared" si="125"/>
        <v/>
      </c>
      <c r="AJ626" s="73" t="str">
        <f t="shared" si="126"/>
        <v/>
      </c>
      <c r="AK626" s="73" t="str">
        <f t="shared" si="127"/>
        <v/>
      </c>
      <c r="AL626" s="72" t="str">
        <f t="shared" si="128"/>
        <v/>
      </c>
      <c r="AM626" s="71" t="str">
        <f t="shared" si="129"/>
        <v/>
      </c>
    </row>
    <row r="627" spans="2:39" ht="13.8" thickBot="1">
      <c r="B627" s="79">
        <v>44759</v>
      </c>
      <c r="C627" s="78">
        <v>157.43</v>
      </c>
      <c r="D627" s="78">
        <v>126.07</v>
      </c>
      <c r="E627" s="78">
        <v>108.43</v>
      </c>
      <c r="F627" s="78">
        <v>110.15</v>
      </c>
      <c r="G627" s="78">
        <v>119.32</v>
      </c>
      <c r="H627" s="78">
        <v>160.02000000000001</v>
      </c>
      <c r="I627" s="78">
        <v>234.57</v>
      </c>
      <c r="J627" s="78">
        <v>231.04</v>
      </c>
      <c r="K627" s="78">
        <v>257.60000000000002</v>
      </c>
      <c r="L627" s="78">
        <v>300.2</v>
      </c>
      <c r="M627" s="78">
        <v>331.84</v>
      </c>
      <c r="N627" s="78">
        <v>302.54000000000002</v>
      </c>
      <c r="O627" s="78">
        <v>307.06</v>
      </c>
      <c r="P627" s="78">
        <v>332.15</v>
      </c>
      <c r="Q627" s="78">
        <v>346.64</v>
      </c>
      <c r="R627" s="78">
        <v>351.58</v>
      </c>
      <c r="S627" s="78">
        <v>288.39999999999998</v>
      </c>
      <c r="T627" s="78">
        <v>241.05</v>
      </c>
      <c r="U627" s="78">
        <v>197.89</v>
      </c>
      <c r="V627" s="78">
        <v>209.23</v>
      </c>
      <c r="W627" s="78">
        <v>210.63</v>
      </c>
      <c r="X627" s="78">
        <v>219.31</v>
      </c>
      <c r="Y627" s="78">
        <v>212.52</v>
      </c>
      <c r="Z627" s="78">
        <v>213.4</v>
      </c>
      <c r="AA627" s="78">
        <f t="shared" si="117"/>
        <v>351.58</v>
      </c>
      <c r="AB627" s="77">
        <f t="shared" si="118"/>
        <v>2022</v>
      </c>
      <c r="AC627" s="76">
        <f t="shared" si="119"/>
        <v>7</v>
      </c>
      <c r="AD627" s="76" t="str">
        <f t="shared" si="120"/>
        <v/>
      </c>
      <c r="AE627" s="76" t="str">
        <f t="shared" si="121"/>
        <v/>
      </c>
      <c r="AF627" s="74">
        <f t="shared" si="122"/>
        <v>351.58</v>
      </c>
      <c r="AG627" s="75" t="str">
        <f t="shared" si="123"/>
        <v>16:00</v>
      </c>
      <c r="AH627" s="74">
        <f t="shared" si="124"/>
        <v>5920.6500000000005</v>
      </c>
      <c r="AI627" s="73" t="str">
        <f t="shared" si="125"/>
        <v/>
      </c>
      <c r="AJ627" s="73" t="str">
        <f t="shared" si="126"/>
        <v/>
      </c>
      <c r="AK627" s="73" t="str">
        <f t="shared" si="127"/>
        <v/>
      </c>
      <c r="AL627" s="72" t="str">
        <f t="shared" si="128"/>
        <v/>
      </c>
      <c r="AM627" s="71" t="str">
        <f t="shared" si="129"/>
        <v/>
      </c>
    </row>
    <row r="628" spans="2:39" ht="13.8" thickBot="1">
      <c r="B628" s="79">
        <v>44760</v>
      </c>
      <c r="C628" s="78">
        <v>316.47000000000003</v>
      </c>
      <c r="D628" s="78">
        <v>317.24</v>
      </c>
      <c r="E628" s="78">
        <v>301.14</v>
      </c>
      <c r="F628" s="78">
        <v>322.74</v>
      </c>
      <c r="G628" s="78">
        <v>322.67</v>
      </c>
      <c r="H628" s="78">
        <v>327.01</v>
      </c>
      <c r="I628" s="78">
        <v>379.54</v>
      </c>
      <c r="J628" s="78">
        <v>581.74</v>
      </c>
      <c r="K628" s="78">
        <v>592.20000000000005</v>
      </c>
      <c r="L628" s="78">
        <v>539.74</v>
      </c>
      <c r="M628" s="78">
        <v>618.87</v>
      </c>
      <c r="N628" s="78">
        <v>551.63</v>
      </c>
      <c r="O628" s="78">
        <v>503.16</v>
      </c>
      <c r="P628" s="78">
        <v>578.03</v>
      </c>
      <c r="Q628" s="78">
        <v>416.96</v>
      </c>
      <c r="R628" s="78">
        <v>333.17</v>
      </c>
      <c r="S628" s="78">
        <v>444.47</v>
      </c>
      <c r="T628" s="78">
        <v>386.12</v>
      </c>
      <c r="U628" s="78">
        <v>344.12</v>
      </c>
      <c r="V628" s="78">
        <v>274.68</v>
      </c>
      <c r="W628" s="78">
        <v>247.38</v>
      </c>
      <c r="X628" s="78">
        <v>219.1</v>
      </c>
      <c r="Y628" s="78">
        <v>152.22</v>
      </c>
      <c r="Z628" s="78">
        <v>142.03</v>
      </c>
      <c r="AA628" s="78">
        <f t="shared" si="117"/>
        <v>618.87</v>
      </c>
      <c r="AB628" s="77">
        <f t="shared" si="118"/>
        <v>2022</v>
      </c>
      <c r="AC628" s="76">
        <f t="shared" si="119"/>
        <v>7</v>
      </c>
      <c r="AD628" s="76" t="str">
        <f t="shared" si="120"/>
        <v/>
      </c>
      <c r="AE628" s="76" t="str">
        <f t="shared" si="121"/>
        <v/>
      </c>
      <c r="AF628" s="74">
        <f t="shared" si="122"/>
        <v>618.87</v>
      </c>
      <c r="AG628" s="75" t="str">
        <f t="shared" si="123"/>
        <v>11:00</v>
      </c>
      <c r="AH628" s="74">
        <f t="shared" si="124"/>
        <v>9831.2999999999993</v>
      </c>
      <c r="AI628" s="73" t="str">
        <f t="shared" si="125"/>
        <v/>
      </c>
      <c r="AJ628" s="73" t="str">
        <f t="shared" si="126"/>
        <v/>
      </c>
      <c r="AK628" s="73" t="str">
        <f t="shared" si="127"/>
        <v/>
      </c>
      <c r="AL628" s="72" t="str">
        <f t="shared" si="128"/>
        <v/>
      </c>
      <c r="AM628" s="71" t="str">
        <f t="shared" si="129"/>
        <v/>
      </c>
    </row>
    <row r="629" spans="2:39" ht="13.8" thickBot="1">
      <c r="B629" s="79">
        <v>44761</v>
      </c>
      <c r="C629" s="78">
        <v>124.35</v>
      </c>
      <c r="D629" s="78">
        <v>125.48</v>
      </c>
      <c r="E629" s="78">
        <v>131.18</v>
      </c>
      <c r="F629" s="78">
        <v>145.46</v>
      </c>
      <c r="G629" s="78">
        <v>170.21</v>
      </c>
      <c r="H629" s="78">
        <v>218.68</v>
      </c>
      <c r="I629" s="78">
        <v>387.98</v>
      </c>
      <c r="J629" s="78">
        <v>444.12</v>
      </c>
      <c r="K629" s="78">
        <v>510.37</v>
      </c>
      <c r="L629" s="78">
        <v>650.26</v>
      </c>
      <c r="M629" s="78">
        <v>808.43</v>
      </c>
      <c r="N629" s="78">
        <v>830.41</v>
      </c>
      <c r="O629" s="78">
        <v>760.87</v>
      </c>
      <c r="P629" s="78">
        <v>1130.53</v>
      </c>
      <c r="Q629" s="78">
        <v>956.41</v>
      </c>
      <c r="R629" s="78">
        <v>1021.2</v>
      </c>
      <c r="S629" s="78">
        <v>926.1</v>
      </c>
      <c r="T629" s="78">
        <v>885.5</v>
      </c>
      <c r="U629" s="78">
        <v>833.98</v>
      </c>
      <c r="V629" s="78">
        <v>825.4</v>
      </c>
      <c r="W629" s="78">
        <v>853.69</v>
      </c>
      <c r="X629" s="78">
        <v>766.78</v>
      </c>
      <c r="Y629" s="78">
        <v>678.62</v>
      </c>
      <c r="Z629" s="78">
        <v>624.04999999999995</v>
      </c>
      <c r="AA629" s="78">
        <f t="shared" si="117"/>
        <v>1130.53</v>
      </c>
      <c r="AB629" s="77">
        <f t="shared" si="118"/>
        <v>2022</v>
      </c>
      <c r="AC629" s="76">
        <f t="shared" si="119"/>
        <v>7</v>
      </c>
      <c r="AD629" s="76" t="str">
        <f t="shared" si="120"/>
        <v/>
      </c>
      <c r="AE629" s="76" t="str">
        <f t="shared" si="121"/>
        <v/>
      </c>
      <c r="AF629" s="74">
        <f t="shared" si="122"/>
        <v>1130.53</v>
      </c>
      <c r="AG629" s="75" t="str">
        <f t="shared" si="123"/>
        <v>14:00</v>
      </c>
      <c r="AH629" s="74">
        <f t="shared" si="124"/>
        <v>15940.590000000002</v>
      </c>
      <c r="AI629" s="73" t="str">
        <f t="shared" si="125"/>
        <v/>
      </c>
      <c r="AJ629" s="73" t="str">
        <f t="shared" si="126"/>
        <v/>
      </c>
      <c r="AK629" s="73" t="str">
        <f t="shared" si="127"/>
        <v/>
      </c>
      <c r="AL629" s="72" t="str">
        <f t="shared" si="128"/>
        <v/>
      </c>
      <c r="AM629" s="71" t="str">
        <f t="shared" si="129"/>
        <v/>
      </c>
    </row>
    <row r="630" spans="2:39" ht="13.8" thickBot="1">
      <c r="B630" s="79">
        <v>44762</v>
      </c>
      <c r="C630" s="78">
        <v>602.95000000000005</v>
      </c>
      <c r="D630" s="78">
        <v>593.25</v>
      </c>
      <c r="E630" s="78">
        <v>626.67999999999995</v>
      </c>
      <c r="F630" s="78">
        <v>625.24</v>
      </c>
      <c r="G630" s="78">
        <v>628.36</v>
      </c>
      <c r="H630" s="78">
        <v>633.71</v>
      </c>
      <c r="I630" s="78">
        <v>807.21</v>
      </c>
      <c r="J630" s="78">
        <v>903.1</v>
      </c>
      <c r="K630" s="78">
        <v>992.92</v>
      </c>
      <c r="L630" s="78">
        <v>826.77</v>
      </c>
      <c r="M630" s="78">
        <v>1062.99</v>
      </c>
      <c r="N630" s="78">
        <v>1027.1400000000001</v>
      </c>
      <c r="O630" s="78">
        <v>1048.8499999999999</v>
      </c>
      <c r="P630" s="78">
        <v>948.11</v>
      </c>
      <c r="Q630" s="78">
        <v>974.47</v>
      </c>
      <c r="R630" s="78">
        <v>991.66</v>
      </c>
      <c r="S630" s="78">
        <v>906.85</v>
      </c>
      <c r="T630" s="78">
        <v>884.28</v>
      </c>
      <c r="U630" s="78">
        <v>859.01</v>
      </c>
      <c r="V630" s="78">
        <v>1662.4</v>
      </c>
      <c r="W630" s="78">
        <v>1961.12</v>
      </c>
      <c r="X630" s="78">
        <v>1960.91</v>
      </c>
      <c r="Y630" s="78">
        <v>1896.23</v>
      </c>
      <c r="Z630" s="78">
        <v>1861.37</v>
      </c>
      <c r="AA630" s="78">
        <f t="shared" si="117"/>
        <v>1961.12</v>
      </c>
      <c r="AB630" s="77">
        <f t="shared" si="118"/>
        <v>2022</v>
      </c>
      <c r="AC630" s="76">
        <f t="shared" si="119"/>
        <v>7</v>
      </c>
      <c r="AD630" s="76" t="str">
        <f t="shared" si="120"/>
        <v/>
      </c>
      <c r="AE630" s="76" t="str">
        <f t="shared" si="121"/>
        <v/>
      </c>
      <c r="AF630" s="74">
        <f t="shared" si="122"/>
        <v>1961.12</v>
      </c>
      <c r="AG630" s="75" t="str">
        <f t="shared" si="123"/>
        <v>21:00</v>
      </c>
      <c r="AH630" s="74">
        <f t="shared" si="124"/>
        <v>27246.699999999997</v>
      </c>
      <c r="AI630" s="73" t="str">
        <f t="shared" si="125"/>
        <v/>
      </c>
      <c r="AJ630" s="73" t="str">
        <f t="shared" si="126"/>
        <v/>
      </c>
      <c r="AK630" s="73" t="str">
        <f t="shared" si="127"/>
        <v/>
      </c>
      <c r="AL630" s="72" t="str">
        <f t="shared" si="128"/>
        <v/>
      </c>
      <c r="AM630" s="71" t="str">
        <f t="shared" si="129"/>
        <v/>
      </c>
    </row>
    <row r="631" spans="2:39" ht="13.8" thickBot="1">
      <c r="B631" s="79">
        <v>44763</v>
      </c>
      <c r="C631" s="78">
        <v>1823.96</v>
      </c>
      <c r="D631" s="78">
        <v>1790.11</v>
      </c>
      <c r="E631" s="78">
        <v>1769.46</v>
      </c>
      <c r="F631" s="78">
        <v>1775.27</v>
      </c>
      <c r="G631" s="78">
        <v>1769.32</v>
      </c>
      <c r="H631" s="78">
        <v>1808.14</v>
      </c>
      <c r="I631" s="78">
        <v>1963.5</v>
      </c>
      <c r="J631" s="78">
        <v>1914.47</v>
      </c>
      <c r="K631" s="78">
        <v>1944.36</v>
      </c>
      <c r="L631" s="78">
        <v>1995</v>
      </c>
      <c r="M631" s="78">
        <v>2001.69</v>
      </c>
      <c r="N631" s="78">
        <v>1939.74</v>
      </c>
      <c r="O631" s="78">
        <v>1955.56</v>
      </c>
      <c r="P631" s="78">
        <v>1983.8</v>
      </c>
      <c r="Q631" s="78">
        <v>1980.58</v>
      </c>
      <c r="R631" s="78">
        <v>1931.72</v>
      </c>
      <c r="S631" s="78">
        <v>1835.4</v>
      </c>
      <c r="T631" s="78">
        <v>1789.2</v>
      </c>
      <c r="U631" s="78">
        <v>1782.73</v>
      </c>
      <c r="V631" s="78">
        <v>1733.97</v>
      </c>
      <c r="W631" s="78">
        <v>1734.25</v>
      </c>
      <c r="X631" s="78">
        <v>1717.14</v>
      </c>
      <c r="Y631" s="78">
        <v>1677.2</v>
      </c>
      <c r="Z631" s="78">
        <v>1638.21</v>
      </c>
      <c r="AA631" s="78">
        <f t="shared" si="117"/>
        <v>2001.69</v>
      </c>
      <c r="AB631" s="77">
        <f t="shared" si="118"/>
        <v>2022</v>
      </c>
      <c r="AC631" s="76">
        <f t="shared" si="119"/>
        <v>7</v>
      </c>
      <c r="AD631" s="76" t="str">
        <f t="shared" si="120"/>
        <v/>
      </c>
      <c r="AE631" s="76" t="str">
        <f t="shared" si="121"/>
        <v/>
      </c>
      <c r="AF631" s="74">
        <f t="shared" si="122"/>
        <v>2001.69</v>
      </c>
      <c r="AG631" s="75" t="str">
        <f t="shared" si="123"/>
        <v>11:00</v>
      </c>
      <c r="AH631" s="74">
        <f t="shared" si="124"/>
        <v>46256.47</v>
      </c>
      <c r="AI631" s="73" t="str">
        <f t="shared" si="125"/>
        <v/>
      </c>
      <c r="AJ631" s="73" t="str">
        <f t="shared" si="126"/>
        <v/>
      </c>
      <c r="AK631" s="73" t="str">
        <f t="shared" si="127"/>
        <v/>
      </c>
      <c r="AL631" s="72" t="str">
        <f t="shared" si="128"/>
        <v/>
      </c>
      <c r="AM631" s="71" t="str">
        <f t="shared" si="129"/>
        <v/>
      </c>
    </row>
    <row r="632" spans="2:39" ht="13.8" thickBot="1">
      <c r="B632" s="79">
        <v>44764</v>
      </c>
      <c r="C632" s="78">
        <v>1599.96</v>
      </c>
      <c r="D632" s="78">
        <v>1591</v>
      </c>
      <c r="E632" s="78">
        <v>1582.49</v>
      </c>
      <c r="F632" s="78">
        <v>1574.44</v>
      </c>
      <c r="G632" s="78">
        <v>1596.35</v>
      </c>
      <c r="H632" s="78">
        <v>1591.66</v>
      </c>
      <c r="I632" s="78">
        <v>1739.01</v>
      </c>
      <c r="J632" s="78">
        <v>1791.06</v>
      </c>
      <c r="K632" s="78">
        <v>1858.96</v>
      </c>
      <c r="L632" s="78">
        <v>1375.57</v>
      </c>
      <c r="M632" s="78">
        <v>785.4</v>
      </c>
      <c r="N632" s="78">
        <v>733.11</v>
      </c>
      <c r="O632" s="78">
        <v>713.3</v>
      </c>
      <c r="P632" s="78">
        <v>716.1</v>
      </c>
      <c r="Q632" s="78">
        <v>726.64</v>
      </c>
      <c r="R632" s="78">
        <v>669.1</v>
      </c>
      <c r="S632" s="78">
        <v>597.79999999999995</v>
      </c>
      <c r="T632" s="78">
        <v>543.20000000000005</v>
      </c>
      <c r="U632" s="78">
        <v>529.87</v>
      </c>
      <c r="V632" s="78">
        <v>485.59</v>
      </c>
      <c r="W632" s="78">
        <v>485.42</v>
      </c>
      <c r="X632" s="78">
        <v>460.95</v>
      </c>
      <c r="Y632" s="78">
        <v>442.33</v>
      </c>
      <c r="Z632" s="78">
        <v>454.13</v>
      </c>
      <c r="AA632" s="78">
        <f t="shared" si="117"/>
        <v>1858.96</v>
      </c>
      <c r="AB632" s="77">
        <f t="shared" si="118"/>
        <v>2022</v>
      </c>
      <c r="AC632" s="76">
        <f t="shared" si="119"/>
        <v>7</v>
      </c>
      <c r="AD632" s="76" t="str">
        <f t="shared" si="120"/>
        <v/>
      </c>
      <c r="AE632" s="76" t="str">
        <f t="shared" si="121"/>
        <v/>
      </c>
      <c r="AF632" s="74">
        <f t="shared" si="122"/>
        <v>1858.96</v>
      </c>
      <c r="AG632" s="75" t="str">
        <f t="shared" si="123"/>
        <v>9:00</v>
      </c>
      <c r="AH632" s="74">
        <f t="shared" si="124"/>
        <v>26502.399999999998</v>
      </c>
      <c r="AI632" s="73" t="str">
        <f t="shared" si="125"/>
        <v/>
      </c>
      <c r="AJ632" s="73" t="str">
        <f t="shared" si="126"/>
        <v/>
      </c>
      <c r="AK632" s="73" t="str">
        <f t="shared" si="127"/>
        <v/>
      </c>
      <c r="AL632" s="72" t="str">
        <f t="shared" si="128"/>
        <v/>
      </c>
      <c r="AM632" s="71" t="str">
        <f t="shared" si="129"/>
        <v/>
      </c>
    </row>
    <row r="633" spans="2:39" ht="13.8" thickBot="1">
      <c r="B633" s="79">
        <v>44765</v>
      </c>
      <c r="C633" s="78">
        <v>417.41</v>
      </c>
      <c r="D633" s="78">
        <v>393.12</v>
      </c>
      <c r="E633" s="78">
        <v>377.09</v>
      </c>
      <c r="F633" s="78">
        <v>373.73</v>
      </c>
      <c r="G633" s="78">
        <v>366.24</v>
      </c>
      <c r="H633" s="78">
        <v>393.89</v>
      </c>
      <c r="I633" s="78">
        <v>485.1</v>
      </c>
      <c r="J633" s="78">
        <v>541.84</v>
      </c>
      <c r="K633" s="78">
        <v>602.07000000000005</v>
      </c>
      <c r="L633" s="78">
        <v>639.91</v>
      </c>
      <c r="M633" s="78">
        <v>680.12</v>
      </c>
      <c r="N633" s="78">
        <v>656.01</v>
      </c>
      <c r="O633" s="78">
        <v>687.47</v>
      </c>
      <c r="P633" s="78">
        <v>703.4</v>
      </c>
      <c r="Q633" s="78">
        <v>675.75</v>
      </c>
      <c r="R633" s="78">
        <v>732.17</v>
      </c>
      <c r="S633" s="78">
        <v>684.92</v>
      </c>
      <c r="T633" s="78">
        <v>666.75</v>
      </c>
      <c r="U633" s="78">
        <v>651.04</v>
      </c>
      <c r="V633" s="78">
        <v>626.26</v>
      </c>
      <c r="W633" s="78">
        <v>580.44000000000005</v>
      </c>
      <c r="X633" s="78">
        <v>536.66</v>
      </c>
      <c r="Y633" s="78">
        <v>507.25</v>
      </c>
      <c r="Z633" s="78">
        <v>479.05</v>
      </c>
      <c r="AA633" s="78">
        <f t="shared" si="117"/>
        <v>732.17</v>
      </c>
      <c r="AB633" s="77">
        <f t="shared" si="118"/>
        <v>2022</v>
      </c>
      <c r="AC633" s="76">
        <f t="shared" si="119"/>
        <v>7</v>
      </c>
      <c r="AD633" s="76" t="str">
        <f t="shared" si="120"/>
        <v/>
      </c>
      <c r="AE633" s="76" t="str">
        <f t="shared" si="121"/>
        <v/>
      </c>
      <c r="AF633" s="74">
        <f t="shared" si="122"/>
        <v>732.17</v>
      </c>
      <c r="AG633" s="75" t="str">
        <f t="shared" si="123"/>
        <v>16:00</v>
      </c>
      <c r="AH633" s="74">
        <f t="shared" si="124"/>
        <v>14189.859999999999</v>
      </c>
      <c r="AI633" s="73" t="str">
        <f t="shared" si="125"/>
        <v/>
      </c>
      <c r="AJ633" s="73" t="str">
        <f t="shared" si="126"/>
        <v/>
      </c>
      <c r="AK633" s="73" t="str">
        <f t="shared" si="127"/>
        <v/>
      </c>
      <c r="AL633" s="72" t="str">
        <f t="shared" si="128"/>
        <v/>
      </c>
      <c r="AM633" s="71" t="str">
        <f t="shared" si="129"/>
        <v/>
      </c>
    </row>
    <row r="634" spans="2:39" ht="13.8" thickBot="1">
      <c r="B634" s="79">
        <v>44766</v>
      </c>
      <c r="C634" s="78">
        <v>436.63</v>
      </c>
      <c r="D634" s="78">
        <v>439.88</v>
      </c>
      <c r="E634" s="78">
        <v>477.61</v>
      </c>
      <c r="F634" s="78">
        <v>476.07</v>
      </c>
      <c r="G634" s="78">
        <v>477.43</v>
      </c>
      <c r="H634" s="78">
        <v>515.59</v>
      </c>
      <c r="I634" s="78">
        <v>591.57000000000005</v>
      </c>
      <c r="J634" s="78">
        <v>584.71</v>
      </c>
      <c r="K634" s="78">
        <v>599.48</v>
      </c>
      <c r="L634" s="78">
        <v>646.14</v>
      </c>
      <c r="M634" s="78">
        <v>653.14</v>
      </c>
      <c r="N634" s="78">
        <v>640.61</v>
      </c>
      <c r="O634" s="78">
        <v>668.82</v>
      </c>
      <c r="P634" s="78">
        <v>705.01</v>
      </c>
      <c r="Q634" s="78">
        <v>728.53</v>
      </c>
      <c r="R634" s="78">
        <v>731.99</v>
      </c>
      <c r="S634" s="78">
        <v>695.38</v>
      </c>
      <c r="T634" s="78">
        <v>684.64</v>
      </c>
      <c r="U634" s="78">
        <v>673.44</v>
      </c>
      <c r="V634" s="78">
        <v>654.5</v>
      </c>
      <c r="W634" s="78">
        <v>658.7</v>
      </c>
      <c r="X634" s="78">
        <v>596.79</v>
      </c>
      <c r="Y634" s="78">
        <v>578.83000000000004</v>
      </c>
      <c r="Z634" s="78">
        <v>524.26</v>
      </c>
      <c r="AA634" s="78">
        <f t="shared" si="117"/>
        <v>731.99</v>
      </c>
      <c r="AB634" s="77">
        <f t="shared" si="118"/>
        <v>2022</v>
      </c>
      <c r="AC634" s="76">
        <f t="shared" si="119"/>
        <v>7</v>
      </c>
      <c r="AD634" s="76" t="str">
        <f t="shared" si="120"/>
        <v/>
      </c>
      <c r="AE634" s="76" t="str">
        <f t="shared" si="121"/>
        <v/>
      </c>
      <c r="AF634" s="74">
        <f t="shared" si="122"/>
        <v>731.99</v>
      </c>
      <c r="AG634" s="75" t="str">
        <f t="shared" si="123"/>
        <v>16:00</v>
      </c>
      <c r="AH634" s="74">
        <f t="shared" si="124"/>
        <v>15171.74</v>
      </c>
      <c r="AI634" s="73" t="str">
        <f t="shared" si="125"/>
        <v/>
      </c>
      <c r="AJ634" s="73" t="str">
        <f t="shared" si="126"/>
        <v/>
      </c>
      <c r="AK634" s="73" t="str">
        <f t="shared" si="127"/>
        <v/>
      </c>
      <c r="AL634" s="72" t="str">
        <f t="shared" si="128"/>
        <v/>
      </c>
      <c r="AM634" s="71" t="str">
        <f t="shared" si="129"/>
        <v/>
      </c>
    </row>
    <row r="635" spans="2:39" ht="13.8" thickBot="1">
      <c r="B635" s="79">
        <v>44767</v>
      </c>
      <c r="C635" s="78">
        <v>410.83</v>
      </c>
      <c r="D635" s="78">
        <v>348.74</v>
      </c>
      <c r="E635" s="78">
        <v>338.52</v>
      </c>
      <c r="F635" s="78">
        <v>326.10000000000002</v>
      </c>
      <c r="G635" s="78">
        <v>316.61</v>
      </c>
      <c r="H635" s="78">
        <v>329.32</v>
      </c>
      <c r="I635" s="78">
        <v>443.66</v>
      </c>
      <c r="J635" s="78">
        <v>343.6</v>
      </c>
      <c r="K635" s="78">
        <v>288.72000000000003</v>
      </c>
      <c r="L635" s="78">
        <v>276.77999999999997</v>
      </c>
      <c r="M635" s="78">
        <v>315.7</v>
      </c>
      <c r="N635" s="78">
        <v>326.48</v>
      </c>
      <c r="O635" s="78">
        <v>340.31</v>
      </c>
      <c r="P635" s="78">
        <v>339.78</v>
      </c>
      <c r="Q635" s="78">
        <v>321.69</v>
      </c>
      <c r="R635" s="78">
        <v>276.77999999999997</v>
      </c>
      <c r="S635" s="78">
        <v>219.8</v>
      </c>
      <c r="T635" s="78">
        <v>158.69</v>
      </c>
      <c r="U635" s="78">
        <v>154.56</v>
      </c>
      <c r="V635" s="78">
        <v>116.97</v>
      </c>
      <c r="W635" s="78">
        <v>103.53</v>
      </c>
      <c r="X635" s="78">
        <v>58.38</v>
      </c>
      <c r="Y635" s="78">
        <v>33.71</v>
      </c>
      <c r="Z635" s="78">
        <v>33.46</v>
      </c>
      <c r="AA635" s="78">
        <f t="shared" si="117"/>
        <v>443.66</v>
      </c>
      <c r="AB635" s="77">
        <f t="shared" si="118"/>
        <v>2022</v>
      </c>
      <c r="AC635" s="76">
        <f t="shared" si="119"/>
        <v>7</v>
      </c>
      <c r="AD635" s="76" t="str">
        <f t="shared" si="120"/>
        <v/>
      </c>
      <c r="AE635" s="76" t="str">
        <f t="shared" si="121"/>
        <v/>
      </c>
      <c r="AF635" s="74">
        <f t="shared" si="122"/>
        <v>443.66</v>
      </c>
      <c r="AG635" s="75" t="str">
        <f t="shared" si="123"/>
        <v>7:00</v>
      </c>
      <c r="AH635" s="74">
        <f t="shared" si="124"/>
        <v>6666.3799999999992</v>
      </c>
      <c r="AI635" s="73" t="str">
        <f t="shared" si="125"/>
        <v/>
      </c>
      <c r="AJ635" s="73" t="str">
        <f t="shared" si="126"/>
        <v/>
      </c>
      <c r="AK635" s="73" t="str">
        <f t="shared" si="127"/>
        <v/>
      </c>
      <c r="AL635" s="72" t="str">
        <f t="shared" si="128"/>
        <v/>
      </c>
      <c r="AM635" s="71" t="str">
        <f t="shared" si="129"/>
        <v/>
      </c>
    </row>
    <row r="636" spans="2:39" ht="13.8" thickBot="1">
      <c r="B636" s="79">
        <v>44768</v>
      </c>
      <c r="C636" s="78">
        <v>33.32</v>
      </c>
      <c r="D636" s="78">
        <v>33.74</v>
      </c>
      <c r="E636" s="78">
        <v>33.71</v>
      </c>
      <c r="F636" s="78">
        <v>33.11</v>
      </c>
      <c r="G636" s="78">
        <v>32.619999999999997</v>
      </c>
      <c r="H636" s="78">
        <v>33.99</v>
      </c>
      <c r="I636" s="78">
        <v>78.260000000000005</v>
      </c>
      <c r="J636" s="78">
        <v>154.56</v>
      </c>
      <c r="K636" s="78">
        <v>274.72000000000003</v>
      </c>
      <c r="L636" s="78">
        <v>337.47</v>
      </c>
      <c r="M636" s="78">
        <v>373.63</v>
      </c>
      <c r="N636" s="78">
        <v>343.77</v>
      </c>
      <c r="O636" s="78">
        <v>376.67</v>
      </c>
      <c r="P636" s="78">
        <v>355.39</v>
      </c>
      <c r="Q636" s="78">
        <v>366.77</v>
      </c>
      <c r="R636" s="78">
        <v>343.67</v>
      </c>
      <c r="S636" s="78">
        <v>275.38</v>
      </c>
      <c r="T636" s="78">
        <v>246.01</v>
      </c>
      <c r="U636" s="78">
        <v>201.36</v>
      </c>
      <c r="V636" s="78">
        <v>143.71</v>
      </c>
      <c r="W636" s="78">
        <v>164.57</v>
      </c>
      <c r="X636" s="78">
        <v>135.31</v>
      </c>
      <c r="Y636" s="78">
        <v>83.51</v>
      </c>
      <c r="Z636" s="78">
        <v>61.39</v>
      </c>
      <c r="AA636" s="78">
        <f t="shared" si="117"/>
        <v>376.67</v>
      </c>
      <c r="AB636" s="77">
        <f t="shared" si="118"/>
        <v>2022</v>
      </c>
      <c r="AC636" s="76">
        <f t="shared" si="119"/>
        <v>7</v>
      </c>
      <c r="AD636" s="76" t="str">
        <f t="shared" si="120"/>
        <v/>
      </c>
      <c r="AE636" s="76" t="str">
        <f t="shared" si="121"/>
        <v/>
      </c>
      <c r="AF636" s="74">
        <f t="shared" si="122"/>
        <v>376.67</v>
      </c>
      <c r="AG636" s="75" t="str">
        <f t="shared" si="123"/>
        <v>13:00</v>
      </c>
      <c r="AH636" s="74">
        <f t="shared" si="124"/>
        <v>4893.3100000000013</v>
      </c>
      <c r="AI636" s="73" t="str">
        <f t="shared" si="125"/>
        <v/>
      </c>
      <c r="AJ636" s="73" t="str">
        <f t="shared" si="126"/>
        <v/>
      </c>
      <c r="AK636" s="73" t="str">
        <f t="shared" si="127"/>
        <v/>
      </c>
      <c r="AL636" s="72" t="str">
        <f t="shared" si="128"/>
        <v/>
      </c>
      <c r="AM636" s="71" t="str">
        <f t="shared" si="129"/>
        <v/>
      </c>
    </row>
    <row r="637" spans="2:39" ht="13.8" thickBot="1">
      <c r="B637" s="79">
        <v>44769</v>
      </c>
      <c r="C637" s="78">
        <v>37.840000000000003</v>
      </c>
      <c r="D637" s="78">
        <v>34.69</v>
      </c>
      <c r="E637" s="78">
        <v>33.18</v>
      </c>
      <c r="F637" s="78">
        <v>33.22</v>
      </c>
      <c r="G637" s="78">
        <v>34.299999999999997</v>
      </c>
      <c r="H637" s="78">
        <v>34.89</v>
      </c>
      <c r="I637" s="78">
        <v>126.6</v>
      </c>
      <c r="J637" s="78">
        <v>1491.98</v>
      </c>
      <c r="K637" s="78">
        <v>1781.96</v>
      </c>
      <c r="L637" s="78">
        <v>1807.89</v>
      </c>
      <c r="M637" s="78">
        <v>1903.65</v>
      </c>
      <c r="N637" s="78">
        <v>1871.73</v>
      </c>
      <c r="O637" s="78">
        <v>1873.97</v>
      </c>
      <c r="P637" s="78">
        <v>989.24</v>
      </c>
      <c r="Q637" s="78">
        <v>475.41</v>
      </c>
      <c r="R637" s="78">
        <v>417.97</v>
      </c>
      <c r="S637" s="78">
        <v>338.14</v>
      </c>
      <c r="T637" s="78">
        <v>326.10000000000002</v>
      </c>
      <c r="U637" s="78">
        <v>320.52999999999997</v>
      </c>
      <c r="V637" s="78">
        <v>282.10000000000002</v>
      </c>
      <c r="W637" s="78">
        <v>290.05</v>
      </c>
      <c r="X637" s="78">
        <v>273.88</v>
      </c>
      <c r="Y637" s="78">
        <v>241.57</v>
      </c>
      <c r="Z637" s="78">
        <v>223.06</v>
      </c>
      <c r="AA637" s="78">
        <f t="shared" si="117"/>
        <v>1903.65</v>
      </c>
      <c r="AB637" s="77">
        <f t="shared" si="118"/>
        <v>2022</v>
      </c>
      <c r="AC637" s="76">
        <f t="shared" si="119"/>
        <v>7</v>
      </c>
      <c r="AD637" s="76" t="str">
        <f t="shared" si="120"/>
        <v/>
      </c>
      <c r="AE637" s="76" t="str">
        <f t="shared" si="121"/>
        <v/>
      </c>
      <c r="AF637" s="74">
        <f t="shared" si="122"/>
        <v>1903.65</v>
      </c>
      <c r="AG637" s="75" t="str">
        <f t="shared" si="123"/>
        <v>11:00</v>
      </c>
      <c r="AH637" s="74">
        <f t="shared" si="124"/>
        <v>17147.599999999999</v>
      </c>
      <c r="AI637" s="73" t="str">
        <f t="shared" si="125"/>
        <v/>
      </c>
      <c r="AJ637" s="73" t="str">
        <f t="shared" si="126"/>
        <v/>
      </c>
      <c r="AK637" s="73" t="str">
        <f t="shared" si="127"/>
        <v/>
      </c>
      <c r="AL637" s="72" t="str">
        <f t="shared" si="128"/>
        <v/>
      </c>
      <c r="AM637" s="71" t="str">
        <f t="shared" si="129"/>
        <v/>
      </c>
    </row>
    <row r="638" spans="2:39" ht="13.8" thickBot="1">
      <c r="B638" s="79">
        <v>44770</v>
      </c>
      <c r="C638" s="78">
        <v>213.89</v>
      </c>
      <c r="D638" s="78">
        <v>230.97</v>
      </c>
      <c r="E638" s="78">
        <v>236.53</v>
      </c>
      <c r="F638" s="78">
        <v>253.23</v>
      </c>
      <c r="G638" s="78">
        <v>263.83</v>
      </c>
      <c r="H638" s="78">
        <v>286.44</v>
      </c>
      <c r="I638" s="78">
        <v>418.53</v>
      </c>
      <c r="J638" s="78">
        <v>465.82</v>
      </c>
      <c r="K638" s="78">
        <v>519.36</v>
      </c>
      <c r="L638" s="78">
        <v>560.25</v>
      </c>
      <c r="M638" s="78">
        <v>630.88</v>
      </c>
      <c r="N638" s="78">
        <v>1947.72</v>
      </c>
      <c r="O638" s="78">
        <v>801.08</v>
      </c>
      <c r="P638" s="78">
        <v>482.58</v>
      </c>
      <c r="Q638" s="78">
        <v>472.08</v>
      </c>
      <c r="R638" s="78">
        <v>448</v>
      </c>
      <c r="S638" s="78">
        <v>355.88</v>
      </c>
      <c r="T638" s="78">
        <v>279.33999999999997</v>
      </c>
      <c r="U638" s="78">
        <v>261.07</v>
      </c>
      <c r="V638" s="78">
        <v>193.55</v>
      </c>
      <c r="W638" s="78">
        <v>189.81</v>
      </c>
      <c r="X638" s="78">
        <v>177.07</v>
      </c>
      <c r="Y638" s="78">
        <v>131.04</v>
      </c>
      <c r="Z638" s="78">
        <v>104.51</v>
      </c>
      <c r="AA638" s="78">
        <f t="shared" si="117"/>
        <v>1947.72</v>
      </c>
      <c r="AB638" s="77">
        <f t="shared" si="118"/>
        <v>2022</v>
      </c>
      <c r="AC638" s="76">
        <f t="shared" si="119"/>
        <v>7</v>
      </c>
      <c r="AD638" s="76" t="str">
        <f t="shared" si="120"/>
        <v/>
      </c>
      <c r="AE638" s="76" t="str">
        <f t="shared" si="121"/>
        <v/>
      </c>
      <c r="AF638" s="74">
        <f t="shared" si="122"/>
        <v>1947.72</v>
      </c>
      <c r="AG638" s="75" t="str">
        <f t="shared" si="123"/>
        <v>12:00</v>
      </c>
      <c r="AH638" s="74">
        <f t="shared" si="124"/>
        <v>11871.179999999998</v>
      </c>
      <c r="AI638" s="73" t="str">
        <f t="shared" si="125"/>
        <v/>
      </c>
      <c r="AJ638" s="73" t="str">
        <f t="shared" si="126"/>
        <v/>
      </c>
      <c r="AK638" s="73" t="str">
        <f t="shared" si="127"/>
        <v/>
      </c>
      <c r="AL638" s="72" t="str">
        <f t="shared" si="128"/>
        <v/>
      </c>
      <c r="AM638" s="71" t="str">
        <f t="shared" si="129"/>
        <v/>
      </c>
    </row>
    <row r="639" spans="2:39" ht="13.8" thickBot="1">
      <c r="B639" s="79">
        <v>44771</v>
      </c>
      <c r="C639" s="78">
        <v>76.819999999999993</v>
      </c>
      <c r="D639" s="78">
        <v>47.53</v>
      </c>
      <c r="E639" s="78">
        <v>35.630000000000003</v>
      </c>
      <c r="F639" s="78">
        <v>33.32</v>
      </c>
      <c r="G639" s="78">
        <v>39.380000000000003</v>
      </c>
      <c r="H639" s="78">
        <v>42.7</v>
      </c>
      <c r="I639" s="78">
        <v>179.2</v>
      </c>
      <c r="J639" s="78">
        <v>265.76</v>
      </c>
      <c r="K639" s="78">
        <v>327.22000000000003</v>
      </c>
      <c r="L639" s="78">
        <v>363.55</v>
      </c>
      <c r="M639" s="78">
        <v>385.88</v>
      </c>
      <c r="N639" s="78">
        <v>369.84</v>
      </c>
      <c r="O639" s="78">
        <v>367.57</v>
      </c>
      <c r="P639" s="78">
        <v>375.55</v>
      </c>
      <c r="Q639" s="78">
        <v>363.76</v>
      </c>
      <c r="R639" s="78">
        <v>329.53</v>
      </c>
      <c r="S639" s="78">
        <v>250.98</v>
      </c>
      <c r="T639" s="78">
        <v>222.25</v>
      </c>
      <c r="U639" s="78">
        <v>207.48</v>
      </c>
      <c r="V639" s="78">
        <v>150.91999999999999</v>
      </c>
      <c r="W639" s="78">
        <v>151.1</v>
      </c>
      <c r="X639" s="78">
        <v>103.39</v>
      </c>
      <c r="Y639" s="78">
        <v>72.900000000000006</v>
      </c>
      <c r="Z639" s="78">
        <v>73.12</v>
      </c>
      <c r="AA639" s="78">
        <f t="shared" si="117"/>
        <v>385.88</v>
      </c>
      <c r="AB639" s="77">
        <f t="shared" si="118"/>
        <v>2022</v>
      </c>
      <c r="AC639" s="76">
        <f t="shared" si="119"/>
        <v>7</v>
      </c>
      <c r="AD639" s="76" t="str">
        <f t="shared" si="120"/>
        <v/>
      </c>
      <c r="AE639" s="76" t="str">
        <f t="shared" si="121"/>
        <v/>
      </c>
      <c r="AF639" s="74">
        <f t="shared" si="122"/>
        <v>385.88</v>
      </c>
      <c r="AG639" s="75" t="str">
        <f t="shared" si="123"/>
        <v>11:00</v>
      </c>
      <c r="AH639" s="74">
        <f t="shared" si="124"/>
        <v>5221.26</v>
      </c>
      <c r="AI639" s="73" t="str">
        <f t="shared" si="125"/>
        <v/>
      </c>
      <c r="AJ639" s="73" t="str">
        <f t="shared" si="126"/>
        <v/>
      </c>
      <c r="AK639" s="73" t="str">
        <f t="shared" si="127"/>
        <v/>
      </c>
      <c r="AL639" s="72" t="str">
        <f t="shared" si="128"/>
        <v/>
      </c>
      <c r="AM639" s="71" t="str">
        <f t="shared" si="129"/>
        <v/>
      </c>
    </row>
    <row r="640" spans="2:39" ht="13.8" thickBot="1">
      <c r="B640" s="79">
        <v>44772</v>
      </c>
      <c r="C640" s="78">
        <v>41.2</v>
      </c>
      <c r="D640" s="78">
        <v>34.090000000000003</v>
      </c>
      <c r="E640" s="78">
        <v>32.69</v>
      </c>
      <c r="F640" s="78">
        <v>33.18</v>
      </c>
      <c r="G640" s="78">
        <v>33.01</v>
      </c>
      <c r="H640" s="78">
        <v>34.299999999999997</v>
      </c>
      <c r="I640" s="78">
        <v>80.36</v>
      </c>
      <c r="J640" s="78">
        <v>120.02</v>
      </c>
      <c r="K640" s="78">
        <v>164.75</v>
      </c>
      <c r="L640" s="78">
        <v>197.71</v>
      </c>
      <c r="M640" s="78">
        <v>201.08</v>
      </c>
      <c r="N640" s="78">
        <v>194.81</v>
      </c>
      <c r="O640" s="78">
        <v>216.9</v>
      </c>
      <c r="P640" s="78">
        <v>243.11</v>
      </c>
      <c r="Q640" s="78">
        <v>262.82</v>
      </c>
      <c r="R640" s="78">
        <v>243.99</v>
      </c>
      <c r="S640" s="78">
        <v>203.11</v>
      </c>
      <c r="T640" s="78">
        <v>184.76</v>
      </c>
      <c r="U640" s="78">
        <v>173.78</v>
      </c>
      <c r="V640" s="78">
        <v>138.71</v>
      </c>
      <c r="W640" s="78">
        <v>127.86</v>
      </c>
      <c r="X640" s="78">
        <v>109.23</v>
      </c>
      <c r="Y640" s="78">
        <v>94.22</v>
      </c>
      <c r="Z640" s="78">
        <v>81.55</v>
      </c>
      <c r="AA640" s="78">
        <f t="shared" si="117"/>
        <v>262.82</v>
      </c>
      <c r="AB640" s="77">
        <f t="shared" si="118"/>
        <v>2022</v>
      </c>
      <c r="AC640" s="76">
        <f t="shared" si="119"/>
        <v>7</v>
      </c>
      <c r="AD640" s="76" t="str">
        <f t="shared" si="120"/>
        <v/>
      </c>
      <c r="AE640" s="76" t="str">
        <f t="shared" si="121"/>
        <v/>
      </c>
      <c r="AF640" s="74">
        <f t="shared" si="122"/>
        <v>262.82</v>
      </c>
      <c r="AG640" s="75" t="str">
        <f t="shared" si="123"/>
        <v>15:00</v>
      </c>
      <c r="AH640" s="74">
        <f t="shared" si="124"/>
        <v>3510.0600000000009</v>
      </c>
      <c r="AI640" s="73" t="str">
        <f t="shared" si="125"/>
        <v/>
      </c>
      <c r="AJ640" s="73" t="str">
        <f t="shared" si="126"/>
        <v/>
      </c>
      <c r="AK640" s="73" t="str">
        <f t="shared" si="127"/>
        <v/>
      </c>
      <c r="AL640" s="72" t="str">
        <f t="shared" si="128"/>
        <v/>
      </c>
      <c r="AM640" s="71" t="str">
        <f t="shared" si="129"/>
        <v/>
      </c>
    </row>
    <row r="641" spans="2:39" ht="13.8" thickBot="1">
      <c r="B641" s="79">
        <v>44773</v>
      </c>
      <c r="C641" s="78">
        <v>89.25</v>
      </c>
      <c r="D641" s="78">
        <v>79.14</v>
      </c>
      <c r="E641" s="78">
        <v>74.03</v>
      </c>
      <c r="F641" s="78">
        <v>56.95</v>
      </c>
      <c r="G641" s="78">
        <v>45.4</v>
      </c>
      <c r="H641" s="78">
        <v>49.77</v>
      </c>
      <c r="I641" s="78">
        <v>155.72</v>
      </c>
      <c r="J641" s="78">
        <v>198.7</v>
      </c>
      <c r="K641" s="78">
        <v>241.5</v>
      </c>
      <c r="L641" s="78">
        <v>295.26</v>
      </c>
      <c r="M641" s="78">
        <v>324.27999999999997</v>
      </c>
      <c r="N641" s="78">
        <v>305.48</v>
      </c>
      <c r="O641" s="78">
        <v>302.16000000000003</v>
      </c>
      <c r="P641" s="78">
        <v>1385.65</v>
      </c>
      <c r="Q641" s="78">
        <v>1773.28</v>
      </c>
      <c r="R641" s="78">
        <v>1768.69</v>
      </c>
      <c r="S641" s="78">
        <v>1712.2</v>
      </c>
      <c r="T641" s="78">
        <v>1692.08</v>
      </c>
      <c r="U641" s="78">
        <v>1656.34</v>
      </c>
      <c r="V641" s="78">
        <v>1622.7</v>
      </c>
      <c r="W641" s="78">
        <v>1608.29</v>
      </c>
      <c r="X641" s="78">
        <v>1594.25</v>
      </c>
      <c r="Y641" s="78">
        <v>1565.97</v>
      </c>
      <c r="Z641" s="78">
        <v>1555.65</v>
      </c>
      <c r="AA641" s="78">
        <f t="shared" si="117"/>
        <v>1773.28</v>
      </c>
      <c r="AB641" s="77">
        <f t="shared" si="118"/>
        <v>2022</v>
      </c>
      <c r="AC641" s="76">
        <f t="shared" si="119"/>
        <v>7</v>
      </c>
      <c r="AD641" s="76" t="str">
        <f t="shared" si="120"/>
        <v>2022-7</v>
      </c>
      <c r="AE641" s="76">
        <f t="shared" si="121"/>
        <v>7</v>
      </c>
      <c r="AF641" s="74">
        <f t="shared" si="122"/>
        <v>1773.28</v>
      </c>
      <c r="AG641" s="75" t="str">
        <f t="shared" si="123"/>
        <v>15:00</v>
      </c>
      <c r="AH641" s="74">
        <f t="shared" si="124"/>
        <v>21926.020000000004</v>
      </c>
      <c r="AI641" s="73">
        <f t="shared" si="125"/>
        <v>31786.129999999997</v>
      </c>
      <c r="AJ641" s="73">
        <f t="shared" si="126"/>
        <v>2001.69</v>
      </c>
      <c r="AK641" s="73">
        <f t="shared" si="127"/>
        <v>46256.47</v>
      </c>
      <c r="AL641" s="72">
        <f t="shared" si="128"/>
        <v>44763</v>
      </c>
      <c r="AM641" s="71" t="str">
        <f t="shared" si="129"/>
        <v>11:00</v>
      </c>
    </row>
    <row r="642" spans="2:39" ht="13.8" thickBot="1">
      <c r="B642" s="79">
        <v>44774</v>
      </c>
      <c r="C642" s="78">
        <v>1547.88</v>
      </c>
      <c r="D642" s="78">
        <v>1528.66</v>
      </c>
      <c r="E642" s="78">
        <v>1542.98</v>
      </c>
      <c r="F642" s="78">
        <v>1590.96</v>
      </c>
      <c r="G642" s="78">
        <v>1642.83</v>
      </c>
      <c r="H642" s="78">
        <v>1685.22</v>
      </c>
      <c r="I642" s="78">
        <v>1733.9</v>
      </c>
      <c r="J642" s="78">
        <v>1749.89</v>
      </c>
      <c r="K642" s="78">
        <v>1763.48</v>
      </c>
      <c r="L642" s="78">
        <v>1818.92</v>
      </c>
      <c r="M642" s="78">
        <v>1831.83</v>
      </c>
      <c r="N642" s="78">
        <v>1773.52</v>
      </c>
      <c r="O642" s="78">
        <v>1796.69</v>
      </c>
      <c r="P642" s="78">
        <v>1792.77</v>
      </c>
      <c r="Q642" s="78">
        <v>1821.72</v>
      </c>
      <c r="R642" s="78">
        <v>1821.72</v>
      </c>
      <c r="S642" s="78">
        <v>1778.67</v>
      </c>
      <c r="T642" s="78">
        <v>1759.87</v>
      </c>
      <c r="U642" s="78">
        <v>1772.86</v>
      </c>
      <c r="V642" s="78">
        <v>1745.56</v>
      </c>
      <c r="W642" s="78">
        <v>1736.21</v>
      </c>
      <c r="X642" s="78">
        <v>1726.38</v>
      </c>
      <c r="Y642" s="78">
        <v>1707.16</v>
      </c>
      <c r="Z642" s="78">
        <v>1699.18</v>
      </c>
      <c r="AA642" s="78">
        <f t="shared" si="117"/>
        <v>1831.83</v>
      </c>
      <c r="AB642" s="77">
        <f t="shared" si="118"/>
        <v>2022</v>
      </c>
      <c r="AC642" s="76">
        <f t="shared" si="119"/>
        <v>8</v>
      </c>
      <c r="AD642" s="76" t="str">
        <f t="shared" si="120"/>
        <v/>
      </c>
      <c r="AE642" s="76" t="str">
        <f t="shared" si="121"/>
        <v/>
      </c>
      <c r="AF642" s="74">
        <f t="shared" si="122"/>
        <v>1831.83</v>
      </c>
      <c r="AG642" s="75" t="str">
        <f t="shared" si="123"/>
        <v>11:00</v>
      </c>
      <c r="AH642" s="74">
        <f t="shared" si="124"/>
        <v>43200.69000000001</v>
      </c>
      <c r="AI642" s="73" t="str">
        <f t="shared" si="125"/>
        <v/>
      </c>
      <c r="AJ642" s="73" t="str">
        <f t="shared" si="126"/>
        <v/>
      </c>
      <c r="AK642" s="73" t="str">
        <f t="shared" si="127"/>
        <v/>
      </c>
      <c r="AL642" s="72" t="str">
        <f t="shared" si="128"/>
        <v/>
      </c>
      <c r="AM642" s="71" t="str">
        <f t="shared" si="129"/>
        <v/>
      </c>
    </row>
    <row r="643" spans="2:39" ht="13.8" thickBot="1">
      <c r="B643" s="79">
        <v>44775</v>
      </c>
      <c r="C643" s="78">
        <v>1643.85</v>
      </c>
      <c r="D643" s="78">
        <v>1609.41</v>
      </c>
      <c r="E643" s="78">
        <v>1571.15</v>
      </c>
      <c r="F643" s="78">
        <v>1565.55</v>
      </c>
      <c r="G643" s="78">
        <v>1551.66</v>
      </c>
      <c r="H643" s="78">
        <v>1570.28</v>
      </c>
      <c r="I643" s="78">
        <v>1679.02</v>
      </c>
      <c r="J643" s="78">
        <v>1726.24</v>
      </c>
      <c r="K643" s="78">
        <v>1768.97</v>
      </c>
      <c r="L643" s="78">
        <v>424.59</v>
      </c>
      <c r="M643" s="78">
        <v>1588.23</v>
      </c>
      <c r="N643" s="78">
        <v>1833.51</v>
      </c>
      <c r="O643" s="78">
        <v>1818.22</v>
      </c>
      <c r="P643" s="78">
        <v>1834.25</v>
      </c>
      <c r="Q643" s="78">
        <v>1832.71</v>
      </c>
      <c r="R643" s="78">
        <v>1812.72</v>
      </c>
      <c r="S643" s="78">
        <v>1725.78</v>
      </c>
      <c r="T643" s="78">
        <v>1682.94</v>
      </c>
      <c r="U643" s="78">
        <v>1651.65</v>
      </c>
      <c r="V643" s="78">
        <v>1591.14</v>
      </c>
      <c r="W643" s="78">
        <v>1582.8</v>
      </c>
      <c r="X643" s="78">
        <v>1561.67</v>
      </c>
      <c r="Y643" s="78">
        <v>1496.36</v>
      </c>
      <c r="Z643" s="78">
        <v>1466.12</v>
      </c>
      <c r="AA643" s="78">
        <f t="shared" ref="AA643:AA706" si="130">MAX(C643:Z643)</f>
        <v>1834.25</v>
      </c>
      <c r="AB643" s="77">
        <f t="shared" ref="AB643:AB706" si="131">YEAR(B643)</f>
        <v>2022</v>
      </c>
      <c r="AC643" s="76">
        <f t="shared" ref="AC643:AC706" si="132">MONTH(B643)</f>
        <v>8</v>
      </c>
      <c r="AD643" s="76" t="str">
        <f t="shared" ref="AD643:AD706" si="133">IF(AE643="","",AB643&amp;"-"&amp;AE643)</f>
        <v/>
      </c>
      <c r="AE643" s="76" t="str">
        <f t="shared" ref="AE643:AE706" si="134">IF(DAY(B643+1)=1,AC643,"")</f>
        <v/>
      </c>
      <c r="AF643" s="74">
        <f t="shared" ref="AF643:AF706" si="135">MAX(C643:Z643)</f>
        <v>1834.25</v>
      </c>
      <c r="AG643" s="75" t="str">
        <f t="shared" ref="AG643:AG706" si="136">INDEX($C$2:$Z$2,MATCH(AF643,C643:Z643,0))</f>
        <v>14:00</v>
      </c>
      <c r="AH643" s="74">
        <f t="shared" ref="AH643:AH706" si="137">SUM(C643:AA643)</f>
        <v>40423.07</v>
      </c>
      <c r="AI643" s="73" t="str">
        <f t="shared" ref="AI643:AI706" si="138">IF(AE643&lt;&gt;"",SUMIFS(AF:AF,AC:AC,AC643,AB:AB,AB643),"")</f>
        <v/>
      </c>
      <c r="AJ643" s="73" t="str">
        <f t="shared" ref="AJ643:AJ706" si="139">IF(AI643="","",_xlfn.MAXIFS(AF:AF,AC:AC,AC643,AB:AB,AB643))</f>
        <v/>
      </c>
      <c r="AK643" s="73" t="str">
        <f t="shared" ref="AK643:AK706" si="140">IF(AI643="","",_xlfn.MAXIFS(AH:AH,AC:AC,AC643,AB:AB,AB643))</f>
        <v/>
      </c>
      <c r="AL643" s="72" t="str">
        <f t="shared" ref="AL643:AL706" si="141">IF(AI643&lt;&gt;"",INDEX(B:B,MATCH(AJ643,AF:AF,0)),"")</f>
        <v/>
      </c>
      <c r="AM643" s="71" t="str">
        <f t="shared" ref="AM643:AM706" si="142">IF(AI643&lt;&gt;"",INDEX(AG:AG,MATCH(AJ643,AF:AF,0)),"")</f>
        <v/>
      </c>
    </row>
    <row r="644" spans="2:39" ht="13.8" thickBot="1">
      <c r="B644" s="79">
        <v>44776</v>
      </c>
      <c r="C644" s="78">
        <v>1440.78</v>
      </c>
      <c r="D644" s="78">
        <v>1412.64</v>
      </c>
      <c r="E644" s="78">
        <v>1399.2</v>
      </c>
      <c r="F644" s="78">
        <v>1395.31</v>
      </c>
      <c r="G644" s="78">
        <v>1401.75</v>
      </c>
      <c r="H644" s="78">
        <v>1433.6</v>
      </c>
      <c r="I644" s="78">
        <v>1575.46</v>
      </c>
      <c r="J644" s="78">
        <v>1633.98</v>
      </c>
      <c r="K644" s="78">
        <v>1784.44</v>
      </c>
      <c r="L644" s="78">
        <v>1892.07</v>
      </c>
      <c r="M644" s="78">
        <v>1954.68</v>
      </c>
      <c r="N644" s="78">
        <v>1959.58</v>
      </c>
      <c r="O644" s="78">
        <v>2069.06</v>
      </c>
      <c r="P644" s="78">
        <v>1473.82</v>
      </c>
      <c r="Q644" s="78">
        <v>588.80999999999995</v>
      </c>
      <c r="R644" s="78">
        <v>579.74</v>
      </c>
      <c r="S644" s="78">
        <v>578.83000000000004</v>
      </c>
      <c r="T644" s="78">
        <v>485.66</v>
      </c>
      <c r="U644" s="78">
        <v>401.59</v>
      </c>
      <c r="V644" s="78">
        <v>367.43</v>
      </c>
      <c r="W644" s="78">
        <v>385.14</v>
      </c>
      <c r="X644" s="78">
        <v>381.71</v>
      </c>
      <c r="Y644" s="78">
        <v>364.7</v>
      </c>
      <c r="Z644" s="78">
        <v>361.87</v>
      </c>
      <c r="AA644" s="78">
        <f t="shared" si="130"/>
        <v>2069.06</v>
      </c>
      <c r="AB644" s="77">
        <f t="shared" si="131"/>
        <v>2022</v>
      </c>
      <c r="AC644" s="76">
        <f t="shared" si="132"/>
        <v>8</v>
      </c>
      <c r="AD644" s="76" t="str">
        <f t="shared" si="133"/>
        <v/>
      </c>
      <c r="AE644" s="76" t="str">
        <f t="shared" si="134"/>
        <v/>
      </c>
      <c r="AF644" s="74">
        <f t="shared" si="135"/>
        <v>2069.06</v>
      </c>
      <c r="AG644" s="75" t="str">
        <f t="shared" si="136"/>
        <v>13:00</v>
      </c>
      <c r="AH644" s="74">
        <f t="shared" si="137"/>
        <v>29390.910000000003</v>
      </c>
      <c r="AI644" s="73" t="str">
        <f t="shared" si="138"/>
        <v/>
      </c>
      <c r="AJ644" s="73" t="str">
        <f t="shared" si="139"/>
        <v/>
      </c>
      <c r="AK644" s="73" t="str">
        <f t="shared" si="140"/>
        <v/>
      </c>
      <c r="AL644" s="72" t="str">
        <f t="shared" si="141"/>
        <v/>
      </c>
      <c r="AM644" s="71" t="str">
        <f t="shared" si="142"/>
        <v/>
      </c>
    </row>
    <row r="645" spans="2:39" ht="13.8" thickBot="1">
      <c r="B645" s="79">
        <v>44777</v>
      </c>
      <c r="C645" s="78">
        <v>345.98</v>
      </c>
      <c r="D645" s="78">
        <v>289.07</v>
      </c>
      <c r="E645" s="78">
        <v>294.83999999999997</v>
      </c>
      <c r="F645" s="78">
        <v>327.04000000000002</v>
      </c>
      <c r="G645" s="78">
        <v>335.02</v>
      </c>
      <c r="H645" s="78">
        <v>398.76</v>
      </c>
      <c r="I645" s="78">
        <v>532.98</v>
      </c>
      <c r="J645" s="78">
        <v>562</v>
      </c>
      <c r="K645" s="78">
        <v>747.46</v>
      </c>
      <c r="L645" s="78">
        <v>776.41</v>
      </c>
      <c r="M645" s="78">
        <v>799.93</v>
      </c>
      <c r="N645" s="78">
        <v>767.31</v>
      </c>
      <c r="O645" s="78">
        <v>798.88</v>
      </c>
      <c r="P645" s="78">
        <v>816.9</v>
      </c>
      <c r="Q645" s="78">
        <v>694.54</v>
      </c>
      <c r="R645" s="78">
        <v>647.71</v>
      </c>
      <c r="S645" s="78">
        <v>582.67999999999995</v>
      </c>
      <c r="T645" s="78">
        <v>552.69000000000005</v>
      </c>
      <c r="U645" s="78">
        <v>395.36</v>
      </c>
      <c r="V645" s="78">
        <v>276.54000000000002</v>
      </c>
      <c r="W645" s="78">
        <v>269.70999999999998</v>
      </c>
      <c r="X645" s="78">
        <v>245.53</v>
      </c>
      <c r="Y645" s="78">
        <v>211.86</v>
      </c>
      <c r="Z645" s="78">
        <v>193.62</v>
      </c>
      <c r="AA645" s="78">
        <f t="shared" si="130"/>
        <v>816.9</v>
      </c>
      <c r="AB645" s="77">
        <f t="shared" si="131"/>
        <v>2022</v>
      </c>
      <c r="AC645" s="76">
        <f t="shared" si="132"/>
        <v>8</v>
      </c>
      <c r="AD645" s="76" t="str">
        <f t="shared" si="133"/>
        <v/>
      </c>
      <c r="AE645" s="76" t="str">
        <f t="shared" si="134"/>
        <v/>
      </c>
      <c r="AF645" s="74">
        <f t="shared" si="135"/>
        <v>816.9</v>
      </c>
      <c r="AG645" s="75" t="str">
        <f t="shared" si="136"/>
        <v>14:00</v>
      </c>
      <c r="AH645" s="74">
        <f t="shared" si="137"/>
        <v>12679.720000000001</v>
      </c>
      <c r="AI645" s="73" t="str">
        <f t="shared" si="138"/>
        <v/>
      </c>
      <c r="AJ645" s="73" t="str">
        <f t="shared" si="139"/>
        <v/>
      </c>
      <c r="AK645" s="73" t="str">
        <f t="shared" si="140"/>
        <v/>
      </c>
      <c r="AL645" s="72" t="str">
        <f t="shared" si="141"/>
        <v/>
      </c>
      <c r="AM645" s="71" t="str">
        <f t="shared" si="142"/>
        <v/>
      </c>
    </row>
    <row r="646" spans="2:39" ht="13.8" thickBot="1">
      <c r="B646" s="79">
        <v>44778</v>
      </c>
      <c r="C646" s="78">
        <v>394.73</v>
      </c>
      <c r="D646" s="78">
        <v>380.42</v>
      </c>
      <c r="E646" s="78">
        <v>332.57</v>
      </c>
      <c r="F646" s="78">
        <v>274.82</v>
      </c>
      <c r="G646" s="78">
        <v>255.43</v>
      </c>
      <c r="H646" s="78">
        <v>286.33999999999997</v>
      </c>
      <c r="I646" s="78">
        <v>392</v>
      </c>
      <c r="J646" s="78">
        <v>408.97</v>
      </c>
      <c r="K646" s="78">
        <v>465.99</v>
      </c>
      <c r="L646" s="78">
        <v>476.21</v>
      </c>
      <c r="M646" s="78">
        <v>538.37</v>
      </c>
      <c r="N646" s="78">
        <v>571.16999999999996</v>
      </c>
      <c r="O646" s="78">
        <v>652.4</v>
      </c>
      <c r="P646" s="78">
        <v>713.65</v>
      </c>
      <c r="Q646" s="78">
        <v>805.21</v>
      </c>
      <c r="R646" s="78">
        <v>769.58</v>
      </c>
      <c r="S646" s="78">
        <v>698.04</v>
      </c>
      <c r="T646" s="78">
        <v>646.1</v>
      </c>
      <c r="U646" s="78">
        <v>640.96</v>
      </c>
      <c r="V646" s="78">
        <v>587.34</v>
      </c>
      <c r="W646" s="78">
        <v>531.92999999999995</v>
      </c>
      <c r="X646" s="78">
        <v>468.79</v>
      </c>
      <c r="Y646" s="78">
        <v>373.87</v>
      </c>
      <c r="Z646" s="78">
        <v>341</v>
      </c>
      <c r="AA646" s="78">
        <f t="shared" si="130"/>
        <v>805.21</v>
      </c>
      <c r="AB646" s="77">
        <f t="shared" si="131"/>
        <v>2022</v>
      </c>
      <c r="AC646" s="76">
        <f t="shared" si="132"/>
        <v>8</v>
      </c>
      <c r="AD646" s="76" t="str">
        <f t="shared" si="133"/>
        <v/>
      </c>
      <c r="AE646" s="76" t="str">
        <f t="shared" si="134"/>
        <v/>
      </c>
      <c r="AF646" s="74">
        <f t="shared" si="135"/>
        <v>805.21</v>
      </c>
      <c r="AG646" s="75" t="str">
        <f t="shared" si="136"/>
        <v>15:00</v>
      </c>
      <c r="AH646" s="74">
        <f t="shared" si="137"/>
        <v>12811.100000000002</v>
      </c>
      <c r="AI646" s="73" t="str">
        <f t="shared" si="138"/>
        <v/>
      </c>
      <c r="AJ646" s="73" t="str">
        <f t="shared" si="139"/>
        <v/>
      </c>
      <c r="AK646" s="73" t="str">
        <f t="shared" si="140"/>
        <v/>
      </c>
      <c r="AL646" s="72" t="str">
        <f t="shared" si="141"/>
        <v/>
      </c>
      <c r="AM646" s="71" t="str">
        <f t="shared" si="142"/>
        <v/>
      </c>
    </row>
    <row r="647" spans="2:39" ht="13.8" thickBot="1">
      <c r="B647" s="79">
        <v>44779</v>
      </c>
      <c r="C647" s="78">
        <v>316.79000000000002</v>
      </c>
      <c r="D647" s="78">
        <v>295.26</v>
      </c>
      <c r="E647" s="78">
        <v>282.58999999999997</v>
      </c>
      <c r="F647" s="78">
        <v>290.61</v>
      </c>
      <c r="G647" s="78">
        <v>309.93</v>
      </c>
      <c r="H647" s="78">
        <v>315.7</v>
      </c>
      <c r="I647" s="78">
        <v>430.08</v>
      </c>
      <c r="J647" s="78">
        <v>528.91999999999996</v>
      </c>
      <c r="K647" s="78">
        <v>571.03</v>
      </c>
      <c r="L647" s="78">
        <v>613.38</v>
      </c>
      <c r="M647" s="78">
        <v>660.94</v>
      </c>
      <c r="N647" s="78">
        <v>675.26</v>
      </c>
      <c r="O647" s="78">
        <v>682.43</v>
      </c>
      <c r="P647" s="78">
        <v>674.73</v>
      </c>
      <c r="Q647" s="78">
        <v>689.29</v>
      </c>
      <c r="R647" s="78">
        <v>683.38</v>
      </c>
      <c r="S647" s="78">
        <v>614.78</v>
      </c>
      <c r="T647" s="78">
        <v>595.07000000000005</v>
      </c>
      <c r="U647" s="78">
        <v>584.08000000000004</v>
      </c>
      <c r="V647" s="78">
        <v>548.84</v>
      </c>
      <c r="W647" s="78">
        <v>553.77</v>
      </c>
      <c r="X647" s="78">
        <v>533.79</v>
      </c>
      <c r="Y647" s="78">
        <v>502.98</v>
      </c>
      <c r="Z647" s="78">
        <v>472.75</v>
      </c>
      <c r="AA647" s="78">
        <f t="shared" si="130"/>
        <v>689.29</v>
      </c>
      <c r="AB647" s="77">
        <f t="shared" si="131"/>
        <v>2022</v>
      </c>
      <c r="AC647" s="76">
        <f t="shared" si="132"/>
        <v>8</v>
      </c>
      <c r="AD647" s="76" t="str">
        <f t="shared" si="133"/>
        <v/>
      </c>
      <c r="AE647" s="76" t="str">
        <f t="shared" si="134"/>
        <v/>
      </c>
      <c r="AF647" s="74">
        <f t="shared" si="135"/>
        <v>689.29</v>
      </c>
      <c r="AG647" s="75" t="str">
        <f t="shared" si="136"/>
        <v>15:00</v>
      </c>
      <c r="AH647" s="74">
        <f t="shared" si="137"/>
        <v>13115.670000000002</v>
      </c>
      <c r="AI647" s="73" t="str">
        <f t="shared" si="138"/>
        <v/>
      </c>
      <c r="AJ647" s="73" t="str">
        <f t="shared" si="139"/>
        <v/>
      </c>
      <c r="AK647" s="73" t="str">
        <f t="shared" si="140"/>
        <v/>
      </c>
      <c r="AL647" s="72" t="str">
        <f t="shared" si="141"/>
        <v/>
      </c>
      <c r="AM647" s="71" t="str">
        <f t="shared" si="142"/>
        <v/>
      </c>
    </row>
    <row r="648" spans="2:39" ht="13.8" thickBot="1">
      <c r="B648" s="79">
        <v>44780</v>
      </c>
      <c r="C648" s="78">
        <v>455.35</v>
      </c>
      <c r="D648" s="78">
        <v>450.94</v>
      </c>
      <c r="E648" s="78">
        <v>460.01</v>
      </c>
      <c r="F648" s="78">
        <v>450.03</v>
      </c>
      <c r="G648" s="78">
        <v>455.67</v>
      </c>
      <c r="H648" s="78">
        <v>479.71</v>
      </c>
      <c r="I648" s="78">
        <v>567.04</v>
      </c>
      <c r="J648" s="78">
        <v>643.05999999999995</v>
      </c>
      <c r="K648" s="78">
        <v>683.27</v>
      </c>
      <c r="L648" s="78">
        <v>758.49</v>
      </c>
      <c r="M648" s="78">
        <v>794.99</v>
      </c>
      <c r="N648" s="78">
        <v>772.56</v>
      </c>
      <c r="O648" s="78">
        <v>775.39</v>
      </c>
      <c r="P648" s="78">
        <v>797.41</v>
      </c>
      <c r="Q648" s="78">
        <v>787.75</v>
      </c>
      <c r="R648" s="78">
        <v>748.97</v>
      </c>
      <c r="S648" s="78">
        <v>715.05</v>
      </c>
      <c r="T648" s="78">
        <v>698.22</v>
      </c>
      <c r="U648" s="78">
        <v>676.83</v>
      </c>
      <c r="V648" s="78">
        <v>645.92999999999995</v>
      </c>
      <c r="W648" s="78">
        <v>641.59</v>
      </c>
      <c r="X648" s="78">
        <v>622.23</v>
      </c>
      <c r="Y648" s="78">
        <v>576.41999999999996</v>
      </c>
      <c r="Z648" s="78">
        <v>546</v>
      </c>
      <c r="AA648" s="78">
        <f t="shared" si="130"/>
        <v>797.41</v>
      </c>
      <c r="AB648" s="77">
        <f t="shared" si="131"/>
        <v>2022</v>
      </c>
      <c r="AC648" s="76">
        <f t="shared" si="132"/>
        <v>8</v>
      </c>
      <c r="AD648" s="76" t="str">
        <f t="shared" si="133"/>
        <v/>
      </c>
      <c r="AE648" s="76" t="str">
        <f t="shared" si="134"/>
        <v/>
      </c>
      <c r="AF648" s="74">
        <f t="shared" si="135"/>
        <v>797.41</v>
      </c>
      <c r="AG648" s="75" t="str">
        <f t="shared" si="136"/>
        <v>14:00</v>
      </c>
      <c r="AH648" s="74">
        <f t="shared" si="137"/>
        <v>16000.319999999998</v>
      </c>
      <c r="AI648" s="73" t="str">
        <f t="shared" si="138"/>
        <v/>
      </c>
      <c r="AJ648" s="73" t="str">
        <f t="shared" si="139"/>
        <v/>
      </c>
      <c r="AK648" s="73" t="str">
        <f t="shared" si="140"/>
        <v/>
      </c>
      <c r="AL648" s="72" t="str">
        <f t="shared" si="141"/>
        <v/>
      </c>
      <c r="AM648" s="71" t="str">
        <f t="shared" si="142"/>
        <v/>
      </c>
    </row>
    <row r="649" spans="2:39" ht="13.8" thickBot="1">
      <c r="B649" s="79">
        <v>44781</v>
      </c>
      <c r="C649" s="78">
        <v>511.39</v>
      </c>
      <c r="D649" s="78">
        <v>475.34</v>
      </c>
      <c r="E649" s="78">
        <v>449.4</v>
      </c>
      <c r="F649" s="78">
        <v>476.14</v>
      </c>
      <c r="G649" s="78">
        <v>460.71</v>
      </c>
      <c r="H649" s="78">
        <v>499.27</v>
      </c>
      <c r="I649" s="78">
        <v>618.38</v>
      </c>
      <c r="J649" s="78">
        <v>692.09</v>
      </c>
      <c r="K649" s="78">
        <v>764.3</v>
      </c>
      <c r="L649" s="78">
        <v>802.55</v>
      </c>
      <c r="M649" s="78">
        <v>830.66</v>
      </c>
      <c r="N649" s="78">
        <v>812.35</v>
      </c>
      <c r="O649" s="78">
        <v>837.73</v>
      </c>
      <c r="P649" s="78">
        <v>858.03</v>
      </c>
      <c r="Q649" s="78">
        <v>842.1</v>
      </c>
      <c r="R649" s="78">
        <v>802.73</v>
      </c>
      <c r="S649" s="78">
        <v>940.8</v>
      </c>
      <c r="T649" s="78">
        <v>2051.6</v>
      </c>
      <c r="U649" s="78">
        <v>2017.23</v>
      </c>
      <c r="V649" s="78">
        <v>2006.9</v>
      </c>
      <c r="W649" s="78">
        <v>2021.39</v>
      </c>
      <c r="X649" s="78">
        <v>1932.32</v>
      </c>
      <c r="Y649" s="78">
        <v>1791.13</v>
      </c>
      <c r="Z649" s="78">
        <v>1724.63</v>
      </c>
      <c r="AA649" s="78">
        <f t="shared" si="130"/>
        <v>2051.6</v>
      </c>
      <c r="AB649" s="77">
        <f t="shared" si="131"/>
        <v>2022</v>
      </c>
      <c r="AC649" s="76">
        <f t="shared" si="132"/>
        <v>8</v>
      </c>
      <c r="AD649" s="76" t="str">
        <f t="shared" si="133"/>
        <v/>
      </c>
      <c r="AE649" s="76" t="str">
        <f t="shared" si="134"/>
        <v/>
      </c>
      <c r="AF649" s="74">
        <f t="shared" si="135"/>
        <v>2051.6</v>
      </c>
      <c r="AG649" s="75" t="str">
        <f t="shared" si="136"/>
        <v>18:00</v>
      </c>
      <c r="AH649" s="74">
        <f t="shared" si="137"/>
        <v>27270.77</v>
      </c>
      <c r="AI649" s="73" t="str">
        <f t="shared" si="138"/>
        <v/>
      </c>
      <c r="AJ649" s="73" t="str">
        <f t="shared" si="139"/>
        <v/>
      </c>
      <c r="AK649" s="73" t="str">
        <f t="shared" si="140"/>
        <v/>
      </c>
      <c r="AL649" s="72" t="str">
        <f t="shared" si="141"/>
        <v/>
      </c>
      <c r="AM649" s="71" t="str">
        <f t="shared" si="142"/>
        <v/>
      </c>
    </row>
    <row r="650" spans="2:39" ht="13.8" thickBot="1">
      <c r="B650" s="79">
        <v>44782</v>
      </c>
      <c r="C650" s="78">
        <v>1703.17</v>
      </c>
      <c r="D650" s="78">
        <v>1691.62</v>
      </c>
      <c r="E650" s="78">
        <v>1632.3</v>
      </c>
      <c r="F650" s="78">
        <v>1653.22</v>
      </c>
      <c r="G650" s="78">
        <v>1659.77</v>
      </c>
      <c r="H650" s="78">
        <v>1684.41</v>
      </c>
      <c r="I650" s="78">
        <v>1747.97</v>
      </c>
      <c r="J650" s="78">
        <v>838.99</v>
      </c>
      <c r="K650" s="78">
        <v>262.36</v>
      </c>
      <c r="L650" s="78">
        <v>117.08</v>
      </c>
      <c r="M650" s="78">
        <v>251.54</v>
      </c>
      <c r="N650" s="78">
        <v>240.28</v>
      </c>
      <c r="O650" s="78">
        <v>236.88</v>
      </c>
      <c r="P650" s="78">
        <v>221.34</v>
      </c>
      <c r="Q650" s="78">
        <v>249.69</v>
      </c>
      <c r="R650" s="78">
        <v>435.72</v>
      </c>
      <c r="S650" s="78">
        <v>322.60000000000002</v>
      </c>
      <c r="T650" s="78">
        <v>285.64</v>
      </c>
      <c r="U650" s="78">
        <v>254.63</v>
      </c>
      <c r="V650" s="78">
        <v>209.06</v>
      </c>
      <c r="W650" s="78">
        <v>177.8</v>
      </c>
      <c r="X650" s="78">
        <v>127.02</v>
      </c>
      <c r="Y650" s="78">
        <v>40.64</v>
      </c>
      <c r="Z650" s="78">
        <v>38.68</v>
      </c>
      <c r="AA650" s="78">
        <f t="shared" si="130"/>
        <v>1747.97</v>
      </c>
      <c r="AB650" s="77">
        <f t="shared" si="131"/>
        <v>2022</v>
      </c>
      <c r="AC650" s="76">
        <f t="shared" si="132"/>
        <v>8</v>
      </c>
      <c r="AD650" s="76" t="str">
        <f t="shared" si="133"/>
        <v/>
      </c>
      <c r="AE650" s="76" t="str">
        <f t="shared" si="134"/>
        <v/>
      </c>
      <c r="AF650" s="74">
        <f t="shared" si="135"/>
        <v>1747.97</v>
      </c>
      <c r="AG650" s="75" t="str">
        <f t="shared" si="136"/>
        <v>7:00</v>
      </c>
      <c r="AH650" s="74">
        <f t="shared" si="137"/>
        <v>17830.379999999997</v>
      </c>
      <c r="AI650" s="73" t="str">
        <f t="shared" si="138"/>
        <v/>
      </c>
      <c r="AJ650" s="73" t="str">
        <f t="shared" si="139"/>
        <v/>
      </c>
      <c r="AK650" s="73" t="str">
        <f t="shared" si="140"/>
        <v/>
      </c>
      <c r="AL650" s="72" t="str">
        <f t="shared" si="141"/>
        <v/>
      </c>
      <c r="AM650" s="71" t="str">
        <f t="shared" si="142"/>
        <v/>
      </c>
    </row>
    <row r="651" spans="2:39" ht="13.8" thickBot="1">
      <c r="B651" s="79">
        <v>44783</v>
      </c>
      <c r="C651" s="78">
        <v>33.32</v>
      </c>
      <c r="D651" s="78">
        <v>35</v>
      </c>
      <c r="E651" s="78">
        <v>32.24</v>
      </c>
      <c r="F651" s="78">
        <v>34.369999999999997</v>
      </c>
      <c r="G651" s="78">
        <v>34.299999999999997</v>
      </c>
      <c r="H651" s="78">
        <v>34.44</v>
      </c>
      <c r="I651" s="78">
        <v>109.24</v>
      </c>
      <c r="J651" s="78">
        <v>216.09</v>
      </c>
      <c r="K651" s="78">
        <v>1692.46</v>
      </c>
      <c r="L651" s="78">
        <v>556.96</v>
      </c>
      <c r="M651" s="78">
        <v>357.11</v>
      </c>
      <c r="N651" s="78">
        <v>356.58</v>
      </c>
      <c r="O651" s="78">
        <v>376.15</v>
      </c>
      <c r="P651" s="78">
        <v>410.1</v>
      </c>
      <c r="Q651" s="78">
        <v>410.87</v>
      </c>
      <c r="R651" s="78">
        <v>404.57</v>
      </c>
      <c r="S651" s="78">
        <v>344.79</v>
      </c>
      <c r="T651" s="78">
        <v>310.58999999999997</v>
      </c>
      <c r="U651" s="78">
        <v>261.17</v>
      </c>
      <c r="V651" s="78">
        <v>192.54</v>
      </c>
      <c r="W651" s="78">
        <v>182.07</v>
      </c>
      <c r="X651" s="78">
        <v>160.9</v>
      </c>
      <c r="Y651" s="78">
        <v>128.59</v>
      </c>
      <c r="Z651" s="78">
        <v>125.62</v>
      </c>
      <c r="AA651" s="78">
        <f t="shared" si="130"/>
        <v>1692.46</v>
      </c>
      <c r="AB651" s="77">
        <f t="shared" si="131"/>
        <v>2022</v>
      </c>
      <c r="AC651" s="76">
        <f t="shared" si="132"/>
        <v>8</v>
      </c>
      <c r="AD651" s="76" t="str">
        <f t="shared" si="133"/>
        <v/>
      </c>
      <c r="AE651" s="76" t="str">
        <f t="shared" si="134"/>
        <v/>
      </c>
      <c r="AF651" s="74">
        <f t="shared" si="135"/>
        <v>1692.46</v>
      </c>
      <c r="AG651" s="75" t="str">
        <f t="shared" si="136"/>
        <v>9:00</v>
      </c>
      <c r="AH651" s="74">
        <f t="shared" si="137"/>
        <v>8492.5299999999988</v>
      </c>
      <c r="AI651" s="73" t="str">
        <f t="shared" si="138"/>
        <v/>
      </c>
      <c r="AJ651" s="73" t="str">
        <f t="shared" si="139"/>
        <v/>
      </c>
      <c r="AK651" s="73" t="str">
        <f t="shared" si="140"/>
        <v/>
      </c>
      <c r="AL651" s="72" t="str">
        <f t="shared" si="141"/>
        <v/>
      </c>
      <c r="AM651" s="71" t="str">
        <f t="shared" si="142"/>
        <v/>
      </c>
    </row>
    <row r="652" spans="2:39" ht="13.8" thickBot="1">
      <c r="B652" s="79">
        <v>44784</v>
      </c>
      <c r="C652" s="78">
        <v>117.78</v>
      </c>
      <c r="D652" s="78">
        <v>118.51</v>
      </c>
      <c r="E652" s="78">
        <v>95.1</v>
      </c>
      <c r="F652" s="78">
        <v>52.57</v>
      </c>
      <c r="G652" s="78">
        <v>46.62</v>
      </c>
      <c r="H652" s="78">
        <v>44.7</v>
      </c>
      <c r="I652" s="78">
        <v>166.57</v>
      </c>
      <c r="J652" s="78">
        <v>256.83</v>
      </c>
      <c r="K652" s="78">
        <v>308.60000000000002</v>
      </c>
      <c r="L652" s="78">
        <v>386.4</v>
      </c>
      <c r="M652" s="78">
        <v>390.81</v>
      </c>
      <c r="N652" s="78">
        <v>365.47</v>
      </c>
      <c r="O652" s="78">
        <v>368.69</v>
      </c>
      <c r="P652" s="78">
        <v>361.76</v>
      </c>
      <c r="Q652" s="78">
        <v>375.66</v>
      </c>
      <c r="R652" s="78">
        <v>345.45</v>
      </c>
      <c r="S652" s="78">
        <v>257.77999999999997</v>
      </c>
      <c r="T652" s="78">
        <v>194.46</v>
      </c>
      <c r="U652" s="78">
        <v>157.19</v>
      </c>
      <c r="V652" s="78">
        <v>88.59</v>
      </c>
      <c r="W652" s="78">
        <v>67.48</v>
      </c>
      <c r="X652" s="78">
        <v>35.53</v>
      </c>
      <c r="Y652" s="78">
        <v>33.53</v>
      </c>
      <c r="Z652" s="78">
        <v>33.46</v>
      </c>
      <c r="AA652" s="78">
        <f t="shared" si="130"/>
        <v>390.81</v>
      </c>
      <c r="AB652" s="77">
        <f t="shared" si="131"/>
        <v>2022</v>
      </c>
      <c r="AC652" s="76">
        <f t="shared" si="132"/>
        <v>8</v>
      </c>
      <c r="AD652" s="76" t="str">
        <f t="shared" si="133"/>
        <v/>
      </c>
      <c r="AE652" s="76" t="str">
        <f t="shared" si="134"/>
        <v/>
      </c>
      <c r="AF652" s="74">
        <f t="shared" si="135"/>
        <v>390.81</v>
      </c>
      <c r="AG652" s="75" t="str">
        <f t="shared" si="136"/>
        <v>11:00</v>
      </c>
      <c r="AH652" s="74">
        <f t="shared" si="137"/>
        <v>5060.3499999999985</v>
      </c>
      <c r="AI652" s="73" t="str">
        <f t="shared" si="138"/>
        <v/>
      </c>
      <c r="AJ652" s="73" t="str">
        <f t="shared" si="139"/>
        <v/>
      </c>
      <c r="AK652" s="73" t="str">
        <f t="shared" si="140"/>
        <v/>
      </c>
      <c r="AL652" s="72" t="str">
        <f t="shared" si="141"/>
        <v/>
      </c>
      <c r="AM652" s="71" t="str">
        <f t="shared" si="142"/>
        <v/>
      </c>
    </row>
    <row r="653" spans="2:39" ht="13.8" thickBot="1">
      <c r="B653" s="79">
        <v>44785</v>
      </c>
      <c r="C653" s="78">
        <v>33.18</v>
      </c>
      <c r="D653" s="78">
        <v>34.44</v>
      </c>
      <c r="E653" s="78">
        <v>34.76</v>
      </c>
      <c r="F653" s="78">
        <v>34.51</v>
      </c>
      <c r="G653" s="78">
        <v>32.619999999999997</v>
      </c>
      <c r="H653" s="78">
        <v>32.97</v>
      </c>
      <c r="I653" s="78">
        <v>41.83</v>
      </c>
      <c r="J653" s="78">
        <v>99.02</v>
      </c>
      <c r="K653" s="78">
        <v>220.54</v>
      </c>
      <c r="L653" s="78">
        <v>297.92</v>
      </c>
      <c r="M653" s="78">
        <v>300.02</v>
      </c>
      <c r="N653" s="78">
        <v>287.04000000000002</v>
      </c>
      <c r="O653" s="78">
        <v>315</v>
      </c>
      <c r="P653" s="78">
        <v>325.29000000000002</v>
      </c>
      <c r="Q653" s="78">
        <v>318.82</v>
      </c>
      <c r="R653" s="78">
        <v>294.87</v>
      </c>
      <c r="S653" s="78">
        <v>241.19</v>
      </c>
      <c r="T653" s="78">
        <v>189.77</v>
      </c>
      <c r="U653" s="78">
        <v>169.16</v>
      </c>
      <c r="V653" s="78">
        <v>126.88</v>
      </c>
      <c r="W653" s="78">
        <v>112.95</v>
      </c>
      <c r="X653" s="78">
        <v>69.61</v>
      </c>
      <c r="Y653" s="78">
        <v>39.380000000000003</v>
      </c>
      <c r="Z653" s="78">
        <v>34.619999999999997</v>
      </c>
      <c r="AA653" s="78">
        <f t="shared" si="130"/>
        <v>325.29000000000002</v>
      </c>
      <c r="AB653" s="77">
        <f t="shared" si="131"/>
        <v>2022</v>
      </c>
      <c r="AC653" s="76">
        <f t="shared" si="132"/>
        <v>8</v>
      </c>
      <c r="AD653" s="76" t="str">
        <f t="shared" si="133"/>
        <v/>
      </c>
      <c r="AE653" s="76" t="str">
        <f t="shared" si="134"/>
        <v/>
      </c>
      <c r="AF653" s="74">
        <f t="shared" si="135"/>
        <v>325.29000000000002</v>
      </c>
      <c r="AG653" s="75" t="str">
        <f t="shared" si="136"/>
        <v>14:00</v>
      </c>
      <c r="AH653" s="74">
        <f t="shared" si="137"/>
        <v>4011.68</v>
      </c>
      <c r="AI653" s="73" t="str">
        <f t="shared" si="138"/>
        <v/>
      </c>
      <c r="AJ653" s="73" t="str">
        <f t="shared" si="139"/>
        <v/>
      </c>
      <c r="AK653" s="73" t="str">
        <f t="shared" si="140"/>
        <v/>
      </c>
      <c r="AL653" s="72" t="str">
        <f t="shared" si="141"/>
        <v/>
      </c>
      <c r="AM653" s="71" t="str">
        <f t="shared" si="142"/>
        <v/>
      </c>
    </row>
    <row r="654" spans="2:39" ht="13.8" thickBot="1">
      <c r="B654" s="79">
        <v>44786</v>
      </c>
      <c r="C654" s="78">
        <v>33.29</v>
      </c>
      <c r="D654" s="78">
        <v>33.6</v>
      </c>
      <c r="E654" s="78">
        <v>33.81</v>
      </c>
      <c r="F654" s="78">
        <v>33.46</v>
      </c>
      <c r="G654" s="78">
        <v>34.020000000000003</v>
      </c>
      <c r="H654" s="78">
        <v>33.56</v>
      </c>
      <c r="I654" s="78">
        <v>33.85</v>
      </c>
      <c r="J654" s="78">
        <v>35.11</v>
      </c>
      <c r="K654" s="78">
        <v>88.69</v>
      </c>
      <c r="L654" s="78">
        <v>155.26</v>
      </c>
      <c r="M654" s="78">
        <v>171.89</v>
      </c>
      <c r="N654" s="78">
        <v>184.21</v>
      </c>
      <c r="O654" s="78">
        <v>181.69</v>
      </c>
      <c r="P654" s="78">
        <v>184.56</v>
      </c>
      <c r="Q654" s="78">
        <v>201.7</v>
      </c>
      <c r="R654" s="78">
        <v>195.97</v>
      </c>
      <c r="S654" s="78">
        <v>116.73</v>
      </c>
      <c r="T654" s="78">
        <v>98.63</v>
      </c>
      <c r="U654" s="78">
        <v>76.09</v>
      </c>
      <c r="V654" s="78">
        <v>74.27</v>
      </c>
      <c r="W654" s="78">
        <v>70.81</v>
      </c>
      <c r="X654" s="78">
        <v>52.64</v>
      </c>
      <c r="Y654" s="78">
        <v>37.799999999999997</v>
      </c>
      <c r="Z654" s="78">
        <v>34.200000000000003</v>
      </c>
      <c r="AA654" s="78">
        <f t="shared" si="130"/>
        <v>201.7</v>
      </c>
      <c r="AB654" s="77">
        <f t="shared" si="131"/>
        <v>2022</v>
      </c>
      <c r="AC654" s="76">
        <f t="shared" si="132"/>
        <v>8</v>
      </c>
      <c r="AD654" s="76" t="str">
        <f t="shared" si="133"/>
        <v/>
      </c>
      <c r="AE654" s="76" t="str">
        <f t="shared" si="134"/>
        <v/>
      </c>
      <c r="AF654" s="74">
        <f t="shared" si="135"/>
        <v>201.7</v>
      </c>
      <c r="AG654" s="75" t="str">
        <f t="shared" si="136"/>
        <v>15:00</v>
      </c>
      <c r="AH654" s="74">
        <f t="shared" si="137"/>
        <v>2397.54</v>
      </c>
      <c r="AI654" s="73" t="str">
        <f t="shared" si="138"/>
        <v/>
      </c>
      <c r="AJ654" s="73" t="str">
        <f t="shared" si="139"/>
        <v/>
      </c>
      <c r="AK654" s="73" t="str">
        <f t="shared" si="140"/>
        <v/>
      </c>
      <c r="AL654" s="72" t="str">
        <f t="shared" si="141"/>
        <v/>
      </c>
      <c r="AM654" s="71" t="str">
        <f t="shared" si="142"/>
        <v/>
      </c>
    </row>
    <row r="655" spans="2:39" ht="13.8" thickBot="1">
      <c r="B655" s="79">
        <v>44787</v>
      </c>
      <c r="C655" s="78">
        <v>33.880000000000003</v>
      </c>
      <c r="D655" s="78">
        <v>34.200000000000003</v>
      </c>
      <c r="E655" s="78">
        <v>33.32</v>
      </c>
      <c r="F655" s="78">
        <v>33.57</v>
      </c>
      <c r="G655" s="78">
        <v>34.369999999999997</v>
      </c>
      <c r="H655" s="78">
        <v>34.270000000000003</v>
      </c>
      <c r="I655" s="78">
        <v>45.26</v>
      </c>
      <c r="J655" s="78">
        <v>84.39</v>
      </c>
      <c r="K655" s="78">
        <v>138.01</v>
      </c>
      <c r="L655" s="78">
        <v>206.19</v>
      </c>
      <c r="M655" s="78">
        <v>228.94</v>
      </c>
      <c r="N655" s="78">
        <v>193.27</v>
      </c>
      <c r="O655" s="78">
        <v>185.29</v>
      </c>
      <c r="P655" s="78">
        <v>192.26</v>
      </c>
      <c r="Q655" s="78">
        <v>197.86</v>
      </c>
      <c r="R655" s="78">
        <v>182.74</v>
      </c>
      <c r="S655" s="78">
        <v>119.81</v>
      </c>
      <c r="T655" s="78">
        <v>102.87</v>
      </c>
      <c r="U655" s="78">
        <v>87.01</v>
      </c>
      <c r="V655" s="78">
        <v>69.23</v>
      </c>
      <c r="W655" s="78">
        <v>60.66</v>
      </c>
      <c r="X655" s="78">
        <v>47.18</v>
      </c>
      <c r="Y655" s="78">
        <v>43.72</v>
      </c>
      <c r="Z655" s="78">
        <v>38.08</v>
      </c>
      <c r="AA655" s="78">
        <f t="shared" si="130"/>
        <v>228.94</v>
      </c>
      <c r="AB655" s="77">
        <f t="shared" si="131"/>
        <v>2022</v>
      </c>
      <c r="AC655" s="76">
        <f t="shared" si="132"/>
        <v>8</v>
      </c>
      <c r="AD655" s="76" t="str">
        <f t="shared" si="133"/>
        <v/>
      </c>
      <c r="AE655" s="76" t="str">
        <f t="shared" si="134"/>
        <v/>
      </c>
      <c r="AF655" s="74">
        <f t="shared" si="135"/>
        <v>228.94</v>
      </c>
      <c r="AG655" s="75" t="str">
        <f t="shared" si="136"/>
        <v>11:00</v>
      </c>
      <c r="AH655" s="74">
        <f t="shared" si="137"/>
        <v>2655.3199999999997</v>
      </c>
      <c r="AI655" s="73" t="str">
        <f t="shared" si="138"/>
        <v/>
      </c>
      <c r="AJ655" s="73" t="str">
        <f t="shared" si="139"/>
        <v/>
      </c>
      <c r="AK655" s="73" t="str">
        <f t="shared" si="140"/>
        <v/>
      </c>
      <c r="AL655" s="72" t="str">
        <f t="shared" si="141"/>
        <v/>
      </c>
      <c r="AM655" s="71" t="str">
        <f t="shared" si="142"/>
        <v/>
      </c>
    </row>
    <row r="656" spans="2:39" ht="13.8" thickBot="1">
      <c r="B656" s="79">
        <v>44788</v>
      </c>
      <c r="C656" s="78">
        <v>34.9</v>
      </c>
      <c r="D656" s="78">
        <v>34.06</v>
      </c>
      <c r="E656" s="78">
        <v>33.840000000000003</v>
      </c>
      <c r="F656" s="78">
        <v>34.409999999999997</v>
      </c>
      <c r="G656" s="78">
        <v>33.01</v>
      </c>
      <c r="H656" s="78">
        <v>33.880000000000003</v>
      </c>
      <c r="I656" s="78">
        <v>95.76</v>
      </c>
      <c r="J656" s="78">
        <v>179.97</v>
      </c>
      <c r="K656" s="78">
        <v>295.08999999999997</v>
      </c>
      <c r="L656" s="78">
        <v>327.39</v>
      </c>
      <c r="M656" s="78">
        <v>1679.06</v>
      </c>
      <c r="N656" s="78">
        <v>1087.21</v>
      </c>
      <c r="O656" s="78">
        <v>839.09</v>
      </c>
      <c r="P656" s="78">
        <v>408.27</v>
      </c>
      <c r="Q656" s="78">
        <v>541.62</v>
      </c>
      <c r="R656" s="78">
        <v>560.39</v>
      </c>
      <c r="S656" s="78">
        <v>262.99</v>
      </c>
      <c r="T656" s="78">
        <v>214.31</v>
      </c>
      <c r="U656" s="78">
        <v>196.04</v>
      </c>
      <c r="V656" s="78">
        <v>152.29</v>
      </c>
      <c r="W656" s="78">
        <v>148.12</v>
      </c>
      <c r="X656" s="78">
        <v>133.32</v>
      </c>
      <c r="Y656" s="78">
        <v>92.26</v>
      </c>
      <c r="Z656" s="78">
        <v>69.69</v>
      </c>
      <c r="AA656" s="78">
        <f t="shared" si="130"/>
        <v>1679.06</v>
      </c>
      <c r="AB656" s="77">
        <f t="shared" si="131"/>
        <v>2022</v>
      </c>
      <c r="AC656" s="76">
        <f t="shared" si="132"/>
        <v>8</v>
      </c>
      <c r="AD656" s="76" t="str">
        <f t="shared" si="133"/>
        <v/>
      </c>
      <c r="AE656" s="76" t="str">
        <f t="shared" si="134"/>
        <v/>
      </c>
      <c r="AF656" s="74">
        <f t="shared" si="135"/>
        <v>1679.06</v>
      </c>
      <c r="AG656" s="75" t="str">
        <f t="shared" si="136"/>
        <v>11:00</v>
      </c>
      <c r="AH656" s="74">
        <f t="shared" si="137"/>
        <v>9166.0300000000007</v>
      </c>
      <c r="AI656" s="73" t="str">
        <f t="shared" si="138"/>
        <v/>
      </c>
      <c r="AJ656" s="73" t="str">
        <f t="shared" si="139"/>
        <v/>
      </c>
      <c r="AK656" s="73" t="str">
        <f t="shared" si="140"/>
        <v/>
      </c>
      <c r="AL656" s="72" t="str">
        <f t="shared" si="141"/>
        <v/>
      </c>
      <c r="AM656" s="71" t="str">
        <f t="shared" si="142"/>
        <v/>
      </c>
    </row>
    <row r="657" spans="2:39" ht="13.8" thickBot="1">
      <c r="B657" s="79">
        <v>44789</v>
      </c>
      <c r="C657" s="78">
        <v>53.34</v>
      </c>
      <c r="D657" s="78">
        <v>41.76</v>
      </c>
      <c r="E657" s="78">
        <v>39.31</v>
      </c>
      <c r="F657" s="78">
        <v>37.03</v>
      </c>
      <c r="G657" s="78">
        <v>35.950000000000003</v>
      </c>
      <c r="H657" s="78">
        <v>41.37</v>
      </c>
      <c r="I657" s="78">
        <v>146.97</v>
      </c>
      <c r="J657" s="78">
        <v>269.26</v>
      </c>
      <c r="K657" s="78">
        <v>345.52</v>
      </c>
      <c r="L657" s="78">
        <v>419.2</v>
      </c>
      <c r="M657" s="78">
        <v>463.37</v>
      </c>
      <c r="N657" s="78">
        <v>435.44</v>
      </c>
      <c r="O657" s="78">
        <v>455.84</v>
      </c>
      <c r="P657" s="78">
        <v>455</v>
      </c>
      <c r="Q657" s="78">
        <v>409.26</v>
      </c>
      <c r="R657" s="78">
        <v>381.64</v>
      </c>
      <c r="S657" s="78">
        <v>286.64999999999998</v>
      </c>
      <c r="T657" s="78">
        <v>231</v>
      </c>
      <c r="U657" s="78">
        <v>197.23</v>
      </c>
      <c r="V657" s="78">
        <v>171.39</v>
      </c>
      <c r="W657" s="78">
        <v>149.24</v>
      </c>
      <c r="X657" s="78">
        <v>119.7</v>
      </c>
      <c r="Y657" s="78">
        <v>79.84</v>
      </c>
      <c r="Z657" s="78">
        <v>62.41</v>
      </c>
      <c r="AA657" s="78">
        <f t="shared" si="130"/>
        <v>463.37</v>
      </c>
      <c r="AB657" s="77">
        <f t="shared" si="131"/>
        <v>2022</v>
      </c>
      <c r="AC657" s="76">
        <f t="shared" si="132"/>
        <v>8</v>
      </c>
      <c r="AD657" s="76" t="str">
        <f t="shared" si="133"/>
        <v/>
      </c>
      <c r="AE657" s="76" t="str">
        <f t="shared" si="134"/>
        <v/>
      </c>
      <c r="AF657" s="74">
        <f t="shared" si="135"/>
        <v>463.37</v>
      </c>
      <c r="AG657" s="75" t="str">
        <f t="shared" si="136"/>
        <v>11:00</v>
      </c>
      <c r="AH657" s="74">
        <f t="shared" si="137"/>
        <v>5791.0899999999992</v>
      </c>
      <c r="AI657" s="73" t="str">
        <f t="shared" si="138"/>
        <v/>
      </c>
      <c r="AJ657" s="73" t="str">
        <f t="shared" si="139"/>
        <v/>
      </c>
      <c r="AK657" s="73" t="str">
        <f t="shared" si="140"/>
        <v/>
      </c>
      <c r="AL657" s="72" t="str">
        <f t="shared" si="141"/>
        <v/>
      </c>
      <c r="AM657" s="71" t="str">
        <f t="shared" si="142"/>
        <v/>
      </c>
    </row>
    <row r="658" spans="2:39" ht="13.8" thickBot="1">
      <c r="B658" s="79">
        <v>44790</v>
      </c>
      <c r="C658" s="78">
        <v>47.57</v>
      </c>
      <c r="D658" s="78">
        <v>40.08</v>
      </c>
      <c r="E658" s="78">
        <v>39.020000000000003</v>
      </c>
      <c r="F658" s="78">
        <v>37.56</v>
      </c>
      <c r="G658" s="78">
        <v>40.43</v>
      </c>
      <c r="H658" s="78">
        <v>64.02</v>
      </c>
      <c r="I658" s="78">
        <v>374.74</v>
      </c>
      <c r="J658" s="78">
        <v>1464.3</v>
      </c>
      <c r="K658" s="78">
        <v>807.17</v>
      </c>
      <c r="L658" s="78">
        <v>985.64</v>
      </c>
      <c r="M658" s="78">
        <v>672.46</v>
      </c>
      <c r="N658" s="78">
        <v>434.81</v>
      </c>
      <c r="O658" s="78">
        <v>418.32</v>
      </c>
      <c r="P658" s="78">
        <v>405.4</v>
      </c>
      <c r="Q658" s="78">
        <v>629.69000000000005</v>
      </c>
      <c r="R658" s="78">
        <v>404.15</v>
      </c>
      <c r="S658" s="78">
        <v>269.95999999999998</v>
      </c>
      <c r="T658" s="78">
        <v>246.19</v>
      </c>
      <c r="U658" s="78">
        <v>258.41000000000003</v>
      </c>
      <c r="V658" s="78">
        <v>221.48</v>
      </c>
      <c r="W658" s="78">
        <v>199.29</v>
      </c>
      <c r="X658" s="78">
        <v>175.81</v>
      </c>
      <c r="Y658" s="78">
        <v>117.39</v>
      </c>
      <c r="Z658" s="78">
        <v>81.27</v>
      </c>
      <c r="AA658" s="78">
        <f t="shared" si="130"/>
        <v>1464.3</v>
      </c>
      <c r="AB658" s="77">
        <f t="shared" si="131"/>
        <v>2022</v>
      </c>
      <c r="AC658" s="76">
        <f t="shared" si="132"/>
        <v>8</v>
      </c>
      <c r="AD658" s="76" t="str">
        <f t="shared" si="133"/>
        <v/>
      </c>
      <c r="AE658" s="76" t="str">
        <f t="shared" si="134"/>
        <v/>
      </c>
      <c r="AF658" s="74">
        <f t="shared" si="135"/>
        <v>1464.3</v>
      </c>
      <c r="AG658" s="75" t="str">
        <f t="shared" si="136"/>
        <v>8:00</v>
      </c>
      <c r="AH658" s="74">
        <f t="shared" si="137"/>
        <v>9899.4599999999973</v>
      </c>
      <c r="AI658" s="73" t="str">
        <f t="shared" si="138"/>
        <v/>
      </c>
      <c r="AJ658" s="73" t="str">
        <f t="shared" si="139"/>
        <v/>
      </c>
      <c r="AK658" s="73" t="str">
        <f t="shared" si="140"/>
        <v/>
      </c>
      <c r="AL658" s="72" t="str">
        <f t="shared" si="141"/>
        <v/>
      </c>
      <c r="AM658" s="71" t="str">
        <f t="shared" si="142"/>
        <v/>
      </c>
    </row>
    <row r="659" spans="2:39" ht="13.8" thickBot="1">
      <c r="B659" s="79">
        <v>44791</v>
      </c>
      <c r="C659" s="78">
        <v>42.35</v>
      </c>
      <c r="D659" s="78">
        <v>37.07</v>
      </c>
      <c r="E659" s="78">
        <v>32.340000000000003</v>
      </c>
      <c r="F659" s="78">
        <v>33.11</v>
      </c>
      <c r="G659" s="78">
        <v>34.299999999999997</v>
      </c>
      <c r="H659" s="78">
        <v>37.590000000000003</v>
      </c>
      <c r="I659" s="78">
        <v>139.47999999999999</v>
      </c>
      <c r="J659" s="78">
        <v>185.47</v>
      </c>
      <c r="K659" s="78">
        <v>281.05</v>
      </c>
      <c r="L659" s="78">
        <v>377.44</v>
      </c>
      <c r="M659" s="78">
        <v>427.67</v>
      </c>
      <c r="N659" s="78">
        <v>426.97</v>
      </c>
      <c r="O659" s="78">
        <v>425.81</v>
      </c>
      <c r="P659" s="78">
        <v>435.58</v>
      </c>
      <c r="Q659" s="78">
        <v>426.86</v>
      </c>
      <c r="R659" s="78">
        <v>384.93</v>
      </c>
      <c r="S659" s="78">
        <v>321.97000000000003</v>
      </c>
      <c r="T659" s="78">
        <v>286.13</v>
      </c>
      <c r="U659" s="78">
        <v>266.52999999999997</v>
      </c>
      <c r="V659" s="78">
        <v>190.02</v>
      </c>
      <c r="W659" s="78">
        <v>175.63</v>
      </c>
      <c r="X659" s="78">
        <v>146.44</v>
      </c>
      <c r="Y659" s="78">
        <v>80.36</v>
      </c>
      <c r="Z659" s="78">
        <v>53.58</v>
      </c>
      <c r="AA659" s="78">
        <f t="shared" si="130"/>
        <v>435.58</v>
      </c>
      <c r="AB659" s="77">
        <f t="shared" si="131"/>
        <v>2022</v>
      </c>
      <c r="AC659" s="76">
        <f t="shared" si="132"/>
        <v>8</v>
      </c>
      <c r="AD659" s="76" t="str">
        <f t="shared" si="133"/>
        <v/>
      </c>
      <c r="AE659" s="76" t="str">
        <f t="shared" si="134"/>
        <v/>
      </c>
      <c r="AF659" s="74">
        <f t="shared" si="135"/>
        <v>435.58</v>
      </c>
      <c r="AG659" s="75" t="str">
        <f t="shared" si="136"/>
        <v>14:00</v>
      </c>
      <c r="AH659" s="74">
        <f t="shared" si="137"/>
        <v>5684.2599999999993</v>
      </c>
      <c r="AI659" s="73" t="str">
        <f t="shared" si="138"/>
        <v/>
      </c>
      <c r="AJ659" s="73" t="str">
        <f t="shared" si="139"/>
        <v/>
      </c>
      <c r="AK659" s="73" t="str">
        <f t="shared" si="140"/>
        <v/>
      </c>
      <c r="AL659" s="72" t="str">
        <f t="shared" si="141"/>
        <v/>
      </c>
      <c r="AM659" s="71" t="str">
        <f t="shared" si="142"/>
        <v/>
      </c>
    </row>
    <row r="660" spans="2:39" ht="13.8" thickBot="1">
      <c r="B660" s="79">
        <v>44792</v>
      </c>
      <c r="C660" s="78">
        <v>34.97</v>
      </c>
      <c r="D660" s="78">
        <v>33.22</v>
      </c>
      <c r="E660" s="78">
        <v>33.880000000000003</v>
      </c>
      <c r="F660" s="78">
        <v>33.6</v>
      </c>
      <c r="G660" s="78">
        <v>34.06</v>
      </c>
      <c r="H660" s="78">
        <v>34.97</v>
      </c>
      <c r="I660" s="78">
        <v>128.41999999999999</v>
      </c>
      <c r="J660" s="78">
        <v>242.06</v>
      </c>
      <c r="K660" s="78">
        <v>407.4</v>
      </c>
      <c r="L660" s="78">
        <v>487.03</v>
      </c>
      <c r="M660" s="78">
        <v>500.33</v>
      </c>
      <c r="N660" s="78">
        <v>492.07</v>
      </c>
      <c r="O660" s="78">
        <v>485.8</v>
      </c>
      <c r="P660" s="78">
        <v>485.35</v>
      </c>
      <c r="Q660" s="78">
        <v>459.83</v>
      </c>
      <c r="R660" s="78">
        <v>439.67</v>
      </c>
      <c r="S660" s="78">
        <v>339.25</v>
      </c>
      <c r="T660" s="78">
        <v>292.04000000000002</v>
      </c>
      <c r="U660" s="78">
        <v>266.11</v>
      </c>
      <c r="V660" s="78">
        <v>206.01</v>
      </c>
      <c r="W660" s="78">
        <v>178.08</v>
      </c>
      <c r="X660" s="78">
        <v>148.4</v>
      </c>
      <c r="Y660" s="78">
        <v>104.06</v>
      </c>
      <c r="Z660" s="78">
        <v>87.46</v>
      </c>
      <c r="AA660" s="78">
        <f t="shared" si="130"/>
        <v>500.33</v>
      </c>
      <c r="AB660" s="77">
        <f t="shared" si="131"/>
        <v>2022</v>
      </c>
      <c r="AC660" s="76">
        <f t="shared" si="132"/>
        <v>8</v>
      </c>
      <c r="AD660" s="76" t="str">
        <f t="shared" si="133"/>
        <v/>
      </c>
      <c r="AE660" s="76" t="str">
        <f t="shared" si="134"/>
        <v/>
      </c>
      <c r="AF660" s="74">
        <f t="shared" si="135"/>
        <v>500.33</v>
      </c>
      <c r="AG660" s="75" t="str">
        <f t="shared" si="136"/>
        <v>11:00</v>
      </c>
      <c r="AH660" s="74">
        <f t="shared" si="137"/>
        <v>6454.4</v>
      </c>
      <c r="AI660" s="73" t="str">
        <f t="shared" si="138"/>
        <v/>
      </c>
      <c r="AJ660" s="73" t="str">
        <f t="shared" si="139"/>
        <v/>
      </c>
      <c r="AK660" s="73" t="str">
        <f t="shared" si="140"/>
        <v/>
      </c>
      <c r="AL660" s="72" t="str">
        <f t="shared" si="141"/>
        <v/>
      </c>
      <c r="AM660" s="71" t="str">
        <f t="shared" si="142"/>
        <v/>
      </c>
    </row>
    <row r="661" spans="2:39" ht="13.8" thickBot="1">
      <c r="B661" s="79">
        <v>44793</v>
      </c>
      <c r="C661" s="78">
        <v>56.91</v>
      </c>
      <c r="D661" s="78">
        <v>39.619999999999997</v>
      </c>
      <c r="E661" s="78">
        <v>37.1</v>
      </c>
      <c r="F661" s="78">
        <v>33.04</v>
      </c>
      <c r="G661" s="78">
        <v>33.56</v>
      </c>
      <c r="H661" s="78">
        <v>33.29</v>
      </c>
      <c r="I661" s="78">
        <v>69.58</v>
      </c>
      <c r="J661" s="78">
        <v>145.88</v>
      </c>
      <c r="K661" s="78">
        <v>255.4</v>
      </c>
      <c r="L661" s="78">
        <v>319.02</v>
      </c>
      <c r="M661" s="78">
        <v>354.76</v>
      </c>
      <c r="N661" s="78">
        <v>366.98</v>
      </c>
      <c r="O661" s="78">
        <v>386.05</v>
      </c>
      <c r="P661" s="78">
        <v>373.42</v>
      </c>
      <c r="Q661" s="78">
        <v>388.74</v>
      </c>
      <c r="R661" s="78">
        <v>379.75</v>
      </c>
      <c r="S661" s="78">
        <v>294.63</v>
      </c>
      <c r="T661" s="78">
        <v>262.14999999999998</v>
      </c>
      <c r="U661" s="78">
        <v>213.92</v>
      </c>
      <c r="V661" s="78">
        <v>203.88</v>
      </c>
      <c r="W661" s="78">
        <v>195.3</v>
      </c>
      <c r="X661" s="78">
        <v>167.02</v>
      </c>
      <c r="Y661" s="78">
        <v>163.56</v>
      </c>
      <c r="Z661" s="78">
        <v>153.34</v>
      </c>
      <c r="AA661" s="78">
        <f t="shared" si="130"/>
        <v>388.74</v>
      </c>
      <c r="AB661" s="77">
        <f t="shared" si="131"/>
        <v>2022</v>
      </c>
      <c r="AC661" s="76">
        <f t="shared" si="132"/>
        <v>8</v>
      </c>
      <c r="AD661" s="76" t="str">
        <f t="shared" si="133"/>
        <v/>
      </c>
      <c r="AE661" s="76" t="str">
        <f t="shared" si="134"/>
        <v/>
      </c>
      <c r="AF661" s="74">
        <f t="shared" si="135"/>
        <v>388.74</v>
      </c>
      <c r="AG661" s="75" t="str">
        <f t="shared" si="136"/>
        <v>15:00</v>
      </c>
      <c r="AH661" s="74">
        <f t="shared" si="137"/>
        <v>5315.6400000000012</v>
      </c>
      <c r="AI661" s="73" t="str">
        <f t="shared" si="138"/>
        <v/>
      </c>
      <c r="AJ661" s="73" t="str">
        <f t="shared" si="139"/>
        <v/>
      </c>
      <c r="AK661" s="73" t="str">
        <f t="shared" si="140"/>
        <v/>
      </c>
      <c r="AL661" s="72" t="str">
        <f t="shared" si="141"/>
        <v/>
      </c>
      <c r="AM661" s="71" t="str">
        <f t="shared" si="142"/>
        <v/>
      </c>
    </row>
    <row r="662" spans="2:39" ht="13.8" thickBot="1">
      <c r="B662" s="79">
        <v>44794</v>
      </c>
      <c r="C662" s="78">
        <v>147.04</v>
      </c>
      <c r="D662" s="78">
        <v>160.9</v>
      </c>
      <c r="E662" s="78">
        <v>175.11</v>
      </c>
      <c r="F662" s="78">
        <v>186.44</v>
      </c>
      <c r="G662" s="78">
        <v>176.86</v>
      </c>
      <c r="H662" s="78">
        <v>227.92</v>
      </c>
      <c r="I662" s="78">
        <v>306.64</v>
      </c>
      <c r="J662" s="78">
        <v>318.61</v>
      </c>
      <c r="K662" s="78">
        <v>338.13</v>
      </c>
      <c r="L662" s="78">
        <v>379.72</v>
      </c>
      <c r="M662" s="78">
        <v>388.88</v>
      </c>
      <c r="N662" s="78">
        <v>376.29</v>
      </c>
      <c r="O662" s="78">
        <v>374.67</v>
      </c>
      <c r="P662" s="78">
        <v>386.16</v>
      </c>
      <c r="Q662" s="78">
        <v>407.44</v>
      </c>
      <c r="R662" s="78">
        <v>378.49</v>
      </c>
      <c r="S662" s="78">
        <v>325.81</v>
      </c>
      <c r="T662" s="78">
        <v>333.03</v>
      </c>
      <c r="U662" s="78">
        <v>331.7</v>
      </c>
      <c r="V662" s="78">
        <v>338.14</v>
      </c>
      <c r="W662" s="78">
        <v>289.66000000000003</v>
      </c>
      <c r="X662" s="78">
        <v>292.29000000000002</v>
      </c>
      <c r="Y662" s="78">
        <v>240.03</v>
      </c>
      <c r="Z662" s="78">
        <v>239.01</v>
      </c>
      <c r="AA662" s="78">
        <f t="shared" si="130"/>
        <v>407.44</v>
      </c>
      <c r="AB662" s="77">
        <f t="shared" si="131"/>
        <v>2022</v>
      </c>
      <c r="AC662" s="76">
        <f t="shared" si="132"/>
        <v>8</v>
      </c>
      <c r="AD662" s="76" t="str">
        <f t="shared" si="133"/>
        <v/>
      </c>
      <c r="AE662" s="76" t="str">
        <f t="shared" si="134"/>
        <v/>
      </c>
      <c r="AF662" s="74">
        <f t="shared" si="135"/>
        <v>407.44</v>
      </c>
      <c r="AG662" s="75" t="str">
        <f t="shared" si="136"/>
        <v>15:00</v>
      </c>
      <c r="AH662" s="74">
        <f t="shared" si="137"/>
        <v>7526.4099999999989</v>
      </c>
      <c r="AI662" s="73" t="str">
        <f t="shared" si="138"/>
        <v/>
      </c>
      <c r="AJ662" s="73" t="str">
        <f t="shared" si="139"/>
        <v/>
      </c>
      <c r="AK662" s="73" t="str">
        <f t="shared" si="140"/>
        <v/>
      </c>
      <c r="AL662" s="72" t="str">
        <f t="shared" si="141"/>
        <v/>
      </c>
      <c r="AM662" s="71" t="str">
        <f t="shared" si="142"/>
        <v/>
      </c>
    </row>
    <row r="663" spans="2:39" ht="13.8" thickBot="1">
      <c r="B663" s="79">
        <v>44795</v>
      </c>
      <c r="C663" s="78">
        <v>213.05</v>
      </c>
      <c r="D663" s="78">
        <v>382.94</v>
      </c>
      <c r="E663" s="78">
        <v>1698.13</v>
      </c>
      <c r="F663" s="78">
        <v>1711.61</v>
      </c>
      <c r="G663" s="78">
        <v>1696.52</v>
      </c>
      <c r="H663" s="78">
        <v>1741.5</v>
      </c>
      <c r="I663" s="78">
        <v>1821.37</v>
      </c>
      <c r="J663" s="78">
        <v>1867.99</v>
      </c>
      <c r="K663" s="78">
        <v>1838.48</v>
      </c>
      <c r="L663" s="78">
        <v>1878.97</v>
      </c>
      <c r="M663" s="78">
        <v>1891.54</v>
      </c>
      <c r="N663" s="78">
        <v>1957.38</v>
      </c>
      <c r="O663" s="78">
        <v>1587</v>
      </c>
      <c r="P663" s="78">
        <v>811.72</v>
      </c>
      <c r="Q663" s="78">
        <v>535.22</v>
      </c>
      <c r="R663" s="78">
        <v>480.76</v>
      </c>
      <c r="S663" s="78">
        <v>417.13</v>
      </c>
      <c r="T663" s="78">
        <v>367.61</v>
      </c>
      <c r="U663" s="78">
        <v>337.09</v>
      </c>
      <c r="V663" s="78">
        <v>317.58999999999997</v>
      </c>
      <c r="W663" s="78">
        <v>286.44</v>
      </c>
      <c r="X663" s="78">
        <v>293.13</v>
      </c>
      <c r="Y663" s="78">
        <v>258.51</v>
      </c>
      <c r="Z663" s="78">
        <v>216.79</v>
      </c>
      <c r="AA663" s="78">
        <f t="shared" si="130"/>
        <v>1957.38</v>
      </c>
      <c r="AB663" s="77">
        <f t="shared" si="131"/>
        <v>2022</v>
      </c>
      <c r="AC663" s="76">
        <f t="shared" si="132"/>
        <v>8</v>
      </c>
      <c r="AD663" s="76" t="str">
        <f t="shared" si="133"/>
        <v/>
      </c>
      <c r="AE663" s="76" t="str">
        <f t="shared" si="134"/>
        <v/>
      </c>
      <c r="AF663" s="74">
        <f t="shared" si="135"/>
        <v>1957.38</v>
      </c>
      <c r="AG663" s="75" t="str">
        <f t="shared" si="136"/>
        <v>12:00</v>
      </c>
      <c r="AH663" s="74">
        <f t="shared" si="137"/>
        <v>26565.850000000002</v>
      </c>
      <c r="AI663" s="73" t="str">
        <f t="shared" si="138"/>
        <v/>
      </c>
      <c r="AJ663" s="73" t="str">
        <f t="shared" si="139"/>
        <v/>
      </c>
      <c r="AK663" s="73" t="str">
        <f t="shared" si="140"/>
        <v/>
      </c>
      <c r="AL663" s="72" t="str">
        <f t="shared" si="141"/>
        <v/>
      </c>
      <c r="AM663" s="71" t="str">
        <f t="shared" si="142"/>
        <v/>
      </c>
    </row>
    <row r="664" spans="2:39" ht="13.8" thickBot="1">
      <c r="B664" s="79">
        <v>44796</v>
      </c>
      <c r="C664" s="78">
        <v>196.84</v>
      </c>
      <c r="D664" s="78">
        <v>206.08</v>
      </c>
      <c r="E664" s="78">
        <v>196.7</v>
      </c>
      <c r="F664" s="78">
        <v>201.71</v>
      </c>
      <c r="G664" s="78">
        <v>198.98</v>
      </c>
      <c r="H664" s="78">
        <v>239.57</v>
      </c>
      <c r="I664" s="78">
        <v>322.45</v>
      </c>
      <c r="J664" s="78">
        <v>336.95</v>
      </c>
      <c r="K664" s="78">
        <v>375.27</v>
      </c>
      <c r="L664" s="78">
        <v>436.24</v>
      </c>
      <c r="M664" s="78">
        <v>475.02</v>
      </c>
      <c r="N664" s="78">
        <v>425.99</v>
      </c>
      <c r="O664" s="78">
        <v>436.31</v>
      </c>
      <c r="P664" s="78">
        <v>437.29</v>
      </c>
      <c r="Q664" s="78">
        <v>417.31</v>
      </c>
      <c r="R664" s="78">
        <v>398.2</v>
      </c>
      <c r="S664" s="78">
        <v>317.91000000000003</v>
      </c>
      <c r="T664" s="78">
        <v>263.06</v>
      </c>
      <c r="U664" s="78">
        <v>250.88</v>
      </c>
      <c r="V664" s="78">
        <v>202.06</v>
      </c>
      <c r="W664" s="78">
        <v>187.88</v>
      </c>
      <c r="X664" s="78">
        <v>151.03</v>
      </c>
      <c r="Y664" s="78">
        <v>113.08</v>
      </c>
      <c r="Z664" s="78">
        <v>86.48</v>
      </c>
      <c r="AA664" s="78">
        <f t="shared" si="130"/>
        <v>475.02</v>
      </c>
      <c r="AB664" s="77">
        <f t="shared" si="131"/>
        <v>2022</v>
      </c>
      <c r="AC664" s="76">
        <f t="shared" si="132"/>
        <v>8</v>
      </c>
      <c r="AD664" s="76" t="str">
        <f t="shared" si="133"/>
        <v/>
      </c>
      <c r="AE664" s="76" t="str">
        <f t="shared" si="134"/>
        <v/>
      </c>
      <c r="AF664" s="74">
        <f t="shared" si="135"/>
        <v>475.02</v>
      </c>
      <c r="AG664" s="75" t="str">
        <f t="shared" si="136"/>
        <v>11:00</v>
      </c>
      <c r="AH664" s="74">
        <f t="shared" si="137"/>
        <v>7348.3100000000013</v>
      </c>
      <c r="AI664" s="73" t="str">
        <f t="shared" si="138"/>
        <v/>
      </c>
      <c r="AJ664" s="73" t="str">
        <f t="shared" si="139"/>
        <v/>
      </c>
      <c r="AK664" s="73" t="str">
        <f t="shared" si="140"/>
        <v/>
      </c>
      <c r="AL664" s="72" t="str">
        <f t="shared" si="141"/>
        <v/>
      </c>
      <c r="AM664" s="71" t="str">
        <f t="shared" si="142"/>
        <v/>
      </c>
    </row>
    <row r="665" spans="2:39" ht="13.8" thickBot="1">
      <c r="B665" s="79">
        <v>44797</v>
      </c>
      <c r="C665" s="78">
        <v>67.27</v>
      </c>
      <c r="D665" s="78">
        <v>42.67</v>
      </c>
      <c r="E665" s="78">
        <v>35.18</v>
      </c>
      <c r="F665" s="78">
        <v>35.28</v>
      </c>
      <c r="G665" s="78">
        <v>34.54</v>
      </c>
      <c r="H665" s="78">
        <v>40.57</v>
      </c>
      <c r="I665" s="78">
        <v>151.80000000000001</v>
      </c>
      <c r="J665" s="78">
        <v>236.81</v>
      </c>
      <c r="K665" s="78">
        <v>313.01</v>
      </c>
      <c r="L665" s="78">
        <v>430.33</v>
      </c>
      <c r="M665" s="78">
        <v>476.42</v>
      </c>
      <c r="N665" s="78">
        <v>443.52</v>
      </c>
      <c r="O665" s="78">
        <v>491.3</v>
      </c>
      <c r="P665" s="78">
        <v>498.92</v>
      </c>
      <c r="Q665" s="78">
        <v>495.49</v>
      </c>
      <c r="R665" s="78">
        <v>474.5</v>
      </c>
      <c r="S665" s="78">
        <v>385.42</v>
      </c>
      <c r="T665" s="78">
        <v>346.85</v>
      </c>
      <c r="U665" s="78">
        <v>345.1</v>
      </c>
      <c r="V665" s="78">
        <v>296</v>
      </c>
      <c r="W665" s="78">
        <v>269.01</v>
      </c>
      <c r="X665" s="78">
        <v>244.72</v>
      </c>
      <c r="Y665" s="78">
        <v>192.36</v>
      </c>
      <c r="Z665" s="78">
        <v>154.91</v>
      </c>
      <c r="AA665" s="78">
        <f t="shared" si="130"/>
        <v>498.92</v>
      </c>
      <c r="AB665" s="77">
        <f t="shared" si="131"/>
        <v>2022</v>
      </c>
      <c r="AC665" s="76">
        <f t="shared" si="132"/>
        <v>8</v>
      </c>
      <c r="AD665" s="76" t="str">
        <f t="shared" si="133"/>
        <v/>
      </c>
      <c r="AE665" s="76" t="str">
        <f t="shared" si="134"/>
        <v/>
      </c>
      <c r="AF665" s="74">
        <f t="shared" si="135"/>
        <v>498.92</v>
      </c>
      <c r="AG665" s="75" t="str">
        <f t="shared" si="136"/>
        <v>14:00</v>
      </c>
      <c r="AH665" s="74">
        <f t="shared" si="137"/>
        <v>7000.9000000000015</v>
      </c>
      <c r="AI665" s="73" t="str">
        <f t="shared" si="138"/>
        <v/>
      </c>
      <c r="AJ665" s="73" t="str">
        <f t="shared" si="139"/>
        <v/>
      </c>
      <c r="AK665" s="73" t="str">
        <f t="shared" si="140"/>
        <v/>
      </c>
      <c r="AL665" s="72" t="str">
        <f t="shared" si="141"/>
        <v/>
      </c>
      <c r="AM665" s="71" t="str">
        <f t="shared" si="142"/>
        <v/>
      </c>
    </row>
    <row r="666" spans="2:39" ht="13.8" thickBot="1">
      <c r="B666" s="79">
        <v>44798</v>
      </c>
      <c r="C666" s="78">
        <v>140</v>
      </c>
      <c r="D666" s="78">
        <v>135.84</v>
      </c>
      <c r="E666" s="78">
        <v>141.58000000000001</v>
      </c>
      <c r="F666" s="78">
        <v>149</v>
      </c>
      <c r="G666" s="78">
        <v>158.24</v>
      </c>
      <c r="H666" s="78">
        <v>215.53</v>
      </c>
      <c r="I666" s="78">
        <v>323.64999999999998</v>
      </c>
      <c r="J666" s="78">
        <v>372.51</v>
      </c>
      <c r="K666" s="78">
        <v>367.96</v>
      </c>
      <c r="L666" s="78">
        <v>422.42</v>
      </c>
      <c r="M666" s="78">
        <v>523.42999999999995</v>
      </c>
      <c r="N666" s="78">
        <v>516.11</v>
      </c>
      <c r="O666" s="78">
        <v>519.72</v>
      </c>
      <c r="P666" s="78">
        <v>537.57000000000005</v>
      </c>
      <c r="Q666" s="78">
        <v>551.88</v>
      </c>
      <c r="R666" s="78">
        <v>574.21</v>
      </c>
      <c r="S666" s="78">
        <v>447.55</v>
      </c>
      <c r="T666" s="78">
        <v>357.8</v>
      </c>
      <c r="U666" s="78">
        <v>313.52999999999997</v>
      </c>
      <c r="V666" s="78">
        <v>306.77999999999997</v>
      </c>
      <c r="W666" s="78">
        <v>290.29000000000002</v>
      </c>
      <c r="X666" s="78">
        <v>281.37</v>
      </c>
      <c r="Y666" s="78">
        <v>249.8</v>
      </c>
      <c r="Z666" s="78">
        <v>229.39</v>
      </c>
      <c r="AA666" s="78">
        <f t="shared" si="130"/>
        <v>574.21</v>
      </c>
      <c r="AB666" s="77">
        <f t="shared" si="131"/>
        <v>2022</v>
      </c>
      <c r="AC666" s="76">
        <f t="shared" si="132"/>
        <v>8</v>
      </c>
      <c r="AD666" s="76" t="str">
        <f t="shared" si="133"/>
        <v/>
      </c>
      <c r="AE666" s="76" t="str">
        <f t="shared" si="134"/>
        <v/>
      </c>
      <c r="AF666" s="74">
        <f t="shared" si="135"/>
        <v>574.21</v>
      </c>
      <c r="AG666" s="75" t="str">
        <f t="shared" si="136"/>
        <v>16:00</v>
      </c>
      <c r="AH666" s="74">
        <f t="shared" si="137"/>
        <v>8700.369999999999</v>
      </c>
      <c r="AI666" s="73" t="str">
        <f t="shared" si="138"/>
        <v/>
      </c>
      <c r="AJ666" s="73" t="str">
        <f t="shared" si="139"/>
        <v/>
      </c>
      <c r="AK666" s="73" t="str">
        <f t="shared" si="140"/>
        <v/>
      </c>
      <c r="AL666" s="72" t="str">
        <f t="shared" si="141"/>
        <v/>
      </c>
      <c r="AM666" s="71" t="str">
        <f t="shared" si="142"/>
        <v/>
      </c>
    </row>
    <row r="667" spans="2:39" ht="13.8" thickBot="1">
      <c r="B667" s="79">
        <v>44799</v>
      </c>
      <c r="C667" s="78">
        <v>221.38</v>
      </c>
      <c r="D667" s="78">
        <v>199.75</v>
      </c>
      <c r="E667" s="78">
        <v>195.55</v>
      </c>
      <c r="F667" s="78">
        <v>205.49</v>
      </c>
      <c r="G667" s="78">
        <v>215.25</v>
      </c>
      <c r="H667" s="78">
        <v>264.14999999999998</v>
      </c>
      <c r="I667" s="78">
        <v>383.92</v>
      </c>
      <c r="J667" s="78">
        <v>394.06</v>
      </c>
      <c r="K667" s="78">
        <v>405.76</v>
      </c>
      <c r="L667" s="78">
        <v>441.46</v>
      </c>
      <c r="M667" s="78">
        <v>482.34</v>
      </c>
      <c r="N667" s="78">
        <v>456.57</v>
      </c>
      <c r="O667" s="78">
        <v>463.37</v>
      </c>
      <c r="P667" s="78">
        <v>475.16</v>
      </c>
      <c r="Q667" s="78">
        <v>468.2</v>
      </c>
      <c r="R667" s="78">
        <v>437.4</v>
      </c>
      <c r="S667" s="78">
        <v>338.38</v>
      </c>
      <c r="T667" s="78">
        <v>264.60000000000002</v>
      </c>
      <c r="U667" s="78">
        <v>229.32</v>
      </c>
      <c r="V667" s="78">
        <v>179.86</v>
      </c>
      <c r="W667" s="78">
        <v>130.94</v>
      </c>
      <c r="X667" s="78">
        <v>50.51</v>
      </c>
      <c r="Y667" s="78">
        <v>34.97</v>
      </c>
      <c r="Z667" s="78">
        <v>33.25</v>
      </c>
      <c r="AA667" s="78">
        <f t="shared" si="130"/>
        <v>482.34</v>
      </c>
      <c r="AB667" s="77">
        <f t="shared" si="131"/>
        <v>2022</v>
      </c>
      <c r="AC667" s="76">
        <f t="shared" si="132"/>
        <v>8</v>
      </c>
      <c r="AD667" s="76" t="str">
        <f t="shared" si="133"/>
        <v/>
      </c>
      <c r="AE667" s="76" t="str">
        <f t="shared" si="134"/>
        <v/>
      </c>
      <c r="AF667" s="74">
        <f t="shared" si="135"/>
        <v>482.34</v>
      </c>
      <c r="AG667" s="75" t="str">
        <f t="shared" si="136"/>
        <v>11:00</v>
      </c>
      <c r="AH667" s="74">
        <f t="shared" si="137"/>
        <v>7453.9800000000005</v>
      </c>
      <c r="AI667" s="73" t="str">
        <f t="shared" si="138"/>
        <v/>
      </c>
      <c r="AJ667" s="73" t="str">
        <f t="shared" si="139"/>
        <v/>
      </c>
      <c r="AK667" s="73" t="str">
        <f t="shared" si="140"/>
        <v/>
      </c>
      <c r="AL667" s="72" t="str">
        <f t="shared" si="141"/>
        <v/>
      </c>
      <c r="AM667" s="71" t="str">
        <f t="shared" si="142"/>
        <v/>
      </c>
    </row>
    <row r="668" spans="2:39" ht="13.8" thickBot="1">
      <c r="B668" s="79">
        <v>44800</v>
      </c>
      <c r="C668" s="78">
        <v>33.22</v>
      </c>
      <c r="D668" s="78">
        <v>33.46</v>
      </c>
      <c r="E668" s="78">
        <v>34.200000000000003</v>
      </c>
      <c r="F668" s="78">
        <v>33.36</v>
      </c>
      <c r="G668" s="78">
        <v>32.340000000000003</v>
      </c>
      <c r="H668" s="78">
        <v>33.67</v>
      </c>
      <c r="I668" s="78">
        <v>34.369999999999997</v>
      </c>
      <c r="J668" s="78">
        <v>35.07</v>
      </c>
      <c r="K668" s="78">
        <v>45.89</v>
      </c>
      <c r="L668" s="78">
        <v>108.43</v>
      </c>
      <c r="M668" s="78">
        <v>148.82</v>
      </c>
      <c r="N668" s="78">
        <v>157.99</v>
      </c>
      <c r="O668" s="78">
        <v>181.96</v>
      </c>
      <c r="P668" s="78">
        <v>194.25</v>
      </c>
      <c r="Q668" s="78">
        <v>1515.95</v>
      </c>
      <c r="R668" s="78">
        <v>1607.87</v>
      </c>
      <c r="S668" s="78">
        <v>1543.47</v>
      </c>
      <c r="T668" s="78">
        <v>1523.97</v>
      </c>
      <c r="U668" s="78">
        <v>1502.62</v>
      </c>
      <c r="V668" s="78">
        <v>1483.4</v>
      </c>
      <c r="W668" s="78">
        <v>1463.74</v>
      </c>
      <c r="X668" s="78">
        <v>1431.57</v>
      </c>
      <c r="Y668" s="78">
        <v>1357.16</v>
      </c>
      <c r="Z668" s="78">
        <v>1342.99</v>
      </c>
      <c r="AA668" s="78">
        <f t="shared" si="130"/>
        <v>1607.87</v>
      </c>
      <c r="AB668" s="77">
        <f t="shared" si="131"/>
        <v>2022</v>
      </c>
      <c r="AC668" s="76">
        <f t="shared" si="132"/>
        <v>8</v>
      </c>
      <c r="AD668" s="76" t="str">
        <f t="shared" si="133"/>
        <v/>
      </c>
      <c r="AE668" s="76" t="str">
        <f t="shared" si="134"/>
        <v/>
      </c>
      <c r="AF668" s="74">
        <f t="shared" si="135"/>
        <v>1607.87</v>
      </c>
      <c r="AG668" s="75" t="str">
        <f t="shared" si="136"/>
        <v>16:00</v>
      </c>
      <c r="AH668" s="74">
        <f t="shared" si="137"/>
        <v>17487.64</v>
      </c>
      <c r="AI668" s="73" t="str">
        <f t="shared" si="138"/>
        <v/>
      </c>
      <c r="AJ668" s="73" t="str">
        <f t="shared" si="139"/>
        <v/>
      </c>
      <c r="AK668" s="73" t="str">
        <f t="shared" si="140"/>
        <v/>
      </c>
      <c r="AL668" s="72" t="str">
        <f t="shared" si="141"/>
        <v/>
      </c>
      <c r="AM668" s="71" t="str">
        <f t="shared" si="142"/>
        <v/>
      </c>
    </row>
    <row r="669" spans="2:39" ht="13.8" thickBot="1">
      <c r="B669" s="79">
        <v>44801</v>
      </c>
      <c r="C669" s="78">
        <v>1357.97</v>
      </c>
      <c r="D669" s="78">
        <v>1337.24</v>
      </c>
      <c r="E669" s="78">
        <v>1331.61</v>
      </c>
      <c r="F669" s="78">
        <v>1308.8599999999999</v>
      </c>
      <c r="G669" s="78">
        <v>1280.83</v>
      </c>
      <c r="H669" s="78">
        <v>1298.4000000000001</v>
      </c>
      <c r="I669" s="78">
        <v>1369.62</v>
      </c>
      <c r="J669" s="78">
        <v>1473.5</v>
      </c>
      <c r="K669" s="78">
        <v>1645.35</v>
      </c>
      <c r="L669" s="78">
        <v>1712.58</v>
      </c>
      <c r="M669" s="78">
        <v>1757.04</v>
      </c>
      <c r="N669" s="78">
        <v>1741.64</v>
      </c>
      <c r="O669" s="78">
        <v>1759.21</v>
      </c>
      <c r="P669" s="78">
        <v>1759.59</v>
      </c>
      <c r="Q669" s="78">
        <v>1793.33</v>
      </c>
      <c r="R669" s="78">
        <v>1806.74</v>
      </c>
      <c r="S669" s="78">
        <v>1737.37</v>
      </c>
      <c r="T669" s="78">
        <v>1696.84</v>
      </c>
      <c r="U669" s="78">
        <v>1692.74</v>
      </c>
      <c r="V669" s="78">
        <v>1688.09</v>
      </c>
      <c r="W669" s="78">
        <v>1657.5</v>
      </c>
      <c r="X669" s="78">
        <v>1629.46</v>
      </c>
      <c r="Y669" s="78">
        <v>1615.07</v>
      </c>
      <c r="Z669" s="78">
        <v>1604.82</v>
      </c>
      <c r="AA669" s="78">
        <f t="shared" si="130"/>
        <v>1806.74</v>
      </c>
      <c r="AB669" s="77">
        <f t="shared" si="131"/>
        <v>2022</v>
      </c>
      <c r="AC669" s="76">
        <f t="shared" si="132"/>
        <v>8</v>
      </c>
      <c r="AD669" s="76" t="str">
        <f t="shared" si="133"/>
        <v/>
      </c>
      <c r="AE669" s="76" t="str">
        <f t="shared" si="134"/>
        <v/>
      </c>
      <c r="AF669" s="74">
        <f t="shared" si="135"/>
        <v>1806.74</v>
      </c>
      <c r="AG669" s="75" t="str">
        <f t="shared" si="136"/>
        <v>16:00</v>
      </c>
      <c r="AH669" s="74">
        <f t="shared" si="137"/>
        <v>39862.14</v>
      </c>
      <c r="AI669" s="73" t="str">
        <f t="shared" si="138"/>
        <v/>
      </c>
      <c r="AJ669" s="73" t="str">
        <f t="shared" si="139"/>
        <v/>
      </c>
      <c r="AK669" s="73" t="str">
        <f t="shared" si="140"/>
        <v/>
      </c>
      <c r="AL669" s="72" t="str">
        <f t="shared" si="141"/>
        <v/>
      </c>
      <c r="AM669" s="71" t="str">
        <f t="shared" si="142"/>
        <v/>
      </c>
    </row>
    <row r="670" spans="2:39" ht="13.8" thickBot="1">
      <c r="B670" s="79">
        <v>44802</v>
      </c>
      <c r="C670" s="78">
        <v>1611.47</v>
      </c>
      <c r="D670" s="78">
        <v>1610.21</v>
      </c>
      <c r="E670" s="78">
        <v>1631.52</v>
      </c>
      <c r="F670" s="78">
        <v>1681.68</v>
      </c>
      <c r="G670" s="78">
        <v>1689.56</v>
      </c>
      <c r="H670" s="78">
        <v>1747.31</v>
      </c>
      <c r="I670" s="78">
        <v>1868.9</v>
      </c>
      <c r="J670" s="78">
        <v>1954.44</v>
      </c>
      <c r="K670" s="78">
        <v>2053.66</v>
      </c>
      <c r="L670" s="78">
        <v>2116.8000000000002</v>
      </c>
      <c r="M670" s="78">
        <v>2156.6999999999998</v>
      </c>
      <c r="N670" s="78">
        <v>2122.0500000000002</v>
      </c>
      <c r="O670" s="78">
        <v>1363.04</v>
      </c>
      <c r="P670" s="78">
        <v>670.92</v>
      </c>
      <c r="Q670" s="78">
        <v>644.21</v>
      </c>
      <c r="R670" s="78">
        <v>629.65</v>
      </c>
      <c r="S670" s="78">
        <v>512.19000000000005</v>
      </c>
      <c r="T670" s="78">
        <v>490.42</v>
      </c>
      <c r="U670" s="78">
        <v>471.07</v>
      </c>
      <c r="V670" s="78">
        <v>462.56</v>
      </c>
      <c r="W670" s="78">
        <v>336.56</v>
      </c>
      <c r="X670" s="78">
        <v>317.35000000000002</v>
      </c>
      <c r="Y670" s="78">
        <v>300.64999999999998</v>
      </c>
      <c r="Z670" s="78">
        <v>240.56</v>
      </c>
      <c r="AA670" s="78">
        <f t="shared" si="130"/>
        <v>2156.6999999999998</v>
      </c>
      <c r="AB670" s="77">
        <f t="shared" si="131"/>
        <v>2022</v>
      </c>
      <c r="AC670" s="76">
        <f t="shared" si="132"/>
        <v>8</v>
      </c>
      <c r="AD670" s="76" t="str">
        <f t="shared" si="133"/>
        <v/>
      </c>
      <c r="AE670" s="76" t="str">
        <f t="shared" si="134"/>
        <v/>
      </c>
      <c r="AF670" s="74">
        <f t="shared" si="135"/>
        <v>2156.6999999999998</v>
      </c>
      <c r="AG670" s="75" t="str">
        <f t="shared" si="136"/>
        <v>11:00</v>
      </c>
      <c r="AH670" s="74">
        <f t="shared" si="137"/>
        <v>30840.18</v>
      </c>
      <c r="AI670" s="73" t="str">
        <f t="shared" si="138"/>
        <v/>
      </c>
      <c r="AJ670" s="73" t="str">
        <f t="shared" si="139"/>
        <v/>
      </c>
      <c r="AK670" s="73" t="str">
        <f t="shared" si="140"/>
        <v/>
      </c>
      <c r="AL670" s="72" t="str">
        <f t="shared" si="141"/>
        <v/>
      </c>
      <c r="AM670" s="71" t="str">
        <f t="shared" si="142"/>
        <v/>
      </c>
    </row>
    <row r="671" spans="2:39" ht="13.8" thickBot="1">
      <c r="B671" s="79">
        <v>44803</v>
      </c>
      <c r="C671" s="78">
        <v>228.97</v>
      </c>
      <c r="D671" s="78">
        <v>204.12</v>
      </c>
      <c r="E671" s="78">
        <v>201.18</v>
      </c>
      <c r="F671" s="78">
        <v>224.25</v>
      </c>
      <c r="G671" s="78">
        <v>240.45</v>
      </c>
      <c r="H671" s="78">
        <v>309.39999999999998</v>
      </c>
      <c r="I671" s="78">
        <v>423.26</v>
      </c>
      <c r="J671" s="78">
        <v>441.91</v>
      </c>
      <c r="K671" s="78">
        <v>493.26</v>
      </c>
      <c r="L671" s="78">
        <v>510.51</v>
      </c>
      <c r="M671" s="78">
        <v>522.83000000000004</v>
      </c>
      <c r="N671" s="78">
        <v>479.95</v>
      </c>
      <c r="O671" s="78">
        <v>489.51</v>
      </c>
      <c r="P671" s="78">
        <v>473.66</v>
      </c>
      <c r="Q671" s="78">
        <v>469.95</v>
      </c>
      <c r="R671" s="78">
        <v>419.02</v>
      </c>
      <c r="S671" s="78">
        <v>302.05</v>
      </c>
      <c r="T671" s="78">
        <v>208.84</v>
      </c>
      <c r="U671" s="78">
        <v>175.32</v>
      </c>
      <c r="V671" s="78">
        <v>134.82</v>
      </c>
      <c r="W671" s="78">
        <v>114.8</v>
      </c>
      <c r="X671" s="78">
        <v>89.29</v>
      </c>
      <c r="Y671" s="78">
        <v>55.58</v>
      </c>
      <c r="Z671" s="78">
        <v>49.28</v>
      </c>
      <c r="AA671" s="78">
        <f t="shared" si="130"/>
        <v>522.83000000000004</v>
      </c>
      <c r="AB671" s="77">
        <f t="shared" si="131"/>
        <v>2022</v>
      </c>
      <c r="AC671" s="76">
        <f t="shared" si="132"/>
        <v>8</v>
      </c>
      <c r="AD671" s="76" t="str">
        <f t="shared" si="133"/>
        <v/>
      </c>
      <c r="AE671" s="76" t="str">
        <f t="shared" si="134"/>
        <v/>
      </c>
      <c r="AF671" s="74">
        <f t="shared" si="135"/>
        <v>522.83000000000004</v>
      </c>
      <c r="AG671" s="75" t="str">
        <f t="shared" si="136"/>
        <v>11:00</v>
      </c>
      <c r="AH671" s="74">
        <f t="shared" si="137"/>
        <v>7785.0399999999991</v>
      </c>
      <c r="AI671" s="73" t="str">
        <f t="shared" si="138"/>
        <v/>
      </c>
      <c r="AJ671" s="73" t="str">
        <f t="shared" si="139"/>
        <v/>
      </c>
      <c r="AK671" s="73" t="str">
        <f t="shared" si="140"/>
        <v/>
      </c>
      <c r="AL671" s="72" t="str">
        <f t="shared" si="141"/>
        <v/>
      </c>
      <c r="AM671" s="71" t="str">
        <f t="shared" si="142"/>
        <v/>
      </c>
    </row>
    <row r="672" spans="2:39" ht="13.8" thickBot="1">
      <c r="B672" s="79">
        <v>44804</v>
      </c>
      <c r="C672" s="78">
        <v>34.270000000000003</v>
      </c>
      <c r="D672" s="78">
        <v>33.64</v>
      </c>
      <c r="E672" s="78">
        <v>32.97</v>
      </c>
      <c r="F672" s="78">
        <v>34.619999999999997</v>
      </c>
      <c r="G672" s="78">
        <v>33.39</v>
      </c>
      <c r="H672" s="78">
        <v>45.29</v>
      </c>
      <c r="I672" s="78">
        <v>158.51</v>
      </c>
      <c r="J672" s="78">
        <v>180.6</v>
      </c>
      <c r="K672" s="78">
        <v>257.08</v>
      </c>
      <c r="L672" s="78">
        <v>324.24</v>
      </c>
      <c r="M672" s="78">
        <v>388.36</v>
      </c>
      <c r="N672" s="78">
        <v>367.01</v>
      </c>
      <c r="O672" s="78">
        <v>365.75</v>
      </c>
      <c r="P672" s="78">
        <v>306.99</v>
      </c>
      <c r="Q672" s="78">
        <v>96.39</v>
      </c>
      <c r="R672" s="78">
        <v>48.34</v>
      </c>
      <c r="S672" s="78">
        <v>33.5</v>
      </c>
      <c r="T672" s="78">
        <v>221.38</v>
      </c>
      <c r="U672" s="78">
        <v>159.04</v>
      </c>
      <c r="V672" s="78">
        <v>131.94999999999999</v>
      </c>
      <c r="W672" s="78">
        <v>127.33</v>
      </c>
      <c r="X672" s="78">
        <v>69.58</v>
      </c>
      <c r="Y672" s="78">
        <v>34.86</v>
      </c>
      <c r="Z672" s="78">
        <v>33.18</v>
      </c>
      <c r="AA672" s="78">
        <f t="shared" si="130"/>
        <v>388.36</v>
      </c>
      <c r="AB672" s="77">
        <f t="shared" si="131"/>
        <v>2022</v>
      </c>
      <c r="AC672" s="76">
        <f t="shared" si="132"/>
        <v>8</v>
      </c>
      <c r="AD672" s="76" t="str">
        <f t="shared" si="133"/>
        <v>2022-8</v>
      </c>
      <c r="AE672" s="76">
        <f t="shared" si="134"/>
        <v>8</v>
      </c>
      <c r="AF672" s="74">
        <f t="shared" si="135"/>
        <v>388.36</v>
      </c>
      <c r="AG672" s="75" t="str">
        <f t="shared" si="136"/>
        <v>11:00</v>
      </c>
      <c r="AH672" s="74">
        <f t="shared" si="137"/>
        <v>3906.6299999999992</v>
      </c>
      <c r="AI672" s="73">
        <f t="shared" si="138"/>
        <v>31291.910000000007</v>
      </c>
      <c r="AJ672" s="73">
        <f t="shared" si="139"/>
        <v>2156.6999999999998</v>
      </c>
      <c r="AK672" s="73">
        <f t="shared" si="140"/>
        <v>43200.69000000001</v>
      </c>
      <c r="AL672" s="72">
        <f t="shared" si="141"/>
        <v>44802</v>
      </c>
      <c r="AM672" s="71" t="str">
        <f t="shared" si="142"/>
        <v>11:00</v>
      </c>
    </row>
    <row r="673" spans="2:39" ht="13.8" thickBot="1">
      <c r="B673" s="79">
        <v>44805</v>
      </c>
      <c r="C673" s="78">
        <v>33.5</v>
      </c>
      <c r="D673" s="78">
        <v>33.880000000000003</v>
      </c>
      <c r="E673" s="78">
        <v>33.6</v>
      </c>
      <c r="F673" s="78">
        <v>34.44</v>
      </c>
      <c r="G673" s="78">
        <v>33.08</v>
      </c>
      <c r="H673" s="78">
        <v>33.08</v>
      </c>
      <c r="I673" s="78">
        <v>34.369999999999997</v>
      </c>
      <c r="J673" s="78">
        <v>90.26</v>
      </c>
      <c r="K673" s="78">
        <v>161.94999999999999</v>
      </c>
      <c r="L673" s="78">
        <v>226.63</v>
      </c>
      <c r="M673" s="78">
        <v>272.27</v>
      </c>
      <c r="N673" s="78">
        <v>269.68</v>
      </c>
      <c r="O673" s="78">
        <v>304.05</v>
      </c>
      <c r="P673" s="78">
        <v>311.47000000000003</v>
      </c>
      <c r="Q673" s="78">
        <v>311.36</v>
      </c>
      <c r="R673" s="78">
        <v>293.37</v>
      </c>
      <c r="S673" s="78">
        <v>206.22</v>
      </c>
      <c r="T673" s="78">
        <v>137.16999999999999</v>
      </c>
      <c r="U673" s="78">
        <v>113.75</v>
      </c>
      <c r="V673" s="78">
        <v>90.58</v>
      </c>
      <c r="W673" s="78">
        <v>736.85</v>
      </c>
      <c r="X673" s="78">
        <v>1457.02</v>
      </c>
      <c r="Y673" s="78">
        <v>1404.31</v>
      </c>
      <c r="Z673" s="78">
        <v>1389.29</v>
      </c>
      <c r="AA673" s="78">
        <f t="shared" si="130"/>
        <v>1457.02</v>
      </c>
      <c r="AB673" s="77">
        <f t="shared" si="131"/>
        <v>2022</v>
      </c>
      <c r="AC673" s="76">
        <f t="shared" si="132"/>
        <v>9</v>
      </c>
      <c r="AD673" s="76" t="str">
        <f t="shared" si="133"/>
        <v/>
      </c>
      <c r="AE673" s="76" t="str">
        <f t="shared" si="134"/>
        <v/>
      </c>
      <c r="AF673" s="74">
        <f t="shared" si="135"/>
        <v>1457.02</v>
      </c>
      <c r="AG673" s="75" t="str">
        <f t="shared" si="136"/>
        <v>22:00</v>
      </c>
      <c r="AH673" s="74">
        <f t="shared" si="137"/>
        <v>9469.1999999999989</v>
      </c>
      <c r="AI673" s="73" t="str">
        <f t="shared" si="138"/>
        <v/>
      </c>
      <c r="AJ673" s="73" t="str">
        <f t="shared" si="139"/>
        <v/>
      </c>
      <c r="AK673" s="73" t="str">
        <f t="shared" si="140"/>
        <v/>
      </c>
      <c r="AL673" s="72" t="str">
        <f t="shared" si="141"/>
        <v/>
      </c>
      <c r="AM673" s="71" t="str">
        <f t="shared" si="142"/>
        <v/>
      </c>
    </row>
    <row r="674" spans="2:39" ht="13.8" thickBot="1">
      <c r="B674" s="79">
        <v>44806</v>
      </c>
      <c r="C674" s="78">
        <v>1383.3</v>
      </c>
      <c r="D674" s="78">
        <v>1374.21</v>
      </c>
      <c r="E674" s="78">
        <v>1367</v>
      </c>
      <c r="F674" s="78">
        <v>1418.03</v>
      </c>
      <c r="G674" s="78">
        <v>1431.05</v>
      </c>
      <c r="H674" s="78">
        <v>1457.86</v>
      </c>
      <c r="I674" s="78">
        <v>179.48</v>
      </c>
      <c r="J674" s="78">
        <v>292.29000000000002</v>
      </c>
      <c r="K674" s="78">
        <v>358.12</v>
      </c>
      <c r="L674" s="78">
        <v>418.81</v>
      </c>
      <c r="M674" s="78">
        <v>454.58</v>
      </c>
      <c r="N674" s="78">
        <v>434.84</v>
      </c>
      <c r="O674" s="78">
        <v>428.72</v>
      </c>
      <c r="P674" s="78">
        <v>416.78</v>
      </c>
      <c r="Q674" s="78">
        <v>416.57</v>
      </c>
      <c r="R674" s="78">
        <v>370.62</v>
      </c>
      <c r="S674" s="78">
        <v>279.48</v>
      </c>
      <c r="T674" s="78">
        <v>191.24</v>
      </c>
      <c r="U674" s="78">
        <v>166.92</v>
      </c>
      <c r="V674" s="78">
        <v>144.1</v>
      </c>
      <c r="W674" s="78">
        <v>113.3</v>
      </c>
      <c r="X674" s="78">
        <v>109.76</v>
      </c>
      <c r="Y674" s="78">
        <v>118.27</v>
      </c>
      <c r="Z674" s="78">
        <v>111.16</v>
      </c>
      <c r="AA674" s="78">
        <f t="shared" si="130"/>
        <v>1457.86</v>
      </c>
      <c r="AB674" s="77">
        <f t="shared" si="131"/>
        <v>2022</v>
      </c>
      <c r="AC674" s="76">
        <f t="shared" si="132"/>
        <v>9</v>
      </c>
      <c r="AD674" s="76" t="str">
        <f t="shared" si="133"/>
        <v/>
      </c>
      <c r="AE674" s="76" t="str">
        <f t="shared" si="134"/>
        <v/>
      </c>
      <c r="AF674" s="74">
        <f t="shared" si="135"/>
        <v>1457.86</v>
      </c>
      <c r="AG674" s="75" t="str">
        <f t="shared" si="136"/>
        <v>6:00</v>
      </c>
      <c r="AH674" s="74">
        <f t="shared" si="137"/>
        <v>14894.350000000002</v>
      </c>
      <c r="AI674" s="73" t="str">
        <f t="shared" si="138"/>
        <v/>
      </c>
      <c r="AJ674" s="73" t="str">
        <f t="shared" si="139"/>
        <v/>
      </c>
      <c r="AK674" s="73" t="str">
        <f t="shared" si="140"/>
        <v/>
      </c>
      <c r="AL674" s="72" t="str">
        <f t="shared" si="141"/>
        <v/>
      </c>
      <c r="AM674" s="71" t="str">
        <f t="shared" si="142"/>
        <v/>
      </c>
    </row>
    <row r="675" spans="2:39" ht="13.8" thickBot="1">
      <c r="B675" s="79">
        <v>44807</v>
      </c>
      <c r="C675" s="78">
        <v>126</v>
      </c>
      <c r="D675" s="78">
        <v>106.3</v>
      </c>
      <c r="E675" s="78">
        <v>91.63</v>
      </c>
      <c r="F675" s="78">
        <v>80.290000000000006</v>
      </c>
      <c r="G675" s="78">
        <v>75.53</v>
      </c>
      <c r="H675" s="78">
        <v>103.67</v>
      </c>
      <c r="I675" s="78">
        <v>173.18</v>
      </c>
      <c r="J675" s="78">
        <v>211.36</v>
      </c>
      <c r="K675" s="78">
        <v>293.2</v>
      </c>
      <c r="L675" s="78">
        <v>404.5</v>
      </c>
      <c r="M675" s="78">
        <v>411.11</v>
      </c>
      <c r="N675" s="78">
        <v>395.61</v>
      </c>
      <c r="O675" s="78">
        <v>393.51</v>
      </c>
      <c r="P675" s="78">
        <v>381.89</v>
      </c>
      <c r="Q675" s="78">
        <v>407.51</v>
      </c>
      <c r="R675" s="78">
        <v>392.88</v>
      </c>
      <c r="S675" s="78">
        <v>332.61</v>
      </c>
      <c r="T675" s="78">
        <v>308.11</v>
      </c>
      <c r="U675" s="78">
        <v>304.54000000000002</v>
      </c>
      <c r="V675" s="78">
        <v>284.06</v>
      </c>
      <c r="W675" s="78">
        <v>256.24</v>
      </c>
      <c r="X675" s="78">
        <v>232.61</v>
      </c>
      <c r="Y675" s="78">
        <v>196.39</v>
      </c>
      <c r="Z675" s="78">
        <v>188.65</v>
      </c>
      <c r="AA675" s="78">
        <f t="shared" si="130"/>
        <v>411.11</v>
      </c>
      <c r="AB675" s="77">
        <f t="shared" si="131"/>
        <v>2022</v>
      </c>
      <c r="AC675" s="76">
        <f t="shared" si="132"/>
        <v>9</v>
      </c>
      <c r="AD675" s="76" t="str">
        <f t="shared" si="133"/>
        <v/>
      </c>
      <c r="AE675" s="76" t="str">
        <f t="shared" si="134"/>
        <v/>
      </c>
      <c r="AF675" s="74">
        <f t="shared" si="135"/>
        <v>411.11</v>
      </c>
      <c r="AG675" s="75" t="str">
        <f t="shared" si="136"/>
        <v>11:00</v>
      </c>
      <c r="AH675" s="74">
        <f t="shared" si="137"/>
        <v>6562.4899999999989</v>
      </c>
      <c r="AI675" s="73" t="str">
        <f t="shared" si="138"/>
        <v/>
      </c>
      <c r="AJ675" s="73" t="str">
        <f t="shared" si="139"/>
        <v/>
      </c>
      <c r="AK675" s="73" t="str">
        <f t="shared" si="140"/>
        <v/>
      </c>
      <c r="AL675" s="72" t="str">
        <f t="shared" si="141"/>
        <v/>
      </c>
      <c r="AM675" s="71" t="str">
        <f t="shared" si="142"/>
        <v/>
      </c>
    </row>
    <row r="676" spans="2:39" ht="13.8" thickBot="1">
      <c r="B676" s="79">
        <v>44808</v>
      </c>
      <c r="C676" s="78">
        <v>180.08</v>
      </c>
      <c r="D676" s="78">
        <v>157.88</v>
      </c>
      <c r="E676" s="78">
        <v>142.52000000000001</v>
      </c>
      <c r="F676" s="78">
        <v>121.91</v>
      </c>
      <c r="G676" s="78">
        <v>138.56</v>
      </c>
      <c r="H676" s="78">
        <v>188.58</v>
      </c>
      <c r="I676" s="78">
        <v>200.06</v>
      </c>
      <c r="J676" s="78">
        <v>194.53</v>
      </c>
      <c r="K676" s="78">
        <v>191.14</v>
      </c>
      <c r="L676" s="78">
        <v>205.98</v>
      </c>
      <c r="M676" s="78">
        <v>191.59</v>
      </c>
      <c r="N676" s="78">
        <v>154</v>
      </c>
      <c r="O676" s="78">
        <v>151.27000000000001</v>
      </c>
      <c r="P676" s="78">
        <v>153.58000000000001</v>
      </c>
      <c r="Q676" s="78">
        <v>136.85</v>
      </c>
      <c r="R676" s="78">
        <v>124.95</v>
      </c>
      <c r="S676" s="78">
        <v>68.430000000000007</v>
      </c>
      <c r="T676" s="78">
        <v>43.79</v>
      </c>
      <c r="U676" s="78">
        <v>36.33</v>
      </c>
      <c r="V676" s="78">
        <v>39.590000000000003</v>
      </c>
      <c r="W676" s="78">
        <v>37.659999999999997</v>
      </c>
      <c r="X676" s="78">
        <v>34.9</v>
      </c>
      <c r="Y676" s="78">
        <v>34.51</v>
      </c>
      <c r="Z676" s="78">
        <v>33.67</v>
      </c>
      <c r="AA676" s="78">
        <f t="shared" si="130"/>
        <v>205.98</v>
      </c>
      <c r="AB676" s="77">
        <f t="shared" si="131"/>
        <v>2022</v>
      </c>
      <c r="AC676" s="76">
        <f t="shared" si="132"/>
        <v>9</v>
      </c>
      <c r="AD676" s="76" t="str">
        <f t="shared" si="133"/>
        <v/>
      </c>
      <c r="AE676" s="76" t="str">
        <f t="shared" si="134"/>
        <v/>
      </c>
      <c r="AF676" s="74">
        <f t="shared" si="135"/>
        <v>205.98</v>
      </c>
      <c r="AG676" s="75" t="str">
        <f t="shared" si="136"/>
        <v>10:00</v>
      </c>
      <c r="AH676" s="74">
        <f t="shared" si="137"/>
        <v>3168.3399999999997</v>
      </c>
      <c r="AI676" s="73" t="str">
        <f t="shared" si="138"/>
        <v/>
      </c>
      <c r="AJ676" s="73" t="str">
        <f t="shared" si="139"/>
        <v/>
      </c>
      <c r="AK676" s="73" t="str">
        <f t="shared" si="140"/>
        <v/>
      </c>
      <c r="AL676" s="72" t="str">
        <f t="shared" si="141"/>
        <v/>
      </c>
      <c r="AM676" s="71" t="str">
        <f t="shared" si="142"/>
        <v/>
      </c>
    </row>
    <row r="677" spans="2:39" ht="13.8" thickBot="1">
      <c r="B677" s="79">
        <v>44809</v>
      </c>
      <c r="C677" s="78">
        <v>32.659999999999997</v>
      </c>
      <c r="D677" s="78">
        <v>32.97</v>
      </c>
      <c r="E677" s="78">
        <v>32.9</v>
      </c>
      <c r="F677" s="78">
        <v>33.53</v>
      </c>
      <c r="G677" s="78">
        <v>32.799999999999997</v>
      </c>
      <c r="H677" s="78">
        <v>35.35</v>
      </c>
      <c r="I677" s="78">
        <v>50.51</v>
      </c>
      <c r="J677" s="78">
        <v>41.55</v>
      </c>
      <c r="K677" s="78">
        <v>42.11</v>
      </c>
      <c r="L677" s="78">
        <v>73.81</v>
      </c>
      <c r="M677" s="78">
        <v>120.64</v>
      </c>
      <c r="N677" s="78">
        <v>134.88999999999999</v>
      </c>
      <c r="O677" s="78">
        <v>173.18</v>
      </c>
      <c r="P677" s="78">
        <v>166.81</v>
      </c>
      <c r="Q677" s="78">
        <v>204.68</v>
      </c>
      <c r="R677" s="78">
        <v>200.13</v>
      </c>
      <c r="S677" s="78">
        <v>150.99</v>
      </c>
      <c r="T677" s="78">
        <v>129.57</v>
      </c>
      <c r="U677" s="78">
        <v>126.28</v>
      </c>
      <c r="V677" s="78">
        <v>99.86</v>
      </c>
      <c r="W677" s="78">
        <v>87.68</v>
      </c>
      <c r="X677" s="78">
        <v>77.25</v>
      </c>
      <c r="Y677" s="78">
        <v>72.28</v>
      </c>
      <c r="Z677" s="78">
        <v>66.12</v>
      </c>
      <c r="AA677" s="78">
        <f t="shared" si="130"/>
        <v>204.68</v>
      </c>
      <c r="AB677" s="77">
        <f t="shared" si="131"/>
        <v>2022</v>
      </c>
      <c r="AC677" s="76">
        <f t="shared" si="132"/>
        <v>9</v>
      </c>
      <c r="AD677" s="76" t="str">
        <f t="shared" si="133"/>
        <v/>
      </c>
      <c r="AE677" s="76" t="str">
        <f t="shared" si="134"/>
        <v/>
      </c>
      <c r="AF677" s="74">
        <f t="shared" si="135"/>
        <v>204.68</v>
      </c>
      <c r="AG677" s="75" t="str">
        <f t="shared" si="136"/>
        <v>15:00</v>
      </c>
      <c r="AH677" s="74">
        <f t="shared" si="137"/>
        <v>2423.2299999999996</v>
      </c>
      <c r="AI677" s="73" t="str">
        <f t="shared" si="138"/>
        <v/>
      </c>
      <c r="AJ677" s="73" t="str">
        <f t="shared" si="139"/>
        <v/>
      </c>
      <c r="AK677" s="73" t="str">
        <f t="shared" si="140"/>
        <v/>
      </c>
      <c r="AL677" s="72" t="str">
        <f t="shared" si="141"/>
        <v/>
      </c>
      <c r="AM677" s="71" t="str">
        <f t="shared" si="142"/>
        <v/>
      </c>
    </row>
    <row r="678" spans="2:39" ht="13.8" thickBot="1">
      <c r="B678" s="79">
        <v>44810</v>
      </c>
      <c r="C678" s="78">
        <v>35.32</v>
      </c>
      <c r="D678" s="78">
        <v>32.549999999999997</v>
      </c>
      <c r="E678" s="78">
        <v>32.200000000000003</v>
      </c>
      <c r="F678" s="78">
        <v>32.799999999999997</v>
      </c>
      <c r="G678" s="78">
        <v>33.81</v>
      </c>
      <c r="H678" s="78">
        <v>36.71</v>
      </c>
      <c r="I678" s="78">
        <v>873.15</v>
      </c>
      <c r="J678" s="78">
        <v>1601.11</v>
      </c>
      <c r="K678" s="78">
        <v>1650.67</v>
      </c>
      <c r="L678" s="78">
        <v>1695.16</v>
      </c>
      <c r="M678" s="78">
        <v>1744.86</v>
      </c>
      <c r="N678" s="78">
        <v>1741.11</v>
      </c>
      <c r="O678" s="78">
        <v>1767.4</v>
      </c>
      <c r="P678" s="78">
        <v>1771.84</v>
      </c>
      <c r="Q678" s="78">
        <v>1780.14</v>
      </c>
      <c r="R678" s="78">
        <v>1734.39</v>
      </c>
      <c r="S678" s="78">
        <v>1677.45</v>
      </c>
      <c r="T678" s="78">
        <v>1658.9</v>
      </c>
      <c r="U678" s="78">
        <v>1641.57</v>
      </c>
      <c r="V678" s="78">
        <v>1612.14</v>
      </c>
      <c r="W678" s="78">
        <v>1578.46</v>
      </c>
      <c r="X678" s="78">
        <v>1567.82</v>
      </c>
      <c r="Y678" s="78">
        <v>1508.15</v>
      </c>
      <c r="Z678" s="78">
        <v>1488.73</v>
      </c>
      <c r="AA678" s="78">
        <f t="shared" si="130"/>
        <v>1780.14</v>
      </c>
      <c r="AB678" s="77">
        <f t="shared" si="131"/>
        <v>2022</v>
      </c>
      <c r="AC678" s="76">
        <f t="shared" si="132"/>
        <v>9</v>
      </c>
      <c r="AD678" s="76" t="str">
        <f t="shared" si="133"/>
        <v/>
      </c>
      <c r="AE678" s="76" t="str">
        <f t="shared" si="134"/>
        <v/>
      </c>
      <c r="AF678" s="74">
        <f t="shared" si="135"/>
        <v>1780.14</v>
      </c>
      <c r="AG678" s="75" t="str">
        <f t="shared" si="136"/>
        <v>15:00</v>
      </c>
      <c r="AH678" s="74">
        <f t="shared" si="137"/>
        <v>31076.579999999998</v>
      </c>
      <c r="AI678" s="73" t="str">
        <f t="shared" si="138"/>
        <v/>
      </c>
      <c r="AJ678" s="73" t="str">
        <f t="shared" si="139"/>
        <v/>
      </c>
      <c r="AK678" s="73" t="str">
        <f t="shared" si="140"/>
        <v/>
      </c>
      <c r="AL678" s="72" t="str">
        <f t="shared" si="141"/>
        <v/>
      </c>
      <c r="AM678" s="71" t="str">
        <f t="shared" si="142"/>
        <v/>
      </c>
    </row>
    <row r="679" spans="2:39" ht="13.8" thickBot="1">
      <c r="B679" s="79">
        <v>44811</v>
      </c>
      <c r="C679" s="78">
        <v>1459.39</v>
      </c>
      <c r="D679" s="78">
        <v>1429.79</v>
      </c>
      <c r="E679" s="78">
        <v>1413.51</v>
      </c>
      <c r="F679" s="78">
        <v>1405.64</v>
      </c>
      <c r="G679" s="78">
        <v>1414.7</v>
      </c>
      <c r="H679" s="78">
        <v>1468.6</v>
      </c>
      <c r="I679" s="78">
        <v>1546.41</v>
      </c>
      <c r="J679" s="78">
        <v>1583.72</v>
      </c>
      <c r="K679" s="78">
        <v>1663.48</v>
      </c>
      <c r="L679" s="78">
        <v>1769.67</v>
      </c>
      <c r="M679" s="78">
        <v>1847.06</v>
      </c>
      <c r="N679" s="78">
        <v>1814.37</v>
      </c>
      <c r="O679" s="78">
        <v>1832.7</v>
      </c>
      <c r="P679" s="78">
        <v>1836.07</v>
      </c>
      <c r="Q679" s="78">
        <v>1834.74</v>
      </c>
      <c r="R679" s="78">
        <v>1789.13</v>
      </c>
      <c r="S679" s="78">
        <v>1735.79</v>
      </c>
      <c r="T679" s="78">
        <v>1670.38</v>
      </c>
      <c r="U679" s="78">
        <v>1649.69</v>
      </c>
      <c r="V679" s="78">
        <v>1627.54</v>
      </c>
      <c r="W679" s="78">
        <v>1609.9</v>
      </c>
      <c r="X679" s="78">
        <v>1588.2</v>
      </c>
      <c r="Y679" s="78">
        <v>1548.05</v>
      </c>
      <c r="Z679" s="78">
        <v>1497.76</v>
      </c>
      <c r="AA679" s="78">
        <f t="shared" si="130"/>
        <v>1847.06</v>
      </c>
      <c r="AB679" s="77">
        <f t="shared" si="131"/>
        <v>2022</v>
      </c>
      <c r="AC679" s="76">
        <f t="shared" si="132"/>
        <v>9</v>
      </c>
      <c r="AD679" s="76" t="str">
        <f t="shared" si="133"/>
        <v/>
      </c>
      <c r="AE679" s="76" t="str">
        <f t="shared" si="134"/>
        <v/>
      </c>
      <c r="AF679" s="74">
        <f t="shared" si="135"/>
        <v>1847.06</v>
      </c>
      <c r="AG679" s="75" t="str">
        <f t="shared" si="136"/>
        <v>11:00</v>
      </c>
      <c r="AH679" s="74">
        <f t="shared" si="137"/>
        <v>40883.350000000006</v>
      </c>
      <c r="AI679" s="73" t="str">
        <f t="shared" si="138"/>
        <v/>
      </c>
      <c r="AJ679" s="73" t="str">
        <f t="shared" si="139"/>
        <v/>
      </c>
      <c r="AK679" s="73" t="str">
        <f t="shared" si="140"/>
        <v/>
      </c>
      <c r="AL679" s="72" t="str">
        <f t="shared" si="141"/>
        <v/>
      </c>
      <c r="AM679" s="71" t="str">
        <f t="shared" si="142"/>
        <v/>
      </c>
    </row>
    <row r="680" spans="2:39" ht="13.8" thickBot="1">
      <c r="B680" s="79">
        <v>44812</v>
      </c>
      <c r="C680" s="78">
        <v>1455.3</v>
      </c>
      <c r="D680" s="78">
        <v>1442.81</v>
      </c>
      <c r="E680" s="78">
        <v>1394.75</v>
      </c>
      <c r="F680" s="78">
        <v>1398.92</v>
      </c>
      <c r="G680" s="78">
        <v>1409.14</v>
      </c>
      <c r="H680" s="78">
        <v>1430.91</v>
      </c>
      <c r="I680" s="78">
        <v>1517.95</v>
      </c>
      <c r="J680" s="78">
        <v>1588.79</v>
      </c>
      <c r="K680" s="78">
        <v>1684.45</v>
      </c>
      <c r="L680" s="78">
        <v>1784.83</v>
      </c>
      <c r="M680" s="78">
        <v>1833.41</v>
      </c>
      <c r="N680" s="78">
        <v>1794.49</v>
      </c>
      <c r="O680" s="78">
        <v>1845.41</v>
      </c>
      <c r="P680" s="78">
        <v>1833.02</v>
      </c>
      <c r="Q680" s="78">
        <v>1839.57</v>
      </c>
      <c r="R680" s="78">
        <v>1807.23</v>
      </c>
      <c r="S680" s="78">
        <v>1738.49</v>
      </c>
      <c r="T680" s="78">
        <v>1694.7</v>
      </c>
      <c r="U680" s="78">
        <v>1676.4</v>
      </c>
      <c r="V680" s="78">
        <v>1648.36</v>
      </c>
      <c r="W680" s="78">
        <v>1553.65</v>
      </c>
      <c r="X680" s="78">
        <v>1435.11</v>
      </c>
      <c r="Y680" s="78">
        <v>1512.14</v>
      </c>
      <c r="Z680" s="78">
        <v>1536.89</v>
      </c>
      <c r="AA680" s="78">
        <f t="shared" si="130"/>
        <v>1845.41</v>
      </c>
      <c r="AB680" s="77">
        <f t="shared" si="131"/>
        <v>2022</v>
      </c>
      <c r="AC680" s="76">
        <f t="shared" si="132"/>
        <v>9</v>
      </c>
      <c r="AD680" s="76" t="str">
        <f t="shared" si="133"/>
        <v/>
      </c>
      <c r="AE680" s="76" t="str">
        <f t="shared" si="134"/>
        <v/>
      </c>
      <c r="AF680" s="74">
        <f t="shared" si="135"/>
        <v>1845.41</v>
      </c>
      <c r="AG680" s="75" t="str">
        <f t="shared" si="136"/>
        <v>13:00</v>
      </c>
      <c r="AH680" s="74">
        <f t="shared" si="137"/>
        <v>40702.130000000012</v>
      </c>
      <c r="AI680" s="73" t="str">
        <f t="shared" si="138"/>
        <v/>
      </c>
      <c r="AJ680" s="73" t="str">
        <f t="shared" si="139"/>
        <v/>
      </c>
      <c r="AK680" s="73" t="str">
        <f t="shared" si="140"/>
        <v/>
      </c>
      <c r="AL680" s="72" t="str">
        <f t="shared" si="141"/>
        <v/>
      </c>
      <c r="AM680" s="71" t="str">
        <f t="shared" si="142"/>
        <v/>
      </c>
    </row>
    <row r="681" spans="2:39" ht="13.8" thickBot="1">
      <c r="B681" s="79">
        <v>44813</v>
      </c>
      <c r="C681" s="78">
        <v>1487.92</v>
      </c>
      <c r="D681" s="78">
        <v>1458.66</v>
      </c>
      <c r="E681" s="78">
        <v>1431.85</v>
      </c>
      <c r="F681" s="78">
        <v>1444.28</v>
      </c>
      <c r="G681" s="78">
        <v>1441.37</v>
      </c>
      <c r="H681" s="78">
        <v>1459.82</v>
      </c>
      <c r="I681" s="78">
        <v>1543.5</v>
      </c>
      <c r="J681" s="78">
        <v>1571.68</v>
      </c>
      <c r="K681" s="78">
        <v>1656.13</v>
      </c>
      <c r="L681" s="78">
        <v>1757.84</v>
      </c>
      <c r="M681" s="78">
        <v>1819.26</v>
      </c>
      <c r="N681" s="78">
        <v>1792.98</v>
      </c>
      <c r="O681" s="78">
        <v>1841.18</v>
      </c>
      <c r="P681" s="78">
        <v>1874.29</v>
      </c>
      <c r="Q681" s="78">
        <v>1863.02</v>
      </c>
      <c r="R681" s="78">
        <v>1846.11</v>
      </c>
      <c r="S681" s="78">
        <v>1770.58</v>
      </c>
      <c r="T681" s="78">
        <v>1720.81</v>
      </c>
      <c r="U681" s="78">
        <v>1700.37</v>
      </c>
      <c r="V681" s="78">
        <v>1651.23</v>
      </c>
      <c r="W681" s="78">
        <v>1635.97</v>
      </c>
      <c r="X681" s="78">
        <v>1601.25</v>
      </c>
      <c r="Y681" s="78">
        <v>1566.39</v>
      </c>
      <c r="Z681" s="78">
        <v>1574.86</v>
      </c>
      <c r="AA681" s="78">
        <f t="shared" si="130"/>
        <v>1874.29</v>
      </c>
      <c r="AB681" s="77">
        <f t="shared" si="131"/>
        <v>2022</v>
      </c>
      <c r="AC681" s="76">
        <f t="shared" si="132"/>
        <v>9</v>
      </c>
      <c r="AD681" s="76" t="str">
        <f t="shared" si="133"/>
        <v/>
      </c>
      <c r="AE681" s="76" t="str">
        <f t="shared" si="134"/>
        <v/>
      </c>
      <c r="AF681" s="74">
        <f t="shared" si="135"/>
        <v>1874.29</v>
      </c>
      <c r="AG681" s="75" t="str">
        <f t="shared" si="136"/>
        <v>14:00</v>
      </c>
      <c r="AH681" s="74">
        <f t="shared" si="137"/>
        <v>41385.640000000007</v>
      </c>
      <c r="AI681" s="73" t="str">
        <f t="shared" si="138"/>
        <v/>
      </c>
      <c r="AJ681" s="73" t="str">
        <f t="shared" si="139"/>
        <v/>
      </c>
      <c r="AK681" s="73" t="str">
        <f t="shared" si="140"/>
        <v/>
      </c>
      <c r="AL681" s="72" t="str">
        <f t="shared" si="141"/>
        <v/>
      </c>
      <c r="AM681" s="71" t="str">
        <f t="shared" si="142"/>
        <v/>
      </c>
    </row>
    <row r="682" spans="2:39" ht="13.8" thickBot="1">
      <c r="B682" s="79">
        <v>44814</v>
      </c>
      <c r="C682" s="78">
        <v>1560.27</v>
      </c>
      <c r="D682" s="78">
        <v>1534.86</v>
      </c>
      <c r="E682" s="78">
        <v>1513.65</v>
      </c>
      <c r="F682" s="78">
        <v>1526.11</v>
      </c>
      <c r="G682" s="78">
        <v>1504.4</v>
      </c>
      <c r="H682" s="78">
        <v>1548.12</v>
      </c>
      <c r="I682" s="78">
        <v>1608.67</v>
      </c>
      <c r="J682" s="78">
        <v>1629.81</v>
      </c>
      <c r="K682" s="78">
        <v>1701.6</v>
      </c>
      <c r="L682" s="78">
        <v>1743.14</v>
      </c>
      <c r="M682" s="78">
        <v>1781.43</v>
      </c>
      <c r="N682" s="78">
        <v>1781.64</v>
      </c>
      <c r="O682" s="78">
        <v>1794.21</v>
      </c>
      <c r="P682" s="78">
        <v>1794.63</v>
      </c>
      <c r="Q682" s="78">
        <v>1788.61</v>
      </c>
      <c r="R682" s="78">
        <v>1796.59</v>
      </c>
      <c r="S682" s="78">
        <v>1723.96</v>
      </c>
      <c r="T682" s="78">
        <v>1706.39</v>
      </c>
      <c r="U682" s="78">
        <v>1675.24</v>
      </c>
      <c r="V682" s="78">
        <v>1664.18</v>
      </c>
      <c r="W682" s="78">
        <v>1643.04</v>
      </c>
      <c r="X682" s="78">
        <v>1611.86</v>
      </c>
      <c r="Y682" s="78">
        <v>1602.72</v>
      </c>
      <c r="Z682" s="78">
        <v>1601.57</v>
      </c>
      <c r="AA682" s="78">
        <f t="shared" si="130"/>
        <v>1796.59</v>
      </c>
      <c r="AB682" s="77">
        <f t="shared" si="131"/>
        <v>2022</v>
      </c>
      <c r="AC682" s="76">
        <f t="shared" si="132"/>
        <v>9</v>
      </c>
      <c r="AD682" s="76" t="str">
        <f t="shared" si="133"/>
        <v/>
      </c>
      <c r="AE682" s="76" t="str">
        <f t="shared" si="134"/>
        <v/>
      </c>
      <c r="AF682" s="74">
        <f t="shared" si="135"/>
        <v>1796.59</v>
      </c>
      <c r="AG682" s="75" t="str">
        <f t="shared" si="136"/>
        <v>16:00</v>
      </c>
      <c r="AH682" s="74">
        <f t="shared" si="137"/>
        <v>41633.289999999994</v>
      </c>
      <c r="AI682" s="73" t="str">
        <f t="shared" si="138"/>
        <v/>
      </c>
      <c r="AJ682" s="73" t="str">
        <f t="shared" si="139"/>
        <v/>
      </c>
      <c r="AK682" s="73" t="str">
        <f t="shared" si="140"/>
        <v/>
      </c>
      <c r="AL682" s="72" t="str">
        <f t="shared" si="141"/>
        <v/>
      </c>
      <c r="AM682" s="71" t="str">
        <f t="shared" si="142"/>
        <v/>
      </c>
    </row>
    <row r="683" spans="2:39" ht="13.8" thickBot="1">
      <c r="B683" s="79">
        <v>44815</v>
      </c>
      <c r="C683" s="78">
        <v>1592.96</v>
      </c>
      <c r="D683" s="78">
        <v>1580.81</v>
      </c>
      <c r="E683" s="78">
        <v>1570.8</v>
      </c>
      <c r="F683" s="78">
        <v>1573.95</v>
      </c>
      <c r="G683" s="78">
        <v>1571.47</v>
      </c>
      <c r="H683" s="78">
        <v>1614.13</v>
      </c>
      <c r="I683" s="78">
        <v>1649.13</v>
      </c>
      <c r="J683" s="78">
        <v>1659.11</v>
      </c>
      <c r="K683" s="78">
        <v>1717.28</v>
      </c>
      <c r="L683" s="78">
        <v>1714.27</v>
      </c>
      <c r="M683" s="78">
        <v>1699.18</v>
      </c>
      <c r="N683" s="78">
        <v>1664.6</v>
      </c>
      <c r="O683" s="78">
        <v>1685.36</v>
      </c>
      <c r="P683" s="78">
        <v>1686.65</v>
      </c>
      <c r="Q683" s="78">
        <v>1666.39</v>
      </c>
      <c r="R683" s="78">
        <v>1644.83</v>
      </c>
      <c r="S683" s="78">
        <v>1598.42</v>
      </c>
      <c r="T683" s="78">
        <v>1617.35</v>
      </c>
      <c r="U683" s="78">
        <v>1630.3</v>
      </c>
      <c r="V683" s="78">
        <v>1642.2</v>
      </c>
      <c r="W683" s="78">
        <v>1591.38</v>
      </c>
      <c r="X683" s="78">
        <v>1578.75</v>
      </c>
      <c r="Y683" s="78">
        <v>1605.45</v>
      </c>
      <c r="Z683" s="78">
        <v>1618.26</v>
      </c>
      <c r="AA683" s="78">
        <f t="shared" si="130"/>
        <v>1717.28</v>
      </c>
      <c r="AB683" s="77">
        <f t="shared" si="131"/>
        <v>2022</v>
      </c>
      <c r="AC683" s="76">
        <f t="shared" si="132"/>
        <v>9</v>
      </c>
      <c r="AD683" s="76" t="str">
        <f t="shared" si="133"/>
        <v/>
      </c>
      <c r="AE683" s="76" t="str">
        <f t="shared" si="134"/>
        <v/>
      </c>
      <c r="AF683" s="74">
        <f t="shared" si="135"/>
        <v>1717.28</v>
      </c>
      <c r="AG683" s="75" t="str">
        <f t="shared" si="136"/>
        <v>9:00</v>
      </c>
      <c r="AH683" s="74">
        <f t="shared" si="137"/>
        <v>40890.30999999999</v>
      </c>
      <c r="AI683" s="73" t="str">
        <f t="shared" si="138"/>
        <v/>
      </c>
      <c r="AJ683" s="73" t="str">
        <f t="shared" si="139"/>
        <v/>
      </c>
      <c r="AK683" s="73" t="str">
        <f t="shared" si="140"/>
        <v/>
      </c>
      <c r="AL683" s="72" t="str">
        <f t="shared" si="141"/>
        <v/>
      </c>
      <c r="AM683" s="71" t="str">
        <f t="shared" si="142"/>
        <v/>
      </c>
    </row>
    <row r="684" spans="2:39" ht="13.8" thickBot="1">
      <c r="B684" s="79">
        <v>44816</v>
      </c>
      <c r="C684" s="78">
        <v>1648.15</v>
      </c>
      <c r="D684" s="78">
        <v>1662.12</v>
      </c>
      <c r="E684" s="78">
        <v>1660.16</v>
      </c>
      <c r="F684" s="78">
        <v>1708</v>
      </c>
      <c r="G684" s="78">
        <v>1720.85</v>
      </c>
      <c r="H684" s="78">
        <v>1732.39</v>
      </c>
      <c r="I684" s="78">
        <v>1805.62</v>
      </c>
      <c r="J684" s="78">
        <v>1827.21</v>
      </c>
      <c r="K684" s="78">
        <v>1891.89</v>
      </c>
      <c r="L684" s="78">
        <v>1925</v>
      </c>
      <c r="M684" s="78">
        <v>1950.9</v>
      </c>
      <c r="N684" s="78">
        <v>1949.15</v>
      </c>
      <c r="O684" s="78">
        <v>1927.77</v>
      </c>
      <c r="P684" s="78">
        <v>1863.33</v>
      </c>
      <c r="Q684" s="78">
        <v>1840.2</v>
      </c>
      <c r="R684" s="78">
        <v>1846.6</v>
      </c>
      <c r="S684" s="78">
        <v>1712.87</v>
      </c>
      <c r="T684" s="78">
        <v>1637.76</v>
      </c>
      <c r="U684" s="78">
        <v>1612.14</v>
      </c>
      <c r="V684" s="78">
        <v>1564.71</v>
      </c>
      <c r="W684" s="78">
        <v>1518.9</v>
      </c>
      <c r="X684" s="78">
        <v>1466.64</v>
      </c>
      <c r="Y684" s="78">
        <v>1424.64</v>
      </c>
      <c r="Z684" s="78">
        <v>1403.11</v>
      </c>
      <c r="AA684" s="78">
        <f t="shared" si="130"/>
        <v>1950.9</v>
      </c>
      <c r="AB684" s="77">
        <f t="shared" si="131"/>
        <v>2022</v>
      </c>
      <c r="AC684" s="76">
        <f t="shared" si="132"/>
        <v>9</v>
      </c>
      <c r="AD684" s="76" t="str">
        <f t="shared" si="133"/>
        <v/>
      </c>
      <c r="AE684" s="76" t="str">
        <f t="shared" si="134"/>
        <v/>
      </c>
      <c r="AF684" s="74">
        <f t="shared" si="135"/>
        <v>1950.9</v>
      </c>
      <c r="AG684" s="75" t="str">
        <f t="shared" si="136"/>
        <v>11:00</v>
      </c>
      <c r="AH684" s="74">
        <f t="shared" si="137"/>
        <v>43251.01</v>
      </c>
      <c r="AI684" s="73" t="str">
        <f t="shared" si="138"/>
        <v/>
      </c>
      <c r="AJ684" s="73" t="str">
        <f t="shared" si="139"/>
        <v/>
      </c>
      <c r="AK684" s="73" t="str">
        <f t="shared" si="140"/>
        <v/>
      </c>
      <c r="AL684" s="72" t="str">
        <f t="shared" si="141"/>
        <v/>
      </c>
      <c r="AM684" s="71" t="str">
        <f t="shared" si="142"/>
        <v/>
      </c>
    </row>
    <row r="685" spans="2:39" ht="13.8" thickBot="1">
      <c r="B685" s="79">
        <v>44817</v>
      </c>
      <c r="C685" s="78">
        <v>1375.26</v>
      </c>
      <c r="D685" s="78">
        <v>1357.34</v>
      </c>
      <c r="E685" s="78">
        <v>1327.03</v>
      </c>
      <c r="F685" s="78">
        <v>1220.5899999999999</v>
      </c>
      <c r="G685" s="78">
        <v>1132.67</v>
      </c>
      <c r="H685" s="78">
        <v>1127.21</v>
      </c>
      <c r="I685" s="78">
        <v>1202.78</v>
      </c>
      <c r="J685" s="78">
        <v>1389.47</v>
      </c>
      <c r="K685" s="78">
        <v>1536.54</v>
      </c>
      <c r="L685" s="78">
        <v>1566.39</v>
      </c>
      <c r="M685" s="78">
        <v>1608.78</v>
      </c>
      <c r="N685" s="78">
        <v>1595.37</v>
      </c>
      <c r="O685" s="78">
        <v>1616.69</v>
      </c>
      <c r="P685" s="78">
        <v>1674.44</v>
      </c>
      <c r="Q685" s="78">
        <v>1720.81</v>
      </c>
      <c r="R685" s="78">
        <v>1686.86</v>
      </c>
      <c r="S685" s="78">
        <v>1624.07</v>
      </c>
      <c r="T685" s="78">
        <v>1595.34</v>
      </c>
      <c r="U685" s="78">
        <v>1569.72</v>
      </c>
      <c r="V685" s="78">
        <v>1516.8</v>
      </c>
      <c r="W685" s="78">
        <v>1473.29</v>
      </c>
      <c r="X685" s="78">
        <v>1431.19</v>
      </c>
      <c r="Y685" s="78">
        <v>1400.81</v>
      </c>
      <c r="Z685" s="78">
        <v>1380.79</v>
      </c>
      <c r="AA685" s="78">
        <f t="shared" si="130"/>
        <v>1720.81</v>
      </c>
      <c r="AB685" s="77">
        <f t="shared" si="131"/>
        <v>2022</v>
      </c>
      <c r="AC685" s="76">
        <f t="shared" si="132"/>
        <v>9</v>
      </c>
      <c r="AD685" s="76" t="str">
        <f t="shared" si="133"/>
        <v/>
      </c>
      <c r="AE685" s="76" t="str">
        <f t="shared" si="134"/>
        <v/>
      </c>
      <c r="AF685" s="74">
        <f t="shared" si="135"/>
        <v>1720.81</v>
      </c>
      <c r="AG685" s="75" t="str">
        <f t="shared" si="136"/>
        <v>15:00</v>
      </c>
      <c r="AH685" s="74">
        <f t="shared" si="137"/>
        <v>36851.049999999996</v>
      </c>
      <c r="AI685" s="73" t="str">
        <f t="shared" si="138"/>
        <v/>
      </c>
      <c r="AJ685" s="73" t="str">
        <f t="shared" si="139"/>
        <v/>
      </c>
      <c r="AK685" s="73" t="str">
        <f t="shared" si="140"/>
        <v/>
      </c>
      <c r="AL685" s="72" t="str">
        <f t="shared" si="141"/>
        <v/>
      </c>
      <c r="AM685" s="71" t="str">
        <f t="shared" si="142"/>
        <v/>
      </c>
    </row>
    <row r="686" spans="2:39" ht="13.8" thickBot="1">
      <c r="B686" s="79">
        <v>44818</v>
      </c>
      <c r="C686" s="78">
        <v>1374.7</v>
      </c>
      <c r="D686" s="78">
        <v>1364.86</v>
      </c>
      <c r="E686" s="78">
        <v>1350.06</v>
      </c>
      <c r="F686" s="78">
        <v>1368.47</v>
      </c>
      <c r="G686" s="78">
        <v>1344.07</v>
      </c>
      <c r="H686" s="78">
        <v>1395.91</v>
      </c>
      <c r="I686" s="78">
        <v>1582.56</v>
      </c>
      <c r="J686" s="78">
        <v>1640.2</v>
      </c>
      <c r="K686" s="78">
        <v>1753.81</v>
      </c>
      <c r="L686" s="78">
        <v>1782.58</v>
      </c>
      <c r="M686" s="78">
        <v>1815.91</v>
      </c>
      <c r="N686" s="78">
        <v>1797.92</v>
      </c>
      <c r="O686" s="78">
        <v>1813.35</v>
      </c>
      <c r="P686" s="78">
        <v>1805.86</v>
      </c>
      <c r="Q686" s="78">
        <v>1802.4</v>
      </c>
      <c r="R686" s="78">
        <v>1735.44</v>
      </c>
      <c r="S686" s="78">
        <v>1655.26</v>
      </c>
      <c r="T686" s="78">
        <v>1603.35</v>
      </c>
      <c r="U686" s="78">
        <v>1571.54</v>
      </c>
      <c r="V686" s="78">
        <v>1493.1</v>
      </c>
      <c r="W686" s="78">
        <v>1443.58</v>
      </c>
      <c r="X686" s="78">
        <v>1396.74</v>
      </c>
      <c r="Y686" s="78">
        <v>1320.69</v>
      </c>
      <c r="Z686" s="78">
        <v>1206.8</v>
      </c>
      <c r="AA686" s="78">
        <f t="shared" si="130"/>
        <v>1815.91</v>
      </c>
      <c r="AB686" s="77">
        <f t="shared" si="131"/>
        <v>2022</v>
      </c>
      <c r="AC686" s="76">
        <f t="shared" si="132"/>
        <v>9</v>
      </c>
      <c r="AD686" s="76" t="str">
        <f t="shared" si="133"/>
        <v/>
      </c>
      <c r="AE686" s="76" t="str">
        <f t="shared" si="134"/>
        <v/>
      </c>
      <c r="AF686" s="74">
        <f t="shared" si="135"/>
        <v>1815.91</v>
      </c>
      <c r="AG686" s="75" t="str">
        <f t="shared" si="136"/>
        <v>11:00</v>
      </c>
      <c r="AH686" s="74">
        <f t="shared" si="137"/>
        <v>39235.070000000007</v>
      </c>
      <c r="AI686" s="73" t="str">
        <f t="shared" si="138"/>
        <v/>
      </c>
      <c r="AJ686" s="73" t="str">
        <f t="shared" si="139"/>
        <v/>
      </c>
      <c r="AK686" s="73" t="str">
        <f t="shared" si="140"/>
        <v/>
      </c>
      <c r="AL686" s="72" t="str">
        <f t="shared" si="141"/>
        <v/>
      </c>
      <c r="AM686" s="71" t="str">
        <f t="shared" si="142"/>
        <v/>
      </c>
    </row>
    <row r="687" spans="2:39" ht="13.8" thickBot="1">
      <c r="B687" s="79">
        <v>44819</v>
      </c>
      <c r="C687" s="78">
        <v>1092.28</v>
      </c>
      <c r="D687" s="78">
        <v>1060.3599999999999</v>
      </c>
      <c r="E687" s="78">
        <v>1057.25</v>
      </c>
      <c r="F687" s="78">
        <v>1072.68</v>
      </c>
      <c r="G687" s="78">
        <v>1091.79</v>
      </c>
      <c r="H687" s="78">
        <v>1136.76</v>
      </c>
      <c r="I687" s="78">
        <v>1215.8</v>
      </c>
      <c r="J687" s="78">
        <v>1236.06</v>
      </c>
      <c r="K687" s="78">
        <v>1292.1300000000001</v>
      </c>
      <c r="L687" s="78">
        <v>1422.65</v>
      </c>
      <c r="M687" s="78">
        <v>1634.26</v>
      </c>
      <c r="N687" s="78">
        <v>1619.42</v>
      </c>
      <c r="O687" s="78">
        <v>1657.85</v>
      </c>
      <c r="P687" s="78">
        <v>1664.01</v>
      </c>
      <c r="Q687" s="78">
        <v>1675.28</v>
      </c>
      <c r="R687" s="78">
        <v>1632.61</v>
      </c>
      <c r="S687" s="78">
        <v>1554.17</v>
      </c>
      <c r="T687" s="78">
        <v>1501.68</v>
      </c>
      <c r="U687" s="78">
        <v>1478.82</v>
      </c>
      <c r="V687" s="78">
        <v>1431.29</v>
      </c>
      <c r="W687" s="78">
        <v>1385.06</v>
      </c>
      <c r="X687" s="78">
        <v>1356.88</v>
      </c>
      <c r="Y687" s="78">
        <v>1312.75</v>
      </c>
      <c r="Z687" s="78">
        <v>1212.3699999999999</v>
      </c>
      <c r="AA687" s="78">
        <f t="shared" si="130"/>
        <v>1675.28</v>
      </c>
      <c r="AB687" s="77">
        <f t="shared" si="131"/>
        <v>2022</v>
      </c>
      <c r="AC687" s="76">
        <f t="shared" si="132"/>
        <v>9</v>
      </c>
      <c r="AD687" s="76" t="str">
        <f t="shared" si="133"/>
        <v/>
      </c>
      <c r="AE687" s="76" t="str">
        <f t="shared" si="134"/>
        <v/>
      </c>
      <c r="AF687" s="74">
        <f t="shared" si="135"/>
        <v>1675.28</v>
      </c>
      <c r="AG687" s="75" t="str">
        <f t="shared" si="136"/>
        <v>15:00</v>
      </c>
      <c r="AH687" s="74">
        <f t="shared" si="137"/>
        <v>34469.490000000005</v>
      </c>
      <c r="AI687" s="73" t="str">
        <f t="shared" si="138"/>
        <v/>
      </c>
      <c r="AJ687" s="73" t="str">
        <f t="shared" si="139"/>
        <v/>
      </c>
      <c r="AK687" s="73" t="str">
        <f t="shared" si="140"/>
        <v/>
      </c>
      <c r="AL687" s="72" t="str">
        <f t="shared" si="141"/>
        <v/>
      </c>
      <c r="AM687" s="71" t="str">
        <f t="shared" si="142"/>
        <v/>
      </c>
    </row>
    <row r="688" spans="2:39" ht="13.8" thickBot="1">
      <c r="B688" s="79">
        <v>44820</v>
      </c>
      <c r="C688" s="78">
        <v>1206.24</v>
      </c>
      <c r="D688" s="78">
        <v>1209.04</v>
      </c>
      <c r="E688" s="78">
        <v>1139.92</v>
      </c>
      <c r="F688" s="78">
        <v>1074.68</v>
      </c>
      <c r="G688" s="78">
        <v>1083.53</v>
      </c>
      <c r="H688" s="78">
        <v>1132.22</v>
      </c>
      <c r="I688" s="78">
        <v>1195.81</v>
      </c>
      <c r="J688" s="78">
        <v>1401.02</v>
      </c>
      <c r="K688" s="78">
        <v>1674.79</v>
      </c>
      <c r="L688" s="78">
        <v>1767.43</v>
      </c>
      <c r="M688" s="78">
        <v>1827</v>
      </c>
      <c r="N688" s="78">
        <v>1838.44</v>
      </c>
      <c r="O688" s="78">
        <v>1867.36</v>
      </c>
      <c r="P688" s="78">
        <v>1863.89</v>
      </c>
      <c r="Q688" s="78">
        <v>1873.06</v>
      </c>
      <c r="R688" s="78">
        <v>1834.6</v>
      </c>
      <c r="S688" s="78">
        <v>1754.03</v>
      </c>
      <c r="T688" s="78">
        <v>1685.92</v>
      </c>
      <c r="U688" s="78">
        <v>1637.23</v>
      </c>
      <c r="V688" s="78">
        <v>1579.8</v>
      </c>
      <c r="W688" s="78">
        <v>1548.47</v>
      </c>
      <c r="X688" s="78">
        <v>1499.82</v>
      </c>
      <c r="Y688" s="78">
        <v>1439.13</v>
      </c>
      <c r="Z688" s="78">
        <v>1431.54</v>
      </c>
      <c r="AA688" s="78">
        <f t="shared" si="130"/>
        <v>1873.06</v>
      </c>
      <c r="AB688" s="77">
        <f t="shared" si="131"/>
        <v>2022</v>
      </c>
      <c r="AC688" s="76">
        <f t="shared" si="132"/>
        <v>9</v>
      </c>
      <c r="AD688" s="76" t="str">
        <f t="shared" si="133"/>
        <v/>
      </c>
      <c r="AE688" s="76" t="str">
        <f t="shared" si="134"/>
        <v/>
      </c>
      <c r="AF688" s="74">
        <f t="shared" si="135"/>
        <v>1873.06</v>
      </c>
      <c r="AG688" s="75" t="str">
        <f t="shared" si="136"/>
        <v>15:00</v>
      </c>
      <c r="AH688" s="74">
        <f t="shared" si="137"/>
        <v>38438.029999999992</v>
      </c>
      <c r="AI688" s="73" t="str">
        <f t="shared" si="138"/>
        <v/>
      </c>
      <c r="AJ688" s="73" t="str">
        <f t="shared" si="139"/>
        <v/>
      </c>
      <c r="AK688" s="73" t="str">
        <f t="shared" si="140"/>
        <v/>
      </c>
      <c r="AL688" s="72" t="str">
        <f t="shared" si="141"/>
        <v/>
      </c>
      <c r="AM688" s="71" t="str">
        <f t="shared" si="142"/>
        <v/>
      </c>
    </row>
    <row r="689" spans="2:39" ht="13.8" thickBot="1">
      <c r="B689" s="79">
        <v>44821</v>
      </c>
      <c r="C689" s="78">
        <v>1421.35</v>
      </c>
      <c r="D689" s="78">
        <v>1431.19</v>
      </c>
      <c r="E689" s="78">
        <v>1430.7</v>
      </c>
      <c r="F689" s="78">
        <v>1412.15</v>
      </c>
      <c r="G689" s="78">
        <v>1407.67</v>
      </c>
      <c r="H689" s="78">
        <v>1433.08</v>
      </c>
      <c r="I689" s="78">
        <v>1483.41</v>
      </c>
      <c r="J689" s="78">
        <v>1505.77</v>
      </c>
      <c r="K689" s="78">
        <v>1575.56</v>
      </c>
      <c r="L689" s="78">
        <v>1652.6</v>
      </c>
      <c r="M689" s="78">
        <v>1691.27</v>
      </c>
      <c r="N689" s="78">
        <v>1696.06</v>
      </c>
      <c r="O689" s="78">
        <v>1738.21</v>
      </c>
      <c r="P689" s="78">
        <v>1739.43</v>
      </c>
      <c r="Q689" s="78">
        <v>1723.26</v>
      </c>
      <c r="R689" s="78">
        <v>1718.01</v>
      </c>
      <c r="S689" s="78">
        <v>1621.69</v>
      </c>
      <c r="T689" s="78">
        <v>1597.05</v>
      </c>
      <c r="U689" s="78">
        <v>1588.16</v>
      </c>
      <c r="V689" s="78">
        <v>1568.49</v>
      </c>
      <c r="W689" s="78">
        <v>1558.48</v>
      </c>
      <c r="X689" s="78">
        <v>1545.78</v>
      </c>
      <c r="Y689" s="78">
        <v>1514.42</v>
      </c>
      <c r="Z689" s="78">
        <v>1528.35</v>
      </c>
      <c r="AA689" s="78">
        <f t="shared" si="130"/>
        <v>1739.43</v>
      </c>
      <c r="AB689" s="77">
        <f t="shared" si="131"/>
        <v>2022</v>
      </c>
      <c r="AC689" s="76">
        <f t="shared" si="132"/>
        <v>9</v>
      </c>
      <c r="AD689" s="76" t="str">
        <f t="shared" si="133"/>
        <v/>
      </c>
      <c r="AE689" s="76" t="str">
        <f t="shared" si="134"/>
        <v/>
      </c>
      <c r="AF689" s="74">
        <f t="shared" si="135"/>
        <v>1739.43</v>
      </c>
      <c r="AG689" s="75" t="str">
        <f t="shared" si="136"/>
        <v>14:00</v>
      </c>
      <c r="AH689" s="74">
        <f t="shared" si="137"/>
        <v>39321.569999999992</v>
      </c>
      <c r="AI689" s="73" t="str">
        <f t="shared" si="138"/>
        <v/>
      </c>
      <c r="AJ689" s="73" t="str">
        <f t="shared" si="139"/>
        <v/>
      </c>
      <c r="AK689" s="73" t="str">
        <f t="shared" si="140"/>
        <v/>
      </c>
      <c r="AL689" s="72" t="str">
        <f t="shared" si="141"/>
        <v/>
      </c>
      <c r="AM689" s="71" t="str">
        <f t="shared" si="142"/>
        <v/>
      </c>
    </row>
    <row r="690" spans="2:39" ht="13.8" thickBot="1">
      <c r="B690" s="79">
        <v>44822</v>
      </c>
      <c r="C690" s="78">
        <v>1530.06</v>
      </c>
      <c r="D690" s="78">
        <v>1545.32</v>
      </c>
      <c r="E690" s="78">
        <v>1544.17</v>
      </c>
      <c r="F690" s="78">
        <v>1542.07</v>
      </c>
      <c r="G690" s="78">
        <v>1543.12</v>
      </c>
      <c r="H690" s="78">
        <v>1582.59</v>
      </c>
      <c r="I690" s="78">
        <v>1626.62</v>
      </c>
      <c r="J690" s="78">
        <v>1626.73</v>
      </c>
      <c r="K690" s="78">
        <v>1657.57</v>
      </c>
      <c r="L690" s="78">
        <v>1704.82</v>
      </c>
      <c r="M690" s="78">
        <v>1735.09</v>
      </c>
      <c r="N690" s="78">
        <v>1731.1</v>
      </c>
      <c r="O690" s="78">
        <v>1713.78</v>
      </c>
      <c r="P690" s="78">
        <v>1691.97</v>
      </c>
      <c r="Q690" s="78">
        <v>1725.12</v>
      </c>
      <c r="R690" s="78">
        <v>1724.07</v>
      </c>
      <c r="S690" s="78">
        <v>1669.22</v>
      </c>
      <c r="T690" s="78">
        <v>1660.65</v>
      </c>
      <c r="U690" s="78">
        <v>1642.83</v>
      </c>
      <c r="V690" s="78">
        <v>1617.21</v>
      </c>
      <c r="W690" s="78">
        <v>1603.73</v>
      </c>
      <c r="X690" s="78">
        <v>1584.1</v>
      </c>
      <c r="Y690" s="78">
        <v>1581.13</v>
      </c>
      <c r="Z690" s="78">
        <v>1571.36</v>
      </c>
      <c r="AA690" s="78">
        <f t="shared" si="130"/>
        <v>1735.09</v>
      </c>
      <c r="AB690" s="77">
        <f t="shared" si="131"/>
        <v>2022</v>
      </c>
      <c r="AC690" s="76">
        <f t="shared" si="132"/>
        <v>9</v>
      </c>
      <c r="AD690" s="76" t="str">
        <f t="shared" si="133"/>
        <v/>
      </c>
      <c r="AE690" s="76" t="str">
        <f t="shared" si="134"/>
        <v/>
      </c>
      <c r="AF690" s="74">
        <f t="shared" si="135"/>
        <v>1735.09</v>
      </c>
      <c r="AG690" s="75" t="str">
        <f t="shared" si="136"/>
        <v>11:00</v>
      </c>
      <c r="AH690" s="74">
        <f t="shared" si="137"/>
        <v>40889.519999999997</v>
      </c>
      <c r="AI690" s="73" t="str">
        <f t="shared" si="138"/>
        <v/>
      </c>
      <c r="AJ690" s="73" t="str">
        <f t="shared" si="139"/>
        <v/>
      </c>
      <c r="AK690" s="73" t="str">
        <f t="shared" si="140"/>
        <v/>
      </c>
      <c r="AL690" s="72" t="str">
        <f t="shared" si="141"/>
        <v/>
      </c>
      <c r="AM690" s="71" t="str">
        <f t="shared" si="142"/>
        <v/>
      </c>
    </row>
    <row r="691" spans="2:39" ht="13.8" thickBot="1">
      <c r="B691" s="79">
        <v>44823</v>
      </c>
      <c r="C691" s="78">
        <v>1565.02</v>
      </c>
      <c r="D691" s="78">
        <v>1546.26</v>
      </c>
      <c r="E691" s="78">
        <v>1549.49</v>
      </c>
      <c r="F691" s="78">
        <v>1585.29</v>
      </c>
      <c r="G691" s="78">
        <v>1602.83</v>
      </c>
      <c r="H691" s="78">
        <v>1635.24</v>
      </c>
      <c r="I691" s="78">
        <v>1712.44</v>
      </c>
      <c r="J691" s="78">
        <v>1742.09</v>
      </c>
      <c r="K691" s="78">
        <v>1780.21</v>
      </c>
      <c r="L691" s="78">
        <v>1832.81</v>
      </c>
      <c r="M691" s="78">
        <v>1879.33</v>
      </c>
      <c r="N691" s="78">
        <v>1889.16</v>
      </c>
      <c r="O691" s="78">
        <v>1879.15</v>
      </c>
      <c r="P691" s="78">
        <v>1869.21</v>
      </c>
      <c r="Q691" s="78">
        <v>1834.7</v>
      </c>
      <c r="R691" s="78">
        <v>1774.15</v>
      </c>
      <c r="S691" s="78">
        <v>1634.75</v>
      </c>
      <c r="T691" s="78">
        <v>1563.48</v>
      </c>
      <c r="U691" s="78">
        <v>1544.34</v>
      </c>
      <c r="V691" s="78">
        <v>1509.17</v>
      </c>
      <c r="W691" s="78">
        <v>1481.9</v>
      </c>
      <c r="X691" s="78">
        <v>1454.32</v>
      </c>
      <c r="Y691" s="78">
        <v>1433.6</v>
      </c>
      <c r="Z691" s="78">
        <v>1404.48</v>
      </c>
      <c r="AA691" s="78">
        <f t="shared" si="130"/>
        <v>1889.16</v>
      </c>
      <c r="AB691" s="77">
        <f t="shared" si="131"/>
        <v>2022</v>
      </c>
      <c r="AC691" s="76">
        <f t="shared" si="132"/>
        <v>9</v>
      </c>
      <c r="AD691" s="76" t="str">
        <f t="shared" si="133"/>
        <v/>
      </c>
      <c r="AE691" s="76" t="str">
        <f t="shared" si="134"/>
        <v/>
      </c>
      <c r="AF691" s="74">
        <f t="shared" si="135"/>
        <v>1889.16</v>
      </c>
      <c r="AG691" s="75" t="str">
        <f t="shared" si="136"/>
        <v>12:00</v>
      </c>
      <c r="AH691" s="74">
        <f t="shared" si="137"/>
        <v>41592.580000000009</v>
      </c>
      <c r="AI691" s="73" t="str">
        <f t="shared" si="138"/>
        <v/>
      </c>
      <c r="AJ691" s="73" t="str">
        <f t="shared" si="139"/>
        <v/>
      </c>
      <c r="AK691" s="73" t="str">
        <f t="shared" si="140"/>
        <v/>
      </c>
      <c r="AL691" s="72" t="str">
        <f t="shared" si="141"/>
        <v/>
      </c>
      <c r="AM691" s="71" t="str">
        <f t="shared" si="142"/>
        <v/>
      </c>
    </row>
    <row r="692" spans="2:39" ht="13.8" thickBot="1">
      <c r="B692" s="79">
        <v>44824</v>
      </c>
      <c r="C692" s="78">
        <v>1382.57</v>
      </c>
      <c r="D692" s="78">
        <v>1367.91</v>
      </c>
      <c r="E692" s="78">
        <v>1375.32</v>
      </c>
      <c r="F692" s="78">
        <v>1396.85</v>
      </c>
      <c r="G692" s="78">
        <v>1437.35</v>
      </c>
      <c r="H692" s="78">
        <v>1463.39</v>
      </c>
      <c r="I692" s="78">
        <v>1530.16</v>
      </c>
      <c r="J692" s="78">
        <v>1588.44</v>
      </c>
      <c r="K692" s="78">
        <v>1636.67</v>
      </c>
      <c r="L692" s="78">
        <v>1681.23</v>
      </c>
      <c r="M692" s="78">
        <v>1755.39</v>
      </c>
      <c r="N692" s="78">
        <v>1751.23</v>
      </c>
      <c r="O692" s="78">
        <v>1731.73</v>
      </c>
      <c r="P692" s="78">
        <v>1790.18</v>
      </c>
      <c r="Q692" s="78">
        <v>1797.95</v>
      </c>
      <c r="R692" s="78">
        <v>1765.02</v>
      </c>
      <c r="S692" s="78">
        <v>1687.74</v>
      </c>
      <c r="T692" s="78">
        <v>1612.07</v>
      </c>
      <c r="U692" s="78">
        <v>1593.52</v>
      </c>
      <c r="V692" s="78">
        <v>1574.83</v>
      </c>
      <c r="W692" s="78">
        <v>1550.36</v>
      </c>
      <c r="X692" s="78">
        <v>1515.53</v>
      </c>
      <c r="Y692" s="78">
        <v>1495.13</v>
      </c>
      <c r="Z692" s="78">
        <v>1466.5</v>
      </c>
      <c r="AA692" s="78">
        <f t="shared" si="130"/>
        <v>1797.95</v>
      </c>
      <c r="AB692" s="77">
        <f t="shared" si="131"/>
        <v>2022</v>
      </c>
      <c r="AC692" s="76">
        <f t="shared" si="132"/>
        <v>9</v>
      </c>
      <c r="AD692" s="76" t="str">
        <f t="shared" si="133"/>
        <v/>
      </c>
      <c r="AE692" s="76" t="str">
        <f t="shared" si="134"/>
        <v/>
      </c>
      <c r="AF692" s="74">
        <f t="shared" si="135"/>
        <v>1797.95</v>
      </c>
      <c r="AG692" s="75" t="str">
        <f t="shared" si="136"/>
        <v>15:00</v>
      </c>
      <c r="AH692" s="74">
        <f t="shared" si="137"/>
        <v>39745.019999999997</v>
      </c>
      <c r="AI692" s="73" t="str">
        <f t="shared" si="138"/>
        <v/>
      </c>
      <c r="AJ692" s="73" t="str">
        <f t="shared" si="139"/>
        <v/>
      </c>
      <c r="AK692" s="73" t="str">
        <f t="shared" si="140"/>
        <v/>
      </c>
      <c r="AL692" s="72" t="str">
        <f t="shared" si="141"/>
        <v/>
      </c>
      <c r="AM692" s="71" t="str">
        <f t="shared" si="142"/>
        <v/>
      </c>
    </row>
    <row r="693" spans="2:39" ht="13.8" thickBot="1">
      <c r="B693" s="79">
        <v>44825</v>
      </c>
      <c r="C693" s="78">
        <v>1455.27</v>
      </c>
      <c r="D693" s="78">
        <v>1446.52</v>
      </c>
      <c r="E693" s="78">
        <v>1461.46</v>
      </c>
      <c r="F693" s="78">
        <v>1495.03</v>
      </c>
      <c r="G693" s="78">
        <v>1530.34</v>
      </c>
      <c r="H693" s="78">
        <v>1609.12</v>
      </c>
      <c r="I693" s="78">
        <v>1713.67</v>
      </c>
      <c r="J693" s="78">
        <v>1759.03</v>
      </c>
      <c r="K693" s="78">
        <v>1791.76</v>
      </c>
      <c r="L693" s="78">
        <v>1865.89</v>
      </c>
      <c r="M693" s="78">
        <v>1915.8</v>
      </c>
      <c r="N693" s="78">
        <v>1889.76</v>
      </c>
      <c r="O693" s="78">
        <v>1872.01</v>
      </c>
      <c r="P693" s="78">
        <v>1823.04</v>
      </c>
      <c r="Q693" s="78">
        <v>1880.38</v>
      </c>
      <c r="R693" s="78">
        <v>1860.53</v>
      </c>
      <c r="S693" s="78">
        <v>1818.53</v>
      </c>
      <c r="T693" s="78">
        <v>1764.25</v>
      </c>
      <c r="U693" s="78">
        <v>1760.4</v>
      </c>
      <c r="V693" s="78">
        <v>1736.14</v>
      </c>
      <c r="W693" s="78">
        <v>1717.49</v>
      </c>
      <c r="X693" s="78">
        <v>1648.26</v>
      </c>
      <c r="Y693" s="78">
        <v>1515.33</v>
      </c>
      <c r="Z693" s="78">
        <v>1455.02</v>
      </c>
      <c r="AA693" s="78">
        <f t="shared" si="130"/>
        <v>1915.8</v>
      </c>
      <c r="AB693" s="77">
        <f t="shared" si="131"/>
        <v>2022</v>
      </c>
      <c r="AC693" s="76">
        <f t="shared" si="132"/>
        <v>9</v>
      </c>
      <c r="AD693" s="76" t="str">
        <f t="shared" si="133"/>
        <v/>
      </c>
      <c r="AE693" s="76" t="str">
        <f t="shared" si="134"/>
        <v/>
      </c>
      <c r="AF693" s="74">
        <f t="shared" si="135"/>
        <v>1915.8</v>
      </c>
      <c r="AG693" s="75" t="str">
        <f t="shared" si="136"/>
        <v>11:00</v>
      </c>
      <c r="AH693" s="74">
        <f t="shared" si="137"/>
        <v>42700.83</v>
      </c>
      <c r="AI693" s="73" t="str">
        <f t="shared" si="138"/>
        <v/>
      </c>
      <c r="AJ693" s="73" t="str">
        <f t="shared" si="139"/>
        <v/>
      </c>
      <c r="AK693" s="73" t="str">
        <f t="shared" si="140"/>
        <v/>
      </c>
      <c r="AL693" s="72" t="str">
        <f t="shared" si="141"/>
        <v/>
      </c>
      <c r="AM693" s="71" t="str">
        <f t="shared" si="142"/>
        <v/>
      </c>
    </row>
    <row r="694" spans="2:39" ht="13.8" thickBot="1">
      <c r="B694" s="79">
        <v>44826</v>
      </c>
      <c r="C694" s="78">
        <v>1422.4</v>
      </c>
      <c r="D694" s="78">
        <v>1408.16</v>
      </c>
      <c r="E694" s="78">
        <v>1400.07</v>
      </c>
      <c r="F694" s="78">
        <v>1377.18</v>
      </c>
      <c r="G694" s="78">
        <v>1389.43</v>
      </c>
      <c r="H694" s="78">
        <v>1402.63</v>
      </c>
      <c r="I694" s="78">
        <v>1362.03</v>
      </c>
      <c r="J694" s="78">
        <v>1398.53</v>
      </c>
      <c r="K694" s="78">
        <v>1405.95</v>
      </c>
      <c r="L694" s="78">
        <v>1475.71</v>
      </c>
      <c r="M694" s="78">
        <v>1513.47</v>
      </c>
      <c r="N694" s="78">
        <v>1345.93</v>
      </c>
      <c r="O694" s="78">
        <v>1588.54</v>
      </c>
      <c r="P694" s="78">
        <v>1477.74</v>
      </c>
      <c r="Q694" s="78">
        <v>1523.2</v>
      </c>
      <c r="R694" s="78">
        <v>1434.96</v>
      </c>
      <c r="S694" s="78">
        <v>1152.52</v>
      </c>
      <c r="T694" s="78">
        <v>1122.21</v>
      </c>
      <c r="U694" s="78">
        <v>1128.6099999999999</v>
      </c>
      <c r="V694" s="78">
        <v>1106.32</v>
      </c>
      <c r="W694" s="78">
        <v>1108.98</v>
      </c>
      <c r="X694" s="78">
        <v>1093.3699999999999</v>
      </c>
      <c r="Y694" s="78">
        <v>1070.93</v>
      </c>
      <c r="Z694" s="78">
        <v>1077.2</v>
      </c>
      <c r="AA694" s="78">
        <f t="shared" si="130"/>
        <v>1588.54</v>
      </c>
      <c r="AB694" s="77">
        <f t="shared" si="131"/>
        <v>2022</v>
      </c>
      <c r="AC694" s="76">
        <f t="shared" si="132"/>
        <v>9</v>
      </c>
      <c r="AD694" s="76" t="str">
        <f t="shared" si="133"/>
        <v/>
      </c>
      <c r="AE694" s="76" t="str">
        <f t="shared" si="134"/>
        <v/>
      </c>
      <c r="AF694" s="74">
        <f t="shared" si="135"/>
        <v>1588.54</v>
      </c>
      <c r="AG694" s="75" t="str">
        <f t="shared" si="136"/>
        <v>13:00</v>
      </c>
      <c r="AH694" s="74">
        <f t="shared" si="137"/>
        <v>33374.61</v>
      </c>
      <c r="AI694" s="73" t="str">
        <f t="shared" si="138"/>
        <v/>
      </c>
      <c r="AJ694" s="73" t="str">
        <f t="shared" si="139"/>
        <v/>
      </c>
      <c r="AK694" s="73" t="str">
        <f t="shared" si="140"/>
        <v/>
      </c>
      <c r="AL694" s="72" t="str">
        <f t="shared" si="141"/>
        <v/>
      </c>
      <c r="AM694" s="71" t="str">
        <f t="shared" si="142"/>
        <v/>
      </c>
    </row>
    <row r="695" spans="2:39" ht="13.8" thickBot="1">
      <c r="B695" s="79">
        <v>44827</v>
      </c>
      <c r="C695" s="78">
        <v>1066.28</v>
      </c>
      <c r="D695" s="78">
        <v>1060.1199999999999</v>
      </c>
      <c r="E695" s="78">
        <v>1067.1500000000001</v>
      </c>
      <c r="F695" s="78">
        <v>1131.3800000000001</v>
      </c>
      <c r="G695" s="78">
        <v>1118.5999999999999</v>
      </c>
      <c r="H695" s="78">
        <v>1126.4100000000001</v>
      </c>
      <c r="I695" s="78">
        <v>1212.05</v>
      </c>
      <c r="J695" s="78">
        <v>1235.8900000000001</v>
      </c>
      <c r="K695" s="78">
        <v>1220.3800000000001</v>
      </c>
      <c r="L695" s="78">
        <v>1234.56</v>
      </c>
      <c r="M695" s="78">
        <v>1256.5</v>
      </c>
      <c r="N695" s="78">
        <v>1225.42</v>
      </c>
      <c r="O695" s="78">
        <v>1367.87</v>
      </c>
      <c r="P695" s="78">
        <v>1521.87</v>
      </c>
      <c r="Q695" s="78">
        <v>1628.52</v>
      </c>
      <c r="R695" s="78">
        <v>1569.47</v>
      </c>
      <c r="S695" s="78">
        <v>1500.59</v>
      </c>
      <c r="T695" s="78">
        <v>1443.58</v>
      </c>
      <c r="U695" s="78">
        <v>1425.55</v>
      </c>
      <c r="V695" s="78">
        <v>1265.21</v>
      </c>
      <c r="W695" s="78">
        <v>1182.44</v>
      </c>
      <c r="X695" s="78">
        <v>1085.81</v>
      </c>
      <c r="Y695" s="78">
        <v>1050.7</v>
      </c>
      <c r="Z695" s="78">
        <v>1045.45</v>
      </c>
      <c r="AA695" s="78">
        <f t="shared" si="130"/>
        <v>1628.52</v>
      </c>
      <c r="AB695" s="77">
        <f t="shared" si="131"/>
        <v>2022</v>
      </c>
      <c r="AC695" s="76">
        <f t="shared" si="132"/>
        <v>9</v>
      </c>
      <c r="AD695" s="76" t="str">
        <f t="shared" si="133"/>
        <v/>
      </c>
      <c r="AE695" s="76" t="str">
        <f t="shared" si="134"/>
        <v/>
      </c>
      <c r="AF695" s="74">
        <f t="shared" si="135"/>
        <v>1628.52</v>
      </c>
      <c r="AG695" s="75" t="str">
        <f t="shared" si="136"/>
        <v>15:00</v>
      </c>
      <c r="AH695" s="74">
        <f t="shared" si="137"/>
        <v>31670.32</v>
      </c>
      <c r="AI695" s="73" t="str">
        <f t="shared" si="138"/>
        <v/>
      </c>
      <c r="AJ695" s="73" t="str">
        <f t="shared" si="139"/>
        <v/>
      </c>
      <c r="AK695" s="73" t="str">
        <f t="shared" si="140"/>
        <v/>
      </c>
      <c r="AL695" s="72" t="str">
        <f t="shared" si="141"/>
        <v/>
      </c>
      <c r="AM695" s="71" t="str">
        <f t="shared" si="142"/>
        <v/>
      </c>
    </row>
    <row r="696" spans="2:39" ht="13.8" thickBot="1">
      <c r="B696" s="79">
        <v>44828</v>
      </c>
      <c r="C696" s="78">
        <v>1038.77</v>
      </c>
      <c r="D696" s="78">
        <v>1036.21</v>
      </c>
      <c r="E696" s="78">
        <v>1038.6600000000001</v>
      </c>
      <c r="F696" s="78">
        <v>1032.47</v>
      </c>
      <c r="G696" s="78">
        <v>1044.19</v>
      </c>
      <c r="H696" s="78">
        <v>1082.3800000000001</v>
      </c>
      <c r="I696" s="78">
        <v>1121.3</v>
      </c>
      <c r="J696" s="78">
        <v>1123.4000000000001</v>
      </c>
      <c r="K696" s="78">
        <v>1122.24</v>
      </c>
      <c r="L696" s="78">
        <v>1352.19</v>
      </c>
      <c r="M696" s="78">
        <v>1478.3</v>
      </c>
      <c r="N696" s="78">
        <v>1476.69</v>
      </c>
      <c r="O696" s="78">
        <v>1491.39</v>
      </c>
      <c r="P696" s="78">
        <v>1483.76</v>
      </c>
      <c r="Q696" s="78">
        <v>1455.65</v>
      </c>
      <c r="R696" s="78">
        <v>1404.24</v>
      </c>
      <c r="S696" s="78">
        <v>1356.36</v>
      </c>
      <c r="T696" s="78">
        <v>1346.63</v>
      </c>
      <c r="U696" s="78">
        <v>1350.02</v>
      </c>
      <c r="V696" s="78">
        <v>1346.07</v>
      </c>
      <c r="W696" s="78">
        <v>1240.93</v>
      </c>
      <c r="X696" s="78">
        <v>1219.19</v>
      </c>
      <c r="Y696" s="78">
        <v>1208.31</v>
      </c>
      <c r="Z696" s="78">
        <v>1095.78</v>
      </c>
      <c r="AA696" s="78">
        <f t="shared" si="130"/>
        <v>1491.39</v>
      </c>
      <c r="AB696" s="77">
        <f t="shared" si="131"/>
        <v>2022</v>
      </c>
      <c r="AC696" s="76">
        <f t="shared" si="132"/>
        <v>9</v>
      </c>
      <c r="AD696" s="76" t="str">
        <f t="shared" si="133"/>
        <v/>
      </c>
      <c r="AE696" s="76" t="str">
        <f t="shared" si="134"/>
        <v/>
      </c>
      <c r="AF696" s="74">
        <f t="shared" si="135"/>
        <v>1491.39</v>
      </c>
      <c r="AG696" s="75" t="str">
        <f t="shared" si="136"/>
        <v>13:00</v>
      </c>
      <c r="AH696" s="74">
        <f t="shared" si="137"/>
        <v>31436.520000000004</v>
      </c>
      <c r="AI696" s="73" t="str">
        <f t="shared" si="138"/>
        <v/>
      </c>
      <c r="AJ696" s="73" t="str">
        <f t="shared" si="139"/>
        <v/>
      </c>
      <c r="AK696" s="73" t="str">
        <f t="shared" si="140"/>
        <v/>
      </c>
      <c r="AL696" s="72" t="str">
        <f t="shared" si="141"/>
        <v/>
      </c>
      <c r="AM696" s="71" t="str">
        <f t="shared" si="142"/>
        <v/>
      </c>
    </row>
    <row r="697" spans="2:39" ht="13.8" thickBot="1">
      <c r="B697" s="79">
        <v>44829</v>
      </c>
      <c r="C697" s="78">
        <v>1035.68</v>
      </c>
      <c r="D697" s="78">
        <v>1024.76</v>
      </c>
      <c r="E697" s="78">
        <v>1025.8499999999999</v>
      </c>
      <c r="F697" s="78">
        <v>1023.16</v>
      </c>
      <c r="G697" s="78">
        <v>1022.6</v>
      </c>
      <c r="H697" s="78">
        <v>1072.79</v>
      </c>
      <c r="I697" s="78">
        <v>1122.0999999999999</v>
      </c>
      <c r="J697" s="78">
        <v>1117.0999999999999</v>
      </c>
      <c r="K697" s="78">
        <v>1123.43</v>
      </c>
      <c r="L697" s="78">
        <v>1261.3</v>
      </c>
      <c r="M697" s="78">
        <v>1364.79</v>
      </c>
      <c r="N697" s="78">
        <v>1521.8</v>
      </c>
      <c r="O697" s="78">
        <v>1529.57</v>
      </c>
      <c r="P697" s="78">
        <v>1505.7</v>
      </c>
      <c r="Q697" s="78">
        <v>1483.13</v>
      </c>
      <c r="R697" s="78">
        <v>1455.75</v>
      </c>
      <c r="S697" s="78">
        <v>1390.69</v>
      </c>
      <c r="T697" s="78">
        <v>1392.51</v>
      </c>
      <c r="U697" s="78">
        <v>1385.27</v>
      </c>
      <c r="V697" s="78">
        <v>1384.18</v>
      </c>
      <c r="W697" s="78">
        <v>1358.88</v>
      </c>
      <c r="X697" s="78">
        <v>1265.78</v>
      </c>
      <c r="Y697" s="78">
        <v>1201.3800000000001</v>
      </c>
      <c r="Z697" s="78">
        <v>1175.83</v>
      </c>
      <c r="AA697" s="78">
        <f t="shared" si="130"/>
        <v>1529.57</v>
      </c>
      <c r="AB697" s="77">
        <f t="shared" si="131"/>
        <v>2022</v>
      </c>
      <c r="AC697" s="76">
        <f t="shared" si="132"/>
        <v>9</v>
      </c>
      <c r="AD697" s="76" t="str">
        <f t="shared" si="133"/>
        <v/>
      </c>
      <c r="AE697" s="76" t="str">
        <f t="shared" si="134"/>
        <v/>
      </c>
      <c r="AF697" s="74">
        <f t="shared" si="135"/>
        <v>1529.57</v>
      </c>
      <c r="AG697" s="75" t="str">
        <f t="shared" si="136"/>
        <v>13:00</v>
      </c>
      <c r="AH697" s="74">
        <f t="shared" si="137"/>
        <v>31773.599999999999</v>
      </c>
      <c r="AI697" s="73" t="str">
        <f t="shared" si="138"/>
        <v/>
      </c>
      <c r="AJ697" s="73" t="str">
        <f t="shared" si="139"/>
        <v/>
      </c>
      <c r="AK697" s="73" t="str">
        <f t="shared" si="140"/>
        <v/>
      </c>
      <c r="AL697" s="72" t="str">
        <f t="shared" si="141"/>
        <v/>
      </c>
      <c r="AM697" s="71" t="str">
        <f t="shared" si="142"/>
        <v/>
      </c>
    </row>
    <row r="698" spans="2:39" ht="13.8" thickBot="1">
      <c r="B698" s="79">
        <v>44830</v>
      </c>
      <c r="C698" s="78">
        <v>1175.8599999999999</v>
      </c>
      <c r="D698" s="78">
        <v>1056.0899999999999</v>
      </c>
      <c r="E698" s="78">
        <v>1045.5899999999999</v>
      </c>
      <c r="F698" s="78">
        <v>1072.47</v>
      </c>
      <c r="G698" s="78">
        <v>1082.27</v>
      </c>
      <c r="H698" s="78">
        <v>1127.5999999999999</v>
      </c>
      <c r="I698" s="78">
        <v>1216.57</v>
      </c>
      <c r="J698" s="78">
        <v>1247.26</v>
      </c>
      <c r="K698" s="78">
        <v>1252.6500000000001</v>
      </c>
      <c r="L698" s="78">
        <v>483.88</v>
      </c>
      <c r="M698" s="78">
        <v>504.45</v>
      </c>
      <c r="N698" s="78">
        <v>377.86</v>
      </c>
      <c r="O698" s="78">
        <v>299.35000000000002</v>
      </c>
      <c r="P698" s="78">
        <v>204.93</v>
      </c>
      <c r="Q698" s="78">
        <v>33.15</v>
      </c>
      <c r="R698" s="78">
        <v>33.39</v>
      </c>
      <c r="S698" s="78">
        <v>33.25</v>
      </c>
      <c r="T698" s="78">
        <v>32.380000000000003</v>
      </c>
      <c r="U698" s="78">
        <v>32.409999999999997</v>
      </c>
      <c r="V698" s="78">
        <v>32.24</v>
      </c>
      <c r="W698" s="78">
        <v>31.96</v>
      </c>
      <c r="X698" s="78">
        <v>31.82</v>
      </c>
      <c r="Y698" s="78">
        <v>31.43</v>
      </c>
      <c r="Z698" s="78">
        <v>32.76</v>
      </c>
      <c r="AA698" s="78">
        <f t="shared" si="130"/>
        <v>1252.6500000000001</v>
      </c>
      <c r="AB698" s="77">
        <f t="shared" si="131"/>
        <v>2022</v>
      </c>
      <c r="AC698" s="76">
        <f t="shared" si="132"/>
        <v>9</v>
      </c>
      <c r="AD698" s="76" t="str">
        <f t="shared" si="133"/>
        <v/>
      </c>
      <c r="AE698" s="76" t="str">
        <f t="shared" si="134"/>
        <v/>
      </c>
      <c r="AF698" s="74">
        <f t="shared" si="135"/>
        <v>1252.6500000000001</v>
      </c>
      <c r="AG698" s="75" t="str">
        <f t="shared" si="136"/>
        <v>9:00</v>
      </c>
      <c r="AH698" s="74">
        <f t="shared" si="137"/>
        <v>13724.269999999999</v>
      </c>
      <c r="AI698" s="73" t="str">
        <f t="shared" si="138"/>
        <v/>
      </c>
      <c r="AJ698" s="73" t="str">
        <f t="shared" si="139"/>
        <v/>
      </c>
      <c r="AK698" s="73" t="str">
        <f t="shared" si="140"/>
        <v/>
      </c>
      <c r="AL698" s="72" t="str">
        <f t="shared" si="141"/>
        <v/>
      </c>
      <c r="AM698" s="71" t="str">
        <f t="shared" si="142"/>
        <v/>
      </c>
    </row>
    <row r="699" spans="2:39" ht="13.8" thickBot="1">
      <c r="B699" s="79">
        <v>44831</v>
      </c>
      <c r="C699" s="78">
        <v>32.520000000000003</v>
      </c>
      <c r="D699" s="78">
        <v>32.03</v>
      </c>
      <c r="E699" s="78">
        <v>31.75</v>
      </c>
      <c r="F699" s="78">
        <v>32.83</v>
      </c>
      <c r="G699" s="78">
        <v>32.06</v>
      </c>
      <c r="H699" s="78">
        <v>32.69</v>
      </c>
      <c r="I699" s="78">
        <v>33.04</v>
      </c>
      <c r="J699" s="78">
        <v>32.200000000000003</v>
      </c>
      <c r="K699" s="78">
        <v>34.369999999999997</v>
      </c>
      <c r="L699" s="78">
        <v>41.13</v>
      </c>
      <c r="M699" s="78">
        <v>41.72</v>
      </c>
      <c r="N699" s="78">
        <v>34.86</v>
      </c>
      <c r="O699" s="78">
        <v>34.44</v>
      </c>
      <c r="P699" s="78">
        <v>161.31</v>
      </c>
      <c r="Q699" s="78">
        <v>92.44</v>
      </c>
      <c r="R699" s="78">
        <v>55.02</v>
      </c>
      <c r="S699" s="78">
        <v>33.46</v>
      </c>
      <c r="T699" s="78">
        <v>33.71</v>
      </c>
      <c r="U699" s="78">
        <v>34.020000000000003</v>
      </c>
      <c r="V699" s="78">
        <v>33.32</v>
      </c>
      <c r="W699" s="78">
        <v>33.43</v>
      </c>
      <c r="X699" s="78">
        <v>33.15</v>
      </c>
      <c r="Y699" s="78">
        <v>33.74</v>
      </c>
      <c r="Z699" s="78">
        <v>32.799999999999997</v>
      </c>
      <c r="AA699" s="78">
        <f t="shared" si="130"/>
        <v>161.31</v>
      </c>
      <c r="AB699" s="77">
        <f t="shared" si="131"/>
        <v>2022</v>
      </c>
      <c r="AC699" s="76">
        <f t="shared" si="132"/>
        <v>9</v>
      </c>
      <c r="AD699" s="76" t="str">
        <f t="shared" si="133"/>
        <v/>
      </c>
      <c r="AE699" s="76" t="str">
        <f t="shared" si="134"/>
        <v/>
      </c>
      <c r="AF699" s="74">
        <f t="shared" si="135"/>
        <v>161.31</v>
      </c>
      <c r="AG699" s="75" t="str">
        <f t="shared" si="136"/>
        <v>14:00</v>
      </c>
      <c r="AH699" s="74">
        <f t="shared" si="137"/>
        <v>1183.3500000000001</v>
      </c>
      <c r="AI699" s="73" t="str">
        <f t="shared" si="138"/>
        <v/>
      </c>
      <c r="AJ699" s="73" t="str">
        <f t="shared" si="139"/>
        <v/>
      </c>
      <c r="AK699" s="73" t="str">
        <f t="shared" si="140"/>
        <v/>
      </c>
      <c r="AL699" s="72" t="str">
        <f t="shared" si="141"/>
        <v/>
      </c>
      <c r="AM699" s="71" t="str">
        <f t="shared" si="142"/>
        <v/>
      </c>
    </row>
    <row r="700" spans="2:39" ht="13.8" thickBot="1">
      <c r="B700" s="79">
        <v>44832</v>
      </c>
      <c r="C700" s="78">
        <v>31.99</v>
      </c>
      <c r="D700" s="78">
        <v>33.36</v>
      </c>
      <c r="E700" s="78">
        <v>33.81</v>
      </c>
      <c r="F700" s="78">
        <v>32.94</v>
      </c>
      <c r="G700" s="78">
        <v>33.74</v>
      </c>
      <c r="H700" s="78">
        <v>33.22</v>
      </c>
      <c r="I700" s="78">
        <v>33.67</v>
      </c>
      <c r="J700" s="78">
        <v>33.18</v>
      </c>
      <c r="K700" s="78">
        <v>32.549999999999997</v>
      </c>
      <c r="L700" s="78">
        <v>34.409999999999997</v>
      </c>
      <c r="M700" s="78">
        <v>34.020000000000003</v>
      </c>
      <c r="N700" s="78">
        <v>34.4</v>
      </c>
      <c r="O700" s="78">
        <v>34.369999999999997</v>
      </c>
      <c r="P700" s="78">
        <v>156.94</v>
      </c>
      <c r="Q700" s="78">
        <v>76.41</v>
      </c>
      <c r="R700" s="78">
        <v>43.47</v>
      </c>
      <c r="S700" s="78">
        <v>33.78</v>
      </c>
      <c r="T700" s="78">
        <v>34.409999999999997</v>
      </c>
      <c r="U700" s="78">
        <v>33.950000000000003</v>
      </c>
      <c r="V700" s="78">
        <v>33.15</v>
      </c>
      <c r="W700" s="78">
        <v>33.18</v>
      </c>
      <c r="X700" s="78">
        <v>33.11</v>
      </c>
      <c r="Y700" s="78">
        <v>33.71</v>
      </c>
      <c r="Z700" s="78">
        <v>33.5</v>
      </c>
      <c r="AA700" s="78">
        <f t="shared" si="130"/>
        <v>156.94</v>
      </c>
      <c r="AB700" s="77">
        <f t="shared" si="131"/>
        <v>2022</v>
      </c>
      <c r="AC700" s="76">
        <f t="shared" si="132"/>
        <v>9</v>
      </c>
      <c r="AD700" s="76" t="str">
        <f t="shared" si="133"/>
        <v/>
      </c>
      <c r="AE700" s="76" t="str">
        <f t="shared" si="134"/>
        <v/>
      </c>
      <c r="AF700" s="74">
        <f t="shared" si="135"/>
        <v>156.94</v>
      </c>
      <c r="AG700" s="75" t="str">
        <f t="shared" si="136"/>
        <v>14:00</v>
      </c>
      <c r="AH700" s="74">
        <f t="shared" si="137"/>
        <v>1138.2099999999998</v>
      </c>
      <c r="AI700" s="73" t="str">
        <f t="shared" si="138"/>
        <v/>
      </c>
      <c r="AJ700" s="73" t="str">
        <f t="shared" si="139"/>
        <v/>
      </c>
      <c r="AK700" s="73" t="str">
        <f t="shared" si="140"/>
        <v/>
      </c>
      <c r="AL700" s="72" t="str">
        <f t="shared" si="141"/>
        <v/>
      </c>
      <c r="AM700" s="71" t="str">
        <f t="shared" si="142"/>
        <v/>
      </c>
    </row>
    <row r="701" spans="2:39" ht="13.8" thickBot="1">
      <c r="B701" s="79">
        <v>44833</v>
      </c>
      <c r="C701" s="78">
        <v>32.369999999999997</v>
      </c>
      <c r="D701" s="78">
        <v>32.83</v>
      </c>
      <c r="E701" s="78">
        <v>33.74</v>
      </c>
      <c r="F701" s="78">
        <v>33.46</v>
      </c>
      <c r="G701" s="78">
        <v>33.04</v>
      </c>
      <c r="H701" s="78">
        <v>32.729999999999997</v>
      </c>
      <c r="I701" s="78">
        <v>33.880000000000003</v>
      </c>
      <c r="J701" s="78">
        <v>34.72</v>
      </c>
      <c r="K701" s="78">
        <v>33.36</v>
      </c>
      <c r="L701" s="78">
        <v>34.299999999999997</v>
      </c>
      <c r="M701" s="78">
        <v>34.119999999999997</v>
      </c>
      <c r="N701" s="78">
        <v>46.55</v>
      </c>
      <c r="O701" s="78">
        <v>153.79</v>
      </c>
      <c r="P701" s="78">
        <v>136.91999999999999</v>
      </c>
      <c r="Q701" s="78">
        <v>148.22999999999999</v>
      </c>
      <c r="R701" s="78">
        <v>123.97</v>
      </c>
      <c r="S701" s="78">
        <v>51.84</v>
      </c>
      <c r="T701" s="78">
        <v>35.6</v>
      </c>
      <c r="U701" s="78">
        <v>32.380000000000003</v>
      </c>
      <c r="V701" s="78">
        <v>33.01</v>
      </c>
      <c r="W701" s="78">
        <v>33.39</v>
      </c>
      <c r="X701" s="78">
        <v>32.520000000000003</v>
      </c>
      <c r="Y701" s="78">
        <v>31.96</v>
      </c>
      <c r="Z701" s="78">
        <v>33.64</v>
      </c>
      <c r="AA701" s="78">
        <f t="shared" si="130"/>
        <v>153.79</v>
      </c>
      <c r="AB701" s="77">
        <f t="shared" si="131"/>
        <v>2022</v>
      </c>
      <c r="AC701" s="76">
        <f t="shared" si="132"/>
        <v>9</v>
      </c>
      <c r="AD701" s="76" t="str">
        <f t="shared" si="133"/>
        <v/>
      </c>
      <c r="AE701" s="76" t="str">
        <f t="shared" si="134"/>
        <v/>
      </c>
      <c r="AF701" s="74">
        <f t="shared" si="135"/>
        <v>153.79</v>
      </c>
      <c r="AG701" s="75" t="str">
        <f t="shared" si="136"/>
        <v>13:00</v>
      </c>
      <c r="AH701" s="74">
        <f t="shared" si="137"/>
        <v>1416.14</v>
      </c>
      <c r="AI701" s="73" t="str">
        <f t="shared" si="138"/>
        <v/>
      </c>
      <c r="AJ701" s="73" t="str">
        <f t="shared" si="139"/>
        <v/>
      </c>
      <c r="AK701" s="73" t="str">
        <f t="shared" si="140"/>
        <v/>
      </c>
      <c r="AL701" s="72" t="str">
        <f t="shared" si="141"/>
        <v/>
      </c>
      <c r="AM701" s="71" t="str">
        <f t="shared" si="142"/>
        <v/>
      </c>
    </row>
    <row r="702" spans="2:39" ht="13.8" thickBot="1">
      <c r="B702" s="79">
        <v>44834</v>
      </c>
      <c r="C702" s="78">
        <v>33.36</v>
      </c>
      <c r="D702" s="78">
        <v>32.479999999999997</v>
      </c>
      <c r="E702" s="78">
        <v>32.69</v>
      </c>
      <c r="F702" s="78">
        <v>34.020000000000003</v>
      </c>
      <c r="G702" s="78">
        <v>33.74</v>
      </c>
      <c r="H702" s="78">
        <v>33.99</v>
      </c>
      <c r="I702" s="78">
        <v>33.18</v>
      </c>
      <c r="J702" s="78">
        <v>35.04</v>
      </c>
      <c r="K702" s="78">
        <v>34.79</v>
      </c>
      <c r="L702" s="78">
        <v>33.71</v>
      </c>
      <c r="M702" s="78">
        <v>145.74</v>
      </c>
      <c r="N702" s="78">
        <v>132.82</v>
      </c>
      <c r="O702" s="78">
        <v>166.67</v>
      </c>
      <c r="P702" s="78">
        <v>168.39</v>
      </c>
      <c r="Q702" s="78">
        <v>177.94</v>
      </c>
      <c r="R702" s="78">
        <v>151.03</v>
      </c>
      <c r="S702" s="78">
        <v>60.31</v>
      </c>
      <c r="T702" s="78">
        <v>32.270000000000003</v>
      </c>
      <c r="U702" s="78">
        <v>33.46</v>
      </c>
      <c r="V702" s="78">
        <v>33.04</v>
      </c>
      <c r="W702" s="78">
        <v>33.22</v>
      </c>
      <c r="X702" s="78">
        <v>33.15</v>
      </c>
      <c r="Y702" s="78">
        <v>33.18</v>
      </c>
      <c r="Z702" s="78">
        <v>33.53</v>
      </c>
      <c r="AA702" s="78">
        <f t="shared" si="130"/>
        <v>177.94</v>
      </c>
      <c r="AB702" s="77">
        <f t="shared" si="131"/>
        <v>2022</v>
      </c>
      <c r="AC702" s="76">
        <f t="shared" si="132"/>
        <v>9</v>
      </c>
      <c r="AD702" s="76" t="str">
        <f t="shared" si="133"/>
        <v>2022-9</v>
      </c>
      <c r="AE702" s="76">
        <f t="shared" si="134"/>
        <v>9</v>
      </c>
      <c r="AF702" s="74">
        <f t="shared" si="135"/>
        <v>177.94</v>
      </c>
      <c r="AG702" s="75" t="str">
        <f t="shared" si="136"/>
        <v>15:00</v>
      </c>
      <c r="AH702" s="74">
        <f t="shared" si="137"/>
        <v>1749.69</v>
      </c>
      <c r="AI702" s="73">
        <f t="shared" si="138"/>
        <v>40851.46</v>
      </c>
      <c r="AJ702" s="73">
        <f t="shared" si="139"/>
        <v>1950.9</v>
      </c>
      <c r="AK702" s="73">
        <f t="shared" si="140"/>
        <v>43251.01</v>
      </c>
      <c r="AL702" s="72">
        <f t="shared" si="141"/>
        <v>44816</v>
      </c>
      <c r="AM702" s="71" t="str">
        <f t="shared" si="142"/>
        <v>11:00</v>
      </c>
    </row>
    <row r="703" spans="2:39" ht="13.8" thickBot="1">
      <c r="B703" s="79">
        <v>44835</v>
      </c>
      <c r="C703" s="78">
        <v>33.29</v>
      </c>
      <c r="D703" s="78">
        <v>32.799999999999997</v>
      </c>
      <c r="E703" s="78">
        <v>33.36</v>
      </c>
      <c r="F703" s="78">
        <v>33.36</v>
      </c>
      <c r="G703" s="78">
        <v>31.99</v>
      </c>
      <c r="H703" s="78">
        <v>33.67</v>
      </c>
      <c r="I703" s="78">
        <v>33.22</v>
      </c>
      <c r="J703" s="78">
        <v>33.64</v>
      </c>
      <c r="K703" s="78">
        <v>33.85</v>
      </c>
      <c r="L703" s="78">
        <v>34.340000000000003</v>
      </c>
      <c r="M703" s="78">
        <v>80.36</v>
      </c>
      <c r="N703" s="78">
        <v>38.08</v>
      </c>
      <c r="O703" s="78">
        <v>45.82</v>
      </c>
      <c r="P703" s="78">
        <v>53.9</v>
      </c>
      <c r="Q703" s="78">
        <v>65.87</v>
      </c>
      <c r="R703" s="78">
        <v>49.88</v>
      </c>
      <c r="S703" s="78">
        <v>34.270000000000003</v>
      </c>
      <c r="T703" s="78">
        <v>33.67</v>
      </c>
      <c r="U703" s="78">
        <v>33.32</v>
      </c>
      <c r="V703" s="78">
        <v>32.799999999999997</v>
      </c>
      <c r="W703" s="78">
        <v>33.08</v>
      </c>
      <c r="X703" s="78">
        <v>33.22</v>
      </c>
      <c r="Y703" s="78">
        <v>33.46</v>
      </c>
      <c r="Z703" s="78">
        <v>32.9</v>
      </c>
      <c r="AA703" s="78">
        <f t="shared" si="130"/>
        <v>80.36</v>
      </c>
      <c r="AB703" s="77">
        <f t="shared" si="131"/>
        <v>2022</v>
      </c>
      <c r="AC703" s="76">
        <f t="shared" si="132"/>
        <v>10</v>
      </c>
      <c r="AD703" s="76" t="str">
        <f t="shared" si="133"/>
        <v/>
      </c>
      <c r="AE703" s="76" t="str">
        <f t="shared" si="134"/>
        <v/>
      </c>
      <c r="AF703" s="74">
        <f t="shared" si="135"/>
        <v>80.36</v>
      </c>
      <c r="AG703" s="75" t="str">
        <f t="shared" si="136"/>
        <v>11:00</v>
      </c>
      <c r="AH703" s="74">
        <f t="shared" si="137"/>
        <v>1014.5100000000001</v>
      </c>
      <c r="AI703" s="73" t="str">
        <f t="shared" si="138"/>
        <v/>
      </c>
      <c r="AJ703" s="73" t="str">
        <f t="shared" si="139"/>
        <v/>
      </c>
      <c r="AK703" s="73" t="str">
        <f t="shared" si="140"/>
        <v/>
      </c>
      <c r="AL703" s="72" t="str">
        <f t="shared" si="141"/>
        <v/>
      </c>
      <c r="AM703" s="71" t="str">
        <f t="shared" si="142"/>
        <v/>
      </c>
    </row>
    <row r="704" spans="2:39" ht="13.8" thickBot="1">
      <c r="B704" s="79">
        <v>44836</v>
      </c>
      <c r="C704" s="78">
        <v>33.32</v>
      </c>
      <c r="D704" s="78">
        <v>33.32</v>
      </c>
      <c r="E704" s="78">
        <v>32.729999999999997</v>
      </c>
      <c r="F704" s="78">
        <v>33.18</v>
      </c>
      <c r="G704" s="78">
        <v>33.32</v>
      </c>
      <c r="H704" s="78">
        <v>33.32</v>
      </c>
      <c r="I704" s="78">
        <v>33.36</v>
      </c>
      <c r="J704" s="78">
        <v>33.32</v>
      </c>
      <c r="K704" s="78">
        <v>33.909999999999997</v>
      </c>
      <c r="L704" s="78">
        <v>33</v>
      </c>
      <c r="M704" s="78">
        <v>33.39</v>
      </c>
      <c r="N704" s="78">
        <v>33.01</v>
      </c>
      <c r="O704" s="78">
        <v>32.94</v>
      </c>
      <c r="P704" s="78">
        <v>33.04</v>
      </c>
      <c r="Q704" s="78">
        <v>38.54</v>
      </c>
      <c r="R704" s="78">
        <v>34.93</v>
      </c>
      <c r="S704" s="78">
        <v>32.590000000000003</v>
      </c>
      <c r="T704" s="78">
        <v>32.409999999999997</v>
      </c>
      <c r="U704" s="78">
        <v>31.96</v>
      </c>
      <c r="V704" s="78">
        <v>32.97</v>
      </c>
      <c r="W704" s="78">
        <v>32.619999999999997</v>
      </c>
      <c r="X704" s="78">
        <v>33.6</v>
      </c>
      <c r="Y704" s="78">
        <v>33.01</v>
      </c>
      <c r="Z704" s="78">
        <v>33.18</v>
      </c>
      <c r="AA704" s="78">
        <f t="shared" si="130"/>
        <v>38.54</v>
      </c>
      <c r="AB704" s="77">
        <f t="shared" si="131"/>
        <v>2022</v>
      </c>
      <c r="AC704" s="76">
        <f t="shared" si="132"/>
        <v>10</v>
      </c>
      <c r="AD704" s="76" t="str">
        <f t="shared" si="133"/>
        <v/>
      </c>
      <c r="AE704" s="76" t="str">
        <f t="shared" si="134"/>
        <v/>
      </c>
      <c r="AF704" s="74">
        <f t="shared" si="135"/>
        <v>38.54</v>
      </c>
      <c r="AG704" s="75" t="str">
        <f t="shared" si="136"/>
        <v>15:00</v>
      </c>
      <c r="AH704" s="74">
        <f t="shared" si="137"/>
        <v>839.51</v>
      </c>
      <c r="AI704" s="73" t="str">
        <f t="shared" si="138"/>
        <v/>
      </c>
      <c r="AJ704" s="73" t="str">
        <f t="shared" si="139"/>
        <v/>
      </c>
      <c r="AK704" s="73" t="str">
        <f t="shared" si="140"/>
        <v/>
      </c>
      <c r="AL704" s="72" t="str">
        <f t="shared" si="141"/>
        <v/>
      </c>
      <c r="AM704" s="71" t="str">
        <f t="shared" si="142"/>
        <v/>
      </c>
    </row>
    <row r="705" spans="2:39" ht="13.8" thickBot="1">
      <c r="B705" s="79">
        <v>44837</v>
      </c>
      <c r="C705" s="78">
        <v>32.659999999999997</v>
      </c>
      <c r="D705" s="78">
        <v>33.53</v>
      </c>
      <c r="E705" s="78">
        <v>33.01</v>
      </c>
      <c r="F705" s="78">
        <v>33.880000000000003</v>
      </c>
      <c r="G705" s="78">
        <v>33.64</v>
      </c>
      <c r="H705" s="78">
        <v>32.340000000000003</v>
      </c>
      <c r="I705" s="78">
        <v>33.57</v>
      </c>
      <c r="J705" s="78">
        <v>34.93</v>
      </c>
      <c r="K705" s="78">
        <v>35.35</v>
      </c>
      <c r="L705" s="78">
        <v>34.96</v>
      </c>
      <c r="M705" s="78">
        <v>33.71</v>
      </c>
      <c r="N705" s="78">
        <v>33.950000000000003</v>
      </c>
      <c r="O705" s="78">
        <v>127.85</v>
      </c>
      <c r="P705" s="78">
        <v>145.08000000000001</v>
      </c>
      <c r="Q705" s="78">
        <v>143.57</v>
      </c>
      <c r="R705" s="78">
        <v>106.4</v>
      </c>
      <c r="S705" s="78">
        <v>70.42</v>
      </c>
      <c r="T705" s="78">
        <v>35.950000000000003</v>
      </c>
      <c r="U705" s="78">
        <v>33.32</v>
      </c>
      <c r="V705" s="78">
        <v>32.799999999999997</v>
      </c>
      <c r="W705" s="78">
        <v>33.11</v>
      </c>
      <c r="X705" s="78">
        <v>34.299999999999997</v>
      </c>
      <c r="Y705" s="78">
        <v>33.22</v>
      </c>
      <c r="Z705" s="78">
        <v>32.659999999999997</v>
      </c>
      <c r="AA705" s="78">
        <f t="shared" si="130"/>
        <v>145.08000000000001</v>
      </c>
      <c r="AB705" s="77">
        <f t="shared" si="131"/>
        <v>2022</v>
      </c>
      <c r="AC705" s="76">
        <f t="shared" si="132"/>
        <v>10</v>
      </c>
      <c r="AD705" s="76" t="str">
        <f t="shared" si="133"/>
        <v/>
      </c>
      <c r="AE705" s="76" t="str">
        <f t="shared" si="134"/>
        <v/>
      </c>
      <c r="AF705" s="74">
        <f t="shared" si="135"/>
        <v>145.08000000000001</v>
      </c>
      <c r="AG705" s="75" t="str">
        <f t="shared" si="136"/>
        <v>14:00</v>
      </c>
      <c r="AH705" s="74">
        <f t="shared" si="137"/>
        <v>1379.2899999999997</v>
      </c>
      <c r="AI705" s="73" t="str">
        <f t="shared" si="138"/>
        <v/>
      </c>
      <c r="AJ705" s="73" t="str">
        <f t="shared" si="139"/>
        <v/>
      </c>
      <c r="AK705" s="73" t="str">
        <f t="shared" si="140"/>
        <v/>
      </c>
      <c r="AL705" s="72" t="str">
        <f t="shared" si="141"/>
        <v/>
      </c>
      <c r="AM705" s="71" t="str">
        <f t="shared" si="142"/>
        <v/>
      </c>
    </row>
    <row r="706" spans="2:39" ht="13.8" thickBot="1">
      <c r="B706" s="79">
        <v>44838</v>
      </c>
      <c r="C706" s="78">
        <v>32.83</v>
      </c>
      <c r="D706" s="78">
        <v>32.76</v>
      </c>
      <c r="E706" s="78">
        <v>34.200000000000003</v>
      </c>
      <c r="F706" s="78">
        <v>34.65</v>
      </c>
      <c r="G706" s="78">
        <v>34.51</v>
      </c>
      <c r="H706" s="78">
        <v>34.270000000000003</v>
      </c>
      <c r="I706" s="78">
        <v>34.479999999999997</v>
      </c>
      <c r="J706" s="78">
        <v>34.049999999999997</v>
      </c>
      <c r="K706" s="78">
        <v>34.090000000000003</v>
      </c>
      <c r="L706" s="78">
        <v>33.909999999999997</v>
      </c>
      <c r="M706" s="78">
        <v>133.6</v>
      </c>
      <c r="N706" s="78">
        <v>187.25</v>
      </c>
      <c r="O706" s="78">
        <v>191.59</v>
      </c>
      <c r="P706" s="78">
        <v>207.59</v>
      </c>
      <c r="Q706" s="78">
        <v>226.73</v>
      </c>
      <c r="R706" s="78">
        <v>208.46</v>
      </c>
      <c r="S706" s="78">
        <v>145.99</v>
      </c>
      <c r="T706" s="78">
        <v>92.09</v>
      </c>
      <c r="U706" s="78">
        <v>58.1</v>
      </c>
      <c r="V706" s="78">
        <v>33.46</v>
      </c>
      <c r="W706" s="78">
        <v>33.6</v>
      </c>
      <c r="X706" s="78">
        <v>32.97</v>
      </c>
      <c r="Y706" s="78">
        <v>32.94</v>
      </c>
      <c r="Z706" s="78">
        <v>33.5</v>
      </c>
      <c r="AA706" s="78">
        <f t="shared" si="130"/>
        <v>226.73</v>
      </c>
      <c r="AB706" s="77">
        <f t="shared" si="131"/>
        <v>2022</v>
      </c>
      <c r="AC706" s="76">
        <f t="shared" si="132"/>
        <v>10</v>
      </c>
      <c r="AD706" s="76" t="str">
        <f t="shared" si="133"/>
        <v/>
      </c>
      <c r="AE706" s="76" t="str">
        <f t="shared" si="134"/>
        <v/>
      </c>
      <c r="AF706" s="74">
        <f t="shared" si="135"/>
        <v>226.73</v>
      </c>
      <c r="AG706" s="75" t="str">
        <f t="shared" si="136"/>
        <v>15:00</v>
      </c>
      <c r="AH706" s="74">
        <f t="shared" si="137"/>
        <v>2184.35</v>
      </c>
      <c r="AI706" s="73" t="str">
        <f t="shared" si="138"/>
        <v/>
      </c>
      <c r="AJ706" s="73" t="str">
        <f t="shared" si="139"/>
        <v/>
      </c>
      <c r="AK706" s="73" t="str">
        <f t="shared" si="140"/>
        <v/>
      </c>
      <c r="AL706" s="72" t="str">
        <f t="shared" si="141"/>
        <v/>
      </c>
      <c r="AM706" s="71" t="str">
        <f t="shared" si="142"/>
        <v/>
      </c>
    </row>
    <row r="707" spans="2:39" ht="13.8" thickBot="1">
      <c r="B707" s="79">
        <v>44839</v>
      </c>
      <c r="C707" s="78">
        <v>33.950000000000003</v>
      </c>
      <c r="D707" s="78">
        <v>33.92</v>
      </c>
      <c r="E707" s="78">
        <v>34.479999999999997</v>
      </c>
      <c r="F707" s="78">
        <v>33.64</v>
      </c>
      <c r="G707" s="78">
        <v>33.85</v>
      </c>
      <c r="H707" s="78">
        <v>34.229999999999997</v>
      </c>
      <c r="I707" s="78">
        <v>35.04</v>
      </c>
      <c r="J707" s="78">
        <v>34.549999999999997</v>
      </c>
      <c r="K707" s="78">
        <v>39.450000000000003</v>
      </c>
      <c r="L707" s="78">
        <v>170.59</v>
      </c>
      <c r="M707" s="78">
        <v>255.47</v>
      </c>
      <c r="N707" s="78">
        <v>247.84</v>
      </c>
      <c r="O707" s="78">
        <v>284.17</v>
      </c>
      <c r="P707" s="78">
        <v>250.25</v>
      </c>
      <c r="Q707" s="78">
        <v>256.97000000000003</v>
      </c>
      <c r="R707" s="78">
        <v>217.84</v>
      </c>
      <c r="S707" s="78">
        <v>144.76</v>
      </c>
      <c r="T707" s="78">
        <v>88.27</v>
      </c>
      <c r="U707" s="78">
        <v>72.8</v>
      </c>
      <c r="V707" s="78">
        <v>42.98</v>
      </c>
      <c r="W707" s="78">
        <v>34.299999999999997</v>
      </c>
      <c r="X707" s="78">
        <v>33.78</v>
      </c>
      <c r="Y707" s="78">
        <v>33.64</v>
      </c>
      <c r="Z707" s="78">
        <v>32.869999999999997</v>
      </c>
      <c r="AA707" s="78">
        <f t="shared" ref="AA707:AA770" si="143">MAX(C707:Z707)</f>
        <v>284.17</v>
      </c>
      <c r="AB707" s="77">
        <f t="shared" ref="AB707:AB770" si="144">YEAR(B707)</f>
        <v>2022</v>
      </c>
      <c r="AC707" s="76">
        <f t="shared" ref="AC707:AC770" si="145">MONTH(B707)</f>
        <v>10</v>
      </c>
      <c r="AD707" s="76" t="str">
        <f t="shared" ref="AD707:AD770" si="146">IF(AE707="","",AB707&amp;"-"&amp;AE707)</f>
        <v/>
      </c>
      <c r="AE707" s="76" t="str">
        <f t="shared" ref="AE707:AE770" si="147">IF(DAY(B707+1)=1,AC707,"")</f>
        <v/>
      </c>
      <c r="AF707" s="74">
        <f t="shared" ref="AF707:AF770" si="148">MAX(C707:Z707)</f>
        <v>284.17</v>
      </c>
      <c r="AG707" s="75" t="str">
        <f t="shared" ref="AG707:AG770" si="149">INDEX($C$2:$Z$2,MATCH(AF707,C707:Z707,0))</f>
        <v>13:00</v>
      </c>
      <c r="AH707" s="74">
        <f t="shared" ref="AH707:AH770" si="150">SUM(C707:AA707)</f>
        <v>2763.8100000000004</v>
      </c>
      <c r="AI707" s="73" t="str">
        <f t="shared" ref="AI707:AI770" si="151">IF(AE707&lt;&gt;"",SUMIFS(AF:AF,AC:AC,AC707,AB:AB,AB707),"")</f>
        <v/>
      </c>
      <c r="AJ707" s="73" t="str">
        <f t="shared" ref="AJ707:AJ770" si="152">IF(AI707="","",_xlfn.MAXIFS(AF:AF,AC:AC,AC707,AB:AB,AB707))</f>
        <v/>
      </c>
      <c r="AK707" s="73" t="str">
        <f t="shared" ref="AK707:AK770" si="153">IF(AI707="","",_xlfn.MAXIFS(AH:AH,AC:AC,AC707,AB:AB,AB707))</f>
        <v/>
      </c>
      <c r="AL707" s="72" t="str">
        <f t="shared" ref="AL707:AL770" si="154">IF(AI707&lt;&gt;"",INDEX(B:B,MATCH(AJ707,AF:AF,0)),"")</f>
        <v/>
      </c>
      <c r="AM707" s="71" t="str">
        <f t="shared" ref="AM707:AM770" si="155">IF(AI707&lt;&gt;"",INDEX(AG:AG,MATCH(AJ707,AF:AF,0)),"")</f>
        <v/>
      </c>
    </row>
    <row r="708" spans="2:39" ht="13.8" thickBot="1">
      <c r="B708" s="79">
        <v>44840</v>
      </c>
      <c r="C708" s="78">
        <v>32.69</v>
      </c>
      <c r="D708" s="78">
        <v>33.32</v>
      </c>
      <c r="E708" s="78">
        <v>34.340000000000003</v>
      </c>
      <c r="F708" s="78">
        <v>34.020000000000003</v>
      </c>
      <c r="G708" s="78">
        <v>33.11</v>
      </c>
      <c r="H708" s="78">
        <v>34.159999999999997</v>
      </c>
      <c r="I708" s="78">
        <v>36.26</v>
      </c>
      <c r="J708" s="78">
        <v>61.95</v>
      </c>
      <c r="K708" s="78">
        <v>73.88</v>
      </c>
      <c r="L708" s="78">
        <v>180.25</v>
      </c>
      <c r="M708" s="78">
        <v>133.66999999999999</v>
      </c>
      <c r="N708" s="78">
        <v>81.8</v>
      </c>
      <c r="O708" s="78">
        <v>120.33</v>
      </c>
      <c r="P708" s="78">
        <v>232.65</v>
      </c>
      <c r="Q708" s="78">
        <v>214.17</v>
      </c>
      <c r="R708" s="78">
        <v>182.28</v>
      </c>
      <c r="S708" s="78">
        <v>111.27</v>
      </c>
      <c r="T708" s="78">
        <v>69.83</v>
      </c>
      <c r="U708" s="78">
        <v>63.77</v>
      </c>
      <c r="V708" s="78">
        <v>40.01</v>
      </c>
      <c r="W708" s="78">
        <v>34.83</v>
      </c>
      <c r="X708" s="78">
        <v>33.18</v>
      </c>
      <c r="Y708" s="78">
        <v>33.49</v>
      </c>
      <c r="Z708" s="78">
        <v>33.32</v>
      </c>
      <c r="AA708" s="78">
        <f t="shared" si="143"/>
        <v>232.65</v>
      </c>
      <c r="AB708" s="77">
        <f t="shared" si="144"/>
        <v>2022</v>
      </c>
      <c r="AC708" s="76">
        <f t="shared" si="145"/>
        <v>10</v>
      </c>
      <c r="AD708" s="76" t="str">
        <f t="shared" si="146"/>
        <v/>
      </c>
      <c r="AE708" s="76" t="str">
        <f t="shared" si="147"/>
        <v/>
      </c>
      <c r="AF708" s="74">
        <f t="shared" si="148"/>
        <v>232.65</v>
      </c>
      <c r="AG708" s="75" t="str">
        <f t="shared" si="149"/>
        <v>14:00</v>
      </c>
      <c r="AH708" s="74">
        <f t="shared" si="150"/>
        <v>2171.23</v>
      </c>
      <c r="AI708" s="73" t="str">
        <f t="shared" si="151"/>
        <v/>
      </c>
      <c r="AJ708" s="73" t="str">
        <f t="shared" si="152"/>
        <v/>
      </c>
      <c r="AK708" s="73" t="str">
        <f t="shared" si="153"/>
        <v/>
      </c>
      <c r="AL708" s="72" t="str">
        <f t="shared" si="154"/>
        <v/>
      </c>
      <c r="AM708" s="71" t="str">
        <f t="shared" si="155"/>
        <v/>
      </c>
    </row>
    <row r="709" spans="2:39" ht="13.8" thickBot="1">
      <c r="B709" s="79">
        <v>44841</v>
      </c>
      <c r="C709" s="78">
        <v>33.5</v>
      </c>
      <c r="D709" s="78">
        <v>34.020000000000003</v>
      </c>
      <c r="E709" s="78">
        <v>33.11</v>
      </c>
      <c r="F709" s="78">
        <v>33.04</v>
      </c>
      <c r="G709" s="78">
        <v>33.880000000000003</v>
      </c>
      <c r="H709" s="78">
        <v>568.02</v>
      </c>
      <c r="I709" s="78">
        <v>1197.21</v>
      </c>
      <c r="J709" s="78">
        <v>1199.98</v>
      </c>
      <c r="K709" s="78">
        <v>1235.96</v>
      </c>
      <c r="L709" s="78">
        <v>1240.22</v>
      </c>
      <c r="M709" s="78">
        <v>1273.51</v>
      </c>
      <c r="N709" s="78">
        <v>1251.1099999999999</v>
      </c>
      <c r="O709" s="78">
        <v>1237.6400000000001</v>
      </c>
      <c r="P709" s="78">
        <v>1227.6600000000001</v>
      </c>
      <c r="Q709" s="78">
        <v>1237.53</v>
      </c>
      <c r="R709" s="78">
        <v>1200.05</v>
      </c>
      <c r="S709" s="78">
        <v>1160.32</v>
      </c>
      <c r="T709" s="78">
        <v>1144.01</v>
      </c>
      <c r="U709" s="78">
        <v>1148.07</v>
      </c>
      <c r="V709" s="78">
        <v>1153.01</v>
      </c>
      <c r="W709" s="78">
        <v>1154.6500000000001</v>
      </c>
      <c r="X709" s="78">
        <v>1150.8699999999999</v>
      </c>
      <c r="Y709" s="78">
        <v>1119.58</v>
      </c>
      <c r="Z709" s="78">
        <v>1096.76</v>
      </c>
      <c r="AA709" s="78">
        <f t="shared" si="143"/>
        <v>1273.51</v>
      </c>
      <c r="AB709" s="77">
        <f t="shared" si="144"/>
        <v>2022</v>
      </c>
      <c r="AC709" s="76">
        <f t="shared" si="145"/>
        <v>10</v>
      </c>
      <c r="AD709" s="76" t="str">
        <f t="shared" si="146"/>
        <v/>
      </c>
      <c r="AE709" s="76" t="str">
        <f t="shared" si="147"/>
        <v/>
      </c>
      <c r="AF709" s="74">
        <f t="shared" si="148"/>
        <v>1273.51</v>
      </c>
      <c r="AG709" s="75" t="str">
        <f t="shared" si="149"/>
        <v>11:00</v>
      </c>
      <c r="AH709" s="74">
        <f t="shared" si="150"/>
        <v>23437.219999999994</v>
      </c>
      <c r="AI709" s="73" t="str">
        <f t="shared" si="151"/>
        <v/>
      </c>
      <c r="AJ709" s="73" t="str">
        <f t="shared" si="152"/>
        <v/>
      </c>
      <c r="AK709" s="73" t="str">
        <f t="shared" si="153"/>
        <v/>
      </c>
      <c r="AL709" s="72" t="str">
        <f t="shared" si="154"/>
        <v/>
      </c>
      <c r="AM709" s="71" t="str">
        <f t="shared" si="155"/>
        <v/>
      </c>
    </row>
    <row r="710" spans="2:39" ht="13.8" thickBot="1">
      <c r="B710" s="79">
        <v>44842</v>
      </c>
      <c r="C710" s="78">
        <v>1103.6600000000001</v>
      </c>
      <c r="D710" s="78">
        <v>1119.96</v>
      </c>
      <c r="E710" s="78">
        <v>1104.46</v>
      </c>
      <c r="F710" s="78">
        <v>1093.08</v>
      </c>
      <c r="G710" s="78">
        <v>1094.07</v>
      </c>
      <c r="H710" s="78">
        <v>1124.0899999999999</v>
      </c>
      <c r="I710" s="78">
        <v>1187.83</v>
      </c>
      <c r="J710" s="78">
        <v>1176.21</v>
      </c>
      <c r="K710" s="78">
        <v>1178.21</v>
      </c>
      <c r="L710" s="78">
        <v>1171.1400000000001</v>
      </c>
      <c r="M710" s="78">
        <v>1144.54</v>
      </c>
      <c r="N710" s="78">
        <v>1121.79</v>
      </c>
      <c r="O710" s="78">
        <v>1128.51</v>
      </c>
      <c r="P710" s="78">
        <v>1125.57</v>
      </c>
      <c r="Q710" s="78">
        <v>1109.08</v>
      </c>
      <c r="R710" s="78">
        <v>1090.67</v>
      </c>
      <c r="S710" s="78">
        <v>1044.68</v>
      </c>
      <c r="T710" s="78">
        <v>1057.1099999999999</v>
      </c>
      <c r="U710" s="78">
        <v>1077.55</v>
      </c>
      <c r="V710" s="78">
        <v>1074.05</v>
      </c>
      <c r="W710" s="78">
        <v>1081.92</v>
      </c>
      <c r="X710" s="78">
        <v>1075.97</v>
      </c>
      <c r="Y710" s="78">
        <v>1077.8599999999999</v>
      </c>
      <c r="Z710" s="78">
        <v>1091.69</v>
      </c>
      <c r="AA710" s="78">
        <f t="shared" si="143"/>
        <v>1187.83</v>
      </c>
      <c r="AB710" s="77">
        <f t="shared" si="144"/>
        <v>2022</v>
      </c>
      <c r="AC710" s="76">
        <f t="shared" si="145"/>
        <v>10</v>
      </c>
      <c r="AD710" s="76" t="str">
        <f t="shared" si="146"/>
        <v/>
      </c>
      <c r="AE710" s="76" t="str">
        <f t="shared" si="147"/>
        <v/>
      </c>
      <c r="AF710" s="74">
        <f t="shared" si="148"/>
        <v>1187.83</v>
      </c>
      <c r="AG710" s="75" t="str">
        <f t="shared" si="149"/>
        <v>7:00</v>
      </c>
      <c r="AH710" s="74">
        <f t="shared" si="150"/>
        <v>27841.53</v>
      </c>
      <c r="AI710" s="73" t="str">
        <f t="shared" si="151"/>
        <v/>
      </c>
      <c r="AJ710" s="73" t="str">
        <f t="shared" si="152"/>
        <v/>
      </c>
      <c r="AK710" s="73" t="str">
        <f t="shared" si="153"/>
        <v/>
      </c>
      <c r="AL710" s="72" t="str">
        <f t="shared" si="154"/>
        <v/>
      </c>
      <c r="AM710" s="71" t="str">
        <f t="shared" si="155"/>
        <v/>
      </c>
    </row>
    <row r="711" spans="2:39" ht="13.8" thickBot="1">
      <c r="B711" s="79">
        <v>44843</v>
      </c>
      <c r="C711" s="78">
        <v>1084.44</v>
      </c>
      <c r="D711" s="78">
        <v>1089.52</v>
      </c>
      <c r="E711" s="78">
        <v>1101.5899999999999</v>
      </c>
      <c r="F711" s="78">
        <v>1086.82</v>
      </c>
      <c r="G711" s="78">
        <v>1095.57</v>
      </c>
      <c r="H711" s="78">
        <v>1137.8900000000001</v>
      </c>
      <c r="I711" s="78">
        <v>1203.2</v>
      </c>
      <c r="J711" s="78">
        <v>1155.46</v>
      </c>
      <c r="K711" s="78">
        <v>1116.01</v>
      </c>
      <c r="L711" s="78">
        <v>1138.69</v>
      </c>
      <c r="M711" s="78">
        <v>1240.47</v>
      </c>
      <c r="N711" s="78">
        <v>1456.35</v>
      </c>
      <c r="O711" s="78">
        <v>1395.49</v>
      </c>
      <c r="P711" s="78">
        <v>1395.52</v>
      </c>
      <c r="Q711" s="78">
        <v>1394.12</v>
      </c>
      <c r="R711" s="78">
        <v>1376.83</v>
      </c>
      <c r="S711" s="78">
        <v>1282.08</v>
      </c>
      <c r="T711" s="78">
        <v>1280.6500000000001</v>
      </c>
      <c r="U711" s="78">
        <v>1219.26</v>
      </c>
      <c r="V711" s="78">
        <v>1185.28</v>
      </c>
      <c r="W711" s="78">
        <v>1180.52</v>
      </c>
      <c r="X711" s="78">
        <v>1042.58</v>
      </c>
      <c r="Y711" s="78">
        <v>1042.3</v>
      </c>
      <c r="Z711" s="78">
        <v>1037.92</v>
      </c>
      <c r="AA711" s="78">
        <f t="shared" si="143"/>
        <v>1456.35</v>
      </c>
      <c r="AB711" s="77">
        <f t="shared" si="144"/>
        <v>2022</v>
      </c>
      <c r="AC711" s="76">
        <f t="shared" si="145"/>
        <v>10</v>
      </c>
      <c r="AD711" s="76" t="str">
        <f t="shared" si="146"/>
        <v/>
      </c>
      <c r="AE711" s="76" t="str">
        <f t="shared" si="147"/>
        <v/>
      </c>
      <c r="AF711" s="74">
        <f t="shared" si="148"/>
        <v>1456.35</v>
      </c>
      <c r="AG711" s="75" t="str">
        <f t="shared" si="149"/>
        <v>12:00</v>
      </c>
      <c r="AH711" s="74">
        <f t="shared" si="150"/>
        <v>30194.910000000003</v>
      </c>
      <c r="AI711" s="73" t="str">
        <f t="shared" si="151"/>
        <v/>
      </c>
      <c r="AJ711" s="73" t="str">
        <f t="shared" si="152"/>
        <v/>
      </c>
      <c r="AK711" s="73" t="str">
        <f t="shared" si="153"/>
        <v/>
      </c>
      <c r="AL711" s="72" t="str">
        <f t="shared" si="154"/>
        <v/>
      </c>
      <c r="AM711" s="71" t="str">
        <f t="shared" si="155"/>
        <v/>
      </c>
    </row>
    <row r="712" spans="2:39" ht="13.8" thickBot="1">
      <c r="B712" s="79">
        <v>44844</v>
      </c>
      <c r="C712" s="78">
        <v>1041.3900000000001</v>
      </c>
      <c r="D712" s="78">
        <v>1032.5</v>
      </c>
      <c r="E712" s="78">
        <v>1035.79</v>
      </c>
      <c r="F712" s="78">
        <v>1043.95</v>
      </c>
      <c r="G712" s="78">
        <v>1056.97</v>
      </c>
      <c r="H712" s="78">
        <v>1079.33</v>
      </c>
      <c r="I712" s="78">
        <v>1122.07</v>
      </c>
      <c r="J712" s="78">
        <v>1096.17</v>
      </c>
      <c r="K712" s="78">
        <v>1093.02</v>
      </c>
      <c r="L712" s="78">
        <v>1106.32</v>
      </c>
      <c r="M712" s="78">
        <v>1120.81</v>
      </c>
      <c r="N712" s="78">
        <v>1131.24</v>
      </c>
      <c r="O712" s="78">
        <v>1380.47</v>
      </c>
      <c r="P712" s="78">
        <v>1354.43</v>
      </c>
      <c r="Q712" s="78">
        <v>1337.21</v>
      </c>
      <c r="R712" s="78">
        <v>1342.36</v>
      </c>
      <c r="S712" s="78">
        <v>1296.3</v>
      </c>
      <c r="T712" s="78">
        <v>1236.2</v>
      </c>
      <c r="U712" s="78">
        <v>1177.58</v>
      </c>
      <c r="V712" s="78">
        <v>1068.5899999999999</v>
      </c>
      <c r="W712" s="78">
        <v>1069.53</v>
      </c>
      <c r="X712" s="78">
        <v>1050.81</v>
      </c>
      <c r="Y712" s="78">
        <v>1106.8800000000001</v>
      </c>
      <c r="Z712" s="78">
        <v>1097.74</v>
      </c>
      <c r="AA712" s="78">
        <f t="shared" si="143"/>
        <v>1380.47</v>
      </c>
      <c r="AB712" s="77">
        <f t="shared" si="144"/>
        <v>2022</v>
      </c>
      <c r="AC712" s="76">
        <f t="shared" si="145"/>
        <v>10</v>
      </c>
      <c r="AD712" s="76" t="str">
        <f t="shared" si="146"/>
        <v/>
      </c>
      <c r="AE712" s="76" t="str">
        <f t="shared" si="147"/>
        <v/>
      </c>
      <c r="AF712" s="74">
        <f t="shared" si="148"/>
        <v>1380.47</v>
      </c>
      <c r="AG712" s="75" t="str">
        <f t="shared" si="149"/>
        <v>13:00</v>
      </c>
      <c r="AH712" s="74">
        <f t="shared" si="150"/>
        <v>28858.130000000005</v>
      </c>
      <c r="AI712" s="73" t="str">
        <f t="shared" si="151"/>
        <v/>
      </c>
      <c r="AJ712" s="73" t="str">
        <f t="shared" si="152"/>
        <v/>
      </c>
      <c r="AK712" s="73" t="str">
        <f t="shared" si="153"/>
        <v/>
      </c>
      <c r="AL712" s="72" t="str">
        <f t="shared" si="154"/>
        <v/>
      </c>
      <c r="AM712" s="71" t="str">
        <f t="shared" si="155"/>
        <v/>
      </c>
    </row>
    <row r="713" spans="2:39" ht="13.8" thickBot="1">
      <c r="B713" s="79">
        <v>44845</v>
      </c>
      <c r="C713" s="78">
        <v>1104.18</v>
      </c>
      <c r="D713" s="78">
        <v>1098.4100000000001</v>
      </c>
      <c r="E713" s="78">
        <v>1093.51</v>
      </c>
      <c r="F713" s="78">
        <v>1122.98</v>
      </c>
      <c r="G713" s="78">
        <v>1148.1099999999999</v>
      </c>
      <c r="H713" s="78">
        <v>1190.1099999999999</v>
      </c>
      <c r="I713" s="78">
        <v>1280.1300000000001</v>
      </c>
      <c r="J713" s="78">
        <v>1304.56</v>
      </c>
      <c r="K713" s="78">
        <v>1271.4100000000001</v>
      </c>
      <c r="L713" s="78">
        <v>1509.9</v>
      </c>
      <c r="M713" s="78">
        <v>1662.75</v>
      </c>
      <c r="N713" s="78">
        <v>1639.61</v>
      </c>
      <c r="O713" s="78">
        <v>1659.74</v>
      </c>
      <c r="P713" s="78">
        <v>1671.11</v>
      </c>
      <c r="Q713" s="78">
        <v>1676.54</v>
      </c>
      <c r="R713" s="78">
        <v>1633.42</v>
      </c>
      <c r="S713" s="78">
        <v>1545.71</v>
      </c>
      <c r="T713" s="78">
        <v>1483.34</v>
      </c>
      <c r="U713" s="78">
        <v>1466.96</v>
      </c>
      <c r="V713" s="78">
        <v>1403.18</v>
      </c>
      <c r="W713" s="78">
        <v>1354.92</v>
      </c>
      <c r="X713" s="78">
        <v>1299.3800000000001</v>
      </c>
      <c r="Y713" s="78">
        <v>1274.1400000000001</v>
      </c>
      <c r="Z713" s="78">
        <v>1307.1400000000001</v>
      </c>
      <c r="AA713" s="78">
        <f t="shared" si="143"/>
        <v>1676.54</v>
      </c>
      <c r="AB713" s="77">
        <f t="shared" si="144"/>
        <v>2022</v>
      </c>
      <c r="AC713" s="76">
        <f t="shared" si="145"/>
        <v>10</v>
      </c>
      <c r="AD713" s="76" t="str">
        <f t="shared" si="146"/>
        <v/>
      </c>
      <c r="AE713" s="76" t="str">
        <f t="shared" si="147"/>
        <v/>
      </c>
      <c r="AF713" s="74">
        <f t="shared" si="148"/>
        <v>1676.54</v>
      </c>
      <c r="AG713" s="75" t="str">
        <f t="shared" si="149"/>
        <v>15:00</v>
      </c>
      <c r="AH713" s="74">
        <f t="shared" si="150"/>
        <v>34877.780000000006</v>
      </c>
      <c r="AI713" s="73" t="str">
        <f t="shared" si="151"/>
        <v/>
      </c>
      <c r="AJ713" s="73" t="str">
        <f t="shared" si="152"/>
        <v/>
      </c>
      <c r="AK713" s="73" t="str">
        <f t="shared" si="153"/>
        <v/>
      </c>
      <c r="AL713" s="72" t="str">
        <f t="shared" si="154"/>
        <v/>
      </c>
      <c r="AM713" s="71" t="str">
        <f t="shared" si="155"/>
        <v/>
      </c>
    </row>
    <row r="714" spans="2:39" ht="13.8" thickBot="1">
      <c r="B714" s="79">
        <v>44846</v>
      </c>
      <c r="C714" s="78">
        <v>1304.98</v>
      </c>
      <c r="D714" s="78">
        <v>1224.55</v>
      </c>
      <c r="E714" s="78">
        <v>1227.31</v>
      </c>
      <c r="F714" s="78">
        <v>1239.18</v>
      </c>
      <c r="G714" s="78">
        <v>1220</v>
      </c>
      <c r="H714" s="78">
        <v>1238.83</v>
      </c>
      <c r="I714" s="78">
        <v>1312.75</v>
      </c>
      <c r="J714" s="78">
        <v>1338.65</v>
      </c>
      <c r="K714" s="78">
        <v>1405.64</v>
      </c>
      <c r="L714" s="78">
        <v>1580.81</v>
      </c>
      <c r="M714" s="78">
        <v>1587.08</v>
      </c>
      <c r="N714" s="78">
        <v>1583.54</v>
      </c>
      <c r="O714" s="78">
        <v>1585.01</v>
      </c>
      <c r="P714" s="78">
        <v>1595.86</v>
      </c>
      <c r="Q714" s="78">
        <v>1601.36</v>
      </c>
      <c r="R714" s="78">
        <v>1588.62</v>
      </c>
      <c r="S714" s="78">
        <v>1504.23</v>
      </c>
      <c r="T714" s="78">
        <v>1471.89</v>
      </c>
      <c r="U714" s="78">
        <v>1451.14</v>
      </c>
      <c r="V714" s="78">
        <v>1441.62</v>
      </c>
      <c r="W714" s="78">
        <v>1436.26</v>
      </c>
      <c r="X714" s="78">
        <v>1356.11</v>
      </c>
      <c r="Y714" s="78">
        <v>1404.41</v>
      </c>
      <c r="Z714" s="78">
        <v>1433.5</v>
      </c>
      <c r="AA714" s="78">
        <f t="shared" si="143"/>
        <v>1601.36</v>
      </c>
      <c r="AB714" s="77">
        <f t="shared" si="144"/>
        <v>2022</v>
      </c>
      <c r="AC714" s="76">
        <f t="shared" si="145"/>
        <v>10</v>
      </c>
      <c r="AD714" s="76" t="str">
        <f t="shared" si="146"/>
        <v/>
      </c>
      <c r="AE714" s="76" t="str">
        <f t="shared" si="147"/>
        <v/>
      </c>
      <c r="AF714" s="74">
        <f t="shared" si="148"/>
        <v>1601.36</v>
      </c>
      <c r="AG714" s="75" t="str">
        <f t="shared" si="149"/>
        <v>15:00</v>
      </c>
      <c r="AH714" s="74">
        <f t="shared" si="150"/>
        <v>35734.689999999988</v>
      </c>
      <c r="AI714" s="73" t="str">
        <f t="shared" si="151"/>
        <v/>
      </c>
      <c r="AJ714" s="73" t="str">
        <f t="shared" si="152"/>
        <v/>
      </c>
      <c r="AK714" s="73" t="str">
        <f t="shared" si="153"/>
        <v/>
      </c>
      <c r="AL714" s="72" t="str">
        <f t="shared" si="154"/>
        <v/>
      </c>
      <c r="AM714" s="71" t="str">
        <f t="shared" si="155"/>
        <v/>
      </c>
    </row>
    <row r="715" spans="2:39" ht="13.8" thickBot="1">
      <c r="B715" s="79">
        <v>44847</v>
      </c>
      <c r="C715" s="78">
        <v>1366.86</v>
      </c>
      <c r="D715" s="78">
        <v>1318.21</v>
      </c>
      <c r="E715" s="78">
        <v>1303.3599999999999</v>
      </c>
      <c r="F715" s="78">
        <v>1308.6500000000001</v>
      </c>
      <c r="G715" s="78">
        <v>1253.5999999999999</v>
      </c>
      <c r="H715" s="78">
        <v>1253.07</v>
      </c>
      <c r="I715" s="78">
        <v>1325.06</v>
      </c>
      <c r="J715" s="78">
        <v>1322.72</v>
      </c>
      <c r="K715" s="78">
        <v>1240.75</v>
      </c>
      <c r="L715" s="78">
        <v>1259.4000000000001</v>
      </c>
      <c r="M715" s="78">
        <v>1284.78</v>
      </c>
      <c r="N715" s="78">
        <v>1336.13</v>
      </c>
      <c r="O715" s="78">
        <v>1404.62</v>
      </c>
      <c r="P715" s="78">
        <v>1349.18</v>
      </c>
      <c r="Q715" s="78">
        <v>1229.4100000000001</v>
      </c>
      <c r="R715" s="78">
        <v>1188.67</v>
      </c>
      <c r="S715" s="78">
        <v>1135.26</v>
      </c>
      <c r="T715" s="78">
        <v>1114.68</v>
      </c>
      <c r="U715" s="78">
        <v>1110.52</v>
      </c>
      <c r="V715" s="78">
        <v>1082.8</v>
      </c>
      <c r="W715" s="78">
        <v>1065.1199999999999</v>
      </c>
      <c r="X715" s="78">
        <v>1085.42</v>
      </c>
      <c r="Y715" s="78">
        <v>1108.7</v>
      </c>
      <c r="Z715" s="78">
        <v>1095.6400000000001</v>
      </c>
      <c r="AA715" s="78">
        <f t="shared" si="143"/>
        <v>1404.62</v>
      </c>
      <c r="AB715" s="77">
        <f t="shared" si="144"/>
        <v>2022</v>
      </c>
      <c r="AC715" s="76">
        <f t="shared" si="145"/>
        <v>10</v>
      </c>
      <c r="AD715" s="76" t="str">
        <f t="shared" si="146"/>
        <v/>
      </c>
      <c r="AE715" s="76" t="str">
        <f t="shared" si="147"/>
        <v/>
      </c>
      <c r="AF715" s="74">
        <f t="shared" si="148"/>
        <v>1404.62</v>
      </c>
      <c r="AG715" s="75" t="str">
        <f t="shared" si="149"/>
        <v>13:00</v>
      </c>
      <c r="AH715" s="74">
        <f t="shared" si="150"/>
        <v>30947.229999999996</v>
      </c>
      <c r="AI715" s="73" t="str">
        <f t="shared" si="151"/>
        <v/>
      </c>
      <c r="AJ715" s="73" t="str">
        <f t="shared" si="152"/>
        <v/>
      </c>
      <c r="AK715" s="73" t="str">
        <f t="shared" si="153"/>
        <v/>
      </c>
      <c r="AL715" s="72" t="str">
        <f t="shared" si="154"/>
        <v/>
      </c>
      <c r="AM715" s="71" t="str">
        <f t="shared" si="155"/>
        <v/>
      </c>
    </row>
    <row r="716" spans="2:39" ht="13.8" thickBot="1">
      <c r="B716" s="79">
        <v>44848</v>
      </c>
      <c r="C716" s="78">
        <v>1091.97</v>
      </c>
      <c r="D716" s="78">
        <v>1080.98</v>
      </c>
      <c r="E716" s="78">
        <v>1092.32</v>
      </c>
      <c r="F716" s="78">
        <v>1110.8</v>
      </c>
      <c r="G716" s="78">
        <v>1120.04</v>
      </c>
      <c r="H716" s="78">
        <v>1167.29</v>
      </c>
      <c r="I716" s="78">
        <v>1249.99</v>
      </c>
      <c r="J716" s="78">
        <v>1246.46</v>
      </c>
      <c r="K716" s="78">
        <v>1293.5999999999999</v>
      </c>
      <c r="L716" s="78">
        <v>1325.45</v>
      </c>
      <c r="M716" s="78">
        <v>1284.92</v>
      </c>
      <c r="N716" s="78">
        <v>1244.6400000000001</v>
      </c>
      <c r="O716" s="78">
        <v>1257.0999999999999</v>
      </c>
      <c r="P716" s="78">
        <v>1239.8399999999999</v>
      </c>
      <c r="Q716" s="78">
        <v>1239.42</v>
      </c>
      <c r="R716" s="78">
        <v>1405.64</v>
      </c>
      <c r="S716" s="78">
        <v>1237.74</v>
      </c>
      <c r="T716" s="78">
        <v>1144.4000000000001</v>
      </c>
      <c r="U716" s="78">
        <v>1140.06</v>
      </c>
      <c r="V716" s="78">
        <v>1109.29</v>
      </c>
      <c r="W716" s="78">
        <v>1106.07</v>
      </c>
      <c r="X716" s="78">
        <v>1086.8900000000001</v>
      </c>
      <c r="Y716" s="78">
        <v>1057.42</v>
      </c>
      <c r="Z716" s="78">
        <v>1081.4000000000001</v>
      </c>
      <c r="AA716" s="78">
        <f t="shared" si="143"/>
        <v>1405.64</v>
      </c>
      <c r="AB716" s="77">
        <f t="shared" si="144"/>
        <v>2022</v>
      </c>
      <c r="AC716" s="76">
        <f t="shared" si="145"/>
        <v>10</v>
      </c>
      <c r="AD716" s="76" t="str">
        <f t="shared" si="146"/>
        <v/>
      </c>
      <c r="AE716" s="76" t="str">
        <f t="shared" si="147"/>
        <v/>
      </c>
      <c r="AF716" s="74">
        <f t="shared" si="148"/>
        <v>1405.64</v>
      </c>
      <c r="AG716" s="75" t="str">
        <f t="shared" si="149"/>
        <v>16:00</v>
      </c>
      <c r="AH716" s="74">
        <f t="shared" si="150"/>
        <v>29819.370000000003</v>
      </c>
      <c r="AI716" s="73" t="str">
        <f t="shared" si="151"/>
        <v/>
      </c>
      <c r="AJ716" s="73" t="str">
        <f t="shared" si="152"/>
        <v/>
      </c>
      <c r="AK716" s="73" t="str">
        <f t="shared" si="153"/>
        <v/>
      </c>
      <c r="AL716" s="72" t="str">
        <f t="shared" si="154"/>
        <v/>
      </c>
      <c r="AM716" s="71" t="str">
        <f t="shared" si="155"/>
        <v/>
      </c>
    </row>
    <row r="717" spans="2:39" ht="13.8" thickBot="1">
      <c r="B717" s="79">
        <v>44849</v>
      </c>
      <c r="C717" s="78">
        <v>1063.1199999999999</v>
      </c>
      <c r="D717" s="78">
        <v>1053.96</v>
      </c>
      <c r="E717" s="78">
        <v>1033.6600000000001</v>
      </c>
      <c r="F717" s="78">
        <v>1030.79</v>
      </c>
      <c r="G717" s="78">
        <v>1033.8699999999999</v>
      </c>
      <c r="H717" s="78">
        <v>1083.71</v>
      </c>
      <c r="I717" s="78">
        <v>1140.4100000000001</v>
      </c>
      <c r="J717" s="78">
        <v>1132.1099999999999</v>
      </c>
      <c r="K717" s="78">
        <v>1142.26</v>
      </c>
      <c r="L717" s="78">
        <v>1150.56</v>
      </c>
      <c r="M717" s="78">
        <v>1157.6600000000001</v>
      </c>
      <c r="N717" s="78">
        <v>1118.8499999999999</v>
      </c>
      <c r="O717" s="78">
        <v>1122.3399999999999</v>
      </c>
      <c r="P717" s="78">
        <v>1126.69</v>
      </c>
      <c r="Q717" s="78">
        <v>1128.1199999999999</v>
      </c>
      <c r="R717" s="78">
        <v>1137.4000000000001</v>
      </c>
      <c r="S717" s="78">
        <v>1091.4000000000001</v>
      </c>
      <c r="T717" s="78">
        <v>1096.52</v>
      </c>
      <c r="U717" s="78">
        <v>1120.04</v>
      </c>
      <c r="V717" s="78">
        <v>1097.42</v>
      </c>
      <c r="W717" s="78">
        <v>1074.33</v>
      </c>
      <c r="X717" s="78">
        <v>1056.83</v>
      </c>
      <c r="Y717" s="78">
        <v>1081.29</v>
      </c>
      <c r="Z717" s="78">
        <v>1062.74</v>
      </c>
      <c r="AA717" s="78">
        <f t="shared" si="143"/>
        <v>1157.6600000000001</v>
      </c>
      <c r="AB717" s="77">
        <f t="shared" si="144"/>
        <v>2022</v>
      </c>
      <c r="AC717" s="76">
        <f t="shared" si="145"/>
        <v>10</v>
      </c>
      <c r="AD717" s="76" t="str">
        <f t="shared" si="146"/>
        <v/>
      </c>
      <c r="AE717" s="76" t="str">
        <f t="shared" si="147"/>
        <v/>
      </c>
      <c r="AF717" s="74">
        <f t="shared" si="148"/>
        <v>1157.6600000000001</v>
      </c>
      <c r="AG717" s="75" t="str">
        <f t="shared" si="149"/>
        <v>11:00</v>
      </c>
      <c r="AH717" s="74">
        <f t="shared" si="150"/>
        <v>27493.740000000013</v>
      </c>
      <c r="AI717" s="73" t="str">
        <f t="shared" si="151"/>
        <v/>
      </c>
      <c r="AJ717" s="73" t="str">
        <f t="shared" si="152"/>
        <v/>
      </c>
      <c r="AK717" s="73" t="str">
        <f t="shared" si="153"/>
        <v/>
      </c>
      <c r="AL717" s="72" t="str">
        <f t="shared" si="154"/>
        <v/>
      </c>
      <c r="AM717" s="71" t="str">
        <f t="shared" si="155"/>
        <v/>
      </c>
    </row>
    <row r="718" spans="2:39" ht="13.8" thickBot="1">
      <c r="B718" s="79">
        <v>44850</v>
      </c>
      <c r="C718" s="78">
        <v>1045.6600000000001</v>
      </c>
      <c r="D718" s="78">
        <v>1092.07</v>
      </c>
      <c r="E718" s="78">
        <v>1083.7</v>
      </c>
      <c r="F718" s="78">
        <v>1082.55</v>
      </c>
      <c r="G718" s="78">
        <v>1061.83</v>
      </c>
      <c r="H718" s="78">
        <v>1113.9100000000001</v>
      </c>
      <c r="I718" s="78">
        <v>1145.6199999999999</v>
      </c>
      <c r="J718" s="78">
        <v>1140.27</v>
      </c>
      <c r="K718" s="78">
        <v>1140.27</v>
      </c>
      <c r="L718" s="78">
        <v>1155.04</v>
      </c>
      <c r="M718" s="78">
        <v>1160.53</v>
      </c>
      <c r="N718" s="78">
        <v>1191.78</v>
      </c>
      <c r="O718" s="78">
        <v>1328.15</v>
      </c>
      <c r="P718" s="78">
        <v>1457.65</v>
      </c>
      <c r="Q718" s="78">
        <v>1387.61</v>
      </c>
      <c r="R718" s="78">
        <v>1377.15</v>
      </c>
      <c r="S718" s="78">
        <v>1271.4100000000001</v>
      </c>
      <c r="T718" s="78">
        <v>1212.6099999999999</v>
      </c>
      <c r="U718" s="78">
        <v>1160.92</v>
      </c>
      <c r="V718" s="78">
        <v>1078.42</v>
      </c>
      <c r="W718" s="78">
        <v>1072.47</v>
      </c>
      <c r="X718" s="78">
        <v>1058.5</v>
      </c>
      <c r="Y718" s="78">
        <v>1037.6099999999999</v>
      </c>
      <c r="Z718" s="78">
        <v>1041.67</v>
      </c>
      <c r="AA718" s="78">
        <f t="shared" si="143"/>
        <v>1457.65</v>
      </c>
      <c r="AB718" s="77">
        <f t="shared" si="144"/>
        <v>2022</v>
      </c>
      <c r="AC718" s="76">
        <f t="shared" si="145"/>
        <v>10</v>
      </c>
      <c r="AD718" s="76" t="str">
        <f t="shared" si="146"/>
        <v/>
      </c>
      <c r="AE718" s="76" t="str">
        <f t="shared" si="147"/>
        <v/>
      </c>
      <c r="AF718" s="74">
        <f t="shared" si="148"/>
        <v>1457.65</v>
      </c>
      <c r="AG718" s="75" t="str">
        <f t="shared" si="149"/>
        <v>14:00</v>
      </c>
      <c r="AH718" s="74">
        <f t="shared" si="150"/>
        <v>29355.050000000003</v>
      </c>
      <c r="AI718" s="73" t="str">
        <f t="shared" si="151"/>
        <v/>
      </c>
      <c r="AJ718" s="73" t="str">
        <f t="shared" si="152"/>
        <v/>
      </c>
      <c r="AK718" s="73" t="str">
        <f t="shared" si="153"/>
        <v/>
      </c>
      <c r="AL718" s="72" t="str">
        <f t="shared" si="154"/>
        <v/>
      </c>
      <c r="AM718" s="71" t="str">
        <f t="shared" si="155"/>
        <v/>
      </c>
    </row>
    <row r="719" spans="2:39" ht="13.8" thickBot="1">
      <c r="B719" s="79">
        <v>44851</v>
      </c>
      <c r="C719" s="78">
        <v>1026.5899999999999</v>
      </c>
      <c r="D719" s="78">
        <v>1030.0899999999999</v>
      </c>
      <c r="E719" s="78">
        <v>1048.22</v>
      </c>
      <c r="F719" s="78">
        <v>1059.5899999999999</v>
      </c>
      <c r="G719" s="78">
        <v>1065.3</v>
      </c>
      <c r="H719" s="78">
        <v>1125.46</v>
      </c>
      <c r="I719" s="78">
        <v>1265.29</v>
      </c>
      <c r="J719" s="78">
        <v>1257.31</v>
      </c>
      <c r="K719" s="78">
        <v>1262.73</v>
      </c>
      <c r="L719" s="78">
        <v>1289.68</v>
      </c>
      <c r="M719" s="78">
        <v>1300.92</v>
      </c>
      <c r="N719" s="78">
        <v>1273.23</v>
      </c>
      <c r="O719" s="78">
        <v>1268.1600000000001</v>
      </c>
      <c r="P719" s="78">
        <v>1252.83</v>
      </c>
      <c r="Q719" s="78">
        <v>1296.4000000000001</v>
      </c>
      <c r="R719" s="78">
        <v>1242.82</v>
      </c>
      <c r="S719" s="78">
        <v>1162.9100000000001</v>
      </c>
      <c r="T719" s="78">
        <v>1141.1099999999999</v>
      </c>
      <c r="U719" s="78">
        <v>1164.52</v>
      </c>
      <c r="V719" s="78">
        <v>1172.04</v>
      </c>
      <c r="W719" s="78">
        <v>1160.08</v>
      </c>
      <c r="X719" s="78">
        <v>1116.33</v>
      </c>
      <c r="Y719" s="78">
        <v>1086.75</v>
      </c>
      <c r="Z719" s="78">
        <v>1063.6199999999999</v>
      </c>
      <c r="AA719" s="78">
        <f t="shared" si="143"/>
        <v>1300.92</v>
      </c>
      <c r="AB719" s="77">
        <f t="shared" si="144"/>
        <v>2022</v>
      </c>
      <c r="AC719" s="76">
        <f t="shared" si="145"/>
        <v>10</v>
      </c>
      <c r="AD719" s="76" t="str">
        <f t="shared" si="146"/>
        <v/>
      </c>
      <c r="AE719" s="76" t="str">
        <f t="shared" si="147"/>
        <v/>
      </c>
      <c r="AF719" s="74">
        <f t="shared" si="148"/>
        <v>1300.92</v>
      </c>
      <c r="AG719" s="75" t="str">
        <f t="shared" si="149"/>
        <v>11:00</v>
      </c>
      <c r="AH719" s="74">
        <f t="shared" si="150"/>
        <v>29432.900000000009</v>
      </c>
      <c r="AI719" s="73" t="str">
        <f t="shared" si="151"/>
        <v/>
      </c>
      <c r="AJ719" s="73" t="str">
        <f t="shared" si="152"/>
        <v/>
      </c>
      <c r="AK719" s="73" t="str">
        <f t="shared" si="153"/>
        <v/>
      </c>
      <c r="AL719" s="72" t="str">
        <f t="shared" si="154"/>
        <v/>
      </c>
      <c r="AM719" s="71" t="str">
        <f t="shared" si="155"/>
        <v/>
      </c>
    </row>
    <row r="720" spans="2:39" ht="13.8" thickBot="1">
      <c r="B720" s="79">
        <v>44852</v>
      </c>
      <c r="C720" s="78">
        <v>1061.55</v>
      </c>
      <c r="D720" s="78">
        <v>1073.98</v>
      </c>
      <c r="E720" s="78">
        <v>1083.74</v>
      </c>
      <c r="F720" s="78">
        <v>1083.53</v>
      </c>
      <c r="G720" s="78">
        <v>1101.52</v>
      </c>
      <c r="H720" s="78">
        <v>1160.71</v>
      </c>
      <c r="I720" s="78">
        <v>1277.6099999999999</v>
      </c>
      <c r="J720" s="78">
        <v>1277.8499999999999</v>
      </c>
      <c r="K720" s="78">
        <v>1299.9000000000001</v>
      </c>
      <c r="L720" s="78">
        <v>1315.34</v>
      </c>
      <c r="M720" s="78">
        <v>1326.82</v>
      </c>
      <c r="N720" s="78">
        <v>1301.44</v>
      </c>
      <c r="O720" s="78">
        <v>1322.51</v>
      </c>
      <c r="P720" s="78">
        <v>1314.36</v>
      </c>
      <c r="Q720" s="78">
        <v>1291.01</v>
      </c>
      <c r="R720" s="78">
        <v>1276.3800000000001</v>
      </c>
      <c r="S720" s="78">
        <v>1215.94</v>
      </c>
      <c r="T720" s="78">
        <v>1217.6199999999999</v>
      </c>
      <c r="U720" s="78">
        <v>1197.6300000000001</v>
      </c>
      <c r="V720" s="78">
        <v>1165.43</v>
      </c>
      <c r="W720" s="78">
        <v>1157.8</v>
      </c>
      <c r="X720" s="78">
        <v>1151.99</v>
      </c>
      <c r="Y720" s="78">
        <v>1123.92</v>
      </c>
      <c r="Z720" s="78">
        <v>1101.5899999999999</v>
      </c>
      <c r="AA720" s="78">
        <f t="shared" si="143"/>
        <v>1326.82</v>
      </c>
      <c r="AB720" s="77">
        <f t="shared" si="144"/>
        <v>2022</v>
      </c>
      <c r="AC720" s="76">
        <f t="shared" si="145"/>
        <v>10</v>
      </c>
      <c r="AD720" s="76" t="str">
        <f t="shared" si="146"/>
        <v/>
      </c>
      <c r="AE720" s="76" t="str">
        <f t="shared" si="147"/>
        <v/>
      </c>
      <c r="AF720" s="74">
        <f t="shared" si="148"/>
        <v>1326.82</v>
      </c>
      <c r="AG720" s="75" t="str">
        <f t="shared" si="149"/>
        <v>11:00</v>
      </c>
      <c r="AH720" s="74">
        <f t="shared" si="150"/>
        <v>30226.99</v>
      </c>
      <c r="AI720" s="73" t="str">
        <f t="shared" si="151"/>
        <v/>
      </c>
      <c r="AJ720" s="73" t="str">
        <f t="shared" si="152"/>
        <v/>
      </c>
      <c r="AK720" s="73" t="str">
        <f t="shared" si="153"/>
        <v/>
      </c>
      <c r="AL720" s="72" t="str">
        <f t="shared" si="154"/>
        <v/>
      </c>
      <c r="AM720" s="71" t="str">
        <f t="shared" si="155"/>
        <v/>
      </c>
    </row>
    <row r="721" spans="2:39" ht="13.8" thickBot="1">
      <c r="B721" s="79">
        <v>44853</v>
      </c>
      <c r="C721" s="78">
        <v>1095.01</v>
      </c>
      <c r="D721" s="78">
        <v>1087.42</v>
      </c>
      <c r="E721" s="78">
        <v>1094.7</v>
      </c>
      <c r="F721" s="78">
        <v>1106.98</v>
      </c>
      <c r="G721" s="78">
        <v>1141.07</v>
      </c>
      <c r="H721" s="78">
        <v>1197.25</v>
      </c>
      <c r="I721" s="78">
        <v>1280.0899999999999</v>
      </c>
      <c r="J721" s="78">
        <v>1306.1300000000001</v>
      </c>
      <c r="K721" s="78">
        <v>1294.1300000000001</v>
      </c>
      <c r="L721" s="78">
        <v>1309.5999999999999</v>
      </c>
      <c r="M721" s="78">
        <v>1321.01</v>
      </c>
      <c r="N721" s="78">
        <v>1277.96</v>
      </c>
      <c r="O721" s="78">
        <v>1274.9100000000001</v>
      </c>
      <c r="P721" s="78">
        <v>1256.3599999999999</v>
      </c>
      <c r="Q721" s="78">
        <v>1307.1500000000001</v>
      </c>
      <c r="R721" s="78">
        <v>1295.1400000000001</v>
      </c>
      <c r="S721" s="78">
        <v>1223.5</v>
      </c>
      <c r="T721" s="78">
        <v>1197.42</v>
      </c>
      <c r="U721" s="78">
        <v>1220.3800000000001</v>
      </c>
      <c r="V721" s="78">
        <v>1209.78</v>
      </c>
      <c r="W721" s="78">
        <v>1179.05</v>
      </c>
      <c r="X721" s="78">
        <v>1138.97</v>
      </c>
      <c r="Y721" s="78">
        <v>1113</v>
      </c>
      <c r="Z721" s="78">
        <v>1115.8699999999999</v>
      </c>
      <c r="AA721" s="78">
        <f t="shared" si="143"/>
        <v>1321.01</v>
      </c>
      <c r="AB721" s="77">
        <f t="shared" si="144"/>
        <v>2022</v>
      </c>
      <c r="AC721" s="76">
        <f t="shared" si="145"/>
        <v>10</v>
      </c>
      <c r="AD721" s="76" t="str">
        <f t="shared" si="146"/>
        <v/>
      </c>
      <c r="AE721" s="76" t="str">
        <f t="shared" si="147"/>
        <v/>
      </c>
      <c r="AF721" s="74">
        <f t="shared" si="148"/>
        <v>1321.01</v>
      </c>
      <c r="AG721" s="75" t="str">
        <f t="shared" si="149"/>
        <v>11:00</v>
      </c>
      <c r="AH721" s="74">
        <f t="shared" si="150"/>
        <v>30363.89</v>
      </c>
      <c r="AI721" s="73" t="str">
        <f t="shared" si="151"/>
        <v/>
      </c>
      <c r="AJ721" s="73" t="str">
        <f t="shared" si="152"/>
        <v/>
      </c>
      <c r="AK721" s="73" t="str">
        <f t="shared" si="153"/>
        <v/>
      </c>
      <c r="AL721" s="72" t="str">
        <f t="shared" si="154"/>
        <v/>
      </c>
      <c r="AM721" s="71" t="str">
        <f t="shared" si="155"/>
        <v/>
      </c>
    </row>
    <row r="722" spans="2:39" ht="13.8" thickBot="1">
      <c r="B722" s="79">
        <v>44854</v>
      </c>
      <c r="C722" s="78">
        <v>1118.08</v>
      </c>
      <c r="D722" s="78">
        <v>1094.45</v>
      </c>
      <c r="E722" s="78">
        <v>1108.6300000000001</v>
      </c>
      <c r="F722" s="78">
        <v>1127.07</v>
      </c>
      <c r="G722" s="78">
        <v>1171.24</v>
      </c>
      <c r="H722" s="78">
        <v>1194.1300000000001</v>
      </c>
      <c r="I722" s="78">
        <v>1280.02</v>
      </c>
      <c r="J722" s="78">
        <v>1315.3</v>
      </c>
      <c r="K722" s="78">
        <v>1316.39</v>
      </c>
      <c r="L722" s="78">
        <v>1338.43</v>
      </c>
      <c r="M722" s="78">
        <v>1370.39</v>
      </c>
      <c r="N722" s="78">
        <v>1331.61</v>
      </c>
      <c r="O722" s="78">
        <v>1310.82</v>
      </c>
      <c r="P722" s="78">
        <v>1306.17</v>
      </c>
      <c r="Q722" s="78">
        <v>1273.19</v>
      </c>
      <c r="R722" s="78">
        <v>1259.02</v>
      </c>
      <c r="S722" s="78">
        <v>1209.32</v>
      </c>
      <c r="T722" s="78">
        <v>1191.4000000000001</v>
      </c>
      <c r="U722" s="78">
        <v>1201.8599999999999</v>
      </c>
      <c r="V722" s="78">
        <v>1122.17</v>
      </c>
      <c r="W722" s="78">
        <v>1104.57</v>
      </c>
      <c r="X722" s="78">
        <v>1068.24</v>
      </c>
      <c r="Y722" s="78">
        <v>1087</v>
      </c>
      <c r="Z722" s="78">
        <v>1124.8</v>
      </c>
      <c r="AA722" s="78">
        <f t="shared" si="143"/>
        <v>1370.39</v>
      </c>
      <c r="AB722" s="77">
        <f t="shared" si="144"/>
        <v>2022</v>
      </c>
      <c r="AC722" s="76">
        <f t="shared" si="145"/>
        <v>10</v>
      </c>
      <c r="AD722" s="76" t="str">
        <f t="shared" si="146"/>
        <v/>
      </c>
      <c r="AE722" s="76" t="str">
        <f t="shared" si="147"/>
        <v/>
      </c>
      <c r="AF722" s="74">
        <f t="shared" si="148"/>
        <v>1370.39</v>
      </c>
      <c r="AG722" s="75" t="str">
        <f t="shared" si="149"/>
        <v>11:00</v>
      </c>
      <c r="AH722" s="74">
        <f t="shared" si="150"/>
        <v>30394.689999999995</v>
      </c>
      <c r="AI722" s="73" t="str">
        <f t="shared" si="151"/>
        <v/>
      </c>
      <c r="AJ722" s="73" t="str">
        <f t="shared" si="152"/>
        <v/>
      </c>
      <c r="AK722" s="73" t="str">
        <f t="shared" si="153"/>
        <v/>
      </c>
      <c r="AL722" s="72" t="str">
        <f t="shared" si="154"/>
        <v/>
      </c>
      <c r="AM722" s="71" t="str">
        <f t="shared" si="155"/>
        <v/>
      </c>
    </row>
    <row r="723" spans="2:39" ht="13.8" thickBot="1">
      <c r="B723" s="79">
        <v>44855</v>
      </c>
      <c r="C723" s="78">
        <v>1168.93</v>
      </c>
      <c r="D723" s="78">
        <v>1170.96</v>
      </c>
      <c r="E723" s="78">
        <v>1189.72</v>
      </c>
      <c r="F723" s="78">
        <v>1199.56</v>
      </c>
      <c r="G723" s="78">
        <v>1222.69</v>
      </c>
      <c r="H723" s="78">
        <v>1274.28</v>
      </c>
      <c r="I723" s="78">
        <v>1346.91</v>
      </c>
      <c r="J723" s="78">
        <v>1327.27</v>
      </c>
      <c r="K723" s="78">
        <v>1280.8599999999999</v>
      </c>
      <c r="L723" s="78">
        <v>1266.2</v>
      </c>
      <c r="M723" s="78">
        <v>1266.82</v>
      </c>
      <c r="N723" s="78">
        <v>1226.05</v>
      </c>
      <c r="O723" s="78">
        <v>1222.23</v>
      </c>
      <c r="P723" s="78">
        <v>1368.78</v>
      </c>
      <c r="Q723" s="78">
        <v>1396.12</v>
      </c>
      <c r="R723" s="78">
        <v>1476.09</v>
      </c>
      <c r="S723" s="78">
        <v>1461.81</v>
      </c>
      <c r="T723" s="78">
        <v>1310.82</v>
      </c>
      <c r="U723" s="78">
        <v>1234.8</v>
      </c>
      <c r="V723" s="78">
        <v>1126.6500000000001</v>
      </c>
      <c r="W723" s="78">
        <v>1068.3399999999999</v>
      </c>
      <c r="X723" s="78">
        <v>1047.6600000000001</v>
      </c>
      <c r="Y723" s="78">
        <v>1019.03</v>
      </c>
      <c r="Z723" s="78">
        <v>1016.75</v>
      </c>
      <c r="AA723" s="78">
        <f t="shared" si="143"/>
        <v>1476.09</v>
      </c>
      <c r="AB723" s="77">
        <f t="shared" si="144"/>
        <v>2022</v>
      </c>
      <c r="AC723" s="76">
        <f t="shared" si="145"/>
        <v>10</v>
      </c>
      <c r="AD723" s="76" t="str">
        <f t="shared" si="146"/>
        <v/>
      </c>
      <c r="AE723" s="76" t="str">
        <f t="shared" si="147"/>
        <v/>
      </c>
      <c r="AF723" s="74">
        <f t="shared" si="148"/>
        <v>1476.09</v>
      </c>
      <c r="AG723" s="75" t="str">
        <f t="shared" si="149"/>
        <v>16:00</v>
      </c>
      <c r="AH723" s="74">
        <f t="shared" si="150"/>
        <v>31165.420000000002</v>
      </c>
      <c r="AI723" s="73" t="str">
        <f t="shared" si="151"/>
        <v/>
      </c>
      <c r="AJ723" s="73" t="str">
        <f t="shared" si="152"/>
        <v/>
      </c>
      <c r="AK723" s="73" t="str">
        <f t="shared" si="153"/>
        <v/>
      </c>
      <c r="AL723" s="72" t="str">
        <f t="shared" si="154"/>
        <v/>
      </c>
      <c r="AM723" s="71" t="str">
        <f t="shared" si="155"/>
        <v/>
      </c>
    </row>
    <row r="724" spans="2:39" ht="13.8" thickBot="1">
      <c r="B724" s="79">
        <v>44856</v>
      </c>
      <c r="C724" s="78">
        <v>1009.33</v>
      </c>
      <c r="D724" s="78">
        <v>1003.73</v>
      </c>
      <c r="E724" s="78">
        <v>1002.47</v>
      </c>
      <c r="F724" s="78">
        <v>1000.72</v>
      </c>
      <c r="G724" s="78">
        <v>1008.67</v>
      </c>
      <c r="H724" s="78">
        <v>1054.69</v>
      </c>
      <c r="I724" s="78">
        <v>1103.24</v>
      </c>
      <c r="J724" s="78">
        <v>1088.08</v>
      </c>
      <c r="K724" s="78">
        <v>1099.81</v>
      </c>
      <c r="L724" s="78">
        <v>1295.74</v>
      </c>
      <c r="M724" s="78">
        <v>1481.3</v>
      </c>
      <c r="N724" s="78">
        <v>1493.31</v>
      </c>
      <c r="O724" s="78">
        <v>1514</v>
      </c>
      <c r="P724" s="78">
        <v>1510.95</v>
      </c>
      <c r="Q724" s="78">
        <v>1534.47</v>
      </c>
      <c r="R724" s="78">
        <v>1520.26</v>
      </c>
      <c r="S724" s="78">
        <v>1447.28</v>
      </c>
      <c r="T724" s="78">
        <v>1437.91</v>
      </c>
      <c r="U724" s="78">
        <v>1405.88</v>
      </c>
      <c r="V724" s="78">
        <v>1304.07</v>
      </c>
      <c r="W724" s="78">
        <v>1294.68</v>
      </c>
      <c r="X724" s="78">
        <v>1361.4</v>
      </c>
      <c r="Y724" s="78">
        <v>1285.2</v>
      </c>
      <c r="Z724" s="78">
        <v>1234.0999999999999</v>
      </c>
      <c r="AA724" s="78">
        <f t="shared" si="143"/>
        <v>1534.47</v>
      </c>
      <c r="AB724" s="77">
        <f t="shared" si="144"/>
        <v>2022</v>
      </c>
      <c r="AC724" s="76">
        <f t="shared" si="145"/>
        <v>10</v>
      </c>
      <c r="AD724" s="76" t="str">
        <f t="shared" si="146"/>
        <v/>
      </c>
      <c r="AE724" s="76" t="str">
        <f t="shared" si="147"/>
        <v/>
      </c>
      <c r="AF724" s="74">
        <f t="shared" si="148"/>
        <v>1534.47</v>
      </c>
      <c r="AG724" s="75" t="str">
        <f t="shared" si="149"/>
        <v>15:00</v>
      </c>
      <c r="AH724" s="74">
        <f t="shared" si="150"/>
        <v>32025.759999999998</v>
      </c>
      <c r="AI724" s="73" t="str">
        <f t="shared" si="151"/>
        <v/>
      </c>
      <c r="AJ724" s="73" t="str">
        <f t="shared" si="152"/>
        <v/>
      </c>
      <c r="AK724" s="73" t="str">
        <f t="shared" si="153"/>
        <v/>
      </c>
      <c r="AL724" s="72" t="str">
        <f t="shared" si="154"/>
        <v/>
      </c>
      <c r="AM724" s="71" t="str">
        <f t="shared" si="155"/>
        <v/>
      </c>
    </row>
    <row r="725" spans="2:39" ht="13.8" thickBot="1">
      <c r="B725" s="79">
        <v>44857</v>
      </c>
      <c r="C725" s="78">
        <v>1210.02</v>
      </c>
      <c r="D725" s="78">
        <v>1035.27</v>
      </c>
      <c r="E725" s="78">
        <v>1000.2</v>
      </c>
      <c r="F725" s="78">
        <v>1002.01</v>
      </c>
      <c r="G725" s="78">
        <v>1005.58</v>
      </c>
      <c r="H725" s="78">
        <v>1049.3399999999999</v>
      </c>
      <c r="I725" s="78">
        <v>1091.79</v>
      </c>
      <c r="J725" s="78">
        <v>1089.27</v>
      </c>
      <c r="K725" s="78">
        <v>1088.08</v>
      </c>
      <c r="L725" s="78">
        <v>1276.56</v>
      </c>
      <c r="M725" s="78">
        <v>1408.68</v>
      </c>
      <c r="N725" s="78">
        <v>1388.87</v>
      </c>
      <c r="O725" s="78">
        <v>1382.78</v>
      </c>
      <c r="P725" s="78">
        <v>1402.07</v>
      </c>
      <c r="Q725" s="78">
        <v>1392.09</v>
      </c>
      <c r="R725" s="78">
        <v>1380.79</v>
      </c>
      <c r="S725" s="78">
        <v>1317.47</v>
      </c>
      <c r="T725" s="78">
        <v>1279.3900000000001</v>
      </c>
      <c r="U725" s="78">
        <v>1236.2</v>
      </c>
      <c r="V725" s="78">
        <v>1102.26</v>
      </c>
      <c r="W725" s="78">
        <v>997.47</v>
      </c>
      <c r="X725" s="78">
        <v>1000.72</v>
      </c>
      <c r="Y725" s="78">
        <v>1010.66</v>
      </c>
      <c r="Z725" s="78">
        <v>1019.41</v>
      </c>
      <c r="AA725" s="78">
        <f t="shared" si="143"/>
        <v>1408.68</v>
      </c>
      <c r="AB725" s="77">
        <f t="shared" si="144"/>
        <v>2022</v>
      </c>
      <c r="AC725" s="76">
        <f t="shared" si="145"/>
        <v>10</v>
      </c>
      <c r="AD725" s="76" t="str">
        <f t="shared" si="146"/>
        <v/>
      </c>
      <c r="AE725" s="76" t="str">
        <f t="shared" si="147"/>
        <v/>
      </c>
      <c r="AF725" s="74">
        <f t="shared" si="148"/>
        <v>1408.68</v>
      </c>
      <c r="AG725" s="75" t="str">
        <f t="shared" si="149"/>
        <v>11:00</v>
      </c>
      <c r="AH725" s="74">
        <f t="shared" si="150"/>
        <v>29575.660000000003</v>
      </c>
      <c r="AI725" s="73" t="str">
        <f t="shared" si="151"/>
        <v/>
      </c>
      <c r="AJ725" s="73" t="str">
        <f t="shared" si="152"/>
        <v/>
      </c>
      <c r="AK725" s="73" t="str">
        <f t="shared" si="153"/>
        <v/>
      </c>
      <c r="AL725" s="72" t="str">
        <f t="shared" si="154"/>
        <v/>
      </c>
      <c r="AM725" s="71" t="str">
        <f t="shared" si="155"/>
        <v/>
      </c>
    </row>
    <row r="726" spans="2:39" ht="13.8" thickBot="1">
      <c r="B726" s="79">
        <v>44858</v>
      </c>
      <c r="C726" s="78">
        <v>1028.69</v>
      </c>
      <c r="D726" s="78">
        <v>1013.18</v>
      </c>
      <c r="E726" s="78">
        <v>1036.98</v>
      </c>
      <c r="F726" s="78">
        <v>1066.45</v>
      </c>
      <c r="G726" s="78">
        <v>1086.02</v>
      </c>
      <c r="H726" s="78">
        <v>1126.02</v>
      </c>
      <c r="I726" s="78">
        <v>1220.7</v>
      </c>
      <c r="J726" s="78">
        <v>1257.06</v>
      </c>
      <c r="K726" s="78">
        <v>1255.94</v>
      </c>
      <c r="L726" s="78">
        <v>1263.33</v>
      </c>
      <c r="M726" s="78">
        <v>1464.54</v>
      </c>
      <c r="N726" s="78">
        <v>1641.71</v>
      </c>
      <c r="O726" s="78">
        <v>1653.79</v>
      </c>
      <c r="P726" s="78">
        <v>1677.27</v>
      </c>
      <c r="Q726" s="78">
        <v>1698.62</v>
      </c>
      <c r="R726" s="78">
        <v>1658.79</v>
      </c>
      <c r="S726" s="78">
        <v>1583.64</v>
      </c>
      <c r="T726" s="78">
        <v>1463.98</v>
      </c>
      <c r="U726" s="78">
        <v>1385.62</v>
      </c>
      <c r="V726" s="78">
        <v>1105.69</v>
      </c>
      <c r="W726" s="78">
        <v>1111.81</v>
      </c>
      <c r="X726" s="78">
        <v>1091.23</v>
      </c>
      <c r="Y726" s="78">
        <v>1072.51</v>
      </c>
      <c r="Z726" s="78">
        <v>1059.0999999999999</v>
      </c>
      <c r="AA726" s="78">
        <f t="shared" si="143"/>
        <v>1698.62</v>
      </c>
      <c r="AB726" s="77">
        <f t="shared" si="144"/>
        <v>2022</v>
      </c>
      <c r="AC726" s="76">
        <f t="shared" si="145"/>
        <v>10</v>
      </c>
      <c r="AD726" s="76" t="str">
        <f t="shared" si="146"/>
        <v/>
      </c>
      <c r="AE726" s="76" t="str">
        <f t="shared" si="147"/>
        <v/>
      </c>
      <c r="AF726" s="74">
        <f t="shared" si="148"/>
        <v>1698.62</v>
      </c>
      <c r="AG726" s="75" t="str">
        <f t="shared" si="149"/>
        <v>15:00</v>
      </c>
      <c r="AH726" s="74">
        <f t="shared" si="150"/>
        <v>32721.289999999994</v>
      </c>
      <c r="AI726" s="73" t="str">
        <f t="shared" si="151"/>
        <v/>
      </c>
      <c r="AJ726" s="73" t="str">
        <f t="shared" si="152"/>
        <v/>
      </c>
      <c r="AK726" s="73" t="str">
        <f t="shared" si="153"/>
        <v/>
      </c>
      <c r="AL726" s="72" t="str">
        <f t="shared" si="154"/>
        <v/>
      </c>
      <c r="AM726" s="71" t="str">
        <f t="shared" si="155"/>
        <v/>
      </c>
    </row>
    <row r="727" spans="2:39" ht="13.8" thickBot="1">
      <c r="B727" s="79">
        <v>44859</v>
      </c>
      <c r="C727" s="78">
        <v>1044.33</v>
      </c>
      <c r="D727" s="78">
        <v>1048.3599999999999</v>
      </c>
      <c r="E727" s="78">
        <v>1062.53</v>
      </c>
      <c r="F727" s="78">
        <v>1070.97</v>
      </c>
      <c r="G727" s="78">
        <v>1102.1199999999999</v>
      </c>
      <c r="H727" s="78">
        <v>1145.55</v>
      </c>
      <c r="I727" s="78">
        <v>1246.25</v>
      </c>
      <c r="J727" s="78">
        <v>1264.0999999999999</v>
      </c>
      <c r="K727" s="78">
        <v>1243.9000000000001</v>
      </c>
      <c r="L727" s="78">
        <v>1273.58</v>
      </c>
      <c r="M727" s="78">
        <v>1641.82</v>
      </c>
      <c r="N727" s="78">
        <v>1614.73</v>
      </c>
      <c r="O727" s="78">
        <v>1637.54</v>
      </c>
      <c r="P727" s="78">
        <v>1677.73</v>
      </c>
      <c r="Q727" s="78">
        <v>1695.96</v>
      </c>
      <c r="R727" s="78">
        <v>1637.3</v>
      </c>
      <c r="S727" s="78">
        <v>1555.96</v>
      </c>
      <c r="T727" s="78">
        <v>1475.46</v>
      </c>
      <c r="U727" s="78">
        <v>1439.83</v>
      </c>
      <c r="V727" s="78">
        <v>1372.39</v>
      </c>
      <c r="W727" s="78">
        <v>1138.1300000000001</v>
      </c>
      <c r="X727" s="78">
        <v>1098.1600000000001</v>
      </c>
      <c r="Y727" s="78">
        <v>1081.18</v>
      </c>
      <c r="Z727" s="78">
        <v>1054.06</v>
      </c>
      <c r="AA727" s="78">
        <f t="shared" si="143"/>
        <v>1695.96</v>
      </c>
      <c r="AB727" s="77">
        <f t="shared" si="144"/>
        <v>2022</v>
      </c>
      <c r="AC727" s="76">
        <f t="shared" si="145"/>
        <v>10</v>
      </c>
      <c r="AD727" s="76" t="str">
        <f t="shared" si="146"/>
        <v/>
      </c>
      <c r="AE727" s="76" t="str">
        <f t="shared" si="147"/>
        <v/>
      </c>
      <c r="AF727" s="74">
        <f t="shared" si="148"/>
        <v>1695.96</v>
      </c>
      <c r="AG727" s="75" t="str">
        <f t="shared" si="149"/>
        <v>15:00</v>
      </c>
      <c r="AH727" s="74">
        <f t="shared" si="150"/>
        <v>33317.9</v>
      </c>
      <c r="AI727" s="73" t="str">
        <f t="shared" si="151"/>
        <v/>
      </c>
      <c r="AJ727" s="73" t="str">
        <f t="shared" si="152"/>
        <v/>
      </c>
      <c r="AK727" s="73" t="str">
        <f t="shared" si="153"/>
        <v/>
      </c>
      <c r="AL727" s="72" t="str">
        <f t="shared" si="154"/>
        <v/>
      </c>
      <c r="AM727" s="71" t="str">
        <f t="shared" si="155"/>
        <v/>
      </c>
    </row>
    <row r="728" spans="2:39" ht="13.8" thickBot="1">
      <c r="B728" s="79">
        <v>44860</v>
      </c>
      <c r="C728" s="78">
        <v>1060.6099999999999</v>
      </c>
      <c r="D728" s="78">
        <v>1058.0899999999999</v>
      </c>
      <c r="E728" s="78">
        <v>1063.06</v>
      </c>
      <c r="F728" s="78">
        <v>1074.78</v>
      </c>
      <c r="G728" s="78">
        <v>1099.67</v>
      </c>
      <c r="H728" s="78">
        <v>1147.4100000000001</v>
      </c>
      <c r="I728" s="78">
        <v>1233.6099999999999</v>
      </c>
      <c r="J728" s="78">
        <v>1244.74</v>
      </c>
      <c r="K728" s="78">
        <v>1269.5899999999999</v>
      </c>
      <c r="L728" s="78">
        <v>1294.69</v>
      </c>
      <c r="M728" s="78">
        <v>1312.75</v>
      </c>
      <c r="N728" s="78">
        <v>1335.91</v>
      </c>
      <c r="O728" s="78">
        <v>1510.85</v>
      </c>
      <c r="P728" s="78">
        <v>1468.53</v>
      </c>
      <c r="Q728" s="78">
        <v>1620.22</v>
      </c>
      <c r="R728" s="78">
        <v>1583.82</v>
      </c>
      <c r="S728" s="78">
        <v>1283.1400000000001</v>
      </c>
      <c r="T728" s="78">
        <v>1156.3699999999999</v>
      </c>
      <c r="U728" s="78">
        <v>1163.3599999999999</v>
      </c>
      <c r="V728" s="78">
        <v>1135.1199999999999</v>
      </c>
      <c r="W728" s="78">
        <v>1121.19</v>
      </c>
      <c r="X728" s="78">
        <v>1106.1099999999999</v>
      </c>
      <c r="Y728" s="78">
        <v>1102.19</v>
      </c>
      <c r="Z728" s="78">
        <v>1088.26</v>
      </c>
      <c r="AA728" s="78">
        <f t="shared" si="143"/>
        <v>1620.22</v>
      </c>
      <c r="AB728" s="77">
        <f t="shared" si="144"/>
        <v>2022</v>
      </c>
      <c r="AC728" s="76">
        <f t="shared" si="145"/>
        <v>10</v>
      </c>
      <c r="AD728" s="76" t="str">
        <f t="shared" si="146"/>
        <v/>
      </c>
      <c r="AE728" s="76" t="str">
        <f t="shared" si="147"/>
        <v/>
      </c>
      <c r="AF728" s="74">
        <f t="shared" si="148"/>
        <v>1620.22</v>
      </c>
      <c r="AG728" s="75" t="str">
        <f t="shared" si="149"/>
        <v>15:00</v>
      </c>
      <c r="AH728" s="74">
        <f t="shared" si="150"/>
        <v>31154.289999999997</v>
      </c>
      <c r="AI728" s="73" t="str">
        <f t="shared" si="151"/>
        <v/>
      </c>
      <c r="AJ728" s="73" t="str">
        <f t="shared" si="152"/>
        <v/>
      </c>
      <c r="AK728" s="73" t="str">
        <f t="shared" si="153"/>
        <v/>
      </c>
      <c r="AL728" s="72" t="str">
        <f t="shared" si="154"/>
        <v/>
      </c>
      <c r="AM728" s="71" t="str">
        <f t="shared" si="155"/>
        <v/>
      </c>
    </row>
    <row r="729" spans="2:39" ht="13.8" thickBot="1">
      <c r="B729" s="79">
        <v>44861</v>
      </c>
      <c r="C729" s="78">
        <v>1072.51</v>
      </c>
      <c r="D729" s="78">
        <v>1099.5999999999999</v>
      </c>
      <c r="E729" s="78">
        <v>1118.22</v>
      </c>
      <c r="F729" s="78">
        <v>1134.98</v>
      </c>
      <c r="G729" s="78">
        <v>1161.4100000000001</v>
      </c>
      <c r="H729" s="78">
        <v>1191.26</v>
      </c>
      <c r="I729" s="78">
        <v>1306.55</v>
      </c>
      <c r="J729" s="78">
        <v>1306.02</v>
      </c>
      <c r="K729" s="78">
        <v>1318</v>
      </c>
      <c r="L729" s="78">
        <v>1330.88</v>
      </c>
      <c r="M729" s="78">
        <v>1326.08</v>
      </c>
      <c r="N729" s="78">
        <v>1285.06</v>
      </c>
      <c r="O729" s="78">
        <v>1287.9000000000001</v>
      </c>
      <c r="P729" s="78">
        <v>1269.31</v>
      </c>
      <c r="Q729" s="78">
        <v>1263.22</v>
      </c>
      <c r="R729" s="78">
        <v>1228.54</v>
      </c>
      <c r="S729" s="78">
        <v>1172.22</v>
      </c>
      <c r="T729" s="78">
        <v>1141.04</v>
      </c>
      <c r="U729" s="78">
        <v>1159.76</v>
      </c>
      <c r="V729" s="78">
        <v>1187.97</v>
      </c>
      <c r="W729" s="78">
        <v>1176.46</v>
      </c>
      <c r="X729" s="78">
        <v>1158.68</v>
      </c>
      <c r="Y729" s="78">
        <v>1136</v>
      </c>
      <c r="Z729" s="78">
        <v>1123.8499999999999</v>
      </c>
      <c r="AA729" s="78">
        <f t="shared" si="143"/>
        <v>1330.88</v>
      </c>
      <c r="AB729" s="77">
        <f t="shared" si="144"/>
        <v>2022</v>
      </c>
      <c r="AC729" s="76">
        <f t="shared" si="145"/>
        <v>10</v>
      </c>
      <c r="AD729" s="76" t="str">
        <f t="shared" si="146"/>
        <v/>
      </c>
      <c r="AE729" s="76" t="str">
        <f t="shared" si="147"/>
        <v/>
      </c>
      <c r="AF729" s="74">
        <f t="shared" si="148"/>
        <v>1330.88</v>
      </c>
      <c r="AG729" s="75" t="str">
        <f t="shared" si="149"/>
        <v>10:00</v>
      </c>
      <c r="AH729" s="74">
        <f t="shared" si="150"/>
        <v>30286.400000000001</v>
      </c>
      <c r="AI729" s="73" t="str">
        <f t="shared" si="151"/>
        <v/>
      </c>
      <c r="AJ729" s="73" t="str">
        <f t="shared" si="152"/>
        <v/>
      </c>
      <c r="AK729" s="73" t="str">
        <f t="shared" si="153"/>
        <v/>
      </c>
      <c r="AL729" s="72" t="str">
        <f t="shared" si="154"/>
        <v/>
      </c>
      <c r="AM729" s="71" t="str">
        <f t="shared" si="155"/>
        <v/>
      </c>
    </row>
    <row r="730" spans="2:39" ht="13.8" thickBot="1">
      <c r="B730" s="79">
        <v>44862</v>
      </c>
      <c r="C730" s="78">
        <v>1153.92</v>
      </c>
      <c r="D730" s="78">
        <v>1148.3499999999999</v>
      </c>
      <c r="E730" s="78">
        <v>1149.26</v>
      </c>
      <c r="F730" s="78">
        <v>1170.1199999999999</v>
      </c>
      <c r="G730" s="78">
        <v>1230.81</v>
      </c>
      <c r="H730" s="78">
        <v>1265.32</v>
      </c>
      <c r="I730" s="78">
        <v>1344.14</v>
      </c>
      <c r="J730" s="78">
        <v>1332.94</v>
      </c>
      <c r="K730" s="78">
        <v>1328.28</v>
      </c>
      <c r="L730" s="78">
        <v>1319.99</v>
      </c>
      <c r="M730" s="78">
        <v>1318</v>
      </c>
      <c r="N730" s="78">
        <v>1296.4000000000001</v>
      </c>
      <c r="O730" s="78">
        <v>1310.51</v>
      </c>
      <c r="P730" s="78">
        <v>1285.58</v>
      </c>
      <c r="Q730" s="78">
        <v>1279.6400000000001</v>
      </c>
      <c r="R730" s="78">
        <v>1240.68</v>
      </c>
      <c r="S730" s="78">
        <v>1212.1199999999999</v>
      </c>
      <c r="T730" s="78">
        <v>1197.21</v>
      </c>
      <c r="U730" s="78">
        <v>1229.3399999999999</v>
      </c>
      <c r="V730" s="78">
        <v>1205.33</v>
      </c>
      <c r="W730" s="78">
        <v>1182.48</v>
      </c>
      <c r="X730" s="78">
        <v>1167.43</v>
      </c>
      <c r="Y730" s="78">
        <v>1123.26</v>
      </c>
      <c r="Z730" s="78">
        <v>1143.6600000000001</v>
      </c>
      <c r="AA730" s="78">
        <f t="shared" si="143"/>
        <v>1344.14</v>
      </c>
      <c r="AB730" s="77">
        <f t="shared" si="144"/>
        <v>2022</v>
      </c>
      <c r="AC730" s="76">
        <f t="shared" si="145"/>
        <v>10</v>
      </c>
      <c r="AD730" s="76" t="str">
        <f t="shared" si="146"/>
        <v/>
      </c>
      <c r="AE730" s="76" t="str">
        <f t="shared" si="147"/>
        <v/>
      </c>
      <c r="AF730" s="74">
        <f t="shared" si="148"/>
        <v>1344.14</v>
      </c>
      <c r="AG730" s="75" t="str">
        <f t="shared" si="149"/>
        <v>7:00</v>
      </c>
      <c r="AH730" s="74">
        <f t="shared" si="150"/>
        <v>30978.909999999993</v>
      </c>
      <c r="AI730" s="73" t="str">
        <f t="shared" si="151"/>
        <v/>
      </c>
      <c r="AJ730" s="73" t="str">
        <f t="shared" si="152"/>
        <v/>
      </c>
      <c r="AK730" s="73" t="str">
        <f t="shared" si="153"/>
        <v/>
      </c>
      <c r="AL730" s="72" t="str">
        <f t="shared" si="154"/>
        <v/>
      </c>
      <c r="AM730" s="71" t="str">
        <f t="shared" si="155"/>
        <v/>
      </c>
    </row>
    <row r="731" spans="2:39" ht="13.8" thickBot="1">
      <c r="B731" s="79">
        <v>44863</v>
      </c>
      <c r="C731" s="78">
        <v>1159.52</v>
      </c>
      <c r="D731" s="78">
        <v>1175.8599999999999</v>
      </c>
      <c r="E731" s="78">
        <v>1191.1199999999999</v>
      </c>
      <c r="F731" s="78">
        <v>1194.4100000000001</v>
      </c>
      <c r="G731" s="78">
        <v>1211.32</v>
      </c>
      <c r="H731" s="78">
        <v>1265.81</v>
      </c>
      <c r="I731" s="78">
        <v>1316.39</v>
      </c>
      <c r="J731" s="78">
        <v>1313.06</v>
      </c>
      <c r="K731" s="78">
        <v>1280.97</v>
      </c>
      <c r="L731" s="78">
        <v>1236.24</v>
      </c>
      <c r="M731" s="78">
        <v>1188.3599999999999</v>
      </c>
      <c r="N731" s="78">
        <v>1136.7</v>
      </c>
      <c r="O731" s="78">
        <v>1213.07</v>
      </c>
      <c r="P731" s="78">
        <v>1446.52</v>
      </c>
      <c r="Q731" s="78">
        <v>1453.73</v>
      </c>
      <c r="R731" s="78">
        <v>1432.8</v>
      </c>
      <c r="S731" s="78">
        <v>1388.14</v>
      </c>
      <c r="T731" s="78">
        <v>1341.2</v>
      </c>
      <c r="U731" s="78">
        <v>1143.3800000000001</v>
      </c>
      <c r="V731" s="78">
        <v>1110.76</v>
      </c>
      <c r="W731" s="78">
        <v>1105.8599999999999</v>
      </c>
      <c r="X731" s="78">
        <v>1112.55</v>
      </c>
      <c r="Y731" s="78">
        <v>1093.4000000000001</v>
      </c>
      <c r="Z731" s="78">
        <v>1084.9000000000001</v>
      </c>
      <c r="AA731" s="78">
        <f t="shared" si="143"/>
        <v>1453.73</v>
      </c>
      <c r="AB731" s="77">
        <f t="shared" si="144"/>
        <v>2022</v>
      </c>
      <c r="AC731" s="76">
        <f t="shared" si="145"/>
        <v>10</v>
      </c>
      <c r="AD731" s="76" t="str">
        <f t="shared" si="146"/>
        <v/>
      </c>
      <c r="AE731" s="76" t="str">
        <f t="shared" si="147"/>
        <v/>
      </c>
      <c r="AF731" s="74">
        <f t="shared" si="148"/>
        <v>1453.73</v>
      </c>
      <c r="AG731" s="75" t="str">
        <f t="shared" si="149"/>
        <v>15:00</v>
      </c>
      <c r="AH731" s="74">
        <f t="shared" si="150"/>
        <v>31049.8</v>
      </c>
      <c r="AI731" s="73" t="str">
        <f t="shared" si="151"/>
        <v/>
      </c>
      <c r="AJ731" s="73" t="str">
        <f t="shared" si="152"/>
        <v/>
      </c>
      <c r="AK731" s="73" t="str">
        <f t="shared" si="153"/>
        <v/>
      </c>
      <c r="AL731" s="72" t="str">
        <f t="shared" si="154"/>
        <v/>
      </c>
      <c r="AM731" s="71" t="str">
        <f t="shared" si="155"/>
        <v/>
      </c>
    </row>
    <row r="732" spans="2:39" ht="13.8" thickBot="1">
      <c r="B732" s="79">
        <v>44864</v>
      </c>
      <c r="C732" s="78">
        <v>1082.27</v>
      </c>
      <c r="D732" s="78">
        <v>1089.2</v>
      </c>
      <c r="E732" s="78">
        <v>1091.27</v>
      </c>
      <c r="F732" s="78">
        <v>1098.93</v>
      </c>
      <c r="G732" s="78">
        <v>1121.71</v>
      </c>
      <c r="H732" s="78">
        <v>1194.52</v>
      </c>
      <c r="I732" s="78">
        <v>1264.03</v>
      </c>
      <c r="J732" s="78">
        <v>1249.08</v>
      </c>
      <c r="K732" s="78">
        <v>1201.24</v>
      </c>
      <c r="L732" s="78">
        <v>1179.8900000000001</v>
      </c>
      <c r="M732" s="78">
        <v>1163.05</v>
      </c>
      <c r="N732" s="78">
        <v>1128.93</v>
      </c>
      <c r="O732" s="78">
        <v>1256.01</v>
      </c>
      <c r="P732" s="78">
        <v>1407.53</v>
      </c>
      <c r="Q732" s="78">
        <v>1428.35</v>
      </c>
      <c r="R732" s="78">
        <v>1435.25</v>
      </c>
      <c r="S732" s="78">
        <v>1337.42</v>
      </c>
      <c r="T732" s="78">
        <v>1200.26</v>
      </c>
      <c r="U732" s="78">
        <v>1115.42</v>
      </c>
      <c r="V732" s="78">
        <v>1100.44</v>
      </c>
      <c r="W732" s="78">
        <v>1090.92</v>
      </c>
      <c r="X732" s="78">
        <v>1108.8</v>
      </c>
      <c r="Y732" s="78">
        <v>1107.72</v>
      </c>
      <c r="Z732" s="78">
        <v>1101.5899999999999</v>
      </c>
      <c r="AA732" s="78">
        <f t="shared" si="143"/>
        <v>1435.25</v>
      </c>
      <c r="AB732" s="77">
        <f t="shared" si="144"/>
        <v>2022</v>
      </c>
      <c r="AC732" s="76">
        <f t="shared" si="145"/>
        <v>10</v>
      </c>
      <c r="AD732" s="76" t="str">
        <f t="shared" si="146"/>
        <v/>
      </c>
      <c r="AE732" s="76" t="str">
        <f t="shared" si="147"/>
        <v/>
      </c>
      <c r="AF732" s="74">
        <f t="shared" si="148"/>
        <v>1435.25</v>
      </c>
      <c r="AG732" s="75" t="str">
        <f t="shared" si="149"/>
        <v>16:00</v>
      </c>
      <c r="AH732" s="74">
        <f t="shared" si="150"/>
        <v>29989.079999999994</v>
      </c>
      <c r="AI732" s="73" t="str">
        <f t="shared" si="151"/>
        <v/>
      </c>
      <c r="AJ732" s="73" t="str">
        <f t="shared" si="152"/>
        <v/>
      </c>
      <c r="AK732" s="73" t="str">
        <f t="shared" si="153"/>
        <v/>
      </c>
      <c r="AL732" s="72" t="str">
        <f t="shared" si="154"/>
        <v/>
      </c>
      <c r="AM732" s="71" t="str">
        <f t="shared" si="155"/>
        <v/>
      </c>
    </row>
    <row r="733" spans="2:39" ht="13.8" thickBot="1">
      <c r="B733" s="79">
        <v>44865</v>
      </c>
      <c r="C733" s="78">
        <v>1102.01</v>
      </c>
      <c r="D733" s="78">
        <v>1093.8900000000001</v>
      </c>
      <c r="E733" s="78">
        <v>1091.44</v>
      </c>
      <c r="F733" s="78">
        <v>1112.23</v>
      </c>
      <c r="G733" s="78">
        <v>1128.54</v>
      </c>
      <c r="H733" s="78">
        <v>1169.1099999999999</v>
      </c>
      <c r="I733" s="78">
        <v>1275.02</v>
      </c>
      <c r="J733" s="78">
        <v>1294.1600000000001</v>
      </c>
      <c r="K733" s="78">
        <v>1319.96</v>
      </c>
      <c r="L733" s="78">
        <v>1334.94</v>
      </c>
      <c r="M733" s="78">
        <v>1343.76</v>
      </c>
      <c r="N733" s="78">
        <v>1311.77</v>
      </c>
      <c r="O733" s="78">
        <v>1313.06</v>
      </c>
      <c r="P733" s="78">
        <v>1308.6500000000001</v>
      </c>
      <c r="Q733" s="78">
        <v>1308.55</v>
      </c>
      <c r="R733" s="78">
        <v>1273.8599999999999</v>
      </c>
      <c r="S733" s="78">
        <v>1219.72</v>
      </c>
      <c r="T733" s="78">
        <v>1183.46</v>
      </c>
      <c r="U733" s="78">
        <v>1179.5999999999999</v>
      </c>
      <c r="V733" s="78">
        <v>1161.06</v>
      </c>
      <c r="W733" s="78">
        <v>1152.9000000000001</v>
      </c>
      <c r="X733" s="78">
        <v>1226.0899999999999</v>
      </c>
      <c r="Y733" s="78">
        <v>1306.48</v>
      </c>
      <c r="Z733" s="78">
        <v>1284.43</v>
      </c>
      <c r="AA733" s="78">
        <f t="shared" si="143"/>
        <v>1343.76</v>
      </c>
      <c r="AB733" s="77">
        <f t="shared" si="144"/>
        <v>2022</v>
      </c>
      <c r="AC733" s="76">
        <f t="shared" si="145"/>
        <v>10</v>
      </c>
      <c r="AD733" s="76" t="str">
        <f t="shared" si="146"/>
        <v>2022-10</v>
      </c>
      <c r="AE733" s="76">
        <f t="shared" si="147"/>
        <v>10</v>
      </c>
      <c r="AF733" s="74">
        <f t="shared" si="148"/>
        <v>1343.76</v>
      </c>
      <c r="AG733" s="75" t="str">
        <f t="shared" si="149"/>
        <v>11:00</v>
      </c>
      <c r="AH733" s="74">
        <f t="shared" si="150"/>
        <v>30838.45</v>
      </c>
      <c r="AI733" s="73">
        <f t="shared" si="151"/>
        <v>36670.1</v>
      </c>
      <c r="AJ733" s="73">
        <f t="shared" si="152"/>
        <v>1698.62</v>
      </c>
      <c r="AK733" s="73">
        <f t="shared" si="153"/>
        <v>35734.689999999988</v>
      </c>
      <c r="AL733" s="72">
        <f t="shared" si="154"/>
        <v>44858</v>
      </c>
      <c r="AM733" s="71" t="str">
        <f t="shared" si="155"/>
        <v>15:00</v>
      </c>
    </row>
    <row r="734" spans="2:39" ht="13.8" thickBot="1">
      <c r="B734" s="79">
        <v>44866</v>
      </c>
      <c r="C734" s="78">
        <v>1286.53</v>
      </c>
      <c r="D734" s="78">
        <v>1278.2</v>
      </c>
      <c r="E734" s="78">
        <v>1285.17</v>
      </c>
      <c r="F734" s="78">
        <v>1298.82</v>
      </c>
      <c r="G734" s="78">
        <v>1306.76</v>
      </c>
      <c r="H734" s="78">
        <v>1355.13</v>
      </c>
      <c r="I734" s="78">
        <v>1483.37</v>
      </c>
      <c r="J734" s="78">
        <v>1494.85</v>
      </c>
      <c r="K734" s="78">
        <v>1657.67</v>
      </c>
      <c r="L734" s="78">
        <v>1623.76</v>
      </c>
      <c r="M734" s="78">
        <v>1647.66</v>
      </c>
      <c r="N734" s="78">
        <v>1647.24</v>
      </c>
      <c r="O734" s="78">
        <v>1689.14</v>
      </c>
      <c r="P734" s="78">
        <v>1693.68</v>
      </c>
      <c r="Q734" s="78">
        <v>1675.77</v>
      </c>
      <c r="R734" s="78">
        <v>1621.8</v>
      </c>
      <c r="S734" s="78">
        <v>1523.13</v>
      </c>
      <c r="T734" s="78">
        <v>1463.49</v>
      </c>
      <c r="U734" s="78">
        <v>1349.95</v>
      </c>
      <c r="V734" s="78">
        <v>1132.8499999999999</v>
      </c>
      <c r="W734" s="78">
        <v>1115.8699999999999</v>
      </c>
      <c r="X734" s="78">
        <v>1087.3499999999999</v>
      </c>
      <c r="Y734" s="78">
        <v>1052.3800000000001</v>
      </c>
      <c r="Z734" s="78">
        <v>1049.79</v>
      </c>
      <c r="AA734" s="78">
        <f t="shared" si="143"/>
        <v>1693.68</v>
      </c>
      <c r="AB734" s="77">
        <f t="shared" si="144"/>
        <v>2022</v>
      </c>
      <c r="AC734" s="76">
        <f t="shared" si="145"/>
        <v>11</v>
      </c>
      <c r="AD734" s="76" t="str">
        <f t="shared" si="146"/>
        <v/>
      </c>
      <c r="AE734" s="76" t="str">
        <f t="shared" si="147"/>
        <v/>
      </c>
      <c r="AF734" s="74">
        <f t="shared" si="148"/>
        <v>1693.68</v>
      </c>
      <c r="AG734" s="75" t="str">
        <f t="shared" si="149"/>
        <v>14:00</v>
      </c>
      <c r="AH734" s="74">
        <f t="shared" si="150"/>
        <v>35514.04</v>
      </c>
      <c r="AI734" s="73" t="str">
        <f t="shared" si="151"/>
        <v/>
      </c>
      <c r="AJ734" s="73" t="str">
        <f t="shared" si="152"/>
        <v/>
      </c>
      <c r="AK734" s="73" t="str">
        <f t="shared" si="153"/>
        <v/>
      </c>
      <c r="AL734" s="72" t="str">
        <f t="shared" si="154"/>
        <v/>
      </c>
      <c r="AM734" s="71" t="str">
        <f t="shared" si="155"/>
        <v/>
      </c>
    </row>
    <row r="735" spans="2:39" ht="13.8" thickBot="1">
      <c r="B735" s="79">
        <v>44867</v>
      </c>
      <c r="C735" s="78">
        <v>1048.08</v>
      </c>
      <c r="D735" s="78">
        <v>1081.01</v>
      </c>
      <c r="E735" s="78">
        <v>1089.31</v>
      </c>
      <c r="F735" s="78">
        <v>1111.29</v>
      </c>
      <c r="G735" s="78">
        <v>1126.6500000000001</v>
      </c>
      <c r="H735" s="78">
        <v>946.12</v>
      </c>
      <c r="I735" s="78">
        <v>1282.82</v>
      </c>
      <c r="J735" s="78">
        <v>1283.94</v>
      </c>
      <c r="K735" s="78">
        <v>1265.95</v>
      </c>
      <c r="L735" s="78">
        <v>1290.6600000000001</v>
      </c>
      <c r="M735" s="78">
        <v>1355.97</v>
      </c>
      <c r="N735" s="78">
        <v>1649.76</v>
      </c>
      <c r="O735" s="78">
        <v>1614.83</v>
      </c>
      <c r="P735" s="78">
        <v>1656.66</v>
      </c>
      <c r="Q735" s="78">
        <v>1682.38</v>
      </c>
      <c r="R735" s="78">
        <v>1627.74</v>
      </c>
      <c r="S735" s="78">
        <v>1525.3</v>
      </c>
      <c r="T735" s="78">
        <v>1460.97</v>
      </c>
      <c r="U735" s="78">
        <v>1218.6300000000001</v>
      </c>
      <c r="V735" s="78">
        <v>1114.79</v>
      </c>
      <c r="W735" s="78">
        <v>1110.31</v>
      </c>
      <c r="X735" s="78">
        <v>1104.5999999999999</v>
      </c>
      <c r="Y735" s="78">
        <v>1094.49</v>
      </c>
      <c r="Z735" s="78">
        <v>1083.5999999999999</v>
      </c>
      <c r="AA735" s="78">
        <f t="shared" si="143"/>
        <v>1682.38</v>
      </c>
      <c r="AB735" s="77">
        <f t="shared" si="144"/>
        <v>2022</v>
      </c>
      <c r="AC735" s="76">
        <f t="shared" si="145"/>
        <v>11</v>
      </c>
      <c r="AD735" s="76" t="str">
        <f t="shared" si="146"/>
        <v/>
      </c>
      <c r="AE735" s="76" t="str">
        <f t="shared" si="147"/>
        <v/>
      </c>
      <c r="AF735" s="74">
        <f t="shared" si="148"/>
        <v>1682.38</v>
      </c>
      <c r="AG735" s="75" t="str">
        <f t="shared" si="149"/>
        <v>15:00</v>
      </c>
      <c r="AH735" s="74">
        <f t="shared" si="150"/>
        <v>32508.240000000005</v>
      </c>
      <c r="AI735" s="73" t="str">
        <f t="shared" si="151"/>
        <v/>
      </c>
      <c r="AJ735" s="73" t="str">
        <f t="shared" si="152"/>
        <v/>
      </c>
      <c r="AK735" s="73" t="str">
        <f t="shared" si="153"/>
        <v/>
      </c>
      <c r="AL735" s="72" t="str">
        <f t="shared" si="154"/>
        <v/>
      </c>
      <c r="AM735" s="71" t="str">
        <f t="shared" si="155"/>
        <v/>
      </c>
    </row>
    <row r="736" spans="2:39" ht="13.8" thickBot="1">
      <c r="B736" s="79">
        <v>44868</v>
      </c>
      <c r="C736" s="78">
        <v>1075.27</v>
      </c>
      <c r="D736" s="78">
        <v>1069.1400000000001</v>
      </c>
      <c r="E736" s="78">
        <v>1075.45</v>
      </c>
      <c r="F736" s="78">
        <v>1083.18</v>
      </c>
      <c r="G736" s="78">
        <v>1096.31</v>
      </c>
      <c r="H736" s="78">
        <v>1148.3800000000001</v>
      </c>
      <c r="I736" s="78">
        <v>1256.75</v>
      </c>
      <c r="J736" s="78">
        <v>1295.56</v>
      </c>
      <c r="K736" s="78">
        <v>1283.56</v>
      </c>
      <c r="L736" s="78">
        <v>1302.04</v>
      </c>
      <c r="M736" s="78">
        <v>1314.67</v>
      </c>
      <c r="N736" s="78">
        <v>1277.57</v>
      </c>
      <c r="O736" s="78">
        <v>1282.3</v>
      </c>
      <c r="P736" s="78">
        <v>1271.6600000000001</v>
      </c>
      <c r="Q736" s="78">
        <v>1296.19</v>
      </c>
      <c r="R736" s="78">
        <v>1229.45</v>
      </c>
      <c r="S736" s="78">
        <v>1335.85</v>
      </c>
      <c r="T736" s="78">
        <v>1206.94</v>
      </c>
      <c r="U736" s="78">
        <v>1157.8699999999999</v>
      </c>
      <c r="V736" s="78">
        <v>1133.1600000000001</v>
      </c>
      <c r="W736" s="78">
        <v>1126.47</v>
      </c>
      <c r="X736" s="78">
        <v>1101.0999999999999</v>
      </c>
      <c r="Y736" s="78">
        <v>1073.98</v>
      </c>
      <c r="Z736" s="78">
        <v>1069.71</v>
      </c>
      <c r="AA736" s="78">
        <f t="shared" si="143"/>
        <v>1335.85</v>
      </c>
      <c r="AB736" s="77">
        <f t="shared" si="144"/>
        <v>2022</v>
      </c>
      <c r="AC736" s="76">
        <f t="shared" si="145"/>
        <v>11</v>
      </c>
      <c r="AD736" s="76" t="str">
        <f t="shared" si="146"/>
        <v/>
      </c>
      <c r="AE736" s="76" t="str">
        <f t="shared" si="147"/>
        <v/>
      </c>
      <c r="AF736" s="74">
        <f t="shared" si="148"/>
        <v>1335.85</v>
      </c>
      <c r="AG736" s="75" t="str">
        <f t="shared" si="149"/>
        <v>17:00</v>
      </c>
      <c r="AH736" s="74">
        <f t="shared" si="150"/>
        <v>29898.409999999993</v>
      </c>
      <c r="AI736" s="73" t="str">
        <f t="shared" si="151"/>
        <v/>
      </c>
      <c r="AJ736" s="73" t="str">
        <f t="shared" si="152"/>
        <v/>
      </c>
      <c r="AK736" s="73" t="str">
        <f t="shared" si="153"/>
        <v/>
      </c>
      <c r="AL736" s="72" t="str">
        <f t="shared" si="154"/>
        <v/>
      </c>
      <c r="AM736" s="71" t="str">
        <f t="shared" si="155"/>
        <v/>
      </c>
    </row>
    <row r="737" spans="2:39" ht="13.8" thickBot="1">
      <c r="B737" s="79">
        <v>44869</v>
      </c>
      <c r="C737" s="78">
        <v>1053.4000000000001</v>
      </c>
      <c r="D737" s="78">
        <v>1081.5</v>
      </c>
      <c r="E737" s="78">
        <v>1093.47</v>
      </c>
      <c r="F737" s="78">
        <v>1091.97</v>
      </c>
      <c r="G737" s="78">
        <v>1106.1400000000001</v>
      </c>
      <c r="H737" s="78">
        <v>1153.71</v>
      </c>
      <c r="I737" s="78">
        <v>1255.7</v>
      </c>
      <c r="J737" s="78">
        <v>1252.23</v>
      </c>
      <c r="K737" s="78">
        <v>1243.4100000000001</v>
      </c>
      <c r="L737" s="78">
        <v>1259.6199999999999</v>
      </c>
      <c r="M737" s="78">
        <v>1298.71</v>
      </c>
      <c r="N737" s="78">
        <v>1246.3900000000001</v>
      </c>
      <c r="O737" s="78">
        <v>1270.99</v>
      </c>
      <c r="P737" s="78">
        <v>1505.94</v>
      </c>
      <c r="Q737" s="78">
        <v>1632.09</v>
      </c>
      <c r="R737" s="78">
        <v>1410.5</v>
      </c>
      <c r="S737" s="78">
        <v>1346.42</v>
      </c>
      <c r="T737" s="78">
        <v>1349.88</v>
      </c>
      <c r="U737" s="78">
        <v>1600.52</v>
      </c>
      <c r="V737" s="78">
        <v>1498.35</v>
      </c>
      <c r="W737" s="78">
        <v>1454.25</v>
      </c>
      <c r="X737" s="78">
        <v>1409.45</v>
      </c>
      <c r="Y737" s="78">
        <v>1390.97</v>
      </c>
      <c r="Z737" s="78">
        <v>1370.88</v>
      </c>
      <c r="AA737" s="78">
        <f t="shared" si="143"/>
        <v>1632.09</v>
      </c>
      <c r="AB737" s="77">
        <f t="shared" si="144"/>
        <v>2022</v>
      </c>
      <c r="AC737" s="76">
        <f t="shared" si="145"/>
        <v>11</v>
      </c>
      <c r="AD737" s="76" t="str">
        <f t="shared" si="146"/>
        <v/>
      </c>
      <c r="AE737" s="76" t="str">
        <f t="shared" si="147"/>
        <v/>
      </c>
      <c r="AF737" s="74">
        <f t="shared" si="148"/>
        <v>1632.09</v>
      </c>
      <c r="AG737" s="75" t="str">
        <f t="shared" si="149"/>
        <v>15:00</v>
      </c>
      <c r="AH737" s="74">
        <f t="shared" si="150"/>
        <v>33008.58</v>
      </c>
      <c r="AI737" s="73" t="str">
        <f t="shared" si="151"/>
        <v/>
      </c>
      <c r="AJ737" s="73" t="str">
        <f t="shared" si="152"/>
        <v/>
      </c>
      <c r="AK737" s="73" t="str">
        <f t="shared" si="153"/>
        <v/>
      </c>
      <c r="AL737" s="72" t="str">
        <f t="shared" si="154"/>
        <v/>
      </c>
      <c r="AM737" s="71" t="str">
        <f t="shared" si="155"/>
        <v/>
      </c>
    </row>
    <row r="738" spans="2:39" ht="13.8" thickBot="1">
      <c r="B738" s="79">
        <v>44870</v>
      </c>
      <c r="C738" s="78">
        <v>1352.75</v>
      </c>
      <c r="D738" s="78">
        <v>1347.78</v>
      </c>
      <c r="E738" s="78">
        <v>1346.24</v>
      </c>
      <c r="F738" s="78">
        <v>1352.82</v>
      </c>
      <c r="G738" s="78">
        <v>1351.67</v>
      </c>
      <c r="H738" s="78">
        <v>1397.03</v>
      </c>
      <c r="I738" s="78">
        <v>1483.06</v>
      </c>
      <c r="J738" s="78">
        <v>1465.91</v>
      </c>
      <c r="K738" s="78">
        <v>1501.85</v>
      </c>
      <c r="L738" s="78">
        <v>1545.85</v>
      </c>
      <c r="M738" s="78">
        <v>1589.88</v>
      </c>
      <c r="N738" s="78">
        <v>1633.56</v>
      </c>
      <c r="O738" s="78">
        <v>1659.04</v>
      </c>
      <c r="P738" s="78">
        <v>1674.33</v>
      </c>
      <c r="Q738" s="78">
        <v>1670.83</v>
      </c>
      <c r="R738" s="78">
        <v>1696.38</v>
      </c>
      <c r="S738" s="78">
        <v>1639.37</v>
      </c>
      <c r="T738" s="78">
        <v>1633.38</v>
      </c>
      <c r="U738" s="78">
        <v>1661.31</v>
      </c>
      <c r="V738" s="78">
        <v>1626.03</v>
      </c>
      <c r="W738" s="78">
        <v>1641.64</v>
      </c>
      <c r="X738" s="78">
        <v>1615.18</v>
      </c>
      <c r="Y738" s="78">
        <v>1595.3</v>
      </c>
      <c r="Z738" s="78">
        <v>1493.48</v>
      </c>
      <c r="AA738" s="78">
        <f t="shared" si="143"/>
        <v>1696.38</v>
      </c>
      <c r="AB738" s="77">
        <f t="shared" si="144"/>
        <v>2022</v>
      </c>
      <c r="AC738" s="76">
        <f t="shared" si="145"/>
        <v>11</v>
      </c>
      <c r="AD738" s="76" t="str">
        <f t="shared" si="146"/>
        <v/>
      </c>
      <c r="AE738" s="76" t="str">
        <f t="shared" si="147"/>
        <v/>
      </c>
      <c r="AF738" s="74">
        <f t="shared" si="148"/>
        <v>1696.38</v>
      </c>
      <c r="AG738" s="75" t="str">
        <f t="shared" si="149"/>
        <v>16:00</v>
      </c>
      <c r="AH738" s="74">
        <f t="shared" si="150"/>
        <v>38671.05000000001</v>
      </c>
      <c r="AI738" s="73" t="str">
        <f t="shared" si="151"/>
        <v/>
      </c>
      <c r="AJ738" s="73" t="str">
        <f t="shared" si="152"/>
        <v/>
      </c>
      <c r="AK738" s="73" t="str">
        <f t="shared" si="153"/>
        <v/>
      </c>
      <c r="AL738" s="72" t="str">
        <f t="shared" si="154"/>
        <v/>
      </c>
      <c r="AM738" s="71" t="str">
        <f t="shared" si="155"/>
        <v/>
      </c>
    </row>
    <row r="739" spans="2:39" ht="13.8" thickBot="1">
      <c r="B739" s="79">
        <v>44871</v>
      </c>
      <c r="C739" s="78">
        <v>1452.85</v>
      </c>
      <c r="D739" s="78">
        <v>1383.27</v>
      </c>
      <c r="E739" s="78">
        <v>1351.39</v>
      </c>
      <c r="F739" s="78">
        <v>1311.66</v>
      </c>
      <c r="G739" s="78">
        <v>1283.9000000000001</v>
      </c>
      <c r="H739" s="78">
        <v>1180.0999999999999</v>
      </c>
      <c r="I739" s="78">
        <v>1149.75</v>
      </c>
      <c r="J739" s="78">
        <v>1130.96</v>
      </c>
      <c r="K739" s="78">
        <v>1130.92</v>
      </c>
      <c r="L739" s="78">
        <v>1137.5</v>
      </c>
      <c r="M739" s="78">
        <v>1345.37</v>
      </c>
      <c r="N739" s="78">
        <v>1411.62</v>
      </c>
      <c r="O739" s="78">
        <v>1306.52</v>
      </c>
      <c r="P739" s="78">
        <v>1312.54</v>
      </c>
      <c r="Q739" s="78">
        <v>1304.21</v>
      </c>
      <c r="R739" s="78">
        <v>1295.07</v>
      </c>
      <c r="S739" s="78">
        <v>1272.1500000000001</v>
      </c>
      <c r="T739" s="78">
        <v>1141.42</v>
      </c>
      <c r="U739" s="78">
        <v>1214.78</v>
      </c>
      <c r="V739" s="78">
        <v>1168.97</v>
      </c>
      <c r="W739" s="78">
        <v>1075.58</v>
      </c>
      <c r="X739" s="78">
        <v>1041.57</v>
      </c>
      <c r="Y739" s="78">
        <v>1020.85</v>
      </c>
      <c r="Z739" s="78">
        <v>1001.49</v>
      </c>
      <c r="AA739" s="78">
        <f t="shared" si="143"/>
        <v>1452.85</v>
      </c>
      <c r="AB739" s="77">
        <f t="shared" si="144"/>
        <v>2022</v>
      </c>
      <c r="AC739" s="76">
        <f t="shared" si="145"/>
        <v>11</v>
      </c>
      <c r="AD739" s="76" t="str">
        <f t="shared" si="146"/>
        <v/>
      </c>
      <c r="AE739" s="76" t="str">
        <f t="shared" si="147"/>
        <v/>
      </c>
      <c r="AF739" s="74">
        <f t="shared" si="148"/>
        <v>1452.85</v>
      </c>
      <c r="AG739" s="75" t="str">
        <f t="shared" si="149"/>
        <v>1:00</v>
      </c>
      <c r="AH739" s="74">
        <f t="shared" si="150"/>
        <v>30877.290000000005</v>
      </c>
      <c r="AI739" s="73" t="str">
        <f t="shared" si="151"/>
        <v/>
      </c>
      <c r="AJ739" s="73" t="str">
        <f t="shared" si="152"/>
        <v/>
      </c>
      <c r="AK739" s="73" t="str">
        <f t="shared" si="153"/>
        <v/>
      </c>
      <c r="AL739" s="72" t="str">
        <f t="shared" si="154"/>
        <v/>
      </c>
      <c r="AM739" s="71" t="str">
        <f t="shared" si="155"/>
        <v/>
      </c>
    </row>
    <row r="740" spans="2:39" ht="13.8" thickBot="1">
      <c r="B740" s="79">
        <v>44872</v>
      </c>
      <c r="C740" s="78">
        <v>1008.24</v>
      </c>
      <c r="D740" s="78">
        <v>995.08</v>
      </c>
      <c r="E740" s="78">
        <v>998.41</v>
      </c>
      <c r="F740" s="78">
        <v>1010.62</v>
      </c>
      <c r="G740" s="78">
        <v>1030.4000000000001</v>
      </c>
      <c r="H740" s="78">
        <v>1053.05</v>
      </c>
      <c r="I740" s="78">
        <v>1087.6300000000001</v>
      </c>
      <c r="J740" s="78">
        <v>1176.5999999999999</v>
      </c>
      <c r="K740" s="78">
        <v>1216.81</v>
      </c>
      <c r="L740" s="78">
        <v>1233.1199999999999</v>
      </c>
      <c r="M740" s="78">
        <v>1249.29</v>
      </c>
      <c r="N740" s="78">
        <v>1266.23</v>
      </c>
      <c r="O740" s="78">
        <v>1242.5</v>
      </c>
      <c r="P740" s="78">
        <v>1263.53</v>
      </c>
      <c r="Q740" s="78">
        <v>1255.8699999999999</v>
      </c>
      <c r="R740" s="78">
        <v>1263.75</v>
      </c>
      <c r="S740" s="78">
        <v>1224.0899999999999</v>
      </c>
      <c r="T740" s="78">
        <v>1186.22</v>
      </c>
      <c r="U740" s="78">
        <v>1161.02</v>
      </c>
      <c r="V740" s="78">
        <v>1153.21</v>
      </c>
      <c r="W740" s="78">
        <v>1128.3</v>
      </c>
      <c r="X740" s="78">
        <v>1121.8599999999999</v>
      </c>
      <c r="Y740" s="78">
        <v>1110.3800000000001</v>
      </c>
      <c r="Z740" s="78">
        <v>1073.7</v>
      </c>
      <c r="AA740" s="78">
        <f t="shared" si="143"/>
        <v>1266.23</v>
      </c>
      <c r="AB740" s="77">
        <f t="shared" si="144"/>
        <v>2022</v>
      </c>
      <c r="AC740" s="76">
        <f t="shared" si="145"/>
        <v>11</v>
      </c>
      <c r="AD740" s="76" t="str">
        <f t="shared" si="146"/>
        <v/>
      </c>
      <c r="AE740" s="76" t="str">
        <f t="shared" si="147"/>
        <v/>
      </c>
      <c r="AF740" s="74">
        <f t="shared" si="148"/>
        <v>1266.23</v>
      </c>
      <c r="AG740" s="75" t="str">
        <f t="shared" si="149"/>
        <v>12:00</v>
      </c>
      <c r="AH740" s="74">
        <f t="shared" si="150"/>
        <v>28776.140000000003</v>
      </c>
      <c r="AI740" s="73" t="str">
        <f t="shared" si="151"/>
        <v/>
      </c>
      <c r="AJ740" s="73" t="str">
        <f t="shared" si="152"/>
        <v/>
      </c>
      <c r="AK740" s="73" t="str">
        <f t="shared" si="153"/>
        <v/>
      </c>
      <c r="AL740" s="72" t="str">
        <f t="shared" si="154"/>
        <v/>
      </c>
      <c r="AM740" s="71" t="str">
        <f t="shared" si="155"/>
        <v/>
      </c>
    </row>
    <row r="741" spans="2:39" ht="13.8" thickBot="1">
      <c r="B741" s="79">
        <v>44873</v>
      </c>
      <c r="C741" s="78">
        <v>1060.71</v>
      </c>
      <c r="D741" s="78">
        <v>1064.49</v>
      </c>
      <c r="E741" s="78">
        <v>1052</v>
      </c>
      <c r="F741" s="78">
        <v>1067.75</v>
      </c>
      <c r="G741" s="78">
        <v>1080.8399999999999</v>
      </c>
      <c r="H741" s="78">
        <v>1113.6300000000001</v>
      </c>
      <c r="I741" s="78">
        <v>1151.32</v>
      </c>
      <c r="J741" s="78">
        <v>1253.95</v>
      </c>
      <c r="K741" s="78">
        <v>1291.82</v>
      </c>
      <c r="L741" s="78">
        <v>1283.52</v>
      </c>
      <c r="M741" s="78">
        <v>1289.8900000000001</v>
      </c>
      <c r="N741" s="78">
        <v>1287.76</v>
      </c>
      <c r="O741" s="78">
        <v>1262.6600000000001</v>
      </c>
      <c r="P741" s="78">
        <v>1264.52</v>
      </c>
      <c r="Q741" s="78">
        <v>1256.47</v>
      </c>
      <c r="R741" s="78">
        <v>1265.57</v>
      </c>
      <c r="S741" s="78">
        <v>1222.27</v>
      </c>
      <c r="T741" s="78">
        <v>1205.0899999999999</v>
      </c>
      <c r="U741" s="78">
        <v>1194.73</v>
      </c>
      <c r="V741" s="78">
        <v>1178.3499999999999</v>
      </c>
      <c r="W741" s="78">
        <v>1152.02</v>
      </c>
      <c r="X741" s="78">
        <v>1140.6199999999999</v>
      </c>
      <c r="Y741" s="78">
        <v>1136.55</v>
      </c>
      <c r="Z741" s="78">
        <v>1106.21</v>
      </c>
      <c r="AA741" s="78">
        <f t="shared" si="143"/>
        <v>1291.82</v>
      </c>
      <c r="AB741" s="77">
        <f t="shared" si="144"/>
        <v>2022</v>
      </c>
      <c r="AC741" s="76">
        <f t="shared" si="145"/>
        <v>11</v>
      </c>
      <c r="AD741" s="76" t="str">
        <f t="shared" si="146"/>
        <v/>
      </c>
      <c r="AE741" s="76" t="str">
        <f t="shared" si="147"/>
        <v/>
      </c>
      <c r="AF741" s="74">
        <f t="shared" si="148"/>
        <v>1291.82</v>
      </c>
      <c r="AG741" s="75" t="str">
        <f t="shared" si="149"/>
        <v>9:00</v>
      </c>
      <c r="AH741" s="74">
        <f t="shared" si="150"/>
        <v>29674.559999999998</v>
      </c>
      <c r="AI741" s="73" t="str">
        <f t="shared" si="151"/>
        <v/>
      </c>
      <c r="AJ741" s="73" t="str">
        <f t="shared" si="152"/>
        <v/>
      </c>
      <c r="AK741" s="73" t="str">
        <f t="shared" si="153"/>
        <v/>
      </c>
      <c r="AL741" s="72" t="str">
        <f t="shared" si="154"/>
        <v/>
      </c>
      <c r="AM741" s="71" t="str">
        <f t="shared" si="155"/>
        <v/>
      </c>
    </row>
    <row r="742" spans="2:39" ht="13.8" thickBot="1">
      <c r="B742" s="79">
        <v>44874</v>
      </c>
      <c r="C742" s="78">
        <v>1099.74</v>
      </c>
      <c r="D742" s="78">
        <v>1097.5</v>
      </c>
      <c r="E742" s="78">
        <v>1091.93</v>
      </c>
      <c r="F742" s="78">
        <v>1095.1199999999999</v>
      </c>
      <c r="G742" s="78">
        <v>1111.7</v>
      </c>
      <c r="H742" s="78">
        <v>1133.1300000000001</v>
      </c>
      <c r="I742" s="78">
        <v>1170.1600000000001</v>
      </c>
      <c r="J742" s="78">
        <v>1230.95</v>
      </c>
      <c r="K742" s="78">
        <v>1296.0899999999999</v>
      </c>
      <c r="L742" s="78">
        <v>1310.54</v>
      </c>
      <c r="M742" s="78">
        <v>1303.05</v>
      </c>
      <c r="N742" s="78">
        <v>1309.77</v>
      </c>
      <c r="O742" s="78">
        <v>1281.6300000000001</v>
      </c>
      <c r="P742" s="78">
        <v>1255.28</v>
      </c>
      <c r="Q742" s="78">
        <v>1239.56</v>
      </c>
      <c r="R742" s="78">
        <v>1249.71</v>
      </c>
      <c r="S742" s="78">
        <v>1204.6600000000001</v>
      </c>
      <c r="T742" s="78">
        <v>1169.07</v>
      </c>
      <c r="U742" s="78">
        <v>1161.3699999999999</v>
      </c>
      <c r="V742" s="78">
        <v>1167.71</v>
      </c>
      <c r="W742" s="78">
        <v>1165.1500000000001</v>
      </c>
      <c r="X742" s="78">
        <v>1148</v>
      </c>
      <c r="Y742" s="78">
        <v>1117.6199999999999</v>
      </c>
      <c r="Z742" s="78">
        <v>1067.47</v>
      </c>
      <c r="AA742" s="78">
        <f t="shared" si="143"/>
        <v>1310.54</v>
      </c>
      <c r="AB742" s="77">
        <f t="shared" si="144"/>
        <v>2022</v>
      </c>
      <c r="AC742" s="76">
        <f t="shared" si="145"/>
        <v>11</v>
      </c>
      <c r="AD742" s="76" t="str">
        <f t="shared" si="146"/>
        <v/>
      </c>
      <c r="AE742" s="76" t="str">
        <f t="shared" si="147"/>
        <v/>
      </c>
      <c r="AF742" s="74">
        <f t="shared" si="148"/>
        <v>1310.54</v>
      </c>
      <c r="AG742" s="75" t="str">
        <f t="shared" si="149"/>
        <v>10:00</v>
      </c>
      <c r="AH742" s="74">
        <f t="shared" si="150"/>
        <v>29787.45</v>
      </c>
      <c r="AI742" s="73" t="str">
        <f t="shared" si="151"/>
        <v/>
      </c>
      <c r="AJ742" s="73" t="str">
        <f t="shared" si="152"/>
        <v/>
      </c>
      <c r="AK742" s="73" t="str">
        <f t="shared" si="153"/>
        <v/>
      </c>
      <c r="AL742" s="72" t="str">
        <f t="shared" si="154"/>
        <v/>
      </c>
      <c r="AM742" s="71" t="str">
        <f t="shared" si="155"/>
        <v/>
      </c>
    </row>
    <row r="743" spans="2:39" ht="13.8" thickBot="1">
      <c r="B743" s="79">
        <v>44875</v>
      </c>
      <c r="C743" s="78">
        <v>1057.46</v>
      </c>
      <c r="D743" s="78">
        <v>1048.18</v>
      </c>
      <c r="E743" s="78">
        <v>1070.6500000000001</v>
      </c>
      <c r="F743" s="78">
        <v>1060.3599999999999</v>
      </c>
      <c r="G743" s="78">
        <v>1081.71</v>
      </c>
      <c r="H743" s="78">
        <v>1114.93</v>
      </c>
      <c r="I743" s="78">
        <v>1152.4100000000001</v>
      </c>
      <c r="J743" s="78">
        <v>1239.3900000000001</v>
      </c>
      <c r="K743" s="78">
        <v>1263.19</v>
      </c>
      <c r="L743" s="78">
        <v>1255.9000000000001</v>
      </c>
      <c r="M743" s="78">
        <v>1291.8499999999999</v>
      </c>
      <c r="N743" s="78">
        <v>1282.4000000000001</v>
      </c>
      <c r="O743" s="78">
        <v>1252.8599999999999</v>
      </c>
      <c r="P743" s="78">
        <v>1251.1099999999999</v>
      </c>
      <c r="Q743" s="78">
        <v>1243.94</v>
      </c>
      <c r="R743" s="78">
        <v>1249.33</v>
      </c>
      <c r="S743" s="78">
        <v>1210.82</v>
      </c>
      <c r="T743" s="78">
        <v>1165.43</v>
      </c>
      <c r="U743" s="78">
        <v>1143.6300000000001</v>
      </c>
      <c r="V743" s="78">
        <v>1138.52</v>
      </c>
      <c r="W743" s="78">
        <v>1121.1600000000001</v>
      </c>
      <c r="X743" s="78">
        <v>1118.1400000000001</v>
      </c>
      <c r="Y743" s="78">
        <v>1082.9000000000001</v>
      </c>
      <c r="Z743" s="78">
        <v>1054.97</v>
      </c>
      <c r="AA743" s="78">
        <f t="shared" si="143"/>
        <v>1291.8499999999999</v>
      </c>
      <c r="AB743" s="77">
        <f t="shared" si="144"/>
        <v>2022</v>
      </c>
      <c r="AC743" s="76">
        <f t="shared" si="145"/>
        <v>11</v>
      </c>
      <c r="AD743" s="76" t="str">
        <f t="shared" si="146"/>
        <v/>
      </c>
      <c r="AE743" s="76" t="str">
        <f t="shared" si="147"/>
        <v/>
      </c>
      <c r="AF743" s="74">
        <f t="shared" si="148"/>
        <v>1291.8499999999999</v>
      </c>
      <c r="AG743" s="75" t="str">
        <f t="shared" si="149"/>
        <v>11:00</v>
      </c>
      <c r="AH743" s="74">
        <f t="shared" si="150"/>
        <v>29243.09</v>
      </c>
      <c r="AI743" s="73" t="str">
        <f t="shared" si="151"/>
        <v/>
      </c>
      <c r="AJ743" s="73" t="str">
        <f t="shared" si="152"/>
        <v/>
      </c>
      <c r="AK743" s="73" t="str">
        <f t="shared" si="153"/>
        <v/>
      </c>
      <c r="AL743" s="72" t="str">
        <f t="shared" si="154"/>
        <v/>
      </c>
      <c r="AM743" s="71" t="str">
        <f t="shared" si="155"/>
        <v/>
      </c>
    </row>
    <row r="744" spans="2:39" ht="13.8" thickBot="1">
      <c r="B744" s="79">
        <v>44876</v>
      </c>
      <c r="C744" s="78">
        <v>1053.22</v>
      </c>
      <c r="D744" s="78">
        <v>1044.01</v>
      </c>
      <c r="E744" s="78">
        <v>1046.82</v>
      </c>
      <c r="F744" s="78">
        <v>1057.28</v>
      </c>
      <c r="G744" s="78">
        <v>1075.73</v>
      </c>
      <c r="H744" s="78">
        <v>1089.03</v>
      </c>
      <c r="I744" s="78">
        <v>1115.28</v>
      </c>
      <c r="J744" s="78">
        <v>1174.21</v>
      </c>
      <c r="K744" s="78">
        <v>1164.73</v>
      </c>
      <c r="L744" s="78">
        <v>1164.56</v>
      </c>
      <c r="M744" s="78">
        <v>1169.6300000000001</v>
      </c>
      <c r="N744" s="78">
        <v>1204.1400000000001</v>
      </c>
      <c r="O744" s="78">
        <v>1173.8699999999999</v>
      </c>
      <c r="P744" s="78">
        <v>1165.82</v>
      </c>
      <c r="Q744" s="78">
        <v>1154.3</v>
      </c>
      <c r="R744" s="78">
        <v>1159.69</v>
      </c>
      <c r="S744" s="78">
        <v>1148.81</v>
      </c>
      <c r="T744" s="78">
        <v>1158.05</v>
      </c>
      <c r="U744" s="78">
        <v>1144.5999999999999</v>
      </c>
      <c r="V744" s="78">
        <v>1124.73</v>
      </c>
      <c r="W744" s="78">
        <v>1109.82</v>
      </c>
      <c r="X744" s="78">
        <v>1115.56</v>
      </c>
      <c r="Y744" s="78">
        <v>1101.94</v>
      </c>
      <c r="Z744" s="78">
        <v>1101.1400000000001</v>
      </c>
      <c r="AA744" s="78">
        <f t="shared" si="143"/>
        <v>1204.1400000000001</v>
      </c>
      <c r="AB744" s="77">
        <f t="shared" si="144"/>
        <v>2022</v>
      </c>
      <c r="AC744" s="76">
        <f t="shared" si="145"/>
        <v>11</v>
      </c>
      <c r="AD744" s="76" t="str">
        <f t="shared" si="146"/>
        <v/>
      </c>
      <c r="AE744" s="76" t="str">
        <f t="shared" si="147"/>
        <v/>
      </c>
      <c r="AF744" s="74">
        <f t="shared" si="148"/>
        <v>1204.1400000000001</v>
      </c>
      <c r="AG744" s="75" t="str">
        <f t="shared" si="149"/>
        <v>12:00</v>
      </c>
      <c r="AH744" s="74">
        <f t="shared" si="150"/>
        <v>28221.10999999999</v>
      </c>
      <c r="AI744" s="73" t="str">
        <f t="shared" si="151"/>
        <v/>
      </c>
      <c r="AJ744" s="73" t="str">
        <f t="shared" si="152"/>
        <v/>
      </c>
      <c r="AK744" s="73" t="str">
        <f t="shared" si="153"/>
        <v/>
      </c>
      <c r="AL744" s="72" t="str">
        <f t="shared" si="154"/>
        <v/>
      </c>
      <c r="AM744" s="71" t="str">
        <f t="shared" si="155"/>
        <v/>
      </c>
    </row>
    <row r="745" spans="2:39" ht="13.8" thickBot="1">
      <c r="B745" s="79">
        <v>44877</v>
      </c>
      <c r="C745" s="78">
        <v>1105.1300000000001</v>
      </c>
      <c r="D745" s="78">
        <v>1093.4000000000001</v>
      </c>
      <c r="E745" s="78">
        <v>1087.8699999999999</v>
      </c>
      <c r="F745" s="78">
        <v>1096.55</v>
      </c>
      <c r="G745" s="78">
        <v>1087.2</v>
      </c>
      <c r="H745" s="78">
        <v>1104.46</v>
      </c>
      <c r="I745" s="78">
        <v>1134</v>
      </c>
      <c r="J745" s="78">
        <v>1173.94</v>
      </c>
      <c r="K745" s="78">
        <v>1176.18</v>
      </c>
      <c r="L745" s="78">
        <v>1181.1500000000001</v>
      </c>
      <c r="M745" s="78">
        <v>1188.78</v>
      </c>
      <c r="N745" s="78">
        <v>1204.42</v>
      </c>
      <c r="O745" s="78">
        <v>1170.82</v>
      </c>
      <c r="P745" s="78">
        <v>1184.1199999999999</v>
      </c>
      <c r="Q745" s="78">
        <v>1172.01</v>
      </c>
      <c r="R745" s="78">
        <v>1173.3</v>
      </c>
      <c r="S745" s="78">
        <v>1186.1199999999999</v>
      </c>
      <c r="T745" s="78">
        <v>1171.24</v>
      </c>
      <c r="U745" s="78">
        <v>1169.1400000000001</v>
      </c>
      <c r="V745" s="78">
        <v>1157.1400000000001</v>
      </c>
      <c r="W745" s="78">
        <v>1160.5999999999999</v>
      </c>
      <c r="X745" s="78">
        <v>1152.6199999999999</v>
      </c>
      <c r="Y745" s="78">
        <v>1146.29</v>
      </c>
      <c r="Z745" s="78">
        <v>1132.57</v>
      </c>
      <c r="AA745" s="78">
        <f t="shared" si="143"/>
        <v>1204.42</v>
      </c>
      <c r="AB745" s="77">
        <f t="shared" si="144"/>
        <v>2022</v>
      </c>
      <c r="AC745" s="76">
        <f t="shared" si="145"/>
        <v>11</v>
      </c>
      <c r="AD745" s="76" t="str">
        <f t="shared" si="146"/>
        <v/>
      </c>
      <c r="AE745" s="76" t="str">
        <f t="shared" si="147"/>
        <v/>
      </c>
      <c r="AF745" s="74">
        <f t="shared" si="148"/>
        <v>1204.42</v>
      </c>
      <c r="AG745" s="75" t="str">
        <f t="shared" si="149"/>
        <v>12:00</v>
      </c>
      <c r="AH745" s="74">
        <f t="shared" si="150"/>
        <v>28813.469999999994</v>
      </c>
      <c r="AI745" s="73" t="str">
        <f t="shared" si="151"/>
        <v/>
      </c>
      <c r="AJ745" s="73" t="str">
        <f t="shared" si="152"/>
        <v/>
      </c>
      <c r="AK745" s="73" t="str">
        <f t="shared" si="153"/>
        <v/>
      </c>
      <c r="AL745" s="72" t="str">
        <f t="shared" si="154"/>
        <v/>
      </c>
      <c r="AM745" s="71" t="str">
        <f t="shared" si="155"/>
        <v/>
      </c>
    </row>
    <row r="746" spans="2:39" ht="13.8" thickBot="1">
      <c r="B746" s="79">
        <v>44878</v>
      </c>
      <c r="C746" s="78">
        <v>1126.0899999999999</v>
      </c>
      <c r="D746" s="78">
        <v>1120</v>
      </c>
      <c r="E746" s="78">
        <v>1119.55</v>
      </c>
      <c r="F746" s="78">
        <v>1129.8</v>
      </c>
      <c r="G746" s="78">
        <v>1118.29</v>
      </c>
      <c r="H746" s="78">
        <v>1121.0899999999999</v>
      </c>
      <c r="I746" s="78">
        <v>1164.31</v>
      </c>
      <c r="J746" s="78">
        <v>1206.31</v>
      </c>
      <c r="K746" s="78">
        <v>1201.6199999999999</v>
      </c>
      <c r="L746" s="78">
        <v>1186.82</v>
      </c>
      <c r="M746" s="78">
        <v>1205.3</v>
      </c>
      <c r="N746" s="78">
        <v>1195.5</v>
      </c>
      <c r="O746" s="78">
        <v>1168.93</v>
      </c>
      <c r="P746" s="78">
        <v>1171.45</v>
      </c>
      <c r="Q746" s="78">
        <v>1171.69</v>
      </c>
      <c r="R746" s="78">
        <v>1172.29</v>
      </c>
      <c r="S746" s="78">
        <v>1183.18</v>
      </c>
      <c r="T746" s="78">
        <v>1180.8</v>
      </c>
      <c r="U746" s="78">
        <v>1186.78</v>
      </c>
      <c r="V746" s="78">
        <v>1185.8399999999999</v>
      </c>
      <c r="W746" s="78">
        <v>1179.19</v>
      </c>
      <c r="X746" s="78">
        <v>1170.82</v>
      </c>
      <c r="Y746" s="78">
        <v>1156.51</v>
      </c>
      <c r="Z746" s="78">
        <v>1169.5999999999999</v>
      </c>
      <c r="AA746" s="78">
        <f t="shared" si="143"/>
        <v>1206.31</v>
      </c>
      <c r="AB746" s="77">
        <f t="shared" si="144"/>
        <v>2022</v>
      </c>
      <c r="AC746" s="76">
        <f t="shared" si="145"/>
        <v>11</v>
      </c>
      <c r="AD746" s="76" t="str">
        <f t="shared" si="146"/>
        <v/>
      </c>
      <c r="AE746" s="76" t="str">
        <f t="shared" si="147"/>
        <v/>
      </c>
      <c r="AF746" s="74">
        <f t="shared" si="148"/>
        <v>1206.31</v>
      </c>
      <c r="AG746" s="75" t="str">
        <f t="shared" si="149"/>
        <v>8:00</v>
      </c>
      <c r="AH746" s="74">
        <f t="shared" si="150"/>
        <v>29198.069999999996</v>
      </c>
      <c r="AI746" s="73" t="str">
        <f t="shared" si="151"/>
        <v/>
      </c>
      <c r="AJ746" s="73" t="str">
        <f t="shared" si="152"/>
        <v/>
      </c>
      <c r="AK746" s="73" t="str">
        <f t="shared" si="153"/>
        <v/>
      </c>
      <c r="AL746" s="72" t="str">
        <f t="shared" si="154"/>
        <v/>
      </c>
      <c r="AM746" s="71" t="str">
        <f t="shared" si="155"/>
        <v/>
      </c>
    </row>
    <row r="747" spans="2:39" ht="13.8" thickBot="1">
      <c r="B747" s="79">
        <v>44879</v>
      </c>
      <c r="C747" s="78">
        <v>1157.8</v>
      </c>
      <c r="D747" s="78">
        <v>1147.55</v>
      </c>
      <c r="E747" s="78">
        <v>1146.81</v>
      </c>
      <c r="F747" s="78">
        <v>1162.49</v>
      </c>
      <c r="G747" s="78">
        <v>1157.1400000000001</v>
      </c>
      <c r="H747" s="78">
        <v>1176.67</v>
      </c>
      <c r="I747" s="78">
        <v>1210.58</v>
      </c>
      <c r="J747" s="78">
        <v>1307.46</v>
      </c>
      <c r="K747" s="78">
        <v>1314.98</v>
      </c>
      <c r="L747" s="78">
        <v>1328.67</v>
      </c>
      <c r="M747" s="78">
        <v>1353.87</v>
      </c>
      <c r="N747" s="78">
        <v>1354.47</v>
      </c>
      <c r="O747" s="78">
        <v>1320.2</v>
      </c>
      <c r="P747" s="78">
        <v>1340.36</v>
      </c>
      <c r="Q747" s="78">
        <v>1347.78</v>
      </c>
      <c r="R747" s="78">
        <v>1345.93</v>
      </c>
      <c r="S747" s="78">
        <v>1309.74</v>
      </c>
      <c r="T747" s="78">
        <v>1282.78</v>
      </c>
      <c r="U747" s="78">
        <v>1243.94</v>
      </c>
      <c r="V747" s="78">
        <v>1242.96</v>
      </c>
      <c r="W747" s="78">
        <v>1217.26</v>
      </c>
      <c r="X747" s="78">
        <v>1210.58</v>
      </c>
      <c r="Y747" s="78">
        <v>1189.8599999999999</v>
      </c>
      <c r="Z747" s="78">
        <v>1166.27</v>
      </c>
      <c r="AA747" s="78">
        <f t="shared" si="143"/>
        <v>1354.47</v>
      </c>
      <c r="AB747" s="77">
        <f t="shared" si="144"/>
        <v>2022</v>
      </c>
      <c r="AC747" s="76">
        <f t="shared" si="145"/>
        <v>11</v>
      </c>
      <c r="AD747" s="76" t="str">
        <f t="shared" si="146"/>
        <v/>
      </c>
      <c r="AE747" s="76" t="str">
        <f t="shared" si="147"/>
        <v/>
      </c>
      <c r="AF747" s="74">
        <f t="shared" si="148"/>
        <v>1354.47</v>
      </c>
      <c r="AG747" s="75" t="str">
        <f t="shared" si="149"/>
        <v>12:00</v>
      </c>
      <c r="AH747" s="74">
        <f t="shared" si="150"/>
        <v>31390.62</v>
      </c>
      <c r="AI747" s="73" t="str">
        <f t="shared" si="151"/>
        <v/>
      </c>
      <c r="AJ747" s="73" t="str">
        <f t="shared" si="152"/>
        <v/>
      </c>
      <c r="AK747" s="73" t="str">
        <f t="shared" si="153"/>
        <v/>
      </c>
      <c r="AL747" s="72" t="str">
        <f t="shared" si="154"/>
        <v/>
      </c>
      <c r="AM747" s="71" t="str">
        <f t="shared" si="155"/>
        <v/>
      </c>
    </row>
    <row r="748" spans="2:39" ht="13.8" thickBot="1">
      <c r="B748" s="79">
        <v>44880</v>
      </c>
      <c r="C748" s="78">
        <v>1166.03</v>
      </c>
      <c r="D748" s="78">
        <v>1146.3599999999999</v>
      </c>
      <c r="E748" s="78">
        <v>1141.5999999999999</v>
      </c>
      <c r="F748" s="78">
        <v>1146.28</v>
      </c>
      <c r="G748" s="78">
        <v>1144.78</v>
      </c>
      <c r="H748" s="78">
        <v>1173.83</v>
      </c>
      <c r="I748" s="78">
        <v>1204.94</v>
      </c>
      <c r="J748" s="78">
        <v>1335.11</v>
      </c>
      <c r="K748" s="78">
        <v>1353.31</v>
      </c>
      <c r="L748" s="78">
        <v>1370.5</v>
      </c>
      <c r="M748" s="78">
        <v>1390.48</v>
      </c>
      <c r="N748" s="78">
        <v>1413.55</v>
      </c>
      <c r="O748" s="78">
        <v>1373.47</v>
      </c>
      <c r="P748" s="78">
        <v>1388.28</v>
      </c>
      <c r="Q748" s="78">
        <v>1394.58</v>
      </c>
      <c r="R748" s="78">
        <v>1398.95</v>
      </c>
      <c r="S748" s="78">
        <v>1374.49</v>
      </c>
      <c r="T748" s="78">
        <v>1338.3</v>
      </c>
      <c r="U748" s="78">
        <v>1307.99</v>
      </c>
      <c r="V748" s="78">
        <v>1291.29</v>
      </c>
      <c r="W748" s="78">
        <v>1267.5999999999999</v>
      </c>
      <c r="X748" s="78">
        <v>1262.24</v>
      </c>
      <c r="Y748" s="78">
        <v>1235.75</v>
      </c>
      <c r="Z748" s="78">
        <v>1218.6300000000001</v>
      </c>
      <c r="AA748" s="78">
        <f t="shared" si="143"/>
        <v>1413.55</v>
      </c>
      <c r="AB748" s="77">
        <f t="shared" si="144"/>
        <v>2022</v>
      </c>
      <c r="AC748" s="76">
        <f t="shared" si="145"/>
        <v>11</v>
      </c>
      <c r="AD748" s="76" t="str">
        <f t="shared" si="146"/>
        <v/>
      </c>
      <c r="AE748" s="76" t="str">
        <f t="shared" si="147"/>
        <v/>
      </c>
      <c r="AF748" s="74">
        <f t="shared" si="148"/>
        <v>1413.55</v>
      </c>
      <c r="AG748" s="75" t="str">
        <f t="shared" si="149"/>
        <v>12:00</v>
      </c>
      <c r="AH748" s="74">
        <f t="shared" si="150"/>
        <v>32251.890000000003</v>
      </c>
      <c r="AI748" s="73" t="str">
        <f t="shared" si="151"/>
        <v/>
      </c>
      <c r="AJ748" s="73" t="str">
        <f t="shared" si="152"/>
        <v/>
      </c>
      <c r="AK748" s="73" t="str">
        <f t="shared" si="153"/>
        <v/>
      </c>
      <c r="AL748" s="72" t="str">
        <f t="shared" si="154"/>
        <v/>
      </c>
      <c r="AM748" s="71" t="str">
        <f t="shared" si="155"/>
        <v/>
      </c>
    </row>
    <row r="749" spans="2:39" ht="13.8" thickBot="1">
      <c r="B749" s="79">
        <v>44881</v>
      </c>
      <c r="C749" s="78">
        <v>1203.97</v>
      </c>
      <c r="D749" s="78">
        <v>1192.07</v>
      </c>
      <c r="E749" s="78">
        <v>1205.1600000000001</v>
      </c>
      <c r="F749" s="78">
        <v>1192.42</v>
      </c>
      <c r="G749" s="78">
        <v>1206.77</v>
      </c>
      <c r="H749" s="78">
        <v>1216.04</v>
      </c>
      <c r="I749" s="78">
        <v>1259.1600000000001</v>
      </c>
      <c r="J749" s="78">
        <v>1358.18</v>
      </c>
      <c r="K749" s="78">
        <v>1402.59</v>
      </c>
      <c r="L749" s="78">
        <v>1394.12</v>
      </c>
      <c r="M749" s="78">
        <v>1437.42</v>
      </c>
      <c r="N749" s="78">
        <v>1426.64</v>
      </c>
      <c r="O749" s="78">
        <v>1411.59</v>
      </c>
      <c r="P749" s="78">
        <v>1416.14</v>
      </c>
      <c r="Q749" s="78">
        <v>1396.01</v>
      </c>
      <c r="R749" s="78">
        <v>1401.37</v>
      </c>
      <c r="S749" s="78">
        <v>1371.79</v>
      </c>
      <c r="T749" s="78">
        <v>1335.5</v>
      </c>
      <c r="U749" s="78">
        <v>1329.69</v>
      </c>
      <c r="V749" s="78">
        <v>1291.78</v>
      </c>
      <c r="W749" s="78">
        <v>1272.32</v>
      </c>
      <c r="X749" s="78">
        <v>1257.48</v>
      </c>
      <c r="Y749" s="78">
        <v>1235.29</v>
      </c>
      <c r="Z749" s="78">
        <v>1222.06</v>
      </c>
      <c r="AA749" s="78">
        <f t="shared" si="143"/>
        <v>1437.42</v>
      </c>
      <c r="AB749" s="77">
        <f t="shared" si="144"/>
        <v>2022</v>
      </c>
      <c r="AC749" s="76">
        <f t="shared" si="145"/>
        <v>11</v>
      </c>
      <c r="AD749" s="76" t="str">
        <f t="shared" si="146"/>
        <v/>
      </c>
      <c r="AE749" s="76" t="str">
        <f t="shared" si="147"/>
        <v/>
      </c>
      <c r="AF749" s="74">
        <f t="shared" si="148"/>
        <v>1437.42</v>
      </c>
      <c r="AG749" s="75" t="str">
        <f t="shared" si="149"/>
        <v>11:00</v>
      </c>
      <c r="AH749" s="74">
        <f t="shared" si="150"/>
        <v>32872.979999999996</v>
      </c>
      <c r="AI749" s="73" t="str">
        <f t="shared" si="151"/>
        <v/>
      </c>
      <c r="AJ749" s="73" t="str">
        <f t="shared" si="152"/>
        <v/>
      </c>
      <c r="AK749" s="73" t="str">
        <f t="shared" si="153"/>
        <v/>
      </c>
      <c r="AL749" s="72" t="str">
        <f t="shared" si="154"/>
        <v/>
      </c>
      <c r="AM749" s="71" t="str">
        <f t="shared" si="155"/>
        <v/>
      </c>
    </row>
    <row r="750" spans="2:39" ht="13.8" thickBot="1">
      <c r="B750" s="79">
        <v>44882</v>
      </c>
      <c r="C750" s="78">
        <v>1210.06</v>
      </c>
      <c r="D750" s="78">
        <v>1198.82</v>
      </c>
      <c r="E750" s="78">
        <v>1200.43</v>
      </c>
      <c r="F750" s="78">
        <v>1195.1099999999999</v>
      </c>
      <c r="G750" s="78">
        <v>1204.98</v>
      </c>
      <c r="H750" s="78">
        <v>1218.9100000000001</v>
      </c>
      <c r="I750" s="78">
        <v>1260.98</v>
      </c>
      <c r="J750" s="78">
        <v>1373.3</v>
      </c>
      <c r="K750" s="78">
        <v>1390.73</v>
      </c>
      <c r="L750" s="78">
        <v>1388.7</v>
      </c>
      <c r="M750" s="78">
        <v>1419.81</v>
      </c>
      <c r="N750" s="78">
        <v>1417.99</v>
      </c>
      <c r="O750" s="78">
        <v>1387.72</v>
      </c>
      <c r="P750" s="78">
        <v>1394.72</v>
      </c>
      <c r="Q750" s="78">
        <v>1393.95</v>
      </c>
      <c r="R750" s="78">
        <v>1391.5</v>
      </c>
      <c r="S750" s="78">
        <v>1371.16</v>
      </c>
      <c r="T750" s="78">
        <v>1323.35</v>
      </c>
      <c r="U750" s="78">
        <v>1306.27</v>
      </c>
      <c r="V750" s="78">
        <v>1294.2</v>
      </c>
      <c r="W750" s="78">
        <v>1277.8499999999999</v>
      </c>
      <c r="X750" s="78">
        <v>1259.1300000000001</v>
      </c>
      <c r="Y750" s="78">
        <v>1249.99</v>
      </c>
      <c r="Z750" s="78">
        <v>1233.05</v>
      </c>
      <c r="AA750" s="78">
        <f t="shared" si="143"/>
        <v>1419.81</v>
      </c>
      <c r="AB750" s="77">
        <f t="shared" si="144"/>
        <v>2022</v>
      </c>
      <c r="AC750" s="76">
        <f t="shared" si="145"/>
        <v>11</v>
      </c>
      <c r="AD750" s="76" t="str">
        <f t="shared" si="146"/>
        <v/>
      </c>
      <c r="AE750" s="76" t="str">
        <f t="shared" si="147"/>
        <v/>
      </c>
      <c r="AF750" s="74">
        <f t="shared" si="148"/>
        <v>1419.81</v>
      </c>
      <c r="AG750" s="75" t="str">
        <f t="shared" si="149"/>
        <v>11:00</v>
      </c>
      <c r="AH750" s="74">
        <f t="shared" si="150"/>
        <v>32782.519999999997</v>
      </c>
      <c r="AI750" s="73" t="str">
        <f t="shared" si="151"/>
        <v/>
      </c>
      <c r="AJ750" s="73" t="str">
        <f t="shared" si="152"/>
        <v/>
      </c>
      <c r="AK750" s="73" t="str">
        <f t="shared" si="153"/>
        <v/>
      </c>
      <c r="AL750" s="72" t="str">
        <f t="shared" si="154"/>
        <v/>
      </c>
      <c r="AM750" s="71" t="str">
        <f t="shared" si="155"/>
        <v/>
      </c>
    </row>
    <row r="751" spans="2:39" ht="13.8" thickBot="1">
      <c r="B751" s="79">
        <v>44883</v>
      </c>
      <c r="C751" s="78">
        <v>1215.9000000000001</v>
      </c>
      <c r="D751" s="78">
        <v>1212.54</v>
      </c>
      <c r="E751" s="78">
        <v>1212.47</v>
      </c>
      <c r="F751" s="78">
        <v>1215.1300000000001</v>
      </c>
      <c r="G751" s="78">
        <v>1220.73</v>
      </c>
      <c r="H751" s="78">
        <v>1252.02</v>
      </c>
      <c r="I751" s="78">
        <v>1269.49</v>
      </c>
      <c r="J751" s="78">
        <v>1360.1</v>
      </c>
      <c r="K751" s="78">
        <v>1378.47</v>
      </c>
      <c r="L751" s="78">
        <v>1409.84</v>
      </c>
      <c r="M751" s="78">
        <v>1425.13</v>
      </c>
      <c r="N751" s="78">
        <v>1435.25</v>
      </c>
      <c r="O751" s="78">
        <v>1406.3</v>
      </c>
      <c r="P751" s="78">
        <v>1415.12</v>
      </c>
      <c r="Q751" s="78">
        <v>1418.13</v>
      </c>
      <c r="R751" s="78">
        <v>1411.76</v>
      </c>
      <c r="S751" s="78">
        <v>1387.64</v>
      </c>
      <c r="T751" s="78">
        <v>1346.14</v>
      </c>
      <c r="U751" s="78">
        <v>1355.62</v>
      </c>
      <c r="V751" s="78">
        <v>1332.77</v>
      </c>
      <c r="W751" s="78">
        <v>1312.47</v>
      </c>
      <c r="X751" s="78">
        <v>1290.17</v>
      </c>
      <c r="Y751" s="78">
        <v>1265.01</v>
      </c>
      <c r="Z751" s="78">
        <v>1241.73</v>
      </c>
      <c r="AA751" s="78">
        <f t="shared" si="143"/>
        <v>1435.25</v>
      </c>
      <c r="AB751" s="77">
        <f t="shared" si="144"/>
        <v>2022</v>
      </c>
      <c r="AC751" s="76">
        <f t="shared" si="145"/>
        <v>11</v>
      </c>
      <c r="AD751" s="76" t="str">
        <f t="shared" si="146"/>
        <v/>
      </c>
      <c r="AE751" s="76" t="str">
        <f t="shared" si="147"/>
        <v/>
      </c>
      <c r="AF751" s="74">
        <f t="shared" si="148"/>
        <v>1435.25</v>
      </c>
      <c r="AG751" s="75" t="str">
        <f t="shared" si="149"/>
        <v>12:00</v>
      </c>
      <c r="AH751" s="74">
        <f t="shared" si="150"/>
        <v>33225.179999999993</v>
      </c>
      <c r="AI751" s="73" t="str">
        <f t="shared" si="151"/>
        <v/>
      </c>
      <c r="AJ751" s="73" t="str">
        <f t="shared" si="152"/>
        <v/>
      </c>
      <c r="AK751" s="73" t="str">
        <f t="shared" si="153"/>
        <v/>
      </c>
      <c r="AL751" s="72" t="str">
        <f t="shared" si="154"/>
        <v/>
      </c>
      <c r="AM751" s="71" t="str">
        <f t="shared" si="155"/>
        <v/>
      </c>
    </row>
    <row r="752" spans="2:39" ht="13.8" thickBot="1">
      <c r="B752" s="79">
        <v>44884</v>
      </c>
      <c r="C752" s="78">
        <v>1225.56</v>
      </c>
      <c r="D752" s="78">
        <v>1228.57</v>
      </c>
      <c r="E752" s="78">
        <v>1223.53</v>
      </c>
      <c r="F752" s="78">
        <v>1217.3</v>
      </c>
      <c r="G752" s="78">
        <v>1223.25</v>
      </c>
      <c r="H752" s="78">
        <v>1237.6400000000001</v>
      </c>
      <c r="I752" s="78">
        <v>1275.44</v>
      </c>
      <c r="J752" s="78">
        <v>1313.06</v>
      </c>
      <c r="K752" s="78">
        <v>1305.05</v>
      </c>
      <c r="L752" s="78">
        <v>1309.6300000000001</v>
      </c>
      <c r="M752" s="78">
        <v>1296.8599999999999</v>
      </c>
      <c r="N752" s="78">
        <v>1297.8399999999999</v>
      </c>
      <c r="O752" s="78">
        <v>1298.26</v>
      </c>
      <c r="P752" s="78">
        <v>1294.1300000000001</v>
      </c>
      <c r="Q752" s="78">
        <v>1281.46</v>
      </c>
      <c r="R752" s="78">
        <v>1301.3699999999999</v>
      </c>
      <c r="S752" s="78">
        <v>1286.71</v>
      </c>
      <c r="T752" s="78">
        <v>1273.1600000000001</v>
      </c>
      <c r="U752" s="78">
        <v>1284.71</v>
      </c>
      <c r="V752" s="78">
        <v>1284.6400000000001</v>
      </c>
      <c r="W752" s="78">
        <v>1284.6400000000001</v>
      </c>
      <c r="X752" s="78">
        <v>1283.56</v>
      </c>
      <c r="Y752" s="78">
        <v>1248.0999999999999</v>
      </c>
      <c r="Z752" s="78">
        <v>1228.3599999999999</v>
      </c>
      <c r="AA752" s="78">
        <f t="shared" si="143"/>
        <v>1313.06</v>
      </c>
      <c r="AB752" s="77">
        <f t="shared" si="144"/>
        <v>2022</v>
      </c>
      <c r="AC752" s="76">
        <f t="shared" si="145"/>
        <v>11</v>
      </c>
      <c r="AD752" s="76" t="str">
        <f t="shared" si="146"/>
        <v/>
      </c>
      <c r="AE752" s="76" t="str">
        <f t="shared" si="147"/>
        <v/>
      </c>
      <c r="AF752" s="74">
        <f t="shared" si="148"/>
        <v>1313.06</v>
      </c>
      <c r="AG752" s="75" t="str">
        <f t="shared" si="149"/>
        <v>8:00</v>
      </c>
      <c r="AH752" s="74">
        <f t="shared" si="150"/>
        <v>31815.889999999996</v>
      </c>
      <c r="AI752" s="73" t="str">
        <f t="shared" si="151"/>
        <v/>
      </c>
      <c r="AJ752" s="73" t="str">
        <f t="shared" si="152"/>
        <v/>
      </c>
      <c r="AK752" s="73" t="str">
        <f t="shared" si="153"/>
        <v/>
      </c>
      <c r="AL752" s="72" t="str">
        <f t="shared" si="154"/>
        <v/>
      </c>
      <c r="AM752" s="71" t="str">
        <f t="shared" si="155"/>
        <v/>
      </c>
    </row>
    <row r="753" spans="2:39" ht="13.8" thickBot="1">
      <c r="B753" s="79">
        <v>44885</v>
      </c>
      <c r="C753" s="78">
        <v>1238.4100000000001</v>
      </c>
      <c r="D753" s="78">
        <v>1216.3900000000001</v>
      </c>
      <c r="E753" s="78">
        <v>1236.1300000000001</v>
      </c>
      <c r="F753" s="78">
        <v>1235.92</v>
      </c>
      <c r="G753" s="78">
        <v>1237.3599999999999</v>
      </c>
      <c r="H753" s="78">
        <v>1238.8599999999999</v>
      </c>
      <c r="I753" s="78">
        <v>1277.6099999999999</v>
      </c>
      <c r="J753" s="78">
        <v>1337.14</v>
      </c>
      <c r="K753" s="78">
        <v>1314.88</v>
      </c>
      <c r="L753" s="78">
        <v>1303.26</v>
      </c>
      <c r="M753" s="78">
        <v>1307.29</v>
      </c>
      <c r="N753" s="78">
        <v>1317.82</v>
      </c>
      <c r="O753" s="78">
        <v>1270.1199999999999</v>
      </c>
      <c r="P753" s="78">
        <v>1287.1600000000001</v>
      </c>
      <c r="Q753" s="78">
        <v>1296.5</v>
      </c>
      <c r="R753" s="78">
        <v>1299.24</v>
      </c>
      <c r="S753" s="78">
        <v>1294.44</v>
      </c>
      <c r="T753" s="78">
        <v>1298.05</v>
      </c>
      <c r="U753" s="78">
        <v>1303.8599999999999</v>
      </c>
      <c r="V753" s="78">
        <v>1310.1199999999999</v>
      </c>
      <c r="W753" s="78">
        <v>1279.3599999999999</v>
      </c>
      <c r="X753" s="78">
        <v>1268.02</v>
      </c>
      <c r="Y753" s="78">
        <v>1240.8599999999999</v>
      </c>
      <c r="Z753" s="78">
        <v>1226.6099999999999</v>
      </c>
      <c r="AA753" s="78">
        <f t="shared" si="143"/>
        <v>1337.14</v>
      </c>
      <c r="AB753" s="77">
        <f t="shared" si="144"/>
        <v>2022</v>
      </c>
      <c r="AC753" s="76">
        <f t="shared" si="145"/>
        <v>11</v>
      </c>
      <c r="AD753" s="76" t="str">
        <f t="shared" si="146"/>
        <v/>
      </c>
      <c r="AE753" s="76" t="str">
        <f t="shared" si="147"/>
        <v/>
      </c>
      <c r="AF753" s="74">
        <f t="shared" si="148"/>
        <v>1337.14</v>
      </c>
      <c r="AG753" s="75" t="str">
        <f t="shared" si="149"/>
        <v>8:00</v>
      </c>
      <c r="AH753" s="74">
        <f t="shared" si="150"/>
        <v>31972.55</v>
      </c>
      <c r="AI753" s="73" t="str">
        <f t="shared" si="151"/>
        <v/>
      </c>
      <c r="AJ753" s="73" t="str">
        <f t="shared" si="152"/>
        <v/>
      </c>
      <c r="AK753" s="73" t="str">
        <f t="shared" si="153"/>
        <v/>
      </c>
      <c r="AL753" s="72" t="str">
        <f t="shared" si="154"/>
        <v/>
      </c>
      <c r="AM753" s="71" t="str">
        <f t="shared" si="155"/>
        <v/>
      </c>
    </row>
    <row r="754" spans="2:39" ht="13.8" thickBot="1">
      <c r="B754" s="79">
        <v>44886</v>
      </c>
      <c r="C754" s="78">
        <v>1229.6600000000001</v>
      </c>
      <c r="D754" s="78">
        <v>1223.04</v>
      </c>
      <c r="E754" s="78">
        <v>1225.8699999999999</v>
      </c>
      <c r="F754" s="78">
        <v>1234.52</v>
      </c>
      <c r="G754" s="78">
        <v>1255.17</v>
      </c>
      <c r="H754" s="78">
        <v>1263.4000000000001</v>
      </c>
      <c r="I754" s="78">
        <v>1300.95</v>
      </c>
      <c r="J754" s="78">
        <v>1392.23</v>
      </c>
      <c r="K754" s="78">
        <v>1399.02</v>
      </c>
      <c r="L754" s="78">
        <v>1408.09</v>
      </c>
      <c r="M754" s="78">
        <v>1423.73</v>
      </c>
      <c r="N754" s="78">
        <v>1418.13</v>
      </c>
      <c r="O754" s="78">
        <v>1387.08</v>
      </c>
      <c r="P754" s="78">
        <v>1403.33</v>
      </c>
      <c r="Q754" s="78">
        <v>1380.37</v>
      </c>
      <c r="R754" s="78">
        <v>1387.26</v>
      </c>
      <c r="S754" s="78">
        <v>1363.71</v>
      </c>
      <c r="T754" s="78">
        <v>1338.33</v>
      </c>
      <c r="U754" s="78">
        <v>1307.1099999999999</v>
      </c>
      <c r="V754" s="78">
        <v>1293.08</v>
      </c>
      <c r="W754" s="78">
        <v>1262.8399999999999</v>
      </c>
      <c r="X754" s="78">
        <v>1235.67</v>
      </c>
      <c r="Y754" s="78">
        <v>1221.82</v>
      </c>
      <c r="Z754" s="78">
        <v>1185.1400000000001</v>
      </c>
      <c r="AA754" s="78">
        <f t="shared" si="143"/>
        <v>1423.73</v>
      </c>
      <c r="AB754" s="77">
        <f t="shared" si="144"/>
        <v>2022</v>
      </c>
      <c r="AC754" s="76">
        <f t="shared" si="145"/>
        <v>11</v>
      </c>
      <c r="AD754" s="76" t="str">
        <f t="shared" si="146"/>
        <v/>
      </c>
      <c r="AE754" s="76" t="str">
        <f t="shared" si="147"/>
        <v/>
      </c>
      <c r="AF754" s="74">
        <f t="shared" si="148"/>
        <v>1423.73</v>
      </c>
      <c r="AG754" s="75" t="str">
        <f t="shared" si="149"/>
        <v>11:00</v>
      </c>
      <c r="AH754" s="74">
        <f t="shared" si="150"/>
        <v>32963.280000000006</v>
      </c>
      <c r="AI754" s="73" t="str">
        <f t="shared" si="151"/>
        <v/>
      </c>
      <c r="AJ754" s="73" t="str">
        <f t="shared" si="152"/>
        <v/>
      </c>
      <c r="AK754" s="73" t="str">
        <f t="shared" si="153"/>
        <v/>
      </c>
      <c r="AL754" s="72" t="str">
        <f t="shared" si="154"/>
        <v/>
      </c>
      <c r="AM754" s="71" t="str">
        <f t="shared" si="155"/>
        <v/>
      </c>
    </row>
    <row r="755" spans="2:39" ht="13.8" thickBot="1">
      <c r="B755" s="79">
        <v>44887</v>
      </c>
      <c r="C755" s="78">
        <v>1182.69</v>
      </c>
      <c r="D755" s="78">
        <v>1174.67</v>
      </c>
      <c r="E755" s="78">
        <v>1173.2</v>
      </c>
      <c r="F755" s="78">
        <v>1183.3499999999999</v>
      </c>
      <c r="G755" s="78">
        <v>1199.3499999999999</v>
      </c>
      <c r="H755" s="78">
        <v>1227.83</v>
      </c>
      <c r="I755" s="78">
        <v>1268.19</v>
      </c>
      <c r="J755" s="78">
        <v>1362.45</v>
      </c>
      <c r="K755" s="78">
        <v>1388.66</v>
      </c>
      <c r="L755" s="78">
        <v>1398.5</v>
      </c>
      <c r="M755" s="78">
        <v>1411.62</v>
      </c>
      <c r="N755" s="78">
        <v>1409.45</v>
      </c>
      <c r="O755" s="78">
        <v>1364.9</v>
      </c>
      <c r="P755" s="78">
        <v>1365.49</v>
      </c>
      <c r="Q755" s="78">
        <v>1354.57</v>
      </c>
      <c r="R755" s="78">
        <v>1367.21</v>
      </c>
      <c r="S755" s="78">
        <v>1345.4</v>
      </c>
      <c r="T755" s="78">
        <v>1310.3699999999999</v>
      </c>
      <c r="U755" s="78">
        <v>1295.56</v>
      </c>
      <c r="V755" s="78">
        <v>1286.5</v>
      </c>
      <c r="W755" s="78">
        <v>1263.1500000000001</v>
      </c>
      <c r="X755" s="78">
        <v>1244.92</v>
      </c>
      <c r="Y755" s="78">
        <v>1229.6199999999999</v>
      </c>
      <c r="Z755" s="78">
        <v>1207.22</v>
      </c>
      <c r="AA755" s="78">
        <f t="shared" si="143"/>
        <v>1411.62</v>
      </c>
      <c r="AB755" s="77">
        <f t="shared" si="144"/>
        <v>2022</v>
      </c>
      <c r="AC755" s="76">
        <f t="shared" si="145"/>
        <v>11</v>
      </c>
      <c r="AD755" s="76" t="str">
        <f t="shared" si="146"/>
        <v/>
      </c>
      <c r="AE755" s="76" t="str">
        <f t="shared" si="147"/>
        <v/>
      </c>
      <c r="AF755" s="74">
        <f t="shared" si="148"/>
        <v>1411.62</v>
      </c>
      <c r="AG755" s="75" t="str">
        <f t="shared" si="149"/>
        <v>11:00</v>
      </c>
      <c r="AH755" s="74">
        <f t="shared" si="150"/>
        <v>32426.490000000005</v>
      </c>
      <c r="AI755" s="73" t="str">
        <f t="shared" si="151"/>
        <v/>
      </c>
      <c r="AJ755" s="73" t="str">
        <f t="shared" si="152"/>
        <v/>
      </c>
      <c r="AK755" s="73" t="str">
        <f t="shared" si="153"/>
        <v/>
      </c>
      <c r="AL755" s="72" t="str">
        <f t="shared" si="154"/>
        <v/>
      </c>
      <c r="AM755" s="71" t="str">
        <f t="shared" si="155"/>
        <v/>
      </c>
    </row>
    <row r="756" spans="2:39" ht="13.8" thickBot="1">
      <c r="B756" s="79">
        <v>44888</v>
      </c>
      <c r="C756" s="78">
        <v>1203.58</v>
      </c>
      <c r="D756" s="78">
        <v>1202.43</v>
      </c>
      <c r="E756" s="78">
        <v>1194.94</v>
      </c>
      <c r="F756" s="78">
        <v>1197.1099999999999</v>
      </c>
      <c r="G756" s="78">
        <v>1209.53</v>
      </c>
      <c r="H756" s="78">
        <v>1226.33</v>
      </c>
      <c r="I756" s="78">
        <v>1273.6199999999999</v>
      </c>
      <c r="J756" s="78">
        <v>1362.17</v>
      </c>
      <c r="K756" s="78">
        <v>1399.23</v>
      </c>
      <c r="L756" s="78">
        <v>1386.1</v>
      </c>
      <c r="M756" s="78">
        <v>1405.95</v>
      </c>
      <c r="N756" s="78">
        <v>1392.23</v>
      </c>
      <c r="O756" s="78">
        <v>1350.76</v>
      </c>
      <c r="P756" s="78">
        <v>1349.25</v>
      </c>
      <c r="Q756" s="78">
        <v>1340.22</v>
      </c>
      <c r="R756" s="78">
        <v>1334.59</v>
      </c>
      <c r="S756" s="78">
        <v>1320.69</v>
      </c>
      <c r="T756" s="78">
        <v>1277.29</v>
      </c>
      <c r="U756" s="78">
        <v>1252.4100000000001</v>
      </c>
      <c r="V756" s="78">
        <v>1243.73</v>
      </c>
      <c r="W756" s="78">
        <v>1251.9100000000001</v>
      </c>
      <c r="X756" s="78">
        <v>1238.02</v>
      </c>
      <c r="Y756" s="78">
        <v>1229.4100000000001</v>
      </c>
      <c r="Z756" s="78">
        <v>1190.5999999999999</v>
      </c>
      <c r="AA756" s="78">
        <f t="shared" si="143"/>
        <v>1405.95</v>
      </c>
      <c r="AB756" s="77">
        <f t="shared" si="144"/>
        <v>2022</v>
      </c>
      <c r="AC756" s="76">
        <f t="shared" si="145"/>
        <v>11</v>
      </c>
      <c r="AD756" s="76" t="str">
        <f t="shared" si="146"/>
        <v/>
      </c>
      <c r="AE756" s="76" t="str">
        <f t="shared" si="147"/>
        <v/>
      </c>
      <c r="AF756" s="74">
        <f t="shared" si="148"/>
        <v>1405.95</v>
      </c>
      <c r="AG756" s="75" t="str">
        <f t="shared" si="149"/>
        <v>11:00</v>
      </c>
      <c r="AH756" s="74">
        <f t="shared" si="150"/>
        <v>32238.05</v>
      </c>
      <c r="AI756" s="73" t="str">
        <f t="shared" si="151"/>
        <v/>
      </c>
      <c r="AJ756" s="73" t="str">
        <f t="shared" si="152"/>
        <v/>
      </c>
      <c r="AK756" s="73" t="str">
        <f t="shared" si="153"/>
        <v/>
      </c>
      <c r="AL756" s="72" t="str">
        <f t="shared" si="154"/>
        <v/>
      </c>
      <c r="AM756" s="71" t="str">
        <f t="shared" si="155"/>
        <v/>
      </c>
    </row>
    <row r="757" spans="2:39" ht="13.8" thickBot="1">
      <c r="B757" s="79">
        <v>44889</v>
      </c>
      <c r="C757" s="78">
        <v>1182.1300000000001</v>
      </c>
      <c r="D757" s="78">
        <v>1173.83</v>
      </c>
      <c r="E757" s="78">
        <v>1176.98</v>
      </c>
      <c r="F757" s="78">
        <v>1183.7</v>
      </c>
      <c r="G757" s="78">
        <v>1197.74</v>
      </c>
      <c r="H757" s="78">
        <v>1208.8699999999999</v>
      </c>
      <c r="I757" s="78">
        <v>1250.1300000000001</v>
      </c>
      <c r="J757" s="78">
        <v>1348.17</v>
      </c>
      <c r="K757" s="78">
        <v>1374.35</v>
      </c>
      <c r="L757" s="78">
        <v>1388.8</v>
      </c>
      <c r="M757" s="78">
        <v>1396.47</v>
      </c>
      <c r="N757" s="78">
        <v>1375.12</v>
      </c>
      <c r="O757" s="78">
        <v>1339.42</v>
      </c>
      <c r="P757" s="78">
        <v>1334.51</v>
      </c>
      <c r="Q757" s="78">
        <v>1321.22</v>
      </c>
      <c r="R757" s="78">
        <v>1310.1600000000001</v>
      </c>
      <c r="S757" s="78">
        <v>1305.68</v>
      </c>
      <c r="T757" s="78">
        <v>1264.55</v>
      </c>
      <c r="U757" s="78">
        <v>1241.45</v>
      </c>
      <c r="V757" s="78">
        <v>1244.08</v>
      </c>
      <c r="W757" s="78">
        <v>1211.8800000000001</v>
      </c>
      <c r="X757" s="78">
        <v>1205.8900000000001</v>
      </c>
      <c r="Y757" s="78">
        <v>1184.23</v>
      </c>
      <c r="Z757" s="78">
        <v>1156.79</v>
      </c>
      <c r="AA757" s="78">
        <f t="shared" si="143"/>
        <v>1396.47</v>
      </c>
      <c r="AB757" s="77">
        <f t="shared" si="144"/>
        <v>2022</v>
      </c>
      <c r="AC757" s="76">
        <f t="shared" si="145"/>
        <v>11</v>
      </c>
      <c r="AD757" s="76" t="str">
        <f t="shared" si="146"/>
        <v/>
      </c>
      <c r="AE757" s="76" t="str">
        <f t="shared" si="147"/>
        <v/>
      </c>
      <c r="AF757" s="74">
        <f t="shared" si="148"/>
        <v>1396.47</v>
      </c>
      <c r="AG757" s="75" t="str">
        <f t="shared" si="149"/>
        <v>11:00</v>
      </c>
      <c r="AH757" s="74">
        <f t="shared" si="150"/>
        <v>31772.620000000003</v>
      </c>
      <c r="AI757" s="73" t="str">
        <f t="shared" si="151"/>
        <v/>
      </c>
      <c r="AJ757" s="73" t="str">
        <f t="shared" si="152"/>
        <v/>
      </c>
      <c r="AK757" s="73" t="str">
        <f t="shared" si="153"/>
        <v/>
      </c>
      <c r="AL757" s="72" t="str">
        <f t="shared" si="154"/>
        <v/>
      </c>
      <c r="AM757" s="71" t="str">
        <f t="shared" si="155"/>
        <v/>
      </c>
    </row>
    <row r="758" spans="2:39" ht="13.8" thickBot="1">
      <c r="B758" s="79">
        <v>44890</v>
      </c>
      <c r="C758" s="78">
        <v>1143.24</v>
      </c>
      <c r="D758" s="78">
        <v>1140.27</v>
      </c>
      <c r="E758" s="78">
        <v>1131.8</v>
      </c>
      <c r="F758" s="78">
        <v>1143.07</v>
      </c>
      <c r="G758" s="78">
        <v>1148.46</v>
      </c>
      <c r="H758" s="78">
        <v>1165.57</v>
      </c>
      <c r="I758" s="78">
        <v>1202.71</v>
      </c>
      <c r="J758" s="78">
        <v>1319.12</v>
      </c>
      <c r="K758" s="78">
        <v>1322.09</v>
      </c>
      <c r="L758" s="78">
        <v>1335.81</v>
      </c>
      <c r="M758" s="78">
        <v>1347.64</v>
      </c>
      <c r="N758" s="78">
        <v>1362.34</v>
      </c>
      <c r="O758" s="78">
        <v>1335.43</v>
      </c>
      <c r="P758" s="78">
        <v>1335.64</v>
      </c>
      <c r="Q758" s="78">
        <v>1332.94</v>
      </c>
      <c r="R758" s="78">
        <v>1317.09</v>
      </c>
      <c r="S758" s="78">
        <v>1308.51</v>
      </c>
      <c r="T758" s="78">
        <v>1269.98</v>
      </c>
      <c r="U758" s="78">
        <v>1253.21</v>
      </c>
      <c r="V758" s="78">
        <v>1248.24</v>
      </c>
      <c r="W758" s="78">
        <v>1221.26</v>
      </c>
      <c r="X758" s="78">
        <v>1199.5899999999999</v>
      </c>
      <c r="Y758" s="78">
        <v>1191.19</v>
      </c>
      <c r="Z758" s="78">
        <v>1161.93</v>
      </c>
      <c r="AA758" s="78">
        <f t="shared" si="143"/>
        <v>1362.34</v>
      </c>
      <c r="AB758" s="77">
        <f t="shared" si="144"/>
        <v>2022</v>
      </c>
      <c r="AC758" s="76">
        <f t="shared" si="145"/>
        <v>11</v>
      </c>
      <c r="AD758" s="76" t="str">
        <f t="shared" si="146"/>
        <v/>
      </c>
      <c r="AE758" s="76" t="str">
        <f t="shared" si="147"/>
        <v/>
      </c>
      <c r="AF758" s="74">
        <f t="shared" si="148"/>
        <v>1362.34</v>
      </c>
      <c r="AG758" s="75" t="str">
        <f t="shared" si="149"/>
        <v>12:00</v>
      </c>
      <c r="AH758" s="74">
        <f t="shared" si="150"/>
        <v>31299.469999999994</v>
      </c>
      <c r="AI758" s="73" t="str">
        <f t="shared" si="151"/>
        <v/>
      </c>
      <c r="AJ758" s="73" t="str">
        <f t="shared" si="152"/>
        <v/>
      </c>
      <c r="AK758" s="73" t="str">
        <f t="shared" si="153"/>
        <v/>
      </c>
      <c r="AL758" s="72" t="str">
        <f t="shared" si="154"/>
        <v/>
      </c>
      <c r="AM758" s="71" t="str">
        <f t="shared" si="155"/>
        <v/>
      </c>
    </row>
    <row r="759" spans="2:39" ht="13.8" thickBot="1">
      <c r="B759" s="79">
        <v>44891</v>
      </c>
      <c r="C759" s="78">
        <v>1159.83</v>
      </c>
      <c r="D759" s="78">
        <v>1151.71</v>
      </c>
      <c r="E759" s="78">
        <v>1146.18</v>
      </c>
      <c r="F759" s="78">
        <v>1160.92</v>
      </c>
      <c r="G759" s="78">
        <v>1141.9100000000001</v>
      </c>
      <c r="H759" s="78">
        <v>1172.19</v>
      </c>
      <c r="I759" s="78">
        <v>1199.77</v>
      </c>
      <c r="J759" s="78">
        <v>1234.31</v>
      </c>
      <c r="K759" s="78">
        <v>1259.3699999999999</v>
      </c>
      <c r="L759" s="78">
        <v>1257.8</v>
      </c>
      <c r="M759" s="78">
        <v>1239.98</v>
      </c>
      <c r="N759" s="78">
        <v>1236.06</v>
      </c>
      <c r="O759" s="78">
        <v>1190.8800000000001</v>
      </c>
      <c r="P759" s="78">
        <v>1188.08</v>
      </c>
      <c r="Q759" s="78">
        <v>1185.73</v>
      </c>
      <c r="R759" s="78">
        <v>1200.68</v>
      </c>
      <c r="S759" s="78">
        <v>1201.9000000000001</v>
      </c>
      <c r="T759" s="78">
        <v>1193.1500000000001</v>
      </c>
      <c r="U759" s="78">
        <v>1178.8699999999999</v>
      </c>
      <c r="V759" s="78">
        <v>1204.49</v>
      </c>
      <c r="W759" s="78">
        <v>1191.26</v>
      </c>
      <c r="X759" s="78">
        <v>1183.21</v>
      </c>
      <c r="Y759" s="78">
        <v>1169.74</v>
      </c>
      <c r="Z759" s="78">
        <v>1149.3699999999999</v>
      </c>
      <c r="AA759" s="78">
        <f t="shared" si="143"/>
        <v>1259.3699999999999</v>
      </c>
      <c r="AB759" s="77">
        <f t="shared" si="144"/>
        <v>2022</v>
      </c>
      <c r="AC759" s="76">
        <f t="shared" si="145"/>
        <v>11</v>
      </c>
      <c r="AD759" s="76" t="str">
        <f t="shared" si="146"/>
        <v/>
      </c>
      <c r="AE759" s="76" t="str">
        <f t="shared" si="147"/>
        <v/>
      </c>
      <c r="AF759" s="74">
        <f t="shared" si="148"/>
        <v>1259.3699999999999</v>
      </c>
      <c r="AG759" s="75" t="str">
        <f t="shared" si="149"/>
        <v>9:00</v>
      </c>
      <c r="AH759" s="74">
        <f t="shared" si="150"/>
        <v>29856.76</v>
      </c>
      <c r="AI759" s="73" t="str">
        <f t="shared" si="151"/>
        <v/>
      </c>
      <c r="AJ759" s="73" t="str">
        <f t="shared" si="152"/>
        <v/>
      </c>
      <c r="AK759" s="73" t="str">
        <f t="shared" si="153"/>
        <v/>
      </c>
      <c r="AL759" s="72" t="str">
        <f t="shared" si="154"/>
        <v/>
      </c>
      <c r="AM759" s="71" t="str">
        <f t="shared" si="155"/>
        <v/>
      </c>
    </row>
    <row r="760" spans="2:39" ht="13.8" thickBot="1">
      <c r="B760" s="79">
        <v>44892</v>
      </c>
      <c r="C760" s="78">
        <v>1129.06</v>
      </c>
      <c r="D760" s="78">
        <v>1126.3</v>
      </c>
      <c r="E760" s="78">
        <v>1115.48</v>
      </c>
      <c r="F760" s="78">
        <v>1120.6300000000001</v>
      </c>
      <c r="G760" s="78">
        <v>1111.81</v>
      </c>
      <c r="H760" s="78">
        <v>1111.81</v>
      </c>
      <c r="I760" s="78">
        <v>1165.05</v>
      </c>
      <c r="J760" s="78">
        <v>1231.02</v>
      </c>
      <c r="K760" s="78">
        <v>1217.1600000000001</v>
      </c>
      <c r="L760" s="78">
        <v>1208.1300000000001</v>
      </c>
      <c r="M760" s="78">
        <v>1224.72</v>
      </c>
      <c r="N760" s="78">
        <v>1221.26</v>
      </c>
      <c r="O760" s="78">
        <v>1212.75</v>
      </c>
      <c r="P760" s="78">
        <v>1222.06</v>
      </c>
      <c r="Q760" s="78">
        <v>1216.22</v>
      </c>
      <c r="R760" s="78">
        <v>1227.0999999999999</v>
      </c>
      <c r="S760" s="78">
        <v>1248.3800000000001</v>
      </c>
      <c r="T760" s="78">
        <v>1214.6400000000001</v>
      </c>
      <c r="U760" s="78">
        <v>1194.3399999999999</v>
      </c>
      <c r="V760" s="78">
        <v>1184.82</v>
      </c>
      <c r="W760" s="78">
        <v>1197.5999999999999</v>
      </c>
      <c r="X760" s="78">
        <v>1199.73</v>
      </c>
      <c r="Y760" s="78">
        <v>1181.22</v>
      </c>
      <c r="Z760" s="78">
        <v>1150.2</v>
      </c>
      <c r="AA760" s="78">
        <f t="shared" si="143"/>
        <v>1248.3800000000001</v>
      </c>
      <c r="AB760" s="77">
        <f t="shared" si="144"/>
        <v>2022</v>
      </c>
      <c r="AC760" s="76">
        <f t="shared" si="145"/>
        <v>11</v>
      </c>
      <c r="AD760" s="76" t="str">
        <f t="shared" si="146"/>
        <v/>
      </c>
      <c r="AE760" s="76" t="str">
        <f t="shared" si="147"/>
        <v/>
      </c>
      <c r="AF760" s="74">
        <f t="shared" si="148"/>
        <v>1248.3800000000001</v>
      </c>
      <c r="AG760" s="75" t="str">
        <f t="shared" si="149"/>
        <v>17:00</v>
      </c>
      <c r="AH760" s="74">
        <f t="shared" si="150"/>
        <v>29679.87</v>
      </c>
      <c r="AI760" s="73" t="str">
        <f t="shared" si="151"/>
        <v/>
      </c>
      <c r="AJ760" s="73" t="str">
        <f t="shared" si="152"/>
        <v/>
      </c>
      <c r="AK760" s="73" t="str">
        <f t="shared" si="153"/>
        <v/>
      </c>
      <c r="AL760" s="72" t="str">
        <f t="shared" si="154"/>
        <v/>
      </c>
      <c r="AM760" s="71" t="str">
        <f t="shared" si="155"/>
        <v/>
      </c>
    </row>
    <row r="761" spans="2:39" ht="13.8" thickBot="1">
      <c r="B761" s="79">
        <v>44893</v>
      </c>
      <c r="C761" s="78">
        <v>1141.0999999999999</v>
      </c>
      <c r="D761" s="78">
        <v>1138.45</v>
      </c>
      <c r="E761" s="78">
        <v>1137.8499999999999</v>
      </c>
      <c r="F761" s="78">
        <v>1140.97</v>
      </c>
      <c r="G761" s="78">
        <v>1166.52</v>
      </c>
      <c r="H761" s="78">
        <v>1174.3599999999999</v>
      </c>
      <c r="I761" s="78">
        <v>1218.8399999999999</v>
      </c>
      <c r="J761" s="78">
        <v>1321.85</v>
      </c>
      <c r="K761" s="78">
        <v>1333.64</v>
      </c>
      <c r="L761" s="78">
        <v>1341.87</v>
      </c>
      <c r="M761" s="78">
        <v>1376.83</v>
      </c>
      <c r="N761" s="78">
        <v>1387.64</v>
      </c>
      <c r="O761" s="78">
        <v>1371.58</v>
      </c>
      <c r="P761" s="78">
        <v>1375.15</v>
      </c>
      <c r="Q761" s="78">
        <v>1375.36</v>
      </c>
      <c r="R761" s="78">
        <v>1376.9</v>
      </c>
      <c r="S761" s="78">
        <v>1336.2</v>
      </c>
      <c r="T761" s="78">
        <v>1311.45</v>
      </c>
      <c r="U761" s="78">
        <v>1254.51</v>
      </c>
      <c r="V761" s="78">
        <v>1257.9000000000001</v>
      </c>
      <c r="W761" s="78">
        <v>1239.32</v>
      </c>
      <c r="X761" s="78">
        <v>1224.55</v>
      </c>
      <c r="Y761" s="78">
        <v>1196.51</v>
      </c>
      <c r="Z761" s="78">
        <v>1167.92</v>
      </c>
      <c r="AA761" s="78">
        <f t="shared" si="143"/>
        <v>1387.64</v>
      </c>
      <c r="AB761" s="77">
        <f t="shared" si="144"/>
        <v>2022</v>
      </c>
      <c r="AC761" s="76">
        <f t="shared" si="145"/>
        <v>11</v>
      </c>
      <c r="AD761" s="76" t="str">
        <f t="shared" si="146"/>
        <v/>
      </c>
      <c r="AE761" s="76" t="str">
        <f t="shared" si="147"/>
        <v/>
      </c>
      <c r="AF761" s="74">
        <f t="shared" si="148"/>
        <v>1387.64</v>
      </c>
      <c r="AG761" s="75" t="str">
        <f t="shared" si="149"/>
        <v>12:00</v>
      </c>
      <c r="AH761" s="74">
        <f t="shared" si="150"/>
        <v>31754.909999999996</v>
      </c>
      <c r="AI761" s="73" t="str">
        <f t="shared" si="151"/>
        <v/>
      </c>
      <c r="AJ761" s="73" t="str">
        <f t="shared" si="152"/>
        <v/>
      </c>
      <c r="AK761" s="73" t="str">
        <f t="shared" si="153"/>
        <v/>
      </c>
      <c r="AL761" s="72" t="str">
        <f t="shared" si="154"/>
        <v/>
      </c>
      <c r="AM761" s="71" t="str">
        <f t="shared" si="155"/>
        <v/>
      </c>
    </row>
    <row r="762" spans="2:39" ht="13.8" thickBot="1">
      <c r="B762" s="79">
        <v>44894</v>
      </c>
      <c r="C762" s="78">
        <v>1165.8800000000001</v>
      </c>
      <c r="D762" s="78">
        <v>1160.99</v>
      </c>
      <c r="E762" s="78">
        <v>1168.6199999999999</v>
      </c>
      <c r="F762" s="78">
        <v>1146.78</v>
      </c>
      <c r="G762" s="78">
        <v>1161.44</v>
      </c>
      <c r="H762" s="78">
        <v>1181.5999999999999</v>
      </c>
      <c r="I762" s="78">
        <v>1216.21</v>
      </c>
      <c r="J762" s="78">
        <v>1315.83</v>
      </c>
      <c r="K762" s="78">
        <v>1325.35</v>
      </c>
      <c r="L762" s="78">
        <v>1344.18</v>
      </c>
      <c r="M762" s="78">
        <v>1379.21</v>
      </c>
      <c r="N762" s="78">
        <v>1392.96</v>
      </c>
      <c r="O762" s="78">
        <v>1350.61</v>
      </c>
      <c r="P762" s="78">
        <v>1354.19</v>
      </c>
      <c r="Q762" s="78">
        <v>1345.65</v>
      </c>
      <c r="R762" s="78">
        <v>1352.23</v>
      </c>
      <c r="S762" s="78">
        <v>1332.91</v>
      </c>
      <c r="T762" s="78">
        <v>1280.76</v>
      </c>
      <c r="U762" s="78">
        <v>1263.29</v>
      </c>
      <c r="V762" s="78">
        <v>1227.56</v>
      </c>
      <c r="W762" s="78">
        <v>1214.68</v>
      </c>
      <c r="X762" s="78">
        <v>1185.24</v>
      </c>
      <c r="Y762" s="78">
        <v>1173.3399999999999</v>
      </c>
      <c r="Z762" s="78">
        <v>1138.69</v>
      </c>
      <c r="AA762" s="78">
        <f t="shared" si="143"/>
        <v>1392.96</v>
      </c>
      <c r="AB762" s="77">
        <f t="shared" si="144"/>
        <v>2022</v>
      </c>
      <c r="AC762" s="76">
        <f t="shared" si="145"/>
        <v>11</v>
      </c>
      <c r="AD762" s="76" t="str">
        <f t="shared" si="146"/>
        <v/>
      </c>
      <c r="AE762" s="76" t="str">
        <f t="shared" si="147"/>
        <v/>
      </c>
      <c r="AF762" s="74">
        <f t="shared" si="148"/>
        <v>1392.96</v>
      </c>
      <c r="AG762" s="75" t="str">
        <f t="shared" si="149"/>
        <v>12:00</v>
      </c>
      <c r="AH762" s="74">
        <f t="shared" si="150"/>
        <v>31571.16</v>
      </c>
      <c r="AI762" s="73" t="str">
        <f t="shared" si="151"/>
        <v/>
      </c>
      <c r="AJ762" s="73" t="str">
        <f t="shared" si="152"/>
        <v/>
      </c>
      <c r="AK762" s="73" t="str">
        <f t="shared" si="153"/>
        <v/>
      </c>
      <c r="AL762" s="72" t="str">
        <f t="shared" si="154"/>
        <v/>
      </c>
      <c r="AM762" s="71" t="str">
        <f t="shared" si="155"/>
        <v/>
      </c>
    </row>
    <row r="763" spans="2:39" ht="13.8" thickBot="1">
      <c r="B763" s="79">
        <v>44895</v>
      </c>
      <c r="C763" s="78">
        <v>1131.73</v>
      </c>
      <c r="D763" s="78">
        <v>1121.68</v>
      </c>
      <c r="E763" s="78">
        <v>1109.22</v>
      </c>
      <c r="F763" s="78">
        <v>1117.17</v>
      </c>
      <c r="G763" s="78">
        <v>1131.4100000000001</v>
      </c>
      <c r="H763" s="78">
        <v>1144.1199999999999</v>
      </c>
      <c r="I763" s="78">
        <v>1180.94</v>
      </c>
      <c r="J763" s="78">
        <v>1293.29</v>
      </c>
      <c r="K763" s="78">
        <v>1302.1400000000001</v>
      </c>
      <c r="L763" s="78">
        <v>1299.31</v>
      </c>
      <c r="M763" s="78">
        <v>1304.42</v>
      </c>
      <c r="N763" s="78">
        <v>1350.62</v>
      </c>
      <c r="O763" s="78">
        <v>1322.16</v>
      </c>
      <c r="P763" s="78">
        <v>1343.3</v>
      </c>
      <c r="Q763" s="78">
        <v>1344.94</v>
      </c>
      <c r="R763" s="78">
        <v>1355.17</v>
      </c>
      <c r="S763" s="78">
        <v>1304</v>
      </c>
      <c r="T763" s="78">
        <v>1278.8</v>
      </c>
      <c r="U763" s="78">
        <v>1253.6300000000001</v>
      </c>
      <c r="V763" s="78">
        <v>1242.8499999999999</v>
      </c>
      <c r="W763" s="78">
        <v>1201.6600000000001</v>
      </c>
      <c r="X763" s="78">
        <v>1204.56</v>
      </c>
      <c r="Y763" s="78">
        <v>1198.58</v>
      </c>
      <c r="Z763" s="78">
        <v>1150.21</v>
      </c>
      <c r="AA763" s="78">
        <f t="shared" si="143"/>
        <v>1355.17</v>
      </c>
      <c r="AB763" s="77">
        <f t="shared" si="144"/>
        <v>2022</v>
      </c>
      <c r="AC763" s="76">
        <f t="shared" si="145"/>
        <v>11</v>
      </c>
      <c r="AD763" s="76" t="str">
        <f t="shared" si="146"/>
        <v>2022-11</v>
      </c>
      <c r="AE763" s="76">
        <f t="shared" si="147"/>
        <v>11</v>
      </c>
      <c r="AF763" s="74">
        <f t="shared" si="148"/>
        <v>1355.17</v>
      </c>
      <c r="AG763" s="75" t="str">
        <f t="shared" si="149"/>
        <v>16:00</v>
      </c>
      <c r="AH763" s="74">
        <f t="shared" si="150"/>
        <v>31041.079999999994</v>
      </c>
      <c r="AI763" s="73">
        <f t="shared" si="151"/>
        <v>41622.869999999995</v>
      </c>
      <c r="AJ763" s="73">
        <f t="shared" si="152"/>
        <v>1696.38</v>
      </c>
      <c r="AK763" s="73">
        <f t="shared" si="153"/>
        <v>38671.05000000001</v>
      </c>
      <c r="AL763" s="72">
        <f t="shared" si="154"/>
        <v>44870</v>
      </c>
      <c r="AM763" s="71" t="str">
        <f t="shared" si="155"/>
        <v>16:00</v>
      </c>
    </row>
    <row r="764" spans="2:39" ht="13.8" thickBot="1">
      <c r="B764" s="79">
        <v>44896</v>
      </c>
      <c r="C764" s="78">
        <v>1136.6199999999999</v>
      </c>
      <c r="D764" s="78">
        <v>1135.51</v>
      </c>
      <c r="E764" s="78">
        <v>1151.99</v>
      </c>
      <c r="F764" s="78">
        <v>1143.6300000000001</v>
      </c>
      <c r="G764" s="78">
        <v>1164.83</v>
      </c>
      <c r="H764" s="78">
        <v>1168.58</v>
      </c>
      <c r="I764" s="78">
        <v>1220.03</v>
      </c>
      <c r="J764" s="78">
        <v>1331.26</v>
      </c>
      <c r="K764" s="78">
        <v>1351.18</v>
      </c>
      <c r="L764" s="78">
        <v>1363.74</v>
      </c>
      <c r="M764" s="78">
        <v>1376.41</v>
      </c>
      <c r="N764" s="78">
        <v>1392.97</v>
      </c>
      <c r="O764" s="78">
        <v>1375.46</v>
      </c>
      <c r="P764" s="78">
        <v>1372.56</v>
      </c>
      <c r="Q764" s="78">
        <v>1349.14</v>
      </c>
      <c r="R764" s="78">
        <v>1367.59</v>
      </c>
      <c r="S764" s="78">
        <v>1337.38</v>
      </c>
      <c r="T764" s="78">
        <v>1287.6199999999999</v>
      </c>
      <c r="U764" s="78">
        <v>1257.06</v>
      </c>
      <c r="V764" s="78">
        <v>1252.3</v>
      </c>
      <c r="W764" s="78">
        <v>1229.0999999999999</v>
      </c>
      <c r="X764" s="78">
        <v>1217.76</v>
      </c>
      <c r="Y764" s="78">
        <v>1202.18</v>
      </c>
      <c r="Z764" s="78">
        <v>1171.77</v>
      </c>
      <c r="AA764" s="78">
        <f t="shared" si="143"/>
        <v>1392.97</v>
      </c>
      <c r="AB764" s="77">
        <f t="shared" si="144"/>
        <v>2022</v>
      </c>
      <c r="AC764" s="76">
        <f t="shared" si="145"/>
        <v>12</v>
      </c>
      <c r="AD764" s="76" t="str">
        <f t="shared" si="146"/>
        <v/>
      </c>
      <c r="AE764" s="76" t="str">
        <f t="shared" si="147"/>
        <v/>
      </c>
      <c r="AF764" s="74">
        <f t="shared" si="148"/>
        <v>1392.97</v>
      </c>
      <c r="AG764" s="75" t="str">
        <f t="shared" si="149"/>
        <v>12:00</v>
      </c>
      <c r="AH764" s="74">
        <f t="shared" si="150"/>
        <v>31749.64</v>
      </c>
      <c r="AI764" s="73" t="str">
        <f t="shared" si="151"/>
        <v/>
      </c>
      <c r="AJ764" s="73" t="str">
        <f t="shared" si="152"/>
        <v/>
      </c>
      <c r="AK764" s="73" t="str">
        <f t="shared" si="153"/>
        <v/>
      </c>
      <c r="AL764" s="72" t="str">
        <f t="shared" si="154"/>
        <v/>
      </c>
      <c r="AM764" s="71" t="str">
        <f t="shared" si="155"/>
        <v/>
      </c>
    </row>
    <row r="765" spans="2:39" ht="13.8" thickBot="1">
      <c r="B765" s="79">
        <v>44897</v>
      </c>
      <c r="C765" s="78">
        <v>1164.8</v>
      </c>
      <c r="D765" s="78">
        <v>1154.83</v>
      </c>
      <c r="E765" s="78">
        <v>1157.9100000000001</v>
      </c>
      <c r="F765" s="78">
        <v>1156.47</v>
      </c>
      <c r="G765" s="78">
        <v>1169.9100000000001</v>
      </c>
      <c r="H765" s="78">
        <v>1176.1099999999999</v>
      </c>
      <c r="I765" s="78">
        <v>1206.8699999999999</v>
      </c>
      <c r="J765" s="78">
        <v>1301.79</v>
      </c>
      <c r="K765" s="78">
        <v>1338.23</v>
      </c>
      <c r="L765" s="78">
        <v>1336.58</v>
      </c>
      <c r="M765" s="78">
        <v>1345.02</v>
      </c>
      <c r="N765" s="78">
        <v>1361.75</v>
      </c>
      <c r="O765" s="78">
        <v>1336.12</v>
      </c>
      <c r="P765" s="78">
        <v>1349.85</v>
      </c>
      <c r="Q765" s="78">
        <v>1397.52</v>
      </c>
      <c r="R765" s="78">
        <v>1382.71</v>
      </c>
      <c r="S765" s="78">
        <v>1375.71</v>
      </c>
      <c r="T765" s="78">
        <v>1331.44</v>
      </c>
      <c r="U765" s="78">
        <v>1294.3699999999999</v>
      </c>
      <c r="V765" s="78">
        <v>1289.8900000000001</v>
      </c>
      <c r="W765" s="78">
        <v>1256.29</v>
      </c>
      <c r="X765" s="78">
        <v>1237.56</v>
      </c>
      <c r="Y765" s="78">
        <v>1224.1300000000001</v>
      </c>
      <c r="Z765" s="78">
        <v>1188.29</v>
      </c>
      <c r="AA765" s="78">
        <f t="shared" si="143"/>
        <v>1397.52</v>
      </c>
      <c r="AB765" s="77">
        <f t="shared" si="144"/>
        <v>2022</v>
      </c>
      <c r="AC765" s="76">
        <f t="shared" si="145"/>
        <v>12</v>
      </c>
      <c r="AD765" s="76" t="str">
        <f t="shared" si="146"/>
        <v/>
      </c>
      <c r="AE765" s="76" t="str">
        <f t="shared" si="147"/>
        <v/>
      </c>
      <c r="AF765" s="74">
        <f t="shared" si="148"/>
        <v>1397.52</v>
      </c>
      <c r="AG765" s="75" t="str">
        <f t="shared" si="149"/>
        <v>15:00</v>
      </c>
      <c r="AH765" s="74">
        <f t="shared" si="150"/>
        <v>31931.67</v>
      </c>
      <c r="AI765" s="73" t="str">
        <f t="shared" si="151"/>
        <v/>
      </c>
      <c r="AJ765" s="73" t="str">
        <f t="shared" si="152"/>
        <v/>
      </c>
      <c r="AK765" s="73" t="str">
        <f t="shared" si="153"/>
        <v/>
      </c>
      <c r="AL765" s="72" t="str">
        <f t="shared" si="154"/>
        <v/>
      </c>
      <c r="AM765" s="71" t="str">
        <f t="shared" si="155"/>
        <v/>
      </c>
    </row>
    <row r="766" spans="2:39" ht="13.8" thickBot="1">
      <c r="B766" s="79">
        <v>44898</v>
      </c>
      <c r="C766" s="78">
        <v>1177.1199999999999</v>
      </c>
      <c r="D766" s="78">
        <v>1170.23</v>
      </c>
      <c r="E766" s="78">
        <v>1158.1199999999999</v>
      </c>
      <c r="F766" s="78">
        <v>1161.1300000000001</v>
      </c>
      <c r="G766" s="78">
        <v>1164.42</v>
      </c>
      <c r="H766" s="78">
        <v>1159.02</v>
      </c>
      <c r="I766" s="78">
        <v>1195.7</v>
      </c>
      <c r="J766" s="78">
        <v>1272.04</v>
      </c>
      <c r="K766" s="78">
        <v>1265.21</v>
      </c>
      <c r="L766" s="78">
        <v>1262.1400000000001</v>
      </c>
      <c r="M766" s="78">
        <v>1281.21</v>
      </c>
      <c r="N766" s="78">
        <v>1270.6400000000001</v>
      </c>
      <c r="O766" s="78">
        <v>1251.92</v>
      </c>
      <c r="P766" s="78">
        <v>1266.55</v>
      </c>
      <c r="Q766" s="78">
        <v>1268.8599999999999</v>
      </c>
      <c r="R766" s="78">
        <v>1278.0899999999999</v>
      </c>
      <c r="S766" s="78">
        <v>1296.58</v>
      </c>
      <c r="T766" s="78">
        <v>1253.53</v>
      </c>
      <c r="U766" s="78">
        <v>1244.99</v>
      </c>
      <c r="V766" s="78">
        <v>1258.78</v>
      </c>
      <c r="W766" s="78">
        <v>1259.55</v>
      </c>
      <c r="X766" s="78">
        <v>1255.6199999999999</v>
      </c>
      <c r="Y766" s="78">
        <v>1247.75</v>
      </c>
      <c r="Z766" s="78">
        <v>1218.25</v>
      </c>
      <c r="AA766" s="78">
        <f t="shared" si="143"/>
        <v>1296.58</v>
      </c>
      <c r="AB766" s="77">
        <f t="shared" si="144"/>
        <v>2022</v>
      </c>
      <c r="AC766" s="76">
        <f t="shared" si="145"/>
        <v>12</v>
      </c>
      <c r="AD766" s="76" t="str">
        <f t="shared" si="146"/>
        <v/>
      </c>
      <c r="AE766" s="76" t="str">
        <f t="shared" si="147"/>
        <v/>
      </c>
      <c r="AF766" s="74">
        <f t="shared" si="148"/>
        <v>1296.58</v>
      </c>
      <c r="AG766" s="75" t="str">
        <f t="shared" si="149"/>
        <v>17:00</v>
      </c>
      <c r="AH766" s="74">
        <f t="shared" si="150"/>
        <v>30934.03</v>
      </c>
      <c r="AI766" s="73" t="str">
        <f t="shared" si="151"/>
        <v/>
      </c>
      <c r="AJ766" s="73" t="str">
        <f t="shared" si="152"/>
        <v/>
      </c>
      <c r="AK766" s="73" t="str">
        <f t="shared" si="153"/>
        <v/>
      </c>
      <c r="AL766" s="72" t="str">
        <f t="shared" si="154"/>
        <v/>
      </c>
      <c r="AM766" s="71" t="str">
        <f t="shared" si="155"/>
        <v/>
      </c>
    </row>
    <row r="767" spans="2:39" ht="13.8" thickBot="1">
      <c r="B767" s="79">
        <v>44899</v>
      </c>
      <c r="C767" s="78">
        <v>1213.07</v>
      </c>
      <c r="D767" s="78">
        <v>1204.53</v>
      </c>
      <c r="E767" s="78">
        <v>1208.17</v>
      </c>
      <c r="F767" s="78">
        <v>1216.95</v>
      </c>
      <c r="G767" s="78">
        <v>1207.82</v>
      </c>
      <c r="H767" s="78">
        <v>1222.58</v>
      </c>
      <c r="I767" s="78">
        <v>1255.49</v>
      </c>
      <c r="J767" s="78">
        <v>1304.8399999999999</v>
      </c>
      <c r="K767" s="78">
        <v>1312.54</v>
      </c>
      <c r="L767" s="78">
        <v>1302.42</v>
      </c>
      <c r="M767" s="78">
        <v>1308.1600000000001</v>
      </c>
      <c r="N767" s="78">
        <v>1305.33</v>
      </c>
      <c r="O767" s="78">
        <v>1269.1400000000001</v>
      </c>
      <c r="P767" s="78">
        <v>1267.67</v>
      </c>
      <c r="Q767" s="78">
        <v>1252.02</v>
      </c>
      <c r="R767" s="78">
        <v>1246.1400000000001</v>
      </c>
      <c r="S767" s="78">
        <v>1264.0999999999999</v>
      </c>
      <c r="T767" s="78">
        <v>1277.6099999999999</v>
      </c>
      <c r="U767" s="78">
        <v>1267.6300000000001</v>
      </c>
      <c r="V767" s="78">
        <v>1273.6500000000001</v>
      </c>
      <c r="W767" s="78">
        <v>1267.77</v>
      </c>
      <c r="X767" s="78">
        <v>1261.19</v>
      </c>
      <c r="Y767" s="78">
        <v>1244.32</v>
      </c>
      <c r="Z767" s="78">
        <v>1224.6199999999999</v>
      </c>
      <c r="AA767" s="78">
        <f t="shared" si="143"/>
        <v>1312.54</v>
      </c>
      <c r="AB767" s="77">
        <f t="shared" si="144"/>
        <v>2022</v>
      </c>
      <c r="AC767" s="76">
        <f t="shared" si="145"/>
        <v>12</v>
      </c>
      <c r="AD767" s="76" t="str">
        <f t="shared" si="146"/>
        <v/>
      </c>
      <c r="AE767" s="76" t="str">
        <f t="shared" si="147"/>
        <v/>
      </c>
      <c r="AF767" s="74">
        <f t="shared" si="148"/>
        <v>1312.54</v>
      </c>
      <c r="AG767" s="75" t="str">
        <f t="shared" si="149"/>
        <v>9:00</v>
      </c>
      <c r="AH767" s="74">
        <f t="shared" si="150"/>
        <v>31490.3</v>
      </c>
      <c r="AI767" s="73" t="str">
        <f t="shared" si="151"/>
        <v/>
      </c>
      <c r="AJ767" s="73" t="str">
        <f t="shared" si="152"/>
        <v/>
      </c>
      <c r="AK767" s="73" t="str">
        <f t="shared" si="153"/>
        <v/>
      </c>
      <c r="AL767" s="72" t="str">
        <f t="shared" si="154"/>
        <v/>
      </c>
      <c r="AM767" s="71" t="str">
        <f t="shared" si="155"/>
        <v/>
      </c>
    </row>
    <row r="768" spans="2:39" ht="13.8" thickBot="1">
      <c r="B768" s="79">
        <v>44900</v>
      </c>
      <c r="C768" s="78">
        <v>1239.5999999999999</v>
      </c>
      <c r="D768" s="78">
        <v>1227.45</v>
      </c>
      <c r="E768" s="78">
        <v>1221.6400000000001</v>
      </c>
      <c r="F768" s="78">
        <v>1228.54</v>
      </c>
      <c r="G768" s="78">
        <v>1234.6600000000001</v>
      </c>
      <c r="H768" s="78">
        <v>1261.54</v>
      </c>
      <c r="I768" s="78">
        <v>1298.82</v>
      </c>
      <c r="J768" s="78">
        <v>1391.29</v>
      </c>
      <c r="K768" s="78">
        <v>1393.67</v>
      </c>
      <c r="L768" s="78">
        <v>1412.71</v>
      </c>
      <c r="M768" s="78">
        <v>1443.54</v>
      </c>
      <c r="N768" s="78">
        <v>1441.58</v>
      </c>
      <c r="O768" s="78">
        <v>1380.89</v>
      </c>
      <c r="P768" s="78">
        <v>1385.16</v>
      </c>
      <c r="Q768" s="78">
        <v>1336.23</v>
      </c>
      <c r="R768" s="78">
        <v>1366.61</v>
      </c>
      <c r="S768" s="78">
        <v>1335.32</v>
      </c>
      <c r="T768" s="78">
        <v>1272.5999999999999</v>
      </c>
      <c r="U768" s="78">
        <v>1245.44</v>
      </c>
      <c r="V768" s="78">
        <v>1249.5</v>
      </c>
      <c r="W768" s="78">
        <v>1213.76</v>
      </c>
      <c r="X768" s="78">
        <v>1201.03</v>
      </c>
      <c r="Y768" s="78">
        <v>1183.67</v>
      </c>
      <c r="Z768" s="78">
        <v>1173.5899999999999</v>
      </c>
      <c r="AA768" s="78">
        <f t="shared" si="143"/>
        <v>1443.54</v>
      </c>
      <c r="AB768" s="77">
        <f t="shared" si="144"/>
        <v>2022</v>
      </c>
      <c r="AC768" s="76">
        <f t="shared" si="145"/>
        <v>12</v>
      </c>
      <c r="AD768" s="76" t="str">
        <f t="shared" si="146"/>
        <v/>
      </c>
      <c r="AE768" s="76" t="str">
        <f t="shared" si="147"/>
        <v/>
      </c>
      <c r="AF768" s="74">
        <f t="shared" si="148"/>
        <v>1443.54</v>
      </c>
      <c r="AG768" s="75" t="str">
        <f t="shared" si="149"/>
        <v>11:00</v>
      </c>
      <c r="AH768" s="74">
        <f t="shared" si="150"/>
        <v>32582.38</v>
      </c>
      <c r="AI768" s="73" t="str">
        <f t="shared" si="151"/>
        <v/>
      </c>
      <c r="AJ768" s="73" t="str">
        <f t="shared" si="152"/>
        <v/>
      </c>
      <c r="AK768" s="73" t="str">
        <f t="shared" si="153"/>
        <v/>
      </c>
      <c r="AL768" s="72" t="str">
        <f t="shared" si="154"/>
        <v/>
      </c>
      <c r="AM768" s="71" t="str">
        <f t="shared" si="155"/>
        <v/>
      </c>
    </row>
    <row r="769" spans="2:39" ht="13.8" thickBot="1">
      <c r="B769" s="79">
        <v>44901</v>
      </c>
      <c r="C769" s="78">
        <v>1149.05</v>
      </c>
      <c r="D769" s="78">
        <v>1149.22</v>
      </c>
      <c r="E769" s="78">
        <v>1160.1099999999999</v>
      </c>
      <c r="F769" s="78">
        <v>1156.3699999999999</v>
      </c>
      <c r="G769" s="78">
        <v>1151.96</v>
      </c>
      <c r="H769" s="78">
        <v>1187.24</v>
      </c>
      <c r="I769" s="78">
        <v>1205.05</v>
      </c>
      <c r="J769" s="78">
        <v>1316.14</v>
      </c>
      <c r="K769" s="78">
        <v>1330.59</v>
      </c>
      <c r="L769" s="78">
        <v>1362.62</v>
      </c>
      <c r="M769" s="78">
        <v>1356.46</v>
      </c>
      <c r="N769" s="78">
        <v>1362.24</v>
      </c>
      <c r="O769" s="78">
        <v>1314.6</v>
      </c>
      <c r="P769" s="78">
        <v>1332.84</v>
      </c>
      <c r="Q769" s="78">
        <v>1323.21</v>
      </c>
      <c r="R769" s="78">
        <v>1337.91</v>
      </c>
      <c r="S769" s="78">
        <v>1307.18</v>
      </c>
      <c r="T769" s="78">
        <v>1244.18</v>
      </c>
      <c r="U769" s="78">
        <v>1226.33</v>
      </c>
      <c r="V769" s="78">
        <v>1226.96</v>
      </c>
      <c r="W769" s="78">
        <v>1194.52</v>
      </c>
      <c r="X769" s="78">
        <v>1157.8699999999999</v>
      </c>
      <c r="Y769" s="78">
        <v>1163.05</v>
      </c>
      <c r="Z769" s="78">
        <v>1149.1600000000001</v>
      </c>
      <c r="AA769" s="78">
        <f t="shared" si="143"/>
        <v>1362.62</v>
      </c>
      <c r="AB769" s="77">
        <f t="shared" si="144"/>
        <v>2022</v>
      </c>
      <c r="AC769" s="76">
        <f t="shared" si="145"/>
        <v>12</v>
      </c>
      <c r="AD769" s="76" t="str">
        <f t="shared" si="146"/>
        <v/>
      </c>
      <c r="AE769" s="76" t="str">
        <f t="shared" si="147"/>
        <v/>
      </c>
      <c r="AF769" s="74">
        <f t="shared" si="148"/>
        <v>1362.62</v>
      </c>
      <c r="AG769" s="75" t="str">
        <f t="shared" si="149"/>
        <v>10:00</v>
      </c>
      <c r="AH769" s="74">
        <f t="shared" si="150"/>
        <v>31227.479999999992</v>
      </c>
      <c r="AI769" s="73" t="str">
        <f t="shared" si="151"/>
        <v/>
      </c>
      <c r="AJ769" s="73" t="str">
        <f t="shared" si="152"/>
        <v/>
      </c>
      <c r="AK769" s="73" t="str">
        <f t="shared" si="153"/>
        <v/>
      </c>
      <c r="AL769" s="72" t="str">
        <f t="shared" si="154"/>
        <v/>
      </c>
      <c r="AM769" s="71" t="str">
        <f t="shared" si="155"/>
        <v/>
      </c>
    </row>
    <row r="770" spans="2:39" ht="13.8" thickBot="1">
      <c r="B770" s="79">
        <v>44902</v>
      </c>
      <c r="C770" s="78">
        <v>1125.46</v>
      </c>
      <c r="D770" s="78">
        <v>1123.1500000000001</v>
      </c>
      <c r="E770" s="78">
        <v>1117.73</v>
      </c>
      <c r="F770" s="78">
        <v>1112.51</v>
      </c>
      <c r="G770" s="78">
        <v>1108.45</v>
      </c>
      <c r="H770" s="78">
        <v>1136.5899999999999</v>
      </c>
      <c r="I770" s="78">
        <v>1087</v>
      </c>
      <c r="J770" s="78">
        <v>1280.2</v>
      </c>
      <c r="K770" s="78">
        <v>1284.47</v>
      </c>
      <c r="L770" s="78">
        <v>1282.6500000000001</v>
      </c>
      <c r="M770" s="78">
        <v>1321.92</v>
      </c>
      <c r="N770" s="78">
        <v>1336.9</v>
      </c>
      <c r="O770" s="78">
        <v>1316.53</v>
      </c>
      <c r="P770" s="78">
        <v>1299.8599999999999</v>
      </c>
      <c r="Q770" s="78">
        <v>1294.27</v>
      </c>
      <c r="R770" s="78">
        <v>1288.21</v>
      </c>
      <c r="S770" s="78">
        <v>1255.1400000000001</v>
      </c>
      <c r="T770" s="78">
        <v>1218.8</v>
      </c>
      <c r="U770" s="78">
        <v>1198.26</v>
      </c>
      <c r="V770" s="78">
        <v>1178.52</v>
      </c>
      <c r="W770" s="78">
        <v>1147.69</v>
      </c>
      <c r="X770" s="78">
        <v>1144.8900000000001</v>
      </c>
      <c r="Y770" s="78">
        <v>1141.8800000000001</v>
      </c>
      <c r="Z770" s="78">
        <v>1121.68</v>
      </c>
      <c r="AA770" s="78">
        <f t="shared" si="143"/>
        <v>1336.9</v>
      </c>
      <c r="AB770" s="77">
        <f t="shared" si="144"/>
        <v>2022</v>
      </c>
      <c r="AC770" s="76">
        <f t="shared" si="145"/>
        <v>12</v>
      </c>
      <c r="AD770" s="76" t="str">
        <f t="shared" si="146"/>
        <v/>
      </c>
      <c r="AE770" s="76" t="str">
        <f t="shared" si="147"/>
        <v/>
      </c>
      <c r="AF770" s="74">
        <f t="shared" si="148"/>
        <v>1336.9</v>
      </c>
      <c r="AG770" s="75" t="str">
        <f t="shared" si="149"/>
        <v>12:00</v>
      </c>
      <c r="AH770" s="74">
        <f t="shared" si="150"/>
        <v>30259.659999999996</v>
      </c>
      <c r="AI770" s="73" t="str">
        <f t="shared" si="151"/>
        <v/>
      </c>
      <c r="AJ770" s="73" t="str">
        <f t="shared" si="152"/>
        <v/>
      </c>
      <c r="AK770" s="73" t="str">
        <f t="shared" si="153"/>
        <v/>
      </c>
      <c r="AL770" s="72" t="str">
        <f t="shared" si="154"/>
        <v/>
      </c>
      <c r="AM770" s="71" t="str">
        <f t="shared" si="155"/>
        <v/>
      </c>
    </row>
    <row r="771" spans="2:39" ht="13.8" thickBot="1">
      <c r="B771" s="79">
        <v>44903</v>
      </c>
      <c r="C771" s="78">
        <v>1112.83</v>
      </c>
      <c r="D771" s="78">
        <v>1099.24</v>
      </c>
      <c r="E771" s="78">
        <v>1092.3800000000001</v>
      </c>
      <c r="F771" s="78">
        <v>1111.3900000000001</v>
      </c>
      <c r="G771" s="78">
        <v>1112.54</v>
      </c>
      <c r="H771" s="78">
        <v>1139.6400000000001</v>
      </c>
      <c r="I771" s="78">
        <v>1184.54</v>
      </c>
      <c r="J771" s="78">
        <v>1281.9100000000001</v>
      </c>
      <c r="K771" s="78">
        <v>1294.8599999999999</v>
      </c>
      <c r="L771" s="78">
        <v>1298.29</v>
      </c>
      <c r="M771" s="78">
        <v>1321.74</v>
      </c>
      <c r="N771" s="78">
        <v>1336.06</v>
      </c>
      <c r="O771" s="78">
        <v>1308.58</v>
      </c>
      <c r="P771" s="78">
        <v>1310.3599999999999</v>
      </c>
      <c r="Q771" s="78">
        <v>1295.21</v>
      </c>
      <c r="R771" s="78">
        <v>1293.04</v>
      </c>
      <c r="S771" s="78">
        <v>1279.6400000000001</v>
      </c>
      <c r="T771" s="78">
        <v>1250.48</v>
      </c>
      <c r="U771" s="78">
        <v>1235.8900000000001</v>
      </c>
      <c r="V771" s="78">
        <v>1227.6600000000001</v>
      </c>
      <c r="W771" s="78">
        <v>1184.05</v>
      </c>
      <c r="X771" s="78">
        <v>1173.27</v>
      </c>
      <c r="Y771" s="78">
        <v>1168.68</v>
      </c>
      <c r="Z771" s="78">
        <v>1151.57</v>
      </c>
      <c r="AA771" s="78">
        <f t="shared" ref="AA771:AA794" si="156">MAX(C771:Z771)</f>
        <v>1336.06</v>
      </c>
      <c r="AB771" s="77">
        <f t="shared" ref="AB771:AB794" si="157">YEAR(B771)</f>
        <v>2022</v>
      </c>
      <c r="AC771" s="76">
        <f t="shared" ref="AC771:AC794" si="158">MONTH(B771)</f>
        <v>12</v>
      </c>
      <c r="AD771" s="76" t="str">
        <f t="shared" ref="AD771:AD794" si="159">IF(AE771="","",AB771&amp;"-"&amp;AE771)</f>
        <v/>
      </c>
      <c r="AE771" s="76" t="str">
        <f t="shared" ref="AE771:AE794" si="160">IF(DAY(B771+1)=1,AC771,"")</f>
        <v/>
      </c>
      <c r="AF771" s="74">
        <f t="shared" ref="AF771:AF794" si="161">MAX(C771:Z771)</f>
        <v>1336.06</v>
      </c>
      <c r="AG771" s="75" t="str">
        <f t="shared" ref="AG771:AG794" si="162">INDEX($C$2:$Z$2,MATCH(AF771,C771:Z771,0))</f>
        <v>12:00</v>
      </c>
      <c r="AH771" s="74">
        <f t="shared" ref="AH771:AH794" si="163">SUM(C771:AA771)</f>
        <v>30599.91</v>
      </c>
      <c r="AI771" s="73" t="str">
        <f t="shared" ref="AI771:AI794" si="164">IF(AE771&lt;&gt;"",SUMIFS(AF:AF,AC:AC,AC771,AB:AB,AB771),"")</f>
        <v/>
      </c>
      <c r="AJ771" s="73" t="str">
        <f t="shared" ref="AJ771:AJ794" si="165">IF(AI771="","",_xlfn.MAXIFS(AF:AF,AC:AC,AC771,AB:AB,AB771))</f>
        <v/>
      </c>
      <c r="AK771" s="73" t="str">
        <f t="shared" ref="AK771:AK794" si="166">IF(AI771="","",_xlfn.MAXIFS(AH:AH,AC:AC,AC771,AB:AB,AB771))</f>
        <v/>
      </c>
      <c r="AL771" s="72" t="str">
        <f t="shared" ref="AL771:AL794" si="167">IF(AI771&lt;&gt;"",INDEX(B:B,MATCH(AJ771,AF:AF,0)),"")</f>
        <v/>
      </c>
      <c r="AM771" s="71" t="str">
        <f t="shared" ref="AM771:AM794" si="168">IF(AI771&lt;&gt;"",INDEX(AG:AG,MATCH(AJ771,AF:AF,0)),"")</f>
        <v/>
      </c>
    </row>
    <row r="772" spans="2:39" ht="13.8" thickBot="1">
      <c r="B772" s="79">
        <v>44904</v>
      </c>
      <c r="C772" s="78">
        <v>1165.01</v>
      </c>
      <c r="D772" s="78">
        <v>1157.69</v>
      </c>
      <c r="E772" s="78">
        <v>1167.01</v>
      </c>
      <c r="F772" s="78">
        <v>1165.68</v>
      </c>
      <c r="G772" s="78">
        <v>1163.54</v>
      </c>
      <c r="H772" s="78">
        <v>1194.79</v>
      </c>
      <c r="I772" s="78">
        <v>1234.77</v>
      </c>
      <c r="J772" s="78">
        <v>1334.1</v>
      </c>
      <c r="K772" s="78">
        <v>1335.74</v>
      </c>
      <c r="L772" s="78">
        <v>1345.47</v>
      </c>
      <c r="M772" s="78">
        <v>1373.79</v>
      </c>
      <c r="N772" s="78">
        <v>1390.1</v>
      </c>
      <c r="O772" s="78">
        <v>1352.16</v>
      </c>
      <c r="P772" s="78">
        <v>1354.88</v>
      </c>
      <c r="Q772" s="78">
        <v>1345.61</v>
      </c>
      <c r="R772" s="78">
        <v>1341.69</v>
      </c>
      <c r="S772" s="78">
        <v>1333.68</v>
      </c>
      <c r="T772" s="78">
        <v>1284.26</v>
      </c>
      <c r="U772" s="78">
        <v>1260.5999999999999</v>
      </c>
      <c r="V772" s="78">
        <v>1243.55</v>
      </c>
      <c r="W772" s="78">
        <v>1225.8399999999999</v>
      </c>
      <c r="X772" s="78">
        <v>1207.19</v>
      </c>
      <c r="Y772" s="78">
        <v>1186.96</v>
      </c>
      <c r="Z772" s="78">
        <v>1149.22</v>
      </c>
      <c r="AA772" s="78">
        <f t="shared" si="156"/>
        <v>1390.1</v>
      </c>
      <c r="AB772" s="77">
        <f t="shared" si="157"/>
        <v>2022</v>
      </c>
      <c r="AC772" s="76">
        <f t="shared" si="158"/>
        <v>12</v>
      </c>
      <c r="AD772" s="76" t="str">
        <f t="shared" si="159"/>
        <v/>
      </c>
      <c r="AE772" s="76" t="str">
        <f t="shared" si="160"/>
        <v/>
      </c>
      <c r="AF772" s="74">
        <f t="shared" si="161"/>
        <v>1390.1</v>
      </c>
      <c r="AG772" s="75" t="str">
        <f t="shared" si="162"/>
        <v>12:00</v>
      </c>
      <c r="AH772" s="74">
        <f t="shared" si="163"/>
        <v>31703.429999999993</v>
      </c>
      <c r="AI772" s="73" t="str">
        <f t="shared" si="164"/>
        <v/>
      </c>
      <c r="AJ772" s="73" t="str">
        <f t="shared" si="165"/>
        <v/>
      </c>
      <c r="AK772" s="73" t="str">
        <f t="shared" si="166"/>
        <v/>
      </c>
      <c r="AL772" s="72" t="str">
        <f t="shared" si="167"/>
        <v/>
      </c>
      <c r="AM772" s="71" t="str">
        <f t="shared" si="168"/>
        <v/>
      </c>
    </row>
    <row r="773" spans="2:39" ht="13.8" thickBot="1">
      <c r="B773" s="79">
        <v>44905</v>
      </c>
      <c r="C773" s="78">
        <v>1147.2</v>
      </c>
      <c r="D773" s="78">
        <v>1147.79</v>
      </c>
      <c r="E773" s="78">
        <v>1146.57</v>
      </c>
      <c r="F773" s="78">
        <v>1155.42</v>
      </c>
      <c r="G773" s="78">
        <v>1154.48</v>
      </c>
      <c r="H773" s="78">
        <v>1156.6099999999999</v>
      </c>
      <c r="I773" s="78">
        <v>1179.3599999999999</v>
      </c>
      <c r="J773" s="78">
        <v>1231.72</v>
      </c>
      <c r="K773" s="78">
        <v>1239.7</v>
      </c>
      <c r="L773" s="78">
        <v>1240.79</v>
      </c>
      <c r="M773" s="78">
        <v>1254.8900000000001</v>
      </c>
      <c r="N773" s="78">
        <v>1270.05</v>
      </c>
      <c r="O773" s="78">
        <v>1221.68</v>
      </c>
      <c r="P773" s="78">
        <v>1226.54</v>
      </c>
      <c r="Q773" s="78">
        <v>1220.07</v>
      </c>
      <c r="R773" s="78">
        <v>1230.99</v>
      </c>
      <c r="S773" s="78">
        <v>1235.99</v>
      </c>
      <c r="T773" s="78">
        <v>1204.1099999999999</v>
      </c>
      <c r="U773" s="78">
        <v>1198.68</v>
      </c>
      <c r="V773" s="78">
        <v>1197.1099999999999</v>
      </c>
      <c r="W773" s="78">
        <v>1184.96</v>
      </c>
      <c r="X773" s="78">
        <v>1184.96</v>
      </c>
      <c r="Y773" s="78">
        <v>1155.04</v>
      </c>
      <c r="Z773" s="78">
        <v>1141.8800000000001</v>
      </c>
      <c r="AA773" s="78">
        <f t="shared" si="156"/>
        <v>1270.05</v>
      </c>
      <c r="AB773" s="77">
        <f t="shared" si="157"/>
        <v>2022</v>
      </c>
      <c r="AC773" s="76">
        <f t="shared" si="158"/>
        <v>12</v>
      </c>
      <c r="AD773" s="76" t="str">
        <f t="shared" si="159"/>
        <v/>
      </c>
      <c r="AE773" s="76" t="str">
        <f t="shared" si="160"/>
        <v/>
      </c>
      <c r="AF773" s="74">
        <f t="shared" si="161"/>
        <v>1270.05</v>
      </c>
      <c r="AG773" s="75" t="str">
        <f t="shared" si="162"/>
        <v>12:00</v>
      </c>
      <c r="AH773" s="74">
        <f t="shared" si="163"/>
        <v>29996.640000000003</v>
      </c>
      <c r="AI773" s="73" t="str">
        <f t="shared" si="164"/>
        <v/>
      </c>
      <c r="AJ773" s="73" t="str">
        <f t="shared" si="165"/>
        <v/>
      </c>
      <c r="AK773" s="73" t="str">
        <f t="shared" si="166"/>
        <v/>
      </c>
      <c r="AL773" s="72" t="str">
        <f t="shared" si="167"/>
        <v/>
      </c>
      <c r="AM773" s="71" t="str">
        <f t="shared" si="168"/>
        <v/>
      </c>
    </row>
    <row r="774" spans="2:39" ht="13.8" thickBot="1">
      <c r="B774" s="79">
        <v>44906</v>
      </c>
      <c r="C774" s="78">
        <v>1149.4000000000001</v>
      </c>
      <c r="D774" s="78">
        <v>1146.5999999999999</v>
      </c>
      <c r="E774" s="78">
        <v>1141.77</v>
      </c>
      <c r="F774" s="78">
        <v>1135.26</v>
      </c>
      <c r="G774" s="78">
        <v>1127.28</v>
      </c>
      <c r="H774" s="78">
        <v>1133.72</v>
      </c>
      <c r="I774" s="78">
        <v>1153.04</v>
      </c>
      <c r="J774" s="78">
        <v>1213.49</v>
      </c>
      <c r="K774" s="78">
        <v>1230.1099999999999</v>
      </c>
      <c r="L774" s="78">
        <v>1217.0899999999999</v>
      </c>
      <c r="M774" s="78">
        <v>1212.82</v>
      </c>
      <c r="N774" s="78">
        <v>1224.4100000000001</v>
      </c>
      <c r="O774" s="78">
        <v>1180.69</v>
      </c>
      <c r="P774" s="78">
        <v>1170.23</v>
      </c>
      <c r="Q774" s="78">
        <v>1178.3800000000001</v>
      </c>
      <c r="R774" s="78">
        <v>1169.98</v>
      </c>
      <c r="S774" s="78">
        <v>1184.58</v>
      </c>
      <c r="T774" s="78">
        <v>1163.05</v>
      </c>
      <c r="U774" s="78">
        <v>1173.45</v>
      </c>
      <c r="V774" s="78">
        <v>1156.02</v>
      </c>
      <c r="W774" s="78">
        <v>1149.05</v>
      </c>
      <c r="X774" s="78">
        <v>1161.72</v>
      </c>
      <c r="Y774" s="78">
        <v>1132.43</v>
      </c>
      <c r="Z774" s="78">
        <v>1140.27</v>
      </c>
      <c r="AA774" s="78">
        <f t="shared" si="156"/>
        <v>1230.1099999999999</v>
      </c>
      <c r="AB774" s="77">
        <f t="shared" si="157"/>
        <v>2022</v>
      </c>
      <c r="AC774" s="76">
        <f t="shared" si="158"/>
        <v>12</v>
      </c>
      <c r="AD774" s="76" t="str">
        <f t="shared" si="159"/>
        <v/>
      </c>
      <c r="AE774" s="76" t="str">
        <f t="shared" si="160"/>
        <v/>
      </c>
      <c r="AF774" s="74">
        <f t="shared" si="161"/>
        <v>1230.1099999999999</v>
      </c>
      <c r="AG774" s="75" t="str">
        <f t="shared" si="162"/>
        <v>9:00</v>
      </c>
      <c r="AH774" s="74">
        <f t="shared" si="163"/>
        <v>29274.95</v>
      </c>
      <c r="AI774" s="73" t="str">
        <f t="shared" si="164"/>
        <v/>
      </c>
      <c r="AJ774" s="73" t="str">
        <f t="shared" si="165"/>
        <v/>
      </c>
      <c r="AK774" s="73" t="str">
        <f t="shared" si="166"/>
        <v/>
      </c>
      <c r="AL774" s="72" t="str">
        <f t="shared" si="167"/>
        <v/>
      </c>
      <c r="AM774" s="71" t="str">
        <f t="shared" si="168"/>
        <v/>
      </c>
    </row>
    <row r="775" spans="2:39" ht="13.8" thickBot="1">
      <c r="B775" s="79">
        <v>44907</v>
      </c>
      <c r="C775" s="78">
        <v>1128.58</v>
      </c>
      <c r="D775" s="78">
        <v>1129.56</v>
      </c>
      <c r="E775" s="78">
        <v>1124.69</v>
      </c>
      <c r="F775" s="78">
        <v>1134.25</v>
      </c>
      <c r="G775" s="78">
        <v>1137.54</v>
      </c>
      <c r="H775" s="78">
        <v>1162.42</v>
      </c>
      <c r="I775" s="78">
        <v>1186.43</v>
      </c>
      <c r="J775" s="78">
        <v>1311.94</v>
      </c>
      <c r="K775" s="78">
        <v>1339.87</v>
      </c>
      <c r="L775" s="78">
        <v>1367.42</v>
      </c>
      <c r="M775" s="78">
        <v>1389.05</v>
      </c>
      <c r="N775" s="78">
        <v>1412.53</v>
      </c>
      <c r="O775" s="78">
        <v>1396.19</v>
      </c>
      <c r="P775" s="78">
        <v>1381.21</v>
      </c>
      <c r="Q775" s="78">
        <v>1387.79</v>
      </c>
      <c r="R775" s="78">
        <v>1414.77</v>
      </c>
      <c r="S775" s="78">
        <v>1392.27</v>
      </c>
      <c r="T775" s="78">
        <v>1340.5</v>
      </c>
      <c r="U775" s="78">
        <v>1307.6400000000001</v>
      </c>
      <c r="V775" s="78">
        <v>1297.0999999999999</v>
      </c>
      <c r="W775" s="78">
        <v>1279.53</v>
      </c>
      <c r="X775" s="78">
        <v>1248.52</v>
      </c>
      <c r="Y775" s="78">
        <v>1239.8399999999999</v>
      </c>
      <c r="Z775" s="78">
        <v>1206.24</v>
      </c>
      <c r="AA775" s="78">
        <f t="shared" si="156"/>
        <v>1414.77</v>
      </c>
      <c r="AB775" s="77">
        <f t="shared" si="157"/>
        <v>2022</v>
      </c>
      <c r="AC775" s="76">
        <f t="shared" si="158"/>
        <v>12</v>
      </c>
      <c r="AD775" s="76" t="str">
        <f t="shared" si="159"/>
        <v/>
      </c>
      <c r="AE775" s="76" t="str">
        <f t="shared" si="160"/>
        <v/>
      </c>
      <c r="AF775" s="74">
        <f t="shared" si="161"/>
        <v>1414.77</v>
      </c>
      <c r="AG775" s="75" t="str">
        <f t="shared" si="162"/>
        <v>16:00</v>
      </c>
      <c r="AH775" s="74">
        <f t="shared" si="163"/>
        <v>32130.65</v>
      </c>
      <c r="AI775" s="73" t="str">
        <f t="shared" si="164"/>
        <v/>
      </c>
      <c r="AJ775" s="73" t="str">
        <f t="shared" si="165"/>
        <v/>
      </c>
      <c r="AK775" s="73" t="str">
        <f t="shared" si="166"/>
        <v/>
      </c>
      <c r="AL775" s="72" t="str">
        <f t="shared" si="167"/>
        <v/>
      </c>
      <c r="AM775" s="71" t="str">
        <f t="shared" si="168"/>
        <v/>
      </c>
    </row>
    <row r="776" spans="2:39" ht="13.8" thickBot="1">
      <c r="B776" s="79">
        <v>44908</v>
      </c>
      <c r="C776" s="78">
        <v>1210.1600000000001</v>
      </c>
      <c r="D776" s="78">
        <v>1209.08</v>
      </c>
      <c r="E776" s="78">
        <v>1202.3900000000001</v>
      </c>
      <c r="F776" s="78">
        <v>1222.1300000000001</v>
      </c>
      <c r="G776" s="78">
        <v>1214.57</v>
      </c>
      <c r="H776" s="78">
        <v>1234.17</v>
      </c>
      <c r="I776" s="78">
        <v>1284.05</v>
      </c>
      <c r="J776" s="78">
        <v>1390.2</v>
      </c>
      <c r="K776" s="78">
        <v>1404.13</v>
      </c>
      <c r="L776" s="78">
        <v>1405.67</v>
      </c>
      <c r="M776" s="78">
        <v>1402.94</v>
      </c>
      <c r="N776" s="78">
        <v>1441.2</v>
      </c>
      <c r="O776" s="78">
        <v>1375.99</v>
      </c>
      <c r="P776" s="78">
        <v>1371.3</v>
      </c>
      <c r="Q776" s="78">
        <v>1345.3</v>
      </c>
      <c r="R776" s="78">
        <v>1367.21</v>
      </c>
      <c r="S776" s="78">
        <v>1347.36</v>
      </c>
      <c r="T776" s="78">
        <v>1321.01</v>
      </c>
      <c r="U776" s="78">
        <v>1308.1600000000001</v>
      </c>
      <c r="V776" s="78">
        <v>1302.81</v>
      </c>
      <c r="W776" s="78">
        <v>1262.42</v>
      </c>
      <c r="X776" s="78">
        <v>1241.28</v>
      </c>
      <c r="Y776" s="78">
        <v>1229.2</v>
      </c>
      <c r="Z776" s="78">
        <v>1211.8800000000001</v>
      </c>
      <c r="AA776" s="78">
        <f t="shared" si="156"/>
        <v>1441.2</v>
      </c>
      <c r="AB776" s="77">
        <f t="shared" si="157"/>
        <v>2022</v>
      </c>
      <c r="AC776" s="76">
        <f t="shared" si="158"/>
        <v>12</v>
      </c>
      <c r="AD776" s="76" t="str">
        <f t="shared" si="159"/>
        <v/>
      </c>
      <c r="AE776" s="76" t="str">
        <f t="shared" si="160"/>
        <v/>
      </c>
      <c r="AF776" s="74">
        <f t="shared" si="161"/>
        <v>1441.2</v>
      </c>
      <c r="AG776" s="75" t="str">
        <f t="shared" si="162"/>
        <v>12:00</v>
      </c>
      <c r="AH776" s="74">
        <f t="shared" si="163"/>
        <v>32745.81</v>
      </c>
      <c r="AI776" s="73" t="str">
        <f t="shared" si="164"/>
        <v/>
      </c>
      <c r="AJ776" s="73" t="str">
        <f t="shared" si="165"/>
        <v/>
      </c>
      <c r="AK776" s="73" t="str">
        <f t="shared" si="166"/>
        <v/>
      </c>
      <c r="AL776" s="72" t="str">
        <f t="shared" si="167"/>
        <v/>
      </c>
      <c r="AM776" s="71" t="str">
        <f t="shared" si="168"/>
        <v/>
      </c>
    </row>
    <row r="777" spans="2:39" ht="13.8" thickBot="1">
      <c r="B777" s="79">
        <v>44909</v>
      </c>
      <c r="C777" s="78">
        <v>1203.3</v>
      </c>
      <c r="D777" s="78">
        <v>1188.81</v>
      </c>
      <c r="E777" s="78">
        <v>1205.54</v>
      </c>
      <c r="F777" s="78">
        <v>1218.1400000000001</v>
      </c>
      <c r="G777" s="78">
        <v>1214.96</v>
      </c>
      <c r="H777" s="78">
        <v>1240.79</v>
      </c>
      <c r="I777" s="78">
        <v>1272.08</v>
      </c>
      <c r="J777" s="78">
        <v>1376.66</v>
      </c>
      <c r="K777" s="78">
        <v>1377.6</v>
      </c>
      <c r="L777" s="78">
        <v>1396.54</v>
      </c>
      <c r="M777" s="78">
        <v>1423.56</v>
      </c>
      <c r="N777" s="78">
        <v>1397.76</v>
      </c>
      <c r="O777" s="78">
        <v>179.69</v>
      </c>
      <c r="P777" s="78">
        <v>35.53</v>
      </c>
      <c r="Q777" s="78">
        <v>35.11</v>
      </c>
      <c r="R777" s="78">
        <v>35.950000000000003</v>
      </c>
      <c r="S777" s="78">
        <v>35.25</v>
      </c>
      <c r="T777" s="78">
        <v>33.5</v>
      </c>
      <c r="U777" s="78">
        <v>33.32</v>
      </c>
      <c r="V777" s="78">
        <v>33.6</v>
      </c>
      <c r="W777" s="78">
        <v>34.090000000000003</v>
      </c>
      <c r="X777" s="78">
        <v>33.92</v>
      </c>
      <c r="Y777" s="78">
        <v>33.81</v>
      </c>
      <c r="Z777" s="78">
        <v>34.130000000000003</v>
      </c>
      <c r="AA777" s="78">
        <f t="shared" si="156"/>
        <v>1423.56</v>
      </c>
      <c r="AB777" s="77">
        <f t="shared" si="157"/>
        <v>2022</v>
      </c>
      <c r="AC777" s="76">
        <f t="shared" si="158"/>
        <v>12</v>
      </c>
      <c r="AD777" s="76" t="str">
        <f t="shared" si="159"/>
        <v/>
      </c>
      <c r="AE777" s="76" t="str">
        <f t="shared" si="160"/>
        <v/>
      </c>
      <c r="AF777" s="74">
        <f t="shared" si="161"/>
        <v>1423.56</v>
      </c>
      <c r="AG777" s="75" t="str">
        <f t="shared" si="162"/>
        <v>11:00</v>
      </c>
      <c r="AH777" s="74">
        <f t="shared" si="163"/>
        <v>17497.2</v>
      </c>
      <c r="AI777" s="73" t="str">
        <f t="shared" si="164"/>
        <v/>
      </c>
      <c r="AJ777" s="73" t="str">
        <f t="shared" si="165"/>
        <v/>
      </c>
      <c r="AK777" s="73" t="str">
        <f t="shared" si="166"/>
        <v/>
      </c>
      <c r="AL777" s="72" t="str">
        <f t="shared" si="167"/>
        <v/>
      </c>
      <c r="AM777" s="71" t="str">
        <f t="shared" si="168"/>
        <v/>
      </c>
    </row>
    <row r="778" spans="2:39" ht="13.8" thickBot="1">
      <c r="B778" s="79">
        <v>44910</v>
      </c>
      <c r="C778" s="78">
        <v>33.46</v>
      </c>
      <c r="D778" s="78">
        <v>34.76</v>
      </c>
      <c r="E778" s="78">
        <v>33.39</v>
      </c>
      <c r="F778" s="78">
        <v>33.92</v>
      </c>
      <c r="G778" s="78">
        <v>34.33</v>
      </c>
      <c r="H778" s="78">
        <v>33.74</v>
      </c>
      <c r="I778" s="78">
        <v>34.299999999999997</v>
      </c>
      <c r="J778" s="78">
        <v>35.28</v>
      </c>
      <c r="K778" s="78">
        <v>35.14</v>
      </c>
      <c r="L778" s="78">
        <v>33.53</v>
      </c>
      <c r="M778" s="78">
        <v>35.14</v>
      </c>
      <c r="N778" s="78">
        <v>35.11</v>
      </c>
      <c r="O778" s="78">
        <v>35.11</v>
      </c>
      <c r="P778" s="78">
        <v>34.229999999999997</v>
      </c>
      <c r="Q778" s="78">
        <v>35.28</v>
      </c>
      <c r="R778" s="78">
        <v>33.78</v>
      </c>
      <c r="S778" s="78">
        <v>34.619999999999997</v>
      </c>
      <c r="T778" s="78">
        <v>33.56</v>
      </c>
      <c r="U778" s="78">
        <v>33.78</v>
      </c>
      <c r="V778" s="78">
        <v>34.47</v>
      </c>
      <c r="W778" s="78">
        <v>33.04</v>
      </c>
      <c r="X778" s="78">
        <v>33.39</v>
      </c>
      <c r="Y778" s="78">
        <v>34.369999999999997</v>
      </c>
      <c r="Z778" s="78">
        <v>33.74</v>
      </c>
      <c r="AA778" s="78">
        <f t="shared" si="156"/>
        <v>35.28</v>
      </c>
      <c r="AB778" s="77">
        <f t="shared" si="157"/>
        <v>2022</v>
      </c>
      <c r="AC778" s="76">
        <f t="shared" si="158"/>
        <v>12</v>
      </c>
      <c r="AD778" s="76" t="str">
        <f t="shared" si="159"/>
        <v/>
      </c>
      <c r="AE778" s="76" t="str">
        <f t="shared" si="160"/>
        <v/>
      </c>
      <c r="AF778" s="74">
        <f t="shared" si="161"/>
        <v>35.28</v>
      </c>
      <c r="AG778" s="75" t="str">
        <f t="shared" si="162"/>
        <v>8:00</v>
      </c>
      <c r="AH778" s="74">
        <f t="shared" si="163"/>
        <v>856.75</v>
      </c>
      <c r="AI778" s="73" t="str">
        <f t="shared" si="164"/>
        <v/>
      </c>
      <c r="AJ778" s="73" t="str">
        <f t="shared" si="165"/>
        <v/>
      </c>
      <c r="AK778" s="73" t="str">
        <f t="shared" si="166"/>
        <v/>
      </c>
      <c r="AL778" s="72" t="str">
        <f t="shared" si="167"/>
        <v/>
      </c>
      <c r="AM778" s="71" t="str">
        <f t="shared" si="168"/>
        <v/>
      </c>
    </row>
    <row r="779" spans="2:39" ht="13.8" thickBot="1">
      <c r="B779" s="79">
        <v>44911</v>
      </c>
      <c r="C779" s="78">
        <v>32.44</v>
      </c>
      <c r="D779" s="78">
        <v>33.67</v>
      </c>
      <c r="E779" s="78">
        <v>33.29</v>
      </c>
      <c r="F779" s="78">
        <v>34.86</v>
      </c>
      <c r="G779" s="78">
        <v>33.880000000000003</v>
      </c>
      <c r="H779" s="78">
        <v>33.53</v>
      </c>
      <c r="I779" s="78">
        <v>33.57</v>
      </c>
      <c r="J779" s="78">
        <v>34.299999999999997</v>
      </c>
      <c r="K779" s="78">
        <v>34.44</v>
      </c>
      <c r="L779" s="78">
        <v>34.369999999999997</v>
      </c>
      <c r="M779" s="78">
        <v>35</v>
      </c>
      <c r="N779" s="78">
        <v>34.93</v>
      </c>
      <c r="O779" s="78">
        <v>32.83</v>
      </c>
      <c r="P779" s="78">
        <v>34.130000000000003</v>
      </c>
      <c r="Q779" s="78">
        <v>34.409999999999997</v>
      </c>
      <c r="R779" s="78">
        <v>35.14</v>
      </c>
      <c r="S779" s="78">
        <v>34.200000000000003</v>
      </c>
      <c r="T779" s="78">
        <v>33.57</v>
      </c>
      <c r="U779" s="78">
        <v>33.71</v>
      </c>
      <c r="V779" s="78">
        <v>34.44</v>
      </c>
      <c r="W779" s="78">
        <v>33.53</v>
      </c>
      <c r="X779" s="78">
        <v>33.99</v>
      </c>
      <c r="Y779" s="78">
        <v>33.04</v>
      </c>
      <c r="Z779" s="78">
        <v>34.299999999999997</v>
      </c>
      <c r="AA779" s="78">
        <f t="shared" si="156"/>
        <v>35.14</v>
      </c>
      <c r="AB779" s="77">
        <f t="shared" si="157"/>
        <v>2022</v>
      </c>
      <c r="AC779" s="76">
        <f t="shared" si="158"/>
        <v>12</v>
      </c>
      <c r="AD779" s="76" t="str">
        <f t="shared" si="159"/>
        <v/>
      </c>
      <c r="AE779" s="76" t="str">
        <f t="shared" si="160"/>
        <v/>
      </c>
      <c r="AF779" s="74">
        <f t="shared" si="161"/>
        <v>35.14</v>
      </c>
      <c r="AG779" s="75" t="str">
        <f t="shared" si="162"/>
        <v>16:00</v>
      </c>
      <c r="AH779" s="74">
        <f t="shared" si="163"/>
        <v>850.70999999999992</v>
      </c>
      <c r="AI779" s="73" t="str">
        <f t="shared" si="164"/>
        <v/>
      </c>
      <c r="AJ779" s="73" t="str">
        <f t="shared" si="165"/>
        <v/>
      </c>
      <c r="AK779" s="73" t="str">
        <f t="shared" si="166"/>
        <v/>
      </c>
      <c r="AL779" s="72" t="str">
        <f t="shared" si="167"/>
        <v/>
      </c>
      <c r="AM779" s="71" t="str">
        <f t="shared" si="168"/>
        <v/>
      </c>
    </row>
    <row r="780" spans="2:39" ht="13.8" thickBot="1">
      <c r="B780" s="79">
        <v>44912</v>
      </c>
      <c r="C780" s="78">
        <v>32.03</v>
      </c>
      <c r="D780" s="78">
        <v>32.94</v>
      </c>
      <c r="E780" s="78">
        <v>31.47</v>
      </c>
      <c r="F780" s="78">
        <v>33.36</v>
      </c>
      <c r="G780" s="78">
        <v>33.43</v>
      </c>
      <c r="H780" s="78">
        <v>32.69</v>
      </c>
      <c r="I780" s="78">
        <v>33.6</v>
      </c>
      <c r="J780" s="78">
        <v>33.78</v>
      </c>
      <c r="K780" s="78">
        <v>33.78</v>
      </c>
      <c r="L780" s="78">
        <v>34.340000000000003</v>
      </c>
      <c r="M780" s="78">
        <v>33.85</v>
      </c>
      <c r="N780" s="78">
        <v>33.880000000000003</v>
      </c>
      <c r="O780" s="78">
        <v>34.06</v>
      </c>
      <c r="P780" s="78">
        <v>33.85</v>
      </c>
      <c r="Q780" s="78">
        <v>34.270000000000003</v>
      </c>
      <c r="R780" s="78">
        <v>33.04</v>
      </c>
      <c r="S780" s="78">
        <v>33.39</v>
      </c>
      <c r="T780" s="78">
        <v>33.22</v>
      </c>
      <c r="U780" s="78">
        <v>32.58</v>
      </c>
      <c r="V780" s="78">
        <v>34.69</v>
      </c>
      <c r="W780" s="78">
        <v>33.36</v>
      </c>
      <c r="X780" s="78">
        <v>32.520000000000003</v>
      </c>
      <c r="Y780" s="78">
        <v>34.159999999999997</v>
      </c>
      <c r="Z780" s="78">
        <v>33.81</v>
      </c>
      <c r="AA780" s="78">
        <f t="shared" si="156"/>
        <v>34.69</v>
      </c>
      <c r="AB780" s="77">
        <f t="shared" si="157"/>
        <v>2022</v>
      </c>
      <c r="AC780" s="76">
        <f t="shared" si="158"/>
        <v>12</v>
      </c>
      <c r="AD780" s="76" t="str">
        <f t="shared" si="159"/>
        <v/>
      </c>
      <c r="AE780" s="76" t="str">
        <f t="shared" si="160"/>
        <v/>
      </c>
      <c r="AF780" s="74">
        <f t="shared" si="161"/>
        <v>34.69</v>
      </c>
      <c r="AG780" s="75" t="str">
        <f t="shared" si="162"/>
        <v>20:00</v>
      </c>
      <c r="AH780" s="74">
        <f t="shared" si="163"/>
        <v>836.79000000000019</v>
      </c>
      <c r="AI780" s="73" t="str">
        <f t="shared" si="164"/>
        <v/>
      </c>
      <c r="AJ780" s="73" t="str">
        <f t="shared" si="165"/>
        <v/>
      </c>
      <c r="AK780" s="73" t="str">
        <f t="shared" si="166"/>
        <v/>
      </c>
      <c r="AL780" s="72" t="str">
        <f t="shared" si="167"/>
        <v/>
      </c>
      <c r="AM780" s="71" t="str">
        <f t="shared" si="168"/>
        <v/>
      </c>
    </row>
    <row r="781" spans="2:39" ht="13.8" thickBot="1">
      <c r="B781" s="79">
        <v>44913</v>
      </c>
      <c r="C781" s="78">
        <v>32.9</v>
      </c>
      <c r="D781" s="78">
        <v>33.42</v>
      </c>
      <c r="E781" s="78">
        <v>33.81</v>
      </c>
      <c r="F781" s="78">
        <v>32.619999999999997</v>
      </c>
      <c r="G781" s="78">
        <v>33.46</v>
      </c>
      <c r="H781" s="78">
        <v>33.25</v>
      </c>
      <c r="I781" s="78">
        <v>34.44</v>
      </c>
      <c r="J781" s="78">
        <v>33.43</v>
      </c>
      <c r="K781" s="78">
        <v>33.92</v>
      </c>
      <c r="L781" s="78">
        <v>33.64</v>
      </c>
      <c r="M781" s="78">
        <v>32.659999999999997</v>
      </c>
      <c r="N781" s="78">
        <v>33.5</v>
      </c>
      <c r="O781" s="78">
        <v>33.840000000000003</v>
      </c>
      <c r="P781" s="78">
        <v>33.29</v>
      </c>
      <c r="Q781" s="78">
        <v>33.11</v>
      </c>
      <c r="R781" s="78">
        <v>34.020000000000003</v>
      </c>
      <c r="S781" s="78">
        <v>32.97</v>
      </c>
      <c r="T781" s="78">
        <v>32.24</v>
      </c>
      <c r="U781" s="78">
        <v>34.200000000000003</v>
      </c>
      <c r="V781" s="78">
        <v>33.25</v>
      </c>
      <c r="W781" s="78">
        <v>33.71</v>
      </c>
      <c r="X781" s="78">
        <v>33.5</v>
      </c>
      <c r="Y781" s="78">
        <v>33.57</v>
      </c>
      <c r="Z781" s="78">
        <v>34.340000000000003</v>
      </c>
      <c r="AA781" s="78">
        <f t="shared" si="156"/>
        <v>34.44</v>
      </c>
      <c r="AB781" s="77">
        <f t="shared" si="157"/>
        <v>2022</v>
      </c>
      <c r="AC781" s="76">
        <f t="shared" si="158"/>
        <v>12</v>
      </c>
      <c r="AD781" s="76" t="str">
        <f t="shared" si="159"/>
        <v/>
      </c>
      <c r="AE781" s="76" t="str">
        <f t="shared" si="160"/>
        <v/>
      </c>
      <c r="AF781" s="74">
        <f t="shared" si="161"/>
        <v>34.44</v>
      </c>
      <c r="AG781" s="75" t="str">
        <f t="shared" si="162"/>
        <v>7:00</v>
      </c>
      <c r="AH781" s="74">
        <f t="shared" si="163"/>
        <v>837.5300000000002</v>
      </c>
      <c r="AI781" s="73" t="str">
        <f t="shared" si="164"/>
        <v/>
      </c>
      <c r="AJ781" s="73" t="str">
        <f t="shared" si="165"/>
        <v/>
      </c>
      <c r="AK781" s="73" t="str">
        <f t="shared" si="166"/>
        <v/>
      </c>
      <c r="AL781" s="72" t="str">
        <f t="shared" si="167"/>
        <v/>
      </c>
      <c r="AM781" s="71" t="str">
        <f t="shared" si="168"/>
        <v/>
      </c>
    </row>
    <row r="782" spans="2:39" ht="13.8" thickBot="1">
      <c r="B782" s="79">
        <v>44914</v>
      </c>
      <c r="C782" s="78">
        <v>33.67</v>
      </c>
      <c r="D782" s="78">
        <v>33.29</v>
      </c>
      <c r="E782" s="78">
        <v>33.950000000000003</v>
      </c>
      <c r="F782" s="78">
        <v>33.43</v>
      </c>
      <c r="G782" s="78">
        <v>33.25</v>
      </c>
      <c r="H782" s="78">
        <v>34.229999999999997</v>
      </c>
      <c r="I782" s="78">
        <v>34.130000000000003</v>
      </c>
      <c r="J782" s="78">
        <v>33.74</v>
      </c>
      <c r="K782" s="78">
        <v>36.72</v>
      </c>
      <c r="L782" s="78">
        <v>35.950000000000003</v>
      </c>
      <c r="M782" s="78">
        <v>35.07</v>
      </c>
      <c r="N782" s="78">
        <v>36.020000000000003</v>
      </c>
      <c r="O782" s="78">
        <v>34.270000000000003</v>
      </c>
      <c r="P782" s="78">
        <v>32.79</v>
      </c>
      <c r="Q782" s="78">
        <v>33.36</v>
      </c>
      <c r="R782" s="78">
        <v>35.11</v>
      </c>
      <c r="S782" s="78">
        <v>34.020000000000003</v>
      </c>
      <c r="T782" s="78">
        <v>33.85</v>
      </c>
      <c r="U782" s="78">
        <v>33.32</v>
      </c>
      <c r="V782" s="78">
        <v>32.9</v>
      </c>
      <c r="W782" s="78">
        <v>34.83</v>
      </c>
      <c r="X782" s="78">
        <v>32.9</v>
      </c>
      <c r="Y782" s="78">
        <v>33.74</v>
      </c>
      <c r="Z782" s="78">
        <v>33.43</v>
      </c>
      <c r="AA782" s="78">
        <f t="shared" si="156"/>
        <v>36.72</v>
      </c>
      <c r="AB782" s="77">
        <f t="shared" si="157"/>
        <v>2022</v>
      </c>
      <c r="AC782" s="76">
        <f t="shared" si="158"/>
        <v>12</v>
      </c>
      <c r="AD782" s="76" t="str">
        <f t="shared" si="159"/>
        <v/>
      </c>
      <c r="AE782" s="76" t="str">
        <f t="shared" si="160"/>
        <v/>
      </c>
      <c r="AF782" s="74">
        <f t="shared" si="161"/>
        <v>36.72</v>
      </c>
      <c r="AG782" s="75" t="str">
        <f t="shared" si="162"/>
        <v>9:00</v>
      </c>
      <c r="AH782" s="74">
        <f t="shared" si="163"/>
        <v>854.68999999999994</v>
      </c>
      <c r="AI782" s="73" t="str">
        <f t="shared" si="164"/>
        <v/>
      </c>
      <c r="AJ782" s="73" t="str">
        <f t="shared" si="165"/>
        <v/>
      </c>
      <c r="AK782" s="73" t="str">
        <f t="shared" si="166"/>
        <v/>
      </c>
      <c r="AL782" s="72" t="str">
        <f t="shared" si="167"/>
        <v/>
      </c>
      <c r="AM782" s="71" t="str">
        <f t="shared" si="168"/>
        <v/>
      </c>
    </row>
    <row r="783" spans="2:39" ht="13.8" thickBot="1">
      <c r="B783" s="79">
        <v>44915</v>
      </c>
      <c r="C783" s="78">
        <v>33.25</v>
      </c>
      <c r="D783" s="78">
        <v>33.11</v>
      </c>
      <c r="E783" s="78">
        <v>33.15</v>
      </c>
      <c r="F783" s="78">
        <v>33.25</v>
      </c>
      <c r="G783" s="78">
        <v>33.57</v>
      </c>
      <c r="H783" s="78">
        <v>34.229999999999997</v>
      </c>
      <c r="I783" s="78">
        <v>33.64</v>
      </c>
      <c r="J783" s="78">
        <v>34.47</v>
      </c>
      <c r="K783" s="78">
        <v>35.42</v>
      </c>
      <c r="L783" s="78">
        <v>35.35</v>
      </c>
      <c r="M783" s="78">
        <v>37.630000000000003</v>
      </c>
      <c r="N783" s="78">
        <v>34.97</v>
      </c>
      <c r="O783" s="78">
        <v>35.840000000000003</v>
      </c>
      <c r="P783" s="78">
        <v>34.270000000000003</v>
      </c>
      <c r="Q783" s="78">
        <v>35.42</v>
      </c>
      <c r="R783" s="78">
        <v>34.86</v>
      </c>
      <c r="S783" s="78">
        <v>34.200000000000003</v>
      </c>
      <c r="T783" s="78">
        <v>34.619999999999997</v>
      </c>
      <c r="U783" s="78">
        <v>33.25</v>
      </c>
      <c r="V783" s="78">
        <v>33.67</v>
      </c>
      <c r="W783" s="78">
        <v>34.06</v>
      </c>
      <c r="X783" s="78">
        <v>33.18</v>
      </c>
      <c r="Y783" s="78">
        <v>33.5</v>
      </c>
      <c r="Z783" s="78">
        <v>33.32</v>
      </c>
      <c r="AA783" s="78">
        <f t="shared" si="156"/>
        <v>37.630000000000003</v>
      </c>
      <c r="AB783" s="77">
        <f t="shared" si="157"/>
        <v>2022</v>
      </c>
      <c r="AC783" s="76">
        <f t="shared" si="158"/>
        <v>12</v>
      </c>
      <c r="AD783" s="76" t="str">
        <f t="shared" si="159"/>
        <v/>
      </c>
      <c r="AE783" s="76" t="str">
        <f t="shared" si="160"/>
        <v/>
      </c>
      <c r="AF783" s="74">
        <f t="shared" si="161"/>
        <v>37.630000000000003</v>
      </c>
      <c r="AG783" s="75" t="str">
        <f t="shared" si="162"/>
        <v>11:00</v>
      </c>
      <c r="AH783" s="74">
        <f t="shared" si="163"/>
        <v>859.86</v>
      </c>
      <c r="AI783" s="73" t="str">
        <f t="shared" si="164"/>
        <v/>
      </c>
      <c r="AJ783" s="73" t="str">
        <f t="shared" si="165"/>
        <v/>
      </c>
      <c r="AK783" s="73" t="str">
        <f t="shared" si="166"/>
        <v/>
      </c>
      <c r="AL783" s="72" t="str">
        <f t="shared" si="167"/>
        <v/>
      </c>
      <c r="AM783" s="71" t="str">
        <f t="shared" si="168"/>
        <v/>
      </c>
    </row>
    <row r="784" spans="2:39" ht="13.8" thickBot="1">
      <c r="B784" s="79">
        <v>44916</v>
      </c>
      <c r="C784" s="78">
        <v>33.18</v>
      </c>
      <c r="D784" s="78">
        <v>33.74</v>
      </c>
      <c r="E784" s="78">
        <v>33.5</v>
      </c>
      <c r="F784" s="78">
        <v>33.04</v>
      </c>
      <c r="G784" s="78">
        <v>33.22</v>
      </c>
      <c r="H784" s="78">
        <v>33.6</v>
      </c>
      <c r="I784" s="78">
        <v>33.67</v>
      </c>
      <c r="J784" s="78">
        <v>34.479999999999997</v>
      </c>
      <c r="K784" s="78">
        <v>34.270000000000003</v>
      </c>
      <c r="L784" s="78">
        <v>34.86</v>
      </c>
      <c r="M784" s="78">
        <v>35.28</v>
      </c>
      <c r="N784" s="78">
        <v>34.9</v>
      </c>
      <c r="O784" s="78">
        <v>33.99</v>
      </c>
      <c r="P784" s="78">
        <v>35.25</v>
      </c>
      <c r="Q784" s="78">
        <v>34.090000000000003</v>
      </c>
      <c r="R784" s="78">
        <v>34.86</v>
      </c>
      <c r="S784" s="78">
        <v>35.07</v>
      </c>
      <c r="T784" s="78">
        <v>34.090000000000003</v>
      </c>
      <c r="U784" s="78">
        <v>33.71</v>
      </c>
      <c r="V784" s="78">
        <v>34.130000000000003</v>
      </c>
      <c r="W784" s="78">
        <v>35.56</v>
      </c>
      <c r="X784" s="78">
        <v>33.81</v>
      </c>
      <c r="Y784" s="78">
        <v>33.92</v>
      </c>
      <c r="Z784" s="78">
        <v>33</v>
      </c>
      <c r="AA784" s="78">
        <f t="shared" si="156"/>
        <v>35.56</v>
      </c>
      <c r="AB784" s="77">
        <f t="shared" si="157"/>
        <v>2022</v>
      </c>
      <c r="AC784" s="76">
        <f t="shared" si="158"/>
        <v>12</v>
      </c>
      <c r="AD784" s="76" t="str">
        <f t="shared" si="159"/>
        <v/>
      </c>
      <c r="AE784" s="76" t="str">
        <f t="shared" si="160"/>
        <v/>
      </c>
      <c r="AF784" s="74">
        <f t="shared" si="161"/>
        <v>35.56</v>
      </c>
      <c r="AG784" s="75" t="str">
        <f t="shared" si="162"/>
        <v>21:00</v>
      </c>
      <c r="AH784" s="74">
        <f t="shared" si="163"/>
        <v>854.7800000000002</v>
      </c>
      <c r="AI784" s="73" t="str">
        <f t="shared" si="164"/>
        <v/>
      </c>
      <c r="AJ784" s="73" t="str">
        <f t="shared" si="165"/>
        <v/>
      </c>
      <c r="AK784" s="73" t="str">
        <f t="shared" si="166"/>
        <v/>
      </c>
      <c r="AL784" s="72" t="str">
        <f t="shared" si="167"/>
        <v/>
      </c>
      <c r="AM784" s="71" t="str">
        <f t="shared" si="168"/>
        <v/>
      </c>
    </row>
    <row r="785" spans="2:39" ht="13.8" thickBot="1">
      <c r="B785" s="79">
        <v>44917</v>
      </c>
      <c r="C785" s="78">
        <v>33.46</v>
      </c>
      <c r="D785" s="78">
        <v>32.869999999999997</v>
      </c>
      <c r="E785" s="78">
        <v>32.619999999999997</v>
      </c>
      <c r="F785" s="78">
        <v>34.200000000000003</v>
      </c>
      <c r="G785" s="78">
        <v>33.01</v>
      </c>
      <c r="H785" s="78">
        <v>33.25</v>
      </c>
      <c r="I785" s="78">
        <v>34.369999999999997</v>
      </c>
      <c r="J785" s="78">
        <v>35.32</v>
      </c>
      <c r="K785" s="78">
        <v>33.56</v>
      </c>
      <c r="L785" s="78">
        <v>34.020000000000003</v>
      </c>
      <c r="M785" s="78">
        <v>35.18</v>
      </c>
      <c r="N785" s="78">
        <v>34.93</v>
      </c>
      <c r="O785" s="78">
        <v>34.270000000000003</v>
      </c>
      <c r="P785" s="78">
        <v>35.770000000000003</v>
      </c>
      <c r="Q785" s="78">
        <v>34.44</v>
      </c>
      <c r="R785" s="78">
        <v>35.04</v>
      </c>
      <c r="S785" s="78">
        <v>34.47</v>
      </c>
      <c r="T785" s="78">
        <v>34.93</v>
      </c>
      <c r="U785" s="78">
        <v>33.81</v>
      </c>
      <c r="V785" s="78">
        <v>34.69</v>
      </c>
      <c r="W785" s="78">
        <v>33.5</v>
      </c>
      <c r="X785" s="78">
        <v>34.299999999999997</v>
      </c>
      <c r="Y785" s="78">
        <v>32.9</v>
      </c>
      <c r="Z785" s="78">
        <v>33.36</v>
      </c>
      <c r="AA785" s="78">
        <f t="shared" si="156"/>
        <v>35.770000000000003</v>
      </c>
      <c r="AB785" s="77">
        <f t="shared" si="157"/>
        <v>2022</v>
      </c>
      <c r="AC785" s="76">
        <f t="shared" si="158"/>
        <v>12</v>
      </c>
      <c r="AD785" s="76" t="str">
        <f t="shared" si="159"/>
        <v/>
      </c>
      <c r="AE785" s="76" t="str">
        <f t="shared" si="160"/>
        <v/>
      </c>
      <c r="AF785" s="74">
        <f t="shared" si="161"/>
        <v>35.770000000000003</v>
      </c>
      <c r="AG785" s="75" t="str">
        <f t="shared" si="162"/>
        <v>14:00</v>
      </c>
      <c r="AH785" s="74">
        <f t="shared" si="163"/>
        <v>854.04</v>
      </c>
      <c r="AI785" s="73" t="str">
        <f t="shared" si="164"/>
        <v/>
      </c>
      <c r="AJ785" s="73" t="str">
        <f t="shared" si="165"/>
        <v/>
      </c>
      <c r="AK785" s="73" t="str">
        <f t="shared" si="166"/>
        <v/>
      </c>
      <c r="AL785" s="72" t="str">
        <f t="shared" si="167"/>
        <v/>
      </c>
      <c r="AM785" s="71" t="str">
        <f t="shared" si="168"/>
        <v/>
      </c>
    </row>
    <row r="786" spans="2:39" ht="13.8" thickBot="1">
      <c r="B786" s="79">
        <v>44918</v>
      </c>
      <c r="C786" s="78">
        <v>33.56</v>
      </c>
      <c r="D786" s="78">
        <v>32.31</v>
      </c>
      <c r="E786" s="78">
        <v>33.92</v>
      </c>
      <c r="F786" s="78">
        <v>33.29</v>
      </c>
      <c r="G786" s="78">
        <v>32.200000000000003</v>
      </c>
      <c r="H786" s="78">
        <v>33.15</v>
      </c>
      <c r="I786" s="78">
        <v>33.18</v>
      </c>
      <c r="J786" s="78">
        <v>33.880000000000003</v>
      </c>
      <c r="K786" s="78">
        <v>35.700000000000003</v>
      </c>
      <c r="L786" s="78">
        <v>36.26</v>
      </c>
      <c r="M786" s="78">
        <v>62.27</v>
      </c>
      <c r="N786" s="78">
        <v>49.04</v>
      </c>
      <c r="O786" s="78">
        <v>72.489999999999995</v>
      </c>
      <c r="P786" s="78">
        <v>60.2</v>
      </c>
      <c r="Q786" s="78">
        <v>61.6</v>
      </c>
      <c r="R786" s="78">
        <v>62.34</v>
      </c>
      <c r="S786" s="78">
        <v>58.28</v>
      </c>
      <c r="T786" s="78">
        <v>40.64</v>
      </c>
      <c r="U786" s="78">
        <v>836.15</v>
      </c>
      <c r="V786" s="78">
        <v>1441.23</v>
      </c>
      <c r="W786" s="78">
        <v>1423.03</v>
      </c>
      <c r="X786" s="78">
        <v>1409.76</v>
      </c>
      <c r="Y786" s="78">
        <v>1405.46</v>
      </c>
      <c r="Z786" s="78">
        <v>1403.99</v>
      </c>
      <c r="AA786" s="78">
        <f t="shared" si="156"/>
        <v>1441.23</v>
      </c>
      <c r="AB786" s="77">
        <f t="shared" si="157"/>
        <v>2022</v>
      </c>
      <c r="AC786" s="76">
        <f t="shared" si="158"/>
        <v>12</v>
      </c>
      <c r="AD786" s="76" t="str">
        <f t="shared" si="159"/>
        <v/>
      </c>
      <c r="AE786" s="76" t="str">
        <f t="shared" si="160"/>
        <v/>
      </c>
      <c r="AF786" s="74">
        <f t="shared" si="161"/>
        <v>1441.23</v>
      </c>
      <c r="AG786" s="75" t="str">
        <f t="shared" si="162"/>
        <v>20:00</v>
      </c>
      <c r="AH786" s="74">
        <f t="shared" si="163"/>
        <v>10165.16</v>
      </c>
      <c r="AI786" s="73" t="str">
        <f t="shared" si="164"/>
        <v/>
      </c>
      <c r="AJ786" s="73" t="str">
        <f t="shared" si="165"/>
        <v/>
      </c>
      <c r="AK786" s="73" t="str">
        <f t="shared" si="166"/>
        <v/>
      </c>
      <c r="AL786" s="72" t="str">
        <f t="shared" si="167"/>
        <v/>
      </c>
      <c r="AM786" s="71" t="str">
        <f t="shared" si="168"/>
        <v/>
      </c>
    </row>
    <row r="787" spans="2:39" ht="13.8" thickBot="1">
      <c r="B787" s="79">
        <v>44919</v>
      </c>
      <c r="C787" s="78">
        <v>1398.78</v>
      </c>
      <c r="D787" s="78">
        <v>1396.54</v>
      </c>
      <c r="E787" s="78">
        <v>1408.23</v>
      </c>
      <c r="F787" s="78">
        <v>1406.3</v>
      </c>
      <c r="G787" s="78">
        <v>1403.04</v>
      </c>
      <c r="H787" s="78">
        <v>1416.38</v>
      </c>
      <c r="I787" s="78">
        <v>1425.66</v>
      </c>
      <c r="J787" s="78">
        <v>1503.81</v>
      </c>
      <c r="K787" s="78">
        <v>494.45</v>
      </c>
      <c r="L787" s="78">
        <v>43.58</v>
      </c>
      <c r="M787" s="78">
        <v>50.72</v>
      </c>
      <c r="N787" s="78">
        <v>40.43</v>
      </c>
      <c r="O787" s="78">
        <v>34.97</v>
      </c>
      <c r="P787" s="78">
        <v>35.24</v>
      </c>
      <c r="Q787" s="78">
        <v>33.880000000000003</v>
      </c>
      <c r="R787" s="78">
        <v>37.450000000000003</v>
      </c>
      <c r="S787" s="78">
        <v>37.03</v>
      </c>
      <c r="T787" s="78">
        <v>37.03</v>
      </c>
      <c r="U787" s="78">
        <v>38.01</v>
      </c>
      <c r="V787" s="78">
        <v>34.200000000000003</v>
      </c>
      <c r="W787" s="78">
        <v>34.409999999999997</v>
      </c>
      <c r="X787" s="78">
        <v>34.090000000000003</v>
      </c>
      <c r="Y787" s="78">
        <v>888.33</v>
      </c>
      <c r="Z787" s="78">
        <v>1408.61</v>
      </c>
      <c r="AA787" s="78">
        <f t="shared" si="156"/>
        <v>1503.81</v>
      </c>
      <c r="AB787" s="77">
        <f t="shared" si="157"/>
        <v>2022</v>
      </c>
      <c r="AC787" s="76">
        <f t="shared" si="158"/>
        <v>12</v>
      </c>
      <c r="AD787" s="76" t="str">
        <f t="shared" si="159"/>
        <v/>
      </c>
      <c r="AE787" s="76" t="str">
        <f t="shared" si="160"/>
        <v/>
      </c>
      <c r="AF787" s="74">
        <f t="shared" si="161"/>
        <v>1503.81</v>
      </c>
      <c r="AG787" s="75" t="str">
        <f t="shared" si="162"/>
        <v>8:00</v>
      </c>
      <c r="AH787" s="74">
        <f t="shared" si="163"/>
        <v>16144.980000000001</v>
      </c>
      <c r="AI787" s="73" t="str">
        <f t="shared" si="164"/>
        <v/>
      </c>
      <c r="AJ787" s="73" t="str">
        <f t="shared" si="165"/>
        <v/>
      </c>
      <c r="AK787" s="73" t="str">
        <f t="shared" si="166"/>
        <v/>
      </c>
      <c r="AL787" s="72" t="str">
        <f t="shared" si="167"/>
        <v/>
      </c>
      <c r="AM787" s="71" t="str">
        <f t="shared" si="168"/>
        <v/>
      </c>
    </row>
    <row r="788" spans="2:39" ht="13.8" thickBot="1">
      <c r="B788" s="79">
        <v>44920</v>
      </c>
      <c r="C788" s="78">
        <v>1402.84</v>
      </c>
      <c r="D788" s="78">
        <v>1388.59</v>
      </c>
      <c r="E788" s="78">
        <v>1388</v>
      </c>
      <c r="F788" s="78">
        <v>1389.33</v>
      </c>
      <c r="G788" s="78">
        <v>1380.93</v>
      </c>
      <c r="H788" s="78">
        <v>1371.4</v>
      </c>
      <c r="I788" s="78">
        <v>1394.47</v>
      </c>
      <c r="J788" s="78">
        <v>1454.22</v>
      </c>
      <c r="K788" s="78">
        <v>1437.07</v>
      </c>
      <c r="L788" s="78">
        <v>1412.91</v>
      </c>
      <c r="M788" s="78">
        <v>1427.76</v>
      </c>
      <c r="N788" s="78">
        <v>1445.57</v>
      </c>
      <c r="O788" s="78">
        <v>1388.52</v>
      </c>
      <c r="P788" s="78">
        <v>1386.52</v>
      </c>
      <c r="Q788" s="78">
        <v>1394.5</v>
      </c>
      <c r="R788" s="78">
        <v>1412.99</v>
      </c>
      <c r="S788" s="78">
        <v>1426.53</v>
      </c>
      <c r="T788" s="78">
        <v>1429.16</v>
      </c>
      <c r="U788" s="78">
        <v>1435.88</v>
      </c>
      <c r="V788" s="78">
        <v>1438.19</v>
      </c>
      <c r="W788" s="78">
        <v>1428.39</v>
      </c>
      <c r="X788" s="78">
        <v>1425.87</v>
      </c>
      <c r="Y788" s="78">
        <v>1416.38</v>
      </c>
      <c r="Z788" s="78">
        <v>1394.93</v>
      </c>
      <c r="AA788" s="78">
        <f t="shared" si="156"/>
        <v>1454.22</v>
      </c>
      <c r="AB788" s="77">
        <f t="shared" si="157"/>
        <v>2022</v>
      </c>
      <c r="AC788" s="76">
        <f t="shared" si="158"/>
        <v>12</v>
      </c>
      <c r="AD788" s="76" t="str">
        <f t="shared" si="159"/>
        <v/>
      </c>
      <c r="AE788" s="76" t="str">
        <f t="shared" si="160"/>
        <v/>
      </c>
      <c r="AF788" s="74">
        <f t="shared" si="161"/>
        <v>1454.22</v>
      </c>
      <c r="AG788" s="75" t="str">
        <f t="shared" si="162"/>
        <v>8:00</v>
      </c>
      <c r="AH788" s="74">
        <f t="shared" si="163"/>
        <v>35325.17</v>
      </c>
      <c r="AI788" s="73" t="str">
        <f t="shared" si="164"/>
        <v/>
      </c>
      <c r="AJ788" s="73" t="str">
        <f t="shared" si="165"/>
        <v/>
      </c>
      <c r="AK788" s="73" t="str">
        <f t="shared" si="166"/>
        <v/>
      </c>
      <c r="AL788" s="72" t="str">
        <f t="shared" si="167"/>
        <v/>
      </c>
      <c r="AM788" s="71" t="str">
        <f t="shared" si="168"/>
        <v/>
      </c>
    </row>
    <row r="789" spans="2:39" ht="13.8" thickBot="1">
      <c r="B789" s="79">
        <v>44921</v>
      </c>
      <c r="C789" s="78">
        <v>1364.13</v>
      </c>
      <c r="D789" s="78">
        <v>1392.65</v>
      </c>
      <c r="E789" s="78">
        <v>1385.55</v>
      </c>
      <c r="F789" s="78">
        <v>1376.13</v>
      </c>
      <c r="G789" s="78">
        <v>1319.15</v>
      </c>
      <c r="H789" s="78">
        <v>1394.72</v>
      </c>
      <c r="I789" s="78">
        <v>1412.6</v>
      </c>
      <c r="J789" s="78">
        <v>1411.94</v>
      </c>
      <c r="K789" s="78">
        <v>1427.51</v>
      </c>
      <c r="L789" s="78">
        <v>1421.91</v>
      </c>
      <c r="M789" s="78">
        <v>1398.46</v>
      </c>
      <c r="N789" s="78">
        <v>1408.3</v>
      </c>
      <c r="O789" s="78">
        <v>1316.49</v>
      </c>
      <c r="P789" s="78">
        <v>1367.35</v>
      </c>
      <c r="Q789" s="78">
        <v>1373.79</v>
      </c>
      <c r="R789" s="78">
        <v>1332.03</v>
      </c>
      <c r="S789" s="78">
        <v>1373.72</v>
      </c>
      <c r="T789" s="78">
        <v>1378.23</v>
      </c>
      <c r="U789" s="78">
        <v>1350.79</v>
      </c>
      <c r="V789" s="78">
        <v>1370.04</v>
      </c>
      <c r="W789" s="78">
        <v>1347.26</v>
      </c>
      <c r="X789" s="78">
        <v>1320.31</v>
      </c>
      <c r="Y789" s="78">
        <v>1354.75</v>
      </c>
      <c r="Z789" s="78">
        <v>1353.17</v>
      </c>
      <c r="AA789" s="78">
        <f t="shared" si="156"/>
        <v>1427.51</v>
      </c>
      <c r="AB789" s="77">
        <f t="shared" si="157"/>
        <v>2022</v>
      </c>
      <c r="AC789" s="76">
        <f t="shared" si="158"/>
        <v>12</v>
      </c>
      <c r="AD789" s="76" t="str">
        <f t="shared" si="159"/>
        <v/>
      </c>
      <c r="AE789" s="76" t="str">
        <f t="shared" si="160"/>
        <v/>
      </c>
      <c r="AF789" s="74">
        <f t="shared" si="161"/>
        <v>1427.51</v>
      </c>
      <c r="AG789" s="75" t="str">
        <f t="shared" si="162"/>
        <v>9:00</v>
      </c>
      <c r="AH789" s="74">
        <f t="shared" si="163"/>
        <v>34378.490000000005</v>
      </c>
      <c r="AI789" s="73" t="str">
        <f t="shared" si="164"/>
        <v/>
      </c>
      <c r="AJ789" s="73" t="str">
        <f t="shared" si="165"/>
        <v/>
      </c>
      <c r="AK789" s="73" t="str">
        <f t="shared" si="166"/>
        <v/>
      </c>
      <c r="AL789" s="72" t="str">
        <f t="shared" si="167"/>
        <v/>
      </c>
      <c r="AM789" s="71" t="str">
        <f t="shared" si="168"/>
        <v/>
      </c>
    </row>
    <row r="790" spans="2:39" ht="13.8" thickBot="1">
      <c r="B790" s="79">
        <v>44922</v>
      </c>
      <c r="C790" s="78">
        <v>1325.45</v>
      </c>
      <c r="D790" s="78">
        <v>1339.17</v>
      </c>
      <c r="E790" s="78">
        <v>1323.67</v>
      </c>
      <c r="F790" s="78">
        <v>1292.48</v>
      </c>
      <c r="G790" s="78">
        <v>1339.87</v>
      </c>
      <c r="H790" s="78">
        <v>1337.49</v>
      </c>
      <c r="I790" s="78">
        <v>1403.36</v>
      </c>
      <c r="J790" s="78">
        <v>1445.36</v>
      </c>
      <c r="K790" s="78">
        <v>1442.77</v>
      </c>
      <c r="L790" s="78">
        <v>1359.37</v>
      </c>
      <c r="M790" s="78">
        <v>1431.29</v>
      </c>
      <c r="N790" s="78">
        <v>1421.53</v>
      </c>
      <c r="O790" s="78">
        <v>1317.47</v>
      </c>
      <c r="P790" s="78">
        <v>1073.24</v>
      </c>
      <c r="Q790" s="78">
        <v>46.2</v>
      </c>
      <c r="R790" s="78">
        <v>34.06</v>
      </c>
      <c r="S790" s="78">
        <v>34.44</v>
      </c>
      <c r="T790" s="78">
        <v>34.369999999999997</v>
      </c>
      <c r="U790" s="78">
        <v>33.25</v>
      </c>
      <c r="V790" s="78">
        <v>33.49</v>
      </c>
      <c r="W790" s="78">
        <v>34.130000000000003</v>
      </c>
      <c r="X790" s="78">
        <v>33.22</v>
      </c>
      <c r="Y790" s="78">
        <v>33.32</v>
      </c>
      <c r="Z790" s="78">
        <v>33.5</v>
      </c>
      <c r="AA790" s="78">
        <f t="shared" si="156"/>
        <v>1445.36</v>
      </c>
      <c r="AB790" s="77">
        <f t="shared" si="157"/>
        <v>2022</v>
      </c>
      <c r="AC790" s="76">
        <f t="shared" si="158"/>
        <v>12</v>
      </c>
      <c r="AD790" s="76" t="str">
        <f t="shared" si="159"/>
        <v/>
      </c>
      <c r="AE790" s="76" t="str">
        <f t="shared" si="160"/>
        <v/>
      </c>
      <c r="AF790" s="74">
        <f t="shared" si="161"/>
        <v>1445.36</v>
      </c>
      <c r="AG790" s="75" t="str">
        <f t="shared" si="162"/>
        <v>8:00</v>
      </c>
      <c r="AH790" s="74">
        <f t="shared" si="163"/>
        <v>20647.860000000008</v>
      </c>
      <c r="AI790" s="73" t="str">
        <f t="shared" si="164"/>
        <v/>
      </c>
      <c r="AJ790" s="73" t="str">
        <f t="shared" si="165"/>
        <v/>
      </c>
      <c r="AK790" s="73" t="str">
        <f t="shared" si="166"/>
        <v/>
      </c>
      <c r="AL790" s="72" t="str">
        <f t="shared" si="167"/>
        <v/>
      </c>
      <c r="AM790" s="71" t="str">
        <f t="shared" si="168"/>
        <v/>
      </c>
    </row>
    <row r="791" spans="2:39" ht="13.8" thickBot="1">
      <c r="B791" s="79">
        <v>44923</v>
      </c>
      <c r="C791" s="78">
        <v>33.950000000000003</v>
      </c>
      <c r="D791" s="78">
        <v>33.25</v>
      </c>
      <c r="E791" s="78">
        <v>34.159999999999997</v>
      </c>
      <c r="F791" s="78">
        <v>32.9</v>
      </c>
      <c r="G791" s="78">
        <v>32.76</v>
      </c>
      <c r="H791" s="78">
        <v>35.14</v>
      </c>
      <c r="I791" s="78">
        <v>34.270000000000003</v>
      </c>
      <c r="J791" s="78">
        <v>34.93</v>
      </c>
      <c r="K791" s="78">
        <v>35.770000000000003</v>
      </c>
      <c r="L791" s="78">
        <v>35.04</v>
      </c>
      <c r="M791" s="78">
        <v>36.020000000000003</v>
      </c>
      <c r="N791" s="78">
        <v>35.21</v>
      </c>
      <c r="O791" s="78">
        <v>35.630000000000003</v>
      </c>
      <c r="P791" s="78">
        <v>35.380000000000003</v>
      </c>
      <c r="Q791" s="78">
        <v>35.04</v>
      </c>
      <c r="R791" s="78">
        <v>34.090000000000003</v>
      </c>
      <c r="S791" s="78">
        <v>34.9</v>
      </c>
      <c r="T791" s="78">
        <v>34.93</v>
      </c>
      <c r="U791" s="78">
        <v>33.81</v>
      </c>
      <c r="V791" s="78">
        <v>34.86</v>
      </c>
      <c r="W791" s="78">
        <v>33.64</v>
      </c>
      <c r="X791" s="78">
        <v>33.67</v>
      </c>
      <c r="Y791" s="78">
        <v>34.479999999999997</v>
      </c>
      <c r="Z791" s="78">
        <v>34.090000000000003</v>
      </c>
      <c r="AA791" s="78">
        <f t="shared" si="156"/>
        <v>36.020000000000003</v>
      </c>
      <c r="AB791" s="77">
        <f t="shared" si="157"/>
        <v>2022</v>
      </c>
      <c r="AC791" s="76">
        <f t="shared" si="158"/>
        <v>12</v>
      </c>
      <c r="AD791" s="76" t="str">
        <f t="shared" si="159"/>
        <v/>
      </c>
      <c r="AE791" s="76" t="str">
        <f t="shared" si="160"/>
        <v/>
      </c>
      <c r="AF791" s="74">
        <f t="shared" si="161"/>
        <v>36.020000000000003</v>
      </c>
      <c r="AG791" s="75" t="str">
        <f t="shared" si="162"/>
        <v>11:00</v>
      </c>
      <c r="AH791" s="74">
        <f t="shared" si="163"/>
        <v>863.93999999999983</v>
      </c>
      <c r="AI791" s="73" t="str">
        <f t="shared" si="164"/>
        <v/>
      </c>
      <c r="AJ791" s="73" t="str">
        <f t="shared" si="165"/>
        <v/>
      </c>
      <c r="AK791" s="73" t="str">
        <f t="shared" si="166"/>
        <v/>
      </c>
      <c r="AL791" s="72" t="str">
        <f t="shared" si="167"/>
        <v/>
      </c>
      <c r="AM791" s="71" t="str">
        <f t="shared" si="168"/>
        <v/>
      </c>
    </row>
    <row r="792" spans="2:39" ht="13.8" thickBot="1">
      <c r="B792" s="79">
        <v>44924</v>
      </c>
      <c r="C792" s="78">
        <v>33.67</v>
      </c>
      <c r="D792" s="78">
        <v>32.17</v>
      </c>
      <c r="E792" s="78">
        <v>33.36</v>
      </c>
      <c r="F792" s="78">
        <v>32.520000000000003</v>
      </c>
      <c r="G792" s="78">
        <v>33.880000000000003</v>
      </c>
      <c r="H792" s="78">
        <v>33.950000000000003</v>
      </c>
      <c r="I792" s="78">
        <v>34.270000000000003</v>
      </c>
      <c r="J792" s="78">
        <v>34.020000000000003</v>
      </c>
      <c r="K792" s="78">
        <v>34.72</v>
      </c>
      <c r="L792" s="78">
        <v>34.299999999999997</v>
      </c>
      <c r="M792" s="78">
        <v>33.6</v>
      </c>
      <c r="N792" s="78">
        <v>33.880000000000003</v>
      </c>
      <c r="O792" s="78">
        <v>33.5</v>
      </c>
      <c r="P792" s="78">
        <v>33.880000000000003</v>
      </c>
      <c r="Q792" s="78">
        <v>33.5</v>
      </c>
      <c r="R792" s="78">
        <v>34.090000000000003</v>
      </c>
      <c r="S792" s="78">
        <v>32.83</v>
      </c>
      <c r="T792" s="78">
        <v>33.22</v>
      </c>
      <c r="U792" s="78">
        <v>33.08</v>
      </c>
      <c r="V792" s="78">
        <v>33.67</v>
      </c>
      <c r="W792" s="78">
        <v>32.799999999999997</v>
      </c>
      <c r="X792" s="78">
        <v>32.729999999999997</v>
      </c>
      <c r="Y792" s="78">
        <v>32.450000000000003</v>
      </c>
      <c r="Z792" s="78">
        <v>32.869999999999997</v>
      </c>
      <c r="AA792" s="78">
        <f t="shared" si="156"/>
        <v>34.72</v>
      </c>
      <c r="AB792" s="77">
        <f t="shared" si="157"/>
        <v>2022</v>
      </c>
      <c r="AC792" s="76">
        <f t="shared" si="158"/>
        <v>12</v>
      </c>
      <c r="AD792" s="76" t="str">
        <f t="shared" si="159"/>
        <v/>
      </c>
      <c r="AE792" s="76" t="str">
        <f t="shared" si="160"/>
        <v/>
      </c>
      <c r="AF792" s="74">
        <f t="shared" si="161"/>
        <v>34.72</v>
      </c>
      <c r="AG792" s="75" t="str">
        <f t="shared" si="162"/>
        <v>9:00</v>
      </c>
      <c r="AH792" s="74">
        <f t="shared" si="163"/>
        <v>837.68000000000018</v>
      </c>
      <c r="AI792" s="73" t="str">
        <f t="shared" si="164"/>
        <v/>
      </c>
      <c r="AJ792" s="73" t="str">
        <f t="shared" si="165"/>
        <v/>
      </c>
      <c r="AK792" s="73" t="str">
        <f t="shared" si="166"/>
        <v/>
      </c>
      <c r="AL792" s="72" t="str">
        <f t="shared" si="167"/>
        <v/>
      </c>
      <c r="AM792" s="71" t="str">
        <f t="shared" si="168"/>
        <v/>
      </c>
    </row>
    <row r="793" spans="2:39" ht="13.8" thickBot="1">
      <c r="B793" s="79">
        <v>44925</v>
      </c>
      <c r="C793" s="78">
        <v>32.549999999999997</v>
      </c>
      <c r="D793" s="78">
        <v>32.06</v>
      </c>
      <c r="E793" s="78">
        <v>32.31</v>
      </c>
      <c r="F793" s="78">
        <v>32.130000000000003</v>
      </c>
      <c r="G793" s="78">
        <v>32.619999999999997</v>
      </c>
      <c r="H793" s="78">
        <v>32.549999999999997</v>
      </c>
      <c r="I793" s="78">
        <v>33.01</v>
      </c>
      <c r="J793" s="78">
        <v>32.520000000000003</v>
      </c>
      <c r="K793" s="78">
        <v>31.82</v>
      </c>
      <c r="L793" s="78">
        <v>32.479999999999997</v>
      </c>
      <c r="M793" s="78">
        <v>33.67</v>
      </c>
      <c r="N793" s="78">
        <v>32.94</v>
      </c>
      <c r="O793" s="78">
        <v>32.729999999999997</v>
      </c>
      <c r="P793" s="78">
        <v>33.11</v>
      </c>
      <c r="Q793" s="78">
        <v>32.06</v>
      </c>
      <c r="R793" s="78">
        <v>32.270000000000003</v>
      </c>
      <c r="S793" s="78">
        <v>33.15</v>
      </c>
      <c r="T793" s="78">
        <v>32.409999999999997</v>
      </c>
      <c r="U793" s="78">
        <v>33.08</v>
      </c>
      <c r="V793" s="78">
        <v>32.06</v>
      </c>
      <c r="W793" s="78">
        <v>32.450000000000003</v>
      </c>
      <c r="X793" s="78">
        <v>32.729999999999997</v>
      </c>
      <c r="Y793" s="78">
        <v>32.409999999999997</v>
      </c>
      <c r="Z793" s="78">
        <v>32.659999999999997</v>
      </c>
      <c r="AA793" s="78">
        <f t="shared" si="156"/>
        <v>33.67</v>
      </c>
      <c r="AB793" s="77">
        <f t="shared" si="157"/>
        <v>2022</v>
      </c>
      <c r="AC793" s="76">
        <f t="shared" si="158"/>
        <v>12</v>
      </c>
      <c r="AD793" s="76" t="str">
        <f t="shared" si="159"/>
        <v/>
      </c>
      <c r="AE793" s="76" t="str">
        <f t="shared" si="160"/>
        <v/>
      </c>
      <c r="AF793" s="74">
        <f t="shared" si="161"/>
        <v>33.67</v>
      </c>
      <c r="AG793" s="75" t="str">
        <f t="shared" si="162"/>
        <v>11:00</v>
      </c>
      <c r="AH793" s="74">
        <f t="shared" si="163"/>
        <v>815.44999999999993</v>
      </c>
      <c r="AI793" s="73" t="str">
        <f t="shared" si="164"/>
        <v/>
      </c>
      <c r="AJ793" s="73" t="str">
        <f t="shared" si="165"/>
        <v/>
      </c>
      <c r="AK793" s="73" t="str">
        <f t="shared" si="166"/>
        <v/>
      </c>
      <c r="AL793" s="72" t="str">
        <f t="shared" si="167"/>
        <v/>
      </c>
      <c r="AM793" s="71" t="str">
        <f t="shared" si="168"/>
        <v/>
      </c>
    </row>
    <row r="794" spans="2:39" ht="13.8" thickBot="1">
      <c r="B794" s="79">
        <v>44926</v>
      </c>
      <c r="C794" s="78">
        <v>31.64</v>
      </c>
      <c r="D794" s="78">
        <v>32.31</v>
      </c>
      <c r="E794" s="78">
        <v>32.03</v>
      </c>
      <c r="F794" s="78">
        <v>32.659999999999997</v>
      </c>
      <c r="G794" s="78">
        <v>31.01</v>
      </c>
      <c r="H794" s="78">
        <v>32.1</v>
      </c>
      <c r="I794" s="78">
        <v>32.869999999999997</v>
      </c>
      <c r="J794" s="78">
        <v>31.57</v>
      </c>
      <c r="K794" s="78">
        <v>32.479999999999997</v>
      </c>
      <c r="L794" s="78">
        <v>33.46</v>
      </c>
      <c r="M794" s="78">
        <v>32.200000000000003</v>
      </c>
      <c r="N794" s="78">
        <v>33.39</v>
      </c>
      <c r="O794" s="78">
        <v>30.83</v>
      </c>
      <c r="P794" s="78">
        <v>33.39</v>
      </c>
      <c r="Q794" s="78">
        <v>34.090000000000003</v>
      </c>
      <c r="R794" s="78">
        <v>32.409999999999997</v>
      </c>
      <c r="S794" s="78">
        <v>32.130000000000003</v>
      </c>
      <c r="T794" s="78">
        <v>32.24</v>
      </c>
      <c r="U794" s="78">
        <v>32.17</v>
      </c>
      <c r="V794" s="78">
        <v>32.380000000000003</v>
      </c>
      <c r="W794" s="78">
        <v>31.82</v>
      </c>
      <c r="X794" s="78">
        <v>33.11</v>
      </c>
      <c r="Y794" s="78">
        <v>33.18</v>
      </c>
      <c r="Z794" s="78">
        <v>32.44</v>
      </c>
      <c r="AA794" s="78">
        <f t="shared" si="156"/>
        <v>34.090000000000003</v>
      </c>
      <c r="AB794" s="77">
        <f t="shared" si="157"/>
        <v>2022</v>
      </c>
      <c r="AC794" s="76">
        <f t="shared" si="158"/>
        <v>12</v>
      </c>
      <c r="AD794" s="76" t="str">
        <f t="shared" si="159"/>
        <v>2022-12</v>
      </c>
      <c r="AE794" s="76">
        <f t="shared" si="160"/>
        <v>12</v>
      </c>
      <c r="AF794" s="74">
        <f t="shared" si="161"/>
        <v>34.090000000000003</v>
      </c>
      <c r="AG794" s="75" t="str">
        <f t="shared" si="162"/>
        <v>15:00</v>
      </c>
      <c r="AH794" s="74">
        <f t="shared" si="163"/>
        <v>811.99999999999989</v>
      </c>
      <c r="AI794" s="73">
        <f t="shared" si="164"/>
        <v>26744.38</v>
      </c>
      <c r="AJ794" s="73">
        <f t="shared" si="165"/>
        <v>1503.81</v>
      </c>
      <c r="AK794" s="73">
        <f t="shared" si="166"/>
        <v>35325.17</v>
      </c>
      <c r="AL794" s="72">
        <f t="shared" si="167"/>
        <v>44919</v>
      </c>
      <c r="AM794" s="71" t="str">
        <f t="shared" si="168"/>
        <v>8:00</v>
      </c>
    </row>
    <row r="795" spans="2:39" ht="13.8" thickBot="1">
      <c r="B795" s="131">
        <v>44927</v>
      </c>
      <c r="C795" s="130">
        <v>33.74</v>
      </c>
      <c r="D795" s="130">
        <v>33.11</v>
      </c>
      <c r="E795" s="130">
        <v>32.83</v>
      </c>
      <c r="F795" s="130">
        <v>33.01</v>
      </c>
      <c r="G795" s="130">
        <v>33.64</v>
      </c>
      <c r="H795" s="130">
        <v>33.81</v>
      </c>
      <c r="I795" s="130">
        <v>32.380000000000003</v>
      </c>
      <c r="J795" s="130">
        <v>32.83</v>
      </c>
      <c r="K795" s="130">
        <v>33.53</v>
      </c>
      <c r="L795" s="130">
        <v>34.06</v>
      </c>
      <c r="M795" s="130">
        <v>33.18</v>
      </c>
      <c r="N795" s="130">
        <v>33.78</v>
      </c>
      <c r="O795" s="130">
        <v>34.44</v>
      </c>
      <c r="P795" s="130">
        <v>33.04</v>
      </c>
      <c r="Q795" s="130">
        <v>33.71</v>
      </c>
      <c r="R795" s="130">
        <v>33.53</v>
      </c>
      <c r="S795" s="130">
        <v>33.32</v>
      </c>
      <c r="T795" s="130">
        <v>33.5</v>
      </c>
      <c r="U795" s="130">
        <v>33.15</v>
      </c>
      <c r="V795" s="130">
        <v>34.72</v>
      </c>
      <c r="W795" s="130">
        <v>33.18</v>
      </c>
      <c r="X795" s="130">
        <v>33.18</v>
      </c>
      <c r="Y795" s="130">
        <v>33.880000000000003</v>
      </c>
      <c r="Z795" s="130">
        <v>33.18</v>
      </c>
      <c r="AA795" s="130">
        <f>MAX(C795:Z795)</f>
        <v>34.72</v>
      </c>
      <c r="AB795" s="77">
        <f t="shared" ref="AB795:AB858" si="169">YEAR(B795)</f>
        <v>2023</v>
      </c>
      <c r="AC795" s="76">
        <f t="shared" ref="AC795:AC858" si="170">MONTH(B795)</f>
        <v>1</v>
      </c>
      <c r="AD795" s="76" t="str">
        <f t="shared" ref="AD795:AD858" si="171">IF(AE795="","",AB795&amp;"-"&amp;AE795)</f>
        <v/>
      </c>
      <c r="AE795" s="76" t="str">
        <f t="shared" ref="AE795:AE858" si="172">IF(DAY(B795+1)=1,AC795,"")</f>
        <v/>
      </c>
      <c r="AF795" s="74">
        <f t="shared" ref="AF795:AF858" si="173">MAX(C795:Z795)</f>
        <v>34.72</v>
      </c>
      <c r="AG795" s="75" t="str">
        <f t="shared" ref="AG795:AG858" si="174">INDEX($C$2:$Z$2,MATCH(AF795,C795:Z795,0))</f>
        <v>20:00</v>
      </c>
      <c r="AH795" s="74">
        <f t="shared" ref="AH795:AH858" si="175">SUM(C795:AA795)</f>
        <v>837.44999999999993</v>
      </c>
      <c r="AI795" s="73" t="str">
        <f t="shared" ref="AI795:AI858" si="176">IF(AE795&lt;&gt;"",SUMIFS(AF:AF,AC:AC,AC795,AB:AB,AB795),"")</f>
        <v/>
      </c>
      <c r="AJ795" s="73" t="str">
        <f t="shared" ref="AJ795:AJ858" si="177">IF(AI795="","",_xlfn.MAXIFS(AF:AF,AC:AC,AC795,AB:AB,AB795))</f>
        <v/>
      </c>
      <c r="AK795" s="73" t="str">
        <f t="shared" ref="AK795:AK858" si="178">IF(AI795="","",_xlfn.MAXIFS(AH:AH,AC:AC,AC795,AB:AB,AB795))</f>
        <v/>
      </c>
      <c r="AL795" s="72" t="str">
        <f t="shared" ref="AL795:AL858" si="179">IF(AI795&lt;&gt;"",INDEX(B:B,MATCH(AJ795,AF:AF,0)),"")</f>
        <v/>
      </c>
      <c r="AM795" s="71" t="str">
        <f t="shared" ref="AM795:AM858" si="180">IF(AI795&lt;&gt;"",INDEX(AG:AG,MATCH(AJ795,AF:AF,0)),"")</f>
        <v/>
      </c>
    </row>
    <row r="796" spans="2:39" ht="13.8" thickBot="1">
      <c r="B796" s="131">
        <v>44928</v>
      </c>
      <c r="C796" s="130">
        <v>32.69</v>
      </c>
      <c r="D796" s="130">
        <v>33.11</v>
      </c>
      <c r="E796" s="130">
        <v>34.090000000000003</v>
      </c>
      <c r="F796" s="130">
        <v>33.25</v>
      </c>
      <c r="G796" s="130">
        <v>33.64</v>
      </c>
      <c r="H796" s="130">
        <v>34.58</v>
      </c>
      <c r="I796" s="130">
        <v>33.950000000000003</v>
      </c>
      <c r="J796" s="130">
        <v>32.200000000000003</v>
      </c>
      <c r="K796" s="130">
        <v>34.130000000000003</v>
      </c>
      <c r="L796" s="130">
        <v>33.39</v>
      </c>
      <c r="M796" s="130">
        <v>34.020000000000003</v>
      </c>
      <c r="N796" s="130">
        <v>32.97</v>
      </c>
      <c r="O796" s="130">
        <v>32.83</v>
      </c>
      <c r="P796" s="130">
        <v>33.32</v>
      </c>
      <c r="Q796" s="130">
        <v>34.340000000000003</v>
      </c>
      <c r="R796" s="130">
        <v>32.76</v>
      </c>
      <c r="S796" s="130">
        <v>34.200000000000003</v>
      </c>
      <c r="T796" s="130">
        <v>32.520000000000003</v>
      </c>
      <c r="U796" s="130">
        <v>33.22</v>
      </c>
      <c r="V796" s="130">
        <v>33.99</v>
      </c>
      <c r="W796" s="130">
        <v>34.58</v>
      </c>
      <c r="X796" s="130">
        <v>34.159999999999997</v>
      </c>
      <c r="Y796" s="130">
        <v>33.04</v>
      </c>
      <c r="Z796" s="130">
        <v>33.78</v>
      </c>
      <c r="AA796" s="130">
        <f t="shared" ref="AA796:AA859" si="181">MAX(C796:Z796)</f>
        <v>34.58</v>
      </c>
      <c r="AB796" s="77">
        <f t="shared" si="169"/>
        <v>2023</v>
      </c>
      <c r="AC796" s="76">
        <f t="shared" si="170"/>
        <v>1</v>
      </c>
      <c r="AD796" s="76" t="str">
        <f t="shared" si="171"/>
        <v/>
      </c>
      <c r="AE796" s="76" t="str">
        <f t="shared" si="172"/>
        <v/>
      </c>
      <c r="AF796" s="74">
        <f t="shared" si="173"/>
        <v>34.58</v>
      </c>
      <c r="AG796" s="75" t="str">
        <f t="shared" si="174"/>
        <v>6:00</v>
      </c>
      <c r="AH796" s="74">
        <f t="shared" si="175"/>
        <v>839.33999999999992</v>
      </c>
      <c r="AI796" s="73" t="str">
        <f t="shared" si="176"/>
        <v/>
      </c>
      <c r="AJ796" s="73" t="str">
        <f t="shared" si="177"/>
        <v/>
      </c>
      <c r="AK796" s="73" t="str">
        <f t="shared" si="178"/>
        <v/>
      </c>
      <c r="AL796" s="72" t="str">
        <f t="shared" si="179"/>
        <v/>
      </c>
      <c r="AM796" s="71" t="str">
        <f t="shared" si="180"/>
        <v/>
      </c>
    </row>
    <row r="797" spans="2:39" ht="13.8" thickBot="1">
      <c r="B797" s="131">
        <v>44929</v>
      </c>
      <c r="C797" s="130">
        <v>33.15</v>
      </c>
      <c r="D797" s="130">
        <v>34.200000000000003</v>
      </c>
      <c r="E797" s="130">
        <v>32.76</v>
      </c>
      <c r="F797" s="130">
        <v>33.64</v>
      </c>
      <c r="G797" s="130">
        <v>33.43</v>
      </c>
      <c r="H797" s="130">
        <v>34.090000000000003</v>
      </c>
      <c r="I797" s="130">
        <v>33.39</v>
      </c>
      <c r="J797" s="130">
        <v>34.79</v>
      </c>
      <c r="K797" s="130">
        <v>34.229999999999997</v>
      </c>
      <c r="L797" s="130">
        <v>35.74</v>
      </c>
      <c r="M797" s="130">
        <v>33.950000000000003</v>
      </c>
      <c r="N797" s="130">
        <v>35.6</v>
      </c>
      <c r="O797" s="130">
        <v>34.549999999999997</v>
      </c>
      <c r="P797" s="130">
        <v>35.11</v>
      </c>
      <c r="Q797" s="130">
        <v>34.549999999999997</v>
      </c>
      <c r="R797" s="130">
        <v>33.950000000000003</v>
      </c>
      <c r="S797" s="130">
        <v>33.81</v>
      </c>
      <c r="T797" s="130">
        <v>33.99</v>
      </c>
      <c r="U797" s="130">
        <v>33.78</v>
      </c>
      <c r="V797" s="130">
        <v>34.44</v>
      </c>
      <c r="W797" s="130">
        <v>33.78</v>
      </c>
      <c r="X797" s="130">
        <v>33.67</v>
      </c>
      <c r="Y797" s="130">
        <v>34.130000000000003</v>
      </c>
      <c r="Z797" s="130">
        <v>33.43</v>
      </c>
      <c r="AA797" s="130">
        <f t="shared" si="181"/>
        <v>35.74</v>
      </c>
      <c r="AB797" s="77">
        <f t="shared" si="169"/>
        <v>2023</v>
      </c>
      <c r="AC797" s="76">
        <f t="shared" si="170"/>
        <v>1</v>
      </c>
      <c r="AD797" s="76" t="str">
        <f t="shared" si="171"/>
        <v/>
      </c>
      <c r="AE797" s="76" t="str">
        <f t="shared" si="172"/>
        <v/>
      </c>
      <c r="AF797" s="74">
        <f t="shared" si="173"/>
        <v>35.74</v>
      </c>
      <c r="AG797" s="75" t="str">
        <f t="shared" si="174"/>
        <v>10:00</v>
      </c>
      <c r="AH797" s="74">
        <f t="shared" si="175"/>
        <v>853.9</v>
      </c>
      <c r="AI797" s="73" t="str">
        <f t="shared" si="176"/>
        <v/>
      </c>
      <c r="AJ797" s="73" t="str">
        <f t="shared" si="177"/>
        <v/>
      </c>
      <c r="AK797" s="73" t="str">
        <f t="shared" si="178"/>
        <v/>
      </c>
      <c r="AL797" s="72" t="str">
        <f t="shared" si="179"/>
        <v/>
      </c>
      <c r="AM797" s="71" t="str">
        <f t="shared" si="180"/>
        <v/>
      </c>
    </row>
    <row r="798" spans="2:39" ht="13.8" thickBot="1">
      <c r="B798" s="131">
        <v>44930</v>
      </c>
      <c r="C798" s="130">
        <v>33.78</v>
      </c>
      <c r="D798" s="130">
        <v>33.25</v>
      </c>
      <c r="E798" s="130">
        <v>33.74</v>
      </c>
      <c r="F798" s="130">
        <v>33.39</v>
      </c>
      <c r="G798" s="130">
        <v>33.74</v>
      </c>
      <c r="H798" s="130">
        <v>33.99</v>
      </c>
      <c r="I798" s="130">
        <v>34.299999999999997</v>
      </c>
      <c r="J798" s="130">
        <v>34.020000000000003</v>
      </c>
      <c r="K798" s="130">
        <v>36.020000000000003</v>
      </c>
      <c r="L798" s="130">
        <v>35.56</v>
      </c>
      <c r="M798" s="130">
        <v>35.909999999999997</v>
      </c>
      <c r="N798" s="130">
        <v>35.28</v>
      </c>
      <c r="O798" s="130">
        <v>35.630000000000003</v>
      </c>
      <c r="P798" s="130">
        <v>34.65</v>
      </c>
      <c r="Q798" s="130">
        <v>35.53</v>
      </c>
      <c r="R798" s="130">
        <v>34.409999999999997</v>
      </c>
      <c r="S798" s="130">
        <v>33.46</v>
      </c>
      <c r="T798" s="130">
        <v>34.159999999999997</v>
      </c>
      <c r="U798" s="130">
        <v>33.46</v>
      </c>
      <c r="V798" s="130">
        <v>33.18</v>
      </c>
      <c r="W798" s="130">
        <v>34.06</v>
      </c>
      <c r="X798" s="130">
        <v>34.549999999999997</v>
      </c>
      <c r="Y798" s="130">
        <v>34.06</v>
      </c>
      <c r="Z798" s="130">
        <v>33.32</v>
      </c>
      <c r="AA798" s="130">
        <f t="shared" si="181"/>
        <v>36.020000000000003</v>
      </c>
      <c r="AB798" s="77">
        <f t="shared" si="169"/>
        <v>2023</v>
      </c>
      <c r="AC798" s="76">
        <f t="shared" si="170"/>
        <v>1</v>
      </c>
      <c r="AD798" s="76" t="str">
        <f t="shared" si="171"/>
        <v/>
      </c>
      <c r="AE798" s="76" t="str">
        <f t="shared" si="172"/>
        <v/>
      </c>
      <c r="AF798" s="74">
        <f t="shared" si="173"/>
        <v>36.020000000000003</v>
      </c>
      <c r="AG798" s="75" t="str">
        <f t="shared" si="174"/>
        <v>9:00</v>
      </c>
      <c r="AH798" s="74">
        <f t="shared" si="175"/>
        <v>859.46999999999991</v>
      </c>
      <c r="AI798" s="73" t="str">
        <f t="shared" si="176"/>
        <v/>
      </c>
      <c r="AJ798" s="73" t="str">
        <f t="shared" si="177"/>
        <v/>
      </c>
      <c r="AK798" s="73" t="str">
        <f t="shared" si="178"/>
        <v/>
      </c>
      <c r="AL798" s="72" t="str">
        <f t="shared" si="179"/>
        <v/>
      </c>
      <c r="AM798" s="71" t="str">
        <f t="shared" si="180"/>
        <v/>
      </c>
    </row>
    <row r="799" spans="2:39" ht="13.8" thickBot="1">
      <c r="B799" s="131">
        <v>44931</v>
      </c>
      <c r="C799" s="130">
        <v>32.869999999999997</v>
      </c>
      <c r="D799" s="130">
        <v>32.479999999999997</v>
      </c>
      <c r="E799" s="130">
        <v>32.729999999999997</v>
      </c>
      <c r="F799" s="130">
        <v>31.82</v>
      </c>
      <c r="G799" s="130">
        <v>32.76</v>
      </c>
      <c r="H799" s="130">
        <v>33.46</v>
      </c>
      <c r="I799" s="130">
        <v>33.25</v>
      </c>
      <c r="J799" s="130">
        <v>34.83</v>
      </c>
      <c r="K799" s="130">
        <v>34.72</v>
      </c>
      <c r="L799" s="130">
        <v>35.18</v>
      </c>
      <c r="M799" s="130">
        <v>34.299999999999997</v>
      </c>
      <c r="N799" s="130">
        <v>35.18</v>
      </c>
      <c r="O799" s="130">
        <v>35.32</v>
      </c>
      <c r="P799" s="130">
        <v>33.81</v>
      </c>
      <c r="Q799" s="130">
        <v>34.79</v>
      </c>
      <c r="R799" s="130">
        <v>34.369999999999997</v>
      </c>
      <c r="S799" s="130">
        <v>33.53</v>
      </c>
      <c r="T799" s="130">
        <v>33.99</v>
      </c>
      <c r="U799" s="130">
        <v>33.99</v>
      </c>
      <c r="V799" s="130">
        <v>34.200000000000003</v>
      </c>
      <c r="W799" s="130">
        <v>33.950000000000003</v>
      </c>
      <c r="X799" s="130">
        <v>33.74</v>
      </c>
      <c r="Y799" s="130">
        <v>34.020000000000003</v>
      </c>
      <c r="Z799" s="130">
        <v>33.5</v>
      </c>
      <c r="AA799" s="130">
        <f t="shared" si="181"/>
        <v>35.32</v>
      </c>
      <c r="AB799" s="77">
        <f t="shared" si="169"/>
        <v>2023</v>
      </c>
      <c r="AC799" s="76">
        <f t="shared" si="170"/>
        <v>1</v>
      </c>
      <c r="AD799" s="76" t="str">
        <f t="shared" si="171"/>
        <v/>
      </c>
      <c r="AE799" s="76" t="str">
        <f t="shared" si="172"/>
        <v/>
      </c>
      <c r="AF799" s="74">
        <f t="shared" si="173"/>
        <v>35.32</v>
      </c>
      <c r="AG799" s="75" t="str">
        <f t="shared" si="174"/>
        <v>13:00</v>
      </c>
      <c r="AH799" s="74">
        <f t="shared" si="175"/>
        <v>848.11000000000013</v>
      </c>
      <c r="AI799" s="73" t="str">
        <f t="shared" si="176"/>
        <v/>
      </c>
      <c r="AJ799" s="73" t="str">
        <f t="shared" si="177"/>
        <v/>
      </c>
      <c r="AK799" s="73" t="str">
        <f t="shared" si="178"/>
        <v/>
      </c>
      <c r="AL799" s="72" t="str">
        <f t="shared" si="179"/>
        <v/>
      </c>
      <c r="AM799" s="71" t="str">
        <f t="shared" si="180"/>
        <v/>
      </c>
    </row>
    <row r="800" spans="2:39" ht="13.8" thickBot="1">
      <c r="B800" s="131">
        <v>44932</v>
      </c>
      <c r="C800" s="130">
        <v>33.6</v>
      </c>
      <c r="D800" s="130">
        <v>33.36</v>
      </c>
      <c r="E800" s="130">
        <v>33.5</v>
      </c>
      <c r="F800" s="130">
        <v>32.799999999999997</v>
      </c>
      <c r="G800" s="130">
        <v>33.46</v>
      </c>
      <c r="H800" s="130">
        <v>32.799999999999997</v>
      </c>
      <c r="I800" s="130">
        <v>33.57</v>
      </c>
      <c r="J800" s="130">
        <v>35.28</v>
      </c>
      <c r="K800" s="130">
        <v>33.78</v>
      </c>
      <c r="L800" s="130">
        <v>35.67</v>
      </c>
      <c r="M800" s="130">
        <v>37.869999999999997</v>
      </c>
      <c r="N800" s="130">
        <v>35.39</v>
      </c>
      <c r="O800" s="130">
        <v>36.229999999999997</v>
      </c>
      <c r="P800" s="130">
        <v>34.69</v>
      </c>
      <c r="Q800" s="130">
        <v>35.630000000000003</v>
      </c>
      <c r="R800" s="130">
        <v>34.79</v>
      </c>
      <c r="S800" s="130">
        <v>34.409999999999997</v>
      </c>
      <c r="T800" s="130">
        <v>32.380000000000003</v>
      </c>
      <c r="U800" s="130">
        <v>34.93</v>
      </c>
      <c r="V800" s="130">
        <v>33.04</v>
      </c>
      <c r="W800" s="130">
        <v>34.340000000000003</v>
      </c>
      <c r="X800" s="130">
        <v>35.39</v>
      </c>
      <c r="Y800" s="130">
        <v>32.270000000000003</v>
      </c>
      <c r="Z800" s="130">
        <v>33.74</v>
      </c>
      <c r="AA800" s="130">
        <f t="shared" si="181"/>
        <v>37.869999999999997</v>
      </c>
      <c r="AB800" s="77">
        <f t="shared" si="169"/>
        <v>2023</v>
      </c>
      <c r="AC800" s="76">
        <f t="shared" si="170"/>
        <v>1</v>
      </c>
      <c r="AD800" s="76" t="str">
        <f t="shared" si="171"/>
        <v/>
      </c>
      <c r="AE800" s="76" t="str">
        <f t="shared" si="172"/>
        <v/>
      </c>
      <c r="AF800" s="74">
        <f t="shared" si="173"/>
        <v>37.869999999999997</v>
      </c>
      <c r="AG800" s="75" t="str">
        <f t="shared" si="174"/>
        <v>11:00</v>
      </c>
      <c r="AH800" s="74">
        <f t="shared" si="175"/>
        <v>860.78999999999985</v>
      </c>
      <c r="AI800" s="73" t="str">
        <f t="shared" si="176"/>
        <v/>
      </c>
      <c r="AJ800" s="73" t="str">
        <f t="shared" si="177"/>
        <v/>
      </c>
      <c r="AK800" s="73" t="str">
        <f t="shared" si="178"/>
        <v/>
      </c>
      <c r="AL800" s="72" t="str">
        <f t="shared" si="179"/>
        <v/>
      </c>
      <c r="AM800" s="71" t="str">
        <f t="shared" si="180"/>
        <v/>
      </c>
    </row>
    <row r="801" spans="2:39" ht="13.8" thickBot="1">
      <c r="B801" s="131">
        <v>44933</v>
      </c>
      <c r="C801" s="130">
        <v>33.81</v>
      </c>
      <c r="D801" s="130">
        <v>33.74</v>
      </c>
      <c r="E801" s="130">
        <v>33.57</v>
      </c>
      <c r="F801" s="130">
        <v>33.11</v>
      </c>
      <c r="G801" s="130">
        <v>34.020000000000003</v>
      </c>
      <c r="H801" s="130">
        <v>33.57</v>
      </c>
      <c r="I801" s="130">
        <v>33.39</v>
      </c>
      <c r="J801" s="130">
        <v>33.6</v>
      </c>
      <c r="K801" s="130">
        <v>34.06</v>
      </c>
      <c r="L801" s="130">
        <v>33.21</v>
      </c>
      <c r="M801" s="130">
        <v>34.159999999999997</v>
      </c>
      <c r="N801" s="130">
        <v>34.86</v>
      </c>
      <c r="O801" s="130">
        <v>33.950000000000003</v>
      </c>
      <c r="P801" s="130">
        <v>33.15</v>
      </c>
      <c r="Q801" s="130">
        <v>33.71</v>
      </c>
      <c r="R801" s="130">
        <v>32.17</v>
      </c>
      <c r="S801" s="130">
        <v>34.82</v>
      </c>
      <c r="T801" s="130">
        <v>35.39</v>
      </c>
      <c r="U801" s="130">
        <v>34.229999999999997</v>
      </c>
      <c r="V801" s="130">
        <v>33.78</v>
      </c>
      <c r="W801" s="130">
        <v>33.04</v>
      </c>
      <c r="X801" s="130">
        <v>34.69</v>
      </c>
      <c r="Y801" s="130">
        <v>33.880000000000003</v>
      </c>
      <c r="Z801" s="130">
        <v>33.81</v>
      </c>
      <c r="AA801" s="130">
        <f t="shared" si="181"/>
        <v>35.39</v>
      </c>
      <c r="AB801" s="77">
        <f t="shared" si="169"/>
        <v>2023</v>
      </c>
      <c r="AC801" s="76">
        <f t="shared" si="170"/>
        <v>1</v>
      </c>
      <c r="AD801" s="76" t="str">
        <f t="shared" si="171"/>
        <v/>
      </c>
      <c r="AE801" s="76" t="str">
        <f t="shared" si="172"/>
        <v/>
      </c>
      <c r="AF801" s="74">
        <f t="shared" si="173"/>
        <v>35.39</v>
      </c>
      <c r="AG801" s="75" t="str">
        <f t="shared" si="174"/>
        <v>18:00</v>
      </c>
      <c r="AH801" s="74">
        <f t="shared" si="175"/>
        <v>847.11</v>
      </c>
      <c r="AI801" s="73" t="str">
        <f t="shared" si="176"/>
        <v/>
      </c>
      <c r="AJ801" s="73" t="str">
        <f t="shared" si="177"/>
        <v/>
      </c>
      <c r="AK801" s="73" t="str">
        <f t="shared" si="178"/>
        <v/>
      </c>
      <c r="AL801" s="72" t="str">
        <f t="shared" si="179"/>
        <v/>
      </c>
      <c r="AM801" s="71" t="str">
        <f t="shared" si="180"/>
        <v/>
      </c>
    </row>
    <row r="802" spans="2:39" ht="13.8" thickBot="1">
      <c r="B802" s="131">
        <v>44934</v>
      </c>
      <c r="C802" s="130">
        <v>33.64</v>
      </c>
      <c r="D802" s="130">
        <v>33.92</v>
      </c>
      <c r="E802" s="130">
        <v>34.44</v>
      </c>
      <c r="F802" s="130">
        <v>33.43</v>
      </c>
      <c r="G802" s="130">
        <v>34.72</v>
      </c>
      <c r="H802" s="130">
        <v>33.92</v>
      </c>
      <c r="I802" s="130">
        <v>32.76</v>
      </c>
      <c r="J802" s="130">
        <v>35.840000000000003</v>
      </c>
      <c r="K802" s="130">
        <v>34.549999999999997</v>
      </c>
      <c r="L802" s="130">
        <v>35.11</v>
      </c>
      <c r="M802" s="130">
        <v>34.369999999999997</v>
      </c>
      <c r="N802" s="130">
        <v>35.42</v>
      </c>
      <c r="O802" s="130">
        <v>34.65</v>
      </c>
      <c r="P802" s="130">
        <v>34.9</v>
      </c>
      <c r="Q802" s="130">
        <v>33.74</v>
      </c>
      <c r="R802" s="130">
        <v>33.880000000000003</v>
      </c>
      <c r="S802" s="130">
        <v>33.6</v>
      </c>
      <c r="T802" s="130">
        <v>35.21</v>
      </c>
      <c r="U802" s="130">
        <v>34.299999999999997</v>
      </c>
      <c r="V802" s="130">
        <v>34.479999999999997</v>
      </c>
      <c r="W802" s="130">
        <v>34.549999999999997</v>
      </c>
      <c r="X802" s="130">
        <v>34.97</v>
      </c>
      <c r="Y802" s="130">
        <v>34.299999999999997</v>
      </c>
      <c r="Z802" s="130">
        <v>33.32</v>
      </c>
      <c r="AA802" s="130">
        <f t="shared" si="181"/>
        <v>35.840000000000003</v>
      </c>
      <c r="AB802" s="77">
        <f t="shared" si="169"/>
        <v>2023</v>
      </c>
      <c r="AC802" s="76">
        <f t="shared" si="170"/>
        <v>1</v>
      </c>
      <c r="AD802" s="76" t="str">
        <f t="shared" si="171"/>
        <v/>
      </c>
      <c r="AE802" s="76" t="str">
        <f t="shared" si="172"/>
        <v/>
      </c>
      <c r="AF802" s="74">
        <f t="shared" si="173"/>
        <v>35.840000000000003</v>
      </c>
      <c r="AG802" s="75" t="str">
        <f t="shared" si="174"/>
        <v>8:00</v>
      </c>
      <c r="AH802" s="74">
        <f t="shared" si="175"/>
        <v>859.86</v>
      </c>
      <c r="AI802" s="73" t="str">
        <f t="shared" si="176"/>
        <v/>
      </c>
      <c r="AJ802" s="73" t="str">
        <f t="shared" si="177"/>
        <v/>
      </c>
      <c r="AK802" s="73" t="str">
        <f t="shared" si="178"/>
        <v/>
      </c>
      <c r="AL802" s="72" t="str">
        <f t="shared" si="179"/>
        <v/>
      </c>
      <c r="AM802" s="71" t="str">
        <f t="shared" si="180"/>
        <v/>
      </c>
    </row>
    <row r="803" spans="2:39" ht="13.8" thickBot="1">
      <c r="B803" s="131">
        <v>44935</v>
      </c>
      <c r="C803" s="130">
        <v>34.479999999999997</v>
      </c>
      <c r="D803" s="130">
        <v>32.549999999999997</v>
      </c>
      <c r="E803" s="130">
        <v>33.39</v>
      </c>
      <c r="F803" s="130">
        <v>33.81</v>
      </c>
      <c r="G803" s="130">
        <v>32.9</v>
      </c>
      <c r="H803" s="130">
        <v>34.159999999999997</v>
      </c>
      <c r="I803" s="130">
        <v>34.86</v>
      </c>
      <c r="J803" s="130">
        <v>37.14</v>
      </c>
      <c r="K803" s="130">
        <v>44.17</v>
      </c>
      <c r="L803" s="130">
        <v>38.99</v>
      </c>
      <c r="M803" s="130">
        <v>54.46</v>
      </c>
      <c r="N803" s="130">
        <v>58.1</v>
      </c>
      <c r="O803" s="130">
        <v>41.76</v>
      </c>
      <c r="P803" s="130">
        <v>45.08</v>
      </c>
      <c r="Q803" s="130">
        <v>35.6</v>
      </c>
      <c r="R803" s="130">
        <v>38.01</v>
      </c>
      <c r="S803" s="130">
        <v>34.72</v>
      </c>
      <c r="T803" s="130">
        <v>34.229999999999997</v>
      </c>
      <c r="U803" s="130">
        <v>34.479999999999997</v>
      </c>
      <c r="V803" s="130">
        <v>853.26</v>
      </c>
      <c r="W803" s="130">
        <v>1281.49</v>
      </c>
      <c r="X803" s="130">
        <v>1265.53</v>
      </c>
      <c r="Y803" s="130">
        <v>1245.3</v>
      </c>
      <c r="Z803" s="130">
        <v>1212.22</v>
      </c>
      <c r="AA803" s="130">
        <f t="shared" si="181"/>
        <v>1281.49</v>
      </c>
      <c r="AB803" s="77">
        <f t="shared" si="169"/>
        <v>2023</v>
      </c>
      <c r="AC803" s="76">
        <f t="shared" si="170"/>
        <v>1</v>
      </c>
      <c r="AD803" s="76" t="str">
        <f t="shared" si="171"/>
        <v/>
      </c>
      <c r="AE803" s="76" t="str">
        <f t="shared" si="172"/>
        <v/>
      </c>
      <c r="AF803" s="74">
        <f t="shared" si="173"/>
        <v>1281.49</v>
      </c>
      <c r="AG803" s="75" t="str">
        <f t="shared" si="174"/>
        <v>21:00</v>
      </c>
      <c r="AH803" s="74">
        <f t="shared" si="175"/>
        <v>7872.18</v>
      </c>
      <c r="AI803" s="73" t="str">
        <f t="shared" si="176"/>
        <v/>
      </c>
      <c r="AJ803" s="73" t="str">
        <f t="shared" si="177"/>
        <v/>
      </c>
      <c r="AK803" s="73" t="str">
        <f t="shared" si="178"/>
        <v/>
      </c>
      <c r="AL803" s="72" t="str">
        <f t="shared" si="179"/>
        <v/>
      </c>
      <c r="AM803" s="71" t="str">
        <f t="shared" si="180"/>
        <v/>
      </c>
    </row>
    <row r="804" spans="2:39" ht="13.8" thickBot="1">
      <c r="B804" s="131">
        <v>44936</v>
      </c>
      <c r="C804" s="130">
        <v>1213.07</v>
      </c>
      <c r="D804" s="130">
        <v>1221.99</v>
      </c>
      <c r="E804" s="130">
        <v>1197.95</v>
      </c>
      <c r="F804" s="130">
        <v>1194.06</v>
      </c>
      <c r="G804" s="130">
        <v>1202.32</v>
      </c>
      <c r="H804" s="130">
        <v>1238.05</v>
      </c>
      <c r="I804" s="130">
        <v>1291.1500000000001</v>
      </c>
      <c r="J804" s="130">
        <v>1386.28</v>
      </c>
      <c r="K804" s="129">
        <v>448</v>
      </c>
      <c r="L804" s="130">
        <v>36.72</v>
      </c>
      <c r="M804" s="130">
        <v>38.64</v>
      </c>
      <c r="N804" s="130">
        <v>43.16</v>
      </c>
      <c r="O804" s="130">
        <v>37.340000000000003</v>
      </c>
      <c r="P804" s="130">
        <v>40.39</v>
      </c>
      <c r="Q804" s="130">
        <v>35.979999999999997</v>
      </c>
      <c r="R804" s="130">
        <v>36.79</v>
      </c>
      <c r="S804" s="130">
        <v>38.96</v>
      </c>
      <c r="T804" s="130">
        <v>34.130000000000003</v>
      </c>
      <c r="U804" s="130">
        <v>34.9</v>
      </c>
      <c r="V804" s="130">
        <v>34.72</v>
      </c>
      <c r="W804" s="130">
        <v>34.409999999999997</v>
      </c>
      <c r="X804" s="130">
        <v>33.22</v>
      </c>
      <c r="Y804" s="130">
        <v>33.6</v>
      </c>
      <c r="Z804" s="130">
        <v>33.67</v>
      </c>
      <c r="AA804" s="130">
        <f t="shared" si="181"/>
        <v>1386.28</v>
      </c>
      <c r="AB804" s="77">
        <f t="shared" si="169"/>
        <v>2023</v>
      </c>
      <c r="AC804" s="76">
        <f t="shared" si="170"/>
        <v>1</v>
      </c>
      <c r="AD804" s="76" t="str">
        <f t="shared" si="171"/>
        <v/>
      </c>
      <c r="AE804" s="76" t="str">
        <f t="shared" si="172"/>
        <v/>
      </c>
      <c r="AF804" s="74">
        <f t="shared" si="173"/>
        <v>1386.28</v>
      </c>
      <c r="AG804" s="75" t="str">
        <f t="shared" si="174"/>
        <v>8:00</v>
      </c>
      <c r="AH804" s="74">
        <f t="shared" si="175"/>
        <v>12325.779999999997</v>
      </c>
      <c r="AI804" s="73" t="str">
        <f t="shared" si="176"/>
        <v/>
      </c>
      <c r="AJ804" s="73" t="str">
        <f t="shared" si="177"/>
        <v/>
      </c>
      <c r="AK804" s="73" t="str">
        <f t="shared" si="178"/>
        <v/>
      </c>
      <c r="AL804" s="72" t="str">
        <f t="shared" si="179"/>
        <v/>
      </c>
      <c r="AM804" s="71" t="str">
        <f t="shared" si="180"/>
        <v/>
      </c>
    </row>
    <row r="805" spans="2:39" ht="13.8" thickBot="1">
      <c r="B805" s="131">
        <v>44937</v>
      </c>
      <c r="C805" s="130">
        <v>32.83</v>
      </c>
      <c r="D805" s="130">
        <v>33.15</v>
      </c>
      <c r="E805" s="130">
        <v>34.369999999999997</v>
      </c>
      <c r="F805" s="130">
        <v>34.340000000000003</v>
      </c>
      <c r="G805" s="130">
        <v>33.64</v>
      </c>
      <c r="H805" s="130">
        <v>33.39</v>
      </c>
      <c r="I805" s="130">
        <v>34.86</v>
      </c>
      <c r="J805" s="130">
        <v>40.880000000000003</v>
      </c>
      <c r="K805" s="130">
        <v>52.85</v>
      </c>
      <c r="L805" s="130">
        <v>51.1</v>
      </c>
      <c r="M805" s="130">
        <v>59.01</v>
      </c>
      <c r="N805" s="130">
        <v>76.930000000000007</v>
      </c>
      <c r="O805" s="130">
        <v>39.83</v>
      </c>
      <c r="P805" s="130">
        <v>39.06</v>
      </c>
      <c r="Q805" s="130">
        <v>36.58</v>
      </c>
      <c r="R805" s="130">
        <v>37.31</v>
      </c>
      <c r="S805" s="130">
        <v>34.9</v>
      </c>
      <c r="T805" s="130">
        <v>33.6</v>
      </c>
      <c r="U805" s="130">
        <v>34.65</v>
      </c>
      <c r="V805" s="130">
        <v>33.78</v>
      </c>
      <c r="W805" s="130">
        <v>33.85</v>
      </c>
      <c r="X805" s="130">
        <v>34.200000000000003</v>
      </c>
      <c r="Y805" s="130">
        <v>34.299999999999997</v>
      </c>
      <c r="Z805" s="130">
        <v>32.729999999999997</v>
      </c>
      <c r="AA805" s="130">
        <f t="shared" si="181"/>
        <v>76.930000000000007</v>
      </c>
      <c r="AB805" s="77">
        <f t="shared" si="169"/>
        <v>2023</v>
      </c>
      <c r="AC805" s="76">
        <f t="shared" si="170"/>
        <v>1</v>
      </c>
      <c r="AD805" s="76" t="str">
        <f t="shared" si="171"/>
        <v/>
      </c>
      <c r="AE805" s="76" t="str">
        <f t="shared" si="172"/>
        <v/>
      </c>
      <c r="AF805" s="74">
        <f t="shared" si="173"/>
        <v>76.930000000000007</v>
      </c>
      <c r="AG805" s="75" t="str">
        <f t="shared" si="174"/>
        <v>12:00</v>
      </c>
      <c r="AH805" s="74">
        <f t="shared" si="175"/>
        <v>1019.0700000000002</v>
      </c>
      <c r="AI805" s="73" t="str">
        <f t="shared" si="176"/>
        <v/>
      </c>
      <c r="AJ805" s="73" t="str">
        <f t="shared" si="177"/>
        <v/>
      </c>
      <c r="AK805" s="73" t="str">
        <f t="shared" si="178"/>
        <v/>
      </c>
      <c r="AL805" s="72" t="str">
        <f t="shared" si="179"/>
        <v/>
      </c>
      <c r="AM805" s="71" t="str">
        <f t="shared" si="180"/>
        <v/>
      </c>
    </row>
    <row r="806" spans="2:39" ht="13.8" thickBot="1">
      <c r="B806" s="131">
        <v>44938</v>
      </c>
      <c r="C806" s="130">
        <v>34.340000000000003</v>
      </c>
      <c r="D806" s="130">
        <v>32.450000000000003</v>
      </c>
      <c r="E806" s="130">
        <v>33.15</v>
      </c>
      <c r="F806" s="130">
        <v>31.92</v>
      </c>
      <c r="G806" s="130">
        <v>35.11</v>
      </c>
      <c r="H806" s="130">
        <v>32.659999999999997</v>
      </c>
      <c r="I806" s="130">
        <v>34.200000000000003</v>
      </c>
      <c r="J806" s="130">
        <v>36.54</v>
      </c>
      <c r="K806" s="130">
        <v>35.880000000000003</v>
      </c>
      <c r="L806" s="130">
        <v>34.619999999999997</v>
      </c>
      <c r="M806" s="130">
        <v>36.229999999999997</v>
      </c>
      <c r="N806" s="130">
        <v>36.19</v>
      </c>
      <c r="O806" s="130">
        <v>33.42</v>
      </c>
      <c r="P806" s="130">
        <v>35.81</v>
      </c>
      <c r="Q806" s="130">
        <v>35.39</v>
      </c>
      <c r="R806" s="130">
        <v>34.020000000000003</v>
      </c>
      <c r="S806" s="130">
        <v>34.44</v>
      </c>
      <c r="T806" s="130">
        <v>33.43</v>
      </c>
      <c r="U806" s="130">
        <v>35.35</v>
      </c>
      <c r="V806" s="130">
        <v>33.92</v>
      </c>
      <c r="W806" s="130">
        <v>34.97</v>
      </c>
      <c r="X806" s="130">
        <v>33.15</v>
      </c>
      <c r="Y806" s="130">
        <v>34.26</v>
      </c>
      <c r="Z806" s="130">
        <v>33.67</v>
      </c>
      <c r="AA806" s="130">
        <f t="shared" si="181"/>
        <v>36.54</v>
      </c>
      <c r="AB806" s="77">
        <f t="shared" si="169"/>
        <v>2023</v>
      </c>
      <c r="AC806" s="76">
        <f t="shared" si="170"/>
        <v>1</v>
      </c>
      <c r="AD806" s="76" t="str">
        <f t="shared" si="171"/>
        <v/>
      </c>
      <c r="AE806" s="76" t="str">
        <f t="shared" si="172"/>
        <v/>
      </c>
      <c r="AF806" s="74">
        <f t="shared" si="173"/>
        <v>36.54</v>
      </c>
      <c r="AG806" s="75" t="str">
        <f t="shared" si="174"/>
        <v>8:00</v>
      </c>
      <c r="AH806" s="74">
        <f t="shared" si="175"/>
        <v>861.66</v>
      </c>
      <c r="AI806" s="73" t="str">
        <f t="shared" si="176"/>
        <v/>
      </c>
      <c r="AJ806" s="73" t="str">
        <f t="shared" si="177"/>
        <v/>
      </c>
      <c r="AK806" s="73" t="str">
        <f t="shared" si="178"/>
        <v/>
      </c>
      <c r="AL806" s="72" t="str">
        <f t="shared" si="179"/>
        <v/>
      </c>
      <c r="AM806" s="71" t="str">
        <f t="shared" si="180"/>
        <v/>
      </c>
    </row>
    <row r="807" spans="2:39" ht="13.8" thickBot="1">
      <c r="B807" s="131">
        <v>44939</v>
      </c>
      <c r="C807" s="130">
        <v>33.01</v>
      </c>
      <c r="D807" s="130">
        <v>34.549999999999997</v>
      </c>
      <c r="E807" s="130">
        <v>33.46</v>
      </c>
      <c r="F807" s="130">
        <v>33.39</v>
      </c>
      <c r="G807" s="130">
        <v>33.53</v>
      </c>
      <c r="H807" s="130">
        <v>35.11</v>
      </c>
      <c r="I807" s="130">
        <v>34.130000000000003</v>
      </c>
      <c r="J807" s="130">
        <v>34.97</v>
      </c>
      <c r="K807" s="130">
        <v>34.51</v>
      </c>
      <c r="L807" s="130">
        <v>37.31</v>
      </c>
      <c r="M807" s="130">
        <v>35.49</v>
      </c>
      <c r="N807" s="130">
        <v>36.119999999999997</v>
      </c>
      <c r="O807" s="130">
        <v>37.35</v>
      </c>
      <c r="P807" s="130">
        <v>37.56</v>
      </c>
      <c r="Q807" s="130">
        <v>35.770000000000003</v>
      </c>
      <c r="R807" s="130">
        <v>35.56</v>
      </c>
      <c r="S807" s="129">
        <v>35</v>
      </c>
      <c r="T807" s="130">
        <v>34.93</v>
      </c>
      <c r="U807" s="130">
        <v>34.93</v>
      </c>
      <c r="V807" s="129">
        <v>35</v>
      </c>
      <c r="W807" s="130">
        <v>33.99</v>
      </c>
      <c r="X807" s="130">
        <v>34.44</v>
      </c>
      <c r="Y807" s="130">
        <v>34.479999999999997</v>
      </c>
      <c r="Z807" s="130">
        <v>33.39</v>
      </c>
      <c r="AA807" s="130">
        <f t="shared" si="181"/>
        <v>37.56</v>
      </c>
      <c r="AB807" s="77">
        <f t="shared" si="169"/>
        <v>2023</v>
      </c>
      <c r="AC807" s="76">
        <f t="shared" si="170"/>
        <v>1</v>
      </c>
      <c r="AD807" s="76" t="str">
        <f t="shared" si="171"/>
        <v/>
      </c>
      <c r="AE807" s="76" t="str">
        <f t="shared" si="172"/>
        <v/>
      </c>
      <c r="AF807" s="74">
        <f t="shared" si="173"/>
        <v>37.56</v>
      </c>
      <c r="AG807" s="75" t="str">
        <f t="shared" si="174"/>
        <v>14:00</v>
      </c>
      <c r="AH807" s="74">
        <f t="shared" si="175"/>
        <v>875.54</v>
      </c>
      <c r="AI807" s="73" t="str">
        <f t="shared" si="176"/>
        <v/>
      </c>
      <c r="AJ807" s="73" t="str">
        <f t="shared" si="177"/>
        <v/>
      </c>
      <c r="AK807" s="73" t="str">
        <f t="shared" si="178"/>
        <v/>
      </c>
      <c r="AL807" s="72" t="str">
        <f t="shared" si="179"/>
        <v/>
      </c>
      <c r="AM807" s="71" t="str">
        <f t="shared" si="180"/>
        <v/>
      </c>
    </row>
    <row r="808" spans="2:39" ht="13.8" thickBot="1">
      <c r="B808" s="131">
        <v>44940</v>
      </c>
      <c r="C808" s="130">
        <v>33.78</v>
      </c>
      <c r="D808" s="130">
        <v>33.25</v>
      </c>
      <c r="E808" s="130">
        <v>34.86</v>
      </c>
      <c r="F808" s="130">
        <v>33.64</v>
      </c>
      <c r="G808" s="130">
        <v>34.409999999999997</v>
      </c>
      <c r="H808" s="130">
        <v>34.79</v>
      </c>
      <c r="I808" s="130">
        <v>34.159999999999997</v>
      </c>
      <c r="J808" s="130">
        <v>34.83</v>
      </c>
      <c r="K808" s="130">
        <v>35.81</v>
      </c>
      <c r="L808" s="130">
        <v>36.47</v>
      </c>
      <c r="M808" s="130">
        <v>34.4</v>
      </c>
      <c r="N808" s="130">
        <v>33.36</v>
      </c>
      <c r="O808" s="130">
        <v>34.51</v>
      </c>
      <c r="P808" s="130">
        <v>34.229999999999997</v>
      </c>
      <c r="Q808" s="130">
        <v>35.28</v>
      </c>
      <c r="R808" s="130">
        <v>35.11</v>
      </c>
      <c r="S808" s="130">
        <v>35.25</v>
      </c>
      <c r="T808" s="130">
        <v>33.11</v>
      </c>
      <c r="U808" s="130">
        <v>34.479999999999997</v>
      </c>
      <c r="V808" s="130">
        <v>34.93</v>
      </c>
      <c r="W808" s="130">
        <v>33.04</v>
      </c>
      <c r="X808" s="130">
        <v>34.65</v>
      </c>
      <c r="Y808" s="130">
        <v>33.74</v>
      </c>
      <c r="Z808" s="130">
        <v>34.44</v>
      </c>
      <c r="AA808" s="130">
        <f t="shared" si="181"/>
        <v>36.47</v>
      </c>
      <c r="AB808" s="77">
        <f t="shared" si="169"/>
        <v>2023</v>
      </c>
      <c r="AC808" s="76">
        <f t="shared" si="170"/>
        <v>1</v>
      </c>
      <c r="AD808" s="76" t="str">
        <f t="shared" si="171"/>
        <v/>
      </c>
      <c r="AE808" s="76" t="str">
        <f t="shared" si="172"/>
        <v/>
      </c>
      <c r="AF808" s="74">
        <f t="shared" si="173"/>
        <v>36.47</v>
      </c>
      <c r="AG808" s="75" t="str">
        <f t="shared" si="174"/>
        <v>10:00</v>
      </c>
      <c r="AH808" s="74">
        <f t="shared" si="175"/>
        <v>863</v>
      </c>
      <c r="AI808" s="73" t="str">
        <f t="shared" si="176"/>
        <v/>
      </c>
      <c r="AJ808" s="73" t="str">
        <f t="shared" si="177"/>
        <v/>
      </c>
      <c r="AK808" s="73" t="str">
        <f t="shared" si="178"/>
        <v/>
      </c>
      <c r="AL808" s="72" t="str">
        <f t="shared" si="179"/>
        <v/>
      </c>
      <c r="AM808" s="71" t="str">
        <f t="shared" si="180"/>
        <v/>
      </c>
    </row>
    <row r="809" spans="2:39" ht="13.8" thickBot="1">
      <c r="B809" s="131">
        <v>44941</v>
      </c>
      <c r="C809" s="130">
        <v>33.880000000000003</v>
      </c>
      <c r="D809" s="130">
        <v>33.43</v>
      </c>
      <c r="E809" s="130">
        <v>34.79</v>
      </c>
      <c r="F809" s="130">
        <v>34.159999999999997</v>
      </c>
      <c r="G809" s="130">
        <v>34.369999999999997</v>
      </c>
      <c r="H809" s="130">
        <v>33.46</v>
      </c>
      <c r="I809" s="130">
        <v>35.46</v>
      </c>
      <c r="J809" s="130">
        <v>36.119999999999997</v>
      </c>
      <c r="K809" s="130">
        <v>34.72</v>
      </c>
      <c r="L809" s="130">
        <v>35.18</v>
      </c>
      <c r="M809" s="130">
        <v>34.299999999999997</v>
      </c>
      <c r="N809" s="130">
        <v>33.950000000000003</v>
      </c>
      <c r="O809" s="130">
        <v>33.04</v>
      </c>
      <c r="P809" s="130">
        <v>32.76</v>
      </c>
      <c r="Q809" s="130">
        <v>35.18</v>
      </c>
      <c r="R809" s="130">
        <v>33.43</v>
      </c>
      <c r="S809" s="130">
        <v>34.090000000000003</v>
      </c>
      <c r="T809" s="130">
        <v>34.479999999999997</v>
      </c>
      <c r="U809" s="130">
        <v>32.83</v>
      </c>
      <c r="V809" s="130">
        <v>34.270000000000003</v>
      </c>
      <c r="W809" s="130">
        <v>34.58</v>
      </c>
      <c r="X809" s="130">
        <v>33.74</v>
      </c>
      <c r="Y809" s="130">
        <v>33.57</v>
      </c>
      <c r="Z809" s="130">
        <v>34.479999999999997</v>
      </c>
      <c r="AA809" s="130">
        <f t="shared" si="181"/>
        <v>36.119999999999997</v>
      </c>
      <c r="AB809" s="77">
        <f t="shared" si="169"/>
        <v>2023</v>
      </c>
      <c r="AC809" s="76">
        <f t="shared" si="170"/>
        <v>1</v>
      </c>
      <c r="AD809" s="76" t="str">
        <f t="shared" si="171"/>
        <v/>
      </c>
      <c r="AE809" s="76" t="str">
        <f t="shared" si="172"/>
        <v/>
      </c>
      <c r="AF809" s="74">
        <f t="shared" si="173"/>
        <v>36.119999999999997</v>
      </c>
      <c r="AG809" s="75" t="str">
        <f t="shared" si="174"/>
        <v>8:00</v>
      </c>
      <c r="AH809" s="74">
        <f t="shared" si="175"/>
        <v>856.3900000000001</v>
      </c>
      <c r="AI809" s="73" t="str">
        <f t="shared" si="176"/>
        <v/>
      </c>
      <c r="AJ809" s="73" t="str">
        <f t="shared" si="177"/>
        <v/>
      </c>
      <c r="AK809" s="73" t="str">
        <f t="shared" si="178"/>
        <v/>
      </c>
      <c r="AL809" s="72" t="str">
        <f t="shared" si="179"/>
        <v/>
      </c>
      <c r="AM809" s="71" t="str">
        <f t="shared" si="180"/>
        <v/>
      </c>
    </row>
    <row r="810" spans="2:39" ht="13.8" thickBot="1">
      <c r="B810" s="131">
        <v>44942</v>
      </c>
      <c r="C810" s="130">
        <v>33.22</v>
      </c>
      <c r="D810" s="130">
        <v>33.22</v>
      </c>
      <c r="E810" s="130">
        <v>33.56</v>
      </c>
      <c r="F810" s="130">
        <v>34.130000000000003</v>
      </c>
      <c r="G810" s="130">
        <v>34.130000000000003</v>
      </c>
      <c r="H810" s="130">
        <v>32.729999999999997</v>
      </c>
      <c r="I810" s="130">
        <v>34.340000000000003</v>
      </c>
      <c r="J810" s="130">
        <v>37.03</v>
      </c>
      <c r="K810" s="130">
        <v>35.979999999999997</v>
      </c>
      <c r="L810" s="130">
        <v>37.380000000000003</v>
      </c>
      <c r="M810" s="130">
        <v>35.21</v>
      </c>
      <c r="N810" s="130">
        <v>34.93</v>
      </c>
      <c r="O810" s="130">
        <v>34.72</v>
      </c>
      <c r="P810" s="130">
        <v>35.21</v>
      </c>
      <c r="Q810" s="130">
        <v>35.42</v>
      </c>
      <c r="R810" s="130">
        <v>35.81</v>
      </c>
      <c r="S810" s="130">
        <v>34.51</v>
      </c>
      <c r="T810" s="130">
        <v>33.71</v>
      </c>
      <c r="U810" s="130">
        <v>33.92</v>
      </c>
      <c r="V810" s="130">
        <v>35.11</v>
      </c>
      <c r="W810" s="130">
        <v>34.58</v>
      </c>
      <c r="X810" s="130">
        <v>33.64</v>
      </c>
      <c r="Y810" s="130">
        <v>34.299999999999997</v>
      </c>
      <c r="Z810" s="130">
        <v>34.65</v>
      </c>
      <c r="AA810" s="130">
        <f t="shared" si="181"/>
        <v>37.380000000000003</v>
      </c>
      <c r="AB810" s="77">
        <f t="shared" si="169"/>
        <v>2023</v>
      </c>
      <c r="AC810" s="76">
        <f t="shared" si="170"/>
        <v>1</v>
      </c>
      <c r="AD810" s="76" t="str">
        <f t="shared" si="171"/>
        <v/>
      </c>
      <c r="AE810" s="76" t="str">
        <f t="shared" si="172"/>
        <v/>
      </c>
      <c r="AF810" s="74">
        <f t="shared" si="173"/>
        <v>37.380000000000003</v>
      </c>
      <c r="AG810" s="75" t="str">
        <f t="shared" si="174"/>
        <v>10:00</v>
      </c>
      <c r="AH810" s="74">
        <f t="shared" si="175"/>
        <v>868.81999999999994</v>
      </c>
      <c r="AI810" s="73" t="str">
        <f t="shared" si="176"/>
        <v/>
      </c>
      <c r="AJ810" s="73" t="str">
        <f t="shared" si="177"/>
        <v/>
      </c>
      <c r="AK810" s="73" t="str">
        <f t="shared" si="178"/>
        <v/>
      </c>
      <c r="AL810" s="72" t="str">
        <f t="shared" si="179"/>
        <v/>
      </c>
      <c r="AM810" s="71" t="str">
        <f t="shared" si="180"/>
        <v/>
      </c>
    </row>
    <row r="811" spans="2:39" ht="13.8" thickBot="1">
      <c r="B811" s="131">
        <v>44943</v>
      </c>
      <c r="C811" s="130">
        <v>34.270000000000003</v>
      </c>
      <c r="D811" s="130">
        <v>33.5</v>
      </c>
      <c r="E811" s="130">
        <v>33.08</v>
      </c>
      <c r="F811" s="130">
        <v>32.270000000000003</v>
      </c>
      <c r="G811" s="130">
        <v>33.880000000000003</v>
      </c>
      <c r="H811" s="130">
        <v>35.28</v>
      </c>
      <c r="I811" s="130">
        <v>33.36</v>
      </c>
      <c r="J811" s="129">
        <v>35</v>
      </c>
      <c r="K811" s="130">
        <v>34.65</v>
      </c>
      <c r="L811" s="130">
        <v>35.49</v>
      </c>
      <c r="M811" s="130">
        <v>33.74</v>
      </c>
      <c r="N811" s="130">
        <v>39.79</v>
      </c>
      <c r="O811" s="130">
        <v>34.44</v>
      </c>
      <c r="P811" s="130">
        <v>36.159999999999997</v>
      </c>
      <c r="Q811" s="130">
        <v>34.51</v>
      </c>
      <c r="R811" s="130">
        <v>34.369999999999997</v>
      </c>
      <c r="S811" s="130">
        <v>33.39</v>
      </c>
      <c r="T811" s="130">
        <v>33.67</v>
      </c>
      <c r="U811" s="130">
        <v>32.869999999999997</v>
      </c>
      <c r="V811" s="130">
        <v>32.799999999999997</v>
      </c>
      <c r="W811" s="130">
        <v>33.67</v>
      </c>
      <c r="X811" s="130">
        <v>34.06</v>
      </c>
      <c r="Y811" s="129">
        <v>33</v>
      </c>
      <c r="Z811" s="130">
        <v>33.18</v>
      </c>
      <c r="AA811" s="130">
        <f t="shared" si="181"/>
        <v>39.79</v>
      </c>
      <c r="AB811" s="77">
        <f t="shared" si="169"/>
        <v>2023</v>
      </c>
      <c r="AC811" s="76">
        <f t="shared" si="170"/>
        <v>1</v>
      </c>
      <c r="AD811" s="76" t="str">
        <f t="shared" si="171"/>
        <v/>
      </c>
      <c r="AE811" s="76" t="str">
        <f t="shared" si="172"/>
        <v/>
      </c>
      <c r="AF811" s="74">
        <f t="shared" si="173"/>
        <v>39.79</v>
      </c>
      <c r="AG811" s="75" t="str">
        <f t="shared" si="174"/>
        <v>12:00</v>
      </c>
      <c r="AH811" s="74">
        <f t="shared" si="175"/>
        <v>860.21999999999969</v>
      </c>
      <c r="AI811" s="73" t="str">
        <f t="shared" si="176"/>
        <v/>
      </c>
      <c r="AJ811" s="73" t="str">
        <f t="shared" si="177"/>
        <v/>
      </c>
      <c r="AK811" s="73" t="str">
        <f t="shared" si="178"/>
        <v/>
      </c>
      <c r="AL811" s="72" t="str">
        <f t="shared" si="179"/>
        <v/>
      </c>
      <c r="AM811" s="71" t="str">
        <f t="shared" si="180"/>
        <v/>
      </c>
    </row>
    <row r="812" spans="2:39" ht="13.8" thickBot="1">
      <c r="B812" s="131">
        <v>44944</v>
      </c>
      <c r="C812" s="130">
        <v>32.549999999999997</v>
      </c>
      <c r="D812" s="130">
        <v>32.409999999999997</v>
      </c>
      <c r="E812" s="130">
        <v>32.479999999999997</v>
      </c>
      <c r="F812" s="130">
        <v>32.1</v>
      </c>
      <c r="G812" s="130">
        <v>33.53</v>
      </c>
      <c r="H812" s="130">
        <v>33.36</v>
      </c>
      <c r="I812" s="130">
        <v>33.29</v>
      </c>
      <c r="J812" s="130">
        <v>33.71</v>
      </c>
      <c r="K812" s="130">
        <v>33.25</v>
      </c>
      <c r="L812" s="130">
        <v>35.32</v>
      </c>
      <c r="M812" s="130">
        <v>33.909999999999997</v>
      </c>
      <c r="N812" s="130">
        <v>36.54</v>
      </c>
      <c r="O812" s="130">
        <v>34.83</v>
      </c>
      <c r="P812" s="130">
        <v>36.229999999999997</v>
      </c>
      <c r="Q812" s="130">
        <v>34.96</v>
      </c>
      <c r="R812" s="130">
        <v>34.479999999999997</v>
      </c>
      <c r="S812" s="130">
        <v>33.950000000000003</v>
      </c>
      <c r="T812" s="130">
        <v>33.700000000000003</v>
      </c>
      <c r="U812" s="130">
        <v>33.67</v>
      </c>
      <c r="V812" s="130">
        <v>33.22</v>
      </c>
      <c r="W812" s="130">
        <v>34.130000000000003</v>
      </c>
      <c r="X812" s="130">
        <v>34.119999999999997</v>
      </c>
      <c r="Y812" s="130">
        <v>33.950000000000003</v>
      </c>
      <c r="Z812" s="130">
        <v>33.979999999999997</v>
      </c>
      <c r="AA812" s="130">
        <f t="shared" si="181"/>
        <v>36.54</v>
      </c>
      <c r="AB812" s="77">
        <f t="shared" si="169"/>
        <v>2023</v>
      </c>
      <c r="AC812" s="76">
        <f t="shared" si="170"/>
        <v>1</v>
      </c>
      <c r="AD812" s="76" t="str">
        <f t="shared" si="171"/>
        <v/>
      </c>
      <c r="AE812" s="76" t="str">
        <f t="shared" si="172"/>
        <v/>
      </c>
      <c r="AF812" s="74">
        <f t="shared" si="173"/>
        <v>36.54</v>
      </c>
      <c r="AG812" s="75" t="str">
        <f t="shared" si="174"/>
        <v>12:00</v>
      </c>
      <c r="AH812" s="74">
        <f t="shared" si="175"/>
        <v>850.21</v>
      </c>
      <c r="AI812" s="73" t="str">
        <f t="shared" si="176"/>
        <v/>
      </c>
      <c r="AJ812" s="73" t="str">
        <f t="shared" si="177"/>
        <v/>
      </c>
      <c r="AK812" s="73" t="str">
        <f t="shared" si="178"/>
        <v/>
      </c>
      <c r="AL812" s="72" t="str">
        <f t="shared" si="179"/>
        <v/>
      </c>
      <c r="AM812" s="71" t="str">
        <f t="shared" si="180"/>
        <v/>
      </c>
    </row>
    <row r="813" spans="2:39" ht="13.8" thickBot="1">
      <c r="B813" s="131">
        <v>44945</v>
      </c>
      <c r="C813" s="130">
        <v>33.78</v>
      </c>
      <c r="D813" s="130">
        <v>33.39</v>
      </c>
      <c r="E813" s="130">
        <v>33.32</v>
      </c>
      <c r="F813" s="130">
        <v>33.15</v>
      </c>
      <c r="G813" s="130">
        <v>34.06</v>
      </c>
      <c r="H813" s="130">
        <v>34.93</v>
      </c>
      <c r="I813" s="130">
        <v>33.99</v>
      </c>
      <c r="J813" s="130">
        <v>35.21</v>
      </c>
      <c r="K813" s="130">
        <v>35.53</v>
      </c>
      <c r="L813" s="130">
        <v>33.92</v>
      </c>
      <c r="M813" s="130">
        <v>35.35</v>
      </c>
      <c r="N813" s="130">
        <v>35.840000000000003</v>
      </c>
      <c r="O813" s="130">
        <v>35.04</v>
      </c>
      <c r="P813" s="130">
        <v>34.93</v>
      </c>
      <c r="Q813" s="130">
        <v>34.65</v>
      </c>
      <c r="R813" s="130">
        <v>34.65</v>
      </c>
      <c r="S813" s="130">
        <v>34.65</v>
      </c>
      <c r="T813" s="130">
        <v>34.79</v>
      </c>
      <c r="U813" s="130">
        <v>33.04</v>
      </c>
      <c r="V813" s="130">
        <v>35.42</v>
      </c>
      <c r="W813" s="130">
        <v>33.81</v>
      </c>
      <c r="X813" s="130">
        <v>33.64</v>
      </c>
      <c r="Y813" s="130">
        <v>33.25</v>
      </c>
      <c r="Z813" s="130">
        <v>33.36</v>
      </c>
      <c r="AA813" s="130">
        <f t="shared" si="181"/>
        <v>35.840000000000003</v>
      </c>
      <c r="AB813" s="77">
        <f t="shared" si="169"/>
        <v>2023</v>
      </c>
      <c r="AC813" s="76">
        <f t="shared" si="170"/>
        <v>1</v>
      </c>
      <c r="AD813" s="76" t="str">
        <f t="shared" si="171"/>
        <v/>
      </c>
      <c r="AE813" s="76" t="str">
        <f t="shared" si="172"/>
        <v/>
      </c>
      <c r="AF813" s="74">
        <f t="shared" si="173"/>
        <v>35.840000000000003</v>
      </c>
      <c r="AG813" s="75" t="str">
        <f t="shared" si="174"/>
        <v>12:00</v>
      </c>
      <c r="AH813" s="74">
        <f t="shared" si="175"/>
        <v>859.53999999999985</v>
      </c>
      <c r="AI813" s="73" t="str">
        <f t="shared" si="176"/>
        <v/>
      </c>
      <c r="AJ813" s="73" t="str">
        <f t="shared" si="177"/>
        <v/>
      </c>
      <c r="AK813" s="73" t="str">
        <f t="shared" si="178"/>
        <v/>
      </c>
      <c r="AL813" s="72" t="str">
        <f t="shared" si="179"/>
        <v/>
      </c>
      <c r="AM813" s="71" t="str">
        <f t="shared" si="180"/>
        <v/>
      </c>
    </row>
    <row r="814" spans="2:39" ht="13.8" thickBot="1">
      <c r="B814" s="131">
        <v>44946</v>
      </c>
      <c r="C814" s="130">
        <v>33.32</v>
      </c>
      <c r="D814" s="130">
        <v>31.99</v>
      </c>
      <c r="E814" s="130">
        <v>33.78</v>
      </c>
      <c r="F814" s="130">
        <v>33.25</v>
      </c>
      <c r="G814" s="130">
        <v>32.76</v>
      </c>
      <c r="H814" s="130">
        <v>33.11</v>
      </c>
      <c r="I814" s="130">
        <v>33.57</v>
      </c>
      <c r="J814" s="130">
        <v>35.49</v>
      </c>
      <c r="K814" s="130">
        <v>34.409999999999997</v>
      </c>
      <c r="L814" s="130">
        <v>35.11</v>
      </c>
      <c r="M814" s="130">
        <v>34.68</v>
      </c>
      <c r="N814" s="130">
        <v>34.96</v>
      </c>
      <c r="O814" s="130">
        <v>34.619999999999997</v>
      </c>
      <c r="P814" s="130">
        <v>35.14</v>
      </c>
      <c r="Q814" s="130">
        <v>35.67</v>
      </c>
      <c r="R814" s="130">
        <v>34.72</v>
      </c>
      <c r="S814" s="130">
        <v>34.06</v>
      </c>
      <c r="T814" s="130">
        <v>34.549999999999997</v>
      </c>
      <c r="U814" s="130">
        <v>34.619999999999997</v>
      </c>
      <c r="V814" s="130">
        <v>33.92</v>
      </c>
      <c r="W814" s="130">
        <v>33.950000000000003</v>
      </c>
      <c r="X814" s="130">
        <v>33.78</v>
      </c>
      <c r="Y814" s="130">
        <v>34.090000000000003</v>
      </c>
      <c r="Z814" s="130">
        <v>32.94</v>
      </c>
      <c r="AA814" s="130">
        <f t="shared" si="181"/>
        <v>35.67</v>
      </c>
      <c r="AB814" s="77">
        <f t="shared" si="169"/>
        <v>2023</v>
      </c>
      <c r="AC814" s="76">
        <f t="shared" si="170"/>
        <v>1</v>
      </c>
      <c r="AD814" s="76" t="str">
        <f t="shared" si="171"/>
        <v/>
      </c>
      <c r="AE814" s="76" t="str">
        <f t="shared" si="172"/>
        <v/>
      </c>
      <c r="AF814" s="74">
        <f t="shared" si="173"/>
        <v>35.67</v>
      </c>
      <c r="AG814" s="75" t="str">
        <f t="shared" si="174"/>
        <v>15:00</v>
      </c>
      <c r="AH814" s="74">
        <f t="shared" si="175"/>
        <v>854.15999999999974</v>
      </c>
      <c r="AI814" s="73" t="str">
        <f t="shared" si="176"/>
        <v/>
      </c>
      <c r="AJ814" s="73" t="str">
        <f t="shared" si="177"/>
        <v/>
      </c>
      <c r="AK814" s="73" t="str">
        <f t="shared" si="178"/>
        <v/>
      </c>
      <c r="AL814" s="72" t="str">
        <f t="shared" si="179"/>
        <v/>
      </c>
      <c r="AM814" s="71" t="str">
        <f t="shared" si="180"/>
        <v/>
      </c>
    </row>
    <row r="815" spans="2:39" ht="13.8" thickBot="1">
      <c r="B815" s="131">
        <v>44947</v>
      </c>
      <c r="C815" s="130">
        <v>33.950000000000003</v>
      </c>
      <c r="D815" s="130">
        <v>32.97</v>
      </c>
      <c r="E815" s="130">
        <v>33.01</v>
      </c>
      <c r="F815" s="130">
        <v>34.159999999999997</v>
      </c>
      <c r="G815" s="130">
        <v>32.799999999999997</v>
      </c>
      <c r="H815" s="130">
        <v>33.29</v>
      </c>
      <c r="I815" s="130">
        <v>33.04</v>
      </c>
      <c r="J815" s="130">
        <v>34.229999999999997</v>
      </c>
      <c r="K815" s="130">
        <v>34.44</v>
      </c>
      <c r="L815" s="130">
        <v>34.090000000000003</v>
      </c>
      <c r="M815" s="130">
        <v>34.44</v>
      </c>
      <c r="N815" s="130">
        <v>34.06</v>
      </c>
      <c r="O815" s="130">
        <v>33.32</v>
      </c>
      <c r="P815" s="130">
        <v>34.26</v>
      </c>
      <c r="Q815" s="130">
        <v>34.369999999999997</v>
      </c>
      <c r="R815" s="130">
        <v>33.11</v>
      </c>
      <c r="S815" s="130">
        <v>34.9</v>
      </c>
      <c r="T815" s="130">
        <v>34.299999999999997</v>
      </c>
      <c r="U815" s="130">
        <v>33.67</v>
      </c>
      <c r="V815" s="130">
        <v>33.01</v>
      </c>
      <c r="W815" s="130">
        <v>33.5</v>
      </c>
      <c r="X815" s="130">
        <v>34.340000000000003</v>
      </c>
      <c r="Y815" s="130">
        <v>33.42</v>
      </c>
      <c r="Z815" s="130">
        <v>33.32</v>
      </c>
      <c r="AA815" s="130">
        <f t="shared" si="181"/>
        <v>34.9</v>
      </c>
      <c r="AB815" s="77">
        <f t="shared" si="169"/>
        <v>2023</v>
      </c>
      <c r="AC815" s="76">
        <f t="shared" si="170"/>
        <v>1</v>
      </c>
      <c r="AD815" s="76" t="str">
        <f t="shared" si="171"/>
        <v/>
      </c>
      <c r="AE815" s="76" t="str">
        <f t="shared" si="172"/>
        <v/>
      </c>
      <c r="AF815" s="74">
        <f t="shared" si="173"/>
        <v>34.9</v>
      </c>
      <c r="AG815" s="75" t="str">
        <f t="shared" si="174"/>
        <v>17:00</v>
      </c>
      <c r="AH815" s="74">
        <f t="shared" si="175"/>
        <v>844.89999999999986</v>
      </c>
      <c r="AI815" s="73" t="str">
        <f t="shared" si="176"/>
        <v/>
      </c>
      <c r="AJ815" s="73" t="str">
        <f t="shared" si="177"/>
        <v/>
      </c>
      <c r="AK815" s="73" t="str">
        <f t="shared" si="178"/>
        <v/>
      </c>
      <c r="AL815" s="72" t="str">
        <f t="shared" si="179"/>
        <v/>
      </c>
      <c r="AM815" s="71" t="str">
        <f t="shared" si="180"/>
        <v/>
      </c>
    </row>
    <row r="816" spans="2:39" ht="13.8" thickBot="1">
      <c r="B816" s="131">
        <v>44948</v>
      </c>
      <c r="C816" s="130">
        <v>34.090000000000003</v>
      </c>
      <c r="D816" s="130">
        <v>33.74</v>
      </c>
      <c r="E816" s="130">
        <v>32.799999999999997</v>
      </c>
      <c r="F816" s="130">
        <v>33.71</v>
      </c>
      <c r="G816" s="130">
        <v>32.17</v>
      </c>
      <c r="H816" s="130">
        <v>33.5</v>
      </c>
      <c r="I816" s="130">
        <v>33.15</v>
      </c>
      <c r="J816" s="130">
        <v>35.18</v>
      </c>
      <c r="K816" s="130">
        <v>34.72</v>
      </c>
      <c r="L816" s="130">
        <v>33.85</v>
      </c>
      <c r="M816" s="130">
        <v>33.74</v>
      </c>
      <c r="N816" s="130">
        <v>33.880000000000003</v>
      </c>
      <c r="O816" s="130">
        <v>34.06</v>
      </c>
      <c r="P816" s="130">
        <v>33.39</v>
      </c>
      <c r="Q816" s="130">
        <v>34.020000000000003</v>
      </c>
      <c r="R816" s="130">
        <v>34.72</v>
      </c>
      <c r="S816" s="130">
        <v>33.22</v>
      </c>
      <c r="T816" s="130">
        <v>34.76</v>
      </c>
      <c r="U816" s="130">
        <v>32.31</v>
      </c>
      <c r="V816" s="130">
        <v>34.72</v>
      </c>
      <c r="W816" s="130">
        <v>33.04</v>
      </c>
      <c r="X816" s="130">
        <v>33.04</v>
      </c>
      <c r="Y816" s="130">
        <v>33.74</v>
      </c>
      <c r="Z816" s="130">
        <v>33.29</v>
      </c>
      <c r="AA816" s="130">
        <f t="shared" si="181"/>
        <v>35.18</v>
      </c>
      <c r="AB816" s="77">
        <f t="shared" si="169"/>
        <v>2023</v>
      </c>
      <c r="AC816" s="76">
        <f t="shared" si="170"/>
        <v>1</v>
      </c>
      <c r="AD816" s="76" t="str">
        <f t="shared" si="171"/>
        <v/>
      </c>
      <c r="AE816" s="76" t="str">
        <f t="shared" si="172"/>
        <v/>
      </c>
      <c r="AF816" s="74">
        <f t="shared" si="173"/>
        <v>35.18</v>
      </c>
      <c r="AG816" s="75" t="str">
        <f t="shared" si="174"/>
        <v>8:00</v>
      </c>
      <c r="AH816" s="74">
        <f t="shared" si="175"/>
        <v>844.01999999999987</v>
      </c>
      <c r="AI816" s="73" t="str">
        <f t="shared" si="176"/>
        <v/>
      </c>
      <c r="AJ816" s="73" t="str">
        <f t="shared" si="177"/>
        <v/>
      </c>
      <c r="AK816" s="73" t="str">
        <f t="shared" si="178"/>
        <v/>
      </c>
      <c r="AL816" s="72" t="str">
        <f t="shared" si="179"/>
        <v/>
      </c>
      <c r="AM816" s="71" t="str">
        <f t="shared" si="180"/>
        <v/>
      </c>
    </row>
    <row r="817" spans="2:39" ht="13.8" thickBot="1">
      <c r="B817" s="131">
        <v>44949</v>
      </c>
      <c r="C817" s="130">
        <v>34.299999999999997</v>
      </c>
      <c r="D817" s="130">
        <v>33.81</v>
      </c>
      <c r="E817" s="130">
        <v>33.46</v>
      </c>
      <c r="F817" s="130">
        <v>32.76</v>
      </c>
      <c r="G817" s="130">
        <v>33.36</v>
      </c>
      <c r="H817" s="130">
        <v>33.22</v>
      </c>
      <c r="I817" s="130">
        <v>34.83</v>
      </c>
      <c r="J817" s="130">
        <v>34.79</v>
      </c>
      <c r="K817" s="130">
        <v>35.67</v>
      </c>
      <c r="L817" s="130">
        <v>36.26</v>
      </c>
      <c r="M817" s="130">
        <v>35.11</v>
      </c>
      <c r="N817" s="130">
        <v>35.11</v>
      </c>
      <c r="O817" s="130">
        <v>34.83</v>
      </c>
      <c r="P817" s="130">
        <v>34.79</v>
      </c>
      <c r="Q817" s="130">
        <v>35.03</v>
      </c>
      <c r="R817" s="130">
        <v>34.76</v>
      </c>
      <c r="S817" s="130">
        <v>34.090000000000003</v>
      </c>
      <c r="T817" s="130">
        <v>33.08</v>
      </c>
      <c r="U817" s="130">
        <v>33.15</v>
      </c>
      <c r="V817" s="130">
        <v>33.880000000000003</v>
      </c>
      <c r="W817" s="130">
        <v>33.880000000000003</v>
      </c>
      <c r="X817" s="130">
        <v>33.74</v>
      </c>
      <c r="Y817" s="130">
        <v>32.94</v>
      </c>
      <c r="Z817" s="130">
        <v>33.57</v>
      </c>
      <c r="AA817" s="130">
        <f t="shared" si="181"/>
        <v>36.26</v>
      </c>
      <c r="AB817" s="77">
        <f t="shared" si="169"/>
        <v>2023</v>
      </c>
      <c r="AC817" s="76">
        <f t="shared" si="170"/>
        <v>1</v>
      </c>
      <c r="AD817" s="76" t="str">
        <f t="shared" si="171"/>
        <v/>
      </c>
      <c r="AE817" s="76" t="str">
        <f t="shared" si="172"/>
        <v/>
      </c>
      <c r="AF817" s="74">
        <f t="shared" si="173"/>
        <v>36.26</v>
      </c>
      <c r="AG817" s="75" t="str">
        <f t="shared" si="174"/>
        <v>10:00</v>
      </c>
      <c r="AH817" s="74">
        <f t="shared" si="175"/>
        <v>856.68000000000018</v>
      </c>
      <c r="AI817" s="73" t="str">
        <f t="shared" si="176"/>
        <v/>
      </c>
      <c r="AJ817" s="73" t="str">
        <f t="shared" si="177"/>
        <v/>
      </c>
      <c r="AK817" s="73" t="str">
        <f t="shared" si="178"/>
        <v/>
      </c>
      <c r="AL817" s="72" t="str">
        <f t="shared" si="179"/>
        <v/>
      </c>
      <c r="AM817" s="71" t="str">
        <f t="shared" si="180"/>
        <v/>
      </c>
    </row>
    <row r="818" spans="2:39" ht="13.8" thickBot="1">
      <c r="B818" s="131">
        <v>44950</v>
      </c>
      <c r="C818" s="130">
        <v>34.299999999999997</v>
      </c>
      <c r="D818" s="130">
        <v>34.159999999999997</v>
      </c>
      <c r="E818" s="130">
        <v>33.29</v>
      </c>
      <c r="F818" s="130">
        <v>33.43</v>
      </c>
      <c r="G818" s="130">
        <v>33.46</v>
      </c>
      <c r="H818" s="130">
        <v>33.6</v>
      </c>
      <c r="I818" s="130">
        <v>33.36</v>
      </c>
      <c r="J818" s="130">
        <v>34.619999999999997</v>
      </c>
      <c r="K818" s="130">
        <v>33.85</v>
      </c>
      <c r="L818" s="130">
        <v>35.950000000000003</v>
      </c>
      <c r="M818" s="130">
        <v>36.86</v>
      </c>
      <c r="N818" s="130">
        <v>35.35</v>
      </c>
      <c r="O818" s="130">
        <v>33.81</v>
      </c>
      <c r="P818" s="130">
        <v>35.770000000000003</v>
      </c>
      <c r="Q818" s="130">
        <v>34.340000000000003</v>
      </c>
      <c r="R818" s="130">
        <v>34.340000000000003</v>
      </c>
      <c r="S818" s="130">
        <v>34.479999999999997</v>
      </c>
      <c r="T818" s="130">
        <v>34.090000000000003</v>
      </c>
      <c r="U818" s="130">
        <v>33.04</v>
      </c>
      <c r="V818" s="130">
        <v>34.69</v>
      </c>
      <c r="W818" s="130">
        <v>34.44</v>
      </c>
      <c r="X818" s="130">
        <v>32.51</v>
      </c>
      <c r="Y818" s="130">
        <v>35.25</v>
      </c>
      <c r="Z818" s="130">
        <v>33.950000000000003</v>
      </c>
      <c r="AA818" s="130">
        <f t="shared" si="181"/>
        <v>36.86</v>
      </c>
      <c r="AB818" s="77">
        <f t="shared" si="169"/>
        <v>2023</v>
      </c>
      <c r="AC818" s="76">
        <f t="shared" si="170"/>
        <v>1</v>
      </c>
      <c r="AD818" s="76" t="str">
        <f t="shared" si="171"/>
        <v/>
      </c>
      <c r="AE818" s="76" t="str">
        <f t="shared" si="172"/>
        <v/>
      </c>
      <c r="AF818" s="74">
        <f t="shared" si="173"/>
        <v>36.86</v>
      </c>
      <c r="AG818" s="75" t="str">
        <f t="shared" si="174"/>
        <v>11:00</v>
      </c>
      <c r="AH818" s="74">
        <f t="shared" si="175"/>
        <v>859.8000000000003</v>
      </c>
      <c r="AI818" s="73" t="str">
        <f t="shared" si="176"/>
        <v/>
      </c>
      <c r="AJ818" s="73" t="str">
        <f t="shared" si="177"/>
        <v/>
      </c>
      <c r="AK818" s="73" t="str">
        <f t="shared" si="178"/>
        <v/>
      </c>
      <c r="AL818" s="72" t="str">
        <f t="shared" si="179"/>
        <v/>
      </c>
      <c r="AM818" s="71" t="str">
        <f t="shared" si="180"/>
        <v/>
      </c>
    </row>
    <row r="819" spans="2:39" ht="13.8" thickBot="1">
      <c r="B819" s="131">
        <v>44951</v>
      </c>
      <c r="C819" s="130">
        <v>33.01</v>
      </c>
      <c r="D819" s="130">
        <v>32.799999999999997</v>
      </c>
      <c r="E819" s="130">
        <v>34.06</v>
      </c>
      <c r="F819" s="130">
        <v>32.58</v>
      </c>
      <c r="G819" s="130">
        <v>33.67</v>
      </c>
      <c r="H819" s="130">
        <v>33.6</v>
      </c>
      <c r="I819" s="130">
        <v>33.5</v>
      </c>
      <c r="J819" s="130">
        <v>34.130000000000003</v>
      </c>
      <c r="K819" s="130">
        <v>35.1</v>
      </c>
      <c r="L819" s="130">
        <v>34.369999999999997</v>
      </c>
      <c r="M819" s="130">
        <v>37.450000000000003</v>
      </c>
      <c r="N819" s="130">
        <v>38.33</v>
      </c>
      <c r="O819" s="130">
        <v>36.119999999999997</v>
      </c>
      <c r="P819" s="130">
        <v>35.32</v>
      </c>
      <c r="Q819" s="130">
        <v>35.869999999999997</v>
      </c>
      <c r="R819" s="130">
        <v>36.58</v>
      </c>
      <c r="S819" s="130">
        <v>34.340000000000003</v>
      </c>
      <c r="T819" s="130">
        <v>34.020000000000003</v>
      </c>
      <c r="U819" s="130">
        <v>33.36</v>
      </c>
      <c r="V819" s="130">
        <v>33.880000000000003</v>
      </c>
      <c r="W819" s="130">
        <v>33.67</v>
      </c>
      <c r="X819" s="130">
        <v>34.06</v>
      </c>
      <c r="Y819" s="130">
        <v>32.799999999999997</v>
      </c>
      <c r="Z819" s="130">
        <v>32.03</v>
      </c>
      <c r="AA819" s="130">
        <f t="shared" si="181"/>
        <v>38.33</v>
      </c>
      <c r="AB819" s="77">
        <f t="shared" si="169"/>
        <v>2023</v>
      </c>
      <c r="AC819" s="76">
        <f t="shared" si="170"/>
        <v>1</v>
      </c>
      <c r="AD819" s="76" t="str">
        <f t="shared" si="171"/>
        <v/>
      </c>
      <c r="AE819" s="76" t="str">
        <f t="shared" si="172"/>
        <v/>
      </c>
      <c r="AF819" s="74">
        <f t="shared" si="173"/>
        <v>38.33</v>
      </c>
      <c r="AG819" s="75" t="str">
        <f t="shared" si="174"/>
        <v>12:00</v>
      </c>
      <c r="AH819" s="74">
        <f t="shared" si="175"/>
        <v>862.9799999999999</v>
      </c>
      <c r="AI819" s="73" t="str">
        <f t="shared" si="176"/>
        <v/>
      </c>
      <c r="AJ819" s="73" t="str">
        <f t="shared" si="177"/>
        <v/>
      </c>
      <c r="AK819" s="73" t="str">
        <f t="shared" si="178"/>
        <v/>
      </c>
      <c r="AL819" s="72" t="str">
        <f t="shared" si="179"/>
        <v/>
      </c>
      <c r="AM819" s="71" t="str">
        <f t="shared" si="180"/>
        <v/>
      </c>
    </row>
    <row r="820" spans="2:39" ht="13.8" thickBot="1">
      <c r="B820" s="131">
        <v>44952</v>
      </c>
      <c r="C820" s="130">
        <v>33.18</v>
      </c>
      <c r="D820" s="130">
        <v>34.619999999999997</v>
      </c>
      <c r="E820" s="130">
        <v>33.6</v>
      </c>
      <c r="F820" s="130">
        <v>34.270000000000003</v>
      </c>
      <c r="G820" s="130">
        <v>32.03</v>
      </c>
      <c r="H820" s="130">
        <v>34.69</v>
      </c>
      <c r="I820" s="130">
        <v>33.53</v>
      </c>
      <c r="J820" s="130">
        <v>33.53</v>
      </c>
      <c r="K820" s="130">
        <v>34.200000000000003</v>
      </c>
      <c r="L820" s="130">
        <v>35.25</v>
      </c>
      <c r="M820" s="130">
        <v>36.82</v>
      </c>
      <c r="N820" s="130">
        <v>35.94</v>
      </c>
      <c r="O820" s="130">
        <v>36.26</v>
      </c>
      <c r="P820" s="130">
        <v>35.21</v>
      </c>
      <c r="Q820" s="130">
        <v>35.39</v>
      </c>
      <c r="R820" s="130">
        <v>35.32</v>
      </c>
      <c r="S820" s="130">
        <v>35.14</v>
      </c>
      <c r="T820" s="130">
        <v>34.409999999999997</v>
      </c>
      <c r="U820" s="130">
        <v>33.57</v>
      </c>
      <c r="V820" s="130">
        <v>33.6</v>
      </c>
      <c r="W820" s="130">
        <v>34.020000000000003</v>
      </c>
      <c r="X820" s="130">
        <v>33.74</v>
      </c>
      <c r="Y820" s="130">
        <v>34.51</v>
      </c>
      <c r="Z820" s="130">
        <v>32.76</v>
      </c>
      <c r="AA820" s="130">
        <f t="shared" si="181"/>
        <v>36.82</v>
      </c>
      <c r="AB820" s="77">
        <f t="shared" si="169"/>
        <v>2023</v>
      </c>
      <c r="AC820" s="76">
        <f t="shared" si="170"/>
        <v>1</v>
      </c>
      <c r="AD820" s="76" t="str">
        <f t="shared" si="171"/>
        <v/>
      </c>
      <c r="AE820" s="76" t="str">
        <f t="shared" si="172"/>
        <v/>
      </c>
      <c r="AF820" s="74">
        <f t="shared" si="173"/>
        <v>36.82</v>
      </c>
      <c r="AG820" s="75" t="str">
        <f t="shared" si="174"/>
        <v>11:00</v>
      </c>
      <c r="AH820" s="74">
        <f t="shared" si="175"/>
        <v>862.41000000000008</v>
      </c>
      <c r="AI820" s="73" t="str">
        <f t="shared" si="176"/>
        <v/>
      </c>
      <c r="AJ820" s="73" t="str">
        <f t="shared" si="177"/>
        <v/>
      </c>
      <c r="AK820" s="73" t="str">
        <f t="shared" si="178"/>
        <v/>
      </c>
      <c r="AL820" s="72" t="str">
        <f t="shared" si="179"/>
        <v/>
      </c>
      <c r="AM820" s="71" t="str">
        <f t="shared" si="180"/>
        <v/>
      </c>
    </row>
    <row r="821" spans="2:39" ht="13.8" thickBot="1">
      <c r="B821" s="131">
        <v>44953</v>
      </c>
      <c r="C821" s="130">
        <v>32.69</v>
      </c>
      <c r="D821" s="130">
        <v>33.39</v>
      </c>
      <c r="E821" s="130">
        <v>33.85</v>
      </c>
      <c r="F821" s="130">
        <v>33.36</v>
      </c>
      <c r="G821" s="130">
        <v>34.270000000000003</v>
      </c>
      <c r="H821" s="130">
        <v>33.6</v>
      </c>
      <c r="I821" s="130">
        <v>33.36</v>
      </c>
      <c r="J821" s="130">
        <v>35.39</v>
      </c>
      <c r="K821" s="130">
        <v>34.44</v>
      </c>
      <c r="L821" s="130">
        <v>35.6</v>
      </c>
      <c r="M821" s="130">
        <v>34.76</v>
      </c>
      <c r="N821" s="130">
        <v>34.93</v>
      </c>
      <c r="O821" s="130">
        <v>35.880000000000003</v>
      </c>
      <c r="P821" s="130">
        <v>36.51</v>
      </c>
      <c r="Q821" s="130">
        <v>34.93</v>
      </c>
      <c r="R821" s="130">
        <v>34.44</v>
      </c>
      <c r="S821" s="130">
        <v>34.200000000000003</v>
      </c>
      <c r="T821" s="130">
        <v>33.43</v>
      </c>
      <c r="U821" s="130">
        <v>34.58</v>
      </c>
      <c r="V821" s="130">
        <v>33.04</v>
      </c>
      <c r="W821" s="130">
        <v>34.299999999999997</v>
      </c>
      <c r="X821" s="130">
        <v>34.69</v>
      </c>
      <c r="Y821" s="130">
        <v>33.74</v>
      </c>
      <c r="Z821" s="130">
        <v>33.39</v>
      </c>
      <c r="AA821" s="130">
        <f t="shared" si="181"/>
        <v>36.51</v>
      </c>
      <c r="AB821" s="77">
        <f t="shared" si="169"/>
        <v>2023</v>
      </c>
      <c r="AC821" s="76">
        <f t="shared" si="170"/>
        <v>1</v>
      </c>
      <c r="AD821" s="76" t="str">
        <f t="shared" si="171"/>
        <v/>
      </c>
      <c r="AE821" s="76" t="str">
        <f t="shared" si="172"/>
        <v/>
      </c>
      <c r="AF821" s="74">
        <f t="shared" si="173"/>
        <v>36.51</v>
      </c>
      <c r="AG821" s="75" t="str">
        <f t="shared" si="174"/>
        <v>14:00</v>
      </c>
      <c r="AH821" s="74">
        <f t="shared" si="175"/>
        <v>859.28000000000009</v>
      </c>
      <c r="AI821" s="73" t="str">
        <f t="shared" si="176"/>
        <v/>
      </c>
      <c r="AJ821" s="73" t="str">
        <f t="shared" si="177"/>
        <v/>
      </c>
      <c r="AK821" s="73" t="str">
        <f t="shared" si="178"/>
        <v/>
      </c>
      <c r="AL821" s="72" t="str">
        <f t="shared" si="179"/>
        <v/>
      </c>
      <c r="AM821" s="71" t="str">
        <f t="shared" si="180"/>
        <v/>
      </c>
    </row>
    <row r="822" spans="2:39" ht="13.8" thickBot="1">
      <c r="B822" s="131">
        <v>44954</v>
      </c>
      <c r="C822" s="130">
        <v>32.69</v>
      </c>
      <c r="D822" s="130">
        <v>33.25</v>
      </c>
      <c r="E822" s="130">
        <v>32.799999999999997</v>
      </c>
      <c r="F822" s="130">
        <v>33.81</v>
      </c>
      <c r="G822" s="130">
        <v>33.25</v>
      </c>
      <c r="H822" s="130">
        <v>34.369999999999997</v>
      </c>
      <c r="I822" s="130">
        <v>33.25</v>
      </c>
      <c r="J822" s="130">
        <v>34.44</v>
      </c>
      <c r="K822" s="130">
        <v>33.04</v>
      </c>
      <c r="L822" s="130">
        <v>33.71</v>
      </c>
      <c r="M822" s="130">
        <v>34.299999999999997</v>
      </c>
      <c r="N822" s="130">
        <v>34.51</v>
      </c>
      <c r="O822" s="130">
        <v>33.25</v>
      </c>
      <c r="P822" s="130">
        <v>34.159999999999997</v>
      </c>
      <c r="Q822" s="130">
        <v>34.229999999999997</v>
      </c>
      <c r="R822" s="130">
        <v>33.36</v>
      </c>
      <c r="S822" s="130">
        <v>34.86</v>
      </c>
      <c r="T822" s="130">
        <v>34.369999999999997</v>
      </c>
      <c r="U822" s="130">
        <v>33.32</v>
      </c>
      <c r="V822" s="130">
        <v>34.26</v>
      </c>
      <c r="W822" s="130">
        <v>33.29</v>
      </c>
      <c r="X822" s="130">
        <v>33.81</v>
      </c>
      <c r="Y822" s="130">
        <v>34.020000000000003</v>
      </c>
      <c r="Z822" s="130">
        <v>33.71</v>
      </c>
      <c r="AA822" s="130">
        <f t="shared" si="181"/>
        <v>34.86</v>
      </c>
      <c r="AB822" s="77">
        <f t="shared" si="169"/>
        <v>2023</v>
      </c>
      <c r="AC822" s="76">
        <f t="shared" si="170"/>
        <v>1</v>
      </c>
      <c r="AD822" s="76" t="str">
        <f t="shared" si="171"/>
        <v/>
      </c>
      <c r="AE822" s="76" t="str">
        <f t="shared" si="172"/>
        <v/>
      </c>
      <c r="AF822" s="74">
        <f t="shared" si="173"/>
        <v>34.86</v>
      </c>
      <c r="AG822" s="75" t="str">
        <f t="shared" si="174"/>
        <v>17:00</v>
      </c>
      <c r="AH822" s="74">
        <f t="shared" si="175"/>
        <v>844.92000000000019</v>
      </c>
      <c r="AI822" s="73" t="str">
        <f t="shared" si="176"/>
        <v/>
      </c>
      <c r="AJ822" s="73" t="str">
        <f t="shared" si="177"/>
        <v/>
      </c>
      <c r="AK822" s="73" t="str">
        <f t="shared" si="178"/>
        <v/>
      </c>
      <c r="AL822" s="72" t="str">
        <f t="shared" si="179"/>
        <v/>
      </c>
      <c r="AM822" s="71" t="str">
        <f t="shared" si="180"/>
        <v/>
      </c>
    </row>
    <row r="823" spans="2:39" ht="13.8" thickBot="1">
      <c r="B823" s="131">
        <v>44955</v>
      </c>
      <c r="C823" s="130">
        <v>34.130000000000003</v>
      </c>
      <c r="D823" s="130">
        <v>33.99</v>
      </c>
      <c r="E823" s="130">
        <v>32.76</v>
      </c>
      <c r="F823" s="130">
        <v>225.54</v>
      </c>
      <c r="G823" s="130">
        <v>1174.8399999999999</v>
      </c>
      <c r="H823" s="130">
        <v>1183.3499999999999</v>
      </c>
      <c r="I823" s="130">
        <v>1196.76</v>
      </c>
      <c r="J823" s="130">
        <v>1271.52</v>
      </c>
      <c r="K823" s="130">
        <v>1251.04</v>
      </c>
      <c r="L823" s="130">
        <v>1244.95</v>
      </c>
      <c r="M823" s="130">
        <v>845.67</v>
      </c>
      <c r="N823" s="130">
        <v>1180.06</v>
      </c>
      <c r="O823" s="130">
        <v>1189.3</v>
      </c>
      <c r="P823" s="130">
        <v>1217.93</v>
      </c>
      <c r="Q823" s="130">
        <v>1218.24</v>
      </c>
      <c r="R823" s="130">
        <v>1226.02</v>
      </c>
      <c r="S823" s="130">
        <v>1240.02</v>
      </c>
      <c r="T823" s="130">
        <v>1223.98</v>
      </c>
      <c r="U823" s="130">
        <v>1256.78</v>
      </c>
      <c r="V823" s="130">
        <v>1254.3699999999999</v>
      </c>
      <c r="W823" s="130">
        <v>1234.0999999999999</v>
      </c>
      <c r="X823" s="130">
        <v>1249.6099999999999</v>
      </c>
      <c r="Y823" s="130">
        <v>1245.58</v>
      </c>
      <c r="Z823" s="130">
        <v>1219.26</v>
      </c>
      <c r="AA823" s="130">
        <f t="shared" si="181"/>
        <v>1271.52</v>
      </c>
      <c r="AB823" s="77">
        <f t="shared" si="169"/>
        <v>2023</v>
      </c>
      <c r="AC823" s="76">
        <f t="shared" si="170"/>
        <v>1</v>
      </c>
      <c r="AD823" s="76" t="str">
        <f t="shared" si="171"/>
        <v/>
      </c>
      <c r="AE823" s="76" t="str">
        <f t="shared" si="172"/>
        <v/>
      </c>
      <c r="AF823" s="74">
        <f t="shared" si="173"/>
        <v>1271.52</v>
      </c>
      <c r="AG823" s="75" t="str">
        <f t="shared" si="174"/>
        <v>8:00</v>
      </c>
      <c r="AH823" s="74">
        <f t="shared" si="175"/>
        <v>25721.319999999992</v>
      </c>
      <c r="AI823" s="73" t="str">
        <f t="shared" si="176"/>
        <v/>
      </c>
      <c r="AJ823" s="73" t="str">
        <f t="shared" si="177"/>
        <v/>
      </c>
      <c r="AK823" s="73" t="str">
        <f t="shared" si="178"/>
        <v/>
      </c>
      <c r="AL823" s="72" t="str">
        <f t="shared" si="179"/>
        <v/>
      </c>
      <c r="AM823" s="71" t="str">
        <f t="shared" si="180"/>
        <v/>
      </c>
    </row>
    <row r="824" spans="2:39" ht="13.8" thickBot="1">
      <c r="B824" s="131">
        <v>44956</v>
      </c>
      <c r="C824" s="130">
        <v>1223.18</v>
      </c>
      <c r="D824" s="130">
        <v>1218.18</v>
      </c>
      <c r="E824" s="130">
        <v>1212.33</v>
      </c>
      <c r="F824" s="130">
        <v>1217.3</v>
      </c>
      <c r="G824" s="130">
        <v>1227.8699999999999</v>
      </c>
      <c r="H824" s="130">
        <v>1244.1099999999999</v>
      </c>
      <c r="I824" s="130">
        <v>1299.4100000000001</v>
      </c>
      <c r="J824" s="130">
        <v>1392.68</v>
      </c>
      <c r="K824" s="130">
        <v>1395.59</v>
      </c>
      <c r="L824" s="130">
        <v>1402.55</v>
      </c>
      <c r="M824" s="130">
        <v>645.58000000000004</v>
      </c>
      <c r="N824" s="130">
        <v>38.75</v>
      </c>
      <c r="O824" s="130">
        <v>36.79</v>
      </c>
      <c r="P824" s="130">
        <v>35.700000000000003</v>
      </c>
      <c r="Q824" s="130">
        <v>35.880000000000003</v>
      </c>
      <c r="R824" s="130">
        <v>36.049999999999997</v>
      </c>
      <c r="S824" s="130">
        <v>33.6</v>
      </c>
      <c r="T824" s="130">
        <v>34.409999999999997</v>
      </c>
      <c r="U824" s="130">
        <v>34.369999999999997</v>
      </c>
      <c r="V824" s="130">
        <v>34.130000000000003</v>
      </c>
      <c r="W824" s="130">
        <v>35.49</v>
      </c>
      <c r="X824" s="130">
        <v>34.44</v>
      </c>
      <c r="Y824" s="130">
        <v>33.22</v>
      </c>
      <c r="Z824" s="130">
        <v>34.130000000000003</v>
      </c>
      <c r="AA824" s="130">
        <f t="shared" si="181"/>
        <v>1402.55</v>
      </c>
      <c r="AB824" s="77">
        <f t="shared" si="169"/>
        <v>2023</v>
      </c>
      <c r="AC824" s="76">
        <f t="shared" si="170"/>
        <v>1</v>
      </c>
      <c r="AD824" s="76" t="str">
        <f t="shared" si="171"/>
        <v/>
      </c>
      <c r="AE824" s="76" t="str">
        <f t="shared" si="172"/>
        <v/>
      </c>
      <c r="AF824" s="74">
        <f t="shared" si="173"/>
        <v>1402.55</v>
      </c>
      <c r="AG824" s="75" t="str">
        <f t="shared" si="174"/>
        <v>10:00</v>
      </c>
      <c r="AH824" s="74">
        <f t="shared" si="175"/>
        <v>15338.289999999997</v>
      </c>
      <c r="AI824" s="73" t="str">
        <f t="shared" si="176"/>
        <v/>
      </c>
      <c r="AJ824" s="73" t="str">
        <f t="shared" si="177"/>
        <v/>
      </c>
      <c r="AK824" s="73" t="str">
        <f t="shared" si="178"/>
        <v/>
      </c>
      <c r="AL824" s="72" t="str">
        <f t="shared" si="179"/>
        <v/>
      </c>
      <c r="AM824" s="71" t="str">
        <f t="shared" si="180"/>
        <v/>
      </c>
    </row>
    <row r="825" spans="2:39" ht="13.8" thickBot="1">
      <c r="B825" s="131">
        <v>44957</v>
      </c>
      <c r="C825" s="130">
        <v>32.83</v>
      </c>
      <c r="D825" s="130">
        <v>32.83</v>
      </c>
      <c r="E825" s="130">
        <v>34.93</v>
      </c>
      <c r="F825" s="130">
        <v>33.11</v>
      </c>
      <c r="G825" s="130">
        <v>34.479999999999997</v>
      </c>
      <c r="H825" s="130">
        <v>33.32</v>
      </c>
      <c r="I825" s="130">
        <v>34.69</v>
      </c>
      <c r="J825" s="130">
        <v>35.14</v>
      </c>
      <c r="K825" s="130">
        <v>40.43</v>
      </c>
      <c r="L825" s="130">
        <v>38.75</v>
      </c>
      <c r="M825" s="130">
        <v>54.43</v>
      </c>
      <c r="N825" s="130">
        <v>58.1</v>
      </c>
      <c r="O825" s="130">
        <v>46.9</v>
      </c>
      <c r="P825" s="130">
        <v>53.48</v>
      </c>
      <c r="Q825" s="130">
        <v>46.87</v>
      </c>
      <c r="R825" s="130">
        <v>41.83</v>
      </c>
      <c r="S825" s="130">
        <v>36.93</v>
      </c>
      <c r="T825" s="130">
        <v>35.28</v>
      </c>
      <c r="U825" s="130">
        <v>35.56</v>
      </c>
      <c r="V825" s="130">
        <v>35.04</v>
      </c>
      <c r="W825" s="130">
        <v>34.549999999999997</v>
      </c>
      <c r="X825" s="130">
        <v>33.81</v>
      </c>
      <c r="Y825" s="130">
        <v>34.409999999999997</v>
      </c>
      <c r="Z825" s="130">
        <v>33.29</v>
      </c>
      <c r="AA825" s="130">
        <f t="shared" si="181"/>
        <v>58.1</v>
      </c>
      <c r="AB825" s="77">
        <f t="shared" si="169"/>
        <v>2023</v>
      </c>
      <c r="AC825" s="76">
        <f t="shared" si="170"/>
        <v>1</v>
      </c>
      <c r="AD825" s="76" t="str">
        <f t="shared" si="171"/>
        <v>2023-1</v>
      </c>
      <c r="AE825" s="76">
        <f t="shared" si="172"/>
        <v>1</v>
      </c>
      <c r="AF825" s="74">
        <f t="shared" si="173"/>
        <v>58.1</v>
      </c>
      <c r="AG825" s="75" t="str">
        <f t="shared" si="174"/>
        <v>12:00</v>
      </c>
      <c r="AH825" s="74">
        <f t="shared" si="175"/>
        <v>989.08999999999969</v>
      </c>
      <c r="AI825" s="73">
        <f t="shared" si="176"/>
        <v>6383.9800000000005</v>
      </c>
      <c r="AJ825" s="73">
        <f t="shared" si="177"/>
        <v>1402.55</v>
      </c>
      <c r="AK825" s="73">
        <f t="shared" si="178"/>
        <v>25721.319999999992</v>
      </c>
      <c r="AL825" s="72">
        <f t="shared" si="179"/>
        <v>44956</v>
      </c>
      <c r="AM825" s="71" t="str">
        <f t="shared" si="180"/>
        <v>10:00</v>
      </c>
    </row>
    <row r="826" spans="2:39" ht="13.8" thickBot="1">
      <c r="B826" s="131">
        <v>44958</v>
      </c>
      <c r="C826" s="130">
        <v>33.46</v>
      </c>
      <c r="D826" s="130">
        <v>34.159999999999997</v>
      </c>
      <c r="E826" s="130">
        <v>34.44</v>
      </c>
      <c r="F826" s="130">
        <v>33.6</v>
      </c>
      <c r="G826" s="130">
        <v>34.44</v>
      </c>
      <c r="H826" s="130">
        <v>34.130000000000003</v>
      </c>
      <c r="I826" s="130">
        <v>983.67</v>
      </c>
      <c r="J826" s="130">
        <v>320.43</v>
      </c>
      <c r="K826" s="130">
        <v>68.78</v>
      </c>
      <c r="L826" s="130">
        <v>42.91</v>
      </c>
      <c r="M826" s="130">
        <v>74.59</v>
      </c>
      <c r="N826" s="130">
        <v>87.36</v>
      </c>
      <c r="O826" s="130">
        <v>47.92</v>
      </c>
      <c r="P826" s="130">
        <v>46.87</v>
      </c>
      <c r="Q826" s="130">
        <v>39.83</v>
      </c>
      <c r="R826" s="130">
        <v>36.85</v>
      </c>
      <c r="S826" s="130">
        <v>34.51</v>
      </c>
      <c r="T826" s="130">
        <v>34.06</v>
      </c>
      <c r="U826" s="130">
        <v>35.56</v>
      </c>
      <c r="V826" s="130">
        <v>35.49</v>
      </c>
      <c r="W826" s="130">
        <v>34.020000000000003</v>
      </c>
      <c r="X826" s="130">
        <v>34.200000000000003</v>
      </c>
      <c r="Y826" s="130">
        <v>33.35</v>
      </c>
      <c r="Z826" s="130">
        <v>33.71</v>
      </c>
      <c r="AA826" s="130">
        <f t="shared" si="181"/>
        <v>983.67</v>
      </c>
      <c r="AB826" s="77">
        <f t="shared" si="169"/>
        <v>2023</v>
      </c>
      <c r="AC826" s="76">
        <f t="shared" si="170"/>
        <v>2</v>
      </c>
      <c r="AD826" s="76" t="str">
        <f t="shared" si="171"/>
        <v/>
      </c>
      <c r="AE826" s="76" t="str">
        <f t="shared" si="172"/>
        <v/>
      </c>
      <c r="AF826" s="74">
        <f t="shared" si="173"/>
        <v>983.67</v>
      </c>
      <c r="AG826" s="75" t="str">
        <f t="shared" si="174"/>
        <v>7:00</v>
      </c>
      <c r="AH826" s="74">
        <f t="shared" si="175"/>
        <v>3212.0099999999993</v>
      </c>
      <c r="AI826" s="73" t="str">
        <f t="shared" si="176"/>
        <v/>
      </c>
      <c r="AJ826" s="73" t="str">
        <f t="shared" si="177"/>
        <v/>
      </c>
      <c r="AK826" s="73" t="str">
        <f t="shared" si="178"/>
        <v/>
      </c>
      <c r="AL826" s="72" t="str">
        <f t="shared" si="179"/>
        <v/>
      </c>
      <c r="AM826" s="71" t="str">
        <f t="shared" si="180"/>
        <v/>
      </c>
    </row>
    <row r="827" spans="2:39" ht="13.8" thickBot="1">
      <c r="B827" s="131">
        <v>44959</v>
      </c>
      <c r="C827" s="130">
        <v>35.35</v>
      </c>
      <c r="D827" s="130">
        <v>34.130000000000003</v>
      </c>
      <c r="E827" s="130">
        <v>33.67</v>
      </c>
      <c r="F827" s="130">
        <v>33.11</v>
      </c>
      <c r="G827" s="130">
        <v>32.799999999999997</v>
      </c>
      <c r="H827" s="130">
        <v>34.119999999999997</v>
      </c>
      <c r="I827" s="130">
        <v>35.53</v>
      </c>
      <c r="J827" s="130">
        <v>42.18</v>
      </c>
      <c r="K827" s="130">
        <v>39.83</v>
      </c>
      <c r="L827" s="130">
        <v>49.42</v>
      </c>
      <c r="M827" s="130">
        <v>65.45</v>
      </c>
      <c r="N827" s="130">
        <v>68.010000000000005</v>
      </c>
      <c r="O827" s="130">
        <v>35.840000000000003</v>
      </c>
      <c r="P827" s="130">
        <v>35.35</v>
      </c>
      <c r="Q827" s="130">
        <v>35.32</v>
      </c>
      <c r="R827" s="130">
        <v>35.840000000000003</v>
      </c>
      <c r="S827" s="130">
        <v>36.26</v>
      </c>
      <c r="T827" s="130">
        <v>34.54</v>
      </c>
      <c r="U827" s="130">
        <v>34.479999999999997</v>
      </c>
      <c r="V827" s="130">
        <v>34.479999999999997</v>
      </c>
      <c r="W827" s="130">
        <v>33.950000000000003</v>
      </c>
      <c r="X827" s="130">
        <v>33.880000000000003</v>
      </c>
      <c r="Y827" s="130">
        <v>34.229999999999997</v>
      </c>
      <c r="Z827" s="130">
        <v>33.04</v>
      </c>
      <c r="AA827" s="130">
        <f t="shared" si="181"/>
        <v>68.010000000000005</v>
      </c>
      <c r="AB827" s="77">
        <f t="shared" si="169"/>
        <v>2023</v>
      </c>
      <c r="AC827" s="76">
        <f t="shared" si="170"/>
        <v>2</v>
      </c>
      <c r="AD827" s="76" t="str">
        <f t="shared" si="171"/>
        <v/>
      </c>
      <c r="AE827" s="76" t="str">
        <f t="shared" si="172"/>
        <v/>
      </c>
      <c r="AF827" s="74">
        <f t="shared" si="173"/>
        <v>68.010000000000005</v>
      </c>
      <c r="AG827" s="75" t="str">
        <f t="shared" si="174"/>
        <v>12:00</v>
      </c>
      <c r="AH827" s="74">
        <f t="shared" si="175"/>
        <v>988.82</v>
      </c>
      <c r="AI827" s="73" t="str">
        <f t="shared" si="176"/>
        <v/>
      </c>
      <c r="AJ827" s="73" t="str">
        <f t="shared" si="177"/>
        <v/>
      </c>
      <c r="AK827" s="73" t="str">
        <f t="shared" si="178"/>
        <v/>
      </c>
      <c r="AL827" s="72" t="str">
        <f t="shared" si="179"/>
        <v/>
      </c>
      <c r="AM827" s="71" t="str">
        <f t="shared" si="180"/>
        <v/>
      </c>
    </row>
    <row r="828" spans="2:39" ht="13.8" thickBot="1">
      <c r="B828" s="131">
        <v>44960</v>
      </c>
      <c r="C828" s="130">
        <v>33.32</v>
      </c>
      <c r="D828" s="130">
        <v>33.74</v>
      </c>
      <c r="E828" s="130">
        <v>33.81</v>
      </c>
      <c r="F828" s="130">
        <v>33.64</v>
      </c>
      <c r="G828" s="130">
        <v>35.14</v>
      </c>
      <c r="H828" s="130">
        <v>34.86</v>
      </c>
      <c r="I828" s="130">
        <v>37.28</v>
      </c>
      <c r="J828" s="130">
        <v>98.32</v>
      </c>
      <c r="K828" s="130">
        <v>693.6</v>
      </c>
      <c r="L828" s="130">
        <v>1547.63</v>
      </c>
      <c r="M828" s="130">
        <v>1567.09</v>
      </c>
      <c r="N828" s="130">
        <v>1550.05</v>
      </c>
      <c r="O828" s="130">
        <v>1511.16</v>
      </c>
      <c r="P828" s="130">
        <v>1496.11</v>
      </c>
      <c r="Q828" s="130">
        <v>1458.52</v>
      </c>
      <c r="R828" s="130">
        <v>789.67</v>
      </c>
      <c r="S828" s="130">
        <v>42.77</v>
      </c>
      <c r="T828" s="130">
        <v>37.729999999999997</v>
      </c>
      <c r="U828" s="130">
        <v>36.19</v>
      </c>
      <c r="V828" s="130">
        <v>38.29</v>
      </c>
      <c r="W828" s="130">
        <v>37.1</v>
      </c>
      <c r="X828" s="130">
        <v>37.56</v>
      </c>
      <c r="Y828" s="130">
        <v>35.46</v>
      </c>
      <c r="Z828" s="130">
        <v>34.93</v>
      </c>
      <c r="AA828" s="130">
        <f t="shared" si="181"/>
        <v>1567.09</v>
      </c>
      <c r="AB828" s="77">
        <f t="shared" si="169"/>
        <v>2023</v>
      </c>
      <c r="AC828" s="76">
        <f t="shared" si="170"/>
        <v>2</v>
      </c>
      <c r="AD828" s="76" t="str">
        <f t="shared" si="171"/>
        <v/>
      </c>
      <c r="AE828" s="76" t="str">
        <f t="shared" si="172"/>
        <v/>
      </c>
      <c r="AF828" s="74">
        <f t="shared" si="173"/>
        <v>1567.09</v>
      </c>
      <c r="AG828" s="75" t="str">
        <f t="shared" si="174"/>
        <v>11:00</v>
      </c>
      <c r="AH828" s="74">
        <f t="shared" si="175"/>
        <v>12821.060000000001</v>
      </c>
      <c r="AI828" s="73" t="str">
        <f t="shared" si="176"/>
        <v/>
      </c>
      <c r="AJ828" s="73" t="str">
        <f t="shared" si="177"/>
        <v/>
      </c>
      <c r="AK828" s="73" t="str">
        <f t="shared" si="178"/>
        <v/>
      </c>
      <c r="AL828" s="72" t="str">
        <f t="shared" si="179"/>
        <v/>
      </c>
      <c r="AM828" s="71" t="str">
        <f t="shared" si="180"/>
        <v/>
      </c>
    </row>
    <row r="829" spans="2:39" ht="13.8" thickBot="1">
      <c r="B829" s="131">
        <v>44961</v>
      </c>
      <c r="C829" s="130">
        <v>35.14</v>
      </c>
      <c r="D829" s="130">
        <v>34.86</v>
      </c>
      <c r="E829" s="130">
        <v>34.9</v>
      </c>
      <c r="F829" s="130">
        <v>33.78</v>
      </c>
      <c r="G829" s="130">
        <v>34.58</v>
      </c>
      <c r="H829" s="130">
        <v>34.130000000000003</v>
      </c>
      <c r="I829" s="130">
        <v>35.42</v>
      </c>
      <c r="J829" s="130">
        <v>44.31</v>
      </c>
      <c r="K829" s="130">
        <v>41.86</v>
      </c>
      <c r="L829" s="130">
        <v>38.22</v>
      </c>
      <c r="M829" s="130">
        <v>36.4</v>
      </c>
      <c r="N829" s="130">
        <v>38.08</v>
      </c>
      <c r="O829" s="130">
        <v>34.58</v>
      </c>
      <c r="P829" s="130">
        <v>34.340000000000003</v>
      </c>
      <c r="Q829" s="130">
        <v>34.51</v>
      </c>
      <c r="R829" s="130">
        <v>33.67</v>
      </c>
      <c r="S829" s="130">
        <v>33.5</v>
      </c>
      <c r="T829" s="130">
        <v>34.130000000000003</v>
      </c>
      <c r="U829" s="130">
        <v>34.06</v>
      </c>
      <c r="V829" s="130">
        <v>33.6</v>
      </c>
      <c r="W829" s="130">
        <v>32.97</v>
      </c>
      <c r="X829" s="130">
        <v>33.39</v>
      </c>
      <c r="Y829" s="130">
        <v>33.85</v>
      </c>
      <c r="Z829" s="130">
        <v>33.11</v>
      </c>
      <c r="AA829" s="130">
        <f t="shared" si="181"/>
        <v>44.31</v>
      </c>
      <c r="AB829" s="77">
        <f t="shared" si="169"/>
        <v>2023</v>
      </c>
      <c r="AC829" s="76">
        <f t="shared" si="170"/>
        <v>2</v>
      </c>
      <c r="AD829" s="76" t="str">
        <f t="shared" si="171"/>
        <v/>
      </c>
      <c r="AE829" s="76" t="str">
        <f t="shared" si="172"/>
        <v/>
      </c>
      <c r="AF829" s="74">
        <f t="shared" si="173"/>
        <v>44.31</v>
      </c>
      <c r="AG829" s="75" t="str">
        <f t="shared" si="174"/>
        <v>8:00</v>
      </c>
      <c r="AH829" s="74">
        <f t="shared" si="175"/>
        <v>891.7</v>
      </c>
      <c r="AI829" s="73" t="str">
        <f t="shared" si="176"/>
        <v/>
      </c>
      <c r="AJ829" s="73" t="str">
        <f t="shared" si="177"/>
        <v/>
      </c>
      <c r="AK829" s="73" t="str">
        <f t="shared" si="178"/>
        <v/>
      </c>
      <c r="AL829" s="72" t="str">
        <f t="shared" si="179"/>
        <v/>
      </c>
      <c r="AM829" s="71" t="str">
        <f t="shared" si="180"/>
        <v/>
      </c>
    </row>
    <row r="830" spans="2:39" ht="13.8" thickBot="1">
      <c r="B830" s="131">
        <v>44962</v>
      </c>
      <c r="C830" s="130">
        <v>33.11</v>
      </c>
      <c r="D830" s="130">
        <v>33.25</v>
      </c>
      <c r="E830" s="130">
        <v>33.32</v>
      </c>
      <c r="F830" s="130">
        <v>32.729999999999997</v>
      </c>
      <c r="G830" s="130">
        <v>34.06</v>
      </c>
      <c r="H830" s="130">
        <v>34.090000000000003</v>
      </c>
      <c r="I830" s="130">
        <v>34.409999999999997</v>
      </c>
      <c r="J830" s="130">
        <v>34.229999999999997</v>
      </c>
      <c r="K830" s="130">
        <v>34.369999999999997</v>
      </c>
      <c r="L830" s="130">
        <v>33.57</v>
      </c>
      <c r="M830" s="130">
        <v>33.78</v>
      </c>
      <c r="N830" s="130">
        <v>35.04</v>
      </c>
      <c r="O830" s="130">
        <v>33.08</v>
      </c>
      <c r="P830" s="130">
        <v>33.74</v>
      </c>
      <c r="Q830" s="130">
        <v>33.5</v>
      </c>
      <c r="R830" s="130">
        <v>33.43</v>
      </c>
      <c r="S830" s="130">
        <v>33.08</v>
      </c>
      <c r="T830" s="130">
        <v>33.92</v>
      </c>
      <c r="U830" s="130">
        <v>32.590000000000003</v>
      </c>
      <c r="V830" s="130">
        <v>34.06</v>
      </c>
      <c r="W830" s="130">
        <v>32.409999999999997</v>
      </c>
      <c r="X830" s="130">
        <v>33.08</v>
      </c>
      <c r="Y830" s="130">
        <v>32.520000000000003</v>
      </c>
      <c r="Z830" s="130">
        <v>33.25</v>
      </c>
      <c r="AA830" s="130">
        <f t="shared" si="181"/>
        <v>35.04</v>
      </c>
      <c r="AB830" s="77">
        <f t="shared" si="169"/>
        <v>2023</v>
      </c>
      <c r="AC830" s="76">
        <f t="shared" si="170"/>
        <v>2</v>
      </c>
      <c r="AD830" s="76" t="str">
        <f t="shared" si="171"/>
        <v/>
      </c>
      <c r="AE830" s="76" t="str">
        <f t="shared" si="172"/>
        <v/>
      </c>
      <c r="AF830" s="74">
        <f t="shared" si="173"/>
        <v>35.04</v>
      </c>
      <c r="AG830" s="75" t="str">
        <f t="shared" si="174"/>
        <v>12:00</v>
      </c>
      <c r="AH830" s="74">
        <f t="shared" si="175"/>
        <v>839.65999999999985</v>
      </c>
      <c r="AI830" s="73" t="str">
        <f t="shared" si="176"/>
        <v/>
      </c>
      <c r="AJ830" s="73" t="str">
        <f t="shared" si="177"/>
        <v/>
      </c>
      <c r="AK830" s="73" t="str">
        <f t="shared" si="178"/>
        <v/>
      </c>
      <c r="AL830" s="72" t="str">
        <f t="shared" si="179"/>
        <v/>
      </c>
      <c r="AM830" s="71" t="str">
        <f t="shared" si="180"/>
        <v/>
      </c>
    </row>
    <row r="831" spans="2:39" ht="13.8" thickBot="1">
      <c r="B831" s="131">
        <v>44963</v>
      </c>
      <c r="C831" s="130">
        <v>33.53</v>
      </c>
      <c r="D831" s="130">
        <v>33.78</v>
      </c>
      <c r="E831" s="130">
        <v>33.85</v>
      </c>
      <c r="F831" s="130">
        <v>33.85</v>
      </c>
      <c r="G831" s="130">
        <v>34.229999999999997</v>
      </c>
      <c r="H831" s="130">
        <v>32.869999999999997</v>
      </c>
      <c r="I831" s="130">
        <v>32.799999999999997</v>
      </c>
      <c r="J831" s="130">
        <v>34.06</v>
      </c>
      <c r="K831" s="130">
        <v>34.65</v>
      </c>
      <c r="L831" s="130">
        <v>35.14</v>
      </c>
      <c r="M831" s="130">
        <v>35.53</v>
      </c>
      <c r="N831" s="130">
        <v>35.700000000000003</v>
      </c>
      <c r="O831" s="130">
        <v>35.07</v>
      </c>
      <c r="P831" s="130">
        <v>35.07</v>
      </c>
      <c r="Q831" s="130">
        <v>35.880000000000003</v>
      </c>
      <c r="R831" s="130">
        <v>35.14</v>
      </c>
      <c r="S831" s="130">
        <v>34.340000000000003</v>
      </c>
      <c r="T831" s="130">
        <v>33.15</v>
      </c>
      <c r="U831" s="130">
        <v>32.9</v>
      </c>
      <c r="V831" s="130">
        <v>35.11</v>
      </c>
      <c r="W831" s="130">
        <v>34.409999999999997</v>
      </c>
      <c r="X831" s="130">
        <v>33.57</v>
      </c>
      <c r="Y831" s="130">
        <v>33.01</v>
      </c>
      <c r="Z831" s="130">
        <v>33.32</v>
      </c>
      <c r="AA831" s="130">
        <f t="shared" si="181"/>
        <v>35.880000000000003</v>
      </c>
      <c r="AB831" s="77">
        <f t="shared" si="169"/>
        <v>2023</v>
      </c>
      <c r="AC831" s="76">
        <f t="shared" si="170"/>
        <v>2</v>
      </c>
      <c r="AD831" s="76" t="str">
        <f t="shared" si="171"/>
        <v/>
      </c>
      <c r="AE831" s="76" t="str">
        <f t="shared" si="172"/>
        <v/>
      </c>
      <c r="AF831" s="74">
        <f t="shared" si="173"/>
        <v>35.880000000000003</v>
      </c>
      <c r="AG831" s="75" t="str">
        <f t="shared" si="174"/>
        <v>15:00</v>
      </c>
      <c r="AH831" s="74">
        <f t="shared" si="175"/>
        <v>856.84</v>
      </c>
      <c r="AI831" s="73" t="str">
        <f t="shared" si="176"/>
        <v/>
      </c>
      <c r="AJ831" s="73" t="str">
        <f t="shared" si="177"/>
        <v/>
      </c>
      <c r="AK831" s="73" t="str">
        <f t="shared" si="178"/>
        <v/>
      </c>
      <c r="AL831" s="72" t="str">
        <f t="shared" si="179"/>
        <v/>
      </c>
      <c r="AM831" s="71" t="str">
        <f t="shared" si="180"/>
        <v/>
      </c>
    </row>
    <row r="832" spans="2:39" ht="13.8" thickBot="1">
      <c r="B832" s="131">
        <v>44964</v>
      </c>
      <c r="C832" s="130">
        <v>34.020000000000003</v>
      </c>
      <c r="D832" s="130">
        <v>32.549999999999997</v>
      </c>
      <c r="E832" s="130">
        <v>33.99</v>
      </c>
      <c r="F832" s="130">
        <v>33.92</v>
      </c>
      <c r="G832" s="130">
        <v>33.700000000000003</v>
      </c>
      <c r="H832" s="130">
        <v>34.79</v>
      </c>
      <c r="I832" s="130">
        <v>34.159999999999997</v>
      </c>
      <c r="J832" s="130">
        <v>34.51</v>
      </c>
      <c r="K832" s="130">
        <v>34.090000000000003</v>
      </c>
      <c r="L832" s="130">
        <v>35.25</v>
      </c>
      <c r="M832" s="130">
        <v>37.340000000000003</v>
      </c>
      <c r="N832" s="130">
        <v>40.04</v>
      </c>
      <c r="O832" s="130">
        <v>36.79</v>
      </c>
      <c r="P832" s="130">
        <v>34.340000000000003</v>
      </c>
      <c r="Q832" s="130">
        <v>32.94</v>
      </c>
      <c r="R832" s="130">
        <v>34.229999999999997</v>
      </c>
      <c r="S832" s="130">
        <v>33.32</v>
      </c>
      <c r="T832" s="130">
        <v>33.99</v>
      </c>
      <c r="U832" s="130">
        <v>33.53</v>
      </c>
      <c r="V832" s="130">
        <v>33.74</v>
      </c>
      <c r="W832" s="130">
        <v>34.299999999999997</v>
      </c>
      <c r="X832" s="130">
        <v>33.25</v>
      </c>
      <c r="Y832" s="130">
        <v>33.36</v>
      </c>
      <c r="Z832" s="130">
        <v>32.97</v>
      </c>
      <c r="AA832" s="130">
        <f t="shared" si="181"/>
        <v>40.04</v>
      </c>
      <c r="AB832" s="77">
        <f t="shared" si="169"/>
        <v>2023</v>
      </c>
      <c r="AC832" s="76">
        <f t="shared" si="170"/>
        <v>2</v>
      </c>
      <c r="AD832" s="76" t="str">
        <f t="shared" si="171"/>
        <v/>
      </c>
      <c r="AE832" s="76" t="str">
        <f t="shared" si="172"/>
        <v/>
      </c>
      <c r="AF832" s="74">
        <f t="shared" si="173"/>
        <v>40.04</v>
      </c>
      <c r="AG832" s="75" t="str">
        <f t="shared" si="174"/>
        <v>12:00</v>
      </c>
      <c r="AH832" s="74">
        <f t="shared" si="175"/>
        <v>865.16000000000008</v>
      </c>
      <c r="AI832" s="73" t="str">
        <f t="shared" si="176"/>
        <v/>
      </c>
      <c r="AJ832" s="73" t="str">
        <f t="shared" si="177"/>
        <v/>
      </c>
      <c r="AK832" s="73" t="str">
        <f t="shared" si="178"/>
        <v/>
      </c>
      <c r="AL832" s="72" t="str">
        <f t="shared" si="179"/>
        <v/>
      </c>
      <c r="AM832" s="71" t="str">
        <f t="shared" si="180"/>
        <v/>
      </c>
    </row>
    <row r="833" spans="2:39" ht="13.8" thickBot="1">
      <c r="B833" s="131">
        <v>44965</v>
      </c>
      <c r="C833" s="130">
        <v>33.36</v>
      </c>
      <c r="D833" s="130">
        <v>33.22</v>
      </c>
      <c r="E833" s="130">
        <v>31.99</v>
      </c>
      <c r="F833" s="130">
        <v>33.43</v>
      </c>
      <c r="G833" s="130">
        <v>33.39</v>
      </c>
      <c r="H833" s="130">
        <v>33.39</v>
      </c>
      <c r="I833" s="130">
        <v>33.6</v>
      </c>
      <c r="J833" s="130">
        <v>32.729999999999997</v>
      </c>
      <c r="K833" s="130">
        <v>33.99</v>
      </c>
      <c r="L833" s="130">
        <v>34.299999999999997</v>
      </c>
      <c r="M833" s="130">
        <v>35.25</v>
      </c>
      <c r="N833" s="130">
        <v>35.67</v>
      </c>
      <c r="O833" s="130">
        <v>34.93</v>
      </c>
      <c r="P833" s="130">
        <v>33.32</v>
      </c>
      <c r="Q833" s="130">
        <v>34.51</v>
      </c>
      <c r="R833" s="130">
        <v>33.6</v>
      </c>
      <c r="S833" s="130">
        <v>33.67</v>
      </c>
      <c r="T833" s="130">
        <v>33.67</v>
      </c>
      <c r="U833" s="130">
        <v>33.67</v>
      </c>
      <c r="V833" s="130">
        <v>32.659999999999997</v>
      </c>
      <c r="W833" s="130">
        <v>34.76</v>
      </c>
      <c r="X833" s="130">
        <v>34.020000000000003</v>
      </c>
      <c r="Y833" s="130">
        <v>33.43</v>
      </c>
      <c r="Z833" s="130">
        <v>34.479999999999997</v>
      </c>
      <c r="AA833" s="130">
        <f t="shared" si="181"/>
        <v>35.67</v>
      </c>
      <c r="AB833" s="77">
        <f t="shared" si="169"/>
        <v>2023</v>
      </c>
      <c r="AC833" s="76">
        <f t="shared" si="170"/>
        <v>2</v>
      </c>
      <c r="AD833" s="76" t="str">
        <f t="shared" si="171"/>
        <v/>
      </c>
      <c r="AE833" s="76" t="str">
        <f t="shared" si="172"/>
        <v/>
      </c>
      <c r="AF833" s="74">
        <f t="shared" si="173"/>
        <v>35.67</v>
      </c>
      <c r="AG833" s="75" t="str">
        <f t="shared" si="174"/>
        <v>12:00</v>
      </c>
      <c r="AH833" s="74">
        <f t="shared" si="175"/>
        <v>846.7099999999997</v>
      </c>
      <c r="AI833" s="73" t="str">
        <f t="shared" si="176"/>
        <v/>
      </c>
      <c r="AJ833" s="73" t="str">
        <f t="shared" si="177"/>
        <v/>
      </c>
      <c r="AK833" s="73" t="str">
        <f t="shared" si="178"/>
        <v/>
      </c>
      <c r="AL833" s="72" t="str">
        <f t="shared" si="179"/>
        <v/>
      </c>
      <c r="AM833" s="71" t="str">
        <f t="shared" si="180"/>
        <v/>
      </c>
    </row>
    <row r="834" spans="2:39" ht="13.8" thickBot="1">
      <c r="B834" s="131">
        <v>44966</v>
      </c>
      <c r="C834" s="130">
        <v>33.22</v>
      </c>
      <c r="D834" s="130">
        <v>33.53</v>
      </c>
      <c r="E834" s="130">
        <v>33.36</v>
      </c>
      <c r="F834" s="130">
        <v>32.86</v>
      </c>
      <c r="G834" s="130">
        <v>33.81</v>
      </c>
      <c r="H834" s="130">
        <v>34.44</v>
      </c>
      <c r="I834" s="130">
        <v>33.18</v>
      </c>
      <c r="J834" s="130">
        <v>34.79</v>
      </c>
      <c r="K834" s="130">
        <v>34.9</v>
      </c>
      <c r="L834" s="130">
        <v>35.909999999999997</v>
      </c>
      <c r="M834" s="130">
        <v>35.67</v>
      </c>
      <c r="N834" s="130">
        <v>35.770000000000003</v>
      </c>
      <c r="O834" s="130">
        <v>34.79</v>
      </c>
      <c r="P834" s="130">
        <v>35.74</v>
      </c>
      <c r="Q834" s="130">
        <v>36.090000000000003</v>
      </c>
      <c r="R834" s="130">
        <v>35.25</v>
      </c>
      <c r="S834" s="129">
        <v>35</v>
      </c>
      <c r="T834" s="130">
        <v>32.69</v>
      </c>
      <c r="U834" s="130">
        <v>32.97</v>
      </c>
      <c r="V834" s="130">
        <v>33.64</v>
      </c>
      <c r="W834" s="130">
        <v>891.17</v>
      </c>
      <c r="X834" s="130">
        <v>1177.8599999999999</v>
      </c>
      <c r="Y834" s="130">
        <v>1174.5</v>
      </c>
      <c r="Z834" s="130">
        <v>1155.9100000000001</v>
      </c>
      <c r="AA834" s="130">
        <f t="shared" si="181"/>
        <v>1177.8599999999999</v>
      </c>
      <c r="AB834" s="77">
        <f t="shared" si="169"/>
        <v>2023</v>
      </c>
      <c r="AC834" s="76">
        <f t="shared" si="170"/>
        <v>2</v>
      </c>
      <c r="AD834" s="76" t="str">
        <f t="shared" si="171"/>
        <v/>
      </c>
      <c r="AE834" s="76" t="str">
        <f t="shared" si="172"/>
        <v/>
      </c>
      <c r="AF834" s="74">
        <f t="shared" si="173"/>
        <v>1177.8599999999999</v>
      </c>
      <c r="AG834" s="75" t="str">
        <f t="shared" si="174"/>
        <v>22:00</v>
      </c>
      <c r="AH834" s="74">
        <f t="shared" si="175"/>
        <v>6264.91</v>
      </c>
      <c r="AI834" s="73" t="str">
        <f t="shared" si="176"/>
        <v/>
      </c>
      <c r="AJ834" s="73" t="str">
        <f t="shared" si="177"/>
        <v/>
      </c>
      <c r="AK834" s="73" t="str">
        <f t="shared" si="178"/>
        <v/>
      </c>
      <c r="AL834" s="72" t="str">
        <f t="shared" si="179"/>
        <v/>
      </c>
      <c r="AM834" s="71" t="str">
        <f t="shared" si="180"/>
        <v/>
      </c>
    </row>
    <row r="835" spans="2:39" ht="13.8" thickBot="1">
      <c r="B835" s="131">
        <v>44967</v>
      </c>
      <c r="C835" s="130">
        <v>1155.28</v>
      </c>
      <c r="D835" s="129">
        <v>1148</v>
      </c>
      <c r="E835" s="130">
        <v>1119.83</v>
      </c>
      <c r="F835" s="130">
        <v>1140.23</v>
      </c>
      <c r="G835" s="130">
        <v>1156.3699999999999</v>
      </c>
      <c r="H835" s="130">
        <v>1177.54</v>
      </c>
      <c r="I835" s="130">
        <v>1225.3499999999999</v>
      </c>
      <c r="J835" s="130">
        <v>1299.3399999999999</v>
      </c>
      <c r="K835" s="130">
        <v>46.1</v>
      </c>
      <c r="L835" s="130">
        <v>34.79</v>
      </c>
      <c r="M835" s="130">
        <v>37.1</v>
      </c>
      <c r="N835" s="130">
        <v>39.729999999999997</v>
      </c>
      <c r="O835" s="130">
        <v>35.659999999999997</v>
      </c>
      <c r="P835" s="130">
        <v>36.82</v>
      </c>
      <c r="Q835" s="130">
        <v>35.880000000000003</v>
      </c>
      <c r="R835" s="130">
        <v>34.130000000000003</v>
      </c>
      <c r="S835" s="130">
        <v>34.72</v>
      </c>
      <c r="T835" s="130">
        <v>33.22</v>
      </c>
      <c r="U835" s="130">
        <v>34.200000000000003</v>
      </c>
      <c r="V835" s="130">
        <v>33.99</v>
      </c>
      <c r="W835" s="130">
        <v>33.840000000000003</v>
      </c>
      <c r="X835" s="130">
        <v>33.64</v>
      </c>
      <c r="Y835" s="130">
        <v>33.81</v>
      </c>
      <c r="Z835" s="130">
        <v>32.83</v>
      </c>
      <c r="AA835" s="130">
        <f t="shared" si="181"/>
        <v>1299.3399999999999</v>
      </c>
      <c r="AB835" s="77">
        <f t="shared" si="169"/>
        <v>2023</v>
      </c>
      <c r="AC835" s="76">
        <f t="shared" si="170"/>
        <v>2</v>
      </c>
      <c r="AD835" s="76" t="str">
        <f t="shared" si="171"/>
        <v/>
      </c>
      <c r="AE835" s="76" t="str">
        <f t="shared" si="172"/>
        <v/>
      </c>
      <c r="AF835" s="74">
        <f t="shared" si="173"/>
        <v>1299.3399999999999</v>
      </c>
      <c r="AG835" s="75" t="str">
        <f t="shared" si="174"/>
        <v>8:00</v>
      </c>
      <c r="AH835" s="74">
        <f t="shared" si="175"/>
        <v>11291.739999999998</v>
      </c>
      <c r="AI835" s="73" t="str">
        <f t="shared" si="176"/>
        <v/>
      </c>
      <c r="AJ835" s="73" t="str">
        <f t="shared" si="177"/>
        <v/>
      </c>
      <c r="AK835" s="73" t="str">
        <f t="shared" si="178"/>
        <v/>
      </c>
      <c r="AL835" s="72" t="str">
        <f t="shared" si="179"/>
        <v/>
      </c>
      <c r="AM835" s="71" t="str">
        <f t="shared" si="180"/>
        <v/>
      </c>
    </row>
    <row r="836" spans="2:39" ht="13.8" thickBot="1">
      <c r="B836" s="131">
        <v>44968</v>
      </c>
      <c r="C836" s="130">
        <v>33.25</v>
      </c>
      <c r="D836" s="130">
        <v>33.81</v>
      </c>
      <c r="E836" s="130">
        <v>33.53</v>
      </c>
      <c r="F836" s="130">
        <v>32.97</v>
      </c>
      <c r="G836" s="130">
        <v>34.409999999999997</v>
      </c>
      <c r="H836" s="130">
        <v>33.880000000000003</v>
      </c>
      <c r="I836" s="130">
        <v>33.74</v>
      </c>
      <c r="J836" s="130">
        <v>34.65</v>
      </c>
      <c r="K836" s="130">
        <v>33.950000000000003</v>
      </c>
      <c r="L836" s="130">
        <v>34.020000000000003</v>
      </c>
      <c r="M836" s="130">
        <v>32.659999999999997</v>
      </c>
      <c r="N836" s="130">
        <v>33.32</v>
      </c>
      <c r="O836" s="130">
        <v>33.29</v>
      </c>
      <c r="P836" s="130">
        <v>33.81</v>
      </c>
      <c r="Q836" s="130">
        <v>32.520000000000003</v>
      </c>
      <c r="R836" s="130">
        <v>33.67</v>
      </c>
      <c r="S836" s="130">
        <v>34.020000000000003</v>
      </c>
      <c r="T836" s="130">
        <v>33.36</v>
      </c>
      <c r="U836" s="130">
        <v>32.31</v>
      </c>
      <c r="V836" s="130">
        <v>32.94</v>
      </c>
      <c r="W836" s="130">
        <v>33.35</v>
      </c>
      <c r="X836" s="130">
        <v>32.729999999999997</v>
      </c>
      <c r="Y836" s="130">
        <v>33.85</v>
      </c>
      <c r="Z836" s="130">
        <v>32.799999999999997</v>
      </c>
      <c r="AA836" s="130">
        <f t="shared" si="181"/>
        <v>34.65</v>
      </c>
      <c r="AB836" s="77">
        <f t="shared" si="169"/>
        <v>2023</v>
      </c>
      <c r="AC836" s="76">
        <f t="shared" si="170"/>
        <v>2</v>
      </c>
      <c r="AD836" s="76" t="str">
        <f t="shared" si="171"/>
        <v/>
      </c>
      <c r="AE836" s="76" t="str">
        <f t="shared" si="172"/>
        <v/>
      </c>
      <c r="AF836" s="74">
        <f t="shared" si="173"/>
        <v>34.65</v>
      </c>
      <c r="AG836" s="75" t="str">
        <f t="shared" si="174"/>
        <v>8:00</v>
      </c>
      <c r="AH836" s="74">
        <f t="shared" si="175"/>
        <v>837.49000000000012</v>
      </c>
      <c r="AI836" s="73" t="str">
        <f t="shared" si="176"/>
        <v/>
      </c>
      <c r="AJ836" s="73" t="str">
        <f t="shared" si="177"/>
        <v/>
      </c>
      <c r="AK836" s="73" t="str">
        <f t="shared" si="178"/>
        <v/>
      </c>
      <c r="AL836" s="72" t="str">
        <f t="shared" si="179"/>
        <v/>
      </c>
      <c r="AM836" s="71" t="str">
        <f t="shared" si="180"/>
        <v/>
      </c>
    </row>
    <row r="837" spans="2:39" ht="13.8" thickBot="1">
      <c r="B837" s="131">
        <v>44969</v>
      </c>
      <c r="C837" s="130">
        <v>33.6</v>
      </c>
      <c r="D837" s="130">
        <v>34.369999999999997</v>
      </c>
      <c r="E837" s="130">
        <v>32.520000000000003</v>
      </c>
      <c r="F837" s="130">
        <v>32.479999999999997</v>
      </c>
      <c r="G837" s="130">
        <v>33.99</v>
      </c>
      <c r="H837" s="130">
        <v>34.020000000000003</v>
      </c>
      <c r="I837" s="130">
        <v>33.67</v>
      </c>
      <c r="J837" s="130">
        <v>31.71</v>
      </c>
      <c r="K837" s="130">
        <v>34.69</v>
      </c>
      <c r="L837" s="130">
        <v>34.58</v>
      </c>
      <c r="M837" s="130">
        <v>33.04</v>
      </c>
      <c r="N837" s="130">
        <v>33.43</v>
      </c>
      <c r="O837" s="130">
        <v>34.130000000000003</v>
      </c>
      <c r="P837" s="130">
        <v>33.15</v>
      </c>
      <c r="Q837" s="130">
        <v>32.619999999999997</v>
      </c>
      <c r="R837" s="130">
        <v>32.409999999999997</v>
      </c>
      <c r="S837" s="130">
        <v>33.32</v>
      </c>
      <c r="T837" s="130">
        <v>31.36</v>
      </c>
      <c r="U837" s="130">
        <v>32.590000000000003</v>
      </c>
      <c r="V837" s="130">
        <v>33.36</v>
      </c>
      <c r="W837" s="130">
        <v>33.08</v>
      </c>
      <c r="X837" s="130">
        <v>33.6</v>
      </c>
      <c r="Y837" s="130">
        <v>33.15</v>
      </c>
      <c r="Z837" s="130">
        <v>33.57</v>
      </c>
      <c r="AA837" s="130">
        <f t="shared" si="181"/>
        <v>34.69</v>
      </c>
      <c r="AB837" s="77">
        <f t="shared" si="169"/>
        <v>2023</v>
      </c>
      <c r="AC837" s="76">
        <f t="shared" si="170"/>
        <v>2</v>
      </c>
      <c r="AD837" s="76" t="str">
        <f t="shared" si="171"/>
        <v/>
      </c>
      <c r="AE837" s="76" t="str">
        <f t="shared" si="172"/>
        <v/>
      </c>
      <c r="AF837" s="74">
        <f t="shared" si="173"/>
        <v>34.69</v>
      </c>
      <c r="AG837" s="75" t="str">
        <f t="shared" si="174"/>
        <v>9:00</v>
      </c>
      <c r="AH837" s="74">
        <f t="shared" si="175"/>
        <v>833.13000000000011</v>
      </c>
      <c r="AI837" s="73" t="str">
        <f t="shared" si="176"/>
        <v/>
      </c>
      <c r="AJ837" s="73" t="str">
        <f t="shared" si="177"/>
        <v/>
      </c>
      <c r="AK837" s="73" t="str">
        <f t="shared" si="178"/>
        <v/>
      </c>
      <c r="AL837" s="72" t="str">
        <f t="shared" si="179"/>
        <v/>
      </c>
      <c r="AM837" s="71" t="str">
        <f t="shared" si="180"/>
        <v/>
      </c>
    </row>
    <row r="838" spans="2:39" ht="13.8" thickBot="1">
      <c r="B838" s="131">
        <v>44970</v>
      </c>
      <c r="C838" s="130">
        <v>33.18</v>
      </c>
      <c r="D838" s="130">
        <v>33.71</v>
      </c>
      <c r="E838" s="130">
        <v>33.46</v>
      </c>
      <c r="F838" s="130">
        <v>33.29</v>
      </c>
      <c r="G838" s="130">
        <v>33.49</v>
      </c>
      <c r="H838" s="130">
        <v>33.25</v>
      </c>
      <c r="I838" s="130">
        <v>33.29</v>
      </c>
      <c r="J838" s="130">
        <v>35.28</v>
      </c>
      <c r="K838" s="130">
        <v>34.049999999999997</v>
      </c>
      <c r="L838" s="130">
        <v>35.18</v>
      </c>
      <c r="M838" s="130">
        <v>35.520000000000003</v>
      </c>
      <c r="N838" s="130">
        <v>34.200000000000003</v>
      </c>
      <c r="O838" s="130">
        <v>33.99</v>
      </c>
      <c r="P838" s="130">
        <v>33.99</v>
      </c>
      <c r="Q838" s="130">
        <v>34.020000000000003</v>
      </c>
      <c r="R838" s="130">
        <v>33.950000000000003</v>
      </c>
      <c r="S838" s="130">
        <v>33.67</v>
      </c>
      <c r="T838" s="130">
        <v>33.36</v>
      </c>
      <c r="U838" s="130">
        <v>34.090000000000003</v>
      </c>
      <c r="V838" s="130">
        <v>32.9</v>
      </c>
      <c r="W838" s="130">
        <v>33.74</v>
      </c>
      <c r="X838" s="130">
        <v>34.119999999999997</v>
      </c>
      <c r="Y838" s="130">
        <v>33.700000000000003</v>
      </c>
      <c r="Z838" s="130">
        <v>33.85</v>
      </c>
      <c r="AA838" s="130">
        <f t="shared" si="181"/>
        <v>35.520000000000003</v>
      </c>
      <c r="AB838" s="77">
        <f t="shared" si="169"/>
        <v>2023</v>
      </c>
      <c r="AC838" s="76">
        <f t="shared" si="170"/>
        <v>2</v>
      </c>
      <c r="AD838" s="76" t="str">
        <f t="shared" si="171"/>
        <v/>
      </c>
      <c r="AE838" s="76" t="str">
        <f t="shared" si="172"/>
        <v/>
      </c>
      <c r="AF838" s="74">
        <f t="shared" si="173"/>
        <v>35.520000000000003</v>
      </c>
      <c r="AG838" s="75" t="str">
        <f t="shared" si="174"/>
        <v>11:00</v>
      </c>
      <c r="AH838" s="74">
        <f t="shared" si="175"/>
        <v>848.80000000000007</v>
      </c>
      <c r="AI838" s="73" t="str">
        <f t="shared" si="176"/>
        <v/>
      </c>
      <c r="AJ838" s="73" t="str">
        <f t="shared" si="177"/>
        <v/>
      </c>
      <c r="AK838" s="73" t="str">
        <f t="shared" si="178"/>
        <v/>
      </c>
      <c r="AL838" s="72" t="str">
        <f t="shared" si="179"/>
        <v/>
      </c>
      <c r="AM838" s="71" t="str">
        <f t="shared" si="180"/>
        <v/>
      </c>
    </row>
    <row r="839" spans="2:39" ht="13.8" thickBot="1">
      <c r="B839" s="131">
        <v>44971</v>
      </c>
      <c r="C839" s="130">
        <v>33.71</v>
      </c>
      <c r="D839" s="130">
        <v>33.5</v>
      </c>
      <c r="E839" s="130">
        <v>32.619999999999997</v>
      </c>
      <c r="F839" s="130">
        <v>33.74</v>
      </c>
      <c r="G839" s="130">
        <v>33.85</v>
      </c>
      <c r="H839" s="130">
        <v>34.06</v>
      </c>
      <c r="I839" s="130">
        <v>33.32</v>
      </c>
      <c r="J839" s="130">
        <v>34.369999999999997</v>
      </c>
      <c r="K839" s="130">
        <v>34.299999999999997</v>
      </c>
      <c r="L839" s="130">
        <v>34.270000000000003</v>
      </c>
      <c r="M839" s="130">
        <v>35.67</v>
      </c>
      <c r="N839" s="130">
        <v>33.71</v>
      </c>
      <c r="O839" s="130">
        <v>34.299999999999997</v>
      </c>
      <c r="P839" s="130">
        <v>34.159999999999997</v>
      </c>
      <c r="Q839" s="130">
        <v>32.590000000000003</v>
      </c>
      <c r="R839" s="130">
        <v>33.49</v>
      </c>
      <c r="S839" s="130">
        <v>31.92</v>
      </c>
      <c r="T839" s="130">
        <v>34.51</v>
      </c>
      <c r="U839" s="130">
        <v>32.479999999999997</v>
      </c>
      <c r="V839" s="130">
        <v>33.04</v>
      </c>
      <c r="W839" s="130">
        <v>33.6</v>
      </c>
      <c r="X839" s="130">
        <v>32.83</v>
      </c>
      <c r="Y839" s="130">
        <v>32.549999999999997</v>
      </c>
      <c r="Z839" s="130">
        <v>34.72</v>
      </c>
      <c r="AA839" s="130">
        <f t="shared" si="181"/>
        <v>35.67</v>
      </c>
      <c r="AB839" s="77">
        <f t="shared" si="169"/>
        <v>2023</v>
      </c>
      <c r="AC839" s="76">
        <f t="shared" si="170"/>
        <v>2</v>
      </c>
      <c r="AD839" s="76" t="str">
        <f t="shared" si="171"/>
        <v/>
      </c>
      <c r="AE839" s="76" t="str">
        <f t="shared" si="172"/>
        <v/>
      </c>
      <c r="AF839" s="74">
        <f t="shared" si="173"/>
        <v>35.67</v>
      </c>
      <c r="AG839" s="75" t="str">
        <f t="shared" si="174"/>
        <v>11:00</v>
      </c>
      <c r="AH839" s="74">
        <f t="shared" si="175"/>
        <v>842.98</v>
      </c>
      <c r="AI839" s="73" t="str">
        <f t="shared" si="176"/>
        <v/>
      </c>
      <c r="AJ839" s="73" t="str">
        <f t="shared" si="177"/>
        <v/>
      </c>
      <c r="AK839" s="73" t="str">
        <f t="shared" si="178"/>
        <v/>
      </c>
      <c r="AL839" s="72" t="str">
        <f t="shared" si="179"/>
        <v/>
      </c>
      <c r="AM839" s="71" t="str">
        <f t="shared" si="180"/>
        <v/>
      </c>
    </row>
    <row r="840" spans="2:39" ht="13.8" thickBot="1">
      <c r="B840" s="131">
        <v>44972</v>
      </c>
      <c r="C840" s="130">
        <v>33.25</v>
      </c>
      <c r="D840" s="130">
        <v>33.04</v>
      </c>
      <c r="E840" s="130">
        <v>32.619999999999997</v>
      </c>
      <c r="F840" s="130">
        <v>32.590000000000003</v>
      </c>
      <c r="G840" s="130">
        <v>33.32</v>
      </c>
      <c r="H840" s="130">
        <v>33.25</v>
      </c>
      <c r="I840" s="130">
        <v>33.74</v>
      </c>
      <c r="J840" s="130">
        <v>33.29</v>
      </c>
      <c r="K840" s="130">
        <v>34.020000000000003</v>
      </c>
      <c r="L840" s="130">
        <v>33.85</v>
      </c>
      <c r="M840" s="130">
        <v>34.229999999999997</v>
      </c>
      <c r="N840" s="130">
        <v>33.81</v>
      </c>
      <c r="O840" s="130">
        <v>34.090000000000003</v>
      </c>
      <c r="P840" s="130">
        <v>31.99</v>
      </c>
      <c r="Q840" s="130">
        <v>34.93</v>
      </c>
      <c r="R840" s="130">
        <v>33.74</v>
      </c>
      <c r="S840" s="130">
        <v>34.06</v>
      </c>
      <c r="T840" s="130">
        <v>31.26</v>
      </c>
      <c r="U840" s="130">
        <v>32.83</v>
      </c>
      <c r="V840" s="130">
        <v>33.15</v>
      </c>
      <c r="W840" s="130">
        <v>33.85</v>
      </c>
      <c r="X840" s="130">
        <v>31.99</v>
      </c>
      <c r="Y840" s="130">
        <v>33.36</v>
      </c>
      <c r="Z840" s="130">
        <v>33.880000000000003</v>
      </c>
      <c r="AA840" s="130">
        <f t="shared" si="181"/>
        <v>34.93</v>
      </c>
      <c r="AB840" s="77">
        <f t="shared" si="169"/>
        <v>2023</v>
      </c>
      <c r="AC840" s="76">
        <f t="shared" si="170"/>
        <v>2</v>
      </c>
      <c r="AD840" s="76" t="str">
        <f t="shared" si="171"/>
        <v/>
      </c>
      <c r="AE840" s="76" t="str">
        <f t="shared" si="172"/>
        <v/>
      </c>
      <c r="AF840" s="74">
        <f t="shared" si="173"/>
        <v>34.93</v>
      </c>
      <c r="AG840" s="75" t="str">
        <f t="shared" si="174"/>
        <v>15:00</v>
      </c>
      <c r="AH840" s="74">
        <f t="shared" si="175"/>
        <v>835.06999999999994</v>
      </c>
      <c r="AI840" s="73" t="str">
        <f t="shared" si="176"/>
        <v/>
      </c>
      <c r="AJ840" s="73" t="str">
        <f t="shared" si="177"/>
        <v/>
      </c>
      <c r="AK840" s="73" t="str">
        <f t="shared" si="178"/>
        <v/>
      </c>
      <c r="AL840" s="72" t="str">
        <f t="shared" si="179"/>
        <v/>
      </c>
      <c r="AM840" s="71" t="str">
        <f t="shared" si="180"/>
        <v/>
      </c>
    </row>
    <row r="841" spans="2:39" ht="13.8" thickBot="1">
      <c r="B841" s="131">
        <v>44973</v>
      </c>
      <c r="C841" s="130">
        <v>33.29</v>
      </c>
      <c r="D841" s="130">
        <v>33.99</v>
      </c>
      <c r="E841" s="130">
        <v>33.5</v>
      </c>
      <c r="F841" s="130">
        <v>33.35</v>
      </c>
      <c r="G841" s="130">
        <v>32.9</v>
      </c>
      <c r="H841" s="130">
        <v>34.06</v>
      </c>
      <c r="I841" s="130">
        <v>34.93</v>
      </c>
      <c r="J841" s="130">
        <v>34.86</v>
      </c>
      <c r="K841" s="130">
        <v>34.86</v>
      </c>
      <c r="L841" s="130">
        <v>34.159999999999997</v>
      </c>
      <c r="M841" s="130">
        <v>34.65</v>
      </c>
      <c r="N841" s="130">
        <v>35.14</v>
      </c>
      <c r="O841" s="130">
        <v>34.44</v>
      </c>
      <c r="P841" s="130">
        <v>35.700000000000003</v>
      </c>
      <c r="Q841" s="130">
        <v>33.71</v>
      </c>
      <c r="R841" s="130">
        <v>35.21</v>
      </c>
      <c r="S841" s="130">
        <v>34.619999999999997</v>
      </c>
      <c r="T841" s="130">
        <v>34.369999999999997</v>
      </c>
      <c r="U841" s="130">
        <v>34.549999999999997</v>
      </c>
      <c r="V841" s="130">
        <v>35.49</v>
      </c>
      <c r="W841" s="130">
        <v>33.74</v>
      </c>
      <c r="X841" s="130">
        <v>33.5</v>
      </c>
      <c r="Y841" s="130">
        <v>34.409999999999997</v>
      </c>
      <c r="Z841" s="130">
        <v>34.44</v>
      </c>
      <c r="AA841" s="130">
        <f t="shared" si="181"/>
        <v>35.700000000000003</v>
      </c>
      <c r="AB841" s="77">
        <f t="shared" si="169"/>
        <v>2023</v>
      </c>
      <c r="AC841" s="76">
        <f t="shared" si="170"/>
        <v>2</v>
      </c>
      <c r="AD841" s="76" t="str">
        <f t="shared" si="171"/>
        <v/>
      </c>
      <c r="AE841" s="76" t="str">
        <f t="shared" si="172"/>
        <v/>
      </c>
      <c r="AF841" s="74">
        <f t="shared" si="173"/>
        <v>35.700000000000003</v>
      </c>
      <c r="AG841" s="75" t="str">
        <f t="shared" si="174"/>
        <v>14:00</v>
      </c>
      <c r="AH841" s="74">
        <f t="shared" si="175"/>
        <v>859.56999999999994</v>
      </c>
      <c r="AI841" s="73" t="str">
        <f t="shared" si="176"/>
        <v/>
      </c>
      <c r="AJ841" s="73" t="str">
        <f t="shared" si="177"/>
        <v/>
      </c>
      <c r="AK841" s="73" t="str">
        <f t="shared" si="178"/>
        <v/>
      </c>
      <c r="AL841" s="72" t="str">
        <f t="shared" si="179"/>
        <v/>
      </c>
      <c r="AM841" s="71" t="str">
        <f t="shared" si="180"/>
        <v/>
      </c>
    </row>
    <row r="842" spans="2:39" ht="13.8" thickBot="1">
      <c r="B842" s="131">
        <v>44974</v>
      </c>
      <c r="C842" s="130">
        <v>32.799999999999997</v>
      </c>
      <c r="D842" s="130">
        <v>33.57</v>
      </c>
      <c r="E842" s="130">
        <v>33.32</v>
      </c>
      <c r="F842" s="130">
        <v>33.11</v>
      </c>
      <c r="G842" s="130">
        <v>33.71</v>
      </c>
      <c r="H842" s="130">
        <v>32.380000000000003</v>
      </c>
      <c r="I842" s="130">
        <v>35.770000000000003</v>
      </c>
      <c r="J842" s="130">
        <v>35.11</v>
      </c>
      <c r="K842" s="130">
        <v>36.19</v>
      </c>
      <c r="L842" s="130">
        <v>35.770000000000003</v>
      </c>
      <c r="M842" s="130">
        <v>39.1</v>
      </c>
      <c r="N842" s="130">
        <v>38.43</v>
      </c>
      <c r="O842" s="130">
        <v>35.81</v>
      </c>
      <c r="P842" s="130">
        <v>36.65</v>
      </c>
      <c r="Q842" s="130">
        <v>36.119999999999997</v>
      </c>
      <c r="R842" s="130">
        <v>36.33</v>
      </c>
      <c r="S842" s="130">
        <v>34.97</v>
      </c>
      <c r="T842" s="130">
        <v>33.85</v>
      </c>
      <c r="U842" s="130">
        <v>35.25</v>
      </c>
      <c r="V842" s="130">
        <v>34.200000000000003</v>
      </c>
      <c r="W842" s="130">
        <v>34.82</v>
      </c>
      <c r="X842" s="130">
        <v>33.5</v>
      </c>
      <c r="Y842" s="130">
        <v>33.81</v>
      </c>
      <c r="Z842" s="130">
        <v>33.99</v>
      </c>
      <c r="AA842" s="130">
        <f t="shared" si="181"/>
        <v>39.1</v>
      </c>
      <c r="AB842" s="77">
        <f t="shared" si="169"/>
        <v>2023</v>
      </c>
      <c r="AC842" s="76">
        <f t="shared" si="170"/>
        <v>2</v>
      </c>
      <c r="AD842" s="76" t="str">
        <f t="shared" si="171"/>
        <v/>
      </c>
      <c r="AE842" s="76" t="str">
        <f t="shared" si="172"/>
        <v/>
      </c>
      <c r="AF842" s="74">
        <f t="shared" si="173"/>
        <v>39.1</v>
      </c>
      <c r="AG842" s="75" t="str">
        <f t="shared" si="174"/>
        <v>11:00</v>
      </c>
      <c r="AH842" s="74">
        <f t="shared" si="175"/>
        <v>877.6600000000002</v>
      </c>
      <c r="AI842" s="73" t="str">
        <f t="shared" si="176"/>
        <v/>
      </c>
      <c r="AJ842" s="73" t="str">
        <f t="shared" si="177"/>
        <v/>
      </c>
      <c r="AK842" s="73" t="str">
        <f t="shared" si="178"/>
        <v/>
      </c>
      <c r="AL842" s="72" t="str">
        <f t="shared" si="179"/>
        <v/>
      </c>
      <c r="AM842" s="71" t="str">
        <f t="shared" si="180"/>
        <v/>
      </c>
    </row>
    <row r="843" spans="2:39" ht="13.8" thickBot="1">
      <c r="B843" s="131">
        <v>44975</v>
      </c>
      <c r="C843" s="130">
        <v>33.57</v>
      </c>
      <c r="D843" s="130">
        <v>34.159999999999997</v>
      </c>
      <c r="E843" s="130">
        <v>33.92</v>
      </c>
      <c r="F843" s="130">
        <v>33.36</v>
      </c>
      <c r="G843" s="130">
        <v>34.58</v>
      </c>
      <c r="H843" s="130">
        <v>33.32</v>
      </c>
      <c r="I843" s="130">
        <v>33.81</v>
      </c>
      <c r="J843" s="130">
        <v>34.44</v>
      </c>
      <c r="K843" s="130">
        <v>33.81</v>
      </c>
      <c r="L843" s="130">
        <v>33.32</v>
      </c>
      <c r="M843" s="130">
        <v>35.6</v>
      </c>
      <c r="N843" s="130">
        <v>33.25</v>
      </c>
      <c r="O843" s="130">
        <v>33.85</v>
      </c>
      <c r="P843" s="130">
        <v>33.6</v>
      </c>
      <c r="Q843" s="130">
        <v>33.46</v>
      </c>
      <c r="R843" s="130">
        <v>33.81</v>
      </c>
      <c r="S843" s="130">
        <v>32.83</v>
      </c>
      <c r="T843" s="130">
        <v>33.43</v>
      </c>
      <c r="U843" s="130">
        <v>34.76</v>
      </c>
      <c r="V843" s="130">
        <v>31.54</v>
      </c>
      <c r="W843" s="130">
        <v>33.46</v>
      </c>
      <c r="X843" s="130">
        <v>33.43</v>
      </c>
      <c r="Y843" s="130">
        <v>34.06</v>
      </c>
      <c r="Z843" s="130">
        <v>34.44</v>
      </c>
      <c r="AA843" s="130">
        <f t="shared" si="181"/>
        <v>35.6</v>
      </c>
      <c r="AB843" s="77">
        <f t="shared" si="169"/>
        <v>2023</v>
      </c>
      <c r="AC843" s="76">
        <f t="shared" si="170"/>
        <v>2</v>
      </c>
      <c r="AD843" s="76" t="str">
        <f t="shared" si="171"/>
        <v/>
      </c>
      <c r="AE843" s="76" t="str">
        <f t="shared" si="172"/>
        <v/>
      </c>
      <c r="AF843" s="74">
        <f t="shared" si="173"/>
        <v>35.6</v>
      </c>
      <c r="AG843" s="75" t="str">
        <f t="shared" si="174"/>
        <v>11:00</v>
      </c>
      <c r="AH843" s="74">
        <f t="shared" si="175"/>
        <v>845.41</v>
      </c>
      <c r="AI843" s="73" t="str">
        <f t="shared" si="176"/>
        <v/>
      </c>
      <c r="AJ843" s="73" t="str">
        <f t="shared" si="177"/>
        <v/>
      </c>
      <c r="AK843" s="73" t="str">
        <f t="shared" si="178"/>
        <v/>
      </c>
      <c r="AL843" s="72" t="str">
        <f t="shared" si="179"/>
        <v/>
      </c>
      <c r="AM843" s="71" t="str">
        <f t="shared" si="180"/>
        <v/>
      </c>
    </row>
    <row r="844" spans="2:39" ht="13.8" thickBot="1">
      <c r="B844" s="131">
        <v>44976</v>
      </c>
      <c r="C844" s="130">
        <v>33.64</v>
      </c>
      <c r="D844" s="130">
        <v>33.18</v>
      </c>
      <c r="E844" s="130">
        <v>34.83</v>
      </c>
      <c r="F844" s="130">
        <v>32.869999999999997</v>
      </c>
      <c r="G844" s="130">
        <v>32.94</v>
      </c>
      <c r="H844" s="130">
        <v>32.799999999999997</v>
      </c>
      <c r="I844" s="130">
        <v>33.36</v>
      </c>
      <c r="J844" s="130">
        <v>34.229999999999997</v>
      </c>
      <c r="K844" s="130">
        <v>33.22</v>
      </c>
      <c r="L844" s="130">
        <v>34.58</v>
      </c>
      <c r="M844" s="130">
        <v>34.06</v>
      </c>
      <c r="N844" s="130">
        <v>33.78</v>
      </c>
      <c r="O844" s="130">
        <v>33.01</v>
      </c>
      <c r="P844" s="130">
        <v>32.590000000000003</v>
      </c>
      <c r="Q844" s="130">
        <v>33.67</v>
      </c>
      <c r="R844" s="130">
        <v>33.74</v>
      </c>
      <c r="S844" s="130">
        <v>32.409999999999997</v>
      </c>
      <c r="T844" s="130">
        <v>33.57</v>
      </c>
      <c r="U844" s="130">
        <v>33.25</v>
      </c>
      <c r="V844" s="130">
        <v>33.32</v>
      </c>
      <c r="W844" s="130">
        <v>33.57</v>
      </c>
      <c r="X844" s="130">
        <v>33.64</v>
      </c>
      <c r="Y844" s="130">
        <v>33.18</v>
      </c>
      <c r="Z844" s="130">
        <v>33.11</v>
      </c>
      <c r="AA844" s="130">
        <f t="shared" si="181"/>
        <v>34.83</v>
      </c>
      <c r="AB844" s="77">
        <f t="shared" si="169"/>
        <v>2023</v>
      </c>
      <c r="AC844" s="76">
        <f t="shared" si="170"/>
        <v>2</v>
      </c>
      <c r="AD844" s="76" t="str">
        <f t="shared" si="171"/>
        <v/>
      </c>
      <c r="AE844" s="76" t="str">
        <f t="shared" si="172"/>
        <v/>
      </c>
      <c r="AF844" s="74">
        <f t="shared" si="173"/>
        <v>34.83</v>
      </c>
      <c r="AG844" s="75" t="str">
        <f t="shared" si="174"/>
        <v>3:00</v>
      </c>
      <c r="AH844" s="74">
        <f t="shared" si="175"/>
        <v>837.38000000000011</v>
      </c>
      <c r="AI844" s="73" t="str">
        <f t="shared" si="176"/>
        <v/>
      </c>
      <c r="AJ844" s="73" t="str">
        <f t="shared" si="177"/>
        <v/>
      </c>
      <c r="AK844" s="73" t="str">
        <f t="shared" si="178"/>
        <v/>
      </c>
      <c r="AL844" s="72" t="str">
        <f t="shared" si="179"/>
        <v/>
      </c>
      <c r="AM844" s="71" t="str">
        <f t="shared" si="180"/>
        <v/>
      </c>
    </row>
    <row r="845" spans="2:39" ht="13.8" thickBot="1">
      <c r="B845" s="131">
        <v>44977</v>
      </c>
      <c r="C845" s="130">
        <v>31.89</v>
      </c>
      <c r="D845" s="130">
        <v>33.01</v>
      </c>
      <c r="E845" s="130">
        <v>34.409999999999997</v>
      </c>
      <c r="F845" s="130">
        <v>33.71</v>
      </c>
      <c r="G845" s="130">
        <v>34.44</v>
      </c>
      <c r="H845" s="130">
        <v>34.130000000000003</v>
      </c>
      <c r="I845" s="130">
        <v>32.94</v>
      </c>
      <c r="J845" s="130">
        <v>34.020000000000003</v>
      </c>
      <c r="K845" s="130">
        <v>34.65</v>
      </c>
      <c r="L845" s="130">
        <v>32.83</v>
      </c>
      <c r="M845" s="130">
        <v>33.64</v>
      </c>
      <c r="N845" s="130">
        <v>33.29</v>
      </c>
      <c r="O845" s="130">
        <v>33.04</v>
      </c>
      <c r="P845" s="130">
        <v>32.549999999999997</v>
      </c>
      <c r="Q845" s="130">
        <v>33.92</v>
      </c>
      <c r="R845" s="130">
        <v>34.82</v>
      </c>
      <c r="S845" s="130">
        <v>32.729999999999997</v>
      </c>
      <c r="T845" s="130">
        <v>33.6</v>
      </c>
      <c r="U845" s="130">
        <v>33.39</v>
      </c>
      <c r="V845" s="130">
        <v>33.32</v>
      </c>
      <c r="W845" s="130">
        <v>33.21</v>
      </c>
      <c r="X845" s="130">
        <v>33.64</v>
      </c>
      <c r="Y845" s="130">
        <v>33.78</v>
      </c>
      <c r="Z845" s="130">
        <v>35.07</v>
      </c>
      <c r="AA845" s="130">
        <f t="shared" si="181"/>
        <v>35.07</v>
      </c>
      <c r="AB845" s="77">
        <f t="shared" si="169"/>
        <v>2023</v>
      </c>
      <c r="AC845" s="76">
        <f t="shared" si="170"/>
        <v>2</v>
      </c>
      <c r="AD845" s="76" t="str">
        <f t="shared" si="171"/>
        <v/>
      </c>
      <c r="AE845" s="76" t="str">
        <f t="shared" si="172"/>
        <v/>
      </c>
      <c r="AF845" s="74">
        <f t="shared" si="173"/>
        <v>35.07</v>
      </c>
      <c r="AG845" s="75" t="str">
        <f t="shared" si="174"/>
        <v>24:00</v>
      </c>
      <c r="AH845" s="74">
        <f t="shared" si="175"/>
        <v>841.10000000000025</v>
      </c>
      <c r="AI845" s="73" t="str">
        <f t="shared" si="176"/>
        <v/>
      </c>
      <c r="AJ845" s="73" t="str">
        <f t="shared" si="177"/>
        <v/>
      </c>
      <c r="AK845" s="73" t="str">
        <f t="shared" si="178"/>
        <v/>
      </c>
      <c r="AL845" s="72" t="str">
        <f t="shared" si="179"/>
        <v/>
      </c>
      <c r="AM845" s="71" t="str">
        <f t="shared" si="180"/>
        <v/>
      </c>
    </row>
    <row r="846" spans="2:39" ht="13.8" thickBot="1">
      <c r="B846" s="131">
        <v>44978</v>
      </c>
      <c r="C846" s="130">
        <v>33.39</v>
      </c>
      <c r="D846" s="130">
        <v>34.72</v>
      </c>
      <c r="E846" s="130">
        <v>32.799999999999997</v>
      </c>
      <c r="F846" s="130">
        <v>33.46</v>
      </c>
      <c r="G846" s="130">
        <v>32.31</v>
      </c>
      <c r="H846" s="130">
        <v>32.94</v>
      </c>
      <c r="I846" s="130">
        <v>33.18</v>
      </c>
      <c r="J846" s="130">
        <v>35.42</v>
      </c>
      <c r="K846" s="130">
        <v>35.56</v>
      </c>
      <c r="L846" s="130">
        <v>36.65</v>
      </c>
      <c r="M846" s="130">
        <v>34.159999999999997</v>
      </c>
      <c r="N846" s="130">
        <v>35.6</v>
      </c>
      <c r="O846" s="130">
        <v>35.770000000000003</v>
      </c>
      <c r="P846" s="130">
        <v>34.72</v>
      </c>
      <c r="Q846" s="130">
        <v>35.520000000000003</v>
      </c>
      <c r="R846" s="130">
        <v>33.950000000000003</v>
      </c>
      <c r="S846" s="130">
        <v>34.69</v>
      </c>
      <c r="T846" s="130">
        <v>34.270000000000003</v>
      </c>
      <c r="U846" s="130">
        <v>32.76</v>
      </c>
      <c r="V846" s="130">
        <v>33.39</v>
      </c>
      <c r="W846" s="130">
        <v>33.6</v>
      </c>
      <c r="X846" s="130">
        <v>34.270000000000003</v>
      </c>
      <c r="Y846" s="130">
        <v>34.020000000000003</v>
      </c>
      <c r="Z846" s="130">
        <v>32.869999999999997</v>
      </c>
      <c r="AA846" s="130">
        <f t="shared" si="181"/>
        <v>36.65</v>
      </c>
      <c r="AB846" s="77">
        <f t="shared" si="169"/>
        <v>2023</v>
      </c>
      <c r="AC846" s="76">
        <f t="shared" si="170"/>
        <v>2</v>
      </c>
      <c r="AD846" s="76" t="str">
        <f t="shared" si="171"/>
        <v/>
      </c>
      <c r="AE846" s="76" t="str">
        <f t="shared" si="172"/>
        <v/>
      </c>
      <c r="AF846" s="74">
        <f t="shared" si="173"/>
        <v>36.65</v>
      </c>
      <c r="AG846" s="75" t="str">
        <f t="shared" si="174"/>
        <v>10:00</v>
      </c>
      <c r="AH846" s="74">
        <f t="shared" si="175"/>
        <v>856.67000000000007</v>
      </c>
      <c r="AI846" s="73" t="str">
        <f t="shared" si="176"/>
        <v/>
      </c>
      <c r="AJ846" s="73" t="str">
        <f t="shared" si="177"/>
        <v/>
      </c>
      <c r="AK846" s="73" t="str">
        <f t="shared" si="178"/>
        <v/>
      </c>
      <c r="AL846" s="72" t="str">
        <f t="shared" si="179"/>
        <v/>
      </c>
      <c r="AM846" s="71" t="str">
        <f t="shared" si="180"/>
        <v/>
      </c>
    </row>
    <row r="847" spans="2:39" ht="13.8" thickBot="1">
      <c r="B847" s="131">
        <v>44979</v>
      </c>
      <c r="C847" s="130">
        <v>33.78</v>
      </c>
      <c r="D847" s="130">
        <v>34.369999999999997</v>
      </c>
      <c r="E847" s="130">
        <v>32.9</v>
      </c>
      <c r="F847" s="130">
        <v>32.9</v>
      </c>
      <c r="G847" s="130">
        <v>33.25</v>
      </c>
      <c r="H847" s="130">
        <v>34.299999999999997</v>
      </c>
      <c r="I847" s="130">
        <v>33.950000000000003</v>
      </c>
      <c r="J847" s="130">
        <v>35.35</v>
      </c>
      <c r="K847" s="130">
        <v>35.07</v>
      </c>
      <c r="L847" s="130">
        <v>36.369999999999997</v>
      </c>
      <c r="M847" s="130">
        <v>36.020000000000003</v>
      </c>
      <c r="N847" s="130">
        <v>36.229999999999997</v>
      </c>
      <c r="O847" s="130">
        <v>33.43</v>
      </c>
      <c r="P847" s="130">
        <v>35.81</v>
      </c>
      <c r="Q847" s="130">
        <v>34.130000000000003</v>
      </c>
      <c r="R847" s="130">
        <v>35.11</v>
      </c>
      <c r="S847" s="130">
        <v>34.549999999999997</v>
      </c>
      <c r="T847" s="130">
        <v>34.06</v>
      </c>
      <c r="U847" s="130">
        <v>33.74</v>
      </c>
      <c r="V847" s="130">
        <v>32.9</v>
      </c>
      <c r="W847" s="130">
        <v>34.65</v>
      </c>
      <c r="X847" s="130">
        <v>33.81</v>
      </c>
      <c r="Y847" s="130">
        <v>33.99</v>
      </c>
      <c r="Z847" s="130">
        <v>33.15</v>
      </c>
      <c r="AA847" s="130">
        <f t="shared" si="181"/>
        <v>36.369999999999997</v>
      </c>
      <c r="AB847" s="77">
        <f t="shared" si="169"/>
        <v>2023</v>
      </c>
      <c r="AC847" s="76">
        <f t="shared" si="170"/>
        <v>2</v>
      </c>
      <c r="AD847" s="76" t="str">
        <f t="shared" si="171"/>
        <v/>
      </c>
      <c r="AE847" s="76" t="str">
        <f t="shared" si="172"/>
        <v/>
      </c>
      <c r="AF847" s="74">
        <f t="shared" si="173"/>
        <v>36.369999999999997</v>
      </c>
      <c r="AG847" s="75" t="str">
        <f t="shared" si="174"/>
        <v>10:00</v>
      </c>
      <c r="AH847" s="74">
        <f t="shared" si="175"/>
        <v>860.18999999999983</v>
      </c>
      <c r="AI847" s="73" t="str">
        <f t="shared" si="176"/>
        <v/>
      </c>
      <c r="AJ847" s="73" t="str">
        <f t="shared" si="177"/>
        <v/>
      </c>
      <c r="AK847" s="73" t="str">
        <f t="shared" si="178"/>
        <v/>
      </c>
      <c r="AL847" s="72" t="str">
        <f t="shared" si="179"/>
        <v/>
      </c>
      <c r="AM847" s="71" t="str">
        <f t="shared" si="180"/>
        <v/>
      </c>
    </row>
    <row r="848" spans="2:39" ht="13.8" thickBot="1">
      <c r="B848" s="131">
        <v>44980</v>
      </c>
      <c r="C848" s="130">
        <v>33.08</v>
      </c>
      <c r="D848" s="130">
        <v>33.74</v>
      </c>
      <c r="E848" s="130">
        <v>34.06</v>
      </c>
      <c r="F848" s="130">
        <v>32.69</v>
      </c>
      <c r="G848" s="130">
        <v>35.18</v>
      </c>
      <c r="H848" s="130">
        <v>33.92</v>
      </c>
      <c r="I848" s="130">
        <v>34.86</v>
      </c>
      <c r="J848" s="130">
        <v>35.28</v>
      </c>
      <c r="K848" s="130">
        <v>35.25</v>
      </c>
      <c r="L848" s="130">
        <v>34.9</v>
      </c>
      <c r="M848" s="130">
        <v>35.630000000000003</v>
      </c>
      <c r="N848" s="130">
        <v>37.14</v>
      </c>
      <c r="O848" s="130">
        <v>36.159999999999997</v>
      </c>
      <c r="P848" s="130">
        <v>35.6</v>
      </c>
      <c r="Q848" s="130">
        <v>36.33</v>
      </c>
      <c r="R848" s="130">
        <v>36.119999999999997</v>
      </c>
      <c r="S848" s="130">
        <v>34.130000000000003</v>
      </c>
      <c r="T848" s="130">
        <v>33.880000000000003</v>
      </c>
      <c r="U848" s="130">
        <v>34.130000000000003</v>
      </c>
      <c r="V848" s="130">
        <v>33.01</v>
      </c>
      <c r="W848" s="130">
        <v>33.43</v>
      </c>
      <c r="X848" s="130">
        <v>33.39</v>
      </c>
      <c r="Y848" s="130">
        <v>33.71</v>
      </c>
      <c r="Z848" s="130">
        <v>33.92</v>
      </c>
      <c r="AA848" s="130">
        <f t="shared" si="181"/>
        <v>37.14</v>
      </c>
      <c r="AB848" s="77">
        <f t="shared" si="169"/>
        <v>2023</v>
      </c>
      <c r="AC848" s="76">
        <f t="shared" si="170"/>
        <v>2</v>
      </c>
      <c r="AD848" s="76" t="str">
        <f t="shared" si="171"/>
        <v/>
      </c>
      <c r="AE848" s="76" t="str">
        <f t="shared" si="172"/>
        <v/>
      </c>
      <c r="AF848" s="74">
        <f t="shared" si="173"/>
        <v>37.14</v>
      </c>
      <c r="AG848" s="75" t="str">
        <f t="shared" si="174"/>
        <v>12:00</v>
      </c>
      <c r="AH848" s="74">
        <f t="shared" si="175"/>
        <v>866.68</v>
      </c>
      <c r="AI848" s="73" t="str">
        <f t="shared" si="176"/>
        <v/>
      </c>
      <c r="AJ848" s="73" t="str">
        <f t="shared" si="177"/>
        <v/>
      </c>
      <c r="AK848" s="73" t="str">
        <f t="shared" si="178"/>
        <v/>
      </c>
      <c r="AL848" s="72" t="str">
        <f t="shared" si="179"/>
        <v/>
      </c>
      <c r="AM848" s="71" t="str">
        <f t="shared" si="180"/>
        <v/>
      </c>
    </row>
    <row r="849" spans="2:39" ht="13.8" thickBot="1">
      <c r="B849" s="131">
        <v>44981</v>
      </c>
      <c r="C849" s="130">
        <v>31.96</v>
      </c>
      <c r="D849" s="130">
        <v>32.799999999999997</v>
      </c>
      <c r="E849" s="130">
        <v>32.549999999999997</v>
      </c>
      <c r="F849" s="130">
        <v>33.74</v>
      </c>
      <c r="G849" s="130">
        <v>33.36</v>
      </c>
      <c r="H849" s="130">
        <v>35.14</v>
      </c>
      <c r="I849" s="129">
        <v>35</v>
      </c>
      <c r="J849" s="130">
        <v>34.65</v>
      </c>
      <c r="K849" s="130">
        <v>35.979999999999997</v>
      </c>
      <c r="L849" s="130">
        <v>35.630000000000003</v>
      </c>
      <c r="M849" s="130">
        <v>36.159999999999997</v>
      </c>
      <c r="N849" s="130">
        <v>34.200000000000003</v>
      </c>
      <c r="O849" s="130">
        <v>35.18</v>
      </c>
      <c r="P849" s="130">
        <v>35.28</v>
      </c>
      <c r="Q849" s="130">
        <v>33.5</v>
      </c>
      <c r="R849" s="130">
        <v>35.46</v>
      </c>
      <c r="S849" s="130">
        <v>34.619999999999997</v>
      </c>
      <c r="T849" s="130">
        <v>34.83</v>
      </c>
      <c r="U849" s="130">
        <v>35.07</v>
      </c>
      <c r="V849" s="130">
        <v>32.83</v>
      </c>
      <c r="W849" s="130">
        <v>33.29</v>
      </c>
      <c r="X849" s="130">
        <v>33.64</v>
      </c>
      <c r="Y849" s="130">
        <v>35.18</v>
      </c>
      <c r="Z849" s="130">
        <v>34.83</v>
      </c>
      <c r="AA849" s="130">
        <f t="shared" si="181"/>
        <v>36.159999999999997</v>
      </c>
      <c r="AB849" s="77">
        <f t="shared" si="169"/>
        <v>2023</v>
      </c>
      <c r="AC849" s="76">
        <f t="shared" si="170"/>
        <v>2</v>
      </c>
      <c r="AD849" s="76" t="str">
        <f t="shared" si="171"/>
        <v/>
      </c>
      <c r="AE849" s="76" t="str">
        <f t="shared" si="172"/>
        <v/>
      </c>
      <c r="AF849" s="74">
        <f t="shared" si="173"/>
        <v>36.159999999999997</v>
      </c>
      <c r="AG849" s="75" t="str">
        <f t="shared" si="174"/>
        <v>11:00</v>
      </c>
      <c r="AH849" s="74">
        <f t="shared" si="175"/>
        <v>861.04</v>
      </c>
      <c r="AI849" s="73" t="str">
        <f t="shared" si="176"/>
        <v/>
      </c>
      <c r="AJ849" s="73" t="str">
        <f t="shared" si="177"/>
        <v/>
      </c>
      <c r="AK849" s="73" t="str">
        <f t="shared" si="178"/>
        <v/>
      </c>
      <c r="AL849" s="72" t="str">
        <f t="shared" si="179"/>
        <v/>
      </c>
      <c r="AM849" s="71" t="str">
        <f t="shared" si="180"/>
        <v/>
      </c>
    </row>
    <row r="850" spans="2:39" ht="13.8" thickBot="1">
      <c r="B850" s="131">
        <v>44982</v>
      </c>
      <c r="C850" s="130">
        <v>34.229999999999997</v>
      </c>
      <c r="D850" s="130">
        <v>33.78</v>
      </c>
      <c r="E850" s="130">
        <v>33.64</v>
      </c>
      <c r="F850" s="130">
        <v>34.299999999999997</v>
      </c>
      <c r="G850" s="130">
        <v>34.83</v>
      </c>
      <c r="H850" s="130">
        <v>33.880000000000003</v>
      </c>
      <c r="I850" s="130">
        <v>33.53</v>
      </c>
      <c r="J850" s="130">
        <v>33.57</v>
      </c>
      <c r="K850" s="130">
        <v>35.56</v>
      </c>
      <c r="L850" s="130">
        <v>33.08</v>
      </c>
      <c r="M850" s="129">
        <v>35</v>
      </c>
      <c r="N850" s="130">
        <v>34.020000000000003</v>
      </c>
      <c r="O850" s="130">
        <v>34.229999999999997</v>
      </c>
      <c r="P850" s="130">
        <v>34.51</v>
      </c>
      <c r="Q850" s="130">
        <v>34.58</v>
      </c>
      <c r="R850" s="130">
        <v>34.020000000000003</v>
      </c>
      <c r="S850" s="130">
        <v>32.409999999999997</v>
      </c>
      <c r="T850" s="130">
        <v>33.6</v>
      </c>
      <c r="U850" s="130">
        <v>34.159999999999997</v>
      </c>
      <c r="V850" s="130">
        <v>33.29</v>
      </c>
      <c r="W850" s="130">
        <v>35.04</v>
      </c>
      <c r="X850" s="130">
        <v>33.39</v>
      </c>
      <c r="Y850" s="130">
        <v>33.39</v>
      </c>
      <c r="Z850" s="130">
        <v>33.78</v>
      </c>
      <c r="AA850" s="130">
        <f t="shared" si="181"/>
        <v>35.56</v>
      </c>
      <c r="AB850" s="77">
        <f t="shared" si="169"/>
        <v>2023</v>
      </c>
      <c r="AC850" s="76">
        <f t="shared" si="170"/>
        <v>2</v>
      </c>
      <c r="AD850" s="76" t="str">
        <f t="shared" si="171"/>
        <v/>
      </c>
      <c r="AE850" s="76" t="str">
        <f t="shared" si="172"/>
        <v/>
      </c>
      <c r="AF850" s="74">
        <f t="shared" si="173"/>
        <v>35.56</v>
      </c>
      <c r="AG850" s="75" t="str">
        <f t="shared" si="174"/>
        <v>9:00</v>
      </c>
      <c r="AH850" s="74">
        <f t="shared" si="175"/>
        <v>851.37999999999988</v>
      </c>
      <c r="AI850" s="73" t="str">
        <f t="shared" si="176"/>
        <v/>
      </c>
      <c r="AJ850" s="73" t="str">
        <f t="shared" si="177"/>
        <v/>
      </c>
      <c r="AK850" s="73" t="str">
        <f t="shared" si="178"/>
        <v/>
      </c>
      <c r="AL850" s="72" t="str">
        <f t="shared" si="179"/>
        <v/>
      </c>
      <c r="AM850" s="71" t="str">
        <f t="shared" si="180"/>
        <v/>
      </c>
    </row>
    <row r="851" spans="2:39" ht="13.8" thickBot="1">
      <c r="B851" s="131">
        <v>44983</v>
      </c>
      <c r="C851" s="130">
        <v>33.57</v>
      </c>
      <c r="D851" s="130">
        <v>34.229999999999997</v>
      </c>
      <c r="E851" s="130">
        <v>33.01</v>
      </c>
      <c r="F851" s="130">
        <v>33.81</v>
      </c>
      <c r="G851" s="130">
        <v>33.15</v>
      </c>
      <c r="H851" s="130">
        <v>33.15</v>
      </c>
      <c r="I851" s="130">
        <v>32.17</v>
      </c>
      <c r="J851" s="130">
        <v>33.78</v>
      </c>
      <c r="K851" s="130">
        <v>34.51</v>
      </c>
      <c r="L851" s="130">
        <v>34.159999999999997</v>
      </c>
      <c r="M851" s="130">
        <v>34.229999999999997</v>
      </c>
      <c r="N851" s="130">
        <v>33.46</v>
      </c>
      <c r="O851" s="130">
        <v>34.340000000000003</v>
      </c>
      <c r="P851" s="130">
        <v>33.53</v>
      </c>
      <c r="Q851" s="130">
        <v>34.299999999999997</v>
      </c>
      <c r="R851" s="130">
        <v>33.36</v>
      </c>
      <c r="S851" s="130">
        <v>33.28</v>
      </c>
      <c r="T851" s="130">
        <v>33.11</v>
      </c>
      <c r="U851" s="130">
        <v>33.950000000000003</v>
      </c>
      <c r="V851" s="130">
        <v>33.18</v>
      </c>
      <c r="W851" s="130">
        <v>33.39</v>
      </c>
      <c r="X851" s="130">
        <v>33.64</v>
      </c>
      <c r="Y851" s="130">
        <v>32.619999999999997</v>
      </c>
      <c r="Z851" s="130">
        <v>33.29</v>
      </c>
      <c r="AA851" s="130">
        <f t="shared" si="181"/>
        <v>34.51</v>
      </c>
      <c r="AB851" s="77">
        <f t="shared" si="169"/>
        <v>2023</v>
      </c>
      <c r="AC851" s="76">
        <f t="shared" si="170"/>
        <v>2</v>
      </c>
      <c r="AD851" s="76" t="str">
        <f t="shared" si="171"/>
        <v/>
      </c>
      <c r="AE851" s="76" t="str">
        <f t="shared" si="172"/>
        <v/>
      </c>
      <c r="AF851" s="74">
        <f t="shared" si="173"/>
        <v>34.51</v>
      </c>
      <c r="AG851" s="75" t="str">
        <f t="shared" si="174"/>
        <v>9:00</v>
      </c>
      <c r="AH851" s="74">
        <f t="shared" si="175"/>
        <v>839.72999999999979</v>
      </c>
      <c r="AI851" s="73" t="str">
        <f t="shared" si="176"/>
        <v/>
      </c>
      <c r="AJ851" s="73" t="str">
        <f t="shared" si="177"/>
        <v/>
      </c>
      <c r="AK851" s="73" t="str">
        <f t="shared" si="178"/>
        <v/>
      </c>
      <c r="AL851" s="72" t="str">
        <f t="shared" si="179"/>
        <v/>
      </c>
      <c r="AM851" s="71" t="str">
        <f t="shared" si="180"/>
        <v/>
      </c>
    </row>
    <row r="852" spans="2:39" ht="13.8" thickBot="1">
      <c r="B852" s="131">
        <v>44984</v>
      </c>
      <c r="C852" s="130">
        <v>33.15</v>
      </c>
      <c r="D852" s="130">
        <v>32.83</v>
      </c>
      <c r="E852" s="130">
        <v>33.67</v>
      </c>
      <c r="F852" s="130">
        <v>33.6</v>
      </c>
      <c r="G852" s="130">
        <v>33.11</v>
      </c>
      <c r="H852" s="130">
        <v>33.71</v>
      </c>
      <c r="I852" s="130">
        <v>34.119999999999997</v>
      </c>
      <c r="J852" s="130">
        <v>35.6</v>
      </c>
      <c r="K852" s="130">
        <v>35.700000000000003</v>
      </c>
      <c r="L852" s="130">
        <v>34.72</v>
      </c>
      <c r="M852" s="130">
        <v>37.24</v>
      </c>
      <c r="N852" s="130">
        <v>36.090000000000003</v>
      </c>
      <c r="O852" s="130">
        <v>36.61</v>
      </c>
      <c r="P852" s="130">
        <v>36.119999999999997</v>
      </c>
      <c r="Q852" s="130">
        <v>35.770000000000003</v>
      </c>
      <c r="R852" s="130">
        <v>35.659999999999997</v>
      </c>
      <c r="S852" s="130">
        <v>35.04</v>
      </c>
      <c r="T852" s="130">
        <v>34.86</v>
      </c>
      <c r="U852" s="130">
        <v>33.67</v>
      </c>
      <c r="V852" s="130">
        <v>34.619999999999997</v>
      </c>
      <c r="W852" s="130">
        <v>34.79</v>
      </c>
      <c r="X852" s="130">
        <v>33.36</v>
      </c>
      <c r="Y852" s="130">
        <v>33.85</v>
      </c>
      <c r="Z852" s="130">
        <v>32.270000000000003</v>
      </c>
      <c r="AA852" s="130">
        <f t="shared" si="181"/>
        <v>37.24</v>
      </c>
      <c r="AB852" s="77">
        <f t="shared" si="169"/>
        <v>2023</v>
      </c>
      <c r="AC852" s="76">
        <f t="shared" si="170"/>
        <v>2</v>
      </c>
      <c r="AD852" s="76" t="str">
        <f t="shared" si="171"/>
        <v/>
      </c>
      <c r="AE852" s="76" t="str">
        <f t="shared" si="172"/>
        <v/>
      </c>
      <c r="AF852" s="74">
        <f t="shared" si="173"/>
        <v>37.24</v>
      </c>
      <c r="AG852" s="75" t="str">
        <f t="shared" si="174"/>
        <v>11:00</v>
      </c>
      <c r="AH852" s="74">
        <f t="shared" si="175"/>
        <v>867.4</v>
      </c>
      <c r="AI852" s="73" t="str">
        <f t="shared" si="176"/>
        <v/>
      </c>
      <c r="AJ852" s="73" t="str">
        <f t="shared" si="177"/>
        <v/>
      </c>
      <c r="AK852" s="73" t="str">
        <f t="shared" si="178"/>
        <v/>
      </c>
      <c r="AL852" s="72" t="str">
        <f t="shared" si="179"/>
        <v/>
      </c>
      <c r="AM852" s="71" t="str">
        <f t="shared" si="180"/>
        <v/>
      </c>
    </row>
    <row r="853" spans="2:39" ht="13.8" thickBot="1">
      <c r="B853" s="131">
        <v>44985</v>
      </c>
      <c r="C853" s="130">
        <v>33.18</v>
      </c>
      <c r="D853" s="130">
        <v>32.76</v>
      </c>
      <c r="E853" s="130">
        <v>33.11</v>
      </c>
      <c r="F853" s="130">
        <v>32.380000000000003</v>
      </c>
      <c r="G853" s="130">
        <v>33.81</v>
      </c>
      <c r="H853" s="130">
        <v>32.729999999999997</v>
      </c>
      <c r="I853" s="130">
        <v>33.39</v>
      </c>
      <c r="J853" s="130">
        <v>34.549999999999997</v>
      </c>
      <c r="K853" s="130">
        <v>114.03</v>
      </c>
      <c r="L853" s="130">
        <v>800.87</v>
      </c>
      <c r="M853" s="130">
        <v>372.75</v>
      </c>
      <c r="N853" s="130">
        <v>260.54000000000002</v>
      </c>
      <c r="O853" s="130">
        <v>116.2</v>
      </c>
      <c r="P853" s="130">
        <v>33.29</v>
      </c>
      <c r="Q853" s="130">
        <v>34.369999999999997</v>
      </c>
      <c r="R853" s="130">
        <v>139.9</v>
      </c>
      <c r="S853" s="130">
        <v>33.880000000000003</v>
      </c>
      <c r="T853" s="130">
        <v>34.270000000000003</v>
      </c>
      <c r="U853" s="130">
        <v>33.67</v>
      </c>
      <c r="V853" s="130">
        <v>33.29</v>
      </c>
      <c r="W853" s="130">
        <v>34.229999999999997</v>
      </c>
      <c r="X853" s="130">
        <v>34.549999999999997</v>
      </c>
      <c r="Y853" s="130">
        <v>32.76</v>
      </c>
      <c r="Z853" s="130">
        <v>33.29</v>
      </c>
      <c r="AA853" s="130">
        <f t="shared" si="181"/>
        <v>800.87</v>
      </c>
      <c r="AB853" s="77">
        <f t="shared" si="169"/>
        <v>2023</v>
      </c>
      <c r="AC853" s="76">
        <f t="shared" si="170"/>
        <v>2</v>
      </c>
      <c r="AD853" s="76" t="str">
        <f t="shared" si="171"/>
        <v>2023-2</v>
      </c>
      <c r="AE853" s="76">
        <f t="shared" si="172"/>
        <v>2</v>
      </c>
      <c r="AF853" s="74">
        <f t="shared" si="173"/>
        <v>800.87</v>
      </c>
      <c r="AG853" s="75" t="str">
        <f t="shared" si="174"/>
        <v>10:00</v>
      </c>
      <c r="AH853" s="74">
        <f t="shared" si="175"/>
        <v>3208.67</v>
      </c>
      <c r="AI853" s="73">
        <f t="shared" si="176"/>
        <v>6697.17</v>
      </c>
      <c r="AJ853" s="73">
        <f t="shared" si="177"/>
        <v>1567.09</v>
      </c>
      <c r="AK853" s="73">
        <f t="shared" si="178"/>
        <v>12821.060000000001</v>
      </c>
      <c r="AL853" s="72">
        <f t="shared" si="179"/>
        <v>44960</v>
      </c>
      <c r="AM853" s="71" t="str">
        <f t="shared" si="180"/>
        <v>11:00</v>
      </c>
    </row>
    <row r="854" spans="2:39" ht="13.8" thickBot="1">
      <c r="B854" s="131">
        <v>44986</v>
      </c>
      <c r="C854" s="130">
        <v>32.549999999999997</v>
      </c>
      <c r="D854" s="130">
        <v>32.270000000000003</v>
      </c>
      <c r="E854" s="130">
        <v>32.380000000000003</v>
      </c>
      <c r="F854" s="130">
        <v>33.85</v>
      </c>
      <c r="G854" s="130">
        <v>33.11</v>
      </c>
      <c r="H854" s="130">
        <v>33.36</v>
      </c>
      <c r="I854" s="130">
        <v>974.19</v>
      </c>
      <c r="J854" s="130">
        <v>1335.5</v>
      </c>
      <c r="K854" s="130">
        <v>1354.75</v>
      </c>
      <c r="L854" s="130">
        <v>1390.83</v>
      </c>
      <c r="M854" s="130">
        <v>1394.44</v>
      </c>
      <c r="N854" s="130">
        <v>1405.25</v>
      </c>
      <c r="O854" s="130">
        <v>1341.9</v>
      </c>
      <c r="P854" s="130">
        <v>1358.88</v>
      </c>
      <c r="Q854" s="130">
        <v>1341.38</v>
      </c>
      <c r="R854" s="130">
        <v>1309.1400000000001</v>
      </c>
      <c r="S854" s="130">
        <v>1319.78</v>
      </c>
      <c r="T854" s="130">
        <v>1229.55</v>
      </c>
      <c r="U854" s="130">
        <v>1262.8399999999999</v>
      </c>
      <c r="V854" s="130">
        <v>1247.79</v>
      </c>
      <c r="W854" s="130">
        <v>1237.3900000000001</v>
      </c>
      <c r="X854" s="130">
        <v>1214.19</v>
      </c>
      <c r="Y854" s="130">
        <v>1212.68</v>
      </c>
      <c r="Z854" s="130">
        <v>1181.53</v>
      </c>
      <c r="AA854" s="130">
        <f t="shared" si="181"/>
        <v>1405.25</v>
      </c>
      <c r="AB854" s="77">
        <f t="shared" si="169"/>
        <v>2023</v>
      </c>
      <c r="AC854" s="76">
        <f t="shared" si="170"/>
        <v>3</v>
      </c>
      <c r="AD854" s="76" t="str">
        <f t="shared" si="171"/>
        <v/>
      </c>
      <c r="AE854" s="76" t="str">
        <f t="shared" si="172"/>
        <v/>
      </c>
      <c r="AF854" s="74">
        <f t="shared" si="173"/>
        <v>1405.25</v>
      </c>
      <c r="AG854" s="75" t="str">
        <f t="shared" si="174"/>
        <v>12:00</v>
      </c>
      <c r="AH854" s="74">
        <f t="shared" si="175"/>
        <v>24714.779999999995</v>
      </c>
      <c r="AI854" s="73" t="str">
        <f t="shared" si="176"/>
        <v/>
      </c>
      <c r="AJ854" s="73" t="str">
        <f t="shared" si="177"/>
        <v/>
      </c>
      <c r="AK854" s="73" t="str">
        <f t="shared" si="178"/>
        <v/>
      </c>
      <c r="AL854" s="72" t="str">
        <f t="shared" si="179"/>
        <v/>
      </c>
      <c r="AM854" s="71" t="str">
        <f t="shared" si="180"/>
        <v/>
      </c>
    </row>
    <row r="855" spans="2:39" ht="13.8" thickBot="1">
      <c r="B855" s="131">
        <v>44987</v>
      </c>
      <c r="C855" s="130">
        <v>1173.55</v>
      </c>
      <c r="D855" s="130">
        <v>1167.1099999999999</v>
      </c>
      <c r="E855" s="130">
        <v>1164.42</v>
      </c>
      <c r="F855" s="130">
        <v>1174.8499999999999</v>
      </c>
      <c r="G855" s="130">
        <v>1184.23</v>
      </c>
      <c r="H855" s="130">
        <v>1203.1600000000001</v>
      </c>
      <c r="I855" s="129">
        <v>1232</v>
      </c>
      <c r="J855" s="130">
        <v>1325.83</v>
      </c>
      <c r="K855" s="130">
        <v>1356.74</v>
      </c>
      <c r="L855" s="130">
        <v>1373.54</v>
      </c>
      <c r="M855" s="130">
        <v>1389.33</v>
      </c>
      <c r="N855" s="130">
        <v>1380.05</v>
      </c>
      <c r="O855" s="130">
        <v>1377.99</v>
      </c>
      <c r="P855" s="130">
        <v>1360.03</v>
      </c>
      <c r="Q855" s="130">
        <v>1349.98</v>
      </c>
      <c r="R855" s="130">
        <v>1347.92</v>
      </c>
      <c r="S855" s="130">
        <v>1332.42</v>
      </c>
      <c r="T855" s="130">
        <v>1258.6400000000001</v>
      </c>
      <c r="U855" s="130">
        <v>1280.0899999999999</v>
      </c>
      <c r="V855" s="130">
        <v>1236.52</v>
      </c>
      <c r="W855" s="130">
        <v>1200.05</v>
      </c>
      <c r="X855" s="130">
        <v>1224.0899999999999</v>
      </c>
      <c r="Y855" s="130">
        <v>1226.6099999999999</v>
      </c>
      <c r="Z855" s="130">
        <v>1190.95</v>
      </c>
      <c r="AA855" s="130">
        <f t="shared" si="181"/>
        <v>1389.33</v>
      </c>
      <c r="AB855" s="77">
        <f t="shared" si="169"/>
        <v>2023</v>
      </c>
      <c r="AC855" s="76">
        <f t="shared" si="170"/>
        <v>3</v>
      </c>
      <c r="AD855" s="76" t="str">
        <f t="shared" si="171"/>
        <v/>
      </c>
      <c r="AE855" s="76" t="str">
        <f t="shared" si="172"/>
        <v/>
      </c>
      <c r="AF855" s="74">
        <f t="shared" si="173"/>
        <v>1389.33</v>
      </c>
      <c r="AG855" s="75" t="str">
        <f t="shared" si="174"/>
        <v>11:00</v>
      </c>
      <c r="AH855" s="74">
        <f t="shared" si="175"/>
        <v>31899.429999999993</v>
      </c>
      <c r="AI855" s="73" t="str">
        <f t="shared" si="176"/>
        <v/>
      </c>
      <c r="AJ855" s="73" t="str">
        <f t="shared" si="177"/>
        <v/>
      </c>
      <c r="AK855" s="73" t="str">
        <f t="shared" si="178"/>
        <v/>
      </c>
      <c r="AL855" s="72" t="str">
        <f t="shared" si="179"/>
        <v/>
      </c>
      <c r="AM855" s="71" t="str">
        <f t="shared" si="180"/>
        <v/>
      </c>
    </row>
    <row r="856" spans="2:39" ht="13.8" thickBot="1">
      <c r="B856" s="131">
        <v>44988</v>
      </c>
      <c r="C856" s="130">
        <v>1059.97</v>
      </c>
      <c r="D856" s="130">
        <v>1102.22</v>
      </c>
      <c r="E856" s="130">
        <v>1181.6400000000001</v>
      </c>
      <c r="F856" s="130">
        <v>1158.6099999999999</v>
      </c>
      <c r="G856" s="130">
        <v>1160.8800000000001</v>
      </c>
      <c r="H856" s="130">
        <v>1173.1300000000001</v>
      </c>
      <c r="I856" s="130">
        <v>1215.45</v>
      </c>
      <c r="J856" s="130">
        <v>1310.93</v>
      </c>
      <c r="K856" s="130">
        <v>1329.79</v>
      </c>
      <c r="L856" s="130">
        <v>1355.94</v>
      </c>
      <c r="M856" s="130">
        <v>1384.22</v>
      </c>
      <c r="N856" s="130">
        <v>1394.47</v>
      </c>
      <c r="O856" s="130">
        <v>1340.29</v>
      </c>
      <c r="P856" s="130">
        <v>1355.76</v>
      </c>
      <c r="Q856" s="130">
        <v>467.95</v>
      </c>
      <c r="R856" s="130">
        <v>1328.57</v>
      </c>
      <c r="S856" s="130">
        <v>1286.5999999999999</v>
      </c>
      <c r="T856" s="130">
        <v>1237.5</v>
      </c>
      <c r="U856" s="130">
        <v>1252.27</v>
      </c>
      <c r="V856" s="130">
        <v>1243.48</v>
      </c>
      <c r="W856" s="130">
        <v>1228.5999999999999</v>
      </c>
      <c r="X856" s="130">
        <v>1211.3900000000001</v>
      </c>
      <c r="Y856" s="130">
        <v>1175.48</v>
      </c>
      <c r="Z856" s="130">
        <v>1149.3699999999999</v>
      </c>
      <c r="AA856" s="130">
        <f t="shared" si="181"/>
        <v>1394.47</v>
      </c>
      <c r="AB856" s="77">
        <f t="shared" si="169"/>
        <v>2023</v>
      </c>
      <c r="AC856" s="76">
        <f t="shared" si="170"/>
        <v>3</v>
      </c>
      <c r="AD856" s="76" t="str">
        <f t="shared" si="171"/>
        <v/>
      </c>
      <c r="AE856" s="76" t="str">
        <f t="shared" si="172"/>
        <v/>
      </c>
      <c r="AF856" s="74">
        <f t="shared" si="173"/>
        <v>1394.47</v>
      </c>
      <c r="AG856" s="75" t="str">
        <f t="shared" si="174"/>
        <v>12:00</v>
      </c>
      <c r="AH856" s="74">
        <f t="shared" si="175"/>
        <v>30498.979999999992</v>
      </c>
      <c r="AI856" s="73" t="str">
        <f t="shared" si="176"/>
        <v/>
      </c>
      <c r="AJ856" s="73" t="str">
        <f t="shared" si="177"/>
        <v/>
      </c>
      <c r="AK856" s="73" t="str">
        <f t="shared" si="178"/>
        <v/>
      </c>
      <c r="AL856" s="72" t="str">
        <f t="shared" si="179"/>
        <v/>
      </c>
      <c r="AM856" s="71" t="str">
        <f t="shared" si="180"/>
        <v/>
      </c>
    </row>
    <row r="857" spans="2:39" ht="13.8" thickBot="1">
      <c r="B857" s="131">
        <v>44989</v>
      </c>
      <c r="C857" s="130">
        <v>1150.45</v>
      </c>
      <c r="D857" s="130">
        <v>1138.94</v>
      </c>
      <c r="E857" s="130">
        <v>1145.31</v>
      </c>
      <c r="F857" s="130">
        <v>1137.8499999999999</v>
      </c>
      <c r="G857" s="130">
        <v>1146.1099999999999</v>
      </c>
      <c r="H857" s="130">
        <v>1175.3699999999999</v>
      </c>
      <c r="I857" s="130">
        <v>1173.6199999999999</v>
      </c>
      <c r="J857" s="130">
        <v>1215.94</v>
      </c>
      <c r="K857" s="130">
        <v>1240.54</v>
      </c>
      <c r="L857" s="130">
        <v>1213.8699999999999</v>
      </c>
      <c r="M857" s="130">
        <v>1233.54</v>
      </c>
      <c r="N857" s="130">
        <v>1228.57</v>
      </c>
      <c r="O857" s="130">
        <v>1214.1199999999999</v>
      </c>
      <c r="P857" s="130">
        <v>1206.28</v>
      </c>
      <c r="Q857" s="130">
        <v>1201.0999999999999</v>
      </c>
      <c r="R857" s="130">
        <v>1174.1500000000001</v>
      </c>
      <c r="S857" s="130">
        <v>1178.1400000000001</v>
      </c>
      <c r="T857" s="130">
        <v>1141.56</v>
      </c>
      <c r="U857" s="130">
        <v>1157.5899999999999</v>
      </c>
      <c r="V857" s="130">
        <v>1162.98</v>
      </c>
      <c r="W857" s="130">
        <v>1160.42</v>
      </c>
      <c r="X857" s="130">
        <v>1160.01</v>
      </c>
      <c r="Y857" s="130">
        <v>1149.19</v>
      </c>
      <c r="Z857" s="130">
        <v>1132.01</v>
      </c>
      <c r="AA857" s="130">
        <f t="shared" si="181"/>
        <v>1240.54</v>
      </c>
      <c r="AB857" s="77">
        <f t="shared" si="169"/>
        <v>2023</v>
      </c>
      <c r="AC857" s="76">
        <f t="shared" si="170"/>
        <v>3</v>
      </c>
      <c r="AD857" s="76" t="str">
        <f t="shared" si="171"/>
        <v/>
      </c>
      <c r="AE857" s="76" t="str">
        <f t="shared" si="172"/>
        <v/>
      </c>
      <c r="AF857" s="74">
        <f t="shared" si="173"/>
        <v>1240.54</v>
      </c>
      <c r="AG857" s="75" t="str">
        <f t="shared" si="174"/>
        <v>9:00</v>
      </c>
      <c r="AH857" s="74">
        <f t="shared" si="175"/>
        <v>29478.199999999993</v>
      </c>
      <c r="AI857" s="73" t="str">
        <f t="shared" si="176"/>
        <v/>
      </c>
      <c r="AJ857" s="73" t="str">
        <f t="shared" si="177"/>
        <v/>
      </c>
      <c r="AK857" s="73" t="str">
        <f t="shared" si="178"/>
        <v/>
      </c>
      <c r="AL857" s="72" t="str">
        <f t="shared" si="179"/>
        <v/>
      </c>
      <c r="AM857" s="71" t="str">
        <f t="shared" si="180"/>
        <v/>
      </c>
    </row>
    <row r="858" spans="2:39" ht="13.8" thickBot="1">
      <c r="B858" s="131">
        <v>44990</v>
      </c>
      <c r="C858" s="130">
        <v>1132.8399999999999</v>
      </c>
      <c r="D858" s="130">
        <v>1124.79</v>
      </c>
      <c r="E858" s="130">
        <v>1126.3699999999999</v>
      </c>
      <c r="F858" s="130">
        <v>1113.81</v>
      </c>
      <c r="G858" s="130">
        <v>1119.4100000000001</v>
      </c>
      <c r="H858" s="130">
        <v>1135.8599999999999</v>
      </c>
      <c r="I858" s="130">
        <v>1153.67</v>
      </c>
      <c r="J858" s="130">
        <v>1200.01</v>
      </c>
      <c r="K858" s="130">
        <v>1201.52</v>
      </c>
      <c r="L858" s="130">
        <v>1200.57</v>
      </c>
      <c r="M858" s="130">
        <v>1207.1199999999999</v>
      </c>
      <c r="N858" s="130">
        <v>1218.49</v>
      </c>
      <c r="O858" s="130">
        <v>1187.45</v>
      </c>
      <c r="P858" s="130">
        <v>1195.74</v>
      </c>
      <c r="Q858" s="130">
        <v>1185.8</v>
      </c>
      <c r="R858" s="130">
        <v>1167.28</v>
      </c>
      <c r="S858" s="130">
        <v>1147.97</v>
      </c>
      <c r="T858" s="130">
        <v>1115.49</v>
      </c>
      <c r="U858" s="130">
        <v>1153.3900000000001</v>
      </c>
      <c r="V858" s="130">
        <v>1163.58</v>
      </c>
      <c r="W858" s="130">
        <v>1153.08</v>
      </c>
      <c r="X858" s="130">
        <v>1154.6500000000001</v>
      </c>
      <c r="Y858" s="130">
        <v>1152.55</v>
      </c>
      <c r="Z858" s="130">
        <v>1167.53</v>
      </c>
      <c r="AA858" s="130">
        <f t="shared" si="181"/>
        <v>1218.49</v>
      </c>
      <c r="AB858" s="77">
        <f t="shared" si="169"/>
        <v>2023</v>
      </c>
      <c r="AC858" s="76">
        <f t="shared" si="170"/>
        <v>3</v>
      </c>
      <c r="AD858" s="76" t="str">
        <f t="shared" si="171"/>
        <v/>
      </c>
      <c r="AE858" s="76" t="str">
        <f t="shared" si="172"/>
        <v/>
      </c>
      <c r="AF858" s="74">
        <f t="shared" si="173"/>
        <v>1218.49</v>
      </c>
      <c r="AG858" s="75" t="str">
        <f t="shared" si="174"/>
        <v>12:00</v>
      </c>
      <c r="AH858" s="74">
        <f t="shared" si="175"/>
        <v>29097.46</v>
      </c>
      <c r="AI858" s="73" t="str">
        <f t="shared" si="176"/>
        <v/>
      </c>
      <c r="AJ858" s="73" t="str">
        <f t="shared" si="177"/>
        <v/>
      </c>
      <c r="AK858" s="73" t="str">
        <f t="shared" si="178"/>
        <v/>
      </c>
      <c r="AL858" s="72" t="str">
        <f t="shared" si="179"/>
        <v/>
      </c>
      <c r="AM858" s="71" t="str">
        <f t="shared" si="180"/>
        <v/>
      </c>
    </row>
    <row r="859" spans="2:39" ht="13.8" thickBot="1">
      <c r="B859" s="131">
        <v>44991</v>
      </c>
      <c r="C859" s="130">
        <v>1170.8599999999999</v>
      </c>
      <c r="D859" s="130">
        <v>1164.6199999999999</v>
      </c>
      <c r="E859" s="130">
        <v>1159.44</v>
      </c>
      <c r="F859" s="130">
        <v>1155.49</v>
      </c>
      <c r="G859" s="130">
        <v>1161.48</v>
      </c>
      <c r="H859" s="130">
        <v>1189.83</v>
      </c>
      <c r="I859" s="130">
        <v>1212.68</v>
      </c>
      <c r="J859" s="130">
        <v>1292.52</v>
      </c>
      <c r="K859" s="130">
        <v>1311.94</v>
      </c>
      <c r="L859" s="130">
        <v>1337.66</v>
      </c>
      <c r="M859" s="130">
        <v>1351.95</v>
      </c>
      <c r="N859" s="130">
        <v>1360.73</v>
      </c>
      <c r="O859" s="130">
        <v>1333.6</v>
      </c>
      <c r="P859" s="130">
        <v>1344.03</v>
      </c>
      <c r="Q859" s="130">
        <v>1343.4</v>
      </c>
      <c r="R859" s="130">
        <v>1337.32</v>
      </c>
      <c r="S859" s="130">
        <v>1302.8800000000001</v>
      </c>
      <c r="T859" s="130">
        <v>1254.8900000000001</v>
      </c>
      <c r="U859" s="130">
        <v>1247.1199999999999</v>
      </c>
      <c r="V859" s="130">
        <v>1234.94</v>
      </c>
      <c r="W859" s="130">
        <v>1215.3800000000001</v>
      </c>
      <c r="X859" s="130">
        <v>1206.24</v>
      </c>
      <c r="Y859" s="130">
        <v>1188.8499999999999</v>
      </c>
      <c r="Z859" s="130">
        <v>1177.02</v>
      </c>
      <c r="AA859" s="130">
        <f t="shared" si="181"/>
        <v>1360.73</v>
      </c>
      <c r="AB859" s="77">
        <f t="shared" ref="AB859:AB922" si="182">YEAR(B859)</f>
        <v>2023</v>
      </c>
      <c r="AC859" s="76">
        <f t="shared" ref="AC859:AC922" si="183">MONTH(B859)</f>
        <v>3</v>
      </c>
      <c r="AD859" s="76" t="str">
        <f t="shared" ref="AD859:AD922" si="184">IF(AE859="","",AB859&amp;"-"&amp;AE859)</f>
        <v/>
      </c>
      <c r="AE859" s="76" t="str">
        <f t="shared" ref="AE859:AE922" si="185">IF(DAY(B859+1)=1,AC859,"")</f>
        <v/>
      </c>
      <c r="AF859" s="74">
        <f t="shared" ref="AF859:AF922" si="186">MAX(C859:Z859)</f>
        <v>1360.73</v>
      </c>
      <c r="AG859" s="75" t="str">
        <f t="shared" ref="AG859:AG922" si="187">INDEX($C$2:$Z$2,MATCH(AF859,C859:Z859,0))</f>
        <v>12:00</v>
      </c>
      <c r="AH859" s="74">
        <f t="shared" ref="AH859:AH922" si="188">SUM(C859:AA859)</f>
        <v>31415.600000000002</v>
      </c>
      <c r="AI859" s="73" t="str">
        <f t="shared" ref="AI859:AI922" si="189">IF(AE859&lt;&gt;"",SUMIFS(AF:AF,AC:AC,AC859,AB:AB,AB859),"")</f>
        <v/>
      </c>
      <c r="AJ859" s="73" t="str">
        <f t="shared" ref="AJ859:AJ922" si="190">IF(AI859="","",_xlfn.MAXIFS(AF:AF,AC:AC,AC859,AB:AB,AB859))</f>
        <v/>
      </c>
      <c r="AK859" s="73" t="str">
        <f t="shared" ref="AK859:AK922" si="191">IF(AI859="","",_xlfn.MAXIFS(AH:AH,AC:AC,AC859,AB:AB,AB859))</f>
        <v/>
      </c>
      <c r="AL859" s="72" t="str">
        <f t="shared" ref="AL859:AL922" si="192">IF(AI859&lt;&gt;"",INDEX(B:B,MATCH(AJ859,AF:AF,0)),"")</f>
        <v/>
      </c>
      <c r="AM859" s="71" t="str">
        <f t="shared" ref="AM859:AM922" si="193">IF(AI859&lt;&gt;"",INDEX(AG:AG,MATCH(AJ859,AF:AF,0)),"")</f>
        <v/>
      </c>
    </row>
    <row r="860" spans="2:39" ht="13.8" thickBot="1">
      <c r="B860" s="131">
        <v>44992</v>
      </c>
      <c r="C860" s="130">
        <v>1161.48</v>
      </c>
      <c r="D860" s="130">
        <v>1158.57</v>
      </c>
      <c r="E860" s="130">
        <v>1155.46</v>
      </c>
      <c r="F860" s="130">
        <v>1140.27</v>
      </c>
      <c r="G860" s="130">
        <v>1167.1500000000001</v>
      </c>
      <c r="H860" s="130">
        <v>1182.1300000000001</v>
      </c>
      <c r="I860" s="130">
        <v>1224.72</v>
      </c>
      <c r="J860" s="130">
        <v>1303.4000000000001</v>
      </c>
      <c r="K860" s="130">
        <v>1327.38</v>
      </c>
      <c r="L860" s="130">
        <v>1333.78</v>
      </c>
      <c r="M860" s="130">
        <v>1351.91</v>
      </c>
      <c r="N860" s="130">
        <v>1354.64</v>
      </c>
      <c r="O860" s="130">
        <v>1318.07</v>
      </c>
      <c r="P860" s="130">
        <v>1331.54</v>
      </c>
      <c r="Q860" s="130">
        <v>1334.02</v>
      </c>
      <c r="R860" s="130">
        <v>1347.22</v>
      </c>
      <c r="S860" s="130">
        <v>1312.33</v>
      </c>
      <c r="T860" s="130">
        <v>1275.4000000000001</v>
      </c>
      <c r="U860" s="130">
        <v>1282.58</v>
      </c>
      <c r="V860" s="130">
        <v>1247.75</v>
      </c>
      <c r="W860" s="130">
        <v>1237.53</v>
      </c>
      <c r="X860" s="130">
        <v>1232.8399999999999</v>
      </c>
      <c r="Y860" s="130">
        <v>1220.21</v>
      </c>
      <c r="Z860" s="130">
        <v>1191.05</v>
      </c>
      <c r="AA860" s="130">
        <f t="shared" ref="AA860:AA923" si="194">MAX(C860:Z860)</f>
        <v>1354.64</v>
      </c>
      <c r="AB860" s="77">
        <f t="shared" si="182"/>
        <v>2023</v>
      </c>
      <c r="AC860" s="76">
        <f t="shared" si="183"/>
        <v>3</v>
      </c>
      <c r="AD860" s="76" t="str">
        <f t="shared" si="184"/>
        <v/>
      </c>
      <c r="AE860" s="76" t="str">
        <f t="shared" si="185"/>
        <v/>
      </c>
      <c r="AF860" s="74">
        <f t="shared" si="186"/>
        <v>1354.64</v>
      </c>
      <c r="AG860" s="75" t="str">
        <f t="shared" si="187"/>
        <v>12:00</v>
      </c>
      <c r="AH860" s="74">
        <f t="shared" si="188"/>
        <v>31546.07</v>
      </c>
      <c r="AI860" s="73" t="str">
        <f t="shared" si="189"/>
        <v/>
      </c>
      <c r="AJ860" s="73" t="str">
        <f t="shared" si="190"/>
        <v/>
      </c>
      <c r="AK860" s="73" t="str">
        <f t="shared" si="191"/>
        <v/>
      </c>
      <c r="AL860" s="72" t="str">
        <f t="shared" si="192"/>
        <v/>
      </c>
      <c r="AM860" s="71" t="str">
        <f t="shared" si="193"/>
        <v/>
      </c>
    </row>
    <row r="861" spans="2:39" ht="13.8" thickBot="1">
      <c r="B861" s="131">
        <v>44993</v>
      </c>
      <c r="C861" s="130">
        <v>1197.56</v>
      </c>
      <c r="D861" s="130">
        <v>1194.27</v>
      </c>
      <c r="E861" s="130">
        <v>1186.99</v>
      </c>
      <c r="F861" s="130">
        <v>1186.82</v>
      </c>
      <c r="G861" s="130">
        <v>1205.58</v>
      </c>
      <c r="H861" s="130">
        <v>1213.2</v>
      </c>
      <c r="I861" s="130">
        <v>1245.83</v>
      </c>
      <c r="J861" s="130">
        <v>1315.65</v>
      </c>
      <c r="K861" s="130">
        <v>1324.54</v>
      </c>
      <c r="L861" s="130">
        <v>531.67999999999995</v>
      </c>
      <c r="M861" s="130">
        <v>1161.83</v>
      </c>
      <c r="N861" s="130">
        <v>844.2</v>
      </c>
      <c r="O861" s="130">
        <v>394.52</v>
      </c>
      <c r="P861" s="130">
        <v>673.58</v>
      </c>
      <c r="Q861" s="130">
        <v>1348.24</v>
      </c>
      <c r="R861" s="130">
        <v>1312.19</v>
      </c>
      <c r="S861" s="130">
        <v>1310.6099999999999</v>
      </c>
      <c r="T861" s="130">
        <v>1249.71</v>
      </c>
      <c r="U861" s="130">
        <v>1252.76</v>
      </c>
      <c r="V861" s="130">
        <v>1237.32</v>
      </c>
      <c r="W861" s="130">
        <v>1219.3</v>
      </c>
      <c r="X861" s="130">
        <v>1227.6600000000001</v>
      </c>
      <c r="Y861" s="130">
        <v>1219.92</v>
      </c>
      <c r="Z861" s="130">
        <v>1205.6500000000001</v>
      </c>
      <c r="AA861" s="130">
        <f t="shared" si="194"/>
        <v>1348.24</v>
      </c>
      <c r="AB861" s="77">
        <f t="shared" si="182"/>
        <v>2023</v>
      </c>
      <c r="AC861" s="76">
        <f t="shared" si="183"/>
        <v>3</v>
      </c>
      <c r="AD861" s="76" t="str">
        <f t="shared" si="184"/>
        <v/>
      </c>
      <c r="AE861" s="76" t="str">
        <f t="shared" si="185"/>
        <v/>
      </c>
      <c r="AF861" s="74">
        <f t="shared" si="186"/>
        <v>1348.24</v>
      </c>
      <c r="AG861" s="75" t="str">
        <f t="shared" si="187"/>
        <v>15:00</v>
      </c>
      <c r="AH861" s="74">
        <f t="shared" si="188"/>
        <v>28607.850000000002</v>
      </c>
      <c r="AI861" s="73" t="str">
        <f t="shared" si="189"/>
        <v/>
      </c>
      <c r="AJ861" s="73" t="str">
        <f t="shared" si="190"/>
        <v/>
      </c>
      <c r="AK861" s="73" t="str">
        <f t="shared" si="191"/>
        <v/>
      </c>
      <c r="AL861" s="72" t="str">
        <f t="shared" si="192"/>
        <v/>
      </c>
      <c r="AM861" s="71" t="str">
        <f t="shared" si="193"/>
        <v/>
      </c>
    </row>
    <row r="862" spans="2:39" ht="13.8" thickBot="1">
      <c r="B862" s="131">
        <v>44994</v>
      </c>
      <c r="C862" s="130">
        <v>1209.29</v>
      </c>
      <c r="D862" s="130">
        <v>1193.6099999999999</v>
      </c>
      <c r="E862" s="130">
        <v>1197.42</v>
      </c>
      <c r="F862" s="130">
        <v>1207.1500000000001</v>
      </c>
      <c r="G862" s="130">
        <v>1204.28</v>
      </c>
      <c r="H862" s="130">
        <v>1227.8</v>
      </c>
      <c r="I862" s="130">
        <v>1263.8900000000001</v>
      </c>
      <c r="J862" s="130">
        <v>1328.25</v>
      </c>
      <c r="K862" s="130">
        <v>1352.3</v>
      </c>
      <c r="L862" s="130">
        <v>1357.97</v>
      </c>
      <c r="M862" s="130">
        <v>1379.42</v>
      </c>
      <c r="N862" s="130">
        <v>1403.61</v>
      </c>
      <c r="O862" s="130">
        <v>1355.27</v>
      </c>
      <c r="P862" s="130">
        <v>1353.24</v>
      </c>
      <c r="Q862" s="130">
        <v>1344.39</v>
      </c>
      <c r="R862" s="130">
        <v>1339.49</v>
      </c>
      <c r="S862" s="130">
        <v>1309.77</v>
      </c>
      <c r="T862" s="130">
        <v>1242.78</v>
      </c>
      <c r="U862" s="130">
        <v>1241.03</v>
      </c>
      <c r="V862" s="130">
        <v>1215.6600000000001</v>
      </c>
      <c r="W862" s="130">
        <v>1218.6300000000001</v>
      </c>
      <c r="X862" s="130">
        <v>1213.56</v>
      </c>
      <c r="Y862" s="130">
        <v>1195.81</v>
      </c>
      <c r="Z862" s="130">
        <v>1176.32</v>
      </c>
      <c r="AA862" s="130">
        <f t="shared" si="194"/>
        <v>1403.61</v>
      </c>
      <c r="AB862" s="77">
        <f t="shared" si="182"/>
        <v>2023</v>
      </c>
      <c r="AC862" s="76">
        <f t="shared" si="183"/>
        <v>3</v>
      </c>
      <c r="AD862" s="76" t="str">
        <f t="shared" si="184"/>
        <v/>
      </c>
      <c r="AE862" s="76" t="str">
        <f t="shared" si="185"/>
        <v/>
      </c>
      <c r="AF862" s="74">
        <f t="shared" si="186"/>
        <v>1403.61</v>
      </c>
      <c r="AG862" s="75" t="str">
        <f t="shared" si="187"/>
        <v>12:00</v>
      </c>
      <c r="AH862" s="74">
        <f t="shared" si="188"/>
        <v>31934.550000000003</v>
      </c>
      <c r="AI862" s="73" t="str">
        <f t="shared" si="189"/>
        <v/>
      </c>
      <c r="AJ862" s="73" t="str">
        <f t="shared" si="190"/>
        <v/>
      </c>
      <c r="AK862" s="73" t="str">
        <f t="shared" si="191"/>
        <v/>
      </c>
      <c r="AL862" s="72" t="str">
        <f t="shared" si="192"/>
        <v/>
      </c>
      <c r="AM862" s="71" t="str">
        <f t="shared" si="193"/>
        <v/>
      </c>
    </row>
    <row r="863" spans="2:39" ht="13.8" thickBot="1">
      <c r="B863" s="131">
        <v>44995</v>
      </c>
      <c r="C863" s="130">
        <v>1157.7</v>
      </c>
      <c r="D863" s="130">
        <v>1155.46</v>
      </c>
      <c r="E863" s="130">
        <v>1148.81</v>
      </c>
      <c r="F863" s="130">
        <v>1159.3800000000001</v>
      </c>
      <c r="G863" s="130">
        <v>1154.1600000000001</v>
      </c>
      <c r="H863" s="130">
        <v>1178.1400000000001</v>
      </c>
      <c r="I863" s="130">
        <v>1208.3399999999999</v>
      </c>
      <c r="J863" s="130">
        <v>1314.95</v>
      </c>
      <c r="K863" s="130">
        <v>1338.75</v>
      </c>
      <c r="L863" s="130">
        <v>1341.38</v>
      </c>
      <c r="M863" s="130">
        <v>1360.24</v>
      </c>
      <c r="N863" s="130">
        <v>1379.77</v>
      </c>
      <c r="O863" s="130">
        <v>1380.26</v>
      </c>
      <c r="P863" s="130">
        <v>1440.92</v>
      </c>
      <c r="Q863" s="130">
        <v>1423.17</v>
      </c>
      <c r="R863" s="130">
        <v>1281.77</v>
      </c>
      <c r="S863" s="130">
        <v>1364.16</v>
      </c>
      <c r="T863" s="130">
        <v>1308.02</v>
      </c>
      <c r="U863" s="130">
        <v>1299.8</v>
      </c>
      <c r="V863" s="130">
        <v>1304.03</v>
      </c>
      <c r="W863" s="130">
        <v>1311.07</v>
      </c>
      <c r="X863" s="130">
        <v>1271.0999999999999</v>
      </c>
      <c r="Y863" s="130">
        <v>1251.8499999999999</v>
      </c>
      <c r="Z863" s="130">
        <v>1243.24</v>
      </c>
      <c r="AA863" s="130">
        <f t="shared" si="194"/>
        <v>1440.92</v>
      </c>
      <c r="AB863" s="77">
        <f t="shared" si="182"/>
        <v>2023</v>
      </c>
      <c r="AC863" s="76">
        <f t="shared" si="183"/>
        <v>3</v>
      </c>
      <c r="AD863" s="76" t="str">
        <f t="shared" si="184"/>
        <v/>
      </c>
      <c r="AE863" s="76" t="str">
        <f t="shared" si="185"/>
        <v/>
      </c>
      <c r="AF863" s="74">
        <f t="shared" si="186"/>
        <v>1440.92</v>
      </c>
      <c r="AG863" s="75" t="str">
        <f t="shared" si="187"/>
        <v>14:00</v>
      </c>
      <c r="AH863" s="74">
        <f t="shared" si="188"/>
        <v>32217.39</v>
      </c>
      <c r="AI863" s="73" t="str">
        <f t="shared" si="189"/>
        <v/>
      </c>
      <c r="AJ863" s="73" t="str">
        <f t="shared" si="190"/>
        <v/>
      </c>
      <c r="AK863" s="73" t="str">
        <f t="shared" si="191"/>
        <v/>
      </c>
      <c r="AL863" s="72" t="str">
        <f t="shared" si="192"/>
        <v/>
      </c>
      <c r="AM863" s="71" t="str">
        <f t="shared" si="193"/>
        <v/>
      </c>
    </row>
    <row r="864" spans="2:39" ht="13.8" thickBot="1">
      <c r="B864" s="131">
        <v>44996</v>
      </c>
      <c r="C864" s="130">
        <v>1245.69</v>
      </c>
      <c r="D864" s="130">
        <v>1229.6199999999999</v>
      </c>
      <c r="E864" s="130">
        <v>1224.48</v>
      </c>
      <c r="F864" s="130">
        <v>1237.5999999999999</v>
      </c>
      <c r="G864" s="130">
        <v>1238.76</v>
      </c>
      <c r="H864" s="130">
        <v>1250.9000000000001</v>
      </c>
      <c r="I864" s="130">
        <v>1275.8900000000001</v>
      </c>
      <c r="J864" s="130">
        <v>1331.05</v>
      </c>
      <c r="K864" s="130">
        <v>1319.68</v>
      </c>
      <c r="L864" s="130">
        <v>1316.42</v>
      </c>
      <c r="M864" s="130">
        <v>1312.75</v>
      </c>
      <c r="N864" s="130">
        <v>1321.46</v>
      </c>
      <c r="O864" s="130">
        <v>1291.05</v>
      </c>
      <c r="P864" s="130">
        <v>1260.6300000000001</v>
      </c>
      <c r="Q864" s="130">
        <v>1307.32</v>
      </c>
      <c r="R864" s="130">
        <v>1284.1199999999999</v>
      </c>
      <c r="S864" s="130">
        <v>1310.6099999999999</v>
      </c>
      <c r="T864" s="130">
        <v>1258.8399999999999</v>
      </c>
      <c r="U864" s="130">
        <v>1277.54</v>
      </c>
      <c r="V864" s="130">
        <v>1289.1600000000001</v>
      </c>
      <c r="W864" s="130">
        <v>1293.1099999999999</v>
      </c>
      <c r="X864" s="130">
        <v>1276.7</v>
      </c>
      <c r="Y864" s="130">
        <v>1281.95</v>
      </c>
      <c r="Z864" s="130">
        <v>1285.2</v>
      </c>
      <c r="AA864" s="130">
        <f t="shared" si="194"/>
        <v>1331.05</v>
      </c>
      <c r="AB864" s="77">
        <f t="shared" si="182"/>
        <v>2023</v>
      </c>
      <c r="AC864" s="76">
        <f t="shared" si="183"/>
        <v>3</v>
      </c>
      <c r="AD864" s="76" t="str">
        <f t="shared" si="184"/>
        <v/>
      </c>
      <c r="AE864" s="76" t="str">
        <f t="shared" si="185"/>
        <v/>
      </c>
      <c r="AF864" s="74">
        <f t="shared" si="186"/>
        <v>1331.05</v>
      </c>
      <c r="AG864" s="75" t="str">
        <f t="shared" si="187"/>
        <v>8:00</v>
      </c>
      <c r="AH864" s="74">
        <f t="shared" si="188"/>
        <v>32051.58</v>
      </c>
      <c r="AI864" s="73" t="str">
        <f t="shared" si="189"/>
        <v/>
      </c>
      <c r="AJ864" s="73" t="str">
        <f t="shared" si="190"/>
        <v/>
      </c>
      <c r="AK864" s="73" t="str">
        <f t="shared" si="191"/>
        <v/>
      </c>
      <c r="AL864" s="72" t="str">
        <f t="shared" si="192"/>
        <v/>
      </c>
      <c r="AM864" s="71" t="str">
        <f t="shared" si="193"/>
        <v/>
      </c>
    </row>
    <row r="865" spans="2:39" ht="13.8" thickBot="1">
      <c r="B865" s="131">
        <v>44997</v>
      </c>
      <c r="C865" s="130">
        <v>1264.76</v>
      </c>
      <c r="D865" s="130">
        <v>1257.27</v>
      </c>
      <c r="E865" s="130">
        <v>1258.74</v>
      </c>
      <c r="F865" s="130">
        <v>1252.97</v>
      </c>
      <c r="G865" s="130">
        <v>1266.1300000000001</v>
      </c>
      <c r="H865" s="130">
        <v>1305.92</v>
      </c>
      <c r="I865" s="130">
        <v>1379.56</v>
      </c>
      <c r="J865" s="130">
        <v>1335.67</v>
      </c>
      <c r="K865" s="130">
        <v>1323.67</v>
      </c>
      <c r="L865" s="130">
        <v>1355.66</v>
      </c>
      <c r="M865" s="130">
        <v>1362.06</v>
      </c>
      <c r="N865" s="130">
        <v>1309.7</v>
      </c>
      <c r="O865" s="130">
        <v>1312.15</v>
      </c>
      <c r="P865" s="130">
        <v>1298.08</v>
      </c>
      <c r="Q865" s="130">
        <v>1283.98</v>
      </c>
      <c r="R865" s="130">
        <v>1294.02</v>
      </c>
      <c r="S865" s="130">
        <v>1240.51</v>
      </c>
      <c r="T865" s="130">
        <v>1258.01</v>
      </c>
      <c r="U865" s="130">
        <v>1262.42</v>
      </c>
      <c r="V865" s="130">
        <v>1269.24</v>
      </c>
      <c r="W865" s="130">
        <v>1259.02</v>
      </c>
      <c r="X865" s="130">
        <v>1247.19</v>
      </c>
      <c r="Y865" s="130">
        <v>1259.97</v>
      </c>
      <c r="Z865" s="130">
        <v>1257.69</v>
      </c>
      <c r="AA865" s="130">
        <f t="shared" si="194"/>
        <v>1379.56</v>
      </c>
      <c r="AB865" s="77">
        <f t="shared" si="182"/>
        <v>2023</v>
      </c>
      <c r="AC865" s="76">
        <f t="shared" si="183"/>
        <v>3</v>
      </c>
      <c r="AD865" s="76" t="str">
        <f t="shared" si="184"/>
        <v/>
      </c>
      <c r="AE865" s="76" t="str">
        <f t="shared" si="185"/>
        <v/>
      </c>
      <c r="AF865" s="74">
        <f t="shared" si="186"/>
        <v>1379.56</v>
      </c>
      <c r="AG865" s="75" t="str">
        <f t="shared" si="187"/>
        <v>7:00</v>
      </c>
      <c r="AH865" s="74">
        <f t="shared" si="188"/>
        <v>32293.95</v>
      </c>
      <c r="AI865" s="73" t="str">
        <f t="shared" si="189"/>
        <v/>
      </c>
      <c r="AJ865" s="73" t="str">
        <f t="shared" si="190"/>
        <v/>
      </c>
      <c r="AK865" s="73" t="str">
        <f t="shared" si="191"/>
        <v/>
      </c>
      <c r="AL865" s="72" t="str">
        <f t="shared" si="192"/>
        <v/>
      </c>
      <c r="AM865" s="71" t="str">
        <f t="shared" si="193"/>
        <v/>
      </c>
    </row>
    <row r="866" spans="2:39" ht="13.8" thickBot="1">
      <c r="B866" s="131">
        <v>44998</v>
      </c>
      <c r="C866" s="130">
        <v>1261.68</v>
      </c>
      <c r="D866" s="130">
        <v>1258.74</v>
      </c>
      <c r="E866" s="130">
        <v>1250.3399999999999</v>
      </c>
      <c r="F866" s="130">
        <v>1272.1500000000001</v>
      </c>
      <c r="G866" s="130">
        <v>1291.26</v>
      </c>
      <c r="H866" s="130">
        <v>1326.99</v>
      </c>
      <c r="I866" s="130">
        <v>1406.51</v>
      </c>
      <c r="J866" s="130">
        <v>1410.36</v>
      </c>
      <c r="K866" s="130">
        <v>1437.56</v>
      </c>
      <c r="L866" s="130">
        <v>1457.22</v>
      </c>
      <c r="M866" s="130">
        <v>1476.97</v>
      </c>
      <c r="N866" s="130">
        <v>1456.46</v>
      </c>
      <c r="O866" s="130">
        <v>1464.23</v>
      </c>
      <c r="P866" s="129">
        <v>1444</v>
      </c>
      <c r="Q866" s="130">
        <v>1446.73</v>
      </c>
      <c r="R866" s="130">
        <v>1415.51</v>
      </c>
      <c r="S866" s="130">
        <v>1357.65</v>
      </c>
      <c r="T866" s="130">
        <v>1361.61</v>
      </c>
      <c r="U866" s="130">
        <v>1349.04</v>
      </c>
      <c r="V866" s="130">
        <v>1346.24</v>
      </c>
      <c r="W866" s="130">
        <v>1340.33</v>
      </c>
      <c r="X866" s="130">
        <v>1336.2</v>
      </c>
      <c r="Y866" s="130">
        <v>1323.39</v>
      </c>
      <c r="Z866" s="130">
        <v>1319.78</v>
      </c>
      <c r="AA866" s="130">
        <f t="shared" si="194"/>
        <v>1476.97</v>
      </c>
      <c r="AB866" s="77">
        <f t="shared" si="182"/>
        <v>2023</v>
      </c>
      <c r="AC866" s="76">
        <f t="shared" si="183"/>
        <v>3</v>
      </c>
      <c r="AD866" s="76" t="str">
        <f t="shared" si="184"/>
        <v/>
      </c>
      <c r="AE866" s="76" t="str">
        <f t="shared" si="185"/>
        <v/>
      </c>
      <c r="AF866" s="74">
        <f t="shared" si="186"/>
        <v>1476.97</v>
      </c>
      <c r="AG866" s="75" t="str">
        <f t="shared" si="187"/>
        <v>11:00</v>
      </c>
      <c r="AH866" s="74">
        <f t="shared" si="188"/>
        <v>34287.920000000006</v>
      </c>
      <c r="AI866" s="73" t="str">
        <f t="shared" si="189"/>
        <v/>
      </c>
      <c r="AJ866" s="73" t="str">
        <f t="shared" si="190"/>
        <v/>
      </c>
      <c r="AK866" s="73" t="str">
        <f t="shared" si="191"/>
        <v/>
      </c>
      <c r="AL866" s="72" t="str">
        <f t="shared" si="192"/>
        <v/>
      </c>
      <c r="AM866" s="71" t="str">
        <f t="shared" si="193"/>
        <v/>
      </c>
    </row>
    <row r="867" spans="2:39" ht="13.8" thickBot="1">
      <c r="B867" s="131">
        <v>44999</v>
      </c>
      <c r="C867" s="130">
        <v>1315.41</v>
      </c>
      <c r="D867" s="130">
        <v>1323.49</v>
      </c>
      <c r="E867" s="130">
        <v>1323.21</v>
      </c>
      <c r="F867" s="130">
        <v>1324.54</v>
      </c>
      <c r="G867" s="130">
        <v>1336.65</v>
      </c>
      <c r="H867" s="130">
        <v>1392.83</v>
      </c>
      <c r="I867" s="130">
        <v>1468.64</v>
      </c>
      <c r="J867" s="130">
        <v>1469.09</v>
      </c>
      <c r="K867" s="130">
        <v>1480.25</v>
      </c>
      <c r="L867" s="130">
        <v>1509.1</v>
      </c>
      <c r="M867" s="130">
        <v>1485.33</v>
      </c>
      <c r="N867" s="130">
        <v>1457.4</v>
      </c>
      <c r="O867" s="130">
        <v>1452.08</v>
      </c>
      <c r="P867" s="130">
        <v>1421.18</v>
      </c>
      <c r="Q867" s="130">
        <v>1396.54</v>
      </c>
      <c r="R867" s="130">
        <v>1357.55</v>
      </c>
      <c r="S867" s="130">
        <v>1317.09</v>
      </c>
      <c r="T867" s="130">
        <v>1300.71</v>
      </c>
      <c r="U867" s="130">
        <v>1280.69</v>
      </c>
      <c r="V867" s="130">
        <v>1289.1199999999999</v>
      </c>
      <c r="W867" s="130">
        <v>1280.48</v>
      </c>
      <c r="X867" s="130">
        <v>1293.6400000000001</v>
      </c>
      <c r="Y867" s="130">
        <v>1273.3699999999999</v>
      </c>
      <c r="Z867" s="130">
        <v>1249.78</v>
      </c>
      <c r="AA867" s="130">
        <f t="shared" si="194"/>
        <v>1509.1</v>
      </c>
      <c r="AB867" s="77">
        <f t="shared" si="182"/>
        <v>2023</v>
      </c>
      <c r="AC867" s="76">
        <f t="shared" si="183"/>
        <v>3</v>
      </c>
      <c r="AD867" s="76" t="str">
        <f t="shared" si="184"/>
        <v/>
      </c>
      <c r="AE867" s="76" t="str">
        <f t="shared" si="185"/>
        <v/>
      </c>
      <c r="AF867" s="74">
        <f t="shared" si="186"/>
        <v>1509.1</v>
      </c>
      <c r="AG867" s="75" t="str">
        <f t="shared" si="187"/>
        <v>10:00</v>
      </c>
      <c r="AH867" s="74">
        <f t="shared" si="188"/>
        <v>34307.26999999999</v>
      </c>
      <c r="AI867" s="73" t="str">
        <f t="shared" si="189"/>
        <v/>
      </c>
      <c r="AJ867" s="73" t="str">
        <f t="shared" si="190"/>
        <v/>
      </c>
      <c r="AK867" s="73" t="str">
        <f t="shared" si="191"/>
        <v/>
      </c>
      <c r="AL867" s="72" t="str">
        <f t="shared" si="192"/>
        <v/>
      </c>
      <c r="AM867" s="71" t="str">
        <f t="shared" si="193"/>
        <v/>
      </c>
    </row>
    <row r="868" spans="2:39" ht="13.8" thickBot="1">
      <c r="B868" s="131">
        <v>45000</v>
      </c>
      <c r="C868" s="130">
        <v>1244.29</v>
      </c>
      <c r="D868" s="130">
        <v>1252.76</v>
      </c>
      <c r="E868" s="130">
        <v>1261.22</v>
      </c>
      <c r="F868" s="130">
        <v>1256.96</v>
      </c>
      <c r="G868" s="130">
        <v>1288.98</v>
      </c>
      <c r="H868" s="130">
        <v>1321.43</v>
      </c>
      <c r="I868" s="130">
        <v>1465.91</v>
      </c>
      <c r="J868" s="130">
        <v>1466.85</v>
      </c>
      <c r="K868" s="130">
        <v>1474.17</v>
      </c>
      <c r="L868" s="130">
        <v>1498.42</v>
      </c>
      <c r="M868" s="130">
        <v>1482.64</v>
      </c>
      <c r="N868" s="130">
        <v>1435.18</v>
      </c>
      <c r="O868" s="130">
        <v>1443.89</v>
      </c>
      <c r="P868" s="130">
        <v>1423.21</v>
      </c>
      <c r="Q868" s="130">
        <v>1400.74</v>
      </c>
      <c r="R868" s="130">
        <v>1378.55</v>
      </c>
      <c r="S868" s="130">
        <v>1320.62</v>
      </c>
      <c r="T868" s="130">
        <v>1302.8800000000001</v>
      </c>
      <c r="U868" s="130">
        <v>1279.18</v>
      </c>
      <c r="V868" s="130">
        <v>1280.23</v>
      </c>
      <c r="W868" s="130">
        <v>1271.8</v>
      </c>
      <c r="X868" s="129">
        <v>1269</v>
      </c>
      <c r="Y868" s="130">
        <v>1249.8900000000001</v>
      </c>
      <c r="Z868" s="130">
        <v>1246.32</v>
      </c>
      <c r="AA868" s="130">
        <f t="shared" si="194"/>
        <v>1498.42</v>
      </c>
      <c r="AB868" s="77">
        <f t="shared" si="182"/>
        <v>2023</v>
      </c>
      <c r="AC868" s="76">
        <f t="shared" si="183"/>
        <v>3</v>
      </c>
      <c r="AD868" s="76" t="str">
        <f t="shared" si="184"/>
        <v/>
      </c>
      <c r="AE868" s="76" t="str">
        <f t="shared" si="185"/>
        <v/>
      </c>
      <c r="AF868" s="74">
        <f t="shared" si="186"/>
        <v>1498.42</v>
      </c>
      <c r="AG868" s="75" t="str">
        <f t="shared" si="187"/>
        <v>10:00</v>
      </c>
      <c r="AH868" s="74">
        <f t="shared" si="188"/>
        <v>33813.54</v>
      </c>
      <c r="AI868" s="73" t="str">
        <f t="shared" si="189"/>
        <v/>
      </c>
      <c r="AJ868" s="73" t="str">
        <f t="shared" si="190"/>
        <v/>
      </c>
      <c r="AK868" s="73" t="str">
        <f t="shared" si="191"/>
        <v/>
      </c>
      <c r="AL868" s="72" t="str">
        <f t="shared" si="192"/>
        <v/>
      </c>
      <c r="AM868" s="71" t="str">
        <f t="shared" si="193"/>
        <v/>
      </c>
    </row>
    <row r="869" spans="2:39" ht="13.8" thickBot="1">
      <c r="B869" s="131">
        <v>45001</v>
      </c>
      <c r="C869" s="130">
        <v>1243.06</v>
      </c>
      <c r="D869" s="130">
        <v>1246.7</v>
      </c>
      <c r="E869" s="130">
        <v>1248.3499999999999</v>
      </c>
      <c r="F869" s="130">
        <v>1245.58</v>
      </c>
      <c r="G869" s="130">
        <v>1269.17</v>
      </c>
      <c r="H869" s="130">
        <v>1319.32</v>
      </c>
      <c r="I869" s="130">
        <v>1403.15</v>
      </c>
      <c r="J869" s="130">
        <v>1423.42</v>
      </c>
      <c r="K869" s="130">
        <v>1415.08</v>
      </c>
      <c r="L869" s="130">
        <v>1429.51</v>
      </c>
      <c r="M869" s="130">
        <v>1433.71</v>
      </c>
      <c r="N869" s="130">
        <v>1377.71</v>
      </c>
      <c r="O869" s="130">
        <v>1369.73</v>
      </c>
      <c r="P869" s="130">
        <v>1363.04</v>
      </c>
      <c r="Q869" s="130">
        <v>1189.48</v>
      </c>
      <c r="R869" s="129">
        <v>793</v>
      </c>
      <c r="S869" s="130">
        <v>1261.4000000000001</v>
      </c>
      <c r="T869" s="130">
        <v>1246.28</v>
      </c>
      <c r="U869" s="130">
        <v>1235.5</v>
      </c>
      <c r="V869" s="130">
        <v>1239.6300000000001</v>
      </c>
      <c r="W869" s="130">
        <v>1228.33</v>
      </c>
      <c r="X869" s="130">
        <v>1227.3499999999999</v>
      </c>
      <c r="Y869" s="130">
        <v>1224.83</v>
      </c>
      <c r="Z869" s="130">
        <v>1217.48</v>
      </c>
      <c r="AA869" s="130">
        <f t="shared" si="194"/>
        <v>1433.71</v>
      </c>
      <c r="AB869" s="77">
        <f t="shared" si="182"/>
        <v>2023</v>
      </c>
      <c r="AC869" s="76">
        <f t="shared" si="183"/>
        <v>3</v>
      </c>
      <c r="AD869" s="76" t="str">
        <f t="shared" si="184"/>
        <v/>
      </c>
      <c r="AE869" s="76" t="str">
        <f t="shared" si="185"/>
        <v/>
      </c>
      <c r="AF869" s="74">
        <f t="shared" si="186"/>
        <v>1433.71</v>
      </c>
      <c r="AG869" s="75" t="str">
        <f t="shared" si="187"/>
        <v>11:00</v>
      </c>
      <c r="AH869" s="74">
        <f t="shared" si="188"/>
        <v>32084.52</v>
      </c>
      <c r="AI869" s="73" t="str">
        <f t="shared" si="189"/>
        <v/>
      </c>
      <c r="AJ869" s="73" t="str">
        <f t="shared" si="190"/>
        <v/>
      </c>
      <c r="AK869" s="73" t="str">
        <f t="shared" si="191"/>
        <v/>
      </c>
      <c r="AL869" s="72" t="str">
        <f t="shared" si="192"/>
        <v/>
      </c>
      <c r="AM869" s="71" t="str">
        <f t="shared" si="193"/>
        <v/>
      </c>
    </row>
    <row r="870" spans="2:39" ht="13.8" thickBot="1">
      <c r="B870" s="131">
        <v>45002</v>
      </c>
      <c r="C870" s="130">
        <v>1209.29</v>
      </c>
      <c r="D870" s="130">
        <v>1205.68</v>
      </c>
      <c r="E870" s="130">
        <v>1216.8499999999999</v>
      </c>
      <c r="F870" s="130">
        <v>1200.68</v>
      </c>
      <c r="G870" s="130">
        <v>1239.67</v>
      </c>
      <c r="H870" s="130">
        <v>1245.3399999999999</v>
      </c>
      <c r="I870" s="130">
        <v>1369.8</v>
      </c>
      <c r="J870" s="130">
        <v>1404.83</v>
      </c>
      <c r="K870" s="130">
        <v>1406.79</v>
      </c>
      <c r="L870" s="130">
        <v>1402.87</v>
      </c>
      <c r="M870" s="130">
        <v>1399.44</v>
      </c>
      <c r="N870" s="130">
        <v>1384.74</v>
      </c>
      <c r="O870" s="130">
        <v>1379.35</v>
      </c>
      <c r="P870" s="130">
        <v>1370.08</v>
      </c>
      <c r="Q870" s="130">
        <v>1360.98</v>
      </c>
      <c r="R870" s="130">
        <v>1331.3</v>
      </c>
      <c r="S870" s="130">
        <v>1291.01</v>
      </c>
      <c r="T870" s="130">
        <v>1273.3699999999999</v>
      </c>
      <c r="U870" s="130">
        <v>1271.6199999999999</v>
      </c>
      <c r="V870" s="130">
        <v>1278.5899999999999</v>
      </c>
      <c r="W870" s="130">
        <v>1261.6099999999999</v>
      </c>
      <c r="X870" s="130">
        <v>1239.49</v>
      </c>
      <c r="Y870" s="130">
        <v>1209.1099999999999</v>
      </c>
      <c r="Z870" s="130">
        <v>1195.3900000000001</v>
      </c>
      <c r="AA870" s="130">
        <f t="shared" si="194"/>
        <v>1406.79</v>
      </c>
      <c r="AB870" s="77">
        <f t="shared" si="182"/>
        <v>2023</v>
      </c>
      <c r="AC870" s="76">
        <f t="shared" si="183"/>
        <v>3</v>
      </c>
      <c r="AD870" s="76" t="str">
        <f t="shared" si="184"/>
        <v/>
      </c>
      <c r="AE870" s="76" t="str">
        <f t="shared" si="185"/>
        <v/>
      </c>
      <c r="AF870" s="74">
        <f t="shared" si="186"/>
        <v>1406.79</v>
      </c>
      <c r="AG870" s="75" t="str">
        <f t="shared" si="187"/>
        <v>9:00</v>
      </c>
      <c r="AH870" s="74">
        <f t="shared" si="188"/>
        <v>32554.669999999995</v>
      </c>
      <c r="AI870" s="73" t="str">
        <f t="shared" si="189"/>
        <v/>
      </c>
      <c r="AJ870" s="73" t="str">
        <f t="shared" si="190"/>
        <v/>
      </c>
      <c r="AK870" s="73" t="str">
        <f t="shared" si="191"/>
        <v/>
      </c>
      <c r="AL870" s="72" t="str">
        <f t="shared" si="192"/>
        <v/>
      </c>
      <c r="AM870" s="71" t="str">
        <f t="shared" si="193"/>
        <v/>
      </c>
    </row>
    <row r="871" spans="2:39" ht="13.8" thickBot="1">
      <c r="B871" s="131">
        <v>45003</v>
      </c>
      <c r="C871" s="130">
        <v>1196.69</v>
      </c>
      <c r="D871" s="130">
        <v>1196.93</v>
      </c>
      <c r="E871" s="130">
        <v>1196.76</v>
      </c>
      <c r="F871" s="130">
        <v>1186.22</v>
      </c>
      <c r="G871" s="130">
        <v>1217.3399999999999</v>
      </c>
      <c r="H871" s="130">
        <v>1246.8800000000001</v>
      </c>
      <c r="I871" s="130">
        <v>1314.88</v>
      </c>
      <c r="J871" s="130">
        <v>1291.96</v>
      </c>
      <c r="K871" s="130">
        <v>1300.29</v>
      </c>
      <c r="L871" s="130">
        <v>1300.8800000000001</v>
      </c>
      <c r="M871" s="130">
        <v>1293.8800000000001</v>
      </c>
      <c r="N871" s="130">
        <v>1305.6099999999999</v>
      </c>
      <c r="O871" s="130">
        <v>1277.3900000000001</v>
      </c>
      <c r="P871" s="130">
        <v>1277.4000000000001</v>
      </c>
      <c r="Q871" s="130">
        <v>1273.6199999999999</v>
      </c>
      <c r="R871" s="130">
        <v>1271.94</v>
      </c>
      <c r="S871" s="130">
        <v>1258.71</v>
      </c>
      <c r="T871" s="130">
        <v>1252.72</v>
      </c>
      <c r="U871" s="130">
        <v>1256.96</v>
      </c>
      <c r="V871" s="130">
        <v>1276.98</v>
      </c>
      <c r="W871" s="130">
        <v>1276.77</v>
      </c>
      <c r="X871" s="130">
        <v>1263.29</v>
      </c>
      <c r="Y871" s="130">
        <v>1270.99</v>
      </c>
      <c r="Z871" s="130">
        <v>1267.42</v>
      </c>
      <c r="AA871" s="130">
        <f t="shared" si="194"/>
        <v>1314.88</v>
      </c>
      <c r="AB871" s="77">
        <f t="shared" si="182"/>
        <v>2023</v>
      </c>
      <c r="AC871" s="76">
        <f t="shared" si="183"/>
        <v>3</v>
      </c>
      <c r="AD871" s="76" t="str">
        <f t="shared" si="184"/>
        <v/>
      </c>
      <c r="AE871" s="76" t="str">
        <f t="shared" si="185"/>
        <v/>
      </c>
      <c r="AF871" s="74">
        <f t="shared" si="186"/>
        <v>1314.88</v>
      </c>
      <c r="AG871" s="75" t="str">
        <f t="shared" si="187"/>
        <v>7:00</v>
      </c>
      <c r="AH871" s="74">
        <f t="shared" si="188"/>
        <v>31587.390000000003</v>
      </c>
      <c r="AI871" s="73" t="str">
        <f t="shared" si="189"/>
        <v/>
      </c>
      <c r="AJ871" s="73" t="str">
        <f t="shared" si="190"/>
        <v/>
      </c>
      <c r="AK871" s="73" t="str">
        <f t="shared" si="191"/>
        <v/>
      </c>
      <c r="AL871" s="72" t="str">
        <f t="shared" si="192"/>
        <v/>
      </c>
      <c r="AM871" s="71" t="str">
        <f t="shared" si="193"/>
        <v/>
      </c>
    </row>
    <row r="872" spans="2:39" ht="13.8" thickBot="1">
      <c r="B872" s="131">
        <v>45004</v>
      </c>
      <c r="C872" s="130">
        <v>1261.96</v>
      </c>
      <c r="D872" s="130">
        <v>1269.1400000000001</v>
      </c>
      <c r="E872" s="130">
        <v>1259.83</v>
      </c>
      <c r="F872" s="130">
        <v>1258.5</v>
      </c>
      <c r="G872" s="130">
        <v>1268.72</v>
      </c>
      <c r="H872" s="130">
        <v>1293.5999999999999</v>
      </c>
      <c r="I872" s="130">
        <v>1349.6</v>
      </c>
      <c r="J872" s="130">
        <v>1314.11</v>
      </c>
      <c r="K872" s="130">
        <v>1314.11</v>
      </c>
      <c r="L872" s="130">
        <v>1300.57</v>
      </c>
      <c r="M872" s="130">
        <v>1293.43</v>
      </c>
      <c r="N872" s="130">
        <v>1295.18</v>
      </c>
      <c r="O872" s="130">
        <v>1287.02</v>
      </c>
      <c r="P872" s="130">
        <v>1265.25</v>
      </c>
      <c r="Q872" s="130">
        <v>1249.99</v>
      </c>
      <c r="R872" s="130">
        <v>1246.77</v>
      </c>
      <c r="S872" s="130">
        <v>1204.7</v>
      </c>
      <c r="T872" s="130">
        <v>1205.99</v>
      </c>
      <c r="U872" s="130">
        <v>1219.3</v>
      </c>
      <c r="V872" s="130">
        <v>1236.94</v>
      </c>
      <c r="W872" s="130">
        <v>1238.0899999999999</v>
      </c>
      <c r="X872" s="130">
        <v>1226.79</v>
      </c>
      <c r="Y872" s="130">
        <v>1253.95</v>
      </c>
      <c r="Z872" s="130">
        <v>1239.28</v>
      </c>
      <c r="AA872" s="130">
        <f t="shared" si="194"/>
        <v>1349.6</v>
      </c>
      <c r="AB872" s="77">
        <f t="shared" si="182"/>
        <v>2023</v>
      </c>
      <c r="AC872" s="76">
        <f t="shared" si="183"/>
        <v>3</v>
      </c>
      <c r="AD872" s="76" t="str">
        <f t="shared" si="184"/>
        <v/>
      </c>
      <c r="AE872" s="76" t="str">
        <f t="shared" si="185"/>
        <v/>
      </c>
      <c r="AF872" s="74">
        <f t="shared" si="186"/>
        <v>1349.6</v>
      </c>
      <c r="AG872" s="75" t="str">
        <f t="shared" si="187"/>
        <v>7:00</v>
      </c>
      <c r="AH872" s="74">
        <f t="shared" si="188"/>
        <v>31702.420000000002</v>
      </c>
      <c r="AI872" s="73" t="str">
        <f t="shared" si="189"/>
        <v/>
      </c>
      <c r="AJ872" s="73" t="str">
        <f t="shared" si="190"/>
        <v/>
      </c>
      <c r="AK872" s="73" t="str">
        <f t="shared" si="191"/>
        <v/>
      </c>
      <c r="AL872" s="72" t="str">
        <f t="shared" si="192"/>
        <v/>
      </c>
      <c r="AM872" s="71" t="str">
        <f t="shared" si="193"/>
        <v/>
      </c>
    </row>
    <row r="873" spans="2:39" ht="13.8" thickBot="1">
      <c r="B873" s="131">
        <v>45005</v>
      </c>
      <c r="C873" s="130">
        <v>1241.73</v>
      </c>
      <c r="D873" s="130">
        <v>1243.69</v>
      </c>
      <c r="E873" s="130">
        <v>1242.47</v>
      </c>
      <c r="F873" s="130">
        <v>1254.44</v>
      </c>
      <c r="G873" s="130">
        <v>1279.3900000000001</v>
      </c>
      <c r="H873" s="130">
        <v>1325.07</v>
      </c>
      <c r="I873" s="130">
        <v>1427.48</v>
      </c>
      <c r="J873" s="130">
        <v>1459.89</v>
      </c>
      <c r="K873" s="130">
        <v>1445.78</v>
      </c>
      <c r="L873" s="130">
        <v>1460.94</v>
      </c>
      <c r="M873" s="130">
        <v>1480.96</v>
      </c>
      <c r="N873" s="130">
        <v>1447.88</v>
      </c>
      <c r="O873" s="130">
        <v>1420.3</v>
      </c>
      <c r="P873" s="130">
        <v>1405.43</v>
      </c>
      <c r="Q873" s="130">
        <v>1405.43</v>
      </c>
      <c r="R873" s="130">
        <v>1372.32</v>
      </c>
      <c r="S873" s="130">
        <v>1307.95</v>
      </c>
      <c r="T873" s="130">
        <v>1307.1500000000001</v>
      </c>
      <c r="U873" s="130">
        <v>1305.8499999999999</v>
      </c>
      <c r="V873" s="130">
        <v>1313.79</v>
      </c>
      <c r="W873" s="130">
        <v>1291.1199999999999</v>
      </c>
      <c r="X873" s="130">
        <v>1276.27</v>
      </c>
      <c r="Y873" s="130">
        <v>1265.3900000000001</v>
      </c>
      <c r="Z873" s="130">
        <v>1249.4000000000001</v>
      </c>
      <c r="AA873" s="130">
        <f t="shared" si="194"/>
        <v>1480.96</v>
      </c>
      <c r="AB873" s="77">
        <f t="shared" si="182"/>
        <v>2023</v>
      </c>
      <c r="AC873" s="76">
        <f t="shared" si="183"/>
        <v>3</v>
      </c>
      <c r="AD873" s="76" t="str">
        <f t="shared" si="184"/>
        <v/>
      </c>
      <c r="AE873" s="76" t="str">
        <f t="shared" si="185"/>
        <v/>
      </c>
      <c r="AF873" s="74">
        <f t="shared" si="186"/>
        <v>1480.96</v>
      </c>
      <c r="AG873" s="75" t="str">
        <f t="shared" si="187"/>
        <v>11:00</v>
      </c>
      <c r="AH873" s="74">
        <f t="shared" si="188"/>
        <v>33711.08</v>
      </c>
      <c r="AI873" s="73" t="str">
        <f t="shared" si="189"/>
        <v/>
      </c>
      <c r="AJ873" s="73" t="str">
        <f t="shared" si="190"/>
        <v/>
      </c>
      <c r="AK873" s="73" t="str">
        <f t="shared" si="191"/>
        <v/>
      </c>
      <c r="AL873" s="72" t="str">
        <f t="shared" si="192"/>
        <v/>
      </c>
      <c r="AM873" s="71" t="str">
        <f t="shared" si="193"/>
        <v/>
      </c>
    </row>
    <row r="874" spans="2:39" ht="13.8" thickBot="1">
      <c r="B874" s="131">
        <v>45006</v>
      </c>
      <c r="C874" s="130">
        <v>1246.67</v>
      </c>
      <c r="D874" s="130">
        <v>1244.01</v>
      </c>
      <c r="E874" s="130">
        <v>1246.74</v>
      </c>
      <c r="F874" s="130">
        <v>1247.75</v>
      </c>
      <c r="G874" s="130">
        <v>1277.1500000000001</v>
      </c>
      <c r="H874" s="130">
        <v>1307.95</v>
      </c>
      <c r="I874" s="130">
        <v>1390.59</v>
      </c>
      <c r="J874" s="130">
        <v>1425.86</v>
      </c>
      <c r="K874" s="130">
        <v>1454.01</v>
      </c>
      <c r="L874" s="130">
        <v>1434.09</v>
      </c>
      <c r="M874" s="130">
        <v>1448.44</v>
      </c>
      <c r="N874" s="130">
        <v>1392.65</v>
      </c>
      <c r="O874" s="130">
        <v>1384.29</v>
      </c>
      <c r="P874" s="130">
        <v>1378.79</v>
      </c>
      <c r="Q874" s="130">
        <v>1372.04</v>
      </c>
      <c r="R874" s="130">
        <v>1322.16</v>
      </c>
      <c r="S874" s="130">
        <v>1251.95</v>
      </c>
      <c r="T874" s="130">
        <v>1236.5899999999999</v>
      </c>
      <c r="U874" s="130">
        <v>1228.08</v>
      </c>
      <c r="V874" s="129">
        <v>1248</v>
      </c>
      <c r="W874" s="130">
        <v>1231.93</v>
      </c>
      <c r="X874" s="130">
        <v>1229.48</v>
      </c>
      <c r="Y874" s="130">
        <v>1212.26</v>
      </c>
      <c r="Z874" s="130">
        <v>1222.44</v>
      </c>
      <c r="AA874" s="130">
        <f t="shared" si="194"/>
        <v>1454.01</v>
      </c>
      <c r="AB874" s="77">
        <f t="shared" si="182"/>
        <v>2023</v>
      </c>
      <c r="AC874" s="76">
        <f t="shared" si="183"/>
        <v>3</v>
      </c>
      <c r="AD874" s="76" t="str">
        <f t="shared" si="184"/>
        <v/>
      </c>
      <c r="AE874" s="76" t="str">
        <f t="shared" si="185"/>
        <v/>
      </c>
      <c r="AF874" s="74">
        <f t="shared" si="186"/>
        <v>1454.01</v>
      </c>
      <c r="AG874" s="75" t="str">
        <f t="shared" si="187"/>
        <v>9:00</v>
      </c>
      <c r="AH874" s="74">
        <f t="shared" si="188"/>
        <v>32887.93</v>
      </c>
      <c r="AI874" s="73" t="str">
        <f t="shared" si="189"/>
        <v/>
      </c>
      <c r="AJ874" s="73" t="str">
        <f t="shared" si="190"/>
        <v/>
      </c>
      <c r="AK874" s="73" t="str">
        <f t="shared" si="191"/>
        <v/>
      </c>
      <c r="AL874" s="72" t="str">
        <f t="shared" si="192"/>
        <v/>
      </c>
      <c r="AM874" s="71" t="str">
        <f t="shared" si="193"/>
        <v/>
      </c>
    </row>
    <row r="875" spans="2:39" ht="13.8" thickBot="1">
      <c r="B875" s="131">
        <v>45007</v>
      </c>
      <c r="C875" s="130">
        <v>1208.9000000000001</v>
      </c>
      <c r="D875" s="130">
        <v>1202.6400000000001</v>
      </c>
      <c r="E875" s="130">
        <v>1215.06</v>
      </c>
      <c r="F875" s="130">
        <v>1205.72</v>
      </c>
      <c r="G875" s="130">
        <v>1224.4100000000001</v>
      </c>
      <c r="H875" s="130">
        <v>1278.17</v>
      </c>
      <c r="I875" s="130">
        <v>1382.71</v>
      </c>
      <c r="J875" s="130">
        <v>1402.56</v>
      </c>
      <c r="K875" s="130">
        <v>1416.62</v>
      </c>
      <c r="L875" s="130">
        <v>1423.84</v>
      </c>
      <c r="M875" s="130">
        <v>1423.17</v>
      </c>
      <c r="N875" s="130">
        <v>1385.41</v>
      </c>
      <c r="O875" s="130">
        <v>1373.85</v>
      </c>
      <c r="P875" s="130">
        <v>1358.88</v>
      </c>
      <c r="Q875" s="130">
        <v>1366.71</v>
      </c>
      <c r="R875" s="130">
        <v>1331.61</v>
      </c>
      <c r="S875" s="130">
        <v>1270.01</v>
      </c>
      <c r="T875" s="130">
        <v>1262.73</v>
      </c>
      <c r="U875" s="130">
        <v>1247.02</v>
      </c>
      <c r="V875" s="130">
        <v>1239.5999999999999</v>
      </c>
      <c r="W875" s="130">
        <v>1223.81</v>
      </c>
      <c r="X875" s="130">
        <v>1203.97</v>
      </c>
      <c r="Y875" s="130">
        <v>1188.95</v>
      </c>
      <c r="Z875" s="130">
        <v>1191.33</v>
      </c>
      <c r="AA875" s="130">
        <f t="shared" si="194"/>
        <v>1423.84</v>
      </c>
      <c r="AB875" s="77">
        <f t="shared" si="182"/>
        <v>2023</v>
      </c>
      <c r="AC875" s="76">
        <f t="shared" si="183"/>
        <v>3</v>
      </c>
      <c r="AD875" s="76" t="str">
        <f t="shared" si="184"/>
        <v/>
      </c>
      <c r="AE875" s="76" t="str">
        <f t="shared" si="185"/>
        <v/>
      </c>
      <c r="AF875" s="74">
        <f t="shared" si="186"/>
        <v>1423.84</v>
      </c>
      <c r="AG875" s="75" t="str">
        <f t="shared" si="187"/>
        <v>10:00</v>
      </c>
      <c r="AH875" s="74">
        <f t="shared" si="188"/>
        <v>32451.52</v>
      </c>
      <c r="AI875" s="73" t="str">
        <f t="shared" si="189"/>
        <v/>
      </c>
      <c r="AJ875" s="73" t="str">
        <f t="shared" si="190"/>
        <v/>
      </c>
      <c r="AK875" s="73" t="str">
        <f t="shared" si="191"/>
        <v/>
      </c>
      <c r="AL875" s="72" t="str">
        <f t="shared" si="192"/>
        <v/>
      </c>
      <c r="AM875" s="71" t="str">
        <f t="shared" si="193"/>
        <v/>
      </c>
    </row>
    <row r="876" spans="2:39" ht="13.8" thickBot="1">
      <c r="B876" s="131">
        <v>45008</v>
      </c>
      <c r="C876" s="130">
        <v>1172.78</v>
      </c>
      <c r="D876" s="130">
        <v>1175.02</v>
      </c>
      <c r="E876" s="130">
        <v>1169.81</v>
      </c>
      <c r="F876" s="130">
        <v>1180.24</v>
      </c>
      <c r="G876" s="130">
        <v>1188.67</v>
      </c>
      <c r="H876" s="130">
        <v>1232.28</v>
      </c>
      <c r="I876" s="130">
        <v>1334.44</v>
      </c>
      <c r="J876" s="130">
        <v>1309.77</v>
      </c>
      <c r="K876" s="130">
        <v>1322.62</v>
      </c>
      <c r="L876" s="130">
        <v>1346.14</v>
      </c>
      <c r="M876" s="130">
        <v>1370.67</v>
      </c>
      <c r="N876" s="130">
        <v>1349.84</v>
      </c>
      <c r="O876" s="130">
        <v>1352.37</v>
      </c>
      <c r="P876" s="130">
        <v>1349.11</v>
      </c>
      <c r="Q876" s="130">
        <v>1332.03</v>
      </c>
      <c r="R876" s="130">
        <v>1306.1600000000001</v>
      </c>
      <c r="S876" s="130">
        <v>1240.96</v>
      </c>
      <c r="T876" s="130">
        <v>1215.48</v>
      </c>
      <c r="U876" s="130">
        <v>1224.9000000000001</v>
      </c>
      <c r="V876" s="130">
        <v>1242.43</v>
      </c>
      <c r="W876" s="130">
        <v>1220.56</v>
      </c>
      <c r="X876" s="130">
        <v>1223.04</v>
      </c>
      <c r="Y876" s="130">
        <v>1201.24</v>
      </c>
      <c r="Z876" s="130">
        <v>1197.53</v>
      </c>
      <c r="AA876" s="130">
        <f t="shared" si="194"/>
        <v>1370.67</v>
      </c>
      <c r="AB876" s="77">
        <f t="shared" si="182"/>
        <v>2023</v>
      </c>
      <c r="AC876" s="76">
        <f t="shared" si="183"/>
        <v>3</v>
      </c>
      <c r="AD876" s="76" t="str">
        <f t="shared" si="184"/>
        <v/>
      </c>
      <c r="AE876" s="76" t="str">
        <f t="shared" si="185"/>
        <v/>
      </c>
      <c r="AF876" s="74">
        <f t="shared" si="186"/>
        <v>1370.67</v>
      </c>
      <c r="AG876" s="75" t="str">
        <f t="shared" si="187"/>
        <v>11:00</v>
      </c>
      <c r="AH876" s="74">
        <f t="shared" si="188"/>
        <v>31628.760000000002</v>
      </c>
      <c r="AI876" s="73" t="str">
        <f t="shared" si="189"/>
        <v/>
      </c>
      <c r="AJ876" s="73" t="str">
        <f t="shared" si="190"/>
        <v/>
      </c>
      <c r="AK876" s="73" t="str">
        <f t="shared" si="191"/>
        <v/>
      </c>
      <c r="AL876" s="72" t="str">
        <f t="shared" si="192"/>
        <v/>
      </c>
      <c r="AM876" s="71" t="str">
        <f t="shared" si="193"/>
        <v/>
      </c>
    </row>
    <row r="877" spans="2:39" ht="13.8" thickBot="1">
      <c r="B877" s="131">
        <v>45009</v>
      </c>
      <c r="C877" s="130">
        <v>1183.74</v>
      </c>
      <c r="D877" s="130">
        <v>1197.6300000000001</v>
      </c>
      <c r="E877" s="130">
        <v>1178.28</v>
      </c>
      <c r="F877" s="130">
        <v>1193.1500000000001</v>
      </c>
      <c r="G877" s="130">
        <v>1212.05</v>
      </c>
      <c r="H877" s="130">
        <v>1260.8800000000001</v>
      </c>
      <c r="I877" s="130">
        <v>1368.12</v>
      </c>
      <c r="J877" s="130">
        <v>1375.11</v>
      </c>
      <c r="K877" s="130">
        <v>1372.95</v>
      </c>
      <c r="L877" s="130">
        <v>1436.86</v>
      </c>
      <c r="M877" s="130">
        <v>1418.27</v>
      </c>
      <c r="N877" s="130">
        <v>1386.91</v>
      </c>
      <c r="O877" s="130">
        <v>1382.01</v>
      </c>
      <c r="P877" s="130">
        <v>1376.8</v>
      </c>
      <c r="Q877" s="130">
        <v>1345.09</v>
      </c>
      <c r="R877" s="130">
        <v>1310.86</v>
      </c>
      <c r="S877" s="130">
        <v>1250.3800000000001</v>
      </c>
      <c r="T877" s="130">
        <v>1234.49</v>
      </c>
      <c r="U877" s="130">
        <v>1243.9000000000001</v>
      </c>
      <c r="V877" s="130">
        <v>1257.8</v>
      </c>
      <c r="W877" s="130">
        <v>1255.3499999999999</v>
      </c>
      <c r="X877" s="130">
        <v>1239.1400000000001</v>
      </c>
      <c r="Y877" s="129">
        <v>1211</v>
      </c>
      <c r="Z877" s="130">
        <v>1207.92</v>
      </c>
      <c r="AA877" s="130">
        <f t="shared" si="194"/>
        <v>1436.86</v>
      </c>
      <c r="AB877" s="77">
        <f t="shared" si="182"/>
        <v>2023</v>
      </c>
      <c r="AC877" s="76">
        <f t="shared" si="183"/>
        <v>3</v>
      </c>
      <c r="AD877" s="76" t="str">
        <f t="shared" si="184"/>
        <v/>
      </c>
      <c r="AE877" s="76" t="str">
        <f t="shared" si="185"/>
        <v/>
      </c>
      <c r="AF877" s="74">
        <f t="shared" si="186"/>
        <v>1436.86</v>
      </c>
      <c r="AG877" s="75" t="str">
        <f t="shared" si="187"/>
        <v>10:00</v>
      </c>
      <c r="AH877" s="74">
        <f t="shared" si="188"/>
        <v>32335.550000000003</v>
      </c>
      <c r="AI877" s="73" t="str">
        <f t="shared" si="189"/>
        <v/>
      </c>
      <c r="AJ877" s="73" t="str">
        <f t="shared" si="190"/>
        <v/>
      </c>
      <c r="AK877" s="73" t="str">
        <f t="shared" si="191"/>
        <v/>
      </c>
      <c r="AL877" s="72" t="str">
        <f t="shared" si="192"/>
        <v/>
      </c>
      <c r="AM877" s="71" t="str">
        <f t="shared" si="193"/>
        <v/>
      </c>
    </row>
    <row r="878" spans="2:39" ht="13.8" thickBot="1">
      <c r="B878" s="131">
        <v>45010</v>
      </c>
      <c r="C878" s="130">
        <v>1209.67</v>
      </c>
      <c r="D878" s="130">
        <v>1202.18</v>
      </c>
      <c r="E878" s="130">
        <v>1198.44</v>
      </c>
      <c r="F878" s="130">
        <v>1197.1099999999999</v>
      </c>
      <c r="G878" s="130">
        <v>1210.23</v>
      </c>
      <c r="H878" s="130">
        <v>1239.5999999999999</v>
      </c>
      <c r="I878" s="130">
        <v>1296.47</v>
      </c>
      <c r="J878" s="130">
        <v>1305.26</v>
      </c>
      <c r="K878" s="130">
        <v>1311.73</v>
      </c>
      <c r="L878" s="130">
        <v>1308.79</v>
      </c>
      <c r="M878" s="130">
        <v>1318.24</v>
      </c>
      <c r="N878" s="130">
        <v>1280.06</v>
      </c>
      <c r="O878" s="130">
        <v>1300.3599999999999</v>
      </c>
      <c r="P878" s="130">
        <v>1256.5</v>
      </c>
      <c r="Q878" s="130">
        <v>1241.45</v>
      </c>
      <c r="R878" s="130">
        <v>1227.52</v>
      </c>
      <c r="S878" s="130">
        <v>1176.73</v>
      </c>
      <c r="T878" s="130">
        <v>1199.9000000000001</v>
      </c>
      <c r="U878" s="130">
        <v>1221.96</v>
      </c>
      <c r="V878" s="130">
        <v>1228.01</v>
      </c>
      <c r="W878" s="130">
        <v>1218.53</v>
      </c>
      <c r="X878" s="130">
        <v>1215.69</v>
      </c>
      <c r="Y878" s="130">
        <v>1209.6400000000001</v>
      </c>
      <c r="Z878" s="130">
        <v>1199.8399999999999</v>
      </c>
      <c r="AA878" s="130">
        <f t="shared" si="194"/>
        <v>1318.24</v>
      </c>
      <c r="AB878" s="77">
        <f t="shared" si="182"/>
        <v>2023</v>
      </c>
      <c r="AC878" s="76">
        <f t="shared" si="183"/>
        <v>3</v>
      </c>
      <c r="AD878" s="76" t="str">
        <f t="shared" si="184"/>
        <v/>
      </c>
      <c r="AE878" s="76" t="str">
        <f t="shared" si="185"/>
        <v/>
      </c>
      <c r="AF878" s="74">
        <f t="shared" si="186"/>
        <v>1318.24</v>
      </c>
      <c r="AG878" s="75" t="str">
        <f t="shared" si="187"/>
        <v>11:00</v>
      </c>
      <c r="AH878" s="74">
        <f t="shared" si="188"/>
        <v>31092.149999999998</v>
      </c>
      <c r="AI878" s="73" t="str">
        <f t="shared" si="189"/>
        <v/>
      </c>
      <c r="AJ878" s="73" t="str">
        <f t="shared" si="190"/>
        <v/>
      </c>
      <c r="AK878" s="73" t="str">
        <f t="shared" si="191"/>
        <v/>
      </c>
      <c r="AL878" s="72" t="str">
        <f t="shared" si="192"/>
        <v/>
      </c>
      <c r="AM878" s="71" t="str">
        <f t="shared" si="193"/>
        <v/>
      </c>
    </row>
    <row r="879" spans="2:39" ht="13.8" thickBot="1">
      <c r="B879" s="131">
        <v>45011</v>
      </c>
      <c r="C879" s="130">
        <v>1194.97</v>
      </c>
      <c r="D879" s="130">
        <v>1200.26</v>
      </c>
      <c r="E879" s="130">
        <v>1193.57</v>
      </c>
      <c r="F879" s="130">
        <v>1187.1300000000001</v>
      </c>
      <c r="G879" s="130">
        <v>1205.02</v>
      </c>
      <c r="H879" s="130">
        <v>1228.99</v>
      </c>
      <c r="I879" s="130">
        <v>1287.68</v>
      </c>
      <c r="J879" s="130">
        <v>1265.95</v>
      </c>
      <c r="K879" s="130">
        <v>1266.27</v>
      </c>
      <c r="L879" s="130">
        <v>1263.26</v>
      </c>
      <c r="M879" s="130">
        <v>1264.03</v>
      </c>
      <c r="N879" s="130">
        <v>1230.8499999999999</v>
      </c>
      <c r="O879" s="130">
        <v>1214.71</v>
      </c>
      <c r="P879" s="130">
        <v>1200.01</v>
      </c>
      <c r="Q879" s="130">
        <v>1190.8800000000001</v>
      </c>
      <c r="R879" s="130">
        <v>1190.3900000000001</v>
      </c>
      <c r="S879" s="130">
        <v>1155.42</v>
      </c>
      <c r="T879" s="130">
        <v>1155.28</v>
      </c>
      <c r="U879" s="130">
        <v>1160.1099999999999</v>
      </c>
      <c r="V879" s="130">
        <v>1173.9000000000001</v>
      </c>
      <c r="W879" s="130">
        <v>1171.8</v>
      </c>
      <c r="X879" s="130">
        <v>1158.92</v>
      </c>
      <c r="Y879" s="130">
        <v>1194.8</v>
      </c>
      <c r="Z879" s="130">
        <v>1194.45</v>
      </c>
      <c r="AA879" s="130">
        <f t="shared" si="194"/>
        <v>1287.68</v>
      </c>
      <c r="AB879" s="77">
        <f t="shared" si="182"/>
        <v>2023</v>
      </c>
      <c r="AC879" s="76">
        <f t="shared" si="183"/>
        <v>3</v>
      </c>
      <c r="AD879" s="76" t="str">
        <f t="shared" si="184"/>
        <v/>
      </c>
      <c r="AE879" s="76" t="str">
        <f t="shared" si="185"/>
        <v/>
      </c>
      <c r="AF879" s="74">
        <f t="shared" si="186"/>
        <v>1287.68</v>
      </c>
      <c r="AG879" s="75" t="str">
        <f t="shared" si="187"/>
        <v>7:00</v>
      </c>
      <c r="AH879" s="74">
        <f t="shared" si="188"/>
        <v>30236.33</v>
      </c>
      <c r="AI879" s="73" t="str">
        <f t="shared" si="189"/>
        <v/>
      </c>
      <c r="AJ879" s="73" t="str">
        <f t="shared" si="190"/>
        <v/>
      </c>
      <c r="AK879" s="73" t="str">
        <f t="shared" si="191"/>
        <v/>
      </c>
      <c r="AL879" s="72" t="str">
        <f t="shared" si="192"/>
        <v/>
      </c>
      <c r="AM879" s="71" t="str">
        <f t="shared" si="193"/>
        <v/>
      </c>
    </row>
    <row r="880" spans="2:39" ht="13.8" thickBot="1">
      <c r="B880" s="131">
        <v>45012</v>
      </c>
      <c r="C880" s="130">
        <v>1188.3599999999999</v>
      </c>
      <c r="D880" s="130">
        <v>1173.06</v>
      </c>
      <c r="E880" s="130">
        <v>1189.1300000000001</v>
      </c>
      <c r="F880" s="130">
        <v>1194.2</v>
      </c>
      <c r="G880" s="130">
        <v>1215.17</v>
      </c>
      <c r="H880" s="130">
        <v>1253.8699999999999</v>
      </c>
      <c r="I880" s="130">
        <v>1350.48</v>
      </c>
      <c r="J880" s="130">
        <v>864.85</v>
      </c>
      <c r="K880" s="130">
        <v>33.950000000000003</v>
      </c>
      <c r="L880" s="130">
        <v>33.950000000000003</v>
      </c>
      <c r="M880" s="130">
        <v>36.72</v>
      </c>
      <c r="N880" s="130">
        <v>33.25</v>
      </c>
      <c r="O880" s="130">
        <v>33.67</v>
      </c>
      <c r="P880" s="130">
        <v>33.64</v>
      </c>
      <c r="Q880" s="130">
        <v>32.97</v>
      </c>
      <c r="R880" s="130">
        <v>33.71</v>
      </c>
      <c r="S880" s="130">
        <v>32.24</v>
      </c>
      <c r="T880" s="130">
        <v>33.15</v>
      </c>
      <c r="U880" s="130">
        <v>32.549999999999997</v>
      </c>
      <c r="V880" s="130">
        <v>31.19</v>
      </c>
      <c r="W880" s="130">
        <v>535.42999999999995</v>
      </c>
      <c r="X880" s="130">
        <v>1254.23</v>
      </c>
      <c r="Y880" s="130">
        <v>1217.06</v>
      </c>
      <c r="Z880" s="130">
        <v>1199.3800000000001</v>
      </c>
      <c r="AA880" s="130">
        <f t="shared" si="194"/>
        <v>1350.48</v>
      </c>
      <c r="AB880" s="77">
        <f t="shared" si="182"/>
        <v>2023</v>
      </c>
      <c r="AC880" s="76">
        <f t="shared" si="183"/>
        <v>3</v>
      </c>
      <c r="AD880" s="76" t="str">
        <f t="shared" si="184"/>
        <v/>
      </c>
      <c r="AE880" s="76" t="str">
        <f t="shared" si="185"/>
        <v/>
      </c>
      <c r="AF880" s="74">
        <f t="shared" si="186"/>
        <v>1350.48</v>
      </c>
      <c r="AG880" s="75" t="str">
        <f t="shared" si="187"/>
        <v>7:00</v>
      </c>
      <c r="AH880" s="74">
        <f t="shared" si="188"/>
        <v>15386.689999999999</v>
      </c>
      <c r="AI880" s="73" t="str">
        <f t="shared" si="189"/>
        <v/>
      </c>
      <c r="AJ880" s="73" t="str">
        <f t="shared" si="190"/>
        <v/>
      </c>
      <c r="AK880" s="73" t="str">
        <f t="shared" si="191"/>
        <v/>
      </c>
      <c r="AL880" s="72" t="str">
        <f t="shared" si="192"/>
        <v/>
      </c>
      <c r="AM880" s="71" t="str">
        <f t="shared" si="193"/>
        <v/>
      </c>
    </row>
    <row r="881" spans="2:39" ht="13.8" thickBot="1">
      <c r="B881" s="131">
        <v>45013</v>
      </c>
      <c r="C881" s="130">
        <v>1199.49</v>
      </c>
      <c r="D881" s="130">
        <v>1202.32</v>
      </c>
      <c r="E881" s="130">
        <v>1198.8599999999999</v>
      </c>
      <c r="F881" s="130">
        <v>1202.32</v>
      </c>
      <c r="G881" s="130">
        <v>1218.74</v>
      </c>
      <c r="H881" s="130">
        <v>1272.3900000000001</v>
      </c>
      <c r="I881" s="130">
        <v>1325.49</v>
      </c>
      <c r="J881" s="130">
        <v>822.22</v>
      </c>
      <c r="K881" s="130">
        <v>32.549999999999997</v>
      </c>
      <c r="L881" s="130">
        <v>35.42</v>
      </c>
      <c r="M881" s="130">
        <v>33.43</v>
      </c>
      <c r="N881" s="130">
        <v>32.450000000000003</v>
      </c>
      <c r="O881" s="130">
        <v>32.31</v>
      </c>
      <c r="P881" s="130">
        <v>33.08</v>
      </c>
      <c r="Q881" s="130">
        <v>33.46</v>
      </c>
      <c r="R881" s="130">
        <v>31.71</v>
      </c>
      <c r="S881" s="130">
        <v>32.03</v>
      </c>
      <c r="T881" s="130">
        <v>32.03</v>
      </c>
      <c r="U881" s="130">
        <v>31.54</v>
      </c>
      <c r="V881" s="130">
        <v>30.35</v>
      </c>
      <c r="W881" s="130">
        <v>31.99</v>
      </c>
      <c r="X881" s="130">
        <v>33.11</v>
      </c>
      <c r="Y881" s="130">
        <v>32.299999999999997</v>
      </c>
      <c r="Z881" s="129">
        <v>33</v>
      </c>
      <c r="AA881" s="130">
        <f t="shared" si="194"/>
        <v>1325.49</v>
      </c>
      <c r="AB881" s="77">
        <f t="shared" si="182"/>
        <v>2023</v>
      </c>
      <c r="AC881" s="76">
        <f t="shared" si="183"/>
        <v>3</v>
      </c>
      <c r="AD881" s="76" t="str">
        <f t="shared" si="184"/>
        <v/>
      </c>
      <c r="AE881" s="76" t="str">
        <f t="shared" si="185"/>
        <v/>
      </c>
      <c r="AF881" s="74">
        <f t="shared" si="186"/>
        <v>1325.49</v>
      </c>
      <c r="AG881" s="75" t="str">
        <f t="shared" si="187"/>
        <v>7:00</v>
      </c>
      <c r="AH881" s="74">
        <f t="shared" si="188"/>
        <v>11288.08</v>
      </c>
      <c r="AI881" s="73" t="str">
        <f t="shared" si="189"/>
        <v/>
      </c>
      <c r="AJ881" s="73" t="str">
        <f t="shared" si="190"/>
        <v/>
      </c>
      <c r="AK881" s="73" t="str">
        <f t="shared" si="191"/>
        <v/>
      </c>
      <c r="AL881" s="72" t="str">
        <f t="shared" si="192"/>
        <v/>
      </c>
      <c r="AM881" s="71" t="str">
        <f t="shared" si="193"/>
        <v/>
      </c>
    </row>
    <row r="882" spans="2:39" ht="13.8" thickBot="1">
      <c r="B882" s="131">
        <v>45014</v>
      </c>
      <c r="C882" s="130">
        <v>31.68</v>
      </c>
      <c r="D882" s="130">
        <v>33.18</v>
      </c>
      <c r="E882" s="130">
        <v>32.799999999999997</v>
      </c>
      <c r="F882" s="130">
        <v>32.479999999999997</v>
      </c>
      <c r="G882" s="130">
        <v>33.01</v>
      </c>
      <c r="H882" s="130">
        <v>33.15</v>
      </c>
      <c r="I882" s="130">
        <v>33.43</v>
      </c>
      <c r="J882" s="130">
        <v>469.42</v>
      </c>
      <c r="K882" s="130">
        <v>1393.6</v>
      </c>
      <c r="L882" s="130">
        <v>1411.38</v>
      </c>
      <c r="M882" s="130">
        <v>1415.05</v>
      </c>
      <c r="N882" s="130">
        <v>1025.01</v>
      </c>
      <c r="O882" s="130">
        <v>1417.99</v>
      </c>
      <c r="P882" s="130">
        <v>1403.22</v>
      </c>
      <c r="Q882" s="130">
        <v>1126.3</v>
      </c>
      <c r="R882" s="130">
        <v>47.29</v>
      </c>
      <c r="S882" s="130">
        <v>34.58</v>
      </c>
      <c r="T882" s="130">
        <v>34.270000000000003</v>
      </c>
      <c r="U882" s="130">
        <v>32.479999999999997</v>
      </c>
      <c r="V882" s="130">
        <v>33.22</v>
      </c>
      <c r="W882" s="130">
        <v>32.659999999999997</v>
      </c>
      <c r="X882" s="130">
        <v>33.15</v>
      </c>
      <c r="Y882" s="130">
        <v>33.18</v>
      </c>
      <c r="Z882" s="130">
        <v>33.25</v>
      </c>
      <c r="AA882" s="130">
        <f t="shared" si="194"/>
        <v>1417.99</v>
      </c>
      <c r="AB882" s="77">
        <f t="shared" si="182"/>
        <v>2023</v>
      </c>
      <c r="AC882" s="76">
        <f t="shared" si="183"/>
        <v>3</v>
      </c>
      <c r="AD882" s="76" t="str">
        <f t="shared" si="184"/>
        <v/>
      </c>
      <c r="AE882" s="76" t="str">
        <f t="shared" si="185"/>
        <v/>
      </c>
      <c r="AF882" s="74">
        <f t="shared" si="186"/>
        <v>1417.99</v>
      </c>
      <c r="AG882" s="75" t="str">
        <f t="shared" si="187"/>
        <v>13:00</v>
      </c>
      <c r="AH882" s="74">
        <f t="shared" si="188"/>
        <v>11623.769999999999</v>
      </c>
      <c r="AI882" s="73" t="str">
        <f t="shared" si="189"/>
        <v/>
      </c>
      <c r="AJ882" s="73" t="str">
        <f t="shared" si="190"/>
        <v/>
      </c>
      <c r="AK882" s="73" t="str">
        <f t="shared" si="191"/>
        <v/>
      </c>
      <c r="AL882" s="72" t="str">
        <f t="shared" si="192"/>
        <v/>
      </c>
      <c r="AM882" s="71" t="str">
        <f t="shared" si="193"/>
        <v/>
      </c>
    </row>
    <row r="883" spans="2:39" ht="13.8" thickBot="1">
      <c r="B883" s="131">
        <v>45015</v>
      </c>
      <c r="C883" s="130">
        <v>32.729999999999997</v>
      </c>
      <c r="D883" s="130">
        <v>33.950000000000003</v>
      </c>
      <c r="E883" s="130">
        <v>32.450000000000003</v>
      </c>
      <c r="F883" s="130">
        <v>31.5</v>
      </c>
      <c r="G883" s="130">
        <v>32.659999999999997</v>
      </c>
      <c r="H883" s="130">
        <v>33.18</v>
      </c>
      <c r="I883" s="130">
        <v>37.03</v>
      </c>
      <c r="J883" s="130">
        <v>39.97</v>
      </c>
      <c r="K883" s="130">
        <v>36.4</v>
      </c>
      <c r="L883" s="130">
        <v>35.67</v>
      </c>
      <c r="M883" s="130">
        <v>34.44</v>
      </c>
      <c r="N883" s="130">
        <v>34.159999999999997</v>
      </c>
      <c r="O883" s="130">
        <v>34.06</v>
      </c>
      <c r="P883" s="130">
        <v>33.6</v>
      </c>
      <c r="Q883" s="130">
        <v>34.159999999999997</v>
      </c>
      <c r="R883" s="130">
        <v>32.590000000000003</v>
      </c>
      <c r="S883" s="130">
        <v>32.450000000000003</v>
      </c>
      <c r="T883" s="130">
        <v>31.82</v>
      </c>
      <c r="U883" s="130">
        <v>32.270000000000003</v>
      </c>
      <c r="V883" s="130">
        <v>32.340000000000003</v>
      </c>
      <c r="W883" s="130">
        <v>32.06</v>
      </c>
      <c r="X883" s="130">
        <v>32.83</v>
      </c>
      <c r="Y883" s="130">
        <v>32.17</v>
      </c>
      <c r="Z883" s="130">
        <v>31.82</v>
      </c>
      <c r="AA883" s="130">
        <f t="shared" si="194"/>
        <v>39.97</v>
      </c>
      <c r="AB883" s="77">
        <f t="shared" si="182"/>
        <v>2023</v>
      </c>
      <c r="AC883" s="76">
        <f t="shared" si="183"/>
        <v>3</v>
      </c>
      <c r="AD883" s="76" t="str">
        <f t="shared" si="184"/>
        <v/>
      </c>
      <c r="AE883" s="76" t="str">
        <f t="shared" si="185"/>
        <v/>
      </c>
      <c r="AF883" s="74">
        <f t="shared" si="186"/>
        <v>39.97</v>
      </c>
      <c r="AG883" s="75" t="str">
        <f t="shared" si="187"/>
        <v>8:00</v>
      </c>
      <c r="AH883" s="74">
        <f t="shared" si="188"/>
        <v>846.28000000000031</v>
      </c>
      <c r="AI883" s="73" t="str">
        <f t="shared" si="189"/>
        <v/>
      </c>
      <c r="AJ883" s="73" t="str">
        <f t="shared" si="190"/>
        <v/>
      </c>
      <c r="AK883" s="73" t="str">
        <f t="shared" si="191"/>
        <v/>
      </c>
      <c r="AL883" s="72" t="str">
        <f t="shared" si="192"/>
        <v/>
      </c>
      <c r="AM883" s="71" t="str">
        <f t="shared" si="193"/>
        <v/>
      </c>
    </row>
    <row r="884" spans="2:39" ht="13.8" thickBot="1">
      <c r="B884" s="131">
        <v>45016</v>
      </c>
      <c r="C884" s="130">
        <v>32.590000000000003</v>
      </c>
      <c r="D884" s="130">
        <v>31.61</v>
      </c>
      <c r="E884" s="130">
        <v>32.590000000000003</v>
      </c>
      <c r="F884" s="130">
        <v>32.270000000000003</v>
      </c>
      <c r="G884" s="130">
        <v>33.18</v>
      </c>
      <c r="H884" s="130">
        <v>32.729999999999997</v>
      </c>
      <c r="I884" s="130">
        <v>34.299999999999997</v>
      </c>
      <c r="J884" s="130">
        <v>155.09</v>
      </c>
      <c r="K884" s="130">
        <v>1047.73</v>
      </c>
      <c r="L884" s="130">
        <v>34.619999999999997</v>
      </c>
      <c r="M884" s="130">
        <v>34.47</v>
      </c>
      <c r="N884" s="130">
        <v>34.93</v>
      </c>
      <c r="O884" s="130">
        <v>32.94</v>
      </c>
      <c r="P884" s="130">
        <v>33.71</v>
      </c>
      <c r="Q884" s="130">
        <v>33.43</v>
      </c>
      <c r="R884" s="130">
        <v>32.9</v>
      </c>
      <c r="S884" s="130">
        <v>32.9</v>
      </c>
      <c r="T884" s="130">
        <v>31.71</v>
      </c>
      <c r="U884" s="130">
        <v>32.83</v>
      </c>
      <c r="V884" s="130">
        <v>31.99</v>
      </c>
      <c r="W884" s="130">
        <v>31.5</v>
      </c>
      <c r="X884" s="130">
        <v>30.84</v>
      </c>
      <c r="Y884" s="130">
        <v>31.47</v>
      </c>
      <c r="Z884" s="130">
        <v>31.57</v>
      </c>
      <c r="AA884" s="130">
        <f t="shared" si="194"/>
        <v>1047.73</v>
      </c>
      <c r="AB884" s="77">
        <f t="shared" si="182"/>
        <v>2023</v>
      </c>
      <c r="AC884" s="76">
        <f t="shared" si="183"/>
        <v>3</v>
      </c>
      <c r="AD884" s="76" t="str">
        <f t="shared" si="184"/>
        <v>2023-3</v>
      </c>
      <c r="AE884" s="76">
        <f t="shared" si="185"/>
        <v>3</v>
      </c>
      <c r="AF884" s="74">
        <f t="shared" si="186"/>
        <v>1047.73</v>
      </c>
      <c r="AG884" s="75" t="str">
        <f t="shared" si="187"/>
        <v>9:00</v>
      </c>
      <c r="AH884" s="74">
        <f t="shared" si="188"/>
        <v>2971.63</v>
      </c>
      <c r="AI884" s="73">
        <f t="shared" si="189"/>
        <v>41210.22</v>
      </c>
      <c r="AJ884" s="73">
        <f t="shared" si="190"/>
        <v>1509.1</v>
      </c>
      <c r="AK884" s="73">
        <f t="shared" si="191"/>
        <v>34307.26999999999</v>
      </c>
      <c r="AL884" s="72">
        <f t="shared" si="192"/>
        <v>44999</v>
      </c>
      <c r="AM884" s="71" t="str">
        <f t="shared" si="193"/>
        <v>10:00</v>
      </c>
    </row>
    <row r="885" spans="2:39" ht="13.8" thickBot="1">
      <c r="B885" s="131">
        <v>45017</v>
      </c>
      <c r="C885" s="130">
        <v>31.4</v>
      </c>
      <c r="D885" s="130">
        <v>31.43</v>
      </c>
      <c r="E885" s="130">
        <v>32.130000000000003</v>
      </c>
      <c r="F885" s="130">
        <v>31.85</v>
      </c>
      <c r="G885" s="130">
        <v>31.61</v>
      </c>
      <c r="H885" s="130">
        <v>32.270000000000003</v>
      </c>
      <c r="I885" s="130">
        <v>30.73</v>
      </c>
      <c r="J885" s="130">
        <v>31.89</v>
      </c>
      <c r="K885" s="130">
        <v>30.98</v>
      </c>
      <c r="L885" s="130">
        <v>31.33</v>
      </c>
      <c r="M885" s="130">
        <v>31.12</v>
      </c>
      <c r="N885" s="130">
        <v>31.99</v>
      </c>
      <c r="O885" s="130">
        <v>31.85</v>
      </c>
      <c r="P885" s="130">
        <v>32.06</v>
      </c>
      <c r="Q885" s="130">
        <v>31.33</v>
      </c>
      <c r="R885" s="130">
        <v>31.36</v>
      </c>
      <c r="S885" s="130">
        <v>31.96</v>
      </c>
      <c r="T885" s="130">
        <v>32.020000000000003</v>
      </c>
      <c r="U885" s="130">
        <v>32.270000000000003</v>
      </c>
      <c r="V885" s="130">
        <v>32.409999999999997</v>
      </c>
      <c r="W885" s="130">
        <v>30.7</v>
      </c>
      <c r="X885" s="130">
        <v>32.020000000000003</v>
      </c>
      <c r="Y885" s="130">
        <v>33.5</v>
      </c>
      <c r="Z885" s="130">
        <v>31.26</v>
      </c>
      <c r="AA885" s="130">
        <f t="shared" si="194"/>
        <v>33.5</v>
      </c>
      <c r="AB885" s="77">
        <f t="shared" si="182"/>
        <v>2023</v>
      </c>
      <c r="AC885" s="76">
        <f t="shared" si="183"/>
        <v>4</v>
      </c>
      <c r="AD885" s="76" t="str">
        <f t="shared" si="184"/>
        <v/>
      </c>
      <c r="AE885" s="76" t="str">
        <f t="shared" si="185"/>
        <v/>
      </c>
      <c r="AF885" s="74">
        <f t="shared" si="186"/>
        <v>33.5</v>
      </c>
      <c r="AG885" s="75" t="str">
        <f t="shared" si="187"/>
        <v>23:00</v>
      </c>
      <c r="AH885" s="74">
        <f t="shared" si="188"/>
        <v>794.97</v>
      </c>
      <c r="AI885" s="73" t="str">
        <f t="shared" si="189"/>
        <v/>
      </c>
      <c r="AJ885" s="73" t="str">
        <f t="shared" si="190"/>
        <v/>
      </c>
      <c r="AK885" s="73" t="str">
        <f t="shared" si="191"/>
        <v/>
      </c>
      <c r="AL885" s="72" t="str">
        <f t="shared" si="192"/>
        <v/>
      </c>
      <c r="AM885" s="71" t="str">
        <f t="shared" si="193"/>
        <v/>
      </c>
    </row>
    <row r="886" spans="2:39" ht="13.8" thickBot="1">
      <c r="B886" s="131">
        <v>45018</v>
      </c>
      <c r="C886" s="130">
        <v>31.85</v>
      </c>
      <c r="D886" s="130">
        <v>32.549999999999997</v>
      </c>
      <c r="E886" s="130">
        <v>31.96</v>
      </c>
      <c r="F886" s="130">
        <v>32.31</v>
      </c>
      <c r="G886" s="130">
        <v>31.78</v>
      </c>
      <c r="H886" s="130">
        <v>33.67</v>
      </c>
      <c r="I886" s="130">
        <v>32.31</v>
      </c>
      <c r="J886" s="130">
        <v>32.97</v>
      </c>
      <c r="K886" s="130">
        <v>33.6</v>
      </c>
      <c r="L886" s="130">
        <v>32.799999999999997</v>
      </c>
      <c r="M886" s="130">
        <v>33.39</v>
      </c>
      <c r="N886" s="130">
        <v>32.76</v>
      </c>
      <c r="O886" s="130">
        <v>33.11</v>
      </c>
      <c r="P886" s="130">
        <v>32.200000000000003</v>
      </c>
      <c r="Q886" s="130">
        <v>31.92</v>
      </c>
      <c r="R886" s="130">
        <v>32.549999999999997</v>
      </c>
      <c r="S886" s="130">
        <v>32.69</v>
      </c>
      <c r="T886" s="130">
        <v>30.77</v>
      </c>
      <c r="U886" s="130">
        <v>32.1</v>
      </c>
      <c r="V886" s="130">
        <v>31.78</v>
      </c>
      <c r="W886" s="130">
        <v>31.54</v>
      </c>
      <c r="X886" s="130">
        <v>31.82</v>
      </c>
      <c r="Y886" s="130">
        <v>32.409999999999997</v>
      </c>
      <c r="Z886" s="130">
        <v>32.549999999999997</v>
      </c>
      <c r="AA886" s="130">
        <f t="shared" si="194"/>
        <v>33.67</v>
      </c>
      <c r="AB886" s="77">
        <f t="shared" si="182"/>
        <v>2023</v>
      </c>
      <c r="AC886" s="76">
        <f t="shared" si="183"/>
        <v>4</v>
      </c>
      <c r="AD886" s="76" t="str">
        <f t="shared" si="184"/>
        <v/>
      </c>
      <c r="AE886" s="76" t="str">
        <f t="shared" si="185"/>
        <v/>
      </c>
      <c r="AF886" s="74">
        <f t="shared" si="186"/>
        <v>33.67</v>
      </c>
      <c r="AG886" s="75" t="str">
        <f t="shared" si="187"/>
        <v>6:00</v>
      </c>
      <c r="AH886" s="74">
        <f t="shared" si="188"/>
        <v>811.06</v>
      </c>
      <c r="AI886" s="73" t="str">
        <f t="shared" si="189"/>
        <v/>
      </c>
      <c r="AJ886" s="73" t="str">
        <f t="shared" si="190"/>
        <v/>
      </c>
      <c r="AK886" s="73" t="str">
        <f t="shared" si="191"/>
        <v/>
      </c>
      <c r="AL886" s="72" t="str">
        <f t="shared" si="192"/>
        <v/>
      </c>
      <c r="AM886" s="71" t="str">
        <f t="shared" si="193"/>
        <v/>
      </c>
    </row>
    <row r="887" spans="2:39" ht="13.8" thickBot="1">
      <c r="B887" s="131">
        <v>45019</v>
      </c>
      <c r="C887" s="130">
        <v>31.85</v>
      </c>
      <c r="D887" s="130">
        <v>31.64</v>
      </c>
      <c r="E887" s="130">
        <v>33.18</v>
      </c>
      <c r="F887" s="130">
        <v>31.22</v>
      </c>
      <c r="G887" s="130">
        <v>31.89</v>
      </c>
      <c r="H887" s="130">
        <v>32.479999999999997</v>
      </c>
      <c r="I887" s="130">
        <v>31.92</v>
      </c>
      <c r="J887" s="130">
        <v>33.92</v>
      </c>
      <c r="K887" s="130">
        <v>32.549999999999997</v>
      </c>
      <c r="L887" s="130">
        <v>33.630000000000003</v>
      </c>
      <c r="M887" s="130">
        <v>33.18</v>
      </c>
      <c r="N887" s="130">
        <v>33.46</v>
      </c>
      <c r="O887" s="130">
        <v>31.75</v>
      </c>
      <c r="P887" s="130">
        <v>33.57</v>
      </c>
      <c r="Q887" s="130">
        <v>32.409999999999997</v>
      </c>
      <c r="R887" s="130">
        <v>30.7</v>
      </c>
      <c r="S887" s="130">
        <v>31.54</v>
      </c>
      <c r="T887" s="130">
        <v>31.64</v>
      </c>
      <c r="U887" s="130">
        <v>30.87</v>
      </c>
      <c r="V887" s="130">
        <v>31.89</v>
      </c>
      <c r="W887" s="130">
        <v>31.89</v>
      </c>
      <c r="X887" s="130">
        <v>31.68</v>
      </c>
      <c r="Y887" s="130">
        <v>31.5</v>
      </c>
      <c r="Z887" s="130">
        <v>31.92</v>
      </c>
      <c r="AA887" s="130">
        <f t="shared" si="194"/>
        <v>33.92</v>
      </c>
      <c r="AB887" s="77">
        <f t="shared" si="182"/>
        <v>2023</v>
      </c>
      <c r="AC887" s="76">
        <f t="shared" si="183"/>
        <v>4</v>
      </c>
      <c r="AD887" s="76" t="str">
        <f t="shared" si="184"/>
        <v/>
      </c>
      <c r="AE887" s="76" t="str">
        <f t="shared" si="185"/>
        <v/>
      </c>
      <c r="AF887" s="74">
        <f t="shared" si="186"/>
        <v>33.92</v>
      </c>
      <c r="AG887" s="75" t="str">
        <f t="shared" si="187"/>
        <v>8:00</v>
      </c>
      <c r="AH887" s="74">
        <f t="shared" si="188"/>
        <v>806.19999999999982</v>
      </c>
      <c r="AI887" s="73" t="str">
        <f t="shared" si="189"/>
        <v/>
      </c>
      <c r="AJ887" s="73" t="str">
        <f t="shared" si="190"/>
        <v/>
      </c>
      <c r="AK887" s="73" t="str">
        <f t="shared" si="191"/>
        <v/>
      </c>
      <c r="AL887" s="72" t="str">
        <f t="shared" si="192"/>
        <v/>
      </c>
      <c r="AM887" s="71" t="str">
        <f t="shared" si="193"/>
        <v/>
      </c>
    </row>
    <row r="888" spans="2:39" ht="13.8" thickBot="1">
      <c r="B888" s="131">
        <v>45020</v>
      </c>
      <c r="C888" s="130">
        <v>31.12</v>
      </c>
      <c r="D888" s="130">
        <v>30.8</v>
      </c>
      <c r="E888" s="130">
        <v>30.56</v>
      </c>
      <c r="F888" s="130">
        <v>32.270000000000003</v>
      </c>
      <c r="G888" s="130">
        <v>31.75</v>
      </c>
      <c r="H888" s="130">
        <v>31.54</v>
      </c>
      <c r="I888" s="130">
        <v>30.73</v>
      </c>
      <c r="J888" s="130">
        <v>33.71</v>
      </c>
      <c r="K888" s="130">
        <v>31.29</v>
      </c>
      <c r="L888" s="130">
        <v>31.71</v>
      </c>
      <c r="M888" s="130">
        <v>32.799999999999997</v>
      </c>
      <c r="N888" s="130">
        <v>32.869999999999997</v>
      </c>
      <c r="O888" s="130">
        <v>31.96</v>
      </c>
      <c r="P888" s="130">
        <v>32.200000000000003</v>
      </c>
      <c r="Q888" s="130">
        <v>31.4</v>
      </c>
      <c r="R888" s="130">
        <v>31.78</v>
      </c>
      <c r="S888" s="130">
        <v>31.33</v>
      </c>
      <c r="T888" s="130">
        <v>31.36</v>
      </c>
      <c r="U888" s="130">
        <v>32.200000000000003</v>
      </c>
      <c r="V888" s="130">
        <v>31.71</v>
      </c>
      <c r="W888" s="130">
        <v>31.71</v>
      </c>
      <c r="X888" s="130">
        <v>32.340000000000003</v>
      </c>
      <c r="Y888" s="130">
        <v>33.11</v>
      </c>
      <c r="Z888" s="130">
        <v>32.270000000000003</v>
      </c>
      <c r="AA888" s="130">
        <f t="shared" si="194"/>
        <v>33.71</v>
      </c>
      <c r="AB888" s="77">
        <f t="shared" si="182"/>
        <v>2023</v>
      </c>
      <c r="AC888" s="76">
        <f t="shared" si="183"/>
        <v>4</v>
      </c>
      <c r="AD888" s="76" t="str">
        <f t="shared" si="184"/>
        <v/>
      </c>
      <c r="AE888" s="76" t="str">
        <f t="shared" si="185"/>
        <v/>
      </c>
      <c r="AF888" s="74">
        <f t="shared" si="186"/>
        <v>33.71</v>
      </c>
      <c r="AG888" s="75" t="str">
        <f t="shared" si="187"/>
        <v>8:00</v>
      </c>
      <c r="AH888" s="74">
        <f t="shared" si="188"/>
        <v>798.23000000000013</v>
      </c>
      <c r="AI888" s="73" t="str">
        <f t="shared" si="189"/>
        <v/>
      </c>
      <c r="AJ888" s="73" t="str">
        <f t="shared" si="190"/>
        <v/>
      </c>
      <c r="AK888" s="73" t="str">
        <f t="shared" si="191"/>
        <v/>
      </c>
      <c r="AL888" s="72" t="str">
        <f t="shared" si="192"/>
        <v/>
      </c>
      <c r="AM888" s="71" t="str">
        <f t="shared" si="193"/>
        <v/>
      </c>
    </row>
    <row r="889" spans="2:39" ht="13.8" thickBot="1">
      <c r="B889" s="131">
        <v>45021</v>
      </c>
      <c r="C889" s="130">
        <v>33.15</v>
      </c>
      <c r="D889" s="130">
        <v>31.89</v>
      </c>
      <c r="E889" s="130">
        <v>32.130000000000003</v>
      </c>
      <c r="F889" s="130">
        <v>31.75</v>
      </c>
      <c r="G889" s="130">
        <v>32.130000000000003</v>
      </c>
      <c r="H889" s="130">
        <v>841.51</v>
      </c>
      <c r="I889" s="130">
        <v>31.71</v>
      </c>
      <c r="J889" s="130">
        <v>33.21</v>
      </c>
      <c r="K889" s="130">
        <v>34.200000000000003</v>
      </c>
      <c r="L889" s="130">
        <v>33.01</v>
      </c>
      <c r="M889" s="130">
        <v>33.39</v>
      </c>
      <c r="N889" s="130">
        <v>33.32</v>
      </c>
      <c r="O889" s="130">
        <v>33.840000000000003</v>
      </c>
      <c r="P889" s="130">
        <v>32.729999999999997</v>
      </c>
      <c r="Q889" s="130">
        <v>33.18</v>
      </c>
      <c r="R889" s="130">
        <v>31.61</v>
      </c>
      <c r="S889" s="130">
        <v>32.729999999999997</v>
      </c>
      <c r="T889" s="130">
        <v>31.85</v>
      </c>
      <c r="U889" s="130">
        <v>31.15</v>
      </c>
      <c r="V889" s="130">
        <v>31.26</v>
      </c>
      <c r="W889" s="130">
        <v>30.98</v>
      </c>
      <c r="X889" s="130">
        <v>30.91</v>
      </c>
      <c r="Y889" s="130">
        <v>31.82</v>
      </c>
      <c r="Z889" s="130">
        <v>30.87</v>
      </c>
      <c r="AA889" s="130">
        <f t="shared" si="194"/>
        <v>841.51</v>
      </c>
      <c r="AB889" s="77">
        <f t="shared" si="182"/>
        <v>2023</v>
      </c>
      <c r="AC889" s="76">
        <f t="shared" si="183"/>
        <v>4</v>
      </c>
      <c r="AD889" s="76" t="str">
        <f t="shared" si="184"/>
        <v/>
      </c>
      <c r="AE889" s="76" t="str">
        <f t="shared" si="185"/>
        <v/>
      </c>
      <c r="AF889" s="74">
        <f t="shared" si="186"/>
        <v>841.51</v>
      </c>
      <c r="AG889" s="75" t="str">
        <f t="shared" si="187"/>
        <v>6:00</v>
      </c>
      <c r="AH889" s="74">
        <f t="shared" si="188"/>
        <v>2425.84</v>
      </c>
      <c r="AI889" s="73" t="str">
        <f t="shared" si="189"/>
        <v/>
      </c>
      <c r="AJ889" s="73" t="str">
        <f t="shared" si="190"/>
        <v/>
      </c>
      <c r="AK889" s="73" t="str">
        <f t="shared" si="191"/>
        <v/>
      </c>
      <c r="AL889" s="72" t="str">
        <f t="shared" si="192"/>
        <v/>
      </c>
      <c r="AM889" s="71" t="str">
        <f t="shared" si="193"/>
        <v/>
      </c>
    </row>
    <row r="890" spans="2:39" ht="13.8" thickBot="1">
      <c r="B890" s="131">
        <v>45022</v>
      </c>
      <c r="C890" s="130">
        <v>30.14</v>
      </c>
      <c r="D890" s="130">
        <v>30.7</v>
      </c>
      <c r="E890" s="130">
        <v>30.87</v>
      </c>
      <c r="F890" s="130">
        <v>31.33</v>
      </c>
      <c r="G890" s="130">
        <v>31.82</v>
      </c>
      <c r="H890" s="130">
        <v>909.06</v>
      </c>
      <c r="I890" s="130">
        <v>323.51</v>
      </c>
      <c r="J890" s="130">
        <v>32.799999999999997</v>
      </c>
      <c r="K890" s="130">
        <v>33.01</v>
      </c>
      <c r="L890" s="130">
        <v>34.4</v>
      </c>
      <c r="M890" s="130">
        <v>33.880000000000003</v>
      </c>
      <c r="N890" s="130">
        <v>32.97</v>
      </c>
      <c r="O890" s="130">
        <v>33.01</v>
      </c>
      <c r="P890" s="130">
        <v>32.450000000000003</v>
      </c>
      <c r="Q890" s="130">
        <v>31.61</v>
      </c>
      <c r="R890" s="130">
        <v>31.22</v>
      </c>
      <c r="S890" s="130">
        <v>31.12</v>
      </c>
      <c r="T890" s="130">
        <v>31.15</v>
      </c>
      <c r="U890" s="130">
        <v>31.54</v>
      </c>
      <c r="V890" s="130">
        <v>32.31</v>
      </c>
      <c r="W890" s="130">
        <v>31.68</v>
      </c>
      <c r="X890" s="130">
        <v>31.64</v>
      </c>
      <c r="Y890" s="130">
        <v>31.96</v>
      </c>
      <c r="Z890" s="130">
        <v>31.15</v>
      </c>
      <c r="AA890" s="130">
        <f t="shared" si="194"/>
        <v>909.06</v>
      </c>
      <c r="AB890" s="77">
        <f t="shared" si="182"/>
        <v>2023</v>
      </c>
      <c r="AC890" s="76">
        <f t="shared" si="183"/>
        <v>4</v>
      </c>
      <c r="AD890" s="76" t="str">
        <f t="shared" si="184"/>
        <v/>
      </c>
      <c r="AE890" s="76" t="str">
        <f t="shared" si="185"/>
        <v/>
      </c>
      <c r="AF890" s="74">
        <f t="shared" si="186"/>
        <v>909.06</v>
      </c>
      <c r="AG890" s="75" t="str">
        <f t="shared" si="187"/>
        <v>6:00</v>
      </c>
      <c r="AH890" s="74">
        <f t="shared" si="188"/>
        <v>2844.3900000000003</v>
      </c>
      <c r="AI890" s="73" t="str">
        <f t="shared" si="189"/>
        <v/>
      </c>
      <c r="AJ890" s="73" t="str">
        <f t="shared" si="190"/>
        <v/>
      </c>
      <c r="AK890" s="73" t="str">
        <f t="shared" si="191"/>
        <v/>
      </c>
      <c r="AL890" s="72" t="str">
        <f t="shared" si="192"/>
        <v/>
      </c>
      <c r="AM890" s="71" t="str">
        <f t="shared" si="193"/>
        <v/>
      </c>
    </row>
    <row r="891" spans="2:39" ht="13.8" thickBot="1">
      <c r="B891" s="131">
        <v>45023</v>
      </c>
      <c r="C891" s="130">
        <v>31.95</v>
      </c>
      <c r="D891" s="130">
        <v>32.450000000000003</v>
      </c>
      <c r="E891" s="130">
        <v>32.270000000000003</v>
      </c>
      <c r="F891" s="130">
        <v>31.92</v>
      </c>
      <c r="G891" s="130">
        <v>33.43</v>
      </c>
      <c r="H891" s="130">
        <v>33.29</v>
      </c>
      <c r="I891" s="130">
        <v>33.53</v>
      </c>
      <c r="J891" s="130">
        <v>34.090000000000003</v>
      </c>
      <c r="K891" s="130">
        <v>33.39</v>
      </c>
      <c r="L891" s="130">
        <v>32.24</v>
      </c>
      <c r="M891" s="130">
        <v>32.590000000000003</v>
      </c>
      <c r="N891" s="130">
        <v>34.58</v>
      </c>
      <c r="O891" s="130">
        <v>33.22</v>
      </c>
      <c r="P891" s="130">
        <v>32.799999999999997</v>
      </c>
      <c r="Q891" s="130">
        <v>32.549999999999997</v>
      </c>
      <c r="R891" s="130">
        <v>31.43</v>
      </c>
      <c r="S891" s="130">
        <v>32.270000000000003</v>
      </c>
      <c r="T891" s="130">
        <v>32.51</v>
      </c>
      <c r="U891" s="130">
        <v>31.01</v>
      </c>
      <c r="V891" s="130">
        <v>31.85</v>
      </c>
      <c r="W891" s="130">
        <v>33.15</v>
      </c>
      <c r="X891" s="130">
        <v>32.450000000000003</v>
      </c>
      <c r="Y891" s="130">
        <v>32.799999999999997</v>
      </c>
      <c r="Z891" s="130">
        <v>33.46</v>
      </c>
      <c r="AA891" s="130">
        <f t="shared" si="194"/>
        <v>34.58</v>
      </c>
      <c r="AB891" s="77">
        <f t="shared" si="182"/>
        <v>2023</v>
      </c>
      <c r="AC891" s="76">
        <f t="shared" si="183"/>
        <v>4</v>
      </c>
      <c r="AD891" s="76" t="str">
        <f t="shared" si="184"/>
        <v/>
      </c>
      <c r="AE891" s="76" t="str">
        <f t="shared" si="185"/>
        <v/>
      </c>
      <c r="AF891" s="74">
        <f t="shared" si="186"/>
        <v>34.58</v>
      </c>
      <c r="AG891" s="75" t="str">
        <f t="shared" si="187"/>
        <v>12:00</v>
      </c>
      <c r="AH891" s="74">
        <f t="shared" si="188"/>
        <v>819.81000000000006</v>
      </c>
      <c r="AI891" s="73" t="str">
        <f t="shared" si="189"/>
        <v/>
      </c>
      <c r="AJ891" s="73" t="str">
        <f t="shared" si="190"/>
        <v/>
      </c>
      <c r="AK891" s="73" t="str">
        <f t="shared" si="191"/>
        <v/>
      </c>
      <c r="AL891" s="72" t="str">
        <f t="shared" si="192"/>
        <v/>
      </c>
      <c r="AM891" s="71" t="str">
        <f t="shared" si="193"/>
        <v/>
      </c>
    </row>
    <row r="892" spans="2:39" ht="13.8" thickBot="1">
      <c r="B892" s="131">
        <v>45024</v>
      </c>
      <c r="C892" s="130">
        <v>32.590000000000003</v>
      </c>
      <c r="D892" s="130">
        <v>32.590000000000003</v>
      </c>
      <c r="E892" s="130">
        <v>32.130000000000003</v>
      </c>
      <c r="F892" s="130">
        <v>33.36</v>
      </c>
      <c r="G892" s="130">
        <v>33.04</v>
      </c>
      <c r="H892" s="130">
        <v>34.69</v>
      </c>
      <c r="I892" s="130">
        <v>34.090000000000003</v>
      </c>
      <c r="J892" s="130">
        <v>32.94</v>
      </c>
      <c r="K892" s="130">
        <v>33.18</v>
      </c>
      <c r="L892" s="130">
        <v>34.270000000000003</v>
      </c>
      <c r="M892" s="130">
        <v>33.04</v>
      </c>
      <c r="N892" s="130">
        <v>32.479999999999997</v>
      </c>
      <c r="O892" s="130">
        <v>32.69</v>
      </c>
      <c r="P892" s="130">
        <v>32.799999999999997</v>
      </c>
      <c r="Q892" s="130">
        <v>31.33</v>
      </c>
      <c r="R892" s="130">
        <v>32.659999999999997</v>
      </c>
      <c r="S892" s="130">
        <v>32.1</v>
      </c>
      <c r="T892" s="130">
        <v>31.75</v>
      </c>
      <c r="U892" s="130">
        <v>31.29</v>
      </c>
      <c r="V892" s="130">
        <v>32.17</v>
      </c>
      <c r="W892" s="130">
        <v>31.05</v>
      </c>
      <c r="X892" s="130">
        <v>30.8</v>
      </c>
      <c r="Y892" s="130">
        <v>32.869999999999997</v>
      </c>
      <c r="Z892" s="130">
        <v>30.8</v>
      </c>
      <c r="AA892" s="130">
        <f t="shared" si="194"/>
        <v>34.69</v>
      </c>
      <c r="AB892" s="77">
        <f t="shared" si="182"/>
        <v>2023</v>
      </c>
      <c r="AC892" s="76">
        <f t="shared" si="183"/>
        <v>4</v>
      </c>
      <c r="AD892" s="76" t="str">
        <f t="shared" si="184"/>
        <v/>
      </c>
      <c r="AE892" s="76" t="str">
        <f t="shared" si="185"/>
        <v/>
      </c>
      <c r="AF892" s="74">
        <f t="shared" si="186"/>
        <v>34.69</v>
      </c>
      <c r="AG892" s="75" t="str">
        <f t="shared" si="187"/>
        <v>6:00</v>
      </c>
      <c r="AH892" s="74">
        <f t="shared" si="188"/>
        <v>815.39999999999986</v>
      </c>
      <c r="AI892" s="73" t="str">
        <f t="shared" si="189"/>
        <v/>
      </c>
      <c r="AJ892" s="73" t="str">
        <f t="shared" si="190"/>
        <v/>
      </c>
      <c r="AK892" s="73" t="str">
        <f t="shared" si="191"/>
        <v/>
      </c>
      <c r="AL892" s="72" t="str">
        <f t="shared" si="192"/>
        <v/>
      </c>
      <c r="AM892" s="71" t="str">
        <f t="shared" si="193"/>
        <v/>
      </c>
    </row>
    <row r="893" spans="2:39" ht="13.8" thickBot="1">
      <c r="B893" s="131">
        <v>45025</v>
      </c>
      <c r="C893" s="130">
        <v>32.729999999999997</v>
      </c>
      <c r="D893" s="130">
        <v>32.479999999999997</v>
      </c>
      <c r="E893" s="130">
        <v>33.36</v>
      </c>
      <c r="F893" s="130">
        <v>32.06</v>
      </c>
      <c r="G893" s="130">
        <v>32.270000000000003</v>
      </c>
      <c r="H893" s="130">
        <v>33.6</v>
      </c>
      <c r="I893" s="130">
        <v>33.25</v>
      </c>
      <c r="J893" s="130">
        <v>34.299999999999997</v>
      </c>
      <c r="K893" s="130">
        <v>32.97</v>
      </c>
      <c r="L893" s="130">
        <v>33.08</v>
      </c>
      <c r="M893" s="130">
        <v>32.869999999999997</v>
      </c>
      <c r="N893" s="130">
        <v>32.270000000000003</v>
      </c>
      <c r="O893" s="130">
        <v>31.85</v>
      </c>
      <c r="P893" s="130">
        <v>31.4</v>
      </c>
      <c r="Q893" s="130">
        <v>31.01</v>
      </c>
      <c r="R893" s="130">
        <v>30.48</v>
      </c>
      <c r="S893" s="130">
        <v>30.76</v>
      </c>
      <c r="T893" s="130">
        <v>32.06</v>
      </c>
      <c r="U893" s="130">
        <v>30.49</v>
      </c>
      <c r="V893" s="130">
        <v>32.340000000000003</v>
      </c>
      <c r="W893" s="130">
        <v>30.52</v>
      </c>
      <c r="X893" s="130">
        <v>31.96</v>
      </c>
      <c r="Y893" s="130">
        <v>31.99</v>
      </c>
      <c r="Z893" s="130">
        <v>31.36</v>
      </c>
      <c r="AA893" s="130">
        <f t="shared" si="194"/>
        <v>34.299999999999997</v>
      </c>
      <c r="AB893" s="77">
        <f t="shared" si="182"/>
        <v>2023</v>
      </c>
      <c r="AC893" s="76">
        <f t="shared" si="183"/>
        <v>4</v>
      </c>
      <c r="AD893" s="76" t="str">
        <f t="shared" si="184"/>
        <v/>
      </c>
      <c r="AE893" s="76" t="str">
        <f t="shared" si="185"/>
        <v/>
      </c>
      <c r="AF893" s="74">
        <f t="shared" si="186"/>
        <v>34.299999999999997</v>
      </c>
      <c r="AG893" s="75" t="str">
        <f t="shared" si="187"/>
        <v>8:00</v>
      </c>
      <c r="AH893" s="74">
        <f t="shared" si="188"/>
        <v>805.76</v>
      </c>
      <c r="AI893" s="73" t="str">
        <f t="shared" si="189"/>
        <v/>
      </c>
      <c r="AJ893" s="73" t="str">
        <f t="shared" si="190"/>
        <v/>
      </c>
      <c r="AK893" s="73" t="str">
        <f t="shared" si="191"/>
        <v/>
      </c>
      <c r="AL893" s="72" t="str">
        <f t="shared" si="192"/>
        <v/>
      </c>
      <c r="AM893" s="71" t="str">
        <f t="shared" si="193"/>
        <v/>
      </c>
    </row>
    <row r="894" spans="2:39" ht="13.8" thickBot="1">
      <c r="B894" s="131">
        <v>45026</v>
      </c>
      <c r="C894" s="130">
        <v>31.43</v>
      </c>
      <c r="D894" s="130">
        <v>31.82</v>
      </c>
      <c r="E894" s="130">
        <v>32.590000000000003</v>
      </c>
      <c r="F894" s="130">
        <v>246.43</v>
      </c>
      <c r="G894" s="130">
        <v>1181.74</v>
      </c>
      <c r="H894" s="130">
        <v>1194.58</v>
      </c>
      <c r="I894" s="130">
        <v>483.98</v>
      </c>
      <c r="J894" s="130">
        <v>32.479999999999997</v>
      </c>
      <c r="K894" s="130">
        <v>34.270000000000003</v>
      </c>
      <c r="L894" s="130">
        <v>31.36</v>
      </c>
      <c r="M894" s="130">
        <v>32.450000000000003</v>
      </c>
      <c r="N894" s="130">
        <v>31.08</v>
      </c>
      <c r="O894" s="130">
        <v>32.380000000000003</v>
      </c>
      <c r="P894" s="130">
        <v>30.91</v>
      </c>
      <c r="Q894" s="130">
        <v>31.15</v>
      </c>
      <c r="R894" s="130">
        <v>31.05</v>
      </c>
      <c r="S894" s="130">
        <v>30.73</v>
      </c>
      <c r="T894" s="130">
        <v>30.45</v>
      </c>
      <c r="U894" s="130">
        <v>30.35</v>
      </c>
      <c r="V894" s="130">
        <v>30.77</v>
      </c>
      <c r="W894" s="130">
        <v>30.52</v>
      </c>
      <c r="X894" s="130">
        <v>31.15</v>
      </c>
      <c r="Y894" s="130">
        <v>31.33</v>
      </c>
      <c r="Z894" s="130">
        <v>30.7</v>
      </c>
      <c r="AA894" s="130">
        <f t="shared" si="194"/>
        <v>1194.58</v>
      </c>
      <c r="AB894" s="77">
        <f t="shared" si="182"/>
        <v>2023</v>
      </c>
      <c r="AC894" s="76">
        <f t="shared" si="183"/>
        <v>4</v>
      </c>
      <c r="AD894" s="76" t="str">
        <f t="shared" si="184"/>
        <v/>
      </c>
      <c r="AE894" s="76" t="str">
        <f t="shared" si="185"/>
        <v/>
      </c>
      <c r="AF894" s="74">
        <f t="shared" si="186"/>
        <v>1194.58</v>
      </c>
      <c r="AG894" s="75" t="str">
        <f t="shared" si="187"/>
        <v>6:00</v>
      </c>
      <c r="AH894" s="74">
        <f t="shared" si="188"/>
        <v>4930.28</v>
      </c>
      <c r="AI894" s="73" t="str">
        <f t="shared" si="189"/>
        <v/>
      </c>
      <c r="AJ894" s="73" t="str">
        <f t="shared" si="190"/>
        <v/>
      </c>
      <c r="AK894" s="73" t="str">
        <f t="shared" si="191"/>
        <v/>
      </c>
      <c r="AL894" s="72" t="str">
        <f t="shared" si="192"/>
        <v/>
      </c>
      <c r="AM894" s="71" t="str">
        <f t="shared" si="193"/>
        <v/>
      </c>
    </row>
    <row r="895" spans="2:39" ht="13.8" thickBot="1">
      <c r="B895" s="131">
        <v>45027</v>
      </c>
      <c r="C895" s="130">
        <v>32.549999999999997</v>
      </c>
      <c r="D895" s="130">
        <v>31.5</v>
      </c>
      <c r="E895" s="130">
        <v>32.06</v>
      </c>
      <c r="F895" s="130">
        <v>31.5</v>
      </c>
      <c r="G895" s="130">
        <v>31.68</v>
      </c>
      <c r="H895" s="130">
        <v>31.68</v>
      </c>
      <c r="I895" s="130">
        <v>32.380000000000003</v>
      </c>
      <c r="J895" s="130">
        <v>33.42</v>
      </c>
      <c r="K895" s="130">
        <v>32.450000000000003</v>
      </c>
      <c r="L895" s="130">
        <v>33.57</v>
      </c>
      <c r="M895" s="130">
        <v>30.34</v>
      </c>
      <c r="N895" s="130">
        <v>32.340000000000003</v>
      </c>
      <c r="O895" s="129">
        <v>688</v>
      </c>
      <c r="P895" s="130">
        <v>1322.44</v>
      </c>
      <c r="Q895" s="130">
        <v>1303.54</v>
      </c>
      <c r="R895" s="130">
        <v>1254.02</v>
      </c>
      <c r="S895" s="130">
        <v>1176.21</v>
      </c>
      <c r="T895" s="130">
        <v>1166.9000000000001</v>
      </c>
      <c r="U895" s="130">
        <v>1144.5</v>
      </c>
      <c r="V895" s="130">
        <v>1138.17</v>
      </c>
      <c r="W895" s="130">
        <v>1120.25</v>
      </c>
      <c r="X895" s="130">
        <v>1106.49</v>
      </c>
      <c r="Y895" s="130">
        <v>1076.43</v>
      </c>
      <c r="Z895" s="130">
        <v>1069.29</v>
      </c>
      <c r="AA895" s="130">
        <f t="shared" si="194"/>
        <v>1322.44</v>
      </c>
      <c r="AB895" s="77">
        <f t="shared" si="182"/>
        <v>2023</v>
      </c>
      <c r="AC895" s="76">
        <f t="shared" si="183"/>
        <v>4</v>
      </c>
      <c r="AD895" s="76" t="str">
        <f t="shared" si="184"/>
        <v/>
      </c>
      <c r="AE895" s="76" t="str">
        <f t="shared" si="185"/>
        <v/>
      </c>
      <c r="AF895" s="74">
        <f t="shared" si="186"/>
        <v>1322.44</v>
      </c>
      <c r="AG895" s="75" t="str">
        <f t="shared" si="187"/>
        <v>14:00</v>
      </c>
      <c r="AH895" s="74">
        <f t="shared" si="188"/>
        <v>15274.15</v>
      </c>
      <c r="AI895" s="73" t="str">
        <f t="shared" si="189"/>
        <v/>
      </c>
      <c r="AJ895" s="73" t="str">
        <f t="shared" si="190"/>
        <v/>
      </c>
      <c r="AK895" s="73" t="str">
        <f t="shared" si="191"/>
        <v/>
      </c>
      <c r="AL895" s="72" t="str">
        <f t="shared" si="192"/>
        <v/>
      </c>
      <c r="AM895" s="71" t="str">
        <f t="shared" si="193"/>
        <v/>
      </c>
    </row>
    <row r="896" spans="2:39" ht="13.8" thickBot="1">
      <c r="B896" s="131">
        <v>45028</v>
      </c>
      <c r="C896" s="130">
        <v>1061.58</v>
      </c>
      <c r="D896" s="130">
        <v>1054.3399999999999</v>
      </c>
      <c r="E896" s="130">
        <v>1077.72</v>
      </c>
      <c r="F896" s="130">
        <v>1071.3900000000001</v>
      </c>
      <c r="G896" s="130">
        <v>1097.71</v>
      </c>
      <c r="H896" s="130">
        <v>1132.32</v>
      </c>
      <c r="I896" s="130">
        <v>1219.71</v>
      </c>
      <c r="J896" s="130">
        <v>1246.3499999999999</v>
      </c>
      <c r="K896" s="130">
        <v>1268.05</v>
      </c>
      <c r="L896" s="130">
        <v>1318.84</v>
      </c>
      <c r="M896" s="130">
        <v>1325.63</v>
      </c>
      <c r="N896" s="130">
        <v>1301.48</v>
      </c>
      <c r="O896" s="130">
        <v>1245.8599999999999</v>
      </c>
      <c r="P896" s="130">
        <v>793.66</v>
      </c>
      <c r="Q896" s="130">
        <v>32.94</v>
      </c>
      <c r="R896" s="130">
        <v>31.18</v>
      </c>
      <c r="S896" s="130">
        <v>31.61</v>
      </c>
      <c r="T896" s="130">
        <v>33.15</v>
      </c>
      <c r="U896" s="130">
        <v>32.1</v>
      </c>
      <c r="V896" s="130">
        <v>32.76</v>
      </c>
      <c r="W896" s="130">
        <v>32.619999999999997</v>
      </c>
      <c r="X896" s="130">
        <v>31.82</v>
      </c>
      <c r="Y896" s="130">
        <v>31.82</v>
      </c>
      <c r="Z896" s="130">
        <v>31.12</v>
      </c>
      <c r="AA896" s="130">
        <f t="shared" si="194"/>
        <v>1325.63</v>
      </c>
      <c r="AB896" s="77">
        <f t="shared" si="182"/>
        <v>2023</v>
      </c>
      <c r="AC896" s="76">
        <f t="shared" si="183"/>
        <v>4</v>
      </c>
      <c r="AD896" s="76" t="str">
        <f t="shared" si="184"/>
        <v/>
      </c>
      <c r="AE896" s="76" t="str">
        <f t="shared" si="185"/>
        <v/>
      </c>
      <c r="AF896" s="74">
        <f t="shared" si="186"/>
        <v>1325.63</v>
      </c>
      <c r="AG896" s="75" t="str">
        <f t="shared" si="187"/>
        <v>11:00</v>
      </c>
      <c r="AH896" s="74">
        <f t="shared" si="188"/>
        <v>17861.39</v>
      </c>
      <c r="AI896" s="73" t="str">
        <f t="shared" si="189"/>
        <v/>
      </c>
      <c r="AJ896" s="73" t="str">
        <f t="shared" si="190"/>
        <v/>
      </c>
      <c r="AK896" s="73" t="str">
        <f t="shared" si="191"/>
        <v/>
      </c>
      <c r="AL896" s="72" t="str">
        <f t="shared" si="192"/>
        <v/>
      </c>
      <c r="AM896" s="71" t="str">
        <f t="shared" si="193"/>
        <v/>
      </c>
    </row>
    <row r="897" spans="2:39" ht="13.8" thickBot="1">
      <c r="B897" s="131">
        <v>45029</v>
      </c>
      <c r="C897" s="130">
        <v>33.5</v>
      </c>
      <c r="D897" s="130">
        <v>31.92</v>
      </c>
      <c r="E897" s="130">
        <v>31.54</v>
      </c>
      <c r="F897" s="130">
        <v>32.380000000000003</v>
      </c>
      <c r="G897" s="130">
        <v>33.5</v>
      </c>
      <c r="H897" s="130">
        <v>32.549999999999997</v>
      </c>
      <c r="I897" s="130">
        <v>32.340000000000003</v>
      </c>
      <c r="J897" s="130">
        <v>31.71</v>
      </c>
      <c r="K897" s="130">
        <v>32.97</v>
      </c>
      <c r="L897" s="130">
        <v>33.15</v>
      </c>
      <c r="M897" s="130">
        <v>894.81</v>
      </c>
      <c r="N897" s="130">
        <v>1299.6600000000001</v>
      </c>
      <c r="O897" s="130">
        <v>1310.1600000000001</v>
      </c>
      <c r="P897" s="130">
        <v>1320.79</v>
      </c>
      <c r="Q897" s="130">
        <v>1336.68</v>
      </c>
      <c r="R897" s="130">
        <v>1291.4000000000001</v>
      </c>
      <c r="S897" s="130">
        <v>1211.1400000000001</v>
      </c>
      <c r="T897" s="130">
        <v>1165.29</v>
      </c>
      <c r="U897" s="130">
        <v>1119.58</v>
      </c>
      <c r="V897" s="130">
        <v>1125.95</v>
      </c>
      <c r="W897" s="130">
        <v>1112.72</v>
      </c>
      <c r="X897" s="130">
        <v>1087.8699999999999</v>
      </c>
      <c r="Y897" s="130">
        <v>1063.9000000000001</v>
      </c>
      <c r="Z897" s="130">
        <v>1058.96</v>
      </c>
      <c r="AA897" s="130">
        <f t="shared" si="194"/>
        <v>1336.68</v>
      </c>
      <c r="AB897" s="77">
        <f t="shared" si="182"/>
        <v>2023</v>
      </c>
      <c r="AC897" s="76">
        <f t="shared" si="183"/>
        <v>4</v>
      </c>
      <c r="AD897" s="76" t="str">
        <f t="shared" si="184"/>
        <v/>
      </c>
      <c r="AE897" s="76" t="str">
        <f t="shared" si="185"/>
        <v/>
      </c>
      <c r="AF897" s="74">
        <f t="shared" si="186"/>
        <v>1336.68</v>
      </c>
      <c r="AG897" s="75" t="str">
        <f t="shared" si="187"/>
        <v>15:00</v>
      </c>
      <c r="AH897" s="74">
        <f t="shared" si="188"/>
        <v>18061.149999999998</v>
      </c>
      <c r="AI897" s="73" t="str">
        <f t="shared" si="189"/>
        <v/>
      </c>
      <c r="AJ897" s="73" t="str">
        <f t="shared" si="190"/>
        <v/>
      </c>
      <c r="AK897" s="73" t="str">
        <f t="shared" si="191"/>
        <v/>
      </c>
      <c r="AL897" s="72" t="str">
        <f t="shared" si="192"/>
        <v/>
      </c>
      <c r="AM897" s="71" t="str">
        <f t="shared" si="193"/>
        <v/>
      </c>
    </row>
    <row r="898" spans="2:39" ht="13.8" thickBot="1">
      <c r="B898" s="131">
        <v>45030</v>
      </c>
      <c r="C898" s="130">
        <v>1046.8900000000001</v>
      </c>
      <c r="D898" s="130">
        <v>1039.43</v>
      </c>
      <c r="E898" s="130">
        <v>1053.3599999999999</v>
      </c>
      <c r="F898" s="130">
        <v>1047.4100000000001</v>
      </c>
      <c r="G898" s="130">
        <v>1063.69</v>
      </c>
      <c r="H898" s="130">
        <v>1111.8499999999999</v>
      </c>
      <c r="I898" s="130">
        <v>1185.73</v>
      </c>
      <c r="J898" s="130">
        <v>1236.8</v>
      </c>
      <c r="K898" s="130">
        <v>1257.1300000000001</v>
      </c>
      <c r="L898" s="130">
        <v>1324.47</v>
      </c>
      <c r="M898" s="130">
        <v>1360.24</v>
      </c>
      <c r="N898" s="130">
        <v>1045.7</v>
      </c>
      <c r="O898" s="130">
        <v>32.17</v>
      </c>
      <c r="P898" s="130">
        <v>1020.67</v>
      </c>
      <c r="Q898" s="130">
        <v>1313.41</v>
      </c>
      <c r="R898" s="130">
        <v>1285.48</v>
      </c>
      <c r="S898" s="130">
        <v>1214.78</v>
      </c>
      <c r="T898" s="130">
        <v>1177.1199999999999</v>
      </c>
      <c r="U898" s="130">
        <v>1157.56</v>
      </c>
      <c r="V898" s="130">
        <v>1145.83</v>
      </c>
      <c r="W898" s="130">
        <v>1135.33</v>
      </c>
      <c r="X898" s="130">
        <v>1112.54</v>
      </c>
      <c r="Y898" s="130">
        <v>1058.6099999999999</v>
      </c>
      <c r="Z898" s="130">
        <v>1046.8800000000001</v>
      </c>
      <c r="AA898" s="130">
        <f t="shared" si="194"/>
        <v>1360.24</v>
      </c>
      <c r="AB898" s="77">
        <f t="shared" si="182"/>
        <v>2023</v>
      </c>
      <c r="AC898" s="76">
        <f t="shared" si="183"/>
        <v>4</v>
      </c>
      <c r="AD898" s="76" t="str">
        <f t="shared" si="184"/>
        <v/>
      </c>
      <c r="AE898" s="76" t="str">
        <f t="shared" si="185"/>
        <v/>
      </c>
      <c r="AF898" s="74">
        <f t="shared" si="186"/>
        <v>1360.24</v>
      </c>
      <c r="AG898" s="75" t="str">
        <f t="shared" si="187"/>
        <v>11:00</v>
      </c>
      <c r="AH898" s="74">
        <f t="shared" si="188"/>
        <v>27833.320000000007</v>
      </c>
      <c r="AI898" s="73" t="str">
        <f t="shared" si="189"/>
        <v/>
      </c>
      <c r="AJ898" s="73" t="str">
        <f t="shared" si="190"/>
        <v/>
      </c>
      <c r="AK898" s="73" t="str">
        <f t="shared" si="191"/>
        <v/>
      </c>
      <c r="AL898" s="72" t="str">
        <f t="shared" si="192"/>
        <v/>
      </c>
      <c r="AM898" s="71" t="str">
        <f t="shared" si="193"/>
        <v/>
      </c>
    </row>
    <row r="899" spans="2:39" ht="13.8" thickBot="1">
      <c r="B899" s="131">
        <v>45031</v>
      </c>
      <c r="C899" s="130">
        <v>1027.67</v>
      </c>
      <c r="D899" s="130">
        <v>1022.31</v>
      </c>
      <c r="E899" s="130">
        <v>1018.57</v>
      </c>
      <c r="F899" s="130">
        <v>1012.17</v>
      </c>
      <c r="G899" s="130">
        <v>1037.23</v>
      </c>
      <c r="H899" s="130">
        <v>1043.5999999999999</v>
      </c>
      <c r="I899" s="130">
        <v>1106.53</v>
      </c>
      <c r="J899" s="130">
        <v>1118.74</v>
      </c>
      <c r="K899" s="130">
        <v>1128.82</v>
      </c>
      <c r="L899" s="130">
        <v>1163.8900000000001</v>
      </c>
      <c r="M899" s="130">
        <v>1165.75</v>
      </c>
      <c r="N899" s="130">
        <v>1150.5899999999999</v>
      </c>
      <c r="O899" s="130">
        <v>1163.1199999999999</v>
      </c>
      <c r="P899" s="130">
        <v>1157.77</v>
      </c>
      <c r="Q899" s="130">
        <v>1147.6099999999999</v>
      </c>
      <c r="R899" s="130">
        <v>1141.7</v>
      </c>
      <c r="S899" s="130">
        <v>1095.05</v>
      </c>
      <c r="T899" s="130">
        <v>1092.7</v>
      </c>
      <c r="U899" s="130">
        <v>1088.6099999999999</v>
      </c>
      <c r="V899" s="130">
        <v>1082.8</v>
      </c>
      <c r="W899" s="130">
        <v>1073.06</v>
      </c>
      <c r="X899" s="130">
        <v>1060.29</v>
      </c>
      <c r="Y899" s="130">
        <v>1048.1099999999999</v>
      </c>
      <c r="Z899" s="130">
        <v>1042.72</v>
      </c>
      <c r="AA899" s="130">
        <f t="shared" si="194"/>
        <v>1165.75</v>
      </c>
      <c r="AB899" s="77">
        <f t="shared" si="182"/>
        <v>2023</v>
      </c>
      <c r="AC899" s="76">
        <f t="shared" si="183"/>
        <v>4</v>
      </c>
      <c r="AD899" s="76" t="str">
        <f t="shared" si="184"/>
        <v/>
      </c>
      <c r="AE899" s="76" t="str">
        <f t="shared" si="185"/>
        <v/>
      </c>
      <c r="AF899" s="74">
        <f t="shared" si="186"/>
        <v>1165.75</v>
      </c>
      <c r="AG899" s="75" t="str">
        <f t="shared" si="187"/>
        <v>11:00</v>
      </c>
      <c r="AH899" s="74">
        <f t="shared" si="188"/>
        <v>27355.160000000007</v>
      </c>
      <c r="AI899" s="73" t="str">
        <f t="shared" si="189"/>
        <v/>
      </c>
      <c r="AJ899" s="73" t="str">
        <f t="shared" si="190"/>
        <v/>
      </c>
      <c r="AK899" s="73" t="str">
        <f t="shared" si="191"/>
        <v/>
      </c>
      <c r="AL899" s="72" t="str">
        <f t="shared" si="192"/>
        <v/>
      </c>
      <c r="AM899" s="71" t="str">
        <f t="shared" si="193"/>
        <v/>
      </c>
    </row>
    <row r="900" spans="2:39" ht="13.8" thickBot="1">
      <c r="B900" s="131">
        <v>45032</v>
      </c>
      <c r="C900" s="130">
        <v>1033.1300000000001</v>
      </c>
      <c r="D900" s="130">
        <v>1010.59</v>
      </c>
      <c r="E900" s="130">
        <v>1009.08</v>
      </c>
      <c r="F900" s="130">
        <v>1003.8</v>
      </c>
      <c r="G900" s="130">
        <v>1025.6099999999999</v>
      </c>
      <c r="H900" s="130">
        <v>1046.8499999999999</v>
      </c>
      <c r="I900" s="130">
        <v>1099.8800000000001</v>
      </c>
      <c r="J900" s="130">
        <v>1118.81</v>
      </c>
      <c r="K900" s="130">
        <v>1108.21</v>
      </c>
      <c r="L900" s="130">
        <v>1139.3900000000001</v>
      </c>
      <c r="M900" s="130">
        <v>1148.9100000000001</v>
      </c>
      <c r="N900" s="130">
        <v>1143.6600000000001</v>
      </c>
      <c r="O900" s="130">
        <v>1171.24</v>
      </c>
      <c r="P900" s="130">
        <v>1141.49</v>
      </c>
      <c r="Q900" s="130">
        <v>1147.54</v>
      </c>
      <c r="R900" s="130">
        <v>1131.4100000000001</v>
      </c>
      <c r="S900" s="130">
        <v>1078.28</v>
      </c>
      <c r="T900" s="130">
        <v>1065.68</v>
      </c>
      <c r="U900" s="130">
        <v>1067.6400000000001</v>
      </c>
      <c r="V900" s="130">
        <v>1068.3399999999999</v>
      </c>
      <c r="W900" s="130">
        <v>1055.22</v>
      </c>
      <c r="X900" s="130">
        <v>1049.23</v>
      </c>
      <c r="Y900" s="130">
        <v>1063.0899999999999</v>
      </c>
      <c r="Z900" s="130">
        <v>1054.94</v>
      </c>
      <c r="AA900" s="130">
        <f t="shared" si="194"/>
        <v>1171.24</v>
      </c>
      <c r="AB900" s="77">
        <f t="shared" si="182"/>
        <v>2023</v>
      </c>
      <c r="AC900" s="76">
        <f t="shared" si="183"/>
        <v>4</v>
      </c>
      <c r="AD900" s="76" t="str">
        <f t="shared" si="184"/>
        <v/>
      </c>
      <c r="AE900" s="76" t="str">
        <f t="shared" si="185"/>
        <v/>
      </c>
      <c r="AF900" s="74">
        <f t="shared" si="186"/>
        <v>1171.24</v>
      </c>
      <c r="AG900" s="75" t="str">
        <f t="shared" si="187"/>
        <v>13:00</v>
      </c>
      <c r="AH900" s="74">
        <f t="shared" si="188"/>
        <v>27153.26</v>
      </c>
      <c r="AI900" s="73" t="str">
        <f t="shared" si="189"/>
        <v/>
      </c>
      <c r="AJ900" s="73" t="str">
        <f t="shared" si="190"/>
        <v/>
      </c>
      <c r="AK900" s="73" t="str">
        <f t="shared" si="191"/>
        <v/>
      </c>
      <c r="AL900" s="72" t="str">
        <f t="shared" si="192"/>
        <v/>
      </c>
      <c r="AM900" s="71" t="str">
        <f t="shared" si="193"/>
        <v/>
      </c>
    </row>
    <row r="901" spans="2:39" ht="13.8" thickBot="1">
      <c r="B901" s="131">
        <v>45033</v>
      </c>
      <c r="C901" s="130">
        <v>1046.99</v>
      </c>
      <c r="D901" s="130">
        <v>1037.6500000000001</v>
      </c>
      <c r="E901" s="130">
        <v>1048.1099999999999</v>
      </c>
      <c r="F901" s="130">
        <v>1063.4100000000001</v>
      </c>
      <c r="G901" s="130">
        <v>1068.3800000000001</v>
      </c>
      <c r="H901" s="130">
        <v>1117.4100000000001</v>
      </c>
      <c r="I901" s="130">
        <v>1176.5999999999999</v>
      </c>
      <c r="J901" s="130">
        <v>1209.04</v>
      </c>
      <c r="K901" s="130">
        <v>1272.3900000000001</v>
      </c>
      <c r="L901" s="130">
        <v>566.34</v>
      </c>
      <c r="M901" s="130">
        <v>34.51</v>
      </c>
      <c r="N901" s="130">
        <v>33.25</v>
      </c>
      <c r="O901" s="130">
        <v>33.81</v>
      </c>
      <c r="P901" s="130">
        <v>33.46</v>
      </c>
      <c r="Q901" s="130">
        <v>32.380000000000003</v>
      </c>
      <c r="R901" s="130">
        <v>32.200000000000003</v>
      </c>
      <c r="S901" s="130">
        <v>33.04</v>
      </c>
      <c r="T901" s="130">
        <v>32.97</v>
      </c>
      <c r="U901" s="130">
        <v>32.729999999999997</v>
      </c>
      <c r="V901" s="130">
        <v>32.200000000000003</v>
      </c>
      <c r="W901" s="130">
        <v>31.75</v>
      </c>
      <c r="X901" s="130">
        <v>32.03</v>
      </c>
      <c r="Y901" s="130">
        <v>33.770000000000003</v>
      </c>
      <c r="Z901" s="130">
        <v>31.64</v>
      </c>
      <c r="AA901" s="130">
        <f t="shared" si="194"/>
        <v>1272.3900000000001</v>
      </c>
      <c r="AB901" s="77">
        <f t="shared" si="182"/>
        <v>2023</v>
      </c>
      <c r="AC901" s="76">
        <f t="shared" si="183"/>
        <v>4</v>
      </c>
      <c r="AD901" s="76" t="str">
        <f t="shared" si="184"/>
        <v/>
      </c>
      <c r="AE901" s="76" t="str">
        <f t="shared" si="185"/>
        <v/>
      </c>
      <c r="AF901" s="74">
        <f t="shared" si="186"/>
        <v>1272.3900000000001</v>
      </c>
      <c r="AG901" s="75" t="str">
        <f t="shared" si="187"/>
        <v>9:00</v>
      </c>
      <c r="AH901" s="74">
        <f t="shared" si="188"/>
        <v>12338.449999999999</v>
      </c>
      <c r="AI901" s="73" t="str">
        <f t="shared" si="189"/>
        <v/>
      </c>
      <c r="AJ901" s="73" t="str">
        <f t="shared" si="190"/>
        <v/>
      </c>
      <c r="AK901" s="73" t="str">
        <f t="shared" si="191"/>
        <v/>
      </c>
      <c r="AL901" s="72" t="str">
        <f t="shared" si="192"/>
        <v/>
      </c>
      <c r="AM901" s="71" t="str">
        <f t="shared" si="193"/>
        <v/>
      </c>
    </row>
    <row r="902" spans="2:39" ht="13.8" thickBot="1">
      <c r="B902" s="131">
        <v>45034</v>
      </c>
      <c r="C902" s="130">
        <v>32.299999999999997</v>
      </c>
      <c r="D902" s="130">
        <v>33.53</v>
      </c>
      <c r="E902" s="130">
        <v>32.270000000000003</v>
      </c>
      <c r="F902" s="130">
        <v>33.39</v>
      </c>
      <c r="G902" s="130">
        <v>33.64</v>
      </c>
      <c r="H902" s="130">
        <v>32.340000000000003</v>
      </c>
      <c r="I902" s="130">
        <v>33.32</v>
      </c>
      <c r="J902" s="130">
        <v>34.119999999999997</v>
      </c>
      <c r="K902" s="130">
        <v>33.81</v>
      </c>
      <c r="L902" s="129">
        <v>35</v>
      </c>
      <c r="M902" s="130">
        <v>34.200000000000003</v>
      </c>
      <c r="N902" s="130">
        <v>32.97</v>
      </c>
      <c r="O902" s="130">
        <v>34.369999999999997</v>
      </c>
      <c r="P902" s="130">
        <v>33.15</v>
      </c>
      <c r="Q902" s="130">
        <v>34.340000000000003</v>
      </c>
      <c r="R902" s="130">
        <v>33.57</v>
      </c>
      <c r="S902" s="130">
        <v>33.11</v>
      </c>
      <c r="T902" s="130">
        <v>32.479999999999997</v>
      </c>
      <c r="U902" s="130">
        <v>33.08</v>
      </c>
      <c r="V902" s="130">
        <v>31.78</v>
      </c>
      <c r="W902" s="130">
        <v>33.08</v>
      </c>
      <c r="X902" s="130">
        <v>33.29</v>
      </c>
      <c r="Y902" s="130">
        <v>33.01</v>
      </c>
      <c r="Z902" s="130">
        <v>33.08</v>
      </c>
      <c r="AA902" s="130">
        <f t="shared" si="194"/>
        <v>35</v>
      </c>
      <c r="AB902" s="77">
        <f t="shared" si="182"/>
        <v>2023</v>
      </c>
      <c r="AC902" s="76">
        <f t="shared" si="183"/>
        <v>4</v>
      </c>
      <c r="AD902" s="76" t="str">
        <f t="shared" si="184"/>
        <v/>
      </c>
      <c r="AE902" s="76" t="str">
        <f t="shared" si="185"/>
        <v/>
      </c>
      <c r="AF902" s="74">
        <f t="shared" si="186"/>
        <v>35</v>
      </c>
      <c r="AG902" s="75" t="str">
        <f t="shared" si="187"/>
        <v>10:00</v>
      </c>
      <c r="AH902" s="74">
        <f t="shared" si="188"/>
        <v>834.23000000000013</v>
      </c>
      <c r="AI902" s="73" t="str">
        <f t="shared" si="189"/>
        <v/>
      </c>
      <c r="AJ902" s="73" t="str">
        <f t="shared" si="190"/>
        <v/>
      </c>
      <c r="AK902" s="73" t="str">
        <f t="shared" si="191"/>
        <v/>
      </c>
      <c r="AL902" s="72" t="str">
        <f t="shared" si="192"/>
        <v/>
      </c>
      <c r="AM902" s="71" t="str">
        <f t="shared" si="193"/>
        <v/>
      </c>
    </row>
    <row r="903" spans="2:39" ht="13.8" thickBot="1">
      <c r="B903" s="131">
        <v>45035</v>
      </c>
      <c r="C903" s="130">
        <v>32.799999999999997</v>
      </c>
      <c r="D903" s="130">
        <v>32.619999999999997</v>
      </c>
      <c r="E903" s="130">
        <v>32.9</v>
      </c>
      <c r="F903" s="130">
        <v>32.97</v>
      </c>
      <c r="G903" s="130">
        <v>32.270000000000003</v>
      </c>
      <c r="H903" s="130">
        <v>32.270000000000003</v>
      </c>
      <c r="I903" s="130">
        <v>34.229999999999997</v>
      </c>
      <c r="J903" s="130">
        <v>879.41</v>
      </c>
      <c r="K903" s="130">
        <v>1297.8</v>
      </c>
      <c r="L903" s="130">
        <v>1333.4</v>
      </c>
      <c r="M903" s="130">
        <v>1335.92</v>
      </c>
      <c r="N903" s="130">
        <v>1307.04</v>
      </c>
      <c r="O903" s="130">
        <v>1312.47</v>
      </c>
      <c r="P903" s="130">
        <v>1294.8599999999999</v>
      </c>
      <c r="Q903" s="130">
        <v>1290.7</v>
      </c>
      <c r="R903" s="130">
        <v>1257.97</v>
      </c>
      <c r="S903" s="130">
        <v>1182.6199999999999</v>
      </c>
      <c r="T903" s="130">
        <v>1152.24</v>
      </c>
      <c r="U903" s="130">
        <v>1135.33</v>
      </c>
      <c r="V903" s="130">
        <v>1144.68</v>
      </c>
      <c r="W903" s="130">
        <v>1130.92</v>
      </c>
      <c r="X903" s="130">
        <v>1108.98</v>
      </c>
      <c r="Y903" s="130">
        <v>1089.1300000000001</v>
      </c>
      <c r="Z903" s="130">
        <v>1085.95</v>
      </c>
      <c r="AA903" s="130">
        <f t="shared" si="194"/>
        <v>1335.92</v>
      </c>
      <c r="AB903" s="77">
        <f t="shared" si="182"/>
        <v>2023</v>
      </c>
      <c r="AC903" s="76">
        <f t="shared" si="183"/>
        <v>4</v>
      </c>
      <c r="AD903" s="76" t="str">
        <f t="shared" si="184"/>
        <v/>
      </c>
      <c r="AE903" s="76" t="str">
        <f t="shared" si="185"/>
        <v/>
      </c>
      <c r="AF903" s="74">
        <f t="shared" si="186"/>
        <v>1335.92</v>
      </c>
      <c r="AG903" s="75" t="str">
        <f t="shared" si="187"/>
        <v>11:00</v>
      </c>
      <c r="AH903" s="74">
        <f t="shared" si="188"/>
        <v>21905.4</v>
      </c>
      <c r="AI903" s="73" t="str">
        <f t="shared" si="189"/>
        <v/>
      </c>
      <c r="AJ903" s="73" t="str">
        <f t="shared" si="190"/>
        <v/>
      </c>
      <c r="AK903" s="73" t="str">
        <f t="shared" si="191"/>
        <v/>
      </c>
      <c r="AL903" s="72" t="str">
        <f t="shared" si="192"/>
        <v/>
      </c>
      <c r="AM903" s="71" t="str">
        <f t="shared" si="193"/>
        <v/>
      </c>
    </row>
    <row r="904" spans="2:39" ht="13.8" thickBot="1">
      <c r="B904" s="131">
        <v>45036</v>
      </c>
      <c r="C904" s="130">
        <v>1070.3699999999999</v>
      </c>
      <c r="D904" s="130">
        <v>1066.6300000000001</v>
      </c>
      <c r="E904" s="130">
        <v>1087.8699999999999</v>
      </c>
      <c r="F904" s="130">
        <v>1099.9100000000001</v>
      </c>
      <c r="G904" s="130">
        <v>1121.72</v>
      </c>
      <c r="H904" s="130">
        <v>1161.79</v>
      </c>
      <c r="I904" s="130">
        <v>1254.3</v>
      </c>
      <c r="J904" s="130">
        <v>1295.04</v>
      </c>
      <c r="K904" s="130">
        <v>1274.56</v>
      </c>
      <c r="L904" s="130">
        <v>1308.97</v>
      </c>
      <c r="M904" s="130">
        <v>1326.68</v>
      </c>
      <c r="N904" s="130">
        <v>1315.93</v>
      </c>
      <c r="O904" s="130">
        <v>1230.8499999999999</v>
      </c>
      <c r="P904" s="130">
        <v>130.27000000000001</v>
      </c>
      <c r="Q904" s="130">
        <v>664.48</v>
      </c>
      <c r="R904" s="130">
        <v>1276.5899999999999</v>
      </c>
      <c r="S904" s="130">
        <v>1195.92</v>
      </c>
      <c r="T904" s="130">
        <v>1193.01</v>
      </c>
      <c r="U904" s="130">
        <v>1178.8699999999999</v>
      </c>
      <c r="V904" s="130">
        <v>1147.79</v>
      </c>
      <c r="W904" s="130">
        <v>1141.6300000000001</v>
      </c>
      <c r="X904" s="130">
        <v>1122.0999999999999</v>
      </c>
      <c r="Y904" s="130">
        <v>1090.29</v>
      </c>
      <c r="Z904" s="130">
        <v>1093.79</v>
      </c>
      <c r="AA904" s="130">
        <f t="shared" si="194"/>
        <v>1326.68</v>
      </c>
      <c r="AB904" s="77">
        <f t="shared" si="182"/>
        <v>2023</v>
      </c>
      <c r="AC904" s="76">
        <f t="shared" si="183"/>
        <v>4</v>
      </c>
      <c r="AD904" s="76" t="str">
        <f t="shared" si="184"/>
        <v/>
      </c>
      <c r="AE904" s="76" t="str">
        <f t="shared" si="185"/>
        <v/>
      </c>
      <c r="AF904" s="74">
        <f t="shared" si="186"/>
        <v>1326.68</v>
      </c>
      <c r="AG904" s="75" t="str">
        <f t="shared" si="187"/>
        <v>11:00</v>
      </c>
      <c r="AH904" s="74">
        <f t="shared" si="188"/>
        <v>28176.040000000005</v>
      </c>
      <c r="AI904" s="73" t="str">
        <f t="shared" si="189"/>
        <v/>
      </c>
      <c r="AJ904" s="73" t="str">
        <f t="shared" si="190"/>
        <v/>
      </c>
      <c r="AK904" s="73" t="str">
        <f t="shared" si="191"/>
        <v/>
      </c>
      <c r="AL904" s="72" t="str">
        <f t="shared" si="192"/>
        <v/>
      </c>
      <c r="AM904" s="71" t="str">
        <f t="shared" si="193"/>
        <v/>
      </c>
    </row>
    <row r="905" spans="2:39" ht="13.8" thickBot="1">
      <c r="B905" s="131">
        <v>45037</v>
      </c>
      <c r="C905" s="130">
        <v>1071.42</v>
      </c>
      <c r="D905" s="130">
        <v>1082.6199999999999</v>
      </c>
      <c r="E905" s="130">
        <v>1080.1400000000001</v>
      </c>
      <c r="F905" s="130">
        <v>1080.31</v>
      </c>
      <c r="G905" s="130">
        <v>1118.04</v>
      </c>
      <c r="H905" s="130">
        <v>1134.77</v>
      </c>
      <c r="I905" s="130">
        <v>1257.48</v>
      </c>
      <c r="J905" s="130">
        <v>1276.3499999999999</v>
      </c>
      <c r="K905" s="130">
        <v>1291.33</v>
      </c>
      <c r="L905" s="130">
        <v>1272.29</v>
      </c>
      <c r="M905" s="129">
        <v>1276</v>
      </c>
      <c r="N905" s="130">
        <v>1246.46</v>
      </c>
      <c r="O905" s="130">
        <v>1260.28</v>
      </c>
      <c r="P905" s="130">
        <v>508.66</v>
      </c>
      <c r="Q905" s="130">
        <v>31.82</v>
      </c>
      <c r="R905" s="130">
        <v>31.61</v>
      </c>
      <c r="S905" s="130">
        <v>31.5</v>
      </c>
      <c r="T905" s="130">
        <v>31.5</v>
      </c>
      <c r="U905" s="130">
        <v>31.96</v>
      </c>
      <c r="V905" s="130">
        <v>31.99</v>
      </c>
      <c r="W905" s="130">
        <v>31.96</v>
      </c>
      <c r="X905" s="130">
        <v>31.08</v>
      </c>
      <c r="Y905" s="130">
        <v>31.01</v>
      </c>
      <c r="Z905" s="130">
        <v>31.64</v>
      </c>
      <c r="AA905" s="130">
        <f t="shared" si="194"/>
        <v>1291.33</v>
      </c>
      <c r="AB905" s="77">
        <f t="shared" si="182"/>
        <v>2023</v>
      </c>
      <c r="AC905" s="76">
        <f t="shared" si="183"/>
        <v>4</v>
      </c>
      <c r="AD905" s="76" t="str">
        <f t="shared" si="184"/>
        <v/>
      </c>
      <c r="AE905" s="76" t="str">
        <f t="shared" si="185"/>
        <v/>
      </c>
      <c r="AF905" s="74">
        <f t="shared" si="186"/>
        <v>1291.33</v>
      </c>
      <c r="AG905" s="75" t="str">
        <f t="shared" si="187"/>
        <v>9:00</v>
      </c>
      <c r="AH905" s="74">
        <f t="shared" si="188"/>
        <v>17563.549999999996</v>
      </c>
      <c r="AI905" s="73" t="str">
        <f t="shared" si="189"/>
        <v/>
      </c>
      <c r="AJ905" s="73" t="str">
        <f t="shared" si="190"/>
        <v/>
      </c>
      <c r="AK905" s="73" t="str">
        <f t="shared" si="191"/>
        <v/>
      </c>
      <c r="AL905" s="72" t="str">
        <f t="shared" si="192"/>
        <v/>
      </c>
      <c r="AM905" s="71" t="str">
        <f t="shared" si="193"/>
        <v/>
      </c>
    </row>
    <row r="906" spans="2:39" ht="13.8" thickBot="1">
      <c r="B906" s="131">
        <v>45038</v>
      </c>
      <c r="C906" s="130">
        <v>31.92</v>
      </c>
      <c r="D906" s="130">
        <v>32.380000000000003</v>
      </c>
      <c r="E906" s="130">
        <v>31.26</v>
      </c>
      <c r="F906" s="130">
        <v>31.5</v>
      </c>
      <c r="G906" s="130">
        <v>32.69</v>
      </c>
      <c r="H906" s="130">
        <v>32.1</v>
      </c>
      <c r="I906" s="130">
        <v>32.479999999999997</v>
      </c>
      <c r="J906" s="130">
        <v>31.95</v>
      </c>
      <c r="K906" s="130">
        <v>31.15</v>
      </c>
      <c r="L906" s="130">
        <v>31.4</v>
      </c>
      <c r="M906" s="130">
        <v>31.26</v>
      </c>
      <c r="N906" s="130">
        <v>31.47</v>
      </c>
      <c r="O906" s="130">
        <v>31.64</v>
      </c>
      <c r="P906" s="130">
        <v>32.020000000000003</v>
      </c>
      <c r="Q906" s="130">
        <v>31.99</v>
      </c>
      <c r="R906" s="130">
        <v>30.31</v>
      </c>
      <c r="S906" s="130">
        <v>32.06</v>
      </c>
      <c r="T906" s="130">
        <v>32.06</v>
      </c>
      <c r="U906" s="130">
        <v>32.659999999999997</v>
      </c>
      <c r="V906" s="130">
        <v>31.96</v>
      </c>
      <c r="W906" s="130">
        <v>31.75</v>
      </c>
      <c r="X906" s="130">
        <v>31.43</v>
      </c>
      <c r="Y906" s="130">
        <v>32.380000000000003</v>
      </c>
      <c r="Z906" s="130">
        <v>32.06</v>
      </c>
      <c r="AA906" s="130">
        <f t="shared" si="194"/>
        <v>32.69</v>
      </c>
      <c r="AB906" s="77">
        <f t="shared" si="182"/>
        <v>2023</v>
      </c>
      <c r="AC906" s="76">
        <f t="shared" si="183"/>
        <v>4</v>
      </c>
      <c r="AD906" s="76" t="str">
        <f t="shared" si="184"/>
        <v/>
      </c>
      <c r="AE906" s="76" t="str">
        <f t="shared" si="185"/>
        <v/>
      </c>
      <c r="AF906" s="74">
        <f t="shared" si="186"/>
        <v>32.69</v>
      </c>
      <c r="AG906" s="75" t="str">
        <f t="shared" si="187"/>
        <v>5:00</v>
      </c>
      <c r="AH906" s="74">
        <f t="shared" si="188"/>
        <v>796.56999999999994</v>
      </c>
      <c r="AI906" s="73" t="str">
        <f t="shared" si="189"/>
        <v/>
      </c>
      <c r="AJ906" s="73" t="str">
        <f t="shared" si="190"/>
        <v/>
      </c>
      <c r="AK906" s="73" t="str">
        <f t="shared" si="191"/>
        <v/>
      </c>
      <c r="AL906" s="72" t="str">
        <f t="shared" si="192"/>
        <v/>
      </c>
      <c r="AM906" s="71" t="str">
        <f t="shared" si="193"/>
        <v/>
      </c>
    </row>
    <row r="907" spans="2:39" ht="13.8" thickBot="1">
      <c r="B907" s="131">
        <v>45039</v>
      </c>
      <c r="C907" s="130">
        <v>31.4</v>
      </c>
      <c r="D907" s="130">
        <v>31.71</v>
      </c>
      <c r="E907" s="130">
        <v>32.659999999999997</v>
      </c>
      <c r="F907" s="130">
        <v>32.450000000000003</v>
      </c>
      <c r="G907" s="130">
        <v>31.36</v>
      </c>
      <c r="H907" s="130">
        <v>32.869999999999997</v>
      </c>
      <c r="I907" s="130">
        <v>33.39</v>
      </c>
      <c r="J907" s="130">
        <v>31.82</v>
      </c>
      <c r="K907" s="130">
        <v>33.18</v>
      </c>
      <c r="L907" s="130">
        <v>33.01</v>
      </c>
      <c r="M907" s="130">
        <v>32.590000000000003</v>
      </c>
      <c r="N907" s="130">
        <v>33.29</v>
      </c>
      <c r="O907" s="130">
        <v>31.71</v>
      </c>
      <c r="P907" s="130">
        <v>32.200000000000003</v>
      </c>
      <c r="Q907" s="130">
        <v>31.85</v>
      </c>
      <c r="R907" s="130">
        <v>32.479999999999997</v>
      </c>
      <c r="S907" s="130">
        <v>32.270000000000003</v>
      </c>
      <c r="T907" s="130">
        <v>32.94</v>
      </c>
      <c r="U907" s="130">
        <v>31.57</v>
      </c>
      <c r="V907" s="130">
        <v>32.659999999999997</v>
      </c>
      <c r="W907" s="130">
        <v>33.08</v>
      </c>
      <c r="X907" s="130">
        <v>32.619999999999997</v>
      </c>
      <c r="Y907" s="130">
        <v>31.85</v>
      </c>
      <c r="Z907" s="130">
        <v>32.17</v>
      </c>
      <c r="AA907" s="130">
        <f t="shared" si="194"/>
        <v>33.39</v>
      </c>
      <c r="AB907" s="77">
        <f t="shared" si="182"/>
        <v>2023</v>
      </c>
      <c r="AC907" s="76">
        <f t="shared" si="183"/>
        <v>4</v>
      </c>
      <c r="AD907" s="76" t="str">
        <f t="shared" si="184"/>
        <v/>
      </c>
      <c r="AE907" s="76" t="str">
        <f t="shared" si="185"/>
        <v/>
      </c>
      <c r="AF907" s="74">
        <f t="shared" si="186"/>
        <v>33.39</v>
      </c>
      <c r="AG907" s="75" t="str">
        <f t="shared" si="187"/>
        <v>7:00</v>
      </c>
      <c r="AH907" s="74">
        <f t="shared" si="188"/>
        <v>810.51999999999987</v>
      </c>
      <c r="AI907" s="73" t="str">
        <f t="shared" si="189"/>
        <v/>
      </c>
      <c r="AJ907" s="73" t="str">
        <f t="shared" si="190"/>
        <v/>
      </c>
      <c r="AK907" s="73" t="str">
        <f t="shared" si="191"/>
        <v/>
      </c>
      <c r="AL907" s="72" t="str">
        <f t="shared" si="192"/>
        <v/>
      </c>
      <c r="AM907" s="71" t="str">
        <f t="shared" si="193"/>
        <v/>
      </c>
    </row>
    <row r="908" spans="2:39" ht="13.8" thickBot="1">
      <c r="B908" s="131">
        <v>45040</v>
      </c>
      <c r="C908" s="130">
        <v>32.450000000000003</v>
      </c>
      <c r="D908" s="130">
        <v>32.479999999999997</v>
      </c>
      <c r="E908" s="130">
        <v>30.8</v>
      </c>
      <c r="F908" s="130">
        <v>32.270000000000003</v>
      </c>
      <c r="G908" s="130">
        <v>32.200000000000003</v>
      </c>
      <c r="H908" s="130">
        <v>33.39</v>
      </c>
      <c r="I908" s="130">
        <v>32.619999999999997</v>
      </c>
      <c r="J908" s="130">
        <v>33.67</v>
      </c>
      <c r="K908" s="130">
        <v>33.32</v>
      </c>
      <c r="L908" s="130">
        <v>33.880000000000003</v>
      </c>
      <c r="M908" s="130">
        <v>33.36</v>
      </c>
      <c r="N908" s="130">
        <v>33.36</v>
      </c>
      <c r="O908" s="130">
        <v>34.44</v>
      </c>
      <c r="P908" s="130">
        <v>32.130000000000003</v>
      </c>
      <c r="Q908" s="130">
        <v>33.85</v>
      </c>
      <c r="R908" s="130">
        <v>32.479999999999997</v>
      </c>
      <c r="S908" s="130">
        <v>31.5</v>
      </c>
      <c r="T908" s="130">
        <v>32.659999999999997</v>
      </c>
      <c r="U908" s="130">
        <v>31.89</v>
      </c>
      <c r="V908" s="130">
        <v>32.76</v>
      </c>
      <c r="W908" s="130">
        <v>32.83</v>
      </c>
      <c r="X908" s="130">
        <v>32.729999999999997</v>
      </c>
      <c r="Y908" s="130">
        <v>33.08</v>
      </c>
      <c r="Z908" s="130">
        <v>31.22</v>
      </c>
      <c r="AA908" s="130">
        <f t="shared" si="194"/>
        <v>34.44</v>
      </c>
      <c r="AB908" s="77">
        <f t="shared" si="182"/>
        <v>2023</v>
      </c>
      <c r="AC908" s="76">
        <f t="shared" si="183"/>
        <v>4</v>
      </c>
      <c r="AD908" s="76" t="str">
        <f t="shared" si="184"/>
        <v/>
      </c>
      <c r="AE908" s="76" t="str">
        <f t="shared" si="185"/>
        <v/>
      </c>
      <c r="AF908" s="74">
        <f t="shared" si="186"/>
        <v>34.44</v>
      </c>
      <c r="AG908" s="75" t="str">
        <f t="shared" si="187"/>
        <v>13:00</v>
      </c>
      <c r="AH908" s="74">
        <f t="shared" si="188"/>
        <v>819.81000000000017</v>
      </c>
      <c r="AI908" s="73" t="str">
        <f t="shared" si="189"/>
        <v/>
      </c>
      <c r="AJ908" s="73" t="str">
        <f t="shared" si="190"/>
        <v/>
      </c>
      <c r="AK908" s="73" t="str">
        <f t="shared" si="191"/>
        <v/>
      </c>
      <c r="AL908" s="72" t="str">
        <f t="shared" si="192"/>
        <v/>
      </c>
      <c r="AM908" s="71" t="str">
        <f t="shared" si="193"/>
        <v/>
      </c>
    </row>
    <row r="909" spans="2:39" ht="13.8" thickBot="1">
      <c r="B909" s="131">
        <v>45041</v>
      </c>
      <c r="C909" s="130">
        <v>31.54</v>
      </c>
      <c r="D909" s="130">
        <v>31.99</v>
      </c>
      <c r="E909" s="130">
        <v>32.409999999999997</v>
      </c>
      <c r="F909" s="130">
        <v>32.799999999999997</v>
      </c>
      <c r="G909" s="130">
        <v>31.78</v>
      </c>
      <c r="H909" s="130">
        <v>33.880000000000003</v>
      </c>
      <c r="I909" s="130">
        <v>33.85</v>
      </c>
      <c r="J909" s="130">
        <v>34.270000000000003</v>
      </c>
      <c r="K909" s="130">
        <v>32.520000000000003</v>
      </c>
      <c r="L909" s="130">
        <v>34.44</v>
      </c>
      <c r="M909" s="130">
        <v>31.61</v>
      </c>
      <c r="N909" s="130">
        <v>33.01</v>
      </c>
      <c r="O909" s="130">
        <v>33.07</v>
      </c>
      <c r="P909" s="130">
        <v>32.869999999999997</v>
      </c>
      <c r="Q909" s="130">
        <v>32.24</v>
      </c>
      <c r="R909" s="130">
        <v>32.340000000000003</v>
      </c>
      <c r="S909" s="130">
        <v>32.130000000000003</v>
      </c>
      <c r="T909" s="130">
        <v>31.71</v>
      </c>
      <c r="U909" s="130">
        <v>31.74</v>
      </c>
      <c r="V909" s="130">
        <v>32.409999999999997</v>
      </c>
      <c r="W909" s="130">
        <v>31.96</v>
      </c>
      <c r="X909" s="130">
        <v>32.520000000000003</v>
      </c>
      <c r="Y909" s="130">
        <v>32.729999999999997</v>
      </c>
      <c r="Z909" s="130">
        <v>32.549999999999997</v>
      </c>
      <c r="AA909" s="130">
        <f t="shared" si="194"/>
        <v>34.44</v>
      </c>
      <c r="AB909" s="77">
        <f t="shared" si="182"/>
        <v>2023</v>
      </c>
      <c r="AC909" s="76">
        <f t="shared" si="183"/>
        <v>4</v>
      </c>
      <c r="AD909" s="76" t="str">
        <f t="shared" si="184"/>
        <v/>
      </c>
      <c r="AE909" s="76" t="str">
        <f t="shared" si="185"/>
        <v/>
      </c>
      <c r="AF909" s="74">
        <f t="shared" si="186"/>
        <v>34.44</v>
      </c>
      <c r="AG909" s="75" t="str">
        <f t="shared" si="187"/>
        <v>10:00</v>
      </c>
      <c r="AH909" s="74">
        <f t="shared" si="188"/>
        <v>816.81</v>
      </c>
      <c r="AI909" s="73" t="str">
        <f t="shared" si="189"/>
        <v/>
      </c>
      <c r="AJ909" s="73" t="str">
        <f t="shared" si="190"/>
        <v/>
      </c>
      <c r="AK909" s="73" t="str">
        <f t="shared" si="191"/>
        <v/>
      </c>
      <c r="AL909" s="72" t="str">
        <f t="shared" si="192"/>
        <v/>
      </c>
      <c r="AM909" s="71" t="str">
        <f t="shared" si="193"/>
        <v/>
      </c>
    </row>
    <row r="910" spans="2:39" ht="13.8" thickBot="1">
      <c r="B910" s="131">
        <v>45042</v>
      </c>
      <c r="C910" s="130">
        <v>31.26</v>
      </c>
      <c r="D910" s="130">
        <v>32.200000000000003</v>
      </c>
      <c r="E910" s="130">
        <v>32.270000000000003</v>
      </c>
      <c r="F910" s="130">
        <v>32.340000000000003</v>
      </c>
      <c r="G910" s="130">
        <v>33.18</v>
      </c>
      <c r="H910" s="130">
        <v>34.200000000000003</v>
      </c>
      <c r="I910" s="130">
        <v>34.409999999999997</v>
      </c>
      <c r="J910" s="130">
        <v>34.340000000000003</v>
      </c>
      <c r="K910" s="130">
        <v>32.549999999999997</v>
      </c>
      <c r="L910" s="130">
        <v>32.94</v>
      </c>
      <c r="M910" s="130">
        <v>33.67</v>
      </c>
      <c r="N910" s="130">
        <v>33.71</v>
      </c>
      <c r="O910" s="130">
        <v>32.549999999999997</v>
      </c>
      <c r="P910" s="130">
        <v>32.340000000000003</v>
      </c>
      <c r="Q910" s="130">
        <v>33.15</v>
      </c>
      <c r="R910" s="130">
        <v>33.18</v>
      </c>
      <c r="S910" s="130">
        <v>32.299999999999997</v>
      </c>
      <c r="T910" s="130">
        <v>32.200000000000003</v>
      </c>
      <c r="U910" s="130">
        <v>31.19</v>
      </c>
      <c r="V910" s="130">
        <v>31.82</v>
      </c>
      <c r="W910" s="130">
        <v>31.96</v>
      </c>
      <c r="X910" s="130">
        <v>32.200000000000003</v>
      </c>
      <c r="Y910" s="130">
        <v>31.96</v>
      </c>
      <c r="Z910" s="130">
        <v>31.47</v>
      </c>
      <c r="AA910" s="130">
        <f t="shared" si="194"/>
        <v>34.409999999999997</v>
      </c>
      <c r="AB910" s="77">
        <f t="shared" si="182"/>
        <v>2023</v>
      </c>
      <c r="AC910" s="76">
        <f t="shared" si="183"/>
        <v>4</v>
      </c>
      <c r="AD910" s="76" t="str">
        <f t="shared" si="184"/>
        <v/>
      </c>
      <c r="AE910" s="76" t="str">
        <f t="shared" si="185"/>
        <v/>
      </c>
      <c r="AF910" s="74">
        <f t="shared" si="186"/>
        <v>34.409999999999997</v>
      </c>
      <c r="AG910" s="75" t="str">
        <f t="shared" si="187"/>
        <v>7:00</v>
      </c>
      <c r="AH910" s="74">
        <f t="shared" si="188"/>
        <v>817.80000000000018</v>
      </c>
      <c r="AI910" s="73" t="str">
        <f t="shared" si="189"/>
        <v/>
      </c>
      <c r="AJ910" s="73" t="str">
        <f t="shared" si="190"/>
        <v/>
      </c>
      <c r="AK910" s="73" t="str">
        <f t="shared" si="191"/>
        <v/>
      </c>
      <c r="AL910" s="72" t="str">
        <f t="shared" si="192"/>
        <v/>
      </c>
      <c r="AM910" s="71" t="str">
        <f t="shared" si="193"/>
        <v/>
      </c>
    </row>
    <row r="911" spans="2:39" ht="13.8" thickBot="1">
      <c r="B911" s="131">
        <v>45043</v>
      </c>
      <c r="C911" s="130">
        <v>31.89</v>
      </c>
      <c r="D911" s="130">
        <v>32.340000000000003</v>
      </c>
      <c r="E911" s="130">
        <v>33.01</v>
      </c>
      <c r="F911" s="130">
        <v>32.619999999999997</v>
      </c>
      <c r="G911" s="130">
        <v>31.68</v>
      </c>
      <c r="H911" s="130">
        <v>33.46</v>
      </c>
      <c r="I911" s="130">
        <v>34.58</v>
      </c>
      <c r="J911" s="130">
        <v>34.97</v>
      </c>
      <c r="K911" s="130">
        <v>31.61</v>
      </c>
      <c r="L911" s="130">
        <v>32.619999999999997</v>
      </c>
      <c r="M911" s="130">
        <v>32.659999999999997</v>
      </c>
      <c r="N911" s="130">
        <v>32.130000000000003</v>
      </c>
      <c r="O911" s="130">
        <v>32.24</v>
      </c>
      <c r="P911" s="130">
        <v>32.869999999999997</v>
      </c>
      <c r="Q911" s="130">
        <v>32.340000000000003</v>
      </c>
      <c r="R911" s="130">
        <v>30.91</v>
      </c>
      <c r="S911" s="130">
        <v>30.94</v>
      </c>
      <c r="T911" s="130">
        <v>31.71</v>
      </c>
      <c r="U911" s="130">
        <v>29.96</v>
      </c>
      <c r="V911" s="130">
        <v>31.99</v>
      </c>
      <c r="W911" s="130">
        <v>32.380000000000003</v>
      </c>
      <c r="X911" s="130">
        <v>32.479999999999997</v>
      </c>
      <c r="Y911" s="130">
        <v>32.06</v>
      </c>
      <c r="Z911" s="130">
        <v>31.78</v>
      </c>
      <c r="AA911" s="130">
        <f t="shared" si="194"/>
        <v>34.97</v>
      </c>
      <c r="AB911" s="77">
        <f t="shared" si="182"/>
        <v>2023</v>
      </c>
      <c r="AC911" s="76">
        <f t="shared" si="183"/>
        <v>4</v>
      </c>
      <c r="AD911" s="76" t="str">
        <f t="shared" si="184"/>
        <v/>
      </c>
      <c r="AE911" s="76" t="str">
        <f t="shared" si="185"/>
        <v/>
      </c>
      <c r="AF911" s="74">
        <f t="shared" si="186"/>
        <v>34.97</v>
      </c>
      <c r="AG911" s="75" t="str">
        <f t="shared" si="187"/>
        <v>8:00</v>
      </c>
      <c r="AH911" s="74">
        <f t="shared" si="188"/>
        <v>810.20000000000027</v>
      </c>
      <c r="AI911" s="73" t="str">
        <f t="shared" si="189"/>
        <v/>
      </c>
      <c r="AJ911" s="73" t="str">
        <f t="shared" si="190"/>
        <v/>
      </c>
      <c r="AK911" s="73" t="str">
        <f t="shared" si="191"/>
        <v/>
      </c>
      <c r="AL911" s="72" t="str">
        <f t="shared" si="192"/>
        <v/>
      </c>
      <c r="AM911" s="71" t="str">
        <f t="shared" si="193"/>
        <v/>
      </c>
    </row>
    <row r="912" spans="2:39" ht="13.8" thickBot="1">
      <c r="B912" s="131">
        <v>45044</v>
      </c>
      <c r="C912" s="130">
        <v>31.54</v>
      </c>
      <c r="D912" s="130">
        <v>31.78</v>
      </c>
      <c r="E912" s="130">
        <v>31.54</v>
      </c>
      <c r="F912" s="130">
        <v>32.090000000000003</v>
      </c>
      <c r="G912" s="130">
        <v>31.26</v>
      </c>
      <c r="H912" s="130">
        <v>32.409999999999997</v>
      </c>
      <c r="I912" s="130">
        <v>31.99</v>
      </c>
      <c r="J912" s="130">
        <v>33.25</v>
      </c>
      <c r="K912" s="130">
        <v>33.29</v>
      </c>
      <c r="L912" s="130">
        <v>32.479999999999997</v>
      </c>
      <c r="M912" s="130">
        <v>32.9</v>
      </c>
      <c r="N912" s="130">
        <v>32.44</v>
      </c>
      <c r="O912" s="130">
        <v>31.92</v>
      </c>
      <c r="P912" s="130">
        <v>30.35</v>
      </c>
      <c r="Q912" s="130">
        <v>32.799999999999997</v>
      </c>
      <c r="R912" s="130">
        <v>32.31</v>
      </c>
      <c r="S912" s="130">
        <v>31.75</v>
      </c>
      <c r="T912" s="130">
        <v>31.74</v>
      </c>
      <c r="U912" s="130">
        <v>31.43</v>
      </c>
      <c r="V912" s="130">
        <v>31.57</v>
      </c>
      <c r="W912" s="130">
        <v>33.04</v>
      </c>
      <c r="X912" s="130">
        <v>31.78</v>
      </c>
      <c r="Y912" s="130">
        <v>31.64</v>
      </c>
      <c r="Z912" s="130">
        <v>31.64</v>
      </c>
      <c r="AA912" s="130">
        <f t="shared" si="194"/>
        <v>33.29</v>
      </c>
      <c r="AB912" s="77">
        <f t="shared" si="182"/>
        <v>2023</v>
      </c>
      <c r="AC912" s="76">
        <f t="shared" si="183"/>
        <v>4</v>
      </c>
      <c r="AD912" s="76" t="str">
        <f t="shared" si="184"/>
        <v/>
      </c>
      <c r="AE912" s="76" t="str">
        <f t="shared" si="185"/>
        <v/>
      </c>
      <c r="AF912" s="74">
        <f t="shared" si="186"/>
        <v>33.29</v>
      </c>
      <c r="AG912" s="75" t="str">
        <f t="shared" si="187"/>
        <v>9:00</v>
      </c>
      <c r="AH912" s="74">
        <f t="shared" si="188"/>
        <v>802.23</v>
      </c>
      <c r="AI912" s="73" t="str">
        <f t="shared" si="189"/>
        <v/>
      </c>
      <c r="AJ912" s="73" t="str">
        <f t="shared" si="190"/>
        <v/>
      </c>
      <c r="AK912" s="73" t="str">
        <f t="shared" si="191"/>
        <v/>
      </c>
      <c r="AL912" s="72" t="str">
        <f t="shared" si="192"/>
        <v/>
      </c>
      <c r="AM912" s="71" t="str">
        <f t="shared" si="193"/>
        <v/>
      </c>
    </row>
    <row r="913" spans="2:39" ht="13.8" thickBot="1">
      <c r="B913" s="131">
        <v>45045</v>
      </c>
      <c r="C913" s="130">
        <v>31.68</v>
      </c>
      <c r="D913" s="130">
        <v>31.22</v>
      </c>
      <c r="E913" s="130">
        <v>32.729999999999997</v>
      </c>
      <c r="F913" s="130">
        <v>31.99</v>
      </c>
      <c r="G913" s="130">
        <v>31.85</v>
      </c>
      <c r="H913" s="130">
        <v>33.32</v>
      </c>
      <c r="I913" s="130">
        <v>32.549999999999997</v>
      </c>
      <c r="J913" s="130">
        <v>31.61</v>
      </c>
      <c r="K913" s="130">
        <v>32.450000000000003</v>
      </c>
      <c r="L913" s="130">
        <v>31.71</v>
      </c>
      <c r="M913" s="130">
        <v>33.25</v>
      </c>
      <c r="N913" s="130">
        <v>32.17</v>
      </c>
      <c r="O913" s="130">
        <v>31.61</v>
      </c>
      <c r="P913" s="130">
        <v>31.5</v>
      </c>
      <c r="Q913" s="130">
        <v>31.88</v>
      </c>
      <c r="R913" s="130">
        <v>31.74</v>
      </c>
      <c r="S913" s="130">
        <v>31.68</v>
      </c>
      <c r="T913" s="130">
        <v>31.96</v>
      </c>
      <c r="U913" s="130">
        <v>30.76</v>
      </c>
      <c r="V913" s="130">
        <v>30.84</v>
      </c>
      <c r="W913" s="130">
        <v>31.89</v>
      </c>
      <c r="X913" s="130">
        <v>32.03</v>
      </c>
      <c r="Y913" s="130">
        <v>32.03</v>
      </c>
      <c r="Z913" s="130">
        <v>31.5</v>
      </c>
      <c r="AA913" s="130">
        <f t="shared" si="194"/>
        <v>33.32</v>
      </c>
      <c r="AB913" s="77">
        <f t="shared" si="182"/>
        <v>2023</v>
      </c>
      <c r="AC913" s="76">
        <f t="shared" si="183"/>
        <v>4</v>
      </c>
      <c r="AD913" s="76" t="str">
        <f t="shared" si="184"/>
        <v/>
      </c>
      <c r="AE913" s="76" t="str">
        <f t="shared" si="185"/>
        <v/>
      </c>
      <c r="AF913" s="74">
        <f t="shared" si="186"/>
        <v>33.32</v>
      </c>
      <c r="AG913" s="75" t="str">
        <f t="shared" si="187"/>
        <v>6:00</v>
      </c>
      <c r="AH913" s="74">
        <f t="shared" si="188"/>
        <v>799.27</v>
      </c>
      <c r="AI913" s="73" t="str">
        <f t="shared" si="189"/>
        <v/>
      </c>
      <c r="AJ913" s="73" t="str">
        <f t="shared" si="190"/>
        <v/>
      </c>
      <c r="AK913" s="73" t="str">
        <f t="shared" si="191"/>
        <v/>
      </c>
      <c r="AL913" s="72" t="str">
        <f t="shared" si="192"/>
        <v/>
      </c>
      <c r="AM913" s="71" t="str">
        <f t="shared" si="193"/>
        <v/>
      </c>
    </row>
    <row r="914" spans="2:39" ht="13.8" thickBot="1">
      <c r="B914" s="131">
        <v>45046</v>
      </c>
      <c r="C914" s="130">
        <v>32.549999999999997</v>
      </c>
      <c r="D914" s="130">
        <v>31.61</v>
      </c>
      <c r="E914" s="130">
        <v>32.270000000000003</v>
      </c>
      <c r="F914" s="130">
        <v>32.520000000000003</v>
      </c>
      <c r="G914" s="130">
        <v>32.340000000000003</v>
      </c>
      <c r="H914" s="130">
        <v>33.22</v>
      </c>
      <c r="I914" s="130">
        <v>31.61</v>
      </c>
      <c r="J914" s="130">
        <v>31.99</v>
      </c>
      <c r="K914" s="130">
        <v>31.22</v>
      </c>
      <c r="L914" s="130">
        <v>32.619999999999997</v>
      </c>
      <c r="M914" s="130">
        <v>32.590000000000003</v>
      </c>
      <c r="N914" s="130">
        <v>31.5</v>
      </c>
      <c r="O914" s="130">
        <v>31.64</v>
      </c>
      <c r="P914" s="130">
        <v>32.380000000000003</v>
      </c>
      <c r="Q914" s="130">
        <v>30.21</v>
      </c>
      <c r="R914" s="130">
        <v>32.659999999999997</v>
      </c>
      <c r="S914" s="130">
        <v>31.43</v>
      </c>
      <c r="T914" s="130">
        <v>31.99</v>
      </c>
      <c r="U914" s="130">
        <v>31.36</v>
      </c>
      <c r="V914" s="130">
        <v>31.75</v>
      </c>
      <c r="W914" s="130">
        <v>31.5</v>
      </c>
      <c r="X914" s="130">
        <v>31.19</v>
      </c>
      <c r="Y914" s="130">
        <v>30.84</v>
      </c>
      <c r="Z914" s="130">
        <v>30.63</v>
      </c>
      <c r="AA914" s="130">
        <f t="shared" si="194"/>
        <v>33.22</v>
      </c>
      <c r="AB914" s="77">
        <f t="shared" si="182"/>
        <v>2023</v>
      </c>
      <c r="AC914" s="76">
        <f t="shared" si="183"/>
        <v>4</v>
      </c>
      <c r="AD914" s="76" t="str">
        <f t="shared" si="184"/>
        <v>2023-4</v>
      </c>
      <c r="AE914" s="76">
        <f t="shared" si="185"/>
        <v>4</v>
      </c>
      <c r="AF914" s="74">
        <f t="shared" si="186"/>
        <v>33.22</v>
      </c>
      <c r="AG914" s="75" t="str">
        <f t="shared" si="187"/>
        <v>6:00</v>
      </c>
      <c r="AH914" s="74">
        <f t="shared" si="188"/>
        <v>796.84000000000015</v>
      </c>
      <c r="AI914" s="73">
        <f t="shared" si="189"/>
        <v>16430.990000000002</v>
      </c>
      <c r="AJ914" s="73">
        <f t="shared" si="190"/>
        <v>1360.24</v>
      </c>
      <c r="AK914" s="73">
        <f t="shared" si="191"/>
        <v>28176.040000000005</v>
      </c>
      <c r="AL914" s="72">
        <f t="shared" si="192"/>
        <v>45030</v>
      </c>
      <c r="AM914" s="71" t="str">
        <f t="shared" si="193"/>
        <v>11:00</v>
      </c>
    </row>
    <row r="915" spans="2:39" ht="13.8" thickBot="1">
      <c r="B915" s="131">
        <v>45047</v>
      </c>
      <c r="C915" s="130">
        <v>32.869999999999997</v>
      </c>
      <c r="D915" s="130">
        <v>31.19</v>
      </c>
      <c r="E915" s="130">
        <v>31.92</v>
      </c>
      <c r="F915" s="130">
        <v>31.54</v>
      </c>
      <c r="G915" s="130">
        <v>32.17</v>
      </c>
      <c r="H915" s="130">
        <v>32.06</v>
      </c>
      <c r="I915" s="130">
        <v>32.200000000000003</v>
      </c>
      <c r="J915" s="130">
        <v>33.36</v>
      </c>
      <c r="K915" s="130">
        <v>33.29</v>
      </c>
      <c r="L915" s="130">
        <v>33.64</v>
      </c>
      <c r="M915" s="130">
        <v>31.19</v>
      </c>
      <c r="N915" s="130">
        <v>32.79</v>
      </c>
      <c r="O915" s="130">
        <v>31.96</v>
      </c>
      <c r="P915" s="130">
        <v>32.799999999999997</v>
      </c>
      <c r="Q915" s="130">
        <v>32.340000000000003</v>
      </c>
      <c r="R915" s="130">
        <v>32.1</v>
      </c>
      <c r="S915" s="130">
        <v>32.619999999999997</v>
      </c>
      <c r="T915" s="130">
        <v>31.47</v>
      </c>
      <c r="U915" s="130">
        <v>32.65</v>
      </c>
      <c r="V915" s="130">
        <v>32.9</v>
      </c>
      <c r="W915" s="130">
        <v>32.450000000000003</v>
      </c>
      <c r="X915" s="130">
        <v>32.97</v>
      </c>
      <c r="Y915" s="130">
        <v>31.78</v>
      </c>
      <c r="Z915" s="130">
        <v>32.520000000000003</v>
      </c>
      <c r="AA915" s="130">
        <f t="shared" si="194"/>
        <v>33.64</v>
      </c>
      <c r="AB915" s="77">
        <f t="shared" si="182"/>
        <v>2023</v>
      </c>
      <c r="AC915" s="76">
        <f t="shared" si="183"/>
        <v>5</v>
      </c>
      <c r="AD915" s="76" t="str">
        <f t="shared" si="184"/>
        <v/>
      </c>
      <c r="AE915" s="76" t="str">
        <f t="shared" si="185"/>
        <v/>
      </c>
      <c r="AF915" s="74">
        <f t="shared" si="186"/>
        <v>33.64</v>
      </c>
      <c r="AG915" s="75" t="str">
        <f t="shared" si="187"/>
        <v>10:00</v>
      </c>
      <c r="AH915" s="74">
        <f t="shared" si="188"/>
        <v>810.42000000000007</v>
      </c>
      <c r="AI915" s="73" t="str">
        <f t="shared" si="189"/>
        <v/>
      </c>
      <c r="AJ915" s="73" t="str">
        <f t="shared" si="190"/>
        <v/>
      </c>
      <c r="AK915" s="73" t="str">
        <f t="shared" si="191"/>
        <v/>
      </c>
      <c r="AL915" s="72" t="str">
        <f t="shared" si="192"/>
        <v/>
      </c>
      <c r="AM915" s="71" t="str">
        <f t="shared" si="193"/>
        <v/>
      </c>
    </row>
    <row r="916" spans="2:39" ht="13.8" thickBot="1">
      <c r="B916" s="131">
        <v>45048</v>
      </c>
      <c r="C916" s="130">
        <v>32.590000000000003</v>
      </c>
      <c r="D916" s="130">
        <v>31.96</v>
      </c>
      <c r="E916" s="130">
        <v>32.799999999999997</v>
      </c>
      <c r="F916" s="130">
        <v>31.4</v>
      </c>
      <c r="G916" s="130">
        <v>32.24</v>
      </c>
      <c r="H916" s="130">
        <v>31.99</v>
      </c>
      <c r="I916" s="130">
        <v>32.659999999999997</v>
      </c>
      <c r="J916" s="130">
        <v>33.85</v>
      </c>
      <c r="K916" s="130">
        <v>34.270000000000003</v>
      </c>
      <c r="L916" s="130">
        <v>32.94</v>
      </c>
      <c r="M916" s="130">
        <v>32.03</v>
      </c>
      <c r="N916" s="130">
        <v>32.03</v>
      </c>
      <c r="O916" s="130">
        <v>32.97</v>
      </c>
      <c r="P916" s="130">
        <v>31.89</v>
      </c>
      <c r="Q916" s="130">
        <v>33.01</v>
      </c>
      <c r="R916" s="130">
        <v>34.549999999999997</v>
      </c>
      <c r="S916" s="130">
        <v>32.1</v>
      </c>
      <c r="T916" s="130">
        <v>32.520000000000003</v>
      </c>
      <c r="U916" s="130">
        <v>31.99</v>
      </c>
      <c r="V916" s="130">
        <v>32.24</v>
      </c>
      <c r="W916" s="130">
        <v>32.24</v>
      </c>
      <c r="X916" s="130">
        <v>31.74</v>
      </c>
      <c r="Y916" s="130">
        <v>31.81</v>
      </c>
      <c r="Z916" s="130">
        <v>32.24</v>
      </c>
      <c r="AA916" s="130">
        <f t="shared" si="194"/>
        <v>34.549999999999997</v>
      </c>
      <c r="AB916" s="77">
        <f t="shared" si="182"/>
        <v>2023</v>
      </c>
      <c r="AC916" s="76">
        <f t="shared" si="183"/>
        <v>5</v>
      </c>
      <c r="AD916" s="76" t="str">
        <f t="shared" si="184"/>
        <v/>
      </c>
      <c r="AE916" s="76" t="str">
        <f t="shared" si="185"/>
        <v/>
      </c>
      <c r="AF916" s="74">
        <f t="shared" si="186"/>
        <v>34.549999999999997</v>
      </c>
      <c r="AG916" s="75" t="str">
        <f t="shared" si="187"/>
        <v>16:00</v>
      </c>
      <c r="AH916" s="74">
        <f t="shared" si="188"/>
        <v>814.6099999999999</v>
      </c>
      <c r="AI916" s="73" t="str">
        <f t="shared" si="189"/>
        <v/>
      </c>
      <c r="AJ916" s="73" t="str">
        <f t="shared" si="190"/>
        <v/>
      </c>
      <c r="AK916" s="73" t="str">
        <f t="shared" si="191"/>
        <v/>
      </c>
      <c r="AL916" s="72" t="str">
        <f t="shared" si="192"/>
        <v/>
      </c>
      <c r="AM916" s="71" t="str">
        <f t="shared" si="193"/>
        <v/>
      </c>
    </row>
    <row r="917" spans="2:39" ht="13.8" thickBot="1">
      <c r="B917" s="131">
        <v>45049</v>
      </c>
      <c r="C917" s="130">
        <v>31.71</v>
      </c>
      <c r="D917" s="130">
        <v>32.729999999999997</v>
      </c>
      <c r="E917" s="130">
        <v>33.43</v>
      </c>
      <c r="F917" s="130">
        <v>31.89</v>
      </c>
      <c r="G917" s="130">
        <v>32.659999999999997</v>
      </c>
      <c r="H917" s="130">
        <v>33.25</v>
      </c>
      <c r="I917" s="130">
        <v>32.520000000000003</v>
      </c>
      <c r="J917" s="130">
        <v>33.53</v>
      </c>
      <c r="K917" s="130">
        <v>33.81</v>
      </c>
      <c r="L917" s="130">
        <v>33.53</v>
      </c>
      <c r="M917" s="130">
        <v>31.99</v>
      </c>
      <c r="N917" s="130">
        <v>33.22</v>
      </c>
      <c r="O917" s="130">
        <v>34.06</v>
      </c>
      <c r="P917" s="130">
        <v>32.24</v>
      </c>
      <c r="Q917" s="130">
        <v>32.17</v>
      </c>
      <c r="R917" s="130">
        <v>32.380000000000003</v>
      </c>
      <c r="S917" s="130">
        <v>31.29</v>
      </c>
      <c r="T917" s="130">
        <v>31.99</v>
      </c>
      <c r="U917" s="130">
        <v>32.1</v>
      </c>
      <c r="V917" s="130">
        <v>32.270000000000003</v>
      </c>
      <c r="W917" s="130">
        <v>31.05</v>
      </c>
      <c r="X917" s="130">
        <v>30.7</v>
      </c>
      <c r="Y917" s="130">
        <v>31.78</v>
      </c>
      <c r="Z917" s="130">
        <v>31.85</v>
      </c>
      <c r="AA917" s="130">
        <f t="shared" si="194"/>
        <v>34.06</v>
      </c>
      <c r="AB917" s="77">
        <f t="shared" si="182"/>
        <v>2023</v>
      </c>
      <c r="AC917" s="76">
        <f t="shared" si="183"/>
        <v>5</v>
      </c>
      <c r="AD917" s="76" t="str">
        <f t="shared" si="184"/>
        <v/>
      </c>
      <c r="AE917" s="76" t="str">
        <f t="shared" si="185"/>
        <v/>
      </c>
      <c r="AF917" s="74">
        <f t="shared" si="186"/>
        <v>34.06</v>
      </c>
      <c r="AG917" s="75" t="str">
        <f t="shared" si="187"/>
        <v>13:00</v>
      </c>
      <c r="AH917" s="74">
        <f t="shared" si="188"/>
        <v>812.21</v>
      </c>
      <c r="AI917" s="73" t="str">
        <f t="shared" si="189"/>
        <v/>
      </c>
      <c r="AJ917" s="73" t="str">
        <f t="shared" si="190"/>
        <v/>
      </c>
      <c r="AK917" s="73" t="str">
        <f t="shared" si="191"/>
        <v/>
      </c>
      <c r="AL917" s="72" t="str">
        <f t="shared" si="192"/>
        <v/>
      </c>
      <c r="AM917" s="71" t="str">
        <f t="shared" si="193"/>
        <v/>
      </c>
    </row>
    <row r="918" spans="2:39" ht="13.8" thickBot="1">
      <c r="B918" s="131">
        <v>45050</v>
      </c>
      <c r="C918" s="130">
        <v>32.1</v>
      </c>
      <c r="D918" s="130">
        <v>30.87</v>
      </c>
      <c r="E918" s="130">
        <v>32.270000000000003</v>
      </c>
      <c r="F918" s="130">
        <v>32.479999999999997</v>
      </c>
      <c r="G918" s="130">
        <v>32.9</v>
      </c>
      <c r="H918" s="130">
        <v>456.99</v>
      </c>
      <c r="I918" s="130">
        <v>535.71</v>
      </c>
      <c r="J918" s="130">
        <v>32.69</v>
      </c>
      <c r="K918" s="130">
        <v>34.020000000000003</v>
      </c>
      <c r="L918" s="130">
        <v>34.020000000000003</v>
      </c>
      <c r="M918" s="130">
        <v>33.85</v>
      </c>
      <c r="N918" s="130">
        <v>32.479999999999997</v>
      </c>
      <c r="O918" s="130">
        <v>31.78</v>
      </c>
      <c r="P918" s="130">
        <v>33.15</v>
      </c>
      <c r="Q918" s="130">
        <v>31.68</v>
      </c>
      <c r="R918" s="130">
        <v>31.61</v>
      </c>
      <c r="S918" s="130">
        <v>30.2</v>
      </c>
      <c r="T918" s="130">
        <v>31.85</v>
      </c>
      <c r="U918" s="130">
        <v>31.43</v>
      </c>
      <c r="V918" s="130">
        <v>32.270000000000003</v>
      </c>
      <c r="W918" s="130">
        <v>32.69</v>
      </c>
      <c r="X918" s="130">
        <v>31.22</v>
      </c>
      <c r="Y918" s="130">
        <v>31.82</v>
      </c>
      <c r="Z918" s="130">
        <v>31.4</v>
      </c>
      <c r="AA918" s="130">
        <f t="shared" si="194"/>
        <v>535.71</v>
      </c>
      <c r="AB918" s="77">
        <f t="shared" si="182"/>
        <v>2023</v>
      </c>
      <c r="AC918" s="76">
        <f t="shared" si="183"/>
        <v>5</v>
      </c>
      <c r="AD918" s="76" t="str">
        <f t="shared" si="184"/>
        <v/>
      </c>
      <c r="AE918" s="76" t="str">
        <f t="shared" si="185"/>
        <v/>
      </c>
      <c r="AF918" s="74">
        <f t="shared" si="186"/>
        <v>535.71</v>
      </c>
      <c r="AG918" s="75" t="str">
        <f t="shared" si="187"/>
        <v>7:00</v>
      </c>
      <c r="AH918" s="74">
        <f t="shared" si="188"/>
        <v>2237.1900000000005</v>
      </c>
      <c r="AI918" s="73" t="str">
        <f t="shared" si="189"/>
        <v/>
      </c>
      <c r="AJ918" s="73" t="str">
        <f t="shared" si="190"/>
        <v/>
      </c>
      <c r="AK918" s="73" t="str">
        <f t="shared" si="191"/>
        <v/>
      </c>
      <c r="AL918" s="72" t="str">
        <f t="shared" si="192"/>
        <v/>
      </c>
      <c r="AM918" s="71" t="str">
        <f t="shared" si="193"/>
        <v/>
      </c>
    </row>
    <row r="919" spans="2:39" ht="13.8" thickBot="1">
      <c r="B919" s="131">
        <v>45051</v>
      </c>
      <c r="C919" s="130">
        <v>32.409999999999997</v>
      </c>
      <c r="D919" s="130">
        <v>31.71</v>
      </c>
      <c r="E919" s="130">
        <v>31.75</v>
      </c>
      <c r="F919" s="130">
        <v>32.130000000000003</v>
      </c>
      <c r="G919" s="130">
        <v>31.15</v>
      </c>
      <c r="H919" s="130">
        <v>32.69</v>
      </c>
      <c r="I919" s="130">
        <v>32.17</v>
      </c>
      <c r="J919" s="130">
        <v>33.36</v>
      </c>
      <c r="K919" s="130">
        <v>33.74</v>
      </c>
      <c r="L919" s="130">
        <v>31.32</v>
      </c>
      <c r="M919" s="130">
        <v>32.450000000000003</v>
      </c>
      <c r="N919" s="130">
        <v>31.33</v>
      </c>
      <c r="O919" s="130">
        <v>30.8</v>
      </c>
      <c r="P919" s="130">
        <v>32.520000000000003</v>
      </c>
      <c r="Q919" s="130">
        <v>31.22</v>
      </c>
      <c r="R919" s="130">
        <v>31.89</v>
      </c>
      <c r="S919" s="130">
        <v>31.36</v>
      </c>
      <c r="T919" s="130">
        <v>30.87</v>
      </c>
      <c r="U919" s="130">
        <v>30.14</v>
      </c>
      <c r="V919" s="130">
        <v>31.11</v>
      </c>
      <c r="W919" s="130">
        <v>31.99</v>
      </c>
      <c r="X919" s="130">
        <v>30.77</v>
      </c>
      <c r="Y919" s="130">
        <v>31.08</v>
      </c>
      <c r="Z919" s="130">
        <v>31.92</v>
      </c>
      <c r="AA919" s="130">
        <f t="shared" si="194"/>
        <v>33.74</v>
      </c>
      <c r="AB919" s="77">
        <f t="shared" si="182"/>
        <v>2023</v>
      </c>
      <c r="AC919" s="76">
        <f t="shared" si="183"/>
        <v>5</v>
      </c>
      <c r="AD919" s="76" t="str">
        <f t="shared" si="184"/>
        <v/>
      </c>
      <c r="AE919" s="76" t="str">
        <f t="shared" si="185"/>
        <v/>
      </c>
      <c r="AF919" s="74">
        <f t="shared" si="186"/>
        <v>33.74</v>
      </c>
      <c r="AG919" s="75" t="str">
        <f t="shared" si="187"/>
        <v>9:00</v>
      </c>
      <c r="AH919" s="74">
        <f t="shared" si="188"/>
        <v>795.62</v>
      </c>
      <c r="AI919" s="73" t="str">
        <f t="shared" si="189"/>
        <v/>
      </c>
      <c r="AJ919" s="73" t="str">
        <f t="shared" si="190"/>
        <v/>
      </c>
      <c r="AK919" s="73" t="str">
        <f t="shared" si="191"/>
        <v/>
      </c>
      <c r="AL919" s="72" t="str">
        <f t="shared" si="192"/>
        <v/>
      </c>
      <c r="AM919" s="71" t="str">
        <f t="shared" si="193"/>
        <v/>
      </c>
    </row>
    <row r="920" spans="2:39" ht="13.8" thickBot="1">
      <c r="B920" s="131">
        <v>45052</v>
      </c>
      <c r="C920" s="130">
        <v>30.8</v>
      </c>
      <c r="D920" s="130">
        <v>30.52</v>
      </c>
      <c r="E920" s="130">
        <v>33.11</v>
      </c>
      <c r="F920" s="130">
        <v>32.03</v>
      </c>
      <c r="G920" s="130">
        <v>32.270000000000003</v>
      </c>
      <c r="H920" s="130">
        <v>32.590000000000003</v>
      </c>
      <c r="I920" s="130">
        <v>32.24</v>
      </c>
      <c r="J920" s="130">
        <v>32.06</v>
      </c>
      <c r="K920" s="130">
        <v>32.97</v>
      </c>
      <c r="L920" s="130">
        <v>56.46</v>
      </c>
      <c r="M920" s="130">
        <v>32.130000000000003</v>
      </c>
      <c r="N920" s="130">
        <v>32.409999999999997</v>
      </c>
      <c r="O920" s="130">
        <v>30.66</v>
      </c>
      <c r="P920" s="130">
        <v>29.4</v>
      </c>
      <c r="Q920" s="130">
        <v>30.07</v>
      </c>
      <c r="R920" s="130">
        <v>30.21</v>
      </c>
      <c r="S920" s="130">
        <v>29.44</v>
      </c>
      <c r="T920" s="130">
        <v>29.12</v>
      </c>
      <c r="U920" s="130">
        <v>30.14</v>
      </c>
      <c r="V920" s="130">
        <v>29.05</v>
      </c>
      <c r="W920" s="130">
        <v>29.16</v>
      </c>
      <c r="X920" s="130">
        <v>30.45</v>
      </c>
      <c r="Y920" s="130">
        <v>30.94</v>
      </c>
      <c r="Z920" s="130">
        <v>30.45</v>
      </c>
      <c r="AA920" s="130">
        <f t="shared" si="194"/>
        <v>56.46</v>
      </c>
      <c r="AB920" s="77">
        <f t="shared" si="182"/>
        <v>2023</v>
      </c>
      <c r="AC920" s="76">
        <f t="shared" si="183"/>
        <v>5</v>
      </c>
      <c r="AD920" s="76" t="str">
        <f t="shared" si="184"/>
        <v/>
      </c>
      <c r="AE920" s="76" t="str">
        <f t="shared" si="185"/>
        <v/>
      </c>
      <c r="AF920" s="74">
        <f t="shared" si="186"/>
        <v>56.46</v>
      </c>
      <c r="AG920" s="75" t="str">
        <f t="shared" si="187"/>
        <v>10:00</v>
      </c>
      <c r="AH920" s="74">
        <f t="shared" si="188"/>
        <v>825.14000000000021</v>
      </c>
      <c r="AI920" s="73" t="str">
        <f t="shared" si="189"/>
        <v/>
      </c>
      <c r="AJ920" s="73" t="str">
        <f t="shared" si="190"/>
        <v/>
      </c>
      <c r="AK920" s="73" t="str">
        <f t="shared" si="191"/>
        <v/>
      </c>
      <c r="AL920" s="72" t="str">
        <f t="shared" si="192"/>
        <v/>
      </c>
      <c r="AM920" s="71" t="str">
        <f t="shared" si="193"/>
        <v/>
      </c>
    </row>
    <row r="921" spans="2:39" ht="13.8" thickBot="1">
      <c r="B921" s="131">
        <v>45053</v>
      </c>
      <c r="C921" s="130">
        <v>30.24</v>
      </c>
      <c r="D921" s="130">
        <v>30.49</v>
      </c>
      <c r="E921" s="130">
        <v>31.15</v>
      </c>
      <c r="F921" s="130">
        <v>31.22</v>
      </c>
      <c r="G921" s="130">
        <v>30.87</v>
      </c>
      <c r="H921" s="130">
        <v>31.01</v>
      </c>
      <c r="I921" s="130">
        <v>32.83</v>
      </c>
      <c r="J921" s="130">
        <v>32.409999999999997</v>
      </c>
      <c r="K921" s="130">
        <v>31.15</v>
      </c>
      <c r="L921" s="130">
        <v>42.18</v>
      </c>
      <c r="M921" s="130">
        <v>31.5</v>
      </c>
      <c r="N921" s="130">
        <v>31.15</v>
      </c>
      <c r="O921" s="130">
        <v>32.479999999999997</v>
      </c>
      <c r="P921" s="130">
        <v>31.4</v>
      </c>
      <c r="Q921" s="130">
        <v>30.8</v>
      </c>
      <c r="R921" s="130">
        <v>31.36</v>
      </c>
      <c r="S921" s="130">
        <v>31.82</v>
      </c>
      <c r="T921" s="130">
        <v>31.36</v>
      </c>
      <c r="U921" s="130">
        <v>31.4</v>
      </c>
      <c r="V921" s="130">
        <v>30.49</v>
      </c>
      <c r="W921" s="130">
        <v>30.77</v>
      </c>
      <c r="X921" s="130">
        <v>31.43</v>
      </c>
      <c r="Y921" s="130">
        <v>30.84</v>
      </c>
      <c r="Z921" s="130">
        <v>30.66</v>
      </c>
      <c r="AA921" s="130">
        <f t="shared" si="194"/>
        <v>42.18</v>
      </c>
      <c r="AB921" s="77">
        <f t="shared" si="182"/>
        <v>2023</v>
      </c>
      <c r="AC921" s="76">
        <f t="shared" si="183"/>
        <v>5</v>
      </c>
      <c r="AD921" s="76" t="str">
        <f t="shared" si="184"/>
        <v/>
      </c>
      <c r="AE921" s="76" t="str">
        <f t="shared" si="185"/>
        <v/>
      </c>
      <c r="AF921" s="74">
        <f t="shared" si="186"/>
        <v>42.18</v>
      </c>
      <c r="AG921" s="75" t="str">
        <f t="shared" si="187"/>
        <v>10:00</v>
      </c>
      <c r="AH921" s="74">
        <f t="shared" si="188"/>
        <v>803.18999999999994</v>
      </c>
      <c r="AI921" s="73" t="str">
        <f t="shared" si="189"/>
        <v/>
      </c>
      <c r="AJ921" s="73" t="str">
        <f t="shared" si="190"/>
        <v/>
      </c>
      <c r="AK921" s="73" t="str">
        <f t="shared" si="191"/>
        <v/>
      </c>
      <c r="AL921" s="72" t="str">
        <f t="shared" si="192"/>
        <v/>
      </c>
      <c r="AM921" s="71" t="str">
        <f t="shared" si="193"/>
        <v/>
      </c>
    </row>
    <row r="922" spans="2:39" ht="13.8" thickBot="1">
      <c r="B922" s="131">
        <v>45054</v>
      </c>
      <c r="C922" s="130">
        <v>31.5</v>
      </c>
      <c r="D922" s="130">
        <v>31.61</v>
      </c>
      <c r="E922" s="130">
        <v>30.84</v>
      </c>
      <c r="F922" s="130">
        <v>31.12</v>
      </c>
      <c r="G922" s="130">
        <v>33.67</v>
      </c>
      <c r="H922" s="130">
        <v>32.590000000000003</v>
      </c>
      <c r="I922" s="130">
        <v>33.92</v>
      </c>
      <c r="J922" s="130">
        <v>33.5</v>
      </c>
      <c r="K922" s="130">
        <v>128.91</v>
      </c>
      <c r="L922" s="130">
        <v>139.37</v>
      </c>
      <c r="M922" s="130">
        <v>137.34</v>
      </c>
      <c r="N922" s="130">
        <v>127.23</v>
      </c>
      <c r="O922" s="130">
        <v>140.25</v>
      </c>
      <c r="P922" s="130">
        <v>130.31</v>
      </c>
      <c r="Q922" s="130">
        <v>148.54</v>
      </c>
      <c r="R922" s="130">
        <v>110.88</v>
      </c>
      <c r="S922" s="130">
        <v>42.95</v>
      </c>
      <c r="T922" s="130">
        <v>32.299999999999997</v>
      </c>
      <c r="U922" s="130">
        <v>28.81</v>
      </c>
      <c r="V922" s="130">
        <v>28.95</v>
      </c>
      <c r="W922" s="130">
        <v>30.1</v>
      </c>
      <c r="X922" s="130">
        <v>30.06</v>
      </c>
      <c r="Y922" s="130">
        <v>30.7</v>
      </c>
      <c r="Z922" s="130">
        <v>30.38</v>
      </c>
      <c r="AA922" s="130">
        <f t="shared" si="194"/>
        <v>148.54</v>
      </c>
      <c r="AB922" s="77">
        <f t="shared" si="182"/>
        <v>2023</v>
      </c>
      <c r="AC922" s="76">
        <f t="shared" si="183"/>
        <v>5</v>
      </c>
      <c r="AD922" s="76" t="str">
        <f t="shared" si="184"/>
        <v/>
      </c>
      <c r="AE922" s="76" t="str">
        <f t="shared" si="185"/>
        <v/>
      </c>
      <c r="AF922" s="74">
        <f t="shared" si="186"/>
        <v>148.54</v>
      </c>
      <c r="AG922" s="75" t="str">
        <f t="shared" si="187"/>
        <v>15:00</v>
      </c>
      <c r="AH922" s="74">
        <f t="shared" si="188"/>
        <v>1724.37</v>
      </c>
      <c r="AI922" s="73" t="str">
        <f t="shared" si="189"/>
        <v/>
      </c>
      <c r="AJ922" s="73" t="str">
        <f t="shared" si="190"/>
        <v/>
      </c>
      <c r="AK922" s="73" t="str">
        <f t="shared" si="191"/>
        <v/>
      </c>
      <c r="AL922" s="72" t="str">
        <f t="shared" si="192"/>
        <v/>
      </c>
      <c r="AM922" s="71" t="str">
        <f t="shared" si="193"/>
        <v/>
      </c>
    </row>
    <row r="923" spans="2:39" ht="13.8" thickBot="1">
      <c r="B923" s="131">
        <v>45055</v>
      </c>
      <c r="C923" s="130">
        <v>31.26</v>
      </c>
      <c r="D923" s="130">
        <v>31.43</v>
      </c>
      <c r="E923" s="130">
        <v>31.75</v>
      </c>
      <c r="F923" s="130">
        <v>31.29</v>
      </c>
      <c r="G923" s="130">
        <v>31.71</v>
      </c>
      <c r="H923" s="130">
        <v>32.549999999999997</v>
      </c>
      <c r="I923" s="130">
        <v>33.04</v>
      </c>
      <c r="J923" s="130">
        <v>232.4</v>
      </c>
      <c r="K923" s="130">
        <v>129.81</v>
      </c>
      <c r="L923" s="130">
        <v>80.680000000000007</v>
      </c>
      <c r="M923" s="130">
        <v>116.55</v>
      </c>
      <c r="N923" s="130">
        <v>135.16999999999999</v>
      </c>
      <c r="O923" s="130">
        <v>117.08</v>
      </c>
      <c r="P923" s="130">
        <v>122.92</v>
      </c>
      <c r="Q923" s="130">
        <v>118.41</v>
      </c>
      <c r="R923" s="130">
        <v>88.31</v>
      </c>
      <c r="S923" s="130">
        <v>37.659999999999997</v>
      </c>
      <c r="T923" s="130">
        <v>32.869999999999997</v>
      </c>
      <c r="U923" s="130">
        <v>32.130000000000003</v>
      </c>
      <c r="V923" s="130">
        <v>31.78</v>
      </c>
      <c r="W923" s="130">
        <v>31.78</v>
      </c>
      <c r="X923" s="130">
        <v>31.19</v>
      </c>
      <c r="Y923" s="130">
        <v>30.35</v>
      </c>
      <c r="Z923" s="130">
        <v>31.99</v>
      </c>
      <c r="AA923" s="130">
        <f t="shared" si="194"/>
        <v>232.4</v>
      </c>
      <c r="AB923" s="77">
        <f t="shared" ref="AB923:AB986" si="195">YEAR(B923)</f>
        <v>2023</v>
      </c>
      <c r="AC923" s="76">
        <f t="shared" ref="AC923:AC986" si="196">MONTH(B923)</f>
        <v>5</v>
      </c>
      <c r="AD923" s="76" t="str">
        <f t="shared" ref="AD923:AD986" si="197">IF(AE923="","",AB923&amp;"-"&amp;AE923)</f>
        <v/>
      </c>
      <c r="AE923" s="76" t="str">
        <f t="shared" ref="AE923:AE986" si="198">IF(DAY(B923+1)=1,AC923,"")</f>
        <v/>
      </c>
      <c r="AF923" s="74">
        <f t="shared" ref="AF923:AF986" si="199">MAX(C923:Z923)</f>
        <v>232.4</v>
      </c>
      <c r="AG923" s="75" t="str">
        <f t="shared" ref="AG923:AG986" si="200">INDEX($C$2:$Z$2,MATCH(AF923,C923:Z923,0))</f>
        <v>8:00</v>
      </c>
      <c r="AH923" s="74">
        <f t="shared" ref="AH923:AH986" si="201">SUM(C923:AA923)</f>
        <v>1856.5100000000002</v>
      </c>
      <c r="AI923" s="73" t="str">
        <f t="shared" ref="AI923:AI986" si="202">IF(AE923&lt;&gt;"",SUMIFS(AF:AF,AC:AC,AC923,AB:AB,AB923),"")</f>
        <v/>
      </c>
      <c r="AJ923" s="73" t="str">
        <f t="shared" ref="AJ923:AJ986" si="203">IF(AI923="","",_xlfn.MAXIFS(AF:AF,AC:AC,AC923,AB:AB,AB923))</f>
        <v/>
      </c>
      <c r="AK923" s="73" t="str">
        <f t="shared" ref="AK923:AK986" si="204">IF(AI923="","",_xlfn.MAXIFS(AH:AH,AC:AC,AC923,AB:AB,AB923))</f>
        <v/>
      </c>
      <c r="AL923" s="72" t="str">
        <f t="shared" ref="AL923:AL986" si="205">IF(AI923&lt;&gt;"",INDEX(B:B,MATCH(AJ923,AF:AF,0)),"")</f>
        <v/>
      </c>
      <c r="AM923" s="71" t="str">
        <f t="shared" ref="AM923:AM986" si="206">IF(AI923&lt;&gt;"",INDEX(AG:AG,MATCH(AJ923,AF:AF,0)),"")</f>
        <v/>
      </c>
    </row>
    <row r="924" spans="2:39" ht="13.8" thickBot="1">
      <c r="B924" s="131">
        <v>45056</v>
      </c>
      <c r="C924" s="130">
        <v>31.33</v>
      </c>
      <c r="D924" s="130">
        <v>30.94</v>
      </c>
      <c r="E924" s="130">
        <v>30.42</v>
      </c>
      <c r="F924" s="130">
        <v>30.84</v>
      </c>
      <c r="G924" s="130">
        <v>31.26</v>
      </c>
      <c r="H924" s="130">
        <v>32.380000000000003</v>
      </c>
      <c r="I924" s="130">
        <v>32.520000000000003</v>
      </c>
      <c r="J924" s="130">
        <v>31.78</v>
      </c>
      <c r="K924" s="130">
        <v>62.13</v>
      </c>
      <c r="L924" s="129">
        <v>198</v>
      </c>
      <c r="M924" s="130">
        <v>1111.53</v>
      </c>
      <c r="N924" s="130">
        <v>1762.28</v>
      </c>
      <c r="O924" s="130">
        <v>1747.45</v>
      </c>
      <c r="P924" s="130">
        <v>894.88</v>
      </c>
      <c r="Q924" s="130">
        <v>304.95999999999998</v>
      </c>
      <c r="R924" s="130">
        <v>285.18</v>
      </c>
      <c r="S924" s="130">
        <v>218.72</v>
      </c>
      <c r="T924" s="130">
        <v>173.43</v>
      </c>
      <c r="U924" s="130">
        <v>133.21</v>
      </c>
      <c r="V924" s="130">
        <v>100.42</v>
      </c>
      <c r="W924" s="130">
        <v>58.31</v>
      </c>
      <c r="X924" s="130">
        <v>33.57</v>
      </c>
      <c r="Y924" s="130">
        <v>30.63</v>
      </c>
      <c r="Z924" s="130">
        <v>28.95</v>
      </c>
      <c r="AA924" s="130">
        <f t="shared" ref="AA924:AA987" si="207">MAX(C924:Z924)</f>
        <v>1762.28</v>
      </c>
      <c r="AB924" s="77">
        <f t="shared" si="195"/>
        <v>2023</v>
      </c>
      <c r="AC924" s="76">
        <f t="shared" si="196"/>
        <v>5</v>
      </c>
      <c r="AD924" s="76" t="str">
        <f t="shared" si="197"/>
        <v/>
      </c>
      <c r="AE924" s="76" t="str">
        <f t="shared" si="198"/>
        <v/>
      </c>
      <c r="AF924" s="74">
        <f t="shared" si="199"/>
        <v>1762.28</v>
      </c>
      <c r="AG924" s="75" t="str">
        <f t="shared" si="200"/>
        <v>12:00</v>
      </c>
      <c r="AH924" s="74">
        <f t="shared" si="201"/>
        <v>9157.4000000000015</v>
      </c>
      <c r="AI924" s="73" t="str">
        <f t="shared" si="202"/>
        <v/>
      </c>
      <c r="AJ924" s="73" t="str">
        <f t="shared" si="203"/>
        <v/>
      </c>
      <c r="AK924" s="73" t="str">
        <f t="shared" si="204"/>
        <v/>
      </c>
      <c r="AL924" s="72" t="str">
        <f t="shared" si="205"/>
        <v/>
      </c>
      <c r="AM924" s="71" t="str">
        <f t="shared" si="206"/>
        <v/>
      </c>
    </row>
    <row r="925" spans="2:39" ht="13.8" thickBot="1">
      <c r="B925" s="131">
        <v>45057</v>
      </c>
      <c r="C925" s="130">
        <v>30.28</v>
      </c>
      <c r="D925" s="130">
        <v>30.87</v>
      </c>
      <c r="E925" s="130">
        <v>29.89</v>
      </c>
      <c r="F925" s="130">
        <v>30.35</v>
      </c>
      <c r="G925" s="130">
        <v>30.56</v>
      </c>
      <c r="H925" s="130">
        <v>31.68</v>
      </c>
      <c r="I925" s="130">
        <v>70.66</v>
      </c>
      <c r="J925" s="130">
        <v>186.45</v>
      </c>
      <c r="K925" s="130">
        <v>229.98</v>
      </c>
      <c r="L925" s="130">
        <v>351.23</v>
      </c>
      <c r="M925" s="130">
        <v>392.35</v>
      </c>
      <c r="N925" s="130">
        <v>400.44</v>
      </c>
      <c r="O925" s="130">
        <v>441.67</v>
      </c>
      <c r="P925" s="130">
        <v>432.6</v>
      </c>
      <c r="Q925" s="130">
        <v>429.31</v>
      </c>
      <c r="R925" s="130">
        <v>404.36</v>
      </c>
      <c r="S925" s="130">
        <v>316.51</v>
      </c>
      <c r="T925" s="130">
        <v>256.10000000000002</v>
      </c>
      <c r="U925" s="130">
        <v>210.91</v>
      </c>
      <c r="V925" s="130">
        <v>179.31</v>
      </c>
      <c r="W925" s="130">
        <v>151.03</v>
      </c>
      <c r="X925" s="130">
        <v>118.27</v>
      </c>
      <c r="Y925" s="130">
        <v>74.41</v>
      </c>
      <c r="Z925" s="130">
        <v>58.21</v>
      </c>
      <c r="AA925" s="130">
        <f t="shared" si="207"/>
        <v>441.67</v>
      </c>
      <c r="AB925" s="77">
        <f t="shared" si="195"/>
        <v>2023</v>
      </c>
      <c r="AC925" s="76">
        <f t="shared" si="196"/>
        <v>5</v>
      </c>
      <c r="AD925" s="76" t="str">
        <f t="shared" si="197"/>
        <v/>
      </c>
      <c r="AE925" s="76" t="str">
        <f t="shared" si="198"/>
        <v/>
      </c>
      <c r="AF925" s="74">
        <f t="shared" si="199"/>
        <v>441.67</v>
      </c>
      <c r="AG925" s="75" t="str">
        <f t="shared" si="200"/>
        <v>13:00</v>
      </c>
      <c r="AH925" s="74">
        <f t="shared" si="201"/>
        <v>5329.1000000000013</v>
      </c>
      <c r="AI925" s="73" t="str">
        <f t="shared" si="202"/>
        <v/>
      </c>
      <c r="AJ925" s="73" t="str">
        <f t="shared" si="203"/>
        <v/>
      </c>
      <c r="AK925" s="73" t="str">
        <f t="shared" si="204"/>
        <v/>
      </c>
      <c r="AL925" s="72" t="str">
        <f t="shared" si="205"/>
        <v/>
      </c>
      <c r="AM925" s="71" t="str">
        <f t="shared" si="206"/>
        <v/>
      </c>
    </row>
    <row r="926" spans="2:39" ht="13.8" thickBot="1">
      <c r="B926" s="131">
        <v>45058</v>
      </c>
      <c r="C926" s="130">
        <v>44.38</v>
      </c>
      <c r="D926" s="130">
        <v>35.6</v>
      </c>
      <c r="E926" s="130">
        <v>34.200000000000003</v>
      </c>
      <c r="F926" s="130">
        <v>29.93</v>
      </c>
      <c r="G926" s="130">
        <v>30.14</v>
      </c>
      <c r="H926" s="130">
        <v>30.03</v>
      </c>
      <c r="I926" s="130">
        <v>75.599999999999994</v>
      </c>
      <c r="J926" s="130">
        <v>253.72</v>
      </c>
      <c r="K926" s="130">
        <v>317.52</v>
      </c>
      <c r="L926" s="130">
        <v>396.13</v>
      </c>
      <c r="M926" s="130">
        <v>426.06</v>
      </c>
      <c r="N926" s="130">
        <v>428.02</v>
      </c>
      <c r="O926" s="130">
        <v>446.92</v>
      </c>
      <c r="P926" s="130">
        <v>441.88</v>
      </c>
      <c r="Q926" s="130">
        <v>441.8</v>
      </c>
      <c r="R926" s="130">
        <v>386.82</v>
      </c>
      <c r="S926" s="130">
        <v>313.39</v>
      </c>
      <c r="T926" s="130">
        <v>261.27999999999997</v>
      </c>
      <c r="U926" s="130">
        <v>241.99</v>
      </c>
      <c r="V926" s="130">
        <v>213.57</v>
      </c>
      <c r="W926" s="130">
        <v>185.99</v>
      </c>
      <c r="X926" s="130">
        <v>151.52000000000001</v>
      </c>
      <c r="Y926" s="130">
        <v>110.6</v>
      </c>
      <c r="Z926" s="130">
        <v>76.97</v>
      </c>
      <c r="AA926" s="130">
        <f t="shared" si="207"/>
        <v>446.92</v>
      </c>
      <c r="AB926" s="77">
        <f t="shared" si="195"/>
        <v>2023</v>
      </c>
      <c r="AC926" s="76">
        <f t="shared" si="196"/>
        <v>5</v>
      </c>
      <c r="AD926" s="76" t="str">
        <f t="shared" si="197"/>
        <v/>
      </c>
      <c r="AE926" s="76" t="str">
        <f t="shared" si="198"/>
        <v/>
      </c>
      <c r="AF926" s="74">
        <f t="shared" si="199"/>
        <v>446.92</v>
      </c>
      <c r="AG926" s="75" t="str">
        <f t="shared" si="200"/>
        <v>13:00</v>
      </c>
      <c r="AH926" s="74">
        <f t="shared" si="201"/>
        <v>5820.9800000000005</v>
      </c>
      <c r="AI926" s="73" t="str">
        <f t="shared" si="202"/>
        <v/>
      </c>
      <c r="AJ926" s="73" t="str">
        <f t="shared" si="203"/>
        <v/>
      </c>
      <c r="AK926" s="73" t="str">
        <f t="shared" si="204"/>
        <v/>
      </c>
      <c r="AL926" s="72" t="str">
        <f t="shared" si="205"/>
        <v/>
      </c>
      <c r="AM926" s="71" t="str">
        <f t="shared" si="206"/>
        <v/>
      </c>
    </row>
    <row r="927" spans="2:39" ht="13.8" thickBot="1">
      <c r="B927" s="131">
        <v>45059</v>
      </c>
      <c r="C927" s="130">
        <v>51.94</v>
      </c>
      <c r="D927" s="130">
        <v>31.19</v>
      </c>
      <c r="E927" s="130">
        <v>29.12</v>
      </c>
      <c r="F927" s="130">
        <v>29.47</v>
      </c>
      <c r="G927" s="130">
        <v>28.95</v>
      </c>
      <c r="H927" s="130">
        <v>29.58</v>
      </c>
      <c r="I927" s="130">
        <v>43.75</v>
      </c>
      <c r="J927" s="130">
        <v>67.87</v>
      </c>
      <c r="K927" s="129">
        <v>98</v>
      </c>
      <c r="L927" s="130">
        <v>188.2</v>
      </c>
      <c r="M927" s="130">
        <v>218.02</v>
      </c>
      <c r="N927" s="130">
        <v>206.64</v>
      </c>
      <c r="O927" s="130">
        <v>236.04</v>
      </c>
      <c r="P927" s="130">
        <v>240.59</v>
      </c>
      <c r="Q927" s="130">
        <v>251.79</v>
      </c>
      <c r="R927" s="130">
        <v>243.04</v>
      </c>
      <c r="S927" s="130">
        <v>192.33</v>
      </c>
      <c r="T927" s="130">
        <v>146.72</v>
      </c>
      <c r="U927" s="130">
        <v>103.67</v>
      </c>
      <c r="V927" s="130">
        <v>59.92</v>
      </c>
      <c r="W927" s="130">
        <v>42.91</v>
      </c>
      <c r="X927" s="130">
        <v>29.51</v>
      </c>
      <c r="Y927" s="130">
        <v>29.3</v>
      </c>
      <c r="Z927" s="130">
        <v>29.51</v>
      </c>
      <c r="AA927" s="130">
        <f t="shared" si="207"/>
        <v>251.79</v>
      </c>
      <c r="AB927" s="77">
        <f t="shared" si="195"/>
        <v>2023</v>
      </c>
      <c r="AC927" s="76">
        <f t="shared" si="196"/>
        <v>5</v>
      </c>
      <c r="AD927" s="76" t="str">
        <f t="shared" si="197"/>
        <v/>
      </c>
      <c r="AE927" s="76" t="str">
        <f t="shared" si="198"/>
        <v/>
      </c>
      <c r="AF927" s="74">
        <f t="shared" si="199"/>
        <v>251.79</v>
      </c>
      <c r="AG927" s="75" t="str">
        <f t="shared" si="200"/>
        <v>15:00</v>
      </c>
      <c r="AH927" s="74">
        <f t="shared" si="201"/>
        <v>2879.8500000000004</v>
      </c>
      <c r="AI927" s="73" t="str">
        <f t="shared" si="202"/>
        <v/>
      </c>
      <c r="AJ927" s="73" t="str">
        <f t="shared" si="203"/>
        <v/>
      </c>
      <c r="AK927" s="73" t="str">
        <f t="shared" si="204"/>
        <v/>
      </c>
      <c r="AL927" s="72" t="str">
        <f t="shared" si="205"/>
        <v/>
      </c>
      <c r="AM927" s="71" t="str">
        <f t="shared" si="206"/>
        <v/>
      </c>
    </row>
    <row r="928" spans="2:39" ht="13.8" thickBot="1">
      <c r="B928" s="131">
        <v>45060</v>
      </c>
      <c r="C928" s="130">
        <v>30.31</v>
      </c>
      <c r="D928" s="130">
        <v>30.38</v>
      </c>
      <c r="E928" s="130">
        <v>31.26</v>
      </c>
      <c r="F928" s="130">
        <v>29.86</v>
      </c>
      <c r="G928" s="130">
        <v>30.77</v>
      </c>
      <c r="H928" s="130">
        <v>31.71</v>
      </c>
      <c r="I928" s="130">
        <v>30.77</v>
      </c>
      <c r="J928" s="130">
        <v>30.63</v>
      </c>
      <c r="K928" s="130">
        <v>32.590000000000003</v>
      </c>
      <c r="L928" s="130">
        <v>64.75</v>
      </c>
      <c r="M928" s="130">
        <v>128.77000000000001</v>
      </c>
      <c r="N928" s="130">
        <v>111.72</v>
      </c>
      <c r="O928" s="130">
        <v>145.25</v>
      </c>
      <c r="P928" s="130">
        <v>142.41999999999999</v>
      </c>
      <c r="Q928" s="130">
        <v>129.71</v>
      </c>
      <c r="R928" s="130">
        <v>122.33</v>
      </c>
      <c r="S928" s="130">
        <v>65.069999999999993</v>
      </c>
      <c r="T928" s="130">
        <v>46.34</v>
      </c>
      <c r="U928" s="130">
        <v>35.46</v>
      </c>
      <c r="V928" s="130">
        <v>34.200000000000003</v>
      </c>
      <c r="W928" s="130">
        <v>31.4</v>
      </c>
      <c r="X928" s="130">
        <v>29.65</v>
      </c>
      <c r="Y928" s="130">
        <v>30.03</v>
      </c>
      <c r="Z928" s="130">
        <v>29.47</v>
      </c>
      <c r="AA928" s="130">
        <f t="shared" si="207"/>
        <v>145.25</v>
      </c>
      <c r="AB928" s="77">
        <f t="shared" si="195"/>
        <v>2023</v>
      </c>
      <c r="AC928" s="76">
        <f t="shared" si="196"/>
        <v>5</v>
      </c>
      <c r="AD928" s="76" t="str">
        <f t="shared" si="197"/>
        <v/>
      </c>
      <c r="AE928" s="76" t="str">
        <f t="shared" si="198"/>
        <v/>
      </c>
      <c r="AF928" s="74">
        <f t="shared" si="199"/>
        <v>145.25</v>
      </c>
      <c r="AG928" s="75" t="str">
        <f t="shared" si="200"/>
        <v>13:00</v>
      </c>
      <c r="AH928" s="74">
        <f t="shared" si="201"/>
        <v>1570.1000000000001</v>
      </c>
      <c r="AI928" s="73" t="str">
        <f t="shared" si="202"/>
        <v/>
      </c>
      <c r="AJ928" s="73" t="str">
        <f t="shared" si="203"/>
        <v/>
      </c>
      <c r="AK928" s="73" t="str">
        <f t="shared" si="204"/>
        <v/>
      </c>
      <c r="AL928" s="72" t="str">
        <f t="shared" si="205"/>
        <v/>
      </c>
      <c r="AM928" s="71" t="str">
        <f t="shared" si="206"/>
        <v/>
      </c>
    </row>
    <row r="929" spans="2:39" ht="13.8" thickBot="1">
      <c r="B929" s="131">
        <v>45061</v>
      </c>
      <c r="C929" s="130">
        <v>30.17</v>
      </c>
      <c r="D929" s="130">
        <v>31.12</v>
      </c>
      <c r="E929" s="130">
        <v>30.63</v>
      </c>
      <c r="F929" s="130">
        <v>31.57</v>
      </c>
      <c r="G929" s="130">
        <v>30.91</v>
      </c>
      <c r="H929" s="130">
        <v>31.43</v>
      </c>
      <c r="I929" s="130">
        <v>33.78</v>
      </c>
      <c r="J929" s="130">
        <v>37.450000000000003</v>
      </c>
      <c r="K929" s="130">
        <v>120.4</v>
      </c>
      <c r="L929" s="130">
        <v>321.2</v>
      </c>
      <c r="M929" s="130">
        <v>323.3</v>
      </c>
      <c r="N929" s="130">
        <v>320.67</v>
      </c>
      <c r="O929" s="130">
        <v>734.69</v>
      </c>
      <c r="P929" s="130">
        <v>1781.85</v>
      </c>
      <c r="Q929" s="130">
        <v>1791.76</v>
      </c>
      <c r="R929" s="130">
        <v>1729.14</v>
      </c>
      <c r="S929" s="130">
        <v>1651.65</v>
      </c>
      <c r="T929" s="130">
        <v>1606.61</v>
      </c>
      <c r="U929" s="130">
        <v>1559.53</v>
      </c>
      <c r="V929" s="130">
        <v>1504.06</v>
      </c>
      <c r="W929" s="130">
        <v>1491.28</v>
      </c>
      <c r="X929" s="130">
        <v>1461.78</v>
      </c>
      <c r="Y929" s="130">
        <v>1359.75</v>
      </c>
      <c r="Z929" s="130">
        <v>1344.14</v>
      </c>
      <c r="AA929" s="130">
        <f t="shared" si="207"/>
        <v>1791.76</v>
      </c>
      <c r="AB929" s="77">
        <f t="shared" si="195"/>
        <v>2023</v>
      </c>
      <c r="AC929" s="76">
        <f t="shared" si="196"/>
        <v>5</v>
      </c>
      <c r="AD929" s="76" t="str">
        <f t="shared" si="197"/>
        <v/>
      </c>
      <c r="AE929" s="76" t="str">
        <f t="shared" si="198"/>
        <v/>
      </c>
      <c r="AF929" s="74">
        <f t="shared" si="199"/>
        <v>1791.76</v>
      </c>
      <c r="AG929" s="75" t="str">
        <f t="shared" si="200"/>
        <v>15:00</v>
      </c>
      <c r="AH929" s="74">
        <f t="shared" si="201"/>
        <v>21150.63</v>
      </c>
      <c r="AI929" s="73" t="str">
        <f t="shared" si="202"/>
        <v/>
      </c>
      <c r="AJ929" s="73" t="str">
        <f t="shared" si="203"/>
        <v/>
      </c>
      <c r="AK929" s="73" t="str">
        <f t="shared" si="204"/>
        <v/>
      </c>
      <c r="AL929" s="72" t="str">
        <f t="shared" si="205"/>
        <v/>
      </c>
      <c r="AM929" s="71" t="str">
        <f t="shared" si="206"/>
        <v/>
      </c>
    </row>
    <row r="930" spans="2:39" ht="13.8" thickBot="1">
      <c r="B930" s="131">
        <v>45062</v>
      </c>
      <c r="C930" s="130">
        <v>1315.44</v>
      </c>
      <c r="D930" s="130">
        <v>1307.99</v>
      </c>
      <c r="E930" s="129">
        <v>1316</v>
      </c>
      <c r="F930" s="130">
        <v>1257.6199999999999</v>
      </c>
      <c r="G930" s="130">
        <v>1128.6099999999999</v>
      </c>
      <c r="H930" s="130">
        <v>1141.07</v>
      </c>
      <c r="I930" s="130">
        <v>1223.95</v>
      </c>
      <c r="J930" s="130">
        <v>1479.87</v>
      </c>
      <c r="K930" s="130">
        <v>660.03</v>
      </c>
      <c r="L930" s="130">
        <v>259.83999999999997</v>
      </c>
      <c r="M930" s="130">
        <v>857.61</v>
      </c>
      <c r="N930" s="130">
        <v>666.93</v>
      </c>
      <c r="O930" s="130">
        <v>309.02</v>
      </c>
      <c r="P930" s="130">
        <v>874.23</v>
      </c>
      <c r="Q930" s="130">
        <v>874.34</v>
      </c>
      <c r="R930" s="130">
        <v>821.98</v>
      </c>
      <c r="S930" s="130">
        <v>734.83</v>
      </c>
      <c r="T930" s="130">
        <v>674.84</v>
      </c>
      <c r="U930" s="130">
        <v>596.29999999999995</v>
      </c>
      <c r="V930" s="130">
        <v>489.09</v>
      </c>
      <c r="W930" s="130">
        <v>304.08</v>
      </c>
      <c r="X930" s="130">
        <v>234.4</v>
      </c>
      <c r="Y930" s="130">
        <v>217.25</v>
      </c>
      <c r="Z930" s="130">
        <v>210.07</v>
      </c>
      <c r="AA930" s="130">
        <f t="shared" si="207"/>
        <v>1479.87</v>
      </c>
      <c r="AB930" s="77">
        <f t="shared" si="195"/>
        <v>2023</v>
      </c>
      <c r="AC930" s="76">
        <f t="shared" si="196"/>
        <v>5</v>
      </c>
      <c r="AD930" s="76" t="str">
        <f t="shared" si="197"/>
        <v/>
      </c>
      <c r="AE930" s="76" t="str">
        <f t="shared" si="198"/>
        <v/>
      </c>
      <c r="AF930" s="74">
        <f t="shared" si="199"/>
        <v>1479.87</v>
      </c>
      <c r="AG930" s="75" t="str">
        <f t="shared" si="200"/>
        <v>8:00</v>
      </c>
      <c r="AH930" s="74">
        <f t="shared" si="201"/>
        <v>20435.260000000002</v>
      </c>
      <c r="AI930" s="73" t="str">
        <f t="shared" si="202"/>
        <v/>
      </c>
      <c r="AJ930" s="73" t="str">
        <f t="shared" si="203"/>
        <v/>
      </c>
      <c r="AK930" s="73" t="str">
        <f t="shared" si="204"/>
        <v/>
      </c>
      <c r="AL930" s="72" t="str">
        <f t="shared" si="205"/>
        <v/>
      </c>
      <c r="AM930" s="71" t="str">
        <f t="shared" si="206"/>
        <v/>
      </c>
    </row>
    <row r="931" spans="2:39" ht="13.8" thickBot="1">
      <c r="B931" s="131">
        <v>45063</v>
      </c>
      <c r="C931" s="130">
        <v>205.87</v>
      </c>
      <c r="D931" s="130">
        <v>206.26</v>
      </c>
      <c r="E931" s="130">
        <v>218.93</v>
      </c>
      <c r="F931" s="130">
        <v>234.15</v>
      </c>
      <c r="G931" s="130">
        <v>271.60000000000002</v>
      </c>
      <c r="H931" s="130">
        <v>317.35000000000002</v>
      </c>
      <c r="I931" s="130">
        <v>402.78</v>
      </c>
      <c r="J931" s="130">
        <v>113.78</v>
      </c>
      <c r="K931" s="130">
        <v>32.03</v>
      </c>
      <c r="L931" s="130">
        <v>32.369999999999997</v>
      </c>
      <c r="M931" s="130">
        <v>31.92</v>
      </c>
      <c r="N931" s="130">
        <v>31.47</v>
      </c>
      <c r="O931" s="130">
        <v>32.24</v>
      </c>
      <c r="P931" s="130">
        <v>31.26</v>
      </c>
      <c r="Q931" s="130">
        <v>32.590000000000003</v>
      </c>
      <c r="R931" s="130">
        <v>30.91</v>
      </c>
      <c r="S931" s="130">
        <v>918.65</v>
      </c>
      <c r="T931" s="130">
        <v>1249.3599999999999</v>
      </c>
      <c r="U931" s="130">
        <v>1120.56</v>
      </c>
      <c r="V931" s="130">
        <v>1115.6199999999999</v>
      </c>
      <c r="W931" s="130">
        <v>1120.07</v>
      </c>
      <c r="X931" s="130">
        <v>1105.72</v>
      </c>
      <c r="Y931" s="130">
        <v>1080.0999999999999</v>
      </c>
      <c r="Z931" s="130">
        <v>1078.21</v>
      </c>
      <c r="AA931" s="130">
        <f t="shared" si="207"/>
        <v>1249.3599999999999</v>
      </c>
      <c r="AB931" s="77">
        <f t="shared" si="195"/>
        <v>2023</v>
      </c>
      <c r="AC931" s="76">
        <f t="shared" si="196"/>
        <v>5</v>
      </c>
      <c r="AD931" s="76" t="str">
        <f t="shared" si="197"/>
        <v/>
      </c>
      <c r="AE931" s="76" t="str">
        <f t="shared" si="198"/>
        <v/>
      </c>
      <c r="AF931" s="74">
        <f t="shared" si="199"/>
        <v>1249.3599999999999</v>
      </c>
      <c r="AG931" s="75" t="str">
        <f t="shared" si="200"/>
        <v>18:00</v>
      </c>
      <c r="AH931" s="74">
        <f t="shared" si="201"/>
        <v>12263.16</v>
      </c>
      <c r="AI931" s="73" t="str">
        <f t="shared" si="202"/>
        <v/>
      </c>
      <c r="AJ931" s="73" t="str">
        <f t="shared" si="203"/>
        <v/>
      </c>
      <c r="AK931" s="73" t="str">
        <f t="shared" si="204"/>
        <v/>
      </c>
      <c r="AL931" s="72" t="str">
        <f t="shared" si="205"/>
        <v/>
      </c>
      <c r="AM931" s="71" t="str">
        <f t="shared" si="206"/>
        <v/>
      </c>
    </row>
    <row r="932" spans="2:39" ht="13.8" thickBot="1">
      <c r="B932" s="131">
        <v>45064</v>
      </c>
      <c r="C932" s="130">
        <v>1074.8499999999999</v>
      </c>
      <c r="D932" s="130">
        <v>1074.18</v>
      </c>
      <c r="E932" s="130">
        <v>1093.6500000000001</v>
      </c>
      <c r="F932" s="130">
        <v>1098.6500000000001</v>
      </c>
      <c r="G932" s="130">
        <v>1143.8399999999999</v>
      </c>
      <c r="H932" s="130">
        <v>1161.72</v>
      </c>
      <c r="I932" s="130">
        <v>1230.99</v>
      </c>
      <c r="J932" s="130">
        <v>1267.1400000000001</v>
      </c>
      <c r="K932" s="130">
        <v>1268.8499999999999</v>
      </c>
      <c r="L932" s="130">
        <v>1289.58</v>
      </c>
      <c r="M932" s="130">
        <v>1502.55</v>
      </c>
      <c r="N932" s="130">
        <v>1645.56</v>
      </c>
      <c r="O932" s="130">
        <v>1611.23</v>
      </c>
      <c r="P932" s="130">
        <v>1580.57</v>
      </c>
      <c r="Q932" s="130">
        <v>1587.15</v>
      </c>
      <c r="R932" s="130">
        <v>1564.29</v>
      </c>
      <c r="S932" s="130">
        <v>1515.25</v>
      </c>
      <c r="T932" s="130">
        <v>1470.1</v>
      </c>
      <c r="U932" s="130">
        <v>1405.04</v>
      </c>
      <c r="V932" s="130">
        <v>1156.58</v>
      </c>
      <c r="W932" s="130">
        <v>1142.23</v>
      </c>
      <c r="X932" s="130">
        <v>1118.95</v>
      </c>
      <c r="Y932" s="130">
        <v>1099.21</v>
      </c>
      <c r="Z932" s="130">
        <v>1095.43</v>
      </c>
      <c r="AA932" s="130">
        <f t="shared" si="207"/>
        <v>1645.56</v>
      </c>
      <c r="AB932" s="77">
        <f t="shared" si="195"/>
        <v>2023</v>
      </c>
      <c r="AC932" s="76">
        <f t="shared" si="196"/>
        <v>5</v>
      </c>
      <c r="AD932" s="76" t="str">
        <f t="shared" si="197"/>
        <v/>
      </c>
      <c r="AE932" s="76" t="str">
        <f t="shared" si="198"/>
        <v/>
      </c>
      <c r="AF932" s="74">
        <f t="shared" si="199"/>
        <v>1645.56</v>
      </c>
      <c r="AG932" s="75" t="str">
        <f t="shared" si="200"/>
        <v>12:00</v>
      </c>
      <c r="AH932" s="74">
        <f t="shared" si="201"/>
        <v>32843.15</v>
      </c>
      <c r="AI932" s="73" t="str">
        <f t="shared" si="202"/>
        <v/>
      </c>
      <c r="AJ932" s="73" t="str">
        <f t="shared" si="203"/>
        <v/>
      </c>
      <c r="AK932" s="73" t="str">
        <f t="shared" si="204"/>
        <v/>
      </c>
      <c r="AL932" s="72" t="str">
        <f t="shared" si="205"/>
        <v/>
      </c>
      <c r="AM932" s="71" t="str">
        <f t="shared" si="206"/>
        <v/>
      </c>
    </row>
    <row r="933" spans="2:39" ht="13.8" thickBot="1">
      <c r="B933" s="131">
        <v>45065</v>
      </c>
      <c r="C933" s="130">
        <v>1075.44</v>
      </c>
      <c r="D933" s="130">
        <v>1072.82</v>
      </c>
      <c r="E933" s="130">
        <v>1089.69</v>
      </c>
      <c r="F933" s="130">
        <v>1087.3800000000001</v>
      </c>
      <c r="G933" s="130">
        <v>1115.3399999999999</v>
      </c>
      <c r="H933" s="130">
        <v>1136.1400000000001</v>
      </c>
      <c r="I933" s="130">
        <v>1210.58</v>
      </c>
      <c r="J933" s="130">
        <v>1428.53</v>
      </c>
      <c r="K933" s="130">
        <v>1486.14</v>
      </c>
      <c r="L933" s="130">
        <v>1668.56</v>
      </c>
      <c r="M933" s="130">
        <v>1757.56</v>
      </c>
      <c r="N933" s="130">
        <v>1285.83</v>
      </c>
      <c r="O933" s="129">
        <v>1834</v>
      </c>
      <c r="P933" s="130">
        <v>1819.13</v>
      </c>
      <c r="Q933" s="130">
        <v>1809.64</v>
      </c>
      <c r="R933" s="130">
        <v>1776.67</v>
      </c>
      <c r="S933" s="130">
        <v>1694.88</v>
      </c>
      <c r="T933" s="130">
        <v>1675.7</v>
      </c>
      <c r="U933" s="130">
        <v>1655.78</v>
      </c>
      <c r="V933" s="130">
        <v>1632.09</v>
      </c>
      <c r="W933" s="130">
        <v>1640.45</v>
      </c>
      <c r="X933" s="130">
        <v>1617.42</v>
      </c>
      <c r="Y933" s="130">
        <v>1608.15</v>
      </c>
      <c r="Z933" s="130">
        <v>1573.6</v>
      </c>
      <c r="AA933" s="130">
        <f t="shared" si="207"/>
        <v>1834</v>
      </c>
      <c r="AB933" s="77">
        <f t="shared" si="195"/>
        <v>2023</v>
      </c>
      <c r="AC933" s="76">
        <f t="shared" si="196"/>
        <v>5</v>
      </c>
      <c r="AD933" s="76" t="str">
        <f t="shared" si="197"/>
        <v/>
      </c>
      <c r="AE933" s="76" t="str">
        <f t="shared" si="198"/>
        <v/>
      </c>
      <c r="AF933" s="74">
        <f t="shared" si="199"/>
        <v>1834</v>
      </c>
      <c r="AG933" s="75" t="str">
        <f t="shared" si="200"/>
        <v>13:00</v>
      </c>
      <c r="AH933" s="74">
        <f t="shared" si="201"/>
        <v>37585.519999999997</v>
      </c>
      <c r="AI933" s="73" t="str">
        <f t="shared" si="202"/>
        <v/>
      </c>
      <c r="AJ933" s="73" t="str">
        <f t="shared" si="203"/>
        <v/>
      </c>
      <c r="AK933" s="73" t="str">
        <f t="shared" si="204"/>
        <v/>
      </c>
      <c r="AL933" s="72" t="str">
        <f t="shared" si="205"/>
        <v/>
      </c>
      <c r="AM933" s="71" t="str">
        <f t="shared" si="206"/>
        <v/>
      </c>
    </row>
    <row r="934" spans="2:39" ht="13.8" thickBot="1">
      <c r="B934" s="131">
        <v>45066</v>
      </c>
      <c r="C934" s="130">
        <v>1527.47</v>
      </c>
      <c r="D934" s="130">
        <v>1493.14</v>
      </c>
      <c r="E934" s="130">
        <v>1482.32</v>
      </c>
      <c r="F934" s="130">
        <v>1465.03</v>
      </c>
      <c r="G934" s="130">
        <v>1462.93</v>
      </c>
      <c r="H934" s="130">
        <v>1443.23</v>
      </c>
      <c r="I934" s="130">
        <v>1491.98</v>
      </c>
      <c r="J934" s="130">
        <v>1484.84</v>
      </c>
      <c r="K934" s="130">
        <v>1453.69</v>
      </c>
      <c r="L934" s="130">
        <v>1431.89</v>
      </c>
      <c r="M934" s="130">
        <v>1443.89</v>
      </c>
      <c r="N934" s="130">
        <v>1415.86</v>
      </c>
      <c r="O934" s="130">
        <v>1435.21</v>
      </c>
      <c r="P934" s="130">
        <v>1426.95</v>
      </c>
      <c r="Q934" s="130">
        <v>1412.88</v>
      </c>
      <c r="R934" s="130">
        <v>1380.26</v>
      </c>
      <c r="S934" s="130">
        <v>1345.09</v>
      </c>
      <c r="T934" s="130">
        <v>1325.14</v>
      </c>
      <c r="U934" s="130">
        <v>1315.2</v>
      </c>
      <c r="V934" s="130">
        <v>1314.74</v>
      </c>
      <c r="W934" s="130">
        <v>1152.6199999999999</v>
      </c>
      <c r="X934" s="130">
        <v>1114.6400000000001</v>
      </c>
      <c r="Y934" s="130">
        <v>1094.52</v>
      </c>
      <c r="Z934" s="130">
        <v>1078.81</v>
      </c>
      <c r="AA934" s="130">
        <f t="shared" si="207"/>
        <v>1527.47</v>
      </c>
      <c r="AB934" s="77">
        <f t="shared" si="195"/>
        <v>2023</v>
      </c>
      <c r="AC934" s="76">
        <f t="shared" si="196"/>
        <v>5</v>
      </c>
      <c r="AD934" s="76" t="str">
        <f t="shared" si="197"/>
        <v/>
      </c>
      <c r="AE934" s="76" t="str">
        <f t="shared" si="198"/>
        <v/>
      </c>
      <c r="AF934" s="74">
        <f t="shared" si="199"/>
        <v>1527.47</v>
      </c>
      <c r="AG934" s="75" t="str">
        <f t="shared" si="200"/>
        <v>1:00</v>
      </c>
      <c r="AH934" s="74">
        <f t="shared" si="201"/>
        <v>34519.800000000003</v>
      </c>
      <c r="AI934" s="73" t="str">
        <f t="shared" si="202"/>
        <v/>
      </c>
      <c r="AJ934" s="73" t="str">
        <f t="shared" si="203"/>
        <v/>
      </c>
      <c r="AK934" s="73" t="str">
        <f t="shared" si="204"/>
        <v/>
      </c>
      <c r="AL934" s="72" t="str">
        <f t="shared" si="205"/>
        <v/>
      </c>
      <c r="AM934" s="71" t="str">
        <f t="shared" si="206"/>
        <v/>
      </c>
    </row>
    <row r="935" spans="2:39" ht="13.8" thickBot="1">
      <c r="B935" s="131">
        <v>45067</v>
      </c>
      <c r="C935" s="130">
        <v>1070.82</v>
      </c>
      <c r="D935" s="130">
        <v>1062.99</v>
      </c>
      <c r="E935" s="130">
        <v>1074.6099999999999</v>
      </c>
      <c r="F935" s="130">
        <v>1071.9100000000001</v>
      </c>
      <c r="G935" s="130">
        <v>1083.6400000000001</v>
      </c>
      <c r="H935" s="130">
        <v>1076.8800000000001</v>
      </c>
      <c r="I935" s="130">
        <v>1393.67</v>
      </c>
      <c r="J935" s="130">
        <v>1415.37</v>
      </c>
      <c r="K935" s="130">
        <v>1516.34</v>
      </c>
      <c r="L935" s="130">
        <v>1584.8</v>
      </c>
      <c r="M935" s="130">
        <v>1633.24</v>
      </c>
      <c r="N935" s="130">
        <v>1638.81</v>
      </c>
      <c r="O935" s="130">
        <v>1664.7</v>
      </c>
      <c r="P935" s="130">
        <v>1668.66</v>
      </c>
      <c r="Q935" s="130">
        <v>1672.54</v>
      </c>
      <c r="R935" s="130">
        <v>1638.49</v>
      </c>
      <c r="S935" s="130">
        <v>1586.31</v>
      </c>
      <c r="T935" s="130">
        <v>1566.04</v>
      </c>
      <c r="U935" s="130">
        <v>1536.05</v>
      </c>
      <c r="V935" s="130">
        <v>1498.63</v>
      </c>
      <c r="W935" s="130">
        <v>1465.17</v>
      </c>
      <c r="X935" s="130">
        <v>1380.75</v>
      </c>
      <c r="Y935" s="130">
        <v>1345.51</v>
      </c>
      <c r="Z935" s="130">
        <v>1326.78</v>
      </c>
      <c r="AA935" s="130">
        <f t="shared" si="207"/>
        <v>1672.54</v>
      </c>
      <c r="AB935" s="77">
        <f t="shared" si="195"/>
        <v>2023</v>
      </c>
      <c r="AC935" s="76">
        <f t="shared" si="196"/>
        <v>5</v>
      </c>
      <c r="AD935" s="76" t="str">
        <f t="shared" si="197"/>
        <v/>
      </c>
      <c r="AE935" s="76" t="str">
        <f t="shared" si="198"/>
        <v/>
      </c>
      <c r="AF935" s="74">
        <f t="shared" si="199"/>
        <v>1672.54</v>
      </c>
      <c r="AG935" s="75" t="str">
        <f t="shared" si="200"/>
        <v>15:00</v>
      </c>
      <c r="AH935" s="74">
        <f t="shared" si="201"/>
        <v>35645.250000000007</v>
      </c>
      <c r="AI935" s="73" t="str">
        <f t="shared" si="202"/>
        <v/>
      </c>
      <c r="AJ935" s="73" t="str">
        <f t="shared" si="203"/>
        <v/>
      </c>
      <c r="AK935" s="73" t="str">
        <f t="shared" si="204"/>
        <v/>
      </c>
      <c r="AL935" s="72" t="str">
        <f t="shared" si="205"/>
        <v/>
      </c>
      <c r="AM935" s="71" t="str">
        <f t="shared" si="206"/>
        <v/>
      </c>
    </row>
    <row r="936" spans="2:39" ht="13.8" thickBot="1">
      <c r="B936" s="131">
        <v>45068</v>
      </c>
      <c r="C936" s="130">
        <v>1316.98</v>
      </c>
      <c r="D936" s="130">
        <v>1309.1099999999999</v>
      </c>
      <c r="E936" s="130">
        <v>1297.6600000000001</v>
      </c>
      <c r="F936" s="130">
        <v>1122.8</v>
      </c>
      <c r="G936" s="130">
        <v>1119.76</v>
      </c>
      <c r="H936" s="130">
        <v>1121.3699999999999</v>
      </c>
      <c r="I936" s="130">
        <v>1197.07</v>
      </c>
      <c r="J936" s="130">
        <v>1199.48</v>
      </c>
      <c r="K936" s="130">
        <v>1188.43</v>
      </c>
      <c r="L936" s="130">
        <v>1263.46</v>
      </c>
      <c r="M936" s="130">
        <v>1506.36</v>
      </c>
      <c r="N936" s="130">
        <v>1506.54</v>
      </c>
      <c r="O936" s="130">
        <v>1571.89</v>
      </c>
      <c r="P936" s="130">
        <v>1556.42</v>
      </c>
      <c r="Q936" s="130">
        <v>1547.18</v>
      </c>
      <c r="R936" s="130">
        <v>1577.59</v>
      </c>
      <c r="S936" s="129">
        <v>1549</v>
      </c>
      <c r="T936" s="130">
        <v>1517.7</v>
      </c>
      <c r="U936" s="130">
        <v>1460.8</v>
      </c>
      <c r="V936" s="130">
        <v>1381.91</v>
      </c>
      <c r="W936" s="130">
        <v>1366.44</v>
      </c>
      <c r="X936" s="130">
        <v>1336.13</v>
      </c>
      <c r="Y936" s="130">
        <v>1291.01</v>
      </c>
      <c r="Z936" s="130">
        <v>1096.76</v>
      </c>
      <c r="AA936" s="130">
        <f t="shared" si="207"/>
        <v>1577.59</v>
      </c>
      <c r="AB936" s="77">
        <f t="shared" si="195"/>
        <v>2023</v>
      </c>
      <c r="AC936" s="76">
        <f t="shared" si="196"/>
        <v>5</v>
      </c>
      <c r="AD936" s="76" t="str">
        <f t="shared" si="197"/>
        <v/>
      </c>
      <c r="AE936" s="76" t="str">
        <f t="shared" si="198"/>
        <v/>
      </c>
      <c r="AF936" s="74">
        <f t="shared" si="199"/>
        <v>1577.59</v>
      </c>
      <c r="AG936" s="75" t="str">
        <f t="shared" si="200"/>
        <v>16:00</v>
      </c>
      <c r="AH936" s="74">
        <f t="shared" si="201"/>
        <v>33979.439999999995</v>
      </c>
      <c r="AI936" s="73" t="str">
        <f t="shared" si="202"/>
        <v/>
      </c>
      <c r="AJ936" s="73" t="str">
        <f t="shared" si="203"/>
        <v/>
      </c>
      <c r="AK936" s="73" t="str">
        <f t="shared" si="204"/>
        <v/>
      </c>
      <c r="AL936" s="72" t="str">
        <f t="shared" si="205"/>
        <v/>
      </c>
      <c r="AM936" s="71" t="str">
        <f t="shared" si="206"/>
        <v/>
      </c>
    </row>
    <row r="937" spans="2:39" ht="13.8" thickBot="1">
      <c r="B937" s="131">
        <v>45069</v>
      </c>
      <c r="C937" s="130">
        <v>1086.3</v>
      </c>
      <c r="D937" s="130">
        <v>1085.53</v>
      </c>
      <c r="E937" s="130">
        <v>1112.06</v>
      </c>
      <c r="F937" s="130">
        <v>1106.8399999999999</v>
      </c>
      <c r="G937" s="130">
        <v>1119.48</v>
      </c>
      <c r="H937" s="130">
        <v>1148.8800000000001</v>
      </c>
      <c r="I937" s="130">
        <v>1266.1600000000001</v>
      </c>
      <c r="J937" s="130">
        <v>1337.07</v>
      </c>
      <c r="K937" s="130">
        <v>1661.17</v>
      </c>
      <c r="L937" s="130">
        <v>1684.83</v>
      </c>
      <c r="M937" s="130">
        <v>1770.47</v>
      </c>
      <c r="N937" s="130">
        <v>1787.42</v>
      </c>
      <c r="O937" s="130">
        <v>461.34</v>
      </c>
      <c r="P937" s="130">
        <v>412.23</v>
      </c>
      <c r="Q937" s="130">
        <v>430.78</v>
      </c>
      <c r="R937" s="130">
        <v>407.96</v>
      </c>
      <c r="S937" s="130">
        <v>338.35</v>
      </c>
      <c r="T937" s="130">
        <v>284.94</v>
      </c>
      <c r="U937" s="130">
        <v>240.87</v>
      </c>
      <c r="V937" s="130">
        <v>182.88</v>
      </c>
      <c r="W937" s="130">
        <v>121.7</v>
      </c>
      <c r="X937" s="130">
        <v>56.84</v>
      </c>
      <c r="Y937" s="130">
        <v>33.43</v>
      </c>
      <c r="Z937" s="130">
        <v>31.82</v>
      </c>
      <c r="AA937" s="130">
        <f t="shared" si="207"/>
        <v>1787.42</v>
      </c>
      <c r="AB937" s="77">
        <f t="shared" si="195"/>
        <v>2023</v>
      </c>
      <c r="AC937" s="76">
        <f t="shared" si="196"/>
        <v>5</v>
      </c>
      <c r="AD937" s="76" t="str">
        <f t="shared" si="197"/>
        <v/>
      </c>
      <c r="AE937" s="76" t="str">
        <f t="shared" si="198"/>
        <v/>
      </c>
      <c r="AF937" s="74">
        <f t="shared" si="199"/>
        <v>1787.42</v>
      </c>
      <c r="AG937" s="75" t="str">
        <f t="shared" si="200"/>
        <v>12:00</v>
      </c>
      <c r="AH937" s="74">
        <f t="shared" si="201"/>
        <v>20956.769999999997</v>
      </c>
      <c r="AI937" s="73" t="str">
        <f t="shared" si="202"/>
        <v/>
      </c>
      <c r="AJ937" s="73" t="str">
        <f t="shared" si="203"/>
        <v/>
      </c>
      <c r="AK937" s="73" t="str">
        <f t="shared" si="204"/>
        <v/>
      </c>
      <c r="AL937" s="72" t="str">
        <f t="shared" si="205"/>
        <v/>
      </c>
      <c r="AM937" s="71" t="str">
        <f t="shared" si="206"/>
        <v/>
      </c>
    </row>
    <row r="938" spans="2:39" ht="13.8" thickBot="1">
      <c r="B938" s="131">
        <v>45070</v>
      </c>
      <c r="C938" s="130">
        <v>31.71</v>
      </c>
      <c r="D938" s="130">
        <v>31.15</v>
      </c>
      <c r="E938" s="130">
        <v>31.85</v>
      </c>
      <c r="F938" s="130">
        <v>33.36</v>
      </c>
      <c r="G938" s="130">
        <v>32.450000000000003</v>
      </c>
      <c r="H938" s="130">
        <v>32.83</v>
      </c>
      <c r="I938" s="130">
        <v>81.48</v>
      </c>
      <c r="J938" s="130">
        <v>166.92</v>
      </c>
      <c r="K938" s="130">
        <v>149.52000000000001</v>
      </c>
      <c r="L938" s="130">
        <v>180.6</v>
      </c>
      <c r="M938" s="130">
        <v>249.41</v>
      </c>
      <c r="N938" s="130">
        <v>217.6</v>
      </c>
      <c r="O938" s="130">
        <v>222.95</v>
      </c>
      <c r="P938" s="130">
        <v>222.29</v>
      </c>
      <c r="Q938" s="130">
        <v>269.95999999999998</v>
      </c>
      <c r="R938" s="130">
        <v>212.59</v>
      </c>
      <c r="S938" s="130">
        <v>123.17</v>
      </c>
      <c r="T938" s="130">
        <v>47.43</v>
      </c>
      <c r="U938" s="130">
        <v>33.78</v>
      </c>
      <c r="V938" s="130">
        <v>32.24</v>
      </c>
      <c r="W938" s="130">
        <v>32.97</v>
      </c>
      <c r="X938" s="130">
        <v>31.88</v>
      </c>
      <c r="Y938" s="130">
        <v>31.05</v>
      </c>
      <c r="Z938" s="130">
        <v>32.799999999999997</v>
      </c>
      <c r="AA938" s="130">
        <f t="shared" si="207"/>
        <v>269.95999999999998</v>
      </c>
      <c r="AB938" s="77">
        <f t="shared" si="195"/>
        <v>2023</v>
      </c>
      <c r="AC938" s="76">
        <f t="shared" si="196"/>
        <v>5</v>
      </c>
      <c r="AD938" s="76" t="str">
        <f t="shared" si="197"/>
        <v/>
      </c>
      <c r="AE938" s="76" t="str">
        <f t="shared" si="198"/>
        <v/>
      </c>
      <c r="AF938" s="74">
        <f t="shared" si="199"/>
        <v>269.95999999999998</v>
      </c>
      <c r="AG938" s="75" t="str">
        <f t="shared" si="200"/>
        <v>15:00</v>
      </c>
      <c r="AH938" s="74">
        <f t="shared" si="201"/>
        <v>2801.9500000000003</v>
      </c>
      <c r="AI938" s="73" t="str">
        <f t="shared" si="202"/>
        <v/>
      </c>
      <c r="AJ938" s="73" t="str">
        <f t="shared" si="203"/>
        <v/>
      </c>
      <c r="AK938" s="73" t="str">
        <f t="shared" si="204"/>
        <v/>
      </c>
      <c r="AL938" s="72" t="str">
        <f t="shared" si="205"/>
        <v/>
      </c>
      <c r="AM938" s="71" t="str">
        <f t="shared" si="206"/>
        <v/>
      </c>
    </row>
    <row r="939" spans="2:39" ht="13.8" thickBot="1">
      <c r="B939" s="131">
        <v>45071</v>
      </c>
      <c r="C939" s="130">
        <v>31.29</v>
      </c>
      <c r="D939" s="130">
        <v>31.75</v>
      </c>
      <c r="E939" s="130">
        <v>32.200000000000003</v>
      </c>
      <c r="F939" s="130">
        <v>32.24</v>
      </c>
      <c r="G939" s="130">
        <v>31.26</v>
      </c>
      <c r="H939" s="130">
        <v>32.9</v>
      </c>
      <c r="I939" s="130">
        <v>31.89</v>
      </c>
      <c r="J939" s="130">
        <v>32.409999999999997</v>
      </c>
      <c r="K939" s="130">
        <v>32.270000000000003</v>
      </c>
      <c r="L939" s="130">
        <v>31.6</v>
      </c>
      <c r="M939" s="130">
        <v>163.41999999999999</v>
      </c>
      <c r="N939" s="130">
        <v>194.88</v>
      </c>
      <c r="O939" s="130">
        <v>232.5</v>
      </c>
      <c r="P939" s="130">
        <v>253.75</v>
      </c>
      <c r="Q939" s="130">
        <v>272.23</v>
      </c>
      <c r="R939" s="130">
        <v>277.8</v>
      </c>
      <c r="S939" s="130">
        <v>198.66</v>
      </c>
      <c r="T939" s="130">
        <v>144.27000000000001</v>
      </c>
      <c r="U939" s="130">
        <v>78.89</v>
      </c>
      <c r="V939" s="130">
        <v>34.619999999999997</v>
      </c>
      <c r="W939" s="130">
        <v>32.549999999999997</v>
      </c>
      <c r="X939" s="130">
        <v>33.32</v>
      </c>
      <c r="Y939" s="130">
        <v>32.76</v>
      </c>
      <c r="Z939" s="130">
        <v>32.659999999999997</v>
      </c>
      <c r="AA939" s="130">
        <f t="shared" si="207"/>
        <v>277.8</v>
      </c>
      <c r="AB939" s="77">
        <f t="shared" si="195"/>
        <v>2023</v>
      </c>
      <c r="AC939" s="76">
        <f t="shared" si="196"/>
        <v>5</v>
      </c>
      <c r="AD939" s="76" t="str">
        <f t="shared" si="197"/>
        <v/>
      </c>
      <c r="AE939" s="76" t="str">
        <f t="shared" si="198"/>
        <v/>
      </c>
      <c r="AF939" s="74">
        <f t="shared" si="199"/>
        <v>277.8</v>
      </c>
      <c r="AG939" s="75" t="str">
        <f t="shared" si="200"/>
        <v>16:00</v>
      </c>
      <c r="AH939" s="74">
        <f t="shared" si="201"/>
        <v>2579.9200000000005</v>
      </c>
      <c r="AI939" s="73" t="str">
        <f t="shared" si="202"/>
        <v/>
      </c>
      <c r="AJ939" s="73" t="str">
        <f t="shared" si="203"/>
        <v/>
      </c>
      <c r="AK939" s="73" t="str">
        <f t="shared" si="204"/>
        <v/>
      </c>
      <c r="AL939" s="72" t="str">
        <f t="shared" si="205"/>
        <v/>
      </c>
      <c r="AM939" s="71" t="str">
        <f t="shared" si="206"/>
        <v/>
      </c>
    </row>
    <row r="940" spans="2:39" ht="13.8" thickBot="1">
      <c r="B940" s="131">
        <v>45072</v>
      </c>
      <c r="C940" s="130">
        <v>32.03</v>
      </c>
      <c r="D940" s="130">
        <v>32.380000000000003</v>
      </c>
      <c r="E940" s="130">
        <v>31.15</v>
      </c>
      <c r="F940" s="130">
        <v>32.94</v>
      </c>
      <c r="G940" s="130">
        <v>31.5</v>
      </c>
      <c r="H940" s="130">
        <v>33.04</v>
      </c>
      <c r="I940" s="130">
        <v>31.15</v>
      </c>
      <c r="J940" s="129">
        <v>37</v>
      </c>
      <c r="K940" s="130">
        <v>119.84</v>
      </c>
      <c r="L940" s="130">
        <v>310.8</v>
      </c>
      <c r="M940" s="130">
        <v>338.35</v>
      </c>
      <c r="N940" s="130">
        <v>343.63</v>
      </c>
      <c r="O940" s="130">
        <v>365.4</v>
      </c>
      <c r="P940" s="130">
        <v>373.52</v>
      </c>
      <c r="Q940" s="130">
        <v>379.61</v>
      </c>
      <c r="R940" s="129">
        <v>341</v>
      </c>
      <c r="S940" s="130">
        <v>273.56</v>
      </c>
      <c r="T940" s="130">
        <v>204.26</v>
      </c>
      <c r="U940" s="130">
        <v>162.12</v>
      </c>
      <c r="V940" s="130">
        <v>107.94</v>
      </c>
      <c r="W940" s="130">
        <v>75.459999999999994</v>
      </c>
      <c r="X940" s="130">
        <v>36.61</v>
      </c>
      <c r="Y940" s="130">
        <v>31.89</v>
      </c>
      <c r="Z940" s="130">
        <v>31.61</v>
      </c>
      <c r="AA940" s="130">
        <f t="shared" si="207"/>
        <v>379.61</v>
      </c>
      <c r="AB940" s="77">
        <f t="shared" si="195"/>
        <v>2023</v>
      </c>
      <c r="AC940" s="76">
        <f t="shared" si="196"/>
        <v>5</v>
      </c>
      <c r="AD940" s="76" t="str">
        <f t="shared" si="197"/>
        <v/>
      </c>
      <c r="AE940" s="76" t="str">
        <f t="shared" si="198"/>
        <v/>
      </c>
      <c r="AF940" s="74">
        <f t="shared" si="199"/>
        <v>379.61</v>
      </c>
      <c r="AG940" s="75" t="str">
        <f t="shared" si="200"/>
        <v>15:00</v>
      </c>
      <c r="AH940" s="74">
        <f t="shared" si="201"/>
        <v>4136.3999999999996</v>
      </c>
      <c r="AI940" s="73" t="str">
        <f t="shared" si="202"/>
        <v/>
      </c>
      <c r="AJ940" s="73" t="str">
        <f t="shared" si="203"/>
        <v/>
      </c>
      <c r="AK940" s="73" t="str">
        <f t="shared" si="204"/>
        <v/>
      </c>
      <c r="AL940" s="72" t="str">
        <f t="shared" si="205"/>
        <v/>
      </c>
      <c r="AM940" s="71" t="str">
        <f t="shared" si="206"/>
        <v/>
      </c>
    </row>
    <row r="941" spans="2:39" ht="13.8" thickBot="1">
      <c r="B941" s="131">
        <v>45073</v>
      </c>
      <c r="C941" s="130">
        <v>33.46</v>
      </c>
      <c r="D941" s="130">
        <v>31.15</v>
      </c>
      <c r="E941" s="130">
        <v>32.520000000000003</v>
      </c>
      <c r="F941" s="130">
        <v>32.270000000000003</v>
      </c>
      <c r="G941" s="130">
        <v>31.68</v>
      </c>
      <c r="H941" s="130">
        <v>32.69</v>
      </c>
      <c r="I941" s="130">
        <v>31.99</v>
      </c>
      <c r="J941" s="130">
        <v>64.930000000000007</v>
      </c>
      <c r="K941" s="130">
        <v>115.89</v>
      </c>
      <c r="L941" s="130">
        <v>207.48</v>
      </c>
      <c r="M941" s="130">
        <v>235.83</v>
      </c>
      <c r="N941" s="130">
        <v>234.08</v>
      </c>
      <c r="O941" s="130">
        <v>255.26</v>
      </c>
      <c r="P941" s="130">
        <v>247.35</v>
      </c>
      <c r="Q941" s="130">
        <v>257.14</v>
      </c>
      <c r="R941" s="130">
        <v>216.79</v>
      </c>
      <c r="S941" s="130">
        <v>150.5</v>
      </c>
      <c r="T941" s="130">
        <v>142.80000000000001</v>
      </c>
      <c r="U941" s="130">
        <v>126.28</v>
      </c>
      <c r="V941" s="130">
        <v>98.25</v>
      </c>
      <c r="W941" s="130">
        <v>85.05</v>
      </c>
      <c r="X941" s="130">
        <v>44.38</v>
      </c>
      <c r="Y941" s="130">
        <v>31.82</v>
      </c>
      <c r="Z941" s="130">
        <v>31.64</v>
      </c>
      <c r="AA941" s="130">
        <f t="shared" si="207"/>
        <v>257.14</v>
      </c>
      <c r="AB941" s="77">
        <f t="shared" si="195"/>
        <v>2023</v>
      </c>
      <c r="AC941" s="76">
        <f t="shared" si="196"/>
        <v>5</v>
      </c>
      <c r="AD941" s="76" t="str">
        <f t="shared" si="197"/>
        <v/>
      </c>
      <c r="AE941" s="76" t="str">
        <f t="shared" si="198"/>
        <v/>
      </c>
      <c r="AF941" s="74">
        <f t="shared" si="199"/>
        <v>257.14</v>
      </c>
      <c r="AG941" s="75" t="str">
        <f t="shared" si="200"/>
        <v>15:00</v>
      </c>
      <c r="AH941" s="74">
        <f t="shared" si="201"/>
        <v>3028.3700000000003</v>
      </c>
      <c r="AI941" s="73" t="str">
        <f t="shared" si="202"/>
        <v/>
      </c>
      <c r="AJ941" s="73" t="str">
        <f t="shared" si="203"/>
        <v/>
      </c>
      <c r="AK941" s="73" t="str">
        <f t="shared" si="204"/>
        <v/>
      </c>
      <c r="AL941" s="72" t="str">
        <f t="shared" si="205"/>
        <v/>
      </c>
      <c r="AM941" s="71" t="str">
        <f t="shared" si="206"/>
        <v/>
      </c>
    </row>
    <row r="942" spans="2:39" ht="13.8" thickBot="1">
      <c r="B942" s="131">
        <v>45074</v>
      </c>
      <c r="C942" s="130">
        <v>31.64</v>
      </c>
      <c r="D942" s="130">
        <v>31.5</v>
      </c>
      <c r="E942" s="130">
        <v>32.479999999999997</v>
      </c>
      <c r="F942" s="130">
        <v>31.78</v>
      </c>
      <c r="G942" s="130">
        <v>31.75</v>
      </c>
      <c r="H942" s="130">
        <v>31.78</v>
      </c>
      <c r="I942" s="130">
        <v>31.75</v>
      </c>
      <c r="J942" s="130">
        <v>48.93</v>
      </c>
      <c r="K942" s="130">
        <v>176.12</v>
      </c>
      <c r="L942" s="130">
        <v>255.12</v>
      </c>
      <c r="M942" s="130">
        <v>283.29000000000002</v>
      </c>
      <c r="N942" s="130">
        <v>279.44</v>
      </c>
      <c r="O942" s="130">
        <v>306.52999999999997</v>
      </c>
      <c r="P942" s="130">
        <v>296.33999999999997</v>
      </c>
      <c r="Q942" s="130">
        <v>301.45999999999998</v>
      </c>
      <c r="R942" s="130">
        <v>254.66</v>
      </c>
      <c r="S942" s="130">
        <v>200.59</v>
      </c>
      <c r="T942" s="130">
        <v>187.18</v>
      </c>
      <c r="U942" s="130">
        <v>170.66</v>
      </c>
      <c r="V942" s="130">
        <v>135.28</v>
      </c>
      <c r="W942" s="130">
        <v>111.62</v>
      </c>
      <c r="X942" s="130">
        <v>73.319999999999993</v>
      </c>
      <c r="Y942" s="130">
        <v>43.89</v>
      </c>
      <c r="Z942" s="130">
        <v>31.36</v>
      </c>
      <c r="AA942" s="130">
        <f t="shared" si="207"/>
        <v>306.52999999999997</v>
      </c>
      <c r="AB942" s="77">
        <f t="shared" si="195"/>
        <v>2023</v>
      </c>
      <c r="AC942" s="76">
        <f t="shared" si="196"/>
        <v>5</v>
      </c>
      <c r="AD942" s="76" t="str">
        <f t="shared" si="197"/>
        <v/>
      </c>
      <c r="AE942" s="76" t="str">
        <f t="shared" si="198"/>
        <v/>
      </c>
      <c r="AF942" s="74">
        <f t="shared" si="199"/>
        <v>306.52999999999997</v>
      </c>
      <c r="AG942" s="75" t="str">
        <f t="shared" si="200"/>
        <v>13:00</v>
      </c>
      <c r="AH942" s="74">
        <f t="shared" si="201"/>
        <v>3685</v>
      </c>
      <c r="AI942" s="73" t="str">
        <f t="shared" si="202"/>
        <v/>
      </c>
      <c r="AJ942" s="73" t="str">
        <f t="shared" si="203"/>
        <v/>
      </c>
      <c r="AK942" s="73" t="str">
        <f t="shared" si="204"/>
        <v/>
      </c>
      <c r="AL942" s="72" t="str">
        <f t="shared" si="205"/>
        <v/>
      </c>
      <c r="AM942" s="71" t="str">
        <f t="shared" si="206"/>
        <v/>
      </c>
    </row>
    <row r="943" spans="2:39" ht="13.8" thickBot="1">
      <c r="B943" s="131">
        <v>45075</v>
      </c>
      <c r="C943" s="130">
        <v>31.61</v>
      </c>
      <c r="D943" s="130">
        <v>33.01</v>
      </c>
      <c r="E943" s="130">
        <v>32.200000000000003</v>
      </c>
      <c r="F943" s="130">
        <v>31.5</v>
      </c>
      <c r="G943" s="130">
        <v>32.520000000000003</v>
      </c>
      <c r="H943" s="130">
        <v>31.68</v>
      </c>
      <c r="I943" s="130">
        <v>107.66</v>
      </c>
      <c r="J943" s="130">
        <v>290.99</v>
      </c>
      <c r="K943" s="130">
        <v>361.72</v>
      </c>
      <c r="L943" s="130">
        <v>418.71</v>
      </c>
      <c r="M943" s="130">
        <v>488.01</v>
      </c>
      <c r="N943" s="130">
        <v>472.12</v>
      </c>
      <c r="O943" s="130">
        <v>529.05999999999995</v>
      </c>
      <c r="P943" s="130">
        <v>492.42</v>
      </c>
      <c r="Q943" s="130">
        <v>488.08</v>
      </c>
      <c r="R943" s="130">
        <v>473.34</v>
      </c>
      <c r="S943" s="130">
        <v>373.31</v>
      </c>
      <c r="T943" s="130">
        <v>280.63</v>
      </c>
      <c r="U943" s="130">
        <v>206.32</v>
      </c>
      <c r="V943" s="130">
        <v>170.1</v>
      </c>
      <c r="W943" s="130">
        <v>135.21</v>
      </c>
      <c r="X943" s="130">
        <v>93.38</v>
      </c>
      <c r="Y943" s="130">
        <v>60.23</v>
      </c>
      <c r="Z943" s="130">
        <v>34.549999999999997</v>
      </c>
      <c r="AA943" s="130">
        <f t="shared" si="207"/>
        <v>529.05999999999995</v>
      </c>
      <c r="AB943" s="77">
        <f t="shared" si="195"/>
        <v>2023</v>
      </c>
      <c r="AC943" s="76">
        <f t="shared" si="196"/>
        <v>5</v>
      </c>
      <c r="AD943" s="76" t="str">
        <f t="shared" si="197"/>
        <v/>
      </c>
      <c r="AE943" s="76" t="str">
        <f t="shared" si="198"/>
        <v/>
      </c>
      <c r="AF943" s="74">
        <f t="shared" si="199"/>
        <v>529.05999999999995</v>
      </c>
      <c r="AG943" s="75" t="str">
        <f t="shared" si="200"/>
        <v>13:00</v>
      </c>
      <c r="AH943" s="74">
        <f t="shared" si="201"/>
        <v>6197.42</v>
      </c>
      <c r="AI943" s="73" t="str">
        <f t="shared" si="202"/>
        <v/>
      </c>
      <c r="AJ943" s="73" t="str">
        <f t="shared" si="203"/>
        <v/>
      </c>
      <c r="AK943" s="73" t="str">
        <f t="shared" si="204"/>
        <v/>
      </c>
      <c r="AL943" s="72" t="str">
        <f t="shared" si="205"/>
        <v/>
      </c>
      <c r="AM943" s="71" t="str">
        <f t="shared" si="206"/>
        <v/>
      </c>
    </row>
    <row r="944" spans="2:39" ht="13.8" thickBot="1">
      <c r="B944" s="131">
        <v>45076</v>
      </c>
      <c r="C944" s="130">
        <v>31.19</v>
      </c>
      <c r="D944" s="130">
        <v>30.7</v>
      </c>
      <c r="E944" s="130">
        <v>31.71</v>
      </c>
      <c r="F944" s="130">
        <v>33.25</v>
      </c>
      <c r="G944" s="130">
        <v>31.71</v>
      </c>
      <c r="H944" s="130">
        <v>31.29</v>
      </c>
      <c r="I944" s="130">
        <v>120.4</v>
      </c>
      <c r="J944" s="130">
        <v>262.43</v>
      </c>
      <c r="K944" s="130">
        <v>344.86</v>
      </c>
      <c r="L944" s="130">
        <v>438.66</v>
      </c>
      <c r="M944" s="129">
        <v>520</v>
      </c>
      <c r="N944" s="130">
        <v>536.45000000000005</v>
      </c>
      <c r="O944" s="130">
        <v>578.62</v>
      </c>
      <c r="P944" s="130">
        <v>590.66</v>
      </c>
      <c r="Q944" s="130">
        <v>593.32000000000005</v>
      </c>
      <c r="R944" s="130">
        <v>541.28</v>
      </c>
      <c r="S944" s="130">
        <v>462.7</v>
      </c>
      <c r="T944" s="130">
        <v>412.09</v>
      </c>
      <c r="U944" s="130">
        <v>329.07</v>
      </c>
      <c r="V944" s="130">
        <v>249.94</v>
      </c>
      <c r="W944" s="130">
        <v>221.48</v>
      </c>
      <c r="X944" s="130">
        <v>210.04</v>
      </c>
      <c r="Y944" s="130">
        <v>148.96</v>
      </c>
      <c r="Z944" s="130">
        <v>102.66</v>
      </c>
      <c r="AA944" s="130">
        <f t="shared" si="207"/>
        <v>593.32000000000005</v>
      </c>
      <c r="AB944" s="77">
        <f t="shared" si="195"/>
        <v>2023</v>
      </c>
      <c r="AC944" s="76">
        <f t="shared" si="196"/>
        <v>5</v>
      </c>
      <c r="AD944" s="76" t="str">
        <f t="shared" si="197"/>
        <v/>
      </c>
      <c r="AE944" s="76" t="str">
        <f t="shared" si="198"/>
        <v/>
      </c>
      <c r="AF944" s="74">
        <f t="shared" si="199"/>
        <v>593.32000000000005</v>
      </c>
      <c r="AG944" s="75" t="str">
        <f t="shared" si="200"/>
        <v>15:00</v>
      </c>
      <c r="AH944" s="74">
        <f t="shared" si="201"/>
        <v>7446.7899999999981</v>
      </c>
      <c r="AI944" s="73" t="str">
        <f t="shared" si="202"/>
        <v/>
      </c>
      <c r="AJ944" s="73" t="str">
        <f t="shared" si="203"/>
        <v/>
      </c>
      <c r="AK944" s="73" t="str">
        <f t="shared" si="204"/>
        <v/>
      </c>
      <c r="AL944" s="72" t="str">
        <f t="shared" si="205"/>
        <v/>
      </c>
      <c r="AM944" s="71" t="str">
        <f t="shared" si="206"/>
        <v/>
      </c>
    </row>
    <row r="945" spans="2:39" ht="13.8" thickBot="1">
      <c r="B945" s="131">
        <v>45077</v>
      </c>
      <c r="C945" s="130">
        <v>78.16</v>
      </c>
      <c r="D945" s="130">
        <v>46.55</v>
      </c>
      <c r="E945" s="130">
        <v>36.26</v>
      </c>
      <c r="F945" s="130">
        <v>35.6</v>
      </c>
      <c r="G945" s="130">
        <v>49.32</v>
      </c>
      <c r="H945" s="130">
        <v>91.63</v>
      </c>
      <c r="I945" s="130">
        <v>256.33999999999997</v>
      </c>
      <c r="J945" s="130">
        <v>620.92999999999995</v>
      </c>
      <c r="K945" s="130">
        <v>1873.38</v>
      </c>
      <c r="L945" s="130">
        <v>1934.28</v>
      </c>
      <c r="M945" s="130">
        <v>1988.42</v>
      </c>
      <c r="N945" s="130">
        <v>1979.36</v>
      </c>
      <c r="O945" s="130">
        <v>1987.97</v>
      </c>
      <c r="P945" s="130">
        <v>2013.48</v>
      </c>
      <c r="Q945" s="130">
        <v>2017.19</v>
      </c>
      <c r="R945" s="130">
        <v>1952.58</v>
      </c>
      <c r="S945" s="130">
        <v>1877.37</v>
      </c>
      <c r="T945" s="130">
        <v>1814.72</v>
      </c>
      <c r="U945" s="130">
        <v>1753.6</v>
      </c>
      <c r="V945" s="130">
        <v>1700.65</v>
      </c>
      <c r="W945" s="130">
        <v>1687.95</v>
      </c>
      <c r="X945" s="130">
        <v>1650.46</v>
      </c>
      <c r="Y945" s="130">
        <v>1611.16</v>
      </c>
      <c r="Z945" s="130">
        <v>1587.57</v>
      </c>
      <c r="AA945" s="130">
        <f t="shared" si="207"/>
        <v>2017.19</v>
      </c>
      <c r="AB945" s="77">
        <f t="shared" si="195"/>
        <v>2023</v>
      </c>
      <c r="AC945" s="76">
        <f t="shared" si="196"/>
        <v>5</v>
      </c>
      <c r="AD945" s="76" t="str">
        <f t="shared" si="197"/>
        <v>2023-5</v>
      </c>
      <c r="AE945" s="76">
        <f t="shared" si="198"/>
        <v>5</v>
      </c>
      <c r="AF945" s="74">
        <f t="shared" si="199"/>
        <v>2017.19</v>
      </c>
      <c r="AG945" s="75" t="str">
        <f t="shared" si="200"/>
        <v>15:00</v>
      </c>
      <c r="AH945" s="74">
        <f t="shared" si="201"/>
        <v>32662.119999999995</v>
      </c>
      <c r="AI945" s="73">
        <f t="shared" si="202"/>
        <v>23395.37</v>
      </c>
      <c r="AJ945" s="73">
        <f t="shared" si="203"/>
        <v>2017.19</v>
      </c>
      <c r="AK945" s="73">
        <f t="shared" si="204"/>
        <v>37585.519999999997</v>
      </c>
      <c r="AL945" s="72">
        <f t="shared" si="205"/>
        <v>45077</v>
      </c>
      <c r="AM945" s="71" t="str">
        <f t="shared" si="206"/>
        <v>15:00</v>
      </c>
    </row>
    <row r="946" spans="2:39" ht="13.8" thickBot="1">
      <c r="B946" s="131">
        <v>45078</v>
      </c>
      <c r="C946" s="130">
        <v>1568.24</v>
      </c>
      <c r="D946" s="130">
        <v>1521.84</v>
      </c>
      <c r="E946" s="130">
        <v>1511.23</v>
      </c>
      <c r="F946" s="130">
        <v>1515.05</v>
      </c>
      <c r="G946" s="130">
        <v>1519.46</v>
      </c>
      <c r="H946" s="130">
        <v>1560.37</v>
      </c>
      <c r="I946" s="130">
        <v>1708.25</v>
      </c>
      <c r="J946" s="130">
        <v>1858.78</v>
      </c>
      <c r="K946" s="130">
        <v>1942.15</v>
      </c>
      <c r="L946" s="129">
        <v>2025</v>
      </c>
      <c r="M946" s="130">
        <v>2065.14</v>
      </c>
      <c r="N946" s="130">
        <v>2040.71</v>
      </c>
      <c r="O946" s="130">
        <v>2060.4899999999998</v>
      </c>
      <c r="P946" s="130">
        <v>1125.95</v>
      </c>
      <c r="Q946" s="130">
        <v>587.83000000000004</v>
      </c>
      <c r="R946" s="130">
        <v>545.51</v>
      </c>
      <c r="S946" s="130">
        <v>453.81</v>
      </c>
      <c r="T946" s="130">
        <v>371.14</v>
      </c>
      <c r="U946" s="130">
        <v>327.85</v>
      </c>
      <c r="V946" s="130">
        <v>288.33</v>
      </c>
      <c r="W946" s="130">
        <v>275.56</v>
      </c>
      <c r="X946" s="130">
        <v>228.55</v>
      </c>
      <c r="Y946" s="130">
        <v>188.2</v>
      </c>
      <c r="Z946" s="130">
        <v>144.27000000000001</v>
      </c>
      <c r="AA946" s="130">
        <f t="shared" si="207"/>
        <v>2065.14</v>
      </c>
      <c r="AB946" s="77">
        <f t="shared" si="195"/>
        <v>2023</v>
      </c>
      <c r="AC946" s="76">
        <f t="shared" si="196"/>
        <v>6</v>
      </c>
      <c r="AD946" s="76" t="str">
        <f t="shared" si="197"/>
        <v/>
      </c>
      <c r="AE946" s="76" t="str">
        <f t="shared" si="198"/>
        <v/>
      </c>
      <c r="AF946" s="74">
        <f t="shared" si="199"/>
        <v>2065.14</v>
      </c>
      <c r="AG946" s="75" t="str">
        <f t="shared" si="200"/>
        <v>11:00</v>
      </c>
      <c r="AH946" s="74">
        <f t="shared" si="201"/>
        <v>29498.850000000002</v>
      </c>
      <c r="AI946" s="73" t="str">
        <f t="shared" si="202"/>
        <v/>
      </c>
      <c r="AJ946" s="73" t="str">
        <f t="shared" si="203"/>
        <v/>
      </c>
      <c r="AK946" s="73" t="str">
        <f t="shared" si="204"/>
        <v/>
      </c>
      <c r="AL946" s="72" t="str">
        <f t="shared" si="205"/>
        <v/>
      </c>
      <c r="AM946" s="71" t="str">
        <f t="shared" si="206"/>
        <v/>
      </c>
    </row>
    <row r="947" spans="2:39" ht="13.8" thickBot="1">
      <c r="B947" s="131">
        <v>45079</v>
      </c>
      <c r="C947" s="130">
        <v>130.44999999999999</v>
      </c>
      <c r="D947" s="130">
        <v>108.15</v>
      </c>
      <c r="E947" s="130">
        <v>105.46</v>
      </c>
      <c r="F947" s="130">
        <v>81.83</v>
      </c>
      <c r="G947" s="130">
        <v>90.51</v>
      </c>
      <c r="H947" s="130">
        <v>114.87</v>
      </c>
      <c r="I947" s="130">
        <v>267.12</v>
      </c>
      <c r="J947" s="130">
        <v>409.85</v>
      </c>
      <c r="K947" s="130">
        <v>481.29</v>
      </c>
      <c r="L947" s="130">
        <v>565.08000000000004</v>
      </c>
      <c r="M947" s="130">
        <v>566.86</v>
      </c>
      <c r="N947" s="129">
        <v>541</v>
      </c>
      <c r="O947" s="130">
        <v>553.04</v>
      </c>
      <c r="P947" s="130">
        <v>547.16</v>
      </c>
      <c r="Q947" s="130">
        <v>545.54999999999995</v>
      </c>
      <c r="R947" s="130">
        <v>516.66999999999996</v>
      </c>
      <c r="S947" s="130">
        <v>444.82</v>
      </c>
      <c r="T947" s="130">
        <v>348.18</v>
      </c>
      <c r="U947" s="130">
        <v>318.26</v>
      </c>
      <c r="V947" s="130">
        <v>309.22000000000003</v>
      </c>
      <c r="W947" s="130">
        <v>291.97000000000003</v>
      </c>
      <c r="X947" s="130">
        <v>257.36</v>
      </c>
      <c r="Y947" s="130">
        <v>212.87</v>
      </c>
      <c r="Z947" s="130">
        <v>182.21</v>
      </c>
      <c r="AA947" s="130">
        <f t="shared" si="207"/>
        <v>566.86</v>
      </c>
      <c r="AB947" s="77">
        <f t="shared" si="195"/>
        <v>2023</v>
      </c>
      <c r="AC947" s="76">
        <f t="shared" si="196"/>
        <v>6</v>
      </c>
      <c r="AD947" s="76" t="str">
        <f t="shared" si="197"/>
        <v/>
      </c>
      <c r="AE947" s="76" t="str">
        <f t="shared" si="198"/>
        <v/>
      </c>
      <c r="AF947" s="74">
        <f t="shared" si="199"/>
        <v>566.86</v>
      </c>
      <c r="AG947" s="75" t="str">
        <f t="shared" si="200"/>
        <v>11:00</v>
      </c>
      <c r="AH947" s="74">
        <f t="shared" si="201"/>
        <v>8556.6400000000012</v>
      </c>
      <c r="AI947" s="73" t="str">
        <f t="shared" si="202"/>
        <v/>
      </c>
      <c r="AJ947" s="73" t="str">
        <f t="shared" si="203"/>
        <v/>
      </c>
      <c r="AK947" s="73" t="str">
        <f t="shared" si="204"/>
        <v/>
      </c>
      <c r="AL947" s="72" t="str">
        <f t="shared" si="205"/>
        <v/>
      </c>
      <c r="AM947" s="71" t="str">
        <f t="shared" si="206"/>
        <v/>
      </c>
    </row>
    <row r="948" spans="2:39" ht="13.8" thickBot="1">
      <c r="B948" s="131">
        <v>45080</v>
      </c>
      <c r="C948" s="130">
        <v>150.91999999999999</v>
      </c>
      <c r="D948" s="130">
        <v>130.19999999999999</v>
      </c>
      <c r="E948" s="130">
        <v>112.46</v>
      </c>
      <c r="F948" s="130">
        <v>119.25</v>
      </c>
      <c r="G948" s="130">
        <v>146.30000000000001</v>
      </c>
      <c r="H948" s="130">
        <v>178.4</v>
      </c>
      <c r="I948" s="130">
        <v>269.99</v>
      </c>
      <c r="J948" s="130">
        <v>292.70999999999998</v>
      </c>
      <c r="K948" s="130">
        <v>265.41000000000003</v>
      </c>
      <c r="L948" s="130">
        <v>294.77</v>
      </c>
      <c r="M948" s="130">
        <v>318.70999999999998</v>
      </c>
      <c r="N948" s="130">
        <v>307.12</v>
      </c>
      <c r="O948" s="130">
        <v>268.17</v>
      </c>
      <c r="P948" s="130">
        <v>198.21</v>
      </c>
      <c r="Q948" s="130">
        <v>254.48</v>
      </c>
      <c r="R948" s="130">
        <v>174.93</v>
      </c>
      <c r="S948" s="130">
        <v>78.790000000000006</v>
      </c>
      <c r="T948" s="130">
        <v>58.06</v>
      </c>
      <c r="U948" s="130">
        <v>39.1</v>
      </c>
      <c r="V948" s="130">
        <v>33.43</v>
      </c>
      <c r="W948" s="130">
        <v>31.96</v>
      </c>
      <c r="X948" s="130">
        <v>32.340000000000003</v>
      </c>
      <c r="Y948" s="130">
        <v>32.97</v>
      </c>
      <c r="Z948" s="130">
        <v>32.1</v>
      </c>
      <c r="AA948" s="130">
        <f t="shared" si="207"/>
        <v>318.70999999999998</v>
      </c>
      <c r="AB948" s="77">
        <f t="shared" si="195"/>
        <v>2023</v>
      </c>
      <c r="AC948" s="76">
        <f t="shared" si="196"/>
        <v>6</v>
      </c>
      <c r="AD948" s="76" t="str">
        <f t="shared" si="197"/>
        <v/>
      </c>
      <c r="AE948" s="76" t="str">
        <f t="shared" si="198"/>
        <v/>
      </c>
      <c r="AF948" s="74">
        <f t="shared" si="199"/>
        <v>318.70999999999998</v>
      </c>
      <c r="AG948" s="75" t="str">
        <f t="shared" si="200"/>
        <v>11:00</v>
      </c>
      <c r="AH948" s="74">
        <f t="shared" si="201"/>
        <v>4139.4899999999989</v>
      </c>
      <c r="AI948" s="73" t="str">
        <f t="shared" si="202"/>
        <v/>
      </c>
      <c r="AJ948" s="73" t="str">
        <f t="shared" si="203"/>
        <v/>
      </c>
      <c r="AK948" s="73" t="str">
        <f t="shared" si="204"/>
        <v/>
      </c>
      <c r="AL948" s="72" t="str">
        <f t="shared" si="205"/>
        <v/>
      </c>
      <c r="AM948" s="71" t="str">
        <f t="shared" si="206"/>
        <v/>
      </c>
    </row>
    <row r="949" spans="2:39" ht="13.8" thickBot="1">
      <c r="B949" s="131">
        <v>45081</v>
      </c>
      <c r="C949" s="130">
        <v>31.4</v>
      </c>
      <c r="D949" s="130">
        <v>31.95</v>
      </c>
      <c r="E949" s="130">
        <v>31.15</v>
      </c>
      <c r="F949" s="130">
        <v>32.94</v>
      </c>
      <c r="G949" s="130">
        <v>32.24</v>
      </c>
      <c r="H949" s="130">
        <v>31.15</v>
      </c>
      <c r="I949" s="130">
        <v>33.64</v>
      </c>
      <c r="J949" s="130">
        <v>32.83</v>
      </c>
      <c r="K949" s="130">
        <v>60.27</v>
      </c>
      <c r="L949" s="130">
        <v>110.92</v>
      </c>
      <c r="M949" s="130">
        <v>202.34</v>
      </c>
      <c r="N949" s="130">
        <v>191.14</v>
      </c>
      <c r="O949" s="130">
        <v>190.93</v>
      </c>
      <c r="P949" s="130">
        <v>190.89</v>
      </c>
      <c r="Q949" s="130">
        <v>211.96</v>
      </c>
      <c r="R949" s="130">
        <v>179.34</v>
      </c>
      <c r="S949" s="130">
        <v>116.41</v>
      </c>
      <c r="T949" s="130">
        <v>80.569999999999993</v>
      </c>
      <c r="U949" s="130">
        <v>43.37</v>
      </c>
      <c r="V949" s="130">
        <v>32.200000000000003</v>
      </c>
      <c r="W949" s="130">
        <v>31.75</v>
      </c>
      <c r="X949" s="130">
        <v>31.61</v>
      </c>
      <c r="Y949" s="130">
        <v>31.99</v>
      </c>
      <c r="Z949" s="130">
        <v>31.54</v>
      </c>
      <c r="AA949" s="130">
        <f t="shared" si="207"/>
        <v>211.96</v>
      </c>
      <c r="AB949" s="77">
        <f t="shared" si="195"/>
        <v>2023</v>
      </c>
      <c r="AC949" s="76">
        <f t="shared" si="196"/>
        <v>6</v>
      </c>
      <c r="AD949" s="76" t="str">
        <f t="shared" si="197"/>
        <v/>
      </c>
      <c r="AE949" s="76" t="str">
        <f t="shared" si="198"/>
        <v/>
      </c>
      <c r="AF949" s="74">
        <f t="shared" si="199"/>
        <v>211.96</v>
      </c>
      <c r="AG949" s="75" t="str">
        <f t="shared" si="200"/>
        <v>15:00</v>
      </c>
      <c r="AH949" s="74">
        <f t="shared" si="201"/>
        <v>2206.4899999999998</v>
      </c>
      <c r="AI949" s="73" t="str">
        <f t="shared" si="202"/>
        <v/>
      </c>
      <c r="AJ949" s="73" t="str">
        <f t="shared" si="203"/>
        <v/>
      </c>
      <c r="AK949" s="73" t="str">
        <f t="shared" si="204"/>
        <v/>
      </c>
      <c r="AL949" s="72" t="str">
        <f t="shared" si="205"/>
        <v/>
      </c>
      <c r="AM949" s="71" t="str">
        <f t="shared" si="206"/>
        <v/>
      </c>
    </row>
    <row r="950" spans="2:39" ht="13.8" thickBot="1">
      <c r="B950" s="131">
        <v>45082</v>
      </c>
      <c r="C950" s="130">
        <v>31.89</v>
      </c>
      <c r="D950" s="130">
        <v>31.89</v>
      </c>
      <c r="E950" s="130">
        <v>31.85</v>
      </c>
      <c r="F950" s="130">
        <v>32.03</v>
      </c>
      <c r="G950" s="130">
        <v>31.64</v>
      </c>
      <c r="H950" s="130">
        <v>32.659999999999997</v>
      </c>
      <c r="I950" s="130">
        <v>52.82</v>
      </c>
      <c r="J950" s="130">
        <v>129.57</v>
      </c>
      <c r="K950" s="130">
        <v>237.48</v>
      </c>
      <c r="L950" s="130">
        <v>317.63</v>
      </c>
      <c r="M950" s="130">
        <v>357.25</v>
      </c>
      <c r="N950" s="130">
        <v>367.26</v>
      </c>
      <c r="O950" s="130">
        <v>387.52</v>
      </c>
      <c r="P950" s="130">
        <v>402.01</v>
      </c>
      <c r="Q950" s="130">
        <v>408.52</v>
      </c>
      <c r="R950" s="130">
        <v>359.35</v>
      </c>
      <c r="S950" s="130">
        <v>300.44</v>
      </c>
      <c r="T950" s="130">
        <v>235.55</v>
      </c>
      <c r="U950" s="130">
        <v>208.95</v>
      </c>
      <c r="V950" s="130">
        <v>158.76</v>
      </c>
      <c r="W950" s="130">
        <v>149.77000000000001</v>
      </c>
      <c r="X950" s="130">
        <v>114.07</v>
      </c>
      <c r="Y950" s="130">
        <v>48.51</v>
      </c>
      <c r="Z950" s="130">
        <v>32.340000000000003</v>
      </c>
      <c r="AA950" s="130">
        <f t="shared" si="207"/>
        <v>408.52</v>
      </c>
      <c r="AB950" s="77">
        <f t="shared" si="195"/>
        <v>2023</v>
      </c>
      <c r="AC950" s="76">
        <f t="shared" si="196"/>
        <v>6</v>
      </c>
      <c r="AD950" s="76" t="str">
        <f t="shared" si="197"/>
        <v/>
      </c>
      <c r="AE950" s="76" t="str">
        <f t="shared" si="198"/>
        <v/>
      </c>
      <c r="AF950" s="74">
        <f t="shared" si="199"/>
        <v>408.52</v>
      </c>
      <c r="AG950" s="75" t="str">
        <f t="shared" si="200"/>
        <v>15:00</v>
      </c>
      <c r="AH950" s="74">
        <f t="shared" si="201"/>
        <v>4868.2800000000007</v>
      </c>
      <c r="AI950" s="73" t="str">
        <f t="shared" si="202"/>
        <v/>
      </c>
      <c r="AJ950" s="73" t="str">
        <f t="shared" si="203"/>
        <v/>
      </c>
      <c r="AK950" s="73" t="str">
        <f t="shared" si="204"/>
        <v/>
      </c>
      <c r="AL950" s="72" t="str">
        <f t="shared" si="205"/>
        <v/>
      </c>
      <c r="AM950" s="71" t="str">
        <f t="shared" si="206"/>
        <v/>
      </c>
    </row>
    <row r="951" spans="2:39" ht="13.8" thickBot="1">
      <c r="B951" s="131">
        <v>45083</v>
      </c>
      <c r="C951" s="130">
        <v>32.340000000000003</v>
      </c>
      <c r="D951" s="130">
        <v>30.8</v>
      </c>
      <c r="E951" s="130">
        <v>31.78</v>
      </c>
      <c r="F951" s="130">
        <v>32.9</v>
      </c>
      <c r="G951" s="130">
        <v>31.96</v>
      </c>
      <c r="H951" s="130">
        <v>32.380000000000003</v>
      </c>
      <c r="I951" s="130">
        <v>89.22</v>
      </c>
      <c r="J951" s="130">
        <v>161.6</v>
      </c>
      <c r="K951" s="130">
        <v>249.06</v>
      </c>
      <c r="L951" s="130">
        <v>354.66</v>
      </c>
      <c r="M951" s="130">
        <v>414.23</v>
      </c>
      <c r="N951" s="130">
        <v>396.48</v>
      </c>
      <c r="O951" s="130">
        <v>420.04</v>
      </c>
      <c r="P951" s="130">
        <v>423.33</v>
      </c>
      <c r="Q951" s="130">
        <v>413.25</v>
      </c>
      <c r="R951" s="130">
        <v>364.67</v>
      </c>
      <c r="S951" s="130">
        <v>267.51</v>
      </c>
      <c r="T951" s="130">
        <v>166.64</v>
      </c>
      <c r="U951" s="130">
        <v>115.46</v>
      </c>
      <c r="V951" s="130">
        <v>53.97</v>
      </c>
      <c r="W951" s="130">
        <v>33.99</v>
      </c>
      <c r="X951" s="130">
        <v>32.03</v>
      </c>
      <c r="Y951" s="130">
        <v>31.75</v>
      </c>
      <c r="Z951" s="130">
        <v>32.24</v>
      </c>
      <c r="AA951" s="130">
        <f t="shared" si="207"/>
        <v>423.33</v>
      </c>
      <c r="AB951" s="77">
        <f t="shared" si="195"/>
        <v>2023</v>
      </c>
      <c r="AC951" s="76">
        <f t="shared" si="196"/>
        <v>6</v>
      </c>
      <c r="AD951" s="76" t="str">
        <f t="shared" si="197"/>
        <v/>
      </c>
      <c r="AE951" s="76" t="str">
        <f t="shared" si="198"/>
        <v/>
      </c>
      <c r="AF951" s="74">
        <f t="shared" si="199"/>
        <v>423.33</v>
      </c>
      <c r="AG951" s="75" t="str">
        <f t="shared" si="200"/>
        <v>14:00</v>
      </c>
      <c r="AH951" s="74">
        <f t="shared" si="201"/>
        <v>4635.619999999999</v>
      </c>
      <c r="AI951" s="73" t="str">
        <f t="shared" si="202"/>
        <v/>
      </c>
      <c r="AJ951" s="73" t="str">
        <f t="shared" si="203"/>
        <v/>
      </c>
      <c r="AK951" s="73" t="str">
        <f t="shared" si="204"/>
        <v/>
      </c>
      <c r="AL951" s="72" t="str">
        <f t="shared" si="205"/>
        <v/>
      </c>
      <c r="AM951" s="71" t="str">
        <f t="shared" si="206"/>
        <v/>
      </c>
    </row>
    <row r="952" spans="2:39" ht="13.8" thickBot="1">
      <c r="B952" s="131">
        <v>45084</v>
      </c>
      <c r="C952" s="130">
        <v>31.33</v>
      </c>
      <c r="D952" s="130">
        <v>32.17</v>
      </c>
      <c r="E952" s="130">
        <v>32.479999999999997</v>
      </c>
      <c r="F952" s="130">
        <v>31.6</v>
      </c>
      <c r="G952" s="130">
        <v>507.08</v>
      </c>
      <c r="H952" s="130">
        <v>795.62</v>
      </c>
      <c r="I952" s="130">
        <v>311.74</v>
      </c>
      <c r="J952" s="130">
        <v>116.8</v>
      </c>
      <c r="K952" s="130">
        <v>189.11</v>
      </c>
      <c r="L952" s="130">
        <v>300.86</v>
      </c>
      <c r="M952" s="130">
        <v>362.18</v>
      </c>
      <c r="N952" s="130">
        <v>329.74</v>
      </c>
      <c r="O952" s="130">
        <v>356.48</v>
      </c>
      <c r="P952" s="130">
        <v>351.75</v>
      </c>
      <c r="Q952" s="130">
        <v>347.17</v>
      </c>
      <c r="R952" s="130">
        <v>318.75</v>
      </c>
      <c r="S952" s="130">
        <v>235.09</v>
      </c>
      <c r="T952" s="130">
        <v>135.80000000000001</v>
      </c>
      <c r="U952" s="130">
        <v>80.430000000000007</v>
      </c>
      <c r="V952" s="130">
        <v>59.26</v>
      </c>
      <c r="W952" s="130">
        <v>40.6</v>
      </c>
      <c r="X952" s="130">
        <v>32.479999999999997</v>
      </c>
      <c r="Y952" s="130">
        <v>32.549999999999997</v>
      </c>
      <c r="Z952" s="130">
        <v>31.85</v>
      </c>
      <c r="AA952" s="130">
        <f t="shared" si="207"/>
        <v>795.62</v>
      </c>
      <c r="AB952" s="77">
        <f t="shared" si="195"/>
        <v>2023</v>
      </c>
      <c r="AC952" s="76">
        <f t="shared" si="196"/>
        <v>6</v>
      </c>
      <c r="AD952" s="76" t="str">
        <f t="shared" si="197"/>
        <v/>
      </c>
      <c r="AE952" s="76" t="str">
        <f t="shared" si="198"/>
        <v/>
      </c>
      <c r="AF952" s="74">
        <f t="shared" si="199"/>
        <v>795.62</v>
      </c>
      <c r="AG952" s="75" t="str">
        <f t="shared" si="200"/>
        <v>6:00</v>
      </c>
      <c r="AH952" s="74">
        <f t="shared" si="201"/>
        <v>5858.5400000000009</v>
      </c>
      <c r="AI952" s="73" t="str">
        <f t="shared" si="202"/>
        <v/>
      </c>
      <c r="AJ952" s="73" t="str">
        <f t="shared" si="203"/>
        <v/>
      </c>
      <c r="AK952" s="73" t="str">
        <f t="shared" si="204"/>
        <v/>
      </c>
      <c r="AL952" s="72" t="str">
        <f t="shared" si="205"/>
        <v/>
      </c>
      <c r="AM952" s="71" t="str">
        <f t="shared" si="206"/>
        <v/>
      </c>
    </row>
    <row r="953" spans="2:39" ht="13.8" thickBot="1">
      <c r="B953" s="131">
        <v>45085</v>
      </c>
      <c r="C953" s="130">
        <v>32.380000000000003</v>
      </c>
      <c r="D953" s="130">
        <v>32.520000000000003</v>
      </c>
      <c r="E953" s="130">
        <v>33.92</v>
      </c>
      <c r="F953" s="130">
        <v>30.42</v>
      </c>
      <c r="G953" s="130">
        <v>30.42</v>
      </c>
      <c r="H953" s="130">
        <v>31.01</v>
      </c>
      <c r="I953" s="130">
        <v>50.75</v>
      </c>
      <c r="J953" s="130">
        <v>107.17</v>
      </c>
      <c r="K953" s="130">
        <v>200.17</v>
      </c>
      <c r="L953" s="130">
        <v>238.28</v>
      </c>
      <c r="M953" s="130">
        <v>270.94</v>
      </c>
      <c r="N953" s="130">
        <v>263.93</v>
      </c>
      <c r="O953" s="130">
        <v>251.12</v>
      </c>
      <c r="P953" s="130">
        <v>272.83</v>
      </c>
      <c r="Q953" s="130">
        <v>251.55</v>
      </c>
      <c r="R953" s="130">
        <v>206.71</v>
      </c>
      <c r="S953" s="130">
        <v>126.35</v>
      </c>
      <c r="T953" s="130">
        <v>48.9</v>
      </c>
      <c r="U953" s="130">
        <v>33.57</v>
      </c>
      <c r="V953" s="130">
        <v>32.17</v>
      </c>
      <c r="W953" s="130">
        <v>32.549999999999997</v>
      </c>
      <c r="X953" s="130">
        <v>31.5</v>
      </c>
      <c r="Y953" s="130">
        <v>31.32</v>
      </c>
      <c r="Z953" s="130">
        <v>31.89</v>
      </c>
      <c r="AA953" s="130">
        <f t="shared" si="207"/>
        <v>272.83</v>
      </c>
      <c r="AB953" s="77">
        <f t="shared" si="195"/>
        <v>2023</v>
      </c>
      <c r="AC953" s="76">
        <f t="shared" si="196"/>
        <v>6</v>
      </c>
      <c r="AD953" s="76" t="str">
        <f t="shared" si="197"/>
        <v/>
      </c>
      <c r="AE953" s="76" t="str">
        <f t="shared" si="198"/>
        <v/>
      </c>
      <c r="AF953" s="74">
        <f t="shared" si="199"/>
        <v>272.83</v>
      </c>
      <c r="AG953" s="75" t="str">
        <f t="shared" si="200"/>
        <v>14:00</v>
      </c>
      <c r="AH953" s="74">
        <f t="shared" si="201"/>
        <v>2945.2000000000007</v>
      </c>
      <c r="AI953" s="73" t="str">
        <f t="shared" si="202"/>
        <v/>
      </c>
      <c r="AJ953" s="73" t="str">
        <f t="shared" si="203"/>
        <v/>
      </c>
      <c r="AK953" s="73" t="str">
        <f t="shared" si="204"/>
        <v/>
      </c>
      <c r="AL953" s="72" t="str">
        <f t="shared" si="205"/>
        <v/>
      </c>
      <c r="AM953" s="71" t="str">
        <f t="shared" si="206"/>
        <v/>
      </c>
    </row>
    <row r="954" spans="2:39" ht="13.8" thickBot="1">
      <c r="B954" s="131">
        <v>45086</v>
      </c>
      <c r="C954" s="130">
        <v>31.64</v>
      </c>
      <c r="D954" s="130">
        <v>31.57</v>
      </c>
      <c r="E954" s="130">
        <v>32.549999999999997</v>
      </c>
      <c r="F954" s="130">
        <v>32.270000000000003</v>
      </c>
      <c r="G954" s="130">
        <v>32.17</v>
      </c>
      <c r="H954" s="130">
        <v>32.17</v>
      </c>
      <c r="I954" s="130">
        <v>33.64</v>
      </c>
      <c r="J954" s="130">
        <v>146.22999999999999</v>
      </c>
      <c r="K954" s="130">
        <v>39.69</v>
      </c>
      <c r="L954" s="130">
        <v>123.17</v>
      </c>
      <c r="M954" s="130">
        <v>215.57</v>
      </c>
      <c r="N954" s="130">
        <v>198.45</v>
      </c>
      <c r="O954" s="130">
        <v>230.41</v>
      </c>
      <c r="P954" s="130">
        <v>257.45999999999998</v>
      </c>
      <c r="Q954" s="130">
        <v>254.7</v>
      </c>
      <c r="R954" s="130">
        <v>264.25</v>
      </c>
      <c r="S954" s="130">
        <v>220.85</v>
      </c>
      <c r="T954" s="130">
        <v>168.6</v>
      </c>
      <c r="U954" s="130">
        <v>130.59</v>
      </c>
      <c r="V954" s="130">
        <v>100.38</v>
      </c>
      <c r="W954" s="130">
        <v>42.21</v>
      </c>
      <c r="X954" s="130">
        <v>32.549999999999997</v>
      </c>
      <c r="Y954" s="130">
        <v>31.99</v>
      </c>
      <c r="Z954" s="130">
        <v>32.06</v>
      </c>
      <c r="AA954" s="130">
        <f t="shared" si="207"/>
        <v>264.25</v>
      </c>
      <c r="AB954" s="77">
        <f t="shared" si="195"/>
        <v>2023</v>
      </c>
      <c r="AC954" s="76">
        <f t="shared" si="196"/>
        <v>6</v>
      </c>
      <c r="AD954" s="76" t="str">
        <f t="shared" si="197"/>
        <v/>
      </c>
      <c r="AE954" s="76" t="str">
        <f t="shared" si="198"/>
        <v/>
      </c>
      <c r="AF954" s="74">
        <f t="shared" si="199"/>
        <v>264.25</v>
      </c>
      <c r="AG954" s="75" t="str">
        <f t="shared" si="200"/>
        <v>16:00</v>
      </c>
      <c r="AH954" s="74">
        <f t="shared" si="201"/>
        <v>2979.4200000000005</v>
      </c>
      <c r="AI954" s="73" t="str">
        <f t="shared" si="202"/>
        <v/>
      </c>
      <c r="AJ954" s="73" t="str">
        <f t="shared" si="203"/>
        <v/>
      </c>
      <c r="AK954" s="73" t="str">
        <f t="shared" si="204"/>
        <v/>
      </c>
      <c r="AL954" s="72" t="str">
        <f t="shared" si="205"/>
        <v/>
      </c>
      <c r="AM954" s="71" t="str">
        <f t="shared" si="206"/>
        <v/>
      </c>
    </row>
    <row r="955" spans="2:39" ht="13.8" thickBot="1">
      <c r="B955" s="131">
        <v>45087</v>
      </c>
      <c r="C955" s="130">
        <v>32.409999999999997</v>
      </c>
      <c r="D955" s="130">
        <v>32.799999999999997</v>
      </c>
      <c r="E955" s="130">
        <v>31.92</v>
      </c>
      <c r="F955" s="130">
        <v>32.340000000000003</v>
      </c>
      <c r="G955" s="130">
        <v>31.36</v>
      </c>
      <c r="H955" s="130">
        <v>32.69</v>
      </c>
      <c r="I955" s="130">
        <v>34.369999999999997</v>
      </c>
      <c r="J955" s="130">
        <v>59.19</v>
      </c>
      <c r="K955" s="130">
        <v>162.16</v>
      </c>
      <c r="L955" s="130">
        <v>246.05</v>
      </c>
      <c r="M955" s="130">
        <v>273.74</v>
      </c>
      <c r="N955" s="130">
        <v>275.24</v>
      </c>
      <c r="O955" s="130">
        <v>289.8</v>
      </c>
      <c r="P955" s="130">
        <v>304.22000000000003</v>
      </c>
      <c r="Q955" s="130">
        <v>277.48</v>
      </c>
      <c r="R955" s="130">
        <v>253.72</v>
      </c>
      <c r="S955" s="130">
        <v>186.03</v>
      </c>
      <c r="T955" s="130">
        <v>165.55</v>
      </c>
      <c r="U955" s="130">
        <v>154.88</v>
      </c>
      <c r="V955" s="130">
        <v>125.51</v>
      </c>
      <c r="W955" s="130">
        <v>107.56</v>
      </c>
      <c r="X955" s="130">
        <v>53.41</v>
      </c>
      <c r="Y955" s="130">
        <v>46.97</v>
      </c>
      <c r="Z955" s="130">
        <v>34.299999999999997</v>
      </c>
      <c r="AA955" s="130">
        <f t="shared" si="207"/>
        <v>304.22000000000003</v>
      </c>
      <c r="AB955" s="77">
        <f t="shared" si="195"/>
        <v>2023</v>
      </c>
      <c r="AC955" s="76">
        <f t="shared" si="196"/>
        <v>6</v>
      </c>
      <c r="AD955" s="76" t="str">
        <f t="shared" si="197"/>
        <v/>
      </c>
      <c r="AE955" s="76" t="str">
        <f t="shared" si="198"/>
        <v/>
      </c>
      <c r="AF955" s="74">
        <f t="shared" si="199"/>
        <v>304.22000000000003</v>
      </c>
      <c r="AG955" s="75" t="str">
        <f t="shared" si="200"/>
        <v>14:00</v>
      </c>
      <c r="AH955" s="74">
        <f t="shared" si="201"/>
        <v>3547.92</v>
      </c>
      <c r="AI955" s="73" t="str">
        <f t="shared" si="202"/>
        <v/>
      </c>
      <c r="AJ955" s="73" t="str">
        <f t="shared" si="203"/>
        <v/>
      </c>
      <c r="AK955" s="73" t="str">
        <f t="shared" si="204"/>
        <v/>
      </c>
      <c r="AL955" s="72" t="str">
        <f t="shared" si="205"/>
        <v/>
      </c>
      <c r="AM955" s="71" t="str">
        <f t="shared" si="206"/>
        <v/>
      </c>
    </row>
    <row r="956" spans="2:39" ht="13.8" thickBot="1">
      <c r="B956" s="131">
        <v>45088</v>
      </c>
      <c r="C956" s="130">
        <v>31.57</v>
      </c>
      <c r="D956" s="130">
        <v>32.619999999999997</v>
      </c>
      <c r="E956" s="130">
        <v>32.619999999999997</v>
      </c>
      <c r="F956" s="130">
        <v>31.12</v>
      </c>
      <c r="G956" s="130">
        <v>32.869999999999997</v>
      </c>
      <c r="H956" s="130">
        <v>33.53</v>
      </c>
      <c r="I956" s="130">
        <v>38.4</v>
      </c>
      <c r="J956" s="130">
        <v>57.54</v>
      </c>
      <c r="K956" s="130">
        <v>79.239999999999995</v>
      </c>
      <c r="L956" s="130">
        <v>149.16999999999999</v>
      </c>
      <c r="M956" s="130">
        <v>206.22</v>
      </c>
      <c r="N956" s="130">
        <v>223.76</v>
      </c>
      <c r="O956" s="130">
        <v>251.65</v>
      </c>
      <c r="P956" s="130">
        <v>285.74</v>
      </c>
      <c r="Q956" s="130">
        <v>287.98</v>
      </c>
      <c r="R956" s="130">
        <v>247.03</v>
      </c>
      <c r="S956" s="130">
        <v>185.22</v>
      </c>
      <c r="T956" s="130">
        <v>1431.85</v>
      </c>
      <c r="U956" s="130">
        <v>1574.09</v>
      </c>
      <c r="V956" s="130">
        <v>1479.21</v>
      </c>
      <c r="W956" s="130">
        <v>1484.84</v>
      </c>
      <c r="X956" s="130">
        <v>1457.61</v>
      </c>
      <c r="Y956" s="130">
        <v>1462.12</v>
      </c>
      <c r="Z956" s="130">
        <v>1438.92</v>
      </c>
      <c r="AA956" s="130">
        <f t="shared" si="207"/>
        <v>1574.09</v>
      </c>
      <c r="AB956" s="77">
        <f t="shared" si="195"/>
        <v>2023</v>
      </c>
      <c r="AC956" s="76">
        <f t="shared" si="196"/>
        <v>6</v>
      </c>
      <c r="AD956" s="76" t="str">
        <f t="shared" si="197"/>
        <v/>
      </c>
      <c r="AE956" s="76" t="str">
        <f t="shared" si="198"/>
        <v/>
      </c>
      <c r="AF956" s="74">
        <f t="shared" si="199"/>
        <v>1574.09</v>
      </c>
      <c r="AG956" s="75" t="str">
        <f t="shared" si="200"/>
        <v>19:00</v>
      </c>
      <c r="AH956" s="74">
        <f t="shared" si="201"/>
        <v>14109.01</v>
      </c>
      <c r="AI956" s="73" t="str">
        <f t="shared" si="202"/>
        <v/>
      </c>
      <c r="AJ956" s="73" t="str">
        <f t="shared" si="203"/>
        <v/>
      </c>
      <c r="AK956" s="73" t="str">
        <f t="shared" si="204"/>
        <v/>
      </c>
      <c r="AL956" s="72" t="str">
        <f t="shared" si="205"/>
        <v/>
      </c>
      <c r="AM956" s="71" t="str">
        <f t="shared" si="206"/>
        <v/>
      </c>
    </row>
    <row r="957" spans="2:39" ht="13.8" thickBot="1">
      <c r="B957" s="131">
        <v>45089</v>
      </c>
      <c r="C957" s="130">
        <v>1419.32</v>
      </c>
      <c r="D957" s="130">
        <v>1419.71</v>
      </c>
      <c r="E957" s="130">
        <v>1438.36</v>
      </c>
      <c r="F957" s="130">
        <v>1454.92</v>
      </c>
      <c r="G957" s="130">
        <v>1491.14</v>
      </c>
      <c r="H957" s="130">
        <v>1489.99</v>
      </c>
      <c r="I957" s="130">
        <v>1346.17</v>
      </c>
      <c r="J957" s="130">
        <v>248.68</v>
      </c>
      <c r="K957" s="130">
        <v>290.60000000000002</v>
      </c>
      <c r="L957" s="130">
        <v>327.45999999999998</v>
      </c>
      <c r="M957" s="130">
        <v>409.36</v>
      </c>
      <c r="N957" s="130">
        <v>429.07</v>
      </c>
      <c r="O957" s="130">
        <v>424.59</v>
      </c>
      <c r="P957" s="130">
        <v>371.63</v>
      </c>
      <c r="Q957" s="130">
        <v>301.56</v>
      </c>
      <c r="R957" s="130">
        <v>170.94</v>
      </c>
      <c r="S957" s="130">
        <v>57.3</v>
      </c>
      <c r="T957" s="130">
        <v>31.64</v>
      </c>
      <c r="U957" s="130">
        <v>33.08</v>
      </c>
      <c r="V957" s="130">
        <v>31.85</v>
      </c>
      <c r="W957" s="130">
        <v>31.64</v>
      </c>
      <c r="X957" s="130">
        <v>260.79000000000002</v>
      </c>
      <c r="Y957" s="130">
        <v>1331.37</v>
      </c>
      <c r="Z957" s="130">
        <v>1330.42</v>
      </c>
      <c r="AA957" s="130">
        <f t="shared" si="207"/>
        <v>1491.14</v>
      </c>
      <c r="AB957" s="77">
        <f t="shared" si="195"/>
        <v>2023</v>
      </c>
      <c r="AC957" s="76">
        <f t="shared" si="196"/>
        <v>6</v>
      </c>
      <c r="AD957" s="76" t="str">
        <f t="shared" si="197"/>
        <v/>
      </c>
      <c r="AE957" s="76" t="str">
        <f t="shared" si="198"/>
        <v/>
      </c>
      <c r="AF957" s="74">
        <f t="shared" si="199"/>
        <v>1491.14</v>
      </c>
      <c r="AG957" s="75" t="str">
        <f t="shared" si="200"/>
        <v>5:00</v>
      </c>
      <c r="AH957" s="74">
        <f t="shared" si="201"/>
        <v>17632.73</v>
      </c>
      <c r="AI957" s="73" t="str">
        <f t="shared" si="202"/>
        <v/>
      </c>
      <c r="AJ957" s="73" t="str">
        <f t="shared" si="203"/>
        <v/>
      </c>
      <c r="AK957" s="73" t="str">
        <f t="shared" si="204"/>
        <v/>
      </c>
      <c r="AL957" s="72" t="str">
        <f t="shared" si="205"/>
        <v/>
      </c>
      <c r="AM957" s="71" t="str">
        <f t="shared" si="206"/>
        <v/>
      </c>
    </row>
    <row r="958" spans="2:39" ht="13.8" thickBot="1">
      <c r="B958" s="131">
        <v>45090</v>
      </c>
      <c r="C958" s="130">
        <v>1311.14</v>
      </c>
      <c r="D958" s="130">
        <v>1295.0999999999999</v>
      </c>
      <c r="E958" s="130">
        <v>1165.5</v>
      </c>
      <c r="F958" s="130">
        <v>1055.8800000000001</v>
      </c>
      <c r="G958" s="130">
        <v>1084.55</v>
      </c>
      <c r="H958" s="130">
        <v>1116.5999999999999</v>
      </c>
      <c r="I958" s="130">
        <v>1415.65</v>
      </c>
      <c r="J958" s="130">
        <v>1577.21</v>
      </c>
      <c r="K958" s="130">
        <v>1630.02</v>
      </c>
      <c r="L958" s="130">
        <v>1701.81</v>
      </c>
      <c r="M958" s="130">
        <v>1796.06</v>
      </c>
      <c r="N958" s="130">
        <v>1739.85</v>
      </c>
      <c r="O958" s="130">
        <v>1715.07</v>
      </c>
      <c r="P958" s="130">
        <v>1616.93</v>
      </c>
      <c r="Q958" s="130">
        <v>1618.4</v>
      </c>
      <c r="R958" s="130">
        <v>1544.76</v>
      </c>
      <c r="S958" s="130">
        <v>1497.79</v>
      </c>
      <c r="T958" s="130">
        <v>1433.78</v>
      </c>
      <c r="U958" s="130">
        <v>1414.28</v>
      </c>
      <c r="V958" s="130">
        <v>1118.81</v>
      </c>
      <c r="W958" s="130">
        <v>1104.99</v>
      </c>
      <c r="X958" s="130">
        <v>1099.7</v>
      </c>
      <c r="Y958" s="130">
        <v>1080.52</v>
      </c>
      <c r="Z958" s="130">
        <v>1069.67</v>
      </c>
      <c r="AA958" s="130">
        <f t="shared" si="207"/>
        <v>1796.06</v>
      </c>
      <c r="AB958" s="77">
        <f t="shared" si="195"/>
        <v>2023</v>
      </c>
      <c r="AC958" s="76">
        <f t="shared" si="196"/>
        <v>6</v>
      </c>
      <c r="AD958" s="76" t="str">
        <f t="shared" si="197"/>
        <v/>
      </c>
      <c r="AE958" s="76" t="str">
        <f t="shared" si="198"/>
        <v/>
      </c>
      <c r="AF958" s="74">
        <f t="shared" si="199"/>
        <v>1796.06</v>
      </c>
      <c r="AG958" s="75" t="str">
        <f t="shared" si="200"/>
        <v>11:00</v>
      </c>
      <c r="AH958" s="74">
        <f t="shared" si="201"/>
        <v>35000.129999999997</v>
      </c>
      <c r="AI958" s="73" t="str">
        <f t="shared" si="202"/>
        <v/>
      </c>
      <c r="AJ958" s="73" t="str">
        <f t="shared" si="203"/>
        <v/>
      </c>
      <c r="AK958" s="73" t="str">
        <f t="shared" si="204"/>
        <v/>
      </c>
      <c r="AL958" s="72" t="str">
        <f t="shared" si="205"/>
        <v/>
      </c>
      <c r="AM958" s="71" t="str">
        <f t="shared" si="206"/>
        <v/>
      </c>
    </row>
    <row r="959" spans="2:39" ht="13.8" thickBot="1">
      <c r="B959" s="131">
        <v>45091</v>
      </c>
      <c r="C959" s="130">
        <v>1062.32</v>
      </c>
      <c r="D959" s="130">
        <v>1058.02</v>
      </c>
      <c r="E959" s="130">
        <v>1054.69</v>
      </c>
      <c r="F959" s="130">
        <v>1072.68</v>
      </c>
      <c r="G959" s="130">
        <v>1098.69</v>
      </c>
      <c r="H959" s="130">
        <v>1156.44</v>
      </c>
      <c r="I959" s="130">
        <v>1538.15</v>
      </c>
      <c r="J959" s="130">
        <v>1499.3</v>
      </c>
      <c r="K959" s="130">
        <v>1676.47</v>
      </c>
      <c r="L959" s="130">
        <v>480.73</v>
      </c>
      <c r="M959" s="130">
        <v>294.56</v>
      </c>
      <c r="N959" s="129">
        <v>320</v>
      </c>
      <c r="O959" s="130">
        <v>328.02</v>
      </c>
      <c r="P959" s="130">
        <v>293.97000000000003</v>
      </c>
      <c r="Q959" s="130">
        <v>316.19</v>
      </c>
      <c r="R959" s="130">
        <v>245.98</v>
      </c>
      <c r="S959" s="130">
        <v>192.46</v>
      </c>
      <c r="T959" s="130">
        <v>115.36</v>
      </c>
      <c r="U959" s="130">
        <v>66.25</v>
      </c>
      <c r="V959" s="130">
        <v>44.24</v>
      </c>
      <c r="W959" s="130">
        <v>35.04</v>
      </c>
      <c r="X959" s="130">
        <v>31.75</v>
      </c>
      <c r="Y959" s="130">
        <v>32.97</v>
      </c>
      <c r="Z959" s="130">
        <v>33.43</v>
      </c>
      <c r="AA959" s="130">
        <f t="shared" si="207"/>
        <v>1676.47</v>
      </c>
      <c r="AB959" s="77">
        <f t="shared" si="195"/>
        <v>2023</v>
      </c>
      <c r="AC959" s="76">
        <f t="shared" si="196"/>
        <v>6</v>
      </c>
      <c r="AD959" s="76" t="str">
        <f t="shared" si="197"/>
        <v/>
      </c>
      <c r="AE959" s="76" t="str">
        <f t="shared" si="198"/>
        <v/>
      </c>
      <c r="AF959" s="74">
        <f t="shared" si="199"/>
        <v>1676.47</v>
      </c>
      <c r="AG959" s="75" t="str">
        <f t="shared" si="200"/>
        <v>9:00</v>
      </c>
      <c r="AH959" s="74">
        <f t="shared" si="201"/>
        <v>15724.179999999997</v>
      </c>
      <c r="AI959" s="73" t="str">
        <f t="shared" si="202"/>
        <v/>
      </c>
      <c r="AJ959" s="73" t="str">
        <f t="shared" si="203"/>
        <v/>
      </c>
      <c r="AK959" s="73" t="str">
        <f t="shared" si="204"/>
        <v/>
      </c>
      <c r="AL959" s="72" t="str">
        <f t="shared" si="205"/>
        <v/>
      </c>
      <c r="AM959" s="71" t="str">
        <f t="shared" si="206"/>
        <v/>
      </c>
    </row>
    <row r="960" spans="2:39" ht="13.8" thickBot="1">
      <c r="B960" s="131">
        <v>45092</v>
      </c>
      <c r="C960" s="130">
        <v>31.29</v>
      </c>
      <c r="D960" s="130">
        <v>32.03</v>
      </c>
      <c r="E960" s="130">
        <v>31.04</v>
      </c>
      <c r="F960" s="130">
        <v>32.65</v>
      </c>
      <c r="G960" s="130">
        <v>32.06</v>
      </c>
      <c r="H960" s="130">
        <v>31.5</v>
      </c>
      <c r="I960" s="130">
        <v>32.869999999999997</v>
      </c>
      <c r="J960" s="130">
        <v>32.17</v>
      </c>
      <c r="K960" s="130">
        <v>31.82</v>
      </c>
      <c r="L960" s="130">
        <v>32.94</v>
      </c>
      <c r="M960" s="130">
        <v>36.93</v>
      </c>
      <c r="N960" s="130">
        <v>45.12</v>
      </c>
      <c r="O960" s="130">
        <v>100.87</v>
      </c>
      <c r="P960" s="130">
        <v>497.84</v>
      </c>
      <c r="Q960" s="130">
        <v>395.22</v>
      </c>
      <c r="R960" s="130">
        <v>321.44</v>
      </c>
      <c r="S960" s="130">
        <v>220.57</v>
      </c>
      <c r="T960" s="130">
        <v>176.72</v>
      </c>
      <c r="U960" s="130">
        <v>132.62</v>
      </c>
      <c r="V960" s="130">
        <v>111.86</v>
      </c>
      <c r="W960" s="130">
        <v>80.47</v>
      </c>
      <c r="X960" s="130">
        <v>51.14</v>
      </c>
      <c r="Y960" s="130">
        <v>39.17</v>
      </c>
      <c r="Z960" s="130">
        <v>31.96</v>
      </c>
      <c r="AA960" s="130">
        <f t="shared" si="207"/>
        <v>497.84</v>
      </c>
      <c r="AB960" s="77">
        <f t="shared" si="195"/>
        <v>2023</v>
      </c>
      <c r="AC960" s="76">
        <f t="shared" si="196"/>
        <v>6</v>
      </c>
      <c r="AD960" s="76" t="str">
        <f t="shared" si="197"/>
        <v/>
      </c>
      <c r="AE960" s="76" t="str">
        <f t="shared" si="198"/>
        <v/>
      </c>
      <c r="AF960" s="74">
        <f t="shared" si="199"/>
        <v>497.84</v>
      </c>
      <c r="AG960" s="75" t="str">
        <f t="shared" si="200"/>
        <v>14:00</v>
      </c>
      <c r="AH960" s="74">
        <f t="shared" si="201"/>
        <v>3060.14</v>
      </c>
      <c r="AI960" s="73" t="str">
        <f t="shared" si="202"/>
        <v/>
      </c>
      <c r="AJ960" s="73" t="str">
        <f t="shared" si="203"/>
        <v/>
      </c>
      <c r="AK960" s="73" t="str">
        <f t="shared" si="204"/>
        <v/>
      </c>
      <c r="AL960" s="72" t="str">
        <f t="shared" si="205"/>
        <v/>
      </c>
      <c r="AM960" s="71" t="str">
        <f t="shared" si="206"/>
        <v/>
      </c>
    </row>
    <row r="961" spans="2:39" ht="13.8" thickBot="1">
      <c r="B961" s="131">
        <v>45093</v>
      </c>
      <c r="C961" s="130">
        <v>32.450000000000003</v>
      </c>
      <c r="D961" s="130">
        <v>32.380000000000003</v>
      </c>
      <c r="E961" s="130">
        <v>32.520000000000003</v>
      </c>
      <c r="F961" s="130">
        <v>32.1</v>
      </c>
      <c r="G961" s="130">
        <v>35.950000000000003</v>
      </c>
      <c r="H961" s="130">
        <v>46.87</v>
      </c>
      <c r="I961" s="130">
        <v>111.86</v>
      </c>
      <c r="J961" s="130">
        <v>138.53</v>
      </c>
      <c r="K961" s="130">
        <v>192.54</v>
      </c>
      <c r="L961" s="130">
        <v>275.17</v>
      </c>
      <c r="M961" s="130">
        <v>326.87</v>
      </c>
      <c r="N961" s="130">
        <v>262.92</v>
      </c>
      <c r="O961" s="130">
        <v>286.89999999999998</v>
      </c>
      <c r="P961" s="130">
        <v>309.36</v>
      </c>
      <c r="Q961" s="130">
        <v>362.25</v>
      </c>
      <c r="R961" s="130">
        <v>356.44</v>
      </c>
      <c r="S961" s="130">
        <v>276.22000000000003</v>
      </c>
      <c r="T961" s="130">
        <v>191.31</v>
      </c>
      <c r="U961" s="130">
        <v>145.25</v>
      </c>
      <c r="V961" s="130">
        <v>106.44</v>
      </c>
      <c r="W961" s="130">
        <v>65.69</v>
      </c>
      <c r="X961" s="130">
        <v>38.64</v>
      </c>
      <c r="Y961" s="130">
        <v>32.94</v>
      </c>
      <c r="Z961" s="130">
        <v>31.74</v>
      </c>
      <c r="AA961" s="130">
        <f t="shared" si="207"/>
        <v>362.25</v>
      </c>
      <c r="AB961" s="77">
        <f t="shared" si="195"/>
        <v>2023</v>
      </c>
      <c r="AC961" s="76">
        <f t="shared" si="196"/>
        <v>6</v>
      </c>
      <c r="AD961" s="76" t="str">
        <f t="shared" si="197"/>
        <v/>
      </c>
      <c r="AE961" s="76" t="str">
        <f t="shared" si="198"/>
        <v/>
      </c>
      <c r="AF961" s="74">
        <f t="shared" si="199"/>
        <v>362.25</v>
      </c>
      <c r="AG961" s="75" t="str">
        <f t="shared" si="200"/>
        <v>15:00</v>
      </c>
      <c r="AH961" s="74">
        <f t="shared" si="201"/>
        <v>4085.5900000000006</v>
      </c>
      <c r="AI961" s="73" t="str">
        <f t="shared" si="202"/>
        <v/>
      </c>
      <c r="AJ961" s="73" t="str">
        <f t="shared" si="203"/>
        <v/>
      </c>
      <c r="AK961" s="73" t="str">
        <f t="shared" si="204"/>
        <v/>
      </c>
      <c r="AL961" s="72" t="str">
        <f t="shared" si="205"/>
        <v/>
      </c>
      <c r="AM961" s="71" t="str">
        <f t="shared" si="206"/>
        <v/>
      </c>
    </row>
    <row r="962" spans="2:39" ht="13.8" thickBot="1">
      <c r="B962" s="131">
        <v>45094</v>
      </c>
      <c r="C962" s="130">
        <v>33.11</v>
      </c>
      <c r="D962" s="130">
        <v>32.619999999999997</v>
      </c>
      <c r="E962" s="130">
        <v>31.33</v>
      </c>
      <c r="F962" s="130">
        <v>31.61</v>
      </c>
      <c r="G962" s="130">
        <v>32.31</v>
      </c>
      <c r="H962" s="130">
        <v>31.61</v>
      </c>
      <c r="I962" s="130">
        <v>32.479999999999997</v>
      </c>
      <c r="J962" s="130">
        <v>44.94</v>
      </c>
      <c r="K962" s="130">
        <v>118.34</v>
      </c>
      <c r="L962" s="130">
        <v>233.84</v>
      </c>
      <c r="M962" s="130">
        <v>260.51</v>
      </c>
      <c r="N962" s="130">
        <v>245.56</v>
      </c>
      <c r="O962" s="130">
        <v>252.7</v>
      </c>
      <c r="P962" s="130">
        <v>240.91</v>
      </c>
      <c r="Q962" s="130">
        <v>251.58</v>
      </c>
      <c r="R962" s="130">
        <v>226.73</v>
      </c>
      <c r="S962" s="130">
        <v>145.25</v>
      </c>
      <c r="T962" s="130">
        <v>140.18</v>
      </c>
      <c r="U962" s="130">
        <v>134.19</v>
      </c>
      <c r="V962" s="130">
        <v>77.599999999999994</v>
      </c>
      <c r="W962" s="130">
        <v>39.58</v>
      </c>
      <c r="X962" s="130">
        <v>32.340000000000003</v>
      </c>
      <c r="Y962" s="130">
        <v>32.130000000000003</v>
      </c>
      <c r="Z962" s="130">
        <v>31.99</v>
      </c>
      <c r="AA962" s="130">
        <f t="shared" si="207"/>
        <v>260.51</v>
      </c>
      <c r="AB962" s="77">
        <f t="shared" si="195"/>
        <v>2023</v>
      </c>
      <c r="AC962" s="76">
        <f t="shared" si="196"/>
        <v>6</v>
      </c>
      <c r="AD962" s="76" t="str">
        <f t="shared" si="197"/>
        <v/>
      </c>
      <c r="AE962" s="76" t="str">
        <f t="shared" si="198"/>
        <v/>
      </c>
      <c r="AF962" s="74">
        <f t="shared" si="199"/>
        <v>260.51</v>
      </c>
      <c r="AG962" s="75" t="str">
        <f t="shared" si="200"/>
        <v>11:00</v>
      </c>
      <c r="AH962" s="74">
        <f t="shared" si="201"/>
        <v>2993.95</v>
      </c>
      <c r="AI962" s="73" t="str">
        <f t="shared" si="202"/>
        <v/>
      </c>
      <c r="AJ962" s="73" t="str">
        <f t="shared" si="203"/>
        <v/>
      </c>
      <c r="AK962" s="73" t="str">
        <f t="shared" si="204"/>
        <v/>
      </c>
      <c r="AL962" s="72" t="str">
        <f t="shared" si="205"/>
        <v/>
      </c>
      <c r="AM962" s="71" t="str">
        <f t="shared" si="206"/>
        <v/>
      </c>
    </row>
    <row r="963" spans="2:39" ht="13.8" thickBot="1">
      <c r="B963" s="131">
        <v>45095</v>
      </c>
      <c r="C963" s="130">
        <v>31.33</v>
      </c>
      <c r="D963" s="130">
        <v>31.75</v>
      </c>
      <c r="E963" s="130">
        <v>32.06</v>
      </c>
      <c r="F963" s="130">
        <v>31.5</v>
      </c>
      <c r="G963" s="130">
        <v>32.380000000000003</v>
      </c>
      <c r="H963" s="130">
        <v>31.92</v>
      </c>
      <c r="I963" s="130">
        <v>32.340000000000003</v>
      </c>
      <c r="J963" s="130">
        <v>33.01</v>
      </c>
      <c r="K963" s="130">
        <v>76.37</v>
      </c>
      <c r="L963" s="130">
        <v>209.34</v>
      </c>
      <c r="M963" s="130">
        <v>263.83</v>
      </c>
      <c r="N963" s="130">
        <v>265.97000000000003</v>
      </c>
      <c r="O963" s="130">
        <v>268.77</v>
      </c>
      <c r="P963" s="130">
        <v>271.5</v>
      </c>
      <c r="Q963" s="130">
        <v>268.58999999999997</v>
      </c>
      <c r="R963" s="130">
        <v>244.13</v>
      </c>
      <c r="S963" s="130">
        <v>178.54</v>
      </c>
      <c r="T963" s="130">
        <v>183.05</v>
      </c>
      <c r="U963" s="130">
        <v>152.88</v>
      </c>
      <c r="V963" s="130">
        <v>112.63</v>
      </c>
      <c r="W963" s="130">
        <v>65.98</v>
      </c>
      <c r="X963" s="130">
        <v>33.57</v>
      </c>
      <c r="Y963" s="130">
        <v>30.84</v>
      </c>
      <c r="Z963" s="130">
        <v>31.78</v>
      </c>
      <c r="AA963" s="130">
        <f t="shared" si="207"/>
        <v>271.5</v>
      </c>
      <c r="AB963" s="77">
        <f t="shared" si="195"/>
        <v>2023</v>
      </c>
      <c r="AC963" s="76">
        <f t="shared" si="196"/>
        <v>6</v>
      </c>
      <c r="AD963" s="76" t="str">
        <f t="shared" si="197"/>
        <v/>
      </c>
      <c r="AE963" s="76" t="str">
        <f t="shared" si="198"/>
        <v/>
      </c>
      <c r="AF963" s="74">
        <f t="shared" si="199"/>
        <v>271.5</v>
      </c>
      <c r="AG963" s="75" t="str">
        <f t="shared" si="200"/>
        <v>14:00</v>
      </c>
      <c r="AH963" s="74">
        <f t="shared" si="201"/>
        <v>3185.5600000000009</v>
      </c>
      <c r="AI963" s="73" t="str">
        <f t="shared" si="202"/>
        <v/>
      </c>
      <c r="AJ963" s="73" t="str">
        <f t="shared" si="203"/>
        <v/>
      </c>
      <c r="AK963" s="73" t="str">
        <f t="shared" si="204"/>
        <v/>
      </c>
      <c r="AL963" s="72" t="str">
        <f t="shared" si="205"/>
        <v/>
      </c>
      <c r="AM963" s="71" t="str">
        <f t="shared" si="206"/>
        <v/>
      </c>
    </row>
    <row r="964" spans="2:39" ht="13.8" thickBot="1">
      <c r="B964" s="131">
        <v>45096</v>
      </c>
      <c r="C964" s="130">
        <v>31.12</v>
      </c>
      <c r="D964" s="130">
        <v>32.590000000000003</v>
      </c>
      <c r="E964" s="130">
        <v>32.729999999999997</v>
      </c>
      <c r="F964" s="130">
        <v>32.31</v>
      </c>
      <c r="G964" s="130">
        <v>32.1</v>
      </c>
      <c r="H964" s="130">
        <v>33.5</v>
      </c>
      <c r="I964" s="130">
        <v>123.76</v>
      </c>
      <c r="J964" s="130">
        <v>267.72000000000003</v>
      </c>
      <c r="K964" s="130">
        <v>403.76</v>
      </c>
      <c r="L964" s="130">
        <v>452.37</v>
      </c>
      <c r="M964" s="130">
        <v>486.08</v>
      </c>
      <c r="N964" s="130">
        <v>496.23</v>
      </c>
      <c r="O964" s="130">
        <v>490.42</v>
      </c>
      <c r="P964" s="130">
        <v>468.93</v>
      </c>
      <c r="Q964" s="130">
        <v>461.23</v>
      </c>
      <c r="R964" s="130">
        <v>434.28</v>
      </c>
      <c r="S964" s="130">
        <v>349.37</v>
      </c>
      <c r="T964" s="130">
        <v>235.97</v>
      </c>
      <c r="U964" s="130">
        <v>167.69</v>
      </c>
      <c r="V964" s="130">
        <v>132.19999999999999</v>
      </c>
      <c r="W964" s="130">
        <v>71.16</v>
      </c>
      <c r="X964" s="130">
        <v>41.02</v>
      </c>
      <c r="Y964" s="130">
        <v>33.5</v>
      </c>
      <c r="Z964" s="130">
        <v>34.72</v>
      </c>
      <c r="AA964" s="130">
        <f t="shared" si="207"/>
        <v>496.23</v>
      </c>
      <c r="AB964" s="77">
        <f t="shared" si="195"/>
        <v>2023</v>
      </c>
      <c r="AC964" s="76">
        <f t="shared" si="196"/>
        <v>6</v>
      </c>
      <c r="AD964" s="76" t="str">
        <f t="shared" si="197"/>
        <v/>
      </c>
      <c r="AE964" s="76" t="str">
        <f t="shared" si="198"/>
        <v/>
      </c>
      <c r="AF964" s="74">
        <f t="shared" si="199"/>
        <v>496.23</v>
      </c>
      <c r="AG964" s="75" t="str">
        <f t="shared" si="200"/>
        <v>12:00</v>
      </c>
      <c r="AH964" s="74">
        <f t="shared" si="201"/>
        <v>5840.99</v>
      </c>
      <c r="AI964" s="73" t="str">
        <f t="shared" si="202"/>
        <v/>
      </c>
      <c r="AJ964" s="73" t="str">
        <f t="shared" si="203"/>
        <v/>
      </c>
      <c r="AK964" s="73" t="str">
        <f t="shared" si="204"/>
        <v/>
      </c>
      <c r="AL964" s="72" t="str">
        <f t="shared" si="205"/>
        <v/>
      </c>
      <c r="AM964" s="71" t="str">
        <f t="shared" si="206"/>
        <v/>
      </c>
    </row>
    <row r="965" spans="2:39" ht="13.8" thickBot="1">
      <c r="B965" s="131">
        <v>45097</v>
      </c>
      <c r="C965" s="130">
        <v>37.49</v>
      </c>
      <c r="D965" s="130">
        <v>37.21</v>
      </c>
      <c r="E965" s="130">
        <v>48.23</v>
      </c>
      <c r="F965" s="130">
        <v>35.07</v>
      </c>
      <c r="G965" s="130">
        <v>63.63</v>
      </c>
      <c r="H965" s="130">
        <v>106.47</v>
      </c>
      <c r="I965" s="130">
        <v>250.01</v>
      </c>
      <c r="J965" s="130">
        <v>347.55</v>
      </c>
      <c r="K965" s="130">
        <v>429.84</v>
      </c>
      <c r="L965" s="130">
        <v>502.92</v>
      </c>
      <c r="M965" s="130">
        <v>489.37</v>
      </c>
      <c r="N965" s="130">
        <v>481.08</v>
      </c>
      <c r="O965" s="130">
        <v>500.89</v>
      </c>
      <c r="P965" s="130">
        <v>503.13</v>
      </c>
      <c r="Q965" s="130">
        <v>476.25</v>
      </c>
      <c r="R965" s="130">
        <v>415.94</v>
      </c>
      <c r="S965" s="130">
        <v>327.88</v>
      </c>
      <c r="T965" s="130">
        <v>249.76</v>
      </c>
      <c r="U965" s="130">
        <v>188.79</v>
      </c>
      <c r="V965" s="130">
        <v>145.22</v>
      </c>
      <c r="W965" s="130">
        <v>104.06</v>
      </c>
      <c r="X965" s="130">
        <v>52.36</v>
      </c>
      <c r="Y965" s="130">
        <v>36.96</v>
      </c>
      <c r="Z965" s="130">
        <v>31.64</v>
      </c>
      <c r="AA965" s="130">
        <f t="shared" si="207"/>
        <v>503.13</v>
      </c>
      <c r="AB965" s="77">
        <f t="shared" si="195"/>
        <v>2023</v>
      </c>
      <c r="AC965" s="76">
        <f t="shared" si="196"/>
        <v>6</v>
      </c>
      <c r="AD965" s="76" t="str">
        <f t="shared" si="197"/>
        <v/>
      </c>
      <c r="AE965" s="76" t="str">
        <f t="shared" si="198"/>
        <v/>
      </c>
      <c r="AF965" s="74">
        <f t="shared" si="199"/>
        <v>503.13</v>
      </c>
      <c r="AG965" s="75" t="str">
        <f t="shared" si="200"/>
        <v>14:00</v>
      </c>
      <c r="AH965" s="74">
        <f t="shared" si="201"/>
        <v>6364.88</v>
      </c>
      <c r="AI965" s="73" t="str">
        <f t="shared" si="202"/>
        <v/>
      </c>
      <c r="AJ965" s="73" t="str">
        <f t="shared" si="203"/>
        <v/>
      </c>
      <c r="AK965" s="73" t="str">
        <f t="shared" si="204"/>
        <v/>
      </c>
      <c r="AL965" s="72" t="str">
        <f t="shared" si="205"/>
        <v/>
      </c>
      <c r="AM965" s="71" t="str">
        <f t="shared" si="206"/>
        <v/>
      </c>
    </row>
    <row r="966" spans="2:39" ht="13.8" thickBot="1">
      <c r="B966" s="131">
        <v>45098</v>
      </c>
      <c r="C966" s="130">
        <v>31.43</v>
      </c>
      <c r="D966" s="130">
        <v>32.590000000000003</v>
      </c>
      <c r="E966" s="130">
        <v>31.96</v>
      </c>
      <c r="F966" s="130">
        <v>31.89</v>
      </c>
      <c r="G966" s="130">
        <v>31.92</v>
      </c>
      <c r="H966" s="130">
        <v>35.6</v>
      </c>
      <c r="I966" s="130">
        <v>137.55000000000001</v>
      </c>
      <c r="J966" s="130">
        <v>337.37</v>
      </c>
      <c r="K966" s="130">
        <v>432.39</v>
      </c>
      <c r="L966" s="130">
        <v>531.02</v>
      </c>
      <c r="M966" s="130">
        <v>570.91999999999996</v>
      </c>
      <c r="N966" s="130">
        <v>565.39</v>
      </c>
      <c r="O966" s="130">
        <v>567.46</v>
      </c>
      <c r="P966" s="130">
        <v>544.39</v>
      </c>
      <c r="Q966" s="130">
        <v>517.37</v>
      </c>
      <c r="R966" s="130">
        <v>445.55</v>
      </c>
      <c r="S966" s="130">
        <v>358.89</v>
      </c>
      <c r="T966" s="130">
        <v>263.66000000000003</v>
      </c>
      <c r="U966" s="130">
        <v>232.4</v>
      </c>
      <c r="V966" s="130">
        <v>194.43</v>
      </c>
      <c r="W966" s="130">
        <v>142.31</v>
      </c>
      <c r="X966" s="130">
        <v>77.459999999999994</v>
      </c>
      <c r="Y966" s="130">
        <v>42.53</v>
      </c>
      <c r="Z966" s="130">
        <v>32.590000000000003</v>
      </c>
      <c r="AA966" s="130">
        <f t="shared" si="207"/>
        <v>570.91999999999996</v>
      </c>
      <c r="AB966" s="77">
        <f t="shared" si="195"/>
        <v>2023</v>
      </c>
      <c r="AC966" s="76">
        <f t="shared" si="196"/>
        <v>6</v>
      </c>
      <c r="AD966" s="76" t="str">
        <f t="shared" si="197"/>
        <v/>
      </c>
      <c r="AE966" s="76" t="str">
        <f t="shared" si="198"/>
        <v/>
      </c>
      <c r="AF966" s="74">
        <f t="shared" si="199"/>
        <v>570.91999999999996</v>
      </c>
      <c r="AG966" s="75" t="str">
        <f t="shared" si="200"/>
        <v>11:00</v>
      </c>
      <c r="AH966" s="74">
        <f t="shared" si="201"/>
        <v>6759.9900000000007</v>
      </c>
      <c r="AI966" s="73" t="str">
        <f t="shared" si="202"/>
        <v/>
      </c>
      <c r="AJ966" s="73" t="str">
        <f t="shared" si="203"/>
        <v/>
      </c>
      <c r="AK966" s="73" t="str">
        <f t="shared" si="204"/>
        <v/>
      </c>
      <c r="AL966" s="72" t="str">
        <f t="shared" si="205"/>
        <v/>
      </c>
      <c r="AM966" s="71" t="str">
        <f t="shared" si="206"/>
        <v/>
      </c>
    </row>
    <row r="967" spans="2:39" ht="13.8" thickBot="1">
      <c r="B967" s="131">
        <v>45099</v>
      </c>
      <c r="C967" s="130">
        <v>33.32</v>
      </c>
      <c r="D967" s="130">
        <v>32.299999999999997</v>
      </c>
      <c r="E967" s="130">
        <v>31.19</v>
      </c>
      <c r="F967" s="130">
        <v>31.12</v>
      </c>
      <c r="G967" s="130">
        <v>38.5</v>
      </c>
      <c r="H967" s="130">
        <v>61.39</v>
      </c>
      <c r="I967" s="130">
        <v>194.18</v>
      </c>
      <c r="J967" s="130">
        <v>327.04000000000002</v>
      </c>
      <c r="K967" s="130">
        <v>376.18</v>
      </c>
      <c r="L967" s="130">
        <v>400.29</v>
      </c>
      <c r="M967" s="130">
        <v>424.8</v>
      </c>
      <c r="N967" s="130">
        <v>401.77</v>
      </c>
      <c r="O967" s="130">
        <v>420.74</v>
      </c>
      <c r="P967" s="130">
        <v>441.95</v>
      </c>
      <c r="Q967" s="130">
        <v>423.43</v>
      </c>
      <c r="R967" s="129">
        <v>415</v>
      </c>
      <c r="S967" s="130">
        <v>294.81</v>
      </c>
      <c r="T967" s="130">
        <v>220.61</v>
      </c>
      <c r="U967" s="130">
        <v>208.11</v>
      </c>
      <c r="V967" s="130">
        <v>126.6</v>
      </c>
      <c r="W967" s="130">
        <v>119.74</v>
      </c>
      <c r="X967" s="130">
        <v>108.57</v>
      </c>
      <c r="Y967" s="130">
        <v>76.97</v>
      </c>
      <c r="Z967" s="130">
        <v>64.33</v>
      </c>
      <c r="AA967" s="130">
        <f t="shared" si="207"/>
        <v>441.95</v>
      </c>
      <c r="AB967" s="77">
        <f t="shared" si="195"/>
        <v>2023</v>
      </c>
      <c r="AC967" s="76">
        <f t="shared" si="196"/>
        <v>6</v>
      </c>
      <c r="AD967" s="76" t="str">
        <f t="shared" si="197"/>
        <v/>
      </c>
      <c r="AE967" s="76" t="str">
        <f t="shared" si="198"/>
        <v/>
      </c>
      <c r="AF967" s="74">
        <f t="shared" si="199"/>
        <v>441.95</v>
      </c>
      <c r="AG967" s="75" t="str">
        <f t="shared" si="200"/>
        <v>14:00</v>
      </c>
      <c r="AH967" s="74">
        <f t="shared" si="201"/>
        <v>5714.8899999999985</v>
      </c>
      <c r="AI967" s="73" t="str">
        <f t="shared" si="202"/>
        <v/>
      </c>
      <c r="AJ967" s="73" t="str">
        <f t="shared" si="203"/>
        <v/>
      </c>
      <c r="AK967" s="73" t="str">
        <f t="shared" si="204"/>
        <v/>
      </c>
      <c r="AL967" s="72" t="str">
        <f t="shared" si="205"/>
        <v/>
      </c>
      <c r="AM967" s="71" t="str">
        <f t="shared" si="206"/>
        <v/>
      </c>
    </row>
    <row r="968" spans="2:39" ht="13.8" thickBot="1">
      <c r="B968" s="131">
        <v>45100</v>
      </c>
      <c r="C968" s="130">
        <v>70.489999999999995</v>
      </c>
      <c r="D968" s="130">
        <v>83.69</v>
      </c>
      <c r="E968" s="130">
        <v>93.03</v>
      </c>
      <c r="F968" s="130">
        <v>97.65</v>
      </c>
      <c r="G968" s="130">
        <v>176.57</v>
      </c>
      <c r="H968" s="130">
        <v>229.85</v>
      </c>
      <c r="I968" s="130">
        <v>366.56</v>
      </c>
      <c r="J968" s="130">
        <v>486.43</v>
      </c>
      <c r="K968" s="130">
        <v>534.84</v>
      </c>
      <c r="L968" s="130">
        <v>531.29999999999995</v>
      </c>
      <c r="M968" s="130">
        <v>530.74</v>
      </c>
      <c r="N968" s="130">
        <v>607.08000000000004</v>
      </c>
      <c r="O968" s="130">
        <v>595.35</v>
      </c>
      <c r="P968" s="130">
        <v>611.84</v>
      </c>
      <c r="Q968" s="130">
        <v>612.15</v>
      </c>
      <c r="R968" s="130">
        <v>585.24</v>
      </c>
      <c r="S968" s="130">
        <v>516.49</v>
      </c>
      <c r="T968" s="130">
        <v>420.6</v>
      </c>
      <c r="U968" s="130">
        <v>412.09</v>
      </c>
      <c r="V968" s="130">
        <v>383.29</v>
      </c>
      <c r="W968" s="130">
        <v>373.24</v>
      </c>
      <c r="X968" s="130">
        <v>316.51</v>
      </c>
      <c r="Y968" s="130">
        <v>293.41000000000003</v>
      </c>
      <c r="Z968" s="130">
        <v>274.47000000000003</v>
      </c>
      <c r="AA968" s="130">
        <f t="shared" si="207"/>
        <v>612.15</v>
      </c>
      <c r="AB968" s="77">
        <f t="shared" si="195"/>
        <v>2023</v>
      </c>
      <c r="AC968" s="76">
        <f t="shared" si="196"/>
        <v>6</v>
      </c>
      <c r="AD968" s="76" t="str">
        <f t="shared" si="197"/>
        <v/>
      </c>
      <c r="AE968" s="76" t="str">
        <f t="shared" si="198"/>
        <v/>
      </c>
      <c r="AF968" s="74">
        <f t="shared" si="199"/>
        <v>612.15</v>
      </c>
      <c r="AG968" s="75" t="str">
        <f t="shared" si="200"/>
        <v>15:00</v>
      </c>
      <c r="AH968" s="74">
        <f t="shared" si="201"/>
        <v>9815.06</v>
      </c>
      <c r="AI968" s="73" t="str">
        <f t="shared" si="202"/>
        <v/>
      </c>
      <c r="AJ968" s="73" t="str">
        <f t="shared" si="203"/>
        <v/>
      </c>
      <c r="AK968" s="73" t="str">
        <f t="shared" si="204"/>
        <v/>
      </c>
      <c r="AL968" s="72" t="str">
        <f t="shared" si="205"/>
        <v/>
      </c>
      <c r="AM968" s="71" t="str">
        <f t="shared" si="206"/>
        <v/>
      </c>
    </row>
    <row r="969" spans="2:39" ht="13.8" thickBot="1">
      <c r="B969" s="131">
        <v>45101</v>
      </c>
      <c r="C969" s="130">
        <v>267.89</v>
      </c>
      <c r="D969" s="130">
        <v>264.01</v>
      </c>
      <c r="E969" s="130">
        <v>251.96</v>
      </c>
      <c r="F969" s="130">
        <v>255.01</v>
      </c>
      <c r="G969" s="130">
        <v>274.39999999999998</v>
      </c>
      <c r="H969" s="130">
        <v>308.45999999999998</v>
      </c>
      <c r="I969" s="130">
        <v>397.28</v>
      </c>
      <c r="J969" s="130">
        <v>439.67</v>
      </c>
      <c r="K969" s="130">
        <v>451.4</v>
      </c>
      <c r="L969" s="130">
        <v>472.15</v>
      </c>
      <c r="M969" s="130">
        <v>454.16</v>
      </c>
      <c r="N969" s="130">
        <v>452.62</v>
      </c>
      <c r="O969" s="130">
        <v>483.32</v>
      </c>
      <c r="P969" s="130">
        <v>477.54</v>
      </c>
      <c r="Q969" s="130">
        <v>484.96</v>
      </c>
      <c r="R969" s="130">
        <v>437.08</v>
      </c>
      <c r="S969" s="130">
        <v>360.74</v>
      </c>
      <c r="T969" s="130">
        <v>357.18</v>
      </c>
      <c r="U969" s="130">
        <v>359.45</v>
      </c>
      <c r="V969" s="130">
        <v>341.08</v>
      </c>
      <c r="W969" s="130">
        <v>329.04</v>
      </c>
      <c r="X969" s="130">
        <v>319.58999999999997</v>
      </c>
      <c r="Y969" s="130">
        <v>275.31</v>
      </c>
      <c r="Z969" s="130">
        <v>269.08</v>
      </c>
      <c r="AA969" s="130">
        <f t="shared" si="207"/>
        <v>484.96</v>
      </c>
      <c r="AB969" s="77">
        <f t="shared" si="195"/>
        <v>2023</v>
      </c>
      <c r="AC969" s="76">
        <f t="shared" si="196"/>
        <v>6</v>
      </c>
      <c r="AD969" s="76" t="str">
        <f t="shared" si="197"/>
        <v/>
      </c>
      <c r="AE969" s="76" t="str">
        <f t="shared" si="198"/>
        <v/>
      </c>
      <c r="AF969" s="74">
        <f t="shared" si="199"/>
        <v>484.96</v>
      </c>
      <c r="AG969" s="75" t="str">
        <f t="shared" si="200"/>
        <v>15:00</v>
      </c>
      <c r="AH969" s="74">
        <f t="shared" si="201"/>
        <v>9268.3399999999983</v>
      </c>
      <c r="AI969" s="73" t="str">
        <f t="shared" si="202"/>
        <v/>
      </c>
      <c r="AJ969" s="73" t="str">
        <f t="shared" si="203"/>
        <v/>
      </c>
      <c r="AK969" s="73" t="str">
        <f t="shared" si="204"/>
        <v/>
      </c>
      <c r="AL969" s="72" t="str">
        <f t="shared" si="205"/>
        <v/>
      </c>
      <c r="AM969" s="71" t="str">
        <f t="shared" si="206"/>
        <v/>
      </c>
    </row>
    <row r="970" spans="2:39" ht="13.8" thickBot="1">
      <c r="B970" s="131">
        <v>45102</v>
      </c>
      <c r="C970" s="130">
        <v>267.93</v>
      </c>
      <c r="D970" s="130">
        <v>248.78</v>
      </c>
      <c r="E970" s="130">
        <v>240.17</v>
      </c>
      <c r="F970" s="130">
        <v>1509.13</v>
      </c>
      <c r="G970" s="130">
        <v>1662.54</v>
      </c>
      <c r="H970" s="130">
        <v>1697.4</v>
      </c>
      <c r="I970" s="130">
        <v>1779.51</v>
      </c>
      <c r="J970" s="130">
        <v>1845.62</v>
      </c>
      <c r="K970" s="130">
        <v>1872.08</v>
      </c>
      <c r="L970" s="130">
        <v>1141.5999999999999</v>
      </c>
      <c r="M970" s="130">
        <v>505.19</v>
      </c>
      <c r="N970" s="130">
        <v>486.96</v>
      </c>
      <c r="O970" s="130">
        <v>515.76</v>
      </c>
      <c r="P970" s="130">
        <v>503.97</v>
      </c>
      <c r="Q970" s="130">
        <v>497.95</v>
      </c>
      <c r="R970" s="130">
        <v>460.81</v>
      </c>
      <c r="S970" s="130">
        <v>385.53</v>
      </c>
      <c r="T970" s="130">
        <v>378.63</v>
      </c>
      <c r="U970" s="130">
        <v>373.31</v>
      </c>
      <c r="V970" s="130">
        <v>349.93</v>
      </c>
      <c r="W970" s="130">
        <v>352.49</v>
      </c>
      <c r="X970" s="130">
        <v>322.95</v>
      </c>
      <c r="Y970" s="130">
        <v>336.14</v>
      </c>
      <c r="Z970" s="130">
        <v>334.5</v>
      </c>
      <c r="AA970" s="130">
        <f t="shared" si="207"/>
        <v>1872.08</v>
      </c>
      <c r="AB970" s="77">
        <f t="shared" si="195"/>
        <v>2023</v>
      </c>
      <c r="AC970" s="76">
        <f t="shared" si="196"/>
        <v>6</v>
      </c>
      <c r="AD970" s="76" t="str">
        <f t="shared" si="197"/>
        <v/>
      </c>
      <c r="AE970" s="76" t="str">
        <f t="shared" si="198"/>
        <v/>
      </c>
      <c r="AF970" s="74">
        <f t="shared" si="199"/>
        <v>1872.08</v>
      </c>
      <c r="AG970" s="75" t="str">
        <f t="shared" si="200"/>
        <v>9:00</v>
      </c>
      <c r="AH970" s="74">
        <f t="shared" si="201"/>
        <v>19940.96</v>
      </c>
      <c r="AI970" s="73" t="str">
        <f t="shared" si="202"/>
        <v/>
      </c>
      <c r="AJ970" s="73" t="str">
        <f t="shared" si="203"/>
        <v/>
      </c>
      <c r="AK970" s="73" t="str">
        <f t="shared" si="204"/>
        <v/>
      </c>
      <c r="AL970" s="72" t="str">
        <f t="shared" si="205"/>
        <v/>
      </c>
      <c r="AM970" s="71" t="str">
        <f t="shared" si="206"/>
        <v/>
      </c>
    </row>
    <row r="971" spans="2:39" ht="13.8" thickBot="1">
      <c r="B971" s="131">
        <v>45103</v>
      </c>
      <c r="C971" s="130">
        <v>321.06</v>
      </c>
      <c r="D971" s="130">
        <v>308.11</v>
      </c>
      <c r="E971" s="130">
        <v>344.96</v>
      </c>
      <c r="F971" s="130">
        <v>358.47</v>
      </c>
      <c r="G971" s="130">
        <v>369.01</v>
      </c>
      <c r="H971" s="130">
        <v>389.69</v>
      </c>
      <c r="I971" s="130">
        <v>546.17999999999995</v>
      </c>
      <c r="J971" s="130">
        <v>584.91999999999996</v>
      </c>
      <c r="K971" s="130">
        <v>593.22</v>
      </c>
      <c r="L971" s="130">
        <v>659.16</v>
      </c>
      <c r="M971" s="130">
        <v>675.54</v>
      </c>
      <c r="N971" s="130">
        <v>625.34</v>
      </c>
      <c r="O971" s="130">
        <v>610.96</v>
      </c>
      <c r="P971" s="130">
        <v>616.39</v>
      </c>
      <c r="Q971" s="130">
        <v>616.25</v>
      </c>
      <c r="R971" s="130">
        <v>596.44000000000005</v>
      </c>
      <c r="S971" s="130">
        <v>518.94000000000005</v>
      </c>
      <c r="T971" s="130">
        <v>407.54</v>
      </c>
      <c r="U971" s="130">
        <v>380.8</v>
      </c>
      <c r="V971" s="130">
        <v>348.74</v>
      </c>
      <c r="W971" s="130">
        <v>374.11</v>
      </c>
      <c r="X971" s="130">
        <v>319.52</v>
      </c>
      <c r="Y971" s="130">
        <v>313.57</v>
      </c>
      <c r="Z971" s="130">
        <v>300.79000000000002</v>
      </c>
      <c r="AA971" s="130">
        <f t="shared" si="207"/>
        <v>675.54</v>
      </c>
      <c r="AB971" s="77">
        <f t="shared" si="195"/>
        <v>2023</v>
      </c>
      <c r="AC971" s="76">
        <f t="shared" si="196"/>
        <v>6</v>
      </c>
      <c r="AD971" s="76" t="str">
        <f t="shared" si="197"/>
        <v/>
      </c>
      <c r="AE971" s="76" t="str">
        <f t="shared" si="198"/>
        <v/>
      </c>
      <c r="AF971" s="74">
        <f t="shared" si="199"/>
        <v>675.54</v>
      </c>
      <c r="AG971" s="75" t="str">
        <f t="shared" si="200"/>
        <v>11:00</v>
      </c>
      <c r="AH971" s="74">
        <f t="shared" si="201"/>
        <v>11855.250000000004</v>
      </c>
      <c r="AI971" s="73" t="str">
        <f t="shared" si="202"/>
        <v/>
      </c>
      <c r="AJ971" s="73" t="str">
        <f t="shared" si="203"/>
        <v/>
      </c>
      <c r="AK971" s="73" t="str">
        <f t="shared" si="204"/>
        <v/>
      </c>
      <c r="AL971" s="72" t="str">
        <f t="shared" si="205"/>
        <v/>
      </c>
      <c r="AM971" s="71" t="str">
        <f t="shared" si="206"/>
        <v/>
      </c>
    </row>
    <row r="972" spans="2:39" ht="13.8" thickBot="1">
      <c r="B972" s="131">
        <v>45104</v>
      </c>
      <c r="C972" s="130">
        <v>284.55</v>
      </c>
      <c r="D972" s="130">
        <v>279.37</v>
      </c>
      <c r="E972" s="129">
        <v>308</v>
      </c>
      <c r="F972" s="130">
        <v>327.45999999999998</v>
      </c>
      <c r="G972" s="130">
        <v>348.04</v>
      </c>
      <c r="H972" s="130">
        <v>377.72</v>
      </c>
      <c r="I972" s="130">
        <v>498.02</v>
      </c>
      <c r="J972" s="130">
        <v>432.57</v>
      </c>
      <c r="K972" s="130">
        <v>600.29</v>
      </c>
      <c r="L972" s="129">
        <v>630</v>
      </c>
      <c r="M972" s="130">
        <v>685.9</v>
      </c>
      <c r="N972" s="130">
        <v>651.84</v>
      </c>
      <c r="O972" s="130">
        <v>662.76</v>
      </c>
      <c r="P972" s="130">
        <v>658.66</v>
      </c>
      <c r="Q972" s="130">
        <v>650.76</v>
      </c>
      <c r="R972" s="130">
        <v>610.79</v>
      </c>
      <c r="S972" s="130">
        <v>508.34</v>
      </c>
      <c r="T972" s="130">
        <v>365.47</v>
      </c>
      <c r="U972" s="130">
        <v>296.66000000000003</v>
      </c>
      <c r="V972" s="130">
        <v>240.56</v>
      </c>
      <c r="W972" s="130">
        <v>147.41999999999999</v>
      </c>
      <c r="X972" s="130">
        <v>79.17</v>
      </c>
      <c r="Y972" s="130">
        <v>38.75</v>
      </c>
      <c r="Z972" s="130">
        <v>33.29</v>
      </c>
      <c r="AA972" s="130">
        <f t="shared" si="207"/>
        <v>685.9</v>
      </c>
      <c r="AB972" s="77">
        <f t="shared" si="195"/>
        <v>2023</v>
      </c>
      <c r="AC972" s="76">
        <f t="shared" si="196"/>
        <v>6</v>
      </c>
      <c r="AD972" s="76" t="str">
        <f t="shared" si="197"/>
        <v/>
      </c>
      <c r="AE972" s="76" t="str">
        <f t="shared" si="198"/>
        <v/>
      </c>
      <c r="AF972" s="74">
        <f t="shared" si="199"/>
        <v>685.9</v>
      </c>
      <c r="AG972" s="75" t="str">
        <f t="shared" si="200"/>
        <v>11:00</v>
      </c>
      <c r="AH972" s="74">
        <f t="shared" si="201"/>
        <v>10402.289999999999</v>
      </c>
      <c r="AI972" s="73" t="str">
        <f t="shared" si="202"/>
        <v/>
      </c>
      <c r="AJ972" s="73" t="str">
        <f t="shared" si="203"/>
        <v/>
      </c>
      <c r="AK972" s="73" t="str">
        <f t="shared" si="204"/>
        <v/>
      </c>
      <c r="AL972" s="72" t="str">
        <f t="shared" si="205"/>
        <v/>
      </c>
      <c r="AM972" s="71" t="str">
        <f t="shared" si="206"/>
        <v/>
      </c>
    </row>
    <row r="973" spans="2:39" ht="13.8" thickBot="1">
      <c r="B973" s="131">
        <v>45105</v>
      </c>
      <c r="C973" s="130">
        <v>31.43</v>
      </c>
      <c r="D973" s="130">
        <v>32.590000000000003</v>
      </c>
      <c r="E973" s="130">
        <v>32.340000000000003</v>
      </c>
      <c r="F973" s="130">
        <v>31.96</v>
      </c>
      <c r="G973" s="130">
        <v>34.200000000000003</v>
      </c>
      <c r="H973" s="130">
        <v>32.200000000000003</v>
      </c>
      <c r="I973" s="130">
        <v>48.79</v>
      </c>
      <c r="J973" s="130">
        <v>1488.8</v>
      </c>
      <c r="K973" s="130">
        <v>1643.64</v>
      </c>
      <c r="L973" s="130">
        <v>1736.84</v>
      </c>
      <c r="M973" s="130">
        <v>1849.86</v>
      </c>
      <c r="N973" s="130">
        <v>1865.71</v>
      </c>
      <c r="O973" s="130">
        <v>1876.14</v>
      </c>
      <c r="P973" s="130">
        <v>940.63</v>
      </c>
      <c r="Q973" s="130">
        <v>416.68</v>
      </c>
      <c r="R973" s="130">
        <v>408.24</v>
      </c>
      <c r="S973" s="130">
        <v>328.48</v>
      </c>
      <c r="T973" s="130">
        <v>245.74</v>
      </c>
      <c r="U973" s="130">
        <v>192.92</v>
      </c>
      <c r="V973" s="130">
        <v>146.93</v>
      </c>
      <c r="W973" s="130">
        <v>116.27</v>
      </c>
      <c r="X973" s="130">
        <v>106.93</v>
      </c>
      <c r="Y973" s="130">
        <v>33.01</v>
      </c>
      <c r="Z973" s="130">
        <v>32.17</v>
      </c>
      <c r="AA973" s="130">
        <f t="shared" si="207"/>
        <v>1876.14</v>
      </c>
      <c r="AB973" s="77">
        <f t="shared" si="195"/>
        <v>2023</v>
      </c>
      <c r="AC973" s="76">
        <f t="shared" si="196"/>
        <v>6</v>
      </c>
      <c r="AD973" s="76" t="str">
        <f t="shared" si="197"/>
        <v/>
      </c>
      <c r="AE973" s="76" t="str">
        <f t="shared" si="198"/>
        <v/>
      </c>
      <c r="AF973" s="74">
        <f t="shared" si="199"/>
        <v>1876.14</v>
      </c>
      <c r="AG973" s="75" t="str">
        <f t="shared" si="200"/>
        <v>13:00</v>
      </c>
      <c r="AH973" s="74">
        <f t="shared" si="201"/>
        <v>15548.64</v>
      </c>
      <c r="AI973" s="73" t="str">
        <f t="shared" si="202"/>
        <v/>
      </c>
      <c r="AJ973" s="73" t="str">
        <f t="shared" si="203"/>
        <v/>
      </c>
      <c r="AK973" s="73" t="str">
        <f t="shared" si="204"/>
        <v/>
      </c>
      <c r="AL973" s="72" t="str">
        <f t="shared" si="205"/>
        <v/>
      </c>
      <c r="AM973" s="71" t="str">
        <f t="shared" si="206"/>
        <v/>
      </c>
    </row>
    <row r="974" spans="2:39" ht="13.8" thickBot="1">
      <c r="B974" s="131">
        <v>45106</v>
      </c>
      <c r="C974" s="130">
        <v>31.64</v>
      </c>
      <c r="D974" s="130">
        <v>31.85</v>
      </c>
      <c r="E974" s="130">
        <v>32.06</v>
      </c>
      <c r="F974" s="130">
        <v>32.549999999999997</v>
      </c>
      <c r="G974" s="130">
        <v>31.92</v>
      </c>
      <c r="H974" s="130">
        <v>32.380000000000003</v>
      </c>
      <c r="I974" s="130">
        <v>45.54</v>
      </c>
      <c r="J974" s="130">
        <v>671.37</v>
      </c>
      <c r="K974" s="130">
        <v>325.68</v>
      </c>
      <c r="L974" s="130">
        <v>336.95</v>
      </c>
      <c r="M974" s="130">
        <v>329.77</v>
      </c>
      <c r="N974" s="130">
        <v>376.36</v>
      </c>
      <c r="O974" s="130">
        <v>376.6</v>
      </c>
      <c r="P974" s="130">
        <v>437.05</v>
      </c>
      <c r="Q974" s="130">
        <v>482.41</v>
      </c>
      <c r="R974" s="130">
        <v>444.78</v>
      </c>
      <c r="S974" s="130">
        <v>393.78</v>
      </c>
      <c r="T974" s="130">
        <v>304.68</v>
      </c>
      <c r="U974" s="130">
        <v>284.45</v>
      </c>
      <c r="V974" s="130">
        <v>218.44</v>
      </c>
      <c r="W974" s="129">
        <v>194</v>
      </c>
      <c r="X974" s="130">
        <v>132.13</v>
      </c>
      <c r="Y974" s="130">
        <v>80.430000000000007</v>
      </c>
      <c r="Z974" s="130">
        <v>68.36</v>
      </c>
      <c r="AA974" s="130">
        <f t="shared" si="207"/>
        <v>671.37</v>
      </c>
      <c r="AB974" s="77">
        <f t="shared" si="195"/>
        <v>2023</v>
      </c>
      <c r="AC974" s="76">
        <f t="shared" si="196"/>
        <v>6</v>
      </c>
      <c r="AD974" s="76" t="str">
        <f t="shared" si="197"/>
        <v/>
      </c>
      <c r="AE974" s="76" t="str">
        <f t="shared" si="198"/>
        <v/>
      </c>
      <c r="AF974" s="74">
        <f t="shared" si="199"/>
        <v>671.37</v>
      </c>
      <c r="AG974" s="75" t="str">
        <f t="shared" si="200"/>
        <v>8:00</v>
      </c>
      <c r="AH974" s="74">
        <f t="shared" si="201"/>
        <v>6366.5499999999993</v>
      </c>
      <c r="AI974" s="73" t="str">
        <f t="shared" si="202"/>
        <v/>
      </c>
      <c r="AJ974" s="73" t="str">
        <f t="shared" si="203"/>
        <v/>
      </c>
      <c r="AK974" s="73" t="str">
        <f t="shared" si="204"/>
        <v/>
      </c>
      <c r="AL974" s="72" t="str">
        <f t="shared" si="205"/>
        <v/>
      </c>
      <c r="AM974" s="71" t="str">
        <f t="shared" si="206"/>
        <v/>
      </c>
    </row>
    <row r="975" spans="2:39" ht="13.8" thickBot="1">
      <c r="B975" s="131">
        <v>45107</v>
      </c>
      <c r="C975" s="130">
        <v>57.16</v>
      </c>
      <c r="D975" s="130">
        <v>73.61</v>
      </c>
      <c r="E975" s="130">
        <v>90.58</v>
      </c>
      <c r="F975" s="130">
        <v>139.16</v>
      </c>
      <c r="G975" s="130">
        <v>216.61</v>
      </c>
      <c r="H975" s="130">
        <v>249.34</v>
      </c>
      <c r="I975" s="130">
        <v>393.16</v>
      </c>
      <c r="J975" s="130">
        <v>476.91</v>
      </c>
      <c r="K975" s="130">
        <v>551.64</v>
      </c>
      <c r="L975" s="130">
        <v>656.88</v>
      </c>
      <c r="M975" s="130">
        <v>678.58</v>
      </c>
      <c r="N975" s="130">
        <v>709.77</v>
      </c>
      <c r="O975" s="130">
        <v>744.73</v>
      </c>
      <c r="P975" s="130">
        <v>759.22</v>
      </c>
      <c r="Q975" s="130">
        <v>859.67</v>
      </c>
      <c r="R975" s="130">
        <v>843.32</v>
      </c>
      <c r="S975" s="130">
        <v>765.24</v>
      </c>
      <c r="T975" s="130">
        <v>667.77</v>
      </c>
      <c r="U975" s="130">
        <v>648.13</v>
      </c>
      <c r="V975" s="130">
        <v>618.70000000000005</v>
      </c>
      <c r="W975" s="130">
        <v>592.1</v>
      </c>
      <c r="X975" s="130">
        <v>527.45000000000005</v>
      </c>
      <c r="Y975" s="130">
        <v>478.84</v>
      </c>
      <c r="Z975" s="130">
        <v>448.88</v>
      </c>
      <c r="AA975" s="130">
        <f t="shared" si="207"/>
        <v>859.67</v>
      </c>
      <c r="AB975" s="77">
        <f t="shared" si="195"/>
        <v>2023</v>
      </c>
      <c r="AC975" s="76">
        <f t="shared" si="196"/>
        <v>6</v>
      </c>
      <c r="AD975" s="76" t="str">
        <f t="shared" si="197"/>
        <v>2023-6</v>
      </c>
      <c r="AE975" s="76">
        <f t="shared" si="198"/>
        <v>6</v>
      </c>
      <c r="AF975" s="74">
        <f t="shared" si="199"/>
        <v>859.67</v>
      </c>
      <c r="AG975" s="75" t="str">
        <f t="shared" si="200"/>
        <v>15:00</v>
      </c>
      <c r="AH975" s="74">
        <f t="shared" si="201"/>
        <v>13107.12</v>
      </c>
      <c r="AI975" s="73">
        <f t="shared" si="202"/>
        <v>23311.34</v>
      </c>
      <c r="AJ975" s="73">
        <f t="shared" si="203"/>
        <v>2065.14</v>
      </c>
      <c r="AK975" s="73">
        <f t="shared" si="204"/>
        <v>35000.129999999997</v>
      </c>
      <c r="AL975" s="72">
        <f t="shared" si="205"/>
        <v>45078</v>
      </c>
      <c r="AM975" s="71" t="str">
        <f t="shared" si="206"/>
        <v>11:00</v>
      </c>
    </row>
    <row r="976" spans="2:39" ht="13.8" thickBot="1">
      <c r="B976" s="131">
        <v>45108</v>
      </c>
      <c r="C976" s="130">
        <v>409.89</v>
      </c>
      <c r="D976" s="129">
        <v>401</v>
      </c>
      <c r="E976" s="130">
        <v>369.6</v>
      </c>
      <c r="F976" s="130">
        <v>363.27</v>
      </c>
      <c r="G976" s="130">
        <v>416.33</v>
      </c>
      <c r="H976" s="130">
        <v>437.75</v>
      </c>
      <c r="I976" s="130">
        <v>512.92999999999995</v>
      </c>
      <c r="J976" s="130">
        <v>564.20000000000005</v>
      </c>
      <c r="K976" s="129">
        <v>630</v>
      </c>
      <c r="L976" s="130">
        <v>701.79</v>
      </c>
      <c r="M976" s="130">
        <v>747.67</v>
      </c>
      <c r="N976" s="130">
        <v>718.69</v>
      </c>
      <c r="O976" s="130">
        <v>695.24</v>
      </c>
      <c r="P976" s="130">
        <v>627.1</v>
      </c>
      <c r="Q976" s="130">
        <v>583.24</v>
      </c>
      <c r="R976" s="130">
        <v>593.39</v>
      </c>
      <c r="S976" s="130">
        <v>546.11</v>
      </c>
      <c r="T976" s="130">
        <v>494.1</v>
      </c>
      <c r="U976" s="130">
        <v>508.59</v>
      </c>
      <c r="V976" s="130">
        <v>471.87</v>
      </c>
      <c r="W976" s="130">
        <v>458.96</v>
      </c>
      <c r="X976" s="130">
        <v>530.22</v>
      </c>
      <c r="Y976" s="130">
        <v>521.36</v>
      </c>
      <c r="Z976" s="130">
        <v>498.93</v>
      </c>
      <c r="AA976" s="130">
        <f t="shared" si="207"/>
        <v>747.67</v>
      </c>
      <c r="AB976" s="77">
        <f t="shared" si="195"/>
        <v>2023</v>
      </c>
      <c r="AC976" s="76">
        <f t="shared" si="196"/>
        <v>7</v>
      </c>
      <c r="AD976" s="76" t="str">
        <f t="shared" si="197"/>
        <v/>
      </c>
      <c r="AE976" s="76" t="str">
        <f t="shared" si="198"/>
        <v/>
      </c>
      <c r="AF976" s="74">
        <f t="shared" si="199"/>
        <v>747.67</v>
      </c>
      <c r="AG976" s="75" t="str">
        <f t="shared" si="200"/>
        <v>11:00</v>
      </c>
      <c r="AH976" s="74">
        <f t="shared" si="201"/>
        <v>13549.900000000001</v>
      </c>
      <c r="AI976" s="73" t="str">
        <f t="shared" si="202"/>
        <v/>
      </c>
      <c r="AJ976" s="73" t="str">
        <f t="shared" si="203"/>
        <v/>
      </c>
      <c r="AK976" s="73" t="str">
        <f t="shared" si="204"/>
        <v/>
      </c>
      <c r="AL976" s="72" t="str">
        <f t="shared" si="205"/>
        <v/>
      </c>
      <c r="AM976" s="71" t="str">
        <f t="shared" si="206"/>
        <v/>
      </c>
    </row>
    <row r="977" spans="2:39" ht="13.8" thickBot="1">
      <c r="B977" s="131">
        <v>45109</v>
      </c>
      <c r="C977" s="130">
        <v>482.37</v>
      </c>
      <c r="D977" s="130">
        <v>480.06</v>
      </c>
      <c r="E977" s="130">
        <v>485.73</v>
      </c>
      <c r="F977" s="130">
        <v>472.64</v>
      </c>
      <c r="G977" s="130">
        <v>481.08</v>
      </c>
      <c r="H977" s="130">
        <v>535.80999999999995</v>
      </c>
      <c r="I977" s="130">
        <v>623.88</v>
      </c>
      <c r="J977" s="130">
        <v>628.46</v>
      </c>
      <c r="K977" s="130">
        <v>669.13</v>
      </c>
      <c r="L977" s="130">
        <v>711.34</v>
      </c>
      <c r="M977" s="130">
        <v>715.19</v>
      </c>
      <c r="N977" s="130">
        <v>695.21</v>
      </c>
      <c r="O977" s="130">
        <v>720.48</v>
      </c>
      <c r="P977" s="130">
        <v>717.36</v>
      </c>
      <c r="Q977" s="130">
        <v>742.81</v>
      </c>
      <c r="R977" s="130">
        <v>670.25</v>
      </c>
      <c r="S977" s="130">
        <v>581.91</v>
      </c>
      <c r="T977" s="130">
        <v>605.61</v>
      </c>
      <c r="U977" s="130">
        <v>611.14</v>
      </c>
      <c r="V977" s="130">
        <v>576.70000000000005</v>
      </c>
      <c r="W977" s="130">
        <v>582.51</v>
      </c>
      <c r="X977" s="130">
        <v>542.19000000000005</v>
      </c>
      <c r="Y977" s="130">
        <v>472.89</v>
      </c>
      <c r="Z977" s="130">
        <v>442.68</v>
      </c>
      <c r="AA977" s="130">
        <f t="shared" si="207"/>
        <v>742.81</v>
      </c>
      <c r="AB977" s="77">
        <f t="shared" si="195"/>
        <v>2023</v>
      </c>
      <c r="AC977" s="76">
        <f t="shared" si="196"/>
        <v>7</v>
      </c>
      <c r="AD977" s="76" t="str">
        <f t="shared" si="197"/>
        <v/>
      </c>
      <c r="AE977" s="76" t="str">
        <f t="shared" si="198"/>
        <v/>
      </c>
      <c r="AF977" s="74">
        <f t="shared" si="199"/>
        <v>742.81</v>
      </c>
      <c r="AG977" s="75" t="str">
        <f t="shared" si="200"/>
        <v>15:00</v>
      </c>
      <c r="AH977" s="74">
        <f t="shared" si="201"/>
        <v>14990.240000000002</v>
      </c>
      <c r="AI977" s="73" t="str">
        <f t="shared" si="202"/>
        <v/>
      </c>
      <c r="AJ977" s="73" t="str">
        <f t="shared" si="203"/>
        <v/>
      </c>
      <c r="AK977" s="73" t="str">
        <f t="shared" si="204"/>
        <v/>
      </c>
      <c r="AL977" s="72" t="str">
        <f t="shared" si="205"/>
        <v/>
      </c>
      <c r="AM977" s="71" t="str">
        <f t="shared" si="206"/>
        <v/>
      </c>
    </row>
    <row r="978" spans="2:39" ht="13.8" thickBot="1">
      <c r="B978" s="131">
        <v>45110</v>
      </c>
      <c r="C978" s="130">
        <v>435.82</v>
      </c>
      <c r="D978" s="130">
        <v>462.49</v>
      </c>
      <c r="E978" s="130">
        <v>524.34</v>
      </c>
      <c r="F978" s="130">
        <v>550.83000000000004</v>
      </c>
      <c r="G978" s="130">
        <v>589.67999999999995</v>
      </c>
      <c r="H978" s="130">
        <v>566.48</v>
      </c>
      <c r="I978" s="130">
        <v>628.39</v>
      </c>
      <c r="J978" s="130">
        <v>630.84</v>
      </c>
      <c r="K978" s="130">
        <v>644.04</v>
      </c>
      <c r="L978" s="130">
        <v>699.76</v>
      </c>
      <c r="M978" s="130">
        <v>715.33</v>
      </c>
      <c r="N978" s="130">
        <v>636.27</v>
      </c>
      <c r="O978" s="130">
        <v>652.65</v>
      </c>
      <c r="P978" s="130">
        <v>667.35</v>
      </c>
      <c r="Q978" s="130">
        <v>663.74</v>
      </c>
      <c r="R978" s="130">
        <v>645.61</v>
      </c>
      <c r="S978" s="130">
        <v>600.01</v>
      </c>
      <c r="T978" s="130">
        <v>531.26</v>
      </c>
      <c r="U978" s="130">
        <v>528.08000000000004</v>
      </c>
      <c r="V978" s="130">
        <v>509.14</v>
      </c>
      <c r="W978" s="130">
        <v>480.9</v>
      </c>
      <c r="X978" s="130">
        <v>434.81</v>
      </c>
      <c r="Y978" s="130">
        <v>390.74</v>
      </c>
      <c r="Z978" s="130">
        <v>355.77</v>
      </c>
      <c r="AA978" s="130">
        <f t="shared" si="207"/>
        <v>715.33</v>
      </c>
      <c r="AB978" s="77">
        <f t="shared" si="195"/>
        <v>2023</v>
      </c>
      <c r="AC978" s="76">
        <f t="shared" si="196"/>
        <v>7</v>
      </c>
      <c r="AD978" s="76" t="str">
        <f t="shared" si="197"/>
        <v/>
      </c>
      <c r="AE978" s="76" t="str">
        <f t="shared" si="198"/>
        <v/>
      </c>
      <c r="AF978" s="74">
        <f t="shared" si="199"/>
        <v>715.33</v>
      </c>
      <c r="AG978" s="75" t="str">
        <f t="shared" si="200"/>
        <v>11:00</v>
      </c>
      <c r="AH978" s="74">
        <f t="shared" si="201"/>
        <v>14259.66</v>
      </c>
      <c r="AI978" s="73" t="str">
        <f t="shared" si="202"/>
        <v/>
      </c>
      <c r="AJ978" s="73" t="str">
        <f t="shared" si="203"/>
        <v/>
      </c>
      <c r="AK978" s="73" t="str">
        <f t="shared" si="204"/>
        <v/>
      </c>
      <c r="AL978" s="72" t="str">
        <f t="shared" si="205"/>
        <v/>
      </c>
      <c r="AM978" s="71" t="str">
        <f t="shared" si="206"/>
        <v/>
      </c>
    </row>
    <row r="979" spans="2:39" ht="13.8" thickBot="1">
      <c r="B979" s="131">
        <v>45111</v>
      </c>
      <c r="C979" s="130">
        <v>368.76</v>
      </c>
      <c r="D979" s="130">
        <v>330.75</v>
      </c>
      <c r="E979" s="130">
        <v>352.42</v>
      </c>
      <c r="F979" s="130">
        <v>332.61</v>
      </c>
      <c r="G979" s="130">
        <v>360.15</v>
      </c>
      <c r="H979" s="130">
        <v>389.94</v>
      </c>
      <c r="I979" s="130">
        <v>579.11</v>
      </c>
      <c r="J979" s="130">
        <v>994.67</v>
      </c>
      <c r="K979" s="130">
        <v>2242.63</v>
      </c>
      <c r="L979" s="130">
        <v>2236.64</v>
      </c>
      <c r="M979" s="130">
        <v>2215.5700000000002</v>
      </c>
      <c r="N979" s="130">
        <v>2354.59</v>
      </c>
      <c r="O979" s="130">
        <v>2342.06</v>
      </c>
      <c r="P979" s="130">
        <v>2367.86</v>
      </c>
      <c r="Q979" s="130">
        <v>2337.69</v>
      </c>
      <c r="R979" s="129">
        <v>2336</v>
      </c>
      <c r="S979" s="130">
        <v>2254.25</v>
      </c>
      <c r="T979" s="130">
        <v>2155.7199999999998</v>
      </c>
      <c r="U979" s="130">
        <v>2192.3000000000002</v>
      </c>
      <c r="V979" s="130">
        <v>2202.06</v>
      </c>
      <c r="W979" s="130">
        <v>2191.0700000000002</v>
      </c>
      <c r="X979" s="130">
        <v>2110.4</v>
      </c>
      <c r="Y979" s="130">
        <v>2040.36</v>
      </c>
      <c r="Z979" s="130">
        <v>2003.3</v>
      </c>
      <c r="AA979" s="130">
        <f t="shared" si="207"/>
        <v>2367.86</v>
      </c>
      <c r="AB979" s="77">
        <f t="shared" si="195"/>
        <v>2023</v>
      </c>
      <c r="AC979" s="76">
        <f t="shared" si="196"/>
        <v>7</v>
      </c>
      <c r="AD979" s="76" t="str">
        <f t="shared" si="197"/>
        <v/>
      </c>
      <c r="AE979" s="76" t="str">
        <f t="shared" si="198"/>
        <v/>
      </c>
      <c r="AF979" s="74">
        <f t="shared" si="199"/>
        <v>2367.86</v>
      </c>
      <c r="AG979" s="75" t="str">
        <f t="shared" si="200"/>
        <v>14:00</v>
      </c>
      <c r="AH979" s="74">
        <f t="shared" si="201"/>
        <v>41658.770000000004</v>
      </c>
      <c r="AI979" s="73" t="str">
        <f t="shared" si="202"/>
        <v/>
      </c>
      <c r="AJ979" s="73" t="str">
        <f t="shared" si="203"/>
        <v/>
      </c>
      <c r="AK979" s="73" t="str">
        <f t="shared" si="204"/>
        <v/>
      </c>
      <c r="AL979" s="72" t="str">
        <f t="shared" si="205"/>
        <v/>
      </c>
      <c r="AM979" s="71" t="str">
        <f t="shared" si="206"/>
        <v/>
      </c>
    </row>
    <row r="980" spans="2:39" ht="13.8" thickBot="1">
      <c r="B980" s="131">
        <v>45112</v>
      </c>
      <c r="C980" s="130">
        <v>1956.4</v>
      </c>
      <c r="D980" s="130">
        <v>1723.65</v>
      </c>
      <c r="E980" s="130">
        <v>1581.69</v>
      </c>
      <c r="F980" s="130">
        <v>1573.67</v>
      </c>
      <c r="G980" s="130">
        <v>1606.96</v>
      </c>
      <c r="H980" s="130">
        <v>1636.6</v>
      </c>
      <c r="I980" s="129">
        <v>1953</v>
      </c>
      <c r="J980" s="130">
        <v>1526.77</v>
      </c>
      <c r="K980" s="130">
        <v>2316.06</v>
      </c>
      <c r="L980" s="130">
        <v>2347.73</v>
      </c>
      <c r="M980" s="130">
        <v>2420.36</v>
      </c>
      <c r="N980" s="130">
        <v>2419.48</v>
      </c>
      <c r="O980" s="130">
        <v>2431.1999999999998</v>
      </c>
      <c r="P980" s="130">
        <v>2450.77</v>
      </c>
      <c r="Q980" s="130">
        <v>2415.7399999999998</v>
      </c>
      <c r="R980" s="130">
        <v>2349.9699999999998</v>
      </c>
      <c r="S980" s="130">
        <v>2281.27</v>
      </c>
      <c r="T980" s="130">
        <v>2220.12</v>
      </c>
      <c r="U980" s="130">
        <v>2174.02</v>
      </c>
      <c r="V980" s="130">
        <v>2125.52</v>
      </c>
      <c r="W980" s="130">
        <v>2116.62</v>
      </c>
      <c r="X980" s="130">
        <v>2063.5300000000002</v>
      </c>
      <c r="Y980" s="130">
        <v>2030.8</v>
      </c>
      <c r="Z980" s="130">
        <v>2001.27</v>
      </c>
      <c r="AA980" s="130">
        <f t="shared" si="207"/>
        <v>2450.77</v>
      </c>
      <c r="AB980" s="77">
        <f t="shared" si="195"/>
        <v>2023</v>
      </c>
      <c r="AC980" s="76">
        <f t="shared" si="196"/>
        <v>7</v>
      </c>
      <c r="AD980" s="76" t="str">
        <f t="shared" si="197"/>
        <v/>
      </c>
      <c r="AE980" s="76" t="str">
        <f t="shared" si="198"/>
        <v/>
      </c>
      <c r="AF980" s="74">
        <f t="shared" si="199"/>
        <v>2450.77</v>
      </c>
      <c r="AG980" s="75" t="str">
        <f t="shared" si="200"/>
        <v>14:00</v>
      </c>
      <c r="AH980" s="74">
        <f t="shared" si="201"/>
        <v>52173.969999999994</v>
      </c>
      <c r="AI980" s="73" t="str">
        <f t="shared" si="202"/>
        <v/>
      </c>
      <c r="AJ980" s="73" t="str">
        <f t="shared" si="203"/>
        <v/>
      </c>
      <c r="AK980" s="73" t="str">
        <f t="shared" si="204"/>
        <v/>
      </c>
      <c r="AL980" s="72" t="str">
        <f t="shared" si="205"/>
        <v/>
      </c>
      <c r="AM980" s="71" t="str">
        <f t="shared" si="206"/>
        <v/>
      </c>
    </row>
    <row r="981" spans="2:39" ht="13.8" thickBot="1">
      <c r="B981" s="131">
        <v>45113</v>
      </c>
      <c r="C981" s="130">
        <v>1999.55</v>
      </c>
      <c r="D981" s="130">
        <v>1979.85</v>
      </c>
      <c r="E981" s="130">
        <v>1973.48</v>
      </c>
      <c r="F981" s="130">
        <v>1907.82</v>
      </c>
      <c r="G981" s="130">
        <v>1990.52</v>
      </c>
      <c r="H981" s="130">
        <v>976.22</v>
      </c>
      <c r="I981" s="130">
        <v>1863.93</v>
      </c>
      <c r="J981" s="130">
        <v>2206.6799999999998</v>
      </c>
      <c r="K981" s="130">
        <v>2264.0500000000002</v>
      </c>
      <c r="L981" s="130">
        <v>2353.23</v>
      </c>
      <c r="M981" s="130">
        <v>2561.5100000000002</v>
      </c>
      <c r="N981" s="130">
        <v>2473.14</v>
      </c>
      <c r="O981" s="130">
        <v>2327.7800000000002</v>
      </c>
      <c r="P981" s="130">
        <v>995.33</v>
      </c>
      <c r="Q981" s="130">
        <v>823.38</v>
      </c>
      <c r="R981" s="130">
        <v>823.94</v>
      </c>
      <c r="S981" s="130">
        <v>775.18</v>
      </c>
      <c r="T981" s="130">
        <v>708.3</v>
      </c>
      <c r="U981" s="130">
        <v>681.98</v>
      </c>
      <c r="V981" s="130">
        <v>668.47</v>
      </c>
      <c r="W981" s="130">
        <v>668.18</v>
      </c>
      <c r="X981" s="130">
        <v>639.03</v>
      </c>
      <c r="Y981" s="130">
        <v>529.1</v>
      </c>
      <c r="Z981" s="130">
        <v>477.68</v>
      </c>
      <c r="AA981" s="130">
        <f t="shared" si="207"/>
        <v>2561.5100000000002</v>
      </c>
      <c r="AB981" s="77">
        <f t="shared" si="195"/>
        <v>2023</v>
      </c>
      <c r="AC981" s="76">
        <f t="shared" si="196"/>
        <v>7</v>
      </c>
      <c r="AD981" s="76" t="str">
        <f t="shared" si="197"/>
        <v/>
      </c>
      <c r="AE981" s="76" t="str">
        <f t="shared" si="198"/>
        <v/>
      </c>
      <c r="AF981" s="74">
        <f t="shared" si="199"/>
        <v>2561.5100000000002</v>
      </c>
      <c r="AG981" s="75" t="str">
        <f t="shared" si="200"/>
        <v>11:00</v>
      </c>
      <c r="AH981" s="74">
        <f t="shared" si="201"/>
        <v>37229.839999999997</v>
      </c>
      <c r="AI981" s="73" t="str">
        <f t="shared" si="202"/>
        <v/>
      </c>
      <c r="AJ981" s="73" t="str">
        <f t="shared" si="203"/>
        <v/>
      </c>
      <c r="AK981" s="73" t="str">
        <f t="shared" si="204"/>
        <v/>
      </c>
      <c r="AL981" s="72" t="str">
        <f t="shared" si="205"/>
        <v/>
      </c>
      <c r="AM981" s="71" t="str">
        <f t="shared" si="206"/>
        <v/>
      </c>
    </row>
    <row r="982" spans="2:39" ht="13.8" thickBot="1">
      <c r="B982" s="131">
        <v>45114</v>
      </c>
      <c r="C982" s="130">
        <v>445.9</v>
      </c>
      <c r="D982" s="130">
        <v>432.67</v>
      </c>
      <c r="E982" s="130">
        <v>402.82</v>
      </c>
      <c r="F982" s="130">
        <v>378.39</v>
      </c>
      <c r="G982" s="130">
        <v>416.29</v>
      </c>
      <c r="H982" s="130">
        <v>362.67</v>
      </c>
      <c r="I982" s="130">
        <v>384.93</v>
      </c>
      <c r="J982" s="130">
        <v>394.7</v>
      </c>
      <c r="K982" s="130">
        <v>454.23</v>
      </c>
      <c r="L982" s="129">
        <v>513</v>
      </c>
      <c r="M982" s="130">
        <v>563.57000000000005</v>
      </c>
      <c r="N982" s="130">
        <v>561.54</v>
      </c>
      <c r="O982" s="130">
        <v>579.25</v>
      </c>
      <c r="P982" s="130">
        <v>585.62</v>
      </c>
      <c r="Q982" s="130">
        <v>557.13</v>
      </c>
      <c r="R982" s="130">
        <v>505.02</v>
      </c>
      <c r="S982" s="130">
        <v>407.01</v>
      </c>
      <c r="T982" s="130">
        <v>362.43</v>
      </c>
      <c r="U982" s="130">
        <v>369.71</v>
      </c>
      <c r="V982" s="130">
        <v>334.22</v>
      </c>
      <c r="W982" s="130">
        <v>258.93</v>
      </c>
      <c r="X982" s="130">
        <v>195.83</v>
      </c>
      <c r="Y982" s="130">
        <v>122.64</v>
      </c>
      <c r="Z982" s="130">
        <v>96.63</v>
      </c>
      <c r="AA982" s="130">
        <f t="shared" si="207"/>
        <v>585.62</v>
      </c>
      <c r="AB982" s="77">
        <f t="shared" si="195"/>
        <v>2023</v>
      </c>
      <c r="AC982" s="76">
        <f t="shared" si="196"/>
        <v>7</v>
      </c>
      <c r="AD982" s="76" t="str">
        <f t="shared" si="197"/>
        <v/>
      </c>
      <c r="AE982" s="76" t="str">
        <f t="shared" si="198"/>
        <v/>
      </c>
      <c r="AF982" s="74">
        <f t="shared" si="199"/>
        <v>585.62</v>
      </c>
      <c r="AG982" s="75" t="str">
        <f t="shared" si="200"/>
        <v>14:00</v>
      </c>
      <c r="AH982" s="74">
        <f t="shared" si="201"/>
        <v>10270.749999999998</v>
      </c>
      <c r="AI982" s="73" t="str">
        <f t="shared" si="202"/>
        <v/>
      </c>
      <c r="AJ982" s="73" t="str">
        <f t="shared" si="203"/>
        <v/>
      </c>
      <c r="AK982" s="73" t="str">
        <f t="shared" si="204"/>
        <v/>
      </c>
      <c r="AL982" s="72" t="str">
        <f t="shared" si="205"/>
        <v/>
      </c>
      <c r="AM982" s="71" t="str">
        <f t="shared" si="206"/>
        <v/>
      </c>
    </row>
    <row r="983" spans="2:39" ht="13.8" thickBot="1">
      <c r="B983" s="131">
        <v>45115</v>
      </c>
      <c r="C983" s="130">
        <v>48.69</v>
      </c>
      <c r="D983" s="130">
        <v>39.659999999999997</v>
      </c>
      <c r="E983" s="130">
        <v>34.299999999999997</v>
      </c>
      <c r="F983" s="130">
        <v>35.770000000000003</v>
      </c>
      <c r="G983" s="130">
        <v>31.92</v>
      </c>
      <c r="H983" s="130">
        <v>32.549999999999997</v>
      </c>
      <c r="I983" s="130">
        <v>101.96</v>
      </c>
      <c r="J983" s="130">
        <v>197.02</v>
      </c>
      <c r="K983" s="130">
        <v>310.35000000000002</v>
      </c>
      <c r="L983" s="130">
        <v>366.21</v>
      </c>
      <c r="M983" s="130">
        <v>414.16</v>
      </c>
      <c r="N983" s="130">
        <v>439.43</v>
      </c>
      <c r="O983" s="130">
        <v>461.58</v>
      </c>
      <c r="P983" s="130">
        <v>792.61</v>
      </c>
      <c r="Q983" s="130">
        <v>377.82</v>
      </c>
      <c r="R983" s="130">
        <v>376.53</v>
      </c>
      <c r="S983" s="130">
        <v>372.37</v>
      </c>
      <c r="T983" s="130">
        <v>306.74</v>
      </c>
      <c r="U983" s="130">
        <v>313.74</v>
      </c>
      <c r="V983" s="130">
        <v>256.08999999999997</v>
      </c>
      <c r="W983" s="130">
        <v>252.98</v>
      </c>
      <c r="X983" s="130">
        <v>266.42</v>
      </c>
      <c r="Y983" s="130">
        <v>236.46</v>
      </c>
      <c r="Z983" s="130">
        <v>180.15</v>
      </c>
      <c r="AA983" s="130">
        <f t="shared" si="207"/>
        <v>792.61</v>
      </c>
      <c r="AB983" s="77">
        <f t="shared" si="195"/>
        <v>2023</v>
      </c>
      <c r="AC983" s="76">
        <f t="shared" si="196"/>
        <v>7</v>
      </c>
      <c r="AD983" s="76" t="str">
        <f t="shared" si="197"/>
        <v/>
      </c>
      <c r="AE983" s="76" t="str">
        <f t="shared" si="198"/>
        <v/>
      </c>
      <c r="AF983" s="74">
        <f t="shared" si="199"/>
        <v>792.61</v>
      </c>
      <c r="AG983" s="75" t="str">
        <f t="shared" si="200"/>
        <v>14:00</v>
      </c>
      <c r="AH983" s="74">
        <f t="shared" si="201"/>
        <v>7038.119999999999</v>
      </c>
      <c r="AI983" s="73" t="str">
        <f t="shared" si="202"/>
        <v/>
      </c>
      <c r="AJ983" s="73" t="str">
        <f t="shared" si="203"/>
        <v/>
      </c>
      <c r="AK983" s="73" t="str">
        <f t="shared" si="204"/>
        <v/>
      </c>
      <c r="AL983" s="72" t="str">
        <f t="shared" si="205"/>
        <v/>
      </c>
      <c r="AM983" s="71" t="str">
        <f t="shared" si="206"/>
        <v/>
      </c>
    </row>
    <row r="984" spans="2:39" ht="13.8" thickBot="1">
      <c r="B984" s="131">
        <v>45116</v>
      </c>
      <c r="C984" s="130">
        <v>144.41</v>
      </c>
      <c r="D984" s="130">
        <v>129.85</v>
      </c>
      <c r="E984" s="130">
        <v>116.76</v>
      </c>
      <c r="F984" s="130">
        <v>103.56</v>
      </c>
      <c r="G984" s="130">
        <v>122.22</v>
      </c>
      <c r="H984" s="130">
        <v>164.99</v>
      </c>
      <c r="I984" s="130">
        <v>289.02999999999997</v>
      </c>
      <c r="J984" s="130">
        <v>404.29</v>
      </c>
      <c r="K984" s="130">
        <v>449.85</v>
      </c>
      <c r="L984" s="130">
        <v>473.73</v>
      </c>
      <c r="M984" s="130">
        <v>490.32</v>
      </c>
      <c r="N984" s="130">
        <v>501.62</v>
      </c>
      <c r="O984" s="130">
        <v>524.23</v>
      </c>
      <c r="P984" s="130">
        <v>534.70000000000005</v>
      </c>
      <c r="Q984" s="130">
        <v>504.95</v>
      </c>
      <c r="R984" s="130">
        <v>495.64</v>
      </c>
      <c r="S984" s="130">
        <v>428.4</v>
      </c>
      <c r="T984" s="130">
        <v>428.86</v>
      </c>
      <c r="U984" s="130">
        <v>393.89</v>
      </c>
      <c r="V984" s="130">
        <v>367.6</v>
      </c>
      <c r="W984" s="130">
        <v>340.2</v>
      </c>
      <c r="X984" s="130">
        <v>311.22000000000003</v>
      </c>
      <c r="Y984" s="130">
        <v>259.98</v>
      </c>
      <c r="Z984" s="130">
        <v>243.6</v>
      </c>
      <c r="AA984" s="130">
        <f t="shared" si="207"/>
        <v>534.70000000000005</v>
      </c>
      <c r="AB984" s="77">
        <f t="shared" si="195"/>
        <v>2023</v>
      </c>
      <c r="AC984" s="76">
        <f t="shared" si="196"/>
        <v>7</v>
      </c>
      <c r="AD984" s="76" t="str">
        <f t="shared" si="197"/>
        <v/>
      </c>
      <c r="AE984" s="76" t="str">
        <f t="shared" si="198"/>
        <v/>
      </c>
      <c r="AF984" s="74">
        <f t="shared" si="199"/>
        <v>534.70000000000005</v>
      </c>
      <c r="AG984" s="75" t="str">
        <f t="shared" si="200"/>
        <v>14:00</v>
      </c>
      <c r="AH984" s="74">
        <f t="shared" si="201"/>
        <v>8758.6000000000022</v>
      </c>
      <c r="AI984" s="73" t="str">
        <f t="shared" si="202"/>
        <v/>
      </c>
      <c r="AJ984" s="73" t="str">
        <f t="shared" si="203"/>
        <v/>
      </c>
      <c r="AK984" s="73" t="str">
        <f t="shared" si="204"/>
        <v/>
      </c>
      <c r="AL984" s="72" t="str">
        <f t="shared" si="205"/>
        <v/>
      </c>
      <c r="AM984" s="71" t="str">
        <f t="shared" si="206"/>
        <v/>
      </c>
    </row>
    <row r="985" spans="2:39" ht="13.8" thickBot="1">
      <c r="B985" s="131">
        <v>45117</v>
      </c>
      <c r="C985" s="130">
        <v>227.78</v>
      </c>
      <c r="D985" s="130">
        <v>194.78</v>
      </c>
      <c r="E985" s="130">
        <v>167.44</v>
      </c>
      <c r="F985" s="130">
        <v>147.81</v>
      </c>
      <c r="G985" s="130">
        <v>129.54</v>
      </c>
      <c r="H985" s="130">
        <v>129.74</v>
      </c>
      <c r="I985" s="130">
        <v>341.07</v>
      </c>
      <c r="J985" s="130">
        <v>473.31</v>
      </c>
      <c r="K985" s="130">
        <v>562.16999999999996</v>
      </c>
      <c r="L985" s="130">
        <v>1080.17</v>
      </c>
      <c r="M985" s="130">
        <v>2111.5500000000002</v>
      </c>
      <c r="N985" s="130">
        <v>2138.5</v>
      </c>
      <c r="O985" s="130">
        <v>2147.1799999999998</v>
      </c>
      <c r="P985" s="130">
        <v>2137.4499999999998</v>
      </c>
      <c r="Q985" s="130">
        <v>2120.09</v>
      </c>
      <c r="R985" s="130">
        <v>2110.85</v>
      </c>
      <c r="S985" s="130">
        <v>2058.25</v>
      </c>
      <c r="T985" s="130">
        <v>1998.71</v>
      </c>
      <c r="U985" s="130">
        <v>2007.25</v>
      </c>
      <c r="V985" s="130">
        <v>1968.3</v>
      </c>
      <c r="W985" s="130">
        <v>1873.2</v>
      </c>
      <c r="X985" s="130">
        <v>1781.01</v>
      </c>
      <c r="Y985" s="130">
        <v>1711.89</v>
      </c>
      <c r="Z985" s="130">
        <v>1680.94</v>
      </c>
      <c r="AA985" s="130">
        <f t="shared" si="207"/>
        <v>2147.1799999999998</v>
      </c>
      <c r="AB985" s="77">
        <f t="shared" si="195"/>
        <v>2023</v>
      </c>
      <c r="AC985" s="76">
        <f t="shared" si="196"/>
        <v>7</v>
      </c>
      <c r="AD985" s="76" t="str">
        <f t="shared" si="197"/>
        <v/>
      </c>
      <c r="AE985" s="76" t="str">
        <f t="shared" si="198"/>
        <v/>
      </c>
      <c r="AF985" s="74">
        <f t="shared" si="199"/>
        <v>2147.1799999999998</v>
      </c>
      <c r="AG985" s="75" t="str">
        <f t="shared" si="200"/>
        <v>13:00</v>
      </c>
      <c r="AH985" s="74">
        <f t="shared" si="201"/>
        <v>33446.159999999996</v>
      </c>
      <c r="AI985" s="73" t="str">
        <f t="shared" si="202"/>
        <v/>
      </c>
      <c r="AJ985" s="73" t="str">
        <f t="shared" si="203"/>
        <v/>
      </c>
      <c r="AK985" s="73" t="str">
        <f t="shared" si="204"/>
        <v/>
      </c>
      <c r="AL985" s="72" t="str">
        <f t="shared" si="205"/>
        <v/>
      </c>
      <c r="AM985" s="71" t="str">
        <f t="shared" si="206"/>
        <v/>
      </c>
    </row>
    <row r="986" spans="2:39" ht="13.8" thickBot="1">
      <c r="B986" s="131">
        <v>45118</v>
      </c>
      <c r="C986" s="130">
        <v>1673.49</v>
      </c>
      <c r="D986" s="130">
        <v>1658.16</v>
      </c>
      <c r="E986" s="130">
        <v>1671.5</v>
      </c>
      <c r="F986" s="130">
        <v>1677.69</v>
      </c>
      <c r="G986" s="130">
        <v>1733.13</v>
      </c>
      <c r="H986" s="130">
        <v>1760.68</v>
      </c>
      <c r="I986" s="130">
        <v>1908.17</v>
      </c>
      <c r="J986" s="130">
        <v>2042.32</v>
      </c>
      <c r="K986" s="130">
        <v>2117.75</v>
      </c>
      <c r="L986" s="130">
        <v>2204.9299999999998</v>
      </c>
      <c r="M986" s="130">
        <v>2263.0300000000002</v>
      </c>
      <c r="N986" s="130">
        <v>2254.81</v>
      </c>
      <c r="O986" s="130">
        <v>2277.4899999999998</v>
      </c>
      <c r="P986" s="130">
        <v>2272.59</v>
      </c>
      <c r="Q986" s="130">
        <v>2278.4699999999998</v>
      </c>
      <c r="R986" s="130">
        <v>2244.73</v>
      </c>
      <c r="S986" s="130">
        <v>2077.39</v>
      </c>
      <c r="T986" s="130">
        <v>2063.08</v>
      </c>
      <c r="U986" s="130">
        <v>2055.1999999999998</v>
      </c>
      <c r="V986" s="130">
        <v>2029.79</v>
      </c>
      <c r="W986" s="130">
        <v>2001.06</v>
      </c>
      <c r="X986" s="130">
        <v>1919.12</v>
      </c>
      <c r="Y986" s="130">
        <v>1829.84</v>
      </c>
      <c r="Z986" s="130">
        <v>1682.14</v>
      </c>
      <c r="AA986" s="130">
        <f t="shared" si="207"/>
        <v>2278.4699999999998</v>
      </c>
      <c r="AB986" s="77">
        <f t="shared" si="195"/>
        <v>2023</v>
      </c>
      <c r="AC986" s="76">
        <f t="shared" si="196"/>
        <v>7</v>
      </c>
      <c r="AD986" s="76" t="str">
        <f t="shared" si="197"/>
        <v/>
      </c>
      <c r="AE986" s="76" t="str">
        <f t="shared" si="198"/>
        <v/>
      </c>
      <c r="AF986" s="74">
        <f t="shared" si="199"/>
        <v>2278.4699999999998</v>
      </c>
      <c r="AG986" s="75" t="str">
        <f t="shared" si="200"/>
        <v>15:00</v>
      </c>
      <c r="AH986" s="74">
        <f t="shared" si="201"/>
        <v>49975.03</v>
      </c>
      <c r="AI986" s="73" t="str">
        <f t="shared" si="202"/>
        <v/>
      </c>
      <c r="AJ986" s="73" t="str">
        <f t="shared" si="203"/>
        <v/>
      </c>
      <c r="AK986" s="73" t="str">
        <f t="shared" si="204"/>
        <v/>
      </c>
      <c r="AL986" s="72" t="str">
        <f t="shared" si="205"/>
        <v/>
      </c>
      <c r="AM986" s="71" t="str">
        <f t="shared" si="206"/>
        <v/>
      </c>
    </row>
    <row r="987" spans="2:39" ht="13.8" thickBot="1">
      <c r="B987" s="131">
        <v>45119</v>
      </c>
      <c r="C987" s="130">
        <v>1531.95</v>
      </c>
      <c r="D987" s="130">
        <v>1445.22</v>
      </c>
      <c r="E987" s="130">
        <v>1449.35</v>
      </c>
      <c r="F987" s="130">
        <v>1436.86</v>
      </c>
      <c r="G987" s="130">
        <v>1438.6</v>
      </c>
      <c r="H987" s="130">
        <v>1473.12</v>
      </c>
      <c r="I987" s="130">
        <v>1655.4</v>
      </c>
      <c r="J987" s="130">
        <v>1647.63</v>
      </c>
      <c r="K987" s="130">
        <v>1702.86</v>
      </c>
      <c r="L987" s="130">
        <v>1806.14</v>
      </c>
      <c r="M987" s="130">
        <v>1880.76</v>
      </c>
      <c r="N987" s="130">
        <v>1887.03</v>
      </c>
      <c r="O987" s="130">
        <v>1917.19</v>
      </c>
      <c r="P987" s="130">
        <v>1982.79</v>
      </c>
      <c r="Q987" s="130">
        <v>1984.85</v>
      </c>
      <c r="R987" s="130">
        <v>1951.95</v>
      </c>
      <c r="S987" s="130">
        <v>1849.19</v>
      </c>
      <c r="T987" s="130">
        <v>1813.94</v>
      </c>
      <c r="U987" s="130">
        <v>1780.83</v>
      </c>
      <c r="V987" s="130">
        <v>1744.4</v>
      </c>
      <c r="W987" s="130">
        <v>1759.94</v>
      </c>
      <c r="X987" s="130">
        <v>1716.47</v>
      </c>
      <c r="Y987" s="130">
        <v>1707.13</v>
      </c>
      <c r="Z987" s="130">
        <v>1749.72</v>
      </c>
      <c r="AA987" s="130">
        <f t="shared" si="207"/>
        <v>1984.85</v>
      </c>
      <c r="AB987" s="77">
        <f t="shared" ref="AB987:AB1050" si="208">YEAR(B987)</f>
        <v>2023</v>
      </c>
      <c r="AC987" s="76">
        <f t="shared" ref="AC987:AC1050" si="209">MONTH(B987)</f>
        <v>7</v>
      </c>
      <c r="AD987" s="76" t="str">
        <f t="shared" ref="AD987:AD1050" si="210">IF(AE987="","",AB987&amp;"-"&amp;AE987)</f>
        <v/>
      </c>
      <c r="AE987" s="76" t="str">
        <f t="shared" ref="AE987:AE1050" si="211">IF(DAY(B987+1)=1,AC987,"")</f>
        <v/>
      </c>
      <c r="AF987" s="74">
        <f t="shared" ref="AF987:AF1050" si="212">MAX(C987:Z987)</f>
        <v>1984.85</v>
      </c>
      <c r="AG987" s="75" t="str">
        <f t="shared" ref="AG987:AG1050" si="213">INDEX($C$2:$Z$2,MATCH(AF987,C987:Z987,0))</f>
        <v>15:00</v>
      </c>
      <c r="AH987" s="74">
        <f t="shared" ref="AH987:AH1050" si="214">SUM(C987:AA987)</f>
        <v>43298.169999999991</v>
      </c>
      <c r="AI987" s="73" t="str">
        <f t="shared" ref="AI987:AI1050" si="215">IF(AE987&lt;&gt;"",SUMIFS(AF:AF,AC:AC,AC987,AB:AB,AB987),"")</f>
        <v/>
      </c>
      <c r="AJ987" s="73" t="str">
        <f t="shared" ref="AJ987:AJ1050" si="216">IF(AI987="","",_xlfn.MAXIFS(AF:AF,AC:AC,AC987,AB:AB,AB987))</f>
        <v/>
      </c>
      <c r="AK987" s="73" t="str">
        <f t="shared" ref="AK987:AK1050" si="217">IF(AI987="","",_xlfn.MAXIFS(AH:AH,AC:AC,AC987,AB:AB,AB987))</f>
        <v/>
      </c>
      <c r="AL987" s="72" t="str">
        <f t="shared" ref="AL987:AL1050" si="218">IF(AI987&lt;&gt;"",INDEX(B:B,MATCH(AJ987,AF:AF,0)),"")</f>
        <v/>
      </c>
      <c r="AM987" s="71" t="str">
        <f t="shared" ref="AM987:AM1050" si="219">IF(AI987&lt;&gt;"",INDEX(AG:AG,MATCH(AJ987,AF:AF,0)),"")</f>
        <v/>
      </c>
    </row>
    <row r="988" spans="2:39" ht="13.8" thickBot="1">
      <c r="B988" s="131">
        <v>45120</v>
      </c>
      <c r="C988" s="130">
        <v>1768.13</v>
      </c>
      <c r="D988" s="130">
        <v>1724.56</v>
      </c>
      <c r="E988" s="130">
        <v>1752.63</v>
      </c>
      <c r="F988" s="130">
        <v>1343.55</v>
      </c>
      <c r="G988" s="130">
        <v>1363.29</v>
      </c>
      <c r="H988" s="130">
        <v>1549.49</v>
      </c>
      <c r="I988" s="130">
        <v>1869.35</v>
      </c>
      <c r="J988" s="130">
        <v>1922.31</v>
      </c>
      <c r="K988" s="130">
        <v>1961.02</v>
      </c>
      <c r="L988" s="130">
        <v>2006.45</v>
      </c>
      <c r="M988" s="129">
        <v>2016</v>
      </c>
      <c r="N988" s="130">
        <v>1995.91</v>
      </c>
      <c r="O988" s="130">
        <v>975.7</v>
      </c>
      <c r="P988" s="130">
        <v>535.61</v>
      </c>
      <c r="Q988" s="130">
        <v>547.82000000000005</v>
      </c>
      <c r="R988" s="130">
        <v>509.01</v>
      </c>
      <c r="S988" s="130">
        <v>414.79</v>
      </c>
      <c r="T988" s="130">
        <v>355.67</v>
      </c>
      <c r="U988" s="130">
        <v>303.20999999999998</v>
      </c>
      <c r="V988" s="130">
        <v>236.78</v>
      </c>
      <c r="W988" s="130">
        <v>216.12</v>
      </c>
      <c r="X988" s="130">
        <v>131.53</v>
      </c>
      <c r="Y988" s="130">
        <v>81.73</v>
      </c>
      <c r="Z988" s="130">
        <v>47.57</v>
      </c>
      <c r="AA988" s="130">
        <f t="shared" ref="AA988:AA1051" si="220">MAX(C988:Z988)</f>
        <v>2016</v>
      </c>
      <c r="AB988" s="77">
        <f t="shared" si="208"/>
        <v>2023</v>
      </c>
      <c r="AC988" s="76">
        <f t="shared" si="209"/>
        <v>7</v>
      </c>
      <c r="AD988" s="76" t="str">
        <f t="shared" si="210"/>
        <v/>
      </c>
      <c r="AE988" s="76" t="str">
        <f t="shared" si="211"/>
        <v/>
      </c>
      <c r="AF988" s="74">
        <f t="shared" si="212"/>
        <v>2016</v>
      </c>
      <c r="AG988" s="75" t="str">
        <f t="shared" si="213"/>
        <v>11:00</v>
      </c>
      <c r="AH988" s="74">
        <f t="shared" si="214"/>
        <v>27644.229999999992</v>
      </c>
      <c r="AI988" s="73" t="str">
        <f t="shared" si="215"/>
        <v/>
      </c>
      <c r="AJ988" s="73" t="str">
        <f t="shared" si="216"/>
        <v/>
      </c>
      <c r="AK988" s="73" t="str">
        <f t="shared" si="217"/>
        <v/>
      </c>
      <c r="AL988" s="72" t="str">
        <f t="shared" si="218"/>
        <v/>
      </c>
      <c r="AM988" s="71" t="str">
        <f t="shared" si="219"/>
        <v/>
      </c>
    </row>
    <row r="989" spans="2:39" ht="13.8" thickBot="1">
      <c r="B989" s="131">
        <v>45121</v>
      </c>
      <c r="C989" s="130">
        <v>32.479999999999997</v>
      </c>
      <c r="D989" s="130">
        <v>30.56</v>
      </c>
      <c r="E989" s="130">
        <v>31.15</v>
      </c>
      <c r="F989" s="130">
        <v>32.409999999999997</v>
      </c>
      <c r="G989" s="130">
        <v>33.53</v>
      </c>
      <c r="H989" s="130">
        <v>71.790000000000006</v>
      </c>
      <c r="I989" s="130">
        <v>242.34</v>
      </c>
      <c r="J989" s="130">
        <v>366.98</v>
      </c>
      <c r="K989" s="130">
        <v>535.67999999999995</v>
      </c>
      <c r="L989" s="130">
        <v>705.85</v>
      </c>
      <c r="M989" s="130">
        <v>691.22</v>
      </c>
      <c r="N989" s="130">
        <v>716.31</v>
      </c>
      <c r="O989" s="130">
        <v>726.36</v>
      </c>
      <c r="P989" s="130">
        <v>734.48</v>
      </c>
      <c r="Q989" s="130">
        <v>729.37</v>
      </c>
      <c r="R989" s="130">
        <v>713.93</v>
      </c>
      <c r="S989" s="130">
        <v>619.67999999999995</v>
      </c>
      <c r="T989" s="130">
        <v>567.88</v>
      </c>
      <c r="U989" s="130">
        <v>514.89</v>
      </c>
      <c r="V989" s="130">
        <v>473.8</v>
      </c>
      <c r="W989" s="130">
        <v>442.19</v>
      </c>
      <c r="X989" s="130">
        <v>359.45</v>
      </c>
      <c r="Y989" s="130">
        <v>310.24</v>
      </c>
      <c r="Z989" s="130">
        <v>295.64999999999998</v>
      </c>
      <c r="AA989" s="130">
        <f t="shared" si="220"/>
        <v>734.48</v>
      </c>
      <c r="AB989" s="77">
        <f t="shared" si="208"/>
        <v>2023</v>
      </c>
      <c r="AC989" s="76">
        <f t="shared" si="209"/>
        <v>7</v>
      </c>
      <c r="AD989" s="76" t="str">
        <f t="shared" si="210"/>
        <v/>
      </c>
      <c r="AE989" s="76" t="str">
        <f t="shared" si="211"/>
        <v/>
      </c>
      <c r="AF989" s="74">
        <f t="shared" si="212"/>
        <v>734.48</v>
      </c>
      <c r="AG989" s="75" t="str">
        <f t="shared" si="213"/>
        <v>14:00</v>
      </c>
      <c r="AH989" s="74">
        <f t="shared" si="214"/>
        <v>10712.7</v>
      </c>
      <c r="AI989" s="73" t="str">
        <f t="shared" si="215"/>
        <v/>
      </c>
      <c r="AJ989" s="73" t="str">
        <f t="shared" si="216"/>
        <v/>
      </c>
      <c r="AK989" s="73" t="str">
        <f t="shared" si="217"/>
        <v/>
      </c>
      <c r="AL989" s="72" t="str">
        <f t="shared" si="218"/>
        <v/>
      </c>
      <c r="AM989" s="71" t="str">
        <f t="shared" si="219"/>
        <v/>
      </c>
    </row>
    <row r="990" spans="2:39" ht="13.8" thickBot="1">
      <c r="B990" s="131">
        <v>45122</v>
      </c>
      <c r="C990" s="130">
        <v>271.49</v>
      </c>
      <c r="D990" s="130">
        <v>271.70999999999998</v>
      </c>
      <c r="E990" s="130">
        <v>282.38</v>
      </c>
      <c r="F990" s="130">
        <v>279.89999999999998</v>
      </c>
      <c r="G990" s="130">
        <v>300.51</v>
      </c>
      <c r="H990" s="130">
        <v>349.76</v>
      </c>
      <c r="I990" s="130">
        <v>435.33</v>
      </c>
      <c r="J990" s="130">
        <v>488.85</v>
      </c>
      <c r="K990" s="130">
        <v>574.95000000000005</v>
      </c>
      <c r="L990" s="130">
        <v>616.87</v>
      </c>
      <c r="M990" s="130">
        <v>642.80999999999995</v>
      </c>
      <c r="N990" s="130">
        <v>653.84</v>
      </c>
      <c r="O990" s="130">
        <v>632.9</v>
      </c>
      <c r="P990" s="130">
        <v>655.16999999999996</v>
      </c>
      <c r="Q990" s="130">
        <v>665.18</v>
      </c>
      <c r="R990" s="130">
        <v>615.20000000000005</v>
      </c>
      <c r="S990" s="130">
        <v>533.72</v>
      </c>
      <c r="T990" s="130">
        <v>516.88</v>
      </c>
      <c r="U990" s="130">
        <v>472.78</v>
      </c>
      <c r="V990" s="130">
        <v>423.71</v>
      </c>
      <c r="W990" s="130">
        <v>483.04</v>
      </c>
      <c r="X990" s="130">
        <v>469.18</v>
      </c>
      <c r="Y990" s="130">
        <v>428.72</v>
      </c>
      <c r="Z990" s="130">
        <v>423.4</v>
      </c>
      <c r="AA990" s="130">
        <f t="shared" si="220"/>
        <v>665.18</v>
      </c>
      <c r="AB990" s="77">
        <f t="shared" si="208"/>
        <v>2023</v>
      </c>
      <c r="AC990" s="76">
        <f t="shared" si="209"/>
        <v>7</v>
      </c>
      <c r="AD990" s="76" t="str">
        <f t="shared" si="210"/>
        <v/>
      </c>
      <c r="AE990" s="76" t="str">
        <f t="shared" si="211"/>
        <v/>
      </c>
      <c r="AF990" s="74">
        <f t="shared" si="212"/>
        <v>665.18</v>
      </c>
      <c r="AG990" s="75" t="str">
        <f t="shared" si="213"/>
        <v>15:00</v>
      </c>
      <c r="AH990" s="74">
        <f t="shared" si="214"/>
        <v>12153.46</v>
      </c>
      <c r="AI990" s="73" t="str">
        <f t="shared" si="215"/>
        <v/>
      </c>
      <c r="AJ990" s="73" t="str">
        <f t="shared" si="216"/>
        <v/>
      </c>
      <c r="AK990" s="73" t="str">
        <f t="shared" si="217"/>
        <v/>
      </c>
      <c r="AL990" s="72" t="str">
        <f t="shared" si="218"/>
        <v/>
      </c>
      <c r="AM990" s="71" t="str">
        <f t="shared" si="219"/>
        <v/>
      </c>
    </row>
    <row r="991" spans="2:39" ht="13.8" thickBot="1">
      <c r="B991" s="131">
        <v>45123</v>
      </c>
      <c r="C991" s="130">
        <v>402.92</v>
      </c>
      <c r="D991" s="130">
        <v>394.21</v>
      </c>
      <c r="E991" s="130">
        <v>363.86</v>
      </c>
      <c r="F991" s="130">
        <v>371.39</v>
      </c>
      <c r="G991" s="130">
        <v>371.38</v>
      </c>
      <c r="H991" s="130">
        <v>396.55</v>
      </c>
      <c r="I991" s="130">
        <v>460.08</v>
      </c>
      <c r="J991" s="130">
        <v>523.46</v>
      </c>
      <c r="K991" s="130">
        <v>556.4</v>
      </c>
      <c r="L991" s="130">
        <v>587.97</v>
      </c>
      <c r="M991" s="130">
        <v>610.54</v>
      </c>
      <c r="N991" s="130">
        <v>629.13</v>
      </c>
      <c r="O991" s="130">
        <v>659.92</v>
      </c>
      <c r="P991" s="130">
        <v>665.63</v>
      </c>
      <c r="Q991" s="130">
        <v>647.33000000000004</v>
      </c>
      <c r="R991" s="130">
        <v>622.51</v>
      </c>
      <c r="S991" s="130">
        <v>578.38</v>
      </c>
      <c r="T991" s="130">
        <v>559.13</v>
      </c>
      <c r="U991" s="130">
        <v>540.09</v>
      </c>
      <c r="V991" s="130">
        <v>494.41</v>
      </c>
      <c r="W991" s="130">
        <v>432.43</v>
      </c>
      <c r="X991" s="130">
        <v>405.69</v>
      </c>
      <c r="Y991" s="130">
        <v>369.95</v>
      </c>
      <c r="Z991" s="130">
        <v>332.85</v>
      </c>
      <c r="AA991" s="130">
        <f t="shared" si="220"/>
        <v>665.63</v>
      </c>
      <c r="AB991" s="77">
        <f t="shared" si="208"/>
        <v>2023</v>
      </c>
      <c r="AC991" s="76">
        <f t="shared" si="209"/>
        <v>7</v>
      </c>
      <c r="AD991" s="76" t="str">
        <f t="shared" si="210"/>
        <v/>
      </c>
      <c r="AE991" s="76" t="str">
        <f t="shared" si="211"/>
        <v/>
      </c>
      <c r="AF991" s="74">
        <f t="shared" si="212"/>
        <v>665.63</v>
      </c>
      <c r="AG991" s="75" t="str">
        <f t="shared" si="213"/>
        <v>14:00</v>
      </c>
      <c r="AH991" s="74">
        <f t="shared" si="214"/>
        <v>12641.84</v>
      </c>
      <c r="AI991" s="73" t="str">
        <f t="shared" si="215"/>
        <v/>
      </c>
      <c r="AJ991" s="73" t="str">
        <f t="shared" si="216"/>
        <v/>
      </c>
      <c r="AK991" s="73" t="str">
        <f t="shared" si="217"/>
        <v/>
      </c>
      <c r="AL991" s="72" t="str">
        <f t="shared" si="218"/>
        <v/>
      </c>
      <c r="AM991" s="71" t="str">
        <f t="shared" si="219"/>
        <v/>
      </c>
    </row>
    <row r="992" spans="2:39" ht="13.8" thickBot="1">
      <c r="B992" s="131">
        <v>45124</v>
      </c>
      <c r="C992" s="130">
        <v>303.38</v>
      </c>
      <c r="D992" s="130">
        <v>277.94</v>
      </c>
      <c r="E992" s="130">
        <v>264.52999999999997</v>
      </c>
      <c r="F992" s="130">
        <v>256.97000000000003</v>
      </c>
      <c r="G992" s="130">
        <v>255.71</v>
      </c>
      <c r="H992" s="130">
        <v>264.11</v>
      </c>
      <c r="I992" s="130">
        <v>409.19</v>
      </c>
      <c r="J992" s="130">
        <v>463.54</v>
      </c>
      <c r="K992" s="130">
        <v>561.12</v>
      </c>
      <c r="L992" s="130">
        <v>629.51</v>
      </c>
      <c r="M992" s="130">
        <v>688.56</v>
      </c>
      <c r="N992" s="130">
        <v>669.83</v>
      </c>
      <c r="O992" s="130">
        <v>699.51</v>
      </c>
      <c r="P992" s="130">
        <v>729.51</v>
      </c>
      <c r="Q992" s="130">
        <v>701.75</v>
      </c>
      <c r="R992" s="130">
        <v>685.13</v>
      </c>
      <c r="S992" s="130">
        <v>642.49</v>
      </c>
      <c r="T992" s="130">
        <v>579.28</v>
      </c>
      <c r="U992" s="130">
        <v>535.88</v>
      </c>
      <c r="V992" s="130">
        <v>96.39</v>
      </c>
      <c r="W992" s="130">
        <v>490.35</v>
      </c>
      <c r="X992" s="130">
        <v>353.47</v>
      </c>
      <c r="Y992" s="130">
        <v>284.24</v>
      </c>
      <c r="Z992" s="130">
        <v>286.97000000000003</v>
      </c>
      <c r="AA992" s="130">
        <f t="shared" si="220"/>
        <v>729.51</v>
      </c>
      <c r="AB992" s="77">
        <f t="shared" si="208"/>
        <v>2023</v>
      </c>
      <c r="AC992" s="76">
        <f t="shared" si="209"/>
        <v>7</v>
      </c>
      <c r="AD992" s="76" t="str">
        <f t="shared" si="210"/>
        <v/>
      </c>
      <c r="AE992" s="76" t="str">
        <f t="shared" si="211"/>
        <v/>
      </c>
      <c r="AF992" s="74">
        <f t="shared" si="212"/>
        <v>729.51</v>
      </c>
      <c r="AG992" s="75" t="str">
        <f t="shared" si="213"/>
        <v>14:00</v>
      </c>
      <c r="AH992" s="74">
        <f t="shared" si="214"/>
        <v>11858.869999999999</v>
      </c>
      <c r="AI992" s="73" t="str">
        <f t="shared" si="215"/>
        <v/>
      </c>
      <c r="AJ992" s="73" t="str">
        <f t="shared" si="216"/>
        <v/>
      </c>
      <c r="AK992" s="73" t="str">
        <f t="shared" si="217"/>
        <v/>
      </c>
      <c r="AL992" s="72" t="str">
        <f t="shared" si="218"/>
        <v/>
      </c>
      <c r="AM992" s="71" t="str">
        <f t="shared" si="219"/>
        <v/>
      </c>
    </row>
    <row r="993" spans="2:39" ht="13.8" thickBot="1">
      <c r="B993" s="131">
        <v>45125</v>
      </c>
      <c r="C993" s="130">
        <v>70.599999999999994</v>
      </c>
      <c r="D993" s="130">
        <v>32.619999999999997</v>
      </c>
      <c r="E993" s="130">
        <v>31.54</v>
      </c>
      <c r="F993" s="130">
        <v>32.549999999999997</v>
      </c>
      <c r="G993" s="130">
        <v>33.57</v>
      </c>
      <c r="H993" s="130">
        <v>49.39</v>
      </c>
      <c r="I993" s="130">
        <v>531.19000000000005</v>
      </c>
      <c r="J993" s="130">
        <v>636.83000000000004</v>
      </c>
      <c r="K993" s="129">
        <v>618</v>
      </c>
      <c r="L993" s="130">
        <v>656.78</v>
      </c>
      <c r="M993" s="130">
        <v>672.18</v>
      </c>
      <c r="N993" s="130">
        <v>643.48</v>
      </c>
      <c r="O993" s="130">
        <v>639.94000000000005</v>
      </c>
      <c r="P993" s="130">
        <v>527.38</v>
      </c>
      <c r="Q993" s="130">
        <v>623.84</v>
      </c>
      <c r="R993" s="130">
        <v>563.75</v>
      </c>
      <c r="S993" s="130">
        <v>479.04</v>
      </c>
      <c r="T993" s="130">
        <v>424.31</v>
      </c>
      <c r="U993" s="130">
        <v>378.56</v>
      </c>
      <c r="V993" s="130">
        <v>363.55</v>
      </c>
      <c r="W993" s="130">
        <v>327.81</v>
      </c>
      <c r="X993" s="130">
        <v>261.14</v>
      </c>
      <c r="Y993" s="130">
        <v>225.89</v>
      </c>
      <c r="Z993" s="130">
        <v>194.74</v>
      </c>
      <c r="AA993" s="130">
        <f t="shared" si="220"/>
        <v>672.18</v>
      </c>
      <c r="AB993" s="77">
        <f t="shared" si="208"/>
        <v>2023</v>
      </c>
      <c r="AC993" s="76">
        <f t="shared" si="209"/>
        <v>7</v>
      </c>
      <c r="AD993" s="76" t="str">
        <f t="shared" si="210"/>
        <v/>
      </c>
      <c r="AE993" s="76" t="str">
        <f t="shared" si="211"/>
        <v/>
      </c>
      <c r="AF993" s="74">
        <f t="shared" si="212"/>
        <v>672.18</v>
      </c>
      <c r="AG993" s="75" t="str">
        <f t="shared" si="213"/>
        <v>11:00</v>
      </c>
      <c r="AH993" s="74">
        <f t="shared" si="214"/>
        <v>9690.86</v>
      </c>
      <c r="AI993" s="73" t="str">
        <f t="shared" si="215"/>
        <v/>
      </c>
      <c r="AJ993" s="73" t="str">
        <f t="shared" si="216"/>
        <v/>
      </c>
      <c r="AK993" s="73" t="str">
        <f t="shared" si="217"/>
        <v/>
      </c>
      <c r="AL993" s="72" t="str">
        <f t="shared" si="218"/>
        <v/>
      </c>
      <c r="AM993" s="71" t="str">
        <f t="shared" si="219"/>
        <v/>
      </c>
    </row>
    <row r="994" spans="2:39" ht="13.8" thickBot="1">
      <c r="B994" s="131">
        <v>45126</v>
      </c>
      <c r="C994" s="130">
        <v>168.73</v>
      </c>
      <c r="D994" s="130">
        <v>141.12</v>
      </c>
      <c r="E994" s="130">
        <v>104.13</v>
      </c>
      <c r="F994" s="130">
        <v>64.37</v>
      </c>
      <c r="G994" s="130">
        <v>47.08</v>
      </c>
      <c r="H994" s="130">
        <v>103.22</v>
      </c>
      <c r="I994" s="130">
        <v>288.68</v>
      </c>
      <c r="J994" s="130">
        <v>388.71</v>
      </c>
      <c r="K994" s="130">
        <v>464.63</v>
      </c>
      <c r="L994" s="130">
        <v>523.85</v>
      </c>
      <c r="M994" s="130">
        <v>561.12</v>
      </c>
      <c r="N994" s="130">
        <v>648.54999999999995</v>
      </c>
      <c r="O994" s="130">
        <v>629.27</v>
      </c>
      <c r="P994" s="130">
        <v>633.47</v>
      </c>
      <c r="Q994" s="130">
        <v>651.25</v>
      </c>
      <c r="R994" s="130">
        <v>609.80999999999995</v>
      </c>
      <c r="S994" s="130">
        <v>530.74</v>
      </c>
      <c r="T994" s="130">
        <v>503.09</v>
      </c>
      <c r="U994" s="130">
        <v>474.04</v>
      </c>
      <c r="V994" s="130">
        <v>452.2</v>
      </c>
      <c r="W994" s="130">
        <v>436.24</v>
      </c>
      <c r="X994" s="130">
        <v>396.31</v>
      </c>
      <c r="Y994" s="130">
        <v>282.14</v>
      </c>
      <c r="Z994" s="130">
        <v>280.56</v>
      </c>
      <c r="AA994" s="130">
        <f t="shared" si="220"/>
        <v>651.25</v>
      </c>
      <c r="AB994" s="77">
        <f t="shared" si="208"/>
        <v>2023</v>
      </c>
      <c r="AC994" s="76">
        <f t="shared" si="209"/>
        <v>7</v>
      </c>
      <c r="AD994" s="76" t="str">
        <f t="shared" si="210"/>
        <v/>
      </c>
      <c r="AE994" s="76" t="str">
        <f t="shared" si="211"/>
        <v/>
      </c>
      <c r="AF994" s="74">
        <f t="shared" si="212"/>
        <v>651.25</v>
      </c>
      <c r="AG994" s="75" t="str">
        <f t="shared" si="213"/>
        <v>15:00</v>
      </c>
      <c r="AH994" s="74">
        <f t="shared" si="214"/>
        <v>10034.559999999998</v>
      </c>
      <c r="AI994" s="73" t="str">
        <f t="shared" si="215"/>
        <v/>
      </c>
      <c r="AJ994" s="73" t="str">
        <f t="shared" si="216"/>
        <v/>
      </c>
      <c r="AK994" s="73" t="str">
        <f t="shared" si="217"/>
        <v/>
      </c>
      <c r="AL994" s="72" t="str">
        <f t="shared" si="218"/>
        <v/>
      </c>
      <c r="AM994" s="71" t="str">
        <f t="shared" si="219"/>
        <v/>
      </c>
    </row>
    <row r="995" spans="2:39" ht="13.8" thickBot="1">
      <c r="B995" s="131">
        <v>45127</v>
      </c>
      <c r="C995" s="130">
        <v>276.68</v>
      </c>
      <c r="D995" s="130">
        <v>261.76</v>
      </c>
      <c r="E995" s="130">
        <v>278.22000000000003</v>
      </c>
      <c r="F995" s="130">
        <v>185.96</v>
      </c>
      <c r="G995" s="130">
        <v>45.12</v>
      </c>
      <c r="H995" s="130">
        <v>47.18</v>
      </c>
      <c r="I995" s="130">
        <v>163.31</v>
      </c>
      <c r="J995" s="130">
        <v>223.76</v>
      </c>
      <c r="K995" s="130">
        <v>487.45</v>
      </c>
      <c r="L995" s="130">
        <v>624.89</v>
      </c>
      <c r="M995" s="130">
        <v>690.13</v>
      </c>
      <c r="N995" s="130">
        <v>735.18</v>
      </c>
      <c r="O995" s="130">
        <v>786.38</v>
      </c>
      <c r="P995" s="130">
        <v>835.8</v>
      </c>
      <c r="Q995" s="130">
        <v>865.9</v>
      </c>
      <c r="R995" s="130">
        <v>817.21</v>
      </c>
      <c r="S995" s="130">
        <v>745.22</v>
      </c>
      <c r="T995" s="130">
        <v>576.45000000000005</v>
      </c>
      <c r="U995" s="130">
        <v>445.72</v>
      </c>
      <c r="V995" s="130">
        <v>245.7</v>
      </c>
      <c r="W995" s="130">
        <v>362.43</v>
      </c>
      <c r="X995" s="130">
        <v>343.39</v>
      </c>
      <c r="Y995" s="130">
        <v>284.24</v>
      </c>
      <c r="Z995" s="130">
        <v>218.22</v>
      </c>
      <c r="AA995" s="130">
        <f t="shared" si="220"/>
        <v>865.9</v>
      </c>
      <c r="AB995" s="77">
        <f t="shared" si="208"/>
        <v>2023</v>
      </c>
      <c r="AC995" s="76">
        <f t="shared" si="209"/>
        <v>7</v>
      </c>
      <c r="AD995" s="76" t="str">
        <f t="shared" si="210"/>
        <v/>
      </c>
      <c r="AE995" s="76" t="str">
        <f t="shared" si="211"/>
        <v/>
      </c>
      <c r="AF995" s="74">
        <f t="shared" si="212"/>
        <v>865.9</v>
      </c>
      <c r="AG995" s="75" t="str">
        <f t="shared" si="213"/>
        <v>15:00</v>
      </c>
      <c r="AH995" s="74">
        <f t="shared" si="214"/>
        <v>11412.199999999999</v>
      </c>
      <c r="AI995" s="73" t="str">
        <f t="shared" si="215"/>
        <v/>
      </c>
      <c r="AJ995" s="73" t="str">
        <f t="shared" si="216"/>
        <v/>
      </c>
      <c r="AK995" s="73" t="str">
        <f t="shared" si="217"/>
        <v/>
      </c>
      <c r="AL995" s="72" t="str">
        <f t="shared" si="218"/>
        <v/>
      </c>
      <c r="AM995" s="71" t="str">
        <f t="shared" si="219"/>
        <v/>
      </c>
    </row>
    <row r="996" spans="2:39" ht="13.8" thickBot="1">
      <c r="B996" s="131">
        <v>45128</v>
      </c>
      <c r="C996" s="130">
        <v>218.68</v>
      </c>
      <c r="D996" s="130">
        <v>228.13</v>
      </c>
      <c r="E996" s="130">
        <v>227.78</v>
      </c>
      <c r="F996" s="130">
        <v>234.99</v>
      </c>
      <c r="G996" s="130">
        <v>276.05</v>
      </c>
      <c r="H996" s="130">
        <v>330.58</v>
      </c>
      <c r="I996" s="130">
        <v>424.59</v>
      </c>
      <c r="J996" s="130">
        <v>482.58</v>
      </c>
      <c r="K996" s="130">
        <v>488.36</v>
      </c>
      <c r="L996" s="130">
        <v>530.5</v>
      </c>
      <c r="M996" s="130">
        <v>572.46</v>
      </c>
      <c r="N996" s="130">
        <v>553.46</v>
      </c>
      <c r="O996" s="130">
        <v>551.42999999999995</v>
      </c>
      <c r="P996" s="130">
        <v>546.98</v>
      </c>
      <c r="Q996" s="129">
        <v>527</v>
      </c>
      <c r="R996" s="130">
        <v>508.59</v>
      </c>
      <c r="S996" s="130">
        <v>447.9</v>
      </c>
      <c r="T996" s="129">
        <v>415</v>
      </c>
      <c r="U996" s="130">
        <v>399.7</v>
      </c>
      <c r="V996" s="130">
        <v>383.6</v>
      </c>
      <c r="W996" s="130">
        <v>373.91</v>
      </c>
      <c r="X996" s="130">
        <v>320.01</v>
      </c>
      <c r="Y996" s="130">
        <v>258.33999999999997</v>
      </c>
      <c r="Z996" s="129">
        <v>217</v>
      </c>
      <c r="AA996" s="130">
        <f t="shared" si="220"/>
        <v>572.46</v>
      </c>
      <c r="AB996" s="77">
        <f t="shared" si="208"/>
        <v>2023</v>
      </c>
      <c r="AC996" s="76">
        <f t="shared" si="209"/>
        <v>7</v>
      </c>
      <c r="AD996" s="76" t="str">
        <f t="shared" si="210"/>
        <v/>
      </c>
      <c r="AE996" s="76" t="str">
        <f t="shared" si="211"/>
        <v/>
      </c>
      <c r="AF996" s="74">
        <f t="shared" si="212"/>
        <v>572.46</v>
      </c>
      <c r="AG996" s="75" t="str">
        <f t="shared" si="213"/>
        <v>11:00</v>
      </c>
      <c r="AH996" s="74">
        <f t="shared" si="214"/>
        <v>10090.079999999998</v>
      </c>
      <c r="AI996" s="73" t="str">
        <f t="shared" si="215"/>
        <v/>
      </c>
      <c r="AJ996" s="73" t="str">
        <f t="shared" si="216"/>
        <v/>
      </c>
      <c r="AK996" s="73" t="str">
        <f t="shared" si="217"/>
        <v/>
      </c>
      <c r="AL996" s="72" t="str">
        <f t="shared" si="218"/>
        <v/>
      </c>
      <c r="AM996" s="71" t="str">
        <f t="shared" si="219"/>
        <v/>
      </c>
    </row>
    <row r="997" spans="2:39" ht="13.8" thickBot="1">
      <c r="B997" s="131">
        <v>45129</v>
      </c>
      <c r="C997" s="130">
        <v>187.32</v>
      </c>
      <c r="D997" s="130">
        <v>176.23</v>
      </c>
      <c r="E997" s="130">
        <v>139.62</v>
      </c>
      <c r="F997" s="130">
        <v>122.85</v>
      </c>
      <c r="G997" s="130">
        <v>108.61</v>
      </c>
      <c r="H997" s="130">
        <v>117.64</v>
      </c>
      <c r="I997" s="130">
        <v>238.21</v>
      </c>
      <c r="J997" s="130">
        <v>307.37</v>
      </c>
      <c r="K997" s="130">
        <v>325.89</v>
      </c>
      <c r="L997" s="130">
        <v>353.4</v>
      </c>
      <c r="M997" s="130">
        <v>421.89</v>
      </c>
      <c r="N997" s="130">
        <v>409.57</v>
      </c>
      <c r="O997" s="130">
        <v>442.02</v>
      </c>
      <c r="P997" s="130">
        <v>441.28</v>
      </c>
      <c r="Q997" s="130">
        <v>427.18</v>
      </c>
      <c r="R997" s="130">
        <v>421.33</v>
      </c>
      <c r="S997" s="130">
        <v>353.96</v>
      </c>
      <c r="T997" s="130">
        <v>307.16000000000003</v>
      </c>
      <c r="U997" s="130">
        <v>299.43</v>
      </c>
      <c r="V997" s="130">
        <v>243.99</v>
      </c>
      <c r="W997" s="130">
        <v>257.45999999999998</v>
      </c>
      <c r="X997" s="130">
        <v>240.24</v>
      </c>
      <c r="Y997" s="130">
        <v>196.18</v>
      </c>
      <c r="Z997" s="130">
        <v>194.74</v>
      </c>
      <c r="AA997" s="130">
        <f t="shared" si="220"/>
        <v>442.02</v>
      </c>
      <c r="AB997" s="77">
        <f t="shared" si="208"/>
        <v>2023</v>
      </c>
      <c r="AC997" s="76">
        <f t="shared" si="209"/>
        <v>7</v>
      </c>
      <c r="AD997" s="76" t="str">
        <f t="shared" si="210"/>
        <v/>
      </c>
      <c r="AE997" s="76" t="str">
        <f t="shared" si="211"/>
        <v/>
      </c>
      <c r="AF997" s="74">
        <f t="shared" si="212"/>
        <v>442.02</v>
      </c>
      <c r="AG997" s="75" t="str">
        <f t="shared" si="213"/>
        <v>13:00</v>
      </c>
      <c r="AH997" s="74">
        <f t="shared" si="214"/>
        <v>7175.59</v>
      </c>
      <c r="AI997" s="73" t="str">
        <f t="shared" si="215"/>
        <v/>
      </c>
      <c r="AJ997" s="73" t="str">
        <f t="shared" si="216"/>
        <v/>
      </c>
      <c r="AK997" s="73" t="str">
        <f t="shared" si="217"/>
        <v/>
      </c>
      <c r="AL997" s="72" t="str">
        <f t="shared" si="218"/>
        <v/>
      </c>
      <c r="AM997" s="71" t="str">
        <f t="shared" si="219"/>
        <v/>
      </c>
    </row>
    <row r="998" spans="2:39" ht="13.8" thickBot="1">
      <c r="B998" s="131">
        <v>45130</v>
      </c>
      <c r="C998" s="130">
        <v>188.2</v>
      </c>
      <c r="D998" s="130">
        <v>162.96</v>
      </c>
      <c r="E998" s="130">
        <v>150.26</v>
      </c>
      <c r="F998" s="130">
        <v>143.85</v>
      </c>
      <c r="G998" s="130">
        <v>133.81</v>
      </c>
      <c r="H998" s="130">
        <v>134.22999999999999</v>
      </c>
      <c r="I998" s="130">
        <v>258.79000000000002</v>
      </c>
      <c r="J998" s="130">
        <v>352.9</v>
      </c>
      <c r="K998" s="130">
        <v>406.91</v>
      </c>
      <c r="L998" s="130">
        <v>488.18</v>
      </c>
      <c r="M998" s="130">
        <v>547.92999999999995</v>
      </c>
      <c r="N998" s="130">
        <v>525.63</v>
      </c>
      <c r="O998" s="130">
        <v>512.82000000000005</v>
      </c>
      <c r="P998" s="130">
        <v>535.6</v>
      </c>
      <c r="Q998" s="130">
        <v>540.23</v>
      </c>
      <c r="R998" s="130">
        <v>556.29</v>
      </c>
      <c r="S998" s="130">
        <v>430.92</v>
      </c>
      <c r="T998" s="130">
        <v>354.8</v>
      </c>
      <c r="U998" s="130">
        <v>384.76</v>
      </c>
      <c r="V998" s="130">
        <v>315.27999999999997</v>
      </c>
      <c r="W998" s="130">
        <v>300.75</v>
      </c>
      <c r="X998" s="130">
        <v>274.51</v>
      </c>
      <c r="Y998" s="130">
        <v>250.25</v>
      </c>
      <c r="Z998" s="130">
        <v>254.1</v>
      </c>
      <c r="AA998" s="130">
        <f t="shared" si="220"/>
        <v>556.29</v>
      </c>
      <c r="AB998" s="77">
        <f t="shared" si="208"/>
        <v>2023</v>
      </c>
      <c r="AC998" s="76">
        <f t="shared" si="209"/>
        <v>7</v>
      </c>
      <c r="AD998" s="76" t="str">
        <f t="shared" si="210"/>
        <v/>
      </c>
      <c r="AE998" s="76" t="str">
        <f t="shared" si="211"/>
        <v/>
      </c>
      <c r="AF998" s="74">
        <f t="shared" si="212"/>
        <v>556.29</v>
      </c>
      <c r="AG998" s="75" t="str">
        <f t="shared" si="213"/>
        <v>16:00</v>
      </c>
      <c r="AH998" s="74">
        <f t="shared" si="214"/>
        <v>8760.25</v>
      </c>
      <c r="AI998" s="73" t="str">
        <f t="shared" si="215"/>
        <v/>
      </c>
      <c r="AJ998" s="73" t="str">
        <f t="shared" si="216"/>
        <v/>
      </c>
      <c r="AK998" s="73" t="str">
        <f t="shared" si="217"/>
        <v/>
      </c>
      <c r="AL998" s="72" t="str">
        <f t="shared" si="218"/>
        <v/>
      </c>
      <c r="AM998" s="71" t="str">
        <f t="shared" si="219"/>
        <v/>
      </c>
    </row>
    <row r="999" spans="2:39" ht="13.8" thickBot="1">
      <c r="B999" s="131">
        <v>45131</v>
      </c>
      <c r="C999" s="130">
        <v>231.91</v>
      </c>
      <c r="D999" s="130">
        <v>246.93</v>
      </c>
      <c r="E999" s="130">
        <v>240.31</v>
      </c>
      <c r="F999" s="130">
        <v>252.67</v>
      </c>
      <c r="G999" s="130">
        <v>280.04000000000002</v>
      </c>
      <c r="H999" s="130">
        <v>299.88</v>
      </c>
      <c r="I999" s="130">
        <v>441.18</v>
      </c>
      <c r="J999" s="130">
        <v>466.48</v>
      </c>
      <c r="K999" s="130">
        <v>966.14</v>
      </c>
      <c r="L999" s="130">
        <v>2079.7399999999998</v>
      </c>
      <c r="M999" s="130">
        <v>2151.4499999999998</v>
      </c>
      <c r="N999" s="130">
        <v>2155.27</v>
      </c>
      <c r="O999" s="130">
        <v>2136.58</v>
      </c>
      <c r="P999" s="130">
        <v>1896.93</v>
      </c>
      <c r="Q999" s="130">
        <v>723.49</v>
      </c>
      <c r="R999" s="130">
        <v>716.21</v>
      </c>
      <c r="S999" s="130">
        <v>635.91999999999996</v>
      </c>
      <c r="T999" s="130">
        <v>538.69000000000005</v>
      </c>
      <c r="U999" s="130">
        <v>510.2</v>
      </c>
      <c r="V999" s="130">
        <v>454.72</v>
      </c>
      <c r="W999" s="130">
        <v>431.87</v>
      </c>
      <c r="X999" s="130">
        <v>392.53</v>
      </c>
      <c r="Y999" s="130">
        <v>347.3</v>
      </c>
      <c r="Z999" s="130">
        <v>307.2</v>
      </c>
      <c r="AA999" s="130">
        <f t="shared" si="220"/>
        <v>2155.27</v>
      </c>
      <c r="AB999" s="77">
        <f t="shared" si="208"/>
        <v>2023</v>
      </c>
      <c r="AC999" s="76">
        <f t="shared" si="209"/>
        <v>7</v>
      </c>
      <c r="AD999" s="76" t="str">
        <f t="shared" si="210"/>
        <v/>
      </c>
      <c r="AE999" s="76" t="str">
        <f t="shared" si="211"/>
        <v/>
      </c>
      <c r="AF999" s="74">
        <f t="shared" si="212"/>
        <v>2155.27</v>
      </c>
      <c r="AG999" s="75" t="str">
        <f t="shared" si="213"/>
        <v>12:00</v>
      </c>
      <c r="AH999" s="74">
        <f t="shared" si="214"/>
        <v>21058.91</v>
      </c>
      <c r="AI999" s="73" t="str">
        <f t="shared" si="215"/>
        <v/>
      </c>
      <c r="AJ999" s="73" t="str">
        <f t="shared" si="216"/>
        <v/>
      </c>
      <c r="AK999" s="73" t="str">
        <f t="shared" si="217"/>
        <v/>
      </c>
      <c r="AL999" s="72" t="str">
        <f t="shared" si="218"/>
        <v/>
      </c>
      <c r="AM999" s="71" t="str">
        <f t="shared" si="219"/>
        <v/>
      </c>
    </row>
    <row r="1000" spans="2:39" ht="13.8" thickBot="1">
      <c r="B1000" s="131">
        <v>45132</v>
      </c>
      <c r="C1000" s="130">
        <v>286.64999999999998</v>
      </c>
      <c r="D1000" s="130">
        <v>281.44</v>
      </c>
      <c r="E1000" s="130">
        <v>284.83</v>
      </c>
      <c r="F1000" s="130">
        <v>278.99</v>
      </c>
      <c r="G1000" s="130">
        <v>296.02999999999997</v>
      </c>
      <c r="H1000" s="130">
        <v>317.20999999999998</v>
      </c>
      <c r="I1000" s="130">
        <v>424.94</v>
      </c>
      <c r="J1000" s="130">
        <v>514.15</v>
      </c>
      <c r="K1000" s="130">
        <v>638.91999999999996</v>
      </c>
      <c r="L1000" s="130">
        <v>816.17</v>
      </c>
      <c r="M1000" s="130">
        <v>949.24</v>
      </c>
      <c r="N1000" s="130">
        <v>2160.8000000000002</v>
      </c>
      <c r="O1000" s="130">
        <v>2487.4499999999998</v>
      </c>
      <c r="P1000" s="130">
        <v>2418.71</v>
      </c>
      <c r="Q1000" s="130">
        <v>2138.4</v>
      </c>
      <c r="R1000" s="130">
        <v>2394.6999999999998</v>
      </c>
      <c r="S1000" s="130">
        <v>2258.69</v>
      </c>
      <c r="T1000" s="130">
        <v>2164.2600000000002</v>
      </c>
      <c r="U1000" s="130">
        <v>1864.38</v>
      </c>
      <c r="V1000" s="130">
        <v>1797.46</v>
      </c>
      <c r="W1000" s="130">
        <v>1793.58</v>
      </c>
      <c r="X1000" s="130">
        <v>1968.33</v>
      </c>
      <c r="Y1000" s="130">
        <v>2170.14</v>
      </c>
      <c r="Z1000" s="130">
        <v>2066.2600000000002</v>
      </c>
      <c r="AA1000" s="130">
        <f t="shared" si="220"/>
        <v>2487.4499999999998</v>
      </c>
      <c r="AB1000" s="77">
        <f t="shared" si="208"/>
        <v>2023</v>
      </c>
      <c r="AC1000" s="76">
        <f t="shared" si="209"/>
        <v>7</v>
      </c>
      <c r="AD1000" s="76" t="str">
        <f t="shared" si="210"/>
        <v/>
      </c>
      <c r="AE1000" s="76" t="str">
        <f t="shared" si="211"/>
        <v/>
      </c>
      <c r="AF1000" s="74">
        <f t="shared" si="212"/>
        <v>2487.4499999999998</v>
      </c>
      <c r="AG1000" s="75" t="str">
        <f t="shared" si="213"/>
        <v>13:00</v>
      </c>
      <c r="AH1000" s="74">
        <f t="shared" si="214"/>
        <v>35259.179999999993</v>
      </c>
      <c r="AI1000" s="73" t="str">
        <f t="shared" si="215"/>
        <v/>
      </c>
      <c r="AJ1000" s="73" t="str">
        <f t="shared" si="216"/>
        <v/>
      </c>
      <c r="AK1000" s="73" t="str">
        <f t="shared" si="217"/>
        <v/>
      </c>
      <c r="AL1000" s="72" t="str">
        <f t="shared" si="218"/>
        <v/>
      </c>
      <c r="AM1000" s="71" t="str">
        <f t="shared" si="219"/>
        <v/>
      </c>
    </row>
    <row r="1001" spans="2:39" ht="13.8" thickBot="1">
      <c r="B1001" s="131">
        <v>45133</v>
      </c>
      <c r="C1001" s="130">
        <v>2053.63</v>
      </c>
      <c r="D1001" s="130">
        <v>2034.17</v>
      </c>
      <c r="E1001" s="130">
        <v>2014.95</v>
      </c>
      <c r="F1001" s="130">
        <v>2002.42</v>
      </c>
      <c r="G1001" s="130">
        <v>2000.53</v>
      </c>
      <c r="H1001" s="130">
        <v>1795.36</v>
      </c>
      <c r="I1001" s="130">
        <v>733.57</v>
      </c>
      <c r="J1001" s="130">
        <v>825.76</v>
      </c>
      <c r="K1001" s="130">
        <v>911.3</v>
      </c>
      <c r="L1001" s="130">
        <v>973.59</v>
      </c>
      <c r="M1001" s="130">
        <v>1026.94</v>
      </c>
      <c r="N1001" s="130">
        <v>971.74</v>
      </c>
      <c r="O1001" s="130">
        <v>969.26</v>
      </c>
      <c r="P1001" s="130">
        <v>950.92</v>
      </c>
      <c r="Q1001" s="130">
        <v>899.19</v>
      </c>
      <c r="R1001" s="130">
        <v>1148.6300000000001</v>
      </c>
      <c r="S1001" s="130">
        <v>1395.84</v>
      </c>
      <c r="T1001" s="130">
        <v>779.41</v>
      </c>
      <c r="U1001" s="130">
        <v>758.21</v>
      </c>
      <c r="V1001" s="130">
        <v>729.05</v>
      </c>
      <c r="W1001" s="130">
        <v>705.25</v>
      </c>
      <c r="X1001" s="130">
        <v>684.99</v>
      </c>
      <c r="Y1001" s="130">
        <v>650.16</v>
      </c>
      <c r="Z1001" s="130">
        <v>629.29999999999995</v>
      </c>
      <c r="AA1001" s="130">
        <f t="shared" si="220"/>
        <v>2053.63</v>
      </c>
      <c r="AB1001" s="77">
        <f t="shared" si="208"/>
        <v>2023</v>
      </c>
      <c r="AC1001" s="76">
        <f t="shared" si="209"/>
        <v>7</v>
      </c>
      <c r="AD1001" s="76" t="str">
        <f t="shared" si="210"/>
        <v/>
      </c>
      <c r="AE1001" s="76" t="str">
        <f t="shared" si="211"/>
        <v/>
      </c>
      <c r="AF1001" s="74">
        <f t="shared" si="212"/>
        <v>2053.63</v>
      </c>
      <c r="AG1001" s="75" t="str">
        <f t="shared" si="213"/>
        <v>1:00</v>
      </c>
      <c r="AH1001" s="74">
        <f t="shared" si="214"/>
        <v>29697.8</v>
      </c>
      <c r="AI1001" s="73" t="str">
        <f t="shared" si="215"/>
        <v/>
      </c>
      <c r="AJ1001" s="73" t="str">
        <f t="shared" si="216"/>
        <v/>
      </c>
      <c r="AK1001" s="73" t="str">
        <f t="shared" si="217"/>
        <v/>
      </c>
      <c r="AL1001" s="72" t="str">
        <f t="shared" si="218"/>
        <v/>
      </c>
      <c r="AM1001" s="71" t="str">
        <f t="shared" si="219"/>
        <v/>
      </c>
    </row>
    <row r="1002" spans="2:39" ht="13.8" thickBot="1">
      <c r="B1002" s="131">
        <v>45134</v>
      </c>
      <c r="C1002" s="130">
        <v>608.97</v>
      </c>
      <c r="D1002" s="130">
        <v>600.74</v>
      </c>
      <c r="E1002" s="130">
        <v>591.96</v>
      </c>
      <c r="F1002" s="130">
        <v>608.58000000000004</v>
      </c>
      <c r="G1002" s="130">
        <v>626.04999999999995</v>
      </c>
      <c r="H1002" s="130">
        <v>684.32</v>
      </c>
      <c r="I1002" s="130">
        <v>798.52</v>
      </c>
      <c r="J1002" s="130">
        <v>862.64</v>
      </c>
      <c r="K1002" s="130">
        <v>876.89</v>
      </c>
      <c r="L1002" s="130">
        <v>928.41</v>
      </c>
      <c r="M1002" s="130">
        <v>986.79</v>
      </c>
      <c r="N1002" s="130">
        <v>962.57</v>
      </c>
      <c r="O1002" s="130">
        <v>985.53</v>
      </c>
      <c r="P1002" s="130">
        <v>1016.68</v>
      </c>
      <c r="Q1002" s="130">
        <v>998.55</v>
      </c>
      <c r="R1002" s="130">
        <v>978.11</v>
      </c>
      <c r="S1002" s="130">
        <v>894.22</v>
      </c>
      <c r="T1002" s="130">
        <v>852.36</v>
      </c>
      <c r="U1002" s="130">
        <v>803.18</v>
      </c>
      <c r="V1002" s="130">
        <v>736.96</v>
      </c>
      <c r="W1002" s="130">
        <v>724.08</v>
      </c>
      <c r="X1002" s="130">
        <v>701.26</v>
      </c>
      <c r="Y1002" s="130">
        <v>614.5</v>
      </c>
      <c r="Z1002" s="130">
        <v>537.71</v>
      </c>
      <c r="AA1002" s="130">
        <f t="shared" si="220"/>
        <v>1016.68</v>
      </c>
      <c r="AB1002" s="77">
        <f t="shared" si="208"/>
        <v>2023</v>
      </c>
      <c r="AC1002" s="76">
        <f t="shared" si="209"/>
        <v>7</v>
      </c>
      <c r="AD1002" s="76" t="str">
        <f t="shared" si="210"/>
        <v/>
      </c>
      <c r="AE1002" s="76" t="str">
        <f t="shared" si="211"/>
        <v/>
      </c>
      <c r="AF1002" s="74">
        <f t="shared" si="212"/>
        <v>1016.68</v>
      </c>
      <c r="AG1002" s="75" t="str">
        <f t="shared" si="213"/>
        <v>14:00</v>
      </c>
      <c r="AH1002" s="74">
        <f t="shared" si="214"/>
        <v>19996.260000000002</v>
      </c>
      <c r="AI1002" s="73" t="str">
        <f t="shared" si="215"/>
        <v/>
      </c>
      <c r="AJ1002" s="73" t="str">
        <f t="shared" si="216"/>
        <v/>
      </c>
      <c r="AK1002" s="73" t="str">
        <f t="shared" si="217"/>
        <v/>
      </c>
      <c r="AL1002" s="72" t="str">
        <f t="shared" si="218"/>
        <v/>
      </c>
      <c r="AM1002" s="71" t="str">
        <f t="shared" si="219"/>
        <v/>
      </c>
    </row>
    <row r="1003" spans="2:39" ht="13.8" thickBot="1">
      <c r="B1003" s="131">
        <v>45135</v>
      </c>
      <c r="C1003" s="130">
        <v>506.55</v>
      </c>
      <c r="D1003" s="130">
        <v>474.67</v>
      </c>
      <c r="E1003" s="130">
        <v>462.28</v>
      </c>
      <c r="F1003" s="130">
        <v>450.49</v>
      </c>
      <c r="G1003" s="130">
        <v>485.31</v>
      </c>
      <c r="H1003" s="130">
        <v>514.29</v>
      </c>
      <c r="I1003" s="130">
        <v>689.12</v>
      </c>
      <c r="J1003" s="130">
        <v>843.4</v>
      </c>
      <c r="K1003" s="130">
        <v>895.93</v>
      </c>
      <c r="L1003" s="130">
        <v>946.09</v>
      </c>
      <c r="M1003" s="130">
        <v>1014.48</v>
      </c>
      <c r="N1003" s="130">
        <v>1005.97</v>
      </c>
      <c r="O1003" s="130">
        <v>1051.44</v>
      </c>
      <c r="P1003" s="130">
        <v>1011.47</v>
      </c>
      <c r="Q1003" s="130">
        <v>1013.22</v>
      </c>
      <c r="R1003" s="130">
        <v>1001.39</v>
      </c>
      <c r="S1003" s="130">
        <v>938.21</v>
      </c>
      <c r="T1003" s="130">
        <v>899.5</v>
      </c>
      <c r="U1003" s="130">
        <v>880.74</v>
      </c>
      <c r="V1003" s="130">
        <v>862.3</v>
      </c>
      <c r="W1003" s="130">
        <v>895.23</v>
      </c>
      <c r="X1003" s="130">
        <v>849.66</v>
      </c>
      <c r="Y1003" s="130">
        <v>784.63</v>
      </c>
      <c r="Z1003" s="129">
        <v>695</v>
      </c>
      <c r="AA1003" s="130">
        <f t="shared" si="220"/>
        <v>1051.44</v>
      </c>
      <c r="AB1003" s="77">
        <f t="shared" si="208"/>
        <v>2023</v>
      </c>
      <c r="AC1003" s="76">
        <f t="shared" si="209"/>
        <v>7</v>
      </c>
      <c r="AD1003" s="76" t="str">
        <f t="shared" si="210"/>
        <v/>
      </c>
      <c r="AE1003" s="76" t="str">
        <f t="shared" si="211"/>
        <v/>
      </c>
      <c r="AF1003" s="74">
        <f t="shared" si="212"/>
        <v>1051.44</v>
      </c>
      <c r="AG1003" s="75" t="str">
        <f t="shared" si="213"/>
        <v>13:00</v>
      </c>
      <c r="AH1003" s="74">
        <f t="shared" si="214"/>
        <v>20222.809999999998</v>
      </c>
      <c r="AI1003" s="73" t="str">
        <f t="shared" si="215"/>
        <v/>
      </c>
      <c r="AJ1003" s="73" t="str">
        <f t="shared" si="216"/>
        <v/>
      </c>
      <c r="AK1003" s="73" t="str">
        <f t="shared" si="217"/>
        <v/>
      </c>
      <c r="AL1003" s="72" t="str">
        <f t="shared" si="218"/>
        <v/>
      </c>
      <c r="AM1003" s="71" t="str">
        <f t="shared" si="219"/>
        <v/>
      </c>
    </row>
    <row r="1004" spans="2:39" ht="13.8" thickBot="1">
      <c r="B1004" s="131">
        <v>45136</v>
      </c>
      <c r="C1004" s="130">
        <v>656.32</v>
      </c>
      <c r="D1004" s="130">
        <v>654.61</v>
      </c>
      <c r="E1004" s="130">
        <v>631.04999999999995</v>
      </c>
      <c r="F1004" s="130">
        <v>583.84</v>
      </c>
      <c r="G1004" s="130">
        <v>591.57000000000005</v>
      </c>
      <c r="H1004" s="130">
        <v>641.9</v>
      </c>
      <c r="I1004" s="130">
        <v>733.18</v>
      </c>
      <c r="J1004" s="130">
        <v>701.54</v>
      </c>
      <c r="K1004" s="130">
        <v>689.78</v>
      </c>
      <c r="L1004" s="130">
        <v>688.66</v>
      </c>
      <c r="M1004" s="130">
        <v>675.4</v>
      </c>
      <c r="N1004" s="130">
        <v>636.72</v>
      </c>
      <c r="O1004" s="130">
        <v>675.68</v>
      </c>
      <c r="P1004" s="130">
        <v>598.75</v>
      </c>
      <c r="Q1004" s="130">
        <v>602.88</v>
      </c>
      <c r="R1004" s="130">
        <v>590.63</v>
      </c>
      <c r="S1004" s="130">
        <v>481.15</v>
      </c>
      <c r="T1004" s="130">
        <v>428.05</v>
      </c>
      <c r="U1004" s="130">
        <v>394.24</v>
      </c>
      <c r="V1004" s="130">
        <v>343.77</v>
      </c>
      <c r="W1004" s="130">
        <v>305.87</v>
      </c>
      <c r="X1004" s="130">
        <v>277.27</v>
      </c>
      <c r="Y1004" s="130">
        <v>256.83</v>
      </c>
      <c r="Z1004" s="130">
        <v>220.08</v>
      </c>
      <c r="AA1004" s="130">
        <f t="shared" si="220"/>
        <v>733.18</v>
      </c>
      <c r="AB1004" s="77">
        <f t="shared" si="208"/>
        <v>2023</v>
      </c>
      <c r="AC1004" s="76">
        <f t="shared" si="209"/>
        <v>7</v>
      </c>
      <c r="AD1004" s="76" t="str">
        <f t="shared" si="210"/>
        <v/>
      </c>
      <c r="AE1004" s="76" t="str">
        <f t="shared" si="211"/>
        <v/>
      </c>
      <c r="AF1004" s="74">
        <f t="shared" si="212"/>
        <v>733.18</v>
      </c>
      <c r="AG1004" s="75" t="str">
        <f t="shared" si="213"/>
        <v>7:00</v>
      </c>
      <c r="AH1004" s="74">
        <f t="shared" si="214"/>
        <v>13792.949999999999</v>
      </c>
      <c r="AI1004" s="73" t="str">
        <f t="shared" si="215"/>
        <v/>
      </c>
      <c r="AJ1004" s="73" t="str">
        <f t="shared" si="216"/>
        <v/>
      </c>
      <c r="AK1004" s="73" t="str">
        <f t="shared" si="217"/>
        <v/>
      </c>
      <c r="AL1004" s="72" t="str">
        <f t="shared" si="218"/>
        <v/>
      </c>
      <c r="AM1004" s="71" t="str">
        <f t="shared" si="219"/>
        <v/>
      </c>
    </row>
    <row r="1005" spans="2:39" ht="13.8" thickBot="1">
      <c r="B1005" s="131">
        <v>45137</v>
      </c>
      <c r="C1005" s="130">
        <v>232.89</v>
      </c>
      <c r="D1005" s="130">
        <v>189.6</v>
      </c>
      <c r="E1005" s="130">
        <v>171.12</v>
      </c>
      <c r="F1005" s="130">
        <v>146.61000000000001</v>
      </c>
      <c r="G1005" s="130">
        <v>141.12</v>
      </c>
      <c r="H1005" s="130">
        <v>148.05000000000001</v>
      </c>
      <c r="I1005" s="130">
        <v>294.77</v>
      </c>
      <c r="J1005" s="130">
        <v>424.34</v>
      </c>
      <c r="K1005" s="130">
        <v>460.29</v>
      </c>
      <c r="L1005" s="130">
        <v>1028.76</v>
      </c>
      <c r="M1005" s="130">
        <v>1963.43</v>
      </c>
      <c r="N1005" s="130">
        <v>1935.61</v>
      </c>
      <c r="O1005" s="130">
        <v>1931.2</v>
      </c>
      <c r="P1005" s="130">
        <v>1919.58</v>
      </c>
      <c r="Q1005" s="130">
        <v>1907.15</v>
      </c>
      <c r="R1005" s="130">
        <v>1885.49</v>
      </c>
      <c r="S1005" s="130">
        <v>1843.45</v>
      </c>
      <c r="T1005" s="130">
        <v>1833.55</v>
      </c>
      <c r="U1005" s="130">
        <v>1782.13</v>
      </c>
      <c r="V1005" s="130">
        <v>1753.36</v>
      </c>
      <c r="W1005" s="130">
        <v>1705.59</v>
      </c>
      <c r="X1005" s="130">
        <v>1688.86</v>
      </c>
      <c r="Y1005" s="130">
        <v>1651.23</v>
      </c>
      <c r="Z1005" s="130">
        <v>1681.61</v>
      </c>
      <c r="AA1005" s="130">
        <f t="shared" si="220"/>
        <v>1963.43</v>
      </c>
      <c r="AB1005" s="77">
        <f t="shared" si="208"/>
        <v>2023</v>
      </c>
      <c r="AC1005" s="76">
        <f t="shared" si="209"/>
        <v>7</v>
      </c>
      <c r="AD1005" s="76" t="str">
        <f t="shared" si="210"/>
        <v/>
      </c>
      <c r="AE1005" s="76" t="str">
        <f t="shared" si="211"/>
        <v/>
      </c>
      <c r="AF1005" s="74">
        <f t="shared" si="212"/>
        <v>1963.43</v>
      </c>
      <c r="AG1005" s="75" t="str">
        <f t="shared" si="213"/>
        <v>11:00</v>
      </c>
      <c r="AH1005" s="74">
        <f t="shared" si="214"/>
        <v>30683.22</v>
      </c>
      <c r="AI1005" s="73" t="str">
        <f t="shared" si="215"/>
        <v/>
      </c>
      <c r="AJ1005" s="73" t="str">
        <f t="shared" si="216"/>
        <v/>
      </c>
      <c r="AK1005" s="73" t="str">
        <f t="shared" si="217"/>
        <v/>
      </c>
      <c r="AL1005" s="72" t="str">
        <f t="shared" si="218"/>
        <v/>
      </c>
      <c r="AM1005" s="71" t="str">
        <f t="shared" si="219"/>
        <v/>
      </c>
    </row>
    <row r="1006" spans="2:39" ht="13.8" thickBot="1">
      <c r="B1006" s="131">
        <v>45138</v>
      </c>
      <c r="C1006" s="130">
        <v>1617.7</v>
      </c>
      <c r="D1006" s="130">
        <v>1651.06</v>
      </c>
      <c r="E1006" s="130">
        <v>1552.04</v>
      </c>
      <c r="F1006" s="130">
        <v>1638.24</v>
      </c>
      <c r="G1006" s="130">
        <v>1717.38</v>
      </c>
      <c r="H1006" s="130">
        <v>1723.86</v>
      </c>
      <c r="I1006" s="130">
        <v>1879.19</v>
      </c>
      <c r="J1006" s="130">
        <v>1979.15</v>
      </c>
      <c r="K1006" s="130">
        <v>2067.2800000000002</v>
      </c>
      <c r="L1006" s="130">
        <v>2092.7199999999998</v>
      </c>
      <c r="M1006" s="130">
        <v>2109.0700000000002</v>
      </c>
      <c r="N1006" s="130">
        <v>2085.62</v>
      </c>
      <c r="O1006" s="130">
        <v>2106.34</v>
      </c>
      <c r="P1006" s="130">
        <v>2093.88</v>
      </c>
      <c r="Q1006" s="130">
        <v>2087.3000000000002</v>
      </c>
      <c r="R1006" s="130">
        <v>2024.16</v>
      </c>
      <c r="S1006" s="130">
        <v>1952.76</v>
      </c>
      <c r="T1006" s="130">
        <v>1878.42</v>
      </c>
      <c r="U1006" s="130">
        <v>1865.71</v>
      </c>
      <c r="V1006" s="130">
        <v>1813.14</v>
      </c>
      <c r="W1006" s="130">
        <v>1778.35</v>
      </c>
      <c r="X1006" s="130">
        <v>1694.84</v>
      </c>
      <c r="Y1006" s="130">
        <v>1660.72</v>
      </c>
      <c r="Z1006" s="130">
        <v>1590.16</v>
      </c>
      <c r="AA1006" s="130">
        <f t="shared" si="220"/>
        <v>2109.0700000000002</v>
      </c>
      <c r="AB1006" s="77">
        <f t="shared" si="208"/>
        <v>2023</v>
      </c>
      <c r="AC1006" s="76">
        <f t="shared" si="209"/>
        <v>7</v>
      </c>
      <c r="AD1006" s="76" t="str">
        <f t="shared" si="210"/>
        <v>2023-7</v>
      </c>
      <c r="AE1006" s="76">
        <f t="shared" si="211"/>
        <v>7</v>
      </c>
      <c r="AF1006" s="74">
        <f t="shared" si="212"/>
        <v>2109.0700000000002</v>
      </c>
      <c r="AG1006" s="75" t="str">
        <f t="shared" si="213"/>
        <v>11:00</v>
      </c>
      <c r="AH1006" s="74">
        <f t="shared" si="214"/>
        <v>46768.159999999996</v>
      </c>
      <c r="AI1006" s="73">
        <f t="shared" si="215"/>
        <v>40050.430000000008</v>
      </c>
      <c r="AJ1006" s="73">
        <f t="shared" si="216"/>
        <v>2561.5100000000002</v>
      </c>
      <c r="AK1006" s="73">
        <f t="shared" si="217"/>
        <v>52173.969999999994</v>
      </c>
      <c r="AL1006" s="72">
        <f t="shared" si="218"/>
        <v>45113</v>
      </c>
      <c r="AM1006" s="71" t="str">
        <f t="shared" si="219"/>
        <v>11:00</v>
      </c>
    </row>
    <row r="1007" spans="2:39" ht="13.8" thickBot="1">
      <c r="B1007" s="131">
        <v>45139</v>
      </c>
      <c r="C1007" s="130">
        <v>1618.4</v>
      </c>
      <c r="D1007" s="130">
        <v>1539.96</v>
      </c>
      <c r="E1007" s="130">
        <v>1396.96</v>
      </c>
      <c r="F1007" s="130">
        <v>1299.55</v>
      </c>
      <c r="G1007" s="130">
        <v>1326.05</v>
      </c>
      <c r="H1007" s="130">
        <v>1340.89</v>
      </c>
      <c r="I1007" s="130">
        <v>1668.63</v>
      </c>
      <c r="J1007" s="130">
        <v>1770.93</v>
      </c>
      <c r="K1007" s="130">
        <v>1874.71</v>
      </c>
      <c r="L1007" s="130">
        <v>1917.93</v>
      </c>
      <c r="M1007" s="130">
        <v>554.75</v>
      </c>
      <c r="N1007" s="130">
        <v>490.74</v>
      </c>
      <c r="O1007" s="130">
        <v>478.24</v>
      </c>
      <c r="P1007" s="130">
        <v>569.66</v>
      </c>
      <c r="Q1007" s="130">
        <v>575.19000000000005</v>
      </c>
      <c r="R1007" s="130">
        <v>545.02</v>
      </c>
      <c r="S1007" s="130">
        <v>464.14</v>
      </c>
      <c r="T1007" s="130">
        <v>423.15</v>
      </c>
      <c r="U1007" s="130">
        <v>386.47</v>
      </c>
      <c r="V1007" s="130">
        <v>377.79</v>
      </c>
      <c r="W1007" s="130">
        <v>363.86</v>
      </c>
      <c r="X1007" s="130">
        <v>330.89</v>
      </c>
      <c r="Y1007" s="130">
        <v>270.13</v>
      </c>
      <c r="Z1007" s="130">
        <v>250.08</v>
      </c>
      <c r="AA1007" s="130">
        <f t="shared" si="220"/>
        <v>1917.93</v>
      </c>
      <c r="AB1007" s="77">
        <f t="shared" si="208"/>
        <v>2023</v>
      </c>
      <c r="AC1007" s="76">
        <f t="shared" si="209"/>
        <v>8</v>
      </c>
      <c r="AD1007" s="76" t="str">
        <f t="shared" si="210"/>
        <v/>
      </c>
      <c r="AE1007" s="76" t="str">
        <f t="shared" si="211"/>
        <v/>
      </c>
      <c r="AF1007" s="74">
        <f t="shared" si="212"/>
        <v>1917.93</v>
      </c>
      <c r="AG1007" s="75" t="str">
        <f t="shared" si="213"/>
        <v>10:00</v>
      </c>
      <c r="AH1007" s="74">
        <f t="shared" si="214"/>
        <v>23752.050000000007</v>
      </c>
      <c r="AI1007" s="73" t="str">
        <f t="shared" si="215"/>
        <v/>
      </c>
      <c r="AJ1007" s="73" t="str">
        <f t="shared" si="216"/>
        <v/>
      </c>
      <c r="AK1007" s="73" t="str">
        <f t="shared" si="217"/>
        <v/>
      </c>
      <c r="AL1007" s="72" t="str">
        <f t="shared" si="218"/>
        <v/>
      </c>
      <c r="AM1007" s="71" t="str">
        <f t="shared" si="219"/>
        <v/>
      </c>
    </row>
    <row r="1008" spans="2:39" ht="13.8" thickBot="1">
      <c r="B1008" s="131">
        <v>45140</v>
      </c>
      <c r="C1008" s="130">
        <v>243.53</v>
      </c>
      <c r="D1008" s="130">
        <v>228.55</v>
      </c>
      <c r="E1008" s="130">
        <v>208.92</v>
      </c>
      <c r="F1008" s="130">
        <v>183.79</v>
      </c>
      <c r="G1008" s="130">
        <v>191.42</v>
      </c>
      <c r="H1008" s="130">
        <v>205.03</v>
      </c>
      <c r="I1008" s="130">
        <v>311.14999999999998</v>
      </c>
      <c r="J1008" s="130">
        <v>459.59</v>
      </c>
      <c r="K1008" s="130">
        <v>485.07</v>
      </c>
      <c r="L1008" s="130">
        <v>557.38</v>
      </c>
      <c r="M1008" s="130">
        <v>594.27</v>
      </c>
      <c r="N1008" s="130">
        <v>632.84</v>
      </c>
      <c r="O1008" s="130">
        <v>677.81</v>
      </c>
      <c r="P1008" s="130">
        <v>735.98</v>
      </c>
      <c r="Q1008" s="130">
        <v>736.93</v>
      </c>
      <c r="R1008" s="130">
        <v>687.82</v>
      </c>
      <c r="S1008" s="130">
        <v>628.01</v>
      </c>
      <c r="T1008" s="130">
        <v>582.67999999999995</v>
      </c>
      <c r="U1008" s="130">
        <v>568.4</v>
      </c>
      <c r="V1008" s="130">
        <v>519.67999999999995</v>
      </c>
      <c r="W1008" s="130">
        <v>511.21</v>
      </c>
      <c r="X1008" s="130">
        <v>480.59</v>
      </c>
      <c r="Y1008" s="130">
        <v>436.41</v>
      </c>
      <c r="Z1008" s="130">
        <v>413.21</v>
      </c>
      <c r="AA1008" s="130">
        <f t="shared" si="220"/>
        <v>736.93</v>
      </c>
      <c r="AB1008" s="77">
        <f t="shared" si="208"/>
        <v>2023</v>
      </c>
      <c r="AC1008" s="76">
        <f t="shared" si="209"/>
        <v>8</v>
      </c>
      <c r="AD1008" s="76" t="str">
        <f t="shared" si="210"/>
        <v/>
      </c>
      <c r="AE1008" s="76" t="str">
        <f t="shared" si="211"/>
        <v/>
      </c>
      <c r="AF1008" s="74">
        <f t="shared" si="212"/>
        <v>736.93</v>
      </c>
      <c r="AG1008" s="75" t="str">
        <f t="shared" si="213"/>
        <v>15:00</v>
      </c>
      <c r="AH1008" s="74">
        <f t="shared" si="214"/>
        <v>12017.199999999999</v>
      </c>
      <c r="AI1008" s="73" t="str">
        <f t="shared" si="215"/>
        <v/>
      </c>
      <c r="AJ1008" s="73" t="str">
        <f t="shared" si="216"/>
        <v/>
      </c>
      <c r="AK1008" s="73" t="str">
        <f t="shared" si="217"/>
        <v/>
      </c>
      <c r="AL1008" s="72" t="str">
        <f t="shared" si="218"/>
        <v/>
      </c>
      <c r="AM1008" s="71" t="str">
        <f t="shared" si="219"/>
        <v/>
      </c>
    </row>
    <row r="1009" spans="2:39" ht="13.8" thickBot="1">
      <c r="B1009" s="131">
        <v>45141</v>
      </c>
      <c r="C1009" s="130">
        <v>417.03</v>
      </c>
      <c r="D1009" s="130">
        <v>407.33</v>
      </c>
      <c r="E1009" s="130">
        <v>409.82</v>
      </c>
      <c r="F1009" s="130">
        <v>413.24</v>
      </c>
      <c r="G1009" s="130">
        <v>472.78</v>
      </c>
      <c r="H1009" s="130">
        <v>508.38</v>
      </c>
      <c r="I1009" s="130">
        <v>636.62</v>
      </c>
      <c r="J1009" s="130">
        <v>1292.0899999999999</v>
      </c>
      <c r="K1009" s="130">
        <v>2278.19</v>
      </c>
      <c r="L1009" s="130">
        <v>2322.92</v>
      </c>
      <c r="M1009" s="130">
        <v>2345.88</v>
      </c>
      <c r="N1009" s="130">
        <v>2293.41</v>
      </c>
      <c r="O1009" s="130">
        <v>2314.9699999999998</v>
      </c>
      <c r="P1009" s="130">
        <v>2326.27</v>
      </c>
      <c r="Q1009" s="130">
        <v>2335.41</v>
      </c>
      <c r="R1009" s="130">
        <v>2286.41</v>
      </c>
      <c r="S1009" s="130">
        <v>2241.4</v>
      </c>
      <c r="T1009" s="130">
        <v>2210.85</v>
      </c>
      <c r="U1009" s="130">
        <v>2167.48</v>
      </c>
      <c r="V1009" s="130">
        <v>1785.98</v>
      </c>
      <c r="W1009" s="130">
        <v>1627.99</v>
      </c>
      <c r="X1009" s="130">
        <v>1625.4</v>
      </c>
      <c r="Y1009" s="130">
        <v>1996.01</v>
      </c>
      <c r="Z1009" s="130">
        <v>1917.37</v>
      </c>
      <c r="AA1009" s="130">
        <f t="shared" si="220"/>
        <v>2345.88</v>
      </c>
      <c r="AB1009" s="77">
        <f t="shared" si="208"/>
        <v>2023</v>
      </c>
      <c r="AC1009" s="76">
        <f t="shared" si="209"/>
        <v>8</v>
      </c>
      <c r="AD1009" s="76" t="str">
        <f t="shared" si="210"/>
        <v/>
      </c>
      <c r="AE1009" s="76" t="str">
        <f t="shared" si="211"/>
        <v/>
      </c>
      <c r="AF1009" s="74">
        <f t="shared" si="212"/>
        <v>2345.88</v>
      </c>
      <c r="AG1009" s="75" t="str">
        <f t="shared" si="213"/>
        <v>11:00</v>
      </c>
      <c r="AH1009" s="74">
        <f t="shared" si="214"/>
        <v>40979.11</v>
      </c>
      <c r="AI1009" s="73" t="str">
        <f t="shared" si="215"/>
        <v/>
      </c>
      <c r="AJ1009" s="73" t="str">
        <f t="shared" si="216"/>
        <v/>
      </c>
      <c r="AK1009" s="73" t="str">
        <f t="shared" si="217"/>
        <v/>
      </c>
      <c r="AL1009" s="72" t="str">
        <f t="shared" si="218"/>
        <v/>
      </c>
      <c r="AM1009" s="71" t="str">
        <f t="shared" si="219"/>
        <v/>
      </c>
    </row>
    <row r="1010" spans="2:39" ht="13.8" thickBot="1">
      <c r="B1010" s="131">
        <v>45142</v>
      </c>
      <c r="C1010" s="130">
        <v>1886.89</v>
      </c>
      <c r="D1010" s="130">
        <v>1888.11</v>
      </c>
      <c r="E1010" s="130">
        <v>1855.46</v>
      </c>
      <c r="F1010" s="130">
        <v>1850.13</v>
      </c>
      <c r="G1010" s="130">
        <v>1872.01</v>
      </c>
      <c r="H1010" s="130">
        <v>1884.4</v>
      </c>
      <c r="I1010" s="130">
        <v>2003.86</v>
      </c>
      <c r="J1010" s="130">
        <v>2093.63</v>
      </c>
      <c r="K1010" s="130">
        <v>2151.98</v>
      </c>
      <c r="L1010" s="130">
        <v>1372.74</v>
      </c>
      <c r="M1010" s="130">
        <v>797.65</v>
      </c>
      <c r="N1010" s="130">
        <v>781.13</v>
      </c>
      <c r="O1010" s="130">
        <v>788.73</v>
      </c>
      <c r="P1010" s="130">
        <v>751.91</v>
      </c>
      <c r="Q1010" s="130">
        <v>739.55</v>
      </c>
      <c r="R1010" s="130">
        <v>723.91</v>
      </c>
      <c r="S1010" s="130">
        <v>662.59</v>
      </c>
      <c r="T1010" s="130">
        <v>608.05999999999995</v>
      </c>
      <c r="U1010" s="130">
        <v>575.4</v>
      </c>
      <c r="V1010" s="130">
        <v>507.89</v>
      </c>
      <c r="W1010" s="130">
        <v>458.25</v>
      </c>
      <c r="X1010" s="130">
        <v>413.11</v>
      </c>
      <c r="Y1010" s="130">
        <v>371.53</v>
      </c>
      <c r="Z1010" s="130">
        <v>330.47</v>
      </c>
      <c r="AA1010" s="130">
        <f t="shared" si="220"/>
        <v>2151.98</v>
      </c>
      <c r="AB1010" s="77">
        <f t="shared" si="208"/>
        <v>2023</v>
      </c>
      <c r="AC1010" s="76">
        <f t="shared" si="209"/>
        <v>8</v>
      </c>
      <c r="AD1010" s="76" t="str">
        <f t="shared" si="210"/>
        <v/>
      </c>
      <c r="AE1010" s="76" t="str">
        <f t="shared" si="211"/>
        <v/>
      </c>
      <c r="AF1010" s="74">
        <f t="shared" si="212"/>
        <v>2151.98</v>
      </c>
      <c r="AG1010" s="75" t="str">
        <f t="shared" si="213"/>
        <v>9:00</v>
      </c>
      <c r="AH1010" s="74">
        <f t="shared" si="214"/>
        <v>29521.370000000006</v>
      </c>
      <c r="AI1010" s="73" t="str">
        <f t="shared" si="215"/>
        <v/>
      </c>
      <c r="AJ1010" s="73" t="str">
        <f t="shared" si="216"/>
        <v/>
      </c>
      <c r="AK1010" s="73" t="str">
        <f t="shared" si="217"/>
        <v/>
      </c>
      <c r="AL1010" s="72" t="str">
        <f t="shared" si="218"/>
        <v/>
      </c>
      <c r="AM1010" s="71" t="str">
        <f t="shared" si="219"/>
        <v/>
      </c>
    </row>
    <row r="1011" spans="2:39" ht="13.8" thickBot="1">
      <c r="B1011" s="131">
        <v>45143</v>
      </c>
      <c r="C1011" s="130">
        <v>307.41000000000003</v>
      </c>
      <c r="D1011" s="130">
        <v>295.08999999999997</v>
      </c>
      <c r="E1011" s="130">
        <v>296.62</v>
      </c>
      <c r="F1011" s="130">
        <v>272.55</v>
      </c>
      <c r="G1011" s="130">
        <v>289.8</v>
      </c>
      <c r="H1011" s="130">
        <v>329.56</v>
      </c>
      <c r="I1011" s="130">
        <v>400.37</v>
      </c>
      <c r="J1011" s="130">
        <v>436.7</v>
      </c>
      <c r="K1011" s="130">
        <v>450.35</v>
      </c>
      <c r="L1011" s="130">
        <v>481.29</v>
      </c>
      <c r="M1011" s="130">
        <v>495.53</v>
      </c>
      <c r="N1011" s="130">
        <v>514.47</v>
      </c>
      <c r="O1011" s="130">
        <v>495.78</v>
      </c>
      <c r="P1011" s="130">
        <v>496.93</v>
      </c>
      <c r="Q1011" s="130">
        <v>493.89</v>
      </c>
      <c r="R1011" s="130">
        <v>469.84</v>
      </c>
      <c r="S1011" s="130">
        <v>405.34</v>
      </c>
      <c r="T1011" s="130">
        <v>397.46</v>
      </c>
      <c r="U1011" s="130">
        <v>380.7</v>
      </c>
      <c r="V1011" s="130">
        <v>360.15</v>
      </c>
      <c r="W1011" s="130">
        <v>355.99</v>
      </c>
      <c r="X1011" s="130">
        <v>301.52999999999997</v>
      </c>
      <c r="Y1011" s="130">
        <v>284.87</v>
      </c>
      <c r="Z1011" s="130">
        <v>247.66</v>
      </c>
      <c r="AA1011" s="130">
        <f t="shared" si="220"/>
        <v>514.47</v>
      </c>
      <c r="AB1011" s="77">
        <f t="shared" si="208"/>
        <v>2023</v>
      </c>
      <c r="AC1011" s="76">
        <f t="shared" si="209"/>
        <v>8</v>
      </c>
      <c r="AD1011" s="76" t="str">
        <f t="shared" si="210"/>
        <v/>
      </c>
      <c r="AE1011" s="76" t="str">
        <f t="shared" si="211"/>
        <v/>
      </c>
      <c r="AF1011" s="74">
        <f t="shared" si="212"/>
        <v>514.47</v>
      </c>
      <c r="AG1011" s="75" t="str">
        <f t="shared" si="213"/>
        <v>12:00</v>
      </c>
      <c r="AH1011" s="74">
        <f t="shared" si="214"/>
        <v>9774.35</v>
      </c>
      <c r="AI1011" s="73" t="str">
        <f t="shared" si="215"/>
        <v/>
      </c>
      <c r="AJ1011" s="73" t="str">
        <f t="shared" si="216"/>
        <v/>
      </c>
      <c r="AK1011" s="73" t="str">
        <f t="shared" si="217"/>
        <v/>
      </c>
      <c r="AL1011" s="72" t="str">
        <f t="shared" si="218"/>
        <v/>
      </c>
      <c r="AM1011" s="71" t="str">
        <f t="shared" si="219"/>
        <v/>
      </c>
    </row>
    <row r="1012" spans="2:39" ht="13.8" thickBot="1">
      <c r="B1012" s="131">
        <v>45144</v>
      </c>
      <c r="C1012" s="130">
        <v>200.06</v>
      </c>
      <c r="D1012" s="130">
        <v>187.43</v>
      </c>
      <c r="E1012" s="130">
        <v>169.3</v>
      </c>
      <c r="F1012" s="130">
        <v>133.77000000000001</v>
      </c>
      <c r="G1012" s="130">
        <v>103.11</v>
      </c>
      <c r="H1012" s="130">
        <v>137.13</v>
      </c>
      <c r="I1012" s="130">
        <v>302.47000000000003</v>
      </c>
      <c r="J1012" s="130">
        <v>435.93</v>
      </c>
      <c r="K1012" s="130">
        <v>471.73</v>
      </c>
      <c r="L1012" s="130">
        <v>505.08</v>
      </c>
      <c r="M1012" s="130">
        <v>487.9</v>
      </c>
      <c r="N1012" s="130">
        <v>516.95000000000005</v>
      </c>
      <c r="O1012" s="130">
        <v>505.75</v>
      </c>
      <c r="P1012" s="130">
        <v>470.86</v>
      </c>
      <c r="Q1012" s="130">
        <v>457.77</v>
      </c>
      <c r="R1012" s="130">
        <v>485.35</v>
      </c>
      <c r="S1012" s="130">
        <v>441.95</v>
      </c>
      <c r="T1012" s="130">
        <v>403.17</v>
      </c>
      <c r="U1012" s="130">
        <v>393.05</v>
      </c>
      <c r="V1012" s="130">
        <v>364.46</v>
      </c>
      <c r="W1012" s="130">
        <v>381.88</v>
      </c>
      <c r="X1012" s="130">
        <v>383.92</v>
      </c>
      <c r="Y1012" s="130">
        <v>376.36</v>
      </c>
      <c r="Z1012" s="129">
        <v>378</v>
      </c>
      <c r="AA1012" s="130">
        <f t="shared" si="220"/>
        <v>516.95000000000005</v>
      </c>
      <c r="AB1012" s="77">
        <f t="shared" si="208"/>
        <v>2023</v>
      </c>
      <c r="AC1012" s="76">
        <f t="shared" si="209"/>
        <v>8</v>
      </c>
      <c r="AD1012" s="76" t="str">
        <f t="shared" si="210"/>
        <v/>
      </c>
      <c r="AE1012" s="76" t="str">
        <f t="shared" si="211"/>
        <v/>
      </c>
      <c r="AF1012" s="74">
        <f t="shared" si="212"/>
        <v>516.95000000000005</v>
      </c>
      <c r="AG1012" s="75" t="str">
        <f t="shared" si="213"/>
        <v>12:00</v>
      </c>
      <c r="AH1012" s="74">
        <f t="shared" si="214"/>
        <v>9210.3300000000017</v>
      </c>
      <c r="AI1012" s="73" t="str">
        <f t="shared" si="215"/>
        <v/>
      </c>
      <c r="AJ1012" s="73" t="str">
        <f t="shared" si="216"/>
        <v/>
      </c>
      <c r="AK1012" s="73" t="str">
        <f t="shared" si="217"/>
        <v/>
      </c>
      <c r="AL1012" s="72" t="str">
        <f t="shared" si="218"/>
        <v/>
      </c>
      <c r="AM1012" s="71" t="str">
        <f t="shared" si="219"/>
        <v/>
      </c>
    </row>
    <row r="1013" spans="2:39" ht="13.8" thickBot="1">
      <c r="B1013" s="131">
        <v>45145</v>
      </c>
      <c r="C1013" s="130">
        <v>409.96</v>
      </c>
      <c r="D1013" s="130">
        <v>435.4</v>
      </c>
      <c r="E1013" s="130">
        <v>472.43</v>
      </c>
      <c r="F1013" s="130">
        <v>483.77</v>
      </c>
      <c r="G1013" s="130">
        <v>530.28</v>
      </c>
      <c r="H1013" s="130">
        <v>559.65</v>
      </c>
      <c r="I1013" s="130">
        <v>624.19000000000005</v>
      </c>
      <c r="J1013" s="130">
        <v>641.27</v>
      </c>
      <c r="K1013" s="130">
        <v>649.88</v>
      </c>
      <c r="L1013" s="130">
        <v>659.65</v>
      </c>
      <c r="M1013" s="130">
        <v>686.04</v>
      </c>
      <c r="N1013" s="130">
        <v>684.57</v>
      </c>
      <c r="O1013" s="130">
        <v>677.88</v>
      </c>
      <c r="P1013" s="130">
        <v>657.16</v>
      </c>
      <c r="Q1013" s="130">
        <v>615.02</v>
      </c>
      <c r="R1013" s="130">
        <v>587.44000000000005</v>
      </c>
      <c r="S1013" s="130">
        <v>538.97</v>
      </c>
      <c r="T1013" s="130">
        <v>534.38</v>
      </c>
      <c r="U1013" s="130">
        <v>514.39</v>
      </c>
      <c r="V1013" s="130">
        <v>485.94</v>
      </c>
      <c r="W1013" s="130">
        <v>486.22</v>
      </c>
      <c r="X1013" s="130">
        <v>461.51</v>
      </c>
      <c r="Y1013" s="130">
        <v>410.24</v>
      </c>
      <c r="Z1013" s="130">
        <v>357.18</v>
      </c>
      <c r="AA1013" s="130">
        <f t="shared" si="220"/>
        <v>686.04</v>
      </c>
      <c r="AB1013" s="77">
        <f t="shared" si="208"/>
        <v>2023</v>
      </c>
      <c r="AC1013" s="76">
        <f t="shared" si="209"/>
        <v>8</v>
      </c>
      <c r="AD1013" s="76" t="str">
        <f t="shared" si="210"/>
        <v/>
      </c>
      <c r="AE1013" s="76" t="str">
        <f t="shared" si="211"/>
        <v/>
      </c>
      <c r="AF1013" s="74">
        <f t="shared" si="212"/>
        <v>686.04</v>
      </c>
      <c r="AG1013" s="75" t="str">
        <f t="shared" si="213"/>
        <v>11:00</v>
      </c>
      <c r="AH1013" s="74">
        <f t="shared" si="214"/>
        <v>13849.46</v>
      </c>
      <c r="AI1013" s="73" t="str">
        <f t="shared" si="215"/>
        <v/>
      </c>
      <c r="AJ1013" s="73" t="str">
        <f t="shared" si="216"/>
        <v/>
      </c>
      <c r="AK1013" s="73" t="str">
        <f t="shared" si="217"/>
        <v/>
      </c>
      <c r="AL1013" s="72" t="str">
        <f t="shared" si="218"/>
        <v/>
      </c>
      <c r="AM1013" s="71" t="str">
        <f t="shared" si="219"/>
        <v/>
      </c>
    </row>
    <row r="1014" spans="2:39" ht="13.8" thickBot="1">
      <c r="B1014" s="131">
        <v>45146</v>
      </c>
      <c r="C1014" s="130">
        <v>316.61</v>
      </c>
      <c r="D1014" s="130">
        <v>290.43</v>
      </c>
      <c r="E1014" s="130">
        <v>273.32</v>
      </c>
      <c r="F1014" s="130">
        <v>253.78</v>
      </c>
      <c r="G1014" s="130">
        <v>305.41000000000003</v>
      </c>
      <c r="H1014" s="130">
        <v>338.7</v>
      </c>
      <c r="I1014" s="130">
        <v>453.46</v>
      </c>
      <c r="J1014" s="130">
        <v>499.49</v>
      </c>
      <c r="K1014" s="129">
        <v>443</v>
      </c>
      <c r="L1014" s="130">
        <v>532.98</v>
      </c>
      <c r="M1014" s="130">
        <v>576.94000000000005</v>
      </c>
      <c r="N1014" s="130">
        <v>547.65</v>
      </c>
      <c r="O1014" s="130">
        <v>583.63</v>
      </c>
      <c r="P1014" s="130">
        <v>588.53</v>
      </c>
      <c r="Q1014" s="130">
        <v>600.74</v>
      </c>
      <c r="R1014" s="130">
        <v>560.77</v>
      </c>
      <c r="S1014" s="130">
        <v>469.35</v>
      </c>
      <c r="T1014" s="130">
        <v>412.37</v>
      </c>
      <c r="U1014" s="130">
        <v>368.2</v>
      </c>
      <c r="V1014" s="130">
        <v>342.76</v>
      </c>
      <c r="W1014" s="130">
        <v>308.95</v>
      </c>
      <c r="X1014" s="130">
        <v>256.76</v>
      </c>
      <c r="Y1014" s="130">
        <v>211.51</v>
      </c>
      <c r="Z1014" s="130">
        <v>167.09</v>
      </c>
      <c r="AA1014" s="130">
        <f t="shared" si="220"/>
        <v>600.74</v>
      </c>
      <c r="AB1014" s="77">
        <f t="shared" si="208"/>
        <v>2023</v>
      </c>
      <c r="AC1014" s="76">
        <f t="shared" si="209"/>
        <v>8</v>
      </c>
      <c r="AD1014" s="76" t="str">
        <f t="shared" si="210"/>
        <v/>
      </c>
      <c r="AE1014" s="76" t="str">
        <f t="shared" si="211"/>
        <v/>
      </c>
      <c r="AF1014" s="74">
        <f t="shared" si="212"/>
        <v>600.74</v>
      </c>
      <c r="AG1014" s="75" t="str">
        <f t="shared" si="213"/>
        <v>15:00</v>
      </c>
      <c r="AH1014" s="74">
        <f t="shared" si="214"/>
        <v>10303.17</v>
      </c>
      <c r="AI1014" s="73" t="str">
        <f t="shared" si="215"/>
        <v/>
      </c>
      <c r="AJ1014" s="73" t="str">
        <f t="shared" si="216"/>
        <v/>
      </c>
      <c r="AK1014" s="73" t="str">
        <f t="shared" si="217"/>
        <v/>
      </c>
      <c r="AL1014" s="72" t="str">
        <f t="shared" si="218"/>
        <v/>
      </c>
      <c r="AM1014" s="71" t="str">
        <f t="shared" si="219"/>
        <v/>
      </c>
    </row>
    <row r="1015" spans="2:39" ht="13.8" thickBot="1">
      <c r="B1015" s="131">
        <v>45147</v>
      </c>
      <c r="C1015" s="130">
        <v>155.88999999999999</v>
      </c>
      <c r="D1015" s="130">
        <v>156.21</v>
      </c>
      <c r="E1015" s="130">
        <v>189.74</v>
      </c>
      <c r="F1015" s="130">
        <v>210.98</v>
      </c>
      <c r="G1015" s="130">
        <v>239.96</v>
      </c>
      <c r="H1015" s="130">
        <v>283.01</v>
      </c>
      <c r="I1015" s="130">
        <v>367.82</v>
      </c>
      <c r="J1015" s="130">
        <v>564.05999999999995</v>
      </c>
      <c r="K1015" s="130">
        <v>660.56</v>
      </c>
      <c r="L1015" s="130">
        <v>774.16</v>
      </c>
      <c r="M1015" s="130">
        <v>839.37</v>
      </c>
      <c r="N1015" s="130">
        <v>815.54</v>
      </c>
      <c r="O1015" s="130">
        <v>801.29</v>
      </c>
      <c r="P1015" s="130">
        <v>822.71</v>
      </c>
      <c r="Q1015" s="129">
        <v>777</v>
      </c>
      <c r="R1015" s="130">
        <v>744.55</v>
      </c>
      <c r="S1015" s="130">
        <v>632.94000000000005</v>
      </c>
      <c r="T1015" s="130">
        <v>591.36</v>
      </c>
      <c r="U1015" s="130">
        <v>564.83000000000004</v>
      </c>
      <c r="V1015" s="130">
        <v>583.49</v>
      </c>
      <c r="W1015" s="130">
        <v>518.32000000000005</v>
      </c>
      <c r="X1015" s="130">
        <v>466.62</v>
      </c>
      <c r="Y1015" s="130">
        <v>449.93</v>
      </c>
      <c r="Z1015" s="130">
        <v>449.26</v>
      </c>
      <c r="AA1015" s="130">
        <f t="shared" si="220"/>
        <v>839.37</v>
      </c>
      <c r="AB1015" s="77">
        <f t="shared" si="208"/>
        <v>2023</v>
      </c>
      <c r="AC1015" s="76">
        <f t="shared" si="209"/>
        <v>8</v>
      </c>
      <c r="AD1015" s="76" t="str">
        <f t="shared" si="210"/>
        <v/>
      </c>
      <c r="AE1015" s="76" t="str">
        <f t="shared" si="211"/>
        <v/>
      </c>
      <c r="AF1015" s="74">
        <f t="shared" si="212"/>
        <v>839.37</v>
      </c>
      <c r="AG1015" s="75" t="str">
        <f t="shared" si="213"/>
        <v>11:00</v>
      </c>
      <c r="AH1015" s="74">
        <f t="shared" si="214"/>
        <v>13498.970000000003</v>
      </c>
      <c r="AI1015" s="73" t="str">
        <f t="shared" si="215"/>
        <v/>
      </c>
      <c r="AJ1015" s="73" t="str">
        <f t="shared" si="216"/>
        <v/>
      </c>
      <c r="AK1015" s="73" t="str">
        <f t="shared" si="217"/>
        <v/>
      </c>
      <c r="AL1015" s="72" t="str">
        <f t="shared" si="218"/>
        <v/>
      </c>
      <c r="AM1015" s="71" t="str">
        <f t="shared" si="219"/>
        <v/>
      </c>
    </row>
    <row r="1016" spans="2:39" ht="13.8" thickBot="1">
      <c r="B1016" s="131">
        <v>45148</v>
      </c>
      <c r="C1016" s="130">
        <v>445.17</v>
      </c>
      <c r="D1016" s="130">
        <v>425.15</v>
      </c>
      <c r="E1016" s="130">
        <v>424.3</v>
      </c>
      <c r="F1016" s="130">
        <v>401.28</v>
      </c>
      <c r="G1016" s="130">
        <v>430.4</v>
      </c>
      <c r="H1016" s="130">
        <v>466.52</v>
      </c>
      <c r="I1016" s="130">
        <v>590.73</v>
      </c>
      <c r="J1016" s="130">
        <v>713.37</v>
      </c>
      <c r="K1016" s="130">
        <v>770.18</v>
      </c>
      <c r="L1016" s="130">
        <v>821.21</v>
      </c>
      <c r="M1016" s="130">
        <v>852.78</v>
      </c>
      <c r="N1016" s="130">
        <v>774.27</v>
      </c>
      <c r="O1016" s="130">
        <v>598.64</v>
      </c>
      <c r="P1016" s="130">
        <v>635.22</v>
      </c>
      <c r="Q1016" s="130">
        <v>679.49</v>
      </c>
      <c r="R1016" s="130">
        <v>690.1</v>
      </c>
      <c r="S1016" s="130">
        <v>605.67999999999995</v>
      </c>
      <c r="T1016" s="130">
        <v>565.5</v>
      </c>
      <c r="U1016" s="130">
        <v>527.66</v>
      </c>
      <c r="V1016" s="130">
        <v>460.25</v>
      </c>
      <c r="W1016" s="130">
        <v>419.79</v>
      </c>
      <c r="X1016" s="130">
        <v>417.31</v>
      </c>
      <c r="Y1016" s="130">
        <v>341.67</v>
      </c>
      <c r="Z1016" s="130">
        <v>254.17</v>
      </c>
      <c r="AA1016" s="130">
        <f t="shared" si="220"/>
        <v>852.78</v>
      </c>
      <c r="AB1016" s="77">
        <f t="shared" si="208"/>
        <v>2023</v>
      </c>
      <c r="AC1016" s="76">
        <f t="shared" si="209"/>
        <v>8</v>
      </c>
      <c r="AD1016" s="76" t="str">
        <f t="shared" si="210"/>
        <v/>
      </c>
      <c r="AE1016" s="76" t="str">
        <f t="shared" si="211"/>
        <v/>
      </c>
      <c r="AF1016" s="74">
        <f t="shared" si="212"/>
        <v>852.78</v>
      </c>
      <c r="AG1016" s="75" t="str">
        <f t="shared" si="213"/>
        <v>11:00</v>
      </c>
      <c r="AH1016" s="74">
        <f t="shared" si="214"/>
        <v>14163.62</v>
      </c>
      <c r="AI1016" s="73" t="str">
        <f t="shared" si="215"/>
        <v/>
      </c>
      <c r="AJ1016" s="73" t="str">
        <f t="shared" si="216"/>
        <v/>
      </c>
      <c r="AK1016" s="73" t="str">
        <f t="shared" si="217"/>
        <v/>
      </c>
      <c r="AL1016" s="72" t="str">
        <f t="shared" si="218"/>
        <v/>
      </c>
      <c r="AM1016" s="71" t="str">
        <f t="shared" si="219"/>
        <v/>
      </c>
    </row>
    <row r="1017" spans="2:39" ht="13.8" thickBot="1">
      <c r="B1017" s="131">
        <v>45149</v>
      </c>
      <c r="C1017" s="129">
        <v>254</v>
      </c>
      <c r="D1017" s="130">
        <v>224.77</v>
      </c>
      <c r="E1017" s="130">
        <v>210.28</v>
      </c>
      <c r="F1017" s="130">
        <v>182.28</v>
      </c>
      <c r="G1017" s="130">
        <v>191.07</v>
      </c>
      <c r="H1017" s="130">
        <v>197.58</v>
      </c>
      <c r="I1017" s="130">
        <v>319.89999999999998</v>
      </c>
      <c r="J1017" s="130">
        <v>497.88</v>
      </c>
      <c r="K1017" s="130">
        <v>544.85</v>
      </c>
      <c r="L1017" s="130">
        <v>566.9</v>
      </c>
      <c r="M1017" s="130">
        <v>583.48</v>
      </c>
      <c r="N1017" s="130">
        <v>577.42999999999995</v>
      </c>
      <c r="O1017" s="130">
        <v>583.28</v>
      </c>
      <c r="P1017" s="130">
        <v>619.29</v>
      </c>
      <c r="Q1017" s="130">
        <v>616.11</v>
      </c>
      <c r="R1017" s="130">
        <v>581.17999999999995</v>
      </c>
      <c r="S1017" s="130">
        <v>525.88</v>
      </c>
      <c r="T1017" s="130">
        <v>496.27</v>
      </c>
      <c r="U1017" s="130">
        <v>491.16</v>
      </c>
      <c r="V1017" s="130">
        <v>478.24</v>
      </c>
      <c r="W1017" s="130">
        <v>477.68</v>
      </c>
      <c r="X1017" s="130">
        <v>441.74</v>
      </c>
      <c r="Y1017" s="130">
        <v>385.88</v>
      </c>
      <c r="Z1017" s="130">
        <v>369.18</v>
      </c>
      <c r="AA1017" s="130">
        <f t="shared" si="220"/>
        <v>619.29</v>
      </c>
      <c r="AB1017" s="77">
        <f t="shared" si="208"/>
        <v>2023</v>
      </c>
      <c r="AC1017" s="76">
        <f t="shared" si="209"/>
        <v>8</v>
      </c>
      <c r="AD1017" s="76" t="str">
        <f t="shared" si="210"/>
        <v/>
      </c>
      <c r="AE1017" s="76" t="str">
        <f t="shared" si="211"/>
        <v/>
      </c>
      <c r="AF1017" s="74">
        <f t="shared" si="212"/>
        <v>619.29</v>
      </c>
      <c r="AG1017" s="75" t="str">
        <f t="shared" si="213"/>
        <v>14:00</v>
      </c>
      <c r="AH1017" s="74">
        <f t="shared" si="214"/>
        <v>11035.599999999999</v>
      </c>
      <c r="AI1017" s="73" t="str">
        <f t="shared" si="215"/>
        <v/>
      </c>
      <c r="AJ1017" s="73" t="str">
        <f t="shared" si="216"/>
        <v/>
      </c>
      <c r="AK1017" s="73" t="str">
        <f t="shared" si="217"/>
        <v/>
      </c>
      <c r="AL1017" s="72" t="str">
        <f t="shared" si="218"/>
        <v/>
      </c>
      <c r="AM1017" s="71" t="str">
        <f t="shared" si="219"/>
        <v/>
      </c>
    </row>
    <row r="1018" spans="2:39" ht="13.8" thickBot="1">
      <c r="B1018" s="131">
        <v>45150</v>
      </c>
      <c r="C1018" s="130">
        <v>342.3</v>
      </c>
      <c r="D1018" s="130">
        <v>323.68</v>
      </c>
      <c r="E1018" s="130">
        <v>313.14999999999998</v>
      </c>
      <c r="F1018" s="130">
        <v>309.95999999999998</v>
      </c>
      <c r="G1018" s="130">
        <v>337.19</v>
      </c>
      <c r="H1018" s="130">
        <v>407.61</v>
      </c>
      <c r="I1018" s="130">
        <v>490.98</v>
      </c>
      <c r="J1018" s="130">
        <v>540.61</v>
      </c>
      <c r="K1018" s="130">
        <v>609.73</v>
      </c>
      <c r="L1018" s="130">
        <v>639.14</v>
      </c>
      <c r="M1018" s="130">
        <v>762.34</v>
      </c>
      <c r="N1018" s="130">
        <v>788.27</v>
      </c>
      <c r="O1018" s="130">
        <v>776.9</v>
      </c>
      <c r="P1018" s="130">
        <v>734.9</v>
      </c>
      <c r="Q1018" s="130">
        <v>692.51</v>
      </c>
      <c r="R1018" s="130">
        <v>674.31</v>
      </c>
      <c r="S1018" s="130">
        <v>616.46</v>
      </c>
      <c r="T1018" s="130">
        <v>604.94000000000005</v>
      </c>
      <c r="U1018" s="130">
        <v>564.62</v>
      </c>
      <c r="V1018" s="130">
        <v>518.53</v>
      </c>
      <c r="W1018" s="130">
        <v>482.02</v>
      </c>
      <c r="X1018" s="130">
        <v>481.81</v>
      </c>
      <c r="Y1018" s="130">
        <v>425.36</v>
      </c>
      <c r="Z1018" s="130">
        <v>368.52</v>
      </c>
      <c r="AA1018" s="130">
        <f t="shared" si="220"/>
        <v>788.27</v>
      </c>
      <c r="AB1018" s="77">
        <f t="shared" si="208"/>
        <v>2023</v>
      </c>
      <c r="AC1018" s="76">
        <f t="shared" si="209"/>
        <v>8</v>
      </c>
      <c r="AD1018" s="76" t="str">
        <f t="shared" si="210"/>
        <v/>
      </c>
      <c r="AE1018" s="76" t="str">
        <f t="shared" si="211"/>
        <v/>
      </c>
      <c r="AF1018" s="74">
        <f t="shared" si="212"/>
        <v>788.27</v>
      </c>
      <c r="AG1018" s="75" t="str">
        <f t="shared" si="213"/>
        <v>12:00</v>
      </c>
      <c r="AH1018" s="74">
        <f t="shared" si="214"/>
        <v>13594.110000000004</v>
      </c>
      <c r="AI1018" s="73" t="str">
        <f t="shared" si="215"/>
        <v/>
      </c>
      <c r="AJ1018" s="73" t="str">
        <f t="shared" si="216"/>
        <v/>
      </c>
      <c r="AK1018" s="73" t="str">
        <f t="shared" si="217"/>
        <v/>
      </c>
      <c r="AL1018" s="72" t="str">
        <f t="shared" si="218"/>
        <v/>
      </c>
      <c r="AM1018" s="71" t="str">
        <f t="shared" si="219"/>
        <v/>
      </c>
    </row>
    <row r="1019" spans="2:39" ht="13.8" thickBot="1">
      <c r="B1019" s="131">
        <v>45151</v>
      </c>
      <c r="C1019" s="130">
        <v>299.7</v>
      </c>
      <c r="D1019" s="130">
        <v>282.8</v>
      </c>
      <c r="E1019" s="130">
        <v>257.88</v>
      </c>
      <c r="F1019" s="130">
        <v>247.84</v>
      </c>
      <c r="G1019" s="130">
        <v>238.77</v>
      </c>
      <c r="H1019" s="130">
        <v>259.52999999999997</v>
      </c>
      <c r="I1019" s="130">
        <v>388.08</v>
      </c>
      <c r="J1019" s="130">
        <v>460.43</v>
      </c>
      <c r="K1019" s="130">
        <v>435.37</v>
      </c>
      <c r="L1019" s="130">
        <v>472.26</v>
      </c>
      <c r="M1019" s="130">
        <v>491.93</v>
      </c>
      <c r="N1019" s="130">
        <v>490.74</v>
      </c>
      <c r="O1019" s="130">
        <v>511.91</v>
      </c>
      <c r="P1019" s="130">
        <v>536.62</v>
      </c>
      <c r="Q1019" s="130">
        <v>503.65</v>
      </c>
      <c r="R1019" s="130">
        <v>481.15</v>
      </c>
      <c r="S1019" s="130">
        <v>422.87</v>
      </c>
      <c r="T1019" s="130">
        <v>409.15</v>
      </c>
      <c r="U1019" s="130">
        <v>401.94</v>
      </c>
      <c r="V1019" s="130">
        <v>381.26</v>
      </c>
      <c r="W1019" s="130">
        <v>377.76</v>
      </c>
      <c r="X1019" s="130">
        <v>356.16</v>
      </c>
      <c r="Y1019" s="130">
        <v>326.41000000000003</v>
      </c>
      <c r="Z1019" s="130">
        <v>314.41000000000003</v>
      </c>
      <c r="AA1019" s="130">
        <f t="shared" si="220"/>
        <v>536.62</v>
      </c>
      <c r="AB1019" s="77">
        <f t="shared" si="208"/>
        <v>2023</v>
      </c>
      <c r="AC1019" s="76">
        <f t="shared" si="209"/>
        <v>8</v>
      </c>
      <c r="AD1019" s="76" t="str">
        <f t="shared" si="210"/>
        <v/>
      </c>
      <c r="AE1019" s="76" t="str">
        <f t="shared" si="211"/>
        <v/>
      </c>
      <c r="AF1019" s="74">
        <f t="shared" si="212"/>
        <v>536.62</v>
      </c>
      <c r="AG1019" s="75" t="str">
        <f t="shared" si="213"/>
        <v>14:00</v>
      </c>
      <c r="AH1019" s="74">
        <f t="shared" si="214"/>
        <v>9885.239999999998</v>
      </c>
      <c r="AI1019" s="73" t="str">
        <f t="shared" si="215"/>
        <v/>
      </c>
      <c r="AJ1019" s="73" t="str">
        <f t="shared" si="216"/>
        <v/>
      </c>
      <c r="AK1019" s="73" t="str">
        <f t="shared" si="217"/>
        <v/>
      </c>
      <c r="AL1019" s="72" t="str">
        <f t="shared" si="218"/>
        <v/>
      </c>
      <c r="AM1019" s="71" t="str">
        <f t="shared" si="219"/>
        <v/>
      </c>
    </row>
    <row r="1020" spans="2:39" ht="13.8" thickBot="1">
      <c r="B1020" s="131">
        <v>45152</v>
      </c>
      <c r="C1020" s="130">
        <v>278.04000000000002</v>
      </c>
      <c r="D1020" s="130">
        <v>254.14</v>
      </c>
      <c r="E1020" s="130">
        <v>259.45999999999998</v>
      </c>
      <c r="F1020" s="130">
        <v>248.15</v>
      </c>
      <c r="G1020" s="130">
        <v>230.79</v>
      </c>
      <c r="H1020" s="130">
        <v>246.58</v>
      </c>
      <c r="I1020" s="130">
        <v>372.54</v>
      </c>
      <c r="J1020" s="130">
        <v>371.21</v>
      </c>
      <c r="K1020" s="130">
        <v>502.04</v>
      </c>
      <c r="L1020" s="130">
        <v>557.24</v>
      </c>
      <c r="M1020" s="130">
        <v>620.13</v>
      </c>
      <c r="N1020" s="130">
        <v>610.75</v>
      </c>
      <c r="O1020" s="130">
        <v>630.49</v>
      </c>
      <c r="P1020" s="130">
        <v>701.89</v>
      </c>
      <c r="Q1020" s="130">
        <v>788.83</v>
      </c>
      <c r="R1020" s="130">
        <v>748.62</v>
      </c>
      <c r="S1020" s="130">
        <v>608.92999999999995</v>
      </c>
      <c r="T1020" s="130">
        <v>455.66</v>
      </c>
      <c r="U1020" s="130">
        <v>473.94</v>
      </c>
      <c r="V1020" s="130">
        <v>424.06</v>
      </c>
      <c r="W1020" s="130">
        <v>412.68</v>
      </c>
      <c r="X1020" s="130">
        <v>380.14</v>
      </c>
      <c r="Y1020" s="130">
        <v>340.38</v>
      </c>
      <c r="Z1020" s="130">
        <v>292.67</v>
      </c>
      <c r="AA1020" s="130">
        <f t="shared" si="220"/>
        <v>788.83</v>
      </c>
      <c r="AB1020" s="77">
        <f t="shared" si="208"/>
        <v>2023</v>
      </c>
      <c r="AC1020" s="76">
        <f t="shared" si="209"/>
        <v>8</v>
      </c>
      <c r="AD1020" s="76" t="str">
        <f t="shared" si="210"/>
        <v/>
      </c>
      <c r="AE1020" s="76" t="str">
        <f t="shared" si="211"/>
        <v/>
      </c>
      <c r="AF1020" s="74">
        <f t="shared" si="212"/>
        <v>788.83</v>
      </c>
      <c r="AG1020" s="75" t="str">
        <f t="shared" si="213"/>
        <v>15:00</v>
      </c>
      <c r="AH1020" s="74">
        <f t="shared" si="214"/>
        <v>11598.189999999999</v>
      </c>
      <c r="AI1020" s="73" t="str">
        <f t="shared" si="215"/>
        <v/>
      </c>
      <c r="AJ1020" s="73" t="str">
        <f t="shared" si="216"/>
        <v/>
      </c>
      <c r="AK1020" s="73" t="str">
        <f t="shared" si="217"/>
        <v/>
      </c>
      <c r="AL1020" s="72" t="str">
        <f t="shared" si="218"/>
        <v/>
      </c>
      <c r="AM1020" s="71" t="str">
        <f t="shared" si="219"/>
        <v/>
      </c>
    </row>
    <row r="1021" spans="2:39" ht="13.8" thickBot="1">
      <c r="B1021" s="131">
        <v>45153</v>
      </c>
      <c r="C1021" s="130">
        <v>282.07</v>
      </c>
      <c r="D1021" s="130">
        <v>289.58999999999997</v>
      </c>
      <c r="E1021" s="130">
        <v>312.58</v>
      </c>
      <c r="F1021" s="130">
        <v>328.93</v>
      </c>
      <c r="G1021" s="130">
        <v>352.8</v>
      </c>
      <c r="H1021" s="130">
        <v>372.36</v>
      </c>
      <c r="I1021" s="130">
        <v>498.37</v>
      </c>
      <c r="J1021" s="130">
        <v>527.55999999999995</v>
      </c>
      <c r="K1021" s="130">
        <v>515.27</v>
      </c>
      <c r="L1021" s="130">
        <v>558.71</v>
      </c>
      <c r="M1021" s="130">
        <v>603.67999999999995</v>
      </c>
      <c r="N1021" s="130">
        <v>542.29</v>
      </c>
      <c r="O1021" s="130">
        <v>533.89</v>
      </c>
      <c r="P1021" s="130">
        <v>535.85</v>
      </c>
      <c r="Q1021" s="130">
        <v>537.25</v>
      </c>
      <c r="R1021" s="130">
        <v>507.33</v>
      </c>
      <c r="S1021" s="130">
        <v>423.54</v>
      </c>
      <c r="T1021" s="130">
        <v>373.66</v>
      </c>
      <c r="U1021" s="130">
        <v>359.52</v>
      </c>
      <c r="V1021" s="130">
        <v>376.74</v>
      </c>
      <c r="W1021" s="130">
        <v>370.37</v>
      </c>
      <c r="X1021" s="130">
        <v>331.03</v>
      </c>
      <c r="Y1021" s="130">
        <v>280.63</v>
      </c>
      <c r="Z1021" s="130">
        <v>250.81</v>
      </c>
      <c r="AA1021" s="130">
        <f t="shared" si="220"/>
        <v>603.67999999999995</v>
      </c>
      <c r="AB1021" s="77">
        <f t="shared" si="208"/>
        <v>2023</v>
      </c>
      <c r="AC1021" s="76">
        <f t="shared" si="209"/>
        <v>8</v>
      </c>
      <c r="AD1021" s="76" t="str">
        <f t="shared" si="210"/>
        <v/>
      </c>
      <c r="AE1021" s="76" t="str">
        <f t="shared" si="211"/>
        <v/>
      </c>
      <c r="AF1021" s="74">
        <f t="shared" si="212"/>
        <v>603.67999999999995</v>
      </c>
      <c r="AG1021" s="75" t="str">
        <f t="shared" si="213"/>
        <v>11:00</v>
      </c>
      <c r="AH1021" s="74">
        <f t="shared" si="214"/>
        <v>10668.51</v>
      </c>
      <c r="AI1021" s="73" t="str">
        <f t="shared" si="215"/>
        <v/>
      </c>
      <c r="AJ1021" s="73" t="str">
        <f t="shared" si="216"/>
        <v/>
      </c>
      <c r="AK1021" s="73" t="str">
        <f t="shared" si="217"/>
        <v/>
      </c>
      <c r="AL1021" s="72" t="str">
        <f t="shared" si="218"/>
        <v/>
      </c>
      <c r="AM1021" s="71" t="str">
        <f t="shared" si="219"/>
        <v/>
      </c>
    </row>
    <row r="1022" spans="2:39" ht="13.8" thickBot="1">
      <c r="B1022" s="131">
        <v>45154</v>
      </c>
      <c r="C1022" s="130">
        <v>233.59</v>
      </c>
      <c r="D1022" s="130">
        <v>208.78</v>
      </c>
      <c r="E1022" s="130">
        <v>218.54</v>
      </c>
      <c r="F1022" s="130">
        <v>197.72</v>
      </c>
      <c r="G1022" s="130">
        <v>199.08</v>
      </c>
      <c r="H1022" s="130">
        <v>235.83</v>
      </c>
      <c r="I1022" s="130">
        <v>338.73</v>
      </c>
      <c r="J1022" s="130">
        <v>452.38</v>
      </c>
      <c r="K1022" s="130">
        <v>520.49</v>
      </c>
      <c r="L1022" s="130">
        <v>617.26</v>
      </c>
      <c r="M1022" s="130">
        <v>747.46</v>
      </c>
      <c r="N1022" s="130">
        <v>722.3</v>
      </c>
      <c r="O1022" s="130">
        <v>737.45</v>
      </c>
      <c r="P1022" s="130">
        <v>744.38</v>
      </c>
      <c r="Q1022" s="130">
        <v>747.6</v>
      </c>
      <c r="R1022" s="130">
        <v>697.38</v>
      </c>
      <c r="S1022" s="130">
        <v>613.27</v>
      </c>
      <c r="T1022" s="130">
        <v>563.04999999999995</v>
      </c>
      <c r="U1022" s="130">
        <v>538.23</v>
      </c>
      <c r="V1022" s="130">
        <v>553.95000000000005</v>
      </c>
      <c r="W1022" s="130">
        <v>533.86</v>
      </c>
      <c r="X1022" s="130">
        <v>466.73</v>
      </c>
      <c r="Y1022" s="130">
        <v>397.01</v>
      </c>
      <c r="Z1022" s="130">
        <v>339.96</v>
      </c>
      <c r="AA1022" s="130">
        <f t="shared" si="220"/>
        <v>747.6</v>
      </c>
      <c r="AB1022" s="77">
        <f t="shared" si="208"/>
        <v>2023</v>
      </c>
      <c r="AC1022" s="76">
        <f t="shared" si="209"/>
        <v>8</v>
      </c>
      <c r="AD1022" s="76" t="str">
        <f t="shared" si="210"/>
        <v/>
      </c>
      <c r="AE1022" s="76" t="str">
        <f t="shared" si="211"/>
        <v/>
      </c>
      <c r="AF1022" s="74">
        <f t="shared" si="212"/>
        <v>747.6</v>
      </c>
      <c r="AG1022" s="75" t="str">
        <f t="shared" si="213"/>
        <v>15:00</v>
      </c>
      <c r="AH1022" s="74">
        <f t="shared" si="214"/>
        <v>12372.630000000001</v>
      </c>
      <c r="AI1022" s="73" t="str">
        <f t="shared" si="215"/>
        <v/>
      </c>
      <c r="AJ1022" s="73" t="str">
        <f t="shared" si="216"/>
        <v/>
      </c>
      <c r="AK1022" s="73" t="str">
        <f t="shared" si="217"/>
        <v/>
      </c>
      <c r="AL1022" s="72" t="str">
        <f t="shared" si="218"/>
        <v/>
      </c>
      <c r="AM1022" s="71" t="str">
        <f t="shared" si="219"/>
        <v/>
      </c>
    </row>
    <row r="1023" spans="2:39" ht="13.8" thickBot="1">
      <c r="B1023" s="131">
        <v>45155</v>
      </c>
      <c r="C1023" s="130">
        <v>307.08999999999997</v>
      </c>
      <c r="D1023" s="130">
        <v>316.26</v>
      </c>
      <c r="E1023" s="130">
        <v>334.81</v>
      </c>
      <c r="F1023" s="130">
        <v>332.5</v>
      </c>
      <c r="G1023" s="130">
        <v>368.41</v>
      </c>
      <c r="H1023" s="130">
        <v>415.21</v>
      </c>
      <c r="I1023" s="130">
        <v>537.85</v>
      </c>
      <c r="J1023" s="130">
        <v>641.97</v>
      </c>
      <c r="K1023" s="130">
        <v>726.18</v>
      </c>
      <c r="L1023" s="130">
        <v>799.22</v>
      </c>
      <c r="M1023" s="130">
        <v>812.84</v>
      </c>
      <c r="N1023" s="130">
        <v>766.61</v>
      </c>
      <c r="O1023" s="130">
        <v>786.7</v>
      </c>
      <c r="P1023" s="130">
        <v>786.84</v>
      </c>
      <c r="Q1023" s="130">
        <v>679.25</v>
      </c>
      <c r="R1023" s="130">
        <v>687.23</v>
      </c>
      <c r="S1023" s="130">
        <v>613.20000000000005</v>
      </c>
      <c r="T1023" s="130">
        <v>558.17999999999995</v>
      </c>
      <c r="U1023" s="130">
        <v>561.29999999999995</v>
      </c>
      <c r="V1023" s="130">
        <v>542.42999999999995</v>
      </c>
      <c r="W1023" s="130">
        <v>504.98</v>
      </c>
      <c r="X1023" s="130">
        <v>435.92</v>
      </c>
      <c r="Y1023" s="130">
        <v>384.3</v>
      </c>
      <c r="Z1023" s="130">
        <v>311.95999999999998</v>
      </c>
      <c r="AA1023" s="130">
        <f t="shared" si="220"/>
        <v>812.84</v>
      </c>
      <c r="AB1023" s="77">
        <f t="shared" si="208"/>
        <v>2023</v>
      </c>
      <c r="AC1023" s="76">
        <f t="shared" si="209"/>
        <v>8</v>
      </c>
      <c r="AD1023" s="76" t="str">
        <f t="shared" si="210"/>
        <v/>
      </c>
      <c r="AE1023" s="76" t="str">
        <f t="shared" si="211"/>
        <v/>
      </c>
      <c r="AF1023" s="74">
        <f t="shared" si="212"/>
        <v>812.84</v>
      </c>
      <c r="AG1023" s="75" t="str">
        <f t="shared" si="213"/>
        <v>11:00</v>
      </c>
      <c r="AH1023" s="74">
        <f t="shared" si="214"/>
        <v>14024.079999999996</v>
      </c>
      <c r="AI1023" s="73" t="str">
        <f t="shared" si="215"/>
        <v/>
      </c>
      <c r="AJ1023" s="73" t="str">
        <f t="shared" si="216"/>
        <v/>
      </c>
      <c r="AK1023" s="73" t="str">
        <f t="shared" si="217"/>
        <v/>
      </c>
      <c r="AL1023" s="72" t="str">
        <f t="shared" si="218"/>
        <v/>
      </c>
      <c r="AM1023" s="71" t="str">
        <f t="shared" si="219"/>
        <v/>
      </c>
    </row>
    <row r="1024" spans="2:39" ht="13.8" thickBot="1">
      <c r="B1024" s="131">
        <v>45156</v>
      </c>
      <c r="C1024" s="130">
        <v>257.14999999999998</v>
      </c>
      <c r="D1024" s="130">
        <v>225.02</v>
      </c>
      <c r="E1024" s="129">
        <v>152</v>
      </c>
      <c r="F1024" s="130">
        <v>61.53</v>
      </c>
      <c r="G1024" s="130">
        <v>72.209999999999994</v>
      </c>
      <c r="H1024" s="130">
        <v>132.72</v>
      </c>
      <c r="I1024" s="130">
        <v>213.29</v>
      </c>
      <c r="J1024" s="130">
        <v>269.54000000000002</v>
      </c>
      <c r="K1024" s="130">
        <v>257.60000000000002</v>
      </c>
      <c r="L1024" s="130">
        <v>305.94</v>
      </c>
      <c r="M1024" s="130">
        <v>329.77</v>
      </c>
      <c r="N1024" s="130">
        <v>343.14</v>
      </c>
      <c r="O1024" s="130">
        <v>383.74</v>
      </c>
      <c r="P1024" s="130">
        <v>385.88</v>
      </c>
      <c r="Q1024" s="130">
        <v>274.54000000000002</v>
      </c>
      <c r="R1024" s="130">
        <v>200.55</v>
      </c>
      <c r="S1024" s="130">
        <v>130.19999999999999</v>
      </c>
      <c r="T1024" s="130">
        <v>105.25</v>
      </c>
      <c r="U1024" s="130">
        <v>77.319999999999993</v>
      </c>
      <c r="V1024" s="130">
        <v>74.55</v>
      </c>
      <c r="W1024" s="130">
        <v>47.53</v>
      </c>
      <c r="X1024" s="130">
        <v>33.56</v>
      </c>
      <c r="Y1024" s="130">
        <v>31.64</v>
      </c>
      <c r="Z1024" s="130">
        <v>32.380000000000003</v>
      </c>
      <c r="AA1024" s="130">
        <f t="shared" si="220"/>
        <v>385.88</v>
      </c>
      <c r="AB1024" s="77">
        <f t="shared" si="208"/>
        <v>2023</v>
      </c>
      <c r="AC1024" s="76">
        <f t="shared" si="209"/>
        <v>8</v>
      </c>
      <c r="AD1024" s="76" t="str">
        <f t="shared" si="210"/>
        <v/>
      </c>
      <c r="AE1024" s="76" t="str">
        <f t="shared" si="211"/>
        <v/>
      </c>
      <c r="AF1024" s="74">
        <f t="shared" si="212"/>
        <v>385.88</v>
      </c>
      <c r="AG1024" s="75" t="str">
        <f t="shared" si="213"/>
        <v>14:00</v>
      </c>
      <c r="AH1024" s="74">
        <f t="shared" si="214"/>
        <v>4782.93</v>
      </c>
      <c r="AI1024" s="73" t="str">
        <f t="shared" si="215"/>
        <v/>
      </c>
      <c r="AJ1024" s="73" t="str">
        <f t="shared" si="216"/>
        <v/>
      </c>
      <c r="AK1024" s="73" t="str">
        <f t="shared" si="217"/>
        <v/>
      </c>
      <c r="AL1024" s="72" t="str">
        <f t="shared" si="218"/>
        <v/>
      </c>
      <c r="AM1024" s="71" t="str">
        <f t="shared" si="219"/>
        <v/>
      </c>
    </row>
    <row r="1025" spans="2:39" ht="13.8" thickBot="1">
      <c r="B1025" s="131">
        <v>45157</v>
      </c>
      <c r="C1025" s="130">
        <v>31.57</v>
      </c>
      <c r="D1025" s="130">
        <v>31.85</v>
      </c>
      <c r="E1025" s="130">
        <v>32.24</v>
      </c>
      <c r="F1025" s="130">
        <v>31.92</v>
      </c>
      <c r="G1025" s="130">
        <v>31.85</v>
      </c>
      <c r="H1025" s="130">
        <v>32.130000000000003</v>
      </c>
      <c r="I1025" s="130">
        <v>69.02</v>
      </c>
      <c r="J1025" s="130">
        <v>229.39</v>
      </c>
      <c r="K1025" s="130">
        <v>369.64</v>
      </c>
      <c r="L1025" s="130">
        <v>455.1</v>
      </c>
      <c r="M1025" s="130">
        <v>468.58</v>
      </c>
      <c r="N1025" s="130">
        <v>444.71</v>
      </c>
      <c r="O1025" s="130">
        <v>482.86</v>
      </c>
      <c r="P1025" s="130">
        <v>467.74</v>
      </c>
      <c r="Q1025" s="130">
        <v>509.88</v>
      </c>
      <c r="R1025" s="130">
        <v>485.45</v>
      </c>
      <c r="S1025" s="130">
        <v>419.93</v>
      </c>
      <c r="T1025" s="130">
        <v>390.67</v>
      </c>
      <c r="U1025" s="130">
        <v>367.29</v>
      </c>
      <c r="V1025" s="130">
        <v>333.13</v>
      </c>
      <c r="W1025" s="130">
        <v>349.13</v>
      </c>
      <c r="X1025" s="130">
        <v>308.77</v>
      </c>
      <c r="Y1025" s="130">
        <v>296.66000000000003</v>
      </c>
      <c r="Z1025" s="130">
        <v>291.24</v>
      </c>
      <c r="AA1025" s="130">
        <f t="shared" si="220"/>
        <v>509.88</v>
      </c>
      <c r="AB1025" s="77">
        <f t="shared" si="208"/>
        <v>2023</v>
      </c>
      <c r="AC1025" s="76">
        <f t="shared" si="209"/>
        <v>8</v>
      </c>
      <c r="AD1025" s="76" t="str">
        <f t="shared" si="210"/>
        <v/>
      </c>
      <c r="AE1025" s="76" t="str">
        <f t="shared" si="211"/>
        <v/>
      </c>
      <c r="AF1025" s="74">
        <f t="shared" si="212"/>
        <v>509.88</v>
      </c>
      <c r="AG1025" s="75" t="str">
        <f t="shared" si="213"/>
        <v>15:00</v>
      </c>
      <c r="AH1025" s="74">
        <f t="shared" si="214"/>
        <v>7440.63</v>
      </c>
      <c r="AI1025" s="73" t="str">
        <f t="shared" si="215"/>
        <v/>
      </c>
      <c r="AJ1025" s="73" t="str">
        <f t="shared" si="216"/>
        <v/>
      </c>
      <c r="AK1025" s="73" t="str">
        <f t="shared" si="217"/>
        <v/>
      </c>
      <c r="AL1025" s="72" t="str">
        <f t="shared" si="218"/>
        <v/>
      </c>
      <c r="AM1025" s="71" t="str">
        <f t="shared" si="219"/>
        <v/>
      </c>
    </row>
    <row r="1026" spans="2:39" ht="13.8" thickBot="1">
      <c r="B1026" s="131">
        <v>45158</v>
      </c>
      <c r="C1026" s="130">
        <v>267.37</v>
      </c>
      <c r="D1026" s="130">
        <v>254.24</v>
      </c>
      <c r="E1026" s="130">
        <v>230.41</v>
      </c>
      <c r="F1026" s="130">
        <v>261.58999999999997</v>
      </c>
      <c r="G1026" s="130">
        <v>306.04000000000002</v>
      </c>
      <c r="H1026" s="130">
        <v>348.81</v>
      </c>
      <c r="I1026" s="130">
        <v>432.39</v>
      </c>
      <c r="J1026" s="130">
        <v>544.32000000000005</v>
      </c>
      <c r="K1026" s="130">
        <v>530.01</v>
      </c>
      <c r="L1026" s="130">
        <v>649.95000000000005</v>
      </c>
      <c r="M1026" s="130">
        <v>726.99</v>
      </c>
      <c r="N1026" s="130">
        <v>734.97</v>
      </c>
      <c r="O1026" s="130">
        <v>779.06</v>
      </c>
      <c r="P1026" s="130">
        <v>768.46</v>
      </c>
      <c r="Q1026" s="130">
        <v>755.51</v>
      </c>
      <c r="R1026" s="130">
        <v>748.23</v>
      </c>
      <c r="S1026" s="130">
        <v>691.99</v>
      </c>
      <c r="T1026" s="130">
        <v>723.38</v>
      </c>
      <c r="U1026" s="130">
        <v>718.31</v>
      </c>
      <c r="V1026" s="130">
        <v>709.84</v>
      </c>
      <c r="W1026" s="130">
        <v>666.19</v>
      </c>
      <c r="X1026" s="130">
        <v>628.80999999999995</v>
      </c>
      <c r="Y1026" s="130">
        <v>581.49</v>
      </c>
      <c r="Z1026" s="130">
        <v>562.1</v>
      </c>
      <c r="AA1026" s="130">
        <f t="shared" si="220"/>
        <v>779.06</v>
      </c>
      <c r="AB1026" s="77">
        <f t="shared" si="208"/>
        <v>2023</v>
      </c>
      <c r="AC1026" s="76">
        <f t="shared" si="209"/>
        <v>8</v>
      </c>
      <c r="AD1026" s="76" t="str">
        <f t="shared" si="210"/>
        <v/>
      </c>
      <c r="AE1026" s="76" t="str">
        <f t="shared" si="211"/>
        <v/>
      </c>
      <c r="AF1026" s="74">
        <f t="shared" si="212"/>
        <v>779.06</v>
      </c>
      <c r="AG1026" s="75" t="str">
        <f t="shared" si="213"/>
        <v>13:00</v>
      </c>
      <c r="AH1026" s="74">
        <f t="shared" si="214"/>
        <v>14399.519999999999</v>
      </c>
      <c r="AI1026" s="73" t="str">
        <f t="shared" si="215"/>
        <v/>
      </c>
      <c r="AJ1026" s="73" t="str">
        <f t="shared" si="216"/>
        <v/>
      </c>
      <c r="AK1026" s="73" t="str">
        <f t="shared" si="217"/>
        <v/>
      </c>
      <c r="AL1026" s="72" t="str">
        <f t="shared" si="218"/>
        <v/>
      </c>
      <c r="AM1026" s="71" t="str">
        <f t="shared" si="219"/>
        <v/>
      </c>
    </row>
    <row r="1027" spans="2:39" ht="13.8" thickBot="1">
      <c r="B1027" s="131">
        <v>45159</v>
      </c>
      <c r="C1027" s="130">
        <v>547.64</v>
      </c>
      <c r="D1027" s="130">
        <v>511.88</v>
      </c>
      <c r="E1027" s="130">
        <v>488.42</v>
      </c>
      <c r="F1027" s="130">
        <v>485.42</v>
      </c>
      <c r="G1027" s="130">
        <v>497.63</v>
      </c>
      <c r="H1027" s="130">
        <v>502.95</v>
      </c>
      <c r="I1027" s="130">
        <v>638.02</v>
      </c>
      <c r="J1027" s="130">
        <v>705.01</v>
      </c>
      <c r="K1027" s="130">
        <v>768.88</v>
      </c>
      <c r="L1027" s="130">
        <v>808.26</v>
      </c>
      <c r="M1027" s="130">
        <v>826.74</v>
      </c>
      <c r="N1027" s="130">
        <v>790.79</v>
      </c>
      <c r="O1027" s="130">
        <v>803.01</v>
      </c>
      <c r="P1027" s="130">
        <v>802.2</v>
      </c>
      <c r="Q1027" s="130">
        <v>803.57</v>
      </c>
      <c r="R1027" s="130">
        <v>746.76</v>
      </c>
      <c r="S1027" s="130">
        <v>635.42999999999995</v>
      </c>
      <c r="T1027" s="130">
        <v>504.88</v>
      </c>
      <c r="U1027" s="130">
        <v>455.18</v>
      </c>
      <c r="V1027" s="130">
        <v>397.29</v>
      </c>
      <c r="W1027" s="130">
        <v>342.86</v>
      </c>
      <c r="X1027" s="130">
        <v>313.67</v>
      </c>
      <c r="Y1027" s="130">
        <v>262.64</v>
      </c>
      <c r="Z1027" s="130">
        <v>205.87</v>
      </c>
      <c r="AA1027" s="130">
        <f t="shared" si="220"/>
        <v>826.74</v>
      </c>
      <c r="AB1027" s="77">
        <f t="shared" si="208"/>
        <v>2023</v>
      </c>
      <c r="AC1027" s="76">
        <f t="shared" si="209"/>
        <v>8</v>
      </c>
      <c r="AD1027" s="76" t="str">
        <f t="shared" si="210"/>
        <v/>
      </c>
      <c r="AE1027" s="76" t="str">
        <f t="shared" si="211"/>
        <v/>
      </c>
      <c r="AF1027" s="74">
        <f t="shared" si="212"/>
        <v>826.74</v>
      </c>
      <c r="AG1027" s="75" t="str">
        <f t="shared" si="213"/>
        <v>11:00</v>
      </c>
      <c r="AH1027" s="74">
        <f t="shared" si="214"/>
        <v>14671.740000000002</v>
      </c>
      <c r="AI1027" s="73" t="str">
        <f t="shared" si="215"/>
        <v/>
      </c>
      <c r="AJ1027" s="73" t="str">
        <f t="shared" si="216"/>
        <v/>
      </c>
      <c r="AK1027" s="73" t="str">
        <f t="shared" si="217"/>
        <v/>
      </c>
      <c r="AL1027" s="72" t="str">
        <f t="shared" si="218"/>
        <v/>
      </c>
      <c r="AM1027" s="71" t="str">
        <f t="shared" si="219"/>
        <v/>
      </c>
    </row>
    <row r="1028" spans="2:39" ht="13.8" thickBot="1">
      <c r="B1028" s="131">
        <v>45160</v>
      </c>
      <c r="C1028" s="130">
        <v>138.5</v>
      </c>
      <c r="D1028" s="130">
        <v>68.22</v>
      </c>
      <c r="E1028" s="130">
        <v>56.11</v>
      </c>
      <c r="F1028" s="130">
        <v>39.450000000000003</v>
      </c>
      <c r="G1028" s="130">
        <v>62.09</v>
      </c>
      <c r="H1028" s="130">
        <v>98.63</v>
      </c>
      <c r="I1028" s="130">
        <v>194.74</v>
      </c>
      <c r="J1028" s="130">
        <v>313.85000000000002</v>
      </c>
      <c r="K1028" s="130">
        <v>416.85</v>
      </c>
      <c r="L1028" s="130">
        <v>545.76</v>
      </c>
      <c r="M1028" s="130">
        <v>588.32000000000005</v>
      </c>
      <c r="N1028" s="130">
        <v>581.91</v>
      </c>
      <c r="O1028" s="130">
        <v>625.84</v>
      </c>
      <c r="P1028" s="130">
        <v>642.01</v>
      </c>
      <c r="Q1028" s="130">
        <v>644.94000000000005</v>
      </c>
      <c r="R1028" s="130">
        <v>625.38</v>
      </c>
      <c r="S1028" s="130">
        <v>544.15</v>
      </c>
      <c r="T1028" s="130">
        <v>493.92</v>
      </c>
      <c r="U1028" s="130">
        <v>404.46</v>
      </c>
      <c r="V1028" s="130">
        <v>400.43</v>
      </c>
      <c r="W1028" s="130">
        <v>366.73</v>
      </c>
      <c r="X1028" s="130">
        <v>342.58</v>
      </c>
      <c r="Y1028" s="130">
        <v>301.56</v>
      </c>
      <c r="Z1028" s="130">
        <v>270.73</v>
      </c>
      <c r="AA1028" s="130">
        <f t="shared" si="220"/>
        <v>644.94000000000005</v>
      </c>
      <c r="AB1028" s="77">
        <f t="shared" si="208"/>
        <v>2023</v>
      </c>
      <c r="AC1028" s="76">
        <f t="shared" si="209"/>
        <v>8</v>
      </c>
      <c r="AD1028" s="76" t="str">
        <f t="shared" si="210"/>
        <v/>
      </c>
      <c r="AE1028" s="76" t="str">
        <f t="shared" si="211"/>
        <v/>
      </c>
      <c r="AF1028" s="74">
        <f t="shared" si="212"/>
        <v>644.94000000000005</v>
      </c>
      <c r="AG1028" s="75" t="str">
        <f t="shared" si="213"/>
        <v>15:00</v>
      </c>
      <c r="AH1028" s="74">
        <f t="shared" si="214"/>
        <v>9412.0999999999985</v>
      </c>
      <c r="AI1028" s="73" t="str">
        <f t="shared" si="215"/>
        <v/>
      </c>
      <c r="AJ1028" s="73" t="str">
        <f t="shared" si="216"/>
        <v/>
      </c>
      <c r="AK1028" s="73" t="str">
        <f t="shared" si="217"/>
        <v/>
      </c>
      <c r="AL1028" s="72" t="str">
        <f t="shared" si="218"/>
        <v/>
      </c>
      <c r="AM1028" s="71" t="str">
        <f t="shared" si="219"/>
        <v/>
      </c>
    </row>
    <row r="1029" spans="2:39" ht="13.8" thickBot="1">
      <c r="B1029" s="131">
        <v>45161</v>
      </c>
      <c r="C1029" s="130">
        <v>266.20999999999998</v>
      </c>
      <c r="D1029" s="130">
        <v>242.8</v>
      </c>
      <c r="E1029" s="130">
        <v>240.1</v>
      </c>
      <c r="F1029" s="130">
        <v>222.6</v>
      </c>
      <c r="G1029" s="130">
        <v>259.83999999999997</v>
      </c>
      <c r="H1029" s="130">
        <v>339.19</v>
      </c>
      <c r="I1029" s="130">
        <v>394.52</v>
      </c>
      <c r="J1029" s="130">
        <v>386.86</v>
      </c>
      <c r="K1029" s="130">
        <v>412.89</v>
      </c>
      <c r="L1029" s="130">
        <v>514.08000000000004</v>
      </c>
      <c r="M1029" s="130">
        <v>503.16</v>
      </c>
      <c r="N1029" s="130">
        <v>378.39</v>
      </c>
      <c r="O1029" s="130">
        <v>380.97</v>
      </c>
      <c r="P1029" s="130">
        <v>473.8</v>
      </c>
      <c r="Q1029" s="130">
        <v>544.98</v>
      </c>
      <c r="R1029" s="130">
        <v>524.37</v>
      </c>
      <c r="S1029" s="130">
        <v>455.32</v>
      </c>
      <c r="T1029" s="130">
        <v>394.83</v>
      </c>
      <c r="U1029" s="130">
        <v>367.61</v>
      </c>
      <c r="V1029" s="130">
        <v>365.12</v>
      </c>
      <c r="W1029" s="130">
        <v>322.98</v>
      </c>
      <c r="X1029" s="130">
        <v>303.02999999999997</v>
      </c>
      <c r="Y1029" s="130">
        <v>264.01</v>
      </c>
      <c r="Z1029" s="130">
        <v>244.48</v>
      </c>
      <c r="AA1029" s="130">
        <f t="shared" si="220"/>
        <v>544.98</v>
      </c>
      <c r="AB1029" s="77">
        <f t="shared" si="208"/>
        <v>2023</v>
      </c>
      <c r="AC1029" s="76">
        <f t="shared" si="209"/>
        <v>8</v>
      </c>
      <c r="AD1029" s="76" t="str">
        <f t="shared" si="210"/>
        <v/>
      </c>
      <c r="AE1029" s="76" t="str">
        <f t="shared" si="211"/>
        <v/>
      </c>
      <c r="AF1029" s="74">
        <f t="shared" si="212"/>
        <v>544.98</v>
      </c>
      <c r="AG1029" s="75" t="str">
        <f t="shared" si="213"/>
        <v>15:00</v>
      </c>
      <c r="AH1029" s="74">
        <f t="shared" si="214"/>
        <v>9347.119999999999</v>
      </c>
      <c r="AI1029" s="73" t="str">
        <f t="shared" si="215"/>
        <v/>
      </c>
      <c r="AJ1029" s="73" t="str">
        <f t="shared" si="216"/>
        <v/>
      </c>
      <c r="AK1029" s="73" t="str">
        <f t="shared" si="217"/>
        <v/>
      </c>
      <c r="AL1029" s="72" t="str">
        <f t="shared" si="218"/>
        <v/>
      </c>
      <c r="AM1029" s="71" t="str">
        <f t="shared" si="219"/>
        <v/>
      </c>
    </row>
    <row r="1030" spans="2:39" ht="13.8" thickBot="1">
      <c r="B1030" s="131">
        <v>45162</v>
      </c>
      <c r="C1030" s="130">
        <v>244.06</v>
      </c>
      <c r="D1030" s="130">
        <v>271.77999999999997</v>
      </c>
      <c r="E1030" s="130">
        <v>299.64</v>
      </c>
      <c r="F1030" s="130">
        <v>283.95999999999998</v>
      </c>
      <c r="G1030" s="130">
        <v>346.47</v>
      </c>
      <c r="H1030" s="130">
        <v>421.23</v>
      </c>
      <c r="I1030" s="130">
        <v>577.42999999999995</v>
      </c>
      <c r="J1030" s="130">
        <v>662.83</v>
      </c>
      <c r="K1030" s="130">
        <v>744.03</v>
      </c>
      <c r="L1030" s="130">
        <v>789.43</v>
      </c>
      <c r="M1030" s="130">
        <v>834.02</v>
      </c>
      <c r="N1030" s="130">
        <v>789.14</v>
      </c>
      <c r="O1030" s="130">
        <v>871.5</v>
      </c>
      <c r="P1030" s="130">
        <v>920.46</v>
      </c>
      <c r="Q1030" s="130">
        <v>921.13</v>
      </c>
      <c r="R1030" s="130">
        <v>882.49</v>
      </c>
      <c r="S1030" s="130">
        <v>800.59</v>
      </c>
      <c r="T1030" s="130">
        <v>777.04</v>
      </c>
      <c r="U1030" s="130">
        <v>756.6</v>
      </c>
      <c r="V1030" s="130">
        <v>742.81</v>
      </c>
      <c r="W1030" s="130">
        <v>694.93</v>
      </c>
      <c r="X1030" s="130">
        <v>642.88</v>
      </c>
      <c r="Y1030" s="130">
        <v>582.96</v>
      </c>
      <c r="Z1030" s="130">
        <v>532.07000000000005</v>
      </c>
      <c r="AA1030" s="130">
        <f t="shared" si="220"/>
        <v>921.13</v>
      </c>
      <c r="AB1030" s="77">
        <f t="shared" si="208"/>
        <v>2023</v>
      </c>
      <c r="AC1030" s="76">
        <f t="shared" si="209"/>
        <v>8</v>
      </c>
      <c r="AD1030" s="76" t="str">
        <f t="shared" si="210"/>
        <v/>
      </c>
      <c r="AE1030" s="76" t="str">
        <f t="shared" si="211"/>
        <v/>
      </c>
      <c r="AF1030" s="74">
        <f t="shared" si="212"/>
        <v>921.13</v>
      </c>
      <c r="AG1030" s="75" t="str">
        <f t="shared" si="213"/>
        <v>15:00</v>
      </c>
      <c r="AH1030" s="74">
        <f t="shared" si="214"/>
        <v>16310.609999999999</v>
      </c>
      <c r="AI1030" s="73" t="str">
        <f t="shared" si="215"/>
        <v/>
      </c>
      <c r="AJ1030" s="73" t="str">
        <f t="shared" si="216"/>
        <v/>
      </c>
      <c r="AK1030" s="73" t="str">
        <f t="shared" si="217"/>
        <v/>
      </c>
      <c r="AL1030" s="72" t="str">
        <f t="shared" si="218"/>
        <v/>
      </c>
      <c r="AM1030" s="71" t="str">
        <f t="shared" si="219"/>
        <v/>
      </c>
    </row>
    <row r="1031" spans="2:39" ht="13.8" thickBot="1">
      <c r="B1031" s="131">
        <v>45163</v>
      </c>
      <c r="C1031" s="130">
        <v>516.95000000000005</v>
      </c>
      <c r="D1031" s="130">
        <v>508.62</v>
      </c>
      <c r="E1031" s="130">
        <v>532.53</v>
      </c>
      <c r="F1031" s="130">
        <v>560.55999999999995</v>
      </c>
      <c r="G1031" s="130">
        <v>613.24</v>
      </c>
      <c r="H1031" s="130">
        <v>639.91</v>
      </c>
      <c r="I1031" s="130">
        <v>691.57</v>
      </c>
      <c r="J1031" s="130">
        <v>729.72</v>
      </c>
      <c r="K1031" s="130">
        <v>736.47</v>
      </c>
      <c r="L1031" s="130">
        <v>770.77</v>
      </c>
      <c r="M1031" s="130">
        <v>779.48</v>
      </c>
      <c r="N1031" s="130">
        <v>736.54</v>
      </c>
      <c r="O1031" s="130">
        <v>738.36</v>
      </c>
      <c r="P1031" s="130">
        <v>706.69</v>
      </c>
      <c r="Q1031" s="130">
        <v>711.03</v>
      </c>
      <c r="R1031" s="130">
        <v>679.21</v>
      </c>
      <c r="S1031" s="130">
        <v>585.38</v>
      </c>
      <c r="T1031" s="130">
        <v>542.89</v>
      </c>
      <c r="U1031" s="130">
        <v>507.75</v>
      </c>
      <c r="V1031" s="130">
        <v>496.37</v>
      </c>
      <c r="W1031" s="130">
        <v>437.71</v>
      </c>
      <c r="X1031" s="130">
        <v>375.8</v>
      </c>
      <c r="Y1031" s="130">
        <v>330.54</v>
      </c>
      <c r="Z1031" s="130">
        <v>286.02</v>
      </c>
      <c r="AA1031" s="130">
        <f t="shared" si="220"/>
        <v>779.48</v>
      </c>
      <c r="AB1031" s="77">
        <f t="shared" si="208"/>
        <v>2023</v>
      </c>
      <c r="AC1031" s="76">
        <f t="shared" si="209"/>
        <v>8</v>
      </c>
      <c r="AD1031" s="76" t="str">
        <f t="shared" si="210"/>
        <v/>
      </c>
      <c r="AE1031" s="76" t="str">
        <f t="shared" si="211"/>
        <v/>
      </c>
      <c r="AF1031" s="74">
        <f t="shared" si="212"/>
        <v>779.48</v>
      </c>
      <c r="AG1031" s="75" t="str">
        <f t="shared" si="213"/>
        <v>11:00</v>
      </c>
      <c r="AH1031" s="74">
        <f t="shared" si="214"/>
        <v>14993.59</v>
      </c>
      <c r="AI1031" s="73" t="str">
        <f t="shared" si="215"/>
        <v/>
      </c>
      <c r="AJ1031" s="73" t="str">
        <f t="shared" si="216"/>
        <v/>
      </c>
      <c r="AK1031" s="73" t="str">
        <f t="shared" si="217"/>
        <v/>
      </c>
      <c r="AL1031" s="72" t="str">
        <f t="shared" si="218"/>
        <v/>
      </c>
      <c r="AM1031" s="71" t="str">
        <f t="shared" si="219"/>
        <v/>
      </c>
    </row>
    <row r="1032" spans="2:39" ht="13.8" thickBot="1">
      <c r="B1032" s="131">
        <v>45164</v>
      </c>
      <c r="C1032" s="130">
        <v>266.83999999999997</v>
      </c>
      <c r="D1032" s="130">
        <v>243.29</v>
      </c>
      <c r="E1032" s="130">
        <v>252.42</v>
      </c>
      <c r="F1032" s="130">
        <v>258.54000000000002</v>
      </c>
      <c r="G1032" s="130">
        <v>272.89999999999998</v>
      </c>
      <c r="H1032" s="130">
        <v>323.39999999999998</v>
      </c>
      <c r="I1032" s="130">
        <v>392.11</v>
      </c>
      <c r="J1032" s="130">
        <v>441.81</v>
      </c>
      <c r="K1032" s="130">
        <v>466.97</v>
      </c>
      <c r="L1032" s="130">
        <v>555.07000000000005</v>
      </c>
      <c r="M1032" s="130">
        <v>578.76</v>
      </c>
      <c r="N1032" s="130">
        <v>603.54</v>
      </c>
      <c r="O1032" s="130">
        <v>632.45000000000005</v>
      </c>
      <c r="P1032" s="130">
        <v>573.23</v>
      </c>
      <c r="Q1032" s="130">
        <v>543.94000000000005</v>
      </c>
      <c r="R1032" s="130">
        <v>509.77</v>
      </c>
      <c r="S1032" s="130">
        <v>450.59</v>
      </c>
      <c r="T1032" s="130">
        <v>400.51</v>
      </c>
      <c r="U1032" s="130">
        <v>364.25</v>
      </c>
      <c r="V1032" s="130">
        <v>314.64999999999998</v>
      </c>
      <c r="W1032" s="130">
        <v>256.45</v>
      </c>
      <c r="X1032" s="130">
        <v>134.26</v>
      </c>
      <c r="Y1032" s="130">
        <v>80.290000000000006</v>
      </c>
      <c r="Z1032" s="130">
        <v>50.58</v>
      </c>
      <c r="AA1032" s="130">
        <f t="shared" si="220"/>
        <v>632.45000000000005</v>
      </c>
      <c r="AB1032" s="77">
        <f t="shared" si="208"/>
        <v>2023</v>
      </c>
      <c r="AC1032" s="76">
        <f t="shared" si="209"/>
        <v>8</v>
      </c>
      <c r="AD1032" s="76" t="str">
        <f t="shared" si="210"/>
        <v/>
      </c>
      <c r="AE1032" s="76" t="str">
        <f t="shared" si="211"/>
        <v/>
      </c>
      <c r="AF1032" s="74">
        <f t="shared" si="212"/>
        <v>632.45000000000005</v>
      </c>
      <c r="AG1032" s="75" t="str">
        <f t="shared" si="213"/>
        <v>13:00</v>
      </c>
      <c r="AH1032" s="74">
        <f t="shared" si="214"/>
        <v>9599.0700000000033</v>
      </c>
      <c r="AI1032" s="73" t="str">
        <f t="shared" si="215"/>
        <v/>
      </c>
      <c r="AJ1032" s="73" t="str">
        <f t="shared" si="216"/>
        <v/>
      </c>
      <c r="AK1032" s="73" t="str">
        <f t="shared" si="217"/>
        <v/>
      </c>
      <c r="AL1032" s="72" t="str">
        <f t="shared" si="218"/>
        <v/>
      </c>
      <c r="AM1032" s="71" t="str">
        <f t="shared" si="219"/>
        <v/>
      </c>
    </row>
    <row r="1033" spans="2:39" ht="13.8" thickBot="1">
      <c r="B1033" s="131">
        <v>45165</v>
      </c>
      <c r="C1033" s="130">
        <v>35.81</v>
      </c>
      <c r="D1033" s="130">
        <v>34.549999999999997</v>
      </c>
      <c r="E1033" s="130">
        <v>32.450000000000003</v>
      </c>
      <c r="F1033" s="130">
        <v>30.94</v>
      </c>
      <c r="G1033" s="130">
        <v>32.619999999999997</v>
      </c>
      <c r="H1033" s="130">
        <v>33.08</v>
      </c>
      <c r="I1033" s="130">
        <v>47.92</v>
      </c>
      <c r="J1033" s="130">
        <v>99.47</v>
      </c>
      <c r="K1033" s="130">
        <v>173.32</v>
      </c>
      <c r="L1033" s="130">
        <v>238.21</v>
      </c>
      <c r="M1033" s="130">
        <v>346.08</v>
      </c>
      <c r="N1033" s="130">
        <v>351.68</v>
      </c>
      <c r="O1033" s="130">
        <v>350.63</v>
      </c>
      <c r="P1033" s="130">
        <v>370.79</v>
      </c>
      <c r="Q1033" s="129">
        <v>350</v>
      </c>
      <c r="R1033" s="130">
        <v>335.34</v>
      </c>
      <c r="S1033" s="129">
        <v>280</v>
      </c>
      <c r="T1033" s="130">
        <v>263.76</v>
      </c>
      <c r="U1033" s="130">
        <v>261.27999999999997</v>
      </c>
      <c r="V1033" s="130">
        <v>231.98</v>
      </c>
      <c r="W1033" s="130">
        <v>188.62</v>
      </c>
      <c r="X1033" s="130">
        <v>150.19</v>
      </c>
      <c r="Y1033" s="130">
        <v>49.53</v>
      </c>
      <c r="Z1033" s="130">
        <v>36.58</v>
      </c>
      <c r="AA1033" s="130">
        <f t="shared" si="220"/>
        <v>370.79</v>
      </c>
      <c r="AB1033" s="77">
        <f t="shared" si="208"/>
        <v>2023</v>
      </c>
      <c r="AC1033" s="76">
        <f t="shared" si="209"/>
        <v>8</v>
      </c>
      <c r="AD1033" s="76" t="str">
        <f t="shared" si="210"/>
        <v/>
      </c>
      <c r="AE1033" s="76" t="str">
        <f t="shared" si="211"/>
        <v/>
      </c>
      <c r="AF1033" s="74">
        <f t="shared" si="212"/>
        <v>370.79</v>
      </c>
      <c r="AG1033" s="75" t="str">
        <f t="shared" si="213"/>
        <v>14:00</v>
      </c>
      <c r="AH1033" s="74">
        <f t="shared" si="214"/>
        <v>4695.62</v>
      </c>
      <c r="AI1033" s="73" t="str">
        <f t="shared" si="215"/>
        <v/>
      </c>
      <c r="AJ1033" s="73" t="str">
        <f t="shared" si="216"/>
        <v/>
      </c>
      <c r="AK1033" s="73" t="str">
        <f t="shared" si="217"/>
        <v/>
      </c>
      <c r="AL1033" s="72" t="str">
        <f t="shared" si="218"/>
        <v/>
      </c>
      <c r="AM1033" s="71" t="str">
        <f t="shared" si="219"/>
        <v/>
      </c>
    </row>
    <row r="1034" spans="2:39" ht="13.8" thickBot="1">
      <c r="B1034" s="131">
        <v>45166</v>
      </c>
      <c r="C1034" s="130">
        <v>31.6</v>
      </c>
      <c r="D1034" s="130">
        <v>30.87</v>
      </c>
      <c r="E1034" s="130">
        <v>31.61</v>
      </c>
      <c r="F1034" s="130">
        <v>32.799999999999997</v>
      </c>
      <c r="G1034" s="130">
        <v>32.479999999999997</v>
      </c>
      <c r="H1034" s="130">
        <v>32.299999999999997</v>
      </c>
      <c r="I1034" s="130">
        <v>73.040000000000006</v>
      </c>
      <c r="J1034" s="130">
        <v>236.74</v>
      </c>
      <c r="K1034" s="130">
        <v>339.26</v>
      </c>
      <c r="L1034" s="130">
        <v>436.03</v>
      </c>
      <c r="M1034" s="130">
        <v>473.59</v>
      </c>
      <c r="N1034" s="130">
        <v>478.8</v>
      </c>
      <c r="O1034" s="130">
        <v>283.19</v>
      </c>
      <c r="P1034" s="130">
        <v>287.18</v>
      </c>
      <c r="Q1034" s="130">
        <v>298.38</v>
      </c>
      <c r="R1034" s="130">
        <v>268.27999999999997</v>
      </c>
      <c r="S1034" s="130">
        <v>425.22</v>
      </c>
      <c r="T1034" s="130">
        <v>395.68</v>
      </c>
      <c r="U1034" s="130">
        <v>366.14</v>
      </c>
      <c r="V1034" s="130">
        <v>315.74</v>
      </c>
      <c r="W1034" s="130">
        <v>287.27999999999997</v>
      </c>
      <c r="X1034" s="130">
        <v>229.22</v>
      </c>
      <c r="Y1034" s="130">
        <v>150.15</v>
      </c>
      <c r="Z1034" s="130">
        <v>1447.43</v>
      </c>
      <c r="AA1034" s="130">
        <f t="shared" si="220"/>
        <v>1447.43</v>
      </c>
      <c r="AB1034" s="77">
        <f t="shared" si="208"/>
        <v>2023</v>
      </c>
      <c r="AC1034" s="76">
        <f t="shared" si="209"/>
        <v>8</v>
      </c>
      <c r="AD1034" s="76" t="str">
        <f t="shared" si="210"/>
        <v/>
      </c>
      <c r="AE1034" s="76" t="str">
        <f t="shared" si="211"/>
        <v/>
      </c>
      <c r="AF1034" s="74">
        <f t="shared" si="212"/>
        <v>1447.43</v>
      </c>
      <c r="AG1034" s="75" t="str">
        <f t="shared" si="213"/>
        <v>24:00</v>
      </c>
      <c r="AH1034" s="74">
        <f t="shared" si="214"/>
        <v>8430.44</v>
      </c>
      <c r="AI1034" s="73" t="str">
        <f t="shared" si="215"/>
        <v/>
      </c>
      <c r="AJ1034" s="73" t="str">
        <f t="shared" si="216"/>
        <v/>
      </c>
      <c r="AK1034" s="73" t="str">
        <f t="shared" si="217"/>
        <v/>
      </c>
      <c r="AL1034" s="72" t="str">
        <f t="shared" si="218"/>
        <v/>
      </c>
      <c r="AM1034" s="71" t="str">
        <f t="shared" si="219"/>
        <v/>
      </c>
    </row>
    <row r="1035" spans="2:39" ht="13.8" thickBot="1">
      <c r="B1035" s="131">
        <v>45167</v>
      </c>
      <c r="C1035" s="130">
        <v>1449.67</v>
      </c>
      <c r="D1035" s="130">
        <v>1405.53</v>
      </c>
      <c r="E1035" s="130">
        <v>1386.66</v>
      </c>
      <c r="F1035" s="130">
        <v>1384.25</v>
      </c>
      <c r="G1035" s="130">
        <v>1392.2</v>
      </c>
      <c r="H1035" s="130">
        <v>1420.83</v>
      </c>
      <c r="I1035" s="130">
        <v>923.34</v>
      </c>
      <c r="J1035" s="130">
        <v>177.52</v>
      </c>
      <c r="K1035" s="130">
        <v>341.08</v>
      </c>
      <c r="L1035" s="130">
        <v>496.02</v>
      </c>
      <c r="M1035" s="130">
        <v>559.27</v>
      </c>
      <c r="N1035" s="130">
        <v>541.41999999999996</v>
      </c>
      <c r="O1035" s="130">
        <v>672.35</v>
      </c>
      <c r="P1035" s="130">
        <v>651.63</v>
      </c>
      <c r="Q1035" s="130">
        <v>636.65</v>
      </c>
      <c r="R1035" s="130">
        <v>547.37</v>
      </c>
      <c r="S1035" s="130">
        <v>488.14</v>
      </c>
      <c r="T1035" s="130">
        <v>463.65</v>
      </c>
      <c r="U1035" s="130">
        <v>476.88</v>
      </c>
      <c r="V1035" s="130">
        <v>439.39</v>
      </c>
      <c r="W1035" s="130">
        <v>415.87</v>
      </c>
      <c r="X1035" s="130">
        <v>397.88</v>
      </c>
      <c r="Y1035" s="130">
        <v>350.49</v>
      </c>
      <c r="Z1035" s="130">
        <v>302.72000000000003</v>
      </c>
      <c r="AA1035" s="130">
        <f t="shared" si="220"/>
        <v>1449.67</v>
      </c>
      <c r="AB1035" s="77">
        <f t="shared" si="208"/>
        <v>2023</v>
      </c>
      <c r="AC1035" s="76">
        <f t="shared" si="209"/>
        <v>8</v>
      </c>
      <c r="AD1035" s="76" t="str">
        <f t="shared" si="210"/>
        <v/>
      </c>
      <c r="AE1035" s="76" t="str">
        <f t="shared" si="211"/>
        <v/>
      </c>
      <c r="AF1035" s="74">
        <f t="shared" si="212"/>
        <v>1449.67</v>
      </c>
      <c r="AG1035" s="75" t="str">
        <f t="shared" si="213"/>
        <v>1:00</v>
      </c>
      <c r="AH1035" s="74">
        <f t="shared" si="214"/>
        <v>18770.480000000003</v>
      </c>
      <c r="AI1035" s="73" t="str">
        <f t="shared" si="215"/>
        <v/>
      </c>
      <c r="AJ1035" s="73" t="str">
        <f t="shared" si="216"/>
        <v/>
      </c>
      <c r="AK1035" s="73" t="str">
        <f t="shared" si="217"/>
        <v/>
      </c>
      <c r="AL1035" s="72" t="str">
        <f t="shared" si="218"/>
        <v/>
      </c>
      <c r="AM1035" s="71" t="str">
        <f t="shared" si="219"/>
        <v/>
      </c>
    </row>
    <row r="1036" spans="2:39" ht="13.8" thickBot="1">
      <c r="B1036" s="131">
        <v>45168</v>
      </c>
      <c r="C1036" s="130">
        <v>263.55</v>
      </c>
      <c r="D1036" s="130">
        <v>262.26</v>
      </c>
      <c r="E1036" s="130">
        <v>280.58999999999997</v>
      </c>
      <c r="F1036" s="130">
        <v>274.68</v>
      </c>
      <c r="G1036" s="130">
        <v>264.39</v>
      </c>
      <c r="H1036" s="130">
        <v>223.69</v>
      </c>
      <c r="I1036" s="130">
        <v>228.45</v>
      </c>
      <c r="J1036" s="130">
        <v>186.2</v>
      </c>
      <c r="K1036" s="130">
        <v>191.24</v>
      </c>
      <c r="L1036" s="130">
        <v>256.02999999999997</v>
      </c>
      <c r="M1036" s="130">
        <v>288.95999999999998</v>
      </c>
      <c r="N1036" s="130">
        <v>284.89999999999998</v>
      </c>
      <c r="O1036" s="130">
        <v>325.77999999999997</v>
      </c>
      <c r="P1036" s="130">
        <v>334.99</v>
      </c>
      <c r="Q1036" s="130">
        <v>310.02999999999997</v>
      </c>
      <c r="R1036" s="130">
        <v>263.87</v>
      </c>
      <c r="S1036" s="130">
        <v>134.61000000000001</v>
      </c>
      <c r="T1036" s="130">
        <v>62.97</v>
      </c>
      <c r="U1036" s="130">
        <v>45.75</v>
      </c>
      <c r="V1036" s="130">
        <v>35.21</v>
      </c>
      <c r="W1036" s="130">
        <v>34.020000000000003</v>
      </c>
      <c r="X1036" s="130">
        <v>32.17</v>
      </c>
      <c r="Y1036" s="130">
        <v>32.520000000000003</v>
      </c>
      <c r="Z1036" s="130">
        <v>31.22</v>
      </c>
      <c r="AA1036" s="130">
        <f t="shared" si="220"/>
        <v>334.99</v>
      </c>
      <c r="AB1036" s="77">
        <f t="shared" si="208"/>
        <v>2023</v>
      </c>
      <c r="AC1036" s="76">
        <f t="shared" si="209"/>
        <v>8</v>
      </c>
      <c r="AD1036" s="76" t="str">
        <f t="shared" si="210"/>
        <v/>
      </c>
      <c r="AE1036" s="76" t="str">
        <f t="shared" si="211"/>
        <v/>
      </c>
      <c r="AF1036" s="74">
        <f t="shared" si="212"/>
        <v>334.99</v>
      </c>
      <c r="AG1036" s="75" t="str">
        <f t="shared" si="213"/>
        <v>14:00</v>
      </c>
      <c r="AH1036" s="74">
        <f t="shared" si="214"/>
        <v>4983.0700000000006</v>
      </c>
      <c r="AI1036" s="73" t="str">
        <f t="shared" si="215"/>
        <v/>
      </c>
      <c r="AJ1036" s="73" t="str">
        <f t="shared" si="216"/>
        <v/>
      </c>
      <c r="AK1036" s="73" t="str">
        <f t="shared" si="217"/>
        <v/>
      </c>
      <c r="AL1036" s="72" t="str">
        <f t="shared" si="218"/>
        <v/>
      </c>
      <c r="AM1036" s="71" t="str">
        <f t="shared" si="219"/>
        <v/>
      </c>
    </row>
    <row r="1037" spans="2:39" ht="13.8" thickBot="1">
      <c r="B1037" s="131">
        <v>45169</v>
      </c>
      <c r="C1037" s="130">
        <v>32.97</v>
      </c>
      <c r="D1037" s="130">
        <v>32.409999999999997</v>
      </c>
      <c r="E1037" s="130">
        <v>32.479999999999997</v>
      </c>
      <c r="F1037" s="130">
        <v>32.619999999999997</v>
      </c>
      <c r="G1037" s="130">
        <v>33.04</v>
      </c>
      <c r="H1037" s="130">
        <v>31.57</v>
      </c>
      <c r="I1037" s="129">
        <v>33</v>
      </c>
      <c r="J1037" s="130">
        <v>31.5</v>
      </c>
      <c r="K1037" s="130">
        <v>265.13</v>
      </c>
      <c r="L1037" s="130">
        <v>319.69</v>
      </c>
      <c r="M1037" s="130">
        <v>353.15</v>
      </c>
      <c r="N1037" s="130">
        <v>372.3</v>
      </c>
      <c r="O1037" s="130">
        <v>419.65</v>
      </c>
      <c r="P1037" s="130">
        <v>439.22</v>
      </c>
      <c r="Q1037" s="130">
        <v>458.08</v>
      </c>
      <c r="R1037" s="130">
        <v>427.39</v>
      </c>
      <c r="S1037" s="130">
        <v>358.26</v>
      </c>
      <c r="T1037" s="130">
        <v>312.38</v>
      </c>
      <c r="U1037" s="130">
        <v>260.86</v>
      </c>
      <c r="V1037" s="129">
        <v>259</v>
      </c>
      <c r="W1037" s="130">
        <v>227.92</v>
      </c>
      <c r="X1037" s="130">
        <v>198.7</v>
      </c>
      <c r="Y1037" s="130">
        <v>76.02</v>
      </c>
      <c r="Z1037" s="130">
        <v>32.520000000000003</v>
      </c>
      <c r="AA1037" s="130">
        <f t="shared" si="220"/>
        <v>458.08</v>
      </c>
      <c r="AB1037" s="77">
        <f t="shared" si="208"/>
        <v>2023</v>
      </c>
      <c r="AC1037" s="76">
        <f t="shared" si="209"/>
        <v>8</v>
      </c>
      <c r="AD1037" s="76" t="str">
        <f t="shared" si="210"/>
        <v>2023-8</v>
      </c>
      <c r="AE1037" s="76">
        <f t="shared" si="211"/>
        <v>8</v>
      </c>
      <c r="AF1037" s="74">
        <f t="shared" si="212"/>
        <v>458.08</v>
      </c>
      <c r="AG1037" s="75" t="str">
        <f t="shared" si="213"/>
        <v>15:00</v>
      </c>
      <c r="AH1037" s="74">
        <f t="shared" si="214"/>
        <v>5497.94</v>
      </c>
      <c r="AI1037" s="73">
        <f t="shared" si="215"/>
        <v>26145.700000000008</v>
      </c>
      <c r="AJ1037" s="73">
        <f t="shared" si="216"/>
        <v>2345.88</v>
      </c>
      <c r="AK1037" s="73">
        <f t="shared" si="217"/>
        <v>40979.11</v>
      </c>
      <c r="AL1037" s="72">
        <f t="shared" si="218"/>
        <v>45141</v>
      </c>
      <c r="AM1037" s="71" t="str">
        <f t="shared" si="219"/>
        <v>11:00</v>
      </c>
    </row>
    <row r="1038" spans="2:39" ht="13.8" thickBot="1">
      <c r="B1038" s="131">
        <v>45170</v>
      </c>
      <c r="C1038" s="130">
        <v>31.96</v>
      </c>
      <c r="D1038" s="130">
        <v>32.69</v>
      </c>
      <c r="E1038" s="130">
        <v>32.409999999999997</v>
      </c>
      <c r="F1038" s="130">
        <v>32.659999999999997</v>
      </c>
      <c r="G1038" s="130">
        <v>33.29</v>
      </c>
      <c r="H1038" s="130">
        <v>31.57</v>
      </c>
      <c r="I1038" s="130">
        <v>42.81</v>
      </c>
      <c r="J1038" s="130">
        <v>103.39</v>
      </c>
      <c r="K1038" s="130">
        <v>268.07</v>
      </c>
      <c r="L1038" s="130">
        <v>405.44</v>
      </c>
      <c r="M1038" s="130">
        <v>498.96</v>
      </c>
      <c r="N1038" s="130">
        <v>508.73</v>
      </c>
      <c r="O1038" s="130">
        <v>524.48</v>
      </c>
      <c r="P1038" s="130">
        <v>529.54999999999995</v>
      </c>
      <c r="Q1038" s="130">
        <v>637.28</v>
      </c>
      <c r="R1038" s="130">
        <v>617.86</v>
      </c>
      <c r="S1038" s="130">
        <v>563.47</v>
      </c>
      <c r="T1038" s="130">
        <v>502.43</v>
      </c>
      <c r="U1038" s="130">
        <v>464.8</v>
      </c>
      <c r="V1038" s="130">
        <v>414.89</v>
      </c>
      <c r="W1038" s="130">
        <v>378.28</v>
      </c>
      <c r="X1038" s="130">
        <v>298.73</v>
      </c>
      <c r="Y1038" s="130">
        <v>211.86</v>
      </c>
      <c r="Z1038" s="130">
        <v>143.57</v>
      </c>
      <c r="AA1038" s="130">
        <f t="shared" si="220"/>
        <v>637.28</v>
      </c>
      <c r="AB1038" s="77">
        <f t="shared" si="208"/>
        <v>2023</v>
      </c>
      <c r="AC1038" s="76">
        <f t="shared" si="209"/>
        <v>9</v>
      </c>
      <c r="AD1038" s="76" t="str">
        <f t="shared" si="210"/>
        <v/>
      </c>
      <c r="AE1038" s="76" t="str">
        <f t="shared" si="211"/>
        <v/>
      </c>
      <c r="AF1038" s="74">
        <f t="shared" si="212"/>
        <v>637.28</v>
      </c>
      <c r="AG1038" s="75" t="str">
        <f t="shared" si="213"/>
        <v>15:00</v>
      </c>
      <c r="AH1038" s="74">
        <f t="shared" si="214"/>
        <v>7946.4599999999991</v>
      </c>
      <c r="AI1038" s="73" t="str">
        <f t="shared" si="215"/>
        <v/>
      </c>
      <c r="AJ1038" s="73" t="str">
        <f t="shared" si="216"/>
        <v/>
      </c>
      <c r="AK1038" s="73" t="str">
        <f t="shared" si="217"/>
        <v/>
      </c>
      <c r="AL1038" s="72" t="str">
        <f t="shared" si="218"/>
        <v/>
      </c>
      <c r="AM1038" s="71" t="str">
        <f t="shared" si="219"/>
        <v/>
      </c>
    </row>
    <row r="1039" spans="2:39" ht="13.8" thickBot="1">
      <c r="B1039" s="131">
        <v>45171</v>
      </c>
      <c r="C1039" s="130">
        <v>64.540000000000006</v>
      </c>
      <c r="D1039" s="130">
        <v>41.23</v>
      </c>
      <c r="E1039" s="130">
        <v>42.07</v>
      </c>
      <c r="F1039" s="130">
        <v>34.130000000000003</v>
      </c>
      <c r="G1039" s="130">
        <v>66.88</v>
      </c>
      <c r="H1039" s="130">
        <v>130.72</v>
      </c>
      <c r="I1039" s="130">
        <v>249.34</v>
      </c>
      <c r="J1039" s="130">
        <v>441.77</v>
      </c>
      <c r="K1039" s="130">
        <v>438.9</v>
      </c>
      <c r="L1039" s="130">
        <v>482.79</v>
      </c>
      <c r="M1039" s="130">
        <v>561.26</v>
      </c>
      <c r="N1039" s="130">
        <v>590.63</v>
      </c>
      <c r="O1039" s="130">
        <v>582.65</v>
      </c>
      <c r="P1039" s="130">
        <v>573.41</v>
      </c>
      <c r="Q1039" s="130">
        <v>599.97</v>
      </c>
      <c r="R1039" s="130">
        <v>607.11</v>
      </c>
      <c r="S1039" s="130">
        <v>556.26</v>
      </c>
      <c r="T1039" s="130">
        <v>529.79999999999995</v>
      </c>
      <c r="U1039" s="130">
        <v>533.92999999999995</v>
      </c>
      <c r="V1039" s="130">
        <v>506.28</v>
      </c>
      <c r="W1039" s="130">
        <v>457.13</v>
      </c>
      <c r="X1039" s="130">
        <v>412.82</v>
      </c>
      <c r="Y1039" s="130">
        <v>398.93</v>
      </c>
      <c r="Z1039" s="130">
        <v>381.22</v>
      </c>
      <c r="AA1039" s="130">
        <f t="shared" si="220"/>
        <v>607.11</v>
      </c>
      <c r="AB1039" s="77">
        <f t="shared" si="208"/>
        <v>2023</v>
      </c>
      <c r="AC1039" s="76">
        <f t="shared" si="209"/>
        <v>9</v>
      </c>
      <c r="AD1039" s="76" t="str">
        <f t="shared" si="210"/>
        <v/>
      </c>
      <c r="AE1039" s="76" t="str">
        <f t="shared" si="211"/>
        <v/>
      </c>
      <c r="AF1039" s="74">
        <f t="shared" si="212"/>
        <v>607.11</v>
      </c>
      <c r="AG1039" s="75" t="str">
        <f t="shared" si="213"/>
        <v>16:00</v>
      </c>
      <c r="AH1039" s="74">
        <f t="shared" si="214"/>
        <v>9890.880000000001</v>
      </c>
      <c r="AI1039" s="73" t="str">
        <f t="shared" si="215"/>
        <v/>
      </c>
      <c r="AJ1039" s="73" t="str">
        <f t="shared" si="216"/>
        <v/>
      </c>
      <c r="AK1039" s="73" t="str">
        <f t="shared" si="217"/>
        <v/>
      </c>
      <c r="AL1039" s="72" t="str">
        <f t="shared" si="218"/>
        <v/>
      </c>
      <c r="AM1039" s="71" t="str">
        <f t="shared" si="219"/>
        <v/>
      </c>
    </row>
    <row r="1040" spans="2:39" ht="13.8" thickBot="1">
      <c r="B1040" s="131">
        <v>45172</v>
      </c>
      <c r="C1040" s="130">
        <v>359.7</v>
      </c>
      <c r="D1040" s="130">
        <v>342.58</v>
      </c>
      <c r="E1040" s="130">
        <v>336.14</v>
      </c>
      <c r="F1040" s="130">
        <v>330.22</v>
      </c>
      <c r="G1040" s="130">
        <v>344.79</v>
      </c>
      <c r="H1040" s="130">
        <v>389.24</v>
      </c>
      <c r="I1040" s="130">
        <v>489.19</v>
      </c>
      <c r="J1040" s="130">
        <v>502.85</v>
      </c>
      <c r="K1040" s="130">
        <v>581.80999999999995</v>
      </c>
      <c r="L1040" s="130">
        <v>687.02</v>
      </c>
      <c r="M1040" s="130">
        <v>734.83</v>
      </c>
      <c r="N1040" s="130">
        <v>752.71</v>
      </c>
      <c r="O1040" s="130">
        <v>795.48</v>
      </c>
      <c r="P1040" s="130">
        <v>809.2</v>
      </c>
      <c r="Q1040" s="130">
        <v>793.77</v>
      </c>
      <c r="R1040" s="130">
        <v>818.83</v>
      </c>
      <c r="S1040" s="130">
        <v>779.87</v>
      </c>
      <c r="T1040" s="130">
        <v>722.5</v>
      </c>
      <c r="U1040" s="130">
        <v>735.18</v>
      </c>
      <c r="V1040" s="130">
        <v>701.86</v>
      </c>
      <c r="W1040" s="130">
        <v>711.66</v>
      </c>
      <c r="X1040" s="130">
        <v>674.17</v>
      </c>
      <c r="Y1040" s="130">
        <v>640.99</v>
      </c>
      <c r="Z1040" s="130">
        <v>614.91999999999996</v>
      </c>
      <c r="AA1040" s="130">
        <f t="shared" si="220"/>
        <v>818.83</v>
      </c>
      <c r="AB1040" s="77">
        <f t="shared" si="208"/>
        <v>2023</v>
      </c>
      <c r="AC1040" s="76">
        <f t="shared" si="209"/>
        <v>9</v>
      </c>
      <c r="AD1040" s="76" t="str">
        <f t="shared" si="210"/>
        <v/>
      </c>
      <c r="AE1040" s="76" t="str">
        <f t="shared" si="211"/>
        <v/>
      </c>
      <c r="AF1040" s="74">
        <f t="shared" si="212"/>
        <v>818.83</v>
      </c>
      <c r="AG1040" s="75" t="str">
        <f t="shared" si="213"/>
        <v>16:00</v>
      </c>
      <c r="AH1040" s="74">
        <f t="shared" si="214"/>
        <v>15468.34</v>
      </c>
      <c r="AI1040" s="73" t="str">
        <f t="shared" si="215"/>
        <v/>
      </c>
      <c r="AJ1040" s="73" t="str">
        <f t="shared" si="216"/>
        <v/>
      </c>
      <c r="AK1040" s="73" t="str">
        <f t="shared" si="217"/>
        <v/>
      </c>
      <c r="AL1040" s="72" t="str">
        <f t="shared" si="218"/>
        <v/>
      </c>
      <c r="AM1040" s="71" t="str">
        <f t="shared" si="219"/>
        <v/>
      </c>
    </row>
    <row r="1041" spans="2:39" ht="13.8" thickBot="1">
      <c r="B1041" s="131">
        <v>45173</v>
      </c>
      <c r="C1041" s="130">
        <v>582.47</v>
      </c>
      <c r="D1041" s="130">
        <v>557.58000000000004</v>
      </c>
      <c r="E1041" s="130">
        <v>552.92999999999995</v>
      </c>
      <c r="F1041" s="130">
        <v>543.87</v>
      </c>
      <c r="G1041" s="130">
        <v>537.64</v>
      </c>
      <c r="H1041" s="130">
        <v>563.91999999999996</v>
      </c>
      <c r="I1041" s="130">
        <v>630.32000000000005</v>
      </c>
      <c r="J1041" s="130">
        <v>638.16</v>
      </c>
      <c r="K1041" s="130">
        <v>695.63</v>
      </c>
      <c r="L1041" s="130">
        <v>759.15</v>
      </c>
      <c r="M1041" s="130">
        <v>819.24</v>
      </c>
      <c r="N1041" s="130">
        <v>835.62</v>
      </c>
      <c r="O1041" s="130">
        <v>893.1</v>
      </c>
      <c r="P1041" s="130">
        <v>905.76</v>
      </c>
      <c r="Q1041" s="130">
        <v>890.72</v>
      </c>
      <c r="R1041" s="130">
        <v>875.18</v>
      </c>
      <c r="S1041" s="130">
        <v>816.16</v>
      </c>
      <c r="T1041" s="130">
        <v>814.63</v>
      </c>
      <c r="U1041" s="130">
        <v>808.64</v>
      </c>
      <c r="V1041" s="130">
        <v>780.04</v>
      </c>
      <c r="W1041" s="130">
        <v>741.23</v>
      </c>
      <c r="X1041" s="130">
        <v>703.15</v>
      </c>
      <c r="Y1041" s="130">
        <v>657.69</v>
      </c>
      <c r="Z1041" s="130">
        <v>644.6</v>
      </c>
      <c r="AA1041" s="130">
        <f t="shared" si="220"/>
        <v>905.76</v>
      </c>
      <c r="AB1041" s="77">
        <f t="shared" si="208"/>
        <v>2023</v>
      </c>
      <c r="AC1041" s="76">
        <f t="shared" si="209"/>
        <v>9</v>
      </c>
      <c r="AD1041" s="76" t="str">
        <f t="shared" si="210"/>
        <v/>
      </c>
      <c r="AE1041" s="76" t="str">
        <f t="shared" si="211"/>
        <v/>
      </c>
      <c r="AF1041" s="74">
        <f t="shared" si="212"/>
        <v>905.76</v>
      </c>
      <c r="AG1041" s="75" t="str">
        <f t="shared" si="213"/>
        <v>14:00</v>
      </c>
      <c r="AH1041" s="74">
        <f t="shared" si="214"/>
        <v>18153.189999999995</v>
      </c>
      <c r="AI1041" s="73" t="str">
        <f t="shared" si="215"/>
        <v/>
      </c>
      <c r="AJ1041" s="73" t="str">
        <f t="shared" si="216"/>
        <v/>
      </c>
      <c r="AK1041" s="73" t="str">
        <f t="shared" si="217"/>
        <v/>
      </c>
      <c r="AL1041" s="72" t="str">
        <f t="shared" si="218"/>
        <v/>
      </c>
      <c r="AM1041" s="71" t="str">
        <f t="shared" si="219"/>
        <v/>
      </c>
    </row>
    <row r="1042" spans="2:39" ht="13.8" thickBot="1">
      <c r="B1042" s="131">
        <v>45174</v>
      </c>
      <c r="C1042" s="130">
        <v>635.22</v>
      </c>
      <c r="D1042" s="130">
        <v>612.75</v>
      </c>
      <c r="E1042" s="130">
        <v>616.11</v>
      </c>
      <c r="F1042" s="130">
        <v>612.29</v>
      </c>
      <c r="G1042" s="130">
        <v>650.37</v>
      </c>
      <c r="H1042" s="130">
        <v>662.76</v>
      </c>
      <c r="I1042" s="130">
        <v>736.89</v>
      </c>
      <c r="J1042" s="130">
        <v>910.74</v>
      </c>
      <c r="K1042" s="130">
        <v>1015.14</v>
      </c>
      <c r="L1042" s="130">
        <v>1111.74</v>
      </c>
      <c r="M1042" s="130">
        <v>1197.81</v>
      </c>
      <c r="N1042" s="130">
        <v>1174.25</v>
      </c>
      <c r="O1042" s="130">
        <v>1179.8499999999999</v>
      </c>
      <c r="P1042" s="130">
        <v>1173.97</v>
      </c>
      <c r="Q1042" s="130">
        <v>1155.81</v>
      </c>
      <c r="R1042" s="130">
        <v>1120.56</v>
      </c>
      <c r="S1042" s="130">
        <v>1048.53</v>
      </c>
      <c r="T1042" s="130">
        <v>972.48</v>
      </c>
      <c r="U1042" s="130">
        <v>929.11</v>
      </c>
      <c r="V1042" s="130">
        <v>859.32</v>
      </c>
      <c r="W1042" s="130">
        <v>793.63</v>
      </c>
      <c r="X1042" s="130">
        <v>766.96</v>
      </c>
      <c r="Y1042" s="130">
        <v>713.69</v>
      </c>
      <c r="Z1042" s="130">
        <v>677.01</v>
      </c>
      <c r="AA1042" s="130">
        <f t="shared" si="220"/>
        <v>1197.81</v>
      </c>
      <c r="AB1042" s="77">
        <f t="shared" si="208"/>
        <v>2023</v>
      </c>
      <c r="AC1042" s="76">
        <f t="shared" si="209"/>
        <v>9</v>
      </c>
      <c r="AD1042" s="76" t="str">
        <f t="shared" si="210"/>
        <v/>
      </c>
      <c r="AE1042" s="76" t="str">
        <f t="shared" si="211"/>
        <v/>
      </c>
      <c r="AF1042" s="74">
        <f t="shared" si="212"/>
        <v>1197.81</v>
      </c>
      <c r="AG1042" s="75" t="str">
        <f t="shared" si="213"/>
        <v>11:00</v>
      </c>
      <c r="AH1042" s="74">
        <f t="shared" si="214"/>
        <v>22524.799999999999</v>
      </c>
      <c r="AI1042" s="73" t="str">
        <f t="shared" si="215"/>
        <v/>
      </c>
      <c r="AJ1042" s="73" t="str">
        <f t="shared" si="216"/>
        <v/>
      </c>
      <c r="AK1042" s="73" t="str">
        <f t="shared" si="217"/>
        <v/>
      </c>
      <c r="AL1042" s="72" t="str">
        <f t="shared" si="218"/>
        <v/>
      </c>
      <c r="AM1042" s="71" t="str">
        <f t="shared" si="219"/>
        <v/>
      </c>
    </row>
    <row r="1043" spans="2:39" ht="13.8" thickBot="1">
      <c r="B1043" s="131">
        <v>45175</v>
      </c>
      <c r="C1043" s="130">
        <v>667.59</v>
      </c>
      <c r="D1043" s="130">
        <v>639.07000000000005</v>
      </c>
      <c r="E1043" s="130">
        <v>628.74</v>
      </c>
      <c r="F1043" s="130">
        <v>622.92999999999995</v>
      </c>
      <c r="G1043" s="130">
        <v>679.04</v>
      </c>
      <c r="H1043" s="130">
        <v>718.8</v>
      </c>
      <c r="I1043" s="130">
        <v>842.1</v>
      </c>
      <c r="J1043" s="130">
        <v>943.99</v>
      </c>
      <c r="K1043" s="130">
        <v>1047.69</v>
      </c>
      <c r="L1043" s="130">
        <v>1140.72</v>
      </c>
      <c r="M1043" s="130">
        <v>1187.17</v>
      </c>
      <c r="N1043" s="130">
        <v>1201.69</v>
      </c>
      <c r="O1043" s="130">
        <v>1172.33</v>
      </c>
      <c r="P1043" s="130">
        <v>1134.1400000000001</v>
      </c>
      <c r="Q1043" s="130">
        <v>1098.72</v>
      </c>
      <c r="R1043" s="130">
        <v>1055.18</v>
      </c>
      <c r="S1043" s="130">
        <v>926.98</v>
      </c>
      <c r="T1043" s="130">
        <v>850.61</v>
      </c>
      <c r="U1043" s="130">
        <v>789.78</v>
      </c>
      <c r="V1043" s="130">
        <v>761.46</v>
      </c>
      <c r="W1043" s="130">
        <v>732.17</v>
      </c>
      <c r="X1043" s="130">
        <v>712.18</v>
      </c>
      <c r="Y1043" s="130">
        <v>649.29</v>
      </c>
      <c r="Z1043" s="130">
        <v>601.62</v>
      </c>
      <c r="AA1043" s="130">
        <f t="shared" si="220"/>
        <v>1201.69</v>
      </c>
      <c r="AB1043" s="77">
        <f t="shared" si="208"/>
        <v>2023</v>
      </c>
      <c r="AC1043" s="76">
        <f t="shared" si="209"/>
        <v>9</v>
      </c>
      <c r="AD1043" s="76" t="str">
        <f t="shared" si="210"/>
        <v/>
      </c>
      <c r="AE1043" s="76" t="str">
        <f t="shared" si="211"/>
        <v/>
      </c>
      <c r="AF1043" s="74">
        <f t="shared" si="212"/>
        <v>1201.69</v>
      </c>
      <c r="AG1043" s="75" t="str">
        <f t="shared" si="213"/>
        <v>12:00</v>
      </c>
      <c r="AH1043" s="74">
        <f t="shared" si="214"/>
        <v>22005.679999999993</v>
      </c>
      <c r="AI1043" s="73" t="str">
        <f t="shared" si="215"/>
        <v/>
      </c>
      <c r="AJ1043" s="73" t="str">
        <f t="shared" si="216"/>
        <v/>
      </c>
      <c r="AK1043" s="73" t="str">
        <f t="shared" si="217"/>
        <v/>
      </c>
      <c r="AL1043" s="72" t="str">
        <f t="shared" si="218"/>
        <v/>
      </c>
      <c r="AM1043" s="71" t="str">
        <f t="shared" si="219"/>
        <v/>
      </c>
    </row>
    <row r="1044" spans="2:39" ht="13.8" thickBot="1">
      <c r="B1044" s="131">
        <v>45176</v>
      </c>
      <c r="C1044" s="130">
        <v>595.30999999999995</v>
      </c>
      <c r="D1044" s="130">
        <v>594.79</v>
      </c>
      <c r="E1044" s="130">
        <v>615.54999999999995</v>
      </c>
      <c r="F1044" s="130">
        <v>595.80999999999995</v>
      </c>
      <c r="G1044" s="130">
        <v>648.20000000000005</v>
      </c>
      <c r="H1044" s="130">
        <v>656.25</v>
      </c>
      <c r="I1044" s="130">
        <v>713.96</v>
      </c>
      <c r="J1044" s="130">
        <v>803.36</v>
      </c>
      <c r="K1044" s="130">
        <v>824.01</v>
      </c>
      <c r="L1044" s="130">
        <v>897.92</v>
      </c>
      <c r="M1044" s="130">
        <v>962.61</v>
      </c>
      <c r="N1044" s="130">
        <v>940.07</v>
      </c>
      <c r="O1044" s="130">
        <v>924.94</v>
      </c>
      <c r="P1044" s="130">
        <v>929.81</v>
      </c>
      <c r="Q1044" s="130">
        <v>928.31</v>
      </c>
      <c r="R1044" s="130">
        <v>895.09</v>
      </c>
      <c r="S1044" s="130">
        <v>787.64</v>
      </c>
      <c r="T1044" s="130">
        <v>700.7</v>
      </c>
      <c r="U1044" s="130">
        <v>655.05999999999995</v>
      </c>
      <c r="V1044" s="130">
        <v>659.09</v>
      </c>
      <c r="W1044" s="130">
        <v>607.88</v>
      </c>
      <c r="X1044" s="130">
        <v>504.35</v>
      </c>
      <c r="Y1044" s="130">
        <v>411.6</v>
      </c>
      <c r="Z1044" s="130">
        <v>344.01</v>
      </c>
      <c r="AA1044" s="130">
        <f t="shared" si="220"/>
        <v>962.61</v>
      </c>
      <c r="AB1044" s="77">
        <f t="shared" si="208"/>
        <v>2023</v>
      </c>
      <c r="AC1044" s="76">
        <f t="shared" si="209"/>
        <v>9</v>
      </c>
      <c r="AD1044" s="76" t="str">
        <f t="shared" si="210"/>
        <v/>
      </c>
      <c r="AE1044" s="76" t="str">
        <f t="shared" si="211"/>
        <v/>
      </c>
      <c r="AF1044" s="74">
        <f t="shared" si="212"/>
        <v>962.61</v>
      </c>
      <c r="AG1044" s="75" t="str">
        <f t="shared" si="213"/>
        <v>11:00</v>
      </c>
      <c r="AH1044" s="74">
        <f t="shared" si="214"/>
        <v>18158.929999999997</v>
      </c>
      <c r="AI1044" s="73" t="str">
        <f t="shared" si="215"/>
        <v/>
      </c>
      <c r="AJ1044" s="73" t="str">
        <f t="shared" si="216"/>
        <v/>
      </c>
      <c r="AK1044" s="73" t="str">
        <f t="shared" si="217"/>
        <v/>
      </c>
      <c r="AL1044" s="72" t="str">
        <f t="shared" si="218"/>
        <v/>
      </c>
      <c r="AM1044" s="71" t="str">
        <f t="shared" si="219"/>
        <v/>
      </c>
    </row>
    <row r="1045" spans="2:39" ht="13.8" thickBot="1">
      <c r="B1045" s="131">
        <v>45177</v>
      </c>
      <c r="C1045" s="130">
        <v>286.2</v>
      </c>
      <c r="D1045" s="130">
        <v>254.59</v>
      </c>
      <c r="E1045" s="130">
        <v>242.13</v>
      </c>
      <c r="F1045" s="130">
        <v>240.24</v>
      </c>
      <c r="G1045" s="130">
        <v>227.47</v>
      </c>
      <c r="H1045" s="130">
        <v>234.85</v>
      </c>
      <c r="I1045" s="130">
        <v>291.55</v>
      </c>
      <c r="J1045" s="130">
        <v>289.89999999999998</v>
      </c>
      <c r="K1045" s="130">
        <v>268.56</v>
      </c>
      <c r="L1045" s="130">
        <v>348.88</v>
      </c>
      <c r="M1045" s="130">
        <v>412.83</v>
      </c>
      <c r="N1045" s="130">
        <v>418.25</v>
      </c>
      <c r="O1045" s="130">
        <v>459.86</v>
      </c>
      <c r="P1045" s="130">
        <v>464.73</v>
      </c>
      <c r="Q1045" s="130">
        <v>470.4</v>
      </c>
      <c r="R1045" s="130">
        <v>403.66</v>
      </c>
      <c r="S1045" s="130">
        <v>352.21</v>
      </c>
      <c r="T1045" s="130">
        <v>271.64</v>
      </c>
      <c r="U1045" s="130">
        <v>269.14999999999998</v>
      </c>
      <c r="V1045" s="130">
        <v>235.73</v>
      </c>
      <c r="W1045" s="130">
        <v>197.09</v>
      </c>
      <c r="X1045" s="130">
        <v>157.36000000000001</v>
      </c>
      <c r="Y1045" s="130">
        <v>101.64</v>
      </c>
      <c r="Z1045" s="130">
        <v>64.72</v>
      </c>
      <c r="AA1045" s="130">
        <f t="shared" si="220"/>
        <v>470.4</v>
      </c>
      <c r="AB1045" s="77">
        <f t="shared" si="208"/>
        <v>2023</v>
      </c>
      <c r="AC1045" s="76">
        <f t="shared" si="209"/>
        <v>9</v>
      </c>
      <c r="AD1045" s="76" t="str">
        <f t="shared" si="210"/>
        <v/>
      </c>
      <c r="AE1045" s="76" t="str">
        <f t="shared" si="211"/>
        <v/>
      </c>
      <c r="AF1045" s="74">
        <f t="shared" si="212"/>
        <v>470.4</v>
      </c>
      <c r="AG1045" s="75" t="str">
        <f t="shared" si="213"/>
        <v>15:00</v>
      </c>
      <c r="AH1045" s="74">
        <f t="shared" si="214"/>
        <v>7434.0399999999991</v>
      </c>
      <c r="AI1045" s="73" t="str">
        <f t="shared" si="215"/>
        <v/>
      </c>
      <c r="AJ1045" s="73" t="str">
        <f t="shared" si="216"/>
        <v/>
      </c>
      <c r="AK1045" s="73" t="str">
        <f t="shared" si="217"/>
        <v/>
      </c>
      <c r="AL1045" s="72" t="str">
        <f t="shared" si="218"/>
        <v/>
      </c>
      <c r="AM1045" s="71" t="str">
        <f t="shared" si="219"/>
        <v/>
      </c>
    </row>
    <row r="1046" spans="2:39" ht="13.8" thickBot="1">
      <c r="B1046" s="131">
        <v>45178</v>
      </c>
      <c r="C1046" s="130">
        <v>32.270000000000003</v>
      </c>
      <c r="D1046" s="130">
        <v>33.25</v>
      </c>
      <c r="E1046" s="130">
        <v>31.82</v>
      </c>
      <c r="F1046" s="130">
        <v>31.71</v>
      </c>
      <c r="G1046" s="130">
        <v>33.46</v>
      </c>
      <c r="H1046" s="130">
        <v>63.63</v>
      </c>
      <c r="I1046" s="130">
        <v>118.3</v>
      </c>
      <c r="J1046" s="130">
        <v>145.43</v>
      </c>
      <c r="K1046" s="130">
        <v>165.24</v>
      </c>
      <c r="L1046" s="130">
        <v>222.6</v>
      </c>
      <c r="M1046" s="130">
        <v>327.81</v>
      </c>
      <c r="N1046" s="130">
        <v>348.36</v>
      </c>
      <c r="O1046" s="130">
        <v>346.04</v>
      </c>
      <c r="P1046" s="130">
        <v>329.46</v>
      </c>
      <c r="Q1046" s="130">
        <v>267.33</v>
      </c>
      <c r="R1046" s="130">
        <v>349.72</v>
      </c>
      <c r="S1046" s="130">
        <v>255.78</v>
      </c>
      <c r="T1046" s="130">
        <v>241.78</v>
      </c>
      <c r="U1046" s="130">
        <v>246.19</v>
      </c>
      <c r="V1046" s="130">
        <v>272.26</v>
      </c>
      <c r="W1046" s="130">
        <v>248.54</v>
      </c>
      <c r="X1046" s="130">
        <v>241.33</v>
      </c>
      <c r="Y1046" s="130">
        <v>219.84</v>
      </c>
      <c r="Z1046" s="130">
        <v>232.68</v>
      </c>
      <c r="AA1046" s="130">
        <f t="shared" si="220"/>
        <v>349.72</v>
      </c>
      <c r="AB1046" s="77">
        <f t="shared" si="208"/>
        <v>2023</v>
      </c>
      <c r="AC1046" s="76">
        <f t="shared" si="209"/>
        <v>9</v>
      </c>
      <c r="AD1046" s="76" t="str">
        <f t="shared" si="210"/>
        <v/>
      </c>
      <c r="AE1046" s="76" t="str">
        <f t="shared" si="211"/>
        <v/>
      </c>
      <c r="AF1046" s="74">
        <f t="shared" si="212"/>
        <v>349.72</v>
      </c>
      <c r="AG1046" s="75" t="str">
        <f t="shared" si="213"/>
        <v>16:00</v>
      </c>
      <c r="AH1046" s="74">
        <f t="shared" si="214"/>
        <v>5154.5500000000011</v>
      </c>
      <c r="AI1046" s="73" t="str">
        <f t="shared" si="215"/>
        <v/>
      </c>
      <c r="AJ1046" s="73" t="str">
        <f t="shared" si="216"/>
        <v/>
      </c>
      <c r="AK1046" s="73" t="str">
        <f t="shared" si="217"/>
        <v/>
      </c>
      <c r="AL1046" s="72" t="str">
        <f t="shared" si="218"/>
        <v/>
      </c>
      <c r="AM1046" s="71" t="str">
        <f t="shared" si="219"/>
        <v/>
      </c>
    </row>
    <row r="1047" spans="2:39" ht="13.8" thickBot="1">
      <c r="B1047" s="131">
        <v>45179</v>
      </c>
      <c r="C1047" s="130">
        <v>222.04</v>
      </c>
      <c r="D1047" s="130">
        <v>214.45</v>
      </c>
      <c r="E1047" s="130">
        <v>213.19</v>
      </c>
      <c r="F1047" s="130">
        <v>188.79</v>
      </c>
      <c r="G1047" s="130">
        <v>196.18</v>
      </c>
      <c r="H1047" s="130">
        <v>243.78</v>
      </c>
      <c r="I1047" s="130">
        <v>309.82</v>
      </c>
      <c r="J1047" s="130">
        <v>294.04000000000002</v>
      </c>
      <c r="K1047" s="130">
        <v>321.76</v>
      </c>
      <c r="L1047" s="130">
        <v>347.55</v>
      </c>
      <c r="M1047" s="130">
        <v>380.84</v>
      </c>
      <c r="N1047" s="130">
        <v>417.1</v>
      </c>
      <c r="O1047" s="130">
        <v>504.14</v>
      </c>
      <c r="P1047" s="130">
        <v>523.32000000000005</v>
      </c>
      <c r="Q1047" s="130">
        <v>525.77</v>
      </c>
      <c r="R1047" s="130">
        <v>531.13</v>
      </c>
      <c r="S1047" s="130">
        <v>459.55</v>
      </c>
      <c r="T1047" s="130">
        <v>425.6</v>
      </c>
      <c r="U1047" s="130">
        <v>414.65</v>
      </c>
      <c r="V1047" s="130">
        <v>439.32</v>
      </c>
      <c r="W1047" s="130">
        <v>393.58</v>
      </c>
      <c r="X1047" s="130">
        <v>366.35</v>
      </c>
      <c r="Y1047" s="130">
        <v>363.13</v>
      </c>
      <c r="Z1047" s="130">
        <v>326.33999999999997</v>
      </c>
      <c r="AA1047" s="130">
        <f t="shared" si="220"/>
        <v>531.13</v>
      </c>
      <c r="AB1047" s="77">
        <f t="shared" si="208"/>
        <v>2023</v>
      </c>
      <c r="AC1047" s="76">
        <f t="shared" si="209"/>
        <v>9</v>
      </c>
      <c r="AD1047" s="76" t="str">
        <f t="shared" si="210"/>
        <v/>
      </c>
      <c r="AE1047" s="76" t="str">
        <f t="shared" si="211"/>
        <v/>
      </c>
      <c r="AF1047" s="74">
        <f t="shared" si="212"/>
        <v>531.13</v>
      </c>
      <c r="AG1047" s="75" t="str">
        <f t="shared" si="213"/>
        <v>16:00</v>
      </c>
      <c r="AH1047" s="74">
        <f t="shared" si="214"/>
        <v>9153.5499999999993</v>
      </c>
      <c r="AI1047" s="73" t="str">
        <f t="shared" si="215"/>
        <v/>
      </c>
      <c r="AJ1047" s="73" t="str">
        <f t="shared" si="216"/>
        <v/>
      </c>
      <c r="AK1047" s="73" t="str">
        <f t="shared" si="217"/>
        <v/>
      </c>
      <c r="AL1047" s="72" t="str">
        <f t="shared" si="218"/>
        <v/>
      </c>
      <c r="AM1047" s="71" t="str">
        <f t="shared" si="219"/>
        <v/>
      </c>
    </row>
    <row r="1048" spans="2:39" ht="13.8" thickBot="1">
      <c r="B1048" s="131">
        <v>45180</v>
      </c>
      <c r="C1048" s="130">
        <v>315.42</v>
      </c>
      <c r="D1048" s="130">
        <v>314.79000000000002</v>
      </c>
      <c r="E1048" s="130">
        <v>265.06</v>
      </c>
      <c r="F1048" s="130">
        <v>222.92</v>
      </c>
      <c r="G1048" s="130">
        <v>229.39</v>
      </c>
      <c r="H1048" s="130">
        <v>242.94</v>
      </c>
      <c r="I1048" s="130">
        <v>312.89999999999998</v>
      </c>
      <c r="J1048" s="130">
        <v>341.57</v>
      </c>
      <c r="K1048" s="130">
        <v>497.28</v>
      </c>
      <c r="L1048" s="130">
        <v>583.94000000000005</v>
      </c>
      <c r="M1048" s="130">
        <v>652.72</v>
      </c>
      <c r="N1048" s="130">
        <v>671.9</v>
      </c>
      <c r="O1048" s="130">
        <v>649.80999999999995</v>
      </c>
      <c r="P1048" s="130">
        <v>666.82</v>
      </c>
      <c r="Q1048" s="130">
        <v>659.37</v>
      </c>
      <c r="R1048" s="130">
        <v>644.70000000000005</v>
      </c>
      <c r="S1048" s="130">
        <v>580.58000000000004</v>
      </c>
      <c r="T1048" s="130">
        <v>522.48</v>
      </c>
      <c r="U1048" s="130">
        <v>530.98</v>
      </c>
      <c r="V1048" s="130">
        <v>530.11</v>
      </c>
      <c r="W1048" s="130">
        <v>465.4</v>
      </c>
      <c r="X1048" s="130">
        <v>424.34</v>
      </c>
      <c r="Y1048" s="130">
        <v>390.74</v>
      </c>
      <c r="Z1048" s="130">
        <v>341.5</v>
      </c>
      <c r="AA1048" s="130">
        <f t="shared" si="220"/>
        <v>671.9</v>
      </c>
      <c r="AB1048" s="77">
        <f t="shared" si="208"/>
        <v>2023</v>
      </c>
      <c r="AC1048" s="76">
        <f t="shared" si="209"/>
        <v>9</v>
      </c>
      <c r="AD1048" s="76" t="str">
        <f t="shared" si="210"/>
        <v/>
      </c>
      <c r="AE1048" s="76" t="str">
        <f t="shared" si="211"/>
        <v/>
      </c>
      <c r="AF1048" s="74">
        <f t="shared" si="212"/>
        <v>671.9</v>
      </c>
      <c r="AG1048" s="75" t="str">
        <f t="shared" si="213"/>
        <v>12:00</v>
      </c>
      <c r="AH1048" s="74">
        <f t="shared" si="214"/>
        <v>11729.559999999998</v>
      </c>
      <c r="AI1048" s="73" t="str">
        <f t="shared" si="215"/>
        <v/>
      </c>
      <c r="AJ1048" s="73" t="str">
        <f t="shared" si="216"/>
        <v/>
      </c>
      <c r="AK1048" s="73" t="str">
        <f t="shared" si="217"/>
        <v/>
      </c>
      <c r="AL1048" s="72" t="str">
        <f t="shared" si="218"/>
        <v/>
      </c>
      <c r="AM1048" s="71" t="str">
        <f t="shared" si="219"/>
        <v/>
      </c>
    </row>
    <row r="1049" spans="2:39" ht="13.8" thickBot="1">
      <c r="B1049" s="131">
        <v>45181</v>
      </c>
      <c r="C1049" s="130">
        <v>335.62</v>
      </c>
      <c r="D1049" s="130">
        <v>308.32</v>
      </c>
      <c r="E1049" s="130">
        <v>289.63</v>
      </c>
      <c r="F1049" s="130">
        <v>296.89999999999998</v>
      </c>
      <c r="G1049" s="130">
        <v>364.49</v>
      </c>
      <c r="H1049" s="130">
        <v>443.31</v>
      </c>
      <c r="I1049" s="130">
        <v>580.48</v>
      </c>
      <c r="J1049" s="130">
        <v>641.45000000000005</v>
      </c>
      <c r="K1049" s="130">
        <v>562.30999999999995</v>
      </c>
      <c r="L1049" s="130">
        <v>726.53</v>
      </c>
      <c r="M1049" s="130">
        <v>734.58</v>
      </c>
      <c r="N1049" s="130">
        <v>672.56</v>
      </c>
      <c r="O1049" s="130">
        <v>623.95000000000005</v>
      </c>
      <c r="P1049" s="130">
        <v>634.73</v>
      </c>
      <c r="Q1049" s="130">
        <v>631.67999999999995</v>
      </c>
      <c r="R1049" s="130">
        <v>607.32000000000005</v>
      </c>
      <c r="S1049" s="130">
        <v>491.82</v>
      </c>
      <c r="T1049" s="130">
        <v>448.21</v>
      </c>
      <c r="U1049" s="130">
        <v>426.69</v>
      </c>
      <c r="V1049" s="130">
        <v>399.53</v>
      </c>
      <c r="W1049" s="130">
        <v>329.25</v>
      </c>
      <c r="X1049" s="130">
        <v>242.8</v>
      </c>
      <c r="Y1049" s="130">
        <v>240.49</v>
      </c>
      <c r="Z1049" s="130">
        <v>170.91</v>
      </c>
      <c r="AA1049" s="130">
        <f t="shared" si="220"/>
        <v>734.58</v>
      </c>
      <c r="AB1049" s="77">
        <f t="shared" si="208"/>
        <v>2023</v>
      </c>
      <c r="AC1049" s="76">
        <f t="shared" si="209"/>
        <v>9</v>
      </c>
      <c r="AD1049" s="76" t="str">
        <f t="shared" si="210"/>
        <v/>
      </c>
      <c r="AE1049" s="76" t="str">
        <f t="shared" si="211"/>
        <v/>
      </c>
      <c r="AF1049" s="74">
        <f t="shared" si="212"/>
        <v>734.58</v>
      </c>
      <c r="AG1049" s="75" t="str">
        <f t="shared" si="213"/>
        <v>11:00</v>
      </c>
      <c r="AH1049" s="74">
        <f t="shared" si="214"/>
        <v>11938.14</v>
      </c>
      <c r="AI1049" s="73" t="str">
        <f t="shared" si="215"/>
        <v/>
      </c>
      <c r="AJ1049" s="73" t="str">
        <f t="shared" si="216"/>
        <v/>
      </c>
      <c r="AK1049" s="73" t="str">
        <f t="shared" si="217"/>
        <v/>
      </c>
      <c r="AL1049" s="72" t="str">
        <f t="shared" si="218"/>
        <v/>
      </c>
      <c r="AM1049" s="71" t="str">
        <f t="shared" si="219"/>
        <v/>
      </c>
    </row>
    <row r="1050" spans="2:39" ht="13.8" thickBot="1">
      <c r="B1050" s="131">
        <v>45182</v>
      </c>
      <c r="C1050" s="130">
        <v>127.54</v>
      </c>
      <c r="D1050" s="130">
        <v>110.64</v>
      </c>
      <c r="E1050" s="130">
        <v>89.85</v>
      </c>
      <c r="F1050" s="130">
        <v>43.23</v>
      </c>
      <c r="G1050" s="130">
        <v>36.96</v>
      </c>
      <c r="H1050" s="130">
        <v>45.61</v>
      </c>
      <c r="I1050" s="130">
        <v>100.73</v>
      </c>
      <c r="J1050" s="130">
        <v>176.3</v>
      </c>
      <c r="K1050" s="130">
        <v>147.04</v>
      </c>
      <c r="L1050" s="130">
        <v>154.32</v>
      </c>
      <c r="M1050" s="130">
        <v>223.3</v>
      </c>
      <c r="N1050" s="130">
        <v>319.66000000000003</v>
      </c>
      <c r="O1050" s="130">
        <v>329.91</v>
      </c>
      <c r="P1050" s="130">
        <v>246.37</v>
      </c>
      <c r="Q1050" s="130">
        <v>291.16000000000003</v>
      </c>
      <c r="R1050" s="130">
        <v>253.33</v>
      </c>
      <c r="S1050" s="130">
        <v>187.92</v>
      </c>
      <c r="T1050" s="130">
        <v>128.69999999999999</v>
      </c>
      <c r="U1050" s="130">
        <v>633.61</v>
      </c>
      <c r="V1050" s="130">
        <v>34.79</v>
      </c>
      <c r="W1050" s="130">
        <v>31.15</v>
      </c>
      <c r="X1050" s="130">
        <v>31.04</v>
      </c>
      <c r="Y1050" s="130">
        <v>31.96</v>
      </c>
      <c r="Z1050" s="130">
        <v>31.75</v>
      </c>
      <c r="AA1050" s="130">
        <f t="shared" si="220"/>
        <v>633.61</v>
      </c>
      <c r="AB1050" s="77">
        <f t="shared" si="208"/>
        <v>2023</v>
      </c>
      <c r="AC1050" s="76">
        <f t="shared" si="209"/>
        <v>9</v>
      </c>
      <c r="AD1050" s="76" t="str">
        <f t="shared" si="210"/>
        <v/>
      </c>
      <c r="AE1050" s="76" t="str">
        <f t="shared" si="211"/>
        <v/>
      </c>
      <c r="AF1050" s="74">
        <f t="shared" si="212"/>
        <v>633.61</v>
      </c>
      <c r="AG1050" s="75" t="str">
        <f t="shared" si="213"/>
        <v>19:00</v>
      </c>
      <c r="AH1050" s="74">
        <f t="shared" si="214"/>
        <v>4440.4799999999996</v>
      </c>
      <c r="AI1050" s="73" t="str">
        <f t="shared" si="215"/>
        <v/>
      </c>
      <c r="AJ1050" s="73" t="str">
        <f t="shared" si="216"/>
        <v/>
      </c>
      <c r="AK1050" s="73" t="str">
        <f t="shared" si="217"/>
        <v/>
      </c>
      <c r="AL1050" s="72" t="str">
        <f t="shared" si="218"/>
        <v/>
      </c>
      <c r="AM1050" s="71" t="str">
        <f t="shared" si="219"/>
        <v/>
      </c>
    </row>
    <row r="1051" spans="2:39" ht="13.8" thickBot="1">
      <c r="B1051" s="131">
        <v>45183</v>
      </c>
      <c r="C1051" s="130">
        <v>32.340000000000003</v>
      </c>
      <c r="D1051" s="130">
        <v>31.36</v>
      </c>
      <c r="E1051" s="130">
        <v>31.64</v>
      </c>
      <c r="F1051" s="130">
        <v>31.29</v>
      </c>
      <c r="G1051" s="130">
        <v>31.33</v>
      </c>
      <c r="H1051" s="130">
        <v>31.15</v>
      </c>
      <c r="I1051" s="130">
        <v>33.01</v>
      </c>
      <c r="J1051" s="130">
        <v>32.17</v>
      </c>
      <c r="K1051" s="130">
        <v>250.01</v>
      </c>
      <c r="L1051" s="130">
        <v>218.54</v>
      </c>
      <c r="M1051" s="130">
        <v>370.3</v>
      </c>
      <c r="N1051" s="130">
        <v>434.91</v>
      </c>
      <c r="O1051" s="130">
        <v>407.47</v>
      </c>
      <c r="P1051" s="130">
        <v>408.45</v>
      </c>
      <c r="Q1051" s="130">
        <v>400.16</v>
      </c>
      <c r="R1051" s="130">
        <v>404.08</v>
      </c>
      <c r="S1051" s="130">
        <v>300.41000000000003</v>
      </c>
      <c r="T1051" s="130">
        <v>252.32</v>
      </c>
      <c r="U1051" s="130">
        <v>257.29000000000002</v>
      </c>
      <c r="V1051" s="130">
        <v>145.71</v>
      </c>
      <c r="W1051" s="130">
        <v>38.71</v>
      </c>
      <c r="X1051" s="130">
        <v>32.479999999999997</v>
      </c>
      <c r="Y1051" s="130">
        <v>32.200000000000003</v>
      </c>
      <c r="Z1051" s="130">
        <v>31.54</v>
      </c>
      <c r="AA1051" s="130">
        <f t="shared" si="220"/>
        <v>434.91</v>
      </c>
      <c r="AB1051" s="77">
        <f t="shared" ref="AB1051:AB1114" si="221">YEAR(B1051)</f>
        <v>2023</v>
      </c>
      <c r="AC1051" s="76">
        <f t="shared" ref="AC1051:AC1114" si="222">MONTH(B1051)</f>
        <v>9</v>
      </c>
      <c r="AD1051" s="76" t="str">
        <f t="shared" ref="AD1051:AD1114" si="223">IF(AE1051="","",AB1051&amp;"-"&amp;AE1051)</f>
        <v/>
      </c>
      <c r="AE1051" s="76" t="str">
        <f t="shared" ref="AE1051:AE1114" si="224">IF(DAY(B1051+1)=1,AC1051,"")</f>
        <v/>
      </c>
      <c r="AF1051" s="74">
        <f t="shared" ref="AF1051:AF1114" si="225">MAX(C1051:Z1051)</f>
        <v>434.91</v>
      </c>
      <c r="AG1051" s="75" t="str">
        <f t="shared" ref="AG1051:AG1114" si="226">INDEX($C$2:$Z$2,MATCH(AF1051,C1051:Z1051,0))</f>
        <v>12:00</v>
      </c>
      <c r="AH1051" s="74">
        <f t="shared" ref="AH1051:AH1114" si="227">SUM(C1051:AA1051)</f>
        <v>4673.7799999999988</v>
      </c>
      <c r="AI1051" s="73" t="str">
        <f t="shared" ref="AI1051:AI1114" si="228">IF(AE1051&lt;&gt;"",SUMIFS(AF:AF,AC:AC,AC1051,AB:AB,AB1051),"")</f>
        <v/>
      </c>
      <c r="AJ1051" s="73" t="str">
        <f t="shared" ref="AJ1051:AJ1114" si="229">IF(AI1051="","",_xlfn.MAXIFS(AF:AF,AC:AC,AC1051,AB:AB,AB1051))</f>
        <v/>
      </c>
      <c r="AK1051" s="73" t="str">
        <f t="shared" ref="AK1051:AK1114" si="230">IF(AI1051="","",_xlfn.MAXIFS(AH:AH,AC:AC,AC1051,AB:AB,AB1051))</f>
        <v/>
      </c>
      <c r="AL1051" s="72" t="str">
        <f t="shared" ref="AL1051:AL1114" si="231">IF(AI1051&lt;&gt;"",INDEX(B:B,MATCH(AJ1051,AF:AF,0)),"")</f>
        <v/>
      </c>
      <c r="AM1051" s="71" t="str">
        <f t="shared" ref="AM1051:AM1114" si="232">IF(AI1051&lt;&gt;"",INDEX(AG:AG,MATCH(AJ1051,AF:AF,0)),"")</f>
        <v/>
      </c>
    </row>
    <row r="1052" spans="2:39" ht="13.8" thickBot="1">
      <c r="B1052" s="131">
        <v>45184</v>
      </c>
      <c r="C1052" s="130">
        <v>31.12</v>
      </c>
      <c r="D1052" s="130">
        <v>31.25</v>
      </c>
      <c r="E1052" s="130">
        <v>31.68</v>
      </c>
      <c r="F1052" s="130">
        <v>31.92</v>
      </c>
      <c r="G1052" s="130">
        <v>31.57</v>
      </c>
      <c r="H1052" s="130">
        <v>32.17</v>
      </c>
      <c r="I1052" s="130">
        <v>31.85</v>
      </c>
      <c r="J1052" s="130">
        <v>30.87</v>
      </c>
      <c r="K1052" s="130">
        <v>79.94</v>
      </c>
      <c r="L1052" s="130">
        <v>455.11</v>
      </c>
      <c r="M1052" s="130">
        <v>476.14</v>
      </c>
      <c r="N1052" s="130">
        <v>491.82</v>
      </c>
      <c r="O1052" s="130">
        <v>509.29</v>
      </c>
      <c r="P1052" s="130">
        <v>526.26</v>
      </c>
      <c r="Q1052" s="130">
        <v>529.24</v>
      </c>
      <c r="R1052" s="130">
        <v>488.5</v>
      </c>
      <c r="S1052" s="130">
        <v>427.7</v>
      </c>
      <c r="T1052" s="130">
        <v>346.29</v>
      </c>
      <c r="U1052" s="130">
        <v>327.36</v>
      </c>
      <c r="V1052" s="130">
        <v>249.8</v>
      </c>
      <c r="W1052" s="130">
        <v>148.44</v>
      </c>
      <c r="X1052" s="130">
        <v>85.72</v>
      </c>
      <c r="Y1052" s="130">
        <v>35.909999999999997</v>
      </c>
      <c r="Z1052" s="130">
        <v>33.22</v>
      </c>
      <c r="AA1052" s="130">
        <f t="shared" ref="AA1052:AA1115" si="233">MAX(C1052:Z1052)</f>
        <v>529.24</v>
      </c>
      <c r="AB1052" s="77">
        <f t="shared" si="221"/>
        <v>2023</v>
      </c>
      <c r="AC1052" s="76">
        <f t="shared" si="222"/>
        <v>9</v>
      </c>
      <c r="AD1052" s="76" t="str">
        <f t="shared" si="223"/>
        <v/>
      </c>
      <c r="AE1052" s="76" t="str">
        <f t="shared" si="224"/>
        <v/>
      </c>
      <c r="AF1052" s="74">
        <f t="shared" si="225"/>
        <v>529.24</v>
      </c>
      <c r="AG1052" s="75" t="str">
        <f t="shared" si="226"/>
        <v>15:00</v>
      </c>
      <c r="AH1052" s="74">
        <f t="shared" si="227"/>
        <v>5992.4099999999989</v>
      </c>
      <c r="AI1052" s="73" t="str">
        <f t="shared" si="228"/>
        <v/>
      </c>
      <c r="AJ1052" s="73" t="str">
        <f t="shared" si="229"/>
        <v/>
      </c>
      <c r="AK1052" s="73" t="str">
        <f t="shared" si="230"/>
        <v/>
      </c>
      <c r="AL1052" s="72" t="str">
        <f t="shared" si="231"/>
        <v/>
      </c>
      <c r="AM1052" s="71" t="str">
        <f t="shared" si="232"/>
        <v/>
      </c>
    </row>
    <row r="1053" spans="2:39" ht="13.8" thickBot="1">
      <c r="B1053" s="131">
        <v>45185</v>
      </c>
      <c r="C1053" s="130">
        <v>32.799999999999997</v>
      </c>
      <c r="D1053" s="130">
        <v>31.85</v>
      </c>
      <c r="E1053" s="130">
        <v>31.61</v>
      </c>
      <c r="F1053" s="130">
        <v>31.54</v>
      </c>
      <c r="G1053" s="130">
        <v>31.68</v>
      </c>
      <c r="H1053" s="130">
        <v>32.270000000000003</v>
      </c>
      <c r="I1053" s="130">
        <v>31.22</v>
      </c>
      <c r="J1053" s="130">
        <v>31.12</v>
      </c>
      <c r="K1053" s="130">
        <v>228.69</v>
      </c>
      <c r="L1053" s="130">
        <v>364.42</v>
      </c>
      <c r="M1053" s="130">
        <v>428.47</v>
      </c>
      <c r="N1053" s="130">
        <v>398.27</v>
      </c>
      <c r="O1053" s="130">
        <v>427.28</v>
      </c>
      <c r="P1053" s="130">
        <v>428.65</v>
      </c>
      <c r="Q1053" s="130">
        <v>422.94</v>
      </c>
      <c r="R1053" s="130">
        <v>386.65</v>
      </c>
      <c r="S1053" s="130">
        <v>361.48</v>
      </c>
      <c r="T1053" s="130">
        <v>339.68</v>
      </c>
      <c r="U1053" s="130">
        <v>331.77</v>
      </c>
      <c r="V1053" s="130">
        <v>265.2</v>
      </c>
      <c r="W1053" s="130">
        <v>146.47999999999999</v>
      </c>
      <c r="X1053" s="130">
        <v>71.02</v>
      </c>
      <c r="Y1053" s="130">
        <v>53.27</v>
      </c>
      <c r="Z1053" s="130">
        <v>39.409999999999997</v>
      </c>
      <c r="AA1053" s="130">
        <f t="shared" si="233"/>
        <v>428.65</v>
      </c>
      <c r="AB1053" s="77">
        <f t="shared" si="221"/>
        <v>2023</v>
      </c>
      <c r="AC1053" s="76">
        <f t="shared" si="222"/>
        <v>9</v>
      </c>
      <c r="AD1053" s="76" t="str">
        <f t="shared" si="223"/>
        <v/>
      </c>
      <c r="AE1053" s="76" t="str">
        <f t="shared" si="224"/>
        <v/>
      </c>
      <c r="AF1053" s="74">
        <f t="shared" si="225"/>
        <v>428.65</v>
      </c>
      <c r="AG1053" s="75" t="str">
        <f t="shared" si="226"/>
        <v>14:00</v>
      </c>
      <c r="AH1053" s="74">
        <f t="shared" si="227"/>
        <v>5376.42</v>
      </c>
      <c r="AI1053" s="73" t="str">
        <f t="shared" si="228"/>
        <v/>
      </c>
      <c r="AJ1053" s="73" t="str">
        <f t="shared" si="229"/>
        <v/>
      </c>
      <c r="AK1053" s="73" t="str">
        <f t="shared" si="230"/>
        <v/>
      </c>
      <c r="AL1053" s="72" t="str">
        <f t="shared" si="231"/>
        <v/>
      </c>
      <c r="AM1053" s="71" t="str">
        <f t="shared" si="232"/>
        <v/>
      </c>
    </row>
    <row r="1054" spans="2:39" ht="13.8" thickBot="1">
      <c r="B1054" s="131">
        <v>45186</v>
      </c>
      <c r="C1054" s="130">
        <v>32.869999999999997</v>
      </c>
      <c r="D1054" s="130">
        <v>34.83</v>
      </c>
      <c r="E1054" s="130">
        <v>34.26</v>
      </c>
      <c r="F1054" s="130">
        <v>33.880000000000003</v>
      </c>
      <c r="G1054" s="130">
        <v>34.06</v>
      </c>
      <c r="H1054" s="130">
        <v>96.92</v>
      </c>
      <c r="I1054" s="130">
        <v>140.84</v>
      </c>
      <c r="J1054" s="130">
        <v>165.03</v>
      </c>
      <c r="K1054" s="130">
        <v>189.11</v>
      </c>
      <c r="L1054" s="130">
        <v>292.01</v>
      </c>
      <c r="M1054" s="130">
        <v>431.38</v>
      </c>
      <c r="N1054" s="130">
        <v>406.11</v>
      </c>
      <c r="O1054" s="130">
        <v>401.31</v>
      </c>
      <c r="P1054" s="129">
        <v>413</v>
      </c>
      <c r="Q1054" s="130">
        <v>384.44</v>
      </c>
      <c r="R1054" s="130">
        <v>318.01</v>
      </c>
      <c r="S1054" s="130">
        <v>270.13</v>
      </c>
      <c r="T1054" s="130">
        <v>255.75</v>
      </c>
      <c r="U1054" s="130">
        <v>206.78</v>
      </c>
      <c r="V1054" s="130">
        <v>174.37</v>
      </c>
      <c r="W1054" s="129">
        <v>145</v>
      </c>
      <c r="X1054" s="130">
        <v>130.27000000000001</v>
      </c>
      <c r="Y1054" s="130">
        <v>100.31</v>
      </c>
      <c r="Z1054" s="130">
        <v>97.55</v>
      </c>
      <c r="AA1054" s="130">
        <f t="shared" si="233"/>
        <v>431.38</v>
      </c>
      <c r="AB1054" s="77">
        <f t="shared" si="221"/>
        <v>2023</v>
      </c>
      <c r="AC1054" s="76">
        <f t="shared" si="222"/>
        <v>9</v>
      </c>
      <c r="AD1054" s="76" t="str">
        <f t="shared" si="223"/>
        <v/>
      </c>
      <c r="AE1054" s="76" t="str">
        <f t="shared" si="224"/>
        <v/>
      </c>
      <c r="AF1054" s="74">
        <f t="shared" si="225"/>
        <v>431.38</v>
      </c>
      <c r="AG1054" s="75" t="str">
        <f t="shared" si="226"/>
        <v>11:00</v>
      </c>
      <c r="AH1054" s="74">
        <f t="shared" si="227"/>
        <v>5219.6000000000013</v>
      </c>
      <c r="AI1054" s="73" t="str">
        <f t="shared" si="228"/>
        <v/>
      </c>
      <c r="AJ1054" s="73" t="str">
        <f t="shared" si="229"/>
        <v/>
      </c>
      <c r="AK1054" s="73" t="str">
        <f t="shared" si="230"/>
        <v/>
      </c>
      <c r="AL1054" s="72" t="str">
        <f t="shared" si="231"/>
        <v/>
      </c>
      <c r="AM1054" s="71" t="str">
        <f t="shared" si="232"/>
        <v/>
      </c>
    </row>
    <row r="1055" spans="2:39" ht="13.8" thickBot="1">
      <c r="B1055" s="131">
        <v>45187</v>
      </c>
      <c r="C1055" s="130">
        <v>94.75</v>
      </c>
      <c r="D1055" s="130">
        <v>58.73</v>
      </c>
      <c r="E1055" s="130">
        <v>39.340000000000003</v>
      </c>
      <c r="F1055" s="130">
        <v>33.22</v>
      </c>
      <c r="G1055" s="130">
        <v>63.35</v>
      </c>
      <c r="H1055" s="130">
        <v>47.32</v>
      </c>
      <c r="I1055" s="130">
        <v>704.69</v>
      </c>
      <c r="J1055" s="130">
        <v>1671.81</v>
      </c>
      <c r="K1055" s="130">
        <v>1729.84</v>
      </c>
      <c r="L1055" s="130">
        <v>1760.08</v>
      </c>
      <c r="M1055" s="130">
        <v>1849.3</v>
      </c>
      <c r="N1055" s="130">
        <v>1807.89</v>
      </c>
      <c r="O1055" s="130">
        <v>1807.4</v>
      </c>
      <c r="P1055" s="130">
        <v>1783.43</v>
      </c>
      <c r="Q1055" s="130">
        <v>1781.5</v>
      </c>
      <c r="R1055" s="130">
        <v>1746.33</v>
      </c>
      <c r="S1055" s="130">
        <v>1686.72</v>
      </c>
      <c r="T1055" s="130">
        <v>1588.27</v>
      </c>
      <c r="U1055" s="130">
        <v>1504.3</v>
      </c>
      <c r="V1055" s="130">
        <v>1451.7</v>
      </c>
      <c r="W1055" s="130">
        <v>1461.04</v>
      </c>
      <c r="X1055" s="130">
        <v>1446.23</v>
      </c>
      <c r="Y1055" s="130">
        <v>1359.72</v>
      </c>
      <c r="Z1055" s="129">
        <v>1393</v>
      </c>
      <c r="AA1055" s="130">
        <f t="shared" si="233"/>
        <v>1849.3</v>
      </c>
      <c r="AB1055" s="77">
        <f t="shared" si="221"/>
        <v>2023</v>
      </c>
      <c r="AC1055" s="76">
        <f t="shared" si="222"/>
        <v>9</v>
      </c>
      <c r="AD1055" s="76" t="str">
        <f t="shared" si="223"/>
        <v/>
      </c>
      <c r="AE1055" s="76" t="str">
        <f t="shared" si="224"/>
        <v/>
      </c>
      <c r="AF1055" s="74">
        <f t="shared" si="225"/>
        <v>1849.3</v>
      </c>
      <c r="AG1055" s="75" t="str">
        <f t="shared" si="226"/>
        <v>11:00</v>
      </c>
      <c r="AH1055" s="74">
        <f t="shared" si="227"/>
        <v>30719.260000000002</v>
      </c>
      <c r="AI1055" s="73" t="str">
        <f t="shared" si="228"/>
        <v/>
      </c>
      <c r="AJ1055" s="73" t="str">
        <f t="shared" si="229"/>
        <v/>
      </c>
      <c r="AK1055" s="73" t="str">
        <f t="shared" si="230"/>
        <v/>
      </c>
      <c r="AL1055" s="72" t="str">
        <f t="shared" si="231"/>
        <v/>
      </c>
      <c r="AM1055" s="71" t="str">
        <f t="shared" si="232"/>
        <v/>
      </c>
    </row>
    <row r="1056" spans="2:39" ht="13.8" thickBot="1">
      <c r="B1056" s="131">
        <v>45188</v>
      </c>
      <c r="C1056" s="130">
        <v>1339.2</v>
      </c>
      <c r="D1056" s="130">
        <v>1233.1199999999999</v>
      </c>
      <c r="E1056" s="130">
        <v>1110.55</v>
      </c>
      <c r="F1056" s="130">
        <v>1101.07</v>
      </c>
      <c r="G1056" s="130">
        <v>1135.6099999999999</v>
      </c>
      <c r="H1056" s="130">
        <v>1187.27</v>
      </c>
      <c r="I1056" s="130">
        <v>1268.75</v>
      </c>
      <c r="J1056" s="130">
        <v>1276.45</v>
      </c>
      <c r="K1056" s="130">
        <v>1647.45</v>
      </c>
      <c r="L1056" s="130">
        <v>1655.19</v>
      </c>
      <c r="M1056" s="130">
        <v>1765.93</v>
      </c>
      <c r="N1056" s="130">
        <v>1761.03</v>
      </c>
      <c r="O1056" s="130">
        <v>1772.36</v>
      </c>
      <c r="P1056" s="130">
        <v>1790.84</v>
      </c>
      <c r="Q1056" s="130">
        <v>1809.88</v>
      </c>
      <c r="R1056" s="130">
        <v>1756.2</v>
      </c>
      <c r="S1056" s="130">
        <v>1660.09</v>
      </c>
      <c r="T1056" s="130">
        <v>1644.9</v>
      </c>
      <c r="U1056" s="130">
        <v>1582.98</v>
      </c>
      <c r="V1056" s="130">
        <v>1484.46</v>
      </c>
      <c r="W1056" s="130">
        <v>1379.6</v>
      </c>
      <c r="X1056" s="130">
        <v>1335.92</v>
      </c>
      <c r="Y1056" s="130">
        <v>1198.3699999999999</v>
      </c>
      <c r="Z1056" s="130">
        <v>1130.92</v>
      </c>
      <c r="AA1056" s="130">
        <f t="shared" si="233"/>
        <v>1809.88</v>
      </c>
      <c r="AB1056" s="77">
        <f t="shared" si="221"/>
        <v>2023</v>
      </c>
      <c r="AC1056" s="76">
        <f t="shared" si="222"/>
        <v>9</v>
      </c>
      <c r="AD1056" s="76" t="str">
        <f t="shared" si="223"/>
        <v/>
      </c>
      <c r="AE1056" s="76" t="str">
        <f t="shared" si="224"/>
        <v/>
      </c>
      <c r="AF1056" s="74">
        <f t="shared" si="225"/>
        <v>1809.88</v>
      </c>
      <c r="AG1056" s="75" t="str">
        <f t="shared" si="226"/>
        <v>15:00</v>
      </c>
      <c r="AH1056" s="74">
        <f t="shared" si="227"/>
        <v>36838.020000000004</v>
      </c>
      <c r="AI1056" s="73" t="str">
        <f t="shared" si="228"/>
        <v/>
      </c>
      <c r="AJ1056" s="73" t="str">
        <f t="shared" si="229"/>
        <v/>
      </c>
      <c r="AK1056" s="73" t="str">
        <f t="shared" si="230"/>
        <v/>
      </c>
      <c r="AL1056" s="72" t="str">
        <f t="shared" si="231"/>
        <v/>
      </c>
      <c r="AM1056" s="71" t="str">
        <f t="shared" si="232"/>
        <v/>
      </c>
    </row>
    <row r="1057" spans="2:39" ht="13.8" thickBot="1">
      <c r="B1057" s="131">
        <v>45189</v>
      </c>
      <c r="C1057" s="130">
        <v>1113.1099999999999</v>
      </c>
      <c r="D1057" s="130">
        <v>1102.96</v>
      </c>
      <c r="E1057" s="130">
        <v>1098.69</v>
      </c>
      <c r="F1057" s="130">
        <v>1087.17</v>
      </c>
      <c r="G1057" s="130">
        <v>1131.1600000000001</v>
      </c>
      <c r="H1057" s="130">
        <v>1182.9000000000001</v>
      </c>
      <c r="I1057" s="130">
        <v>1270.29</v>
      </c>
      <c r="J1057" s="130">
        <v>1272.43</v>
      </c>
      <c r="K1057" s="130">
        <v>1284.1099999999999</v>
      </c>
      <c r="L1057" s="130">
        <v>1712.97</v>
      </c>
      <c r="M1057" s="130">
        <v>1787.56</v>
      </c>
      <c r="N1057" s="130">
        <v>1836.24</v>
      </c>
      <c r="O1057" s="130">
        <v>1884.89</v>
      </c>
      <c r="P1057" s="130">
        <v>1338.58</v>
      </c>
      <c r="Q1057" s="130">
        <v>487.34</v>
      </c>
      <c r="R1057" s="130">
        <v>488.67</v>
      </c>
      <c r="S1057" s="130">
        <v>395.81</v>
      </c>
      <c r="T1057" s="130">
        <v>348.6</v>
      </c>
      <c r="U1057" s="130">
        <v>329.56</v>
      </c>
      <c r="V1057" s="130">
        <v>282.27999999999997</v>
      </c>
      <c r="W1057" s="130">
        <v>197.65</v>
      </c>
      <c r="X1057" s="130">
        <v>140.13999999999999</v>
      </c>
      <c r="Y1057" s="130">
        <v>122.57</v>
      </c>
      <c r="Z1057" s="130">
        <v>109.55</v>
      </c>
      <c r="AA1057" s="130">
        <f t="shared" si="233"/>
        <v>1884.89</v>
      </c>
      <c r="AB1057" s="77">
        <f t="shared" si="221"/>
        <v>2023</v>
      </c>
      <c r="AC1057" s="76">
        <f t="shared" si="222"/>
        <v>9</v>
      </c>
      <c r="AD1057" s="76" t="str">
        <f t="shared" si="223"/>
        <v/>
      </c>
      <c r="AE1057" s="76" t="str">
        <f t="shared" si="224"/>
        <v/>
      </c>
      <c r="AF1057" s="74">
        <f t="shared" si="225"/>
        <v>1884.89</v>
      </c>
      <c r="AG1057" s="75" t="str">
        <f t="shared" si="226"/>
        <v>13:00</v>
      </c>
      <c r="AH1057" s="74">
        <f t="shared" si="227"/>
        <v>23890.119999999995</v>
      </c>
      <c r="AI1057" s="73" t="str">
        <f t="shared" si="228"/>
        <v/>
      </c>
      <c r="AJ1057" s="73" t="str">
        <f t="shared" si="229"/>
        <v/>
      </c>
      <c r="AK1057" s="73" t="str">
        <f t="shared" si="230"/>
        <v/>
      </c>
      <c r="AL1057" s="72" t="str">
        <f t="shared" si="231"/>
        <v/>
      </c>
      <c r="AM1057" s="71" t="str">
        <f t="shared" si="232"/>
        <v/>
      </c>
    </row>
    <row r="1058" spans="2:39" ht="13.8" thickBot="1">
      <c r="B1058" s="131">
        <v>45190</v>
      </c>
      <c r="C1058" s="130">
        <v>125.37</v>
      </c>
      <c r="D1058" s="130">
        <v>92.33</v>
      </c>
      <c r="E1058" s="130">
        <v>56.07</v>
      </c>
      <c r="F1058" s="130">
        <v>40.32</v>
      </c>
      <c r="G1058" s="130">
        <v>81.69</v>
      </c>
      <c r="H1058" s="130">
        <v>144.34</v>
      </c>
      <c r="I1058" s="129">
        <v>224</v>
      </c>
      <c r="J1058" s="129">
        <v>240</v>
      </c>
      <c r="K1058" s="130">
        <v>326.27</v>
      </c>
      <c r="L1058" s="130">
        <v>441.63</v>
      </c>
      <c r="M1058" s="130">
        <v>565.85</v>
      </c>
      <c r="N1058" s="130">
        <v>545.69000000000005</v>
      </c>
      <c r="O1058" s="130">
        <v>604.66</v>
      </c>
      <c r="P1058" s="130">
        <v>646.63</v>
      </c>
      <c r="Q1058" s="130">
        <v>665.24</v>
      </c>
      <c r="R1058" s="130">
        <v>622.13</v>
      </c>
      <c r="S1058" s="130">
        <v>543.9</v>
      </c>
      <c r="T1058" s="130">
        <v>416.12</v>
      </c>
      <c r="U1058" s="130">
        <v>360.18</v>
      </c>
      <c r="V1058" s="130">
        <v>236.39</v>
      </c>
      <c r="W1058" s="130">
        <v>240.17</v>
      </c>
      <c r="X1058" s="130">
        <v>206.99</v>
      </c>
      <c r="Y1058" s="129">
        <v>203</v>
      </c>
      <c r="Z1058" s="130">
        <v>223.69</v>
      </c>
      <c r="AA1058" s="130">
        <f t="shared" si="233"/>
        <v>665.24</v>
      </c>
      <c r="AB1058" s="77">
        <f t="shared" si="221"/>
        <v>2023</v>
      </c>
      <c r="AC1058" s="76">
        <f t="shared" si="222"/>
        <v>9</v>
      </c>
      <c r="AD1058" s="76" t="str">
        <f t="shared" si="223"/>
        <v/>
      </c>
      <c r="AE1058" s="76" t="str">
        <f t="shared" si="224"/>
        <v/>
      </c>
      <c r="AF1058" s="74">
        <f t="shared" si="225"/>
        <v>665.24</v>
      </c>
      <c r="AG1058" s="75" t="str">
        <f t="shared" si="226"/>
        <v>15:00</v>
      </c>
      <c r="AH1058" s="74">
        <f t="shared" si="227"/>
        <v>8517.9</v>
      </c>
      <c r="AI1058" s="73" t="str">
        <f t="shared" si="228"/>
        <v/>
      </c>
      <c r="AJ1058" s="73" t="str">
        <f t="shared" si="229"/>
        <v/>
      </c>
      <c r="AK1058" s="73" t="str">
        <f t="shared" si="230"/>
        <v/>
      </c>
      <c r="AL1058" s="72" t="str">
        <f t="shared" si="231"/>
        <v/>
      </c>
      <c r="AM1058" s="71" t="str">
        <f t="shared" si="232"/>
        <v/>
      </c>
    </row>
    <row r="1059" spans="2:39" ht="13.8" thickBot="1">
      <c r="B1059" s="131">
        <v>45191</v>
      </c>
      <c r="C1059" s="130">
        <v>175.18</v>
      </c>
      <c r="D1059" s="130">
        <v>128.31</v>
      </c>
      <c r="E1059" s="130">
        <v>108.92</v>
      </c>
      <c r="F1059" s="130">
        <v>92.61</v>
      </c>
      <c r="G1059" s="130">
        <v>128.87</v>
      </c>
      <c r="H1059" s="130">
        <v>152.6</v>
      </c>
      <c r="I1059" s="130">
        <v>183.58</v>
      </c>
      <c r="J1059" s="130">
        <v>266.18</v>
      </c>
      <c r="K1059" s="130">
        <v>306.5</v>
      </c>
      <c r="L1059" s="130">
        <v>417.31</v>
      </c>
      <c r="M1059" s="130">
        <v>487.31</v>
      </c>
      <c r="N1059" s="130">
        <v>494.9</v>
      </c>
      <c r="O1059" s="130">
        <v>492.1</v>
      </c>
      <c r="P1059" s="130">
        <v>494.76</v>
      </c>
      <c r="Q1059" s="130">
        <v>449.75</v>
      </c>
      <c r="R1059" s="130">
        <v>411.78</v>
      </c>
      <c r="S1059" s="130">
        <v>324.94</v>
      </c>
      <c r="T1059" s="130">
        <v>277.89999999999998</v>
      </c>
      <c r="U1059" s="130">
        <v>214.59</v>
      </c>
      <c r="V1059" s="130">
        <v>155.09</v>
      </c>
      <c r="W1059" s="130">
        <v>150.88999999999999</v>
      </c>
      <c r="X1059" s="130">
        <v>150.22</v>
      </c>
      <c r="Y1059" s="130">
        <v>96.04</v>
      </c>
      <c r="Z1059" s="130">
        <v>99.61</v>
      </c>
      <c r="AA1059" s="130">
        <f t="shared" si="233"/>
        <v>494.9</v>
      </c>
      <c r="AB1059" s="77">
        <f t="shared" si="221"/>
        <v>2023</v>
      </c>
      <c r="AC1059" s="76">
        <f t="shared" si="222"/>
        <v>9</v>
      </c>
      <c r="AD1059" s="76" t="str">
        <f t="shared" si="223"/>
        <v/>
      </c>
      <c r="AE1059" s="76" t="str">
        <f t="shared" si="224"/>
        <v/>
      </c>
      <c r="AF1059" s="74">
        <f t="shared" si="225"/>
        <v>494.9</v>
      </c>
      <c r="AG1059" s="75" t="str">
        <f t="shared" si="226"/>
        <v>12:00</v>
      </c>
      <c r="AH1059" s="74">
        <f t="shared" si="227"/>
        <v>6754.8399999999992</v>
      </c>
      <c r="AI1059" s="73" t="str">
        <f t="shared" si="228"/>
        <v/>
      </c>
      <c r="AJ1059" s="73" t="str">
        <f t="shared" si="229"/>
        <v/>
      </c>
      <c r="AK1059" s="73" t="str">
        <f t="shared" si="230"/>
        <v/>
      </c>
      <c r="AL1059" s="72" t="str">
        <f t="shared" si="231"/>
        <v/>
      </c>
      <c r="AM1059" s="71" t="str">
        <f t="shared" si="232"/>
        <v/>
      </c>
    </row>
    <row r="1060" spans="2:39" ht="13.8" thickBot="1">
      <c r="B1060" s="131">
        <v>45192</v>
      </c>
      <c r="C1060" s="130">
        <v>71.680000000000007</v>
      </c>
      <c r="D1060" s="130">
        <v>37.24</v>
      </c>
      <c r="E1060" s="130">
        <v>33.18</v>
      </c>
      <c r="F1060" s="130">
        <v>32.83</v>
      </c>
      <c r="G1060" s="130">
        <v>33.92</v>
      </c>
      <c r="H1060" s="130">
        <v>32.450000000000003</v>
      </c>
      <c r="I1060" s="130">
        <v>32.97</v>
      </c>
      <c r="J1060" s="130">
        <v>34.299999999999997</v>
      </c>
      <c r="K1060" s="130">
        <v>265.44</v>
      </c>
      <c r="L1060" s="130">
        <v>313.5</v>
      </c>
      <c r="M1060" s="130">
        <v>355.36</v>
      </c>
      <c r="N1060" s="130">
        <v>312.94</v>
      </c>
      <c r="O1060" s="130">
        <v>358.64</v>
      </c>
      <c r="P1060" s="130">
        <v>374.96</v>
      </c>
      <c r="Q1060" s="130">
        <v>363.65</v>
      </c>
      <c r="R1060" s="130">
        <v>241.36</v>
      </c>
      <c r="S1060" s="130">
        <v>177.42</v>
      </c>
      <c r="T1060" s="130">
        <v>117.29</v>
      </c>
      <c r="U1060" s="130">
        <v>90.2</v>
      </c>
      <c r="V1060" s="130">
        <v>79.66</v>
      </c>
      <c r="W1060" s="130">
        <v>79.66</v>
      </c>
      <c r="X1060" s="130">
        <v>61.53</v>
      </c>
      <c r="Y1060" s="130">
        <v>34.79</v>
      </c>
      <c r="Z1060" s="130">
        <v>33.64</v>
      </c>
      <c r="AA1060" s="130">
        <f t="shared" si="233"/>
        <v>374.96</v>
      </c>
      <c r="AB1060" s="77">
        <f t="shared" si="221"/>
        <v>2023</v>
      </c>
      <c r="AC1060" s="76">
        <f t="shared" si="222"/>
        <v>9</v>
      </c>
      <c r="AD1060" s="76" t="str">
        <f t="shared" si="223"/>
        <v/>
      </c>
      <c r="AE1060" s="76" t="str">
        <f t="shared" si="224"/>
        <v/>
      </c>
      <c r="AF1060" s="74">
        <f t="shared" si="225"/>
        <v>374.96</v>
      </c>
      <c r="AG1060" s="75" t="str">
        <f t="shared" si="226"/>
        <v>14:00</v>
      </c>
      <c r="AH1060" s="74">
        <f t="shared" si="227"/>
        <v>3943.5699999999997</v>
      </c>
      <c r="AI1060" s="73" t="str">
        <f t="shared" si="228"/>
        <v/>
      </c>
      <c r="AJ1060" s="73" t="str">
        <f t="shared" si="229"/>
        <v/>
      </c>
      <c r="AK1060" s="73" t="str">
        <f t="shared" si="230"/>
        <v/>
      </c>
      <c r="AL1060" s="72" t="str">
        <f t="shared" si="231"/>
        <v/>
      </c>
      <c r="AM1060" s="71" t="str">
        <f t="shared" si="232"/>
        <v/>
      </c>
    </row>
    <row r="1061" spans="2:39" ht="13.8" thickBot="1">
      <c r="B1061" s="131">
        <v>45193</v>
      </c>
      <c r="C1061" s="130">
        <v>29.64</v>
      </c>
      <c r="D1061" s="130">
        <v>31.71</v>
      </c>
      <c r="E1061" s="130">
        <v>31.36</v>
      </c>
      <c r="F1061" s="130">
        <v>32.619999999999997</v>
      </c>
      <c r="G1061" s="130">
        <v>31.33</v>
      </c>
      <c r="H1061" s="130">
        <v>31.36</v>
      </c>
      <c r="I1061" s="130">
        <v>32.340000000000003</v>
      </c>
      <c r="J1061" s="130">
        <v>32.619999999999997</v>
      </c>
      <c r="K1061" s="130">
        <v>37.24</v>
      </c>
      <c r="L1061" s="130">
        <v>71.58</v>
      </c>
      <c r="M1061" s="130">
        <v>109.52</v>
      </c>
      <c r="N1061" s="130">
        <v>109.31</v>
      </c>
      <c r="O1061" s="130">
        <v>99.54</v>
      </c>
      <c r="P1061" s="130">
        <v>91.95</v>
      </c>
      <c r="Q1061" s="130">
        <v>94.68</v>
      </c>
      <c r="R1061" s="130">
        <v>71.260000000000005</v>
      </c>
      <c r="S1061" s="130">
        <v>34.93</v>
      </c>
      <c r="T1061" s="130">
        <v>32.450000000000003</v>
      </c>
      <c r="U1061" s="130">
        <v>34.090000000000003</v>
      </c>
      <c r="V1061" s="130">
        <v>31.99</v>
      </c>
      <c r="W1061" s="130">
        <v>32.69</v>
      </c>
      <c r="X1061" s="130">
        <v>32.83</v>
      </c>
      <c r="Y1061" s="130">
        <v>32.590000000000003</v>
      </c>
      <c r="Z1061" s="130">
        <v>32.24</v>
      </c>
      <c r="AA1061" s="130">
        <f t="shared" si="233"/>
        <v>109.52</v>
      </c>
      <c r="AB1061" s="77">
        <f t="shared" si="221"/>
        <v>2023</v>
      </c>
      <c r="AC1061" s="76">
        <f t="shared" si="222"/>
        <v>9</v>
      </c>
      <c r="AD1061" s="76" t="str">
        <f t="shared" si="223"/>
        <v/>
      </c>
      <c r="AE1061" s="76" t="str">
        <f t="shared" si="224"/>
        <v/>
      </c>
      <c r="AF1061" s="74">
        <f t="shared" si="225"/>
        <v>109.52</v>
      </c>
      <c r="AG1061" s="75" t="str">
        <f t="shared" si="226"/>
        <v>11:00</v>
      </c>
      <c r="AH1061" s="74">
        <f t="shared" si="227"/>
        <v>1311.3899999999999</v>
      </c>
      <c r="AI1061" s="73" t="str">
        <f t="shared" si="228"/>
        <v/>
      </c>
      <c r="AJ1061" s="73" t="str">
        <f t="shared" si="229"/>
        <v/>
      </c>
      <c r="AK1061" s="73" t="str">
        <f t="shared" si="230"/>
        <v/>
      </c>
      <c r="AL1061" s="72" t="str">
        <f t="shared" si="231"/>
        <v/>
      </c>
      <c r="AM1061" s="71" t="str">
        <f t="shared" si="232"/>
        <v/>
      </c>
    </row>
    <row r="1062" spans="2:39" ht="13.8" thickBot="1">
      <c r="B1062" s="131">
        <v>45194</v>
      </c>
      <c r="C1062" s="130">
        <v>32.76</v>
      </c>
      <c r="D1062" s="130">
        <v>32.24</v>
      </c>
      <c r="E1062" s="129">
        <v>30</v>
      </c>
      <c r="F1062" s="130">
        <v>33.01</v>
      </c>
      <c r="G1062" s="130">
        <v>32.520000000000003</v>
      </c>
      <c r="H1062" s="130">
        <v>32.69</v>
      </c>
      <c r="I1062" s="130">
        <v>55.97</v>
      </c>
      <c r="J1062" s="130">
        <v>107.38</v>
      </c>
      <c r="K1062" s="130">
        <v>159.6</v>
      </c>
      <c r="L1062" s="130">
        <v>276.14999999999998</v>
      </c>
      <c r="M1062" s="130">
        <v>435.93</v>
      </c>
      <c r="N1062" s="130">
        <v>374.78</v>
      </c>
      <c r="O1062" s="130">
        <v>350.38</v>
      </c>
      <c r="P1062" s="130">
        <v>489.79</v>
      </c>
      <c r="Q1062" s="130">
        <v>366.03</v>
      </c>
      <c r="R1062" s="130">
        <v>319.02999999999997</v>
      </c>
      <c r="S1062" s="130">
        <v>246.37</v>
      </c>
      <c r="T1062" s="130">
        <v>141.09</v>
      </c>
      <c r="U1062" s="130">
        <v>133.16999999999999</v>
      </c>
      <c r="V1062" s="130">
        <v>131.25</v>
      </c>
      <c r="W1062" s="130">
        <v>154.53</v>
      </c>
      <c r="X1062" s="130">
        <v>153.62</v>
      </c>
      <c r="Y1062" s="130">
        <v>94.78</v>
      </c>
      <c r="Z1062" s="130">
        <v>65.84</v>
      </c>
      <c r="AA1062" s="130">
        <f t="shared" si="233"/>
        <v>489.79</v>
      </c>
      <c r="AB1062" s="77">
        <f t="shared" si="221"/>
        <v>2023</v>
      </c>
      <c r="AC1062" s="76">
        <f t="shared" si="222"/>
        <v>9</v>
      </c>
      <c r="AD1062" s="76" t="str">
        <f t="shared" si="223"/>
        <v/>
      </c>
      <c r="AE1062" s="76" t="str">
        <f t="shared" si="224"/>
        <v/>
      </c>
      <c r="AF1062" s="74">
        <f t="shared" si="225"/>
        <v>489.79</v>
      </c>
      <c r="AG1062" s="75" t="str">
        <f t="shared" si="226"/>
        <v>14:00</v>
      </c>
      <c r="AH1062" s="74">
        <f t="shared" si="227"/>
        <v>4738.7</v>
      </c>
      <c r="AI1062" s="73" t="str">
        <f t="shared" si="228"/>
        <v/>
      </c>
      <c r="AJ1062" s="73" t="str">
        <f t="shared" si="229"/>
        <v/>
      </c>
      <c r="AK1062" s="73" t="str">
        <f t="shared" si="230"/>
        <v/>
      </c>
      <c r="AL1062" s="72" t="str">
        <f t="shared" si="231"/>
        <v/>
      </c>
      <c r="AM1062" s="71" t="str">
        <f t="shared" si="232"/>
        <v/>
      </c>
    </row>
    <row r="1063" spans="2:39" ht="13.8" thickBot="1">
      <c r="B1063" s="131">
        <v>45195</v>
      </c>
      <c r="C1063" s="130">
        <v>47.01</v>
      </c>
      <c r="D1063" s="130">
        <v>37.590000000000003</v>
      </c>
      <c r="E1063" s="130">
        <v>32.9</v>
      </c>
      <c r="F1063" s="130">
        <v>32.9</v>
      </c>
      <c r="G1063" s="130">
        <v>39.03</v>
      </c>
      <c r="H1063" s="130">
        <v>58.28</v>
      </c>
      <c r="I1063" s="130">
        <v>124.32</v>
      </c>
      <c r="J1063" s="130">
        <v>169.93</v>
      </c>
      <c r="K1063" s="130">
        <v>185.5</v>
      </c>
      <c r="L1063" s="130">
        <v>252.42</v>
      </c>
      <c r="M1063" s="130">
        <v>308.56</v>
      </c>
      <c r="N1063" s="130">
        <v>316.37</v>
      </c>
      <c r="O1063" s="130">
        <v>310.42</v>
      </c>
      <c r="P1063" s="130">
        <v>306.88</v>
      </c>
      <c r="Q1063" s="130">
        <v>293.93</v>
      </c>
      <c r="R1063" s="130">
        <v>207.59</v>
      </c>
      <c r="S1063" s="130">
        <v>136.36000000000001</v>
      </c>
      <c r="T1063" s="130">
        <v>67.52</v>
      </c>
      <c r="U1063" s="130">
        <v>58.55</v>
      </c>
      <c r="V1063" s="130">
        <v>44.7</v>
      </c>
      <c r="W1063" s="130">
        <v>38.78</v>
      </c>
      <c r="X1063" s="130">
        <v>36.090000000000003</v>
      </c>
      <c r="Y1063" s="130">
        <v>32.549999999999997</v>
      </c>
      <c r="Z1063" s="130">
        <v>32.729999999999997</v>
      </c>
      <c r="AA1063" s="130">
        <f t="shared" si="233"/>
        <v>316.37</v>
      </c>
      <c r="AB1063" s="77">
        <f t="shared" si="221"/>
        <v>2023</v>
      </c>
      <c r="AC1063" s="76">
        <f t="shared" si="222"/>
        <v>9</v>
      </c>
      <c r="AD1063" s="76" t="str">
        <f t="shared" si="223"/>
        <v/>
      </c>
      <c r="AE1063" s="76" t="str">
        <f t="shared" si="224"/>
        <v/>
      </c>
      <c r="AF1063" s="74">
        <f t="shared" si="225"/>
        <v>316.37</v>
      </c>
      <c r="AG1063" s="75" t="str">
        <f t="shared" si="226"/>
        <v>12:00</v>
      </c>
      <c r="AH1063" s="74">
        <f t="shared" si="227"/>
        <v>3487.2800000000007</v>
      </c>
      <c r="AI1063" s="73" t="str">
        <f t="shared" si="228"/>
        <v/>
      </c>
      <c r="AJ1063" s="73" t="str">
        <f t="shared" si="229"/>
        <v/>
      </c>
      <c r="AK1063" s="73" t="str">
        <f t="shared" si="230"/>
        <v/>
      </c>
      <c r="AL1063" s="72" t="str">
        <f t="shared" si="231"/>
        <v/>
      </c>
      <c r="AM1063" s="71" t="str">
        <f t="shared" si="232"/>
        <v/>
      </c>
    </row>
    <row r="1064" spans="2:39" ht="13.8" thickBot="1">
      <c r="B1064" s="131">
        <v>45196</v>
      </c>
      <c r="C1064" s="130">
        <v>32.799999999999997</v>
      </c>
      <c r="D1064" s="130">
        <v>33.64</v>
      </c>
      <c r="E1064" s="130">
        <v>33.25</v>
      </c>
      <c r="F1064" s="130">
        <v>31.71</v>
      </c>
      <c r="G1064" s="130">
        <v>32.24</v>
      </c>
      <c r="H1064" s="130">
        <v>43.23</v>
      </c>
      <c r="I1064" s="130">
        <v>52.5</v>
      </c>
      <c r="J1064" s="130">
        <v>35.950000000000003</v>
      </c>
      <c r="K1064" s="130">
        <v>61.74</v>
      </c>
      <c r="L1064" s="130">
        <v>240.87</v>
      </c>
      <c r="M1064" s="130">
        <v>320.85000000000002</v>
      </c>
      <c r="N1064" s="130">
        <v>346.18</v>
      </c>
      <c r="O1064" s="130">
        <v>304.14999999999998</v>
      </c>
      <c r="P1064" s="130">
        <v>317.31</v>
      </c>
      <c r="Q1064" s="130">
        <v>294.35000000000002</v>
      </c>
      <c r="R1064" s="130">
        <v>248.71</v>
      </c>
      <c r="S1064" s="130">
        <v>175.11</v>
      </c>
      <c r="T1064" s="130">
        <v>69.680000000000007</v>
      </c>
      <c r="U1064" s="130">
        <v>37.840000000000003</v>
      </c>
      <c r="V1064" s="130">
        <v>31.26</v>
      </c>
      <c r="W1064" s="130">
        <v>32.270000000000003</v>
      </c>
      <c r="X1064" s="130">
        <v>32.590000000000003</v>
      </c>
      <c r="Y1064" s="130">
        <v>31.85</v>
      </c>
      <c r="Z1064" s="130">
        <v>32.340000000000003</v>
      </c>
      <c r="AA1064" s="130">
        <f t="shared" si="233"/>
        <v>346.18</v>
      </c>
      <c r="AB1064" s="77">
        <f t="shared" si="221"/>
        <v>2023</v>
      </c>
      <c r="AC1064" s="76">
        <f t="shared" si="222"/>
        <v>9</v>
      </c>
      <c r="AD1064" s="76" t="str">
        <f t="shared" si="223"/>
        <v/>
      </c>
      <c r="AE1064" s="76" t="str">
        <f t="shared" si="224"/>
        <v/>
      </c>
      <c r="AF1064" s="74">
        <f t="shared" si="225"/>
        <v>346.18</v>
      </c>
      <c r="AG1064" s="75" t="str">
        <f t="shared" si="226"/>
        <v>12:00</v>
      </c>
      <c r="AH1064" s="74">
        <f t="shared" si="227"/>
        <v>3218.6000000000004</v>
      </c>
      <c r="AI1064" s="73" t="str">
        <f t="shared" si="228"/>
        <v/>
      </c>
      <c r="AJ1064" s="73" t="str">
        <f t="shared" si="229"/>
        <v/>
      </c>
      <c r="AK1064" s="73" t="str">
        <f t="shared" si="230"/>
        <v/>
      </c>
      <c r="AL1064" s="72" t="str">
        <f t="shared" si="231"/>
        <v/>
      </c>
      <c r="AM1064" s="71" t="str">
        <f t="shared" si="232"/>
        <v/>
      </c>
    </row>
    <row r="1065" spans="2:39" ht="13.8" thickBot="1">
      <c r="B1065" s="131">
        <v>45197</v>
      </c>
      <c r="C1065" s="130">
        <v>31.01</v>
      </c>
      <c r="D1065" s="130">
        <v>31.4</v>
      </c>
      <c r="E1065" s="130">
        <v>32.31</v>
      </c>
      <c r="F1065" s="130">
        <v>32.479999999999997</v>
      </c>
      <c r="G1065" s="130">
        <v>31.71</v>
      </c>
      <c r="H1065" s="130">
        <v>31.47</v>
      </c>
      <c r="I1065" s="130">
        <v>31.61</v>
      </c>
      <c r="J1065" s="130">
        <v>32.270000000000003</v>
      </c>
      <c r="K1065" s="130">
        <v>69.959999999999994</v>
      </c>
      <c r="L1065" s="130">
        <v>179.41</v>
      </c>
      <c r="M1065" s="130">
        <v>222.99</v>
      </c>
      <c r="N1065" s="130">
        <v>207.06</v>
      </c>
      <c r="O1065" s="130">
        <v>253.99</v>
      </c>
      <c r="P1065" s="130">
        <v>277.94</v>
      </c>
      <c r="Q1065" s="130">
        <v>280.77</v>
      </c>
      <c r="R1065" s="130">
        <v>211.33</v>
      </c>
      <c r="S1065" s="130">
        <v>99.09</v>
      </c>
      <c r="T1065" s="130">
        <v>42.8</v>
      </c>
      <c r="U1065" s="130">
        <v>34.93</v>
      </c>
      <c r="V1065" s="130">
        <v>35.630000000000003</v>
      </c>
      <c r="W1065" s="130">
        <v>34.270000000000003</v>
      </c>
      <c r="X1065" s="130">
        <v>31.92</v>
      </c>
      <c r="Y1065" s="130">
        <v>31.71</v>
      </c>
      <c r="Z1065" s="130">
        <v>32.69</v>
      </c>
      <c r="AA1065" s="130">
        <f t="shared" si="233"/>
        <v>280.77</v>
      </c>
      <c r="AB1065" s="77">
        <f t="shared" si="221"/>
        <v>2023</v>
      </c>
      <c r="AC1065" s="76">
        <f t="shared" si="222"/>
        <v>9</v>
      </c>
      <c r="AD1065" s="76" t="str">
        <f t="shared" si="223"/>
        <v/>
      </c>
      <c r="AE1065" s="76" t="str">
        <f t="shared" si="224"/>
        <v/>
      </c>
      <c r="AF1065" s="74">
        <f t="shared" si="225"/>
        <v>280.77</v>
      </c>
      <c r="AG1065" s="75" t="str">
        <f t="shared" si="226"/>
        <v>15:00</v>
      </c>
      <c r="AH1065" s="74">
        <f t="shared" si="227"/>
        <v>2581.5200000000004</v>
      </c>
      <c r="AI1065" s="73" t="str">
        <f t="shared" si="228"/>
        <v/>
      </c>
      <c r="AJ1065" s="73" t="str">
        <f t="shared" si="229"/>
        <v/>
      </c>
      <c r="AK1065" s="73" t="str">
        <f t="shared" si="230"/>
        <v/>
      </c>
      <c r="AL1065" s="72" t="str">
        <f t="shared" si="231"/>
        <v/>
      </c>
      <c r="AM1065" s="71" t="str">
        <f t="shared" si="232"/>
        <v/>
      </c>
    </row>
    <row r="1066" spans="2:39" ht="13.8" thickBot="1">
      <c r="B1066" s="131">
        <v>45198</v>
      </c>
      <c r="C1066" s="130">
        <v>34.51</v>
      </c>
      <c r="D1066" s="130">
        <v>31.85</v>
      </c>
      <c r="E1066" s="130">
        <v>32.799999999999997</v>
      </c>
      <c r="F1066" s="130">
        <v>32.409999999999997</v>
      </c>
      <c r="G1066" s="130">
        <v>43.05</v>
      </c>
      <c r="H1066" s="130">
        <v>54.64</v>
      </c>
      <c r="I1066" s="130">
        <v>37.03</v>
      </c>
      <c r="J1066" s="130">
        <v>115.74</v>
      </c>
      <c r="K1066" s="130">
        <v>266.88</v>
      </c>
      <c r="L1066" s="130">
        <v>368.06</v>
      </c>
      <c r="M1066" s="130">
        <v>368.76</v>
      </c>
      <c r="N1066" s="130">
        <v>361.83</v>
      </c>
      <c r="O1066" s="130">
        <v>379.89</v>
      </c>
      <c r="P1066" s="130">
        <v>399.11</v>
      </c>
      <c r="Q1066" s="130">
        <v>384.68</v>
      </c>
      <c r="R1066" s="130">
        <v>393.23</v>
      </c>
      <c r="S1066" s="130">
        <v>292.60000000000002</v>
      </c>
      <c r="T1066" s="130">
        <v>223.86</v>
      </c>
      <c r="U1066" s="130">
        <v>181.86</v>
      </c>
      <c r="V1066" s="130">
        <v>116.87</v>
      </c>
      <c r="W1066" s="130">
        <v>48.9</v>
      </c>
      <c r="X1066" s="130">
        <v>33.18</v>
      </c>
      <c r="Y1066" s="130">
        <v>33.700000000000003</v>
      </c>
      <c r="Z1066" s="130">
        <v>31.71</v>
      </c>
      <c r="AA1066" s="130">
        <f t="shared" si="233"/>
        <v>399.11</v>
      </c>
      <c r="AB1066" s="77">
        <f t="shared" si="221"/>
        <v>2023</v>
      </c>
      <c r="AC1066" s="76">
        <f t="shared" si="222"/>
        <v>9</v>
      </c>
      <c r="AD1066" s="76" t="str">
        <f t="shared" si="223"/>
        <v/>
      </c>
      <c r="AE1066" s="76" t="str">
        <f t="shared" si="224"/>
        <v/>
      </c>
      <c r="AF1066" s="74">
        <f t="shared" si="225"/>
        <v>399.11</v>
      </c>
      <c r="AG1066" s="75" t="str">
        <f t="shared" si="226"/>
        <v>14:00</v>
      </c>
      <c r="AH1066" s="74">
        <f t="shared" si="227"/>
        <v>4666.2599999999993</v>
      </c>
      <c r="AI1066" s="73" t="str">
        <f t="shared" si="228"/>
        <v/>
      </c>
      <c r="AJ1066" s="73" t="str">
        <f t="shared" si="229"/>
        <v/>
      </c>
      <c r="AK1066" s="73" t="str">
        <f t="shared" si="230"/>
        <v/>
      </c>
      <c r="AL1066" s="72" t="str">
        <f t="shared" si="231"/>
        <v/>
      </c>
      <c r="AM1066" s="71" t="str">
        <f t="shared" si="232"/>
        <v/>
      </c>
    </row>
    <row r="1067" spans="2:39" ht="13.8" thickBot="1">
      <c r="B1067" s="131">
        <v>45199</v>
      </c>
      <c r="C1067" s="130">
        <v>35.07</v>
      </c>
      <c r="D1067" s="130">
        <v>32.93</v>
      </c>
      <c r="E1067" s="130">
        <v>30.35</v>
      </c>
      <c r="F1067" s="130">
        <v>31.36</v>
      </c>
      <c r="G1067" s="130">
        <v>32.450000000000003</v>
      </c>
      <c r="H1067" s="130">
        <v>31.4</v>
      </c>
      <c r="I1067" s="130">
        <v>36.33</v>
      </c>
      <c r="J1067" s="130">
        <v>32.270000000000003</v>
      </c>
      <c r="K1067" s="130">
        <v>110.11</v>
      </c>
      <c r="L1067" s="130">
        <v>263.66000000000003</v>
      </c>
      <c r="M1067" s="130">
        <v>346.71</v>
      </c>
      <c r="N1067" s="130">
        <v>388.08</v>
      </c>
      <c r="O1067" s="130">
        <v>410.76</v>
      </c>
      <c r="P1067" s="130">
        <v>430.22</v>
      </c>
      <c r="Q1067" s="130">
        <v>422.21</v>
      </c>
      <c r="R1067" s="130">
        <v>388.5</v>
      </c>
      <c r="S1067" s="130">
        <v>343.38</v>
      </c>
      <c r="T1067" s="130">
        <v>311.5</v>
      </c>
      <c r="U1067" s="130">
        <v>297.14999999999998</v>
      </c>
      <c r="V1067" s="130">
        <v>246.99</v>
      </c>
      <c r="W1067" s="130">
        <v>217.53</v>
      </c>
      <c r="X1067" s="130">
        <v>161.38</v>
      </c>
      <c r="Y1067" s="130">
        <v>116.69</v>
      </c>
      <c r="Z1067" s="130">
        <v>80.08</v>
      </c>
      <c r="AA1067" s="130">
        <f t="shared" si="233"/>
        <v>430.22</v>
      </c>
      <c r="AB1067" s="77">
        <f t="shared" si="221"/>
        <v>2023</v>
      </c>
      <c r="AC1067" s="76">
        <f t="shared" si="222"/>
        <v>9</v>
      </c>
      <c r="AD1067" s="76" t="str">
        <f t="shared" si="223"/>
        <v>2023-9</v>
      </c>
      <c r="AE1067" s="76">
        <f t="shared" si="224"/>
        <v>9</v>
      </c>
      <c r="AF1067" s="74">
        <f t="shared" si="225"/>
        <v>430.22</v>
      </c>
      <c r="AG1067" s="75" t="str">
        <f t="shared" si="226"/>
        <v>14:00</v>
      </c>
      <c r="AH1067" s="74">
        <f t="shared" si="227"/>
        <v>5227.33</v>
      </c>
      <c r="AI1067" s="73">
        <f t="shared" si="228"/>
        <v>20997.74</v>
      </c>
      <c r="AJ1067" s="73">
        <f t="shared" si="229"/>
        <v>1884.89</v>
      </c>
      <c r="AK1067" s="73">
        <f t="shared" si="230"/>
        <v>36838.020000000004</v>
      </c>
      <c r="AL1067" s="72">
        <f t="shared" si="231"/>
        <v>45189</v>
      </c>
      <c r="AM1067" s="71" t="str">
        <f t="shared" si="232"/>
        <v>13:00</v>
      </c>
    </row>
    <row r="1068" spans="2:39" ht="13.8" thickBot="1">
      <c r="B1068" s="131">
        <v>45200</v>
      </c>
      <c r="C1068" s="130">
        <v>38.64</v>
      </c>
      <c r="D1068" s="130">
        <v>33.74</v>
      </c>
      <c r="E1068" s="130">
        <v>33.29</v>
      </c>
      <c r="F1068" s="130">
        <v>30.41</v>
      </c>
      <c r="G1068" s="130">
        <v>32.270000000000003</v>
      </c>
      <c r="H1068" s="130">
        <v>30.56</v>
      </c>
      <c r="I1068" s="130">
        <v>40.43</v>
      </c>
      <c r="J1068" s="130">
        <v>75.040000000000006</v>
      </c>
      <c r="K1068" s="130">
        <v>206.4</v>
      </c>
      <c r="L1068" s="130">
        <v>349.76</v>
      </c>
      <c r="M1068" s="130">
        <v>419.2</v>
      </c>
      <c r="N1068" s="130">
        <v>425.22</v>
      </c>
      <c r="O1068" s="130">
        <v>439.25</v>
      </c>
      <c r="P1068" s="130">
        <v>449.82</v>
      </c>
      <c r="Q1068" s="130">
        <v>463.54</v>
      </c>
      <c r="R1068" s="130">
        <v>407.05</v>
      </c>
      <c r="S1068" s="130">
        <v>336.6</v>
      </c>
      <c r="T1068" s="130">
        <v>350.77</v>
      </c>
      <c r="U1068" s="130">
        <v>331.59</v>
      </c>
      <c r="V1068" s="130">
        <v>292.04000000000002</v>
      </c>
      <c r="W1068" s="129">
        <v>254</v>
      </c>
      <c r="X1068" s="130">
        <v>207.27</v>
      </c>
      <c r="Y1068" s="130">
        <v>165.94</v>
      </c>
      <c r="Z1068" s="130">
        <v>128.31</v>
      </c>
      <c r="AA1068" s="130">
        <f t="shared" si="233"/>
        <v>463.54</v>
      </c>
      <c r="AB1068" s="77">
        <f t="shared" si="221"/>
        <v>2023</v>
      </c>
      <c r="AC1068" s="76">
        <f t="shared" si="222"/>
        <v>10</v>
      </c>
      <c r="AD1068" s="76" t="str">
        <f t="shared" si="223"/>
        <v/>
      </c>
      <c r="AE1068" s="76" t="str">
        <f t="shared" si="224"/>
        <v/>
      </c>
      <c r="AF1068" s="74">
        <f t="shared" si="225"/>
        <v>463.54</v>
      </c>
      <c r="AG1068" s="75" t="str">
        <f t="shared" si="226"/>
        <v>15:00</v>
      </c>
      <c r="AH1068" s="74">
        <f t="shared" si="227"/>
        <v>6004.68</v>
      </c>
      <c r="AI1068" s="73" t="str">
        <f t="shared" si="228"/>
        <v/>
      </c>
      <c r="AJ1068" s="73" t="str">
        <f t="shared" si="229"/>
        <v/>
      </c>
      <c r="AK1068" s="73" t="str">
        <f t="shared" si="230"/>
        <v/>
      </c>
      <c r="AL1068" s="72" t="str">
        <f t="shared" si="231"/>
        <v/>
      </c>
      <c r="AM1068" s="71" t="str">
        <f t="shared" si="232"/>
        <v/>
      </c>
    </row>
    <row r="1069" spans="2:39" ht="13.8" thickBot="1">
      <c r="B1069" s="131">
        <v>45201</v>
      </c>
      <c r="C1069" s="130">
        <v>93.06</v>
      </c>
      <c r="D1069" s="130">
        <v>52.22</v>
      </c>
      <c r="E1069" s="130">
        <v>40.18</v>
      </c>
      <c r="F1069" s="130">
        <v>42.77</v>
      </c>
      <c r="G1069" s="130">
        <v>39.69</v>
      </c>
      <c r="H1069" s="130">
        <v>55.58</v>
      </c>
      <c r="I1069" s="130">
        <v>121.84</v>
      </c>
      <c r="J1069" s="130">
        <v>194.36</v>
      </c>
      <c r="K1069" s="130">
        <v>334.22</v>
      </c>
      <c r="L1069" s="130">
        <v>524.37</v>
      </c>
      <c r="M1069" s="130">
        <v>619.42999999999995</v>
      </c>
      <c r="N1069" s="130">
        <v>1390.2</v>
      </c>
      <c r="O1069" s="130">
        <v>2083.66</v>
      </c>
      <c r="P1069" s="130">
        <v>2102.77</v>
      </c>
      <c r="Q1069" s="130">
        <v>2123.0300000000002</v>
      </c>
      <c r="R1069" s="130">
        <v>2085.5500000000002</v>
      </c>
      <c r="S1069" s="130">
        <v>1991.85</v>
      </c>
      <c r="T1069" s="130">
        <v>1937.78</v>
      </c>
      <c r="U1069" s="130">
        <v>1917.3</v>
      </c>
      <c r="V1069" s="130">
        <v>1879.54</v>
      </c>
      <c r="W1069" s="130">
        <v>1843.98</v>
      </c>
      <c r="X1069" s="130">
        <v>1806.91</v>
      </c>
      <c r="Y1069" s="130">
        <v>1763.16</v>
      </c>
      <c r="Z1069" s="130">
        <v>1756.55</v>
      </c>
      <c r="AA1069" s="130">
        <f t="shared" si="233"/>
        <v>2123.0300000000002</v>
      </c>
      <c r="AB1069" s="77">
        <f t="shared" si="221"/>
        <v>2023</v>
      </c>
      <c r="AC1069" s="76">
        <f t="shared" si="222"/>
        <v>10</v>
      </c>
      <c r="AD1069" s="76" t="str">
        <f t="shared" si="223"/>
        <v/>
      </c>
      <c r="AE1069" s="76" t="str">
        <f t="shared" si="224"/>
        <v/>
      </c>
      <c r="AF1069" s="74">
        <f t="shared" si="225"/>
        <v>2123.0300000000002</v>
      </c>
      <c r="AG1069" s="75" t="str">
        <f t="shared" si="226"/>
        <v>15:00</v>
      </c>
      <c r="AH1069" s="74">
        <f t="shared" si="227"/>
        <v>28923.03</v>
      </c>
      <c r="AI1069" s="73" t="str">
        <f t="shared" si="228"/>
        <v/>
      </c>
      <c r="AJ1069" s="73" t="str">
        <f t="shared" si="229"/>
        <v/>
      </c>
      <c r="AK1069" s="73" t="str">
        <f t="shared" si="230"/>
        <v/>
      </c>
      <c r="AL1069" s="72" t="str">
        <f t="shared" si="231"/>
        <v/>
      </c>
      <c r="AM1069" s="71" t="str">
        <f t="shared" si="232"/>
        <v/>
      </c>
    </row>
    <row r="1070" spans="2:39" ht="13.8" thickBot="1">
      <c r="B1070" s="131">
        <v>45202</v>
      </c>
      <c r="C1070" s="130">
        <v>1724.03</v>
      </c>
      <c r="D1070" s="130">
        <v>1660.82</v>
      </c>
      <c r="E1070" s="130">
        <v>1623.23</v>
      </c>
      <c r="F1070" s="130">
        <v>1588.79</v>
      </c>
      <c r="G1070" s="130">
        <v>1583.3</v>
      </c>
      <c r="H1070" s="130">
        <v>1627.4</v>
      </c>
      <c r="I1070" s="130">
        <v>1720.56</v>
      </c>
      <c r="J1070" s="130">
        <v>1819.79</v>
      </c>
      <c r="K1070" s="130">
        <v>1987.37</v>
      </c>
      <c r="L1070" s="130">
        <v>2001.48</v>
      </c>
      <c r="M1070" s="130">
        <v>2095.41</v>
      </c>
      <c r="N1070" s="130">
        <v>2173.5700000000002</v>
      </c>
      <c r="O1070" s="130">
        <v>2169.83</v>
      </c>
      <c r="P1070" s="130">
        <v>1509.06</v>
      </c>
      <c r="Q1070" s="130">
        <v>1612.28</v>
      </c>
      <c r="R1070" s="130">
        <v>1585.36</v>
      </c>
      <c r="S1070" s="130">
        <v>1969.84</v>
      </c>
      <c r="T1070" s="130">
        <v>2043.09</v>
      </c>
      <c r="U1070" s="130">
        <v>2007.95</v>
      </c>
      <c r="V1070" s="130">
        <v>1946.28</v>
      </c>
      <c r="W1070" s="130">
        <v>1860.95</v>
      </c>
      <c r="X1070" s="130">
        <v>1809.01</v>
      </c>
      <c r="Y1070" s="130">
        <v>1750.11</v>
      </c>
      <c r="Z1070" s="130">
        <v>1742.93</v>
      </c>
      <c r="AA1070" s="130">
        <f t="shared" si="233"/>
        <v>2173.5700000000002</v>
      </c>
      <c r="AB1070" s="77">
        <f t="shared" si="221"/>
        <v>2023</v>
      </c>
      <c r="AC1070" s="76">
        <f t="shared" si="222"/>
        <v>10</v>
      </c>
      <c r="AD1070" s="76" t="str">
        <f t="shared" si="223"/>
        <v/>
      </c>
      <c r="AE1070" s="76" t="str">
        <f t="shared" si="224"/>
        <v/>
      </c>
      <c r="AF1070" s="74">
        <f t="shared" si="225"/>
        <v>2173.5700000000002</v>
      </c>
      <c r="AG1070" s="75" t="str">
        <f t="shared" si="226"/>
        <v>12:00</v>
      </c>
      <c r="AH1070" s="74">
        <f t="shared" si="227"/>
        <v>45786.009999999995</v>
      </c>
      <c r="AI1070" s="73" t="str">
        <f t="shared" si="228"/>
        <v/>
      </c>
      <c r="AJ1070" s="73" t="str">
        <f t="shared" si="229"/>
        <v/>
      </c>
      <c r="AK1070" s="73" t="str">
        <f t="shared" si="230"/>
        <v/>
      </c>
      <c r="AL1070" s="72" t="str">
        <f t="shared" si="231"/>
        <v/>
      </c>
      <c r="AM1070" s="71" t="str">
        <f t="shared" si="232"/>
        <v/>
      </c>
    </row>
    <row r="1071" spans="2:39" ht="13.8" thickBot="1">
      <c r="B1071" s="131">
        <v>45203</v>
      </c>
      <c r="C1071" s="130">
        <v>1722.81</v>
      </c>
      <c r="D1071" s="129">
        <v>1673</v>
      </c>
      <c r="E1071" s="130">
        <v>1624.91</v>
      </c>
      <c r="F1071" s="130">
        <v>1601.11</v>
      </c>
      <c r="G1071" s="130">
        <v>1626.03</v>
      </c>
      <c r="H1071" s="130">
        <v>1642.65</v>
      </c>
      <c r="I1071" s="130">
        <v>1706.67</v>
      </c>
      <c r="J1071" s="130">
        <v>1818.32</v>
      </c>
      <c r="K1071" s="130">
        <v>2013.24</v>
      </c>
      <c r="L1071" s="130">
        <v>2156.59</v>
      </c>
      <c r="M1071" s="130">
        <v>2190.4699999999998</v>
      </c>
      <c r="N1071" s="130">
        <v>1352.05</v>
      </c>
      <c r="O1071" s="130">
        <v>721.17</v>
      </c>
      <c r="P1071" s="130">
        <v>706.16</v>
      </c>
      <c r="Q1071" s="130">
        <v>713.69</v>
      </c>
      <c r="R1071" s="130">
        <v>652.02</v>
      </c>
      <c r="S1071" s="130">
        <v>575.75</v>
      </c>
      <c r="T1071" s="130">
        <v>526.04999999999995</v>
      </c>
      <c r="U1071" s="130">
        <v>486.33</v>
      </c>
      <c r="V1071" s="130">
        <v>429.31</v>
      </c>
      <c r="W1071" s="130">
        <v>371.46</v>
      </c>
      <c r="X1071" s="130">
        <v>318.01</v>
      </c>
      <c r="Y1071" s="130">
        <v>283.92</v>
      </c>
      <c r="Z1071" s="130">
        <v>268.10000000000002</v>
      </c>
      <c r="AA1071" s="130">
        <f t="shared" si="233"/>
        <v>2190.4699999999998</v>
      </c>
      <c r="AB1071" s="77">
        <f t="shared" si="221"/>
        <v>2023</v>
      </c>
      <c r="AC1071" s="76">
        <f t="shared" si="222"/>
        <v>10</v>
      </c>
      <c r="AD1071" s="76" t="str">
        <f t="shared" si="223"/>
        <v/>
      </c>
      <c r="AE1071" s="76" t="str">
        <f t="shared" si="224"/>
        <v/>
      </c>
      <c r="AF1071" s="74">
        <f t="shared" si="225"/>
        <v>2190.4699999999998</v>
      </c>
      <c r="AG1071" s="75" t="str">
        <f t="shared" si="226"/>
        <v>11:00</v>
      </c>
      <c r="AH1071" s="74">
        <f t="shared" si="227"/>
        <v>29370.289999999997</v>
      </c>
      <c r="AI1071" s="73" t="str">
        <f t="shared" si="228"/>
        <v/>
      </c>
      <c r="AJ1071" s="73" t="str">
        <f t="shared" si="229"/>
        <v/>
      </c>
      <c r="AK1071" s="73" t="str">
        <f t="shared" si="230"/>
        <v/>
      </c>
      <c r="AL1071" s="72" t="str">
        <f t="shared" si="231"/>
        <v/>
      </c>
      <c r="AM1071" s="71" t="str">
        <f t="shared" si="232"/>
        <v/>
      </c>
    </row>
    <row r="1072" spans="2:39" ht="13.8" thickBot="1">
      <c r="B1072" s="131">
        <v>45204</v>
      </c>
      <c r="C1072" s="130">
        <v>276.64</v>
      </c>
      <c r="D1072" s="130">
        <v>280.56</v>
      </c>
      <c r="E1072" s="130">
        <v>251.9</v>
      </c>
      <c r="F1072" s="130">
        <v>239.02</v>
      </c>
      <c r="G1072" s="130">
        <v>274.01</v>
      </c>
      <c r="H1072" s="130">
        <v>342.9</v>
      </c>
      <c r="I1072" s="130">
        <v>434.84</v>
      </c>
      <c r="J1072" s="130">
        <v>444.82</v>
      </c>
      <c r="K1072" s="130">
        <v>501.48</v>
      </c>
      <c r="L1072" s="130">
        <v>578.97</v>
      </c>
      <c r="M1072" s="130">
        <v>637.80999999999995</v>
      </c>
      <c r="N1072" s="130">
        <v>648.13</v>
      </c>
      <c r="O1072" s="130">
        <v>637.04</v>
      </c>
      <c r="P1072" s="130">
        <v>609.80999999999995</v>
      </c>
      <c r="Q1072" s="130">
        <v>584.67999999999995</v>
      </c>
      <c r="R1072" s="130">
        <v>556.71</v>
      </c>
      <c r="S1072" s="130">
        <v>475.93</v>
      </c>
      <c r="T1072" s="130">
        <v>426.06</v>
      </c>
      <c r="U1072" s="130">
        <v>411.04</v>
      </c>
      <c r="V1072" s="130">
        <v>326.64999999999998</v>
      </c>
      <c r="W1072" s="130">
        <v>324.07</v>
      </c>
      <c r="X1072" s="130">
        <v>303.35000000000002</v>
      </c>
      <c r="Y1072" s="130">
        <v>267.02</v>
      </c>
      <c r="Z1072" s="130">
        <v>244.41</v>
      </c>
      <c r="AA1072" s="130">
        <f t="shared" si="233"/>
        <v>648.13</v>
      </c>
      <c r="AB1072" s="77">
        <f t="shared" si="221"/>
        <v>2023</v>
      </c>
      <c r="AC1072" s="76">
        <f t="shared" si="222"/>
        <v>10</v>
      </c>
      <c r="AD1072" s="76" t="str">
        <f t="shared" si="223"/>
        <v/>
      </c>
      <c r="AE1072" s="76" t="str">
        <f t="shared" si="224"/>
        <v/>
      </c>
      <c r="AF1072" s="74">
        <f t="shared" si="225"/>
        <v>648.13</v>
      </c>
      <c r="AG1072" s="75" t="str">
        <f t="shared" si="226"/>
        <v>12:00</v>
      </c>
      <c r="AH1072" s="74">
        <f t="shared" si="227"/>
        <v>10725.980000000001</v>
      </c>
      <c r="AI1072" s="73" t="str">
        <f t="shared" si="228"/>
        <v/>
      </c>
      <c r="AJ1072" s="73" t="str">
        <f t="shared" si="229"/>
        <v/>
      </c>
      <c r="AK1072" s="73" t="str">
        <f t="shared" si="230"/>
        <v/>
      </c>
      <c r="AL1072" s="72" t="str">
        <f t="shared" si="231"/>
        <v/>
      </c>
      <c r="AM1072" s="71" t="str">
        <f t="shared" si="232"/>
        <v/>
      </c>
    </row>
    <row r="1073" spans="2:39" ht="13.8" thickBot="1">
      <c r="B1073" s="131">
        <v>45205</v>
      </c>
      <c r="C1073" s="130">
        <v>256.2</v>
      </c>
      <c r="D1073" s="130">
        <v>270.10000000000002</v>
      </c>
      <c r="E1073" s="130">
        <v>190.82</v>
      </c>
      <c r="F1073" s="129">
        <v>182</v>
      </c>
      <c r="G1073" s="130">
        <v>216.96</v>
      </c>
      <c r="H1073" s="130">
        <v>262.99</v>
      </c>
      <c r="I1073" s="130">
        <v>329.53</v>
      </c>
      <c r="J1073" s="130">
        <v>330.08</v>
      </c>
      <c r="K1073" s="130">
        <v>385.6</v>
      </c>
      <c r="L1073" s="130">
        <v>450.87</v>
      </c>
      <c r="M1073" s="130">
        <v>441.49</v>
      </c>
      <c r="N1073" s="130">
        <v>431.87</v>
      </c>
      <c r="O1073" s="130">
        <v>457.84</v>
      </c>
      <c r="P1073" s="130">
        <v>470.93</v>
      </c>
      <c r="Q1073" s="130">
        <v>473.24</v>
      </c>
      <c r="R1073" s="130">
        <v>387.73</v>
      </c>
      <c r="S1073" s="130">
        <v>313.43</v>
      </c>
      <c r="T1073" s="130">
        <v>239.54</v>
      </c>
      <c r="U1073" s="130">
        <v>140.38999999999999</v>
      </c>
      <c r="V1073" s="130">
        <v>35.53</v>
      </c>
      <c r="W1073" s="130">
        <v>31.22</v>
      </c>
      <c r="X1073" s="130">
        <v>31.54</v>
      </c>
      <c r="Y1073" s="130">
        <v>31.85</v>
      </c>
      <c r="Z1073" s="130">
        <v>31.71</v>
      </c>
      <c r="AA1073" s="130">
        <f t="shared" si="233"/>
        <v>473.24</v>
      </c>
      <c r="AB1073" s="77">
        <f t="shared" si="221"/>
        <v>2023</v>
      </c>
      <c r="AC1073" s="76">
        <f t="shared" si="222"/>
        <v>10</v>
      </c>
      <c r="AD1073" s="76" t="str">
        <f t="shared" si="223"/>
        <v/>
      </c>
      <c r="AE1073" s="76" t="str">
        <f t="shared" si="224"/>
        <v/>
      </c>
      <c r="AF1073" s="74">
        <f t="shared" si="225"/>
        <v>473.24</v>
      </c>
      <c r="AG1073" s="75" t="str">
        <f t="shared" si="226"/>
        <v>15:00</v>
      </c>
      <c r="AH1073" s="74">
        <f t="shared" si="227"/>
        <v>6866.7000000000007</v>
      </c>
      <c r="AI1073" s="73" t="str">
        <f t="shared" si="228"/>
        <v/>
      </c>
      <c r="AJ1073" s="73" t="str">
        <f t="shared" si="229"/>
        <v/>
      </c>
      <c r="AK1073" s="73" t="str">
        <f t="shared" si="230"/>
        <v/>
      </c>
      <c r="AL1073" s="72" t="str">
        <f t="shared" si="231"/>
        <v/>
      </c>
      <c r="AM1073" s="71" t="str">
        <f t="shared" si="232"/>
        <v/>
      </c>
    </row>
    <row r="1074" spans="2:39" ht="13.8" thickBot="1">
      <c r="B1074" s="131">
        <v>45206</v>
      </c>
      <c r="C1074" s="130">
        <v>30.91</v>
      </c>
      <c r="D1074" s="130">
        <v>31.75</v>
      </c>
      <c r="E1074" s="130">
        <v>31.92</v>
      </c>
      <c r="F1074" s="130">
        <v>30.17</v>
      </c>
      <c r="G1074" s="130">
        <v>33.21</v>
      </c>
      <c r="H1074" s="130">
        <v>30.8</v>
      </c>
      <c r="I1074" s="130">
        <v>33.29</v>
      </c>
      <c r="J1074" s="130">
        <v>30.84</v>
      </c>
      <c r="K1074" s="130">
        <v>32.31</v>
      </c>
      <c r="L1074" s="130">
        <v>32.94</v>
      </c>
      <c r="M1074" s="130">
        <v>31.57</v>
      </c>
      <c r="N1074" s="130">
        <v>32.729999999999997</v>
      </c>
      <c r="O1074" s="130">
        <v>31.61</v>
      </c>
      <c r="P1074" s="130">
        <v>31.47</v>
      </c>
      <c r="Q1074" s="130">
        <v>31.78</v>
      </c>
      <c r="R1074" s="130">
        <v>32.06</v>
      </c>
      <c r="S1074" s="130">
        <v>31.01</v>
      </c>
      <c r="T1074" s="130">
        <v>31.08</v>
      </c>
      <c r="U1074" s="130">
        <v>30.56</v>
      </c>
      <c r="V1074" s="130">
        <v>31.92</v>
      </c>
      <c r="W1074" s="130">
        <v>32.479999999999997</v>
      </c>
      <c r="X1074" s="130">
        <v>32.94</v>
      </c>
      <c r="Y1074" s="130">
        <v>31.61</v>
      </c>
      <c r="Z1074" s="130">
        <v>31.99</v>
      </c>
      <c r="AA1074" s="130">
        <f t="shared" si="233"/>
        <v>33.29</v>
      </c>
      <c r="AB1074" s="77">
        <f t="shared" si="221"/>
        <v>2023</v>
      </c>
      <c r="AC1074" s="76">
        <f t="shared" si="222"/>
        <v>10</v>
      </c>
      <c r="AD1074" s="76" t="str">
        <f t="shared" si="223"/>
        <v/>
      </c>
      <c r="AE1074" s="76" t="str">
        <f t="shared" si="224"/>
        <v/>
      </c>
      <c r="AF1074" s="74">
        <f t="shared" si="225"/>
        <v>33.29</v>
      </c>
      <c r="AG1074" s="75" t="str">
        <f t="shared" si="226"/>
        <v>7:00</v>
      </c>
      <c r="AH1074" s="74">
        <f t="shared" si="227"/>
        <v>796.24000000000012</v>
      </c>
      <c r="AI1074" s="73" t="str">
        <f t="shared" si="228"/>
        <v/>
      </c>
      <c r="AJ1074" s="73" t="str">
        <f t="shared" si="229"/>
        <v/>
      </c>
      <c r="AK1074" s="73" t="str">
        <f t="shared" si="230"/>
        <v/>
      </c>
      <c r="AL1074" s="72" t="str">
        <f t="shared" si="231"/>
        <v/>
      </c>
      <c r="AM1074" s="71" t="str">
        <f t="shared" si="232"/>
        <v/>
      </c>
    </row>
    <row r="1075" spans="2:39" ht="13.8" thickBot="1">
      <c r="B1075" s="131">
        <v>45207</v>
      </c>
      <c r="C1075" s="130">
        <v>30.8</v>
      </c>
      <c r="D1075" s="130">
        <v>32.76</v>
      </c>
      <c r="E1075" s="130">
        <v>31.92</v>
      </c>
      <c r="F1075" s="130">
        <v>32.130000000000003</v>
      </c>
      <c r="G1075" s="130">
        <v>31.05</v>
      </c>
      <c r="H1075" s="130">
        <v>33.67</v>
      </c>
      <c r="I1075" s="130">
        <v>32.17</v>
      </c>
      <c r="J1075" s="130">
        <v>32.31</v>
      </c>
      <c r="K1075" s="130">
        <v>32.409999999999997</v>
      </c>
      <c r="L1075" s="130">
        <v>32.03</v>
      </c>
      <c r="M1075" s="130">
        <v>32.03</v>
      </c>
      <c r="N1075" s="130">
        <v>30.8</v>
      </c>
      <c r="O1075" s="130">
        <v>30.66</v>
      </c>
      <c r="P1075" s="130">
        <v>32.200000000000003</v>
      </c>
      <c r="Q1075" s="130">
        <v>31.78</v>
      </c>
      <c r="R1075" s="130">
        <v>31.68</v>
      </c>
      <c r="S1075" s="130">
        <v>32.31</v>
      </c>
      <c r="T1075" s="130">
        <v>30.73</v>
      </c>
      <c r="U1075" s="130">
        <v>29.72</v>
      </c>
      <c r="V1075" s="130">
        <v>32.520000000000003</v>
      </c>
      <c r="W1075" s="130">
        <v>31.4</v>
      </c>
      <c r="X1075" s="130">
        <v>32.479999999999997</v>
      </c>
      <c r="Y1075" s="130">
        <v>31.68</v>
      </c>
      <c r="Z1075" s="130">
        <v>31.54</v>
      </c>
      <c r="AA1075" s="130">
        <f t="shared" si="233"/>
        <v>33.67</v>
      </c>
      <c r="AB1075" s="77">
        <f t="shared" si="221"/>
        <v>2023</v>
      </c>
      <c r="AC1075" s="76">
        <f t="shared" si="222"/>
        <v>10</v>
      </c>
      <c r="AD1075" s="76" t="str">
        <f t="shared" si="223"/>
        <v/>
      </c>
      <c r="AE1075" s="76" t="str">
        <f t="shared" si="224"/>
        <v/>
      </c>
      <c r="AF1075" s="74">
        <f t="shared" si="225"/>
        <v>33.67</v>
      </c>
      <c r="AG1075" s="75" t="str">
        <f t="shared" si="226"/>
        <v>6:00</v>
      </c>
      <c r="AH1075" s="74">
        <f t="shared" si="227"/>
        <v>796.44999999999993</v>
      </c>
      <c r="AI1075" s="73" t="str">
        <f t="shared" si="228"/>
        <v/>
      </c>
      <c r="AJ1075" s="73" t="str">
        <f t="shared" si="229"/>
        <v/>
      </c>
      <c r="AK1075" s="73" t="str">
        <f t="shared" si="230"/>
        <v/>
      </c>
      <c r="AL1075" s="72" t="str">
        <f t="shared" si="231"/>
        <v/>
      </c>
      <c r="AM1075" s="71" t="str">
        <f t="shared" si="232"/>
        <v/>
      </c>
    </row>
    <row r="1076" spans="2:39" ht="13.8" thickBot="1">
      <c r="B1076" s="131">
        <v>45208</v>
      </c>
      <c r="C1076" s="130">
        <v>31.68</v>
      </c>
      <c r="D1076" s="130">
        <v>31.68</v>
      </c>
      <c r="E1076" s="130">
        <v>33.22</v>
      </c>
      <c r="F1076" s="130">
        <v>31.64</v>
      </c>
      <c r="G1076" s="130">
        <v>31.47</v>
      </c>
      <c r="H1076" s="130">
        <v>31.26</v>
      </c>
      <c r="I1076" s="130">
        <v>32.06</v>
      </c>
      <c r="J1076" s="130">
        <v>31.78</v>
      </c>
      <c r="K1076" s="130">
        <v>32.270000000000003</v>
      </c>
      <c r="L1076" s="130">
        <v>33.64</v>
      </c>
      <c r="M1076" s="130">
        <v>31.82</v>
      </c>
      <c r="N1076" s="130">
        <v>31.96</v>
      </c>
      <c r="O1076" s="130">
        <v>31.22</v>
      </c>
      <c r="P1076" s="130">
        <v>32.619999999999997</v>
      </c>
      <c r="Q1076" s="130">
        <v>32.03</v>
      </c>
      <c r="R1076" s="130">
        <v>30.7</v>
      </c>
      <c r="S1076" s="130">
        <v>30.94</v>
      </c>
      <c r="T1076" s="130">
        <v>30.87</v>
      </c>
      <c r="U1076" s="130">
        <v>31.92</v>
      </c>
      <c r="V1076" s="130">
        <v>31.71</v>
      </c>
      <c r="W1076" s="130">
        <v>32.31</v>
      </c>
      <c r="X1076" s="130">
        <v>31.82</v>
      </c>
      <c r="Y1076" s="130">
        <v>31.15</v>
      </c>
      <c r="Z1076" s="130">
        <v>32.619999999999997</v>
      </c>
      <c r="AA1076" s="130">
        <f t="shared" si="233"/>
        <v>33.64</v>
      </c>
      <c r="AB1076" s="77">
        <f t="shared" si="221"/>
        <v>2023</v>
      </c>
      <c r="AC1076" s="76">
        <f t="shared" si="222"/>
        <v>10</v>
      </c>
      <c r="AD1076" s="76" t="str">
        <f t="shared" si="223"/>
        <v/>
      </c>
      <c r="AE1076" s="76" t="str">
        <f t="shared" si="224"/>
        <v/>
      </c>
      <c r="AF1076" s="74">
        <f t="shared" si="225"/>
        <v>33.64</v>
      </c>
      <c r="AG1076" s="75" t="str">
        <f t="shared" si="226"/>
        <v>10:00</v>
      </c>
      <c r="AH1076" s="74">
        <f t="shared" si="227"/>
        <v>798.03</v>
      </c>
      <c r="AI1076" s="73" t="str">
        <f t="shared" si="228"/>
        <v/>
      </c>
      <c r="AJ1076" s="73" t="str">
        <f t="shared" si="229"/>
        <v/>
      </c>
      <c r="AK1076" s="73" t="str">
        <f t="shared" si="230"/>
        <v/>
      </c>
      <c r="AL1076" s="72" t="str">
        <f t="shared" si="231"/>
        <v/>
      </c>
      <c r="AM1076" s="71" t="str">
        <f t="shared" si="232"/>
        <v/>
      </c>
    </row>
    <row r="1077" spans="2:39" ht="13.8" thickBot="1">
      <c r="B1077" s="131">
        <v>45209</v>
      </c>
      <c r="C1077" s="130">
        <v>31.78</v>
      </c>
      <c r="D1077" s="130">
        <v>30.73</v>
      </c>
      <c r="E1077" s="130">
        <v>31.64</v>
      </c>
      <c r="F1077" s="130">
        <v>32.729999999999997</v>
      </c>
      <c r="G1077" s="130">
        <v>31.71</v>
      </c>
      <c r="H1077" s="130">
        <v>33.39</v>
      </c>
      <c r="I1077" s="130">
        <v>32.450000000000003</v>
      </c>
      <c r="J1077" s="130">
        <v>32.200000000000003</v>
      </c>
      <c r="K1077" s="130">
        <v>31.89</v>
      </c>
      <c r="L1077" s="130">
        <v>33.22</v>
      </c>
      <c r="M1077" s="130">
        <v>32.479999999999997</v>
      </c>
      <c r="N1077" s="130">
        <v>32.619999999999997</v>
      </c>
      <c r="O1077" s="130">
        <v>32.1</v>
      </c>
      <c r="P1077" s="130">
        <v>32.450000000000003</v>
      </c>
      <c r="Q1077" s="130">
        <v>32.799999999999997</v>
      </c>
      <c r="R1077" s="130">
        <v>32.17</v>
      </c>
      <c r="S1077" s="130">
        <v>33.46</v>
      </c>
      <c r="T1077" s="130">
        <v>31.54</v>
      </c>
      <c r="U1077" s="130">
        <v>31.99</v>
      </c>
      <c r="V1077" s="130">
        <v>31.08</v>
      </c>
      <c r="W1077" s="130">
        <v>30.59</v>
      </c>
      <c r="X1077" s="130">
        <v>33.53</v>
      </c>
      <c r="Y1077" s="130">
        <v>32.06</v>
      </c>
      <c r="Z1077" s="130">
        <v>32.619999999999997</v>
      </c>
      <c r="AA1077" s="130">
        <f t="shared" si="233"/>
        <v>33.53</v>
      </c>
      <c r="AB1077" s="77">
        <f t="shared" si="221"/>
        <v>2023</v>
      </c>
      <c r="AC1077" s="76">
        <f t="shared" si="222"/>
        <v>10</v>
      </c>
      <c r="AD1077" s="76" t="str">
        <f t="shared" si="223"/>
        <v/>
      </c>
      <c r="AE1077" s="76" t="str">
        <f t="shared" si="224"/>
        <v/>
      </c>
      <c r="AF1077" s="74">
        <f t="shared" si="225"/>
        <v>33.53</v>
      </c>
      <c r="AG1077" s="75" t="str">
        <f t="shared" si="226"/>
        <v>22:00</v>
      </c>
      <c r="AH1077" s="74">
        <f t="shared" si="227"/>
        <v>806.7600000000001</v>
      </c>
      <c r="AI1077" s="73" t="str">
        <f t="shared" si="228"/>
        <v/>
      </c>
      <c r="AJ1077" s="73" t="str">
        <f t="shared" si="229"/>
        <v/>
      </c>
      <c r="AK1077" s="73" t="str">
        <f t="shared" si="230"/>
        <v/>
      </c>
      <c r="AL1077" s="72" t="str">
        <f t="shared" si="231"/>
        <v/>
      </c>
      <c r="AM1077" s="71" t="str">
        <f t="shared" si="232"/>
        <v/>
      </c>
    </row>
    <row r="1078" spans="2:39" ht="13.8" thickBot="1">
      <c r="B1078" s="131">
        <v>45210</v>
      </c>
      <c r="C1078" s="130">
        <v>31.18</v>
      </c>
      <c r="D1078" s="130">
        <v>30.7</v>
      </c>
      <c r="E1078" s="130">
        <v>31.96</v>
      </c>
      <c r="F1078" s="130">
        <v>31.54</v>
      </c>
      <c r="G1078" s="130">
        <v>30.59</v>
      </c>
      <c r="H1078" s="130">
        <v>31.43</v>
      </c>
      <c r="I1078" s="130">
        <v>32.450000000000003</v>
      </c>
      <c r="J1078" s="130">
        <v>33.22</v>
      </c>
      <c r="K1078" s="130">
        <v>31.36</v>
      </c>
      <c r="L1078" s="130">
        <v>31.68</v>
      </c>
      <c r="M1078" s="130">
        <v>33.36</v>
      </c>
      <c r="N1078" s="130">
        <v>32.31</v>
      </c>
      <c r="O1078" s="130">
        <v>33.43</v>
      </c>
      <c r="P1078" s="130">
        <v>99.79</v>
      </c>
      <c r="Q1078" s="130">
        <v>178.08</v>
      </c>
      <c r="R1078" s="130">
        <v>31.68</v>
      </c>
      <c r="S1078" s="130">
        <v>33.56</v>
      </c>
      <c r="T1078" s="130">
        <v>31.89</v>
      </c>
      <c r="U1078" s="130">
        <v>32.03</v>
      </c>
      <c r="V1078" s="130">
        <v>31.82</v>
      </c>
      <c r="W1078" s="130">
        <v>31.99</v>
      </c>
      <c r="X1078" s="130">
        <v>32.06</v>
      </c>
      <c r="Y1078" s="130">
        <v>31.64</v>
      </c>
      <c r="Z1078" s="130">
        <v>31.47</v>
      </c>
      <c r="AA1078" s="130">
        <f t="shared" si="233"/>
        <v>178.08</v>
      </c>
      <c r="AB1078" s="77">
        <f t="shared" si="221"/>
        <v>2023</v>
      </c>
      <c r="AC1078" s="76">
        <f t="shared" si="222"/>
        <v>10</v>
      </c>
      <c r="AD1078" s="76" t="str">
        <f t="shared" si="223"/>
        <v/>
      </c>
      <c r="AE1078" s="76" t="str">
        <f t="shared" si="224"/>
        <v/>
      </c>
      <c r="AF1078" s="74">
        <f t="shared" si="225"/>
        <v>178.08</v>
      </c>
      <c r="AG1078" s="75" t="str">
        <f t="shared" si="226"/>
        <v>15:00</v>
      </c>
      <c r="AH1078" s="74">
        <f t="shared" si="227"/>
        <v>1159.3</v>
      </c>
      <c r="AI1078" s="73" t="str">
        <f t="shared" si="228"/>
        <v/>
      </c>
      <c r="AJ1078" s="73" t="str">
        <f t="shared" si="229"/>
        <v/>
      </c>
      <c r="AK1078" s="73" t="str">
        <f t="shared" si="230"/>
        <v/>
      </c>
      <c r="AL1078" s="72" t="str">
        <f t="shared" si="231"/>
        <v/>
      </c>
      <c r="AM1078" s="71" t="str">
        <f t="shared" si="232"/>
        <v/>
      </c>
    </row>
    <row r="1079" spans="2:39" ht="13.8" thickBot="1">
      <c r="B1079" s="131">
        <v>45211</v>
      </c>
      <c r="C1079" s="130">
        <v>31.82</v>
      </c>
      <c r="D1079" s="130">
        <v>33.22</v>
      </c>
      <c r="E1079" s="130">
        <v>30.63</v>
      </c>
      <c r="F1079" s="130">
        <v>31.64</v>
      </c>
      <c r="G1079" s="130">
        <v>30.7</v>
      </c>
      <c r="H1079" s="130">
        <v>32.619999999999997</v>
      </c>
      <c r="I1079" s="130">
        <v>32.450000000000003</v>
      </c>
      <c r="J1079" s="129">
        <v>33</v>
      </c>
      <c r="K1079" s="130">
        <v>31.26</v>
      </c>
      <c r="L1079" s="130">
        <v>31.33</v>
      </c>
      <c r="M1079" s="130">
        <v>33.36</v>
      </c>
      <c r="N1079" s="130">
        <v>57.12</v>
      </c>
      <c r="O1079" s="130">
        <v>406.46</v>
      </c>
      <c r="P1079" s="130">
        <v>237.51</v>
      </c>
      <c r="Q1079" s="130">
        <v>240.03</v>
      </c>
      <c r="R1079" s="130">
        <v>212.17</v>
      </c>
      <c r="S1079" s="130">
        <v>109.97</v>
      </c>
      <c r="T1079" s="130">
        <v>63.56</v>
      </c>
      <c r="U1079" s="129">
        <v>35</v>
      </c>
      <c r="V1079" s="130">
        <v>30.9</v>
      </c>
      <c r="W1079" s="130">
        <v>30.52</v>
      </c>
      <c r="X1079" s="130">
        <v>30.91</v>
      </c>
      <c r="Y1079" s="130">
        <v>31.64</v>
      </c>
      <c r="Z1079" s="130">
        <v>30.62</v>
      </c>
      <c r="AA1079" s="130">
        <f t="shared" si="233"/>
        <v>406.46</v>
      </c>
      <c r="AB1079" s="77">
        <f t="shared" si="221"/>
        <v>2023</v>
      </c>
      <c r="AC1079" s="76">
        <f t="shared" si="222"/>
        <v>10</v>
      </c>
      <c r="AD1079" s="76" t="str">
        <f t="shared" si="223"/>
        <v/>
      </c>
      <c r="AE1079" s="76" t="str">
        <f t="shared" si="224"/>
        <v/>
      </c>
      <c r="AF1079" s="74">
        <f t="shared" si="225"/>
        <v>406.46</v>
      </c>
      <c r="AG1079" s="75" t="str">
        <f t="shared" si="226"/>
        <v>13:00</v>
      </c>
      <c r="AH1079" s="74">
        <f t="shared" si="227"/>
        <v>2274.9</v>
      </c>
      <c r="AI1079" s="73" t="str">
        <f t="shared" si="228"/>
        <v/>
      </c>
      <c r="AJ1079" s="73" t="str">
        <f t="shared" si="229"/>
        <v/>
      </c>
      <c r="AK1079" s="73" t="str">
        <f t="shared" si="230"/>
        <v/>
      </c>
      <c r="AL1079" s="72" t="str">
        <f t="shared" si="231"/>
        <v/>
      </c>
      <c r="AM1079" s="71" t="str">
        <f t="shared" si="232"/>
        <v/>
      </c>
    </row>
    <row r="1080" spans="2:39" ht="13.8" thickBot="1">
      <c r="B1080" s="131">
        <v>45212</v>
      </c>
      <c r="C1080" s="130">
        <v>32.340000000000003</v>
      </c>
      <c r="D1080" s="130">
        <v>31.04</v>
      </c>
      <c r="E1080" s="130">
        <v>32.200000000000003</v>
      </c>
      <c r="F1080" s="130">
        <v>31.6</v>
      </c>
      <c r="G1080" s="130">
        <v>32.94</v>
      </c>
      <c r="H1080" s="130">
        <v>33.25</v>
      </c>
      <c r="I1080" s="130">
        <v>32.1</v>
      </c>
      <c r="J1080" s="130">
        <v>31.99</v>
      </c>
      <c r="K1080" s="130">
        <v>33.08</v>
      </c>
      <c r="L1080" s="130">
        <v>32.479999999999997</v>
      </c>
      <c r="M1080" s="130">
        <v>33.18</v>
      </c>
      <c r="N1080" s="130">
        <v>33.22</v>
      </c>
      <c r="O1080" s="130">
        <v>30.84</v>
      </c>
      <c r="P1080" s="130">
        <v>30.73</v>
      </c>
      <c r="Q1080" s="130">
        <v>33.6</v>
      </c>
      <c r="R1080" s="130">
        <v>31.75</v>
      </c>
      <c r="S1080" s="130">
        <v>31.47</v>
      </c>
      <c r="T1080" s="130">
        <v>32.9</v>
      </c>
      <c r="U1080" s="130">
        <v>31.54</v>
      </c>
      <c r="V1080" s="130">
        <v>31.92</v>
      </c>
      <c r="W1080" s="130">
        <v>32.97</v>
      </c>
      <c r="X1080" s="130">
        <v>32.17</v>
      </c>
      <c r="Y1080" s="130">
        <v>32.340000000000003</v>
      </c>
      <c r="Z1080" s="130">
        <v>31.82</v>
      </c>
      <c r="AA1080" s="130">
        <f t="shared" si="233"/>
        <v>33.6</v>
      </c>
      <c r="AB1080" s="77">
        <f t="shared" si="221"/>
        <v>2023</v>
      </c>
      <c r="AC1080" s="76">
        <f t="shared" si="222"/>
        <v>10</v>
      </c>
      <c r="AD1080" s="76" t="str">
        <f t="shared" si="223"/>
        <v/>
      </c>
      <c r="AE1080" s="76" t="str">
        <f t="shared" si="224"/>
        <v/>
      </c>
      <c r="AF1080" s="74">
        <f t="shared" si="225"/>
        <v>33.6</v>
      </c>
      <c r="AG1080" s="75" t="str">
        <f t="shared" si="226"/>
        <v>15:00</v>
      </c>
      <c r="AH1080" s="74">
        <f t="shared" si="227"/>
        <v>807.06999999999994</v>
      </c>
      <c r="AI1080" s="73" t="str">
        <f t="shared" si="228"/>
        <v/>
      </c>
      <c r="AJ1080" s="73" t="str">
        <f t="shared" si="229"/>
        <v/>
      </c>
      <c r="AK1080" s="73" t="str">
        <f t="shared" si="230"/>
        <v/>
      </c>
      <c r="AL1080" s="72" t="str">
        <f t="shared" si="231"/>
        <v/>
      </c>
      <c r="AM1080" s="71" t="str">
        <f t="shared" si="232"/>
        <v/>
      </c>
    </row>
    <row r="1081" spans="2:39" ht="13.8" thickBot="1">
      <c r="B1081" s="131">
        <v>45213</v>
      </c>
      <c r="C1081" s="130">
        <v>30.91</v>
      </c>
      <c r="D1081" s="130">
        <v>31.12</v>
      </c>
      <c r="E1081" s="130">
        <v>31.29</v>
      </c>
      <c r="F1081" s="130">
        <v>32.24</v>
      </c>
      <c r="G1081" s="130">
        <v>32.549999999999997</v>
      </c>
      <c r="H1081" s="130">
        <v>31.47</v>
      </c>
      <c r="I1081" s="130">
        <v>32.729999999999997</v>
      </c>
      <c r="J1081" s="130">
        <v>335.23</v>
      </c>
      <c r="K1081" s="130">
        <v>1183.77</v>
      </c>
      <c r="L1081" s="130">
        <v>1209.32</v>
      </c>
      <c r="M1081" s="130">
        <v>885.6</v>
      </c>
      <c r="N1081" s="130">
        <v>31.78</v>
      </c>
      <c r="O1081" s="130">
        <v>31.61</v>
      </c>
      <c r="P1081" s="130">
        <v>32.020000000000003</v>
      </c>
      <c r="Q1081" s="130">
        <v>33.36</v>
      </c>
      <c r="R1081" s="130">
        <v>32.869999999999997</v>
      </c>
      <c r="S1081" s="130">
        <v>32.1</v>
      </c>
      <c r="T1081" s="130">
        <v>31.5</v>
      </c>
      <c r="U1081" s="130">
        <v>31.75</v>
      </c>
      <c r="V1081" s="130">
        <v>32.06</v>
      </c>
      <c r="W1081" s="130">
        <v>31.57</v>
      </c>
      <c r="X1081" s="130">
        <v>33.909999999999997</v>
      </c>
      <c r="Y1081" s="130">
        <v>31.08</v>
      </c>
      <c r="Z1081" s="130">
        <v>33.53</v>
      </c>
      <c r="AA1081" s="130">
        <f t="shared" si="233"/>
        <v>1209.32</v>
      </c>
      <c r="AB1081" s="77">
        <f t="shared" si="221"/>
        <v>2023</v>
      </c>
      <c r="AC1081" s="76">
        <f t="shared" si="222"/>
        <v>10</v>
      </c>
      <c r="AD1081" s="76" t="str">
        <f t="shared" si="223"/>
        <v/>
      </c>
      <c r="AE1081" s="76" t="str">
        <f t="shared" si="224"/>
        <v/>
      </c>
      <c r="AF1081" s="74">
        <f t="shared" si="225"/>
        <v>1209.32</v>
      </c>
      <c r="AG1081" s="75" t="str">
        <f t="shared" si="226"/>
        <v>10:00</v>
      </c>
      <c r="AH1081" s="74">
        <f t="shared" si="227"/>
        <v>5464.69</v>
      </c>
      <c r="AI1081" s="73" t="str">
        <f t="shared" si="228"/>
        <v/>
      </c>
      <c r="AJ1081" s="73" t="str">
        <f t="shared" si="229"/>
        <v/>
      </c>
      <c r="AK1081" s="73" t="str">
        <f t="shared" si="230"/>
        <v/>
      </c>
      <c r="AL1081" s="72" t="str">
        <f t="shared" si="231"/>
        <v/>
      </c>
      <c r="AM1081" s="71" t="str">
        <f t="shared" si="232"/>
        <v/>
      </c>
    </row>
    <row r="1082" spans="2:39" ht="13.8" thickBot="1">
      <c r="B1082" s="131">
        <v>45214</v>
      </c>
      <c r="C1082" s="130">
        <v>29.89</v>
      </c>
      <c r="D1082" s="130">
        <v>31.6</v>
      </c>
      <c r="E1082" s="130">
        <v>30.87</v>
      </c>
      <c r="F1082" s="130">
        <v>32.619999999999997</v>
      </c>
      <c r="G1082" s="130">
        <v>31.71</v>
      </c>
      <c r="H1082" s="130">
        <v>32.479999999999997</v>
      </c>
      <c r="I1082" s="130">
        <v>31.43</v>
      </c>
      <c r="J1082" s="130">
        <v>31.85</v>
      </c>
      <c r="K1082" s="130">
        <v>32.51</v>
      </c>
      <c r="L1082" s="130">
        <v>31.22</v>
      </c>
      <c r="M1082" s="130">
        <v>28.98</v>
      </c>
      <c r="N1082" s="130">
        <v>31.89</v>
      </c>
      <c r="O1082" s="130">
        <v>32.479999999999997</v>
      </c>
      <c r="P1082" s="130">
        <v>31.33</v>
      </c>
      <c r="Q1082" s="130">
        <v>30.56</v>
      </c>
      <c r="R1082" s="130">
        <v>32.409999999999997</v>
      </c>
      <c r="S1082" s="130">
        <v>31.75</v>
      </c>
      <c r="T1082" s="130">
        <v>31.85</v>
      </c>
      <c r="U1082" s="130">
        <v>33.29</v>
      </c>
      <c r="V1082" s="130">
        <v>33.01</v>
      </c>
      <c r="W1082" s="130">
        <v>31.85</v>
      </c>
      <c r="X1082" s="130">
        <v>30.8</v>
      </c>
      <c r="Y1082" s="130">
        <v>31.05</v>
      </c>
      <c r="Z1082" s="130">
        <v>32.340000000000003</v>
      </c>
      <c r="AA1082" s="130">
        <f t="shared" si="233"/>
        <v>33.29</v>
      </c>
      <c r="AB1082" s="77">
        <f t="shared" si="221"/>
        <v>2023</v>
      </c>
      <c r="AC1082" s="76">
        <f t="shared" si="222"/>
        <v>10</v>
      </c>
      <c r="AD1082" s="76" t="str">
        <f t="shared" si="223"/>
        <v/>
      </c>
      <c r="AE1082" s="76" t="str">
        <f t="shared" si="224"/>
        <v/>
      </c>
      <c r="AF1082" s="74">
        <f t="shared" si="225"/>
        <v>33.29</v>
      </c>
      <c r="AG1082" s="75" t="str">
        <f t="shared" si="226"/>
        <v>19:00</v>
      </c>
      <c r="AH1082" s="74">
        <f t="shared" si="227"/>
        <v>793.05999999999983</v>
      </c>
      <c r="AI1082" s="73" t="str">
        <f t="shared" si="228"/>
        <v/>
      </c>
      <c r="AJ1082" s="73" t="str">
        <f t="shared" si="229"/>
        <v/>
      </c>
      <c r="AK1082" s="73" t="str">
        <f t="shared" si="230"/>
        <v/>
      </c>
      <c r="AL1082" s="72" t="str">
        <f t="shared" si="231"/>
        <v/>
      </c>
      <c r="AM1082" s="71" t="str">
        <f t="shared" si="232"/>
        <v/>
      </c>
    </row>
    <row r="1083" spans="2:39" ht="13.8" thickBot="1">
      <c r="B1083" s="131">
        <v>45215</v>
      </c>
      <c r="C1083" s="130">
        <v>33.32</v>
      </c>
      <c r="D1083" s="130">
        <v>30.24</v>
      </c>
      <c r="E1083" s="130">
        <v>32.450000000000003</v>
      </c>
      <c r="F1083" s="130">
        <v>30.45</v>
      </c>
      <c r="G1083" s="130">
        <v>30.38</v>
      </c>
      <c r="H1083" s="130">
        <v>31.01</v>
      </c>
      <c r="I1083" s="130">
        <v>169.79</v>
      </c>
      <c r="J1083" s="130">
        <v>856.87</v>
      </c>
      <c r="K1083" s="130">
        <v>32.340000000000003</v>
      </c>
      <c r="L1083" s="130">
        <v>33.11</v>
      </c>
      <c r="M1083" s="130">
        <v>33.36</v>
      </c>
      <c r="N1083" s="130">
        <v>32.520000000000003</v>
      </c>
      <c r="O1083" s="130">
        <v>32.450000000000003</v>
      </c>
      <c r="P1083" s="130">
        <v>33.25</v>
      </c>
      <c r="Q1083" s="130">
        <v>32.479999999999997</v>
      </c>
      <c r="R1083" s="130">
        <v>31.43</v>
      </c>
      <c r="S1083" s="130">
        <v>33.67</v>
      </c>
      <c r="T1083" s="130">
        <v>32.17</v>
      </c>
      <c r="U1083" s="130">
        <v>31.61</v>
      </c>
      <c r="V1083" s="130">
        <v>33.04</v>
      </c>
      <c r="W1083" s="130">
        <v>31.96</v>
      </c>
      <c r="X1083" s="130">
        <v>33.18</v>
      </c>
      <c r="Y1083" s="130">
        <v>32.729999999999997</v>
      </c>
      <c r="Z1083" s="130">
        <v>33.04</v>
      </c>
      <c r="AA1083" s="130">
        <f t="shared" si="233"/>
        <v>856.87</v>
      </c>
      <c r="AB1083" s="77">
        <f t="shared" si="221"/>
        <v>2023</v>
      </c>
      <c r="AC1083" s="76">
        <f t="shared" si="222"/>
        <v>10</v>
      </c>
      <c r="AD1083" s="76" t="str">
        <f t="shared" si="223"/>
        <v/>
      </c>
      <c r="AE1083" s="76" t="str">
        <f t="shared" si="224"/>
        <v/>
      </c>
      <c r="AF1083" s="74">
        <f t="shared" si="225"/>
        <v>856.87</v>
      </c>
      <c r="AG1083" s="75" t="str">
        <f t="shared" si="226"/>
        <v>8:00</v>
      </c>
      <c r="AH1083" s="74">
        <f t="shared" si="227"/>
        <v>2593.7199999999998</v>
      </c>
      <c r="AI1083" s="73" t="str">
        <f t="shared" si="228"/>
        <v/>
      </c>
      <c r="AJ1083" s="73" t="str">
        <f t="shared" si="229"/>
        <v/>
      </c>
      <c r="AK1083" s="73" t="str">
        <f t="shared" si="230"/>
        <v/>
      </c>
      <c r="AL1083" s="72" t="str">
        <f t="shared" si="231"/>
        <v/>
      </c>
      <c r="AM1083" s="71" t="str">
        <f t="shared" si="232"/>
        <v/>
      </c>
    </row>
    <row r="1084" spans="2:39" ht="13.8" thickBot="1">
      <c r="B1084" s="131">
        <v>45216</v>
      </c>
      <c r="C1084" s="130">
        <v>33.01</v>
      </c>
      <c r="D1084" s="130">
        <v>33.08</v>
      </c>
      <c r="E1084" s="130">
        <v>34.340000000000003</v>
      </c>
      <c r="F1084" s="130">
        <v>33.39</v>
      </c>
      <c r="G1084" s="130">
        <v>32.79</v>
      </c>
      <c r="H1084" s="130">
        <v>32.44</v>
      </c>
      <c r="I1084" s="130">
        <v>35.6</v>
      </c>
      <c r="J1084" s="130">
        <v>34.200000000000003</v>
      </c>
      <c r="K1084" s="130">
        <v>34.270000000000003</v>
      </c>
      <c r="L1084" s="130">
        <v>34.090000000000003</v>
      </c>
      <c r="M1084" s="130">
        <v>32.1</v>
      </c>
      <c r="N1084" s="130">
        <v>34.58</v>
      </c>
      <c r="O1084" s="130">
        <v>265.55</v>
      </c>
      <c r="P1084" s="130">
        <v>267.05</v>
      </c>
      <c r="Q1084" s="130">
        <v>223.41</v>
      </c>
      <c r="R1084" s="130">
        <v>149.59</v>
      </c>
      <c r="S1084" s="130">
        <v>43.54</v>
      </c>
      <c r="T1084" s="130">
        <v>32.31</v>
      </c>
      <c r="U1084" s="130">
        <v>31.57</v>
      </c>
      <c r="V1084" s="130">
        <v>32.69</v>
      </c>
      <c r="W1084" s="130">
        <v>31.15</v>
      </c>
      <c r="X1084" s="130">
        <v>31.85</v>
      </c>
      <c r="Y1084" s="130">
        <v>32.03</v>
      </c>
      <c r="Z1084" s="130">
        <v>32.24</v>
      </c>
      <c r="AA1084" s="130">
        <f t="shared" si="233"/>
        <v>267.05</v>
      </c>
      <c r="AB1084" s="77">
        <f t="shared" si="221"/>
        <v>2023</v>
      </c>
      <c r="AC1084" s="76">
        <f t="shared" si="222"/>
        <v>10</v>
      </c>
      <c r="AD1084" s="76" t="str">
        <f t="shared" si="223"/>
        <v/>
      </c>
      <c r="AE1084" s="76" t="str">
        <f t="shared" si="224"/>
        <v/>
      </c>
      <c r="AF1084" s="74">
        <f t="shared" si="225"/>
        <v>267.05</v>
      </c>
      <c r="AG1084" s="75" t="str">
        <f t="shared" si="226"/>
        <v>14:00</v>
      </c>
      <c r="AH1084" s="74">
        <f t="shared" si="227"/>
        <v>1843.9199999999998</v>
      </c>
      <c r="AI1084" s="73" t="str">
        <f t="shared" si="228"/>
        <v/>
      </c>
      <c r="AJ1084" s="73" t="str">
        <f t="shared" si="229"/>
        <v/>
      </c>
      <c r="AK1084" s="73" t="str">
        <f t="shared" si="230"/>
        <v/>
      </c>
      <c r="AL1084" s="72" t="str">
        <f t="shared" si="231"/>
        <v/>
      </c>
      <c r="AM1084" s="71" t="str">
        <f t="shared" si="232"/>
        <v/>
      </c>
    </row>
    <row r="1085" spans="2:39" ht="13.8" thickBot="1">
      <c r="B1085" s="131">
        <v>45217</v>
      </c>
      <c r="C1085" s="130">
        <v>32.799999999999997</v>
      </c>
      <c r="D1085" s="130">
        <v>33.18</v>
      </c>
      <c r="E1085" s="130">
        <v>33.43</v>
      </c>
      <c r="F1085" s="130">
        <v>32.1</v>
      </c>
      <c r="G1085" s="130">
        <v>32.83</v>
      </c>
      <c r="H1085" s="130">
        <v>31.99</v>
      </c>
      <c r="I1085" s="130">
        <v>30.87</v>
      </c>
      <c r="J1085" s="130">
        <v>32.869999999999997</v>
      </c>
      <c r="K1085" s="130">
        <v>30.63</v>
      </c>
      <c r="L1085" s="130">
        <v>32.69</v>
      </c>
      <c r="M1085" s="130">
        <v>30.03</v>
      </c>
      <c r="N1085" s="130">
        <v>148.58000000000001</v>
      </c>
      <c r="O1085" s="130">
        <v>193.24</v>
      </c>
      <c r="P1085" s="130">
        <v>190.19</v>
      </c>
      <c r="Q1085" s="130">
        <v>213.12</v>
      </c>
      <c r="R1085" s="130">
        <v>149.80000000000001</v>
      </c>
      <c r="S1085" s="130">
        <v>63.74</v>
      </c>
      <c r="T1085" s="130">
        <v>38.08</v>
      </c>
      <c r="U1085" s="130">
        <v>30.52</v>
      </c>
      <c r="V1085" s="130">
        <v>31.33</v>
      </c>
      <c r="W1085" s="130">
        <v>31.29</v>
      </c>
      <c r="X1085" s="130">
        <v>30.59</v>
      </c>
      <c r="Y1085" s="130">
        <v>31.64</v>
      </c>
      <c r="Z1085" s="130">
        <v>30.56</v>
      </c>
      <c r="AA1085" s="130">
        <f t="shared" si="233"/>
        <v>213.12</v>
      </c>
      <c r="AB1085" s="77">
        <f t="shared" si="221"/>
        <v>2023</v>
      </c>
      <c r="AC1085" s="76">
        <f t="shared" si="222"/>
        <v>10</v>
      </c>
      <c r="AD1085" s="76" t="str">
        <f t="shared" si="223"/>
        <v/>
      </c>
      <c r="AE1085" s="76" t="str">
        <f t="shared" si="224"/>
        <v/>
      </c>
      <c r="AF1085" s="74">
        <f t="shared" si="225"/>
        <v>213.12</v>
      </c>
      <c r="AG1085" s="75" t="str">
        <f t="shared" si="226"/>
        <v>15:00</v>
      </c>
      <c r="AH1085" s="74">
        <f t="shared" si="227"/>
        <v>1749.2199999999998</v>
      </c>
      <c r="AI1085" s="73" t="str">
        <f t="shared" si="228"/>
        <v/>
      </c>
      <c r="AJ1085" s="73" t="str">
        <f t="shared" si="229"/>
        <v/>
      </c>
      <c r="AK1085" s="73" t="str">
        <f t="shared" si="230"/>
        <v/>
      </c>
      <c r="AL1085" s="72" t="str">
        <f t="shared" si="231"/>
        <v/>
      </c>
      <c r="AM1085" s="71" t="str">
        <f t="shared" si="232"/>
        <v/>
      </c>
    </row>
    <row r="1086" spans="2:39" ht="13.8" thickBot="1">
      <c r="B1086" s="131">
        <v>45218</v>
      </c>
      <c r="C1086" s="130">
        <v>29.75</v>
      </c>
      <c r="D1086" s="130">
        <v>33.25</v>
      </c>
      <c r="E1086" s="130">
        <v>32.83</v>
      </c>
      <c r="F1086" s="130">
        <v>30.84</v>
      </c>
      <c r="G1086" s="130">
        <v>33.04</v>
      </c>
      <c r="H1086" s="130">
        <v>32.520000000000003</v>
      </c>
      <c r="I1086" s="130">
        <v>32.450000000000003</v>
      </c>
      <c r="J1086" s="130">
        <v>32.659999999999997</v>
      </c>
      <c r="K1086" s="130">
        <v>31.5</v>
      </c>
      <c r="L1086" s="130">
        <v>34.159999999999997</v>
      </c>
      <c r="M1086" s="130">
        <v>34.409999999999997</v>
      </c>
      <c r="N1086" s="130">
        <v>56.74</v>
      </c>
      <c r="O1086" s="130">
        <v>50.99</v>
      </c>
      <c r="P1086" s="130">
        <v>106.79</v>
      </c>
      <c r="Q1086" s="130">
        <v>329.67</v>
      </c>
      <c r="R1086" s="130">
        <v>192.36</v>
      </c>
      <c r="S1086" s="130">
        <v>117.63</v>
      </c>
      <c r="T1086" s="130">
        <v>53.31</v>
      </c>
      <c r="U1086" s="130">
        <v>42.11</v>
      </c>
      <c r="V1086" s="130">
        <v>36.86</v>
      </c>
      <c r="W1086" s="130">
        <v>33.53</v>
      </c>
      <c r="X1086" s="130">
        <v>31.47</v>
      </c>
      <c r="Y1086" s="130">
        <v>32.24</v>
      </c>
      <c r="Z1086" s="130">
        <v>31.75</v>
      </c>
      <c r="AA1086" s="130">
        <f t="shared" si="233"/>
        <v>329.67</v>
      </c>
      <c r="AB1086" s="77">
        <f t="shared" si="221"/>
        <v>2023</v>
      </c>
      <c r="AC1086" s="76">
        <f t="shared" si="222"/>
        <v>10</v>
      </c>
      <c r="AD1086" s="76" t="str">
        <f t="shared" si="223"/>
        <v/>
      </c>
      <c r="AE1086" s="76" t="str">
        <f t="shared" si="224"/>
        <v/>
      </c>
      <c r="AF1086" s="74">
        <f t="shared" si="225"/>
        <v>329.67</v>
      </c>
      <c r="AG1086" s="75" t="str">
        <f t="shared" si="226"/>
        <v>15:00</v>
      </c>
      <c r="AH1086" s="74">
        <f t="shared" si="227"/>
        <v>1802.53</v>
      </c>
      <c r="AI1086" s="73" t="str">
        <f t="shared" si="228"/>
        <v/>
      </c>
      <c r="AJ1086" s="73" t="str">
        <f t="shared" si="229"/>
        <v/>
      </c>
      <c r="AK1086" s="73" t="str">
        <f t="shared" si="230"/>
        <v/>
      </c>
      <c r="AL1086" s="72" t="str">
        <f t="shared" si="231"/>
        <v/>
      </c>
      <c r="AM1086" s="71" t="str">
        <f t="shared" si="232"/>
        <v/>
      </c>
    </row>
    <row r="1087" spans="2:39" ht="13.8" thickBot="1">
      <c r="B1087" s="131">
        <v>45219</v>
      </c>
      <c r="C1087" s="130">
        <v>31.26</v>
      </c>
      <c r="D1087" s="130">
        <v>33.35</v>
      </c>
      <c r="E1087" s="130">
        <v>30.17</v>
      </c>
      <c r="F1087" s="130">
        <v>33.64</v>
      </c>
      <c r="G1087" s="130">
        <v>30.94</v>
      </c>
      <c r="H1087" s="130">
        <v>32.72</v>
      </c>
      <c r="I1087" s="130">
        <v>33.35</v>
      </c>
      <c r="J1087" s="130">
        <v>32.619999999999997</v>
      </c>
      <c r="K1087" s="130">
        <v>37.770000000000003</v>
      </c>
      <c r="L1087" s="130">
        <v>58.49</v>
      </c>
      <c r="M1087" s="130">
        <v>80.78</v>
      </c>
      <c r="N1087" s="130">
        <v>210.07</v>
      </c>
      <c r="O1087" s="130">
        <v>218.82</v>
      </c>
      <c r="P1087" s="130">
        <v>221.02</v>
      </c>
      <c r="Q1087" s="130">
        <v>237.34</v>
      </c>
      <c r="R1087" s="130">
        <v>89.88</v>
      </c>
      <c r="S1087" s="130">
        <v>32.159999999999997</v>
      </c>
      <c r="T1087" s="130">
        <v>32.69</v>
      </c>
      <c r="U1087" s="130">
        <v>32.549999999999997</v>
      </c>
      <c r="V1087" s="130">
        <v>30.14</v>
      </c>
      <c r="W1087" s="130">
        <v>32.799999999999997</v>
      </c>
      <c r="X1087" s="130">
        <v>32.270000000000003</v>
      </c>
      <c r="Y1087" s="130">
        <v>31.46</v>
      </c>
      <c r="Z1087" s="130">
        <v>32.06</v>
      </c>
      <c r="AA1087" s="130">
        <f t="shared" si="233"/>
        <v>237.34</v>
      </c>
      <c r="AB1087" s="77">
        <f t="shared" si="221"/>
        <v>2023</v>
      </c>
      <c r="AC1087" s="76">
        <f t="shared" si="222"/>
        <v>10</v>
      </c>
      <c r="AD1087" s="76" t="str">
        <f t="shared" si="223"/>
        <v/>
      </c>
      <c r="AE1087" s="76" t="str">
        <f t="shared" si="224"/>
        <v/>
      </c>
      <c r="AF1087" s="74">
        <f t="shared" si="225"/>
        <v>237.34</v>
      </c>
      <c r="AG1087" s="75" t="str">
        <f t="shared" si="226"/>
        <v>15:00</v>
      </c>
      <c r="AH1087" s="74">
        <f t="shared" si="227"/>
        <v>1905.6899999999998</v>
      </c>
      <c r="AI1087" s="73" t="str">
        <f t="shared" si="228"/>
        <v/>
      </c>
      <c r="AJ1087" s="73" t="str">
        <f t="shared" si="229"/>
        <v/>
      </c>
      <c r="AK1087" s="73" t="str">
        <f t="shared" si="230"/>
        <v/>
      </c>
      <c r="AL1087" s="72" t="str">
        <f t="shared" si="231"/>
        <v/>
      </c>
      <c r="AM1087" s="71" t="str">
        <f t="shared" si="232"/>
        <v/>
      </c>
    </row>
    <row r="1088" spans="2:39" ht="13.8" thickBot="1">
      <c r="B1088" s="131">
        <v>45220</v>
      </c>
      <c r="C1088" s="130">
        <v>32.1</v>
      </c>
      <c r="D1088" s="130">
        <v>31.57</v>
      </c>
      <c r="E1088" s="130">
        <v>30.8</v>
      </c>
      <c r="F1088" s="130">
        <v>31.33</v>
      </c>
      <c r="G1088" s="130">
        <v>31.85</v>
      </c>
      <c r="H1088" s="130">
        <v>30.94</v>
      </c>
      <c r="I1088" s="130">
        <v>32.94</v>
      </c>
      <c r="J1088" s="130">
        <v>32.76</v>
      </c>
      <c r="K1088" s="130">
        <v>33.32</v>
      </c>
      <c r="L1088" s="130">
        <v>32.76</v>
      </c>
      <c r="M1088" s="130">
        <v>31.15</v>
      </c>
      <c r="N1088" s="130">
        <v>30.98</v>
      </c>
      <c r="O1088" s="130">
        <v>31.5</v>
      </c>
      <c r="P1088" s="130">
        <v>30.98</v>
      </c>
      <c r="Q1088" s="130">
        <v>31.85</v>
      </c>
      <c r="R1088" s="130">
        <v>32.94</v>
      </c>
      <c r="S1088" s="130">
        <v>32.06</v>
      </c>
      <c r="T1088" s="130">
        <v>33.92</v>
      </c>
      <c r="U1088" s="130">
        <v>29.93</v>
      </c>
      <c r="V1088" s="130">
        <v>32.479999999999997</v>
      </c>
      <c r="W1088" s="130">
        <v>31.96</v>
      </c>
      <c r="X1088" s="130">
        <v>30.91</v>
      </c>
      <c r="Y1088" s="130">
        <v>31.89</v>
      </c>
      <c r="Z1088" s="130">
        <v>31.99</v>
      </c>
      <c r="AA1088" s="130">
        <f t="shared" si="233"/>
        <v>33.92</v>
      </c>
      <c r="AB1088" s="77">
        <f t="shared" si="221"/>
        <v>2023</v>
      </c>
      <c r="AC1088" s="76">
        <f t="shared" si="222"/>
        <v>10</v>
      </c>
      <c r="AD1088" s="76" t="str">
        <f t="shared" si="223"/>
        <v/>
      </c>
      <c r="AE1088" s="76" t="str">
        <f t="shared" si="224"/>
        <v/>
      </c>
      <c r="AF1088" s="74">
        <f t="shared" si="225"/>
        <v>33.92</v>
      </c>
      <c r="AG1088" s="75" t="str">
        <f t="shared" si="226"/>
        <v>18:00</v>
      </c>
      <c r="AH1088" s="74">
        <f t="shared" si="227"/>
        <v>798.82999999999993</v>
      </c>
      <c r="AI1088" s="73" t="str">
        <f t="shared" si="228"/>
        <v/>
      </c>
      <c r="AJ1088" s="73" t="str">
        <f t="shared" si="229"/>
        <v/>
      </c>
      <c r="AK1088" s="73" t="str">
        <f t="shared" si="230"/>
        <v/>
      </c>
      <c r="AL1088" s="72" t="str">
        <f t="shared" si="231"/>
        <v/>
      </c>
      <c r="AM1088" s="71" t="str">
        <f t="shared" si="232"/>
        <v/>
      </c>
    </row>
    <row r="1089" spans="2:39" ht="13.8" thickBot="1">
      <c r="B1089" s="131">
        <v>45221</v>
      </c>
      <c r="C1089" s="130">
        <v>31.92</v>
      </c>
      <c r="D1089" s="130">
        <v>31.96</v>
      </c>
      <c r="E1089" s="130">
        <v>32.130000000000003</v>
      </c>
      <c r="F1089" s="130">
        <v>32.31</v>
      </c>
      <c r="G1089" s="130">
        <v>31.74</v>
      </c>
      <c r="H1089" s="130">
        <v>31.57</v>
      </c>
      <c r="I1089" s="130">
        <v>31.75</v>
      </c>
      <c r="J1089" s="130">
        <v>31.82</v>
      </c>
      <c r="K1089" s="130">
        <v>32.1</v>
      </c>
      <c r="L1089" s="130">
        <v>32.24</v>
      </c>
      <c r="M1089" s="130">
        <v>30.28</v>
      </c>
      <c r="N1089" s="130">
        <v>32.03</v>
      </c>
      <c r="O1089" s="130">
        <v>32.380000000000003</v>
      </c>
      <c r="P1089" s="130">
        <v>31.08</v>
      </c>
      <c r="Q1089" s="130">
        <v>33.22</v>
      </c>
      <c r="R1089" s="130">
        <v>31.68</v>
      </c>
      <c r="S1089" s="130">
        <v>32.24</v>
      </c>
      <c r="T1089" s="130">
        <v>31.47</v>
      </c>
      <c r="U1089" s="130">
        <v>31.22</v>
      </c>
      <c r="V1089" s="130">
        <v>31.92</v>
      </c>
      <c r="W1089" s="130">
        <v>31.61</v>
      </c>
      <c r="X1089" s="130">
        <v>31.82</v>
      </c>
      <c r="Y1089" s="130">
        <v>32.659999999999997</v>
      </c>
      <c r="Z1089" s="130">
        <v>32.200000000000003</v>
      </c>
      <c r="AA1089" s="130">
        <f t="shared" si="233"/>
        <v>33.22</v>
      </c>
      <c r="AB1089" s="77">
        <f t="shared" si="221"/>
        <v>2023</v>
      </c>
      <c r="AC1089" s="76">
        <f t="shared" si="222"/>
        <v>10</v>
      </c>
      <c r="AD1089" s="76" t="str">
        <f t="shared" si="223"/>
        <v/>
      </c>
      <c r="AE1089" s="76" t="str">
        <f t="shared" si="224"/>
        <v/>
      </c>
      <c r="AF1089" s="74">
        <f t="shared" si="225"/>
        <v>33.22</v>
      </c>
      <c r="AG1089" s="75" t="str">
        <f t="shared" si="226"/>
        <v>15:00</v>
      </c>
      <c r="AH1089" s="74">
        <f t="shared" si="227"/>
        <v>798.57</v>
      </c>
      <c r="AI1089" s="73" t="str">
        <f t="shared" si="228"/>
        <v/>
      </c>
      <c r="AJ1089" s="73" t="str">
        <f t="shared" si="229"/>
        <v/>
      </c>
      <c r="AK1089" s="73" t="str">
        <f t="shared" si="230"/>
        <v/>
      </c>
      <c r="AL1089" s="72" t="str">
        <f t="shared" si="231"/>
        <v/>
      </c>
      <c r="AM1089" s="71" t="str">
        <f t="shared" si="232"/>
        <v/>
      </c>
    </row>
    <row r="1090" spans="2:39" ht="13.8" thickBot="1">
      <c r="B1090" s="131">
        <v>45222</v>
      </c>
      <c r="C1090" s="130">
        <v>32.24</v>
      </c>
      <c r="D1090" s="130">
        <v>31.26</v>
      </c>
      <c r="E1090" s="130">
        <v>31.05</v>
      </c>
      <c r="F1090" s="130">
        <v>32.270000000000003</v>
      </c>
      <c r="G1090" s="130">
        <v>31.89</v>
      </c>
      <c r="H1090" s="130">
        <v>32.24</v>
      </c>
      <c r="I1090" s="130">
        <v>32.9</v>
      </c>
      <c r="J1090" s="130">
        <v>32.03</v>
      </c>
      <c r="K1090" s="130">
        <v>33.04</v>
      </c>
      <c r="L1090" s="130">
        <v>32.520000000000003</v>
      </c>
      <c r="M1090" s="130">
        <v>32.799999999999997</v>
      </c>
      <c r="N1090" s="130">
        <v>31.61</v>
      </c>
      <c r="O1090" s="130">
        <v>32.520000000000003</v>
      </c>
      <c r="P1090" s="130">
        <v>32.799999999999997</v>
      </c>
      <c r="Q1090" s="130">
        <v>31.92</v>
      </c>
      <c r="R1090" s="130">
        <v>145.78</v>
      </c>
      <c r="S1090" s="130">
        <v>130.03</v>
      </c>
      <c r="T1090" s="130">
        <v>32.94</v>
      </c>
      <c r="U1090" s="130">
        <v>32.659999999999997</v>
      </c>
      <c r="V1090" s="130">
        <v>33.15</v>
      </c>
      <c r="W1090" s="130">
        <v>33.85</v>
      </c>
      <c r="X1090" s="130">
        <v>32.520000000000003</v>
      </c>
      <c r="Y1090" s="130">
        <v>32.479999999999997</v>
      </c>
      <c r="Z1090" s="130">
        <v>32.130000000000003</v>
      </c>
      <c r="AA1090" s="130">
        <f t="shared" si="233"/>
        <v>145.78</v>
      </c>
      <c r="AB1090" s="77">
        <f t="shared" si="221"/>
        <v>2023</v>
      </c>
      <c r="AC1090" s="76">
        <f t="shared" si="222"/>
        <v>10</v>
      </c>
      <c r="AD1090" s="76" t="str">
        <f t="shared" si="223"/>
        <v/>
      </c>
      <c r="AE1090" s="76" t="str">
        <f t="shared" si="224"/>
        <v/>
      </c>
      <c r="AF1090" s="74">
        <f t="shared" si="225"/>
        <v>145.78</v>
      </c>
      <c r="AG1090" s="75" t="str">
        <f t="shared" si="226"/>
        <v>16:00</v>
      </c>
      <c r="AH1090" s="74">
        <f t="shared" si="227"/>
        <v>1134.4099999999999</v>
      </c>
      <c r="AI1090" s="73" t="str">
        <f t="shared" si="228"/>
        <v/>
      </c>
      <c r="AJ1090" s="73" t="str">
        <f t="shared" si="229"/>
        <v/>
      </c>
      <c r="AK1090" s="73" t="str">
        <f t="shared" si="230"/>
        <v/>
      </c>
      <c r="AL1090" s="72" t="str">
        <f t="shared" si="231"/>
        <v/>
      </c>
      <c r="AM1090" s="71" t="str">
        <f t="shared" si="232"/>
        <v/>
      </c>
    </row>
    <row r="1091" spans="2:39" ht="13.8" thickBot="1">
      <c r="B1091" s="131">
        <v>45223</v>
      </c>
      <c r="C1091" s="130">
        <v>32.549999999999997</v>
      </c>
      <c r="D1091" s="130">
        <v>32.520000000000003</v>
      </c>
      <c r="E1091" s="130">
        <v>33.01</v>
      </c>
      <c r="F1091" s="130">
        <v>32.270000000000003</v>
      </c>
      <c r="G1091" s="130">
        <v>31.68</v>
      </c>
      <c r="H1091" s="130">
        <v>32.409999999999997</v>
      </c>
      <c r="I1091" s="130">
        <v>32.450000000000003</v>
      </c>
      <c r="J1091" s="130">
        <v>32.409999999999997</v>
      </c>
      <c r="K1091" s="130">
        <v>32.549999999999997</v>
      </c>
      <c r="L1091" s="130">
        <v>86.38</v>
      </c>
      <c r="M1091" s="130">
        <v>329.42</v>
      </c>
      <c r="N1091" s="130">
        <v>379.82</v>
      </c>
      <c r="O1091" s="130">
        <v>367.19</v>
      </c>
      <c r="P1091" s="130">
        <v>389.73</v>
      </c>
      <c r="Q1091" s="130">
        <v>367.29</v>
      </c>
      <c r="R1091" s="130">
        <v>321.37</v>
      </c>
      <c r="S1091" s="130">
        <v>259.83999999999997</v>
      </c>
      <c r="T1091" s="130">
        <v>179.44</v>
      </c>
      <c r="U1091" s="130">
        <v>160.72</v>
      </c>
      <c r="V1091" s="130">
        <v>169.33</v>
      </c>
      <c r="W1091" s="130">
        <v>115.68</v>
      </c>
      <c r="X1091" s="130">
        <v>117.74</v>
      </c>
      <c r="Y1091" s="130">
        <v>108.5</v>
      </c>
      <c r="Z1091" s="130">
        <v>114.38</v>
      </c>
      <c r="AA1091" s="130">
        <f t="shared" si="233"/>
        <v>389.73</v>
      </c>
      <c r="AB1091" s="77">
        <f t="shared" si="221"/>
        <v>2023</v>
      </c>
      <c r="AC1091" s="76">
        <f t="shared" si="222"/>
        <v>10</v>
      </c>
      <c r="AD1091" s="76" t="str">
        <f t="shared" si="223"/>
        <v/>
      </c>
      <c r="AE1091" s="76" t="str">
        <f t="shared" si="224"/>
        <v/>
      </c>
      <c r="AF1091" s="74">
        <f t="shared" si="225"/>
        <v>389.73</v>
      </c>
      <c r="AG1091" s="75" t="str">
        <f t="shared" si="226"/>
        <v>14:00</v>
      </c>
      <c r="AH1091" s="74">
        <f t="shared" si="227"/>
        <v>4148.41</v>
      </c>
      <c r="AI1091" s="73" t="str">
        <f t="shared" si="228"/>
        <v/>
      </c>
      <c r="AJ1091" s="73" t="str">
        <f t="shared" si="229"/>
        <v/>
      </c>
      <c r="AK1091" s="73" t="str">
        <f t="shared" si="230"/>
        <v/>
      </c>
      <c r="AL1091" s="72" t="str">
        <f t="shared" si="231"/>
        <v/>
      </c>
      <c r="AM1091" s="71" t="str">
        <f t="shared" si="232"/>
        <v/>
      </c>
    </row>
    <row r="1092" spans="2:39" ht="13.8" thickBot="1">
      <c r="B1092" s="131">
        <v>45224</v>
      </c>
      <c r="C1092" s="130">
        <v>32.83</v>
      </c>
      <c r="D1092" s="130">
        <v>32.340000000000003</v>
      </c>
      <c r="E1092" s="130">
        <v>32.520000000000003</v>
      </c>
      <c r="F1092" s="130">
        <v>31.64</v>
      </c>
      <c r="G1092" s="130">
        <v>31.47</v>
      </c>
      <c r="H1092" s="130">
        <v>31.92</v>
      </c>
      <c r="I1092" s="130">
        <v>34.200000000000003</v>
      </c>
      <c r="J1092" s="130">
        <v>380.38</v>
      </c>
      <c r="K1092" s="130">
        <v>293.08999999999997</v>
      </c>
      <c r="L1092" s="130">
        <v>355.92</v>
      </c>
      <c r="M1092" s="130">
        <v>402.78</v>
      </c>
      <c r="N1092" s="130">
        <v>385.81</v>
      </c>
      <c r="O1092" s="130">
        <v>416.61</v>
      </c>
      <c r="P1092" s="130">
        <v>380.42</v>
      </c>
      <c r="Q1092" s="130">
        <v>359.63</v>
      </c>
      <c r="R1092" s="130">
        <v>323.05</v>
      </c>
      <c r="S1092" s="130">
        <v>203.88</v>
      </c>
      <c r="T1092" s="130">
        <v>133.35</v>
      </c>
      <c r="U1092" s="130">
        <v>106.47</v>
      </c>
      <c r="V1092" s="130">
        <v>110.78</v>
      </c>
      <c r="W1092" s="130">
        <v>95.9</v>
      </c>
      <c r="X1092" s="130">
        <v>75.78</v>
      </c>
      <c r="Y1092" s="130">
        <v>81.2</v>
      </c>
      <c r="Z1092" s="130">
        <v>71.709999999999994</v>
      </c>
      <c r="AA1092" s="130">
        <f t="shared" si="233"/>
        <v>416.61</v>
      </c>
      <c r="AB1092" s="77">
        <f t="shared" si="221"/>
        <v>2023</v>
      </c>
      <c r="AC1092" s="76">
        <f t="shared" si="222"/>
        <v>10</v>
      </c>
      <c r="AD1092" s="76" t="str">
        <f t="shared" si="223"/>
        <v/>
      </c>
      <c r="AE1092" s="76" t="str">
        <f t="shared" si="224"/>
        <v/>
      </c>
      <c r="AF1092" s="74">
        <f t="shared" si="225"/>
        <v>416.61</v>
      </c>
      <c r="AG1092" s="75" t="str">
        <f t="shared" si="226"/>
        <v>13:00</v>
      </c>
      <c r="AH1092" s="74">
        <f t="shared" si="227"/>
        <v>4820.2899999999991</v>
      </c>
      <c r="AI1092" s="73" t="str">
        <f t="shared" si="228"/>
        <v/>
      </c>
      <c r="AJ1092" s="73" t="str">
        <f t="shared" si="229"/>
        <v/>
      </c>
      <c r="AK1092" s="73" t="str">
        <f t="shared" si="230"/>
        <v/>
      </c>
      <c r="AL1092" s="72" t="str">
        <f t="shared" si="231"/>
        <v/>
      </c>
      <c r="AM1092" s="71" t="str">
        <f t="shared" si="232"/>
        <v/>
      </c>
    </row>
    <row r="1093" spans="2:39" ht="13.8" thickBot="1">
      <c r="B1093" s="131">
        <v>45225</v>
      </c>
      <c r="C1093" s="130">
        <v>83.3</v>
      </c>
      <c r="D1093" s="130">
        <v>95.13</v>
      </c>
      <c r="E1093" s="130">
        <v>93.73</v>
      </c>
      <c r="F1093" s="130">
        <v>112.91</v>
      </c>
      <c r="G1093" s="130">
        <v>96.85</v>
      </c>
      <c r="H1093" s="130">
        <v>123.69</v>
      </c>
      <c r="I1093" s="130">
        <v>273.49</v>
      </c>
      <c r="J1093" s="130">
        <v>275.83999999999997</v>
      </c>
      <c r="K1093" s="130">
        <v>394.8</v>
      </c>
      <c r="L1093" s="130">
        <v>430.5</v>
      </c>
      <c r="M1093" s="130">
        <v>504.84</v>
      </c>
      <c r="N1093" s="130">
        <v>460.6</v>
      </c>
      <c r="O1093" s="130">
        <v>502.32</v>
      </c>
      <c r="P1093" s="130">
        <v>502.22</v>
      </c>
      <c r="Q1093" s="130">
        <v>472.78</v>
      </c>
      <c r="R1093" s="130">
        <v>414.65</v>
      </c>
      <c r="S1093" s="130">
        <v>302.33</v>
      </c>
      <c r="T1093" s="130">
        <v>251.37</v>
      </c>
      <c r="U1093" s="130">
        <v>237.75</v>
      </c>
      <c r="V1093" s="130">
        <v>188.2</v>
      </c>
      <c r="W1093" s="130">
        <v>138.11000000000001</v>
      </c>
      <c r="X1093" s="130">
        <v>119.39</v>
      </c>
      <c r="Y1093" s="130">
        <v>122.4</v>
      </c>
      <c r="Z1093" s="130">
        <v>118.93</v>
      </c>
      <c r="AA1093" s="130">
        <f t="shared" si="233"/>
        <v>504.84</v>
      </c>
      <c r="AB1093" s="77">
        <f t="shared" si="221"/>
        <v>2023</v>
      </c>
      <c r="AC1093" s="76">
        <f t="shared" si="222"/>
        <v>10</v>
      </c>
      <c r="AD1093" s="76" t="str">
        <f t="shared" si="223"/>
        <v/>
      </c>
      <c r="AE1093" s="76" t="str">
        <f t="shared" si="224"/>
        <v/>
      </c>
      <c r="AF1093" s="74">
        <f t="shared" si="225"/>
        <v>504.84</v>
      </c>
      <c r="AG1093" s="75" t="str">
        <f t="shared" si="226"/>
        <v>11:00</v>
      </c>
      <c r="AH1093" s="74">
        <f t="shared" si="227"/>
        <v>6820.9699999999993</v>
      </c>
      <c r="AI1093" s="73" t="str">
        <f t="shared" si="228"/>
        <v/>
      </c>
      <c r="AJ1093" s="73" t="str">
        <f t="shared" si="229"/>
        <v/>
      </c>
      <c r="AK1093" s="73" t="str">
        <f t="shared" si="230"/>
        <v/>
      </c>
      <c r="AL1093" s="72" t="str">
        <f t="shared" si="231"/>
        <v/>
      </c>
      <c r="AM1093" s="71" t="str">
        <f t="shared" si="232"/>
        <v/>
      </c>
    </row>
    <row r="1094" spans="2:39" ht="13.8" thickBot="1">
      <c r="B1094" s="131">
        <v>45226</v>
      </c>
      <c r="C1094" s="130">
        <v>110.25</v>
      </c>
      <c r="D1094" s="130">
        <v>131.11000000000001</v>
      </c>
      <c r="E1094" s="130">
        <v>132.26</v>
      </c>
      <c r="F1094" s="130">
        <v>135.77000000000001</v>
      </c>
      <c r="G1094" s="130">
        <v>185.68</v>
      </c>
      <c r="H1094" s="130">
        <v>103.67</v>
      </c>
      <c r="I1094" s="130">
        <v>267.61</v>
      </c>
      <c r="J1094" s="130">
        <v>206.05</v>
      </c>
      <c r="K1094" s="130">
        <v>226.1</v>
      </c>
      <c r="L1094" s="130">
        <v>437.64</v>
      </c>
      <c r="M1094" s="130">
        <v>467.74</v>
      </c>
      <c r="N1094" s="130">
        <v>480.2</v>
      </c>
      <c r="O1094" s="130">
        <v>485.59</v>
      </c>
      <c r="P1094" s="130">
        <v>537.39</v>
      </c>
      <c r="Q1094" s="130">
        <v>545.37</v>
      </c>
      <c r="R1094" s="130">
        <v>512.89</v>
      </c>
      <c r="S1094" s="130">
        <v>443.55</v>
      </c>
      <c r="T1094" s="130">
        <v>346.82</v>
      </c>
      <c r="U1094" s="130">
        <v>344.36</v>
      </c>
      <c r="V1094" s="130">
        <v>316.23</v>
      </c>
      <c r="W1094" s="130">
        <v>304.77999999999997</v>
      </c>
      <c r="X1094" s="130">
        <v>276.05</v>
      </c>
      <c r="Y1094" s="130">
        <v>220.11</v>
      </c>
      <c r="Z1094" s="130">
        <v>222.32</v>
      </c>
      <c r="AA1094" s="130">
        <f t="shared" si="233"/>
        <v>545.37</v>
      </c>
      <c r="AB1094" s="77">
        <f t="shared" si="221"/>
        <v>2023</v>
      </c>
      <c r="AC1094" s="76">
        <f t="shared" si="222"/>
        <v>10</v>
      </c>
      <c r="AD1094" s="76" t="str">
        <f t="shared" si="223"/>
        <v/>
      </c>
      <c r="AE1094" s="76" t="str">
        <f t="shared" si="224"/>
        <v/>
      </c>
      <c r="AF1094" s="74">
        <f t="shared" si="225"/>
        <v>545.37</v>
      </c>
      <c r="AG1094" s="75" t="str">
        <f t="shared" si="226"/>
        <v>15:00</v>
      </c>
      <c r="AH1094" s="74">
        <f t="shared" si="227"/>
        <v>7984.91</v>
      </c>
      <c r="AI1094" s="73" t="str">
        <f t="shared" si="228"/>
        <v/>
      </c>
      <c r="AJ1094" s="73" t="str">
        <f t="shared" si="229"/>
        <v/>
      </c>
      <c r="AK1094" s="73" t="str">
        <f t="shared" si="230"/>
        <v/>
      </c>
      <c r="AL1094" s="72" t="str">
        <f t="shared" si="231"/>
        <v/>
      </c>
      <c r="AM1094" s="71" t="str">
        <f t="shared" si="232"/>
        <v/>
      </c>
    </row>
    <row r="1095" spans="2:39" ht="13.8" thickBot="1">
      <c r="B1095" s="131">
        <v>45227</v>
      </c>
      <c r="C1095" s="130">
        <v>205.42</v>
      </c>
      <c r="D1095" s="130">
        <v>226.66</v>
      </c>
      <c r="E1095" s="130">
        <v>233.87</v>
      </c>
      <c r="F1095" s="130">
        <v>99.54</v>
      </c>
      <c r="G1095" s="130">
        <v>33.01</v>
      </c>
      <c r="H1095" s="130">
        <v>32.9</v>
      </c>
      <c r="I1095" s="130">
        <v>32.590000000000003</v>
      </c>
      <c r="J1095" s="130">
        <v>31.19</v>
      </c>
      <c r="K1095" s="130">
        <v>32.659999999999997</v>
      </c>
      <c r="L1095" s="130">
        <v>31.01</v>
      </c>
      <c r="M1095" s="130">
        <v>31.57</v>
      </c>
      <c r="N1095" s="130">
        <v>31.05</v>
      </c>
      <c r="O1095" s="130">
        <v>32.590000000000003</v>
      </c>
      <c r="P1095" s="130">
        <v>32.590000000000003</v>
      </c>
      <c r="Q1095" s="130">
        <v>32.450000000000003</v>
      </c>
      <c r="R1095" s="130">
        <v>31.61</v>
      </c>
      <c r="S1095" s="130">
        <v>33.18</v>
      </c>
      <c r="T1095" s="130">
        <v>31.29</v>
      </c>
      <c r="U1095" s="130">
        <v>31.96</v>
      </c>
      <c r="V1095" s="130">
        <v>32.729999999999997</v>
      </c>
      <c r="W1095" s="130">
        <v>32.590000000000003</v>
      </c>
      <c r="X1095" s="130">
        <v>31.75</v>
      </c>
      <c r="Y1095" s="130">
        <v>31.5</v>
      </c>
      <c r="Z1095" s="130">
        <v>31.89</v>
      </c>
      <c r="AA1095" s="130">
        <f t="shared" si="233"/>
        <v>233.87</v>
      </c>
      <c r="AB1095" s="77">
        <f t="shared" si="221"/>
        <v>2023</v>
      </c>
      <c r="AC1095" s="76">
        <f t="shared" si="222"/>
        <v>10</v>
      </c>
      <c r="AD1095" s="76" t="str">
        <f t="shared" si="223"/>
        <v/>
      </c>
      <c r="AE1095" s="76" t="str">
        <f t="shared" si="224"/>
        <v/>
      </c>
      <c r="AF1095" s="74">
        <f t="shared" si="225"/>
        <v>233.87</v>
      </c>
      <c r="AG1095" s="75" t="str">
        <f t="shared" si="226"/>
        <v>3:00</v>
      </c>
      <c r="AH1095" s="74">
        <f t="shared" si="227"/>
        <v>1641.4699999999998</v>
      </c>
      <c r="AI1095" s="73" t="str">
        <f t="shared" si="228"/>
        <v/>
      </c>
      <c r="AJ1095" s="73" t="str">
        <f t="shared" si="229"/>
        <v/>
      </c>
      <c r="AK1095" s="73" t="str">
        <f t="shared" si="230"/>
        <v/>
      </c>
      <c r="AL1095" s="72" t="str">
        <f t="shared" si="231"/>
        <v/>
      </c>
      <c r="AM1095" s="71" t="str">
        <f t="shared" si="232"/>
        <v/>
      </c>
    </row>
    <row r="1096" spans="2:39" ht="13.8" thickBot="1">
      <c r="B1096" s="131">
        <v>45228</v>
      </c>
      <c r="C1096" s="130">
        <v>32.130000000000003</v>
      </c>
      <c r="D1096" s="130">
        <v>31.05</v>
      </c>
      <c r="E1096" s="130">
        <v>30.48</v>
      </c>
      <c r="F1096" s="130">
        <v>32.270000000000003</v>
      </c>
      <c r="G1096" s="130">
        <v>31.64</v>
      </c>
      <c r="H1096" s="130">
        <v>32.76</v>
      </c>
      <c r="I1096" s="130">
        <v>30.73</v>
      </c>
      <c r="J1096" s="130">
        <v>31.92</v>
      </c>
      <c r="K1096" s="130">
        <v>31.85</v>
      </c>
      <c r="L1096" s="130">
        <v>32.1</v>
      </c>
      <c r="M1096" s="130">
        <v>32.659999999999997</v>
      </c>
      <c r="N1096" s="130">
        <v>30.35</v>
      </c>
      <c r="O1096" s="130">
        <v>31.57</v>
      </c>
      <c r="P1096" s="130">
        <v>31.75</v>
      </c>
      <c r="Q1096" s="130">
        <v>30.94</v>
      </c>
      <c r="R1096" s="130">
        <v>31.96</v>
      </c>
      <c r="S1096" s="130">
        <v>31.64</v>
      </c>
      <c r="T1096" s="130">
        <v>30.63</v>
      </c>
      <c r="U1096" s="130">
        <v>31.29</v>
      </c>
      <c r="V1096" s="130">
        <v>31.19</v>
      </c>
      <c r="W1096" s="130">
        <v>31.22</v>
      </c>
      <c r="X1096" s="130">
        <v>32.520000000000003</v>
      </c>
      <c r="Y1096" s="130">
        <v>33.04</v>
      </c>
      <c r="Z1096" s="130">
        <v>30.8</v>
      </c>
      <c r="AA1096" s="130">
        <f t="shared" si="233"/>
        <v>33.04</v>
      </c>
      <c r="AB1096" s="77">
        <f t="shared" si="221"/>
        <v>2023</v>
      </c>
      <c r="AC1096" s="76">
        <f t="shared" si="222"/>
        <v>10</v>
      </c>
      <c r="AD1096" s="76" t="str">
        <f t="shared" si="223"/>
        <v/>
      </c>
      <c r="AE1096" s="76" t="str">
        <f t="shared" si="224"/>
        <v/>
      </c>
      <c r="AF1096" s="74">
        <f t="shared" si="225"/>
        <v>33.04</v>
      </c>
      <c r="AG1096" s="75" t="str">
        <f t="shared" si="226"/>
        <v>23:00</v>
      </c>
      <c r="AH1096" s="74">
        <f t="shared" si="227"/>
        <v>791.53</v>
      </c>
      <c r="AI1096" s="73" t="str">
        <f t="shared" si="228"/>
        <v/>
      </c>
      <c r="AJ1096" s="73" t="str">
        <f t="shared" si="229"/>
        <v/>
      </c>
      <c r="AK1096" s="73" t="str">
        <f t="shared" si="230"/>
        <v/>
      </c>
      <c r="AL1096" s="72" t="str">
        <f t="shared" si="231"/>
        <v/>
      </c>
      <c r="AM1096" s="71" t="str">
        <f t="shared" si="232"/>
        <v/>
      </c>
    </row>
    <row r="1097" spans="2:39" ht="13.8" thickBot="1">
      <c r="B1097" s="131">
        <v>45229</v>
      </c>
      <c r="C1097" s="130">
        <v>33.43</v>
      </c>
      <c r="D1097" s="130">
        <v>30.63</v>
      </c>
      <c r="E1097" s="130">
        <v>31.68</v>
      </c>
      <c r="F1097" s="130">
        <v>31.85</v>
      </c>
      <c r="G1097" s="130">
        <v>34.409999999999997</v>
      </c>
      <c r="H1097" s="130">
        <v>32.340000000000003</v>
      </c>
      <c r="I1097" s="130">
        <v>32.17</v>
      </c>
      <c r="J1097" s="130">
        <v>32.69</v>
      </c>
      <c r="K1097" s="130">
        <v>33.46</v>
      </c>
      <c r="L1097" s="130">
        <v>32.340000000000003</v>
      </c>
      <c r="M1097" s="130">
        <v>33.15</v>
      </c>
      <c r="N1097" s="130">
        <v>31.68</v>
      </c>
      <c r="O1097" s="130">
        <v>32.94</v>
      </c>
      <c r="P1097" s="130">
        <v>33.880000000000003</v>
      </c>
      <c r="Q1097" s="130">
        <v>32.549999999999997</v>
      </c>
      <c r="R1097" s="130">
        <v>31.57</v>
      </c>
      <c r="S1097" s="130">
        <v>32.729999999999997</v>
      </c>
      <c r="T1097" s="130">
        <v>31.4</v>
      </c>
      <c r="U1097" s="130">
        <v>31.33</v>
      </c>
      <c r="V1097" s="130">
        <v>31.85</v>
      </c>
      <c r="W1097" s="130">
        <v>31.82</v>
      </c>
      <c r="X1097" s="130">
        <v>31.12</v>
      </c>
      <c r="Y1097" s="130">
        <v>32.799999999999997</v>
      </c>
      <c r="Z1097" s="130">
        <v>32.409999999999997</v>
      </c>
      <c r="AA1097" s="130">
        <f t="shared" si="233"/>
        <v>34.409999999999997</v>
      </c>
      <c r="AB1097" s="77">
        <f t="shared" si="221"/>
        <v>2023</v>
      </c>
      <c r="AC1097" s="76">
        <f t="shared" si="222"/>
        <v>10</v>
      </c>
      <c r="AD1097" s="76" t="str">
        <f t="shared" si="223"/>
        <v/>
      </c>
      <c r="AE1097" s="76" t="str">
        <f t="shared" si="224"/>
        <v/>
      </c>
      <c r="AF1097" s="74">
        <f t="shared" si="225"/>
        <v>34.409999999999997</v>
      </c>
      <c r="AG1097" s="75" t="str">
        <f t="shared" si="226"/>
        <v>5:00</v>
      </c>
      <c r="AH1097" s="74">
        <f t="shared" si="227"/>
        <v>810.64</v>
      </c>
      <c r="AI1097" s="73" t="str">
        <f t="shared" si="228"/>
        <v/>
      </c>
      <c r="AJ1097" s="73" t="str">
        <f t="shared" si="229"/>
        <v/>
      </c>
      <c r="AK1097" s="73" t="str">
        <f t="shared" si="230"/>
        <v/>
      </c>
      <c r="AL1097" s="72" t="str">
        <f t="shared" si="231"/>
        <v/>
      </c>
      <c r="AM1097" s="71" t="str">
        <f t="shared" si="232"/>
        <v/>
      </c>
    </row>
    <row r="1098" spans="2:39" ht="13.8" thickBot="1">
      <c r="B1098" s="131">
        <v>45230</v>
      </c>
      <c r="C1098" s="130">
        <v>32.58</v>
      </c>
      <c r="D1098" s="130">
        <v>33.6</v>
      </c>
      <c r="E1098" s="130">
        <v>30.84</v>
      </c>
      <c r="F1098" s="130">
        <v>32.44</v>
      </c>
      <c r="G1098" s="130">
        <v>32.200000000000003</v>
      </c>
      <c r="H1098" s="130">
        <v>31.96</v>
      </c>
      <c r="I1098" s="130">
        <v>33.880000000000003</v>
      </c>
      <c r="J1098" s="130">
        <v>32.270000000000003</v>
      </c>
      <c r="K1098" s="130">
        <v>33.81</v>
      </c>
      <c r="L1098" s="130">
        <v>33.25</v>
      </c>
      <c r="M1098" s="130">
        <v>33.46</v>
      </c>
      <c r="N1098" s="130">
        <v>32.270000000000003</v>
      </c>
      <c r="O1098" s="130">
        <v>32.549999999999997</v>
      </c>
      <c r="P1098" s="130">
        <v>31.78</v>
      </c>
      <c r="Q1098" s="130">
        <v>33.15</v>
      </c>
      <c r="R1098" s="130">
        <v>31.64</v>
      </c>
      <c r="S1098" s="130">
        <v>32.549999999999997</v>
      </c>
      <c r="T1098" s="130">
        <v>31.82</v>
      </c>
      <c r="U1098" s="130">
        <v>31.4</v>
      </c>
      <c r="V1098" s="130">
        <v>31.4</v>
      </c>
      <c r="W1098" s="130">
        <v>30.73</v>
      </c>
      <c r="X1098" s="130">
        <v>31.74</v>
      </c>
      <c r="Y1098" s="130">
        <v>32.299999999999997</v>
      </c>
      <c r="Z1098" s="130">
        <v>30.94</v>
      </c>
      <c r="AA1098" s="130">
        <f t="shared" si="233"/>
        <v>33.880000000000003</v>
      </c>
      <c r="AB1098" s="77">
        <f t="shared" si="221"/>
        <v>2023</v>
      </c>
      <c r="AC1098" s="76">
        <f t="shared" si="222"/>
        <v>10</v>
      </c>
      <c r="AD1098" s="76" t="str">
        <f t="shared" si="223"/>
        <v>2023-10</v>
      </c>
      <c r="AE1098" s="76">
        <f t="shared" si="224"/>
        <v>10</v>
      </c>
      <c r="AF1098" s="74">
        <f t="shared" si="225"/>
        <v>33.880000000000003</v>
      </c>
      <c r="AG1098" s="75" t="str">
        <f t="shared" si="226"/>
        <v>7:00</v>
      </c>
      <c r="AH1098" s="74">
        <f t="shared" si="227"/>
        <v>808.43999999999994</v>
      </c>
      <c r="AI1098" s="73">
        <f t="shared" si="228"/>
        <v>14375.580000000004</v>
      </c>
      <c r="AJ1098" s="73">
        <f t="shared" si="229"/>
        <v>2190.4699999999998</v>
      </c>
      <c r="AK1098" s="73">
        <f t="shared" si="230"/>
        <v>45786.009999999995</v>
      </c>
      <c r="AL1098" s="72">
        <f t="shared" si="231"/>
        <v>45203</v>
      </c>
      <c r="AM1098" s="71" t="str">
        <f t="shared" si="232"/>
        <v>11:00</v>
      </c>
    </row>
    <row r="1099" spans="2:39" ht="13.8" thickBot="1">
      <c r="B1099" s="131">
        <v>45231</v>
      </c>
      <c r="C1099" s="130">
        <v>33.32</v>
      </c>
      <c r="D1099" s="130">
        <v>31.85</v>
      </c>
      <c r="E1099" s="130">
        <v>35.56</v>
      </c>
      <c r="F1099" s="130">
        <v>31.22</v>
      </c>
      <c r="G1099" s="130">
        <v>31.61</v>
      </c>
      <c r="H1099" s="130">
        <v>31.96</v>
      </c>
      <c r="I1099" s="130">
        <v>36.44</v>
      </c>
      <c r="J1099" s="130">
        <v>46.06</v>
      </c>
      <c r="K1099" s="130">
        <v>43.93</v>
      </c>
      <c r="L1099" s="130">
        <v>45.99</v>
      </c>
      <c r="M1099" s="130">
        <v>39.69</v>
      </c>
      <c r="N1099" s="130">
        <v>33.43</v>
      </c>
      <c r="O1099" s="130">
        <v>31.99</v>
      </c>
      <c r="P1099" s="130">
        <v>32.76</v>
      </c>
      <c r="Q1099" s="130">
        <v>33.57</v>
      </c>
      <c r="R1099" s="130">
        <v>30.87</v>
      </c>
      <c r="S1099" s="130">
        <v>32.450000000000003</v>
      </c>
      <c r="T1099" s="130">
        <v>32.130000000000003</v>
      </c>
      <c r="U1099" s="130">
        <v>32.72</v>
      </c>
      <c r="V1099" s="130">
        <v>31.29</v>
      </c>
      <c r="W1099" s="130">
        <v>32.31</v>
      </c>
      <c r="X1099" s="130">
        <v>31.57</v>
      </c>
      <c r="Y1099" s="130">
        <v>30.91</v>
      </c>
      <c r="Z1099" s="130">
        <v>32.869999999999997</v>
      </c>
      <c r="AA1099" s="130">
        <f t="shared" si="233"/>
        <v>46.06</v>
      </c>
      <c r="AB1099" s="77">
        <f t="shared" si="221"/>
        <v>2023</v>
      </c>
      <c r="AC1099" s="76">
        <f t="shared" si="222"/>
        <v>11</v>
      </c>
      <c r="AD1099" s="76" t="str">
        <f t="shared" si="223"/>
        <v/>
      </c>
      <c r="AE1099" s="76" t="str">
        <f t="shared" si="224"/>
        <v/>
      </c>
      <c r="AF1099" s="74">
        <f t="shared" si="225"/>
        <v>46.06</v>
      </c>
      <c r="AG1099" s="75" t="str">
        <f t="shared" si="226"/>
        <v>8:00</v>
      </c>
      <c r="AH1099" s="74">
        <f t="shared" si="227"/>
        <v>872.56000000000017</v>
      </c>
      <c r="AI1099" s="73" t="str">
        <f t="shared" si="228"/>
        <v/>
      </c>
      <c r="AJ1099" s="73" t="str">
        <f t="shared" si="229"/>
        <v/>
      </c>
      <c r="AK1099" s="73" t="str">
        <f t="shared" si="230"/>
        <v/>
      </c>
      <c r="AL1099" s="72" t="str">
        <f t="shared" si="231"/>
        <v/>
      </c>
      <c r="AM1099" s="71" t="str">
        <f t="shared" si="232"/>
        <v/>
      </c>
    </row>
    <row r="1100" spans="2:39" ht="13.8" thickBot="1">
      <c r="B1100" s="131">
        <v>45232</v>
      </c>
      <c r="C1100" s="130">
        <v>31.92</v>
      </c>
      <c r="D1100" s="130">
        <v>33.11</v>
      </c>
      <c r="E1100" s="130">
        <v>34.020000000000003</v>
      </c>
      <c r="F1100" s="130">
        <v>31.96</v>
      </c>
      <c r="G1100" s="130">
        <v>33.25</v>
      </c>
      <c r="H1100" s="130">
        <v>32.520000000000003</v>
      </c>
      <c r="I1100" s="130">
        <v>32.549999999999997</v>
      </c>
      <c r="J1100" s="130">
        <v>31.36</v>
      </c>
      <c r="K1100" s="130">
        <v>33.29</v>
      </c>
      <c r="L1100" s="130">
        <v>33.15</v>
      </c>
      <c r="M1100" s="130">
        <v>32.51</v>
      </c>
      <c r="N1100" s="130">
        <v>33.39</v>
      </c>
      <c r="O1100" s="130">
        <v>31.5</v>
      </c>
      <c r="P1100" s="130">
        <v>31.29</v>
      </c>
      <c r="Q1100" s="130">
        <v>32.450000000000003</v>
      </c>
      <c r="R1100" s="130">
        <v>32.17</v>
      </c>
      <c r="S1100" s="130">
        <v>31.99</v>
      </c>
      <c r="T1100" s="130">
        <v>31.29</v>
      </c>
      <c r="U1100" s="130">
        <v>31.4</v>
      </c>
      <c r="V1100" s="130">
        <v>32.549999999999997</v>
      </c>
      <c r="W1100" s="130">
        <v>30.8</v>
      </c>
      <c r="X1100" s="130">
        <v>31.82</v>
      </c>
      <c r="Y1100" s="130">
        <v>33.22</v>
      </c>
      <c r="Z1100" s="130">
        <v>32.06</v>
      </c>
      <c r="AA1100" s="130">
        <f t="shared" si="233"/>
        <v>34.020000000000003</v>
      </c>
      <c r="AB1100" s="77">
        <f t="shared" si="221"/>
        <v>2023</v>
      </c>
      <c r="AC1100" s="76">
        <f t="shared" si="222"/>
        <v>11</v>
      </c>
      <c r="AD1100" s="76" t="str">
        <f t="shared" si="223"/>
        <v/>
      </c>
      <c r="AE1100" s="76" t="str">
        <f t="shared" si="224"/>
        <v/>
      </c>
      <c r="AF1100" s="74">
        <f t="shared" si="225"/>
        <v>34.020000000000003</v>
      </c>
      <c r="AG1100" s="75" t="str">
        <f t="shared" si="226"/>
        <v>3:00</v>
      </c>
      <c r="AH1100" s="74">
        <f t="shared" si="227"/>
        <v>809.58999999999992</v>
      </c>
      <c r="AI1100" s="73" t="str">
        <f t="shared" si="228"/>
        <v/>
      </c>
      <c r="AJ1100" s="73" t="str">
        <f t="shared" si="229"/>
        <v/>
      </c>
      <c r="AK1100" s="73" t="str">
        <f t="shared" si="230"/>
        <v/>
      </c>
      <c r="AL1100" s="72" t="str">
        <f t="shared" si="231"/>
        <v/>
      </c>
      <c r="AM1100" s="71" t="str">
        <f t="shared" si="232"/>
        <v/>
      </c>
    </row>
    <row r="1101" spans="2:39" ht="13.8" thickBot="1">
      <c r="B1101" s="131">
        <v>45233</v>
      </c>
      <c r="C1101" s="130">
        <v>31.61</v>
      </c>
      <c r="D1101" s="130">
        <v>31.19</v>
      </c>
      <c r="E1101" s="130">
        <v>31.36</v>
      </c>
      <c r="F1101" s="130">
        <v>30.38</v>
      </c>
      <c r="G1101" s="130">
        <v>32.479999999999997</v>
      </c>
      <c r="H1101" s="130">
        <v>32.94</v>
      </c>
      <c r="I1101" s="130">
        <v>30.87</v>
      </c>
      <c r="J1101" s="130">
        <v>31.32</v>
      </c>
      <c r="K1101" s="130">
        <v>31.61</v>
      </c>
      <c r="L1101" s="130">
        <v>32.450000000000003</v>
      </c>
      <c r="M1101" s="130">
        <v>31.19</v>
      </c>
      <c r="N1101" s="130">
        <v>31.26</v>
      </c>
      <c r="O1101" s="130">
        <v>162.16</v>
      </c>
      <c r="P1101" s="130">
        <v>87.64</v>
      </c>
      <c r="Q1101" s="130">
        <v>202.12</v>
      </c>
      <c r="R1101" s="130">
        <v>38.71</v>
      </c>
      <c r="S1101" s="130">
        <v>32.94</v>
      </c>
      <c r="T1101" s="130">
        <v>31.64</v>
      </c>
      <c r="U1101" s="130">
        <v>31.75</v>
      </c>
      <c r="V1101" s="130">
        <v>32.340000000000003</v>
      </c>
      <c r="W1101" s="130">
        <v>30.91</v>
      </c>
      <c r="X1101" s="130">
        <v>32.380000000000003</v>
      </c>
      <c r="Y1101" s="130">
        <v>33.01</v>
      </c>
      <c r="Z1101" s="130">
        <v>31.99</v>
      </c>
      <c r="AA1101" s="130">
        <f t="shared" si="233"/>
        <v>202.12</v>
      </c>
      <c r="AB1101" s="77">
        <f t="shared" si="221"/>
        <v>2023</v>
      </c>
      <c r="AC1101" s="76">
        <f t="shared" si="222"/>
        <v>11</v>
      </c>
      <c r="AD1101" s="76" t="str">
        <f t="shared" si="223"/>
        <v/>
      </c>
      <c r="AE1101" s="76" t="str">
        <f t="shared" si="224"/>
        <v/>
      </c>
      <c r="AF1101" s="74">
        <f t="shared" si="225"/>
        <v>202.12</v>
      </c>
      <c r="AG1101" s="75" t="str">
        <f t="shared" si="226"/>
        <v>15:00</v>
      </c>
      <c r="AH1101" s="74">
        <f t="shared" si="227"/>
        <v>1328.3700000000003</v>
      </c>
      <c r="AI1101" s="73" t="str">
        <f t="shared" si="228"/>
        <v/>
      </c>
      <c r="AJ1101" s="73" t="str">
        <f t="shared" si="229"/>
        <v/>
      </c>
      <c r="AK1101" s="73" t="str">
        <f t="shared" si="230"/>
        <v/>
      </c>
      <c r="AL1101" s="72" t="str">
        <f t="shared" si="231"/>
        <v/>
      </c>
      <c r="AM1101" s="71" t="str">
        <f t="shared" si="232"/>
        <v/>
      </c>
    </row>
    <row r="1102" spans="2:39" ht="13.8" thickBot="1">
      <c r="B1102" s="131">
        <v>45234</v>
      </c>
      <c r="C1102" s="130">
        <v>31.89</v>
      </c>
      <c r="D1102" s="130">
        <v>31.74</v>
      </c>
      <c r="E1102" s="130">
        <v>31.54</v>
      </c>
      <c r="F1102" s="130">
        <v>31.33</v>
      </c>
      <c r="G1102" s="130">
        <v>32.31</v>
      </c>
      <c r="H1102" s="130">
        <v>32.380000000000003</v>
      </c>
      <c r="I1102" s="130">
        <v>32.24</v>
      </c>
      <c r="J1102" s="130">
        <v>31.78</v>
      </c>
      <c r="K1102" s="130">
        <v>32.130000000000003</v>
      </c>
      <c r="L1102" s="130">
        <v>32.229999999999997</v>
      </c>
      <c r="M1102" s="130">
        <v>31.4</v>
      </c>
      <c r="N1102" s="130">
        <v>31.39</v>
      </c>
      <c r="O1102" s="130">
        <v>32.479999999999997</v>
      </c>
      <c r="P1102" s="130">
        <v>33.57</v>
      </c>
      <c r="Q1102" s="130">
        <v>33.64</v>
      </c>
      <c r="R1102" s="130">
        <v>31.96</v>
      </c>
      <c r="S1102" s="130">
        <v>33.25</v>
      </c>
      <c r="T1102" s="130">
        <v>31.29</v>
      </c>
      <c r="U1102" s="130">
        <v>33.57</v>
      </c>
      <c r="V1102" s="130">
        <v>32.03</v>
      </c>
      <c r="W1102" s="130">
        <v>32.340000000000003</v>
      </c>
      <c r="X1102" s="130">
        <v>33.18</v>
      </c>
      <c r="Y1102" s="130">
        <v>31.96</v>
      </c>
      <c r="Z1102" s="130">
        <v>32.76</v>
      </c>
      <c r="AA1102" s="130">
        <f t="shared" si="233"/>
        <v>33.64</v>
      </c>
      <c r="AB1102" s="77">
        <f t="shared" si="221"/>
        <v>2023</v>
      </c>
      <c r="AC1102" s="76">
        <f t="shared" si="222"/>
        <v>11</v>
      </c>
      <c r="AD1102" s="76" t="str">
        <f t="shared" si="223"/>
        <v/>
      </c>
      <c r="AE1102" s="76" t="str">
        <f t="shared" si="224"/>
        <v/>
      </c>
      <c r="AF1102" s="74">
        <f t="shared" si="225"/>
        <v>33.64</v>
      </c>
      <c r="AG1102" s="75" t="str">
        <f t="shared" si="226"/>
        <v>15:00</v>
      </c>
      <c r="AH1102" s="74">
        <f t="shared" si="227"/>
        <v>808.03</v>
      </c>
      <c r="AI1102" s="73" t="str">
        <f t="shared" si="228"/>
        <v/>
      </c>
      <c r="AJ1102" s="73" t="str">
        <f t="shared" si="229"/>
        <v/>
      </c>
      <c r="AK1102" s="73" t="str">
        <f t="shared" si="230"/>
        <v/>
      </c>
      <c r="AL1102" s="72" t="str">
        <f t="shared" si="231"/>
        <v/>
      </c>
      <c r="AM1102" s="71" t="str">
        <f t="shared" si="232"/>
        <v/>
      </c>
    </row>
    <row r="1103" spans="2:39" ht="13.8" thickBot="1">
      <c r="B1103" s="131">
        <v>45235</v>
      </c>
      <c r="C1103" s="130">
        <v>33.25</v>
      </c>
      <c r="D1103" s="130">
        <v>31.5</v>
      </c>
      <c r="E1103" s="130">
        <v>32.97</v>
      </c>
      <c r="F1103" s="130">
        <v>32.24</v>
      </c>
      <c r="G1103" s="130">
        <v>32.17</v>
      </c>
      <c r="H1103" s="130">
        <v>31.54</v>
      </c>
      <c r="I1103" s="130">
        <v>32.03</v>
      </c>
      <c r="J1103" s="130">
        <v>33.57</v>
      </c>
      <c r="K1103" s="130">
        <v>32.24</v>
      </c>
      <c r="L1103" s="130">
        <v>31.12</v>
      </c>
      <c r="M1103" s="130">
        <v>32.06</v>
      </c>
      <c r="N1103" s="130">
        <v>31.64</v>
      </c>
      <c r="O1103" s="130">
        <v>33.22</v>
      </c>
      <c r="P1103" s="130">
        <v>30.94</v>
      </c>
      <c r="Q1103" s="130">
        <v>32.03</v>
      </c>
      <c r="R1103" s="130">
        <v>32.06</v>
      </c>
      <c r="S1103" s="130">
        <v>30.7</v>
      </c>
      <c r="T1103" s="130">
        <v>32.69</v>
      </c>
      <c r="U1103" s="130">
        <v>32.590000000000003</v>
      </c>
      <c r="V1103" s="130">
        <v>32.1</v>
      </c>
      <c r="W1103" s="130">
        <v>31.89</v>
      </c>
      <c r="X1103" s="130">
        <v>33.22</v>
      </c>
      <c r="Y1103" s="130">
        <v>31.71</v>
      </c>
      <c r="Z1103" s="130">
        <v>31.96</v>
      </c>
      <c r="AA1103" s="130">
        <f t="shared" si="233"/>
        <v>33.57</v>
      </c>
      <c r="AB1103" s="77">
        <f t="shared" si="221"/>
        <v>2023</v>
      </c>
      <c r="AC1103" s="76">
        <f t="shared" si="222"/>
        <v>11</v>
      </c>
      <c r="AD1103" s="76" t="str">
        <f t="shared" si="223"/>
        <v/>
      </c>
      <c r="AE1103" s="76" t="str">
        <f t="shared" si="224"/>
        <v/>
      </c>
      <c r="AF1103" s="74">
        <f t="shared" si="225"/>
        <v>33.57</v>
      </c>
      <c r="AG1103" s="75" t="str">
        <f t="shared" si="226"/>
        <v>8:00</v>
      </c>
      <c r="AH1103" s="74">
        <f t="shared" si="227"/>
        <v>805.01000000000022</v>
      </c>
      <c r="AI1103" s="73" t="str">
        <f t="shared" si="228"/>
        <v/>
      </c>
      <c r="AJ1103" s="73" t="str">
        <f t="shared" si="229"/>
        <v/>
      </c>
      <c r="AK1103" s="73" t="str">
        <f t="shared" si="230"/>
        <v/>
      </c>
      <c r="AL1103" s="72" t="str">
        <f t="shared" si="231"/>
        <v/>
      </c>
      <c r="AM1103" s="71" t="str">
        <f t="shared" si="232"/>
        <v/>
      </c>
    </row>
    <row r="1104" spans="2:39" ht="13.8" thickBot="1">
      <c r="B1104" s="131">
        <v>45236</v>
      </c>
      <c r="C1104" s="130">
        <v>32.31</v>
      </c>
      <c r="D1104" s="130">
        <v>32.590000000000003</v>
      </c>
      <c r="E1104" s="130">
        <v>31.25</v>
      </c>
      <c r="F1104" s="130">
        <v>30.7</v>
      </c>
      <c r="G1104" s="130">
        <v>31.57</v>
      </c>
      <c r="H1104" s="130">
        <v>31.99</v>
      </c>
      <c r="I1104" s="130">
        <v>30.87</v>
      </c>
      <c r="J1104" s="130">
        <v>31.99</v>
      </c>
      <c r="K1104" s="130">
        <v>33.11</v>
      </c>
      <c r="L1104" s="130">
        <v>32.450000000000003</v>
      </c>
      <c r="M1104" s="130">
        <v>32.69</v>
      </c>
      <c r="N1104" s="130">
        <v>32.17</v>
      </c>
      <c r="O1104" s="130">
        <v>32.380000000000003</v>
      </c>
      <c r="P1104" s="130">
        <v>32.76</v>
      </c>
      <c r="Q1104" s="130">
        <v>32.799999999999997</v>
      </c>
      <c r="R1104" s="130">
        <v>31.05</v>
      </c>
      <c r="S1104" s="130">
        <v>31.26</v>
      </c>
      <c r="T1104" s="130">
        <v>32.44</v>
      </c>
      <c r="U1104" s="130">
        <v>31.85</v>
      </c>
      <c r="V1104" s="130">
        <v>32.659999999999997</v>
      </c>
      <c r="W1104" s="130">
        <v>32.17</v>
      </c>
      <c r="X1104" s="130">
        <v>33.950000000000003</v>
      </c>
      <c r="Y1104" s="130">
        <v>32.1</v>
      </c>
      <c r="Z1104" s="130">
        <v>32.200000000000003</v>
      </c>
      <c r="AA1104" s="130">
        <f t="shared" si="233"/>
        <v>33.950000000000003</v>
      </c>
      <c r="AB1104" s="77">
        <f t="shared" si="221"/>
        <v>2023</v>
      </c>
      <c r="AC1104" s="76">
        <f t="shared" si="222"/>
        <v>11</v>
      </c>
      <c r="AD1104" s="76" t="str">
        <f t="shared" si="223"/>
        <v/>
      </c>
      <c r="AE1104" s="76" t="str">
        <f t="shared" si="224"/>
        <v/>
      </c>
      <c r="AF1104" s="74">
        <f t="shared" si="225"/>
        <v>33.950000000000003</v>
      </c>
      <c r="AG1104" s="75" t="str">
        <f t="shared" si="226"/>
        <v>22:00</v>
      </c>
      <c r="AH1104" s="74">
        <f t="shared" si="227"/>
        <v>805.26000000000022</v>
      </c>
      <c r="AI1104" s="73" t="str">
        <f t="shared" si="228"/>
        <v/>
      </c>
      <c r="AJ1104" s="73" t="str">
        <f t="shared" si="229"/>
        <v/>
      </c>
      <c r="AK1104" s="73" t="str">
        <f t="shared" si="230"/>
        <v/>
      </c>
      <c r="AL1104" s="72" t="str">
        <f t="shared" si="231"/>
        <v/>
      </c>
      <c r="AM1104" s="71" t="str">
        <f t="shared" si="232"/>
        <v/>
      </c>
    </row>
    <row r="1105" spans="2:39" ht="13.8" thickBot="1">
      <c r="B1105" s="131">
        <v>45237</v>
      </c>
      <c r="C1105" s="130">
        <v>30.45</v>
      </c>
      <c r="D1105" s="130">
        <v>31.4</v>
      </c>
      <c r="E1105" s="130">
        <v>32.06</v>
      </c>
      <c r="F1105" s="130">
        <v>32.17</v>
      </c>
      <c r="G1105" s="130">
        <v>31.92</v>
      </c>
      <c r="H1105" s="130">
        <v>32.76</v>
      </c>
      <c r="I1105" s="130">
        <v>32.340000000000003</v>
      </c>
      <c r="J1105" s="130">
        <v>32.729999999999997</v>
      </c>
      <c r="K1105" s="130">
        <v>31.54</v>
      </c>
      <c r="L1105" s="130">
        <v>33.18</v>
      </c>
      <c r="M1105" s="130">
        <v>32.1</v>
      </c>
      <c r="N1105" s="130">
        <v>33.32</v>
      </c>
      <c r="O1105" s="130">
        <v>31.08</v>
      </c>
      <c r="P1105" s="130">
        <v>32.520000000000003</v>
      </c>
      <c r="Q1105" s="130">
        <v>31.75</v>
      </c>
      <c r="R1105" s="130">
        <v>33.08</v>
      </c>
      <c r="S1105" s="130">
        <v>31.19</v>
      </c>
      <c r="T1105" s="130">
        <v>33.15</v>
      </c>
      <c r="U1105" s="130">
        <v>32.58</v>
      </c>
      <c r="V1105" s="130">
        <v>31.82</v>
      </c>
      <c r="W1105" s="130">
        <v>31.85</v>
      </c>
      <c r="X1105" s="130">
        <v>33.15</v>
      </c>
      <c r="Y1105" s="130">
        <v>32.31</v>
      </c>
      <c r="Z1105" s="130">
        <v>32.619999999999997</v>
      </c>
      <c r="AA1105" s="130">
        <f t="shared" si="233"/>
        <v>33.32</v>
      </c>
      <c r="AB1105" s="77">
        <f t="shared" si="221"/>
        <v>2023</v>
      </c>
      <c r="AC1105" s="76">
        <f t="shared" si="222"/>
        <v>11</v>
      </c>
      <c r="AD1105" s="76" t="str">
        <f t="shared" si="223"/>
        <v/>
      </c>
      <c r="AE1105" s="76" t="str">
        <f t="shared" si="224"/>
        <v/>
      </c>
      <c r="AF1105" s="74">
        <f t="shared" si="225"/>
        <v>33.32</v>
      </c>
      <c r="AG1105" s="75" t="str">
        <f t="shared" si="226"/>
        <v>12:00</v>
      </c>
      <c r="AH1105" s="74">
        <f t="shared" si="227"/>
        <v>806.3900000000001</v>
      </c>
      <c r="AI1105" s="73" t="str">
        <f t="shared" si="228"/>
        <v/>
      </c>
      <c r="AJ1105" s="73" t="str">
        <f t="shared" si="229"/>
        <v/>
      </c>
      <c r="AK1105" s="73" t="str">
        <f t="shared" si="230"/>
        <v/>
      </c>
      <c r="AL1105" s="72" t="str">
        <f t="shared" si="231"/>
        <v/>
      </c>
      <c r="AM1105" s="71" t="str">
        <f t="shared" si="232"/>
        <v/>
      </c>
    </row>
    <row r="1106" spans="2:39" ht="13.8" thickBot="1">
      <c r="B1106" s="131">
        <v>45238</v>
      </c>
      <c r="C1106" s="130">
        <v>32.729999999999997</v>
      </c>
      <c r="D1106" s="130">
        <v>32.24</v>
      </c>
      <c r="E1106" s="130">
        <v>32.9</v>
      </c>
      <c r="F1106" s="130">
        <v>31.22</v>
      </c>
      <c r="G1106" s="130">
        <v>32.799999999999997</v>
      </c>
      <c r="H1106" s="130">
        <v>32.31</v>
      </c>
      <c r="I1106" s="130">
        <v>32.619999999999997</v>
      </c>
      <c r="J1106" s="130">
        <v>34.299999999999997</v>
      </c>
      <c r="K1106" s="130">
        <v>35.56</v>
      </c>
      <c r="L1106" s="130">
        <v>32.94</v>
      </c>
      <c r="M1106" s="130">
        <v>41.34</v>
      </c>
      <c r="N1106" s="130">
        <v>37.729999999999997</v>
      </c>
      <c r="O1106" s="130">
        <v>33.880000000000003</v>
      </c>
      <c r="P1106" s="130">
        <v>34.159999999999997</v>
      </c>
      <c r="Q1106" s="130">
        <v>36.020000000000003</v>
      </c>
      <c r="R1106" s="130">
        <v>35.53</v>
      </c>
      <c r="S1106" s="130">
        <v>32.729999999999997</v>
      </c>
      <c r="T1106" s="130">
        <v>31.71</v>
      </c>
      <c r="U1106" s="130">
        <v>32.76</v>
      </c>
      <c r="V1106" s="130">
        <v>30.87</v>
      </c>
      <c r="W1106" s="130">
        <v>32.380000000000003</v>
      </c>
      <c r="X1106" s="130">
        <v>31.85</v>
      </c>
      <c r="Y1106" s="130">
        <v>32.200000000000003</v>
      </c>
      <c r="Z1106" s="130">
        <v>32.270000000000003</v>
      </c>
      <c r="AA1106" s="130">
        <f t="shared" si="233"/>
        <v>41.34</v>
      </c>
      <c r="AB1106" s="77">
        <f t="shared" si="221"/>
        <v>2023</v>
      </c>
      <c r="AC1106" s="76">
        <f t="shared" si="222"/>
        <v>11</v>
      </c>
      <c r="AD1106" s="76" t="str">
        <f t="shared" si="223"/>
        <v/>
      </c>
      <c r="AE1106" s="76" t="str">
        <f t="shared" si="224"/>
        <v/>
      </c>
      <c r="AF1106" s="74">
        <f t="shared" si="225"/>
        <v>41.34</v>
      </c>
      <c r="AG1106" s="75" t="str">
        <f t="shared" si="226"/>
        <v>11:00</v>
      </c>
      <c r="AH1106" s="74">
        <f t="shared" si="227"/>
        <v>846.3900000000001</v>
      </c>
      <c r="AI1106" s="73" t="str">
        <f t="shared" si="228"/>
        <v/>
      </c>
      <c r="AJ1106" s="73" t="str">
        <f t="shared" si="229"/>
        <v/>
      </c>
      <c r="AK1106" s="73" t="str">
        <f t="shared" si="230"/>
        <v/>
      </c>
      <c r="AL1106" s="72" t="str">
        <f t="shared" si="231"/>
        <v/>
      </c>
      <c r="AM1106" s="71" t="str">
        <f t="shared" si="232"/>
        <v/>
      </c>
    </row>
    <row r="1107" spans="2:39" ht="13.8" thickBot="1">
      <c r="B1107" s="131">
        <v>45239</v>
      </c>
      <c r="C1107" s="130">
        <v>32.06</v>
      </c>
      <c r="D1107" s="130">
        <v>31.99</v>
      </c>
      <c r="E1107" s="130">
        <v>31.43</v>
      </c>
      <c r="F1107" s="130">
        <v>32.06</v>
      </c>
      <c r="G1107" s="130">
        <v>32.659999999999997</v>
      </c>
      <c r="H1107" s="130">
        <v>31.19</v>
      </c>
      <c r="I1107" s="130">
        <v>31.08</v>
      </c>
      <c r="J1107" s="130">
        <v>32.03</v>
      </c>
      <c r="K1107" s="130">
        <v>32.24</v>
      </c>
      <c r="L1107" s="130">
        <v>32.200000000000003</v>
      </c>
      <c r="M1107" s="130">
        <v>32.270000000000003</v>
      </c>
      <c r="N1107" s="130">
        <v>32.06</v>
      </c>
      <c r="O1107" s="130">
        <v>32.83</v>
      </c>
      <c r="P1107" s="130">
        <v>32.1</v>
      </c>
      <c r="Q1107" s="130">
        <v>32.270000000000003</v>
      </c>
      <c r="R1107" s="130">
        <v>32.200000000000003</v>
      </c>
      <c r="S1107" s="130">
        <v>31.71</v>
      </c>
      <c r="T1107" s="130">
        <v>32.69</v>
      </c>
      <c r="U1107" s="130">
        <v>32.520000000000003</v>
      </c>
      <c r="V1107" s="130">
        <v>32.69</v>
      </c>
      <c r="W1107" s="130">
        <v>31.82</v>
      </c>
      <c r="X1107" s="130">
        <v>31.71</v>
      </c>
      <c r="Y1107" s="130">
        <v>32.31</v>
      </c>
      <c r="Z1107" s="130">
        <v>32.409999999999997</v>
      </c>
      <c r="AA1107" s="130">
        <f t="shared" si="233"/>
        <v>32.83</v>
      </c>
      <c r="AB1107" s="77">
        <f t="shared" si="221"/>
        <v>2023</v>
      </c>
      <c r="AC1107" s="76">
        <f t="shared" si="222"/>
        <v>11</v>
      </c>
      <c r="AD1107" s="76" t="str">
        <f t="shared" si="223"/>
        <v/>
      </c>
      <c r="AE1107" s="76" t="str">
        <f t="shared" si="224"/>
        <v/>
      </c>
      <c r="AF1107" s="74">
        <f t="shared" si="225"/>
        <v>32.83</v>
      </c>
      <c r="AG1107" s="75" t="str">
        <f t="shared" si="226"/>
        <v>13:00</v>
      </c>
      <c r="AH1107" s="74">
        <f t="shared" si="227"/>
        <v>803.36000000000013</v>
      </c>
      <c r="AI1107" s="73" t="str">
        <f t="shared" si="228"/>
        <v/>
      </c>
      <c r="AJ1107" s="73" t="str">
        <f t="shared" si="229"/>
        <v/>
      </c>
      <c r="AK1107" s="73" t="str">
        <f t="shared" si="230"/>
        <v/>
      </c>
      <c r="AL1107" s="72" t="str">
        <f t="shared" si="231"/>
        <v/>
      </c>
      <c r="AM1107" s="71" t="str">
        <f t="shared" si="232"/>
        <v/>
      </c>
    </row>
    <row r="1108" spans="2:39" ht="13.8" thickBot="1">
      <c r="B1108" s="131">
        <v>45240</v>
      </c>
      <c r="C1108" s="130">
        <v>31.4</v>
      </c>
      <c r="D1108" s="130">
        <v>32.409999999999997</v>
      </c>
      <c r="E1108" s="130">
        <v>32.549999999999997</v>
      </c>
      <c r="F1108" s="130">
        <v>31.47</v>
      </c>
      <c r="G1108" s="130">
        <v>32.340000000000003</v>
      </c>
      <c r="H1108" s="130">
        <v>31.46</v>
      </c>
      <c r="I1108" s="130">
        <v>30.73</v>
      </c>
      <c r="J1108" s="130">
        <v>31.78</v>
      </c>
      <c r="K1108" s="130">
        <v>31.15</v>
      </c>
      <c r="L1108" s="130">
        <v>33.46</v>
      </c>
      <c r="M1108" s="130">
        <v>33.39</v>
      </c>
      <c r="N1108" s="130">
        <v>32.130000000000003</v>
      </c>
      <c r="O1108" s="130">
        <v>32.9</v>
      </c>
      <c r="P1108" s="130">
        <v>32.549999999999997</v>
      </c>
      <c r="Q1108" s="130">
        <v>32.450000000000003</v>
      </c>
      <c r="R1108" s="130">
        <v>29.68</v>
      </c>
      <c r="S1108" s="130">
        <v>30.8</v>
      </c>
      <c r="T1108" s="130">
        <v>33.85</v>
      </c>
      <c r="U1108" s="130">
        <v>31.61</v>
      </c>
      <c r="V1108" s="130">
        <v>30.48</v>
      </c>
      <c r="W1108" s="130">
        <v>29.05</v>
      </c>
      <c r="X1108" s="130">
        <v>29.33</v>
      </c>
      <c r="Y1108" s="130">
        <v>30.38</v>
      </c>
      <c r="Z1108" s="130">
        <v>30.42</v>
      </c>
      <c r="AA1108" s="130">
        <f t="shared" si="233"/>
        <v>33.85</v>
      </c>
      <c r="AB1108" s="77">
        <f t="shared" si="221"/>
        <v>2023</v>
      </c>
      <c r="AC1108" s="76">
        <f t="shared" si="222"/>
        <v>11</v>
      </c>
      <c r="AD1108" s="76" t="str">
        <f t="shared" si="223"/>
        <v/>
      </c>
      <c r="AE1108" s="76" t="str">
        <f t="shared" si="224"/>
        <v/>
      </c>
      <c r="AF1108" s="74">
        <f t="shared" si="225"/>
        <v>33.85</v>
      </c>
      <c r="AG1108" s="75" t="str">
        <f t="shared" si="226"/>
        <v>18:00</v>
      </c>
      <c r="AH1108" s="74">
        <f t="shared" si="227"/>
        <v>791.61999999999989</v>
      </c>
      <c r="AI1108" s="73" t="str">
        <f t="shared" si="228"/>
        <v/>
      </c>
      <c r="AJ1108" s="73" t="str">
        <f t="shared" si="229"/>
        <v/>
      </c>
      <c r="AK1108" s="73" t="str">
        <f t="shared" si="230"/>
        <v/>
      </c>
      <c r="AL1108" s="72" t="str">
        <f t="shared" si="231"/>
        <v/>
      </c>
      <c r="AM1108" s="71" t="str">
        <f t="shared" si="232"/>
        <v/>
      </c>
    </row>
    <row r="1109" spans="2:39" ht="13.8" thickBot="1">
      <c r="B1109" s="131">
        <v>45241</v>
      </c>
      <c r="C1109" s="130">
        <v>31.29</v>
      </c>
      <c r="D1109" s="130">
        <v>30.34</v>
      </c>
      <c r="E1109" s="130">
        <v>31.89</v>
      </c>
      <c r="F1109" s="130">
        <v>32.76</v>
      </c>
      <c r="G1109" s="130">
        <v>30.7</v>
      </c>
      <c r="H1109" s="130">
        <v>33.36</v>
      </c>
      <c r="I1109" s="130">
        <v>32.020000000000003</v>
      </c>
      <c r="J1109" s="130">
        <v>30.7</v>
      </c>
      <c r="K1109" s="130">
        <v>32.9</v>
      </c>
      <c r="L1109" s="130">
        <v>31.68</v>
      </c>
      <c r="M1109" s="130">
        <v>32.17</v>
      </c>
      <c r="N1109" s="130">
        <v>31.68</v>
      </c>
      <c r="O1109" s="130">
        <v>32.69</v>
      </c>
      <c r="P1109" s="130">
        <v>31.01</v>
      </c>
      <c r="Q1109" s="130">
        <v>32.479999999999997</v>
      </c>
      <c r="R1109" s="130">
        <v>30.35</v>
      </c>
      <c r="S1109" s="130">
        <v>30.77</v>
      </c>
      <c r="T1109" s="130">
        <v>32.03</v>
      </c>
      <c r="U1109" s="130">
        <v>31.4</v>
      </c>
      <c r="V1109" s="130">
        <v>31.54</v>
      </c>
      <c r="W1109" s="130">
        <v>31.54</v>
      </c>
      <c r="X1109" s="130">
        <v>31.19</v>
      </c>
      <c r="Y1109" s="130">
        <v>33.15</v>
      </c>
      <c r="Z1109" s="130">
        <v>32.380000000000003</v>
      </c>
      <c r="AA1109" s="130">
        <f t="shared" si="233"/>
        <v>33.36</v>
      </c>
      <c r="AB1109" s="77">
        <f t="shared" si="221"/>
        <v>2023</v>
      </c>
      <c r="AC1109" s="76">
        <f t="shared" si="222"/>
        <v>11</v>
      </c>
      <c r="AD1109" s="76" t="str">
        <f t="shared" si="223"/>
        <v/>
      </c>
      <c r="AE1109" s="76" t="str">
        <f t="shared" si="224"/>
        <v/>
      </c>
      <c r="AF1109" s="74">
        <f t="shared" si="225"/>
        <v>33.36</v>
      </c>
      <c r="AG1109" s="75" t="str">
        <f t="shared" si="226"/>
        <v>6:00</v>
      </c>
      <c r="AH1109" s="74">
        <f t="shared" si="227"/>
        <v>795.38</v>
      </c>
      <c r="AI1109" s="73" t="str">
        <f t="shared" si="228"/>
        <v/>
      </c>
      <c r="AJ1109" s="73" t="str">
        <f t="shared" si="229"/>
        <v/>
      </c>
      <c r="AK1109" s="73" t="str">
        <f t="shared" si="230"/>
        <v/>
      </c>
      <c r="AL1109" s="72" t="str">
        <f t="shared" si="231"/>
        <v/>
      </c>
      <c r="AM1109" s="71" t="str">
        <f t="shared" si="232"/>
        <v/>
      </c>
    </row>
    <row r="1110" spans="2:39" ht="13.8" thickBot="1">
      <c r="B1110" s="131">
        <v>45242</v>
      </c>
      <c r="C1110" s="130">
        <v>31.4</v>
      </c>
      <c r="D1110" s="130">
        <v>32.869999999999997</v>
      </c>
      <c r="E1110" s="130">
        <v>32.659999999999997</v>
      </c>
      <c r="F1110" s="130">
        <v>32.69</v>
      </c>
      <c r="G1110" s="130">
        <v>31.33</v>
      </c>
      <c r="H1110" s="130">
        <v>33.11</v>
      </c>
      <c r="I1110" s="130">
        <v>33.32</v>
      </c>
      <c r="J1110" s="130">
        <v>32.97</v>
      </c>
      <c r="K1110" s="130">
        <v>32.130000000000003</v>
      </c>
      <c r="L1110" s="130">
        <v>33.25</v>
      </c>
      <c r="M1110" s="130">
        <v>31.96</v>
      </c>
      <c r="N1110" s="130">
        <v>32.479999999999997</v>
      </c>
      <c r="O1110" s="130">
        <v>31.99</v>
      </c>
      <c r="P1110" s="130">
        <v>31.85</v>
      </c>
      <c r="Q1110" s="130">
        <v>31.89</v>
      </c>
      <c r="R1110" s="130">
        <v>33.18</v>
      </c>
      <c r="S1110" s="130">
        <v>31.85</v>
      </c>
      <c r="T1110" s="130">
        <v>31.01</v>
      </c>
      <c r="U1110" s="130">
        <v>31.85</v>
      </c>
      <c r="V1110" s="130">
        <v>29.79</v>
      </c>
      <c r="W1110" s="130">
        <v>32.06</v>
      </c>
      <c r="X1110" s="130">
        <v>31.61</v>
      </c>
      <c r="Y1110" s="130">
        <v>33.6</v>
      </c>
      <c r="Z1110" s="130">
        <v>31.54</v>
      </c>
      <c r="AA1110" s="130">
        <f t="shared" si="233"/>
        <v>33.6</v>
      </c>
      <c r="AB1110" s="77">
        <f t="shared" si="221"/>
        <v>2023</v>
      </c>
      <c r="AC1110" s="76">
        <f t="shared" si="222"/>
        <v>11</v>
      </c>
      <c r="AD1110" s="76" t="str">
        <f t="shared" si="223"/>
        <v/>
      </c>
      <c r="AE1110" s="76" t="str">
        <f t="shared" si="224"/>
        <v/>
      </c>
      <c r="AF1110" s="74">
        <f t="shared" si="225"/>
        <v>33.6</v>
      </c>
      <c r="AG1110" s="75" t="str">
        <f t="shared" si="226"/>
        <v>23:00</v>
      </c>
      <c r="AH1110" s="74">
        <f t="shared" si="227"/>
        <v>805.99000000000012</v>
      </c>
      <c r="AI1110" s="73" t="str">
        <f t="shared" si="228"/>
        <v/>
      </c>
      <c r="AJ1110" s="73" t="str">
        <f t="shared" si="229"/>
        <v/>
      </c>
      <c r="AK1110" s="73" t="str">
        <f t="shared" si="230"/>
        <v/>
      </c>
      <c r="AL1110" s="72" t="str">
        <f t="shared" si="231"/>
        <v/>
      </c>
      <c r="AM1110" s="71" t="str">
        <f t="shared" si="232"/>
        <v/>
      </c>
    </row>
    <row r="1111" spans="2:39" ht="13.8" thickBot="1">
      <c r="B1111" s="131">
        <v>45243</v>
      </c>
      <c r="C1111" s="130">
        <v>32.869999999999997</v>
      </c>
      <c r="D1111" s="130">
        <v>32.549999999999997</v>
      </c>
      <c r="E1111" s="130">
        <v>33.04</v>
      </c>
      <c r="F1111" s="130">
        <v>31.5</v>
      </c>
      <c r="G1111" s="130">
        <v>32.94</v>
      </c>
      <c r="H1111" s="130">
        <v>32.31</v>
      </c>
      <c r="I1111" s="130">
        <v>31.26</v>
      </c>
      <c r="J1111" s="130">
        <v>32.659999999999997</v>
      </c>
      <c r="K1111" s="130">
        <v>31.22</v>
      </c>
      <c r="L1111" s="130">
        <v>31.19</v>
      </c>
      <c r="M1111" s="130">
        <v>30.94</v>
      </c>
      <c r="N1111" s="130">
        <v>32.590000000000003</v>
      </c>
      <c r="O1111" s="130">
        <v>32.06</v>
      </c>
      <c r="P1111" s="130">
        <v>30.17</v>
      </c>
      <c r="Q1111" s="130">
        <v>32.76</v>
      </c>
      <c r="R1111" s="130">
        <v>31.22</v>
      </c>
      <c r="S1111" s="130">
        <v>31.99</v>
      </c>
      <c r="T1111" s="130">
        <v>30.24</v>
      </c>
      <c r="U1111" s="130">
        <v>31.08</v>
      </c>
      <c r="V1111" s="130">
        <v>31.57</v>
      </c>
      <c r="W1111" s="130">
        <v>31.26</v>
      </c>
      <c r="X1111" s="130">
        <v>30.59</v>
      </c>
      <c r="Y1111" s="130">
        <v>30.94</v>
      </c>
      <c r="Z1111" s="130">
        <v>31.68</v>
      </c>
      <c r="AA1111" s="130">
        <f t="shared" si="233"/>
        <v>33.04</v>
      </c>
      <c r="AB1111" s="77">
        <f t="shared" si="221"/>
        <v>2023</v>
      </c>
      <c r="AC1111" s="76">
        <f t="shared" si="222"/>
        <v>11</v>
      </c>
      <c r="AD1111" s="76" t="str">
        <f t="shared" si="223"/>
        <v/>
      </c>
      <c r="AE1111" s="76" t="str">
        <f t="shared" si="224"/>
        <v/>
      </c>
      <c r="AF1111" s="74">
        <f t="shared" si="225"/>
        <v>33.04</v>
      </c>
      <c r="AG1111" s="75" t="str">
        <f t="shared" si="226"/>
        <v>3:00</v>
      </c>
      <c r="AH1111" s="74">
        <f t="shared" si="227"/>
        <v>793.67000000000019</v>
      </c>
      <c r="AI1111" s="73" t="str">
        <f t="shared" si="228"/>
        <v/>
      </c>
      <c r="AJ1111" s="73" t="str">
        <f t="shared" si="229"/>
        <v/>
      </c>
      <c r="AK1111" s="73" t="str">
        <f t="shared" si="230"/>
        <v/>
      </c>
      <c r="AL1111" s="72" t="str">
        <f t="shared" si="231"/>
        <v/>
      </c>
      <c r="AM1111" s="71" t="str">
        <f t="shared" si="232"/>
        <v/>
      </c>
    </row>
    <row r="1112" spans="2:39" ht="13.8" thickBot="1">
      <c r="B1112" s="131">
        <v>45244</v>
      </c>
      <c r="C1112" s="130">
        <v>31.64</v>
      </c>
      <c r="D1112" s="130">
        <v>32.1</v>
      </c>
      <c r="E1112" s="130">
        <v>31.33</v>
      </c>
      <c r="F1112" s="130">
        <v>32.130000000000003</v>
      </c>
      <c r="G1112" s="130">
        <v>32.520000000000003</v>
      </c>
      <c r="H1112" s="130">
        <v>32.24</v>
      </c>
      <c r="I1112" s="130">
        <v>31.15</v>
      </c>
      <c r="J1112" s="130">
        <v>31.96</v>
      </c>
      <c r="K1112" s="130">
        <v>33.99</v>
      </c>
      <c r="L1112" s="130">
        <v>224.49</v>
      </c>
      <c r="M1112" s="130">
        <v>478.63</v>
      </c>
      <c r="N1112" s="130">
        <v>391.16</v>
      </c>
      <c r="O1112" s="130">
        <v>370.79</v>
      </c>
      <c r="P1112" s="130">
        <v>351.44</v>
      </c>
      <c r="Q1112" s="130">
        <v>346.78</v>
      </c>
      <c r="R1112" s="130">
        <v>359.63</v>
      </c>
      <c r="S1112" s="130">
        <v>284.27</v>
      </c>
      <c r="T1112" s="130">
        <v>31.61</v>
      </c>
      <c r="U1112" s="130">
        <v>31.54</v>
      </c>
      <c r="V1112" s="130">
        <v>31.15</v>
      </c>
      <c r="W1112" s="130">
        <v>31.26</v>
      </c>
      <c r="X1112" s="130">
        <v>32.409999999999997</v>
      </c>
      <c r="Y1112" s="130">
        <v>30.38</v>
      </c>
      <c r="Z1112" s="130">
        <v>31.57</v>
      </c>
      <c r="AA1112" s="130">
        <f t="shared" si="233"/>
        <v>478.63</v>
      </c>
      <c r="AB1112" s="77">
        <f t="shared" si="221"/>
        <v>2023</v>
      </c>
      <c r="AC1112" s="76">
        <f t="shared" si="222"/>
        <v>11</v>
      </c>
      <c r="AD1112" s="76" t="str">
        <f t="shared" si="223"/>
        <v/>
      </c>
      <c r="AE1112" s="76" t="str">
        <f t="shared" si="224"/>
        <v/>
      </c>
      <c r="AF1112" s="74">
        <f t="shared" si="225"/>
        <v>478.63</v>
      </c>
      <c r="AG1112" s="75" t="str">
        <f t="shared" si="226"/>
        <v>11:00</v>
      </c>
      <c r="AH1112" s="74">
        <f t="shared" si="227"/>
        <v>3794.8</v>
      </c>
      <c r="AI1112" s="73" t="str">
        <f t="shared" si="228"/>
        <v/>
      </c>
      <c r="AJ1112" s="73" t="str">
        <f t="shared" si="229"/>
        <v/>
      </c>
      <c r="AK1112" s="73" t="str">
        <f t="shared" si="230"/>
        <v/>
      </c>
      <c r="AL1112" s="72" t="str">
        <f t="shared" si="231"/>
        <v/>
      </c>
      <c r="AM1112" s="71" t="str">
        <f t="shared" si="232"/>
        <v/>
      </c>
    </row>
    <row r="1113" spans="2:39" ht="13.8" thickBot="1">
      <c r="B1113" s="131">
        <v>45245</v>
      </c>
      <c r="C1113" s="130">
        <v>31.57</v>
      </c>
      <c r="D1113" s="130">
        <v>31.71</v>
      </c>
      <c r="E1113" s="130">
        <v>30.76</v>
      </c>
      <c r="F1113" s="130">
        <v>31.92</v>
      </c>
      <c r="G1113" s="130">
        <v>31.4</v>
      </c>
      <c r="H1113" s="130">
        <v>30.24</v>
      </c>
      <c r="I1113" s="130">
        <v>32.24</v>
      </c>
      <c r="J1113" s="130">
        <v>33.14</v>
      </c>
      <c r="K1113" s="130">
        <v>31.99</v>
      </c>
      <c r="L1113" s="130">
        <v>207.9</v>
      </c>
      <c r="M1113" s="130">
        <v>98.98</v>
      </c>
      <c r="N1113" s="130">
        <v>34.65</v>
      </c>
      <c r="O1113" s="130">
        <v>31.54</v>
      </c>
      <c r="P1113" s="130">
        <v>32.97</v>
      </c>
      <c r="Q1113" s="130">
        <v>160.19999999999999</v>
      </c>
      <c r="R1113" s="130">
        <v>54.5</v>
      </c>
      <c r="S1113" s="130">
        <v>32.97</v>
      </c>
      <c r="T1113" s="130">
        <v>32.31</v>
      </c>
      <c r="U1113" s="130">
        <v>32.79</v>
      </c>
      <c r="V1113" s="130">
        <v>33.25</v>
      </c>
      <c r="W1113" s="130">
        <v>31.22</v>
      </c>
      <c r="X1113" s="130">
        <v>31.33</v>
      </c>
      <c r="Y1113" s="130">
        <v>31.75</v>
      </c>
      <c r="Z1113" s="130">
        <v>31.19</v>
      </c>
      <c r="AA1113" s="130">
        <f t="shared" si="233"/>
        <v>207.9</v>
      </c>
      <c r="AB1113" s="77">
        <f t="shared" si="221"/>
        <v>2023</v>
      </c>
      <c r="AC1113" s="76">
        <f t="shared" si="222"/>
        <v>11</v>
      </c>
      <c r="AD1113" s="76" t="str">
        <f t="shared" si="223"/>
        <v/>
      </c>
      <c r="AE1113" s="76" t="str">
        <f t="shared" si="224"/>
        <v/>
      </c>
      <c r="AF1113" s="74">
        <f t="shared" si="225"/>
        <v>207.9</v>
      </c>
      <c r="AG1113" s="75" t="str">
        <f t="shared" si="226"/>
        <v>10:00</v>
      </c>
      <c r="AH1113" s="74">
        <f t="shared" si="227"/>
        <v>1370.42</v>
      </c>
      <c r="AI1113" s="73" t="str">
        <f t="shared" si="228"/>
        <v/>
      </c>
      <c r="AJ1113" s="73" t="str">
        <f t="shared" si="229"/>
        <v/>
      </c>
      <c r="AK1113" s="73" t="str">
        <f t="shared" si="230"/>
        <v/>
      </c>
      <c r="AL1113" s="72" t="str">
        <f t="shared" si="231"/>
        <v/>
      </c>
      <c r="AM1113" s="71" t="str">
        <f t="shared" si="232"/>
        <v/>
      </c>
    </row>
    <row r="1114" spans="2:39" ht="13.8" thickBot="1">
      <c r="B1114" s="131">
        <v>45246</v>
      </c>
      <c r="C1114" s="130">
        <v>32.1</v>
      </c>
      <c r="D1114" s="130">
        <v>33.15</v>
      </c>
      <c r="E1114" s="130">
        <v>31.6</v>
      </c>
      <c r="F1114" s="130">
        <v>31.92</v>
      </c>
      <c r="G1114" s="130">
        <v>31.22</v>
      </c>
      <c r="H1114" s="130">
        <v>31.54</v>
      </c>
      <c r="I1114" s="130">
        <v>31.82</v>
      </c>
      <c r="J1114" s="130">
        <v>33.15</v>
      </c>
      <c r="K1114" s="130">
        <v>32.94</v>
      </c>
      <c r="L1114" s="130">
        <v>32.869999999999997</v>
      </c>
      <c r="M1114" s="130">
        <v>32.619999999999997</v>
      </c>
      <c r="N1114" s="130">
        <v>32.1</v>
      </c>
      <c r="O1114" s="130">
        <v>32.869999999999997</v>
      </c>
      <c r="P1114" s="130">
        <v>76.97</v>
      </c>
      <c r="Q1114" s="130">
        <v>268.63</v>
      </c>
      <c r="R1114" s="130">
        <v>170.87</v>
      </c>
      <c r="S1114" s="130">
        <v>126.35</v>
      </c>
      <c r="T1114" s="130">
        <v>44.2</v>
      </c>
      <c r="U1114" s="130">
        <v>30.03</v>
      </c>
      <c r="V1114" s="130">
        <v>30.14</v>
      </c>
      <c r="W1114" s="130">
        <v>29.23</v>
      </c>
      <c r="X1114" s="130">
        <v>31.64</v>
      </c>
      <c r="Y1114" s="130">
        <v>30.14</v>
      </c>
      <c r="Z1114" s="130">
        <v>31.22</v>
      </c>
      <c r="AA1114" s="130">
        <f t="shared" si="233"/>
        <v>268.63</v>
      </c>
      <c r="AB1114" s="77">
        <f t="shared" si="221"/>
        <v>2023</v>
      </c>
      <c r="AC1114" s="76">
        <f t="shared" si="222"/>
        <v>11</v>
      </c>
      <c r="AD1114" s="76" t="str">
        <f t="shared" si="223"/>
        <v/>
      </c>
      <c r="AE1114" s="76" t="str">
        <f t="shared" si="224"/>
        <v/>
      </c>
      <c r="AF1114" s="74">
        <f t="shared" si="225"/>
        <v>268.63</v>
      </c>
      <c r="AG1114" s="75" t="str">
        <f t="shared" si="226"/>
        <v>15:00</v>
      </c>
      <c r="AH1114" s="74">
        <f t="shared" si="227"/>
        <v>1557.9500000000003</v>
      </c>
      <c r="AI1114" s="73" t="str">
        <f t="shared" si="228"/>
        <v/>
      </c>
      <c r="AJ1114" s="73" t="str">
        <f t="shared" si="229"/>
        <v/>
      </c>
      <c r="AK1114" s="73" t="str">
        <f t="shared" si="230"/>
        <v/>
      </c>
      <c r="AL1114" s="72" t="str">
        <f t="shared" si="231"/>
        <v/>
      </c>
      <c r="AM1114" s="71" t="str">
        <f t="shared" si="232"/>
        <v/>
      </c>
    </row>
    <row r="1115" spans="2:39" ht="13.8" thickBot="1">
      <c r="B1115" s="131">
        <v>45247</v>
      </c>
      <c r="C1115" s="130">
        <v>32.200000000000003</v>
      </c>
      <c r="D1115" s="130">
        <v>31.26</v>
      </c>
      <c r="E1115" s="130">
        <v>32.76</v>
      </c>
      <c r="F1115" s="130">
        <v>32.380000000000003</v>
      </c>
      <c r="G1115" s="130">
        <v>32.549999999999997</v>
      </c>
      <c r="H1115" s="130">
        <v>47.22</v>
      </c>
      <c r="I1115" s="130">
        <v>46.24</v>
      </c>
      <c r="J1115" s="130">
        <v>72.87</v>
      </c>
      <c r="K1115" s="130">
        <v>138.57</v>
      </c>
      <c r="L1115" s="130">
        <v>129.68</v>
      </c>
      <c r="M1115" s="130">
        <v>44.1</v>
      </c>
      <c r="N1115" s="130">
        <v>89.78</v>
      </c>
      <c r="O1115" s="130">
        <v>31.68</v>
      </c>
      <c r="P1115" s="130">
        <v>31.43</v>
      </c>
      <c r="Q1115" s="130">
        <v>32.03</v>
      </c>
      <c r="R1115" s="130">
        <v>32.130000000000003</v>
      </c>
      <c r="S1115" s="130">
        <v>33.5</v>
      </c>
      <c r="T1115" s="130">
        <v>30.14</v>
      </c>
      <c r="U1115" s="130">
        <v>32.44</v>
      </c>
      <c r="V1115" s="130">
        <v>32.380000000000003</v>
      </c>
      <c r="W1115" s="130">
        <v>31.19</v>
      </c>
      <c r="X1115" s="130">
        <v>32.549999999999997</v>
      </c>
      <c r="Y1115" s="130">
        <v>32.97</v>
      </c>
      <c r="Z1115" s="130">
        <v>32.76</v>
      </c>
      <c r="AA1115" s="130">
        <f t="shared" si="233"/>
        <v>138.57</v>
      </c>
      <c r="AB1115" s="77">
        <f t="shared" ref="AB1115:AB1159" si="234">YEAR(B1115)</f>
        <v>2023</v>
      </c>
      <c r="AC1115" s="76">
        <f t="shared" ref="AC1115:AC1159" si="235">MONTH(B1115)</f>
        <v>11</v>
      </c>
      <c r="AD1115" s="76" t="str">
        <f t="shared" ref="AD1115:AD1159" si="236">IF(AE1115="","",AB1115&amp;"-"&amp;AE1115)</f>
        <v/>
      </c>
      <c r="AE1115" s="76" t="str">
        <f t="shared" ref="AE1115:AE1159" si="237">IF(DAY(B1115+1)=1,AC1115,"")</f>
        <v/>
      </c>
      <c r="AF1115" s="74">
        <f t="shared" ref="AF1115:AF1159" si="238">MAX(C1115:Z1115)</f>
        <v>138.57</v>
      </c>
      <c r="AG1115" s="75" t="str">
        <f t="shared" ref="AG1115:AG1159" si="239">INDEX($C$2:$Z$2,MATCH(AF1115,C1115:Z1115,0))</f>
        <v>9:00</v>
      </c>
      <c r="AH1115" s="74">
        <f t="shared" ref="AH1115:AH1159" si="240">SUM(C1115:AA1115)</f>
        <v>1253.3799999999999</v>
      </c>
      <c r="AI1115" s="73" t="str">
        <f t="shared" ref="AI1115:AI1159" si="241">IF(AE1115&lt;&gt;"",SUMIFS(AF:AF,AC:AC,AC1115,AB:AB,AB1115),"")</f>
        <v/>
      </c>
      <c r="AJ1115" s="73" t="str">
        <f t="shared" ref="AJ1115:AJ1159" si="242">IF(AI1115="","",_xlfn.MAXIFS(AF:AF,AC:AC,AC1115,AB:AB,AB1115))</f>
        <v/>
      </c>
      <c r="AK1115" s="73" t="str">
        <f t="shared" ref="AK1115:AK1159" si="243">IF(AI1115="","",_xlfn.MAXIFS(AH:AH,AC:AC,AC1115,AB:AB,AB1115))</f>
        <v/>
      </c>
      <c r="AL1115" s="72" t="str">
        <f t="shared" ref="AL1115:AL1159" si="244">IF(AI1115&lt;&gt;"",INDEX(B:B,MATCH(AJ1115,AF:AF,0)),"")</f>
        <v/>
      </c>
      <c r="AM1115" s="71" t="str">
        <f t="shared" ref="AM1115:AM1159" si="245">IF(AI1115&lt;&gt;"",INDEX(AG:AG,MATCH(AJ1115,AF:AF,0)),"")</f>
        <v/>
      </c>
    </row>
    <row r="1116" spans="2:39" ht="13.8" thickBot="1">
      <c r="B1116" s="131">
        <v>45248</v>
      </c>
      <c r="C1116" s="130">
        <v>31.57</v>
      </c>
      <c r="D1116" s="130">
        <v>32.130000000000003</v>
      </c>
      <c r="E1116" s="130">
        <v>32.549999999999997</v>
      </c>
      <c r="F1116" s="130">
        <v>32.799999999999997</v>
      </c>
      <c r="G1116" s="130">
        <v>31.82</v>
      </c>
      <c r="H1116" s="130">
        <v>32.51</v>
      </c>
      <c r="I1116" s="130">
        <v>32.83</v>
      </c>
      <c r="J1116" s="130">
        <v>33.22</v>
      </c>
      <c r="K1116" s="130">
        <v>32.76</v>
      </c>
      <c r="L1116" s="130">
        <v>32.590000000000003</v>
      </c>
      <c r="M1116" s="130">
        <v>31.01</v>
      </c>
      <c r="N1116" s="130">
        <v>31.75</v>
      </c>
      <c r="O1116" s="130">
        <v>30.91</v>
      </c>
      <c r="P1116" s="130">
        <v>32.200000000000003</v>
      </c>
      <c r="Q1116" s="130">
        <v>30.8</v>
      </c>
      <c r="R1116" s="130">
        <v>32.619999999999997</v>
      </c>
      <c r="S1116" s="130">
        <v>31.82</v>
      </c>
      <c r="T1116" s="130">
        <v>29.93</v>
      </c>
      <c r="U1116" s="130">
        <v>31.54</v>
      </c>
      <c r="V1116" s="130">
        <v>32.270000000000003</v>
      </c>
      <c r="W1116" s="130">
        <v>30.91</v>
      </c>
      <c r="X1116" s="130">
        <v>31.4</v>
      </c>
      <c r="Y1116" s="130">
        <v>32.590000000000003</v>
      </c>
      <c r="Z1116" s="130">
        <v>31.61</v>
      </c>
      <c r="AA1116" s="130">
        <f t="shared" ref="AA1116:AA1159" si="246">MAX(C1116:Z1116)</f>
        <v>33.22</v>
      </c>
      <c r="AB1116" s="77">
        <f t="shared" si="234"/>
        <v>2023</v>
      </c>
      <c r="AC1116" s="76">
        <f t="shared" si="235"/>
        <v>11</v>
      </c>
      <c r="AD1116" s="76" t="str">
        <f t="shared" si="236"/>
        <v/>
      </c>
      <c r="AE1116" s="76" t="str">
        <f t="shared" si="237"/>
        <v/>
      </c>
      <c r="AF1116" s="74">
        <f t="shared" si="238"/>
        <v>33.22</v>
      </c>
      <c r="AG1116" s="75" t="str">
        <f t="shared" si="239"/>
        <v>8:00</v>
      </c>
      <c r="AH1116" s="74">
        <f t="shared" si="240"/>
        <v>799.3599999999999</v>
      </c>
      <c r="AI1116" s="73" t="str">
        <f t="shared" si="241"/>
        <v/>
      </c>
      <c r="AJ1116" s="73" t="str">
        <f t="shared" si="242"/>
        <v/>
      </c>
      <c r="AK1116" s="73" t="str">
        <f t="shared" si="243"/>
        <v/>
      </c>
      <c r="AL1116" s="72" t="str">
        <f t="shared" si="244"/>
        <v/>
      </c>
      <c r="AM1116" s="71" t="str">
        <f t="shared" si="245"/>
        <v/>
      </c>
    </row>
    <row r="1117" spans="2:39" ht="13.8" thickBot="1">
      <c r="B1117" s="131">
        <v>45249</v>
      </c>
      <c r="C1117" s="130">
        <v>32.130000000000003</v>
      </c>
      <c r="D1117" s="130">
        <v>32.06</v>
      </c>
      <c r="E1117" s="130">
        <v>31.89</v>
      </c>
      <c r="F1117" s="130">
        <v>32.76</v>
      </c>
      <c r="G1117" s="130">
        <v>32.659999999999997</v>
      </c>
      <c r="H1117" s="130">
        <v>33.22</v>
      </c>
      <c r="I1117" s="130">
        <v>33.880000000000003</v>
      </c>
      <c r="J1117" s="130">
        <v>32.549999999999997</v>
      </c>
      <c r="K1117" s="130">
        <v>31.33</v>
      </c>
      <c r="L1117" s="130">
        <v>31.81</v>
      </c>
      <c r="M1117" s="130">
        <v>31.5</v>
      </c>
      <c r="N1117" s="130">
        <v>30.87</v>
      </c>
      <c r="O1117" s="130">
        <v>31.96</v>
      </c>
      <c r="P1117" s="130">
        <v>31.61</v>
      </c>
      <c r="Q1117" s="130">
        <v>34.090000000000003</v>
      </c>
      <c r="R1117" s="130">
        <v>32.619999999999997</v>
      </c>
      <c r="S1117" s="130">
        <v>31.22</v>
      </c>
      <c r="T1117" s="130">
        <v>32.130000000000003</v>
      </c>
      <c r="U1117" s="130">
        <v>31.78</v>
      </c>
      <c r="V1117" s="130">
        <v>32.479999999999997</v>
      </c>
      <c r="W1117" s="130">
        <v>31.74</v>
      </c>
      <c r="X1117" s="130">
        <v>31.05</v>
      </c>
      <c r="Y1117" s="130">
        <v>33.08</v>
      </c>
      <c r="Z1117" s="130">
        <v>33.39</v>
      </c>
      <c r="AA1117" s="130">
        <f t="shared" si="246"/>
        <v>34.090000000000003</v>
      </c>
      <c r="AB1117" s="77">
        <f t="shared" si="234"/>
        <v>2023</v>
      </c>
      <c r="AC1117" s="76">
        <f t="shared" si="235"/>
        <v>11</v>
      </c>
      <c r="AD1117" s="76" t="str">
        <f t="shared" si="236"/>
        <v/>
      </c>
      <c r="AE1117" s="76" t="str">
        <f t="shared" si="237"/>
        <v/>
      </c>
      <c r="AF1117" s="74">
        <f t="shared" si="238"/>
        <v>34.090000000000003</v>
      </c>
      <c r="AG1117" s="75" t="str">
        <f t="shared" si="239"/>
        <v>15:00</v>
      </c>
      <c r="AH1117" s="74">
        <f t="shared" si="240"/>
        <v>807.9</v>
      </c>
      <c r="AI1117" s="73" t="str">
        <f t="shared" si="241"/>
        <v/>
      </c>
      <c r="AJ1117" s="73" t="str">
        <f t="shared" si="242"/>
        <v/>
      </c>
      <c r="AK1117" s="73" t="str">
        <f t="shared" si="243"/>
        <v/>
      </c>
      <c r="AL1117" s="72" t="str">
        <f t="shared" si="244"/>
        <v/>
      </c>
      <c r="AM1117" s="71" t="str">
        <f t="shared" si="245"/>
        <v/>
      </c>
    </row>
    <row r="1118" spans="2:39" ht="13.8" thickBot="1">
      <c r="B1118" s="131">
        <v>45250</v>
      </c>
      <c r="C1118" s="130">
        <v>32.9</v>
      </c>
      <c r="D1118" s="130">
        <v>30.38</v>
      </c>
      <c r="E1118" s="130">
        <v>34.4</v>
      </c>
      <c r="F1118" s="130">
        <v>33.32</v>
      </c>
      <c r="G1118" s="130">
        <v>31.71</v>
      </c>
      <c r="H1118" s="130">
        <v>34.200000000000003</v>
      </c>
      <c r="I1118" s="130">
        <v>32.9</v>
      </c>
      <c r="J1118" s="130">
        <v>35.18</v>
      </c>
      <c r="K1118" s="130">
        <v>34.299999999999997</v>
      </c>
      <c r="L1118" s="130">
        <v>33.6</v>
      </c>
      <c r="M1118" s="130">
        <v>41.19</v>
      </c>
      <c r="N1118" s="130">
        <v>39.479999999999997</v>
      </c>
      <c r="O1118" s="130">
        <v>33.950000000000003</v>
      </c>
      <c r="P1118" s="130">
        <v>32.450000000000003</v>
      </c>
      <c r="Q1118" s="130">
        <v>34.72</v>
      </c>
      <c r="R1118" s="130">
        <v>36.049999999999997</v>
      </c>
      <c r="S1118" s="130">
        <v>31.05</v>
      </c>
      <c r="T1118" s="130">
        <v>33.29</v>
      </c>
      <c r="U1118" s="130">
        <v>33.46</v>
      </c>
      <c r="V1118" s="130">
        <v>33.18</v>
      </c>
      <c r="W1118" s="130">
        <v>31.05</v>
      </c>
      <c r="X1118" s="130">
        <v>34.69</v>
      </c>
      <c r="Y1118" s="130">
        <v>33.11</v>
      </c>
      <c r="Z1118" s="130">
        <v>33.46</v>
      </c>
      <c r="AA1118" s="130">
        <f t="shared" si="246"/>
        <v>41.19</v>
      </c>
      <c r="AB1118" s="77">
        <f t="shared" si="234"/>
        <v>2023</v>
      </c>
      <c r="AC1118" s="76">
        <f t="shared" si="235"/>
        <v>11</v>
      </c>
      <c r="AD1118" s="76" t="str">
        <f t="shared" si="236"/>
        <v/>
      </c>
      <c r="AE1118" s="76" t="str">
        <f t="shared" si="237"/>
        <v/>
      </c>
      <c r="AF1118" s="74">
        <f t="shared" si="238"/>
        <v>41.19</v>
      </c>
      <c r="AG1118" s="75" t="str">
        <f t="shared" si="239"/>
        <v>11:00</v>
      </c>
      <c r="AH1118" s="74">
        <f t="shared" si="240"/>
        <v>855.20999999999981</v>
      </c>
      <c r="AI1118" s="73" t="str">
        <f t="shared" si="241"/>
        <v/>
      </c>
      <c r="AJ1118" s="73" t="str">
        <f t="shared" si="242"/>
        <v/>
      </c>
      <c r="AK1118" s="73" t="str">
        <f t="shared" si="243"/>
        <v/>
      </c>
      <c r="AL1118" s="72" t="str">
        <f t="shared" si="244"/>
        <v/>
      </c>
      <c r="AM1118" s="71" t="str">
        <f t="shared" si="245"/>
        <v/>
      </c>
    </row>
    <row r="1119" spans="2:39" ht="13.8" thickBot="1">
      <c r="B1119" s="131">
        <v>45251</v>
      </c>
      <c r="C1119" s="130">
        <v>32.97</v>
      </c>
      <c r="D1119" s="130">
        <v>33.32</v>
      </c>
      <c r="E1119" s="130">
        <v>33.71</v>
      </c>
      <c r="F1119" s="130">
        <v>32.520000000000003</v>
      </c>
      <c r="G1119" s="130">
        <v>32.97</v>
      </c>
      <c r="H1119" s="130">
        <v>31.96</v>
      </c>
      <c r="I1119" s="130">
        <v>32.24</v>
      </c>
      <c r="J1119" s="130">
        <v>33.46</v>
      </c>
      <c r="K1119" s="130">
        <v>35.799999999999997</v>
      </c>
      <c r="L1119" s="130">
        <v>39.549999999999997</v>
      </c>
      <c r="M1119" s="130">
        <v>41.72</v>
      </c>
      <c r="N1119" s="130">
        <v>34.369999999999997</v>
      </c>
      <c r="O1119" s="130">
        <v>33.67</v>
      </c>
      <c r="P1119" s="130">
        <v>32.69</v>
      </c>
      <c r="Q1119" s="130">
        <v>33.18</v>
      </c>
      <c r="R1119" s="130">
        <v>32.97</v>
      </c>
      <c r="S1119" s="130">
        <v>32.450000000000003</v>
      </c>
      <c r="T1119" s="130">
        <v>32.520000000000003</v>
      </c>
      <c r="U1119" s="130">
        <v>32.520000000000003</v>
      </c>
      <c r="V1119" s="130">
        <v>32.200000000000003</v>
      </c>
      <c r="W1119" s="130">
        <v>32.409999999999997</v>
      </c>
      <c r="X1119" s="130">
        <v>32.76</v>
      </c>
      <c r="Y1119" s="130">
        <v>31.71</v>
      </c>
      <c r="Z1119" s="130">
        <v>31.6</v>
      </c>
      <c r="AA1119" s="130">
        <f t="shared" si="246"/>
        <v>41.72</v>
      </c>
      <c r="AB1119" s="77">
        <f t="shared" si="234"/>
        <v>2023</v>
      </c>
      <c r="AC1119" s="76">
        <f t="shared" si="235"/>
        <v>11</v>
      </c>
      <c r="AD1119" s="76" t="str">
        <f t="shared" si="236"/>
        <v/>
      </c>
      <c r="AE1119" s="76" t="str">
        <f t="shared" si="237"/>
        <v/>
      </c>
      <c r="AF1119" s="74">
        <f t="shared" si="238"/>
        <v>41.72</v>
      </c>
      <c r="AG1119" s="75" t="str">
        <f t="shared" si="239"/>
        <v>11:00</v>
      </c>
      <c r="AH1119" s="74">
        <f t="shared" si="240"/>
        <v>846.99000000000012</v>
      </c>
      <c r="AI1119" s="73" t="str">
        <f t="shared" si="241"/>
        <v/>
      </c>
      <c r="AJ1119" s="73" t="str">
        <f t="shared" si="242"/>
        <v/>
      </c>
      <c r="AK1119" s="73" t="str">
        <f t="shared" si="243"/>
        <v/>
      </c>
      <c r="AL1119" s="72" t="str">
        <f t="shared" si="244"/>
        <v/>
      </c>
      <c r="AM1119" s="71" t="str">
        <f t="shared" si="245"/>
        <v/>
      </c>
    </row>
    <row r="1120" spans="2:39" ht="13.8" thickBot="1">
      <c r="B1120" s="131">
        <v>45252</v>
      </c>
      <c r="C1120" s="130">
        <v>32.409999999999997</v>
      </c>
      <c r="D1120" s="130">
        <v>30.52</v>
      </c>
      <c r="E1120" s="130">
        <v>31.96</v>
      </c>
      <c r="F1120" s="130">
        <v>31.71</v>
      </c>
      <c r="G1120" s="130">
        <v>31.08</v>
      </c>
      <c r="H1120" s="130">
        <v>31.85</v>
      </c>
      <c r="I1120" s="130">
        <v>30.14</v>
      </c>
      <c r="J1120" s="130">
        <v>31.22</v>
      </c>
      <c r="K1120" s="130">
        <v>82.77</v>
      </c>
      <c r="L1120" s="130">
        <v>1380.72</v>
      </c>
      <c r="M1120" s="130">
        <v>1395.87</v>
      </c>
      <c r="N1120" s="130">
        <v>1398.14</v>
      </c>
      <c r="O1120" s="130">
        <v>1380.12</v>
      </c>
      <c r="P1120" s="130">
        <v>1382.64</v>
      </c>
      <c r="Q1120" s="130">
        <v>1393.04</v>
      </c>
      <c r="R1120" s="130">
        <v>1469.41</v>
      </c>
      <c r="S1120" s="130">
        <v>1416.8</v>
      </c>
      <c r="T1120" s="130">
        <v>1360.63</v>
      </c>
      <c r="U1120" s="130">
        <v>1329.51</v>
      </c>
      <c r="V1120" s="130">
        <v>1311.06</v>
      </c>
      <c r="W1120" s="130">
        <v>1300.3599999999999</v>
      </c>
      <c r="X1120" s="130">
        <v>1286.71</v>
      </c>
      <c r="Y1120" s="130">
        <v>1309.25</v>
      </c>
      <c r="Z1120" s="130">
        <v>1299.27</v>
      </c>
      <c r="AA1120" s="130">
        <f t="shared" si="246"/>
        <v>1469.41</v>
      </c>
      <c r="AB1120" s="77">
        <f t="shared" si="234"/>
        <v>2023</v>
      </c>
      <c r="AC1120" s="76">
        <f t="shared" si="235"/>
        <v>11</v>
      </c>
      <c r="AD1120" s="76" t="str">
        <f t="shared" si="236"/>
        <v/>
      </c>
      <c r="AE1120" s="76" t="str">
        <f t="shared" si="237"/>
        <v/>
      </c>
      <c r="AF1120" s="74">
        <f t="shared" si="238"/>
        <v>1469.41</v>
      </c>
      <c r="AG1120" s="75" t="str">
        <f t="shared" si="239"/>
        <v>16:00</v>
      </c>
      <c r="AH1120" s="74">
        <f t="shared" si="240"/>
        <v>22216.6</v>
      </c>
      <c r="AI1120" s="73" t="str">
        <f t="shared" si="241"/>
        <v/>
      </c>
      <c r="AJ1120" s="73" t="str">
        <f t="shared" si="242"/>
        <v/>
      </c>
      <c r="AK1120" s="73" t="str">
        <f t="shared" si="243"/>
        <v/>
      </c>
      <c r="AL1120" s="72" t="str">
        <f t="shared" si="244"/>
        <v/>
      </c>
      <c r="AM1120" s="71" t="str">
        <f t="shared" si="245"/>
        <v/>
      </c>
    </row>
    <row r="1121" spans="2:39" ht="13.8" thickBot="1">
      <c r="B1121" s="131">
        <v>45253</v>
      </c>
      <c r="C1121" s="130">
        <v>1301.9000000000001</v>
      </c>
      <c r="D1121" s="130">
        <v>1275.1199999999999</v>
      </c>
      <c r="E1121" s="130">
        <v>1280.02</v>
      </c>
      <c r="F1121" s="130">
        <v>1281.7</v>
      </c>
      <c r="G1121" s="130">
        <v>1274.1400000000001</v>
      </c>
      <c r="H1121" s="130">
        <v>1309.07</v>
      </c>
      <c r="I1121" s="130">
        <v>1341.58</v>
      </c>
      <c r="J1121" s="130">
        <v>1485.16</v>
      </c>
      <c r="K1121" s="130">
        <v>1471.79</v>
      </c>
      <c r="L1121" s="130">
        <v>1415.44</v>
      </c>
      <c r="M1121" s="130">
        <v>1497.3</v>
      </c>
      <c r="N1121" s="130">
        <v>1264.48</v>
      </c>
      <c r="O1121" s="130">
        <v>334.29</v>
      </c>
      <c r="P1121" s="130">
        <v>48.2</v>
      </c>
      <c r="Q1121" s="130">
        <v>49.53</v>
      </c>
      <c r="R1121" s="130">
        <v>43.47</v>
      </c>
      <c r="S1121" s="129">
        <v>35</v>
      </c>
      <c r="T1121" s="130">
        <v>31.22</v>
      </c>
      <c r="U1121" s="130">
        <v>32.869999999999997</v>
      </c>
      <c r="V1121" s="130">
        <v>31.11</v>
      </c>
      <c r="W1121" s="130">
        <v>32.94</v>
      </c>
      <c r="X1121" s="130">
        <v>31.08</v>
      </c>
      <c r="Y1121" s="130">
        <v>31.4</v>
      </c>
      <c r="Z1121" s="130">
        <v>31.96</v>
      </c>
      <c r="AA1121" s="130">
        <f t="shared" si="246"/>
        <v>1497.3</v>
      </c>
      <c r="AB1121" s="77">
        <f t="shared" si="234"/>
        <v>2023</v>
      </c>
      <c r="AC1121" s="76">
        <f t="shared" si="235"/>
        <v>11</v>
      </c>
      <c r="AD1121" s="76" t="str">
        <f t="shared" si="236"/>
        <v/>
      </c>
      <c r="AE1121" s="76" t="str">
        <f t="shared" si="237"/>
        <v/>
      </c>
      <c r="AF1121" s="74">
        <f t="shared" si="238"/>
        <v>1497.3</v>
      </c>
      <c r="AG1121" s="75" t="str">
        <f t="shared" si="239"/>
        <v>11:00</v>
      </c>
      <c r="AH1121" s="74">
        <f t="shared" si="240"/>
        <v>18428.07</v>
      </c>
      <c r="AI1121" s="73" t="str">
        <f t="shared" si="241"/>
        <v/>
      </c>
      <c r="AJ1121" s="73" t="str">
        <f t="shared" si="242"/>
        <v/>
      </c>
      <c r="AK1121" s="73" t="str">
        <f t="shared" si="243"/>
        <v/>
      </c>
      <c r="AL1121" s="72" t="str">
        <f t="shared" si="244"/>
        <v/>
      </c>
      <c r="AM1121" s="71" t="str">
        <f t="shared" si="245"/>
        <v/>
      </c>
    </row>
    <row r="1122" spans="2:39" ht="13.8" thickBot="1">
      <c r="B1122" s="131">
        <v>45254</v>
      </c>
      <c r="C1122" s="130">
        <v>30.87</v>
      </c>
      <c r="D1122" s="130">
        <v>31.47</v>
      </c>
      <c r="E1122" s="130">
        <v>32.270000000000003</v>
      </c>
      <c r="F1122" s="130">
        <v>32.06</v>
      </c>
      <c r="G1122" s="130">
        <v>31.15</v>
      </c>
      <c r="H1122" s="130">
        <v>31.4</v>
      </c>
      <c r="I1122" s="130">
        <v>32.69</v>
      </c>
      <c r="J1122" s="130">
        <v>45.05</v>
      </c>
      <c r="K1122" s="130">
        <v>41.02</v>
      </c>
      <c r="L1122" s="130">
        <v>45.43</v>
      </c>
      <c r="M1122" s="130">
        <v>64.959999999999994</v>
      </c>
      <c r="N1122" s="130">
        <v>61.36</v>
      </c>
      <c r="O1122" s="130">
        <v>38.89</v>
      </c>
      <c r="P1122" s="130">
        <v>33.74</v>
      </c>
      <c r="Q1122" s="130">
        <v>37.659999999999997</v>
      </c>
      <c r="R1122" s="130">
        <v>48.76</v>
      </c>
      <c r="S1122" s="130">
        <v>36.93</v>
      </c>
      <c r="T1122" s="130">
        <v>34.090000000000003</v>
      </c>
      <c r="U1122" s="130">
        <v>31.85</v>
      </c>
      <c r="V1122" s="130">
        <v>33.25</v>
      </c>
      <c r="W1122" s="130">
        <v>32.479999999999997</v>
      </c>
      <c r="X1122" s="130">
        <v>32.450000000000003</v>
      </c>
      <c r="Y1122" s="130">
        <v>34.44</v>
      </c>
      <c r="Z1122" s="130">
        <v>30.87</v>
      </c>
      <c r="AA1122" s="130">
        <f t="shared" si="246"/>
        <v>64.959999999999994</v>
      </c>
      <c r="AB1122" s="77">
        <f t="shared" si="234"/>
        <v>2023</v>
      </c>
      <c r="AC1122" s="76">
        <f t="shared" si="235"/>
        <v>11</v>
      </c>
      <c r="AD1122" s="76" t="str">
        <f t="shared" si="236"/>
        <v/>
      </c>
      <c r="AE1122" s="76" t="str">
        <f t="shared" si="237"/>
        <v/>
      </c>
      <c r="AF1122" s="74">
        <f t="shared" si="238"/>
        <v>64.959999999999994</v>
      </c>
      <c r="AG1122" s="75" t="str">
        <f t="shared" si="239"/>
        <v>11:00</v>
      </c>
      <c r="AH1122" s="74">
        <f t="shared" si="240"/>
        <v>970.1</v>
      </c>
      <c r="AI1122" s="73" t="str">
        <f t="shared" si="241"/>
        <v/>
      </c>
      <c r="AJ1122" s="73" t="str">
        <f t="shared" si="242"/>
        <v/>
      </c>
      <c r="AK1122" s="73" t="str">
        <f t="shared" si="243"/>
        <v/>
      </c>
      <c r="AL1122" s="72" t="str">
        <f t="shared" si="244"/>
        <v/>
      </c>
      <c r="AM1122" s="71" t="str">
        <f t="shared" si="245"/>
        <v/>
      </c>
    </row>
    <row r="1123" spans="2:39" ht="13.8" thickBot="1">
      <c r="B1123" s="131">
        <v>45255</v>
      </c>
      <c r="C1123" s="130">
        <v>31.57</v>
      </c>
      <c r="D1123" s="130">
        <v>32.159999999999997</v>
      </c>
      <c r="E1123" s="130">
        <v>31.54</v>
      </c>
      <c r="F1123" s="130">
        <v>30.35</v>
      </c>
      <c r="G1123" s="130">
        <v>31.29</v>
      </c>
      <c r="H1123" s="130">
        <v>33.04</v>
      </c>
      <c r="I1123" s="130">
        <v>30.14</v>
      </c>
      <c r="J1123" s="130">
        <v>31.15</v>
      </c>
      <c r="K1123" s="130">
        <v>31.99</v>
      </c>
      <c r="L1123" s="130">
        <v>31.32</v>
      </c>
      <c r="M1123" s="130">
        <v>31.54</v>
      </c>
      <c r="N1123" s="130">
        <v>30.31</v>
      </c>
      <c r="O1123" s="130">
        <v>30.91</v>
      </c>
      <c r="P1123" s="130">
        <v>31.75</v>
      </c>
      <c r="Q1123" s="130">
        <v>33.5</v>
      </c>
      <c r="R1123" s="130">
        <v>31.64</v>
      </c>
      <c r="S1123" s="130">
        <v>32.1</v>
      </c>
      <c r="T1123" s="130">
        <v>30.45</v>
      </c>
      <c r="U1123" s="130">
        <v>31.82</v>
      </c>
      <c r="V1123" s="130">
        <v>32.380000000000003</v>
      </c>
      <c r="W1123" s="130">
        <v>31.36</v>
      </c>
      <c r="X1123" s="130">
        <v>32.450000000000003</v>
      </c>
      <c r="Y1123" s="130">
        <v>31.71</v>
      </c>
      <c r="Z1123" s="130">
        <v>31.36</v>
      </c>
      <c r="AA1123" s="130">
        <f t="shared" si="246"/>
        <v>33.5</v>
      </c>
      <c r="AB1123" s="77">
        <f t="shared" si="234"/>
        <v>2023</v>
      </c>
      <c r="AC1123" s="76">
        <f t="shared" si="235"/>
        <v>11</v>
      </c>
      <c r="AD1123" s="76" t="str">
        <f t="shared" si="236"/>
        <v/>
      </c>
      <c r="AE1123" s="76" t="str">
        <f t="shared" si="237"/>
        <v/>
      </c>
      <c r="AF1123" s="74">
        <f t="shared" si="238"/>
        <v>33.5</v>
      </c>
      <c r="AG1123" s="75" t="str">
        <f t="shared" si="239"/>
        <v>15:00</v>
      </c>
      <c r="AH1123" s="74">
        <f t="shared" si="240"/>
        <v>791.33000000000015</v>
      </c>
      <c r="AI1123" s="73" t="str">
        <f t="shared" si="241"/>
        <v/>
      </c>
      <c r="AJ1123" s="73" t="str">
        <f t="shared" si="242"/>
        <v/>
      </c>
      <c r="AK1123" s="73" t="str">
        <f t="shared" si="243"/>
        <v/>
      </c>
      <c r="AL1123" s="72" t="str">
        <f t="shared" si="244"/>
        <v/>
      </c>
      <c r="AM1123" s="71" t="str">
        <f t="shared" si="245"/>
        <v/>
      </c>
    </row>
    <row r="1124" spans="2:39" ht="13.8" thickBot="1">
      <c r="B1124" s="131">
        <v>45256</v>
      </c>
      <c r="C1124" s="130">
        <v>33.18</v>
      </c>
      <c r="D1124" s="130">
        <v>31.54</v>
      </c>
      <c r="E1124" s="130">
        <v>32.869999999999997</v>
      </c>
      <c r="F1124" s="130">
        <v>31.5</v>
      </c>
      <c r="G1124" s="130">
        <v>32.619999999999997</v>
      </c>
      <c r="H1124" s="130">
        <v>30.56</v>
      </c>
      <c r="I1124" s="130">
        <v>31.85</v>
      </c>
      <c r="J1124" s="130">
        <v>31.43</v>
      </c>
      <c r="K1124" s="130">
        <v>30.73</v>
      </c>
      <c r="L1124" s="130">
        <v>32.659999999999997</v>
      </c>
      <c r="M1124" s="130">
        <v>29.86</v>
      </c>
      <c r="N1124" s="130">
        <v>32.03</v>
      </c>
      <c r="O1124" s="130">
        <v>31.33</v>
      </c>
      <c r="P1124" s="130">
        <v>32.380000000000003</v>
      </c>
      <c r="Q1124" s="130">
        <v>31.36</v>
      </c>
      <c r="R1124" s="130">
        <v>32.130000000000003</v>
      </c>
      <c r="S1124" s="130">
        <v>31.82</v>
      </c>
      <c r="T1124" s="130">
        <v>31.29</v>
      </c>
      <c r="U1124" s="130">
        <v>31.01</v>
      </c>
      <c r="V1124" s="130">
        <v>30.7</v>
      </c>
      <c r="W1124" s="130">
        <v>32.31</v>
      </c>
      <c r="X1124" s="130">
        <v>31.68</v>
      </c>
      <c r="Y1124" s="130">
        <v>31.75</v>
      </c>
      <c r="Z1124" s="130">
        <v>30.7</v>
      </c>
      <c r="AA1124" s="130">
        <f t="shared" si="246"/>
        <v>33.18</v>
      </c>
      <c r="AB1124" s="77">
        <f t="shared" si="234"/>
        <v>2023</v>
      </c>
      <c r="AC1124" s="76">
        <f t="shared" si="235"/>
        <v>11</v>
      </c>
      <c r="AD1124" s="76" t="str">
        <f t="shared" si="236"/>
        <v/>
      </c>
      <c r="AE1124" s="76" t="str">
        <f t="shared" si="237"/>
        <v/>
      </c>
      <c r="AF1124" s="74">
        <f t="shared" si="238"/>
        <v>33.18</v>
      </c>
      <c r="AG1124" s="75" t="str">
        <f t="shared" si="239"/>
        <v>1:00</v>
      </c>
      <c r="AH1124" s="74">
        <f t="shared" si="240"/>
        <v>792.47</v>
      </c>
      <c r="AI1124" s="73" t="str">
        <f t="shared" si="241"/>
        <v/>
      </c>
      <c r="AJ1124" s="73" t="str">
        <f t="shared" si="242"/>
        <v/>
      </c>
      <c r="AK1124" s="73" t="str">
        <f t="shared" si="243"/>
        <v/>
      </c>
      <c r="AL1124" s="72" t="str">
        <f t="shared" si="244"/>
        <v/>
      </c>
      <c r="AM1124" s="71" t="str">
        <f t="shared" si="245"/>
        <v/>
      </c>
    </row>
    <row r="1125" spans="2:39" ht="13.8" thickBot="1">
      <c r="B1125" s="131">
        <v>45257</v>
      </c>
      <c r="C1125" s="130">
        <v>31.61</v>
      </c>
      <c r="D1125" s="130">
        <v>32.31</v>
      </c>
      <c r="E1125" s="130">
        <v>32.200000000000003</v>
      </c>
      <c r="F1125" s="130">
        <v>31.33</v>
      </c>
      <c r="G1125" s="130">
        <v>31.33</v>
      </c>
      <c r="H1125" s="130">
        <v>30.7</v>
      </c>
      <c r="I1125" s="130">
        <v>32.31</v>
      </c>
      <c r="J1125" s="130">
        <v>33.14</v>
      </c>
      <c r="K1125" s="130">
        <v>42.42</v>
      </c>
      <c r="L1125" s="130">
        <v>49.95</v>
      </c>
      <c r="M1125" s="130">
        <v>71.5</v>
      </c>
      <c r="N1125" s="130">
        <v>52.01</v>
      </c>
      <c r="O1125" s="130">
        <v>56.39</v>
      </c>
      <c r="P1125" s="130">
        <v>78.89</v>
      </c>
      <c r="Q1125" s="130">
        <v>64.3</v>
      </c>
      <c r="R1125" s="130">
        <v>64.959999999999994</v>
      </c>
      <c r="S1125" s="130">
        <v>49.21</v>
      </c>
      <c r="T1125" s="130">
        <v>32.9</v>
      </c>
      <c r="U1125" s="130">
        <v>32.409999999999997</v>
      </c>
      <c r="V1125" s="130">
        <v>31.43</v>
      </c>
      <c r="W1125" s="130">
        <v>30.94</v>
      </c>
      <c r="X1125" s="130">
        <v>32.76</v>
      </c>
      <c r="Y1125" s="130">
        <v>32.69</v>
      </c>
      <c r="Z1125" s="130">
        <v>32.97</v>
      </c>
      <c r="AA1125" s="130">
        <f t="shared" si="246"/>
        <v>78.89</v>
      </c>
      <c r="AB1125" s="77">
        <f t="shared" si="234"/>
        <v>2023</v>
      </c>
      <c r="AC1125" s="76">
        <f t="shared" si="235"/>
        <v>11</v>
      </c>
      <c r="AD1125" s="76" t="str">
        <f t="shared" si="236"/>
        <v/>
      </c>
      <c r="AE1125" s="76" t="str">
        <f t="shared" si="237"/>
        <v/>
      </c>
      <c r="AF1125" s="74">
        <f t="shared" si="238"/>
        <v>78.89</v>
      </c>
      <c r="AG1125" s="75" t="str">
        <f t="shared" si="239"/>
        <v>14:00</v>
      </c>
      <c r="AH1125" s="74">
        <f t="shared" si="240"/>
        <v>1089.5500000000002</v>
      </c>
      <c r="AI1125" s="73" t="str">
        <f t="shared" si="241"/>
        <v/>
      </c>
      <c r="AJ1125" s="73" t="str">
        <f t="shared" si="242"/>
        <v/>
      </c>
      <c r="AK1125" s="73" t="str">
        <f t="shared" si="243"/>
        <v/>
      </c>
      <c r="AL1125" s="72" t="str">
        <f t="shared" si="244"/>
        <v/>
      </c>
      <c r="AM1125" s="71" t="str">
        <f t="shared" si="245"/>
        <v/>
      </c>
    </row>
    <row r="1126" spans="2:39" ht="13.8" thickBot="1">
      <c r="B1126" s="131">
        <v>45258</v>
      </c>
      <c r="C1126" s="130">
        <v>31.22</v>
      </c>
      <c r="D1126" s="130">
        <v>30.45</v>
      </c>
      <c r="E1126" s="130">
        <v>31.15</v>
      </c>
      <c r="F1126" s="130">
        <v>31.61</v>
      </c>
      <c r="G1126" s="130">
        <v>32.409999999999997</v>
      </c>
      <c r="H1126" s="130">
        <v>31.29</v>
      </c>
      <c r="I1126" s="130">
        <v>31.32</v>
      </c>
      <c r="J1126" s="130">
        <v>73.12</v>
      </c>
      <c r="K1126" s="130">
        <v>110.39</v>
      </c>
      <c r="L1126" s="130">
        <v>111.79</v>
      </c>
      <c r="M1126" s="130">
        <v>133.74</v>
      </c>
      <c r="N1126" s="130">
        <v>107.63</v>
      </c>
      <c r="O1126" s="130">
        <v>63.77</v>
      </c>
      <c r="P1126" s="130">
        <v>77.63</v>
      </c>
      <c r="Q1126" s="130">
        <v>77.67</v>
      </c>
      <c r="R1126" s="130">
        <v>73.290000000000006</v>
      </c>
      <c r="S1126" s="130">
        <v>60.76</v>
      </c>
      <c r="T1126" s="130">
        <v>42.11</v>
      </c>
      <c r="U1126" s="130">
        <v>34.229999999999997</v>
      </c>
      <c r="V1126" s="130">
        <v>32.69</v>
      </c>
      <c r="W1126" s="129">
        <v>30</v>
      </c>
      <c r="X1126" s="130">
        <v>32.31</v>
      </c>
      <c r="Y1126" s="130">
        <v>31.89</v>
      </c>
      <c r="Z1126" s="130">
        <v>31.29</v>
      </c>
      <c r="AA1126" s="130">
        <f t="shared" si="246"/>
        <v>133.74</v>
      </c>
      <c r="AB1126" s="77">
        <f t="shared" si="234"/>
        <v>2023</v>
      </c>
      <c r="AC1126" s="76">
        <f t="shared" si="235"/>
        <v>11</v>
      </c>
      <c r="AD1126" s="76" t="str">
        <f t="shared" si="236"/>
        <v/>
      </c>
      <c r="AE1126" s="76" t="str">
        <f t="shared" si="237"/>
        <v/>
      </c>
      <c r="AF1126" s="74">
        <f t="shared" si="238"/>
        <v>133.74</v>
      </c>
      <c r="AG1126" s="75" t="str">
        <f t="shared" si="239"/>
        <v>11:00</v>
      </c>
      <c r="AH1126" s="74">
        <f t="shared" si="240"/>
        <v>1477.4999999999998</v>
      </c>
      <c r="AI1126" s="73" t="str">
        <f t="shared" si="241"/>
        <v/>
      </c>
      <c r="AJ1126" s="73" t="str">
        <f t="shared" si="242"/>
        <v/>
      </c>
      <c r="AK1126" s="73" t="str">
        <f t="shared" si="243"/>
        <v/>
      </c>
      <c r="AL1126" s="72" t="str">
        <f t="shared" si="244"/>
        <v/>
      </c>
      <c r="AM1126" s="71" t="str">
        <f t="shared" si="245"/>
        <v/>
      </c>
    </row>
    <row r="1127" spans="2:39" ht="13.8" thickBot="1">
      <c r="B1127" s="131">
        <v>45259</v>
      </c>
      <c r="C1127" s="130">
        <v>31.75</v>
      </c>
      <c r="D1127" s="130">
        <v>30.56</v>
      </c>
      <c r="E1127" s="130">
        <v>31.22</v>
      </c>
      <c r="F1127" s="130">
        <v>30.91</v>
      </c>
      <c r="G1127" s="130">
        <v>32.83</v>
      </c>
      <c r="H1127" s="130">
        <v>31.22</v>
      </c>
      <c r="I1127" s="130">
        <v>33.64</v>
      </c>
      <c r="J1127" s="130">
        <v>80.180000000000007</v>
      </c>
      <c r="K1127" s="130">
        <v>117.5</v>
      </c>
      <c r="L1127" s="130">
        <v>131.91999999999999</v>
      </c>
      <c r="M1127" s="130">
        <v>147.35</v>
      </c>
      <c r="N1127" s="130">
        <v>151.62</v>
      </c>
      <c r="O1127" s="130">
        <v>129.4</v>
      </c>
      <c r="P1127" s="130">
        <v>130.41</v>
      </c>
      <c r="Q1127" s="130">
        <v>118.37</v>
      </c>
      <c r="R1127" s="130">
        <v>118.58</v>
      </c>
      <c r="S1127" s="130">
        <v>88.48</v>
      </c>
      <c r="T1127" s="130">
        <v>46.38</v>
      </c>
      <c r="U1127" s="130">
        <v>35.25</v>
      </c>
      <c r="V1127" s="130">
        <v>33.08</v>
      </c>
      <c r="W1127" s="130">
        <v>31.33</v>
      </c>
      <c r="X1127" s="130">
        <v>29.96</v>
      </c>
      <c r="Y1127" s="130">
        <v>32.340000000000003</v>
      </c>
      <c r="Z1127" s="130">
        <v>30.59</v>
      </c>
      <c r="AA1127" s="130">
        <f t="shared" si="246"/>
        <v>151.62</v>
      </c>
      <c r="AB1127" s="77">
        <f t="shared" si="234"/>
        <v>2023</v>
      </c>
      <c r="AC1127" s="76">
        <f t="shared" si="235"/>
        <v>11</v>
      </c>
      <c r="AD1127" s="76" t="str">
        <f t="shared" si="236"/>
        <v/>
      </c>
      <c r="AE1127" s="76" t="str">
        <f t="shared" si="237"/>
        <v/>
      </c>
      <c r="AF1127" s="74">
        <f t="shared" si="238"/>
        <v>151.62</v>
      </c>
      <c r="AG1127" s="75" t="str">
        <f t="shared" si="239"/>
        <v>12:00</v>
      </c>
      <c r="AH1127" s="74">
        <f t="shared" si="240"/>
        <v>1826.4899999999998</v>
      </c>
      <c r="AI1127" s="73" t="str">
        <f t="shared" si="241"/>
        <v/>
      </c>
      <c r="AJ1127" s="73" t="str">
        <f t="shared" si="242"/>
        <v/>
      </c>
      <c r="AK1127" s="73" t="str">
        <f t="shared" si="243"/>
        <v/>
      </c>
      <c r="AL1127" s="72" t="str">
        <f t="shared" si="244"/>
        <v/>
      </c>
      <c r="AM1127" s="71" t="str">
        <f t="shared" si="245"/>
        <v/>
      </c>
    </row>
    <row r="1128" spans="2:39" ht="13.8" thickBot="1">
      <c r="B1128" s="131">
        <v>45260</v>
      </c>
      <c r="C1128" s="130">
        <v>30.59</v>
      </c>
      <c r="D1128" s="130">
        <v>31.99</v>
      </c>
      <c r="E1128" s="130">
        <v>32.69</v>
      </c>
      <c r="F1128" s="130">
        <v>31.5</v>
      </c>
      <c r="G1128" s="130">
        <v>30.8</v>
      </c>
      <c r="H1128" s="130">
        <v>30.24</v>
      </c>
      <c r="I1128" s="130">
        <v>34.229999999999997</v>
      </c>
      <c r="J1128" s="130">
        <v>75.92</v>
      </c>
      <c r="K1128" s="130">
        <v>72.7</v>
      </c>
      <c r="L1128" s="130">
        <v>89.67</v>
      </c>
      <c r="M1128" s="130">
        <v>81.2</v>
      </c>
      <c r="N1128" s="130">
        <v>76.27</v>
      </c>
      <c r="O1128" s="130">
        <v>34.130000000000003</v>
      </c>
      <c r="P1128" s="130">
        <v>31.15</v>
      </c>
      <c r="Q1128" s="130">
        <v>31.12</v>
      </c>
      <c r="R1128" s="130">
        <v>32.83</v>
      </c>
      <c r="S1128" s="130">
        <v>31.99</v>
      </c>
      <c r="T1128" s="130">
        <v>31.68</v>
      </c>
      <c r="U1128" s="130">
        <v>30.56</v>
      </c>
      <c r="V1128" s="130">
        <v>32.549999999999997</v>
      </c>
      <c r="W1128" s="130">
        <v>32.549999999999997</v>
      </c>
      <c r="X1128" s="130">
        <v>31.47</v>
      </c>
      <c r="Y1128" s="130">
        <v>33.08</v>
      </c>
      <c r="Z1128" s="130">
        <v>31.29</v>
      </c>
      <c r="AA1128" s="130">
        <f t="shared" si="246"/>
        <v>89.67</v>
      </c>
      <c r="AB1128" s="77">
        <f t="shared" si="234"/>
        <v>2023</v>
      </c>
      <c r="AC1128" s="76">
        <f t="shared" si="235"/>
        <v>11</v>
      </c>
      <c r="AD1128" s="76" t="str">
        <f t="shared" si="236"/>
        <v>2023-11</v>
      </c>
      <c r="AE1128" s="76">
        <f t="shared" si="237"/>
        <v>11</v>
      </c>
      <c r="AF1128" s="74">
        <f t="shared" si="238"/>
        <v>89.67</v>
      </c>
      <c r="AG1128" s="75" t="str">
        <f t="shared" si="239"/>
        <v>10:00</v>
      </c>
      <c r="AH1128" s="74">
        <f t="shared" si="240"/>
        <v>1091.8699999999999</v>
      </c>
      <c r="AI1128" s="73">
        <f t="shared" si="241"/>
        <v>5420.920000000001</v>
      </c>
      <c r="AJ1128" s="73">
        <f t="shared" si="242"/>
        <v>1497.3</v>
      </c>
      <c r="AK1128" s="73">
        <f t="shared" si="243"/>
        <v>22216.6</v>
      </c>
      <c r="AL1128" s="72">
        <f t="shared" si="244"/>
        <v>45253</v>
      </c>
      <c r="AM1128" s="71" t="str">
        <f t="shared" si="245"/>
        <v>11:00</v>
      </c>
    </row>
    <row r="1129" spans="2:39" ht="13.8" thickBot="1">
      <c r="B1129" s="131">
        <v>45261</v>
      </c>
      <c r="C1129" s="130">
        <v>32.130000000000003</v>
      </c>
      <c r="D1129" s="130">
        <v>32.270000000000003</v>
      </c>
      <c r="E1129" s="130">
        <v>30.73</v>
      </c>
      <c r="F1129" s="130">
        <v>32.340000000000003</v>
      </c>
      <c r="G1129" s="130">
        <v>30.35</v>
      </c>
      <c r="H1129" s="130">
        <v>31.29</v>
      </c>
      <c r="I1129" s="130">
        <v>32.869999999999997</v>
      </c>
      <c r="J1129" s="130">
        <v>32.31</v>
      </c>
      <c r="K1129" s="130">
        <v>36.4</v>
      </c>
      <c r="L1129" s="130">
        <v>39.340000000000003</v>
      </c>
      <c r="M1129" s="130">
        <v>78.19</v>
      </c>
      <c r="N1129" s="130">
        <v>90.27</v>
      </c>
      <c r="O1129" s="130">
        <v>45.89</v>
      </c>
      <c r="P1129" s="130">
        <v>52.96</v>
      </c>
      <c r="Q1129" s="130">
        <v>44.24</v>
      </c>
      <c r="R1129" s="130">
        <v>41.02</v>
      </c>
      <c r="S1129" s="130">
        <v>34.619999999999997</v>
      </c>
      <c r="T1129" s="130">
        <v>31.47</v>
      </c>
      <c r="U1129" s="130">
        <v>33.01</v>
      </c>
      <c r="V1129" s="130">
        <v>31.22</v>
      </c>
      <c r="W1129" s="130">
        <v>32.03</v>
      </c>
      <c r="X1129" s="130">
        <v>32.549999999999997</v>
      </c>
      <c r="Y1129" s="130">
        <v>32.1</v>
      </c>
      <c r="Z1129" s="130">
        <v>31.75</v>
      </c>
      <c r="AA1129" s="130">
        <f t="shared" si="246"/>
        <v>90.27</v>
      </c>
      <c r="AB1129" s="77">
        <f t="shared" si="234"/>
        <v>2023</v>
      </c>
      <c r="AC1129" s="76">
        <f t="shared" si="235"/>
        <v>12</v>
      </c>
      <c r="AD1129" s="76" t="str">
        <f t="shared" si="236"/>
        <v/>
      </c>
      <c r="AE1129" s="76" t="str">
        <f t="shared" si="237"/>
        <v/>
      </c>
      <c r="AF1129" s="74">
        <f t="shared" si="238"/>
        <v>90.27</v>
      </c>
      <c r="AG1129" s="75" t="str">
        <f t="shared" si="239"/>
        <v>12:00</v>
      </c>
      <c r="AH1129" s="74">
        <f t="shared" si="240"/>
        <v>1031.6200000000001</v>
      </c>
      <c r="AI1129" s="73" t="str">
        <f t="shared" si="241"/>
        <v/>
      </c>
      <c r="AJ1129" s="73" t="str">
        <f t="shared" si="242"/>
        <v/>
      </c>
      <c r="AK1129" s="73" t="str">
        <f t="shared" si="243"/>
        <v/>
      </c>
      <c r="AL1129" s="72" t="str">
        <f t="shared" si="244"/>
        <v/>
      </c>
      <c r="AM1129" s="71" t="str">
        <f t="shared" si="245"/>
        <v/>
      </c>
    </row>
    <row r="1130" spans="2:39" ht="13.8" thickBot="1">
      <c r="B1130" s="131">
        <v>45262</v>
      </c>
      <c r="C1130" s="130">
        <v>31.29</v>
      </c>
      <c r="D1130" s="130">
        <v>31.43</v>
      </c>
      <c r="E1130" s="130">
        <v>30.98</v>
      </c>
      <c r="F1130" s="130">
        <v>32.200000000000003</v>
      </c>
      <c r="G1130" s="130">
        <v>31.57</v>
      </c>
      <c r="H1130" s="130">
        <v>32.619999999999997</v>
      </c>
      <c r="I1130" s="130">
        <v>32.340000000000003</v>
      </c>
      <c r="J1130" s="130">
        <v>31.99</v>
      </c>
      <c r="K1130" s="130">
        <v>33.11</v>
      </c>
      <c r="L1130" s="130">
        <v>32.340000000000003</v>
      </c>
      <c r="M1130" s="130">
        <v>181.26</v>
      </c>
      <c r="N1130" s="130">
        <v>1345.65</v>
      </c>
      <c r="O1130" s="130">
        <v>1319.5</v>
      </c>
      <c r="P1130" s="130">
        <v>1324.33</v>
      </c>
      <c r="Q1130" s="130">
        <v>1323.11</v>
      </c>
      <c r="R1130" s="130">
        <v>1328.25</v>
      </c>
      <c r="S1130" s="130">
        <v>1308.9000000000001</v>
      </c>
      <c r="T1130" s="130">
        <v>1276.8699999999999</v>
      </c>
      <c r="U1130" s="130">
        <v>1293.3900000000001</v>
      </c>
      <c r="V1130" s="130">
        <v>1282.6400000000001</v>
      </c>
      <c r="W1130" s="130">
        <v>43.96</v>
      </c>
      <c r="X1130" s="130">
        <v>31.05</v>
      </c>
      <c r="Y1130" s="130">
        <v>32.76</v>
      </c>
      <c r="Z1130" s="130">
        <v>31.64</v>
      </c>
      <c r="AA1130" s="130">
        <f t="shared" si="246"/>
        <v>1345.65</v>
      </c>
      <c r="AB1130" s="77">
        <f t="shared" si="234"/>
        <v>2023</v>
      </c>
      <c r="AC1130" s="76">
        <f t="shared" si="235"/>
        <v>12</v>
      </c>
      <c r="AD1130" s="76" t="str">
        <f t="shared" si="236"/>
        <v/>
      </c>
      <c r="AE1130" s="76" t="str">
        <f t="shared" si="237"/>
        <v/>
      </c>
      <c r="AF1130" s="74">
        <f t="shared" si="238"/>
        <v>1345.65</v>
      </c>
      <c r="AG1130" s="75" t="str">
        <f t="shared" si="239"/>
        <v>12:00</v>
      </c>
      <c r="AH1130" s="74">
        <f t="shared" si="240"/>
        <v>13788.829999999998</v>
      </c>
      <c r="AI1130" s="73" t="str">
        <f t="shared" si="241"/>
        <v/>
      </c>
      <c r="AJ1130" s="73" t="str">
        <f t="shared" si="242"/>
        <v/>
      </c>
      <c r="AK1130" s="73" t="str">
        <f t="shared" si="243"/>
        <v/>
      </c>
      <c r="AL1130" s="72" t="str">
        <f t="shared" si="244"/>
        <v/>
      </c>
      <c r="AM1130" s="71" t="str">
        <f t="shared" si="245"/>
        <v/>
      </c>
    </row>
    <row r="1131" spans="2:39" ht="13.8" thickBot="1">
      <c r="B1131" s="131">
        <v>45263</v>
      </c>
      <c r="C1131" s="130">
        <v>31.26</v>
      </c>
      <c r="D1131" s="130">
        <v>32.97</v>
      </c>
      <c r="E1131" s="130">
        <v>31.47</v>
      </c>
      <c r="F1131" s="130">
        <v>31.57</v>
      </c>
      <c r="G1131" s="130">
        <v>32.69</v>
      </c>
      <c r="H1131" s="130">
        <v>31.64</v>
      </c>
      <c r="I1131" s="130">
        <v>32.83</v>
      </c>
      <c r="J1131" s="130">
        <v>32.590000000000003</v>
      </c>
      <c r="K1131" s="130">
        <v>32.200000000000003</v>
      </c>
      <c r="L1131" s="130">
        <v>32.450000000000003</v>
      </c>
      <c r="M1131" s="130">
        <v>34.270000000000003</v>
      </c>
      <c r="N1131" s="130">
        <v>32.24</v>
      </c>
      <c r="O1131" s="130">
        <v>32.479999999999997</v>
      </c>
      <c r="P1131" s="130">
        <v>31.75</v>
      </c>
      <c r="Q1131" s="130">
        <v>32.06</v>
      </c>
      <c r="R1131" s="130">
        <v>32.729999999999997</v>
      </c>
      <c r="S1131" s="130">
        <v>31.92</v>
      </c>
      <c r="T1131" s="130">
        <v>32.17</v>
      </c>
      <c r="U1131" s="130">
        <v>32.69</v>
      </c>
      <c r="V1131" s="130">
        <v>32.24</v>
      </c>
      <c r="W1131" s="130">
        <v>32.409999999999997</v>
      </c>
      <c r="X1131" s="130">
        <v>30.84</v>
      </c>
      <c r="Y1131" s="130">
        <v>29.02</v>
      </c>
      <c r="Z1131" s="130">
        <v>31.57</v>
      </c>
      <c r="AA1131" s="130">
        <f t="shared" si="246"/>
        <v>34.270000000000003</v>
      </c>
      <c r="AB1131" s="77">
        <f t="shared" si="234"/>
        <v>2023</v>
      </c>
      <c r="AC1131" s="76">
        <f t="shared" si="235"/>
        <v>12</v>
      </c>
      <c r="AD1131" s="76" t="str">
        <f t="shared" si="236"/>
        <v/>
      </c>
      <c r="AE1131" s="76" t="str">
        <f t="shared" si="237"/>
        <v/>
      </c>
      <c r="AF1131" s="74">
        <f t="shared" si="238"/>
        <v>34.270000000000003</v>
      </c>
      <c r="AG1131" s="75" t="str">
        <f t="shared" si="239"/>
        <v>11:00</v>
      </c>
      <c r="AH1131" s="74">
        <f t="shared" si="240"/>
        <v>804.32999999999981</v>
      </c>
      <c r="AI1131" s="73" t="str">
        <f t="shared" si="241"/>
        <v/>
      </c>
      <c r="AJ1131" s="73" t="str">
        <f t="shared" si="242"/>
        <v/>
      </c>
      <c r="AK1131" s="73" t="str">
        <f t="shared" si="243"/>
        <v/>
      </c>
      <c r="AL1131" s="72" t="str">
        <f t="shared" si="244"/>
        <v/>
      </c>
      <c r="AM1131" s="71" t="str">
        <f t="shared" si="245"/>
        <v/>
      </c>
    </row>
    <row r="1132" spans="2:39" ht="13.8" thickBot="1">
      <c r="B1132" s="131">
        <v>45264</v>
      </c>
      <c r="C1132" s="130">
        <v>32.200000000000003</v>
      </c>
      <c r="D1132" s="130">
        <v>31.92</v>
      </c>
      <c r="E1132" s="130">
        <v>30.87</v>
      </c>
      <c r="F1132" s="130">
        <v>30.87</v>
      </c>
      <c r="G1132" s="130">
        <v>31.26</v>
      </c>
      <c r="H1132" s="130">
        <v>32.03</v>
      </c>
      <c r="I1132" s="130">
        <v>31.29</v>
      </c>
      <c r="J1132" s="130">
        <v>33.71</v>
      </c>
      <c r="K1132" s="130">
        <v>39.31</v>
      </c>
      <c r="L1132" s="130">
        <v>42.14</v>
      </c>
      <c r="M1132" s="130">
        <v>63.95</v>
      </c>
      <c r="N1132" s="130">
        <v>59.01</v>
      </c>
      <c r="O1132" s="130">
        <v>37.520000000000003</v>
      </c>
      <c r="P1132" s="129">
        <v>44</v>
      </c>
      <c r="Q1132" s="130">
        <v>40.78</v>
      </c>
      <c r="R1132" s="130">
        <v>42.98</v>
      </c>
      <c r="S1132" s="130">
        <v>36.159999999999997</v>
      </c>
      <c r="T1132" s="130">
        <v>32.1</v>
      </c>
      <c r="U1132" s="130">
        <v>31.08</v>
      </c>
      <c r="V1132" s="130">
        <v>31.95</v>
      </c>
      <c r="W1132" s="130">
        <v>32.869999999999997</v>
      </c>
      <c r="X1132" s="130">
        <v>32.409999999999997</v>
      </c>
      <c r="Y1132" s="130">
        <v>33.46</v>
      </c>
      <c r="Z1132" s="130">
        <v>30.59</v>
      </c>
      <c r="AA1132" s="130">
        <f t="shared" si="246"/>
        <v>63.95</v>
      </c>
      <c r="AB1132" s="77">
        <f t="shared" si="234"/>
        <v>2023</v>
      </c>
      <c r="AC1132" s="76">
        <f t="shared" si="235"/>
        <v>12</v>
      </c>
      <c r="AD1132" s="76" t="str">
        <f t="shared" si="236"/>
        <v/>
      </c>
      <c r="AE1132" s="76" t="str">
        <f t="shared" si="237"/>
        <v/>
      </c>
      <c r="AF1132" s="74">
        <f t="shared" si="238"/>
        <v>63.95</v>
      </c>
      <c r="AG1132" s="75" t="str">
        <f t="shared" si="239"/>
        <v>11:00</v>
      </c>
      <c r="AH1132" s="74">
        <f t="shared" si="240"/>
        <v>948.41000000000008</v>
      </c>
      <c r="AI1132" s="73" t="str">
        <f t="shared" si="241"/>
        <v/>
      </c>
      <c r="AJ1132" s="73" t="str">
        <f t="shared" si="242"/>
        <v/>
      </c>
      <c r="AK1132" s="73" t="str">
        <f t="shared" si="243"/>
        <v/>
      </c>
      <c r="AL1132" s="72" t="str">
        <f t="shared" si="244"/>
        <v/>
      </c>
      <c r="AM1132" s="71" t="str">
        <f t="shared" si="245"/>
        <v/>
      </c>
    </row>
    <row r="1133" spans="2:39" ht="13.8" thickBot="1">
      <c r="B1133" s="131">
        <v>45265</v>
      </c>
      <c r="C1133" s="130">
        <v>29.54</v>
      </c>
      <c r="D1133" s="130">
        <v>32.520000000000003</v>
      </c>
      <c r="E1133" s="130">
        <v>31.61</v>
      </c>
      <c r="F1133" s="130">
        <v>29.58</v>
      </c>
      <c r="G1133" s="130">
        <v>31.89</v>
      </c>
      <c r="H1133" s="130">
        <v>32.520000000000003</v>
      </c>
      <c r="I1133" s="130">
        <v>31.85</v>
      </c>
      <c r="J1133" s="130">
        <v>59.82</v>
      </c>
      <c r="K1133" s="130">
        <v>75.290000000000006</v>
      </c>
      <c r="L1133" s="130">
        <v>78.400000000000006</v>
      </c>
      <c r="M1133" s="130">
        <v>84.04</v>
      </c>
      <c r="N1133" s="130">
        <v>95.76</v>
      </c>
      <c r="O1133" s="130">
        <v>80.92</v>
      </c>
      <c r="P1133" s="130">
        <v>66.47</v>
      </c>
      <c r="Q1133" s="130">
        <v>60.24</v>
      </c>
      <c r="R1133" s="130">
        <v>72.8</v>
      </c>
      <c r="S1133" s="130">
        <v>53.9</v>
      </c>
      <c r="T1133" s="130">
        <v>31.96</v>
      </c>
      <c r="U1133" s="130">
        <v>32.659999999999997</v>
      </c>
      <c r="V1133" s="130">
        <v>31.82</v>
      </c>
      <c r="W1133" s="130">
        <v>32.06</v>
      </c>
      <c r="X1133" s="130">
        <v>31.47</v>
      </c>
      <c r="Y1133" s="130">
        <v>32.03</v>
      </c>
      <c r="Z1133" s="130">
        <v>31.43</v>
      </c>
      <c r="AA1133" s="130">
        <f t="shared" si="246"/>
        <v>95.76</v>
      </c>
      <c r="AB1133" s="77">
        <f t="shared" si="234"/>
        <v>2023</v>
      </c>
      <c r="AC1133" s="76">
        <f t="shared" si="235"/>
        <v>12</v>
      </c>
      <c r="AD1133" s="76" t="str">
        <f t="shared" si="236"/>
        <v/>
      </c>
      <c r="AE1133" s="76" t="str">
        <f t="shared" si="237"/>
        <v/>
      </c>
      <c r="AF1133" s="74">
        <f t="shared" si="238"/>
        <v>95.76</v>
      </c>
      <c r="AG1133" s="75" t="str">
        <f t="shared" si="239"/>
        <v>12:00</v>
      </c>
      <c r="AH1133" s="74">
        <f t="shared" si="240"/>
        <v>1266.3399999999999</v>
      </c>
      <c r="AI1133" s="73" t="str">
        <f t="shared" si="241"/>
        <v/>
      </c>
      <c r="AJ1133" s="73" t="str">
        <f t="shared" si="242"/>
        <v/>
      </c>
      <c r="AK1133" s="73" t="str">
        <f t="shared" si="243"/>
        <v/>
      </c>
      <c r="AL1133" s="72" t="str">
        <f t="shared" si="244"/>
        <v/>
      </c>
      <c r="AM1133" s="71" t="str">
        <f t="shared" si="245"/>
        <v/>
      </c>
    </row>
    <row r="1134" spans="2:39" ht="13.8" thickBot="1">
      <c r="B1134" s="131">
        <v>45266</v>
      </c>
      <c r="C1134" s="130">
        <v>31.47</v>
      </c>
      <c r="D1134" s="130">
        <v>31.32</v>
      </c>
      <c r="E1134" s="130">
        <v>31.29</v>
      </c>
      <c r="F1134" s="130">
        <v>30.87</v>
      </c>
      <c r="G1134" s="130">
        <v>32.340000000000003</v>
      </c>
      <c r="H1134" s="130">
        <v>31.05</v>
      </c>
      <c r="I1134" s="130">
        <v>33.78</v>
      </c>
      <c r="J1134" s="130">
        <v>55.44</v>
      </c>
      <c r="K1134" s="130">
        <v>60.55</v>
      </c>
      <c r="L1134" s="130">
        <v>61.57</v>
      </c>
      <c r="M1134" s="130">
        <v>83.82</v>
      </c>
      <c r="N1134" s="130">
        <v>87.74</v>
      </c>
      <c r="O1134" s="130">
        <v>61.81</v>
      </c>
      <c r="P1134" s="130">
        <v>57.51</v>
      </c>
      <c r="Q1134" s="130">
        <v>56.8</v>
      </c>
      <c r="R1134" s="130">
        <v>53.13</v>
      </c>
      <c r="S1134" s="130">
        <v>38.049999999999997</v>
      </c>
      <c r="T1134" s="130">
        <v>32.270000000000003</v>
      </c>
      <c r="U1134" s="130">
        <v>31.85</v>
      </c>
      <c r="V1134" s="130">
        <v>32.76</v>
      </c>
      <c r="W1134" s="130">
        <v>32.619999999999997</v>
      </c>
      <c r="X1134" s="130">
        <v>32.340000000000003</v>
      </c>
      <c r="Y1134" s="130">
        <v>30.66</v>
      </c>
      <c r="Z1134" s="130">
        <v>32.380000000000003</v>
      </c>
      <c r="AA1134" s="130">
        <f t="shared" si="246"/>
        <v>87.74</v>
      </c>
      <c r="AB1134" s="77">
        <f t="shared" si="234"/>
        <v>2023</v>
      </c>
      <c r="AC1134" s="76">
        <f t="shared" si="235"/>
        <v>12</v>
      </c>
      <c r="AD1134" s="76" t="str">
        <f t="shared" si="236"/>
        <v/>
      </c>
      <c r="AE1134" s="76" t="str">
        <f t="shared" si="237"/>
        <v/>
      </c>
      <c r="AF1134" s="74">
        <f t="shared" si="238"/>
        <v>87.74</v>
      </c>
      <c r="AG1134" s="75" t="str">
        <f t="shared" si="239"/>
        <v>12:00</v>
      </c>
      <c r="AH1134" s="74">
        <f t="shared" si="240"/>
        <v>1151.1600000000001</v>
      </c>
      <c r="AI1134" s="73" t="str">
        <f t="shared" si="241"/>
        <v/>
      </c>
      <c r="AJ1134" s="73" t="str">
        <f t="shared" si="242"/>
        <v/>
      </c>
      <c r="AK1134" s="73" t="str">
        <f t="shared" si="243"/>
        <v/>
      </c>
      <c r="AL1134" s="72" t="str">
        <f t="shared" si="244"/>
        <v/>
      </c>
      <c r="AM1134" s="71" t="str">
        <f t="shared" si="245"/>
        <v/>
      </c>
    </row>
    <row r="1135" spans="2:39" ht="13.8" thickBot="1">
      <c r="B1135" s="131">
        <v>45267</v>
      </c>
      <c r="C1135" s="130">
        <v>31.68</v>
      </c>
      <c r="D1135" s="130">
        <v>31.54</v>
      </c>
      <c r="E1135" s="130">
        <v>29.72</v>
      </c>
      <c r="F1135" s="130">
        <v>32.409999999999997</v>
      </c>
      <c r="G1135" s="130">
        <v>31.96</v>
      </c>
      <c r="H1135" s="130">
        <v>31.92</v>
      </c>
      <c r="I1135" s="130">
        <v>33.32</v>
      </c>
      <c r="J1135" s="130">
        <v>36.090000000000003</v>
      </c>
      <c r="K1135" s="130">
        <v>36.33</v>
      </c>
      <c r="L1135" s="130">
        <v>38.99</v>
      </c>
      <c r="M1135" s="130">
        <v>38.89</v>
      </c>
      <c r="N1135" s="130">
        <v>50.51</v>
      </c>
      <c r="O1135" s="130">
        <v>32.659999999999997</v>
      </c>
      <c r="P1135" s="130">
        <v>32.72</v>
      </c>
      <c r="Q1135" s="130">
        <v>33.36</v>
      </c>
      <c r="R1135" s="130">
        <v>34.51</v>
      </c>
      <c r="S1135" s="130">
        <v>34.130000000000003</v>
      </c>
      <c r="T1135" s="130">
        <v>33.18</v>
      </c>
      <c r="U1135" s="130">
        <v>31.71</v>
      </c>
      <c r="V1135" s="130">
        <v>30.63</v>
      </c>
      <c r="W1135" s="130">
        <v>30.73</v>
      </c>
      <c r="X1135" s="130">
        <v>31.4</v>
      </c>
      <c r="Y1135" s="130">
        <v>32.17</v>
      </c>
      <c r="Z1135" s="130">
        <v>31.4</v>
      </c>
      <c r="AA1135" s="130">
        <f t="shared" si="246"/>
        <v>50.51</v>
      </c>
      <c r="AB1135" s="77">
        <f t="shared" si="234"/>
        <v>2023</v>
      </c>
      <c r="AC1135" s="76">
        <f t="shared" si="235"/>
        <v>12</v>
      </c>
      <c r="AD1135" s="76" t="str">
        <f t="shared" si="236"/>
        <v/>
      </c>
      <c r="AE1135" s="76" t="str">
        <f t="shared" si="237"/>
        <v/>
      </c>
      <c r="AF1135" s="74">
        <f t="shared" si="238"/>
        <v>50.51</v>
      </c>
      <c r="AG1135" s="75" t="str">
        <f t="shared" si="239"/>
        <v>12:00</v>
      </c>
      <c r="AH1135" s="74">
        <f t="shared" si="240"/>
        <v>862.46999999999991</v>
      </c>
      <c r="AI1135" s="73" t="str">
        <f t="shared" si="241"/>
        <v/>
      </c>
      <c r="AJ1135" s="73" t="str">
        <f t="shared" si="242"/>
        <v/>
      </c>
      <c r="AK1135" s="73" t="str">
        <f t="shared" si="243"/>
        <v/>
      </c>
      <c r="AL1135" s="72" t="str">
        <f t="shared" si="244"/>
        <v/>
      </c>
      <c r="AM1135" s="71" t="str">
        <f t="shared" si="245"/>
        <v/>
      </c>
    </row>
    <row r="1136" spans="2:39" ht="13.8" thickBot="1">
      <c r="B1136" s="131">
        <v>45268</v>
      </c>
      <c r="C1136" s="130">
        <v>29.82</v>
      </c>
      <c r="D1136" s="130">
        <v>29.93</v>
      </c>
      <c r="E1136" s="130">
        <v>31.54</v>
      </c>
      <c r="F1136" s="130">
        <v>31.6</v>
      </c>
      <c r="G1136" s="130">
        <v>31.68</v>
      </c>
      <c r="H1136" s="130">
        <v>31.64</v>
      </c>
      <c r="I1136" s="130">
        <v>31.82</v>
      </c>
      <c r="J1136" s="130">
        <v>33.25</v>
      </c>
      <c r="K1136" s="130">
        <v>30.87</v>
      </c>
      <c r="L1136" s="130">
        <v>33.74</v>
      </c>
      <c r="M1136" s="130">
        <v>32.03</v>
      </c>
      <c r="N1136" s="130">
        <v>36.82</v>
      </c>
      <c r="O1136" s="130">
        <v>32.450000000000003</v>
      </c>
      <c r="P1136" s="130">
        <v>29.96</v>
      </c>
      <c r="Q1136" s="130">
        <v>31.64</v>
      </c>
      <c r="R1136" s="130">
        <v>31.46</v>
      </c>
      <c r="S1136" s="130">
        <v>32.549999999999997</v>
      </c>
      <c r="T1136" s="130">
        <v>31.15</v>
      </c>
      <c r="U1136" s="130">
        <v>31.12</v>
      </c>
      <c r="V1136" s="130">
        <v>31.15</v>
      </c>
      <c r="W1136" s="130">
        <v>31.01</v>
      </c>
      <c r="X1136" s="130">
        <v>31.89</v>
      </c>
      <c r="Y1136" s="130">
        <v>31.33</v>
      </c>
      <c r="Z1136" s="130">
        <v>30.7</v>
      </c>
      <c r="AA1136" s="130">
        <f t="shared" si="246"/>
        <v>36.82</v>
      </c>
      <c r="AB1136" s="77">
        <f t="shared" si="234"/>
        <v>2023</v>
      </c>
      <c r="AC1136" s="76">
        <f t="shared" si="235"/>
        <v>12</v>
      </c>
      <c r="AD1136" s="76" t="str">
        <f t="shared" si="236"/>
        <v/>
      </c>
      <c r="AE1136" s="76" t="str">
        <f t="shared" si="237"/>
        <v/>
      </c>
      <c r="AF1136" s="74">
        <f t="shared" si="238"/>
        <v>36.82</v>
      </c>
      <c r="AG1136" s="75" t="str">
        <f t="shared" si="239"/>
        <v>12:00</v>
      </c>
      <c r="AH1136" s="74">
        <f t="shared" si="240"/>
        <v>797.96999999999991</v>
      </c>
      <c r="AI1136" s="73" t="str">
        <f t="shared" si="241"/>
        <v/>
      </c>
      <c r="AJ1136" s="73" t="str">
        <f t="shared" si="242"/>
        <v/>
      </c>
      <c r="AK1136" s="73" t="str">
        <f t="shared" si="243"/>
        <v/>
      </c>
      <c r="AL1136" s="72" t="str">
        <f t="shared" si="244"/>
        <v/>
      </c>
      <c r="AM1136" s="71" t="str">
        <f t="shared" si="245"/>
        <v/>
      </c>
    </row>
    <row r="1137" spans="2:39" ht="13.8" thickBot="1">
      <c r="B1137" s="131">
        <v>45269</v>
      </c>
      <c r="C1137" s="130">
        <v>30.7</v>
      </c>
      <c r="D1137" s="130">
        <v>29.68</v>
      </c>
      <c r="E1137" s="130">
        <v>29.86</v>
      </c>
      <c r="F1137" s="130">
        <v>30.94</v>
      </c>
      <c r="G1137" s="130">
        <v>30.21</v>
      </c>
      <c r="H1137" s="130">
        <v>31.54</v>
      </c>
      <c r="I1137" s="130">
        <v>31.99</v>
      </c>
      <c r="J1137" s="130">
        <v>29.61</v>
      </c>
      <c r="K1137" s="130">
        <v>30.42</v>
      </c>
      <c r="L1137" s="130">
        <v>32.1</v>
      </c>
      <c r="M1137" s="130">
        <v>30.59</v>
      </c>
      <c r="N1137" s="130">
        <v>31.01</v>
      </c>
      <c r="O1137" s="130">
        <v>30.66</v>
      </c>
      <c r="P1137" s="130">
        <v>30.41</v>
      </c>
      <c r="Q1137" s="130">
        <v>30.73</v>
      </c>
      <c r="R1137" s="130">
        <v>31.08</v>
      </c>
      <c r="S1137" s="130">
        <v>30.77</v>
      </c>
      <c r="T1137" s="130">
        <v>32.200000000000003</v>
      </c>
      <c r="U1137" s="130">
        <v>30.87</v>
      </c>
      <c r="V1137" s="130">
        <v>31.08</v>
      </c>
      <c r="W1137" s="130">
        <v>31.71</v>
      </c>
      <c r="X1137" s="130">
        <v>30.66</v>
      </c>
      <c r="Y1137" s="130">
        <v>30.1</v>
      </c>
      <c r="Z1137" s="130">
        <v>32.69</v>
      </c>
      <c r="AA1137" s="130">
        <f t="shared" si="246"/>
        <v>32.69</v>
      </c>
      <c r="AB1137" s="77">
        <f t="shared" si="234"/>
        <v>2023</v>
      </c>
      <c r="AC1137" s="76">
        <f t="shared" si="235"/>
        <v>12</v>
      </c>
      <c r="AD1137" s="76" t="str">
        <f t="shared" si="236"/>
        <v/>
      </c>
      <c r="AE1137" s="76" t="str">
        <f t="shared" si="237"/>
        <v/>
      </c>
      <c r="AF1137" s="74">
        <f t="shared" si="238"/>
        <v>32.69</v>
      </c>
      <c r="AG1137" s="75" t="str">
        <f t="shared" si="239"/>
        <v>24:00</v>
      </c>
      <c r="AH1137" s="74">
        <f t="shared" si="240"/>
        <v>774.30000000000018</v>
      </c>
      <c r="AI1137" s="73" t="str">
        <f t="shared" si="241"/>
        <v/>
      </c>
      <c r="AJ1137" s="73" t="str">
        <f t="shared" si="242"/>
        <v/>
      </c>
      <c r="AK1137" s="73" t="str">
        <f t="shared" si="243"/>
        <v/>
      </c>
      <c r="AL1137" s="72" t="str">
        <f t="shared" si="244"/>
        <v/>
      </c>
      <c r="AM1137" s="71" t="str">
        <f t="shared" si="245"/>
        <v/>
      </c>
    </row>
    <row r="1138" spans="2:39" ht="13.8" thickBot="1">
      <c r="B1138" s="131">
        <v>45270</v>
      </c>
      <c r="C1138" s="130">
        <v>31.26</v>
      </c>
      <c r="D1138" s="130">
        <v>30.59</v>
      </c>
      <c r="E1138" s="129">
        <v>30</v>
      </c>
      <c r="F1138" s="130">
        <v>30.35</v>
      </c>
      <c r="G1138" s="130">
        <v>32.31</v>
      </c>
      <c r="H1138" s="130">
        <v>30.77</v>
      </c>
      <c r="I1138" s="130">
        <v>31.36</v>
      </c>
      <c r="J1138" s="130">
        <v>29.61</v>
      </c>
      <c r="K1138" s="130">
        <v>32.97</v>
      </c>
      <c r="L1138" s="130">
        <v>32.94</v>
      </c>
      <c r="M1138" s="130">
        <v>31.61</v>
      </c>
      <c r="N1138" s="130">
        <v>32.270000000000003</v>
      </c>
      <c r="O1138" s="130">
        <v>31.89</v>
      </c>
      <c r="P1138" s="130">
        <v>33.42</v>
      </c>
      <c r="Q1138" s="130">
        <v>32.340000000000003</v>
      </c>
      <c r="R1138" s="130">
        <v>34.549999999999997</v>
      </c>
      <c r="S1138" s="130">
        <v>1225.53</v>
      </c>
      <c r="T1138" s="130">
        <v>464.35</v>
      </c>
      <c r="U1138" s="130">
        <v>34.06</v>
      </c>
      <c r="V1138" s="130">
        <v>386.3</v>
      </c>
      <c r="W1138" s="130">
        <v>187.36</v>
      </c>
      <c r="X1138" s="130">
        <v>30.52</v>
      </c>
      <c r="Y1138" s="130">
        <v>30.7</v>
      </c>
      <c r="Z1138" s="130">
        <v>29.4</v>
      </c>
      <c r="AA1138" s="130">
        <f t="shared" si="246"/>
        <v>1225.53</v>
      </c>
      <c r="AB1138" s="77">
        <f t="shared" si="234"/>
        <v>2023</v>
      </c>
      <c r="AC1138" s="76">
        <f t="shared" si="235"/>
        <v>12</v>
      </c>
      <c r="AD1138" s="76" t="str">
        <f t="shared" si="236"/>
        <v/>
      </c>
      <c r="AE1138" s="76" t="str">
        <f t="shared" si="237"/>
        <v/>
      </c>
      <c r="AF1138" s="74">
        <f t="shared" si="238"/>
        <v>1225.53</v>
      </c>
      <c r="AG1138" s="75" t="str">
        <f t="shared" si="239"/>
        <v>17:00</v>
      </c>
      <c r="AH1138" s="74">
        <f t="shared" si="240"/>
        <v>4121.99</v>
      </c>
      <c r="AI1138" s="73" t="str">
        <f t="shared" si="241"/>
        <v/>
      </c>
      <c r="AJ1138" s="73" t="str">
        <f t="shared" si="242"/>
        <v/>
      </c>
      <c r="AK1138" s="73" t="str">
        <f t="shared" si="243"/>
        <v/>
      </c>
      <c r="AL1138" s="72" t="str">
        <f t="shared" si="244"/>
        <v/>
      </c>
      <c r="AM1138" s="71" t="str">
        <f t="shared" si="245"/>
        <v/>
      </c>
    </row>
    <row r="1139" spans="2:39" ht="13.8" thickBot="1">
      <c r="B1139" s="131">
        <v>45271</v>
      </c>
      <c r="C1139" s="130">
        <v>1174.57</v>
      </c>
      <c r="D1139" s="130">
        <v>1266.3</v>
      </c>
      <c r="E1139" s="130">
        <v>1243.69</v>
      </c>
      <c r="F1139" s="130">
        <v>1265.53</v>
      </c>
      <c r="G1139" s="130">
        <v>1265.1099999999999</v>
      </c>
      <c r="H1139" s="130">
        <v>1313.27</v>
      </c>
      <c r="I1139" s="130">
        <v>1366.58</v>
      </c>
      <c r="J1139" s="130">
        <v>1445.57</v>
      </c>
      <c r="K1139" s="130">
        <v>1450.75</v>
      </c>
      <c r="L1139" s="130">
        <v>1446.06</v>
      </c>
      <c r="M1139" s="130">
        <v>1468.74</v>
      </c>
      <c r="N1139" s="130">
        <v>1494.71</v>
      </c>
      <c r="O1139" s="130">
        <v>613.03</v>
      </c>
      <c r="P1139" s="130">
        <v>1464.4</v>
      </c>
      <c r="Q1139" s="130">
        <v>1441.44</v>
      </c>
      <c r="R1139" s="130">
        <v>1443.47</v>
      </c>
      <c r="S1139" s="130">
        <v>1446.1</v>
      </c>
      <c r="T1139" s="130">
        <v>1371.9</v>
      </c>
      <c r="U1139" s="130">
        <v>1327.17</v>
      </c>
      <c r="V1139" s="130">
        <v>1327.59</v>
      </c>
      <c r="W1139" s="130">
        <v>1307.01</v>
      </c>
      <c r="X1139" s="130">
        <v>1310.6500000000001</v>
      </c>
      <c r="Y1139" s="130">
        <v>1304.07</v>
      </c>
      <c r="Z1139" s="130">
        <v>1276.0999999999999</v>
      </c>
      <c r="AA1139" s="130">
        <f t="shared" si="246"/>
        <v>1494.71</v>
      </c>
      <c r="AB1139" s="77">
        <f t="shared" si="234"/>
        <v>2023</v>
      </c>
      <c r="AC1139" s="76">
        <f t="shared" si="235"/>
        <v>12</v>
      </c>
      <c r="AD1139" s="76" t="str">
        <f t="shared" si="236"/>
        <v/>
      </c>
      <c r="AE1139" s="76" t="str">
        <f t="shared" si="237"/>
        <v/>
      </c>
      <c r="AF1139" s="74">
        <f t="shared" si="238"/>
        <v>1494.71</v>
      </c>
      <c r="AG1139" s="75" t="str">
        <f t="shared" si="239"/>
        <v>12:00</v>
      </c>
      <c r="AH1139" s="74">
        <f t="shared" si="240"/>
        <v>33328.519999999997</v>
      </c>
      <c r="AI1139" s="73" t="str">
        <f t="shared" si="241"/>
        <v/>
      </c>
      <c r="AJ1139" s="73" t="str">
        <f t="shared" si="242"/>
        <v/>
      </c>
      <c r="AK1139" s="73" t="str">
        <f t="shared" si="243"/>
        <v/>
      </c>
      <c r="AL1139" s="72" t="str">
        <f t="shared" si="244"/>
        <v/>
      </c>
      <c r="AM1139" s="71" t="str">
        <f t="shared" si="245"/>
        <v/>
      </c>
    </row>
    <row r="1140" spans="2:39" ht="13.8" thickBot="1">
      <c r="B1140" s="131">
        <v>45272</v>
      </c>
      <c r="C1140" s="130">
        <v>1272.92</v>
      </c>
      <c r="D1140" s="130">
        <v>1292.55</v>
      </c>
      <c r="E1140" s="130">
        <v>1298.05</v>
      </c>
      <c r="F1140" s="130">
        <v>1306.03</v>
      </c>
      <c r="G1140" s="130">
        <v>1323.07</v>
      </c>
      <c r="H1140" s="130">
        <v>1331.12</v>
      </c>
      <c r="I1140" s="130">
        <v>1366.86</v>
      </c>
      <c r="J1140" s="130">
        <v>1428.91</v>
      </c>
      <c r="K1140" s="130">
        <v>1451.98</v>
      </c>
      <c r="L1140" s="130">
        <v>1440.6</v>
      </c>
      <c r="M1140" s="130">
        <v>1458.49</v>
      </c>
      <c r="N1140" s="130">
        <v>1465.14</v>
      </c>
      <c r="O1140" s="130">
        <v>593.29</v>
      </c>
      <c r="P1140" s="130">
        <v>33.01</v>
      </c>
      <c r="Q1140" s="130">
        <v>965.23</v>
      </c>
      <c r="R1140" s="130">
        <v>1411.1</v>
      </c>
      <c r="S1140" s="130">
        <v>1378.09</v>
      </c>
      <c r="T1140" s="130">
        <v>1362.69</v>
      </c>
      <c r="U1140" s="130">
        <v>1323.56</v>
      </c>
      <c r="V1140" s="130">
        <v>1306.27</v>
      </c>
      <c r="W1140" s="130">
        <v>1300.04</v>
      </c>
      <c r="X1140" s="130">
        <v>1283.52</v>
      </c>
      <c r="Y1140" s="130">
        <v>1305.1500000000001</v>
      </c>
      <c r="Z1140" s="130">
        <v>1270.8499999999999</v>
      </c>
      <c r="AA1140" s="130">
        <f t="shared" si="246"/>
        <v>1465.14</v>
      </c>
      <c r="AB1140" s="77">
        <f t="shared" si="234"/>
        <v>2023</v>
      </c>
      <c r="AC1140" s="76">
        <f t="shared" si="235"/>
        <v>12</v>
      </c>
      <c r="AD1140" s="76" t="str">
        <f t="shared" si="236"/>
        <v/>
      </c>
      <c r="AE1140" s="76" t="str">
        <f t="shared" si="237"/>
        <v/>
      </c>
      <c r="AF1140" s="74">
        <f t="shared" si="238"/>
        <v>1465.14</v>
      </c>
      <c r="AG1140" s="75" t="str">
        <f t="shared" si="239"/>
        <v>12:00</v>
      </c>
      <c r="AH1140" s="74">
        <f t="shared" si="240"/>
        <v>31433.66</v>
      </c>
      <c r="AI1140" s="73" t="str">
        <f t="shared" si="241"/>
        <v/>
      </c>
      <c r="AJ1140" s="73" t="str">
        <f t="shared" si="242"/>
        <v/>
      </c>
      <c r="AK1140" s="73" t="str">
        <f t="shared" si="243"/>
        <v/>
      </c>
      <c r="AL1140" s="72" t="str">
        <f t="shared" si="244"/>
        <v/>
      </c>
      <c r="AM1140" s="71" t="str">
        <f t="shared" si="245"/>
        <v/>
      </c>
    </row>
    <row r="1141" spans="2:39" ht="13.8" thickBot="1">
      <c r="B1141" s="131">
        <v>45273</v>
      </c>
      <c r="C1141" s="129">
        <v>1274</v>
      </c>
      <c r="D1141" s="130">
        <v>1290.73</v>
      </c>
      <c r="E1141" s="130">
        <v>1274.18</v>
      </c>
      <c r="F1141" s="130">
        <v>1278.3800000000001</v>
      </c>
      <c r="G1141" s="130">
        <v>1290.52</v>
      </c>
      <c r="H1141" s="130">
        <v>1294.69</v>
      </c>
      <c r="I1141" s="130">
        <v>1363.25</v>
      </c>
      <c r="J1141" s="130">
        <v>1458.49</v>
      </c>
      <c r="K1141" s="130">
        <v>1483.65</v>
      </c>
      <c r="L1141" s="130">
        <v>1489.6</v>
      </c>
      <c r="M1141" s="130">
        <v>1477.25</v>
      </c>
      <c r="N1141" s="130">
        <v>1486.14</v>
      </c>
      <c r="O1141" s="130">
        <v>1272.29</v>
      </c>
      <c r="P1141" s="130">
        <v>1433.92</v>
      </c>
      <c r="Q1141" s="130">
        <v>1449.07</v>
      </c>
      <c r="R1141" s="130">
        <v>1485.75</v>
      </c>
      <c r="S1141" s="130">
        <v>1439.17</v>
      </c>
      <c r="T1141" s="130">
        <v>1452.64</v>
      </c>
      <c r="U1141" s="130">
        <v>1404.94</v>
      </c>
      <c r="V1141" s="130">
        <v>1395.07</v>
      </c>
      <c r="W1141" s="130">
        <v>1368.75</v>
      </c>
      <c r="X1141" s="130">
        <v>1372.35</v>
      </c>
      <c r="Y1141" s="130">
        <v>1361.29</v>
      </c>
      <c r="Z1141" s="130">
        <v>1377.29</v>
      </c>
      <c r="AA1141" s="130">
        <f t="shared" si="246"/>
        <v>1489.6</v>
      </c>
      <c r="AB1141" s="77">
        <f t="shared" si="234"/>
        <v>2023</v>
      </c>
      <c r="AC1141" s="76">
        <f t="shared" si="235"/>
        <v>12</v>
      </c>
      <c r="AD1141" s="76" t="str">
        <f t="shared" si="236"/>
        <v/>
      </c>
      <c r="AE1141" s="76" t="str">
        <f t="shared" si="237"/>
        <v/>
      </c>
      <c r="AF1141" s="74">
        <f t="shared" si="238"/>
        <v>1489.6</v>
      </c>
      <c r="AG1141" s="75" t="str">
        <f t="shared" si="239"/>
        <v>10:00</v>
      </c>
      <c r="AH1141" s="74">
        <f t="shared" si="240"/>
        <v>34763.009999999995</v>
      </c>
      <c r="AI1141" s="73" t="str">
        <f t="shared" si="241"/>
        <v/>
      </c>
      <c r="AJ1141" s="73" t="str">
        <f t="shared" si="242"/>
        <v/>
      </c>
      <c r="AK1141" s="73" t="str">
        <f t="shared" si="243"/>
        <v/>
      </c>
      <c r="AL1141" s="72" t="str">
        <f t="shared" si="244"/>
        <v/>
      </c>
      <c r="AM1141" s="71" t="str">
        <f t="shared" si="245"/>
        <v/>
      </c>
    </row>
    <row r="1142" spans="2:39" ht="13.8" thickBot="1">
      <c r="B1142" s="131">
        <v>45274</v>
      </c>
      <c r="C1142" s="130">
        <v>1358.42</v>
      </c>
      <c r="D1142" s="130">
        <v>1358.7</v>
      </c>
      <c r="E1142" s="130">
        <v>1357.68</v>
      </c>
      <c r="F1142" s="130">
        <v>1350.86</v>
      </c>
      <c r="G1142" s="130">
        <v>1360.7</v>
      </c>
      <c r="H1142" s="130">
        <v>1382.89</v>
      </c>
      <c r="I1142" s="130">
        <v>1449.46</v>
      </c>
      <c r="J1142" s="130">
        <v>1524.32</v>
      </c>
      <c r="K1142" s="130">
        <v>1479.77</v>
      </c>
      <c r="L1142" s="130">
        <v>1464.96</v>
      </c>
      <c r="M1142" s="130">
        <v>1535.9</v>
      </c>
      <c r="N1142" s="130">
        <v>1552.78</v>
      </c>
      <c r="O1142" s="130">
        <v>1509.24</v>
      </c>
      <c r="P1142" s="130">
        <v>1248.69</v>
      </c>
      <c r="Q1142" s="130">
        <v>194.36</v>
      </c>
      <c r="R1142" s="130">
        <v>34.369999999999997</v>
      </c>
      <c r="S1142" s="130">
        <v>33.25</v>
      </c>
      <c r="T1142" s="130">
        <v>439.64</v>
      </c>
      <c r="U1142" s="130">
        <v>1353.35</v>
      </c>
      <c r="V1142" s="130">
        <v>1327.27</v>
      </c>
      <c r="W1142" s="130">
        <v>1228.43</v>
      </c>
      <c r="X1142" s="130">
        <v>1219.1600000000001</v>
      </c>
      <c r="Y1142" s="130">
        <v>1206.03</v>
      </c>
      <c r="Z1142" s="130">
        <v>1191.75</v>
      </c>
      <c r="AA1142" s="130">
        <f t="shared" si="246"/>
        <v>1552.78</v>
      </c>
      <c r="AB1142" s="77">
        <f t="shared" si="234"/>
        <v>2023</v>
      </c>
      <c r="AC1142" s="76">
        <f t="shared" si="235"/>
        <v>12</v>
      </c>
      <c r="AD1142" s="76" t="str">
        <f t="shared" si="236"/>
        <v/>
      </c>
      <c r="AE1142" s="76" t="str">
        <f t="shared" si="237"/>
        <v/>
      </c>
      <c r="AF1142" s="74">
        <f t="shared" si="238"/>
        <v>1552.78</v>
      </c>
      <c r="AG1142" s="75" t="str">
        <f t="shared" si="239"/>
        <v>12:00</v>
      </c>
      <c r="AH1142" s="74">
        <f t="shared" si="240"/>
        <v>29714.759999999995</v>
      </c>
      <c r="AI1142" s="73" t="str">
        <f t="shared" si="241"/>
        <v/>
      </c>
      <c r="AJ1142" s="73" t="str">
        <f t="shared" si="242"/>
        <v/>
      </c>
      <c r="AK1142" s="73" t="str">
        <f t="shared" si="243"/>
        <v/>
      </c>
      <c r="AL1142" s="72" t="str">
        <f t="shared" si="244"/>
        <v/>
      </c>
      <c r="AM1142" s="71" t="str">
        <f t="shared" si="245"/>
        <v/>
      </c>
    </row>
    <row r="1143" spans="2:39" ht="13.8" thickBot="1">
      <c r="B1143" s="131">
        <v>45275</v>
      </c>
      <c r="C1143" s="130">
        <v>1222.93</v>
      </c>
      <c r="D1143" s="130">
        <v>1240.92</v>
      </c>
      <c r="E1143" s="130">
        <v>1228.78</v>
      </c>
      <c r="F1143" s="130">
        <v>1276.24</v>
      </c>
      <c r="G1143" s="130">
        <v>1268.23</v>
      </c>
      <c r="H1143" s="130">
        <v>1328.39</v>
      </c>
      <c r="I1143" s="130">
        <v>1360.03</v>
      </c>
      <c r="J1143" s="130">
        <v>1427.55</v>
      </c>
      <c r="K1143" s="129">
        <v>1454</v>
      </c>
      <c r="L1143" s="130">
        <v>1408.61</v>
      </c>
      <c r="M1143" s="130">
        <v>1403.71</v>
      </c>
      <c r="N1143" s="130">
        <v>1401.75</v>
      </c>
      <c r="O1143" s="130">
        <v>1373.47</v>
      </c>
      <c r="P1143" s="130">
        <v>1362.9</v>
      </c>
      <c r="Q1143" s="130">
        <v>1376.9</v>
      </c>
      <c r="R1143" s="130">
        <v>1371.44</v>
      </c>
      <c r="S1143" s="130">
        <v>1334.69</v>
      </c>
      <c r="T1143" s="130">
        <v>1304.73</v>
      </c>
      <c r="U1143" s="130">
        <v>1283.52</v>
      </c>
      <c r="V1143" s="130">
        <v>1273.1300000000001</v>
      </c>
      <c r="W1143" s="130">
        <v>1248.17</v>
      </c>
      <c r="X1143" s="130">
        <v>1243.24</v>
      </c>
      <c r="Y1143" s="130">
        <v>1223.3599999999999</v>
      </c>
      <c r="Z1143" s="130">
        <v>1203.55</v>
      </c>
      <c r="AA1143" s="130">
        <f t="shared" si="246"/>
        <v>1454</v>
      </c>
      <c r="AB1143" s="77">
        <f t="shared" si="234"/>
        <v>2023</v>
      </c>
      <c r="AC1143" s="76">
        <f t="shared" si="235"/>
        <v>12</v>
      </c>
      <c r="AD1143" s="76" t="str">
        <f t="shared" si="236"/>
        <v/>
      </c>
      <c r="AE1143" s="76" t="str">
        <f t="shared" si="237"/>
        <v/>
      </c>
      <c r="AF1143" s="74">
        <f t="shared" si="238"/>
        <v>1454</v>
      </c>
      <c r="AG1143" s="75" t="str">
        <f t="shared" si="239"/>
        <v>9:00</v>
      </c>
      <c r="AH1143" s="74">
        <f t="shared" si="240"/>
        <v>33074.240000000005</v>
      </c>
      <c r="AI1143" s="73" t="str">
        <f t="shared" si="241"/>
        <v/>
      </c>
      <c r="AJ1143" s="73" t="str">
        <f t="shared" si="242"/>
        <v/>
      </c>
      <c r="AK1143" s="73" t="str">
        <f t="shared" si="243"/>
        <v/>
      </c>
      <c r="AL1143" s="72" t="str">
        <f t="shared" si="244"/>
        <v/>
      </c>
      <c r="AM1143" s="71" t="str">
        <f t="shared" si="245"/>
        <v/>
      </c>
    </row>
    <row r="1144" spans="2:39" ht="13.8" thickBot="1">
      <c r="B1144" s="131">
        <v>45276</v>
      </c>
      <c r="C1144" s="130">
        <v>1181.99</v>
      </c>
      <c r="D1144" s="130">
        <v>1206.45</v>
      </c>
      <c r="E1144" s="130">
        <v>1168.02</v>
      </c>
      <c r="F1144" s="130">
        <v>1183.7</v>
      </c>
      <c r="G1144" s="130">
        <v>1192.1400000000001</v>
      </c>
      <c r="H1144" s="130">
        <v>1200.29</v>
      </c>
      <c r="I1144" s="130">
        <v>1244.81</v>
      </c>
      <c r="J1144" s="130">
        <v>1333.22</v>
      </c>
      <c r="K1144" s="130">
        <v>1323.46</v>
      </c>
      <c r="L1144" s="130">
        <v>1313.9</v>
      </c>
      <c r="M1144" s="130">
        <v>1342.29</v>
      </c>
      <c r="N1144" s="130">
        <v>1332.49</v>
      </c>
      <c r="O1144" s="130">
        <v>1316.74</v>
      </c>
      <c r="P1144" s="130">
        <v>1314.92</v>
      </c>
      <c r="Q1144" s="130">
        <v>1305.8900000000001</v>
      </c>
      <c r="R1144" s="130">
        <v>1306.9000000000001</v>
      </c>
      <c r="S1144" s="130">
        <v>1278.03</v>
      </c>
      <c r="T1144" s="130">
        <v>1260.49</v>
      </c>
      <c r="U1144" s="130">
        <v>1248.28</v>
      </c>
      <c r="V1144" s="130">
        <v>1262.8399999999999</v>
      </c>
      <c r="W1144" s="130">
        <v>1243.6600000000001</v>
      </c>
      <c r="X1144" s="130">
        <v>1234.56</v>
      </c>
      <c r="Y1144" s="130">
        <v>1230.18</v>
      </c>
      <c r="Z1144" s="130">
        <v>1215.17</v>
      </c>
      <c r="AA1144" s="130">
        <f t="shared" si="246"/>
        <v>1342.29</v>
      </c>
      <c r="AB1144" s="77">
        <f t="shared" si="234"/>
        <v>2023</v>
      </c>
      <c r="AC1144" s="76">
        <f t="shared" si="235"/>
        <v>12</v>
      </c>
      <c r="AD1144" s="76" t="str">
        <f t="shared" si="236"/>
        <v/>
      </c>
      <c r="AE1144" s="76" t="str">
        <f t="shared" si="237"/>
        <v/>
      </c>
      <c r="AF1144" s="74">
        <f t="shared" si="238"/>
        <v>1342.29</v>
      </c>
      <c r="AG1144" s="75" t="str">
        <f t="shared" si="239"/>
        <v>11:00</v>
      </c>
      <c r="AH1144" s="74">
        <f t="shared" si="240"/>
        <v>31582.71</v>
      </c>
      <c r="AI1144" s="73" t="str">
        <f t="shared" si="241"/>
        <v/>
      </c>
      <c r="AJ1144" s="73" t="str">
        <f t="shared" si="242"/>
        <v/>
      </c>
      <c r="AK1144" s="73" t="str">
        <f t="shared" si="243"/>
        <v/>
      </c>
      <c r="AL1144" s="72" t="str">
        <f t="shared" si="244"/>
        <v/>
      </c>
      <c r="AM1144" s="71" t="str">
        <f t="shared" si="245"/>
        <v/>
      </c>
    </row>
    <row r="1145" spans="2:39" ht="13.8" thickBot="1">
      <c r="B1145" s="131">
        <v>45277</v>
      </c>
      <c r="C1145" s="129">
        <v>1220</v>
      </c>
      <c r="D1145" s="130">
        <v>1201.3399999999999</v>
      </c>
      <c r="E1145" s="130">
        <v>1195.3599999999999</v>
      </c>
      <c r="F1145" s="130">
        <v>1194.69</v>
      </c>
      <c r="G1145" s="130">
        <v>1197.3800000000001</v>
      </c>
      <c r="H1145" s="130">
        <v>1184.8900000000001</v>
      </c>
      <c r="I1145" s="130">
        <v>1212.33</v>
      </c>
      <c r="J1145" s="130">
        <v>1282.02</v>
      </c>
      <c r="K1145" s="130">
        <v>1292.6600000000001</v>
      </c>
      <c r="L1145" s="130">
        <v>1270.5</v>
      </c>
      <c r="M1145" s="130">
        <v>1291.82</v>
      </c>
      <c r="N1145" s="130">
        <v>1289.72</v>
      </c>
      <c r="O1145" s="130">
        <v>1261.23</v>
      </c>
      <c r="P1145" s="130">
        <v>1281.73</v>
      </c>
      <c r="Q1145" s="130">
        <v>1276.28</v>
      </c>
      <c r="R1145" s="130">
        <v>1280.8599999999999</v>
      </c>
      <c r="S1145" s="130">
        <v>1243.4100000000001</v>
      </c>
      <c r="T1145" s="130">
        <v>1218.56</v>
      </c>
      <c r="U1145" s="130">
        <v>1223.74</v>
      </c>
      <c r="V1145" s="130">
        <v>1220.73</v>
      </c>
      <c r="W1145" s="130">
        <v>1195.1500000000001</v>
      </c>
      <c r="X1145" s="130">
        <v>1178.3399999999999</v>
      </c>
      <c r="Y1145" s="130">
        <v>1192.3499999999999</v>
      </c>
      <c r="Z1145" s="130">
        <v>1198.82</v>
      </c>
      <c r="AA1145" s="130">
        <f t="shared" si="246"/>
        <v>1292.6600000000001</v>
      </c>
      <c r="AB1145" s="77">
        <f t="shared" si="234"/>
        <v>2023</v>
      </c>
      <c r="AC1145" s="76">
        <f t="shared" si="235"/>
        <v>12</v>
      </c>
      <c r="AD1145" s="76" t="str">
        <f t="shared" si="236"/>
        <v/>
      </c>
      <c r="AE1145" s="76" t="str">
        <f t="shared" si="237"/>
        <v/>
      </c>
      <c r="AF1145" s="74">
        <f t="shared" si="238"/>
        <v>1292.6600000000001</v>
      </c>
      <c r="AG1145" s="75" t="str">
        <f t="shared" si="239"/>
        <v>9:00</v>
      </c>
      <c r="AH1145" s="74">
        <f t="shared" si="240"/>
        <v>30896.57</v>
      </c>
      <c r="AI1145" s="73" t="str">
        <f t="shared" si="241"/>
        <v/>
      </c>
      <c r="AJ1145" s="73" t="str">
        <f t="shared" si="242"/>
        <v/>
      </c>
      <c r="AK1145" s="73" t="str">
        <f t="shared" si="243"/>
        <v/>
      </c>
      <c r="AL1145" s="72" t="str">
        <f t="shared" si="244"/>
        <v/>
      </c>
      <c r="AM1145" s="71" t="str">
        <f t="shared" si="245"/>
        <v/>
      </c>
    </row>
    <row r="1146" spans="2:39" ht="13.8" thickBot="1">
      <c r="B1146" s="131">
        <v>45278</v>
      </c>
      <c r="C1146" s="130">
        <v>1189.69</v>
      </c>
      <c r="D1146" s="130">
        <v>1199.6600000000001</v>
      </c>
      <c r="E1146" s="130">
        <v>1173.9000000000001</v>
      </c>
      <c r="F1146" s="130">
        <v>1180.76</v>
      </c>
      <c r="G1146" s="130">
        <v>1195.98</v>
      </c>
      <c r="H1146" s="130">
        <v>1221.54</v>
      </c>
      <c r="I1146" s="130">
        <v>1288.6300000000001</v>
      </c>
      <c r="J1146" s="130">
        <v>1359.89</v>
      </c>
      <c r="K1146" s="130">
        <v>410.87</v>
      </c>
      <c r="L1146" s="130">
        <v>32.520000000000003</v>
      </c>
      <c r="M1146" s="130">
        <v>1016.26</v>
      </c>
      <c r="N1146" s="130">
        <v>1447.36</v>
      </c>
      <c r="O1146" s="130">
        <v>1403.89</v>
      </c>
      <c r="P1146" s="130">
        <v>1418.24</v>
      </c>
      <c r="Q1146" s="130">
        <v>1412.08</v>
      </c>
      <c r="R1146" s="130">
        <v>1429.19</v>
      </c>
      <c r="S1146" s="130">
        <v>1404.03</v>
      </c>
      <c r="T1146" s="130">
        <v>1378.34</v>
      </c>
      <c r="U1146" s="130">
        <v>1372.95</v>
      </c>
      <c r="V1146" s="130">
        <v>1378.27</v>
      </c>
      <c r="W1146" s="130">
        <v>1364.3</v>
      </c>
      <c r="X1146" s="130">
        <v>1367.24</v>
      </c>
      <c r="Y1146" s="130">
        <v>1345.23</v>
      </c>
      <c r="Z1146" s="130">
        <v>1346.98</v>
      </c>
      <c r="AA1146" s="130">
        <f t="shared" si="246"/>
        <v>1447.36</v>
      </c>
      <c r="AB1146" s="77">
        <f t="shared" si="234"/>
        <v>2023</v>
      </c>
      <c r="AC1146" s="76">
        <f t="shared" si="235"/>
        <v>12</v>
      </c>
      <c r="AD1146" s="76" t="str">
        <f t="shared" si="236"/>
        <v/>
      </c>
      <c r="AE1146" s="76" t="str">
        <f t="shared" si="237"/>
        <v/>
      </c>
      <c r="AF1146" s="74">
        <f t="shared" si="238"/>
        <v>1447.36</v>
      </c>
      <c r="AG1146" s="75" t="str">
        <f t="shared" si="239"/>
        <v>12:00</v>
      </c>
      <c r="AH1146" s="74">
        <f t="shared" si="240"/>
        <v>30785.16</v>
      </c>
      <c r="AI1146" s="73" t="str">
        <f t="shared" si="241"/>
        <v/>
      </c>
      <c r="AJ1146" s="73" t="str">
        <f t="shared" si="242"/>
        <v/>
      </c>
      <c r="AK1146" s="73" t="str">
        <f t="shared" si="243"/>
        <v/>
      </c>
      <c r="AL1146" s="72" t="str">
        <f t="shared" si="244"/>
        <v/>
      </c>
      <c r="AM1146" s="71" t="str">
        <f t="shared" si="245"/>
        <v/>
      </c>
    </row>
    <row r="1147" spans="2:39" ht="13.8" thickBot="1">
      <c r="B1147" s="131">
        <v>45279</v>
      </c>
      <c r="C1147" s="130">
        <v>1327.27</v>
      </c>
      <c r="D1147" s="130">
        <v>1320.41</v>
      </c>
      <c r="E1147" s="130">
        <v>1337.07</v>
      </c>
      <c r="F1147" s="130">
        <v>1344.81</v>
      </c>
      <c r="G1147" s="130">
        <v>1304.3499999999999</v>
      </c>
      <c r="H1147" s="130">
        <v>1346.24</v>
      </c>
      <c r="I1147" s="130">
        <v>1368.22</v>
      </c>
      <c r="J1147" s="130">
        <v>1495.45</v>
      </c>
      <c r="K1147" s="130">
        <v>1354.54</v>
      </c>
      <c r="L1147" s="130">
        <v>91.74</v>
      </c>
      <c r="M1147" s="130">
        <v>56.63</v>
      </c>
      <c r="N1147" s="130">
        <v>55.48</v>
      </c>
      <c r="O1147" s="130">
        <v>45.96</v>
      </c>
      <c r="P1147" s="130">
        <v>33.5</v>
      </c>
      <c r="Q1147" s="130">
        <v>33.04</v>
      </c>
      <c r="R1147" s="130">
        <v>35.53</v>
      </c>
      <c r="S1147" s="130">
        <v>34.340000000000003</v>
      </c>
      <c r="T1147" s="130">
        <v>31.92</v>
      </c>
      <c r="U1147" s="130">
        <v>31.57</v>
      </c>
      <c r="V1147" s="130">
        <v>32.799999999999997</v>
      </c>
      <c r="W1147" s="130">
        <v>32.31</v>
      </c>
      <c r="X1147" s="130">
        <v>31.95</v>
      </c>
      <c r="Y1147" s="130">
        <v>31.99</v>
      </c>
      <c r="Z1147" s="130">
        <v>31.75</v>
      </c>
      <c r="AA1147" s="130">
        <f t="shared" si="246"/>
        <v>1495.45</v>
      </c>
      <c r="AB1147" s="77">
        <f t="shared" si="234"/>
        <v>2023</v>
      </c>
      <c r="AC1147" s="76">
        <f t="shared" si="235"/>
        <v>12</v>
      </c>
      <c r="AD1147" s="76" t="str">
        <f t="shared" si="236"/>
        <v/>
      </c>
      <c r="AE1147" s="76" t="str">
        <f t="shared" si="237"/>
        <v/>
      </c>
      <c r="AF1147" s="74">
        <f t="shared" si="238"/>
        <v>1495.45</v>
      </c>
      <c r="AG1147" s="75" t="str">
        <f t="shared" si="239"/>
        <v>8:00</v>
      </c>
      <c r="AH1147" s="74">
        <f t="shared" si="240"/>
        <v>14304.32</v>
      </c>
      <c r="AI1147" s="73" t="str">
        <f t="shared" si="241"/>
        <v/>
      </c>
      <c r="AJ1147" s="73" t="str">
        <f t="shared" si="242"/>
        <v/>
      </c>
      <c r="AK1147" s="73" t="str">
        <f t="shared" si="243"/>
        <v/>
      </c>
      <c r="AL1147" s="72" t="str">
        <f t="shared" si="244"/>
        <v/>
      </c>
      <c r="AM1147" s="71" t="str">
        <f t="shared" si="245"/>
        <v/>
      </c>
    </row>
    <row r="1148" spans="2:39" ht="13.8" thickBot="1">
      <c r="B1148" s="131">
        <v>45280</v>
      </c>
      <c r="C1148" s="130">
        <v>32.17</v>
      </c>
      <c r="D1148" s="130">
        <v>32.229999999999997</v>
      </c>
      <c r="E1148" s="130">
        <v>32.340000000000003</v>
      </c>
      <c r="F1148" s="130">
        <v>32.340000000000003</v>
      </c>
      <c r="G1148" s="130">
        <v>30.21</v>
      </c>
      <c r="H1148" s="130">
        <v>32.270000000000003</v>
      </c>
      <c r="I1148" s="130">
        <v>32.31</v>
      </c>
      <c r="J1148" s="130">
        <v>36.44</v>
      </c>
      <c r="K1148" s="130">
        <v>37.14</v>
      </c>
      <c r="L1148" s="130">
        <v>42.66</v>
      </c>
      <c r="M1148" s="130">
        <v>49.95</v>
      </c>
      <c r="N1148" s="130">
        <v>48.69</v>
      </c>
      <c r="O1148" s="130">
        <v>34.369999999999997</v>
      </c>
      <c r="P1148" s="130">
        <v>32.200000000000003</v>
      </c>
      <c r="Q1148" s="130">
        <v>35.49</v>
      </c>
      <c r="R1148" s="130">
        <v>43.68</v>
      </c>
      <c r="S1148" s="130">
        <v>37.24</v>
      </c>
      <c r="T1148" s="130">
        <v>31.57</v>
      </c>
      <c r="U1148" s="130">
        <v>32.729999999999997</v>
      </c>
      <c r="V1148" s="130">
        <v>31.57</v>
      </c>
      <c r="W1148" s="130">
        <v>32.24</v>
      </c>
      <c r="X1148" s="130">
        <v>31.5</v>
      </c>
      <c r="Y1148" s="130">
        <v>31.4</v>
      </c>
      <c r="Z1148" s="130">
        <v>32.24</v>
      </c>
      <c r="AA1148" s="130">
        <f t="shared" si="246"/>
        <v>49.95</v>
      </c>
      <c r="AB1148" s="77">
        <f t="shared" si="234"/>
        <v>2023</v>
      </c>
      <c r="AC1148" s="76">
        <f t="shared" si="235"/>
        <v>12</v>
      </c>
      <c r="AD1148" s="76" t="str">
        <f t="shared" si="236"/>
        <v/>
      </c>
      <c r="AE1148" s="76" t="str">
        <f t="shared" si="237"/>
        <v/>
      </c>
      <c r="AF1148" s="74">
        <f t="shared" si="238"/>
        <v>49.95</v>
      </c>
      <c r="AG1148" s="75" t="str">
        <f t="shared" si="239"/>
        <v>11:00</v>
      </c>
      <c r="AH1148" s="74">
        <f t="shared" si="240"/>
        <v>894.93000000000006</v>
      </c>
      <c r="AI1148" s="73" t="str">
        <f t="shared" si="241"/>
        <v/>
      </c>
      <c r="AJ1148" s="73" t="str">
        <f t="shared" si="242"/>
        <v/>
      </c>
      <c r="AK1148" s="73" t="str">
        <f t="shared" si="243"/>
        <v/>
      </c>
      <c r="AL1148" s="72" t="str">
        <f t="shared" si="244"/>
        <v/>
      </c>
      <c r="AM1148" s="71" t="str">
        <f t="shared" si="245"/>
        <v/>
      </c>
    </row>
    <row r="1149" spans="2:39" ht="13.8" thickBot="1">
      <c r="B1149" s="131">
        <v>45281</v>
      </c>
      <c r="C1149" s="130">
        <v>31.54</v>
      </c>
      <c r="D1149" s="130">
        <v>32.619999999999997</v>
      </c>
      <c r="E1149" s="130">
        <v>31.08</v>
      </c>
      <c r="F1149" s="130">
        <v>32.590000000000003</v>
      </c>
      <c r="G1149" s="130">
        <v>31.15</v>
      </c>
      <c r="H1149" s="130">
        <v>32.479999999999997</v>
      </c>
      <c r="I1149" s="130">
        <v>32.130000000000003</v>
      </c>
      <c r="J1149" s="130">
        <v>34.06</v>
      </c>
      <c r="K1149" s="130">
        <v>35.25</v>
      </c>
      <c r="L1149" s="130">
        <v>41.27</v>
      </c>
      <c r="M1149" s="130">
        <v>43.51</v>
      </c>
      <c r="N1149" s="130">
        <v>66.319999999999993</v>
      </c>
      <c r="O1149" s="130">
        <v>34.020000000000003</v>
      </c>
      <c r="P1149" s="130">
        <v>41.76</v>
      </c>
      <c r="Q1149" s="130">
        <v>38.08</v>
      </c>
      <c r="R1149" s="130">
        <v>35.07</v>
      </c>
      <c r="S1149" s="130">
        <v>35.42</v>
      </c>
      <c r="T1149" s="130">
        <v>32.520000000000003</v>
      </c>
      <c r="U1149" s="130">
        <v>32.03</v>
      </c>
      <c r="V1149" s="130">
        <v>30.77</v>
      </c>
      <c r="W1149" s="130">
        <v>31.12</v>
      </c>
      <c r="X1149" s="130">
        <v>32.409999999999997</v>
      </c>
      <c r="Y1149" s="130">
        <v>31.15</v>
      </c>
      <c r="Z1149" s="130">
        <v>33.29</v>
      </c>
      <c r="AA1149" s="130">
        <f t="shared" si="246"/>
        <v>66.319999999999993</v>
      </c>
      <c r="AB1149" s="77">
        <f t="shared" si="234"/>
        <v>2023</v>
      </c>
      <c r="AC1149" s="76">
        <f t="shared" si="235"/>
        <v>12</v>
      </c>
      <c r="AD1149" s="76" t="str">
        <f t="shared" si="236"/>
        <v/>
      </c>
      <c r="AE1149" s="76" t="str">
        <f t="shared" si="237"/>
        <v/>
      </c>
      <c r="AF1149" s="74">
        <f t="shared" si="238"/>
        <v>66.319999999999993</v>
      </c>
      <c r="AG1149" s="75" t="str">
        <f t="shared" si="239"/>
        <v>12:00</v>
      </c>
      <c r="AH1149" s="74">
        <f t="shared" si="240"/>
        <v>917.95999999999981</v>
      </c>
      <c r="AI1149" s="73" t="str">
        <f t="shared" si="241"/>
        <v/>
      </c>
      <c r="AJ1149" s="73" t="str">
        <f t="shared" si="242"/>
        <v/>
      </c>
      <c r="AK1149" s="73" t="str">
        <f t="shared" si="243"/>
        <v/>
      </c>
      <c r="AL1149" s="72" t="str">
        <f t="shared" si="244"/>
        <v/>
      </c>
      <c r="AM1149" s="71" t="str">
        <f t="shared" si="245"/>
        <v/>
      </c>
    </row>
    <row r="1150" spans="2:39" ht="13.8" thickBot="1">
      <c r="B1150" s="131">
        <v>45282</v>
      </c>
      <c r="C1150" s="130">
        <v>31.85</v>
      </c>
      <c r="D1150" s="130">
        <v>32.31</v>
      </c>
      <c r="E1150" s="130">
        <v>33.92</v>
      </c>
      <c r="F1150" s="130">
        <v>30.94</v>
      </c>
      <c r="G1150" s="130">
        <v>31.29</v>
      </c>
      <c r="H1150" s="130">
        <v>30.31</v>
      </c>
      <c r="I1150" s="130">
        <v>31.39</v>
      </c>
      <c r="J1150" s="130">
        <v>38.71</v>
      </c>
      <c r="K1150" s="130">
        <v>44.91</v>
      </c>
      <c r="L1150" s="130">
        <v>56.39</v>
      </c>
      <c r="M1150" s="130">
        <v>55.79</v>
      </c>
      <c r="N1150" s="130">
        <v>60.73</v>
      </c>
      <c r="O1150" s="130">
        <v>154.94999999999999</v>
      </c>
      <c r="P1150" s="130">
        <v>515.69000000000005</v>
      </c>
      <c r="Q1150" s="130">
        <v>38.43</v>
      </c>
      <c r="R1150" s="130">
        <v>37.56</v>
      </c>
      <c r="S1150" s="130">
        <v>47.95</v>
      </c>
      <c r="T1150" s="130">
        <v>31.64</v>
      </c>
      <c r="U1150" s="130">
        <v>29.99</v>
      </c>
      <c r="V1150" s="130">
        <v>30.84</v>
      </c>
      <c r="W1150" s="130">
        <v>32.31</v>
      </c>
      <c r="X1150" s="130">
        <v>31.85</v>
      </c>
      <c r="Y1150" s="130">
        <v>30.94</v>
      </c>
      <c r="Z1150" s="130">
        <v>30.77</v>
      </c>
      <c r="AA1150" s="130">
        <f t="shared" si="246"/>
        <v>515.69000000000005</v>
      </c>
      <c r="AB1150" s="77">
        <f t="shared" si="234"/>
        <v>2023</v>
      </c>
      <c r="AC1150" s="76">
        <f t="shared" si="235"/>
        <v>12</v>
      </c>
      <c r="AD1150" s="76" t="str">
        <f t="shared" si="236"/>
        <v/>
      </c>
      <c r="AE1150" s="76" t="str">
        <f t="shared" si="237"/>
        <v/>
      </c>
      <c r="AF1150" s="74">
        <f t="shared" si="238"/>
        <v>515.69000000000005</v>
      </c>
      <c r="AG1150" s="75" t="str">
        <f t="shared" si="239"/>
        <v>14:00</v>
      </c>
      <c r="AH1150" s="74">
        <f t="shared" si="240"/>
        <v>2007.15</v>
      </c>
      <c r="AI1150" s="73" t="str">
        <f t="shared" si="241"/>
        <v/>
      </c>
      <c r="AJ1150" s="73" t="str">
        <f t="shared" si="242"/>
        <v/>
      </c>
      <c r="AK1150" s="73" t="str">
        <f t="shared" si="243"/>
        <v/>
      </c>
      <c r="AL1150" s="72" t="str">
        <f t="shared" si="244"/>
        <v/>
      </c>
      <c r="AM1150" s="71" t="str">
        <f t="shared" si="245"/>
        <v/>
      </c>
    </row>
    <row r="1151" spans="2:39" ht="13.8" thickBot="1">
      <c r="B1151" s="131">
        <v>45283</v>
      </c>
      <c r="C1151" s="130">
        <v>33.18</v>
      </c>
      <c r="D1151" s="130">
        <v>30.42</v>
      </c>
      <c r="E1151" s="130">
        <v>30.66</v>
      </c>
      <c r="F1151" s="130">
        <v>32.1</v>
      </c>
      <c r="G1151" s="130">
        <v>31.71</v>
      </c>
      <c r="H1151" s="130">
        <v>31.47</v>
      </c>
      <c r="I1151" s="130">
        <v>31.99</v>
      </c>
      <c r="J1151" s="130">
        <v>33.11</v>
      </c>
      <c r="K1151" s="130">
        <v>32.619999999999997</v>
      </c>
      <c r="L1151" s="130">
        <v>32.659999999999997</v>
      </c>
      <c r="M1151" s="130">
        <v>31.47</v>
      </c>
      <c r="N1151" s="130">
        <v>32.799999999999997</v>
      </c>
      <c r="O1151" s="130">
        <v>30.49</v>
      </c>
      <c r="P1151" s="130">
        <v>31.85</v>
      </c>
      <c r="Q1151" s="130">
        <v>31.33</v>
      </c>
      <c r="R1151" s="130">
        <v>32.1</v>
      </c>
      <c r="S1151" s="130">
        <v>31.5</v>
      </c>
      <c r="T1151" s="130">
        <v>32.06</v>
      </c>
      <c r="U1151" s="130">
        <v>31.75</v>
      </c>
      <c r="V1151" s="130">
        <v>32.03</v>
      </c>
      <c r="W1151" s="130">
        <v>31.57</v>
      </c>
      <c r="X1151" s="130">
        <v>32.31</v>
      </c>
      <c r="Y1151" s="130">
        <v>31.43</v>
      </c>
      <c r="Z1151" s="130">
        <v>33.11</v>
      </c>
      <c r="AA1151" s="130">
        <f t="shared" si="246"/>
        <v>33.18</v>
      </c>
      <c r="AB1151" s="77">
        <f t="shared" si="234"/>
        <v>2023</v>
      </c>
      <c r="AC1151" s="76">
        <f t="shared" si="235"/>
        <v>12</v>
      </c>
      <c r="AD1151" s="76" t="str">
        <f t="shared" si="236"/>
        <v/>
      </c>
      <c r="AE1151" s="76" t="str">
        <f t="shared" si="237"/>
        <v/>
      </c>
      <c r="AF1151" s="74">
        <f t="shared" si="238"/>
        <v>33.18</v>
      </c>
      <c r="AG1151" s="75" t="str">
        <f t="shared" si="239"/>
        <v>1:00</v>
      </c>
      <c r="AH1151" s="74">
        <f t="shared" si="240"/>
        <v>798.9000000000002</v>
      </c>
      <c r="AI1151" s="73" t="str">
        <f t="shared" si="241"/>
        <v/>
      </c>
      <c r="AJ1151" s="73" t="str">
        <f t="shared" si="242"/>
        <v/>
      </c>
      <c r="AK1151" s="73" t="str">
        <f t="shared" si="243"/>
        <v/>
      </c>
      <c r="AL1151" s="72" t="str">
        <f t="shared" si="244"/>
        <v/>
      </c>
      <c r="AM1151" s="71" t="str">
        <f t="shared" si="245"/>
        <v/>
      </c>
    </row>
    <row r="1152" spans="2:39" ht="13.8" thickBot="1">
      <c r="B1152" s="131">
        <v>45284</v>
      </c>
      <c r="C1152" s="130">
        <v>32.869999999999997</v>
      </c>
      <c r="D1152" s="130">
        <v>31.01</v>
      </c>
      <c r="E1152" s="130">
        <v>32.799999999999997</v>
      </c>
      <c r="F1152" s="130">
        <v>32.06</v>
      </c>
      <c r="G1152" s="130">
        <v>30.87</v>
      </c>
      <c r="H1152" s="130">
        <v>31.4</v>
      </c>
      <c r="I1152" s="130">
        <v>31.57</v>
      </c>
      <c r="J1152" s="130">
        <v>32.200000000000003</v>
      </c>
      <c r="K1152" s="130">
        <v>30.17</v>
      </c>
      <c r="L1152" s="130">
        <v>32.200000000000003</v>
      </c>
      <c r="M1152" s="130">
        <v>33.01</v>
      </c>
      <c r="N1152" s="130">
        <v>31.5</v>
      </c>
      <c r="O1152" s="130">
        <v>31.6</v>
      </c>
      <c r="P1152" s="130">
        <v>31.33</v>
      </c>
      <c r="Q1152" s="130">
        <v>32.130000000000003</v>
      </c>
      <c r="R1152" s="130">
        <v>34.159999999999997</v>
      </c>
      <c r="S1152" s="130">
        <v>32.03</v>
      </c>
      <c r="T1152" s="130">
        <v>32.06</v>
      </c>
      <c r="U1152" s="130">
        <v>30.9</v>
      </c>
      <c r="V1152" s="130">
        <v>32.31</v>
      </c>
      <c r="W1152" s="130">
        <v>31.92</v>
      </c>
      <c r="X1152" s="130">
        <v>32.24</v>
      </c>
      <c r="Y1152" s="130">
        <v>33.36</v>
      </c>
      <c r="Z1152" s="130">
        <v>31.08</v>
      </c>
      <c r="AA1152" s="130">
        <f t="shared" si="246"/>
        <v>34.159999999999997</v>
      </c>
      <c r="AB1152" s="77">
        <f t="shared" si="234"/>
        <v>2023</v>
      </c>
      <c r="AC1152" s="76">
        <f t="shared" si="235"/>
        <v>12</v>
      </c>
      <c r="AD1152" s="76" t="str">
        <f t="shared" si="236"/>
        <v/>
      </c>
      <c r="AE1152" s="76" t="str">
        <f t="shared" si="237"/>
        <v/>
      </c>
      <c r="AF1152" s="74">
        <f t="shared" si="238"/>
        <v>34.159999999999997</v>
      </c>
      <c r="AG1152" s="75" t="str">
        <f t="shared" si="239"/>
        <v>16:00</v>
      </c>
      <c r="AH1152" s="74">
        <f t="shared" si="240"/>
        <v>800.94</v>
      </c>
      <c r="AI1152" s="73" t="str">
        <f t="shared" si="241"/>
        <v/>
      </c>
      <c r="AJ1152" s="73" t="str">
        <f t="shared" si="242"/>
        <v/>
      </c>
      <c r="AK1152" s="73" t="str">
        <f t="shared" si="243"/>
        <v/>
      </c>
      <c r="AL1152" s="72" t="str">
        <f t="shared" si="244"/>
        <v/>
      </c>
      <c r="AM1152" s="71" t="str">
        <f t="shared" si="245"/>
        <v/>
      </c>
    </row>
    <row r="1153" spans="2:39" ht="13.8" thickBot="1">
      <c r="B1153" s="131">
        <v>45285</v>
      </c>
      <c r="C1153" s="130">
        <v>31.96</v>
      </c>
      <c r="D1153" s="130">
        <v>31.71</v>
      </c>
      <c r="E1153" s="130">
        <v>33.29</v>
      </c>
      <c r="F1153" s="130">
        <v>31.68</v>
      </c>
      <c r="G1153" s="130">
        <v>31.15</v>
      </c>
      <c r="H1153" s="130">
        <v>31.75</v>
      </c>
      <c r="I1153" s="130">
        <v>31.19</v>
      </c>
      <c r="J1153" s="130">
        <v>31.12</v>
      </c>
      <c r="K1153" s="130">
        <v>30.63</v>
      </c>
      <c r="L1153" s="130">
        <v>31.57</v>
      </c>
      <c r="M1153" s="130">
        <v>32.31</v>
      </c>
      <c r="N1153" s="130">
        <v>31.43</v>
      </c>
      <c r="O1153" s="130">
        <v>31.89</v>
      </c>
      <c r="P1153" s="130">
        <v>31.19</v>
      </c>
      <c r="Q1153" s="130">
        <v>32.76</v>
      </c>
      <c r="R1153" s="130">
        <v>33.39</v>
      </c>
      <c r="S1153" s="130">
        <v>30.98</v>
      </c>
      <c r="T1153" s="130">
        <v>32.69</v>
      </c>
      <c r="U1153" s="130">
        <v>32.31</v>
      </c>
      <c r="V1153" s="130">
        <v>32.83</v>
      </c>
      <c r="W1153" s="130">
        <v>29.89</v>
      </c>
      <c r="X1153" s="130">
        <v>32.659999999999997</v>
      </c>
      <c r="Y1153" s="130">
        <v>32.729999999999997</v>
      </c>
      <c r="Z1153" s="130">
        <v>31.32</v>
      </c>
      <c r="AA1153" s="130">
        <f t="shared" si="246"/>
        <v>33.39</v>
      </c>
      <c r="AB1153" s="77">
        <f t="shared" si="234"/>
        <v>2023</v>
      </c>
      <c r="AC1153" s="76">
        <f t="shared" si="235"/>
        <v>12</v>
      </c>
      <c r="AD1153" s="76" t="str">
        <f t="shared" si="236"/>
        <v/>
      </c>
      <c r="AE1153" s="76" t="str">
        <f t="shared" si="237"/>
        <v/>
      </c>
      <c r="AF1153" s="74">
        <f t="shared" si="238"/>
        <v>33.39</v>
      </c>
      <c r="AG1153" s="75" t="str">
        <f t="shared" si="239"/>
        <v>16:00</v>
      </c>
      <c r="AH1153" s="74">
        <f t="shared" si="240"/>
        <v>797.82</v>
      </c>
      <c r="AI1153" s="73" t="str">
        <f t="shared" si="241"/>
        <v/>
      </c>
      <c r="AJ1153" s="73" t="str">
        <f t="shared" si="242"/>
        <v/>
      </c>
      <c r="AK1153" s="73" t="str">
        <f t="shared" si="243"/>
        <v/>
      </c>
      <c r="AL1153" s="72" t="str">
        <f t="shared" si="244"/>
        <v/>
      </c>
      <c r="AM1153" s="71" t="str">
        <f t="shared" si="245"/>
        <v/>
      </c>
    </row>
    <row r="1154" spans="2:39" ht="13.8" thickBot="1">
      <c r="B1154" s="131">
        <v>45286</v>
      </c>
      <c r="C1154" s="130">
        <v>31.6</v>
      </c>
      <c r="D1154" s="130">
        <v>31.4</v>
      </c>
      <c r="E1154" s="130">
        <v>32.549999999999997</v>
      </c>
      <c r="F1154" s="130">
        <v>32.380000000000003</v>
      </c>
      <c r="G1154" s="130">
        <v>30.9</v>
      </c>
      <c r="H1154" s="130">
        <v>30.59</v>
      </c>
      <c r="I1154" s="130">
        <v>31.6</v>
      </c>
      <c r="J1154" s="130">
        <v>29.61</v>
      </c>
      <c r="K1154" s="130">
        <v>31.96</v>
      </c>
      <c r="L1154" s="130">
        <v>32.619999999999997</v>
      </c>
      <c r="M1154" s="130">
        <v>30.63</v>
      </c>
      <c r="N1154" s="130">
        <v>30.63</v>
      </c>
      <c r="O1154" s="130">
        <v>32.17</v>
      </c>
      <c r="P1154" s="130">
        <v>31.92</v>
      </c>
      <c r="Q1154" s="130">
        <v>33.22</v>
      </c>
      <c r="R1154" s="130">
        <v>32.659999999999997</v>
      </c>
      <c r="S1154" s="130">
        <v>30.24</v>
      </c>
      <c r="T1154" s="130">
        <v>32.1</v>
      </c>
      <c r="U1154" s="130">
        <v>32.9</v>
      </c>
      <c r="V1154" s="130">
        <v>31.85</v>
      </c>
      <c r="W1154" s="130">
        <v>30.31</v>
      </c>
      <c r="X1154" s="130">
        <v>31.4</v>
      </c>
      <c r="Y1154" s="130">
        <v>32.479999999999997</v>
      </c>
      <c r="Z1154" s="130">
        <v>31.82</v>
      </c>
      <c r="AA1154" s="130">
        <f t="shared" si="246"/>
        <v>33.22</v>
      </c>
      <c r="AB1154" s="77">
        <f t="shared" si="234"/>
        <v>2023</v>
      </c>
      <c r="AC1154" s="76">
        <f t="shared" si="235"/>
        <v>12</v>
      </c>
      <c r="AD1154" s="76" t="str">
        <f t="shared" si="236"/>
        <v/>
      </c>
      <c r="AE1154" s="76" t="str">
        <f t="shared" si="237"/>
        <v/>
      </c>
      <c r="AF1154" s="74">
        <f t="shared" si="238"/>
        <v>33.22</v>
      </c>
      <c r="AG1154" s="75" t="str">
        <f t="shared" si="239"/>
        <v>15:00</v>
      </c>
      <c r="AH1154" s="74">
        <f t="shared" si="240"/>
        <v>792.76</v>
      </c>
      <c r="AI1154" s="73" t="str">
        <f t="shared" si="241"/>
        <v/>
      </c>
      <c r="AJ1154" s="73" t="str">
        <f t="shared" si="242"/>
        <v/>
      </c>
      <c r="AK1154" s="73" t="str">
        <f t="shared" si="243"/>
        <v/>
      </c>
      <c r="AL1154" s="72" t="str">
        <f t="shared" si="244"/>
        <v/>
      </c>
      <c r="AM1154" s="71" t="str">
        <f t="shared" si="245"/>
        <v/>
      </c>
    </row>
    <row r="1155" spans="2:39" ht="13.8" thickBot="1">
      <c r="B1155" s="131">
        <v>45287</v>
      </c>
      <c r="C1155" s="130">
        <v>31.08</v>
      </c>
      <c r="D1155" s="130">
        <v>31.61</v>
      </c>
      <c r="E1155" s="130">
        <v>30.84</v>
      </c>
      <c r="F1155" s="130">
        <v>31.54</v>
      </c>
      <c r="G1155" s="130">
        <v>30.66</v>
      </c>
      <c r="H1155" s="130">
        <v>32.380000000000003</v>
      </c>
      <c r="I1155" s="130">
        <v>33.01</v>
      </c>
      <c r="J1155" s="130">
        <v>31.22</v>
      </c>
      <c r="K1155" s="130">
        <v>33.15</v>
      </c>
      <c r="L1155" s="130">
        <v>33.01</v>
      </c>
      <c r="M1155" s="130">
        <v>33.39</v>
      </c>
      <c r="N1155" s="130">
        <v>31.19</v>
      </c>
      <c r="O1155" s="130">
        <v>32.24</v>
      </c>
      <c r="P1155" s="130">
        <v>31.05</v>
      </c>
      <c r="Q1155" s="130">
        <v>32.799999999999997</v>
      </c>
      <c r="R1155" s="130">
        <v>32.31</v>
      </c>
      <c r="S1155" s="130">
        <v>32.409999999999997</v>
      </c>
      <c r="T1155" s="130">
        <v>30.66</v>
      </c>
      <c r="U1155" s="130">
        <v>30.55</v>
      </c>
      <c r="V1155" s="130">
        <v>32.1</v>
      </c>
      <c r="W1155" s="130">
        <v>30.98</v>
      </c>
      <c r="X1155" s="130">
        <v>29.65</v>
      </c>
      <c r="Y1155" s="130">
        <v>31.5</v>
      </c>
      <c r="Z1155" s="130">
        <v>31.99</v>
      </c>
      <c r="AA1155" s="130">
        <f t="shared" si="246"/>
        <v>33.39</v>
      </c>
      <c r="AB1155" s="77">
        <f t="shared" si="234"/>
        <v>2023</v>
      </c>
      <c r="AC1155" s="76">
        <f t="shared" si="235"/>
        <v>12</v>
      </c>
      <c r="AD1155" s="76" t="str">
        <f t="shared" si="236"/>
        <v/>
      </c>
      <c r="AE1155" s="76" t="str">
        <f t="shared" si="237"/>
        <v/>
      </c>
      <c r="AF1155" s="74">
        <f t="shared" si="238"/>
        <v>33.39</v>
      </c>
      <c r="AG1155" s="75" t="str">
        <f t="shared" si="239"/>
        <v>11:00</v>
      </c>
      <c r="AH1155" s="74">
        <f t="shared" si="240"/>
        <v>794.70999999999992</v>
      </c>
      <c r="AI1155" s="73" t="str">
        <f t="shared" si="241"/>
        <v/>
      </c>
      <c r="AJ1155" s="73" t="str">
        <f t="shared" si="242"/>
        <v/>
      </c>
      <c r="AK1155" s="73" t="str">
        <f t="shared" si="243"/>
        <v/>
      </c>
      <c r="AL1155" s="72" t="str">
        <f t="shared" si="244"/>
        <v/>
      </c>
      <c r="AM1155" s="71" t="str">
        <f t="shared" si="245"/>
        <v/>
      </c>
    </row>
    <row r="1156" spans="2:39" ht="13.8" thickBot="1">
      <c r="B1156" s="131">
        <v>45288</v>
      </c>
      <c r="C1156" s="130">
        <v>30.98</v>
      </c>
      <c r="D1156" s="130">
        <v>30.7</v>
      </c>
      <c r="E1156" s="130">
        <v>30.52</v>
      </c>
      <c r="F1156" s="130">
        <v>31.36</v>
      </c>
      <c r="G1156" s="130">
        <v>29.96</v>
      </c>
      <c r="H1156" s="130">
        <v>32.76</v>
      </c>
      <c r="I1156" s="130">
        <v>31.92</v>
      </c>
      <c r="J1156" s="130">
        <v>30.77</v>
      </c>
      <c r="K1156" s="130">
        <v>32.380000000000003</v>
      </c>
      <c r="L1156" s="130">
        <v>32.03</v>
      </c>
      <c r="M1156" s="130">
        <v>31.67</v>
      </c>
      <c r="N1156" s="130">
        <v>31.85</v>
      </c>
      <c r="O1156" s="130">
        <v>31.54</v>
      </c>
      <c r="P1156" s="130">
        <v>31.99</v>
      </c>
      <c r="Q1156" s="130">
        <v>665.39</v>
      </c>
      <c r="R1156" s="130">
        <v>1316.46</v>
      </c>
      <c r="S1156" s="130">
        <v>1267.42</v>
      </c>
      <c r="T1156" s="130">
        <v>1252.93</v>
      </c>
      <c r="U1156" s="130">
        <v>1206.8699999999999</v>
      </c>
      <c r="V1156" s="130">
        <v>1209.18</v>
      </c>
      <c r="W1156" s="130">
        <v>1201.24</v>
      </c>
      <c r="X1156" s="130">
        <v>1186.29</v>
      </c>
      <c r="Y1156" s="130">
        <v>1186.67</v>
      </c>
      <c r="Z1156" s="130">
        <v>1167.57</v>
      </c>
      <c r="AA1156" s="130">
        <f t="shared" si="246"/>
        <v>1316.46</v>
      </c>
      <c r="AB1156" s="77">
        <f t="shared" si="234"/>
        <v>2023</v>
      </c>
      <c r="AC1156" s="76">
        <f t="shared" si="235"/>
        <v>12</v>
      </c>
      <c r="AD1156" s="76" t="str">
        <f t="shared" si="236"/>
        <v/>
      </c>
      <c r="AE1156" s="76" t="str">
        <f t="shared" si="237"/>
        <v/>
      </c>
      <c r="AF1156" s="74">
        <f t="shared" si="238"/>
        <v>1316.46</v>
      </c>
      <c r="AG1156" s="75" t="str">
        <f t="shared" si="239"/>
        <v>16:00</v>
      </c>
      <c r="AH1156" s="74">
        <f t="shared" si="240"/>
        <v>13416.91</v>
      </c>
      <c r="AI1156" s="73" t="str">
        <f t="shared" si="241"/>
        <v/>
      </c>
      <c r="AJ1156" s="73" t="str">
        <f t="shared" si="242"/>
        <v/>
      </c>
      <c r="AK1156" s="73" t="str">
        <f t="shared" si="243"/>
        <v/>
      </c>
      <c r="AL1156" s="72" t="str">
        <f t="shared" si="244"/>
        <v/>
      </c>
      <c r="AM1156" s="71" t="str">
        <f t="shared" si="245"/>
        <v/>
      </c>
    </row>
    <row r="1157" spans="2:39" ht="13.8" thickBot="1">
      <c r="B1157" s="131">
        <v>45289</v>
      </c>
      <c r="C1157" s="130">
        <v>1132.3599999999999</v>
      </c>
      <c r="D1157" s="130">
        <v>1137.57</v>
      </c>
      <c r="E1157" s="130">
        <v>1136.6300000000001</v>
      </c>
      <c r="F1157" s="130">
        <v>1130.6099999999999</v>
      </c>
      <c r="G1157" s="130">
        <v>1159.24</v>
      </c>
      <c r="H1157" s="130">
        <v>1182.3</v>
      </c>
      <c r="I1157" s="130">
        <v>1217.55</v>
      </c>
      <c r="J1157" s="130">
        <v>1329.41</v>
      </c>
      <c r="K1157" s="130">
        <v>1307.1400000000001</v>
      </c>
      <c r="L1157" s="130">
        <v>1322.2</v>
      </c>
      <c r="M1157" s="130">
        <v>1350.79</v>
      </c>
      <c r="N1157" s="130">
        <v>1349.29</v>
      </c>
      <c r="O1157" s="130">
        <v>1335.32</v>
      </c>
      <c r="P1157" s="130">
        <v>1329.65</v>
      </c>
      <c r="Q1157" s="129">
        <v>1318</v>
      </c>
      <c r="R1157" s="130">
        <v>1353.42</v>
      </c>
      <c r="S1157" s="130">
        <v>1327.31</v>
      </c>
      <c r="T1157" s="130">
        <v>1307.81</v>
      </c>
      <c r="U1157" s="130">
        <v>1265.04</v>
      </c>
      <c r="V1157" s="130">
        <v>1272.74</v>
      </c>
      <c r="W1157" s="130">
        <v>1250.5899999999999</v>
      </c>
      <c r="X1157" s="130">
        <v>1267.46</v>
      </c>
      <c r="Y1157" s="130">
        <v>1218.3900000000001</v>
      </c>
      <c r="Z1157" s="130">
        <v>1224.06</v>
      </c>
      <c r="AA1157" s="130">
        <f t="shared" si="246"/>
        <v>1353.42</v>
      </c>
      <c r="AB1157" s="77">
        <f t="shared" si="234"/>
        <v>2023</v>
      </c>
      <c r="AC1157" s="76">
        <f t="shared" si="235"/>
        <v>12</v>
      </c>
      <c r="AD1157" s="76" t="str">
        <f t="shared" si="236"/>
        <v/>
      </c>
      <c r="AE1157" s="76" t="str">
        <f t="shared" si="237"/>
        <v/>
      </c>
      <c r="AF1157" s="74">
        <f t="shared" si="238"/>
        <v>1353.42</v>
      </c>
      <c r="AG1157" s="75" t="str">
        <f t="shared" si="239"/>
        <v>16:00</v>
      </c>
      <c r="AH1157" s="74">
        <f t="shared" si="240"/>
        <v>31578.30000000001</v>
      </c>
      <c r="AI1157" s="73" t="str">
        <f t="shared" si="241"/>
        <v/>
      </c>
      <c r="AJ1157" s="73" t="str">
        <f t="shared" si="242"/>
        <v/>
      </c>
      <c r="AK1157" s="73" t="str">
        <f t="shared" si="243"/>
        <v/>
      </c>
      <c r="AL1157" s="72" t="str">
        <f t="shared" si="244"/>
        <v/>
      </c>
      <c r="AM1157" s="71" t="str">
        <f t="shared" si="245"/>
        <v/>
      </c>
    </row>
    <row r="1158" spans="2:39" ht="13.8" thickBot="1">
      <c r="B1158" s="131">
        <v>45290</v>
      </c>
      <c r="C1158" s="130">
        <v>1224.6500000000001</v>
      </c>
      <c r="D1158" s="130">
        <v>1232.3900000000001</v>
      </c>
      <c r="E1158" s="130">
        <v>1205.44</v>
      </c>
      <c r="F1158" s="130">
        <v>1222.69</v>
      </c>
      <c r="G1158" s="130">
        <v>1227.07</v>
      </c>
      <c r="H1158" s="130">
        <v>1217.76</v>
      </c>
      <c r="I1158" s="130">
        <v>1275.47</v>
      </c>
      <c r="J1158" s="130">
        <v>1325.52</v>
      </c>
      <c r="K1158" s="130">
        <v>1326.89</v>
      </c>
      <c r="L1158" s="130">
        <v>1347.36</v>
      </c>
      <c r="M1158" s="130">
        <v>1384.29</v>
      </c>
      <c r="N1158" s="130">
        <v>1382.05</v>
      </c>
      <c r="O1158" s="130">
        <v>1369.66</v>
      </c>
      <c r="P1158" s="130">
        <v>1341.55</v>
      </c>
      <c r="Q1158" s="130">
        <v>1343.93</v>
      </c>
      <c r="R1158" s="130">
        <v>1352.01</v>
      </c>
      <c r="S1158" s="130">
        <v>1337.14</v>
      </c>
      <c r="T1158" s="130">
        <v>1299.8</v>
      </c>
      <c r="U1158" s="130">
        <v>1302.28</v>
      </c>
      <c r="V1158" s="130">
        <v>1297.8699999999999</v>
      </c>
      <c r="W1158" s="130">
        <v>1268.96</v>
      </c>
      <c r="X1158" s="130">
        <v>1280.76</v>
      </c>
      <c r="Y1158" s="130">
        <v>1266.79</v>
      </c>
      <c r="Z1158" s="130">
        <v>1265.43</v>
      </c>
      <c r="AA1158" s="130">
        <f t="shared" si="246"/>
        <v>1384.29</v>
      </c>
      <c r="AB1158" s="77">
        <f t="shared" si="234"/>
        <v>2023</v>
      </c>
      <c r="AC1158" s="76">
        <f t="shared" si="235"/>
        <v>12</v>
      </c>
      <c r="AD1158" s="76" t="str">
        <f t="shared" si="236"/>
        <v/>
      </c>
      <c r="AE1158" s="76" t="str">
        <f t="shared" si="237"/>
        <v/>
      </c>
      <c r="AF1158" s="74">
        <f t="shared" si="238"/>
        <v>1384.29</v>
      </c>
      <c r="AG1158" s="75" t="str">
        <f t="shared" si="239"/>
        <v>11:00</v>
      </c>
      <c r="AH1158" s="74">
        <f t="shared" si="240"/>
        <v>32482.049999999992</v>
      </c>
      <c r="AI1158" s="73" t="str">
        <f t="shared" si="241"/>
        <v/>
      </c>
      <c r="AJ1158" s="73" t="str">
        <f t="shared" si="242"/>
        <v/>
      </c>
      <c r="AK1158" s="73" t="str">
        <f t="shared" si="243"/>
        <v/>
      </c>
      <c r="AL1158" s="72" t="str">
        <f t="shared" si="244"/>
        <v/>
      </c>
      <c r="AM1158" s="71" t="str">
        <f t="shared" si="245"/>
        <v/>
      </c>
    </row>
    <row r="1159" spans="2:39" ht="13.8" thickBot="1">
      <c r="B1159" s="131">
        <v>45291</v>
      </c>
      <c r="C1159" s="130">
        <v>1252.82</v>
      </c>
      <c r="D1159" s="129">
        <v>1253</v>
      </c>
      <c r="E1159" s="130">
        <v>1258.95</v>
      </c>
      <c r="F1159" s="130">
        <v>1249.46</v>
      </c>
      <c r="G1159" s="130">
        <v>1252.48</v>
      </c>
      <c r="H1159" s="130">
        <v>1250.0999999999999</v>
      </c>
      <c r="I1159" s="130">
        <v>1309.18</v>
      </c>
      <c r="J1159" s="130">
        <v>1360.45</v>
      </c>
      <c r="K1159" s="130">
        <v>1333.08</v>
      </c>
      <c r="L1159" s="130">
        <v>1348.55</v>
      </c>
      <c r="M1159" s="130">
        <v>1384.14</v>
      </c>
      <c r="N1159" s="130">
        <v>1358.91</v>
      </c>
      <c r="O1159" s="130">
        <v>1340.96</v>
      </c>
      <c r="P1159" s="130">
        <v>1339.98</v>
      </c>
      <c r="Q1159" s="130">
        <v>1350.93</v>
      </c>
      <c r="R1159" s="130">
        <v>1343.86</v>
      </c>
      <c r="S1159" s="130">
        <v>1303.02</v>
      </c>
      <c r="T1159" s="130">
        <v>1311.66</v>
      </c>
      <c r="U1159" s="130">
        <v>1317.33</v>
      </c>
      <c r="V1159" s="130">
        <v>1292.45</v>
      </c>
      <c r="W1159" s="130">
        <v>1298.92</v>
      </c>
      <c r="X1159" s="130">
        <v>1295.07</v>
      </c>
      <c r="Y1159" s="130">
        <v>1278.27</v>
      </c>
      <c r="Z1159" s="130">
        <v>1256.71</v>
      </c>
      <c r="AA1159" s="130">
        <f t="shared" si="246"/>
        <v>1384.14</v>
      </c>
      <c r="AB1159" s="77">
        <f t="shared" si="234"/>
        <v>2023</v>
      </c>
      <c r="AC1159" s="76">
        <f t="shared" si="235"/>
        <v>12</v>
      </c>
      <c r="AD1159" s="76" t="str">
        <f t="shared" si="236"/>
        <v>2023-12</v>
      </c>
      <c r="AE1159" s="76">
        <f t="shared" si="237"/>
        <v>12</v>
      </c>
      <c r="AF1159" s="74">
        <f t="shared" si="238"/>
        <v>1384.14</v>
      </c>
      <c r="AG1159" s="75" t="str">
        <f t="shared" si="239"/>
        <v>11:00</v>
      </c>
      <c r="AH1159" s="74">
        <f t="shared" si="240"/>
        <v>32724.420000000002</v>
      </c>
      <c r="AI1159" s="73">
        <f t="shared" si="241"/>
        <v>22334.79</v>
      </c>
      <c r="AJ1159" s="73">
        <f t="shared" si="242"/>
        <v>1552.78</v>
      </c>
      <c r="AK1159" s="73">
        <f t="shared" si="243"/>
        <v>34763.009999999995</v>
      </c>
      <c r="AL1159" s="72">
        <f t="shared" si="244"/>
        <v>45274</v>
      </c>
      <c r="AM1159" s="71" t="str">
        <f t="shared" si="245"/>
        <v>12:00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94E41-37E2-4827-BCA5-4E9FDE129484}">
  <sheetPr>
    <tabColor theme="9" tint="0.79998168889431442"/>
  </sheetPr>
  <dimension ref="B1:AM1159"/>
  <sheetViews>
    <sheetView workbookViewId="0">
      <pane xSplit="2" ySplit="2" topLeftCell="Y1133" activePane="bottomRight" state="frozen"/>
      <selection activeCell="F21" sqref="F21:F32"/>
      <selection pane="topRight" activeCell="F21" sqref="F21:F32"/>
      <selection pane="bottomLeft" activeCell="F21" sqref="F21:F32"/>
      <selection pane="bottomRight" activeCell="B1159" sqref="B2:B1159"/>
    </sheetView>
  </sheetViews>
  <sheetFormatPr defaultColWidth="8.88671875" defaultRowHeight="12.75" customHeight="1"/>
  <cols>
    <col min="1" max="1" width="2.6640625" style="67" customWidth="1"/>
    <col min="2" max="2" width="16.33203125" style="67" bestFit="1" customWidth="1"/>
    <col min="3" max="27" width="8.6640625" style="69" bestFit="1" customWidth="1"/>
    <col min="28" max="29" width="10" style="70" bestFit="1" customWidth="1"/>
    <col min="30" max="31" width="10" style="70" customWidth="1"/>
    <col min="32" max="32" width="15.88671875" style="69" bestFit="1" customWidth="1"/>
    <col min="33" max="33" width="15.88671875" style="69" customWidth="1"/>
    <col min="34" max="34" width="9" style="69" bestFit="1" customWidth="1"/>
    <col min="35" max="35" width="10" style="69" bestFit="1" customWidth="1"/>
    <col min="36" max="36" width="17.5546875" style="69" bestFit="1" customWidth="1"/>
    <col min="37" max="37" width="17.6640625" style="69" bestFit="1" customWidth="1"/>
    <col min="38" max="39" width="18.109375" style="68" bestFit="1" customWidth="1"/>
    <col min="40" max="16384" width="8.88671875" style="67"/>
  </cols>
  <sheetData>
    <row r="1" spans="2:39" ht="12.75" customHeight="1" thickBot="1"/>
    <row r="2" spans="2:39" ht="13.8" thickBot="1">
      <c r="B2" s="85" t="s">
        <v>1853</v>
      </c>
      <c r="C2" s="84" t="s">
        <v>1852</v>
      </c>
      <c r="D2" s="84" t="s">
        <v>1851</v>
      </c>
      <c r="E2" s="84" t="s">
        <v>1850</v>
      </c>
      <c r="F2" s="84" t="s">
        <v>1849</v>
      </c>
      <c r="G2" s="84" t="s">
        <v>1848</v>
      </c>
      <c r="H2" s="84" t="s">
        <v>1847</v>
      </c>
      <c r="I2" s="84" t="s">
        <v>1846</v>
      </c>
      <c r="J2" s="84" t="s">
        <v>1845</v>
      </c>
      <c r="K2" s="84" t="s">
        <v>1844</v>
      </c>
      <c r="L2" s="84" t="s">
        <v>1843</v>
      </c>
      <c r="M2" s="84" t="s">
        <v>1842</v>
      </c>
      <c r="N2" s="84" t="s">
        <v>1841</v>
      </c>
      <c r="O2" s="84" t="s">
        <v>1840</v>
      </c>
      <c r="P2" s="84" t="s">
        <v>1839</v>
      </c>
      <c r="Q2" s="84" t="s">
        <v>1838</v>
      </c>
      <c r="R2" s="84" t="s">
        <v>1837</v>
      </c>
      <c r="S2" s="84" t="s">
        <v>1836</v>
      </c>
      <c r="T2" s="84" t="s">
        <v>1835</v>
      </c>
      <c r="U2" s="84" t="s">
        <v>1834</v>
      </c>
      <c r="V2" s="84" t="s">
        <v>1833</v>
      </c>
      <c r="W2" s="84" t="s">
        <v>1832</v>
      </c>
      <c r="X2" s="84" t="s">
        <v>1831</v>
      </c>
      <c r="Y2" s="84" t="s">
        <v>1830</v>
      </c>
      <c r="Z2" s="84" t="s">
        <v>1829</v>
      </c>
      <c r="AA2" s="84" t="s">
        <v>1828</v>
      </c>
      <c r="AB2" s="83" t="s">
        <v>1634</v>
      </c>
      <c r="AC2" s="83" t="s">
        <v>1694</v>
      </c>
      <c r="AD2" s="83" t="s">
        <v>1827</v>
      </c>
      <c r="AE2" s="83" t="s">
        <v>1826</v>
      </c>
      <c r="AF2" s="82" t="s">
        <v>1825</v>
      </c>
      <c r="AG2" s="82" t="s">
        <v>1824</v>
      </c>
      <c r="AH2" s="82" t="s">
        <v>1823</v>
      </c>
      <c r="AI2" s="81" t="s">
        <v>1822</v>
      </c>
      <c r="AJ2" s="81" t="s">
        <v>1821</v>
      </c>
      <c r="AK2" s="81" t="s">
        <v>1820</v>
      </c>
      <c r="AL2" s="80" t="s">
        <v>1819</v>
      </c>
      <c r="AM2" s="80" t="s">
        <v>1819</v>
      </c>
    </row>
    <row r="3" spans="2:39" ht="13.8" thickBot="1">
      <c r="B3" s="79">
        <v>44135</v>
      </c>
      <c r="C3" s="78">
        <v>0</v>
      </c>
      <c r="D3" s="78">
        <v>0</v>
      </c>
      <c r="E3" s="78">
        <v>0</v>
      </c>
      <c r="F3" s="78">
        <v>0</v>
      </c>
      <c r="G3" s="78">
        <v>0</v>
      </c>
      <c r="H3" s="78">
        <v>0</v>
      </c>
      <c r="I3" s="78">
        <v>0</v>
      </c>
      <c r="J3" s="78">
        <v>0</v>
      </c>
      <c r="K3" s="78">
        <v>0</v>
      </c>
      <c r="L3" s="78">
        <v>0</v>
      </c>
      <c r="M3" s="78">
        <v>0</v>
      </c>
      <c r="N3" s="78">
        <v>0</v>
      </c>
      <c r="O3" s="78">
        <v>0</v>
      </c>
      <c r="P3" s="78">
        <v>0</v>
      </c>
      <c r="Q3" s="78">
        <v>0</v>
      </c>
      <c r="R3" s="78">
        <v>0</v>
      </c>
      <c r="S3" s="78">
        <v>0</v>
      </c>
      <c r="T3" s="78">
        <v>0</v>
      </c>
      <c r="U3" s="78">
        <v>0</v>
      </c>
      <c r="V3" s="78">
        <v>0</v>
      </c>
      <c r="W3" s="78">
        <v>0</v>
      </c>
      <c r="X3" s="78">
        <v>0</v>
      </c>
      <c r="Y3" s="78">
        <v>0</v>
      </c>
      <c r="Z3" s="78">
        <v>0</v>
      </c>
      <c r="AA3" s="78">
        <f t="shared" ref="AA3:AA66" si="0">MAX(C3:Z3)</f>
        <v>0</v>
      </c>
      <c r="AB3" s="77">
        <f t="shared" ref="AB3:AB66" si="1">YEAR(B3)</f>
        <v>2020</v>
      </c>
      <c r="AC3" s="76">
        <f t="shared" ref="AC3:AC66" si="2">MONTH(B3)</f>
        <v>10</v>
      </c>
      <c r="AD3" s="76" t="str">
        <f t="shared" ref="AD3:AD66" si="3">IF(AE3="","",AB3&amp;"-"&amp;AE3)</f>
        <v>2020-10</v>
      </c>
      <c r="AE3" s="76">
        <f t="shared" ref="AE3:AE66" si="4">IF(DAY(B3+1)=1,AC3,"")</f>
        <v>10</v>
      </c>
      <c r="AF3" s="74">
        <f t="shared" ref="AF3:AF66" si="5">MAX(C3:AA3)</f>
        <v>0</v>
      </c>
      <c r="AG3" s="75" t="str">
        <f t="shared" ref="AG3:AG66" si="6">INDEX($C$2:$Z$2,MATCH(AF3,C3:Z3,0))</f>
        <v>1:00</v>
      </c>
      <c r="AH3" s="74">
        <f t="shared" ref="AH3:AH66" si="7">SUM(C3:AA3)</f>
        <v>0</v>
      </c>
      <c r="AI3" s="73">
        <f t="shared" ref="AI3:AI66" si="8">IF(AE3&lt;&gt;"",SUMIFS(AF:AF,AC:AC,AC3,AB:AB,AB3),"")</f>
        <v>0</v>
      </c>
      <c r="AJ3" s="73">
        <f t="shared" ref="AJ3:AJ66" si="9">IF(AI3="","",_xlfn.MAXIFS(AF:AF,AC:AC,AC3,AB:AB,AB3))</f>
        <v>0</v>
      </c>
      <c r="AK3" s="73">
        <f t="shared" ref="AK3:AK66" si="10">IF(AI3="","",_xlfn.MAXIFS(AH:AH,AC:AC,AC3,AB:AB,AB3))</f>
        <v>0</v>
      </c>
      <c r="AL3" s="72">
        <f t="shared" ref="AL3:AL66" si="11">IF(AI3&lt;&gt;"",INDEX(B:B,MATCH(AJ3,AF:AF,0)),"")</f>
        <v>44135</v>
      </c>
      <c r="AM3" s="71" t="str">
        <f t="shared" ref="AM3:AM66" si="12">IF(AI3&lt;&gt;"",INDEX(AG:AG,MATCH(AJ3,AF:AF,0)),"")</f>
        <v>1:00</v>
      </c>
    </row>
    <row r="4" spans="2:39" ht="13.8" thickBot="1">
      <c r="B4" s="79">
        <v>44136</v>
      </c>
      <c r="C4" s="78">
        <v>0</v>
      </c>
      <c r="D4" s="78">
        <v>0</v>
      </c>
      <c r="E4" s="78">
        <v>0</v>
      </c>
      <c r="F4" s="78">
        <v>0</v>
      </c>
      <c r="G4" s="78">
        <v>0</v>
      </c>
      <c r="H4" s="78">
        <v>0</v>
      </c>
      <c r="I4" s="78">
        <v>0</v>
      </c>
      <c r="J4" s="78">
        <v>0</v>
      </c>
      <c r="K4" s="78">
        <v>0</v>
      </c>
      <c r="L4" s="78">
        <v>0</v>
      </c>
      <c r="M4" s="78">
        <v>0</v>
      </c>
      <c r="N4" s="78">
        <v>0</v>
      </c>
      <c r="O4" s="78">
        <v>0</v>
      </c>
      <c r="P4" s="78">
        <v>0</v>
      </c>
      <c r="Q4" s="78">
        <v>0</v>
      </c>
      <c r="R4" s="78">
        <v>0</v>
      </c>
      <c r="S4" s="78">
        <v>0</v>
      </c>
      <c r="T4" s="78">
        <v>0</v>
      </c>
      <c r="U4" s="78">
        <v>0</v>
      </c>
      <c r="V4" s="78">
        <v>0</v>
      </c>
      <c r="W4" s="78">
        <v>0</v>
      </c>
      <c r="X4" s="78">
        <v>0</v>
      </c>
      <c r="Y4" s="78">
        <v>0</v>
      </c>
      <c r="Z4" s="78">
        <v>0</v>
      </c>
      <c r="AA4" s="78">
        <f t="shared" si="0"/>
        <v>0</v>
      </c>
      <c r="AB4" s="77">
        <f t="shared" si="1"/>
        <v>2020</v>
      </c>
      <c r="AC4" s="76">
        <f t="shared" si="2"/>
        <v>11</v>
      </c>
      <c r="AD4" s="76" t="str">
        <f t="shared" si="3"/>
        <v/>
      </c>
      <c r="AE4" s="76" t="str">
        <f t="shared" si="4"/>
        <v/>
      </c>
      <c r="AF4" s="74">
        <f t="shared" si="5"/>
        <v>0</v>
      </c>
      <c r="AG4" s="75" t="str">
        <f t="shared" si="6"/>
        <v>1:00</v>
      </c>
      <c r="AH4" s="74">
        <f t="shared" si="7"/>
        <v>0</v>
      </c>
      <c r="AI4" s="73" t="str">
        <f t="shared" si="8"/>
        <v/>
      </c>
      <c r="AJ4" s="73" t="str">
        <f t="shared" si="9"/>
        <v/>
      </c>
      <c r="AK4" s="73" t="str">
        <f t="shared" si="10"/>
        <v/>
      </c>
      <c r="AL4" s="72" t="str">
        <f t="shared" si="11"/>
        <v/>
      </c>
      <c r="AM4" s="71" t="str">
        <f t="shared" si="12"/>
        <v/>
      </c>
    </row>
    <row r="5" spans="2:39" ht="13.8" thickBot="1">
      <c r="B5" s="79">
        <v>44137</v>
      </c>
      <c r="C5" s="78">
        <v>0</v>
      </c>
      <c r="D5" s="78">
        <v>0</v>
      </c>
      <c r="E5" s="78">
        <v>0</v>
      </c>
      <c r="F5" s="78">
        <v>0</v>
      </c>
      <c r="G5" s="78">
        <v>0</v>
      </c>
      <c r="H5" s="78">
        <v>0</v>
      </c>
      <c r="I5" s="78">
        <v>0</v>
      </c>
      <c r="J5" s="78">
        <v>0</v>
      </c>
      <c r="K5" s="78">
        <v>0</v>
      </c>
      <c r="L5" s="78">
        <v>0</v>
      </c>
      <c r="M5" s="78">
        <v>0</v>
      </c>
      <c r="N5" s="78">
        <v>0</v>
      </c>
      <c r="O5" s="78">
        <v>0</v>
      </c>
      <c r="P5" s="78">
        <v>0</v>
      </c>
      <c r="Q5" s="78">
        <v>0</v>
      </c>
      <c r="R5" s="78">
        <v>0</v>
      </c>
      <c r="S5" s="78">
        <v>0</v>
      </c>
      <c r="T5" s="78">
        <v>0</v>
      </c>
      <c r="U5" s="78">
        <v>0</v>
      </c>
      <c r="V5" s="78">
        <v>0</v>
      </c>
      <c r="W5" s="78">
        <v>0</v>
      </c>
      <c r="X5" s="78">
        <v>0</v>
      </c>
      <c r="Y5" s="78">
        <v>0</v>
      </c>
      <c r="Z5" s="78">
        <v>0</v>
      </c>
      <c r="AA5" s="78">
        <f t="shared" si="0"/>
        <v>0</v>
      </c>
      <c r="AB5" s="77">
        <f t="shared" si="1"/>
        <v>2020</v>
      </c>
      <c r="AC5" s="76">
        <f t="shared" si="2"/>
        <v>11</v>
      </c>
      <c r="AD5" s="76" t="str">
        <f t="shared" si="3"/>
        <v/>
      </c>
      <c r="AE5" s="76" t="str">
        <f t="shared" si="4"/>
        <v/>
      </c>
      <c r="AF5" s="74">
        <f t="shared" si="5"/>
        <v>0</v>
      </c>
      <c r="AG5" s="75" t="str">
        <f t="shared" si="6"/>
        <v>1:00</v>
      </c>
      <c r="AH5" s="74">
        <f t="shared" si="7"/>
        <v>0</v>
      </c>
      <c r="AI5" s="73" t="str">
        <f t="shared" si="8"/>
        <v/>
      </c>
      <c r="AJ5" s="73" t="str">
        <f t="shared" si="9"/>
        <v/>
      </c>
      <c r="AK5" s="73" t="str">
        <f t="shared" si="10"/>
        <v/>
      </c>
      <c r="AL5" s="72" t="str">
        <f t="shared" si="11"/>
        <v/>
      </c>
      <c r="AM5" s="71" t="str">
        <f t="shared" si="12"/>
        <v/>
      </c>
    </row>
    <row r="6" spans="2:39" ht="13.8" thickBot="1">
      <c r="B6" s="79">
        <v>44138</v>
      </c>
      <c r="C6" s="78">
        <v>0</v>
      </c>
      <c r="D6" s="78">
        <v>0</v>
      </c>
      <c r="E6" s="78">
        <v>0</v>
      </c>
      <c r="F6" s="78">
        <v>0</v>
      </c>
      <c r="G6" s="78">
        <v>0</v>
      </c>
      <c r="H6" s="78">
        <v>0</v>
      </c>
      <c r="I6" s="78">
        <v>0</v>
      </c>
      <c r="J6" s="78">
        <v>0</v>
      </c>
      <c r="K6" s="78">
        <v>0</v>
      </c>
      <c r="L6" s="78">
        <v>0</v>
      </c>
      <c r="M6" s="78">
        <v>0</v>
      </c>
      <c r="N6" s="78">
        <v>0</v>
      </c>
      <c r="O6" s="78">
        <v>0</v>
      </c>
      <c r="P6" s="78">
        <v>0</v>
      </c>
      <c r="Q6" s="78">
        <v>0</v>
      </c>
      <c r="R6" s="78">
        <v>0</v>
      </c>
      <c r="S6" s="78">
        <v>0</v>
      </c>
      <c r="T6" s="78">
        <v>0</v>
      </c>
      <c r="U6" s="78">
        <v>0</v>
      </c>
      <c r="V6" s="78">
        <v>0</v>
      </c>
      <c r="W6" s="78">
        <v>0</v>
      </c>
      <c r="X6" s="78">
        <v>0</v>
      </c>
      <c r="Y6" s="78">
        <v>0</v>
      </c>
      <c r="Z6" s="78">
        <v>0</v>
      </c>
      <c r="AA6" s="78">
        <f t="shared" si="0"/>
        <v>0</v>
      </c>
      <c r="AB6" s="77">
        <f t="shared" si="1"/>
        <v>2020</v>
      </c>
      <c r="AC6" s="76">
        <f t="shared" si="2"/>
        <v>11</v>
      </c>
      <c r="AD6" s="76" t="str">
        <f t="shared" si="3"/>
        <v/>
      </c>
      <c r="AE6" s="76" t="str">
        <f t="shared" si="4"/>
        <v/>
      </c>
      <c r="AF6" s="74">
        <f t="shared" si="5"/>
        <v>0</v>
      </c>
      <c r="AG6" s="75" t="str">
        <f t="shared" si="6"/>
        <v>1:00</v>
      </c>
      <c r="AH6" s="74">
        <f t="shared" si="7"/>
        <v>0</v>
      </c>
      <c r="AI6" s="73" t="str">
        <f t="shared" si="8"/>
        <v/>
      </c>
      <c r="AJ6" s="73" t="str">
        <f t="shared" si="9"/>
        <v/>
      </c>
      <c r="AK6" s="73" t="str">
        <f t="shared" si="10"/>
        <v/>
      </c>
      <c r="AL6" s="72" t="str">
        <f t="shared" si="11"/>
        <v/>
      </c>
      <c r="AM6" s="71" t="str">
        <f t="shared" si="12"/>
        <v/>
      </c>
    </row>
    <row r="7" spans="2:39" ht="13.8" thickBot="1">
      <c r="B7" s="79">
        <v>44139</v>
      </c>
      <c r="C7" s="78">
        <v>0</v>
      </c>
      <c r="D7" s="78">
        <v>0</v>
      </c>
      <c r="E7" s="78">
        <v>0</v>
      </c>
      <c r="F7" s="78">
        <v>0</v>
      </c>
      <c r="G7" s="78">
        <v>0</v>
      </c>
      <c r="H7" s="78">
        <v>0</v>
      </c>
      <c r="I7" s="78">
        <v>0</v>
      </c>
      <c r="J7" s="78">
        <v>0</v>
      </c>
      <c r="K7" s="78">
        <v>0</v>
      </c>
      <c r="L7" s="78">
        <v>0</v>
      </c>
      <c r="M7" s="78">
        <v>0</v>
      </c>
      <c r="N7" s="78">
        <v>0</v>
      </c>
      <c r="O7" s="78">
        <v>0</v>
      </c>
      <c r="P7" s="78">
        <v>0</v>
      </c>
      <c r="Q7" s="78">
        <v>0</v>
      </c>
      <c r="R7" s="78">
        <v>0</v>
      </c>
      <c r="S7" s="78">
        <v>0</v>
      </c>
      <c r="T7" s="78">
        <v>0</v>
      </c>
      <c r="U7" s="78">
        <v>0</v>
      </c>
      <c r="V7" s="78">
        <v>0</v>
      </c>
      <c r="W7" s="78">
        <v>0</v>
      </c>
      <c r="X7" s="78">
        <v>0</v>
      </c>
      <c r="Y7" s="78">
        <v>0</v>
      </c>
      <c r="Z7" s="78">
        <v>0</v>
      </c>
      <c r="AA7" s="78">
        <f t="shared" si="0"/>
        <v>0</v>
      </c>
      <c r="AB7" s="77">
        <f t="shared" si="1"/>
        <v>2020</v>
      </c>
      <c r="AC7" s="76">
        <f t="shared" si="2"/>
        <v>11</v>
      </c>
      <c r="AD7" s="76" t="str">
        <f t="shared" si="3"/>
        <v/>
      </c>
      <c r="AE7" s="76" t="str">
        <f t="shared" si="4"/>
        <v/>
      </c>
      <c r="AF7" s="74">
        <f t="shared" si="5"/>
        <v>0</v>
      </c>
      <c r="AG7" s="75" t="str">
        <f t="shared" si="6"/>
        <v>1:00</v>
      </c>
      <c r="AH7" s="74">
        <f t="shared" si="7"/>
        <v>0</v>
      </c>
      <c r="AI7" s="73" t="str">
        <f t="shared" si="8"/>
        <v/>
      </c>
      <c r="AJ7" s="73" t="str">
        <f t="shared" si="9"/>
        <v/>
      </c>
      <c r="AK7" s="73" t="str">
        <f t="shared" si="10"/>
        <v/>
      </c>
      <c r="AL7" s="72" t="str">
        <f t="shared" si="11"/>
        <v/>
      </c>
      <c r="AM7" s="71" t="str">
        <f t="shared" si="12"/>
        <v/>
      </c>
    </row>
    <row r="8" spans="2:39" ht="13.8" thickBot="1">
      <c r="B8" s="79">
        <v>44140</v>
      </c>
      <c r="C8" s="78">
        <v>0</v>
      </c>
      <c r="D8" s="78">
        <v>0</v>
      </c>
      <c r="E8" s="78">
        <v>0</v>
      </c>
      <c r="F8" s="78">
        <v>0</v>
      </c>
      <c r="G8" s="78">
        <v>0</v>
      </c>
      <c r="H8" s="78">
        <v>0</v>
      </c>
      <c r="I8" s="78">
        <v>0</v>
      </c>
      <c r="J8" s="78">
        <v>0</v>
      </c>
      <c r="K8" s="78">
        <v>0</v>
      </c>
      <c r="L8" s="78">
        <v>0</v>
      </c>
      <c r="M8" s="78">
        <v>0</v>
      </c>
      <c r="N8" s="78">
        <v>0</v>
      </c>
      <c r="O8" s="78">
        <v>0</v>
      </c>
      <c r="P8" s="78">
        <v>0</v>
      </c>
      <c r="Q8" s="78">
        <v>0</v>
      </c>
      <c r="R8" s="78">
        <v>0</v>
      </c>
      <c r="S8" s="78">
        <v>0</v>
      </c>
      <c r="T8" s="78">
        <v>0</v>
      </c>
      <c r="U8" s="78">
        <v>0</v>
      </c>
      <c r="V8" s="78">
        <v>0</v>
      </c>
      <c r="W8" s="78">
        <v>0</v>
      </c>
      <c r="X8" s="78">
        <v>0</v>
      </c>
      <c r="Y8" s="78">
        <v>0</v>
      </c>
      <c r="Z8" s="78">
        <v>0</v>
      </c>
      <c r="AA8" s="78">
        <f t="shared" si="0"/>
        <v>0</v>
      </c>
      <c r="AB8" s="77">
        <f t="shared" si="1"/>
        <v>2020</v>
      </c>
      <c r="AC8" s="76">
        <f t="shared" si="2"/>
        <v>11</v>
      </c>
      <c r="AD8" s="76" t="str">
        <f t="shared" si="3"/>
        <v/>
      </c>
      <c r="AE8" s="76" t="str">
        <f t="shared" si="4"/>
        <v/>
      </c>
      <c r="AF8" s="74">
        <f t="shared" si="5"/>
        <v>0</v>
      </c>
      <c r="AG8" s="75" t="str">
        <f t="shared" si="6"/>
        <v>1:00</v>
      </c>
      <c r="AH8" s="74">
        <f t="shared" si="7"/>
        <v>0</v>
      </c>
      <c r="AI8" s="73" t="str">
        <f t="shared" si="8"/>
        <v/>
      </c>
      <c r="AJ8" s="73" t="str">
        <f t="shared" si="9"/>
        <v/>
      </c>
      <c r="AK8" s="73" t="str">
        <f t="shared" si="10"/>
        <v/>
      </c>
      <c r="AL8" s="72" t="str">
        <f t="shared" si="11"/>
        <v/>
      </c>
      <c r="AM8" s="71" t="str">
        <f t="shared" si="12"/>
        <v/>
      </c>
    </row>
    <row r="9" spans="2:39" ht="13.8" thickBot="1">
      <c r="B9" s="79">
        <v>44141</v>
      </c>
      <c r="C9" s="78">
        <v>0</v>
      </c>
      <c r="D9" s="78">
        <v>0</v>
      </c>
      <c r="E9" s="78">
        <v>0</v>
      </c>
      <c r="F9" s="78">
        <v>0</v>
      </c>
      <c r="G9" s="78">
        <v>0</v>
      </c>
      <c r="H9" s="78">
        <v>0</v>
      </c>
      <c r="I9" s="78">
        <v>0</v>
      </c>
      <c r="J9" s="78">
        <v>0</v>
      </c>
      <c r="K9" s="78">
        <v>0</v>
      </c>
      <c r="L9" s="78">
        <v>0</v>
      </c>
      <c r="M9" s="78">
        <v>0</v>
      </c>
      <c r="N9" s="78">
        <v>0</v>
      </c>
      <c r="O9" s="78">
        <v>0</v>
      </c>
      <c r="P9" s="78">
        <v>0</v>
      </c>
      <c r="Q9" s="78">
        <v>0</v>
      </c>
      <c r="R9" s="78">
        <v>0</v>
      </c>
      <c r="S9" s="78">
        <v>0</v>
      </c>
      <c r="T9" s="78">
        <v>0</v>
      </c>
      <c r="U9" s="78">
        <v>0</v>
      </c>
      <c r="V9" s="78">
        <v>0</v>
      </c>
      <c r="W9" s="78">
        <v>0</v>
      </c>
      <c r="X9" s="78">
        <v>0</v>
      </c>
      <c r="Y9" s="78">
        <v>0</v>
      </c>
      <c r="Z9" s="78">
        <v>0</v>
      </c>
      <c r="AA9" s="78">
        <f t="shared" si="0"/>
        <v>0</v>
      </c>
      <c r="AB9" s="77">
        <f t="shared" si="1"/>
        <v>2020</v>
      </c>
      <c r="AC9" s="76">
        <f t="shared" si="2"/>
        <v>11</v>
      </c>
      <c r="AD9" s="76" t="str">
        <f t="shared" si="3"/>
        <v/>
      </c>
      <c r="AE9" s="76" t="str">
        <f t="shared" si="4"/>
        <v/>
      </c>
      <c r="AF9" s="74">
        <f t="shared" si="5"/>
        <v>0</v>
      </c>
      <c r="AG9" s="75" t="str">
        <f t="shared" si="6"/>
        <v>1:00</v>
      </c>
      <c r="AH9" s="74">
        <f t="shared" si="7"/>
        <v>0</v>
      </c>
      <c r="AI9" s="73" t="str">
        <f t="shared" si="8"/>
        <v/>
      </c>
      <c r="AJ9" s="73" t="str">
        <f t="shared" si="9"/>
        <v/>
      </c>
      <c r="AK9" s="73" t="str">
        <f t="shared" si="10"/>
        <v/>
      </c>
      <c r="AL9" s="72" t="str">
        <f t="shared" si="11"/>
        <v/>
      </c>
      <c r="AM9" s="71" t="str">
        <f t="shared" si="12"/>
        <v/>
      </c>
    </row>
    <row r="10" spans="2:39" ht="13.8" thickBot="1">
      <c r="B10" s="79">
        <v>44142</v>
      </c>
      <c r="C10" s="78">
        <v>0</v>
      </c>
      <c r="D10" s="78">
        <v>0</v>
      </c>
      <c r="E10" s="78">
        <v>0</v>
      </c>
      <c r="F10" s="78">
        <v>0</v>
      </c>
      <c r="G10" s="78">
        <v>0</v>
      </c>
      <c r="H10" s="78">
        <v>0</v>
      </c>
      <c r="I10" s="78">
        <v>0</v>
      </c>
      <c r="J10" s="78">
        <v>0</v>
      </c>
      <c r="K10" s="78">
        <v>0</v>
      </c>
      <c r="L10" s="78">
        <v>0</v>
      </c>
      <c r="M10" s="78">
        <v>0</v>
      </c>
      <c r="N10" s="78">
        <v>0</v>
      </c>
      <c r="O10" s="78">
        <v>0</v>
      </c>
      <c r="P10" s="78">
        <v>0</v>
      </c>
      <c r="Q10" s="78">
        <v>0</v>
      </c>
      <c r="R10" s="78">
        <v>0</v>
      </c>
      <c r="S10" s="78">
        <v>0</v>
      </c>
      <c r="T10" s="78">
        <v>2.786</v>
      </c>
      <c r="U10" s="78">
        <v>1E-3</v>
      </c>
      <c r="V10" s="78">
        <v>0</v>
      </c>
      <c r="W10" s="78">
        <v>0</v>
      </c>
      <c r="X10" s="78">
        <v>0</v>
      </c>
      <c r="Y10" s="78">
        <v>0</v>
      </c>
      <c r="Z10" s="78">
        <v>0</v>
      </c>
      <c r="AA10" s="78">
        <f t="shared" si="0"/>
        <v>2.786</v>
      </c>
      <c r="AB10" s="77">
        <f t="shared" si="1"/>
        <v>2020</v>
      </c>
      <c r="AC10" s="76">
        <f t="shared" si="2"/>
        <v>11</v>
      </c>
      <c r="AD10" s="76" t="str">
        <f t="shared" si="3"/>
        <v/>
      </c>
      <c r="AE10" s="76" t="str">
        <f t="shared" si="4"/>
        <v/>
      </c>
      <c r="AF10" s="74">
        <f t="shared" si="5"/>
        <v>2.786</v>
      </c>
      <c r="AG10" s="75" t="str">
        <f t="shared" si="6"/>
        <v>18:00</v>
      </c>
      <c r="AH10" s="74">
        <f t="shared" si="7"/>
        <v>5.5730000000000004</v>
      </c>
      <c r="AI10" s="73" t="str">
        <f t="shared" si="8"/>
        <v/>
      </c>
      <c r="AJ10" s="73" t="str">
        <f t="shared" si="9"/>
        <v/>
      </c>
      <c r="AK10" s="73" t="str">
        <f t="shared" si="10"/>
        <v/>
      </c>
      <c r="AL10" s="72" t="str">
        <f t="shared" si="11"/>
        <v/>
      </c>
      <c r="AM10" s="71" t="str">
        <f t="shared" si="12"/>
        <v/>
      </c>
    </row>
    <row r="11" spans="2:39" ht="13.8" thickBot="1">
      <c r="B11" s="79">
        <v>44143</v>
      </c>
      <c r="C11" s="78">
        <v>0</v>
      </c>
      <c r="D11" s="78">
        <v>0</v>
      </c>
      <c r="E11" s="78">
        <v>0</v>
      </c>
      <c r="F11" s="78">
        <v>0</v>
      </c>
      <c r="G11" s="78">
        <v>0</v>
      </c>
      <c r="H11" s="78">
        <v>0</v>
      </c>
      <c r="I11" s="78">
        <v>0</v>
      </c>
      <c r="J11" s="78">
        <v>0</v>
      </c>
      <c r="K11" s="78">
        <v>0</v>
      </c>
      <c r="L11" s="78">
        <v>0</v>
      </c>
      <c r="M11" s="78">
        <v>0</v>
      </c>
      <c r="N11" s="78">
        <v>0</v>
      </c>
      <c r="O11" s="78">
        <v>0</v>
      </c>
      <c r="P11" s="78">
        <v>0</v>
      </c>
      <c r="Q11" s="78">
        <v>0</v>
      </c>
      <c r="R11" s="78">
        <v>0</v>
      </c>
      <c r="S11" s="78">
        <v>0</v>
      </c>
      <c r="T11" s="78">
        <v>0</v>
      </c>
      <c r="U11" s="78">
        <v>0</v>
      </c>
      <c r="V11" s="78">
        <v>0</v>
      </c>
      <c r="W11" s="78">
        <v>0</v>
      </c>
      <c r="X11" s="78">
        <v>0</v>
      </c>
      <c r="Y11" s="78">
        <v>0</v>
      </c>
      <c r="Z11" s="78">
        <v>0</v>
      </c>
      <c r="AA11" s="78">
        <f t="shared" si="0"/>
        <v>0</v>
      </c>
      <c r="AB11" s="77">
        <f t="shared" si="1"/>
        <v>2020</v>
      </c>
      <c r="AC11" s="76">
        <f t="shared" si="2"/>
        <v>11</v>
      </c>
      <c r="AD11" s="76" t="str">
        <f t="shared" si="3"/>
        <v/>
      </c>
      <c r="AE11" s="76" t="str">
        <f t="shared" si="4"/>
        <v/>
      </c>
      <c r="AF11" s="74">
        <f t="shared" si="5"/>
        <v>0</v>
      </c>
      <c r="AG11" s="75" t="str">
        <f t="shared" si="6"/>
        <v>1:00</v>
      </c>
      <c r="AH11" s="74">
        <f t="shared" si="7"/>
        <v>0</v>
      </c>
      <c r="AI11" s="73" t="str">
        <f t="shared" si="8"/>
        <v/>
      </c>
      <c r="AJ11" s="73" t="str">
        <f t="shared" si="9"/>
        <v/>
      </c>
      <c r="AK11" s="73" t="str">
        <f t="shared" si="10"/>
        <v/>
      </c>
      <c r="AL11" s="72" t="str">
        <f t="shared" si="11"/>
        <v/>
      </c>
      <c r="AM11" s="71" t="str">
        <f t="shared" si="12"/>
        <v/>
      </c>
    </row>
    <row r="12" spans="2:39" ht="13.8" thickBot="1">
      <c r="B12" s="79">
        <v>44144</v>
      </c>
      <c r="C12" s="78">
        <v>0</v>
      </c>
      <c r="D12" s="78">
        <v>0</v>
      </c>
      <c r="E12" s="78">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f t="shared" si="0"/>
        <v>0</v>
      </c>
      <c r="AB12" s="77">
        <f t="shared" si="1"/>
        <v>2020</v>
      </c>
      <c r="AC12" s="76">
        <f t="shared" si="2"/>
        <v>11</v>
      </c>
      <c r="AD12" s="76" t="str">
        <f t="shared" si="3"/>
        <v/>
      </c>
      <c r="AE12" s="76" t="str">
        <f t="shared" si="4"/>
        <v/>
      </c>
      <c r="AF12" s="74">
        <f t="shared" si="5"/>
        <v>0</v>
      </c>
      <c r="AG12" s="75" t="str">
        <f t="shared" si="6"/>
        <v>1:00</v>
      </c>
      <c r="AH12" s="74">
        <f t="shared" si="7"/>
        <v>0</v>
      </c>
      <c r="AI12" s="73" t="str">
        <f t="shared" si="8"/>
        <v/>
      </c>
      <c r="AJ12" s="73" t="str">
        <f t="shared" si="9"/>
        <v/>
      </c>
      <c r="AK12" s="73" t="str">
        <f t="shared" si="10"/>
        <v/>
      </c>
      <c r="AL12" s="72" t="str">
        <f t="shared" si="11"/>
        <v/>
      </c>
      <c r="AM12" s="71" t="str">
        <f t="shared" si="12"/>
        <v/>
      </c>
    </row>
    <row r="13" spans="2:39" ht="13.8" thickBot="1">
      <c r="B13" s="79">
        <v>44145</v>
      </c>
      <c r="C13" s="78">
        <v>0</v>
      </c>
      <c r="D13" s="78">
        <v>0</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f t="shared" si="0"/>
        <v>0</v>
      </c>
      <c r="AB13" s="77">
        <f t="shared" si="1"/>
        <v>2020</v>
      </c>
      <c r="AC13" s="76">
        <f t="shared" si="2"/>
        <v>11</v>
      </c>
      <c r="AD13" s="76" t="str">
        <f t="shared" si="3"/>
        <v/>
      </c>
      <c r="AE13" s="76" t="str">
        <f t="shared" si="4"/>
        <v/>
      </c>
      <c r="AF13" s="74">
        <f t="shared" si="5"/>
        <v>0</v>
      </c>
      <c r="AG13" s="75" t="str">
        <f t="shared" si="6"/>
        <v>1:00</v>
      </c>
      <c r="AH13" s="74">
        <f t="shared" si="7"/>
        <v>0</v>
      </c>
      <c r="AI13" s="73" t="str">
        <f t="shared" si="8"/>
        <v/>
      </c>
      <c r="AJ13" s="73" t="str">
        <f t="shared" si="9"/>
        <v/>
      </c>
      <c r="AK13" s="73" t="str">
        <f t="shared" si="10"/>
        <v/>
      </c>
      <c r="AL13" s="72" t="str">
        <f t="shared" si="11"/>
        <v/>
      </c>
      <c r="AM13" s="71" t="str">
        <f t="shared" si="12"/>
        <v/>
      </c>
    </row>
    <row r="14" spans="2:39" ht="13.8" thickBot="1">
      <c r="B14" s="79">
        <v>44146</v>
      </c>
      <c r="C14" s="78">
        <v>0</v>
      </c>
      <c r="D14" s="78">
        <v>0</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f t="shared" si="0"/>
        <v>0</v>
      </c>
      <c r="AB14" s="77">
        <f t="shared" si="1"/>
        <v>2020</v>
      </c>
      <c r="AC14" s="76">
        <f t="shared" si="2"/>
        <v>11</v>
      </c>
      <c r="AD14" s="76" t="str">
        <f t="shared" si="3"/>
        <v/>
      </c>
      <c r="AE14" s="76" t="str">
        <f t="shared" si="4"/>
        <v/>
      </c>
      <c r="AF14" s="74">
        <f t="shared" si="5"/>
        <v>0</v>
      </c>
      <c r="AG14" s="75" t="str">
        <f t="shared" si="6"/>
        <v>1:00</v>
      </c>
      <c r="AH14" s="74">
        <f t="shared" si="7"/>
        <v>0</v>
      </c>
      <c r="AI14" s="73" t="str">
        <f t="shared" si="8"/>
        <v/>
      </c>
      <c r="AJ14" s="73" t="str">
        <f t="shared" si="9"/>
        <v/>
      </c>
      <c r="AK14" s="73" t="str">
        <f t="shared" si="10"/>
        <v/>
      </c>
      <c r="AL14" s="72" t="str">
        <f t="shared" si="11"/>
        <v/>
      </c>
      <c r="AM14" s="71" t="str">
        <f t="shared" si="12"/>
        <v/>
      </c>
    </row>
    <row r="15" spans="2:39" ht="13.8" thickBot="1">
      <c r="B15" s="79">
        <v>44147</v>
      </c>
      <c r="C15" s="78">
        <v>0</v>
      </c>
      <c r="D15" s="78">
        <v>0</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f t="shared" si="0"/>
        <v>0</v>
      </c>
      <c r="AB15" s="77">
        <f t="shared" si="1"/>
        <v>2020</v>
      </c>
      <c r="AC15" s="76">
        <f t="shared" si="2"/>
        <v>11</v>
      </c>
      <c r="AD15" s="76" t="str">
        <f t="shared" si="3"/>
        <v/>
      </c>
      <c r="AE15" s="76" t="str">
        <f t="shared" si="4"/>
        <v/>
      </c>
      <c r="AF15" s="74">
        <f t="shared" si="5"/>
        <v>0</v>
      </c>
      <c r="AG15" s="75" t="str">
        <f t="shared" si="6"/>
        <v>1:00</v>
      </c>
      <c r="AH15" s="74">
        <f t="shared" si="7"/>
        <v>0</v>
      </c>
      <c r="AI15" s="73" t="str">
        <f t="shared" si="8"/>
        <v/>
      </c>
      <c r="AJ15" s="73" t="str">
        <f t="shared" si="9"/>
        <v/>
      </c>
      <c r="AK15" s="73" t="str">
        <f t="shared" si="10"/>
        <v/>
      </c>
      <c r="AL15" s="72" t="str">
        <f t="shared" si="11"/>
        <v/>
      </c>
      <c r="AM15" s="71" t="str">
        <f t="shared" si="12"/>
        <v/>
      </c>
    </row>
    <row r="16" spans="2:39" ht="13.8" thickBot="1">
      <c r="B16" s="79">
        <v>44148</v>
      </c>
      <c r="C16" s="78">
        <v>0</v>
      </c>
      <c r="D16" s="78">
        <v>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f t="shared" si="0"/>
        <v>0</v>
      </c>
      <c r="AB16" s="77">
        <f t="shared" si="1"/>
        <v>2020</v>
      </c>
      <c r="AC16" s="76">
        <f t="shared" si="2"/>
        <v>11</v>
      </c>
      <c r="AD16" s="76" t="str">
        <f t="shared" si="3"/>
        <v/>
      </c>
      <c r="AE16" s="76" t="str">
        <f t="shared" si="4"/>
        <v/>
      </c>
      <c r="AF16" s="74">
        <f t="shared" si="5"/>
        <v>0</v>
      </c>
      <c r="AG16" s="75" t="str">
        <f t="shared" si="6"/>
        <v>1:00</v>
      </c>
      <c r="AH16" s="74">
        <f t="shared" si="7"/>
        <v>0</v>
      </c>
      <c r="AI16" s="73" t="str">
        <f t="shared" si="8"/>
        <v/>
      </c>
      <c r="AJ16" s="73" t="str">
        <f t="shared" si="9"/>
        <v/>
      </c>
      <c r="AK16" s="73" t="str">
        <f t="shared" si="10"/>
        <v/>
      </c>
      <c r="AL16" s="72" t="str">
        <f t="shared" si="11"/>
        <v/>
      </c>
      <c r="AM16" s="71" t="str">
        <f t="shared" si="12"/>
        <v/>
      </c>
    </row>
    <row r="17" spans="2:39" ht="13.8" thickBot="1">
      <c r="B17" s="79">
        <v>44149</v>
      </c>
      <c r="C17" s="78">
        <v>0</v>
      </c>
      <c r="D17" s="78">
        <v>0</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f t="shared" si="0"/>
        <v>0</v>
      </c>
      <c r="AB17" s="77">
        <f t="shared" si="1"/>
        <v>2020</v>
      </c>
      <c r="AC17" s="76">
        <f t="shared" si="2"/>
        <v>11</v>
      </c>
      <c r="AD17" s="76" t="str">
        <f t="shared" si="3"/>
        <v/>
      </c>
      <c r="AE17" s="76" t="str">
        <f t="shared" si="4"/>
        <v/>
      </c>
      <c r="AF17" s="74">
        <f t="shared" si="5"/>
        <v>0</v>
      </c>
      <c r="AG17" s="75" t="str">
        <f t="shared" si="6"/>
        <v>1:00</v>
      </c>
      <c r="AH17" s="74">
        <f t="shared" si="7"/>
        <v>0</v>
      </c>
      <c r="AI17" s="73" t="str">
        <f t="shared" si="8"/>
        <v/>
      </c>
      <c r="AJ17" s="73" t="str">
        <f t="shared" si="9"/>
        <v/>
      </c>
      <c r="AK17" s="73" t="str">
        <f t="shared" si="10"/>
        <v/>
      </c>
      <c r="AL17" s="72" t="str">
        <f t="shared" si="11"/>
        <v/>
      </c>
      <c r="AM17" s="71" t="str">
        <f t="shared" si="12"/>
        <v/>
      </c>
    </row>
    <row r="18" spans="2:39" ht="13.8" thickBot="1">
      <c r="B18" s="79">
        <v>44150</v>
      </c>
      <c r="C18" s="78">
        <v>0</v>
      </c>
      <c r="D18" s="78">
        <v>0</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f t="shared" si="0"/>
        <v>0</v>
      </c>
      <c r="AB18" s="77">
        <f t="shared" si="1"/>
        <v>2020</v>
      </c>
      <c r="AC18" s="76">
        <f t="shared" si="2"/>
        <v>11</v>
      </c>
      <c r="AD18" s="76" t="str">
        <f t="shared" si="3"/>
        <v/>
      </c>
      <c r="AE18" s="76" t="str">
        <f t="shared" si="4"/>
        <v/>
      </c>
      <c r="AF18" s="74">
        <f t="shared" si="5"/>
        <v>0</v>
      </c>
      <c r="AG18" s="75" t="str">
        <f t="shared" si="6"/>
        <v>1:00</v>
      </c>
      <c r="AH18" s="74">
        <f t="shared" si="7"/>
        <v>0</v>
      </c>
      <c r="AI18" s="73" t="str">
        <f t="shared" si="8"/>
        <v/>
      </c>
      <c r="AJ18" s="73" t="str">
        <f t="shared" si="9"/>
        <v/>
      </c>
      <c r="AK18" s="73" t="str">
        <f t="shared" si="10"/>
        <v/>
      </c>
      <c r="AL18" s="72" t="str">
        <f t="shared" si="11"/>
        <v/>
      </c>
      <c r="AM18" s="71" t="str">
        <f t="shared" si="12"/>
        <v/>
      </c>
    </row>
    <row r="19" spans="2:39" ht="13.8" thickBot="1">
      <c r="B19" s="79">
        <v>44151</v>
      </c>
      <c r="C19" s="78">
        <v>0</v>
      </c>
      <c r="D19" s="78">
        <v>0</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f t="shared" si="0"/>
        <v>0</v>
      </c>
      <c r="AB19" s="77">
        <f t="shared" si="1"/>
        <v>2020</v>
      </c>
      <c r="AC19" s="76">
        <f t="shared" si="2"/>
        <v>11</v>
      </c>
      <c r="AD19" s="76" t="str">
        <f t="shared" si="3"/>
        <v/>
      </c>
      <c r="AE19" s="76" t="str">
        <f t="shared" si="4"/>
        <v/>
      </c>
      <c r="AF19" s="74">
        <f t="shared" si="5"/>
        <v>0</v>
      </c>
      <c r="AG19" s="75" t="str">
        <f t="shared" si="6"/>
        <v>1:00</v>
      </c>
      <c r="AH19" s="74">
        <f t="shared" si="7"/>
        <v>0</v>
      </c>
      <c r="AI19" s="73" t="str">
        <f t="shared" si="8"/>
        <v/>
      </c>
      <c r="AJ19" s="73" t="str">
        <f t="shared" si="9"/>
        <v/>
      </c>
      <c r="AK19" s="73" t="str">
        <f t="shared" si="10"/>
        <v/>
      </c>
      <c r="AL19" s="72" t="str">
        <f t="shared" si="11"/>
        <v/>
      </c>
      <c r="AM19" s="71" t="str">
        <f t="shared" si="12"/>
        <v/>
      </c>
    </row>
    <row r="20" spans="2:39" ht="13.8" thickBot="1">
      <c r="B20" s="79">
        <v>44152</v>
      </c>
      <c r="C20" s="78">
        <v>0</v>
      </c>
      <c r="D20" s="78">
        <v>0</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f t="shared" si="0"/>
        <v>0</v>
      </c>
      <c r="AB20" s="77">
        <f t="shared" si="1"/>
        <v>2020</v>
      </c>
      <c r="AC20" s="76">
        <f t="shared" si="2"/>
        <v>11</v>
      </c>
      <c r="AD20" s="76" t="str">
        <f t="shared" si="3"/>
        <v/>
      </c>
      <c r="AE20" s="76" t="str">
        <f t="shared" si="4"/>
        <v/>
      </c>
      <c r="AF20" s="74">
        <f t="shared" si="5"/>
        <v>0</v>
      </c>
      <c r="AG20" s="75" t="str">
        <f t="shared" si="6"/>
        <v>1:00</v>
      </c>
      <c r="AH20" s="74">
        <f t="shared" si="7"/>
        <v>0</v>
      </c>
      <c r="AI20" s="73" t="str">
        <f t="shared" si="8"/>
        <v/>
      </c>
      <c r="AJ20" s="73" t="str">
        <f t="shared" si="9"/>
        <v/>
      </c>
      <c r="AK20" s="73" t="str">
        <f t="shared" si="10"/>
        <v/>
      </c>
      <c r="AL20" s="72" t="str">
        <f t="shared" si="11"/>
        <v/>
      </c>
      <c r="AM20" s="71" t="str">
        <f t="shared" si="12"/>
        <v/>
      </c>
    </row>
    <row r="21" spans="2:39" ht="13.8" thickBot="1">
      <c r="B21" s="79">
        <v>44153</v>
      </c>
      <c r="C21" s="78">
        <v>0</v>
      </c>
      <c r="D21" s="78">
        <v>0</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f t="shared" si="0"/>
        <v>0</v>
      </c>
      <c r="AB21" s="77">
        <f t="shared" si="1"/>
        <v>2020</v>
      </c>
      <c r="AC21" s="76">
        <f t="shared" si="2"/>
        <v>11</v>
      </c>
      <c r="AD21" s="76" t="str">
        <f t="shared" si="3"/>
        <v/>
      </c>
      <c r="AE21" s="76" t="str">
        <f t="shared" si="4"/>
        <v/>
      </c>
      <c r="AF21" s="74">
        <f t="shared" si="5"/>
        <v>0</v>
      </c>
      <c r="AG21" s="75" t="str">
        <f t="shared" si="6"/>
        <v>1:00</v>
      </c>
      <c r="AH21" s="74">
        <f t="shared" si="7"/>
        <v>0</v>
      </c>
      <c r="AI21" s="73" t="str">
        <f t="shared" si="8"/>
        <v/>
      </c>
      <c r="AJ21" s="73" t="str">
        <f t="shared" si="9"/>
        <v/>
      </c>
      <c r="AK21" s="73" t="str">
        <f t="shared" si="10"/>
        <v/>
      </c>
      <c r="AL21" s="72" t="str">
        <f t="shared" si="11"/>
        <v/>
      </c>
      <c r="AM21" s="71" t="str">
        <f t="shared" si="12"/>
        <v/>
      </c>
    </row>
    <row r="22" spans="2:39" ht="13.8" thickBot="1">
      <c r="B22" s="79">
        <v>44154</v>
      </c>
      <c r="C22" s="78">
        <v>0</v>
      </c>
      <c r="D22" s="78">
        <v>0</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f t="shared" si="0"/>
        <v>0</v>
      </c>
      <c r="AB22" s="77">
        <f t="shared" si="1"/>
        <v>2020</v>
      </c>
      <c r="AC22" s="76">
        <f t="shared" si="2"/>
        <v>11</v>
      </c>
      <c r="AD22" s="76" t="str">
        <f t="shared" si="3"/>
        <v/>
      </c>
      <c r="AE22" s="76" t="str">
        <f t="shared" si="4"/>
        <v/>
      </c>
      <c r="AF22" s="74">
        <f t="shared" si="5"/>
        <v>0</v>
      </c>
      <c r="AG22" s="75" t="str">
        <f t="shared" si="6"/>
        <v>1:00</v>
      </c>
      <c r="AH22" s="74">
        <f t="shared" si="7"/>
        <v>0</v>
      </c>
      <c r="AI22" s="73" t="str">
        <f t="shared" si="8"/>
        <v/>
      </c>
      <c r="AJ22" s="73" t="str">
        <f t="shared" si="9"/>
        <v/>
      </c>
      <c r="AK22" s="73" t="str">
        <f t="shared" si="10"/>
        <v/>
      </c>
      <c r="AL22" s="72" t="str">
        <f t="shared" si="11"/>
        <v/>
      </c>
      <c r="AM22" s="71" t="str">
        <f t="shared" si="12"/>
        <v/>
      </c>
    </row>
    <row r="23" spans="2:39" ht="13.8" thickBot="1">
      <c r="B23" s="79">
        <v>44155</v>
      </c>
      <c r="C23" s="78">
        <v>0</v>
      </c>
      <c r="D23" s="78">
        <v>0</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f t="shared" si="0"/>
        <v>0</v>
      </c>
      <c r="AB23" s="77">
        <f t="shared" si="1"/>
        <v>2020</v>
      </c>
      <c r="AC23" s="76">
        <f t="shared" si="2"/>
        <v>11</v>
      </c>
      <c r="AD23" s="76" t="str">
        <f t="shared" si="3"/>
        <v/>
      </c>
      <c r="AE23" s="76" t="str">
        <f t="shared" si="4"/>
        <v/>
      </c>
      <c r="AF23" s="74">
        <f t="shared" si="5"/>
        <v>0</v>
      </c>
      <c r="AG23" s="75" t="str">
        <f t="shared" si="6"/>
        <v>1:00</v>
      </c>
      <c r="AH23" s="74">
        <f t="shared" si="7"/>
        <v>0</v>
      </c>
      <c r="AI23" s="73" t="str">
        <f t="shared" si="8"/>
        <v/>
      </c>
      <c r="AJ23" s="73" t="str">
        <f t="shared" si="9"/>
        <v/>
      </c>
      <c r="AK23" s="73" t="str">
        <f t="shared" si="10"/>
        <v/>
      </c>
      <c r="AL23" s="72" t="str">
        <f t="shared" si="11"/>
        <v/>
      </c>
      <c r="AM23" s="71" t="str">
        <f t="shared" si="12"/>
        <v/>
      </c>
    </row>
    <row r="24" spans="2:39" ht="13.8" thickBot="1">
      <c r="B24" s="79">
        <v>44156</v>
      </c>
      <c r="C24" s="78">
        <v>0</v>
      </c>
      <c r="D24" s="78">
        <v>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f t="shared" si="0"/>
        <v>0</v>
      </c>
      <c r="AB24" s="77">
        <f t="shared" si="1"/>
        <v>2020</v>
      </c>
      <c r="AC24" s="76">
        <f t="shared" si="2"/>
        <v>11</v>
      </c>
      <c r="AD24" s="76" t="str">
        <f t="shared" si="3"/>
        <v/>
      </c>
      <c r="AE24" s="76" t="str">
        <f t="shared" si="4"/>
        <v/>
      </c>
      <c r="AF24" s="74">
        <f t="shared" si="5"/>
        <v>0</v>
      </c>
      <c r="AG24" s="75" t="str">
        <f t="shared" si="6"/>
        <v>1:00</v>
      </c>
      <c r="AH24" s="74">
        <f t="shared" si="7"/>
        <v>0</v>
      </c>
      <c r="AI24" s="73" t="str">
        <f t="shared" si="8"/>
        <v/>
      </c>
      <c r="AJ24" s="73" t="str">
        <f t="shared" si="9"/>
        <v/>
      </c>
      <c r="AK24" s="73" t="str">
        <f t="shared" si="10"/>
        <v/>
      </c>
      <c r="AL24" s="72" t="str">
        <f t="shared" si="11"/>
        <v/>
      </c>
      <c r="AM24" s="71" t="str">
        <f t="shared" si="12"/>
        <v/>
      </c>
    </row>
    <row r="25" spans="2:39" ht="13.8" thickBot="1">
      <c r="B25" s="79">
        <v>44157</v>
      </c>
      <c r="C25" s="78">
        <v>0</v>
      </c>
      <c r="D25" s="78">
        <v>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f t="shared" si="0"/>
        <v>0</v>
      </c>
      <c r="AB25" s="77">
        <f t="shared" si="1"/>
        <v>2020</v>
      </c>
      <c r="AC25" s="76">
        <f t="shared" si="2"/>
        <v>11</v>
      </c>
      <c r="AD25" s="76" t="str">
        <f t="shared" si="3"/>
        <v/>
      </c>
      <c r="AE25" s="76" t="str">
        <f t="shared" si="4"/>
        <v/>
      </c>
      <c r="AF25" s="74">
        <f t="shared" si="5"/>
        <v>0</v>
      </c>
      <c r="AG25" s="75" t="str">
        <f t="shared" si="6"/>
        <v>1:00</v>
      </c>
      <c r="AH25" s="74">
        <f t="shared" si="7"/>
        <v>0</v>
      </c>
      <c r="AI25" s="73" t="str">
        <f t="shared" si="8"/>
        <v/>
      </c>
      <c r="AJ25" s="73" t="str">
        <f t="shared" si="9"/>
        <v/>
      </c>
      <c r="AK25" s="73" t="str">
        <f t="shared" si="10"/>
        <v/>
      </c>
      <c r="AL25" s="72" t="str">
        <f t="shared" si="11"/>
        <v/>
      </c>
      <c r="AM25" s="71" t="str">
        <f t="shared" si="12"/>
        <v/>
      </c>
    </row>
    <row r="26" spans="2:39" ht="13.8" thickBot="1">
      <c r="B26" s="79">
        <v>44158</v>
      </c>
      <c r="C26" s="78">
        <v>0</v>
      </c>
      <c r="D26" s="78">
        <v>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f t="shared" si="0"/>
        <v>0</v>
      </c>
      <c r="AB26" s="77">
        <f t="shared" si="1"/>
        <v>2020</v>
      </c>
      <c r="AC26" s="76">
        <f t="shared" si="2"/>
        <v>11</v>
      </c>
      <c r="AD26" s="76" t="str">
        <f t="shared" si="3"/>
        <v/>
      </c>
      <c r="AE26" s="76" t="str">
        <f t="shared" si="4"/>
        <v/>
      </c>
      <c r="AF26" s="74">
        <f t="shared" si="5"/>
        <v>0</v>
      </c>
      <c r="AG26" s="75" t="str">
        <f t="shared" si="6"/>
        <v>1:00</v>
      </c>
      <c r="AH26" s="74">
        <f t="shared" si="7"/>
        <v>0</v>
      </c>
      <c r="AI26" s="73" t="str">
        <f t="shared" si="8"/>
        <v/>
      </c>
      <c r="AJ26" s="73" t="str">
        <f t="shared" si="9"/>
        <v/>
      </c>
      <c r="AK26" s="73" t="str">
        <f t="shared" si="10"/>
        <v/>
      </c>
      <c r="AL26" s="72" t="str">
        <f t="shared" si="11"/>
        <v/>
      </c>
      <c r="AM26" s="71" t="str">
        <f t="shared" si="12"/>
        <v/>
      </c>
    </row>
    <row r="27" spans="2:39" ht="13.8" thickBot="1">
      <c r="B27" s="79">
        <v>44159</v>
      </c>
      <c r="C27" s="78">
        <v>0</v>
      </c>
      <c r="D27" s="78">
        <v>0</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f t="shared" si="0"/>
        <v>0</v>
      </c>
      <c r="AB27" s="77">
        <f t="shared" si="1"/>
        <v>2020</v>
      </c>
      <c r="AC27" s="76">
        <f t="shared" si="2"/>
        <v>11</v>
      </c>
      <c r="AD27" s="76" t="str">
        <f t="shared" si="3"/>
        <v/>
      </c>
      <c r="AE27" s="76" t="str">
        <f t="shared" si="4"/>
        <v/>
      </c>
      <c r="AF27" s="74">
        <f t="shared" si="5"/>
        <v>0</v>
      </c>
      <c r="AG27" s="75" t="str">
        <f t="shared" si="6"/>
        <v>1:00</v>
      </c>
      <c r="AH27" s="74">
        <f t="shared" si="7"/>
        <v>0</v>
      </c>
      <c r="AI27" s="73" t="str">
        <f t="shared" si="8"/>
        <v/>
      </c>
      <c r="AJ27" s="73" t="str">
        <f t="shared" si="9"/>
        <v/>
      </c>
      <c r="AK27" s="73" t="str">
        <f t="shared" si="10"/>
        <v/>
      </c>
      <c r="AL27" s="72" t="str">
        <f t="shared" si="11"/>
        <v/>
      </c>
      <c r="AM27" s="71" t="str">
        <f t="shared" si="12"/>
        <v/>
      </c>
    </row>
    <row r="28" spans="2:39" ht="13.8" thickBot="1">
      <c r="B28" s="79">
        <v>44160</v>
      </c>
      <c r="C28" s="78">
        <v>0</v>
      </c>
      <c r="D28" s="78">
        <v>0</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f t="shared" si="0"/>
        <v>0</v>
      </c>
      <c r="AB28" s="77">
        <f t="shared" si="1"/>
        <v>2020</v>
      </c>
      <c r="AC28" s="76">
        <f t="shared" si="2"/>
        <v>11</v>
      </c>
      <c r="AD28" s="76" t="str">
        <f t="shared" si="3"/>
        <v/>
      </c>
      <c r="AE28" s="76" t="str">
        <f t="shared" si="4"/>
        <v/>
      </c>
      <c r="AF28" s="74">
        <f t="shared" si="5"/>
        <v>0</v>
      </c>
      <c r="AG28" s="75" t="str">
        <f t="shared" si="6"/>
        <v>1:00</v>
      </c>
      <c r="AH28" s="74">
        <f t="shared" si="7"/>
        <v>0</v>
      </c>
      <c r="AI28" s="73" t="str">
        <f t="shared" si="8"/>
        <v/>
      </c>
      <c r="AJ28" s="73" t="str">
        <f t="shared" si="9"/>
        <v/>
      </c>
      <c r="AK28" s="73" t="str">
        <f t="shared" si="10"/>
        <v/>
      </c>
      <c r="AL28" s="72" t="str">
        <f t="shared" si="11"/>
        <v/>
      </c>
      <c r="AM28" s="71" t="str">
        <f t="shared" si="12"/>
        <v/>
      </c>
    </row>
    <row r="29" spans="2:39" ht="13.8" thickBot="1">
      <c r="B29" s="79">
        <v>44161</v>
      </c>
      <c r="C29" s="78">
        <v>0</v>
      </c>
      <c r="D29" s="78">
        <v>0</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f t="shared" si="0"/>
        <v>0</v>
      </c>
      <c r="AB29" s="77">
        <f t="shared" si="1"/>
        <v>2020</v>
      </c>
      <c r="AC29" s="76">
        <f t="shared" si="2"/>
        <v>11</v>
      </c>
      <c r="AD29" s="76" t="str">
        <f t="shared" si="3"/>
        <v/>
      </c>
      <c r="AE29" s="76" t="str">
        <f t="shared" si="4"/>
        <v/>
      </c>
      <c r="AF29" s="74">
        <f t="shared" si="5"/>
        <v>0</v>
      </c>
      <c r="AG29" s="75" t="str">
        <f t="shared" si="6"/>
        <v>1:00</v>
      </c>
      <c r="AH29" s="74">
        <f t="shared" si="7"/>
        <v>0</v>
      </c>
      <c r="AI29" s="73" t="str">
        <f t="shared" si="8"/>
        <v/>
      </c>
      <c r="AJ29" s="73" t="str">
        <f t="shared" si="9"/>
        <v/>
      </c>
      <c r="AK29" s="73" t="str">
        <f t="shared" si="10"/>
        <v/>
      </c>
      <c r="AL29" s="72" t="str">
        <f t="shared" si="11"/>
        <v/>
      </c>
      <c r="AM29" s="71" t="str">
        <f t="shared" si="12"/>
        <v/>
      </c>
    </row>
    <row r="30" spans="2:39" ht="13.8" thickBot="1">
      <c r="B30" s="79">
        <v>44162</v>
      </c>
      <c r="C30" s="78">
        <v>0</v>
      </c>
      <c r="D30" s="78">
        <v>0</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f t="shared" si="0"/>
        <v>0</v>
      </c>
      <c r="AB30" s="77">
        <f t="shared" si="1"/>
        <v>2020</v>
      </c>
      <c r="AC30" s="76">
        <f t="shared" si="2"/>
        <v>11</v>
      </c>
      <c r="AD30" s="76" t="str">
        <f t="shared" si="3"/>
        <v/>
      </c>
      <c r="AE30" s="76" t="str">
        <f t="shared" si="4"/>
        <v/>
      </c>
      <c r="AF30" s="74">
        <f t="shared" si="5"/>
        <v>0</v>
      </c>
      <c r="AG30" s="75" t="str">
        <f t="shared" si="6"/>
        <v>1:00</v>
      </c>
      <c r="AH30" s="74">
        <f t="shared" si="7"/>
        <v>0</v>
      </c>
      <c r="AI30" s="73" t="str">
        <f t="shared" si="8"/>
        <v/>
      </c>
      <c r="AJ30" s="73" t="str">
        <f t="shared" si="9"/>
        <v/>
      </c>
      <c r="AK30" s="73" t="str">
        <f t="shared" si="10"/>
        <v/>
      </c>
      <c r="AL30" s="72" t="str">
        <f t="shared" si="11"/>
        <v/>
      </c>
      <c r="AM30" s="71" t="str">
        <f t="shared" si="12"/>
        <v/>
      </c>
    </row>
    <row r="31" spans="2:39" ht="13.8" thickBot="1">
      <c r="B31" s="79">
        <v>44163</v>
      </c>
      <c r="C31" s="78">
        <v>0</v>
      </c>
      <c r="D31" s="78">
        <v>0</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f t="shared" si="0"/>
        <v>0</v>
      </c>
      <c r="AB31" s="77">
        <f t="shared" si="1"/>
        <v>2020</v>
      </c>
      <c r="AC31" s="76">
        <f t="shared" si="2"/>
        <v>11</v>
      </c>
      <c r="AD31" s="76" t="str">
        <f t="shared" si="3"/>
        <v/>
      </c>
      <c r="AE31" s="76" t="str">
        <f t="shared" si="4"/>
        <v/>
      </c>
      <c r="AF31" s="74">
        <f t="shared" si="5"/>
        <v>0</v>
      </c>
      <c r="AG31" s="75" t="str">
        <f t="shared" si="6"/>
        <v>1:00</v>
      </c>
      <c r="AH31" s="74">
        <f t="shared" si="7"/>
        <v>0</v>
      </c>
      <c r="AI31" s="73" t="str">
        <f t="shared" si="8"/>
        <v/>
      </c>
      <c r="AJ31" s="73" t="str">
        <f t="shared" si="9"/>
        <v/>
      </c>
      <c r="AK31" s="73" t="str">
        <f t="shared" si="10"/>
        <v/>
      </c>
      <c r="AL31" s="72" t="str">
        <f t="shared" si="11"/>
        <v/>
      </c>
      <c r="AM31" s="71" t="str">
        <f t="shared" si="12"/>
        <v/>
      </c>
    </row>
    <row r="32" spans="2:39" ht="13.8" thickBot="1">
      <c r="B32" s="79">
        <v>44164</v>
      </c>
      <c r="C32" s="78">
        <v>0</v>
      </c>
      <c r="D32" s="78">
        <v>0</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f t="shared" si="0"/>
        <v>0</v>
      </c>
      <c r="AB32" s="77">
        <f t="shared" si="1"/>
        <v>2020</v>
      </c>
      <c r="AC32" s="76">
        <f t="shared" si="2"/>
        <v>11</v>
      </c>
      <c r="AD32" s="76" t="str">
        <f t="shared" si="3"/>
        <v/>
      </c>
      <c r="AE32" s="76" t="str">
        <f t="shared" si="4"/>
        <v/>
      </c>
      <c r="AF32" s="74">
        <f t="shared" si="5"/>
        <v>0</v>
      </c>
      <c r="AG32" s="75" t="str">
        <f t="shared" si="6"/>
        <v>1:00</v>
      </c>
      <c r="AH32" s="74">
        <f t="shared" si="7"/>
        <v>0</v>
      </c>
      <c r="AI32" s="73" t="str">
        <f t="shared" si="8"/>
        <v/>
      </c>
      <c r="AJ32" s="73" t="str">
        <f t="shared" si="9"/>
        <v/>
      </c>
      <c r="AK32" s="73" t="str">
        <f t="shared" si="10"/>
        <v/>
      </c>
      <c r="AL32" s="72" t="str">
        <f t="shared" si="11"/>
        <v/>
      </c>
      <c r="AM32" s="71" t="str">
        <f t="shared" si="12"/>
        <v/>
      </c>
    </row>
    <row r="33" spans="2:39" ht="13.8" thickBot="1">
      <c r="B33" s="79">
        <v>44165</v>
      </c>
      <c r="C33" s="78">
        <v>0</v>
      </c>
      <c r="D33" s="78">
        <v>0</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f t="shared" si="0"/>
        <v>0</v>
      </c>
      <c r="AB33" s="77">
        <f t="shared" si="1"/>
        <v>2020</v>
      </c>
      <c r="AC33" s="76">
        <f t="shared" si="2"/>
        <v>11</v>
      </c>
      <c r="AD33" s="76" t="str">
        <f t="shared" si="3"/>
        <v>2020-11</v>
      </c>
      <c r="AE33" s="76">
        <f t="shared" si="4"/>
        <v>11</v>
      </c>
      <c r="AF33" s="74">
        <f t="shared" si="5"/>
        <v>0</v>
      </c>
      <c r="AG33" s="75" t="str">
        <f t="shared" si="6"/>
        <v>1:00</v>
      </c>
      <c r="AH33" s="74">
        <f t="shared" si="7"/>
        <v>0</v>
      </c>
      <c r="AI33" s="73">
        <f t="shared" si="8"/>
        <v>2.786</v>
      </c>
      <c r="AJ33" s="73">
        <f t="shared" si="9"/>
        <v>2.786</v>
      </c>
      <c r="AK33" s="73">
        <f t="shared" si="10"/>
        <v>5.5730000000000004</v>
      </c>
      <c r="AL33" s="72">
        <f t="shared" si="11"/>
        <v>44142</v>
      </c>
      <c r="AM33" s="71" t="str">
        <f t="shared" si="12"/>
        <v>18:00</v>
      </c>
    </row>
    <row r="34" spans="2:39" ht="13.8" thickBot="1">
      <c r="B34" s="79">
        <v>44166</v>
      </c>
      <c r="C34" s="78">
        <v>0</v>
      </c>
      <c r="D34" s="78">
        <v>0</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f t="shared" si="0"/>
        <v>0</v>
      </c>
      <c r="AB34" s="77">
        <f t="shared" si="1"/>
        <v>2020</v>
      </c>
      <c r="AC34" s="76">
        <f t="shared" si="2"/>
        <v>12</v>
      </c>
      <c r="AD34" s="76" t="str">
        <f t="shared" si="3"/>
        <v/>
      </c>
      <c r="AE34" s="76" t="str">
        <f t="shared" si="4"/>
        <v/>
      </c>
      <c r="AF34" s="74">
        <f t="shared" si="5"/>
        <v>0</v>
      </c>
      <c r="AG34" s="75" t="str">
        <f t="shared" si="6"/>
        <v>1:00</v>
      </c>
      <c r="AH34" s="74">
        <f t="shared" si="7"/>
        <v>0</v>
      </c>
      <c r="AI34" s="73" t="str">
        <f t="shared" si="8"/>
        <v/>
      </c>
      <c r="AJ34" s="73" t="str">
        <f t="shared" si="9"/>
        <v/>
      </c>
      <c r="AK34" s="73" t="str">
        <f t="shared" si="10"/>
        <v/>
      </c>
      <c r="AL34" s="72" t="str">
        <f t="shared" si="11"/>
        <v/>
      </c>
      <c r="AM34" s="71" t="str">
        <f t="shared" si="12"/>
        <v/>
      </c>
    </row>
    <row r="35" spans="2:39" ht="13.8" thickBot="1">
      <c r="B35" s="79">
        <v>44167</v>
      </c>
      <c r="C35" s="78">
        <v>0</v>
      </c>
      <c r="D35" s="78">
        <v>0</v>
      </c>
      <c r="E35" s="78">
        <v>0</v>
      </c>
      <c r="F35" s="78">
        <v>0</v>
      </c>
      <c r="G35" s="78">
        <v>0</v>
      </c>
      <c r="H35" s="78">
        <v>0</v>
      </c>
      <c r="I35" s="78">
        <v>0</v>
      </c>
      <c r="J35" s="78">
        <v>0</v>
      </c>
      <c r="K35" s="78">
        <v>0</v>
      </c>
      <c r="L35" s="78">
        <v>0</v>
      </c>
      <c r="M35" s="78">
        <v>0</v>
      </c>
      <c r="N35" s="78">
        <v>0</v>
      </c>
      <c r="O35" s="78">
        <v>0.315</v>
      </c>
      <c r="P35" s="78">
        <v>9.0999999999999998E-2</v>
      </c>
      <c r="Q35" s="78">
        <v>7.1999999999999995E-2</v>
      </c>
      <c r="R35" s="78">
        <v>4.7E-2</v>
      </c>
      <c r="S35" s="78">
        <v>0</v>
      </c>
      <c r="T35" s="78">
        <v>0</v>
      </c>
      <c r="U35" s="78">
        <v>0</v>
      </c>
      <c r="V35" s="78">
        <v>0</v>
      </c>
      <c r="W35" s="78">
        <v>0</v>
      </c>
      <c r="X35" s="78">
        <v>0</v>
      </c>
      <c r="Y35" s="78">
        <v>0</v>
      </c>
      <c r="Z35" s="78">
        <v>0</v>
      </c>
      <c r="AA35" s="78">
        <f t="shared" si="0"/>
        <v>0.315</v>
      </c>
      <c r="AB35" s="77">
        <f t="shared" si="1"/>
        <v>2020</v>
      </c>
      <c r="AC35" s="76">
        <f t="shared" si="2"/>
        <v>12</v>
      </c>
      <c r="AD35" s="76" t="str">
        <f t="shared" si="3"/>
        <v/>
      </c>
      <c r="AE35" s="76" t="str">
        <f t="shared" si="4"/>
        <v/>
      </c>
      <c r="AF35" s="74">
        <f t="shared" si="5"/>
        <v>0.315</v>
      </c>
      <c r="AG35" s="75" t="str">
        <f t="shared" si="6"/>
        <v>13:00</v>
      </c>
      <c r="AH35" s="74">
        <f t="shared" si="7"/>
        <v>0.84000000000000008</v>
      </c>
      <c r="AI35" s="73" t="str">
        <f t="shared" si="8"/>
        <v/>
      </c>
      <c r="AJ35" s="73" t="str">
        <f t="shared" si="9"/>
        <v/>
      </c>
      <c r="AK35" s="73" t="str">
        <f t="shared" si="10"/>
        <v/>
      </c>
      <c r="AL35" s="72" t="str">
        <f t="shared" si="11"/>
        <v/>
      </c>
      <c r="AM35" s="71" t="str">
        <f t="shared" si="12"/>
        <v/>
      </c>
    </row>
    <row r="36" spans="2:39" ht="13.8" thickBot="1">
      <c r="B36" s="79">
        <v>44168</v>
      </c>
      <c r="C36" s="78">
        <v>0</v>
      </c>
      <c r="D36" s="78">
        <v>0</v>
      </c>
      <c r="E36" s="78">
        <v>0</v>
      </c>
      <c r="F36" s="78">
        <v>0</v>
      </c>
      <c r="G36" s="78">
        <v>0</v>
      </c>
      <c r="H36" s="78">
        <v>0</v>
      </c>
      <c r="I36" s="78">
        <v>0</v>
      </c>
      <c r="J36" s="78">
        <v>0</v>
      </c>
      <c r="K36" s="78">
        <v>0</v>
      </c>
      <c r="L36" s="78">
        <v>0</v>
      </c>
      <c r="M36" s="78">
        <v>0</v>
      </c>
      <c r="N36" s="78">
        <v>0</v>
      </c>
      <c r="O36" s="78">
        <v>0</v>
      </c>
      <c r="P36" s="78">
        <v>8.9999999999999993E-3</v>
      </c>
      <c r="Q36" s="78">
        <v>0</v>
      </c>
      <c r="R36" s="78">
        <v>7.0000000000000007E-2</v>
      </c>
      <c r="S36" s="78">
        <v>1.2999999999999999E-2</v>
      </c>
      <c r="T36" s="78">
        <v>0</v>
      </c>
      <c r="U36" s="78">
        <v>0</v>
      </c>
      <c r="V36" s="78">
        <v>0</v>
      </c>
      <c r="W36" s="78">
        <v>0</v>
      </c>
      <c r="X36" s="78">
        <v>0</v>
      </c>
      <c r="Y36" s="78">
        <v>0</v>
      </c>
      <c r="Z36" s="78">
        <v>0</v>
      </c>
      <c r="AA36" s="78">
        <f t="shared" si="0"/>
        <v>7.0000000000000007E-2</v>
      </c>
      <c r="AB36" s="77">
        <f t="shared" si="1"/>
        <v>2020</v>
      </c>
      <c r="AC36" s="76">
        <f t="shared" si="2"/>
        <v>12</v>
      </c>
      <c r="AD36" s="76" t="str">
        <f t="shared" si="3"/>
        <v/>
      </c>
      <c r="AE36" s="76" t="str">
        <f t="shared" si="4"/>
        <v/>
      </c>
      <c r="AF36" s="74">
        <f t="shared" si="5"/>
        <v>7.0000000000000007E-2</v>
      </c>
      <c r="AG36" s="75" t="str">
        <f t="shared" si="6"/>
        <v>16:00</v>
      </c>
      <c r="AH36" s="74">
        <f t="shared" si="7"/>
        <v>0.16200000000000001</v>
      </c>
      <c r="AI36" s="73" t="str">
        <f t="shared" si="8"/>
        <v/>
      </c>
      <c r="AJ36" s="73" t="str">
        <f t="shared" si="9"/>
        <v/>
      </c>
      <c r="AK36" s="73" t="str">
        <f t="shared" si="10"/>
        <v/>
      </c>
      <c r="AL36" s="72" t="str">
        <f t="shared" si="11"/>
        <v/>
      </c>
      <c r="AM36" s="71" t="str">
        <f t="shared" si="12"/>
        <v/>
      </c>
    </row>
    <row r="37" spans="2:39" ht="13.8" thickBot="1">
      <c r="B37" s="79">
        <v>44169</v>
      </c>
      <c r="C37" s="78">
        <v>0</v>
      </c>
      <c r="D37" s="78">
        <v>0</v>
      </c>
      <c r="E37" s="78">
        <v>0</v>
      </c>
      <c r="F37" s="78">
        <v>0</v>
      </c>
      <c r="G37" s="78">
        <v>0</v>
      </c>
      <c r="H37" s="78">
        <v>0</v>
      </c>
      <c r="I37" s="78">
        <v>0</v>
      </c>
      <c r="J37" s="78">
        <v>0</v>
      </c>
      <c r="K37" s="78">
        <v>0</v>
      </c>
      <c r="L37" s="78">
        <v>0</v>
      </c>
      <c r="M37" s="78">
        <v>0</v>
      </c>
      <c r="N37" s="78">
        <v>5.0000000000000001E-3</v>
      </c>
      <c r="O37" s="78">
        <v>0</v>
      </c>
      <c r="P37" s="78">
        <v>7.0000000000000001E-3</v>
      </c>
      <c r="Q37" s="78">
        <v>5.0000000000000001E-3</v>
      </c>
      <c r="R37" s="78">
        <v>0</v>
      </c>
      <c r="S37" s="78">
        <v>0</v>
      </c>
      <c r="T37" s="78">
        <v>0</v>
      </c>
      <c r="U37" s="78">
        <v>0</v>
      </c>
      <c r="V37" s="78">
        <v>0</v>
      </c>
      <c r="W37" s="78">
        <v>0</v>
      </c>
      <c r="X37" s="78">
        <v>0</v>
      </c>
      <c r="Y37" s="78">
        <v>0</v>
      </c>
      <c r="Z37" s="78">
        <v>0</v>
      </c>
      <c r="AA37" s="78">
        <f t="shared" si="0"/>
        <v>7.0000000000000001E-3</v>
      </c>
      <c r="AB37" s="77">
        <f t="shared" si="1"/>
        <v>2020</v>
      </c>
      <c r="AC37" s="76">
        <f t="shared" si="2"/>
        <v>12</v>
      </c>
      <c r="AD37" s="76" t="str">
        <f t="shared" si="3"/>
        <v/>
      </c>
      <c r="AE37" s="76" t="str">
        <f t="shared" si="4"/>
        <v/>
      </c>
      <c r="AF37" s="74">
        <f t="shared" si="5"/>
        <v>7.0000000000000001E-3</v>
      </c>
      <c r="AG37" s="75" t="str">
        <f t="shared" si="6"/>
        <v>14:00</v>
      </c>
      <c r="AH37" s="74">
        <f t="shared" si="7"/>
        <v>2.4E-2</v>
      </c>
      <c r="AI37" s="73" t="str">
        <f t="shared" si="8"/>
        <v/>
      </c>
      <c r="AJ37" s="73" t="str">
        <f t="shared" si="9"/>
        <v/>
      </c>
      <c r="AK37" s="73" t="str">
        <f t="shared" si="10"/>
        <v/>
      </c>
      <c r="AL37" s="72" t="str">
        <f t="shared" si="11"/>
        <v/>
      </c>
      <c r="AM37" s="71" t="str">
        <f t="shared" si="12"/>
        <v/>
      </c>
    </row>
    <row r="38" spans="2:39" ht="13.8" thickBot="1">
      <c r="B38" s="79">
        <v>44170</v>
      </c>
      <c r="C38" s="78">
        <v>0</v>
      </c>
      <c r="D38" s="78">
        <v>0</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f t="shared" si="0"/>
        <v>0</v>
      </c>
      <c r="AB38" s="77">
        <f t="shared" si="1"/>
        <v>2020</v>
      </c>
      <c r="AC38" s="76">
        <f t="shared" si="2"/>
        <v>12</v>
      </c>
      <c r="AD38" s="76" t="str">
        <f t="shared" si="3"/>
        <v/>
      </c>
      <c r="AE38" s="76" t="str">
        <f t="shared" si="4"/>
        <v/>
      </c>
      <c r="AF38" s="74">
        <f t="shared" si="5"/>
        <v>0</v>
      </c>
      <c r="AG38" s="75" t="str">
        <f t="shared" si="6"/>
        <v>1:00</v>
      </c>
      <c r="AH38" s="74">
        <f t="shared" si="7"/>
        <v>0</v>
      </c>
      <c r="AI38" s="73" t="str">
        <f t="shared" si="8"/>
        <v/>
      </c>
      <c r="AJ38" s="73" t="str">
        <f t="shared" si="9"/>
        <v/>
      </c>
      <c r="AK38" s="73" t="str">
        <f t="shared" si="10"/>
        <v/>
      </c>
      <c r="AL38" s="72" t="str">
        <f t="shared" si="11"/>
        <v/>
      </c>
      <c r="AM38" s="71" t="str">
        <f t="shared" si="12"/>
        <v/>
      </c>
    </row>
    <row r="39" spans="2:39" ht="13.8" thickBot="1">
      <c r="B39" s="79">
        <v>44171</v>
      </c>
      <c r="C39" s="78">
        <v>0</v>
      </c>
      <c r="D39" s="78">
        <v>0</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f t="shared" si="0"/>
        <v>0</v>
      </c>
      <c r="AB39" s="77">
        <f t="shared" si="1"/>
        <v>2020</v>
      </c>
      <c r="AC39" s="76">
        <f t="shared" si="2"/>
        <v>12</v>
      </c>
      <c r="AD39" s="76" t="str">
        <f t="shared" si="3"/>
        <v/>
      </c>
      <c r="AE39" s="76" t="str">
        <f t="shared" si="4"/>
        <v/>
      </c>
      <c r="AF39" s="74">
        <f t="shared" si="5"/>
        <v>0</v>
      </c>
      <c r="AG39" s="75" t="str">
        <f t="shared" si="6"/>
        <v>1:00</v>
      </c>
      <c r="AH39" s="74">
        <f t="shared" si="7"/>
        <v>0</v>
      </c>
      <c r="AI39" s="73" t="str">
        <f t="shared" si="8"/>
        <v/>
      </c>
      <c r="AJ39" s="73" t="str">
        <f t="shared" si="9"/>
        <v/>
      </c>
      <c r="AK39" s="73" t="str">
        <f t="shared" si="10"/>
        <v/>
      </c>
      <c r="AL39" s="72" t="str">
        <f t="shared" si="11"/>
        <v/>
      </c>
      <c r="AM39" s="71" t="str">
        <f t="shared" si="12"/>
        <v/>
      </c>
    </row>
    <row r="40" spans="2:39" ht="13.8" thickBot="1">
      <c r="B40" s="79">
        <v>44172</v>
      </c>
      <c r="C40" s="78">
        <v>0</v>
      </c>
      <c r="D40" s="78">
        <v>0</v>
      </c>
      <c r="E40" s="78">
        <v>0</v>
      </c>
      <c r="F40" s="78">
        <v>0</v>
      </c>
      <c r="G40" s="78">
        <v>0</v>
      </c>
      <c r="H40" s="78">
        <v>0</v>
      </c>
      <c r="I40" s="78">
        <v>0</v>
      </c>
      <c r="J40" s="78">
        <v>0</v>
      </c>
      <c r="K40" s="78">
        <v>0</v>
      </c>
      <c r="L40" s="78">
        <v>0</v>
      </c>
      <c r="M40" s="78">
        <v>6.7000000000000004E-2</v>
      </c>
      <c r="N40" s="78">
        <v>0</v>
      </c>
      <c r="O40" s="78">
        <v>0</v>
      </c>
      <c r="P40" s="78">
        <v>0</v>
      </c>
      <c r="Q40" s="78">
        <v>0.22900000000000001</v>
      </c>
      <c r="R40" s="78">
        <v>3.0000000000000001E-3</v>
      </c>
      <c r="S40" s="78">
        <v>0.25700000000000001</v>
      </c>
      <c r="T40" s="78">
        <v>0</v>
      </c>
      <c r="U40" s="78">
        <v>0</v>
      </c>
      <c r="V40" s="78">
        <v>0</v>
      </c>
      <c r="W40" s="78">
        <v>0</v>
      </c>
      <c r="X40" s="78">
        <v>0</v>
      </c>
      <c r="Y40" s="78">
        <v>0</v>
      </c>
      <c r="Z40" s="78">
        <v>0</v>
      </c>
      <c r="AA40" s="78">
        <f t="shared" si="0"/>
        <v>0.25700000000000001</v>
      </c>
      <c r="AB40" s="77">
        <f t="shared" si="1"/>
        <v>2020</v>
      </c>
      <c r="AC40" s="76">
        <f t="shared" si="2"/>
        <v>12</v>
      </c>
      <c r="AD40" s="76" t="str">
        <f t="shared" si="3"/>
        <v/>
      </c>
      <c r="AE40" s="76" t="str">
        <f t="shared" si="4"/>
        <v/>
      </c>
      <c r="AF40" s="74">
        <f t="shared" si="5"/>
        <v>0.25700000000000001</v>
      </c>
      <c r="AG40" s="75" t="str">
        <f t="shared" si="6"/>
        <v>17:00</v>
      </c>
      <c r="AH40" s="74">
        <f t="shared" si="7"/>
        <v>0.81300000000000006</v>
      </c>
      <c r="AI40" s="73" t="str">
        <f t="shared" si="8"/>
        <v/>
      </c>
      <c r="AJ40" s="73" t="str">
        <f t="shared" si="9"/>
        <v/>
      </c>
      <c r="AK40" s="73" t="str">
        <f t="shared" si="10"/>
        <v/>
      </c>
      <c r="AL40" s="72" t="str">
        <f t="shared" si="11"/>
        <v/>
      </c>
      <c r="AM40" s="71" t="str">
        <f t="shared" si="12"/>
        <v/>
      </c>
    </row>
    <row r="41" spans="2:39" ht="13.8" thickBot="1">
      <c r="B41" s="79">
        <v>44173</v>
      </c>
      <c r="C41" s="78">
        <v>0</v>
      </c>
      <c r="D41" s="78">
        <v>0</v>
      </c>
      <c r="E41" s="78">
        <v>0</v>
      </c>
      <c r="F41" s="78">
        <v>0</v>
      </c>
      <c r="G41" s="78">
        <v>0</v>
      </c>
      <c r="H41" s="78">
        <v>0</v>
      </c>
      <c r="I41" s="78">
        <v>0</v>
      </c>
      <c r="J41" s="78">
        <v>0</v>
      </c>
      <c r="K41" s="78">
        <v>0</v>
      </c>
      <c r="L41" s="78">
        <v>0.26500000000000001</v>
      </c>
      <c r="M41" s="78">
        <v>0.29899999999999999</v>
      </c>
      <c r="N41" s="78">
        <v>0</v>
      </c>
      <c r="O41" s="78">
        <v>8.5999999999999993E-2</v>
      </c>
      <c r="P41" s="78">
        <v>0</v>
      </c>
      <c r="Q41" s="78">
        <v>0</v>
      </c>
      <c r="R41" s="78">
        <v>0</v>
      </c>
      <c r="S41" s="78">
        <v>1E-3</v>
      </c>
      <c r="T41" s="78">
        <v>8.5000000000000006E-2</v>
      </c>
      <c r="U41" s="78">
        <v>0</v>
      </c>
      <c r="V41" s="78">
        <v>0</v>
      </c>
      <c r="W41" s="78">
        <v>0</v>
      </c>
      <c r="X41" s="78">
        <v>0</v>
      </c>
      <c r="Y41" s="78">
        <v>0</v>
      </c>
      <c r="Z41" s="78">
        <v>0</v>
      </c>
      <c r="AA41" s="78">
        <f t="shared" si="0"/>
        <v>0.29899999999999999</v>
      </c>
      <c r="AB41" s="77">
        <f t="shared" si="1"/>
        <v>2020</v>
      </c>
      <c r="AC41" s="76">
        <f t="shared" si="2"/>
        <v>12</v>
      </c>
      <c r="AD41" s="76" t="str">
        <f t="shared" si="3"/>
        <v/>
      </c>
      <c r="AE41" s="76" t="str">
        <f t="shared" si="4"/>
        <v/>
      </c>
      <c r="AF41" s="74">
        <f t="shared" si="5"/>
        <v>0.29899999999999999</v>
      </c>
      <c r="AG41" s="75" t="str">
        <f t="shared" si="6"/>
        <v>11:00</v>
      </c>
      <c r="AH41" s="74">
        <f t="shared" si="7"/>
        <v>1.0349999999999999</v>
      </c>
      <c r="AI41" s="73" t="str">
        <f t="shared" si="8"/>
        <v/>
      </c>
      <c r="AJ41" s="73" t="str">
        <f t="shared" si="9"/>
        <v/>
      </c>
      <c r="AK41" s="73" t="str">
        <f t="shared" si="10"/>
        <v/>
      </c>
      <c r="AL41" s="72" t="str">
        <f t="shared" si="11"/>
        <v/>
      </c>
      <c r="AM41" s="71" t="str">
        <f t="shared" si="12"/>
        <v/>
      </c>
    </row>
    <row r="42" spans="2:39" ht="13.8" thickBot="1">
      <c r="B42" s="79">
        <v>44174</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f t="shared" si="0"/>
        <v>0</v>
      </c>
      <c r="AB42" s="77">
        <f t="shared" si="1"/>
        <v>2020</v>
      </c>
      <c r="AC42" s="76">
        <f t="shared" si="2"/>
        <v>12</v>
      </c>
      <c r="AD42" s="76" t="str">
        <f t="shared" si="3"/>
        <v/>
      </c>
      <c r="AE42" s="76" t="str">
        <f t="shared" si="4"/>
        <v/>
      </c>
      <c r="AF42" s="74">
        <f t="shared" si="5"/>
        <v>0</v>
      </c>
      <c r="AG42" s="75" t="str">
        <f t="shared" si="6"/>
        <v>1:00</v>
      </c>
      <c r="AH42" s="74">
        <f t="shared" si="7"/>
        <v>0</v>
      </c>
      <c r="AI42" s="73" t="str">
        <f t="shared" si="8"/>
        <v/>
      </c>
      <c r="AJ42" s="73" t="str">
        <f t="shared" si="9"/>
        <v/>
      </c>
      <c r="AK42" s="73" t="str">
        <f t="shared" si="10"/>
        <v/>
      </c>
      <c r="AL42" s="72" t="str">
        <f t="shared" si="11"/>
        <v/>
      </c>
      <c r="AM42" s="71" t="str">
        <f t="shared" si="12"/>
        <v/>
      </c>
    </row>
    <row r="43" spans="2:39" ht="13.8" thickBot="1">
      <c r="B43" s="79">
        <v>44175</v>
      </c>
      <c r="C43" s="78">
        <v>0</v>
      </c>
      <c r="D43" s="78">
        <v>0</v>
      </c>
      <c r="E43" s="78">
        <v>0</v>
      </c>
      <c r="F43" s="78">
        <v>0</v>
      </c>
      <c r="G43" s="78">
        <v>0</v>
      </c>
      <c r="H43" s="78">
        <v>0</v>
      </c>
      <c r="I43" s="78">
        <v>0</v>
      </c>
      <c r="J43" s="78">
        <v>0</v>
      </c>
      <c r="K43" s="78">
        <v>0</v>
      </c>
      <c r="L43" s="78">
        <v>0</v>
      </c>
      <c r="M43" s="78">
        <v>0</v>
      </c>
      <c r="N43" s="78">
        <v>0.308</v>
      </c>
      <c r="O43" s="78">
        <v>0</v>
      </c>
      <c r="P43" s="78">
        <v>0</v>
      </c>
      <c r="Q43" s="78">
        <v>0</v>
      </c>
      <c r="R43" s="78">
        <v>0</v>
      </c>
      <c r="S43" s="78">
        <v>0</v>
      </c>
      <c r="T43" s="78">
        <v>0</v>
      </c>
      <c r="U43" s="78">
        <v>0</v>
      </c>
      <c r="V43" s="78">
        <v>0</v>
      </c>
      <c r="W43" s="78">
        <v>0</v>
      </c>
      <c r="X43" s="78">
        <v>0</v>
      </c>
      <c r="Y43" s="78">
        <v>0</v>
      </c>
      <c r="Z43" s="78">
        <v>0</v>
      </c>
      <c r="AA43" s="78">
        <f t="shared" si="0"/>
        <v>0.308</v>
      </c>
      <c r="AB43" s="77">
        <f t="shared" si="1"/>
        <v>2020</v>
      </c>
      <c r="AC43" s="76">
        <f t="shared" si="2"/>
        <v>12</v>
      </c>
      <c r="AD43" s="76" t="str">
        <f t="shared" si="3"/>
        <v/>
      </c>
      <c r="AE43" s="76" t="str">
        <f t="shared" si="4"/>
        <v/>
      </c>
      <c r="AF43" s="74">
        <f t="shared" si="5"/>
        <v>0.308</v>
      </c>
      <c r="AG43" s="75" t="str">
        <f t="shared" si="6"/>
        <v>12:00</v>
      </c>
      <c r="AH43" s="74">
        <f t="shared" si="7"/>
        <v>0.61599999999999999</v>
      </c>
      <c r="AI43" s="73" t="str">
        <f t="shared" si="8"/>
        <v/>
      </c>
      <c r="AJ43" s="73" t="str">
        <f t="shared" si="9"/>
        <v/>
      </c>
      <c r="AK43" s="73" t="str">
        <f t="shared" si="10"/>
        <v/>
      </c>
      <c r="AL43" s="72" t="str">
        <f t="shared" si="11"/>
        <v/>
      </c>
      <c r="AM43" s="71" t="str">
        <f t="shared" si="12"/>
        <v/>
      </c>
    </row>
    <row r="44" spans="2:39" ht="13.8" thickBot="1">
      <c r="B44" s="79">
        <v>44176</v>
      </c>
      <c r="C44" s="78">
        <v>0</v>
      </c>
      <c r="D44" s="78">
        <v>0</v>
      </c>
      <c r="E44" s="78">
        <v>0</v>
      </c>
      <c r="F44" s="78">
        <v>0</v>
      </c>
      <c r="G44" s="78">
        <v>0</v>
      </c>
      <c r="H44" s="78">
        <v>0</v>
      </c>
      <c r="I44" s="78">
        <v>0</v>
      </c>
      <c r="J44" s="78">
        <v>0</v>
      </c>
      <c r="K44" s="78">
        <v>0</v>
      </c>
      <c r="L44" s="78">
        <v>0</v>
      </c>
      <c r="M44" s="78">
        <v>1E-3</v>
      </c>
      <c r="N44" s="78">
        <v>0.29099999999999998</v>
      </c>
      <c r="O44" s="78">
        <v>0</v>
      </c>
      <c r="P44" s="78">
        <v>0</v>
      </c>
      <c r="Q44" s="78">
        <v>0</v>
      </c>
      <c r="R44" s="78">
        <v>0</v>
      </c>
      <c r="S44" s="78">
        <v>0</v>
      </c>
      <c r="T44" s="78">
        <v>0</v>
      </c>
      <c r="U44" s="78">
        <v>0</v>
      </c>
      <c r="V44" s="78">
        <v>0</v>
      </c>
      <c r="W44" s="78">
        <v>0</v>
      </c>
      <c r="X44" s="78">
        <v>0</v>
      </c>
      <c r="Y44" s="78">
        <v>0</v>
      </c>
      <c r="Z44" s="78">
        <v>0</v>
      </c>
      <c r="AA44" s="78">
        <f t="shared" si="0"/>
        <v>0.29099999999999998</v>
      </c>
      <c r="AB44" s="77">
        <f t="shared" si="1"/>
        <v>2020</v>
      </c>
      <c r="AC44" s="76">
        <f t="shared" si="2"/>
        <v>12</v>
      </c>
      <c r="AD44" s="76" t="str">
        <f t="shared" si="3"/>
        <v/>
      </c>
      <c r="AE44" s="76" t="str">
        <f t="shared" si="4"/>
        <v/>
      </c>
      <c r="AF44" s="74">
        <f t="shared" si="5"/>
        <v>0.29099999999999998</v>
      </c>
      <c r="AG44" s="75" t="str">
        <f t="shared" si="6"/>
        <v>12:00</v>
      </c>
      <c r="AH44" s="74">
        <f t="shared" si="7"/>
        <v>0.58299999999999996</v>
      </c>
      <c r="AI44" s="73" t="str">
        <f t="shared" si="8"/>
        <v/>
      </c>
      <c r="AJ44" s="73" t="str">
        <f t="shared" si="9"/>
        <v/>
      </c>
      <c r="AK44" s="73" t="str">
        <f t="shared" si="10"/>
        <v/>
      </c>
      <c r="AL44" s="72" t="str">
        <f t="shared" si="11"/>
        <v/>
      </c>
      <c r="AM44" s="71" t="str">
        <f t="shared" si="12"/>
        <v/>
      </c>
    </row>
    <row r="45" spans="2:39" ht="13.8" thickBot="1">
      <c r="B45" s="79">
        <v>44177</v>
      </c>
      <c r="C45" s="78">
        <v>0</v>
      </c>
      <c r="D45" s="78">
        <v>0</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f t="shared" si="0"/>
        <v>0</v>
      </c>
      <c r="AB45" s="77">
        <f t="shared" si="1"/>
        <v>2020</v>
      </c>
      <c r="AC45" s="76">
        <f t="shared" si="2"/>
        <v>12</v>
      </c>
      <c r="AD45" s="76" t="str">
        <f t="shared" si="3"/>
        <v/>
      </c>
      <c r="AE45" s="76" t="str">
        <f t="shared" si="4"/>
        <v/>
      </c>
      <c r="AF45" s="74">
        <f t="shared" si="5"/>
        <v>0</v>
      </c>
      <c r="AG45" s="75" t="str">
        <f t="shared" si="6"/>
        <v>1:00</v>
      </c>
      <c r="AH45" s="74">
        <f t="shared" si="7"/>
        <v>0</v>
      </c>
      <c r="AI45" s="73" t="str">
        <f t="shared" si="8"/>
        <v/>
      </c>
      <c r="AJ45" s="73" t="str">
        <f t="shared" si="9"/>
        <v/>
      </c>
      <c r="AK45" s="73" t="str">
        <f t="shared" si="10"/>
        <v/>
      </c>
      <c r="AL45" s="72" t="str">
        <f t="shared" si="11"/>
        <v/>
      </c>
      <c r="AM45" s="71" t="str">
        <f t="shared" si="12"/>
        <v/>
      </c>
    </row>
    <row r="46" spans="2:39" ht="13.8" thickBot="1">
      <c r="B46" s="79">
        <v>44178</v>
      </c>
      <c r="C46" s="78">
        <v>0</v>
      </c>
      <c r="D46" s="78">
        <v>0</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f t="shared" si="0"/>
        <v>0</v>
      </c>
      <c r="AB46" s="77">
        <f t="shared" si="1"/>
        <v>2020</v>
      </c>
      <c r="AC46" s="76">
        <f t="shared" si="2"/>
        <v>12</v>
      </c>
      <c r="AD46" s="76" t="str">
        <f t="shared" si="3"/>
        <v/>
      </c>
      <c r="AE46" s="76" t="str">
        <f t="shared" si="4"/>
        <v/>
      </c>
      <c r="AF46" s="74">
        <f t="shared" si="5"/>
        <v>0</v>
      </c>
      <c r="AG46" s="75" t="str">
        <f t="shared" si="6"/>
        <v>1:00</v>
      </c>
      <c r="AH46" s="74">
        <f t="shared" si="7"/>
        <v>0</v>
      </c>
      <c r="AI46" s="73" t="str">
        <f t="shared" si="8"/>
        <v/>
      </c>
      <c r="AJ46" s="73" t="str">
        <f t="shared" si="9"/>
        <v/>
      </c>
      <c r="AK46" s="73" t="str">
        <f t="shared" si="10"/>
        <v/>
      </c>
      <c r="AL46" s="72" t="str">
        <f t="shared" si="11"/>
        <v/>
      </c>
      <c r="AM46" s="71" t="str">
        <f t="shared" si="12"/>
        <v/>
      </c>
    </row>
    <row r="47" spans="2:39" ht="13.8" thickBot="1">
      <c r="B47" s="79">
        <v>44179</v>
      </c>
      <c r="C47" s="78">
        <v>0</v>
      </c>
      <c r="D47" s="78">
        <v>0</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0.29399999999999998</v>
      </c>
      <c r="X47" s="78">
        <v>0</v>
      </c>
      <c r="Y47" s="78">
        <v>0</v>
      </c>
      <c r="Z47" s="78">
        <v>0</v>
      </c>
      <c r="AA47" s="78">
        <f t="shared" si="0"/>
        <v>0.29399999999999998</v>
      </c>
      <c r="AB47" s="77">
        <f t="shared" si="1"/>
        <v>2020</v>
      </c>
      <c r="AC47" s="76">
        <f t="shared" si="2"/>
        <v>12</v>
      </c>
      <c r="AD47" s="76" t="str">
        <f t="shared" si="3"/>
        <v/>
      </c>
      <c r="AE47" s="76" t="str">
        <f t="shared" si="4"/>
        <v/>
      </c>
      <c r="AF47" s="74">
        <f t="shared" si="5"/>
        <v>0.29399999999999998</v>
      </c>
      <c r="AG47" s="75" t="str">
        <f t="shared" si="6"/>
        <v>21:00</v>
      </c>
      <c r="AH47" s="74">
        <f t="shared" si="7"/>
        <v>0.58799999999999997</v>
      </c>
      <c r="AI47" s="73" t="str">
        <f t="shared" si="8"/>
        <v/>
      </c>
      <c r="AJ47" s="73" t="str">
        <f t="shared" si="9"/>
        <v/>
      </c>
      <c r="AK47" s="73" t="str">
        <f t="shared" si="10"/>
        <v/>
      </c>
      <c r="AL47" s="72" t="str">
        <f t="shared" si="11"/>
        <v/>
      </c>
      <c r="AM47" s="71" t="str">
        <f t="shared" si="12"/>
        <v/>
      </c>
    </row>
    <row r="48" spans="2:39" ht="13.8" thickBot="1">
      <c r="B48" s="79">
        <v>44180</v>
      </c>
      <c r="C48" s="78">
        <v>0</v>
      </c>
      <c r="D48" s="78">
        <v>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f t="shared" si="0"/>
        <v>0</v>
      </c>
      <c r="AB48" s="77">
        <f t="shared" si="1"/>
        <v>2020</v>
      </c>
      <c r="AC48" s="76">
        <f t="shared" si="2"/>
        <v>12</v>
      </c>
      <c r="AD48" s="76" t="str">
        <f t="shared" si="3"/>
        <v/>
      </c>
      <c r="AE48" s="76" t="str">
        <f t="shared" si="4"/>
        <v/>
      </c>
      <c r="AF48" s="74">
        <f t="shared" si="5"/>
        <v>0</v>
      </c>
      <c r="AG48" s="75" t="str">
        <f t="shared" si="6"/>
        <v>1:00</v>
      </c>
      <c r="AH48" s="74">
        <f t="shared" si="7"/>
        <v>0</v>
      </c>
      <c r="AI48" s="73" t="str">
        <f t="shared" si="8"/>
        <v/>
      </c>
      <c r="AJ48" s="73" t="str">
        <f t="shared" si="9"/>
        <v/>
      </c>
      <c r="AK48" s="73" t="str">
        <f t="shared" si="10"/>
        <v/>
      </c>
      <c r="AL48" s="72" t="str">
        <f t="shared" si="11"/>
        <v/>
      </c>
      <c r="AM48" s="71" t="str">
        <f t="shared" si="12"/>
        <v/>
      </c>
    </row>
    <row r="49" spans="2:39" ht="13.8" thickBot="1">
      <c r="B49" s="79">
        <v>44181</v>
      </c>
      <c r="C49" s="78">
        <v>0</v>
      </c>
      <c r="D49" s="78">
        <v>0</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f t="shared" si="0"/>
        <v>0</v>
      </c>
      <c r="AB49" s="77">
        <f t="shared" si="1"/>
        <v>2020</v>
      </c>
      <c r="AC49" s="76">
        <f t="shared" si="2"/>
        <v>12</v>
      </c>
      <c r="AD49" s="76" t="str">
        <f t="shared" si="3"/>
        <v/>
      </c>
      <c r="AE49" s="76" t="str">
        <f t="shared" si="4"/>
        <v/>
      </c>
      <c r="AF49" s="74">
        <f t="shared" si="5"/>
        <v>0</v>
      </c>
      <c r="AG49" s="75" t="str">
        <f t="shared" si="6"/>
        <v>1:00</v>
      </c>
      <c r="AH49" s="74">
        <f t="shared" si="7"/>
        <v>0</v>
      </c>
      <c r="AI49" s="73" t="str">
        <f t="shared" si="8"/>
        <v/>
      </c>
      <c r="AJ49" s="73" t="str">
        <f t="shared" si="9"/>
        <v/>
      </c>
      <c r="AK49" s="73" t="str">
        <f t="shared" si="10"/>
        <v/>
      </c>
      <c r="AL49" s="72" t="str">
        <f t="shared" si="11"/>
        <v/>
      </c>
      <c r="AM49" s="71" t="str">
        <f t="shared" si="12"/>
        <v/>
      </c>
    </row>
    <row r="50" spans="2:39" ht="13.8" thickBot="1">
      <c r="B50" s="79">
        <v>44182</v>
      </c>
      <c r="C50" s="78">
        <v>0</v>
      </c>
      <c r="D50" s="78">
        <v>0</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f t="shared" si="0"/>
        <v>0</v>
      </c>
      <c r="AB50" s="77">
        <f t="shared" si="1"/>
        <v>2020</v>
      </c>
      <c r="AC50" s="76">
        <f t="shared" si="2"/>
        <v>12</v>
      </c>
      <c r="AD50" s="76" t="str">
        <f t="shared" si="3"/>
        <v/>
      </c>
      <c r="AE50" s="76" t="str">
        <f t="shared" si="4"/>
        <v/>
      </c>
      <c r="AF50" s="74">
        <f t="shared" si="5"/>
        <v>0</v>
      </c>
      <c r="AG50" s="75" t="str">
        <f t="shared" si="6"/>
        <v>1:00</v>
      </c>
      <c r="AH50" s="74">
        <f t="shared" si="7"/>
        <v>0</v>
      </c>
      <c r="AI50" s="73" t="str">
        <f t="shared" si="8"/>
        <v/>
      </c>
      <c r="AJ50" s="73" t="str">
        <f t="shared" si="9"/>
        <v/>
      </c>
      <c r="AK50" s="73" t="str">
        <f t="shared" si="10"/>
        <v/>
      </c>
      <c r="AL50" s="72" t="str">
        <f t="shared" si="11"/>
        <v/>
      </c>
      <c r="AM50" s="71" t="str">
        <f t="shared" si="12"/>
        <v/>
      </c>
    </row>
    <row r="51" spans="2:39" ht="13.8" thickBot="1">
      <c r="B51" s="79">
        <v>44183</v>
      </c>
      <c r="C51" s="78">
        <v>0</v>
      </c>
      <c r="D51" s="78">
        <v>0</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f t="shared" si="0"/>
        <v>0</v>
      </c>
      <c r="AB51" s="77">
        <f t="shared" si="1"/>
        <v>2020</v>
      </c>
      <c r="AC51" s="76">
        <f t="shared" si="2"/>
        <v>12</v>
      </c>
      <c r="AD51" s="76" t="str">
        <f t="shared" si="3"/>
        <v/>
      </c>
      <c r="AE51" s="76" t="str">
        <f t="shared" si="4"/>
        <v/>
      </c>
      <c r="AF51" s="74">
        <f t="shared" si="5"/>
        <v>0</v>
      </c>
      <c r="AG51" s="75" t="str">
        <f t="shared" si="6"/>
        <v>1:00</v>
      </c>
      <c r="AH51" s="74">
        <f t="shared" si="7"/>
        <v>0</v>
      </c>
      <c r="AI51" s="73" t="str">
        <f t="shared" si="8"/>
        <v/>
      </c>
      <c r="AJ51" s="73" t="str">
        <f t="shared" si="9"/>
        <v/>
      </c>
      <c r="AK51" s="73" t="str">
        <f t="shared" si="10"/>
        <v/>
      </c>
      <c r="AL51" s="72" t="str">
        <f t="shared" si="11"/>
        <v/>
      </c>
      <c r="AM51" s="71" t="str">
        <f t="shared" si="12"/>
        <v/>
      </c>
    </row>
    <row r="52" spans="2:39" ht="13.8" thickBot="1">
      <c r="B52" s="79">
        <v>44184</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f t="shared" si="0"/>
        <v>0</v>
      </c>
      <c r="AB52" s="77">
        <f t="shared" si="1"/>
        <v>2020</v>
      </c>
      <c r="AC52" s="76">
        <f t="shared" si="2"/>
        <v>12</v>
      </c>
      <c r="AD52" s="76" t="str">
        <f t="shared" si="3"/>
        <v/>
      </c>
      <c r="AE52" s="76" t="str">
        <f t="shared" si="4"/>
        <v/>
      </c>
      <c r="AF52" s="74">
        <f t="shared" si="5"/>
        <v>0</v>
      </c>
      <c r="AG52" s="75" t="str">
        <f t="shared" si="6"/>
        <v>1:00</v>
      </c>
      <c r="AH52" s="74">
        <f t="shared" si="7"/>
        <v>0</v>
      </c>
      <c r="AI52" s="73" t="str">
        <f t="shared" si="8"/>
        <v/>
      </c>
      <c r="AJ52" s="73" t="str">
        <f t="shared" si="9"/>
        <v/>
      </c>
      <c r="AK52" s="73" t="str">
        <f t="shared" si="10"/>
        <v/>
      </c>
      <c r="AL52" s="72" t="str">
        <f t="shared" si="11"/>
        <v/>
      </c>
      <c r="AM52" s="71" t="str">
        <f t="shared" si="12"/>
        <v/>
      </c>
    </row>
    <row r="53" spans="2:39" ht="13.8" thickBot="1">
      <c r="B53" s="79">
        <v>44185</v>
      </c>
      <c r="C53" s="78">
        <v>0</v>
      </c>
      <c r="D53" s="78">
        <v>0</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f t="shared" si="0"/>
        <v>0</v>
      </c>
      <c r="AB53" s="77">
        <f t="shared" si="1"/>
        <v>2020</v>
      </c>
      <c r="AC53" s="76">
        <f t="shared" si="2"/>
        <v>12</v>
      </c>
      <c r="AD53" s="76" t="str">
        <f t="shared" si="3"/>
        <v/>
      </c>
      <c r="AE53" s="76" t="str">
        <f t="shared" si="4"/>
        <v/>
      </c>
      <c r="AF53" s="74">
        <f t="shared" si="5"/>
        <v>0</v>
      </c>
      <c r="AG53" s="75" t="str">
        <f t="shared" si="6"/>
        <v>1:00</v>
      </c>
      <c r="AH53" s="74">
        <f t="shared" si="7"/>
        <v>0</v>
      </c>
      <c r="AI53" s="73" t="str">
        <f t="shared" si="8"/>
        <v/>
      </c>
      <c r="AJ53" s="73" t="str">
        <f t="shared" si="9"/>
        <v/>
      </c>
      <c r="AK53" s="73" t="str">
        <f t="shared" si="10"/>
        <v/>
      </c>
      <c r="AL53" s="72" t="str">
        <f t="shared" si="11"/>
        <v/>
      </c>
      <c r="AM53" s="71" t="str">
        <f t="shared" si="12"/>
        <v/>
      </c>
    </row>
    <row r="54" spans="2:39" ht="13.8" thickBot="1">
      <c r="B54" s="79">
        <v>44186</v>
      </c>
      <c r="C54" s="78">
        <v>0</v>
      </c>
      <c r="D54" s="78">
        <v>0</v>
      </c>
      <c r="E54" s="78">
        <v>0</v>
      </c>
      <c r="F54" s="78">
        <v>0</v>
      </c>
      <c r="G54" s="78">
        <v>0</v>
      </c>
      <c r="H54" s="78">
        <v>0</v>
      </c>
      <c r="I54" s="78">
        <v>0</v>
      </c>
      <c r="J54" s="78">
        <v>0</v>
      </c>
      <c r="K54" s="78">
        <v>0</v>
      </c>
      <c r="L54" s="78">
        <v>0</v>
      </c>
      <c r="M54" s="78">
        <v>0</v>
      </c>
      <c r="N54" s="78">
        <v>0</v>
      </c>
      <c r="O54" s="78">
        <v>52.655000000000001</v>
      </c>
      <c r="P54" s="78">
        <v>750.923</v>
      </c>
      <c r="Q54" s="78">
        <v>1124.9269999999999</v>
      </c>
      <c r="R54" s="78">
        <v>1293.0550000000001</v>
      </c>
      <c r="S54" s="78">
        <v>76.284999999999997</v>
      </c>
      <c r="T54" s="78">
        <v>0</v>
      </c>
      <c r="U54" s="78">
        <v>0</v>
      </c>
      <c r="V54" s="78">
        <v>0</v>
      </c>
      <c r="W54" s="78">
        <v>0</v>
      </c>
      <c r="X54" s="78">
        <v>0</v>
      </c>
      <c r="Y54" s="78">
        <v>0</v>
      </c>
      <c r="Z54" s="78">
        <v>0</v>
      </c>
      <c r="AA54" s="78">
        <f t="shared" si="0"/>
        <v>1293.0550000000001</v>
      </c>
      <c r="AB54" s="77">
        <f t="shared" si="1"/>
        <v>2020</v>
      </c>
      <c r="AC54" s="76">
        <f t="shared" si="2"/>
        <v>12</v>
      </c>
      <c r="AD54" s="76" t="str">
        <f t="shared" si="3"/>
        <v/>
      </c>
      <c r="AE54" s="76" t="str">
        <f t="shared" si="4"/>
        <v/>
      </c>
      <c r="AF54" s="74">
        <f t="shared" si="5"/>
        <v>1293.0550000000001</v>
      </c>
      <c r="AG54" s="75" t="str">
        <f t="shared" si="6"/>
        <v>16:00</v>
      </c>
      <c r="AH54" s="74">
        <f t="shared" si="7"/>
        <v>4590.8999999999996</v>
      </c>
      <c r="AI54" s="73" t="str">
        <f t="shared" si="8"/>
        <v/>
      </c>
      <c r="AJ54" s="73" t="str">
        <f t="shared" si="9"/>
        <v/>
      </c>
      <c r="AK54" s="73" t="str">
        <f t="shared" si="10"/>
        <v/>
      </c>
      <c r="AL54" s="72" t="str">
        <f t="shared" si="11"/>
        <v/>
      </c>
      <c r="AM54" s="71" t="str">
        <f t="shared" si="12"/>
        <v/>
      </c>
    </row>
    <row r="55" spans="2:39" ht="13.8" thickBot="1">
      <c r="B55" s="79">
        <v>44187</v>
      </c>
      <c r="C55" s="78">
        <v>0</v>
      </c>
      <c r="D55" s="78">
        <v>0</v>
      </c>
      <c r="E55" s="78">
        <v>0</v>
      </c>
      <c r="F55" s="78">
        <v>0</v>
      </c>
      <c r="G55" s="78">
        <v>0</v>
      </c>
      <c r="H55" s="78">
        <v>0</v>
      </c>
      <c r="I55" s="78">
        <v>0</v>
      </c>
      <c r="J55" s="78">
        <v>0</v>
      </c>
      <c r="K55" s="78">
        <v>0</v>
      </c>
      <c r="L55" s="78">
        <v>0</v>
      </c>
      <c r="M55" s="78">
        <v>0</v>
      </c>
      <c r="N55" s="78">
        <v>0</v>
      </c>
      <c r="O55" s="78">
        <v>335.93099999999998</v>
      </c>
      <c r="P55" s="78">
        <v>361.20400000000001</v>
      </c>
      <c r="Q55" s="78">
        <v>120.84399999999999</v>
      </c>
      <c r="R55" s="78">
        <v>717.00800000000004</v>
      </c>
      <c r="S55" s="78">
        <v>280.45499999999998</v>
      </c>
      <c r="T55" s="78">
        <v>0</v>
      </c>
      <c r="U55" s="78">
        <v>0</v>
      </c>
      <c r="V55" s="78">
        <v>0</v>
      </c>
      <c r="W55" s="78">
        <v>0</v>
      </c>
      <c r="X55" s="78">
        <v>0</v>
      </c>
      <c r="Y55" s="78">
        <v>0</v>
      </c>
      <c r="Z55" s="78">
        <v>0</v>
      </c>
      <c r="AA55" s="78">
        <f t="shared" si="0"/>
        <v>717.00800000000004</v>
      </c>
      <c r="AB55" s="77">
        <f t="shared" si="1"/>
        <v>2020</v>
      </c>
      <c r="AC55" s="76">
        <f t="shared" si="2"/>
        <v>12</v>
      </c>
      <c r="AD55" s="76" t="str">
        <f t="shared" si="3"/>
        <v/>
      </c>
      <c r="AE55" s="76" t="str">
        <f t="shared" si="4"/>
        <v/>
      </c>
      <c r="AF55" s="74">
        <f t="shared" si="5"/>
        <v>717.00800000000004</v>
      </c>
      <c r="AG55" s="75" t="str">
        <f t="shared" si="6"/>
        <v>16:00</v>
      </c>
      <c r="AH55" s="74">
        <f t="shared" si="7"/>
        <v>2532.4499999999998</v>
      </c>
      <c r="AI55" s="73" t="str">
        <f t="shared" si="8"/>
        <v/>
      </c>
      <c r="AJ55" s="73" t="str">
        <f t="shared" si="9"/>
        <v/>
      </c>
      <c r="AK55" s="73" t="str">
        <f t="shared" si="10"/>
        <v/>
      </c>
      <c r="AL55" s="72" t="str">
        <f t="shared" si="11"/>
        <v/>
      </c>
      <c r="AM55" s="71" t="str">
        <f t="shared" si="12"/>
        <v/>
      </c>
    </row>
    <row r="56" spans="2:39" ht="13.8" thickBot="1">
      <c r="B56" s="79">
        <v>44188</v>
      </c>
      <c r="C56" s="78">
        <v>0</v>
      </c>
      <c r="D56" s="78">
        <v>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f t="shared" si="0"/>
        <v>0</v>
      </c>
      <c r="AB56" s="77">
        <f t="shared" si="1"/>
        <v>2020</v>
      </c>
      <c r="AC56" s="76">
        <f t="shared" si="2"/>
        <v>12</v>
      </c>
      <c r="AD56" s="76" t="str">
        <f t="shared" si="3"/>
        <v/>
      </c>
      <c r="AE56" s="76" t="str">
        <f t="shared" si="4"/>
        <v/>
      </c>
      <c r="AF56" s="74">
        <f t="shared" si="5"/>
        <v>0</v>
      </c>
      <c r="AG56" s="75" t="str">
        <f t="shared" si="6"/>
        <v>1:00</v>
      </c>
      <c r="AH56" s="74">
        <f t="shared" si="7"/>
        <v>0</v>
      </c>
      <c r="AI56" s="73" t="str">
        <f t="shared" si="8"/>
        <v/>
      </c>
      <c r="AJ56" s="73" t="str">
        <f t="shared" si="9"/>
        <v/>
      </c>
      <c r="AK56" s="73" t="str">
        <f t="shared" si="10"/>
        <v/>
      </c>
      <c r="AL56" s="72" t="str">
        <f t="shared" si="11"/>
        <v/>
      </c>
      <c r="AM56" s="71" t="str">
        <f t="shared" si="12"/>
        <v/>
      </c>
    </row>
    <row r="57" spans="2:39" ht="13.8" thickBot="1">
      <c r="B57" s="79">
        <v>44189</v>
      </c>
      <c r="C57" s="78">
        <v>0</v>
      </c>
      <c r="D57" s="78">
        <v>0</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f t="shared" si="0"/>
        <v>0</v>
      </c>
      <c r="AB57" s="77">
        <f t="shared" si="1"/>
        <v>2020</v>
      </c>
      <c r="AC57" s="76">
        <f t="shared" si="2"/>
        <v>12</v>
      </c>
      <c r="AD57" s="76" t="str">
        <f t="shared" si="3"/>
        <v/>
      </c>
      <c r="AE57" s="76" t="str">
        <f t="shared" si="4"/>
        <v/>
      </c>
      <c r="AF57" s="74">
        <f t="shared" si="5"/>
        <v>0</v>
      </c>
      <c r="AG57" s="75" t="str">
        <f t="shared" si="6"/>
        <v>1:00</v>
      </c>
      <c r="AH57" s="74">
        <f t="shared" si="7"/>
        <v>0</v>
      </c>
      <c r="AI57" s="73" t="str">
        <f t="shared" si="8"/>
        <v/>
      </c>
      <c r="AJ57" s="73" t="str">
        <f t="shared" si="9"/>
        <v/>
      </c>
      <c r="AK57" s="73" t="str">
        <f t="shared" si="10"/>
        <v/>
      </c>
      <c r="AL57" s="72" t="str">
        <f t="shared" si="11"/>
        <v/>
      </c>
      <c r="AM57" s="71" t="str">
        <f t="shared" si="12"/>
        <v/>
      </c>
    </row>
    <row r="58" spans="2:39" ht="13.8" thickBot="1">
      <c r="B58" s="79">
        <v>44190</v>
      </c>
      <c r="C58" s="78">
        <v>0</v>
      </c>
      <c r="D58" s="78">
        <v>0</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f t="shared" si="0"/>
        <v>0</v>
      </c>
      <c r="AB58" s="77">
        <f t="shared" si="1"/>
        <v>2020</v>
      </c>
      <c r="AC58" s="76">
        <f t="shared" si="2"/>
        <v>12</v>
      </c>
      <c r="AD58" s="76" t="str">
        <f t="shared" si="3"/>
        <v/>
      </c>
      <c r="AE58" s="76" t="str">
        <f t="shared" si="4"/>
        <v/>
      </c>
      <c r="AF58" s="74">
        <f t="shared" si="5"/>
        <v>0</v>
      </c>
      <c r="AG58" s="75" t="str">
        <f t="shared" si="6"/>
        <v>1:00</v>
      </c>
      <c r="AH58" s="74">
        <f t="shared" si="7"/>
        <v>0</v>
      </c>
      <c r="AI58" s="73" t="str">
        <f t="shared" si="8"/>
        <v/>
      </c>
      <c r="AJ58" s="73" t="str">
        <f t="shared" si="9"/>
        <v/>
      </c>
      <c r="AK58" s="73" t="str">
        <f t="shared" si="10"/>
        <v/>
      </c>
      <c r="AL58" s="72" t="str">
        <f t="shared" si="11"/>
        <v/>
      </c>
      <c r="AM58" s="71" t="str">
        <f t="shared" si="12"/>
        <v/>
      </c>
    </row>
    <row r="59" spans="2:39" ht="13.8" thickBot="1">
      <c r="B59" s="79">
        <v>44191</v>
      </c>
      <c r="C59" s="78">
        <v>0</v>
      </c>
      <c r="D59" s="78">
        <v>0</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f t="shared" si="0"/>
        <v>0</v>
      </c>
      <c r="AB59" s="77">
        <f t="shared" si="1"/>
        <v>2020</v>
      </c>
      <c r="AC59" s="76">
        <f t="shared" si="2"/>
        <v>12</v>
      </c>
      <c r="AD59" s="76" t="str">
        <f t="shared" si="3"/>
        <v/>
      </c>
      <c r="AE59" s="76" t="str">
        <f t="shared" si="4"/>
        <v/>
      </c>
      <c r="AF59" s="74">
        <f t="shared" si="5"/>
        <v>0</v>
      </c>
      <c r="AG59" s="75" t="str">
        <f t="shared" si="6"/>
        <v>1:00</v>
      </c>
      <c r="AH59" s="74">
        <f t="shared" si="7"/>
        <v>0</v>
      </c>
      <c r="AI59" s="73" t="str">
        <f t="shared" si="8"/>
        <v/>
      </c>
      <c r="AJ59" s="73" t="str">
        <f t="shared" si="9"/>
        <v/>
      </c>
      <c r="AK59" s="73" t="str">
        <f t="shared" si="10"/>
        <v/>
      </c>
      <c r="AL59" s="72" t="str">
        <f t="shared" si="11"/>
        <v/>
      </c>
      <c r="AM59" s="71" t="str">
        <f t="shared" si="12"/>
        <v/>
      </c>
    </row>
    <row r="60" spans="2:39" ht="13.8" thickBot="1">
      <c r="B60" s="79">
        <v>44192</v>
      </c>
      <c r="C60" s="78">
        <v>0</v>
      </c>
      <c r="D60" s="78">
        <v>0</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f t="shared" si="0"/>
        <v>0</v>
      </c>
      <c r="AB60" s="77">
        <f t="shared" si="1"/>
        <v>2020</v>
      </c>
      <c r="AC60" s="76">
        <f t="shared" si="2"/>
        <v>12</v>
      </c>
      <c r="AD60" s="76" t="str">
        <f t="shared" si="3"/>
        <v/>
      </c>
      <c r="AE60" s="76" t="str">
        <f t="shared" si="4"/>
        <v/>
      </c>
      <c r="AF60" s="74">
        <f t="shared" si="5"/>
        <v>0</v>
      </c>
      <c r="AG60" s="75" t="str">
        <f t="shared" si="6"/>
        <v>1:00</v>
      </c>
      <c r="AH60" s="74">
        <f t="shared" si="7"/>
        <v>0</v>
      </c>
      <c r="AI60" s="73" t="str">
        <f t="shared" si="8"/>
        <v/>
      </c>
      <c r="AJ60" s="73" t="str">
        <f t="shared" si="9"/>
        <v/>
      </c>
      <c r="AK60" s="73" t="str">
        <f t="shared" si="10"/>
        <v/>
      </c>
      <c r="AL60" s="72" t="str">
        <f t="shared" si="11"/>
        <v/>
      </c>
      <c r="AM60" s="71" t="str">
        <f t="shared" si="12"/>
        <v/>
      </c>
    </row>
    <row r="61" spans="2:39" ht="13.8" thickBot="1">
      <c r="B61" s="79">
        <v>44193</v>
      </c>
      <c r="C61" s="78">
        <v>0</v>
      </c>
      <c r="D61" s="78">
        <v>0</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f t="shared" si="0"/>
        <v>0</v>
      </c>
      <c r="AB61" s="77">
        <f t="shared" si="1"/>
        <v>2020</v>
      </c>
      <c r="AC61" s="76">
        <f t="shared" si="2"/>
        <v>12</v>
      </c>
      <c r="AD61" s="76" t="str">
        <f t="shared" si="3"/>
        <v/>
      </c>
      <c r="AE61" s="76" t="str">
        <f t="shared" si="4"/>
        <v/>
      </c>
      <c r="AF61" s="74">
        <f t="shared" si="5"/>
        <v>0</v>
      </c>
      <c r="AG61" s="75" t="str">
        <f t="shared" si="6"/>
        <v>1:00</v>
      </c>
      <c r="AH61" s="74">
        <f t="shared" si="7"/>
        <v>0</v>
      </c>
      <c r="AI61" s="73" t="str">
        <f t="shared" si="8"/>
        <v/>
      </c>
      <c r="AJ61" s="73" t="str">
        <f t="shared" si="9"/>
        <v/>
      </c>
      <c r="AK61" s="73" t="str">
        <f t="shared" si="10"/>
        <v/>
      </c>
      <c r="AL61" s="72" t="str">
        <f t="shared" si="11"/>
        <v/>
      </c>
      <c r="AM61" s="71" t="str">
        <f t="shared" si="12"/>
        <v/>
      </c>
    </row>
    <row r="62" spans="2:39" ht="13.8" thickBot="1">
      <c r="B62" s="79">
        <v>44194</v>
      </c>
      <c r="C62" s="78">
        <v>0</v>
      </c>
      <c r="D62" s="78">
        <v>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f t="shared" si="0"/>
        <v>0</v>
      </c>
      <c r="AB62" s="77">
        <f t="shared" si="1"/>
        <v>2020</v>
      </c>
      <c r="AC62" s="76">
        <f t="shared" si="2"/>
        <v>12</v>
      </c>
      <c r="AD62" s="76" t="str">
        <f t="shared" si="3"/>
        <v/>
      </c>
      <c r="AE62" s="76" t="str">
        <f t="shared" si="4"/>
        <v/>
      </c>
      <c r="AF62" s="74">
        <f t="shared" si="5"/>
        <v>0</v>
      </c>
      <c r="AG62" s="75" t="str">
        <f t="shared" si="6"/>
        <v>1:00</v>
      </c>
      <c r="AH62" s="74">
        <f t="shared" si="7"/>
        <v>0</v>
      </c>
      <c r="AI62" s="73" t="str">
        <f t="shared" si="8"/>
        <v/>
      </c>
      <c r="AJ62" s="73" t="str">
        <f t="shared" si="9"/>
        <v/>
      </c>
      <c r="AK62" s="73" t="str">
        <f t="shared" si="10"/>
        <v/>
      </c>
      <c r="AL62" s="72" t="str">
        <f t="shared" si="11"/>
        <v/>
      </c>
      <c r="AM62" s="71" t="str">
        <f t="shared" si="12"/>
        <v/>
      </c>
    </row>
    <row r="63" spans="2:39" ht="13.8" thickBot="1">
      <c r="B63" s="79">
        <v>44195</v>
      </c>
      <c r="C63" s="78">
        <v>0</v>
      </c>
      <c r="D63" s="78">
        <v>0</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f t="shared" si="0"/>
        <v>0</v>
      </c>
      <c r="AB63" s="77">
        <f t="shared" si="1"/>
        <v>2020</v>
      </c>
      <c r="AC63" s="76">
        <f t="shared" si="2"/>
        <v>12</v>
      </c>
      <c r="AD63" s="76" t="str">
        <f t="shared" si="3"/>
        <v/>
      </c>
      <c r="AE63" s="76" t="str">
        <f t="shared" si="4"/>
        <v/>
      </c>
      <c r="AF63" s="74">
        <f t="shared" si="5"/>
        <v>0</v>
      </c>
      <c r="AG63" s="75" t="str">
        <f t="shared" si="6"/>
        <v>1:00</v>
      </c>
      <c r="AH63" s="74">
        <f t="shared" si="7"/>
        <v>0</v>
      </c>
      <c r="AI63" s="73" t="str">
        <f t="shared" si="8"/>
        <v/>
      </c>
      <c r="AJ63" s="73" t="str">
        <f t="shared" si="9"/>
        <v/>
      </c>
      <c r="AK63" s="73" t="str">
        <f t="shared" si="10"/>
        <v/>
      </c>
      <c r="AL63" s="72" t="str">
        <f t="shared" si="11"/>
        <v/>
      </c>
      <c r="AM63" s="71" t="str">
        <f t="shared" si="12"/>
        <v/>
      </c>
    </row>
    <row r="64" spans="2:39" ht="13.8" thickBot="1">
      <c r="B64" s="79">
        <v>44196</v>
      </c>
      <c r="C64" s="78">
        <v>0</v>
      </c>
      <c r="D64" s="78">
        <v>0</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f t="shared" si="0"/>
        <v>0</v>
      </c>
      <c r="AB64" s="77">
        <f t="shared" si="1"/>
        <v>2020</v>
      </c>
      <c r="AC64" s="76">
        <f t="shared" si="2"/>
        <v>12</v>
      </c>
      <c r="AD64" s="76" t="str">
        <f t="shared" si="3"/>
        <v>2020-12</v>
      </c>
      <c r="AE64" s="76">
        <f t="shared" si="4"/>
        <v>12</v>
      </c>
      <c r="AF64" s="74">
        <f t="shared" si="5"/>
        <v>0</v>
      </c>
      <c r="AG64" s="75" t="str">
        <f t="shared" si="6"/>
        <v>1:00</v>
      </c>
      <c r="AH64" s="74">
        <f t="shared" si="7"/>
        <v>0</v>
      </c>
      <c r="AI64" s="73">
        <f t="shared" si="8"/>
        <v>2011.904</v>
      </c>
      <c r="AJ64" s="73">
        <f t="shared" si="9"/>
        <v>1293.0550000000001</v>
      </c>
      <c r="AK64" s="73">
        <f t="shared" si="10"/>
        <v>4590.8999999999996</v>
      </c>
      <c r="AL64" s="72">
        <f t="shared" si="11"/>
        <v>44186</v>
      </c>
      <c r="AM64" s="71" t="str">
        <f t="shared" si="12"/>
        <v>16:00</v>
      </c>
    </row>
    <row r="65" spans="2:39" ht="13.8" thickBot="1">
      <c r="B65" s="79">
        <v>44197</v>
      </c>
      <c r="C65" s="78">
        <v>0</v>
      </c>
      <c r="D65" s="78">
        <v>0</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f t="shared" si="0"/>
        <v>0</v>
      </c>
      <c r="AB65" s="77">
        <f t="shared" si="1"/>
        <v>2021</v>
      </c>
      <c r="AC65" s="76">
        <f t="shared" si="2"/>
        <v>1</v>
      </c>
      <c r="AD65" s="76" t="str">
        <f t="shared" si="3"/>
        <v/>
      </c>
      <c r="AE65" s="76" t="str">
        <f t="shared" si="4"/>
        <v/>
      </c>
      <c r="AF65" s="74">
        <f t="shared" si="5"/>
        <v>0</v>
      </c>
      <c r="AG65" s="75" t="str">
        <f t="shared" si="6"/>
        <v>1:00</v>
      </c>
      <c r="AH65" s="74">
        <f t="shared" si="7"/>
        <v>0</v>
      </c>
      <c r="AI65" s="73" t="str">
        <f t="shared" si="8"/>
        <v/>
      </c>
      <c r="AJ65" s="73" t="str">
        <f t="shared" si="9"/>
        <v/>
      </c>
      <c r="AK65" s="73" t="str">
        <f t="shared" si="10"/>
        <v/>
      </c>
      <c r="AL65" s="72" t="str">
        <f t="shared" si="11"/>
        <v/>
      </c>
      <c r="AM65" s="71" t="str">
        <f t="shared" si="12"/>
        <v/>
      </c>
    </row>
    <row r="66" spans="2:39" ht="13.8" thickBot="1">
      <c r="B66" s="79">
        <v>44198</v>
      </c>
      <c r="C66" s="78">
        <v>0</v>
      </c>
      <c r="D66" s="78">
        <v>0</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f t="shared" si="0"/>
        <v>0</v>
      </c>
      <c r="AB66" s="77">
        <f t="shared" si="1"/>
        <v>2021</v>
      </c>
      <c r="AC66" s="76">
        <f t="shared" si="2"/>
        <v>1</v>
      </c>
      <c r="AD66" s="76" t="str">
        <f t="shared" si="3"/>
        <v/>
      </c>
      <c r="AE66" s="76" t="str">
        <f t="shared" si="4"/>
        <v/>
      </c>
      <c r="AF66" s="74">
        <f t="shared" si="5"/>
        <v>0</v>
      </c>
      <c r="AG66" s="75" t="str">
        <f t="shared" si="6"/>
        <v>1:00</v>
      </c>
      <c r="AH66" s="74">
        <f t="shared" si="7"/>
        <v>0</v>
      </c>
      <c r="AI66" s="73" t="str">
        <f t="shared" si="8"/>
        <v/>
      </c>
      <c r="AJ66" s="73" t="str">
        <f t="shared" si="9"/>
        <v/>
      </c>
      <c r="AK66" s="73" t="str">
        <f t="shared" si="10"/>
        <v/>
      </c>
      <c r="AL66" s="72" t="str">
        <f t="shared" si="11"/>
        <v/>
      </c>
      <c r="AM66" s="71" t="str">
        <f t="shared" si="12"/>
        <v/>
      </c>
    </row>
    <row r="67" spans="2:39" ht="13.8" thickBot="1">
      <c r="B67" s="79">
        <v>44199</v>
      </c>
      <c r="C67" s="78">
        <v>0</v>
      </c>
      <c r="D67" s="78">
        <v>0</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f t="shared" ref="AA67:AA130" si="13">MAX(C67:Z67)</f>
        <v>0</v>
      </c>
      <c r="AB67" s="77">
        <f t="shared" ref="AB67:AB130" si="14">YEAR(B67)</f>
        <v>2021</v>
      </c>
      <c r="AC67" s="76">
        <f t="shared" ref="AC67:AC130" si="15">MONTH(B67)</f>
        <v>1</v>
      </c>
      <c r="AD67" s="76" t="str">
        <f t="shared" ref="AD67:AD130" si="16">IF(AE67="","",AB67&amp;"-"&amp;AE67)</f>
        <v/>
      </c>
      <c r="AE67" s="76" t="str">
        <f t="shared" ref="AE67:AE130" si="17">IF(DAY(B67+1)=1,AC67,"")</f>
        <v/>
      </c>
      <c r="AF67" s="74">
        <f t="shared" ref="AF67:AF130" si="18">MAX(C67:AA67)</f>
        <v>0</v>
      </c>
      <c r="AG67" s="75" t="str">
        <f t="shared" ref="AG67:AG130" si="19">INDEX($C$2:$Z$2,MATCH(AF67,C67:Z67,0))</f>
        <v>1:00</v>
      </c>
      <c r="AH67" s="74">
        <f t="shared" ref="AH67:AH130" si="20">SUM(C67:AA67)</f>
        <v>0</v>
      </c>
      <c r="AI67" s="73" t="str">
        <f t="shared" ref="AI67:AI130" si="21">IF(AE67&lt;&gt;"",SUMIFS(AF:AF,AC:AC,AC67,AB:AB,AB67),"")</f>
        <v/>
      </c>
      <c r="AJ67" s="73" t="str">
        <f t="shared" ref="AJ67:AJ130" si="22">IF(AI67="","",_xlfn.MAXIFS(AF:AF,AC:AC,AC67,AB:AB,AB67))</f>
        <v/>
      </c>
      <c r="AK67" s="73" t="str">
        <f t="shared" ref="AK67:AK130" si="23">IF(AI67="","",_xlfn.MAXIFS(AH:AH,AC:AC,AC67,AB:AB,AB67))</f>
        <v/>
      </c>
      <c r="AL67" s="72" t="str">
        <f t="shared" ref="AL67:AL130" si="24">IF(AI67&lt;&gt;"",INDEX(B:B,MATCH(AJ67,AF:AF,0)),"")</f>
        <v/>
      </c>
      <c r="AM67" s="71" t="str">
        <f t="shared" ref="AM67:AM130" si="25">IF(AI67&lt;&gt;"",INDEX(AG:AG,MATCH(AJ67,AF:AF,0)),"")</f>
        <v/>
      </c>
    </row>
    <row r="68" spans="2:39" ht="13.8" thickBot="1">
      <c r="B68" s="79">
        <v>44200</v>
      </c>
      <c r="C68" s="78">
        <v>0</v>
      </c>
      <c r="D68" s="78">
        <v>0</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f t="shared" si="13"/>
        <v>0</v>
      </c>
      <c r="AB68" s="77">
        <f t="shared" si="14"/>
        <v>2021</v>
      </c>
      <c r="AC68" s="76">
        <f t="shared" si="15"/>
        <v>1</v>
      </c>
      <c r="AD68" s="76" t="str">
        <f t="shared" si="16"/>
        <v/>
      </c>
      <c r="AE68" s="76" t="str">
        <f t="shared" si="17"/>
        <v/>
      </c>
      <c r="AF68" s="74">
        <f t="shared" si="18"/>
        <v>0</v>
      </c>
      <c r="AG68" s="75" t="str">
        <f t="shared" si="19"/>
        <v>1:00</v>
      </c>
      <c r="AH68" s="74">
        <f t="shared" si="20"/>
        <v>0</v>
      </c>
      <c r="AI68" s="73" t="str">
        <f t="shared" si="21"/>
        <v/>
      </c>
      <c r="AJ68" s="73" t="str">
        <f t="shared" si="22"/>
        <v/>
      </c>
      <c r="AK68" s="73" t="str">
        <f t="shared" si="23"/>
        <v/>
      </c>
      <c r="AL68" s="72" t="str">
        <f t="shared" si="24"/>
        <v/>
      </c>
      <c r="AM68" s="71" t="str">
        <f t="shared" si="25"/>
        <v/>
      </c>
    </row>
    <row r="69" spans="2:39" ht="13.8" thickBot="1">
      <c r="B69" s="79">
        <v>44201</v>
      </c>
      <c r="C69" s="78">
        <v>0</v>
      </c>
      <c r="D69" s="78">
        <v>0</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f t="shared" si="13"/>
        <v>0</v>
      </c>
      <c r="AB69" s="77">
        <f t="shared" si="14"/>
        <v>2021</v>
      </c>
      <c r="AC69" s="76">
        <f t="shared" si="15"/>
        <v>1</v>
      </c>
      <c r="AD69" s="76" t="str">
        <f t="shared" si="16"/>
        <v/>
      </c>
      <c r="AE69" s="76" t="str">
        <f t="shared" si="17"/>
        <v/>
      </c>
      <c r="AF69" s="74">
        <f t="shared" si="18"/>
        <v>0</v>
      </c>
      <c r="AG69" s="75" t="str">
        <f t="shared" si="19"/>
        <v>1:00</v>
      </c>
      <c r="AH69" s="74">
        <f t="shared" si="20"/>
        <v>0</v>
      </c>
      <c r="AI69" s="73" t="str">
        <f t="shared" si="21"/>
        <v/>
      </c>
      <c r="AJ69" s="73" t="str">
        <f t="shared" si="22"/>
        <v/>
      </c>
      <c r="AK69" s="73" t="str">
        <f t="shared" si="23"/>
        <v/>
      </c>
      <c r="AL69" s="72" t="str">
        <f t="shared" si="24"/>
        <v/>
      </c>
      <c r="AM69" s="71" t="str">
        <f t="shared" si="25"/>
        <v/>
      </c>
    </row>
    <row r="70" spans="2:39" ht="13.8" thickBot="1">
      <c r="B70" s="79">
        <v>44202</v>
      </c>
      <c r="C70" s="78">
        <v>0</v>
      </c>
      <c r="D70" s="78">
        <v>0</v>
      </c>
      <c r="E70" s="78">
        <v>0</v>
      </c>
      <c r="F70" s="78">
        <v>0</v>
      </c>
      <c r="G70" s="78">
        <v>0</v>
      </c>
      <c r="H70" s="78">
        <v>0</v>
      </c>
      <c r="I70" s="78">
        <v>0</v>
      </c>
      <c r="J70" s="78">
        <v>0</v>
      </c>
      <c r="K70" s="78">
        <v>0</v>
      </c>
      <c r="L70" s="78">
        <v>0</v>
      </c>
      <c r="M70" s="78">
        <v>0</v>
      </c>
      <c r="N70" s="78">
        <v>0</v>
      </c>
      <c r="O70" s="78">
        <v>0</v>
      </c>
      <c r="P70" s="78">
        <v>207.69399999999999</v>
      </c>
      <c r="Q70" s="78">
        <v>208.12100000000001</v>
      </c>
      <c r="R70" s="78">
        <v>123.971</v>
      </c>
      <c r="S70" s="78">
        <v>7.7210000000000001</v>
      </c>
      <c r="T70" s="78">
        <v>0</v>
      </c>
      <c r="U70" s="78">
        <v>0</v>
      </c>
      <c r="V70" s="78">
        <v>0</v>
      </c>
      <c r="W70" s="78">
        <v>0</v>
      </c>
      <c r="X70" s="78">
        <v>0</v>
      </c>
      <c r="Y70" s="78">
        <v>0</v>
      </c>
      <c r="Z70" s="78">
        <v>0</v>
      </c>
      <c r="AA70" s="78">
        <f t="shared" si="13"/>
        <v>208.12100000000001</v>
      </c>
      <c r="AB70" s="77">
        <f t="shared" si="14"/>
        <v>2021</v>
      </c>
      <c r="AC70" s="76">
        <f t="shared" si="15"/>
        <v>1</v>
      </c>
      <c r="AD70" s="76" t="str">
        <f t="shared" si="16"/>
        <v/>
      </c>
      <c r="AE70" s="76" t="str">
        <f t="shared" si="17"/>
        <v/>
      </c>
      <c r="AF70" s="74">
        <f t="shared" si="18"/>
        <v>208.12100000000001</v>
      </c>
      <c r="AG70" s="75" t="str">
        <f t="shared" si="19"/>
        <v>15:00</v>
      </c>
      <c r="AH70" s="74">
        <f t="shared" si="20"/>
        <v>755.62800000000004</v>
      </c>
      <c r="AI70" s="73" t="str">
        <f t="shared" si="21"/>
        <v/>
      </c>
      <c r="AJ70" s="73" t="str">
        <f t="shared" si="22"/>
        <v/>
      </c>
      <c r="AK70" s="73" t="str">
        <f t="shared" si="23"/>
        <v/>
      </c>
      <c r="AL70" s="72" t="str">
        <f t="shared" si="24"/>
        <v/>
      </c>
      <c r="AM70" s="71" t="str">
        <f t="shared" si="25"/>
        <v/>
      </c>
    </row>
    <row r="71" spans="2:39" ht="13.8" thickBot="1">
      <c r="B71" s="79">
        <v>44203</v>
      </c>
      <c r="C71" s="78">
        <v>0</v>
      </c>
      <c r="D71" s="78">
        <v>0</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f t="shared" si="13"/>
        <v>0</v>
      </c>
      <c r="AB71" s="77">
        <f t="shared" si="14"/>
        <v>2021</v>
      </c>
      <c r="AC71" s="76">
        <f t="shared" si="15"/>
        <v>1</v>
      </c>
      <c r="AD71" s="76" t="str">
        <f t="shared" si="16"/>
        <v/>
      </c>
      <c r="AE71" s="76" t="str">
        <f t="shared" si="17"/>
        <v/>
      </c>
      <c r="AF71" s="74">
        <f t="shared" si="18"/>
        <v>0</v>
      </c>
      <c r="AG71" s="75" t="str">
        <f t="shared" si="19"/>
        <v>1:00</v>
      </c>
      <c r="AH71" s="74">
        <f t="shared" si="20"/>
        <v>0</v>
      </c>
      <c r="AI71" s="73" t="str">
        <f t="shared" si="21"/>
        <v/>
      </c>
      <c r="AJ71" s="73" t="str">
        <f t="shared" si="22"/>
        <v/>
      </c>
      <c r="AK71" s="73" t="str">
        <f t="shared" si="23"/>
        <v/>
      </c>
      <c r="AL71" s="72" t="str">
        <f t="shared" si="24"/>
        <v/>
      </c>
      <c r="AM71" s="71" t="str">
        <f t="shared" si="25"/>
        <v/>
      </c>
    </row>
    <row r="72" spans="2:39" ht="13.8" thickBot="1">
      <c r="B72" s="79">
        <v>44204</v>
      </c>
      <c r="C72" s="78">
        <v>0</v>
      </c>
      <c r="D72" s="78">
        <v>0</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f t="shared" si="13"/>
        <v>0</v>
      </c>
      <c r="AB72" s="77">
        <f t="shared" si="14"/>
        <v>2021</v>
      </c>
      <c r="AC72" s="76">
        <f t="shared" si="15"/>
        <v>1</v>
      </c>
      <c r="AD72" s="76" t="str">
        <f t="shared" si="16"/>
        <v/>
      </c>
      <c r="AE72" s="76" t="str">
        <f t="shared" si="17"/>
        <v/>
      </c>
      <c r="AF72" s="74">
        <f t="shared" si="18"/>
        <v>0</v>
      </c>
      <c r="AG72" s="75" t="str">
        <f t="shared" si="19"/>
        <v>1:00</v>
      </c>
      <c r="AH72" s="74">
        <f t="shared" si="20"/>
        <v>0</v>
      </c>
      <c r="AI72" s="73" t="str">
        <f t="shared" si="21"/>
        <v/>
      </c>
      <c r="AJ72" s="73" t="str">
        <f t="shared" si="22"/>
        <v/>
      </c>
      <c r="AK72" s="73" t="str">
        <f t="shared" si="23"/>
        <v/>
      </c>
      <c r="AL72" s="72" t="str">
        <f t="shared" si="24"/>
        <v/>
      </c>
      <c r="AM72" s="71" t="str">
        <f t="shared" si="25"/>
        <v/>
      </c>
    </row>
    <row r="73" spans="2:39" ht="13.8" thickBot="1">
      <c r="B73" s="79">
        <v>44205</v>
      </c>
      <c r="C73" s="78">
        <v>0</v>
      </c>
      <c r="D73" s="78">
        <v>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f t="shared" si="13"/>
        <v>0</v>
      </c>
      <c r="AB73" s="77">
        <f t="shared" si="14"/>
        <v>2021</v>
      </c>
      <c r="AC73" s="76">
        <f t="shared" si="15"/>
        <v>1</v>
      </c>
      <c r="AD73" s="76" t="str">
        <f t="shared" si="16"/>
        <v/>
      </c>
      <c r="AE73" s="76" t="str">
        <f t="shared" si="17"/>
        <v/>
      </c>
      <c r="AF73" s="74">
        <f t="shared" si="18"/>
        <v>0</v>
      </c>
      <c r="AG73" s="75" t="str">
        <f t="shared" si="19"/>
        <v>1:00</v>
      </c>
      <c r="AH73" s="74">
        <f t="shared" si="20"/>
        <v>0</v>
      </c>
      <c r="AI73" s="73" t="str">
        <f t="shared" si="21"/>
        <v/>
      </c>
      <c r="AJ73" s="73" t="str">
        <f t="shared" si="22"/>
        <v/>
      </c>
      <c r="AK73" s="73" t="str">
        <f t="shared" si="23"/>
        <v/>
      </c>
      <c r="AL73" s="72" t="str">
        <f t="shared" si="24"/>
        <v/>
      </c>
      <c r="AM73" s="71" t="str">
        <f t="shared" si="25"/>
        <v/>
      </c>
    </row>
    <row r="74" spans="2:39" ht="13.8" thickBot="1">
      <c r="B74" s="79">
        <v>44206</v>
      </c>
      <c r="C74" s="78">
        <v>0</v>
      </c>
      <c r="D74" s="78">
        <v>0</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f t="shared" si="13"/>
        <v>0</v>
      </c>
      <c r="AB74" s="77">
        <f t="shared" si="14"/>
        <v>2021</v>
      </c>
      <c r="AC74" s="76">
        <f t="shared" si="15"/>
        <v>1</v>
      </c>
      <c r="AD74" s="76" t="str">
        <f t="shared" si="16"/>
        <v/>
      </c>
      <c r="AE74" s="76" t="str">
        <f t="shared" si="17"/>
        <v/>
      </c>
      <c r="AF74" s="74">
        <f t="shared" si="18"/>
        <v>0</v>
      </c>
      <c r="AG74" s="75" t="str">
        <f t="shared" si="19"/>
        <v>1:00</v>
      </c>
      <c r="AH74" s="74">
        <f t="shared" si="20"/>
        <v>0</v>
      </c>
      <c r="AI74" s="73" t="str">
        <f t="shared" si="21"/>
        <v/>
      </c>
      <c r="AJ74" s="73" t="str">
        <f t="shared" si="22"/>
        <v/>
      </c>
      <c r="AK74" s="73" t="str">
        <f t="shared" si="23"/>
        <v/>
      </c>
      <c r="AL74" s="72" t="str">
        <f t="shared" si="24"/>
        <v/>
      </c>
      <c r="AM74" s="71" t="str">
        <f t="shared" si="25"/>
        <v/>
      </c>
    </row>
    <row r="75" spans="2:39" ht="13.8" thickBot="1">
      <c r="B75" s="79">
        <v>44207</v>
      </c>
      <c r="C75" s="78">
        <v>0</v>
      </c>
      <c r="D75" s="78">
        <v>0</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f t="shared" si="13"/>
        <v>0</v>
      </c>
      <c r="AB75" s="77">
        <f t="shared" si="14"/>
        <v>2021</v>
      </c>
      <c r="AC75" s="76">
        <f t="shared" si="15"/>
        <v>1</v>
      </c>
      <c r="AD75" s="76" t="str">
        <f t="shared" si="16"/>
        <v/>
      </c>
      <c r="AE75" s="76" t="str">
        <f t="shared" si="17"/>
        <v/>
      </c>
      <c r="AF75" s="74">
        <f t="shared" si="18"/>
        <v>0</v>
      </c>
      <c r="AG75" s="75" t="str">
        <f t="shared" si="19"/>
        <v>1:00</v>
      </c>
      <c r="AH75" s="74">
        <f t="shared" si="20"/>
        <v>0</v>
      </c>
      <c r="AI75" s="73" t="str">
        <f t="shared" si="21"/>
        <v/>
      </c>
      <c r="AJ75" s="73" t="str">
        <f t="shared" si="22"/>
        <v/>
      </c>
      <c r="AK75" s="73" t="str">
        <f t="shared" si="23"/>
        <v/>
      </c>
      <c r="AL75" s="72" t="str">
        <f t="shared" si="24"/>
        <v/>
      </c>
      <c r="AM75" s="71" t="str">
        <f t="shared" si="25"/>
        <v/>
      </c>
    </row>
    <row r="76" spans="2:39" ht="13.8" thickBot="1">
      <c r="B76" s="79">
        <v>44208</v>
      </c>
      <c r="C76" s="78">
        <v>0</v>
      </c>
      <c r="D76" s="78">
        <v>0</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f t="shared" si="13"/>
        <v>0</v>
      </c>
      <c r="AB76" s="77">
        <f t="shared" si="14"/>
        <v>2021</v>
      </c>
      <c r="AC76" s="76">
        <f t="shared" si="15"/>
        <v>1</v>
      </c>
      <c r="AD76" s="76" t="str">
        <f t="shared" si="16"/>
        <v/>
      </c>
      <c r="AE76" s="76" t="str">
        <f t="shared" si="17"/>
        <v/>
      </c>
      <c r="AF76" s="74">
        <f t="shared" si="18"/>
        <v>0</v>
      </c>
      <c r="AG76" s="75" t="str">
        <f t="shared" si="19"/>
        <v>1:00</v>
      </c>
      <c r="AH76" s="74">
        <f t="shared" si="20"/>
        <v>0</v>
      </c>
      <c r="AI76" s="73" t="str">
        <f t="shared" si="21"/>
        <v/>
      </c>
      <c r="AJ76" s="73" t="str">
        <f t="shared" si="22"/>
        <v/>
      </c>
      <c r="AK76" s="73" t="str">
        <f t="shared" si="23"/>
        <v/>
      </c>
      <c r="AL76" s="72" t="str">
        <f t="shared" si="24"/>
        <v/>
      </c>
      <c r="AM76" s="71" t="str">
        <f t="shared" si="25"/>
        <v/>
      </c>
    </row>
    <row r="77" spans="2:39" ht="13.8" thickBot="1">
      <c r="B77" s="79">
        <v>44209</v>
      </c>
      <c r="C77" s="78">
        <v>0</v>
      </c>
      <c r="D77" s="78">
        <v>0</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f t="shared" si="13"/>
        <v>0</v>
      </c>
      <c r="AB77" s="77">
        <f t="shared" si="14"/>
        <v>2021</v>
      </c>
      <c r="AC77" s="76">
        <f t="shared" si="15"/>
        <v>1</v>
      </c>
      <c r="AD77" s="76" t="str">
        <f t="shared" si="16"/>
        <v/>
      </c>
      <c r="AE77" s="76" t="str">
        <f t="shared" si="17"/>
        <v/>
      </c>
      <c r="AF77" s="74">
        <f t="shared" si="18"/>
        <v>0</v>
      </c>
      <c r="AG77" s="75" t="str">
        <f t="shared" si="19"/>
        <v>1:00</v>
      </c>
      <c r="AH77" s="74">
        <f t="shared" si="20"/>
        <v>0</v>
      </c>
      <c r="AI77" s="73" t="str">
        <f t="shared" si="21"/>
        <v/>
      </c>
      <c r="AJ77" s="73" t="str">
        <f t="shared" si="22"/>
        <v/>
      </c>
      <c r="AK77" s="73" t="str">
        <f t="shared" si="23"/>
        <v/>
      </c>
      <c r="AL77" s="72" t="str">
        <f t="shared" si="24"/>
        <v/>
      </c>
      <c r="AM77" s="71" t="str">
        <f t="shared" si="25"/>
        <v/>
      </c>
    </row>
    <row r="78" spans="2:39" ht="13.8" thickBot="1">
      <c r="B78" s="79">
        <v>44210</v>
      </c>
      <c r="C78" s="78">
        <v>0</v>
      </c>
      <c r="D78" s="78">
        <v>0</v>
      </c>
      <c r="E78" s="78">
        <v>0</v>
      </c>
      <c r="F78" s="78">
        <v>0</v>
      </c>
      <c r="G78" s="78">
        <v>0</v>
      </c>
      <c r="H78" s="78">
        <v>0</v>
      </c>
      <c r="I78" s="78">
        <v>0</v>
      </c>
      <c r="J78" s="78">
        <v>0</v>
      </c>
      <c r="K78" s="78">
        <v>0</v>
      </c>
      <c r="L78" s="78">
        <v>0</v>
      </c>
      <c r="M78" s="78">
        <v>121.465</v>
      </c>
      <c r="N78" s="78">
        <v>904.66300000000001</v>
      </c>
      <c r="O78" s="78">
        <v>33.478999999999999</v>
      </c>
      <c r="P78" s="78">
        <v>356.91300000000001</v>
      </c>
      <c r="Q78" s="78">
        <v>223.63300000000001</v>
      </c>
      <c r="R78" s="78">
        <v>956.74</v>
      </c>
      <c r="S78" s="78">
        <v>858.40800000000002</v>
      </c>
      <c r="T78" s="78">
        <v>0</v>
      </c>
      <c r="U78" s="78">
        <v>0</v>
      </c>
      <c r="V78" s="78">
        <v>0</v>
      </c>
      <c r="W78" s="78">
        <v>0</v>
      </c>
      <c r="X78" s="78">
        <v>0</v>
      </c>
      <c r="Y78" s="78">
        <v>0</v>
      </c>
      <c r="Z78" s="78">
        <v>0</v>
      </c>
      <c r="AA78" s="78">
        <f t="shared" si="13"/>
        <v>956.74</v>
      </c>
      <c r="AB78" s="77">
        <f t="shared" si="14"/>
        <v>2021</v>
      </c>
      <c r="AC78" s="76">
        <f t="shared" si="15"/>
        <v>1</v>
      </c>
      <c r="AD78" s="76" t="str">
        <f t="shared" si="16"/>
        <v/>
      </c>
      <c r="AE78" s="76" t="str">
        <f t="shared" si="17"/>
        <v/>
      </c>
      <c r="AF78" s="74">
        <f t="shared" si="18"/>
        <v>956.74</v>
      </c>
      <c r="AG78" s="75" t="str">
        <f t="shared" si="19"/>
        <v>16:00</v>
      </c>
      <c r="AH78" s="74">
        <f t="shared" si="20"/>
        <v>4412.0410000000002</v>
      </c>
      <c r="AI78" s="73" t="str">
        <f t="shared" si="21"/>
        <v/>
      </c>
      <c r="AJ78" s="73" t="str">
        <f t="shared" si="22"/>
        <v/>
      </c>
      <c r="AK78" s="73" t="str">
        <f t="shared" si="23"/>
        <v/>
      </c>
      <c r="AL78" s="72" t="str">
        <f t="shared" si="24"/>
        <v/>
      </c>
      <c r="AM78" s="71" t="str">
        <f t="shared" si="25"/>
        <v/>
      </c>
    </row>
    <row r="79" spans="2:39" ht="13.8" thickBot="1">
      <c r="B79" s="79">
        <v>44211</v>
      </c>
      <c r="C79" s="78">
        <v>0</v>
      </c>
      <c r="D79" s="78">
        <v>0</v>
      </c>
      <c r="E79" s="78">
        <v>0</v>
      </c>
      <c r="F79" s="78">
        <v>0</v>
      </c>
      <c r="G79" s="78">
        <v>0</v>
      </c>
      <c r="H79" s="78">
        <v>0</v>
      </c>
      <c r="I79" s="78">
        <v>0</v>
      </c>
      <c r="J79" s="78">
        <v>0</v>
      </c>
      <c r="K79" s="78">
        <v>0</v>
      </c>
      <c r="L79" s="78">
        <v>0</v>
      </c>
      <c r="M79" s="78">
        <v>217.166</v>
      </c>
      <c r="N79" s="78">
        <v>407.678</v>
      </c>
      <c r="O79" s="78">
        <v>0</v>
      </c>
      <c r="P79" s="78">
        <v>374.89</v>
      </c>
      <c r="Q79" s="78">
        <v>774.73299999999995</v>
      </c>
      <c r="R79" s="78">
        <v>1357.5550000000001</v>
      </c>
      <c r="S79" s="78">
        <v>78.242999999999995</v>
      </c>
      <c r="T79" s="78">
        <v>0</v>
      </c>
      <c r="U79" s="78">
        <v>0</v>
      </c>
      <c r="V79" s="78">
        <v>0</v>
      </c>
      <c r="W79" s="78">
        <v>0</v>
      </c>
      <c r="X79" s="78">
        <v>0</v>
      </c>
      <c r="Y79" s="78">
        <v>0</v>
      </c>
      <c r="Z79" s="78">
        <v>0</v>
      </c>
      <c r="AA79" s="78">
        <f t="shared" si="13"/>
        <v>1357.5550000000001</v>
      </c>
      <c r="AB79" s="77">
        <f t="shared" si="14"/>
        <v>2021</v>
      </c>
      <c r="AC79" s="76">
        <f t="shared" si="15"/>
        <v>1</v>
      </c>
      <c r="AD79" s="76" t="str">
        <f t="shared" si="16"/>
        <v/>
      </c>
      <c r="AE79" s="76" t="str">
        <f t="shared" si="17"/>
        <v/>
      </c>
      <c r="AF79" s="74">
        <f t="shared" si="18"/>
        <v>1357.5550000000001</v>
      </c>
      <c r="AG79" s="75" t="str">
        <f t="shared" si="19"/>
        <v>16:00</v>
      </c>
      <c r="AH79" s="74">
        <f t="shared" si="20"/>
        <v>4567.82</v>
      </c>
      <c r="AI79" s="73" t="str">
        <f t="shared" si="21"/>
        <v/>
      </c>
      <c r="AJ79" s="73" t="str">
        <f t="shared" si="22"/>
        <v/>
      </c>
      <c r="AK79" s="73" t="str">
        <f t="shared" si="23"/>
        <v/>
      </c>
      <c r="AL79" s="72" t="str">
        <f t="shared" si="24"/>
        <v/>
      </c>
      <c r="AM79" s="71" t="str">
        <f t="shared" si="25"/>
        <v/>
      </c>
    </row>
    <row r="80" spans="2:39" ht="13.8" thickBot="1">
      <c r="B80" s="79">
        <v>44212</v>
      </c>
      <c r="C80" s="78">
        <v>0</v>
      </c>
      <c r="D80" s="78">
        <v>0</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f t="shared" si="13"/>
        <v>0</v>
      </c>
      <c r="AB80" s="77">
        <f t="shared" si="14"/>
        <v>2021</v>
      </c>
      <c r="AC80" s="76">
        <f t="shared" si="15"/>
        <v>1</v>
      </c>
      <c r="AD80" s="76" t="str">
        <f t="shared" si="16"/>
        <v/>
      </c>
      <c r="AE80" s="76" t="str">
        <f t="shared" si="17"/>
        <v/>
      </c>
      <c r="AF80" s="74">
        <f t="shared" si="18"/>
        <v>0</v>
      </c>
      <c r="AG80" s="75" t="str">
        <f t="shared" si="19"/>
        <v>1:00</v>
      </c>
      <c r="AH80" s="74">
        <f t="shared" si="20"/>
        <v>0</v>
      </c>
      <c r="AI80" s="73" t="str">
        <f t="shared" si="21"/>
        <v/>
      </c>
      <c r="AJ80" s="73" t="str">
        <f t="shared" si="22"/>
        <v/>
      </c>
      <c r="AK80" s="73" t="str">
        <f t="shared" si="23"/>
        <v/>
      </c>
      <c r="AL80" s="72" t="str">
        <f t="shared" si="24"/>
        <v/>
      </c>
      <c r="AM80" s="71" t="str">
        <f t="shared" si="25"/>
        <v/>
      </c>
    </row>
    <row r="81" spans="2:39" ht="13.8" thickBot="1">
      <c r="B81" s="79">
        <v>44213</v>
      </c>
      <c r="C81" s="78">
        <v>0</v>
      </c>
      <c r="D81" s="78">
        <v>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f t="shared" si="13"/>
        <v>0</v>
      </c>
      <c r="AB81" s="77">
        <f t="shared" si="14"/>
        <v>2021</v>
      </c>
      <c r="AC81" s="76">
        <f t="shared" si="15"/>
        <v>1</v>
      </c>
      <c r="AD81" s="76" t="str">
        <f t="shared" si="16"/>
        <v/>
      </c>
      <c r="AE81" s="76" t="str">
        <f t="shared" si="17"/>
        <v/>
      </c>
      <c r="AF81" s="74">
        <f t="shared" si="18"/>
        <v>0</v>
      </c>
      <c r="AG81" s="75" t="str">
        <f t="shared" si="19"/>
        <v>1:00</v>
      </c>
      <c r="AH81" s="74">
        <f t="shared" si="20"/>
        <v>0</v>
      </c>
      <c r="AI81" s="73" t="str">
        <f t="shared" si="21"/>
        <v/>
      </c>
      <c r="AJ81" s="73" t="str">
        <f t="shared" si="22"/>
        <v/>
      </c>
      <c r="AK81" s="73" t="str">
        <f t="shared" si="23"/>
        <v/>
      </c>
      <c r="AL81" s="72" t="str">
        <f t="shared" si="24"/>
        <v/>
      </c>
      <c r="AM81" s="71" t="str">
        <f t="shared" si="25"/>
        <v/>
      </c>
    </row>
    <row r="82" spans="2:39" ht="13.8" thickBot="1">
      <c r="B82" s="79">
        <v>44214</v>
      </c>
      <c r="C82" s="78">
        <v>0</v>
      </c>
      <c r="D82" s="78">
        <v>0</v>
      </c>
      <c r="E82" s="78">
        <v>0</v>
      </c>
      <c r="F82" s="78">
        <v>0</v>
      </c>
      <c r="G82" s="78">
        <v>0</v>
      </c>
      <c r="H82" s="78">
        <v>0</v>
      </c>
      <c r="I82" s="78">
        <v>0</v>
      </c>
      <c r="J82" s="78">
        <v>0</v>
      </c>
      <c r="K82" s="78">
        <v>0</v>
      </c>
      <c r="L82" s="78">
        <v>0</v>
      </c>
      <c r="M82" s="78">
        <v>0</v>
      </c>
      <c r="N82" s="78">
        <v>720.43899999999996</v>
      </c>
      <c r="O82" s="78">
        <v>883.47199999999998</v>
      </c>
      <c r="P82" s="78">
        <v>366.13</v>
      </c>
      <c r="Q82" s="78">
        <v>642.995</v>
      </c>
      <c r="R82" s="78">
        <v>407.964</v>
      </c>
      <c r="S82" s="78">
        <v>529.58900000000006</v>
      </c>
      <c r="T82" s="78">
        <v>681.04</v>
      </c>
      <c r="U82" s="78">
        <v>157.54</v>
      </c>
      <c r="V82" s="78">
        <v>0</v>
      </c>
      <c r="W82" s="78">
        <v>0</v>
      </c>
      <c r="X82" s="78">
        <v>0</v>
      </c>
      <c r="Y82" s="78">
        <v>0</v>
      </c>
      <c r="Z82" s="78">
        <v>0</v>
      </c>
      <c r="AA82" s="78">
        <f t="shared" si="13"/>
        <v>883.47199999999998</v>
      </c>
      <c r="AB82" s="77">
        <f t="shared" si="14"/>
        <v>2021</v>
      </c>
      <c r="AC82" s="76">
        <f t="shared" si="15"/>
        <v>1</v>
      </c>
      <c r="AD82" s="76" t="str">
        <f t="shared" si="16"/>
        <v/>
      </c>
      <c r="AE82" s="76" t="str">
        <f t="shared" si="17"/>
        <v/>
      </c>
      <c r="AF82" s="74">
        <f t="shared" si="18"/>
        <v>883.47199999999998</v>
      </c>
      <c r="AG82" s="75" t="str">
        <f t="shared" si="19"/>
        <v>13:00</v>
      </c>
      <c r="AH82" s="74">
        <f t="shared" si="20"/>
        <v>5272.6409999999996</v>
      </c>
      <c r="AI82" s="73" t="str">
        <f t="shared" si="21"/>
        <v/>
      </c>
      <c r="AJ82" s="73" t="str">
        <f t="shared" si="22"/>
        <v/>
      </c>
      <c r="AK82" s="73" t="str">
        <f t="shared" si="23"/>
        <v/>
      </c>
      <c r="AL82" s="72" t="str">
        <f t="shared" si="24"/>
        <v/>
      </c>
      <c r="AM82" s="71" t="str">
        <f t="shared" si="25"/>
        <v/>
      </c>
    </row>
    <row r="83" spans="2:39" ht="13.8" thickBot="1">
      <c r="B83" s="79">
        <v>44215</v>
      </c>
      <c r="C83" s="78">
        <v>0</v>
      </c>
      <c r="D83" s="78">
        <v>0</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f t="shared" si="13"/>
        <v>0</v>
      </c>
      <c r="AB83" s="77">
        <f t="shared" si="14"/>
        <v>2021</v>
      </c>
      <c r="AC83" s="76">
        <f t="shared" si="15"/>
        <v>1</v>
      </c>
      <c r="AD83" s="76" t="str">
        <f t="shared" si="16"/>
        <v/>
      </c>
      <c r="AE83" s="76" t="str">
        <f t="shared" si="17"/>
        <v/>
      </c>
      <c r="AF83" s="74">
        <f t="shared" si="18"/>
        <v>0</v>
      </c>
      <c r="AG83" s="75" t="str">
        <f t="shared" si="19"/>
        <v>1:00</v>
      </c>
      <c r="AH83" s="74">
        <f t="shared" si="20"/>
        <v>0</v>
      </c>
      <c r="AI83" s="73" t="str">
        <f t="shared" si="21"/>
        <v/>
      </c>
      <c r="AJ83" s="73" t="str">
        <f t="shared" si="22"/>
        <v/>
      </c>
      <c r="AK83" s="73" t="str">
        <f t="shared" si="23"/>
        <v/>
      </c>
      <c r="AL83" s="72" t="str">
        <f t="shared" si="24"/>
        <v/>
      </c>
      <c r="AM83" s="71" t="str">
        <f t="shared" si="25"/>
        <v/>
      </c>
    </row>
    <row r="84" spans="2:39" ht="13.8" thickBot="1">
      <c r="B84" s="79">
        <v>44216</v>
      </c>
      <c r="C84" s="78">
        <v>0</v>
      </c>
      <c r="D84" s="78">
        <v>0</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f t="shared" si="13"/>
        <v>0</v>
      </c>
      <c r="AB84" s="77">
        <f t="shared" si="14"/>
        <v>2021</v>
      </c>
      <c r="AC84" s="76">
        <f t="shared" si="15"/>
        <v>1</v>
      </c>
      <c r="AD84" s="76" t="str">
        <f t="shared" si="16"/>
        <v/>
      </c>
      <c r="AE84" s="76" t="str">
        <f t="shared" si="17"/>
        <v/>
      </c>
      <c r="AF84" s="74">
        <f t="shared" si="18"/>
        <v>0</v>
      </c>
      <c r="AG84" s="75" t="str">
        <f t="shared" si="19"/>
        <v>1:00</v>
      </c>
      <c r="AH84" s="74">
        <f t="shared" si="20"/>
        <v>0</v>
      </c>
      <c r="AI84" s="73" t="str">
        <f t="shared" si="21"/>
        <v/>
      </c>
      <c r="AJ84" s="73" t="str">
        <f t="shared" si="22"/>
        <v/>
      </c>
      <c r="AK84" s="73" t="str">
        <f t="shared" si="23"/>
        <v/>
      </c>
      <c r="AL84" s="72" t="str">
        <f t="shared" si="24"/>
        <v/>
      </c>
      <c r="AM84" s="71" t="str">
        <f t="shared" si="25"/>
        <v/>
      </c>
    </row>
    <row r="85" spans="2:39" ht="13.8" thickBot="1">
      <c r="B85" s="79">
        <v>44217</v>
      </c>
      <c r="C85" s="78">
        <v>0</v>
      </c>
      <c r="D85" s="78">
        <v>0</v>
      </c>
      <c r="E85" s="78">
        <v>0</v>
      </c>
      <c r="F85" s="78">
        <v>0</v>
      </c>
      <c r="G85" s="78">
        <v>0</v>
      </c>
      <c r="H85" s="78">
        <v>0</v>
      </c>
      <c r="I85" s="78">
        <v>0</v>
      </c>
      <c r="J85" s="78">
        <v>0</v>
      </c>
      <c r="K85" s="78">
        <v>0</v>
      </c>
      <c r="L85" s="78">
        <v>0</v>
      </c>
      <c r="M85" s="78">
        <v>151.655</v>
      </c>
      <c r="N85" s="78">
        <v>602.66</v>
      </c>
      <c r="O85" s="78">
        <v>553.81200000000001</v>
      </c>
      <c r="P85" s="78">
        <v>707.67399999999998</v>
      </c>
      <c r="Q85" s="78">
        <v>845.66600000000005</v>
      </c>
      <c r="R85" s="78">
        <v>600.12</v>
      </c>
      <c r="S85" s="78">
        <v>592.57799999999997</v>
      </c>
      <c r="T85" s="78">
        <v>834.66200000000003</v>
      </c>
      <c r="U85" s="78">
        <v>329.10399999999998</v>
      </c>
      <c r="V85" s="78">
        <v>0</v>
      </c>
      <c r="W85" s="78">
        <v>0</v>
      </c>
      <c r="X85" s="78">
        <v>0</v>
      </c>
      <c r="Y85" s="78">
        <v>0</v>
      </c>
      <c r="Z85" s="78">
        <v>0</v>
      </c>
      <c r="AA85" s="78">
        <f t="shared" si="13"/>
        <v>845.66600000000005</v>
      </c>
      <c r="AB85" s="77">
        <f t="shared" si="14"/>
        <v>2021</v>
      </c>
      <c r="AC85" s="76">
        <f t="shared" si="15"/>
        <v>1</v>
      </c>
      <c r="AD85" s="76" t="str">
        <f t="shared" si="16"/>
        <v/>
      </c>
      <c r="AE85" s="76" t="str">
        <f t="shared" si="17"/>
        <v/>
      </c>
      <c r="AF85" s="74">
        <f t="shared" si="18"/>
        <v>845.66600000000005</v>
      </c>
      <c r="AG85" s="75" t="str">
        <f t="shared" si="19"/>
        <v>15:00</v>
      </c>
      <c r="AH85" s="74">
        <f t="shared" si="20"/>
        <v>6063.5970000000007</v>
      </c>
      <c r="AI85" s="73" t="str">
        <f t="shared" si="21"/>
        <v/>
      </c>
      <c r="AJ85" s="73" t="str">
        <f t="shared" si="22"/>
        <v/>
      </c>
      <c r="AK85" s="73" t="str">
        <f t="shared" si="23"/>
        <v/>
      </c>
      <c r="AL85" s="72" t="str">
        <f t="shared" si="24"/>
        <v/>
      </c>
      <c r="AM85" s="71" t="str">
        <f t="shared" si="25"/>
        <v/>
      </c>
    </row>
    <row r="86" spans="2:39" ht="13.8" thickBot="1">
      <c r="B86" s="79">
        <v>44218</v>
      </c>
      <c r="C86" s="78">
        <v>0</v>
      </c>
      <c r="D86" s="78">
        <v>0</v>
      </c>
      <c r="E86" s="78">
        <v>0</v>
      </c>
      <c r="F86" s="78">
        <v>0</v>
      </c>
      <c r="G86" s="78">
        <v>0</v>
      </c>
      <c r="H86" s="78">
        <v>0</v>
      </c>
      <c r="I86" s="78">
        <v>0</v>
      </c>
      <c r="J86" s="78">
        <v>0</v>
      </c>
      <c r="K86" s="78">
        <v>0</v>
      </c>
      <c r="L86" s="78">
        <v>126.44199999999999</v>
      </c>
      <c r="M86" s="78">
        <v>1425.501</v>
      </c>
      <c r="N86" s="78">
        <v>897.87199999999996</v>
      </c>
      <c r="O86" s="78">
        <v>0</v>
      </c>
      <c r="P86" s="78">
        <v>0</v>
      </c>
      <c r="Q86" s="78">
        <v>2E-3</v>
      </c>
      <c r="R86" s="78">
        <v>663.67700000000002</v>
      </c>
      <c r="S86" s="78">
        <v>1138.4259999999999</v>
      </c>
      <c r="T86" s="78">
        <v>0</v>
      </c>
      <c r="U86" s="78">
        <v>0</v>
      </c>
      <c r="V86" s="78">
        <v>0</v>
      </c>
      <c r="W86" s="78">
        <v>0</v>
      </c>
      <c r="X86" s="78">
        <v>0</v>
      </c>
      <c r="Y86" s="78">
        <v>0</v>
      </c>
      <c r="Z86" s="78">
        <v>0</v>
      </c>
      <c r="AA86" s="78">
        <f t="shared" si="13"/>
        <v>1425.501</v>
      </c>
      <c r="AB86" s="77">
        <f t="shared" si="14"/>
        <v>2021</v>
      </c>
      <c r="AC86" s="76">
        <f t="shared" si="15"/>
        <v>1</v>
      </c>
      <c r="AD86" s="76" t="str">
        <f t="shared" si="16"/>
        <v/>
      </c>
      <c r="AE86" s="76" t="str">
        <f t="shared" si="17"/>
        <v/>
      </c>
      <c r="AF86" s="74">
        <f t="shared" si="18"/>
        <v>1425.501</v>
      </c>
      <c r="AG86" s="75" t="str">
        <f t="shared" si="19"/>
        <v>11:00</v>
      </c>
      <c r="AH86" s="74">
        <f t="shared" si="20"/>
        <v>5677.4210000000003</v>
      </c>
      <c r="AI86" s="73" t="str">
        <f t="shared" si="21"/>
        <v/>
      </c>
      <c r="AJ86" s="73" t="str">
        <f t="shared" si="22"/>
        <v/>
      </c>
      <c r="AK86" s="73" t="str">
        <f t="shared" si="23"/>
        <v/>
      </c>
      <c r="AL86" s="72" t="str">
        <f t="shared" si="24"/>
        <v/>
      </c>
      <c r="AM86" s="71" t="str">
        <f t="shared" si="25"/>
        <v/>
      </c>
    </row>
    <row r="87" spans="2:39" ht="13.8" thickBot="1">
      <c r="B87" s="79">
        <v>44219</v>
      </c>
      <c r="C87" s="78">
        <v>0</v>
      </c>
      <c r="D87" s="78">
        <v>0</v>
      </c>
      <c r="E87" s="78">
        <v>0</v>
      </c>
      <c r="F87" s="78">
        <v>0</v>
      </c>
      <c r="G87" s="78">
        <v>0</v>
      </c>
      <c r="H87" s="78">
        <v>0</v>
      </c>
      <c r="I87" s="78">
        <v>0</v>
      </c>
      <c r="J87" s="78">
        <v>0</v>
      </c>
      <c r="K87" s="78">
        <v>453.97899999999998</v>
      </c>
      <c r="L87" s="78">
        <v>1322.5150000000001</v>
      </c>
      <c r="M87" s="78">
        <v>1358.0050000000001</v>
      </c>
      <c r="N87" s="78">
        <v>1326.162</v>
      </c>
      <c r="O87" s="78">
        <v>1256.913</v>
      </c>
      <c r="P87" s="78">
        <v>1153.4000000000001</v>
      </c>
      <c r="Q87" s="78">
        <v>1252.0840000000001</v>
      </c>
      <c r="R87" s="78">
        <v>1291.307</v>
      </c>
      <c r="S87" s="78">
        <v>1038.854</v>
      </c>
      <c r="T87" s="78">
        <v>0</v>
      </c>
      <c r="U87" s="78">
        <v>0</v>
      </c>
      <c r="V87" s="78">
        <v>0</v>
      </c>
      <c r="W87" s="78">
        <v>0</v>
      </c>
      <c r="X87" s="78">
        <v>0</v>
      </c>
      <c r="Y87" s="78">
        <v>0</v>
      </c>
      <c r="Z87" s="78">
        <v>0</v>
      </c>
      <c r="AA87" s="78">
        <f t="shared" si="13"/>
        <v>1358.0050000000001</v>
      </c>
      <c r="AB87" s="77">
        <f t="shared" si="14"/>
        <v>2021</v>
      </c>
      <c r="AC87" s="76">
        <f t="shared" si="15"/>
        <v>1</v>
      </c>
      <c r="AD87" s="76" t="str">
        <f t="shared" si="16"/>
        <v/>
      </c>
      <c r="AE87" s="76" t="str">
        <f t="shared" si="17"/>
        <v/>
      </c>
      <c r="AF87" s="74">
        <f t="shared" si="18"/>
        <v>1358.0050000000001</v>
      </c>
      <c r="AG87" s="75" t="str">
        <f t="shared" si="19"/>
        <v>11:00</v>
      </c>
      <c r="AH87" s="74">
        <f t="shared" si="20"/>
        <v>11811.223999999998</v>
      </c>
      <c r="AI87" s="73" t="str">
        <f t="shared" si="21"/>
        <v/>
      </c>
      <c r="AJ87" s="73" t="str">
        <f t="shared" si="22"/>
        <v/>
      </c>
      <c r="AK87" s="73" t="str">
        <f t="shared" si="23"/>
        <v/>
      </c>
      <c r="AL87" s="72" t="str">
        <f t="shared" si="24"/>
        <v/>
      </c>
      <c r="AM87" s="71" t="str">
        <f t="shared" si="25"/>
        <v/>
      </c>
    </row>
    <row r="88" spans="2:39" ht="13.8" thickBot="1">
      <c r="B88" s="79">
        <v>44220</v>
      </c>
      <c r="C88" s="78">
        <v>0</v>
      </c>
      <c r="D88" s="78">
        <v>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f t="shared" si="13"/>
        <v>0</v>
      </c>
      <c r="AB88" s="77">
        <f t="shared" si="14"/>
        <v>2021</v>
      </c>
      <c r="AC88" s="76">
        <f t="shared" si="15"/>
        <v>1</v>
      </c>
      <c r="AD88" s="76" t="str">
        <f t="shared" si="16"/>
        <v/>
      </c>
      <c r="AE88" s="76" t="str">
        <f t="shared" si="17"/>
        <v/>
      </c>
      <c r="AF88" s="74">
        <f t="shared" si="18"/>
        <v>0</v>
      </c>
      <c r="AG88" s="75" t="str">
        <f t="shared" si="19"/>
        <v>1:00</v>
      </c>
      <c r="AH88" s="74">
        <f t="shared" si="20"/>
        <v>0</v>
      </c>
      <c r="AI88" s="73" t="str">
        <f t="shared" si="21"/>
        <v/>
      </c>
      <c r="AJ88" s="73" t="str">
        <f t="shared" si="22"/>
        <v/>
      </c>
      <c r="AK88" s="73" t="str">
        <f t="shared" si="23"/>
        <v/>
      </c>
      <c r="AL88" s="72" t="str">
        <f t="shared" si="24"/>
        <v/>
      </c>
      <c r="AM88" s="71" t="str">
        <f t="shared" si="25"/>
        <v/>
      </c>
    </row>
    <row r="89" spans="2:39" ht="13.8" thickBot="1">
      <c r="B89" s="79">
        <v>44221</v>
      </c>
      <c r="C89" s="78">
        <v>0</v>
      </c>
      <c r="D89" s="78">
        <v>0</v>
      </c>
      <c r="E89" s="78">
        <v>0</v>
      </c>
      <c r="F89" s="78">
        <v>0</v>
      </c>
      <c r="G89" s="78">
        <v>0</v>
      </c>
      <c r="H89" s="78">
        <v>0</v>
      </c>
      <c r="I89" s="78">
        <v>0</v>
      </c>
      <c r="J89" s="78">
        <v>0</v>
      </c>
      <c r="K89" s="78">
        <v>0</v>
      </c>
      <c r="L89" s="78">
        <v>0</v>
      </c>
      <c r="M89" s="78">
        <v>0</v>
      </c>
      <c r="N89" s="78">
        <v>0</v>
      </c>
      <c r="O89" s="78">
        <v>0</v>
      </c>
      <c r="P89" s="78">
        <v>0</v>
      </c>
      <c r="Q89" s="78">
        <v>0</v>
      </c>
      <c r="R89" s="78">
        <v>0</v>
      </c>
      <c r="S89" s="78">
        <v>0</v>
      </c>
      <c r="T89" s="78">
        <v>0</v>
      </c>
      <c r="U89" s="78">
        <v>0</v>
      </c>
      <c r="V89" s="78">
        <v>442.83600000000001</v>
      </c>
      <c r="W89" s="78">
        <v>272.27199999999999</v>
      </c>
      <c r="X89" s="78">
        <v>0</v>
      </c>
      <c r="Y89" s="78">
        <v>0</v>
      </c>
      <c r="Z89" s="78">
        <v>0</v>
      </c>
      <c r="AA89" s="78">
        <f t="shared" si="13"/>
        <v>442.83600000000001</v>
      </c>
      <c r="AB89" s="77">
        <f t="shared" si="14"/>
        <v>2021</v>
      </c>
      <c r="AC89" s="76">
        <f t="shared" si="15"/>
        <v>1</v>
      </c>
      <c r="AD89" s="76" t="str">
        <f t="shared" si="16"/>
        <v/>
      </c>
      <c r="AE89" s="76" t="str">
        <f t="shared" si="17"/>
        <v/>
      </c>
      <c r="AF89" s="74">
        <f t="shared" si="18"/>
        <v>442.83600000000001</v>
      </c>
      <c r="AG89" s="75" t="str">
        <f t="shared" si="19"/>
        <v>20:00</v>
      </c>
      <c r="AH89" s="74">
        <f t="shared" si="20"/>
        <v>1157.944</v>
      </c>
      <c r="AI89" s="73" t="str">
        <f t="shared" si="21"/>
        <v/>
      </c>
      <c r="AJ89" s="73" t="str">
        <f t="shared" si="22"/>
        <v/>
      </c>
      <c r="AK89" s="73" t="str">
        <f t="shared" si="23"/>
        <v/>
      </c>
      <c r="AL89" s="72" t="str">
        <f t="shared" si="24"/>
        <v/>
      </c>
      <c r="AM89" s="71" t="str">
        <f t="shared" si="25"/>
        <v/>
      </c>
    </row>
    <row r="90" spans="2:39" ht="13.8" thickBot="1">
      <c r="B90" s="79">
        <v>44222</v>
      </c>
      <c r="C90" s="78">
        <v>0</v>
      </c>
      <c r="D90" s="78">
        <v>5.4630000000000001</v>
      </c>
      <c r="E90" s="78">
        <v>228.613</v>
      </c>
      <c r="F90" s="78">
        <v>0</v>
      </c>
      <c r="G90" s="78">
        <v>0</v>
      </c>
      <c r="H90" s="78">
        <v>0</v>
      </c>
      <c r="I90" s="78">
        <v>0</v>
      </c>
      <c r="J90" s="78">
        <v>0</v>
      </c>
      <c r="K90" s="78">
        <v>0</v>
      </c>
      <c r="L90" s="78">
        <v>0</v>
      </c>
      <c r="M90" s="78">
        <v>0</v>
      </c>
      <c r="N90" s="78">
        <v>0</v>
      </c>
      <c r="O90" s="78">
        <v>0</v>
      </c>
      <c r="P90" s="78">
        <v>0</v>
      </c>
      <c r="Q90" s="78">
        <v>0</v>
      </c>
      <c r="R90" s="78">
        <v>0</v>
      </c>
      <c r="S90" s="78">
        <v>0</v>
      </c>
      <c r="T90" s="78">
        <v>0</v>
      </c>
      <c r="U90" s="78">
        <v>0</v>
      </c>
      <c r="V90" s="78">
        <v>0</v>
      </c>
      <c r="W90" s="78">
        <v>0</v>
      </c>
      <c r="X90" s="78">
        <v>0</v>
      </c>
      <c r="Y90" s="78">
        <v>0</v>
      </c>
      <c r="Z90" s="78">
        <v>0</v>
      </c>
      <c r="AA90" s="78">
        <f t="shared" si="13"/>
        <v>228.613</v>
      </c>
      <c r="AB90" s="77">
        <f t="shared" si="14"/>
        <v>2021</v>
      </c>
      <c r="AC90" s="76">
        <f t="shared" si="15"/>
        <v>1</v>
      </c>
      <c r="AD90" s="76" t="str">
        <f t="shared" si="16"/>
        <v/>
      </c>
      <c r="AE90" s="76" t="str">
        <f t="shared" si="17"/>
        <v/>
      </c>
      <c r="AF90" s="74">
        <f t="shared" si="18"/>
        <v>228.613</v>
      </c>
      <c r="AG90" s="75" t="str">
        <f t="shared" si="19"/>
        <v>3:00</v>
      </c>
      <c r="AH90" s="74">
        <f t="shared" si="20"/>
        <v>462.68899999999996</v>
      </c>
      <c r="AI90" s="73" t="str">
        <f t="shared" si="21"/>
        <v/>
      </c>
      <c r="AJ90" s="73" t="str">
        <f t="shared" si="22"/>
        <v/>
      </c>
      <c r="AK90" s="73" t="str">
        <f t="shared" si="23"/>
        <v/>
      </c>
      <c r="AL90" s="72" t="str">
        <f t="shared" si="24"/>
        <v/>
      </c>
      <c r="AM90" s="71" t="str">
        <f t="shared" si="25"/>
        <v/>
      </c>
    </row>
    <row r="91" spans="2:39" ht="13.8" thickBot="1">
      <c r="B91" s="79">
        <v>44223</v>
      </c>
      <c r="C91" s="78">
        <v>0</v>
      </c>
      <c r="D91" s="78">
        <v>0</v>
      </c>
      <c r="E91" s="78">
        <v>0</v>
      </c>
      <c r="F91" s="78">
        <v>0</v>
      </c>
      <c r="G91" s="78">
        <v>0</v>
      </c>
      <c r="H91" s="78">
        <v>0</v>
      </c>
      <c r="I91" s="78">
        <v>0</v>
      </c>
      <c r="J91" s="78">
        <v>0</v>
      </c>
      <c r="K91" s="78">
        <v>0</v>
      </c>
      <c r="L91" s="78">
        <v>0</v>
      </c>
      <c r="M91" s="78">
        <v>0</v>
      </c>
      <c r="N91" s="78">
        <v>0</v>
      </c>
      <c r="O91" s="78">
        <v>0</v>
      </c>
      <c r="P91" s="78">
        <v>0</v>
      </c>
      <c r="Q91" s="78">
        <v>0</v>
      </c>
      <c r="R91" s="78">
        <v>140.43899999999999</v>
      </c>
      <c r="S91" s="78">
        <v>0</v>
      </c>
      <c r="T91" s="78">
        <v>0</v>
      </c>
      <c r="U91" s="78">
        <v>0</v>
      </c>
      <c r="V91" s="78">
        <v>0</v>
      </c>
      <c r="W91" s="78">
        <v>0</v>
      </c>
      <c r="X91" s="78">
        <v>0</v>
      </c>
      <c r="Y91" s="78">
        <v>0</v>
      </c>
      <c r="Z91" s="78">
        <v>0</v>
      </c>
      <c r="AA91" s="78">
        <f t="shared" si="13"/>
        <v>140.43899999999999</v>
      </c>
      <c r="AB91" s="77">
        <f t="shared" si="14"/>
        <v>2021</v>
      </c>
      <c r="AC91" s="76">
        <f t="shared" si="15"/>
        <v>1</v>
      </c>
      <c r="AD91" s="76" t="str">
        <f t="shared" si="16"/>
        <v/>
      </c>
      <c r="AE91" s="76" t="str">
        <f t="shared" si="17"/>
        <v/>
      </c>
      <c r="AF91" s="74">
        <f t="shared" si="18"/>
        <v>140.43899999999999</v>
      </c>
      <c r="AG91" s="75" t="str">
        <f t="shared" si="19"/>
        <v>16:00</v>
      </c>
      <c r="AH91" s="74">
        <f t="shared" si="20"/>
        <v>280.87799999999999</v>
      </c>
      <c r="AI91" s="73" t="str">
        <f t="shared" si="21"/>
        <v/>
      </c>
      <c r="AJ91" s="73" t="str">
        <f t="shared" si="22"/>
        <v/>
      </c>
      <c r="AK91" s="73" t="str">
        <f t="shared" si="23"/>
        <v/>
      </c>
      <c r="AL91" s="72" t="str">
        <f t="shared" si="24"/>
        <v/>
      </c>
      <c r="AM91" s="71" t="str">
        <f t="shared" si="25"/>
        <v/>
      </c>
    </row>
    <row r="92" spans="2:39" ht="13.8" thickBot="1">
      <c r="B92" s="79">
        <v>44224</v>
      </c>
      <c r="C92" s="78">
        <v>0</v>
      </c>
      <c r="D92" s="78">
        <v>0</v>
      </c>
      <c r="E92" s="78">
        <v>0</v>
      </c>
      <c r="F92" s="78">
        <v>0</v>
      </c>
      <c r="G92" s="78">
        <v>0</v>
      </c>
      <c r="H92" s="78">
        <v>0</v>
      </c>
      <c r="I92" s="78">
        <v>0</v>
      </c>
      <c r="J92" s="78">
        <v>0</v>
      </c>
      <c r="K92" s="78">
        <v>0</v>
      </c>
      <c r="L92" s="78">
        <v>0</v>
      </c>
      <c r="M92" s="78">
        <v>0</v>
      </c>
      <c r="N92" s="78">
        <v>0</v>
      </c>
      <c r="O92" s="78">
        <v>0</v>
      </c>
      <c r="P92" s="78">
        <v>0</v>
      </c>
      <c r="Q92" s="78">
        <v>0</v>
      </c>
      <c r="R92" s="78">
        <v>0</v>
      </c>
      <c r="S92" s="78">
        <v>0</v>
      </c>
      <c r="T92" s="78">
        <v>0</v>
      </c>
      <c r="U92" s="78">
        <v>0</v>
      </c>
      <c r="V92" s="78">
        <v>0</v>
      </c>
      <c r="W92" s="78">
        <v>0</v>
      </c>
      <c r="X92" s="78">
        <v>0</v>
      </c>
      <c r="Y92" s="78">
        <v>0</v>
      </c>
      <c r="Z92" s="78">
        <v>0</v>
      </c>
      <c r="AA92" s="78">
        <f t="shared" si="13"/>
        <v>0</v>
      </c>
      <c r="AB92" s="77">
        <f t="shared" si="14"/>
        <v>2021</v>
      </c>
      <c r="AC92" s="76">
        <f t="shared" si="15"/>
        <v>1</v>
      </c>
      <c r="AD92" s="76" t="str">
        <f t="shared" si="16"/>
        <v/>
      </c>
      <c r="AE92" s="76" t="str">
        <f t="shared" si="17"/>
        <v/>
      </c>
      <c r="AF92" s="74">
        <f t="shared" si="18"/>
        <v>0</v>
      </c>
      <c r="AG92" s="75" t="str">
        <f t="shared" si="19"/>
        <v>1:00</v>
      </c>
      <c r="AH92" s="74">
        <f t="shared" si="20"/>
        <v>0</v>
      </c>
      <c r="AI92" s="73" t="str">
        <f t="shared" si="21"/>
        <v/>
      </c>
      <c r="AJ92" s="73" t="str">
        <f t="shared" si="22"/>
        <v/>
      </c>
      <c r="AK92" s="73" t="str">
        <f t="shared" si="23"/>
        <v/>
      </c>
      <c r="AL92" s="72" t="str">
        <f t="shared" si="24"/>
        <v/>
      </c>
      <c r="AM92" s="71" t="str">
        <f t="shared" si="25"/>
        <v/>
      </c>
    </row>
    <row r="93" spans="2:39" ht="13.8" thickBot="1">
      <c r="B93" s="79">
        <v>44225</v>
      </c>
      <c r="C93" s="78">
        <v>0</v>
      </c>
      <c r="D93" s="78">
        <v>0</v>
      </c>
      <c r="E93" s="78">
        <v>0</v>
      </c>
      <c r="F93" s="78">
        <v>0</v>
      </c>
      <c r="G93" s="78">
        <v>0</v>
      </c>
      <c r="H93" s="78">
        <v>0</v>
      </c>
      <c r="I93" s="78">
        <v>0</v>
      </c>
      <c r="J93" s="78">
        <v>0</v>
      </c>
      <c r="K93" s="78">
        <v>0</v>
      </c>
      <c r="L93" s="78">
        <v>0</v>
      </c>
      <c r="M93" s="78">
        <v>0</v>
      </c>
      <c r="N93" s="78">
        <v>0</v>
      </c>
      <c r="O93" s="78">
        <v>0</v>
      </c>
      <c r="P93" s="78">
        <v>592.21500000000003</v>
      </c>
      <c r="Q93" s="78">
        <v>1451.7919999999999</v>
      </c>
      <c r="R93" s="78">
        <v>990.04300000000001</v>
      </c>
      <c r="S93" s="78">
        <v>0</v>
      </c>
      <c r="T93" s="78">
        <v>0</v>
      </c>
      <c r="U93" s="78">
        <v>0</v>
      </c>
      <c r="V93" s="78">
        <v>0</v>
      </c>
      <c r="W93" s="78">
        <v>0</v>
      </c>
      <c r="X93" s="78">
        <v>0</v>
      </c>
      <c r="Y93" s="78">
        <v>0</v>
      </c>
      <c r="Z93" s="78">
        <v>0</v>
      </c>
      <c r="AA93" s="78">
        <f t="shared" si="13"/>
        <v>1451.7919999999999</v>
      </c>
      <c r="AB93" s="77">
        <f t="shared" si="14"/>
        <v>2021</v>
      </c>
      <c r="AC93" s="76">
        <f t="shared" si="15"/>
        <v>1</v>
      </c>
      <c r="AD93" s="76" t="str">
        <f t="shared" si="16"/>
        <v/>
      </c>
      <c r="AE93" s="76" t="str">
        <f t="shared" si="17"/>
        <v/>
      </c>
      <c r="AF93" s="74">
        <f t="shared" si="18"/>
        <v>1451.7919999999999</v>
      </c>
      <c r="AG93" s="75" t="str">
        <f t="shared" si="19"/>
        <v>15:00</v>
      </c>
      <c r="AH93" s="74">
        <f t="shared" si="20"/>
        <v>4485.8420000000006</v>
      </c>
      <c r="AI93" s="73" t="str">
        <f t="shared" si="21"/>
        <v/>
      </c>
      <c r="AJ93" s="73" t="str">
        <f t="shared" si="22"/>
        <v/>
      </c>
      <c r="AK93" s="73" t="str">
        <f t="shared" si="23"/>
        <v/>
      </c>
      <c r="AL93" s="72" t="str">
        <f t="shared" si="24"/>
        <v/>
      </c>
      <c r="AM93" s="71" t="str">
        <f t="shared" si="25"/>
        <v/>
      </c>
    </row>
    <row r="94" spans="2:39" ht="13.8" thickBot="1">
      <c r="B94" s="79">
        <v>44226</v>
      </c>
      <c r="C94" s="78">
        <v>0</v>
      </c>
      <c r="D94" s="78">
        <v>0</v>
      </c>
      <c r="E94" s="78">
        <v>0</v>
      </c>
      <c r="F94" s="78">
        <v>0</v>
      </c>
      <c r="G94" s="78">
        <v>0</v>
      </c>
      <c r="H94" s="78">
        <v>0</v>
      </c>
      <c r="I94" s="78">
        <v>0</v>
      </c>
      <c r="J94" s="78">
        <v>0</v>
      </c>
      <c r="K94" s="78">
        <v>0</v>
      </c>
      <c r="L94" s="78">
        <v>0</v>
      </c>
      <c r="M94" s="78">
        <v>0</v>
      </c>
      <c r="N94" s="78">
        <v>0</v>
      </c>
      <c r="O94" s="78">
        <v>0</v>
      </c>
      <c r="P94" s="78">
        <v>0</v>
      </c>
      <c r="Q94" s="78">
        <v>0</v>
      </c>
      <c r="R94" s="78">
        <v>0</v>
      </c>
      <c r="S94" s="78">
        <v>0</v>
      </c>
      <c r="T94" s="78">
        <v>0</v>
      </c>
      <c r="U94" s="78">
        <v>0</v>
      </c>
      <c r="V94" s="78">
        <v>0</v>
      </c>
      <c r="W94" s="78">
        <v>0</v>
      </c>
      <c r="X94" s="78">
        <v>0</v>
      </c>
      <c r="Y94" s="78">
        <v>0</v>
      </c>
      <c r="Z94" s="78">
        <v>0</v>
      </c>
      <c r="AA94" s="78">
        <f t="shared" si="13"/>
        <v>0</v>
      </c>
      <c r="AB94" s="77">
        <f t="shared" si="14"/>
        <v>2021</v>
      </c>
      <c r="AC94" s="76">
        <f t="shared" si="15"/>
        <v>1</v>
      </c>
      <c r="AD94" s="76" t="str">
        <f t="shared" si="16"/>
        <v/>
      </c>
      <c r="AE94" s="76" t="str">
        <f t="shared" si="17"/>
        <v/>
      </c>
      <c r="AF94" s="74">
        <f t="shared" si="18"/>
        <v>0</v>
      </c>
      <c r="AG94" s="75" t="str">
        <f t="shared" si="19"/>
        <v>1:00</v>
      </c>
      <c r="AH94" s="74">
        <f t="shared" si="20"/>
        <v>0</v>
      </c>
      <c r="AI94" s="73" t="str">
        <f t="shared" si="21"/>
        <v/>
      </c>
      <c r="AJ94" s="73" t="str">
        <f t="shared" si="22"/>
        <v/>
      </c>
      <c r="AK94" s="73" t="str">
        <f t="shared" si="23"/>
        <v/>
      </c>
      <c r="AL94" s="72" t="str">
        <f t="shared" si="24"/>
        <v/>
      </c>
      <c r="AM94" s="71" t="str">
        <f t="shared" si="25"/>
        <v/>
      </c>
    </row>
    <row r="95" spans="2:39" ht="13.8" thickBot="1">
      <c r="B95" s="79">
        <v>44227</v>
      </c>
      <c r="C95" s="78">
        <v>0</v>
      </c>
      <c r="D95" s="78">
        <v>0</v>
      </c>
      <c r="E95" s="78">
        <v>0</v>
      </c>
      <c r="F95" s="78">
        <v>0</v>
      </c>
      <c r="G95" s="78">
        <v>0</v>
      </c>
      <c r="H95" s="78">
        <v>0</v>
      </c>
      <c r="I95" s="78">
        <v>0</v>
      </c>
      <c r="J95" s="78">
        <v>0</v>
      </c>
      <c r="K95" s="78">
        <v>0</v>
      </c>
      <c r="L95" s="78">
        <v>0</v>
      </c>
      <c r="M95" s="78">
        <v>0</v>
      </c>
      <c r="N95" s="78">
        <v>0</v>
      </c>
      <c r="O95" s="78">
        <v>0</v>
      </c>
      <c r="P95" s="78">
        <v>0</v>
      </c>
      <c r="Q95" s="78">
        <v>0</v>
      </c>
      <c r="R95" s="78">
        <v>0</v>
      </c>
      <c r="S95" s="78">
        <v>0</v>
      </c>
      <c r="T95" s="78">
        <v>0</v>
      </c>
      <c r="U95" s="78">
        <v>0</v>
      </c>
      <c r="V95" s="78">
        <v>0</v>
      </c>
      <c r="W95" s="78">
        <v>0</v>
      </c>
      <c r="X95" s="78">
        <v>0</v>
      </c>
      <c r="Y95" s="78">
        <v>0</v>
      </c>
      <c r="Z95" s="78">
        <v>0</v>
      </c>
      <c r="AA95" s="78">
        <f t="shared" si="13"/>
        <v>0</v>
      </c>
      <c r="AB95" s="77">
        <f t="shared" si="14"/>
        <v>2021</v>
      </c>
      <c r="AC95" s="76">
        <f t="shared" si="15"/>
        <v>1</v>
      </c>
      <c r="AD95" s="76" t="str">
        <f t="shared" si="16"/>
        <v>2021-1</v>
      </c>
      <c r="AE95" s="76">
        <f t="shared" si="17"/>
        <v>1</v>
      </c>
      <c r="AF95" s="74">
        <f t="shared" si="18"/>
        <v>0</v>
      </c>
      <c r="AG95" s="75" t="str">
        <f t="shared" si="19"/>
        <v>1:00</v>
      </c>
      <c r="AH95" s="74">
        <f t="shared" si="20"/>
        <v>0</v>
      </c>
      <c r="AI95" s="73">
        <f t="shared" si="21"/>
        <v>9298.7400000000016</v>
      </c>
      <c r="AJ95" s="73">
        <f t="shared" si="22"/>
        <v>1451.7919999999999</v>
      </c>
      <c r="AK95" s="73">
        <f t="shared" si="23"/>
        <v>11811.223999999998</v>
      </c>
      <c r="AL95" s="72">
        <f t="shared" si="24"/>
        <v>44225</v>
      </c>
      <c r="AM95" s="71" t="str">
        <f t="shared" si="25"/>
        <v>15:00</v>
      </c>
    </row>
    <row r="96" spans="2:39" ht="13.8" thickBot="1">
      <c r="B96" s="79">
        <v>44228</v>
      </c>
      <c r="C96" s="78">
        <v>0</v>
      </c>
      <c r="D96" s="78">
        <v>0</v>
      </c>
      <c r="E96" s="78">
        <v>0</v>
      </c>
      <c r="F96" s="78">
        <v>0</v>
      </c>
      <c r="G96" s="78">
        <v>0</v>
      </c>
      <c r="H96" s="78">
        <v>0</v>
      </c>
      <c r="I96" s="78">
        <v>0</v>
      </c>
      <c r="J96" s="78">
        <v>0</v>
      </c>
      <c r="K96" s="78">
        <v>0</v>
      </c>
      <c r="L96" s="78">
        <v>0</v>
      </c>
      <c r="M96" s="78">
        <v>0</v>
      </c>
      <c r="N96" s="78">
        <v>0</v>
      </c>
      <c r="O96" s="78">
        <v>0</v>
      </c>
      <c r="P96" s="78">
        <v>399.51400000000001</v>
      </c>
      <c r="Q96" s="78">
        <v>810.55399999999997</v>
      </c>
      <c r="R96" s="78">
        <v>0</v>
      </c>
      <c r="S96" s="78">
        <v>0</v>
      </c>
      <c r="T96" s="78">
        <v>0</v>
      </c>
      <c r="U96" s="78">
        <v>0</v>
      </c>
      <c r="V96" s="78">
        <v>0</v>
      </c>
      <c r="W96" s="78">
        <v>0</v>
      </c>
      <c r="X96" s="78">
        <v>0</v>
      </c>
      <c r="Y96" s="78">
        <v>0</v>
      </c>
      <c r="Z96" s="78">
        <v>0</v>
      </c>
      <c r="AA96" s="78">
        <f t="shared" si="13"/>
        <v>810.55399999999997</v>
      </c>
      <c r="AB96" s="77">
        <f t="shared" si="14"/>
        <v>2021</v>
      </c>
      <c r="AC96" s="76">
        <f t="shared" si="15"/>
        <v>2</v>
      </c>
      <c r="AD96" s="76" t="str">
        <f t="shared" si="16"/>
        <v/>
      </c>
      <c r="AE96" s="76" t="str">
        <f t="shared" si="17"/>
        <v/>
      </c>
      <c r="AF96" s="74">
        <f t="shared" si="18"/>
        <v>810.55399999999997</v>
      </c>
      <c r="AG96" s="75" t="str">
        <f t="shared" si="19"/>
        <v>15:00</v>
      </c>
      <c r="AH96" s="74">
        <f t="shared" si="20"/>
        <v>2020.6219999999998</v>
      </c>
      <c r="AI96" s="73" t="str">
        <f t="shared" si="21"/>
        <v/>
      </c>
      <c r="AJ96" s="73" t="str">
        <f t="shared" si="22"/>
        <v/>
      </c>
      <c r="AK96" s="73" t="str">
        <f t="shared" si="23"/>
        <v/>
      </c>
      <c r="AL96" s="72" t="str">
        <f t="shared" si="24"/>
        <v/>
      </c>
      <c r="AM96" s="71" t="str">
        <f t="shared" si="25"/>
        <v/>
      </c>
    </row>
    <row r="97" spans="2:39" ht="13.8" thickBot="1">
      <c r="B97" s="79">
        <v>44229</v>
      </c>
      <c r="C97" s="78">
        <v>0</v>
      </c>
      <c r="D97" s="78">
        <v>0</v>
      </c>
      <c r="E97" s="78">
        <v>0</v>
      </c>
      <c r="F97" s="78">
        <v>0</v>
      </c>
      <c r="G97" s="78">
        <v>0</v>
      </c>
      <c r="H97" s="78">
        <v>0</v>
      </c>
      <c r="I97" s="78">
        <v>0</v>
      </c>
      <c r="J97" s="78">
        <v>0</v>
      </c>
      <c r="K97" s="78">
        <v>0</v>
      </c>
      <c r="L97" s="78">
        <v>0</v>
      </c>
      <c r="M97" s="78">
        <v>322.99400000000003</v>
      </c>
      <c r="N97" s="78">
        <v>1214.0640000000001</v>
      </c>
      <c r="O97" s="78">
        <v>1432.4649999999999</v>
      </c>
      <c r="P97" s="78">
        <v>1187.886</v>
      </c>
      <c r="Q97" s="78">
        <v>1386.259</v>
      </c>
      <c r="R97" s="78">
        <v>1210.0709999999999</v>
      </c>
      <c r="S97" s="78">
        <v>771.02200000000005</v>
      </c>
      <c r="T97" s="78">
        <v>59.966999999999999</v>
      </c>
      <c r="U97" s="78">
        <v>0</v>
      </c>
      <c r="V97" s="78">
        <v>0</v>
      </c>
      <c r="W97" s="78">
        <v>0</v>
      </c>
      <c r="X97" s="78">
        <v>0</v>
      </c>
      <c r="Y97" s="78">
        <v>0</v>
      </c>
      <c r="Z97" s="78">
        <v>0</v>
      </c>
      <c r="AA97" s="78">
        <f t="shared" si="13"/>
        <v>1432.4649999999999</v>
      </c>
      <c r="AB97" s="77">
        <f t="shared" si="14"/>
        <v>2021</v>
      </c>
      <c r="AC97" s="76">
        <f t="shared" si="15"/>
        <v>2</v>
      </c>
      <c r="AD97" s="76" t="str">
        <f t="shared" si="16"/>
        <v/>
      </c>
      <c r="AE97" s="76" t="str">
        <f t="shared" si="17"/>
        <v/>
      </c>
      <c r="AF97" s="74">
        <f t="shared" si="18"/>
        <v>1432.4649999999999</v>
      </c>
      <c r="AG97" s="75" t="str">
        <f t="shared" si="19"/>
        <v>13:00</v>
      </c>
      <c r="AH97" s="74">
        <f t="shared" si="20"/>
        <v>9017.1929999999993</v>
      </c>
      <c r="AI97" s="73" t="str">
        <f t="shared" si="21"/>
        <v/>
      </c>
      <c r="AJ97" s="73" t="str">
        <f t="shared" si="22"/>
        <v/>
      </c>
      <c r="AK97" s="73" t="str">
        <f t="shared" si="23"/>
        <v/>
      </c>
      <c r="AL97" s="72" t="str">
        <f t="shared" si="24"/>
        <v/>
      </c>
      <c r="AM97" s="71" t="str">
        <f t="shared" si="25"/>
        <v/>
      </c>
    </row>
    <row r="98" spans="2:39" ht="13.8" thickBot="1">
      <c r="B98" s="79">
        <v>44230</v>
      </c>
      <c r="C98" s="78">
        <v>0</v>
      </c>
      <c r="D98" s="78">
        <v>0</v>
      </c>
      <c r="E98" s="78">
        <v>0</v>
      </c>
      <c r="F98" s="78">
        <v>0</v>
      </c>
      <c r="G98" s="78">
        <v>0</v>
      </c>
      <c r="H98" s="78">
        <v>0</v>
      </c>
      <c r="I98" s="78">
        <v>0</v>
      </c>
      <c r="J98" s="78">
        <v>0</v>
      </c>
      <c r="K98" s="78">
        <v>0</v>
      </c>
      <c r="L98" s="78">
        <v>0</v>
      </c>
      <c r="M98" s="78">
        <v>0</v>
      </c>
      <c r="N98" s="78">
        <v>0</v>
      </c>
      <c r="O98" s="78">
        <v>0</v>
      </c>
      <c r="P98" s="78">
        <v>0</v>
      </c>
      <c r="Q98" s="78">
        <v>0</v>
      </c>
      <c r="R98" s="78">
        <v>0</v>
      </c>
      <c r="S98" s="78">
        <v>0</v>
      </c>
      <c r="T98" s="78">
        <v>0</v>
      </c>
      <c r="U98" s="78">
        <v>0</v>
      </c>
      <c r="V98" s="78">
        <v>0</v>
      </c>
      <c r="W98" s="78">
        <v>0</v>
      </c>
      <c r="X98" s="78">
        <v>0</v>
      </c>
      <c r="Y98" s="78">
        <v>0</v>
      </c>
      <c r="Z98" s="78">
        <v>0</v>
      </c>
      <c r="AA98" s="78">
        <f t="shared" si="13"/>
        <v>0</v>
      </c>
      <c r="AB98" s="77">
        <f t="shared" si="14"/>
        <v>2021</v>
      </c>
      <c r="AC98" s="76">
        <f t="shared" si="15"/>
        <v>2</v>
      </c>
      <c r="AD98" s="76" t="str">
        <f t="shared" si="16"/>
        <v/>
      </c>
      <c r="AE98" s="76" t="str">
        <f t="shared" si="17"/>
        <v/>
      </c>
      <c r="AF98" s="74">
        <f t="shared" si="18"/>
        <v>0</v>
      </c>
      <c r="AG98" s="75" t="str">
        <f t="shared" si="19"/>
        <v>1:00</v>
      </c>
      <c r="AH98" s="74">
        <f t="shared" si="20"/>
        <v>0</v>
      </c>
      <c r="AI98" s="73" t="str">
        <f t="shared" si="21"/>
        <v/>
      </c>
      <c r="AJ98" s="73" t="str">
        <f t="shared" si="22"/>
        <v/>
      </c>
      <c r="AK98" s="73" t="str">
        <f t="shared" si="23"/>
        <v/>
      </c>
      <c r="AL98" s="72" t="str">
        <f t="shared" si="24"/>
        <v/>
      </c>
      <c r="AM98" s="71" t="str">
        <f t="shared" si="25"/>
        <v/>
      </c>
    </row>
    <row r="99" spans="2:39" ht="13.8" thickBot="1">
      <c r="B99" s="79">
        <v>44231</v>
      </c>
      <c r="C99" s="78">
        <v>0</v>
      </c>
      <c r="D99" s="78">
        <v>0</v>
      </c>
      <c r="E99" s="78">
        <v>0</v>
      </c>
      <c r="F99" s="78">
        <v>0</v>
      </c>
      <c r="G99" s="78">
        <v>0</v>
      </c>
      <c r="H99" s="78">
        <v>0</v>
      </c>
      <c r="I99" s="78">
        <v>0</v>
      </c>
      <c r="J99" s="78">
        <v>0</v>
      </c>
      <c r="K99" s="78">
        <v>0</v>
      </c>
      <c r="L99" s="78">
        <v>0</v>
      </c>
      <c r="M99" s="78">
        <v>0</v>
      </c>
      <c r="N99" s="78">
        <v>0</v>
      </c>
      <c r="O99" s="78">
        <v>0</v>
      </c>
      <c r="P99" s="78">
        <v>0</v>
      </c>
      <c r="Q99" s="78">
        <v>0</v>
      </c>
      <c r="R99" s="78">
        <v>0</v>
      </c>
      <c r="S99" s="78">
        <v>0</v>
      </c>
      <c r="T99" s="78">
        <v>0</v>
      </c>
      <c r="U99" s="78">
        <v>0</v>
      </c>
      <c r="V99" s="78">
        <v>0</v>
      </c>
      <c r="W99" s="78">
        <v>0</v>
      </c>
      <c r="X99" s="78">
        <v>0</v>
      </c>
      <c r="Y99" s="78">
        <v>0</v>
      </c>
      <c r="Z99" s="78">
        <v>0</v>
      </c>
      <c r="AA99" s="78">
        <f t="shared" si="13"/>
        <v>0</v>
      </c>
      <c r="AB99" s="77">
        <f t="shared" si="14"/>
        <v>2021</v>
      </c>
      <c r="AC99" s="76">
        <f t="shared" si="15"/>
        <v>2</v>
      </c>
      <c r="AD99" s="76" t="str">
        <f t="shared" si="16"/>
        <v/>
      </c>
      <c r="AE99" s="76" t="str">
        <f t="shared" si="17"/>
        <v/>
      </c>
      <c r="AF99" s="74">
        <f t="shared" si="18"/>
        <v>0</v>
      </c>
      <c r="AG99" s="75" t="str">
        <f t="shared" si="19"/>
        <v>1:00</v>
      </c>
      <c r="AH99" s="74">
        <f t="shared" si="20"/>
        <v>0</v>
      </c>
      <c r="AI99" s="73" t="str">
        <f t="shared" si="21"/>
        <v/>
      </c>
      <c r="AJ99" s="73" t="str">
        <f t="shared" si="22"/>
        <v/>
      </c>
      <c r="AK99" s="73" t="str">
        <f t="shared" si="23"/>
        <v/>
      </c>
      <c r="AL99" s="72" t="str">
        <f t="shared" si="24"/>
        <v/>
      </c>
      <c r="AM99" s="71" t="str">
        <f t="shared" si="25"/>
        <v/>
      </c>
    </row>
    <row r="100" spans="2:39" ht="13.8" thickBot="1">
      <c r="B100" s="79">
        <v>44232</v>
      </c>
      <c r="C100" s="78">
        <v>0</v>
      </c>
      <c r="D100" s="78">
        <v>0</v>
      </c>
      <c r="E100" s="78">
        <v>0</v>
      </c>
      <c r="F100" s="78">
        <v>0</v>
      </c>
      <c r="G100" s="78">
        <v>0</v>
      </c>
      <c r="H100" s="78">
        <v>0</v>
      </c>
      <c r="I100" s="78">
        <v>0</v>
      </c>
      <c r="J100" s="78">
        <v>0</v>
      </c>
      <c r="K100" s="78">
        <v>0</v>
      </c>
      <c r="L100" s="78">
        <v>0</v>
      </c>
      <c r="M100" s="78">
        <v>0</v>
      </c>
      <c r="N100" s="78">
        <v>0</v>
      </c>
      <c r="O100" s="78">
        <v>0</v>
      </c>
      <c r="P100" s="78">
        <v>0</v>
      </c>
      <c r="Q100" s="78">
        <v>0</v>
      </c>
      <c r="R100" s="78">
        <v>0</v>
      </c>
      <c r="S100" s="78">
        <v>0</v>
      </c>
      <c r="T100" s="78">
        <v>0</v>
      </c>
      <c r="U100" s="78">
        <v>0</v>
      </c>
      <c r="V100" s="78">
        <v>0</v>
      </c>
      <c r="W100" s="78">
        <v>0</v>
      </c>
      <c r="X100" s="78">
        <v>0</v>
      </c>
      <c r="Y100" s="78">
        <v>0</v>
      </c>
      <c r="Z100" s="78">
        <v>0</v>
      </c>
      <c r="AA100" s="78">
        <f t="shared" si="13"/>
        <v>0</v>
      </c>
      <c r="AB100" s="77">
        <f t="shared" si="14"/>
        <v>2021</v>
      </c>
      <c r="AC100" s="76">
        <f t="shared" si="15"/>
        <v>2</v>
      </c>
      <c r="AD100" s="76" t="str">
        <f t="shared" si="16"/>
        <v/>
      </c>
      <c r="AE100" s="76" t="str">
        <f t="shared" si="17"/>
        <v/>
      </c>
      <c r="AF100" s="74">
        <f t="shared" si="18"/>
        <v>0</v>
      </c>
      <c r="AG100" s="75" t="str">
        <f t="shared" si="19"/>
        <v>1:00</v>
      </c>
      <c r="AH100" s="74">
        <f t="shared" si="20"/>
        <v>0</v>
      </c>
      <c r="AI100" s="73" t="str">
        <f t="shared" si="21"/>
        <v/>
      </c>
      <c r="AJ100" s="73" t="str">
        <f t="shared" si="22"/>
        <v/>
      </c>
      <c r="AK100" s="73" t="str">
        <f t="shared" si="23"/>
        <v/>
      </c>
      <c r="AL100" s="72" t="str">
        <f t="shared" si="24"/>
        <v/>
      </c>
      <c r="AM100" s="71" t="str">
        <f t="shared" si="25"/>
        <v/>
      </c>
    </row>
    <row r="101" spans="2:39" ht="13.8" thickBot="1">
      <c r="B101" s="79">
        <v>44233</v>
      </c>
      <c r="C101" s="78">
        <v>0</v>
      </c>
      <c r="D101" s="78">
        <v>0</v>
      </c>
      <c r="E101" s="78">
        <v>0</v>
      </c>
      <c r="F101" s="78">
        <v>0</v>
      </c>
      <c r="G101" s="78">
        <v>0</v>
      </c>
      <c r="H101" s="78">
        <v>0</v>
      </c>
      <c r="I101" s="78">
        <v>0</v>
      </c>
      <c r="J101" s="78">
        <v>0</v>
      </c>
      <c r="K101" s="78">
        <v>0</v>
      </c>
      <c r="L101" s="78">
        <v>0</v>
      </c>
      <c r="M101" s="78">
        <v>0</v>
      </c>
      <c r="N101" s="78">
        <v>0</v>
      </c>
      <c r="O101" s="78">
        <v>0</v>
      </c>
      <c r="P101" s="78">
        <v>0</v>
      </c>
      <c r="Q101" s="78">
        <v>0</v>
      </c>
      <c r="R101" s="78">
        <v>0</v>
      </c>
      <c r="S101" s="78">
        <v>0</v>
      </c>
      <c r="T101" s="78">
        <v>0</v>
      </c>
      <c r="U101" s="78">
        <v>0</v>
      </c>
      <c r="V101" s="78">
        <v>0</v>
      </c>
      <c r="W101" s="78">
        <v>0</v>
      </c>
      <c r="X101" s="78">
        <v>0</v>
      </c>
      <c r="Y101" s="78">
        <v>0</v>
      </c>
      <c r="Z101" s="78">
        <v>0</v>
      </c>
      <c r="AA101" s="78">
        <f t="shared" si="13"/>
        <v>0</v>
      </c>
      <c r="AB101" s="77">
        <f t="shared" si="14"/>
        <v>2021</v>
      </c>
      <c r="AC101" s="76">
        <f t="shared" si="15"/>
        <v>2</v>
      </c>
      <c r="AD101" s="76" t="str">
        <f t="shared" si="16"/>
        <v/>
      </c>
      <c r="AE101" s="76" t="str">
        <f t="shared" si="17"/>
        <v/>
      </c>
      <c r="AF101" s="74">
        <f t="shared" si="18"/>
        <v>0</v>
      </c>
      <c r="AG101" s="75" t="str">
        <f t="shared" si="19"/>
        <v>1:00</v>
      </c>
      <c r="AH101" s="74">
        <f t="shared" si="20"/>
        <v>0</v>
      </c>
      <c r="AI101" s="73" t="str">
        <f t="shared" si="21"/>
        <v/>
      </c>
      <c r="AJ101" s="73" t="str">
        <f t="shared" si="22"/>
        <v/>
      </c>
      <c r="AK101" s="73" t="str">
        <f t="shared" si="23"/>
        <v/>
      </c>
      <c r="AL101" s="72" t="str">
        <f t="shared" si="24"/>
        <v/>
      </c>
      <c r="AM101" s="71" t="str">
        <f t="shared" si="25"/>
        <v/>
      </c>
    </row>
    <row r="102" spans="2:39" ht="13.8" thickBot="1">
      <c r="B102" s="79">
        <v>44234</v>
      </c>
      <c r="C102" s="78">
        <v>0</v>
      </c>
      <c r="D102" s="78">
        <v>0</v>
      </c>
      <c r="E102" s="78">
        <v>0</v>
      </c>
      <c r="F102" s="78">
        <v>0</v>
      </c>
      <c r="G102" s="78">
        <v>0</v>
      </c>
      <c r="H102" s="78">
        <v>0</v>
      </c>
      <c r="I102" s="78">
        <v>0</v>
      </c>
      <c r="J102" s="78">
        <v>0</v>
      </c>
      <c r="K102" s="78">
        <v>0</v>
      </c>
      <c r="L102" s="78">
        <v>0</v>
      </c>
      <c r="M102" s="78">
        <v>0</v>
      </c>
      <c r="N102" s="78">
        <v>0</v>
      </c>
      <c r="O102" s="78">
        <v>0</v>
      </c>
      <c r="P102" s="78">
        <v>0</v>
      </c>
      <c r="Q102" s="78">
        <v>0</v>
      </c>
      <c r="R102" s="78">
        <v>0</v>
      </c>
      <c r="S102" s="78">
        <v>0</v>
      </c>
      <c r="T102" s="78">
        <v>0</v>
      </c>
      <c r="U102" s="78">
        <v>0</v>
      </c>
      <c r="V102" s="78">
        <v>0</v>
      </c>
      <c r="W102" s="78">
        <v>0</v>
      </c>
      <c r="X102" s="78">
        <v>0</v>
      </c>
      <c r="Y102" s="78">
        <v>0</v>
      </c>
      <c r="Z102" s="78">
        <v>0</v>
      </c>
      <c r="AA102" s="78">
        <f t="shared" si="13"/>
        <v>0</v>
      </c>
      <c r="AB102" s="77">
        <f t="shared" si="14"/>
        <v>2021</v>
      </c>
      <c r="AC102" s="76">
        <f t="shared" si="15"/>
        <v>2</v>
      </c>
      <c r="AD102" s="76" t="str">
        <f t="shared" si="16"/>
        <v/>
      </c>
      <c r="AE102" s="76" t="str">
        <f t="shared" si="17"/>
        <v/>
      </c>
      <c r="AF102" s="74">
        <f t="shared" si="18"/>
        <v>0</v>
      </c>
      <c r="AG102" s="75" t="str">
        <f t="shared" si="19"/>
        <v>1:00</v>
      </c>
      <c r="AH102" s="74">
        <f t="shared" si="20"/>
        <v>0</v>
      </c>
      <c r="AI102" s="73" t="str">
        <f t="shared" si="21"/>
        <v/>
      </c>
      <c r="AJ102" s="73" t="str">
        <f t="shared" si="22"/>
        <v/>
      </c>
      <c r="AK102" s="73" t="str">
        <f t="shared" si="23"/>
        <v/>
      </c>
      <c r="AL102" s="72" t="str">
        <f t="shared" si="24"/>
        <v/>
      </c>
      <c r="AM102" s="71" t="str">
        <f t="shared" si="25"/>
        <v/>
      </c>
    </row>
    <row r="103" spans="2:39" ht="13.8" thickBot="1">
      <c r="B103" s="79">
        <v>44235</v>
      </c>
      <c r="C103" s="78">
        <v>0</v>
      </c>
      <c r="D103" s="78">
        <v>0</v>
      </c>
      <c r="E103" s="78">
        <v>0</v>
      </c>
      <c r="F103" s="78">
        <v>0</v>
      </c>
      <c r="G103" s="78">
        <v>0</v>
      </c>
      <c r="H103" s="78">
        <v>0</v>
      </c>
      <c r="I103" s="78">
        <v>0</v>
      </c>
      <c r="J103" s="78">
        <v>0</v>
      </c>
      <c r="K103" s="78">
        <v>0</v>
      </c>
      <c r="L103" s="78">
        <v>0</v>
      </c>
      <c r="M103" s="78">
        <v>0</v>
      </c>
      <c r="N103" s="78">
        <v>0</v>
      </c>
      <c r="O103" s="78">
        <v>0</v>
      </c>
      <c r="P103" s="78">
        <v>0</v>
      </c>
      <c r="Q103" s="78">
        <v>0</v>
      </c>
      <c r="R103" s="78">
        <v>0</v>
      </c>
      <c r="S103" s="78">
        <v>0</v>
      </c>
      <c r="T103" s="78">
        <v>0</v>
      </c>
      <c r="U103" s="78">
        <v>0</v>
      </c>
      <c r="V103" s="78">
        <v>0</v>
      </c>
      <c r="W103" s="78">
        <v>0</v>
      </c>
      <c r="X103" s="78">
        <v>0</v>
      </c>
      <c r="Y103" s="78">
        <v>0</v>
      </c>
      <c r="Z103" s="78">
        <v>0</v>
      </c>
      <c r="AA103" s="78">
        <f t="shared" si="13"/>
        <v>0</v>
      </c>
      <c r="AB103" s="77">
        <f t="shared" si="14"/>
        <v>2021</v>
      </c>
      <c r="AC103" s="76">
        <f t="shared" si="15"/>
        <v>2</v>
      </c>
      <c r="AD103" s="76" t="str">
        <f t="shared" si="16"/>
        <v/>
      </c>
      <c r="AE103" s="76" t="str">
        <f t="shared" si="17"/>
        <v/>
      </c>
      <c r="AF103" s="74">
        <f t="shared" si="18"/>
        <v>0</v>
      </c>
      <c r="AG103" s="75" t="str">
        <f t="shared" si="19"/>
        <v>1:00</v>
      </c>
      <c r="AH103" s="74">
        <f t="shared" si="20"/>
        <v>0</v>
      </c>
      <c r="AI103" s="73" t="str">
        <f t="shared" si="21"/>
        <v/>
      </c>
      <c r="AJ103" s="73" t="str">
        <f t="shared" si="22"/>
        <v/>
      </c>
      <c r="AK103" s="73" t="str">
        <f t="shared" si="23"/>
        <v/>
      </c>
      <c r="AL103" s="72" t="str">
        <f t="shared" si="24"/>
        <v/>
      </c>
      <c r="AM103" s="71" t="str">
        <f t="shared" si="25"/>
        <v/>
      </c>
    </row>
    <row r="104" spans="2:39" ht="13.8" thickBot="1">
      <c r="B104" s="79">
        <v>44236</v>
      </c>
      <c r="C104" s="78">
        <v>0</v>
      </c>
      <c r="D104" s="78">
        <v>0</v>
      </c>
      <c r="E104" s="78">
        <v>0</v>
      </c>
      <c r="F104" s="78">
        <v>0</v>
      </c>
      <c r="G104" s="78">
        <v>0</v>
      </c>
      <c r="H104" s="78">
        <v>0</v>
      </c>
      <c r="I104" s="78">
        <v>0</v>
      </c>
      <c r="J104" s="78">
        <v>0</v>
      </c>
      <c r="K104" s="78">
        <v>0</v>
      </c>
      <c r="L104" s="78">
        <v>0</v>
      </c>
      <c r="M104" s="78">
        <v>0</v>
      </c>
      <c r="N104" s="78">
        <v>0</v>
      </c>
      <c r="O104" s="78">
        <v>0</v>
      </c>
      <c r="P104" s="78">
        <v>0</v>
      </c>
      <c r="Q104" s="78">
        <v>0</v>
      </c>
      <c r="R104" s="78">
        <v>0</v>
      </c>
      <c r="S104" s="78">
        <v>0</v>
      </c>
      <c r="T104" s="78">
        <v>0</v>
      </c>
      <c r="U104" s="78">
        <v>0</v>
      </c>
      <c r="V104" s="78">
        <v>0</v>
      </c>
      <c r="W104" s="78">
        <v>0</v>
      </c>
      <c r="X104" s="78">
        <v>0</v>
      </c>
      <c r="Y104" s="78">
        <v>0</v>
      </c>
      <c r="Z104" s="78">
        <v>0</v>
      </c>
      <c r="AA104" s="78">
        <f t="shared" si="13"/>
        <v>0</v>
      </c>
      <c r="AB104" s="77">
        <f t="shared" si="14"/>
        <v>2021</v>
      </c>
      <c r="AC104" s="76">
        <f t="shared" si="15"/>
        <v>2</v>
      </c>
      <c r="AD104" s="76" t="str">
        <f t="shared" si="16"/>
        <v/>
      </c>
      <c r="AE104" s="76" t="str">
        <f t="shared" si="17"/>
        <v/>
      </c>
      <c r="AF104" s="74">
        <f t="shared" si="18"/>
        <v>0</v>
      </c>
      <c r="AG104" s="75" t="str">
        <f t="shared" si="19"/>
        <v>1:00</v>
      </c>
      <c r="AH104" s="74">
        <f t="shared" si="20"/>
        <v>0</v>
      </c>
      <c r="AI104" s="73" t="str">
        <f t="shared" si="21"/>
        <v/>
      </c>
      <c r="AJ104" s="73" t="str">
        <f t="shared" si="22"/>
        <v/>
      </c>
      <c r="AK104" s="73" t="str">
        <f t="shared" si="23"/>
        <v/>
      </c>
      <c r="AL104" s="72" t="str">
        <f t="shared" si="24"/>
        <v/>
      </c>
      <c r="AM104" s="71" t="str">
        <f t="shared" si="25"/>
        <v/>
      </c>
    </row>
    <row r="105" spans="2:39" ht="13.8" thickBot="1">
      <c r="B105" s="79">
        <v>44237</v>
      </c>
      <c r="C105" s="78">
        <v>0</v>
      </c>
      <c r="D105" s="78">
        <v>0</v>
      </c>
      <c r="E105" s="78">
        <v>0</v>
      </c>
      <c r="F105" s="78">
        <v>0</v>
      </c>
      <c r="G105" s="78">
        <v>0</v>
      </c>
      <c r="H105" s="78">
        <v>0</v>
      </c>
      <c r="I105" s="78">
        <v>0</v>
      </c>
      <c r="J105" s="78">
        <v>0</v>
      </c>
      <c r="K105" s="78">
        <v>0</v>
      </c>
      <c r="L105" s="78">
        <v>0</v>
      </c>
      <c r="M105" s="78">
        <v>0</v>
      </c>
      <c r="N105" s="78">
        <v>0</v>
      </c>
      <c r="O105" s="78">
        <v>0</v>
      </c>
      <c r="P105" s="78">
        <v>0</v>
      </c>
      <c r="Q105" s="78">
        <v>0</v>
      </c>
      <c r="R105" s="78">
        <v>0</v>
      </c>
      <c r="S105" s="78">
        <v>0</v>
      </c>
      <c r="T105" s="78">
        <v>0</v>
      </c>
      <c r="U105" s="78">
        <v>0</v>
      </c>
      <c r="V105" s="78">
        <v>0</v>
      </c>
      <c r="W105" s="78">
        <v>0</v>
      </c>
      <c r="X105" s="78">
        <v>0</v>
      </c>
      <c r="Y105" s="78">
        <v>0</v>
      </c>
      <c r="Z105" s="78">
        <v>0</v>
      </c>
      <c r="AA105" s="78">
        <f t="shared" si="13"/>
        <v>0</v>
      </c>
      <c r="AB105" s="77">
        <f t="shared" si="14"/>
        <v>2021</v>
      </c>
      <c r="AC105" s="76">
        <f t="shared" si="15"/>
        <v>2</v>
      </c>
      <c r="AD105" s="76" t="str">
        <f t="shared" si="16"/>
        <v/>
      </c>
      <c r="AE105" s="76" t="str">
        <f t="shared" si="17"/>
        <v/>
      </c>
      <c r="AF105" s="74">
        <f t="shared" si="18"/>
        <v>0</v>
      </c>
      <c r="AG105" s="75" t="str">
        <f t="shared" si="19"/>
        <v>1:00</v>
      </c>
      <c r="AH105" s="74">
        <f t="shared" si="20"/>
        <v>0</v>
      </c>
      <c r="AI105" s="73" t="str">
        <f t="shared" si="21"/>
        <v/>
      </c>
      <c r="AJ105" s="73" t="str">
        <f t="shared" si="22"/>
        <v/>
      </c>
      <c r="AK105" s="73" t="str">
        <f t="shared" si="23"/>
        <v/>
      </c>
      <c r="AL105" s="72" t="str">
        <f t="shared" si="24"/>
        <v/>
      </c>
      <c r="AM105" s="71" t="str">
        <f t="shared" si="25"/>
        <v/>
      </c>
    </row>
    <row r="106" spans="2:39" ht="13.8" thickBot="1">
      <c r="B106" s="79">
        <v>44238</v>
      </c>
      <c r="C106" s="78">
        <v>0</v>
      </c>
      <c r="D106" s="78">
        <v>0</v>
      </c>
      <c r="E106" s="78">
        <v>0</v>
      </c>
      <c r="F106" s="78">
        <v>0</v>
      </c>
      <c r="G106" s="78">
        <v>0</v>
      </c>
      <c r="H106" s="78">
        <v>0</v>
      </c>
      <c r="I106" s="78">
        <v>0</v>
      </c>
      <c r="J106" s="78">
        <v>0</v>
      </c>
      <c r="K106" s="78">
        <v>0</v>
      </c>
      <c r="L106" s="78">
        <v>122.63500000000001</v>
      </c>
      <c r="M106" s="78">
        <v>304.39999999999998</v>
      </c>
      <c r="N106" s="78">
        <v>1047.874</v>
      </c>
      <c r="O106" s="78">
        <v>1160.1780000000001</v>
      </c>
      <c r="P106" s="78">
        <v>741.56299999999999</v>
      </c>
      <c r="Q106" s="78">
        <v>1318.0619999999999</v>
      </c>
      <c r="R106" s="78">
        <v>1382.394</v>
      </c>
      <c r="S106" s="78">
        <v>1361.037</v>
      </c>
      <c r="T106" s="78">
        <v>426.07600000000002</v>
      </c>
      <c r="U106" s="78">
        <v>0</v>
      </c>
      <c r="V106" s="78">
        <v>0</v>
      </c>
      <c r="W106" s="78">
        <v>0</v>
      </c>
      <c r="X106" s="78">
        <v>0</v>
      </c>
      <c r="Y106" s="78">
        <v>0</v>
      </c>
      <c r="Z106" s="78">
        <v>0</v>
      </c>
      <c r="AA106" s="78">
        <f t="shared" si="13"/>
        <v>1382.394</v>
      </c>
      <c r="AB106" s="77">
        <f t="shared" si="14"/>
        <v>2021</v>
      </c>
      <c r="AC106" s="76">
        <f t="shared" si="15"/>
        <v>2</v>
      </c>
      <c r="AD106" s="76" t="str">
        <f t="shared" si="16"/>
        <v/>
      </c>
      <c r="AE106" s="76" t="str">
        <f t="shared" si="17"/>
        <v/>
      </c>
      <c r="AF106" s="74">
        <f t="shared" si="18"/>
        <v>1382.394</v>
      </c>
      <c r="AG106" s="75" t="str">
        <f t="shared" si="19"/>
        <v>16:00</v>
      </c>
      <c r="AH106" s="74">
        <f t="shared" si="20"/>
        <v>9246.6130000000012</v>
      </c>
      <c r="AI106" s="73" t="str">
        <f t="shared" si="21"/>
        <v/>
      </c>
      <c r="AJ106" s="73" t="str">
        <f t="shared" si="22"/>
        <v/>
      </c>
      <c r="AK106" s="73" t="str">
        <f t="shared" si="23"/>
        <v/>
      </c>
      <c r="AL106" s="72" t="str">
        <f t="shared" si="24"/>
        <v/>
      </c>
      <c r="AM106" s="71" t="str">
        <f t="shared" si="25"/>
        <v/>
      </c>
    </row>
    <row r="107" spans="2:39" ht="13.8" thickBot="1">
      <c r="B107" s="79">
        <v>44239</v>
      </c>
      <c r="C107" s="78">
        <v>0</v>
      </c>
      <c r="D107" s="78">
        <v>0</v>
      </c>
      <c r="E107" s="78">
        <v>0</v>
      </c>
      <c r="F107" s="78">
        <v>0</v>
      </c>
      <c r="G107" s="78">
        <v>0</v>
      </c>
      <c r="H107" s="78">
        <v>0</v>
      </c>
      <c r="I107" s="78">
        <v>0</v>
      </c>
      <c r="J107" s="78">
        <v>0</v>
      </c>
      <c r="K107" s="78">
        <v>0</v>
      </c>
      <c r="L107" s="78">
        <v>0</v>
      </c>
      <c r="M107" s="78">
        <v>993.63800000000003</v>
      </c>
      <c r="N107" s="78">
        <v>1477.9849999999999</v>
      </c>
      <c r="O107" s="78">
        <v>1454.6669999999999</v>
      </c>
      <c r="P107" s="78">
        <v>1453.0989999999999</v>
      </c>
      <c r="Q107" s="78">
        <v>1054.431</v>
      </c>
      <c r="R107" s="78">
        <v>1213.7550000000001</v>
      </c>
      <c r="S107" s="78">
        <v>866.48699999999997</v>
      </c>
      <c r="T107" s="78">
        <v>0</v>
      </c>
      <c r="U107" s="78">
        <v>0</v>
      </c>
      <c r="V107" s="78">
        <v>0</v>
      </c>
      <c r="W107" s="78">
        <v>0</v>
      </c>
      <c r="X107" s="78">
        <v>0</v>
      </c>
      <c r="Y107" s="78">
        <v>0</v>
      </c>
      <c r="Z107" s="78">
        <v>0</v>
      </c>
      <c r="AA107" s="78">
        <f t="shared" si="13"/>
        <v>1477.9849999999999</v>
      </c>
      <c r="AB107" s="77">
        <f t="shared" si="14"/>
        <v>2021</v>
      </c>
      <c r="AC107" s="76">
        <f t="shared" si="15"/>
        <v>2</v>
      </c>
      <c r="AD107" s="76" t="str">
        <f t="shared" si="16"/>
        <v/>
      </c>
      <c r="AE107" s="76" t="str">
        <f t="shared" si="17"/>
        <v/>
      </c>
      <c r="AF107" s="74">
        <f t="shared" si="18"/>
        <v>1477.9849999999999</v>
      </c>
      <c r="AG107" s="75" t="str">
        <f t="shared" si="19"/>
        <v>12:00</v>
      </c>
      <c r="AH107" s="74">
        <f t="shared" si="20"/>
        <v>9992.0470000000005</v>
      </c>
      <c r="AI107" s="73" t="str">
        <f t="shared" si="21"/>
        <v/>
      </c>
      <c r="AJ107" s="73" t="str">
        <f t="shared" si="22"/>
        <v/>
      </c>
      <c r="AK107" s="73" t="str">
        <f t="shared" si="23"/>
        <v/>
      </c>
      <c r="AL107" s="72" t="str">
        <f t="shared" si="24"/>
        <v/>
      </c>
      <c r="AM107" s="71" t="str">
        <f t="shared" si="25"/>
        <v/>
      </c>
    </row>
    <row r="108" spans="2:39" ht="13.8" thickBot="1">
      <c r="B108" s="79">
        <v>44240</v>
      </c>
      <c r="C108" s="78">
        <v>0</v>
      </c>
      <c r="D108" s="78">
        <v>0</v>
      </c>
      <c r="E108" s="78">
        <v>0</v>
      </c>
      <c r="F108" s="78">
        <v>0</v>
      </c>
      <c r="G108" s="78">
        <v>0</v>
      </c>
      <c r="H108" s="78">
        <v>0</v>
      </c>
      <c r="I108" s="78">
        <v>0</v>
      </c>
      <c r="J108" s="78">
        <v>0</v>
      </c>
      <c r="K108" s="78">
        <v>0</v>
      </c>
      <c r="L108" s="78">
        <v>0</v>
      </c>
      <c r="M108" s="78">
        <v>0</v>
      </c>
      <c r="N108" s="78">
        <v>0</v>
      </c>
      <c r="O108" s="78">
        <v>0</v>
      </c>
      <c r="P108" s="78">
        <v>0</v>
      </c>
      <c r="Q108" s="78">
        <v>0</v>
      </c>
      <c r="R108" s="78">
        <v>0</v>
      </c>
      <c r="S108" s="78">
        <v>0</v>
      </c>
      <c r="T108" s="78">
        <v>0</v>
      </c>
      <c r="U108" s="78">
        <v>0</v>
      </c>
      <c r="V108" s="78">
        <v>0</v>
      </c>
      <c r="W108" s="78">
        <v>0</v>
      </c>
      <c r="X108" s="78">
        <v>0</v>
      </c>
      <c r="Y108" s="78">
        <v>0</v>
      </c>
      <c r="Z108" s="78">
        <v>0</v>
      </c>
      <c r="AA108" s="78">
        <f t="shared" si="13"/>
        <v>0</v>
      </c>
      <c r="AB108" s="77">
        <f t="shared" si="14"/>
        <v>2021</v>
      </c>
      <c r="AC108" s="76">
        <f t="shared" si="15"/>
        <v>2</v>
      </c>
      <c r="AD108" s="76" t="str">
        <f t="shared" si="16"/>
        <v/>
      </c>
      <c r="AE108" s="76" t="str">
        <f t="shared" si="17"/>
        <v/>
      </c>
      <c r="AF108" s="74">
        <f t="shared" si="18"/>
        <v>0</v>
      </c>
      <c r="AG108" s="75" t="str">
        <f t="shared" si="19"/>
        <v>1:00</v>
      </c>
      <c r="AH108" s="74">
        <f t="shared" si="20"/>
        <v>0</v>
      </c>
      <c r="AI108" s="73" t="str">
        <f t="shared" si="21"/>
        <v/>
      </c>
      <c r="AJ108" s="73" t="str">
        <f t="shared" si="22"/>
        <v/>
      </c>
      <c r="AK108" s="73" t="str">
        <f t="shared" si="23"/>
        <v/>
      </c>
      <c r="AL108" s="72" t="str">
        <f t="shared" si="24"/>
        <v/>
      </c>
      <c r="AM108" s="71" t="str">
        <f t="shared" si="25"/>
        <v/>
      </c>
    </row>
    <row r="109" spans="2:39" ht="13.8" thickBot="1">
      <c r="B109" s="79">
        <v>44241</v>
      </c>
      <c r="C109" s="78">
        <v>0</v>
      </c>
      <c r="D109" s="78">
        <v>0</v>
      </c>
      <c r="E109" s="78">
        <v>0</v>
      </c>
      <c r="F109" s="78">
        <v>0</v>
      </c>
      <c r="G109" s="78">
        <v>0</v>
      </c>
      <c r="H109" s="78">
        <v>0</v>
      </c>
      <c r="I109" s="78">
        <v>0</v>
      </c>
      <c r="J109" s="78">
        <v>0</v>
      </c>
      <c r="K109" s="78">
        <v>0</v>
      </c>
      <c r="L109" s="78">
        <v>0</v>
      </c>
      <c r="M109" s="78">
        <v>0</v>
      </c>
      <c r="N109" s="78">
        <v>0</v>
      </c>
      <c r="O109" s="78">
        <v>0</v>
      </c>
      <c r="P109" s="78">
        <v>0</v>
      </c>
      <c r="Q109" s="78">
        <v>0</v>
      </c>
      <c r="R109" s="78">
        <v>0</v>
      </c>
      <c r="S109" s="78">
        <v>0</v>
      </c>
      <c r="T109" s="78">
        <v>0</v>
      </c>
      <c r="U109" s="78">
        <v>0</v>
      </c>
      <c r="V109" s="78">
        <v>0</v>
      </c>
      <c r="W109" s="78">
        <v>0</v>
      </c>
      <c r="X109" s="78">
        <v>0</v>
      </c>
      <c r="Y109" s="78">
        <v>0</v>
      </c>
      <c r="Z109" s="78">
        <v>0</v>
      </c>
      <c r="AA109" s="78">
        <f t="shared" si="13"/>
        <v>0</v>
      </c>
      <c r="AB109" s="77">
        <f t="shared" si="14"/>
        <v>2021</v>
      </c>
      <c r="AC109" s="76">
        <f t="shared" si="15"/>
        <v>2</v>
      </c>
      <c r="AD109" s="76" t="str">
        <f t="shared" si="16"/>
        <v/>
      </c>
      <c r="AE109" s="76" t="str">
        <f t="shared" si="17"/>
        <v/>
      </c>
      <c r="AF109" s="74">
        <f t="shared" si="18"/>
        <v>0</v>
      </c>
      <c r="AG109" s="75" t="str">
        <f t="shared" si="19"/>
        <v>1:00</v>
      </c>
      <c r="AH109" s="74">
        <f t="shared" si="20"/>
        <v>0</v>
      </c>
      <c r="AI109" s="73" t="str">
        <f t="shared" si="21"/>
        <v/>
      </c>
      <c r="AJ109" s="73" t="str">
        <f t="shared" si="22"/>
        <v/>
      </c>
      <c r="AK109" s="73" t="str">
        <f t="shared" si="23"/>
        <v/>
      </c>
      <c r="AL109" s="72" t="str">
        <f t="shared" si="24"/>
        <v/>
      </c>
      <c r="AM109" s="71" t="str">
        <f t="shared" si="25"/>
        <v/>
      </c>
    </row>
    <row r="110" spans="2:39" ht="13.8" thickBot="1">
      <c r="B110" s="79">
        <v>44242</v>
      </c>
      <c r="C110" s="78">
        <v>0</v>
      </c>
      <c r="D110" s="78">
        <v>0</v>
      </c>
      <c r="E110" s="78">
        <v>0</v>
      </c>
      <c r="F110" s="78">
        <v>0</v>
      </c>
      <c r="G110" s="78">
        <v>0</v>
      </c>
      <c r="H110" s="78">
        <v>0</v>
      </c>
      <c r="I110" s="78">
        <v>0</v>
      </c>
      <c r="J110" s="78">
        <v>0</v>
      </c>
      <c r="K110" s="78">
        <v>0</v>
      </c>
      <c r="L110" s="78">
        <v>0</v>
      </c>
      <c r="M110" s="78">
        <v>0</v>
      </c>
      <c r="N110" s="78">
        <v>0</v>
      </c>
      <c r="O110" s="78">
        <v>0</v>
      </c>
      <c r="P110" s="78">
        <v>0</v>
      </c>
      <c r="Q110" s="78">
        <v>0</v>
      </c>
      <c r="R110" s="78">
        <v>0</v>
      </c>
      <c r="S110" s="78">
        <v>0</v>
      </c>
      <c r="T110" s="78">
        <v>0</v>
      </c>
      <c r="U110" s="78">
        <v>0</v>
      </c>
      <c r="V110" s="78">
        <v>0</v>
      </c>
      <c r="W110" s="78">
        <v>0</v>
      </c>
      <c r="X110" s="78">
        <v>0</v>
      </c>
      <c r="Y110" s="78">
        <v>0</v>
      </c>
      <c r="Z110" s="78">
        <v>0</v>
      </c>
      <c r="AA110" s="78">
        <f t="shared" si="13"/>
        <v>0</v>
      </c>
      <c r="AB110" s="77">
        <f t="shared" si="14"/>
        <v>2021</v>
      </c>
      <c r="AC110" s="76">
        <f t="shared" si="15"/>
        <v>2</v>
      </c>
      <c r="AD110" s="76" t="str">
        <f t="shared" si="16"/>
        <v/>
      </c>
      <c r="AE110" s="76" t="str">
        <f t="shared" si="17"/>
        <v/>
      </c>
      <c r="AF110" s="74">
        <f t="shared" si="18"/>
        <v>0</v>
      </c>
      <c r="AG110" s="75" t="str">
        <f t="shared" si="19"/>
        <v>1:00</v>
      </c>
      <c r="AH110" s="74">
        <f t="shared" si="20"/>
        <v>0</v>
      </c>
      <c r="AI110" s="73" t="str">
        <f t="shared" si="21"/>
        <v/>
      </c>
      <c r="AJ110" s="73" t="str">
        <f t="shared" si="22"/>
        <v/>
      </c>
      <c r="AK110" s="73" t="str">
        <f t="shared" si="23"/>
        <v/>
      </c>
      <c r="AL110" s="72" t="str">
        <f t="shared" si="24"/>
        <v/>
      </c>
      <c r="AM110" s="71" t="str">
        <f t="shared" si="25"/>
        <v/>
      </c>
    </row>
    <row r="111" spans="2:39" ht="13.8" thickBot="1">
      <c r="B111" s="79">
        <v>44243</v>
      </c>
      <c r="C111" s="78">
        <v>0</v>
      </c>
      <c r="D111" s="78">
        <v>0</v>
      </c>
      <c r="E111" s="78">
        <v>0</v>
      </c>
      <c r="F111" s="78">
        <v>0</v>
      </c>
      <c r="G111" s="78">
        <v>0</v>
      </c>
      <c r="H111" s="78">
        <v>0</v>
      </c>
      <c r="I111" s="78">
        <v>0</v>
      </c>
      <c r="J111" s="78">
        <v>0</v>
      </c>
      <c r="K111" s="78">
        <v>0</v>
      </c>
      <c r="L111" s="78">
        <v>0</v>
      </c>
      <c r="M111" s="78">
        <v>0</v>
      </c>
      <c r="N111" s="78">
        <v>0</v>
      </c>
      <c r="O111" s="78">
        <v>0</v>
      </c>
      <c r="P111" s="78">
        <v>134.12299999999999</v>
      </c>
      <c r="Q111" s="78">
        <v>349.19900000000001</v>
      </c>
      <c r="R111" s="78">
        <v>343.53899999999999</v>
      </c>
      <c r="S111" s="78">
        <v>0</v>
      </c>
      <c r="T111" s="78">
        <v>0</v>
      </c>
      <c r="U111" s="78">
        <v>0</v>
      </c>
      <c r="V111" s="78">
        <v>0</v>
      </c>
      <c r="W111" s="78">
        <v>0</v>
      </c>
      <c r="X111" s="78">
        <v>0</v>
      </c>
      <c r="Y111" s="78">
        <v>0</v>
      </c>
      <c r="Z111" s="78">
        <v>0</v>
      </c>
      <c r="AA111" s="78">
        <f t="shared" si="13"/>
        <v>349.19900000000001</v>
      </c>
      <c r="AB111" s="77">
        <f t="shared" si="14"/>
        <v>2021</v>
      </c>
      <c r="AC111" s="76">
        <f t="shared" si="15"/>
        <v>2</v>
      </c>
      <c r="AD111" s="76" t="str">
        <f t="shared" si="16"/>
        <v/>
      </c>
      <c r="AE111" s="76" t="str">
        <f t="shared" si="17"/>
        <v/>
      </c>
      <c r="AF111" s="74">
        <f t="shared" si="18"/>
        <v>349.19900000000001</v>
      </c>
      <c r="AG111" s="75" t="str">
        <f t="shared" si="19"/>
        <v>15:00</v>
      </c>
      <c r="AH111" s="74">
        <f t="shared" si="20"/>
        <v>1176.06</v>
      </c>
      <c r="AI111" s="73" t="str">
        <f t="shared" si="21"/>
        <v/>
      </c>
      <c r="AJ111" s="73" t="str">
        <f t="shared" si="22"/>
        <v/>
      </c>
      <c r="AK111" s="73" t="str">
        <f t="shared" si="23"/>
        <v/>
      </c>
      <c r="AL111" s="72" t="str">
        <f t="shared" si="24"/>
        <v/>
      </c>
      <c r="AM111" s="71" t="str">
        <f t="shared" si="25"/>
        <v/>
      </c>
    </row>
    <row r="112" spans="2:39" ht="13.8" thickBot="1">
      <c r="B112" s="79">
        <v>44244</v>
      </c>
      <c r="C112" s="78">
        <v>0</v>
      </c>
      <c r="D112" s="78">
        <v>0</v>
      </c>
      <c r="E112" s="78">
        <v>0</v>
      </c>
      <c r="F112" s="78">
        <v>0</v>
      </c>
      <c r="G112" s="78">
        <v>0</v>
      </c>
      <c r="H112" s="78">
        <v>0</v>
      </c>
      <c r="I112" s="78">
        <v>0</v>
      </c>
      <c r="J112" s="78">
        <v>0</v>
      </c>
      <c r="K112" s="78">
        <v>0</v>
      </c>
      <c r="L112" s="78">
        <v>0</v>
      </c>
      <c r="M112" s="78">
        <v>0</v>
      </c>
      <c r="N112" s="78">
        <v>0</v>
      </c>
      <c r="O112" s="78">
        <v>0</v>
      </c>
      <c r="P112" s="78">
        <v>0</v>
      </c>
      <c r="Q112" s="78">
        <v>0</v>
      </c>
      <c r="R112" s="78">
        <v>0</v>
      </c>
      <c r="S112" s="78">
        <v>0</v>
      </c>
      <c r="T112" s="78">
        <v>0</v>
      </c>
      <c r="U112" s="78">
        <v>0</v>
      </c>
      <c r="V112" s="78">
        <v>0</v>
      </c>
      <c r="W112" s="78">
        <v>0</v>
      </c>
      <c r="X112" s="78">
        <v>0</v>
      </c>
      <c r="Y112" s="78">
        <v>0</v>
      </c>
      <c r="Z112" s="78">
        <v>0</v>
      </c>
      <c r="AA112" s="78">
        <f t="shared" si="13"/>
        <v>0</v>
      </c>
      <c r="AB112" s="77">
        <f t="shared" si="14"/>
        <v>2021</v>
      </c>
      <c r="AC112" s="76">
        <f t="shared" si="15"/>
        <v>2</v>
      </c>
      <c r="AD112" s="76" t="str">
        <f t="shared" si="16"/>
        <v/>
      </c>
      <c r="AE112" s="76" t="str">
        <f t="shared" si="17"/>
        <v/>
      </c>
      <c r="AF112" s="74">
        <f t="shared" si="18"/>
        <v>0</v>
      </c>
      <c r="AG112" s="75" t="str">
        <f t="shared" si="19"/>
        <v>1:00</v>
      </c>
      <c r="AH112" s="74">
        <f t="shared" si="20"/>
        <v>0</v>
      </c>
      <c r="AI112" s="73" t="str">
        <f t="shared" si="21"/>
        <v/>
      </c>
      <c r="AJ112" s="73" t="str">
        <f t="shared" si="22"/>
        <v/>
      </c>
      <c r="AK112" s="73" t="str">
        <f t="shared" si="23"/>
        <v/>
      </c>
      <c r="AL112" s="72" t="str">
        <f t="shared" si="24"/>
        <v/>
      </c>
      <c r="AM112" s="71" t="str">
        <f t="shared" si="25"/>
        <v/>
      </c>
    </row>
    <row r="113" spans="2:39" ht="13.8" thickBot="1">
      <c r="B113" s="79">
        <v>44245</v>
      </c>
      <c r="C113" s="78">
        <v>0</v>
      </c>
      <c r="D113" s="78">
        <v>0</v>
      </c>
      <c r="E113" s="78">
        <v>0</v>
      </c>
      <c r="F113" s="78">
        <v>0</v>
      </c>
      <c r="G113" s="78">
        <v>0</v>
      </c>
      <c r="H113" s="78">
        <v>0</v>
      </c>
      <c r="I113" s="78">
        <v>0</v>
      </c>
      <c r="J113" s="78">
        <v>0</v>
      </c>
      <c r="K113" s="78">
        <v>0</v>
      </c>
      <c r="L113" s="78">
        <v>0</v>
      </c>
      <c r="M113" s="78">
        <v>0</v>
      </c>
      <c r="N113" s="78">
        <v>0</v>
      </c>
      <c r="O113" s="78">
        <v>0</v>
      </c>
      <c r="P113" s="78">
        <v>0</v>
      </c>
      <c r="Q113" s="78">
        <v>0</v>
      </c>
      <c r="R113" s="78">
        <v>0</v>
      </c>
      <c r="S113" s="78">
        <v>0</v>
      </c>
      <c r="T113" s="78">
        <v>0</v>
      </c>
      <c r="U113" s="78">
        <v>0</v>
      </c>
      <c r="V113" s="78">
        <v>0</v>
      </c>
      <c r="W113" s="78">
        <v>0</v>
      </c>
      <c r="X113" s="78">
        <v>0</v>
      </c>
      <c r="Y113" s="78">
        <v>0</v>
      </c>
      <c r="Z113" s="78">
        <v>0</v>
      </c>
      <c r="AA113" s="78">
        <f t="shared" si="13"/>
        <v>0</v>
      </c>
      <c r="AB113" s="77">
        <f t="shared" si="14"/>
        <v>2021</v>
      </c>
      <c r="AC113" s="76">
        <f t="shared" si="15"/>
        <v>2</v>
      </c>
      <c r="AD113" s="76" t="str">
        <f t="shared" si="16"/>
        <v/>
      </c>
      <c r="AE113" s="76" t="str">
        <f t="shared" si="17"/>
        <v/>
      </c>
      <c r="AF113" s="74">
        <f t="shared" si="18"/>
        <v>0</v>
      </c>
      <c r="AG113" s="75" t="str">
        <f t="shared" si="19"/>
        <v>1:00</v>
      </c>
      <c r="AH113" s="74">
        <f t="shared" si="20"/>
        <v>0</v>
      </c>
      <c r="AI113" s="73" t="str">
        <f t="shared" si="21"/>
        <v/>
      </c>
      <c r="AJ113" s="73" t="str">
        <f t="shared" si="22"/>
        <v/>
      </c>
      <c r="AK113" s="73" t="str">
        <f t="shared" si="23"/>
        <v/>
      </c>
      <c r="AL113" s="72" t="str">
        <f t="shared" si="24"/>
        <v/>
      </c>
      <c r="AM113" s="71" t="str">
        <f t="shared" si="25"/>
        <v/>
      </c>
    </row>
    <row r="114" spans="2:39" ht="13.8" thickBot="1">
      <c r="B114" s="79">
        <v>44246</v>
      </c>
      <c r="C114" s="78">
        <v>0</v>
      </c>
      <c r="D114" s="78">
        <v>0</v>
      </c>
      <c r="E114" s="78">
        <v>0</v>
      </c>
      <c r="F114" s="78">
        <v>0</v>
      </c>
      <c r="G114" s="78">
        <v>0</v>
      </c>
      <c r="H114" s="78">
        <v>0</v>
      </c>
      <c r="I114" s="78">
        <v>0</v>
      </c>
      <c r="J114" s="78">
        <v>0</v>
      </c>
      <c r="K114" s="78">
        <v>0</v>
      </c>
      <c r="L114" s="78">
        <v>0</v>
      </c>
      <c r="M114" s="78">
        <v>0</v>
      </c>
      <c r="N114" s="78">
        <v>0</v>
      </c>
      <c r="O114" s="78">
        <v>0</v>
      </c>
      <c r="P114" s="78">
        <v>0</v>
      </c>
      <c r="Q114" s="78">
        <v>0</v>
      </c>
      <c r="R114" s="78">
        <v>0</v>
      </c>
      <c r="S114" s="78">
        <v>0</v>
      </c>
      <c r="T114" s="78">
        <v>0</v>
      </c>
      <c r="U114" s="78">
        <v>0</v>
      </c>
      <c r="V114" s="78">
        <v>0</v>
      </c>
      <c r="W114" s="78">
        <v>0</v>
      </c>
      <c r="X114" s="78">
        <v>0</v>
      </c>
      <c r="Y114" s="78">
        <v>0</v>
      </c>
      <c r="Z114" s="78">
        <v>0</v>
      </c>
      <c r="AA114" s="78">
        <f t="shared" si="13"/>
        <v>0</v>
      </c>
      <c r="AB114" s="77">
        <f t="shared" si="14"/>
        <v>2021</v>
      </c>
      <c r="AC114" s="76">
        <f t="shared" si="15"/>
        <v>2</v>
      </c>
      <c r="AD114" s="76" t="str">
        <f t="shared" si="16"/>
        <v/>
      </c>
      <c r="AE114" s="76" t="str">
        <f t="shared" si="17"/>
        <v/>
      </c>
      <c r="AF114" s="74">
        <f t="shared" si="18"/>
        <v>0</v>
      </c>
      <c r="AG114" s="75" t="str">
        <f t="shared" si="19"/>
        <v>1:00</v>
      </c>
      <c r="AH114" s="74">
        <f t="shared" si="20"/>
        <v>0</v>
      </c>
      <c r="AI114" s="73" t="str">
        <f t="shared" si="21"/>
        <v/>
      </c>
      <c r="AJ114" s="73" t="str">
        <f t="shared" si="22"/>
        <v/>
      </c>
      <c r="AK114" s="73" t="str">
        <f t="shared" si="23"/>
        <v/>
      </c>
      <c r="AL114" s="72" t="str">
        <f t="shared" si="24"/>
        <v/>
      </c>
      <c r="AM114" s="71" t="str">
        <f t="shared" si="25"/>
        <v/>
      </c>
    </row>
    <row r="115" spans="2:39" ht="13.8" thickBot="1">
      <c r="B115" s="79">
        <v>44247</v>
      </c>
      <c r="C115" s="78">
        <v>0</v>
      </c>
      <c r="D115" s="78">
        <v>0</v>
      </c>
      <c r="E115" s="78">
        <v>0</v>
      </c>
      <c r="F115" s="78">
        <v>0</v>
      </c>
      <c r="G115" s="78">
        <v>0</v>
      </c>
      <c r="H115" s="78">
        <v>0</v>
      </c>
      <c r="I115" s="78">
        <v>0</v>
      </c>
      <c r="J115" s="78">
        <v>0</v>
      </c>
      <c r="K115" s="78">
        <v>0</v>
      </c>
      <c r="L115" s="78">
        <v>0</v>
      </c>
      <c r="M115" s="78">
        <v>0</v>
      </c>
      <c r="N115" s="78">
        <v>0</v>
      </c>
      <c r="O115" s="78">
        <v>0</v>
      </c>
      <c r="P115" s="78">
        <v>0</v>
      </c>
      <c r="Q115" s="78">
        <v>0</v>
      </c>
      <c r="R115" s="78">
        <v>0</v>
      </c>
      <c r="S115" s="78">
        <v>0</v>
      </c>
      <c r="T115" s="78">
        <v>0</v>
      </c>
      <c r="U115" s="78">
        <v>0</v>
      </c>
      <c r="V115" s="78">
        <v>0</v>
      </c>
      <c r="W115" s="78">
        <v>0</v>
      </c>
      <c r="X115" s="78">
        <v>0</v>
      </c>
      <c r="Y115" s="78">
        <v>0</v>
      </c>
      <c r="Z115" s="78">
        <v>0</v>
      </c>
      <c r="AA115" s="78">
        <f t="shared" si="13"/>
        <v>0</v>
      </c>
      <c r="AB115" s="77">
        <f t="shared" si="14"/>
        <v>2021</v>
      </c>
      <c r="AC115" s="76">
        <f t="shared" si="15"/>
        <v>2</v>
      </c>
      <c r="AD115" s="76" t="str">
        <f t="shared" si="16"/>
        <v/>
      </c>
      <c r="AE115" s="76" t="str">
        <f t="shared" si="17"/>
        <v/>
      </c>
      <c r="AF115" s="74">
        <f t="shared" si="18"/>
        <v>0</v>
      </c>
      <c r="AG115" s="75" t="str">
        <f t="shared" si="19"/>
        <v>1:00</v>
      </c>
      <c r="AH115" s="74">
        <f t="shared" si="20"/>
        <v>0</v>
      </c>
      <c r="AI115" s="73" t="str">
        <f t="shared" si="21"/>
        <v/>
      </c>
      <c r="AJ115" s="73" t="str">
        <f t="shared" si="22"/>
        <v/>
      </c>
      <c r="AK115" s="73" t="str">
        <f t="shared" si="23"/>
        <v/>
      </c>
      <c r="AL115" s="72" t="str">
        <f t="shared" si="24"/>
        <v/>
      </c>
      <c r="AM115" s="71" t="str">
        <f t="shared" si="25"/>
        <v/>
      </c>
    </row>
    <row r="116" spans="2:39" ht="13.8" thickBot="1">
      <c r="B116" s="79">
        <v>44248</v>
      </c>
      <c r="C116" s="78">
        <v>0</v>
      </c>
      <c r="D116" s="78">
        <v>0</v>
      </c>
      <c r="E116" s="78">
        <v>0</v>
      </c>
      <c r="F116" s="78">
        <v>0</v>
      </c>
      <c r="G116" s="78">
        <v>0</v>
      </c>
      <c r="H116" s="78">
        <v>0</v>
      </c>
      <c r="I116" s="78">
        <v>0</v>
      </c>
      <c r="J116" s="78">
        <v>0</v>
      </c>
      <c r="K116" s="78">
        <v>0</v>
      </c>
      <c r="L116" s="78">
        <v>0</v>
      </c>
      <c r="M116" s="78">
        <v>0</v>
      </c>
      <c r="N116" s="78">
        <v>0</v>
      </c>
      <c r="O116" s="78">
        <v>0</v>
      </c>
      <c r="P116" s="78">
        <v>0</v>
      </c>
      <c r="Q116" s="78">
        <v>0</v>
      </c>
      <c r="R116" s="78">
        <v>0</v>
      </c>
      <c r="S116" s="78">
        <v>0</v>
      </c>
      <c r="T116" s="78">
        <v>0</v>
      </c>
      <c r="U116" s="78">
        <v>0</v>
      </c>
      <c r="V116" s="78">
        <v>0</v>
      </c>
      <c r="W116" s="78">
        <v>0</v>
      </c>
      <c r="X116" s="78">
        <v>0</v>
      </c>
      <c r="Y116" s="78">
        <v>0</v>
      </c>
      <c r="Z116" s="78">
        <v>0</v>
      </c>
      <c r="AA116" s="78">
        <f t="shared" si="13"/>
        <v>0</v>
      </c>
      <c r="AB116" s="77">
        <f t="shared" si="14"/>
        <v>2021</v>
      </c>
      <c r="AC116" s="76">
        <f t="shared" si="15"/>
        <v>2</v>
      </c>
      <c r="AD116" s="76" t="str">
        <f t="shared" si="16"/>
        <v/>
      </c>
      <c r="AE116" s="76" t="str">
        <f t="shared" si="17"/>
        <v/>
      </c>
      <c r="AF116" s="74">
        <f t="shared" si="18"/>
        <v>0</v>
      </c>
      <c r="AG116" s="75" t="str">
        <f t="shared" si="19"/>
        <v>1:00</v>
      </c>
      <c r="AH116" s="74">
        <f t="shared" si="20"/>
        <v>0</v>
      </c>
      <c r="AI116" s="73" t="str">
        <f t="shared" si="21"/>
        <v/>
      </c>
      <c r="AJ116" s="73" t="str">
        <f t="shared" si="22"/>
        <v/>
      </c>
      <c r="AK116" s="73" t="str">
        <f t="shared" si="23"/>
        <v/>
      </c>
      <c r="AL116" s="72" t="str">
        <f t="shared" si="24"/>
        <v/>
      </c>
      <c r="AM116" s="71" t="str">
        <f t="shared" si="25"/>
        <v/>
      </c>
    </row>
    <row r="117" spans="2:39" ht="13.8" thickBot="1">
      <c r="B117" s="79">
        <v>44249</v>
      </c>
      <c r="C117" s="78">
        <v>0</v>
      </c>
      <c r="D117" s="78">
        <v>0</v>
      </c>
      <c r="E117" s="78">
        <v>0</v>
      </c>
      <c r="F117" s="78">
        <v>0</v>
      </c>
      <c r="G117" s="78">
        <v>0</v>
      </c>
      <c r="H117" s="78">
        <v>0</v>
      </c>
      <c r="I117" s="78">
        <v>0</v>
      </c>
      <c r="J117" s="78">
        <v>0</v>
      </c>
      <c r="K117" s="78">
        <v>0</v>
      </c>
      <c r="L117" s="78">
        <v>0</v>
      </c>
      <c r="M117" s="78">
        <v>0</v>
      </c>
      <c r="N117" s="78">
        <v>0</v>
      </c>
      <c r="O117" s="78">
        <v>0</v>
      </c>
      <c r="P117" s="78">
        <v>0</v>
      </c>
      <c r="Q117" s="78">
        <v>0</v>
      </c>
      <c r="R117" s="78">
        <v>0</v>
      </c>
      <c r="S117" s="78">
        <v>53.551000000000002</v>
      </c>
      <c r="T117" s="78">
        <v>783.79</v>
      </c>
      <c r="U117" s="78">
        <v>0</v>
      </c>
      <c r="V117" s="78">
        <v>0</v>
      </c>
      <c r="W117" s="78">
        <v>0</v>
      </c>
      <c r="X117" s="78">
        <v>0</v>
      </c>
      <c r="Y117" s="78">
        <v>0</v>
      </c>
      <c r="Z117" s="78">
        <v>0</v>
      </c>
      <c r="AA117" s="78">
        <f t="shared" si="13"/>
        <v>783.79</v>
      </c>
      <c r="AB117" s="77">
        <f t="shared" si="14"/>
        <v>2021</v>
      </c>
      <c r="AC117" s="76">
        <f t="shared" si="15"/>
        <v>2</v>
      </c>
      <c r="AD117" s="76" t="str">
        <f t="shared" si="16"/>
        <v/>
      </c>
      <c r="AE117" s="76" t="str">
        <f t="shared" si="17"/>
        <v/>
      </c>
      <c r="AF117" s="74">
        <f t="shared" si="18"/>
        <v>783.79</v>
      </c>
      <c r="AG117" s="75" t="str">
        <f t="shared" si="19"/>
        <v>18:00</v>
      </c>
      <c r="AH117" s="74">
        <f t="shared" si="20"/>
        <v>1621.1309999999999</v>
      </c>
      <c r="AI117" s="73" t="str">
        <f t="shared" si="21"/>
        <v/>
      </c>
      <c r="AJ117" s="73" t="str">
        <f t="shared" si="22"/>
        <v/>
      </c>
      <c r="AK117" s="73" t="str">
        <f t="shared" si="23"/>
        <v/>
      </c>
      <c r="AL117" s="72" t="str">
        <f t="shared" si="24"/>
        <v/>
      </c>
      <c r="AM117" s="71" t="str">
        <f t="shared" si="25"/>
        <v/>
      </c>
    </row>
    <row r="118" spans="2:39" ht="13.8" thickBot="1">
      <c r="B118" s="79">
        <v>44250</v>
      </c>
      <c r="C118" s="78">
        <v>0</v>
      </c>
      <c r="D118" s="78">
        <v>0</v>
      </c>
      <c r="E118" s="78">
        <v>0</v>
      </c>
      <c r="F118" s="78">
        <v>0</v>
      </c>
      <c r="G118" s="78">
        <v>0</v>
      </c>
      <c r="H118" s="78">
        <v>0</v>
      </c>
      <c r="I118" s="78">
        <v>0</v>
      </c>
      <c r="J118" s="78">
        <v>0</v>
      </c>
      <c r="K118" s="78">
        <v>0</v>
      </c>
      <c r="L118" s="78">
        <v>0</v>
      </c>
      <c r="M118" s="78">
        <v>0</v>
      </c>
      <c r="N118" s="78">
        <v>0</v>
      </c>
      <c r="O118" s="78">
        <v>0</v>
      </c>
      <c r="P118" s="78">
        <v>0</v>
      </c>
      <c r="Q118" s="78">
        <v>0</v>
      </c>
      <c r="R118" s="78">
        <v>0</v>
      </c>
      <c r="S118" s="78">
        <v>0</v>
      </c>
      <c r="T118" s="78">
        <v>0</v>
      </c>
      <c r="U118" s="78">
        <v>0</v>
      </c>
      <c r="V118" s="78">
        <v>0</v>
      </c>
      <c r="W118" s="78">
        <v>0</v>
      </c>
      <c r="X118" s="78">
        <v>0</v>
      </c>
      <c r="Y118" s="78">
        <v>0</v>
      </c>
      <c r="Z118" s="78">
        <v>0</v>
      </c>
      <c r="AA118" s="78">
        <f t="shared" si="13"/>
        <v>0</v>
      </c>
      <c r="AB118" s="77">
        <f t="shared" si="14"/>
        <v>2021</v>
      </c>
      <c r="AC118" s="76">
        <f t="shared" si="15"/>
        <v>2</v>
      </c>
      <c r="AD118" s="76" t="str">
        <f t="shared" si="16"/>
        <v/>
      </c>
      <c r="AE118" s="76" t="str">
        <f t="shared" si="17"/>
        <v/>
      </c>
      <c r="AF118" s="74">
        <f t="shared" si="18"/>
        <v>0</v>
      </c>
      <c r="AG118" s="75" t="str">
        <f t="shared" si="19"/>
        <v>1:00</v>
      </c>
      <c r="AH118" s="74">
        <f t="shared" si="20"/>
        <v>0</v>
      </c>
      <c r="AI118" s="73" t="str">
        <f t="shared" si="21"/>
        <v/>
      </c>
      <c r="AJ118" s="73" t="str">
        <f t="shared" si="22"/>
        <v/>
      </c>
      <c r="AK118" s="73" t="str">
        <f t="shared" si="23"/>
        <v/>
      </c>
      <c r="AL118" s="72" t="str">
        <f t="shared" si="24"/>
        <v/>
      </c>
      <c r="AM118" s="71" t="str">
        <f t="shared" si="25"/>
        <v/>
      </c>
    </row>
    <row r="119" spans="2:39" ht="13.8" thickBot="1">
      <c r="B119" s="79">
        <v>44251</v>
      </c>
      <c r="C119" s="78">
        <v>0</v>
      </c>
      <c r="D119" s="78">
        <v>0</v>
      </c>
      <c r="E119" s="78">
        <v>0</v>
      </c>
      <c r="F119" s="78">
        <v>0</v>
      </c>
      <c r="G119" s="78">
        <v>0</v>
      </c>
      <c r="H119" s="78">
        <v>0</v>
      </c>
      <c r="I119" s="78">
        <v>0</v>
      </c>
      <c r="J119" s="78">
        <v>0</v>
      </c>
      <c r="K119" s="78">
        <v>0</v>
      </c>
      <c r="L119" s="78">
        <v>843.76599999999996</v>
      </c>
      <c r="M119" s="78">
        <v>1177.318</v>
      </c>
      <c r="N119" s="78">
        <v>989.95600000000002</v>
      </c>
      <c r="O119" s="78">
        <v>1081.425</v>
      </c>
      <c r="P119" s="78">
        <v>1156.0530000000001</v>
      </c>
      <c r="Q119" s="78">
        <v>1318.2470000000001</v>
      </c>
      <c r="R119" s="78">
        <v>770.44500000000005</v>
      </c>
      <c r="S119" s="78">
        <v>368.13400000000001</v>
      </c>
      <c r="T119" s="78">
        <v>0</v>
      </c>
      <c r="U119" s="78">
        <v>0</v>
      </c>
      <c r="V119" s="78">
        <v>0</v>
      </c>
      <c r="W119" s="78">
        <v>0</v>
      </c>
      <c r="X119" s="78">
        <v>0</v>
      </c>
      <c r="Y119" s="78">
        <v>0</v>
      </c>
      <c r="Z119" s="78">
        <v>0</v>
      </c>
      <c r="AA119" s="78">
        <f t="shared" si="13"/>
        <v>1318.2470000000001</v>
      </c>
      <c r="AB119" s="77">
        <f t="shared" si="14"/>
        <v>2021</v>
      </c>
      <c r="AC119" s="76">
        <f t="shared" si="15"/>
        <v>2</v>
      </c>
      <c r="AD119" s="76" t="str">
        <f t="shared" si="16"/>
        <v/>
      </c>
      <c r="AE119" s="76" t="str">
        <f t="shared" si="17"/>
        <v/>
      </c>
      <c r="AF119" s="74">
        <f t="shared" si="18"/>
        <v>1318.2470000000001</v>
      </c>
      <c r="AG119" s="75" t="str">
        <f t="shared" si="19"/>
        <v>15:00</v>
      </c>
      <c r="AH119" s="74">
        <f t="shared" si="20"/>
        <v>9023.5910000000003</v>
      </c>
      <c r="AI119" s="73" t="str">
        <f t="shared" si="21"/>
        <v/>
      </c>
      <c r="AJ119" s="73" t="str">
        <f t="shared" si="22"/>
        <v/>
      </c>
      <c r="AK119" s="73" t="str">
        <f t="shared" si="23"/>
        <v/>
      </c>
      <c r="AL119" s="72" t="str">
        <f t="shared" si="24"/>
        <v/>
      </c>
      <c r="AM119" s="71" t="str">
        <f t="shared" si="25"/>
        <v/>
      </c>
    </row>
    <row r="120" spans="2:39" ht="13.8" thickBot="1">
      <c r="B120" s="79">
        <v>44252</v>
      </c>
      <c r="C120" s="78">
        <v>0</v>
      </c>
      <c r="D120" s="78">
        <v>0</v>
      </c>
      <c r="E120" s="78">
        <v>0</v>
      </c>
      <c r="F120" s="78">
        <v>0</v>
      </c>
      <c r="G120" s="78">
        <v>0</v>
      </c>
      <c r="H120" s="78">
        <v>0</v>
      </c>
      <c r="I120" s="78">
        <v>0</v>
      </c>
      <c r="J120" s="78">
        <v>0</v>
      </c>
      <c r="K120" s="78">
        <v>0</v>
      </c>
      <c r="L120" s="78">
        <v>0</v>
      </c>
      <c r="M120" s="78">
        <v>0</v>
      </c>
      <c r="N120" s="78">
        <v>0</v>
      </c>
      <c r="O120" s="78">
        <v>0</v>
      </c>
      <c r="P120" s="78">
        <v>0</v>
      </c>
      <c r="Q120" s="78">
        <v>0</v>
      </c>
      <c r="R120" s="78">
        <v>0</v>
      </c>
      <c r="S120" s="78">
        <v>0</v>
      </c>
      <c r="T120" s="78">
        <v>0</v>
      </c>
      <c r="U120" s="78">
        <v>0</v>
      </c>
      <c r="V120" s="78">
        <v>0</v>
      </c>
      <c r="W120" s="78">
        <v>0</v>
      </c>
      <c r="X120" s="78">
        <v>0</v>
      </c>
      <c r="Y120" s="78">
        <v>0</v>
      </c>
      <c r="Z120" s="78">
        <v>0</v>
      </c>
      <c r="AA120" s="78">
        <f t="shared" si="13"/>
        <v>0</v>
      </c>
      <c r="AB120" s="77">
        <f t="shared" si="14"/>
        <v>2021</v>
      </c>
      <c r="AC120" s="76">
        <f t="shared" si="15"/>
        <v>2</v>
      </c>
      <c r="AD120" s="76" t="str">
        <f t="shared" si="16"/>
        <v/>
      </c>
      <c r="AE120" s="76" t="str">
        <f t="shared" si="17"/>
        <v/>
      </c>
      <c r="AF120" s="74">
        <f t="shared" si="18"/>
        <v>0</v>
      </c>
      <c r="AG120" s="75" t="str">
        <f t="shared" si="19"/>
        <v>1:00</v>
      </c>
      <c r="AH120" s="74">
        <f t="shared" si="20"/>
        <v>0</v>
      </c>
      <c r="AI120" s="73" t="str">
        <f t="shared" si="21"/>
        <v/>
      </c>
      <c r="AJ120" s="73" t="str">
        <f t="shared" si="22"/>
        <v/>
      </c>
      <c r="AK120" s="73" t="str">
        <f t="shared" si="23"/>
        <v/>
      </c>
      <c r="AL120" s="72" t="str">
        <f t="shared" si="24"/>
        <v/>
      </c>
      <c r="AM120" s="71" t="str">
        <f t="shared" si="25"/>
        <v/>
      </c>
    </row>
    <row r="121" spans="2:39" ht="13.8" thickBot="1">
      <c r="B121" s="79">
        <v>44253</v>
      </c>
      <c r="C121" s="78">
        <v>0</v>
      </c>
      <c r="D121" s="78">
        <v>0</v>
      </c>
      <c r="E121" s="78">
        <v>0</v>
      </c>
      <c r="F121" s="78">
        <v>0</v>
      </c>
      <c r="G121" s="78">
        <v>0</v>
      </c>
      <c r="H121" s="78">
        <v>0</v>
      </c>
      <c r="I121" s="78">
        <v>0</v>
      </c>
      <c r="J121" s="78">
        <v>0</v>
      </c>
      <c r="K121" s="78">
        <v>0</v>
      </c>
      <c r="L121" s="78">
        <v>0</v>
      </c>
      <c r="M121" s="78">
        <v>0</v>
      </c>
      <c r="N121" s="78">
        <v>0</v>
      </c>
      <c r="O121" s="78">
        <v>0</v>
      </c>
      <c r="P121" s="78">
        <v>0</v>
      </c>
      <c r="Q121" s="78">
        <v>0</v>
      </c>
      <c r="R121" s="78">
        <v>0</v>
      </c>
      <c r="S121" s="78">
        <v>0</v>
      </c>
      <c r="T121" s="78">
        <v>0</v>
      </c>
      <c r="U121" s="78">
        <v>0</v>
      </c>
      <c r="V121" s="78">
        <v>0</v>
      </c>
      <c r="W121" s="78">
        <v>0</v>
      </c>
      <c r="X121" s="78">
        <v>0</v>
      </c>
      <c r="Y121" s="78">
        <v>0</v>
      </c>
      <c r="Z121" s="78">
        <v>0</v>
      </c>
      <c r="AA121" s="78">
        <f t="shared" si="13"/>
        <v>0</v>
      </c>
      <c r="AB121" s="77">
        <f t="shared" si="14"/>
        <v>2021</v>
      </c>
      <c r="AC121" s="76">
        <f t="shared" si="15"/>
        <v>2</v>
      </c>
      <c r="AD121" s="76" t="str">
        <f t="shared" si="16"/>
        <v/>
      </c>
      <c r="AE121" s="76" t="str">
        <f t="shared" si="17"/>
        <v/>
      </c>
      <c r="AF121" s="74">
        <f t="shared" si="18"/>
        <v>0</v>
      </c>
      <c r="AG121" s="75" t="str">
        <f t="shared" si="19"/>
        <v>1:00</v>
      </c>
      <c r="AH121" s="74">
        <f t="shared" si="20"/>
        <v>0</v>
      </c>
      <c r="AI121" s="73" t="str">
        <f t="shared" si="21"/>
        <v/>
      </c>
      <c r="AJ121" s="73" t="str">
        <f t="shared" si="22"/>
        <v/>
      </c>
      <c r="AK121" s="73" t="str">
        <f t="shared" si="23"/>
        <v/>
      </c>
      <c r="AL121" s="72" t="str">
        <f t="shared" si="24"/>
        <v/>
      </c>
      <c r="AM121" s="71" t="str">
        <f t="shared" si="25"/>
        <v/>
      </c>
    </row>
    <row r="122" spans="2:39" ht="13.8" thickBot="1">
      <c r="B122" s="79">
        <v>44254</v>
      </c>
      <c r="C122" s="78">
        <v>0</v>
      </c>
      <c r="D122" s="78">
        <v>0</v>
      </c>
      <c r="E122" s="78">
        <v>0</v>
      </c>
      <c r="F122" s="78">
        <v>0</v>
      </c>
      <c r="G122" s="78">
        <v>0</v>
      </c>
      <c r="H122" s="78">
        <v>0</v>
      </c>
      <c r="I122" s="78">
        <v>0</v>
      </c>
      <c r="J122" s="78">
        <v>0</v>
      </c>
      <c r="K122" s="78">
        <v>0</v>
      </c>
      <c r="L122" s="78">
        <v>0</v>
      </c>
      <c r="M122" s="78">
        <v>0</v>
      </c>
      <c r="N122" s="78">
        <v>0</v>
      </c>
      <c r="O122" s="78">
        <v>0</v>
      </c>
      <c r="P122" s="78">
        <v>0</v>
      </c>
      <c r="Q122" s="78">
        <v>0</v>
      </c>
      <c r="R122" s="78">
        <v>0</v>
      </c>
      <c r="S122" s="78">
        <v>0</v>
      </c>
      <c r="T122" s="78">
        <v>0</v>
      </c>
      <c r="U122" s="78">
        <v>0</v>
      </c>
      <c r="V122" s="78">
        <v>0</v>
      </c>
      <c r="W122" s="78">
        <v>0</v>
      </c>
      <c r="X122" s="78">
        <v>0</v>
      </c>
      <c r="Y122" s="78">
        <v>0</v>
      </c>
      <c r="Z122" s="78">
        <v>0</v>
      </c>
      <c r="AA122" s="78">
        <f t="shared" si="13"/>
        <v>0</v>
      </c>
      <c r="AB122" s="77">
        <f t="shared" si="14"/>
        <v>2021</v>
      </c>
      <c r="AC122" s="76">
        <f t="shared" si="15"/>
        <v>2</v>
      </c>
      <c r="AD122" s="76" t="str">
        <f t="shared" si="16"/>
        <v/>
      </c>
      <c r="AE122" s="76" t="str">
        <f t="shared" si="17"/>
        <v/>
      </c>
      <c r="AF122" s="74">
        <f t="shared" si="18"/>
        <v>0</v>
      </c>
      <c r="AG122" s="75" t="str">
        <f t="shared" si="19"/>
        <v>1:00</v>
      </c>
      <c r="AH122" s="74">
        <f t="shared" si="20"/>
        <v>0</v>
      </c>
      <c r="AI122" s="73" t="str">
        <f t="shared" si="21"/>
        <v/>
      </c>
      <c r="AJ122" s="73" t="str">
        <f t="shared" si="22"/>
        <v/>
      </c>
      <c r="AK122" s="73" t="str">
        <f t="shared" si="23"/>
        <v/>
      </c>
      <c r="AL122" s="72" t="str">
        <f t="shared" si="24"/>
        <v/>
      </c>
      <c r="AM122" s="71" t="str">
        <f t="shared" si="25"/>
        <v/>
      </c>
    </row>
    <row r="123" spans="2:39" ht="13.8" thickBot="1">
      <c r="B123" s="79">
        <v>44255</v>
      </c>
      <c r="C123" s="78">
        <v>0</v>
      </c>
      <c r="D123" s="78">
        <v>0</v>
      </c>
      <c r="E123" s="78">
        <v>0</v>
      </c>
      <c r="F123" s="78">
        <v>0</v>
      </c>
      <c r="G123" s="78">
        <v>0</v>
      </c>
      <c r="H123" s="78">
        <v>0</v>
      </c>
      <c r="I123" s="78">
        <v>0</v>
      </c>
      <c r="J123" s="78">
        <v>0</v>
      </c>
      <c r="K123" s="78">
        <v>0</v>
      </c>
      <c r="L123" s="78">
        <v>0</v>
      </c>
      <c r="M123" s="78">
        <v>0</v>
      </c>
      <c r="N123" s="78">
        <v>0</v>
      </c>
      <c r="O123" s="78">
        <v>0</v>
      </c>
      <c r="P123" s="78">
        <v>0</v>
      </c>
      <c r="Q123" s="78">
        <v>0</v>
      </c>
      <c r="R123" s="78">
        <v>0</v>
      </c>
      <c r="S123" s="78">
        <v>0</v>
      </c>
      <c r="T123" s="78">
        <v>0</v>
      </c>
      <c r="U123" s="78">
        <v>0</v>
      </c>
      <c r="V123" s="78">
        <v>0</v>
      </c>
      <c r="W123" s="78">
        <v>0</v>
      </c>
      <c r="X123" s="78">
        <v>0</v>
      </c>
      <c r="Y123" s="78">
        <v>0</v>
      </c>
      <c r="Z123" s="78">
        <v>0</v>
      </c>
      <c r="AA123" s="78">
        <f t="shared" si="13"/>
        <v>0</v>
      </c>
      <c r="AB123" s="77">
        <f t="shared" si="14"/>
        <v>2021</v>
      </c>
      <c r="AC123" s="76">
        <f t="shared" si="15"/>
        <v>2</v>
      </c>
      <c r="AD123" s="76" t="str">
        <f t="shared" si="16"/>
        <v>2021-2</v>
      </c>
      <c r="AE123" s="76">
        <f t="shared" si="17"/>
        <v>2</v>
      </c>
      <c r="AF123" s="74">
        <f t="shared" si="18"/>
        <v>0</v>
      </c>
      <c r="AG123" s="75" t="str">
        <f t="shared" si="19"/>
        <v>1:00</v>
      </c>
      <c r="AH123" s="74">
        <f t="shared" si="20"/>
        <v>0</v>
      </c>
      <c r="AI123" s="73">
        <f t="shared" si="21"/>
        <v>7554.6339999999991</v>
      </c>
      <c r="AJ123" s="73">
        <f t="shared" si="22"/>
        <v>1477.9849999999999</v>
      </c>
      <c r="AK123" s="73">
        <f t="shared" si="23"/>
        <v>9992.0470000000005</v>
      </c>
      <c r="AL123" s="72">
        <f t="shared" si="24"/>
        <v>44239</v>
      </c>
      <c r="AM123" s="71" t="str">
        <f t="shared" si="25"/>
        <v>12:00</v>
      </c>
    </row>
    <row r="124" spans="2:39" ht="13.8" thickBot="1">
      <c r="B124" s="79">
        <v>44256</v>
      </c>
      <c r="C124" s="78">
        <v>0</v>
      </c>
      <c r="D124" s="78">
        <v>0</v>
      </c>
      <c r="E124" s="78">
        <v>0</v>
      </c>
      <c r="F124" s="78">
        <v>0</v>
      </c>
      <c r="G124" s="78">
        <v>0</v>
      </c>
      <c r="H124" s="78">
        <v>0</v>
      </c>
      <c r="I124" s="78">
        <v>0</v>
      </c>
      <c r="J124" s="78">
        <v>0</v>
      </c>
      <c r="K124" s="78">
        <v>0</v>
      </c>
      <c r="L124" s="78">
        <v>0</v>
      </c>
      <c r="M124" s="78">
        <v>0</v>
      </c>
      <c r="N124" s="78">
        <v>0</v>
      </c>
      <c r="O124" s="78">
        <v>0</v>
      </c>
      <c r="P124" s="78">
        <v>0</v>
      </c>
      <c r="Q124" s="78">
        <v>0</v>
      </c>
      <c r="R124" s="78">
        <v>0</v>
      </c>
      <c r="S124" s="78">
        <v>0</v>
      </c>
      <c r="T124" s="78">
        <v>0</v>
      </c>
      <c r="U124" s="78">
        <v>0</v>
      </c>
      <c r="V124" s="78">
        <v>0</v>
      </c>
      <c r="W124" s="78">
        <v>0</v>
      </c>
      <c r="X124" s="78">
        <v>0</v>
      </c>
      <c r="Y124" s="78">
        <v>0</v>
      </c>
      <c r="Z124" s="78">
        <v>0</v>
      </c>
      <c r="AA124" s="78">
        <f t="shared" si="13"/>
        <v>0</v>
      </c>
      <c r="AB124" s="77">
        <f t="shared" si="14"/>
        <v>2021</v>
      </c>
      <c r="AC124" s="76">
        <f t="shared" si="15"/>
        <v>3</v>
      </c>
      <c r="AD124" s="76" t="str">
        <f t="shared" si="16"/>
        <v/>
      </c>
      <c r="AE124" s="76" t="str">
        <f t="shared" si="17"/>
        <v/>
      </c>
      <c r="AF124" s="74">
        <f t="shared" si="18"/>
        <v>0</v>
      </c>
      <c r="AG124" s="75" t="str">
        <f t="shared" si="19"/>
        <v>1:00</v>
      </c>
      <c r="AH124" s="74">
        <f t="shared" si="20"/>
        <v>0</v>
      </c>
      <c r="AI124" s="73" t="str">
        <f t="shared" si="21"/>
        <v/>
      </c>
      <c r="AJ124" s="73" t="str">
        <f t="shared" si="22"/>
        <v/>
      </c>
      <c r="AK124" s="73" t="str">
        <f t="shared" si="23"/>
        <v/>
      </c>
      <c r="AL124" s="72" t="str">
        <f t="shared" si="24"/>
        <v/>
      </c>
      <c r="AM124" s="71" t="str">
        <f t="shared" si="25"/>
        <v/>
      </c>
    </row>
    <row r="125" spans="2:39" ht="13.8" thickBot="1">
      <c r="B125" s="79">
        <v>44257</v>
      </c>
      <c r="C125" s="78">
        <v>0</v>
      </c>
      <c r="D125" s="78">
        <v>0</v>
      </c>
      <c r="E125" s="78">
        <v>0</v>
      </c>
      <c r="F125" s="78">
        <v>0</v>
      </c>
      <c r="G125" s="78">
        <v>0</v>
      </c>
      <c r="H125" s="78">
        <v>0</v>
      </c>
      <c r="I125" s="78">
        <v>0</v>
      </c>
      <c r="J125" s="78">
        <v>0</v>
      </c>
      <c r="K125" s="78">
        <v>0</v>
      </c>
      <c r="L125" s="78">
        <v>0</v>
      </c>
      <c r="M125" s="78">
        <v>0</v>
      </c>
      <c r="N125" s="78">
        <v>0</v>
      </c>
      <c r="O125" s="78">
        <v>0</v>
      </c>
      <c r="P125" s="78">
        <v>0</v>
      </c>
      <c r="Q125" s="78">
        <v>0</v>
      </c>
      <c r="R125" s="78">
        <v>0</v>
      </c>
      <c r="S125" s="78">
        <v>0</v>
      </c>
      <c r="T125" s="78">
        <v>0</v>
      </c>
      <c r="U125" s="78">
        <v>0</v>
      </c>
      <c r="V125" s="78">
        <v>0</v>
      </c>
      <c r="W125" s="78">
        <v>0</v>
      </c>
      <c r="X125" s="78">
        <v>0</v>
      </c>
      <c r="Y125" s="78">
        <v>0</v>
      </c>
      <c r="Z125" s="78">
        <v>0</v>
      </c>
      <c r="AA125" s="78">
        <f t="shared" si="13"/>
        <v>0</v>
      </c>
      <c r="AB125" s="77">
        <f t="shared" si="14"/>
        <v>2021</v>
      </c>
      <c r="AC125" s="76">
        <f t="shared" si="15"/>
        <v>3</v>
      </c>
      <c r="AD125" s="76" t="str">
        <f t="shared" si="16"/>
        <v/>
      </c>
      <c r="AE125" s="76" t="str">
        <f t="shared" si="17"/>
        <v/>
      </c>
      <c r="AF125" s="74">
        <f t="shared" si="18"/>
        <v>0</v>
      </c>
      <c r="AG125" s="75" t="str">
        <f t="shared" si="19"/>
        <v>1:00</v>
      </c>
      <c r="AH125" s="74">
        <f t="shared" si="20"/>
        <v>0</v>
      </c>
      <c r="AI125" s="73" t="str">
        <f t="shared" si="21"/>
        <v/>
      </c>
      <c r="AJ125" s="73" t="str">
        <f t="shared" si="22"/>
        <v/>
      </c>
      <c r="AK125" s="73" t="str">
        <f t="shared" si="23"/>
        <v/>
      </c>
      <c r="AL125" s="72" t="str">
        <f t="shared" si="24"/>
        <v/>
      </c>
      <c r="AM125" s="71" t="str">
        <f t="shared" si="25"/>
        <v/>
      </c>
    </row>
    <row r="126" spans="2:39" ht="13.8" thickBot="1">
      <c r="B126" s="79">
        <v>44258</v>
      </c>
      <c r="C126" s="78">
        <v>0</v>
      </c>
      <c r="D126" s="78">
        <v>0</v>
      </c>
      <c r="E126" s="78">
        <v>0</v>
      </c>
      <c r="F126" s="78">
        <v>0</v>
      </c>
      <c r="G126" s="78">
        <v>0</v>
      </c>
      <c r="H126" s="78">
        <v>0</v>
      </c>
      <c r="I126" s="78">
        <v>0</v>
      </c>
      <c r="J126" s="78">
        <v>0</v>
      </c>
      <c r="K126" s="78">
        <v>0</v>
      </c>
      <c r="L126" s="78">
        <v>822.77200000000005</v>
      </c>
      <c r="M126" s="78">
        <v>1409.3989999999999</v>
      </c>
      <c r="N126" s="78">
        <v>1338.19</v>
      </c>
      <c r="O126" s="78">
        <v>1088.5989999999999</v>
      </c>
      <c r="P126" s="78">
        <v>742.21</v>
      </c>
      <c r="Q126" s="78">
        <v>137.39699999999999</v>
      </c>
      <c r="R126" s="78">
        <v>0</v>
      </c>
      <c r="S126" s="78">
        <v>0</v>
      </c>
      <c r="T126" s="78">
        <v>0</v>
      </c>
      <c r="U126" s="78">
        <v>0</v>
      </c>
      <c r="V126" s="78">
        <v>0</v>
      </c>
      <c r="W126" s="78">
        <v>0</v>
      </c>
      <c r="X126" s="78">
        <v>0</v>
      </c>
      <c r="Y126" s="78">
        <v>0</v>
      </c>
      <c r="Z126" s="78">
        <v>0</v>
      </c>
      <c r="AA126" s="78">
        <f t="shared" si="13"/>
        <v>1409.3989999999999</v>
      </c>
      <c r="AB126" s="77">
        <f t="shared" si="14"/>
        <v>2021</v>
      </c>
      <c r="AC126" s="76">
        <f t="shared" si="15"/>
        <v>3</v>
      </c>
      <c r="AD126" s="76" t="str">
        <f t="shared" si="16"/>
        <v/>
      </c>
      <c r="AE126" s="76" t="str">
        <f t="shared" si="17"/>
        <v/>
      </c>
      <c r="AF126" s="74">
        <f t="shared" si="18"/>
        <v>1409.3989999999999</v>
      </c>
      <c r="AG126" s="75" t="str">
        <f t="shared" si="19"/>
        <v>11:00</v>
      </c>
      <c r="AH126" s="74">
        <f t="shared" si="20"/>
        <v>6947.9660000000003</v>
      </c>
      <c r="AI126" s="73" t="str">
        <f t="shared" si="21"/>
        <v/>
      </c>
      <c r="AJ126" s="73" t="str">
        <f t="shared" si="22"/>
        <v/>
      </c>
      <c r="AK126" s="73" t="str">
        <f t="shared" si="23"/>
        <v/>
      </c>
      <c r="AL126" s="72" t="str">
        <f t="shared" si="24"/>
        <v/>
      </c>
      <c r="AM126" s="71" t="str">
        <f t="shared" si="25"/>
        <v/>
      </c>
    </row>
    <row r="127" spans="2:39" ht="13.8" thickBot="1">
      <c r="B127" s="79">
        <v>44259</v>
      </c>
      <c r="C127" s="78">
        <v>0</v>
      </c>
      <c r="D127" s="78">
        <v>0</v>
      </c>
      <c r="E127" s="78">
        <v>0</v>
      </c>
      <c r="F127" s="78">
        <v>0</v>
      </c>
      <c r="G127" s="78">
        <v>0</v>
      </c>
      <c r="H127" s="78">
        <v>0</v>
      </c>
      <c r="I127" s="78">
        <v>0</v>
      </c>
      <c r="J127" s="78">
        <v>0</v>
      </c>
      <c r="K127" s="78">
        <v>0</v>
      </c>
      <c r="L127" s="78">
        <v>0</v>
      </c>
      <c r="M127" s="78">
        <v>0</v>
      </c>
      <c r="N127" s="78">
        <v>0</v>
      </c>
      <c r="O127" s="78">
        <v>0</v>
      </c>
      <c r="P127" s="78">
        <v>0</v>
      </c>
      <c r="Q127" s="78">
        <v>0</v>
      </c>
      <c r="R127" s="78">
        <v>0</v>
      </c>
      <c r="S127" s="78">
        <v>0</v>
      </c>
      <c r="T127" s="78">
        <v>0</v>
      </c>
      <c r="U127" s="78">
        <v>0</v>
      </c>
      <c r="V127" s="78">
        <v>0</v>
      </c>
      <c r="W127" s="78">
        <v>0</v>
      </c>
      <c r="X127" s="78">
        <v>0</v>
      </c>
      <c r="Y127" s="78">
        <v>0</v>
      </c>
      <c r="Z127" s="78">
        <v>0</v>
      </c>
      <c r="AA127" s="78">
        <f t="shared" si="13"/>
        <v>0</v>
      </c>
      <c r="AB127" s="77">
        <f t="shared" si="14"/>
        <v>2021</v>
      </c>
      <c r="AC127" s="76">
        <f t="shared" si="15"/>
        <v>3</v>
      </c>
      <c r="AD127" s="76" t="str">
        <f t="shared" si="16"/>
        <v/>
      </c>
      <c r="AE127" s="76" t="str">
        <f t="shared" si="17"/>
        <v/>
      </c>
      <c r="AF127" s="74">
        <f t="shared" si="18"/>
        <v>0</v>
      </c>
      <c r="AG127" s="75" t="str">
        <f t="shared" si="19"/>
        <v>1:00</v>
      </c>
      <c r="AH127" s="74">
        <f t="shared" si="20"/>
        <v>0</v>
      </c>
      <c r="AI127" s="73" t="str">
        <f t="shared" si="21"/>
        <v/>
      </c>
      <c r="AJ127" s="73" t="str">
        <f t="shared" si="22"/>
        <v/>
      </c>
      <c r="AK127" s="73" t="str">
        <f t="shared" si="23"/>
        <v/>
      </c>
      <c r="AL127" s="72" t="str">
        <f t="shared" si="24"/>
        <v/>
      </c>
      <c r="AM127" s="71" t="str">
        <f t="shared" si="25"/>
        <v/>
      </c>
    </row>
    <row r="128" spans="2:39" ht="13.8" thickBot="1">
      <c r="B128" s="79">
        <v>44260</v>
      </c>
      <c r="C128" s="78">
        <v>0</v>
      </c>
      <c r="D128" s="78">
        <v>0</v>
      </c>
      <c r="E128" s="78">
        <v>0</v>
      </c>
      <c r="F128" s="78">
        <v>0</v>
      </c>
      <c r="G128" s="78">
        <v>0</v>
      </c>
      <c r="H128" s="78">
        <v>0</v>
      </c>
      <c r="I128" s="78">
        <v>0</v>
      </c>
      <c r="J128" s="78">
        <v>0</v>
      </c>
      <c r="K128" s="78">
        <v>0</v>
      </c>
      <c r="L128" s="78">
        <v>0</v>
      </c>
      <c r="M128" s="78">
        <v>0</v>
      </c>
      <c r="N128" s="78">
        <v>0</v>
      </c>
      <c r="O128" s="78">
        <v>0</v>
      </c>
      <c r="P128" s="78">
        <v>0</v>
      </c>
      <c r="Q128" s="78">
        <v>614.78700000000003</v>
      </c>
      <c r="R128" s="78">
        <v>319.61099999999999</v>
      </c>
      <c r="S128" s="78">
        <v>0</v>
      </c>
      <c r="T128" s="78">
        <v>0</v>
      </c>
      <c r="U128" s="78">
        <v>0</v>
      </c>
      <c r="V128" s="78">
        <v>0</v>
      </c>
      <c r="W128" s="78">
        <v>0</v>
      </c>
      <c r="X128" s="78">
        <v>0</v>
      </c>
      <c r="Y128" s="78">
        <v>0</v>
      </c>
      <c r="Z128" s="78">
        <v>0</v>
      </c>
      <c r="AA128" s="78">
        <f t="shared" si="13"/>
        <v>614.78700000000003</v>
      </c>
      <c r="AB128" s="77">
        <f t="shared" si="14"/>
        <v>2021</v>
      </c>
      <c r="AC128" s="76">
        <f t="shared" si="15"/>
        <v>3</v>
      </c>
      <c r="AD128" s="76" t="str">
        <f t="shared" si="16"/>
        <v/>
      </c>
      <c r="AE128" s="76" t="str">
        <f t="shared" si="17"/>
        <v/>
      </c>
      <c r="AF128" s="74">
        <f t="shared" si="18"/>
        <v>614.78700000000003</v>
      </c>
      <c r="AG128" s="75" t="str">
        <f t="shared" si="19"/>
        <v>15:00</v>
      </c>
      <c r="AH128" s="74">
        <f t="shared" si="20"/>
        <v>1549.1849999999999</v>
      </c>
      <c r="AI128" s="73" t="str">
        <f t="shared" si="21"/>
        <v/>
      </c>
      <c r="AJ128" s="73" t="str">
        <f t="shared" si="22"/>
        <v/>
      </c>
      <c r="AK128" s="73" t="str">
        <f t="shared" si="23"/>
        <v/>
      </c>
      <c r="AL128" s="72" t="str">
        <f t="shared" si="24"/>
        <v/>
      </c>
      <c r="AM128" s="71" t="str">
        <f t="shared" si="25"/>
        <v/>
      </c>
    </row>
    <row r="129" spans="2:39" ht="13.8" thickBot="1">
      <c r="B129" s="79">
        <v>44261</v>
      </c>
      <c r="C129" s="78">
        <v>0</v>
      </c>
      <c r="D129" s="78">
        <v>0</v>
      </c>
      <c r="E129" s="78">
        <v>0</v>
      </c>
      <c r="F129" s="78">
        <v>0</v>
      </c>
      <c r="G129" s="78">
        <v>0</v>
      </c>
      <c r="H129" s="78">
        <v>0</v>
      </c>
      <c r="I129" s="78">
        <v>0</v>
      </c>
      <c r="J129" s="78">
        <v>0</v>
      </c>
      <c r="K129" s="78">
        <v>0</v>
      </c>
      <c r="L129" s="78">
        <v>0</v>
      </c>
      <c r="M129" s="78">
        <v>0</v>
      </c>
      <c r="N129" s="78">
        <v>0</v>
      </c>
      <c r="O129" s="78">
        <v>0</v>
      </c>
      <c r="P129" s="78">
        <v>0</v>
      </c>
      <c r="Q129" s="78">
        <v>0</v>
      </c>
      <c r="R129" s="78">
        <v>0</v>
      </c>
      <c r="S129" s="78">
        <v>0</v>
      </c>
      <c r="T129" s="78">
        <v>0</v>
      </c>
      <c r="U129" s="78">
        <v>0</v>
      </c>
      <c r="V129" s="78">
        <v>0</v>
      </c>
      <c r="W129" s="78">
        <v>0</v>
      </c>
      <c r="X129" s="78">
        <v>0</v>
      </c>
      <c r="Y129" s="78">
        <v>0</v>
      </c>
      <c r="Z129" s="78">
        <v>0</v>
      </c>
      <c r="AA129" s="78">
        <f t="shared" si="13"/>
        <v>0</v>
      </c>
      <c r="AB129" s="77">
        <f t="shared" si="14"/>
        <v>2021</v>
      </c>
      <c r="AC129" s="76">
        <f t="shared" si="15"/>
        <v>3</v>
      </c>
      <c r="AD129" s="76" t="str">
        <f t="shared" si="16"/>
        <v/>
      </c>
      <c r="AE129" s="76" t="str">
        <f t="shared" si="17"/>
        <v/>
      </c>
      <c r="AF129" s="74">
        <f t="shared" si="18"/>
        <v>0</v>
      </c>
      <c r="AG129" s="75" t="str">
        <f t="shared" si="19"/>
        <v>1:00</v>
      </c>
      <c r="AH129" s="74">
        <f t="shared" si="20"/>
        <v>0</v>
      </c>
      <c r="AI129" s="73" t="str">
        <f t="shared" si="21"/>
        <v/>
      </c>
      <c r="AJ129" s="73" t="str">
        <f t="shared" si="22"/>
        <v/>
      </c>
      <c r="AK129" s="73" t="str">
        <f t="shared" si="23"/>
        <v/>
      </c>
      <c r="AL129" s="72" t="str">
        <f t="shared" si="24"/>
        <v/>
      </c>
      <c r="AM129" s="71" t="str">
        <f t="shared" si="25"/>
        <v/>
      </c>
    </row>
    <row r="130" spans="2:39" ht="13.8" thickBot="1">
      <c r="B130" s="79">
        <v>44262</v>
      </c>
      <c r="C130" s="78">
        <v>0</v>
      </c>
      <c r="D130" s="78">
        <v>0</v>
      </c>
      <c r="E130" s="78">
        <v>0</v>
      </c>
      <c r="F130" s="78">
        <v>0</v>
      </c>
      <c r="G130" s="78">
        <v>0</v>
      </c>
      <c r="H130" s="78">
        <v>0</v>
      </c>
      <c r="I130" s="78">
        <v>0</v>
      </c>
      <c r="J130" s="78">
        <v>0</v>
      </c>
      <c r="K130" s="78">
        <v>0</v>
      </c>
      <c r="L130" s="78">
        <v>0</v>
      </c>
      <c r="M130" s="78">
        <v>0</v>
      </c>
      <c r="N130" s="78">
        <v>0</v>
      </c>
      <c r="O130" s="78">
        <v>0</v>
      </c>
      <c r="P130" s="78">
        <v>0</v>
      </c>
      <c r="Q130" s="78">
        <v>0</v>
      </c>
      <c r="R130" s="78">
        <v>0</v>
      </c>
      <c r="S130" s="78">
        <v>0</v>
      </c>
      <c r="T130" s="78">
        <v>0</v>
      </c>
      <c r="U130" s="78">
        <v>0</v>
      </c>
      <c r="V130" s="78">
        <v>0</v>
      </c>
      <c r="W130" s="78">
        <v>0</v>
      </c>
      <c r="X130" s="78">
        <v>0</v>
      </c>
      <c r="Y130" s="78">
        <v>0</v>
      </c>
      <c r="Z130" s="78">
        <v>0</v>
      </c>
      <c r="AA130" s="78">
        <f t="shared" si="13"/>
        <v>0</v>
      </c>
      <c r="AB130" s="77">
        <f t="shared" si="14"/>
        <v>2021</v>
      </c>
      <c r="AC130" s="76">
        <f t="shared" si="15"/>
        <v>3</v>
      </c>
      <c r="AD130" s="76" t="str">
        <f t="shared" si="16"/>
        <v/>
      </c>
      <c r="AE130" s="76" t="str">
        <f t="shared" si="17"/>
        <v/>
      </c>
      <c r="AF130" s="74">
        <f t="shared" si="18"/>
        <v>0</v>
      </c>
      <c r="AG130" s="75" t="str">
        <f t="shared" si="19"/>
        <v>1:00</v>
      </c>
      <c r="AH130" s="74">
        <f t="shared" si="20"/>
        <v>0</v>
      </c>
      <c r="AI130" s="73" t="str">
        <f t="shared" si="21"/>
        <v/>
      </c>
      <c r="AJ130" s="73" t="str">
        <f t="shared" si="22"/>
        <v/>
      </c>
      <c r="AK130" s="73" t="str">
        <f t="shared" si="23"/>
        <v/>
      </c>
      <c r="AL130" s="72" t="str">
        <f t="shared" si="24"/>
        <v/>
      </c>
      <c r="AM130" s="71" t="str">
        <f t="shared" si="25"/>
        <v/>
      </c>
    </row>
    <row r="131" spans="2:39" ht="13.8" thickBot="1">
      <c r="B131" s="79">
        <v>44263</v>
      </c>
      <c r="C131" s="78">
        <v>0</v>
      </c>
      <c r="D131" s="78">
        <v>0</v>
      </c>
      <c r="E131" s="78">
        <v>0</v>
      </c>
      <c r="F131" s="78">
        <v>0</v>
      </c>
      <c r="G131" s="78">
        <v>0</v>
      </c>
      <c r="H131" s="78">
        <v>0</v>
      </c>
      <c r="I131" s="78">
        <v>0</v>
      </c>
      <c r="J131" s="78">
        <v>0</v>
      </c>
      <c r="K131" s="78">
        <v>0</v>
      </c>
      <c r="L131" s="78">
        <v>0</v>
      </c>
      <c r="M131" s="78">
        <v>0</v>
      </c>
      <c r="N131" s="78">
        <v>0</v>
      </c>
      <c r="O131" s="78">
        <v>0</v>
      </c>
      <c r="P131" s="78">
        <v>0</v>
      </c>
      <c r="Q131" s="78">
        <v>0</v>
      </c>
      <c r="R131" s="78">
        <v>0</v>
      </c>
      <c r="S131" s="78">
        <v>0</v>
      </c>
      <c r="T131" s="78">
        <v>0</v>
      </c>
      <c r="U131" s="78">
        <v>0</v>
      </c>
      <c r="V131" s="78">
        <v>0</v>
      </c>
      <c r="W131" s="78">
        <v>0</v>
      </c>
      <c r="X131" s="78">
        <v>0</v>
      </c>
      <c r="Y131" s="78">
        <v>0</v>
      </c>
      <c r="Z131" s="78">
        <v>0</v>
      </c>
      <c r="AA131" s="78">
        <f t="shared" ref="AA131:AA194" si="26">MAX(C131:Z131)</f>
        <v>0</v>
      </c>
      <c r="AB131" s="77">
        <f t="shared" ref="AB131:AB194" si="27">YEAR(B131)</f>
        <v>2021</v>
      </c>
      <c r="AC131" s="76">
        <f t="shared" ref="AC131:AC194" si="28">MONTH(B131)</f>
        <v>3</v>
      </c>
      <c r="AD131" s="76" t="str">
        <f t="shared" ref="AD131:AD194" si="29">IF(AE131="","",AB131&amp;"-"&amp;AE131)</f>
        <v/>
      </c>
      <c r="AE131" s="76" t="str">
        <f t="shared" ref="AE131:AE194" si="30">IF(DAY(B131+1)=1,AC131,"")</f>
        <v/>
      </c>
      <c r="AF131" s="74">
        <f t="shared" ref="AF131:AF194" si="31">MAX(C131:AA131)</f>
        <v>0</v>
      </c>
      <c r="AG131" s="75" t="str">
        <f t="shared" ref="AG131:AG194" si="32">INDEX($C$2:$Z$2,MATCH(AF131,C131:Z131,0))</f>
        <v>1:00</v>
      </c>
      <c r="AH131" s="74">
        <f t="shared" ref="AH131:AH194" si="33">SUM(C131:AA131)</f>
        <v>0</v>
      </c>
      <c r="AI131" s="73" t="str">
        <f t="shared" ref="AI131:AI194" si="34">IF(AE131&lt;&gt;"",SUMIFS(AF:AF,AC:AC,AC131,AB:AB,AB131),"")</f>
        <v/>
      </c>
      <c r="AJ131" s="73" t="str">
        <f t="shared" ref="AJ131:AJ194" si="35">IF(AI131="","",_xlfn.MAXIFS(AF:AF,AC:AC,AC131,AB:AB,AB131))</f>
        <v/>
      </c>
      <c r="AK131" s="73" t="str">
        <f t="shared" ref="AK131:AK194" si="36">IF(AI131="","",_xlfn.MAXIFS(AH:AH,AC:AC,AC131,AB:AB,AB131))</f>
        <v/>
      </c>
      <c r="AL131" s="72" t="str">
        <f t="shared" ref="AL131:AL194" si="37">IF(AI131&lt;&gt;"",INDEX(B:B,MATCH(AJ131,AF:AF,0)),"")</f>
        <v/>
      </c>
      <c r="AM131" s="71" t="str">
        <f t="shared" ref="AM131:AM194" si="38">IF(AI131&lt;&gt;"",INDEX(AG:AG,MATCH(AJ131,AF:AF,0)),"")</f>
        <v/>
      </c>
    </row>
    <row r="132" spans="2:39" ht="13.8" thickBot="1">
      <c r="B132" s="79">
        <v>44264</v>
      </c>
      <c r="C132" s="78">
        <v>0</v>
      </c>
      <c r="D132" s="78">
        <v>0</v>
      </c>
      <c r="E132" s="78">
        <v>0</v>
      </c>
      <c r="F132" s="78">
        <v>0</v>
      </c>
      <c r="G132" s="78">
        <v>0</v>
      </c>
      <c r="H132" s="78">
        <v>0</v>
      </c>
      <c r="I132" s="78">
        <v>0</v>
      </c>
      <c r="J132" s="78">
        <v>0</v>
      </c>
      <c r="K132" s="78">
        <v>0</v>
      </c>
      <c r="L132" s="78">
        <v>0</v>
      </c>
      <c r="M132" s="78">
        <v>0</v>
      </c>
      <c r="N132" s="78">
        <v>0</v>
      </c>
      <c r="O132" s="78">
        <v>0</v>
      </c>
      <c r="P132" s="78">
        <v>0</v>
      </c>
      <c r="Q132" s="78">
        <v>0</v>
      </c>
      <c r="R132" s="78">
        <v>0</v>
      </c>
      <c r="S132" s="78">
        <v>0</v>
      </c>
      <c r="T132" s="78">
        <v>0</v>
      </c>
      <c r="U132" s="78">
        <v>0</v>
      </c>
      <c r="V132" s="78">
        <v>0</v>
      </c>
      <c r="W132" s="78">
        <v>0</v>
      </c>
      <c r="X132" s="78">
        <v>0</v>
      </c>
      <c r="Y132" s="78">
        <v>0</v>
      </c>
      <c r="Z132" s="78">
        <v>0</v>
      </c>
      <c r="AA132" s="78">
        <f t="shared" si="26"/>
        <v>0</v>
      </c>
      <c r="AB132" s="77">
        <f t="shared" si="27"/>
        <v>2021</v>
      </c>
      <c r="AC132" s="76">
        <f t="shared" si="28"/>
        <v>3</v>
      </c>
      <c r="AD132" s="76" t="str">
        <f t="shared" si="29"/>
        <v/>
      </c>
      <c r="AE132" s="76" t="str">
        <f t="shared" si="30"/>
        <v/>
      </c>
      <c r="AF132" s="74">
        <f t="shared" si="31"/>
        <v>0</v>
      </c>
      <c r="AG132" s="75" t="str">
        <f t="shared" si="32"/>
        <v>1:00</v>
      </c>
      <c r="AH132" s="74">
        <f t="shared" si="33"/>
        <v>0</v>
      </c>
      <c r="AI132" s="73" t="str">
        <f t="shared" si="34"/>
        <v/>
      </c>
      <c r="AJ132" s="73" t="str">
        <f t="shared" si="35"/>
        <v/>
      </c>
      <c r="AK132" s="73" t="str">
        <f t="shared" si="36"/>
        <v/>
      </c>
      <c r="AL132" s="72" t="str">
        <f t="shared" si="37"/>
        <v/>
      </c>
      <c r="AM132" s="71" t="str">
        <f t="shared" si="38"/>
        <v/>
      </c>
    </row>
    <row r="133" spans="2:39" ht="13.8" thickBot="1">
      <c r="B133" s="79">
        <v>44265</v>
      </c>
      <c r="C133" s="78">
        <v>0</v>
      </c>
      <c r="D133" s="78">
        <v>0</v>
      </c>
      <c r="E133" s="78">
        <v>0</v>
      </c>
      <c r="F133" s="78">
        <v>0</v>
      </c>
      <c r="G133" s="78">
        <v>0</v>
      </c>
      <c r="H133" s="78">
        <v>0</v>
      </c>
      <c r="I133" s="78">
        <v>0</v>
      </c>
      <c r="J133" s="78">
        <v>0</v>
      </c>
      <c r="K133" s="78">
        <v>0</v>
      </c>
      <c r="L133" s="78">
        <v>0</v>
      </c>
      <c r="M133" s="78">
        <v>0</v>
      </c>
      <c r="N133" s="78">
        <v>0</v>
      </c>
      <c r="O133" s="78">
        <v>0</v>
      </c>
      <c r="P133" s="78">
        <v>0</v>
      </c>
      <c r="Q133" s="78">
        <v>0</v>
      </c>
      <c r="R133" s="78">
        <v>0</v>
      </c>
      <c r="S133" s="78">
        <v>0</v>
      </c>
      <c r="T133" s="78">
        <v>0</v>
      </c>
      <c r="U133" s="78">
        <v>0</v>
      </c>
      <c r="V133" s="78">
        <v>0</v>
      </c>
      <c r="W133" s="78">
        <v>0</v>
      </c>
      <c r="X133" s="78">
        <v>0</v>
      </c>
      <c r="Y133" s="78">
        <v>0</v>
      </c>
      <c r="Z133" s="78">
        <v>0</v>
      </c>
      <c r="AA133" s="78">
        <f t="shared" si="26"/>
        <v>0</v>
      </c>
      <c r="AB133" s="77">
        <f t="shared" si="27"/>
        <v>2021</v>
      </c>
      <c r="AC133" s="76">
        <f t="shared" si="28"/>
        <v>3</v>
      </c>
      <c r="AD133" s="76" t="str">
        <f t="shared" si="29"/>
        <v/>
      </c>
      <c r="AE133" s="76" t="str">
        <f t="shared" si="30"/>
        <v/>
      </c>
      <c r="AF133" s="74">
        <f t="shared" si="31"/>
        <v>0</v>
      </c>
      <c r="AG133" s="75" t="str">
        <f t="shared" si="32"/>
        <v>1:00</v>
      </c>
      <c r="AH133" s="74">
        <f t="shared" si="33"/>
        <v>0</v>
      </c>
      <c r="AI133" s="73" t="str">
        <f t="shared" si="34"/>
        <v/>
      </c>
      <c r="AJ133" s="73" t="str">
        <f t="shared" si="35"/>
        <v/>
      </c>
      <c r="AK133" s="73" t="str">
        <f t="shared" si="36"/>
        <v/>
      </c>
      <c r="AL133" s="72" t="str">
        <f t="shared" si="37"/>
        <v/>
      </c>
      <c r="AM133" s="71" t="str">
        <f t="shared" si="38"/>
        <v/>
      </c>
    </row>
    <row r="134" spans="2:39" ht="13.8" thickBot="1">
      <c r="B134" s="79">
        <v>44266</v>
      </c>
      <c r="C134" s="78">
        <v>0</v>
      </c>
      <c r="D134" s="78">
        <v>0</v>
      </c>
      <c r="E134" s="78">
        <v>0</v>
      </c>
      <c r="F134" s="78">
        <v>0</v>
      </c>
      <c r="G134" s="78">
        <v>0</v>
      </c>
      <c r="H134" s="78">
        <v>0</v>
      </c>
      <c r="I134" s="78">
        <v>0</v>
      </c>
      <c r="J134" s="78">
        <v>0</v>
      </c>
      <c r="K134" s="78">
        <v>0</v>
      </c>
      <c r="L134" s="78">
        <v>0</v>
      </c>
      <c r="M134" s="78">
        <v>0</v>
      </c>
      <c r="N134" s="78">
        <v>0</v>
      </c>
      <c r="O134" s="78">
        <v>0</v>
      </c>
      <c r="P134" s="78">
        <v>0</v>
      </c>
      <c r="Q134" s="78">
        <v>0</v>
      </c>
      <c r="R134" s="78">
        <v>0</v>
      </c>
      <c r="S134" s="78">
        <v>0</v>
      </c>
      <c r="T134" s="78">
        <v>0</v>
      </c>
      <c r="U134" s="78">
        <v>0</v>
      </c>
      <c r="V134" s="78">
        <v>0</v>
      </c>
      <c r="W134" s="78">
        <v>0</v>
      </c>
      <c r="X134" s="78">
        <v>0</v>
      </c>
      <c r="Y134" s="78">
        <v>0</v>
      </c>
      <c r="Z134" s="78">
        <v>0</v>
      </c>
      <c r="AA134" s="78">
        <f t="shared" si="26"/>
        <v>0</v>
      </c>
      <c r="AB134" s="77">
        <f t="shared" si="27"/>
        <v>2021</v>
      </c>
      <c r="AC134" s="76">
        <f t="shared" si="28"/>
        <v>3</v>
      </c>
      <c r="AD134" s="76" t="str">
        <f t="shared" si="29"/>
        <v/>
      </c>
      <c r="AE134" s="76" t="str">
        <f t="shared" si="30"/>
        <v/>
      </c>
      <c r="AF134" s="74">
        <f t="shared" si="31"/>
        <v>0</v>
      </c>
      <c r="AG134" s="75" t="str">
        <f t="shared" si="32"/>
        <v>1:00</v>
      </c>
      <c r="AH134" s="74">
        <f t="shared" si="33"/>
        <v>0</v>
      </c>
      <c r="AI134" s="73" t="str">
        <f t="shared" si="34"/>
        <v/>
      </c>
      <c r="AJ134" s="73" t="str">
        <f t="shared" si="35"/>
        <v/>
      </c>
      <c r="AK134" s="73" t="str">
        <f t="shared" si="36"/>
        <v/>
      </c>
      <c r="AL134" s="72" t="str">
        <f t="shared" si="37"/>
        <v/>
      </c>
      <c r="AM134" s="71" t="str">
        <f t="shared" si="38"/>
        <v/>
      </c>
    </row>
    <row r="135" spans="2:39" ht="13.8" thickBot="1">
      <c r="B135" s="79">
        <v>44267</v>
      </c>
      <c r="C135" s="78">
        <v>0</v>
      </c>
      <c r="D135" s="78">
        <v>0</v>
      </c>
      <c r="E135" s="78">
        <v>0</v>
      </c>
      <c r="F135" s="78">
        <v>0</v>
      </c>
      <c r="G135" s="78">
        <v>0</v>
      </c>
      <c r="H135" s="78">
        <v>0</v>
      </c>
      <c r="I135" s="78">
        <v>0</v>
      </c>
      <c r="J135" s="78">
        <v>0</v>
      </c>
      <c r="K135" s="78">
        <v>0</v>
      </c>
      <c r="L135" s="78">
        <v>0</v>
      </c>
      <c r="M135" s="78">
        <v>0</v>
      </c>
      <c r="N135" s="78">
        <v>0</v>
      </c>
      <c r="O135" s="78">
        <v>0</v>
      </c>
      <c r="P135" s="78">
        <v>0</v>
      </c>
      <c r="Q135" s="78">
        <v>0</v>
      </c>
      <c r="R135" s="78">
        <v>0</v>
      </c>
      <c r="S135" s="78">
        <v>0</v>
      </c>
      <c r="T135" s="78">
        <v>0</v>
      </c>
      <c r="U135" s="78">
        <v>0</v>
      </c>
      <c r="V135" s="78">
        <v>0</v>
      </c>
      <c r="W135" s="78">
        <v>0</v>
      </c>
      <c r="X135" s="78">
        <v>0</v>
      </c>
      <c r="Y135" s="78">
        <v>0</v>
      </c>
      <c r="Z135" s="78">
        <v>0</v>
      </c>
      <c r="AA135" s="78">
        <f t="shared" si="26"/>
        <v>0</v>
      </c>
      <c r="AB135" s="77">
        <f t="shared" si="27"/>
        <v>2021</v>
      </c>
      <c r="AC135" s="76">
        <f t="shared" si="28"/>
        <v>3</v>
      </c>
      <c r="AD135" s="76" t="str">
        <f t="shared" si="29"/>
        <v/>
      </c>
      <c r="AE135" s="76" t="str">
        <f t="shared" si="30"/>
        <v/>
      </c>
      <c r="AF135" s="74">
        <f t="shared" si="31"/>
        <v>0</v>
      </c>
      <c r="AG135" s="75" t="str">
        <f t="shared" si="32"/>
        <v>1:00</v>
      </c>
      <c r="AH135" s="74">
        <f t="shared" si="33"/>
        <v>0</v>
      </c>
      <c r="AI135" s="73" t="str">
        <f t="shared" si="34"/>
        <v/>
      </c>
      <c r="AJ135" s="73" t="str">
        <f t="shared" si="35"/>
        <v/>
      </c>
      <c r="AK135" s="73" t="str">
        <f t="shared" si="36"/>
        <v/>
      </c>
      <c r="AL135" s="72" t="str">
        <f t="shared" si="37"/>
        <v/>
      </c>
      <c r="AM135" s="71" t="str">
        <f t="shared" si="38"/>
        <v/>
      </c>
    </row>
    <row r="136" spans="2:39" ht="13.8" thickBot="1">
      <c r="B136" s="79">
        <v>44268</v>
      </c>
      <c r="C136" s="78">
        <v>0</v>
      </c>
      <c r="D136" s="78">
        <v>0</v>
      </c>
      <c r="E136" s="78">
        <v>0</v>
      </c>
      <c r="F136" s="78">
        <v>0</v>
      </c>
      <c r="G136" s="78">
        <v>0</v>
      </c>
      <c r="H136" s="78">
        <v>0</v>
      </c>
      <c r="I136" s="78">
        <v>0</v>
      </c>
      <c r="J136" s="78">
        <v>0</v>
      </c>
      <c r="K136" s="78">
        <v>0</v>
      </c>
      <c r="L136" s="78">
        <v>0</v>
      </c>
      <c r="M136" s="78">
        <v>0</v>
      </c>
      <c r="N136" s="78">
        <v>0</v>
      </c>
      <c r="O136" s="78">
        <v>0</v>
      </c>
      <c r="P136" s="78">
        <v>0</v>
      </c>
      <c r="Q136" s="78">
        <v>0</v>
      </c>
      <c r="R136" s="78">
        <v>0</v>
      </c>
      <c r="S136" s="78">
        <v>0</v>
      </c>
      <c r="T136" s="78">
        <v>0</v>
      </c>
      <c r="U136" s="78">
        <v>0</v>
      </c>
      <c r="V136" s="78">
        <v>0</v>
      </c>
      <c r="W136" s="78">
        <v>0</v>
      </c>
      <c r="X136" s="78">
        <v>0</v>
      </c>
      <c r="Y136" s="78">
        <v>0</v>
      </c>
      <c r="Z136" s="78">
        <v>0</v>
      </c>
      <c r="AA136" s="78">
        <f t="shared" si="26"/>
        <v>0</v>
      </c>
      <c r="AB136" s="77">
        <f t="shared" si="27"/>
        <v>2021</v>
      </c>
      <c r="AC136" s="76">
        <f t="shared" si="28"/>
        <v>3</v>
      </c>
      <c r="AD136" s="76" t="str">
        <f t="shared" si="29"/>
        <v/>
      </c>
      <c r="AE136" s="76" t="str">
        <f t="shared" si="30"/>
        <v/>
      </c>
      <c r="AF136" s="74">
        <f t="shared" si="31"/>
        <v>0</v>
      </c>
      <c r="AG136" s="75" t="str">
        <f t="shared" si="32"/>
        <v>1:00</v>
      </c>
      <c r="AH136" s="74">
        <f t="shared" si="33"/>
        <v>0</v>
      </c>
      <c r="AI136" s="73" t="str">
        <f t="shared" si="34"/>
        <v/>
      </c>
      <c r="AJ136" s="73" t="str">
        <f t="shared" si="35"/>
        <v/>
      </c>
      <c r="AK136" s="73" t="str">
        <f t="shared" si="36"/>
        <v/>
      </c>
      <c r="AL136" s="72" t="str">
        <f t="shared" si="37"/>
        <v/>
      </c>
      <c r="AM136" s="71" t="str">
        <f t="shared" si="38"/>
        <v/>
      </c>
    </row>
    <row r="137" spans="2:39" ht="13.8" thickBot="1">
      <c r="B137" s="79">
        <v>44269</v>
      </c>
      <c r="C137" s="78">
        <v>0</v>
      </c>
      <c r="D137" s="78">
        <v>0</v>
      </c>
      <c r="E137" s="78">
        <v>0</v>
      </c>
      <c r="F137" s="78">
        <v>0</v>
      </c>
      <c r="G137" s="78">
        <v>0</v>
      </c>
      <c r="H137" s="78">
        <v>0</v>
      </c>
      <c r="I137" s="78">
        <v>0</v>
      </c>
      <c r="J137" s="78">
        <v>0</v>
      </c>
      <c r="K137" s="78">
        <v>0</v>
      </c>
      <c r="L137" s="78">
        <v>0</v>
      </c>
      <c r="M137" s="78">
        <v>0</v>
      </c>
      <c r="N137" s="78">
        <v>0</v>
      </c>
      <c r="O137" s="78">
        <v>0</v>
      </c>
      <c r="P137" s="78">
        <v>0</v>
      </c>
      <c r="Q137" s="78">
        <v>0</v>
      </c>
      <c r="R137" s="78">
        <v>0</v>
      </c>
      <c r="S137" s="78">
        <v>0</v>
      </c>
      <c r="T137" s="78">
        <v>0</v>
      </c>
      <c r="U137" s="78">
        <v>0</v>
      </c>
      <c r="V137" s="78">
        <v>0</v>
      </c>
      <c r="W137" s="78">
        <v>0</v>
      </c>
      <c r="X137" s="78">
        <v>0</v>
      </c>
      <c r="Y137" s="78">
        <v>0</v>
      </c>
      <c r="Z137" s="78">
        <v>0</v>
      </c>
      <c r="AA137" s="78">
        <f t="shared" si="26"/>
        <v>0</v>
      </c>
      <c r="AB137" s="77">
        <f t="shared" si="27"/>
        <v>2021</v>
      </c>
      <c r="AC137" s="76">
        <f t="shared" si="28"/>
        <v>3</v>
      </c>
      <c r="AD137" s="76" t="str">
        <f t="shared" si="29"/>
        <v/>
      </c>
      <c r="AE137" s="76" t="str">
        <f t="shared" si="30"/>
        <v/>
      </c>
      <c r="AF137" s="74">
        <f t="shared" si="31"/>
        <v>0</v>
      </c>
      <c r="AG137" s="75" t="str">
        <f t="shared" si="32"/>
        <v>1:00</v>
      </c>
      <c r="AH137" s="74">
        <f t="shared" si="33"/>
        <v>0</v>
      </c>
      <c r="AI137" s="73" t="str">
        <f t="shared" si="34"/>
        <v/>
      </c>
      <c r="AJ137" s="73" t="str">
        <f t="shared" si="35"/>
        <v/>
      </c>
      <c r="AK137" s="73" t="str">
        <f t="shared" si="36"/>
        <v/>
      </c>
      <c r="AL137" s="72" t="str">
        <f t="shared" si="37"/>
        <v/>
      </c>
      <c r="AM137" s="71" t="str">
        <f t="shared" si="38"/>
        <v/>
      </c>
    </row>
    <row r="138" spans="2:39" ht="13.8" thickBot="1">
      <c r="B138" s="79">
        <v>44270</v>
      </c>
      <c r="C138" s="78">
        <v>0</v>
      </c>
      <c r="D138" s="78">
        <v>0</v>
      </c>
      <c r="E138" s="78">
        <v>0</v>
      </c>
      <c r="F138" s="78">
        <v>0</v>
      </c>
      <c r="G138" s="78">
        <v>0</v>
      </c>
      <c r="H138" s="78">
        <v>0</v>
      </c>
      <c r="I138" s="78">
        <v>0</v>
      </c>
      <c r="J138" s="78">
        <v>0</v>
      </c>
      <c r="K138" s="78">
        <v>0</v>
      </c>
      <c r="L138" s="78">
        <v>0</v>
      </c>
      <c r="M138" s="78">
        <v>0</v>
      </c>
      <c r="N138" s="78">
        <v>0</v>
      </c>
      <c r="O138" s="78">
        <v>0</v>
      </c>
      <c r="P138" s="78">
        <v>0</v>
      </c>
      <c r="Q138" s="78">
        <v>0</v>
      </c>
      <c r="R138" s="78">
        <v>0</v>
      </c>
      <c r="S138" s="78">
        <v>0</v>
      </c>
      <c r="T138" s="78">
        <v>0</v>
      </c>
      <c r="U138" s="78">
        <v>0</v>
      </c>
      <c r="V138" s="78">
        <v>0</v>
      </c>
      <c r="W138" s="78">
        <v>0</v>
      </c>
      <c r="X138" s="78">
        <v>0</v>
      </c>
      <c r="Y138" s="78">
        <v>0</v>
      </c>
      <c r="Z138" s="78">
        <v>0</v>
      </c>
      <c r="AA138" s="78">
        <f t="shared" si="26"/>
        <v>0</v>
      </c>
      <c r="AB138" s="77">
        <f t="shared" si="27"/>
        <v>2021</v>
      </c>
      <c r="AC138" s="76">
        <f t="shared" si="28"/>
        <v>3</v>
      </c>
      <c r="AD138" s="76" t="str">
        <f t="shared" si="29"/>
        <v/>
      </c>
      <c r="AE138" s="76" t="str">
        <f t="shared" si="30"/>
        <v/>
      </c>
      <c r="AF138" s="74">
        <f t="shared" si="31"/>
        <v>0</v>
      </c>
      <c r="AG138" s="75" t="str">
        <f t="shared" si="32"/>
        <v>1:00</v>
      </c>
      <c r="AH138" s="74">
        <f t="shared" si="33"/>
        <v>0</v>
      </c>
      <c r="AI138" s="73" t="str">
        <f t="shared" si="34"/>
        <v/>
      </c>
      <c r="AJ138" s="73" t="str">
        <f t="shared" si="35"/>
        <v/>
      </c>
      <c r="AK138" s="73" t="str">
        <f t="shared" si="36"/>
        <v/>
      </c>
      <c r="AL138" s="72" t="str">
        <f t="shared" si="37"/>
        <v/>
      </c>
      <c r="AM138" s="71" t="str">
        <f t="shared" si="38"/>
        <v/>
      </c>
    </row>
    <row r="139" spans="2:39" ht="13.8" thickBot="1">
      <c r="B139" s="79">
        <v>44271</v>
      </c>
      <c r="C139" s="78">
        <v>0</v>
      </c>
      <c r="D139" s="78">
        <v>0</v>
      </c>
      <c r="E139" s="78">
        <v>0</v>
      </c>
      <c r="F139" s="78">
        <v>0</v>
      </c>
      <c r="G139" s="78">
        <v>0</v>
      </c>
      <c r="H139" s="78">
        <v>0</v>
      </c>
      <c r="I139" s="78">
        <v>0</v>
      </c>
      <c r="J139" s="78">
        <v>0</v>
      </c>
      <c r="K139" s="78">
        <v>0</v>
      </c>
      <c r="L139" s="78">
        <v>0</v>
      </c>
      <c r="M139" s="78">
        <v>0</v>
      </c>
      <c r="N139" s="78">
        <v>0</v>
      </c>
      <c r="O139" s="78">
        <v>0</v>
      </c>
      <c r="P139" s="78">
        <v>0</v>
      </c>
      <c r="Q139" s="78">
        <v>0</v>
      </c>
      <c r="R139" s="78">
        <v>0</v>
      </c>
      <c r="S139" s="78">
        <v>0</v>
      </c>
      <c r="T139" s="78">
        <v>0</v>
      </c>
      <c r="U139" s="78">
        <v>0</v>
      </c>
      <c r="V139" s="78">
        <v>0</v>
      </c>
      <c r="W139" s="78">
        <v>0</v>
      </c>
      <c r="X139" s="78">
        <v>0</v>
      </c>
      <c r="Y139" s="78">
        <v>0</v>
      </c>
      <c r="Z139" s="78">
        <v>0</v>
      </c>
      <c r="AA139" s="78">
        <f t="shared" si="26"/>
        <v>0</v>
      </c>
      <c r="AB139" s="77">
        <f t="shared" si="27"/>
        <v>2021</v>
      </c>
      <c r="AC139" s="76">
        <f t="shared" si="28"/>
        <v>3</v>
      </c>
      <c r="AD139" s="76" t="str">
        <f t="shared" si="29"/>
        <v/>
      </c>
      <c r="AE139" s="76" t="str">
        <f t="shared" si="30"/>
        <v/>
      </c>
      <c r="AF139" s="74">
        <f t="shared" si="31"/>
        <v>0</v>
      </c>
      <c r="AG139" s="75" t="str">
        <f t="shared" si="32"/>
        <v>1:00</v>
      </c>
      <c r="AH139" s="74">
        <f t="shared" si="33"/>
        <v>0</v>
      </c>
      <c r="AI139" s="73" t="str">
        <f t="shared" si="34"/>
        <v/>
      </c>
      <c r="AJ139" s="73" t="str">
        <f t="shared" si="35"/>
        <v/>
      </c>
      <c r="AK139" s="73" t="str">
        <f t="shared" si="36"/>
        <v/>
      </c>
      <c r="AL139" s="72" t="str">
        <f t="shared" si="37"/>
        <v/>
      </c>
      <c r="AM139" s="71" t="str">
        <f t="shared" si="38"/>
        <v/>
      </c>
    </row>
    <row r="140" spans="2:39" ht="13.8" thickBot="1">
      <c r="B140" s="79">
        <v>44272</v>
      </c>
      <c r="C140" s="78">
        <v>0</v>
      </c>
      <c r="D140" s="78">
        <v>0</v>
      </c>
      <c r="E140" s="78">
        <v>0</v>
      </c>
      <c r="F140" s="78">
        <v>0</v>
      </c>
      <c r="G140" s="78">
        <v>0</v>
      </c>
      <c r="H140" s="78">
        <v>0</v>
      </c>
      <c r="I140" s="78">
        <v>0</v>
      </c>
      <c r="J140" s="78">
        <v>0</v>
      </c>
      <c r="K140" s="78">
        <v>0</v>
      </c>
      <c r="L140" s="78">
        <v>0</v>
      </c>
      <c r="M140" s="78">
        <v>0</v>
      </c>
      <c r="N140" s="78">
        <v>0</v>
      </c>
      <c r="O140" s="78">
        <v>0</v>
      </c>
      <c r="P140" s="78">
        <v>0</v>
      </c>
      <c r="Q140" s="78">
        <v>0</v>
      </c>
      <c r="R140" s="78">
        <v>0</v>
      </c>
      <c r="S140" s="78">
        <v>0</v>
      </c>
      <c r="T140" s="78">
        <v>0</v>
      </c>
      <c r="U140" s="78">
        <v>0</v>
      </c>
      <c r="V140" s="78">
        <v>0</v>
      </c>
      <c r="W140" s="78">
        <v>0</v>
      </c>
      <c r="X140" s="78">
        <v>0</v>
      </c>
      <c r="Y140" s="78">
        <v>0</v>
      </c>
      <c r="Z140" s="78">
        <v>0</v>
      </c>
      <c r="AA140" s="78">
        <f t="shared" si="26"/>
        <v>0</v>
      </c>
      <c r="AB140" s="77">
        <f t="shared" si="27"/>
        <v>2021</v>
      </c>
      <c r="AC140" s="76">
        <f t="shared" si="28"/>
        <v>3</v>
      </c>
      <c r="AD140" s="76" t="str">
        <f t="shared" si="29"/>
        <v/>
      </c>
      <c r="AE140" s="76" t="str">
        <f t="shared" si="30"/>
        <v/>
      </c>
      <c r="AF140" s="74">
        <f t="shared" si="31"/>
        <v>0</v>
      </c>
      <c r="AG140" s="75" t="str">
        <f t="shared" si="32"/>
        <v>1:00</v>
      </c>
      <c r="AH140" s="74">
        <f t="shared" si="33"/>
        <v>0</v>
      </c>
      <c r="AI140" s="73" t="str">
        <f t="shared" si="34"/>
        <v/>
      </c>
      <c r="AJ140" s="73" t="str">
        <f t="shared" si="35"/>
        <v/>
      </c>
      <c r="AK140" s="73" t="str">
        <f t="shared" si="36"/>
        <v/>
      </c>
      <c r="AL140" s="72" t="str">
        <f t="shared" si="37"/>
        <v/>
      </c>
      <c r="AM140" s="71" t="str">
        <f t="shared" si="38"/>
        <v/>
      </c>
    </row>
    <row r="141" spans="2:39" ht="13.8" thickBot="1">
      <c r="B141" s="79">
        <v>44273</v>
      </c>
      <c r="C141" s="78">
        <v>0</v>
      </c>
      <c r="D141" s="78">
        <v>0</v>
      </c>
      <c r="E141" s="78">
        <v>0</v>
      </c>
      <c r="F141" s="78">
        <v>0</v>
      </c>
      <c r="G141" s="78">
        <v>0</v>
      </c>
      <c r="H141" s="78">
        <v>0</v>
      </c>
      <c r="I141" s="78">
        <v>0</v>
      </c>
      <c r="J141" s="78">
        <v>0</v>
      </c>
      <c r="K141" s="78">
        <v>0</v>
      </c>
      <c r="L141" s="78">
        <v>0</v>
      </c>
      <c r="M141" s="78">
        <v>0</v>
      </c>
      <c r="N141" s="78">
        <v>0</v>
      </c>
      <c r="O141" s="78">
        <v>0</v>
      </c>
      <c r="P141" s="78">
        <v>0</v>
      </c>
      <c r="Q141" s="78">
        <v>0</v>
      </c>
      <c r="R141" s="78">
        <v>0</v>
      </c>
      <c r="S141" s="78">
        <v>0</v>
      </c>
      <c r="T141" s="78">
        <v>0</v>
      </c>
      <c r="U141" s="78">
        <v>0</v>
      </c>
      <c r="V141" s="78">
        <v>0</v>
      </c>
      <c r="W141" s="78">
        <v>0</v>
      </c>
      <c r="X141" s="78">
        <v>0</v>
      </c>
      <c r="Y141" s="78">
        <v>0</v>
      </c>
      <c r="Z141" s="78">
        <v>0</v>
      </c>
      <c r="AA141" s="78">
        <f t="shared" si="26"/>
        <v>0</v>
      </c>
      <c r="AB141" s="77">
        <f t="shared" si="27"/>
        <v>2021</v>
      </c>
      <c r="AC141" s="76">
        <f t="shared" si="28"/>
        <v>3</v>
      </c>
      <c r="AD141" s="76" t="str">
        <f t="shared" si="29"/>
        <v/>
      </c>
      <c r="AE141" s="76" t="str">
        <f t="shared" si="30"/>
        <v/>
      </c>
      <c r="AF141" s="74">
        <f t="shared" si="31"/>
        <v>0</v>
      </c>
      <c r="AG141" s="75" t="str">
        <f t="shared" si="32"/>
        <v>1:00</v>
      </c>
      <c r="AH141" s="74">
        <f t="shared" si="33"/>
        <v>0</v>
      </c>
      <c r="AI141" s="73" t="str">
        <f t="shared" si="34"/>
        <v/>
      </c>
      <c r="AJ141" s="73" t="str">
        <f t="shared" si="35"/>
        <v/>
      </c>
      <c r="AK141" s="73" t="str">
        <f t="shared" si="36"/>
        <v/>
      </c>
      <c r="AL141" s="72" t="str">
        <f t="shared" si="37"/>
        <v/>
      </c>
      <c r="AM141" s="71" t="str">
        <f t="shared" si="38"/>
        <v/>
      </c>
    </row>
    <row r="142" spans="2:39" ht="13.8" thickBot="1">
      <c r="B142" s="79">
        <v>44274</v>
      </c>
      <c r="C142" s="78">
        <v>0</v>
      </c>
      <c r="D142" s="78">
        <v>0</v>
      </c>
      <c r="E142" s="78">
        <v>0</v>
      </c>
      <c r="F142" s="78">
        <v>0</v>
      </c>
      <c r="G142" s="78">
        <v>0</v>
      </c>
      <c r="H142" s="78">
        <v>0</v>
      </c>
      <c r="I142" s="78">
        <v>0</v>
      </c>
      <c r="J142" s="78">
        <v>0</v>
      </c>
      <c r="K142" s="78">
        <v>0</v>
      </c>
      <c r="L142" s="78">
        <v>0</v>
      </c>
      <c r="M142" s="78">
        <v>0</v>
      </c>
      <c r="N142" s="78">
        <v>0</v>
      </c>
      <c r="O142" s="78">
        <v>0</v>
      </c>
      <c r="P142" s="78">
        <v>0</v>
      </c>
      <c r="Q142" s="78">
        <v>0</v>
      </c>
      <c r="R142" s="78">
        <v>0</v>
      </c>
      <c r="S142" s="78">
        <v>0</v>
      </c>
      <c r="T142" s="78">
        <v>0</v>
      </c>
      <c r="U142" s="78">
        <v>0</v>
      </c>
      <c r="V142" s="78">
        <v>0</v>
      </c>
      <c r="W142" s="78">
        <v>0</v>
      </c>
      <c r="X142" s="78">
        <v>0</v>
      </c>
      <c r="Y142" s="78">
        <v>0</v>
      </c>
      <c r="Z142" s="78">
        <v>0</v>
      </c>
      <c r="AA142" s="78">
        <f t="shared" si="26"/>
        <v>0</v>
      </c>
      <c r="AB142" s="77">
        <f t="shared" si="27"/>
        <v>2021</v>
      </c>
      <c r="AC142" s="76">
        <f t="shared" si="28"/>
        <v>3</v>
      </c>
      <c r="AD142" s="76" t="str">
        <f t="shared" si="29"/>
        <v/>
      </c>
      <c r="AE142" s="76" t="str">
        <f t="shared" si="30"/>
        <v/>
      </c>
      <c r="AF142" s="74">
        <f t="shared" si="31"/>
        <v>0</v>
      </c>
      <c r="AG142" s="75" t="str">
        <f t="shared" si="32"/>
        <v>1:00</v>
      </c>
      <c r="AH142" s="74">
        <f t="shared" si="33"/>
        <v>0</v>
      </c>
      <c r="AI142" s="73" t="str">
        <f t="shared" si="34"/>
        <v/>
      </c>
      <c r="AJ142" s="73" t="str">
        <f t="shared" si="35"/>
        <v/>
      </c>
      <c r="AK142" s="73" t="str">
        <f t="shared" si="36"/>
        <v/>
      </c>
      <c r="AL142" s="72" t="str">
        <f t="shared" si="37"/>
        <v/>
      </c>
      <c r="AM142" s="71" t="str">
        <f t="shared" si="38"/>
        <v/>
      </c>
    </row>
    <row r="143" spans="2:39" ht="13.8" thickBot="1">
      <c r="B143" s="79">
        <v>44275</v>
      </c>
      <c r="C143" s="78">
        <v>0</v>
      </c>
      <c r="D143" s="78">
        <v>0</v>
      </c>
      <c r="E143" s="78">
        <v>0</v>
      </c>
      <c r="F143" s="78">
        <v>0</v>
      </c>
      <c r="G143" s="78">
        <v>0</v>
      </c>
      <c r="H143" s="78">
        <v>0</v>
      </c>
      <c r="I143" s="78">
        <v>0</v>
      </c>
      <c r="J143" s="78">
        <v>0</v>
      </c>
      <c r="K143" s="78">
        <v>0</v>
      </c>
      <c r="L143" s="78">
        <v>0</v>
      </c>
      <c r="M143" s="78">
        <v>0</v>
      </c>
      <c r="N143" s="78">
        <v>0</v>
      </c>
      <c r="O143" s="78">
        <v>0</v>
      </c>
      <c r="P143" s="78">
        <v>0</v>
      </c>
      <c r="Q143" s="78">
        <v>0</v>
      </c>
      <c r="R143" s="78">
        <v>0</v>
      </c>
      <c r="S143" s="78">
        <v>0</v>
      </c>
      <c r="T143" s="78">
        <v>0</v>
      </c>
      <c r="U143" s="78">
        <v>0</v>
      </c>
      <c r="V143" s="78">
        <v>0</v>
      </c>
      <c r="W143" s="78">
        <v>0</v>
      </c>
      <c r="X143" s="78">
        <v>0</v>
      </c>
      <c r="Y143" s="78">
        <v>0</v>
      </c>
      <c r="Z143" s="78">
        <v>0</v>
      </c>
      <c r="AA143" s="78">
        <f t="shared" si="26"/>
        <v>0</v>
      </c>
      <c r="AB143" s="77">
        <f t="shared" si="27"/>
        <v>2021</v>
      </c>
      <c r="AC143" s="76">
        <f t="shared" si="28"/>
        <v>3</v>
      </c>
      <c r="AD143" s="76" t="str">
        <f t="shared" si="29"/>
        <v/>
      </c>
      <c r="AE143" s="76" t="str">
        <f t="shared" si="30"/>
        <v/>
      </c>
      <c r="AF143" s="74">
        <f t="shared" si="31"/>
        <v>0</v>
      </c>
      <c r="AG143" s="75" t="str">
        <f t="shared" si="32"/>
        <v>1:00</v>
      </c>
      <c r="AH143" s="74">
        <f t="shared" si="33"/>
        <v>0</v>
      </c>
      <c r="AI143" s="73" t="str">
        <f t="shared" si="34"/>
        <v/>
      </c>
      <c r="AJ143" s="73" t="str">
        <f t="shared" si="35"/>
        <v/>
      </c>
      <c r="AK143" s="73" t="str">
        <f t="shared" si="36"/>
        <v/>
      </c>
      <c r="AL143" s="72" t="str">
        <f t="shared" si="37"/>
        <v/>
      </c>
      <c r="AM143" s="71" t="str">
        <f t="shared" si="38"/>
        <v/>
      </c>
    </row>
    <row r="144" spans="2:39" ht="13.8" thickBot="1">
      <c r="B144" s="79">
        <v>44276</v>
      </c>
      <c r="C144" s="78">
        <v>0</v>
      </c>
      <c r="D144" s="78">
        <v>0</v>
      </c>
      <c r="E144" s="78">
        <v>0</v>
      </c>
      <c r="F144" s="78">
        <v>0</v>
      </c>
      <c r="G144" s="78">
        <v>0</v>
      </c>
      <c r="H144" s="78">
        <v>0</v>
      </c>
      <c r="I144" s="78">
        <v>0</v>
      </c>
      <c r="J144" s="78">
        <v>0</v>
      </c>
      <c r="K144" s="78">
        <v>0</v>
      </c>
      <c r="L144" s="78">
        <v>0</v>
      </c>
      <c r="M144" s="78">
        <v>0</v>
      </c>
      <c r="N144" s="78">
        <v>0</v>
      </c>
      <c r="O144" s="78">
        <v>0</v>
      </c>
      <c r="P144" s="78">
        <v>0</v>
      </c>
      <c r="Q144" s="78">
        <v>0</v>
      </c>
      <c r="R144" s="78">
        <v>0</v>
      </c>
      <c r="S144" s="78">
        <v>0</v>
      </c>
      <c r="T144" s="78">
        <v>0</v>
      </c>
      <c r="U144" s="78">
        <v>0</v>
      </c>
      <c r="V144" s="78">
        <v>0</v>
      </c>
      <c r="W144" s="78">
        <v>0</v>
      </c>
      <c r="X144" s="78">
        <v>0</v>
      </c>
      <c r="Y144" s="78">
        <v>0</v>
      </c>
      <c r="Z144" s="78">
        <v>0</v>
      </c>
      <c r="AA144" s="78">
        <f t="shared" si="26"/>
        <v>0</v>
      </c>
      <c r="AB144" s="77">
        <f t="shared" si="27"/>
        <v>2021</v>
      </c>
      <c r="AC144" s="76">
        <f t="shared" si="28"/>
        <v>3</v>
      </c>
      <c r="AD144" s="76" t="str">
        <f t="shared" si="29"/>
        <v/>
      </c>
      <c r="AE144" s="76" t="str">
        <f t="shared" si="30"/>
        <v/>
      </c>
      <c r="AF144" s="74">
        <f t="shared" si="31"/>
        <v>0</v>
      </c>
      <c r="AG144" s="75" t="str">
        <f t="shared" si="32"/>
        <v>1:00</v>
      </c>
      <c r="AH144" s="74">
        <f t="shared" si="33"/>
        <v>0</v>
      </c>
      <c r="AI144" s="73" t="str">
        <f t="shared" si="34"/>
        <v/>
      </c>
      <c r="AJ144" s="73" t="str">
        <f t="shared" si="35"/>
        <v/>
      </c>
      <c r="AK144" s="73" t="str">
        <f t="shared" si="36"/>
        <v/>
      </c>
      <c r="AL144" s="72" t="str">
        <f t="shared" si="37"/>
        <v/>
      </c>
      <c r="AM144" s="71" t="str">
        <f t="shared" si="38"/>
        <v/>
      </c>
    </row>
    <row r="145" spans="2:39" ht="13.8" thickBot="1">
      <c r="B145" s="79">
        <v>44277</v>
      </c>
      <c r="C145" s="78">
        <v>0</v>
      </c>
      <c r="D145" s="78">
        <v>0</v>
      </c>
      <c r="E145" s="78">
        <v>0</v>
      </c>
      <c r="F145" s="78">
        <v>0</v>
      </c>
      <c r="G145" s="78">
        <v>0</v>
      </c>
      <c r="H145" s="78">
        <v>0</v>
      </c>
      <c r="I145" s="78">
        <v>0</v>
      </c>
      <c r="J145" s="78">
        <v>0</v>
      </c>
      <c r="K145" s="78">
        <v>0</v>
      </c>
      <c r="L145" s="78">
        <v>0</v>
      </c>
      <c r="M145" s="78">
        <v>0</v>
      </c>
      <c r="N145" s="78">
        <v>0</v>
      </c>
      <c r="O145" s="78">
        <v>0</v>
      </c>
      <c r="P145" s="78">
        <v>0</v>
      </c>
      <c r="Q145" s="78">
        <v>0</v>
      </c>
      <c r="R145" s="78">
        <v>0</v>
      </c>
      <c r="S145" s="78">
        <v>0</v>
      </c>
      <c r="T145" s="78">
        <v>0</v>
      </c>
      <c r="U145" s="78">
        <v>0</v>
      </c>
      <c r="V145" s="78">
        <v>0</v>
      </c>
      <c r="W145" s="78">
        <v>0</v>
      </c>
      <c r="X145" s="78">
        <v>0</v>
      </c>
      <c r="Y145" s="78">
        <v>0</v>
      </c>
      <c r="Z145" s="78">
        <v>0</v>
      </c>
      <c r="AA145" s="78">
        <f t="shared" si="26"/>
        <v>0</v>
      </c>
      <c r="AB145" s="77">
        <f t="shared" si="27"/>
        <v>2021</v>
      </c>
      <c r="AC145" s="76">
        <f t="shared" si="28"/>
        <v>3</v>
      </c>
      <c r="AD145" s="76" t="str">
        <f t="shared" si="29"/>
        <v/>
      </c>
      <c r="AE145" s="76" t="str">
        <f t="shared" si="30"/>
        <v/>
      </c>
      <c r="AF145" s="74">
        <f t="shared" si="31"/>
        <v>0</v>
      </c>
      <c r="AG145" s="75" t="str">
        <f t="shared" si="32"/>
        <v>1:00</v>
      </c>
      <c r="AH145" s="74">
        <f t="shared" si="33"/>
        <v>0</v>
      </c>
      <c r="AI145" s="73" t="str">
        <f t="shared" si="34"/>
        <v/>
      </c>
      <c r="AJ145" s="73" t="str">
        <f t="shared" si="35"/>
        <v/>
      </c>
      <c r="AK145" s="73" t="str">
        <f t="shared" si="36"/>
        <v/>
      </c>
      <c r="AL145" s="72" t="str">
        <f t="shared" si="37"/>
        <v/>
      </c>
      <c r="AM145" s="71" t="str">
        <f t="shared" si="38"/>
        <v/>
      </c>
    </row>
    <row r="146" spans="2:39" ht="13.8" thickBot="1">
      <c r="B146" s="79">
        <v>44278</v>
      </c>
      <c r="C146" s="78">
        <v>0</v>
      </c>
      <c r="D146" s="78">
        <v>0</v>
      </c>
      <c r="E146" s="78">
        <v>0</v>
      </c>
      <c r="F146" s="78">
        <v>0</v>
      </c>
      <c r="G146" s="78">
        <v>0</v>
      </c>
      <c r="H146" s="78">
        <v>0</v>
      </c>
      <c r="I146" s="78">
        <v>0</v>
      </c>
      <c r="J146" s="78">
        <v>0</v>
      </c>
      <c r="K146" s="78">
        <v>0</v>
      </c>
      <c r="L146" s="78">
        <v>0</v>
      </c>
      <c r="M146" s="78">
        <v>0</v>
      </c>
      <c r="N146" s="78">
        <v>0</v>
      </c>
      <c r="O146" s="78">
        <v>0</v>
      </c>
      <c r="P146" s="78">
        <v>0</v>
      </c>
      <c r="Q146" s="78">
        <v>0</v>
      </c>
      <c r="R146" s="78">
        <v>0</v>
      </c>
      <c r="S146" s="78">
        <v>0</v>
      </c>
      <c r="T146" s="78">
        <v>0</v>
      </c>
      <c r="U146" s="78">
        <v>0</v>
      </c>
      <c r="V146" s="78">
        <v>0</v>
      </c>
      <c r="W146" s="78">
        <v>0</v>
      </c>
      <c r="X146" s="78">
        <v>0</v>
      </c>
      <c r="Y146" s="78">
        <v>0</v>
      </c>
      <c r="Z146" s="78">
        <v>0</v>
      </c>
      <c r="AA146" s="78">
        <f t="shared" si="26"/>
        <v>0</v>
      </c>
      <c r="AB146" s="77">
        <f t="shared" si="27"/>
        <v>2021</v>
      </c>
      <c r="AC146" s="76">
        <f t="shared" si="28"/>
        <v>3</v>
      </c>
      <c r="AD146" s="76" t="str">
        <f t="shared" si="29"/>
        <v/>
      </c>
      <c r="AE146" s="76" t="str">
        <f t="shared" si="30"/>
        <v/>
      </c>
      <c r="AF146" s="74">
        <f t="shared" si="31"/>
        <v>0</v>
      </c>
      <c r="AG146" s="75" t="str">
        <f t="shared" si="32"/>
        <v>1:00</v>
      </c>
      <c r="AH146" s="74">
        <f t="shared" si="33"/>
        <v>0</v>
      </c>
      <c r="AI146" s="73" t="str">
        <f t="shared" si="34"/>
        <v/>
      </c>
      <c r="AJ146" s="73" t="str">
        <f t="shared" si="35"/>
        <v/>
      </c>
      <c r="AK146" s="73" t="str">
        <f t="shared" si="36"/>
        <v/>
      </c>
      <c r="AL146" s="72" t="str">
        <f t="shared" si="37"/>
        <v/>
      </c>
      <c r="AM146" s="71" t="str">
        <f t="shared" si="38"/>
        <v/>
      </c>
    </row>
    <row r="147" spans="2:39" ht="13.8" thickBot="1">
      <c r="B147" s="79">
        <v>44279</v>
      </c>
      <c r="C147" s="78">
        <v>0</v>
      </c>
      <c r="D147" s="78">
        <v>0</v>
      </c>
      <c r="E147" s="78">
        <v>0</v>
      </c>
      <c r="F147" s="78">
        <v>0</v>
      </c>
      <c r="G147" s="78">
        <v>0</v>
      </c>
      <c r="H147" s="78">
        <v>0</v>
      </c>
      <c r="I147" s="78">
        <v>0</v>
      </c>
      <c r="J147" s="78">
        <v>0</v>
      </c>
      <c r="K147" s="78">
        <v>0</v>
      </c>
      <c r="L147" s="78">
        <v>0</v>
      </c>
      <c r="M147" s="78">
        <v>0</v>
      </c>
      <c r="N147" s="78">
        <v>0</v>
      </c>
      <c r="O147" s="78">
        <v>0</v>
      </c>
      <c r="P147" s="78">
        <v>0</v>
      </c>
      <c r="Q147" s="78">
        <v>0</v>
      </c>
      <c r="R147" s="78">
        <v>0</v>
      </c>
      <c r="S147" s="78">
        <v>0</v>
      </c>
      <c r="T147" s="78">
        <v>0</v>
      </c>
      <c r="U147" s="78">
        <v>0</v>
      </c>
      <c r="V147" s="78">
        <v>0</v>
      </c>
      <c r="W147" s="78">
        <v>0</v>
      </c>
      <c r="X147" s="78">
        <v>0</v>
      </c>
      <c r="Y147" s="78">
        <v>0</v>
      </c>
      <c r="Z147" s="78">
        <v>0</v>
      </c>
      <c r="AA147" s="78">
        <f t="shared" si="26"/>
        <v>0</v>
      </c>
      <c r="AB147" s="77">
        <f t="shared" si="27"/>
        <v>2021</v>
      </c>
      <c r="AC147" s="76">
        <f t="shared" si="28"/>
        <v>3</v>
      </c>
      <c r="AD147" s="76" t="str">
        <f t="shared" si="29"/>
        <v/>
      </c>
      <c r="AE147" s="76" t="str">
        <f t="shared" si="30"/>
        <v/>
      </c>
      <c r="AF147" s="74">
        <f t="shared" si="31"/>
        <v>0</v>
      </c>
      <c r="AG147" s="75" t="str">
        <f t="shared" si="32"/>
        <v>1:00</v>
      </c>
      <c r="AH147" s="74">
        <f t="shared" si="33"/>
        <v>0</v>
      </c>
      <c r="AI147" s="73" t="str">
        <f t="shared" si="34"/>
        <v/>
      </c>
      <c r="AJ147" s="73" t="str">
        <f t="shared" si="35"/>
        <v/>
      </c>
      <c r="AK147" s="73" t="str">
        <f t="shared" si="36"/>
        <v/>
      </c>
      <c r="AL147" s="72" t="str">
        <f t="shared" si="37"/>
        <v/>
      </c>
      <c r="AM147" s="71" t="str">
        <f t="shared" si="38"/>
        <v/>
      </c>
    </row>
    <row r="148" spans="2:39" ht="13.8" thickBot="1">
      <c r="B148" s="79">
        <v>44280</v>
      </c>
      <c r="C148" s="78">
        <v>0</v>
      </c>
      <c r="D148" s="78">
        <v>0</v>
      </c>
      <c r="E148" s="78">
        <v>0</v>
      </c>
      <c r="F148" s="78">
        <v>0</v>
      </c>
      <c r="G148" s="78">
        <v>0</v>
      </c>
      <c r="H148" s="78">
        <v>0</v>
      </c>
      <c r="I148" s="78">
        <v>0</v>
      </c>
      <c r="J148" s="78">
        <v>0</v>
      </c>
      <c r="K148" s="78">
        <v>0</v>
      </c>
      <c r="L148" s="78">
        <v>0</v>
      </c>
      <c r="M148" s="78">
        <v>0</v>
      </c>
      <c r="N148" s="78">
        <v>0</v>
      </c>
      <c r="O148" s="78">
        <v>0</v>
      </c>
      <c r="P148" s="78">
        <v>0</v>
      </c>
      <c r="Q148" s="78">
        <v>0</v>
      </c>
      <c r="R148" s="78">
        <v>0</v>
      </c>
      <c r="S148" s="78">
        <v>0</v>
      </c>
      <c r="T148" s="78">
        <v>0</v>
      </c>
      <c r="U148" s="78">
        <v>0</v>
      </c>
      <c r="V148" s="78">
        <v>0</v>
      </c>
      <c r="W148" s="78">
        <v>0</v>
      </c>
      <c r="X148" s="78">
        <v>0</v>
      </c>
      <c r="Y148" s="78">
        <v>0</v>
      </c>
      <c r="Z148" s="78">
        <v>0</v>
      </c>
      <c r="AA148" s="78">
        <f t="shared" si="26"/>
        <v>0</v>
      </c>
      <c r="AB148" s="77">
        <f t="shared" si="27"/>
        <v>2021</v>
      </c>
      <c r="AC148" s="76">
        <f t="shared" si="28"/>
        <v>3</v>
      </c>
      <c r="AD148" s="76" t="str">
        <f t="shared" si="29"/>
        <v/>
      </c>
      <c r="AE148" s="76" t="str">
        <f t="shared" si="30"/>
        <v/>
      </c>
      <c r="AF148" s="74">
        <f t="shared" si="31"/>
        <v>0</v>
      </c>
      <c r="AG148" s="75" t="str">
        <f t="shared" si="32"/>
        <v>1:00</v>
      </c>
      <c r="AH148" s="74">
        <f t="shared" si="33"/>
        <v>0</v>
      </c>
      <c r="AI148" s="73" t="str">
        <f t="shared" si="34"/>
        <v/>
      </c>
      <c r="AJ148" s="73" t="str">
        <f t="shared" si="35"/>
        <v/>
      </c>
      <c r="AK148" s="73" t="str">
        <f t="shared" si="36"/>
        <v/>
      </c>
      <c r="AL148" s="72" t="str">
        <f t="shared" si="37"/>
        <v/>
      </c>
      <c r="AM148" s="71" t="str">
        <f t="shared" si="38"/>
        <v/>
      </c>
    </row>
    <row r="149" spans="2:39" ht="13.8" thickBot="1">
      <c r="B149" s="79">
        <v>44281</v>
      </c>
      <c r="C149" s="78">
        <v>0</v>
      </c>
      <c r="D149" s="78">
        <v>0</v>
      </c>
      <c r="E149" s="78">
        <v>0</v>
      </c>
      <c r="F149" s="78">
        <v>0</v>
      </c>
      <c r="G149" s="78">
        <v>0</v>
      </c>
      <c r="H149" s="78">
        <v>0</v>
      </c>
      <c r="I149" s="78">
        <v>0</v>
      </c>
      <c r="J149" s="78">
        <v>0</v>
      </c>
      <c r="K149" s="78">
        <v>0</v>
      </c>
      <c r="L149" s="78">
        <v>0</v>
      </c>
      <c r="M149" s="78">
        <v>0</v>
      </c>
      <c r="N149" s="78">
        <v>0</v>
      </c>
      <c r="O149" s="78">
        <v>0</v>
      </c>
      <c r="P149" s="78">
        <v>0</v>
      </c>
      <c r="Q149" s="78">
        <v>0</v>
      </c>
      <c r="R149" s="78">
        <v>0</v>
      </c>
      <c r="S149" s="78">
        <v>0</v>
      </c>
      <c r="T149" s="78">
        <v>0</v>
      </c>
      <c r="U149" s="78">
        <v>0</v>
      </c>
      <c r="V149" s="78">
        <v>0</v>
      </c>
      <c r="W149" s="78">
        <v>0</v>
      </c>
      <c r="X149" s="78">
        <v>0</v>
      </c>
      <c r="Y149" s="78">
        <v>0</v>
      </c>
      <c r="Z149" s="78">
        <v>0</v>
      </c>
      <c r="AA149" s="78">
        <f t="shared" si="26"/>
        <v>0</v>
      </c>
      <c r="AB149" s="77">
        <f t="shared" si="27"/>
        <v>2021</v>
      </c>
      <c r="AC149" s="76">
        <f t="shared" si="28"/>
        <v>3</v>
      </c>
      <c r="AD149" s="76" t="str">
        <f t="shared" si="29"/>
        <v/>
      </c>
      <c r="AE149" s="76" t="str">
        <f t="shared" si="30"/>
        <v/>
      </c>
      <c r="AF149" s="74">
        <f t="shared" si="31"/>
        <v>0</v>
      </c>
      <c r="AG149" s="75" t="str">
        <f t="shared" si="32"/>
        <v>1:00</v>
      </c>
      <c r="AH149" s="74">
        <f t="shared" si="33"/>
        <v>0</v>
      </c>
      <c r="AI149" s="73" t="str">
        <f t="shared" si="34"/>
        <v/>
      </c>
      <c r="AJ149" s="73" t="str">
        <f t="shared" si="35"/>
        <v/>
      </c>
      <c r="AK149" s="73" t="str">
        <f t="shared" si="36"/>
        <v/>
      </c>
      <c r="AL149" s="72" t="str">
        <f t="shared" si="37"/>
        <v/>
      </c>
      <c r="AM149" s="71" t="str">
        <f t="shared" si="38"/>
        <v/>
      </c>
    </row>
    <row r="150" spans="2:39" ht="13.8" thickBot="1">
      <c r="B150" s="79">
        <v>44282</v>
      </c>
      <c r="C150" s="78">
        <v>0</v>
      </c>
      <c r="D150" s="78">
        <v>0</v>
      </c>
      <c r="E150" s="78">
        <v>0</v>
      </c>
      <c r="F150" s="78">
        <v>0</v>
      </c>
      <c r="G150" s="78">
        <v>0</v>
      </c>
      <c r="H150" s="78">
        <v>0</v>
      </c>
      <c r="I150" s="78">
        <v>0</v>
      </c>
      <c r="J150" s="78">
        <v>0</v>
      </c>
      <c r="K150" s="78">
        <v>0</v>
      </c>
      <c r="L150" s="78">
        <v>0</v>
      </c>
      <c r="M150" s="78">
        <v>0</v>
      </c>
      <c r="N150" s="78">
        <v>0</v>
      </c>
      <c r="O150" s="78">
        <v>0</v>
      </c>
      <c r="P150" s="78">
        <v>0</v>
      </c>
      <c r="Q150" s="78">
        <v>0</v>
      </c>
      <c r="R150" s="78">
        <v>0</v>
      </c>
      <c r="S150" s="78">
        <v>0</v>
      </c>
      <c r="T150" s="78">
        <v>0</v>
      </c>
      <c r="U150" s="78">
        <v>0</v>
      </c>
      <c r="V150" s="78">
        <v>0</v>
      </c>
      <c r="W150" s="78">
        <v>0</v>
      </c>
      <c r="X150" s="78">
        <v>0</v>
      </c>
      <c r="Y150" s="78">
        <v>0</v>
      </c>
      <c r="Z150" s="78">
        <v>0</v>
      </c>
      <c r="AA150" s="78">
        <f t="shared" si="26"/>
        <v>0</v>
      </c>
      <c r="AB150" s="77">
        <f t="shared" si="27"/>
        <v>2021</v>
      </c>
      <c r="AC150" s="76">
        <f t="shared" si="28"/>
        <v>3</v>
      </c>
      <c r="AD150" s="76" t="str">
        <f t="shared" si="29"/>
        <v/>
      </c>
      <c r="AE150" s="76" t="str">
        <f t="shared" si="30"/>
        <v/>
      </c>
      <c r="AF150" s="74">
        <f t="shared" si="31"/>
        <v>0</v>
      </c>
      <c r="AG150" s="75" t="str">
        <f t="shared" si="32"/>
        <v>1:00</v>
      </c>
      <c r="AH150" s="74">
        <f t="shared" si="33"/>
        <v>0</v>
      </c>
      <c r="AI150" s="73" t="str">
        <f t="shared" si="34"/>
        <v/>
      </c>
      <c r="AJ150" s="73" t="str">
        <f t="shared" si="35"/>
        <v/>
      </c>
      <c r="AK150" s="73" t="str">
        <f t="shared" si="36"/>
        <v/>
      </c>
      <c r="AL150" s="72" t="str">
        <f t="shared" si="37"/>
        <v/>
      </c>
      <c r="AM150" s="71" t="str">
        <f t="shared" si="38"/>
        <v/>
      </c>
    </row>
    <row r="151" spans="2:39" ht="13.8" thickBot="1">
      <c r="B151" s="79">
        <v>44283</v>
      </c>
      <c r="C151" s="78">
        <v>0</v>
      </c>
      <c r="D151" s="78">
        <v>0</v>
      </c>
      <c r="E151" s="78">
        <v>0</v>
      </c>
      <c r="F151" s="78">
        <v>0</v>
      </c>
      <c r="G151" s="78">
        <v>0</v>
      </c>
      <c r="H151" s="78">
        <v>0</v>
      </c>
      <c r="I151" s="78">
        <v>0</v>
      </c>
      <c r="J151" s="78">
        <v>0</v>
      </c>
      <c r="K151" s="78">
        <v>0</v>
      </c>
      <c r="L151" s="78">
        <v>0</v>
      </c>
      <c r="M151" s="78">
        <v>0</v>
      </c>
      <c r="N151" s="78">
        <v>0</v>
      </c>
      <c r="O151" s="78">
        <v>0</v>
      </c>
      <c r="P151" s="78">
        <v>0</v>
      </c>
      <c r="Q151" s="78">
        <v>0</v>
      </c>
      <c r="R151" s="78">
        <v>0</v>
      </c>
      <c r="S151" s="78">
        <v>0</v>
      </c>
      <c r="T151" s="78">
        <v>0</v>
      </c>
      <c r="U151" s="78">
        <v>0</v>
      </c>
      <c r="V151" s="78">
        <v>0</v>
      </c>
      <c r="W151" s="78">
        <v>0</v>
      </c>
      <c r="X151" s="78">
        <v>0</v>
      </c>
      <c r="Y151" s="78">
        <v>0</v>
      </c>
      <c r="Z151" s="78">
        <v>0</v>
      </c>
      <c r="AA151" s="78">
        <f t="shared" si="26"/>
        <v>0</v>
      </c>
      <c r="AB151" s="77">
        <f t="shared" si="27"/>
        <v>2021</v>
      </c>
      <c r="AC151" s="76">
        <f t="shared" si="28"/>
        <v>3</v>
      </c>
      <c r="AD151" s="76" t="str">
        <f t="shared" si="29"/>
        <v/>
      </c>
      <c r="AE151" s="76" t="str">
        <f t="shared" si="30"/>
        <v/>
      </c>
      <c r="AF151" s="74">
        <f t="shared" si="31"/>
        <v>0</v>
      </c>
      <c r="AG151" s="75" t="str">
        <f t="shared" si="32"/>
        <v>1:00</v>
      </c>
      <c r="AH151" s="74">
        <f t="shared" si="33"/>
        <v>0</v>
      </c>
      <c r="AI151" s="73" t="str">
        <f t="shared" si="34"/>
        <v/>
      </c>
      <c r="AJ151" s="73" t="str">
        <f t="shared" si="35"/>
        <v/>
      </c>
      <c r="AK151" s="73" t="str">
        <f t="shared" si="36"/>
        <v/>
      </c>
      <c r="AL151" s="72" t="str">
        <f t="shared" si="37"/>
        <v/>
      </c>
      <c r="AM151" s="71" t="str">
        <f t="shared" si="38"/>
        <v/>
      </c>
    </row>
    <row r="152" spans="2:39" ht="13.8" thickBot="1">
      <c r="B152" s="79">
        <v>44284</v>
      </c>
      <c r="C152" s="78">
        <v>0</v>
      </c>
      <c r="D152" s="78">
        <v>0</v>
      </c>
      <c r="E152" s="78">
        <v>0</v>
      </c>
      <c r="F152" s="78">
        <v>0</v>
      </c>
      <c r="G152" s="78">
        <v>0</v>
      </c>
      <c r="H152" s="78">
        <v>0</v>
      </c>
      <c r="I152" s="78">
        <v>0</v>
      </c>
      <c r="J152" s="78">
        <v>0</v>
      </c>
      <c r="K152" s="78">
        <v>0</v>
      </c>
      <c r="L152" s="78">
        <v>0</v>
      </c>
      <c r="M152" s="78">
        <v>0</v>
      </c>
      <c r="N152" s="78">
        <v>0</v>
      </c>
      <c r="O152" s="78">
        <v>0</v>
      </c>
      <c r="P152" s="78">
        <v>0</v>
      </c>
      <c r="Q152" s="78">
        <v>0</v>
      </c>
      <c r="R152" s="78">
        <v>0</v>
      </c>
      <c r="S152" s="78">
        <v>0</v>
      </c>
      <c r="T152" s="78">
        <v>0</v>
      </c>
      <c r="U152" s="78">
        <v>0</v>
      </c>
      <c r="V152" s="78">
        <v>0</v>
      </c>
      <c r="W152" s="78">
        <v>0</v>
      </c>
      <c r="X152" s="78">
        <v>0</v>
      </c>
      <c r="Y152" s="78">
        <v>0</v>
      </c>
      <c r="Z152" s="78">
        <v>0</v>
      </c>
      <c r="AA152" s="78">
        <f t="shared" si="26"/>
        <v>0</v>
      </c>
      <c r="AB152" s="77">
        <f t="shared" si="27"/>
        <v>2021</v>
      </c>
      <c r="AC152" s="76">
        <f t="shared" si="28"/>
        <v>3</v>
      </c>
      <c r="AD152" s="76" t="str">
        <f t="shared" si="29"/>
        <v/>
      </c>
      <c r="AE152" s="76" t="str">
        <f t="shared" si="30"/>
        <v/>
      </c>
      <c r="AF152" s="74">
        <f t="shared" si="31"/>
        <v>0</v>
      </c>
      <c r="AG152" s="75" t="str">
        <f t="shared" si="32"/>
        <v>1:00</v>
      </c>
      <c r="AH152" s="74">
        <f t="shared" si="33"/>
        <v>0</v>
      </c>
      <c r="AI152" s="73" t="str">
        <f t="shared" si="34"/>
        <v/>
      </c>
      <c r="AJ152" s="73" t="str">
        <f t="shared" si="35"/>
        <v/>
      </c>
      <c r="AK152" s="73" t="str">
        <f t="shared" si="36"/>
        <v/>
      </c>
      <c r="AL152" s="72" t="str">
        <f t="shared" si="37"/>
        <v/>
      </c>
      <c r="AM152" s="71" t="str">
        <f t="shared" si="38"/>
        <v/>
      </c>
    </row>
    <row r="153" spans="2:39" ht="13.8" thickBot="1">
      <c r="B153" s="79">
        <v>44285</v>
      </c>
      <c r="C153" s="78">
        <v>0</v>
      </c>
      <c r="D153" s="78">
        <v>0</v>
      </c>
      <c r="E153" s="78">
        <v>0</v>
      </c>
      <c r="F153" s="78">
        <v>0</v>
      </c>
      <c r="G153" s="78">
        <v>0</v>
      </c>
      <c r="H153" s="78">
        <v>0</v>
      </c>
      <c r="I153" s="78">
        <v>0</v>
      </c>
      <c r="J153" s="78">
        <v>0</v>
      </c>
      <c r="K153" s="78">
        <v>0</v>
      </c>
      <c r="L153" s="78">
        <v>0</v>
      </c>
      <c r="M153" s="78">
        <v>0</v>
      </c>
      <c r="N153" s="78">
        <v>0</v>
      </c>
      <c r="O153" s="78">
        <v>0</v>
      </c>
      <c r="P153" s="78">
        <v>0</v>
      </c>
      <c r="Q153" s="78">
        <v>0</v>
      </c>
      <c r="R153" s="78">
        <v>0</v>
      </c>
      <c r="S153" s="78">
        <v>0</v>
      </c>
      <c r="T153" s="78">
        <v>0</v>
      </c>
      <c r="U153" s="78">
        <v>0</v>
      </c>
      <c r="V153" s="78">
        <v>0</v>
      </c>
      <c r="W153" s="78">
        <v>0</v>
      </c>
      <c r="X153" s="78">
        <v>0</v>
      </c>
      <c r="Y153" s="78">
        <v>0</v>
      </c>
      <c r="Z153" s="78">
        <v>0</v>
      </c>
      <c r="AA153" s="78">
        <f t="shared" si="26"/>
        <v>0</v>
      </c>
      <c r="AB153" s="77">
        <f t="shared" si="27"/>
        <v>2021</v>
      </c>
      <c r="AC153" s="76">
        <f t="shared" si="28"/>
        <v>3</v>
      </c>
      <c r="AD153" s="76" t="str">
        <f t="shared" si="29"/>
        <v/>
      </c>
      <c r="AE153" s="76" t="str">
        <f t="shared" si="30"/>
        <v/>
      </c>
      <c r="AF153" s="74">
        <f t="shared" si="31"/>
        <v>0</v>
      </c>
      <c r="AG153" s="75" t="str">
        <f t="shared" si="32"/>
        <v>1:00</v>
      </c>
      <c r="AH153" s="74">
        <f t="shared" si="33"/>
        <v>0</v>
      </c>
      <c r="AI153" s="73" t="str">
        <f t="shared" si="34"/>
        <v/>
      </c>
      <c r="AJ153" s="73" t="str">
        <f t="shared" si="35"/>
        <v/>
      </c>
      <c r="AK153" s="73" t="str">
        <f t="shared" si="36"/>
        <v/>
      </c>
      <c r="AL153" s="72" t="str">
        <f t="shared" si="37"/>
        <v/>
      </c>
      <c r="AM153" s="71" t="str">
        <f t="shared" si="38"/>
        <v/>
      </c>
    </row>
    <row r="154" spans="2:39" ht="13.8" thickBot="1">
      <c r="B154" s="79">
        <v>44286</v>
      </c>
      <c r="C154" s="78">
        <v>0</v>
      </c>
      <c r="D154" s="78">
        <v>0</v>
      </c>
      <c r="E154" s="78">
        <v>0</v>
      </c>
      <c r="F154" s="78">
        <v>0</v>
      </c>
      <c r="G154" s="78">
        <v>0</v>
      </c>
      <c r="H154" s="78">
        <v>0</v>
      </c>
      <c r="I154" s="78">
        <v>0</v>
      </c>
      <c r="J154" s="78">
        <v>0</v>
      </c>
      <c r="K154" s="78">
        <v>0</v>
      </c>
      <c r="L154" s="78">
        <v>0</v>
      </c>
      <c r="M154" s="78">
        <v>0</v>
      </c>
      <c r="N154" s="78">
        <v>0</v>
      </c>
      <c r="O154" s="78">
        <v>0</v>
      </c>
      <c r="P154" s="78">
        <v>0</v>
      </c>
      <c r="Q154" s="78">
        <v>0</v>
      </c>
      <c r="R154" s="78">
        <v>0</v>
      </c>
      <c r="S154" s="78">
        <v>0</v>
      </c>
      <c r="T154" s="78">
        <v>0</v>
      </c>
      <c r="U154" s="78">
        <v>0</v>
      </c>
      <c r="V154" s="78">
        <v>0</v>
      </c>
      <c r="W154" s="78">
        <v>0</v>
      </c>
      <c r="X154" s="78">
        <v>0</v>
      </c>
      <c r="Y154" s="78">
        <v>0</v>
      </c>
      <c r="Z154" s="78">
        <v>0</v>
      </c>
      <c r="AA154" s="78">
        <f t="shared" si="26"/>
        <v>0</v>
      </c>
      <c r="AB154" s="77">
        <f t="shared" si="27"/>
        <v>2021</v>
      </c>
      <c r="AC154" s="76">
        <f t="shared" si="28"/>
        <v>3</v>
      </c>
      <c r="AD154" s="76" t="str">
        <f t="shared" si="29"/>
        <v>2021-3</v>
      </c>
      <c r="AE154" s="76">
        <f t="shared" si="30"/>
        <v>3</v>
      </c>
      <c r="AF154" s="74">
        <f t="shared" si="31"/>
        <v>0</v>
      </c>
      <c r="AG154" s="75" t="str">
        <f t="shared" si="32"/>
        <v>1:00</v>
      </c>
      <c r="AH154" s="74">
        <f t="shared" si="33"/>
        <v>0</v>
      </c>
      <c r="AI154" s="73">
        <f t="shared" si="34"/>
        <v>2024.1859999999999</v>
      </c>
      <c r="AJ154" s="73">
        <f t="shared" si="35"/>
        <v>1409.3989999999999</v>
      </c>
      <c r="AK154" s="73">
        <f t="shared" si="36"/>
        <v>6947.9660000000003</v>
      </c>
      <c r="AL154" s="72">
        <f t="shared" si="37"/>
        <v>44258</v>
      </c>
      <c r="AM154" s="71" t="str">
        <f t="shared" si="38"/>
        <v>11:00</v>
      </c>
    </row>
    <row r="155" spans="2:39" ht="13.8" thickBot="1">
      <c r="B155" s="79">
        <v>44287</v>
      </c>
      <c r="C155" s="78">
        <v>0</v>
      </c>
      <c r="D155" s="78">
        <v>0</v>
      </c>
      <c r="E155" s="78">
        <v>0</v>
      </c>
      <c r="F155" s="78">
        <v>0</v>
      </c>
      <c r="G155" s="78">
        <v>0</v>
      </c>
      <c r="H155" s="78">
        <v>0</v>
      </c>
      <c r="I155" s="78">
        <v>0</v>
      </c>
      <c r="J155" s="78">
        <v>0</v>
      </c>
      <c r="K155" s="78">
        <v>0</v>
      </c>
      <c r="L155" s="78">
        <v>0</v>
      </c>
      <c r="M155" s="78">
        <v>0</v>
      </c>
      <c r="N155" s="78">
        <v>0</v>
      </c>
      <c r="O155" s="78">
        <v>0</v>
      </c>
      <c r="P155" s="78">
        <v>0</v>
      </c>
      <c r="Q155" s="78">
        <v>0</v>
      </c>
      <c r="R155" s="78">
        <v>0</v>
      </c>
      <c r="S155" s="78">
        <v>0</v>
      </c>
      <c r="T155" s="78">
        <v>0</v>
      </c>
      <c r="U155" s="78">
        <v>0</v>
      </c>
      <c r="V155" s="78">
        <v>0</v>
      </c>
      <c r="W155" s="78">
        <v>0</v>
      </c>
      <c r="X155" s="78">
        <v>0</v>
      </c>
      <c r="Y155" s="78">
        <v>0</v>
      </c>
      <c r="Z155" s="78">
        <v>0</v>
      </c>
      <c r="AA155" s="78">
        <f t="shared" si="26"/>
        <v>0</v>
      </c>
      <c r="AB155" s="77">
        <f t="shared" si="27"/>
        <v>2021</v>
      </c>
      <c r="AC155" s="76">
        <f t="shared" si="28"/>
        <v>4</v>
      </c>
      <c r="AD155" s="76" t="str">
        <f t="shared" si="29"/>
        <v/>
      </c>
      <c r="AE155" s="76" t="str">
        <f t="shared" si="30"/>
        <v/>
      </c>
      <c r="AF155" s="74">
        <f t="shared" si="31"/>
        <v>0</v>
      </c>
      <c r="AG155" s="75" t="str">
        <f t="shared" si="32"/>
        <v>1:00</v>
      </c>
      <c r="AH155" s="74">
        <f t="shared" si="33"/>
        <v>0</v>
      </c>
      <c r="AI155" s="73" t="str">
        <f t="shared" si="34"/>
        <v/>
      </c>
      <c r="AJ155" s="73" t="str">
        <f t="shared" si="35"/>
        <v/>
      </c>
      <c r="AK155" s="73" t="str">
        <f t="shared" si="36"/>
        <v/>
      </c>
      <c r="AL155" s="72" t="str">
        <f t="shared" si="37"/>
        <v/>
      </c>
      <c r="AM155" s="71" t="str">
        <f t="shared" si="38"/>
        <v/>
      </c>
    </row>
    <row r="156" spans="2:39" ht="13.8" thickBot="1">
      <c r="B156" s="79">
        <v>44288</v>
      </c>
      <c r="C156" s="78">
        <v>0</v>
      </c>
      <c r="D156" s="78">
        <v>0</v>
      </c>
      <c r="E156" s="78">
        <v>0</v>
      </c>
      <c r="F156" s="78">
        <v>0</v>
      </c>
      <c r="G156" s="78">
        <v>0</v>
      </c>
      <c r="H156" s="78">
        <v>0</v>
      </c>
      <c r="I156" s="78">
        <v>0</v>
      </c>
      <c r="J156" s="78">
        <v>0</v>
      </c>
      <c r="K156" s="78">
        <v>0</v>
      </c>
      <c r="L156" s="78">
        <v>0</v>
      </c>
      <c r="M156" s="78">
        <v>0</v>
      </c>
      <c r="N156" s="78">
        <v>0</v>
      </c>
      <c r="O156" s="78">
        <v>0</v>
      </c>
      <c r="P156" s="78">
        <v>0</v>
      </c>
      <c r="Q156" s="78">
        <v>0</v>
      </c>
      <c r="R156" s="78">
        <v>0</v>
      </c>
      <c r="S156" s="78">
        <v>0</v>
      </c>
      <c r="T156" s="78">
        <v>0</v>
      </c>
      <c r="U156" s="78">
        <v>0</v>
      </c>
      <c r="V156" s="78">
        <v>0</v>
      </c>
      <c r="W156" s="78">
        <v>0</v>
      </c>
      <c r="X156" s="78">
        <v>0</v>
      </c>
      <c r="Y156" s="78">
        <v>0</v>
      </c>
      <c r="Z156" s="78">
        <v>0</v>
      </c>
      <c r="AA156" s="78">
        <f t="shared" si="26"/>
        <v>0</v>
      </c>
      <c r="AB156" s="77">
        <f t="shared" si="27"/>
        <v>2021</v>
      </c>
      <c r="AC156" s="76">
        <f t="shared" si="28"/>
        <v>4</v>
      </c>
      <c r="AD156" s="76" t="str">
        <f t="shared" si="29"/>
        <v/>
      </c>
      <c r="AE156" s="76" t="str">
        <f t="shared" si="30"/>
        <v/>
      </c>
      <c r="AF156" s="74">
        <f t="shared" si="31"/>
        <v>0</v>
      </c>
      <c r="AG156" s="75" t="str">
        <f t="shared" si="32"/>
        <v>1:00</v>
      </c>
      <c r="AH156" s="74">
        <f t="shared" si="33"/>
        <v>0</v>
      </c>
      <c r="AI156" s="73" t="str">
        <f t="shared" si="34"/>
        <v/>
      </c>
      <c r="AJ156" s="73" t="str">
        <f t="shared" si="35"/>
        <v/>
      </c>
      <c r="AK156" s="73" t="str">
        <f t="shared" si="36"/>
        <v/>
      </c>
      <c r="AL156" s="72" t="str">
        <f t="shared" si="37"/>
        <v/>
      </c>
      <c r="AM156" s="71" t="str">
        <f t="shared" si="38"/>
        <v/>
      </c>
    </row>
    <row r="157" spans="2:39" ht="13.8" thickBot="1">
      <c r="B157" s="79">
        <v>44289</v>
      </c>
      <c r="C157" s="78">
        <v>0</v>
      </c>
      <c r="D157" s="78">
        <v>0</v>
      </c>
      <c r="E157" s="78">
        <v>0</v>
      </c>
      <c r="F157" s="78">
        <v>0</v>
      </c>
      <c r="G157" s="78">
        <v>0</v>
      </c>
      <c r="H157" s="78">
        <v>0</v>
      </c>
      <c r="I157" s="78">
        <v>0</v>
      </c>
      <c r="J157" s="78">
        <v>0</v>
      </c>
      <c r="K157" s="78">
        <v>0</v>
      </c>
      <c r="L157" s="78">
        <v>0</v>
      </c>
      <c r="M157" s="78">
        <v>0</v>
      </c>
      <c r="N157" s="78">
        <v>0</v>
      </c>
      <c r="O157" s="78">
        <v>0</v>
      </c>
      <c r="P157" s="78">
        <v>0</v>
      </c>
      <c r="Q157" s="78">
        <v>0</v>
      </c>
      <c r="R157" s="78">
        <v>0</v>
      </c>
      <c r="S157" s="78">
        <v>0</v>
      </c>
      <c r="T157" s="78">
        <v>0</v>
      </c>
      <c r="U157" s="78">
        <v>0</v>
      </c>
      <c r="V157" s="78">
        <v>0</v>
      </c>
      <c r="W157" s="78">
        <v>0</v>
      </c>
      <c r="X157" s="78">
        <v>0</v>
      </c>
      <c r="Y157" s="78">
        <v>0</v>
      </c>
      <c r="Z157" s="78">
        <v>0</v>
      </c>
      <c r="AA157" s="78">
        <f t="shared" si="26"/>
        <v>0</v>
      </c>
      <c r="AB157" s="77">
        <f t="shared" si="27"/>
        <v>2021</v>
      </c>
      <c r="AC157" s="76">
        <f t="shared" si="28"/>
        <v>4</v>
      </c>
      <c r="AD157" s="76" t="str">
        <f t="shared" si="29"/>
        <v/>
      </c>
      <c r="AE157" s="76" t="str">
        <f t="shared" si="30"/>
        <v/>
      </c>
      <c r="AF157" s="74">
        <f t="shared" si="31"/>
        <v>0</v>
      </c>
      <c r="AG157" s="75" t="str">
        <f t="shared" si="32"/>
        <v>1:00</v>
      </c>
      <c r="AH157" s="74">
        <f t="shared" si="33"/>
        <v>0</v>
      </c>
      <c r="AI157" s="73" t="str">
        <f t="shared" si="34"/>
        <v/>
      </c>
      <c r="AJ157" s="73" t="str">
        <f t="shared" si="35"/>
        <v/>
      </c>
      <c r="AK157" s="73" t="str">
        <f t="shared" si="36"/>
        <v/>
      </c>
      <c r="AL157" s="72" t="str">
        <f t="shared" si="37"/>
        <v/>
      </c>
      <c r="AM157" s="71" t="str">
        <f t="shared" si="38"/>
        <v/>
      </c>
    </row>
    <row r="158" spans="2:39" ht="13.8" thickBot="1">
      <c r="B158" s="79">
        <v>44290</v>
      </c>
      <c r="C158" s="78">
        <v>0</v>
      </c>
      <c r="D158" s="78">
        <v>0</v>
      </c>
      <c r="E158" s="78">
        <v>0</v>
      </c>
      <c r="F158" s="78">
        <v>0</v>
      </c>
      <c r="G158" s="78">
        <v>0</v>
      </c>
      <c r="H158" s="78">
        <v>0</v>
      </c>
      <c r="I158" s="78">
        <v>0</v>
      </c>
      <c r="J158" s="78">
        <v>0</v>
      </c>
      <c r="K158" s="78">
        <v>0</v>
      </c>
      <c r="L158" s="78">
        <v>0</v>
      </c>
      <c r="M158" s="78">
        <v>0</v>
      </c>
      <c r="N158" s="78">
        <v>0</v>
      </c>
      <c r="O158" s="78">
        <v>0</v>
      </c>
      <c r="P158" s="78">
        <v>0</v>
      </c>
      <c r="Q158" s="78">
        <v>0</v>
      </c>
      <c r="R158" s="78">
        <v>0</v>
      </c>
      <c r="S158" s="78">
        <v>0</v>
      </c>
      <c r="T158" s="78">
        <v>0</v>
      </c>
      <c r="U158" s="78">
        <v>0</v>
      </c>
      <c r="V158" s="78">
        <v>0</v>
      </c>
      <c r="W158" s="78">
        <v>0</v>
      </c>
      <c r="X158" s="78">
        <v>0</v>
      </c>
      <c r="Y158" s="78">
        <v>0</v>
      </c>
      <c r="Z158" s="78">
        <v>0</v>
      </c>
      <c r="AA158" s="78">
        <f t="shared" si="26"/>
        <v>0</v>
      </c>
      <c r="AB158" s="77">
        <f t="shared" si="27"/>
        <v>2021</v>
      </c>
      <c r="AC158" s="76">
        <f t="shared" si="28"/>
        <v>4</v>
      </c>
      <c r="AD158" s="76" t="str">
        <f t="shared" si="29"/>
        <v/>
      </c>
      <c r="AE158" s="76" t="str">
        <f t="shared" si="30"/>
        <v/>
      </c>
      <c r="AF158" s="74">
        <f t="shared" si="31"/>
        <v>0</v>
      </c>
      <c r="AG158" s="75" t="str">
        <f t="shared" si="32"/>
        <v>1:00</v>
      </c>
      <c r="AH158" s="74">
        <f t="shared" si="33"/>
        <v>0</v>
      </c>
      <c r="AI158" s="73" t="str">
        <f t="shared" si="34"/>
        <v/>
      </c>
      <c r="AJ158" s="73" t="str">
        <f t="shared" si="35"/>
        <v/>
      </c>
      <c r="AK158" s="73" t="str">
        <f t="shared" si="36"/>
        <v/>
      </c>
      <c r="AL158" s="72" t="str">
        <f t="shared" si="37"/>
        <v/>
      </c>
      <c r="AM158" s="71" t="str">
        <f t="shared" si="38"/>
        <v/>
      </c>
    </row>
    <row r="159" spans="2:39" ht="13.8" thickBot="1">
      <c r="B159" s="79">
        <v>44291</v>
      </c>
      <c r="C159" s="78">
        <v>0</v>
      </c>
      <c r="D159" s="78">
        <v>0</v>
      </c>
      <c r="E159" s="78">
        <v>0</v>
      </c>
      <c r="F159" s="78">
        <v>0</v>
      </c>
      <c r="G159" s="78">
        <v>0</v>
      </c>
      <c r="H159" s="78">
        <v>0</v>
      </c>
      <c r="I159" s="78">
        <v>0</v>
      </c>
      <c r="J159" s="78">
        <v>0</v>
      </c>
      <c r="K159" s="78">
        <v>0</v>
      </c>
      <c r="L159" s="78">
        <v>0</v>
      </c>
      <c r="M159" s="78">
        <v>0</v>
      </c>
      <c r="N159" s="78">
        <v>0</v>
      </c>
      <c r="O159" s="78">
        <v>0</v>
      </c>
      <c r="P159" s="78">
        <v>0</v>
      </c>
      <c r="Q159" s="78">
        <v>0</v>
      </c>
      <c r="R159" s="78">
        <v>0</v>
      </c>
      <c r="S159" s="78">
        <v>0</v>
      </c>
      <c r="T159" s="78">
        <v>0</v>
      </c>
      <c r="U159" s="78">
        <v>0</v>
      </c>
      <c r="V159" s="78">
        <v>0</v>
      </c>
      <c r="W159" s="78">
        <v>0</v>
      </c>
      <c r="X159" s="78">
        <v>0</v>
      </c>
      <c r="Y159" s="78">
        <v>0</v>
      </c>
      <c r="Z159" s="78">
        <v>0</v>
      </c>
      <c r="AA159" s="78">
        <f t="shared" si="26"/>
        <v>0</v>
      </c>
      <c r="AB159" s="77">
        <f t="shared" si="27"/>
        <v>2021</v>
      </c>
      <c r="AC159" s="76">
        <f t="shared" si="28"/>
        <v>4</v>
      </c>
      <c r="AD159" s="76" t="str">
        <f t="shared" si="29"/>
        <v/>
      </c>
      <c r="AE159" s="76" t="str">
        <f t="shared" si="30"/>
        <v/>
      </c>
      <c r="AF159" s="74">
        <f t="shared" si="31"/>
        <v>0</v>
      </c>
      <c r="AG159" s="75" t="str">
        <f t="shared" si="32"/>
        <v>1:00</v>
      </c>
      <c r="AH159" s="74">
        <f t="shared" si="33"/>
        <v>0</v>
      </c>
      <c r="AI159" s="73" t="str">
        <f t="shared" si="34"/>
        <v/>
      </c>
      <c r="AJ159" s="73" t="str">
        <f t="shared" si="35"/>
        <v/>
      </c>
      <c r="AK159" s="73" t="str">
        <f t="shared" si="36"/>
        <v/>
      </c>
      <c r="AL159" s="72" t="str">
        <f t="shared" si="37"/>
        <v/>
      </c>
      <c r="AM159" s="71" t="str">
        <f t="shared" si="38"/>
        <v/>
      </c>
    </row>
    <row r="160" spans="2:39" ht="13.8" thickBot="1">
      <c r="B160" s="79">
        <v>44292</v>
      </c>
      <c r="C160" s="78">
        <v>0</v>
      </c>
      <c r="D160" s="78">
        <v>0</v>
      </c>
      <c r="E160" s="78">
        <v>0</v>
      </c>
      <c r="F160" s="78">
        <v>0</v>
      </c>
      <c r="G160" s="78">
        <v>0</v>
      </c>
      <c r="H160" s="78">
        <v>0</v>
      </c>
      <c r="I160" s="78">
        <v>0</v>
      </c>
      <c r="J160" s="78">
        <v>0</v>
      </c>
      <c r="K160" s="78">
        <v>0</v>
      </c>
      <c r="L160" s="78">
        <v>0</v>
      </c>
      <c r="M160" s="78">
        <v>0</v>
      </c>
      <c r="N160" s="78">
        <v>0</v>
      </c>
      <c r="O160" s="78">
        <v>0</v>
      </c>
      <c r="P160" s="78">
        <v>0</v>
      </c>
      <c r="Q160" s="78">
        <v>261.637</v>
      </c>
      <c r="R160" s="78">
        <v>1449.77</v>
      </c>
      <c r="S160" s="78">
        <v>716.70100000000002</v>
      </c>
      <c r="T160" s="78">
        <v>0</v>
      </c>
      <c r="U160" s="78">
        <v>0</v>
      </c>
      <c r="V160" s="78">
        <v>0</v>
      </c>
      <c r="W160" s="78">
        <v>0</v>
      </c>
      <c r="X160" s="78">
        <v>0</v>
      </c>
      <c r="Y160" s="78">
        <v>0</v>
      </c>
      <c r="Z160" s="78">
        <v>0</v>
      </c>
      <c r="AA160" s="78">
        <f t="shared" si="26"/>
        <v>1449.77</v>
      </c>
      <c r="AB160" s="77">
        <f t="shared" si="27"/>
        <v>2021</v>
      </c>
      <c r="AC160" s="76">
        <f t="shared" si="28"/>
        <v>4</v>
      </c>
      <c r="AD160" s="76" t="str">
        <f t="shared" si="29"/>
        <v/>
      </c>
      <c r="AE160" s="76" t="str">
        <f t="shared" si="30"/>
        <v/>
      </c>
      <c r="AF160" s="74">
        <f t="shared" si="31"/>
        <v>1449.77</v>
      </c>
      <c r="AG160" s="75" t="str">
        <f t="shared" si="32"/>
        <v>16:00</v>
      </c>
      <c r="AH160" s="74">
        <f t="shared" si="33"/>
        <v>3877.8780000000002</v>
      </c>
      <c r="AI160" s="73" t="str">
        <f t="shared" si="34"/>
        <v/>
      </c>
      <c r="AJ160" s="73" t="str">
        <f t="shared" si="35"/>
        <v/>
      </c>
      <c r="AK160" s="73" t="str">
        <f t="shared" si="36"/>
        <v/>
      </c>
      <c r="AL160" s="72" t="str">
        <f t="shared" si="37"/>
        <v/>
      </c>
      <c r="AM160" s="71" t="str">
        <f t="shared" si="38"/>
        <v/>
      </c>
    </row>
    <row r="161" spans="2:39" ht="13.8" thickBot="1">
      <c r="B161" s="79">
        <v>44293</v>
      </c>
      <c r="C161" s="78">
        <v>0</v>
      </c>
      <c r="D161" s="78">
        <v>0</v>
      </c>
      <c r="E161" s="78">
        <v>0</v>
      </c>
      <c r="F161" s="78">
        <v>0</v>
      </c>
      <c r="G161" s="78">
        <v>0</v>
      </c>
      <c r="H161" s="78">
        <v>0</v>
      </c>
      <c r="I161" s="78">
        <v>0</v>
      </c>
      <c r="J161" s="78">
        <v>0</v>
      </c>
      <c r="K161" s="78">
        <v>0</v>
      </c>
      <c r="L161" s="78">
        <v>0</v>
      </c>
      <c r="M161" s="78">
        <v>0</v>
      </c>
      <c r="N161" s="78">
        <v>0</v>
      </c>
      <c r="O161" s="78">
        <v>0</v>
      </c>
      <c r="P161" s="78">
        <v>0</v>
      </c>
      <c r="Q161" s="78">
        <v>0</v>
      </c>
      <c r="R161" s="78">
        <v>0</v>
      </c>
      <c r="S161" s="78">
        <v>0</v>
      </c>
      <c r="T161" s="78">
        <v>0</v>
      </c>
      <c r="U161" s="78">
        <v>0</v>
      </c>
      <c r="V161" s="78">
        <v>0</v>
      </c>
      <c r="W161" s="78">
        <v>0</v>
      </c>
      <c r="X161" s="78">
        <v>0</v>
      </c>
      <c r="Y161" s="78">
        <v>0</v>
      </c>
      <c r="Z161" s="78">
        <v>0</v>
      </c>
      <c r="AA161" s="78">
        <f t="shared" si="26"/>
        <v>0</v>
      </c>
      <c r="AB161" s="77">
        <f t="shared" si="27"/>
        <v>2021</v>
      </c>
      <c r="AC161" s="76">
        <f t="shared" si="28"/>
        <v>4</v>
      </c>
      <c r="AD161" s="76" t="str">
        <f t="shared" si="29"/>
        <v/>
      </c>
      <c r="AE161" s="76" t="str">
        <f t="shared" si="30"/>
        <v/>
      </c>
      <c r="AF161" s="74">
        <f t="shared" si="31"/>
        <v>0</v>
      </c>
      <c r="AG161" s="75" t="str">
        <f t="shared" si="32"/>
        <v>1:00</v>
      </c>
      <c r="AH161" s="74">
        <f t="shared" si="33"/>
        <v>0</v>
      </c>
      <c r="AI161" s="73" t="str">
        <f t="shared" si="34"/>
        <v/>
      </c>
      <c r="AJ161" s="73" t="str">
        <f t="shared" si="35"/>
        <v/>
      </c>
      <c r="AK161" s="73" t="str">
        <f t="shared" si="36"/>
        <v/>
      </c>
      <c r="AL161" s="72" t="str">
        <f t="shared" si="37"/>
        <v/>
      </c>
      <c r="AM161" s="71" t="str">
        <f t="shared" si="38"/>
        <v/>
      </c>
    </row>
    <row r="162" spans="2:39" ht="13.8" thickBot="1">
      <c r="B162" s="79">
        <v>44294</v>
      </c>
      <c r="C162" s="78">
        <v>0</v>
      </c>
      <c r="D162" s="78">
        <v>0</v>
      </c>
      <c r="E162" s="78">
        <v>0</v>
      </c>
      <c r="F162" s="78">
        <v>0</v>
      </c>
      <c r="G162" s="78">
        <v>0</v>
      </c>
      <c r="H162" s="78">
        <v>0</v>
      </c>
      <c r="I162" s="78">
        <v>0</v>
      </c>
      <c r="J162" s="78">
        <v>0</v>
      </c>
      <c r="K162" s="78">
        <v>0</v>
      </c>
      <c r="L162" s="78">
        <v>0</v>
      </c>
      <c r="M162" s="78">
        <v>0</v>
      </c>
      <c r="N162" s="78">
        <v>0</v>
      </c>
      <c r="O162" s="78">
        <v>0</v>
      </c>
      <c r="P162" s="78">
        <v>0</v>
      </c>
      <c r="Q162" s="78">
        <v>0</v>
      </c>
      <c r="R162" s="78">
        <v>0</v>
      </c>
      <c r="S162" s="78">
        <v>0</v>
      </c>
      <c r="T162" s="78">
        <v>0</v>
      </c>
      <c r="U162" s="78">
        <v>0</v>
      </c>
      <c r="V162" s="78">
        <v>0</v>
      </c>
      <c r="W162" s="78">
        <v>0</v>
      </c>
      <c r="X162" s="78">
        <v>0</v>
      </c>
      <c r="Y162" s="78">
        <v>0</v>
      </c>
      <c r="Z162" s="78">
        <v>0</v>
      </c>
      <c r="AA162" s="78">
        <f t="shared" si="26"/>
        <v>0</v>
      </c>
      <c r="AB162" s="77">
        <f t="shared" si="27"/>
        <v>2021</v>
      </c>
      <c r="AC162" s="76">
        <f t="shared" si="28"/>
        <v>4</v>
      </c>
      <c r="AD162" s="76" t="str">
        <f t="shared" si="29"/>
        <v/>
      </c>
      <c r="AE162" s="76" t="str">
        <f t="shared" si="30"/>
        <v/>
      </c>
      <c r="AF162" s="74">
        <f t="shared" si="31"/>
        <v>0</v>
      </c>
      <c r="AG162" s="75" t="str">
        <f t="shared" si="32"/>
        <v>1:00</v>
      </c>
      <c r="AH162" s="74">
        <f t="shared" si="33"/>
        <v>0</v>
      </c>
      <c r="AI162" s="73" t="str">
        <f t="shared" si="34"/>
        <v/>
      </c>
      <c r="AJ162" s="73" t="str">
        <f t="shared" si="35"/>
        <v/>
      </c>
      <c r="AK162" s="73" t="str">
        <f t="shared" si="36"/>
        <v/>
      </c>
      <c r="AL162" s="72" t="str">
        <f t="shared" si="37"/>
        <v/>
      </c>
      <c r="AM162" s="71" t="str">
        <f t="shared" si="38"/>
        <v/>
      </c>
    </row>
    <row r="163" spans="2:39" ht="13.8" thickBot="1">
      <c r="B163" s="79">
        <v>44295</v>
      </c>
      <c r="C163" s="78">
        <v>0</v>
      </c>
      <c r="D163" s="78">
        <v>0</v>
      </c>
      <c r="E163" s="78">
        <v>0</v>
      </c>
      <c r="F163" s="78">
        <v>0</v>
      </c>
      <c r="G163" s="78">
        <v>0</v>
      </c>
      <c r="H163" s="78">
        <v>0</v>
      </c>
      <c r="I163" s="78">
        <v>0</v>
      </c>
      <c r="J163" s="78">
        <v>0</v>
      </c>
      <c r="K163" s="78">
        <v>0</v>
      </c>
      <c r="L163" s="78">
        <v>0</v>
      </c>
      <c r="M163" s="78">
        <v>0</v>
      </c>
      <c r="N163" s="78">
        <v>0</v>
      </c>
      <c r="O163" s="78">
        <v>0</v>
      </c>
      <c r="P163" s="78">
        <v>0</v>
      </c>
      <c r="Q163" s="78">
        <v>0</v>
      </c>
      <c r="R163" s="78">
        <v>0</v>
      </c>
      <c r="S163" s="78">
        <v>0</v>
      </c>
      <c r="T163" s="78">
        <v>0</v>
      </c>
      <c r="U163" s="78">
        <v>0</v>
      </c>
      <c r="V163" s="78">
        <v>0</v>
      </c>
      <c r="W163" s="78">
        <v>0</v>
      </c>
      <c r="X163" s="78">
        <v>0</v>
      </c>
      <c r="Y163" s="78">
        <v>0</v>
      </c>
      <c r="Z163" s="78">
        <v>0</v>
      </c>
      <c r="AA163" s="78">
        <f t="shared" si="26"/>
        <v>0</v>
      </c>
      <c r="AB163" s="77">
        <f t="shared" si="27"/>
        <v>2021</v>
      </c>
      <c r="AC163" s="76">
        <f t="shared" si="28"/>
        <v>4</v>
      </c>
      <c r="AD163" s="76" t="str">
        <f t="shared" si="29"/>
        <v/>
      </c>
      <c r="AE163" s="76" t="str">
        <f t="shared" si="30"/>
        <v/>
      </c>
      <c r="AF163" s="74">
        <f t="shared" si="31"/>
        <v>0</v>
      </c>
      <c r="AG163" s="75" t="str">
        <f t="shared" si="32"/>
        <v>1:00</v>
      </c>
      <c r="AH163" s="74">
        <f t="shared" si="33"/>
        <v>0</v>
      </c>
      <c r="AI163" s="73" t="str">
        <f t="shared" si="34"/>
        <v/>
      </c>
      <c r="AJ163" s="73" t="str">
        <f t="shared" si="35"/>
        <v/>
      </c>
      <c r="AK163" s="73" t="str">
        <f t="shared" si="36"/>
        <v/>
      </c>
      <c r="AL163" s="72" t="str">
        <f t="shared" si="37"/>
        <v/>
      </c>
      <c r="AM163" s="71" t="str">
        <f t="shared" si="38"/>
        <v/>
      </c>
    </row>
    <row r="164" spans="2:39" ht="13.8" thickBot="1">
      <c r="B164" s="79">
        <v>44296</v>
      </c>
      <c r="C164" s="78">
        <v>0</v>
      </c>
      <c r="D164" s="78">
        <v>0</v>
      </c>
      <c r="E164" s="78">
        <v>0</v>
      </c>
      <c r="F164" s="78">
        <v>0</v>
      </c>
      <c r="G164" s="78">
        <v>0</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f t="shared" si="26"/>
        <v>0</v>
      </c>
      <c r="AB164" s="77">
        <f t="shared" si="27"/>
        <v>2021</v>
      </c>
      <c r="AC164" s="76">
        <f t="shared" si="28"/>
        <v>4</v>
      </c>
      <c r="AD164" s="76" t="str">
        <f t="shared" si="29"/>
        <v/>
      </c>
      <c r="AE164" s="76" t="str">
        <f t="shared" si="30"/>
        <v/>
      </c>
      <c r="AF164" s="74">
        <f t="shared" si="31"/>
        <v>0</v>
      </c>
      <c r="AG164" s="75" t="str">
        <f t="shared" si="32"/>
        <v>1:00</v>
      </c>
      <c r="AH164" s="74">
        <f t="shared" si="33"/>
        <v>0</v>
      </c>
      <c r="AI164" s="73" t="str">
        <f t="shared" si="34"/>
        <v/>
      </c>
      <c r="AJ164" s="73" t="str">
        <f t="shared" si="35"/>
        <v/>
      </c>
      <c r="AK164" s="73" t="str">
        <f t="shared" si="36"/>
        <v/>
      </c>
      <c r="AL164" s="72" t="str">
        <f t="shared" si="37"/>
        <v/>
      </c>
      <c r="AM164" s="71" t="str">
        <f t="shared" si="38"/>
        <v/>
      </c>
    </row>
    <row r="165" spans="2:39" ht="13.8" thickBot="1">
      <c r="B165" s="79">
        <v>44297</v>
      </c>
      <c r="C165" s="78">
        <v>0</v>
      </c>
      <c r="D165" s="78">
        <v>0</v>
      </c>
      <c r="E165" s="78">
        <v>0</v>
      </c>
      <c r="F165" s="78">
        <v>0</v>
      </c>
      <c r="G165" s="78">
        <v>0</v>
      </c>
      <c r="H165" s="78">
        <v>0</v>
      </c>
      <c r="I165" s="78">
        <v>0</v>
      </c>
      <c r="J165" s="78">
        <v>0</v>
      </c>
      <c r="K165" s="78">
        <v>0</v>
      </c>
      <c r="L165" s="78">
        <v>0</v>
      </c>
      <c r="M165" s="78">
        <v>0</v>
      </c>
      <c r="N165" s="78">
        <v>0</v>
      </c>
      <c r="O165" s="78">
        <v>0</v>
      </c>
      <c r="P165" s="78">
        <v>0</v>
      </c>
      <c r="Q165" s="78">
        <v>0</v>
      </c>
      <c r="R165" s="78">
        <v>0</v>
      </c>
      <c r="S165" s="78">
        <v>0</v>
      </c>
      <c r="T165" s="78">
        <v>0</v>
      </c>
      <c r="U165" s="78">
        <v>0</v>
      </c>
      <c r="V165" s="78">
        <v>0</v>
      </c>
      <c r="W165" s="78">
        <v>0</v>
      </c>
      <c r="X165" s="78">
        <v>0</v>
      </c>
      <c r="Y165" s="78">
        <v>0</v>
      </c>
      <c r="Z165" s="78">
        <v>0</v>
      </c>
      <c r="AA165" s="78">
        <f t="shared" si="26"/>
        <v>0</v>
      </c>
      <c r="AB165" s="77">
        <f t="shared" si="27"/>
        <v>2021</v>
      </c>
      <c r="AC165" s="76">
        <f t="shared" si="28"/>
        <v>4</v>
      </c>
      <c r="AD165" s="76" t="str">
        <f t="shared" si="29"/>
        <v/>
      </c>
      <c r="AE165" s="76" t="str">
        <f t="shared" si="30"/>
        <v/>
      </c>
      <c r="AF165" s="74">
        <f t="shared" si="31"/>
        <v>0</v>
      </c>
      <c r="AG165" s="75" t="str">
        <f t="shared" si="32"/>
        <v>1:00</v>
      </c>
      <c r="AH165" s="74">
        <f t="shared" si="33"/>
        <v>0</v>
      </c>
      <c r="AI165" s="73" t="str">
        <f t="shared" si="34"/>
        <v/>
      </c>
      <c r="AJ165" s="73" t="str">
        <f t="shared" si="35"/>
        <v/>
      </c>
      <c r="AK165" s="73" t="str">
        <f t="shared" si="36"/>
        <v/>
      </c>
      <c r="AL165" s="72" t="str">
        <f t="shared" si="37"/>
        <v/>
      </c>
      <c r="AM165" s="71" t="str">
        <f t="shared" si="38"/>
        <v/>
      </c>
    </row>
    <row r="166" spans="2:39" ht="13.8" thickBot="1">
      <c r="B166" s="79">
        <v>44298</v>
      </c>
      <c r="C166" s="78">
        <v>0</v>
      </c>
      <c r="D166" s="78">
        <v>0</v>
      </c>
      <c r="E166" s="78">
        <v>0</v>
      </c>
      <c r="F166" s="78">
        <v>0</v>
      </c>
      <c r="G166" s="78">
        <v>0</v>
      </c>
      <c r="H166" s="78">
        <v>0</v>
      </c>
      <c r="I166" s="78">
        <v>0</v>
      </c>
      <c r="J166" s="78">
        <v>0</v>
      </c>
      <c r="K166" s="78">
        <v>0</v>
      </c>
      <c r="L166" s="78">
        <v>0</v>
      </c>
      <c r="M166" s="78">
        <v>0</v>
      </c>
      <c r="N166" s="78">
        <v>0</v>
      </c>
      <c r="O166" s="78">
        <v>0</v>
      </c>
      <c r="P166" s="78">
        <v>0</v>
      </c>
      <c r="Q166" s="78">
        <v>0</v>
      </c>
      <c r="R166" s="78">
        <v>0</v>
      </c>
      <c r="S166" s="78">
        <v>0</v>
      </c>
      <c r="T166" s="78">
        <v>0</v>
      </c>
      <c r="U166" s="78">
        <v>0</v>
      </c>
      <c r="V166" s="78">
        <v>0</v>
      </c>
      <c r="W166" s="78">
        <v>0</v>
      </c>
      <c r="X166" s="78">
        <v>0</v>
      </c>
      <c r="Y166" s="78">
        <v>0</v>
      </c>
      <c r="Z166" s="78">
        <v>0</v>
      </c>
      <c r="AA166" s="78">
        <f t="shared" si="26"/>
        <v>0</v>
      </c>
      <c r="AB166" s="77">
        <f t="shared" si="27"/>
        <v>2021</v>
      </c>
      <c r="AC166" s="76">
        <f t="shared" si="28"/>
        <v>4</v>
      </c>
      <c r="AD166" s="76" t="str">
        <f t="shared" si="29"/>
        <v/>
      </c>
      <c r="AE166" s="76" t="str">
        <f t="shared" si="30"/>
        <v/>
      </c>
      <c r="AF166" s="74">
        <f t="shared" si="31"/>
        <v>0</v>
      </c>
      <c r="AG166" s="75" t="str">
        <f t="shared" si="32"/>
        <v>1:00</v>
      </c>
      <c r="AH166" s="74">
        <f t="shared" si="33"/>
        <v>0</v>
      </c>
      <c r="AI166" s="73" t="str">
        <f t="shared" si="34"/>
        <v/>
      </c>
      <c r="AJ166" s="73" t="str">
        <f t="shared" si="35"/>
        <v/>
      </c>
      <c r="AK166" s="73" t="str">
        <f t="shared" si="36"/>
        <v/>
      </c>
      <c r="AL166" s="72" t="str">
        <f t="shared" si="37"/>
        <v/>
      </c>
      <c r="AM166" s="71" t="str">
        <f t="shared" si="38"/>
        <v/>
      </c>
    </row>
    <row r="167" spans="2:39" ht="13.8" thickBot="1">
      <c r="B167" s="79">
        <v>44299</v>
      </c>
      <c r="C167" s="78">
        <v>0</v>
      </c>
      <c r="D167" s="78">
        <v>0</v>
      </c>
      <c r="E167" s="78">
        <v>0</v>
      </c>
      <c r="F167" s="78">
        <v>0</v>
      </c>
      <c r="G167" s="78">
        <v>0</v>
      </c>
      <c r="H167" s="78">
        <v>0</v>
      </c>
      <c r="I167" s="78">
        <v>0</v>
      </c>
      <c r="J167" s="78">
        <v>0</v>
      </c>
      <c r="K167" s="78">
        <v>0</v>
      </c>
      <c r="L167" s="78">
        <v>0</v>
      </c>
      <c r="M167" s="78">
        <v>0</v>
      </c>
      <c r="N167" s="78">
        <v>0</v>
      </c>
      <c r="O167" s="78">
        <v>0</v>
      </c>
      <c r="P167" s="78">
        <v>0</v>
      </c>
      <c r="Q167" s="78">
        <v>0</v>
      </c>
      <c r="R167" s="78">
        <v>0</v>
      </c>
      <c r="S167" s="78">
        <v>0</v>
      </c>
      <c r="T167" s="78">
        <v>0</v>
      </c>
      <c r="U167" s="78">
        <v>0</v>
      </c>
      <c r="V167" s="78">
        <v>0</v>
      </c>
      <c r="W167" s="78">
        <v>0</v>
      </c>
      <c r="X167" s="78">
        <v>0</v>
      </c>
      <c r="Y167" s="78">
        <v>0</v>
      </c>
      <c r="Z167" s="78">
        <v>0</v>
      </c>
      <c r="AA167" s="78">
        <f t="shared" si="26"/>
        <v>0</v>
      </c>
      <c r="AB167" s="77">
        <f t="shared" si="27"/>
        <v>2021</v>
      </c>
      <c r="AC167" s="76">
        <f t="shared" si="28"/>
        <v>4</v>
      </c>
      <c r="AD167" s="76" t="str">
        <f t="shared" si="29"/>
        <v/>
      </c>
      <c r="AE167" s="76" t="str">
        <f t="shared" si="30"/>
        <v/>
      </c>
      <c r="AF167" s="74">
        <f t="shared" si="31"/>
        <v>0</v>
      </c>
      <c r="AG167" s="75" t="str">
        <f t="shared" si="32"/>
        <v>1:00</v>
      </c>
      <c r="AH167" s="74">
        <f t="shared" si="33"/>
        <v>0</v>
      </c>
      <c r="AI167" s="73" t="str">
        <f t="shared" si="34"/>
        <v/>
      </c>
      <c r="AJ167" s="73" t="str">
        <f t="shared" si="35"/>
        <v/>
      </c>
      <c r="AK167" s="73" t="str">
        <f t="shared" si="36"/>
        <v/>
      </c>
      <c r="AL167" s="72" t="str">
        <f t="shared" si="37"/>
        <v/>
      </c>
      <c r="AM167" s="71" t="str">
        <f t="shared" si="38"/>
        <v/>
      </c>
    </row>
    <row r="168" spans="2:39" ht="13.8" thickBot="1">
      <c r="B168" s="79">
        <v>44300</v>
      </c>
      <c r="C168" s="78">
        <v>0</v>
      </c>
      <c r="D168" s="78">
        <v>0</v>
      </c>
      <c r="E168" s="78">
        <v>0</v>
      </c>
      <c r="F168" s="78">
        <v>0</v>
      </c>
      <c r="G168" s="78">
        <v>0</v>
      </c>
      <c r="H168" s="78">
        <v>0</v>
      </c>
      <c r="I168" s="78">
        <v>0</v>
      </c>
      <c r="J168" s="78">
        <v>0</v>
      </c>
      <c r="K168" s="78">
        <v>0</v>
      </c>
      <c r="L168" s="78">
        <v>0</v>
      </c>
      <c r="M168" s="78">
        <v>0</v>
      </c>
      <c r="N168" s="78">
        <v>0</v>
      </c>
      <c r="O168" s="78">
        <v>0</v>
      </c>
      <c r="P168" s="78">
        <v>0</v>
      </c>
      <c r="Q168" s="78">
        <v>0</v>
      </c>
      <c r="R168" s="78">
        <v>0</v>
      </c>
      <c r="S168" s="78">
        <v>0</v>
      </c>
      <c r="T168" s="78">
        <v>0</v>
      </c>
      <c r="U168" s="78">
        <v>0</v>
      </c>
      <c r="V168" s="78">
        <v>0</v>
      </c>
      <c r="W168" s="78">
        <v>0</v>
      </c>
      <c r="X168" s="78">
        <v>0</v>
      </c>
      <c r="Y168" s="78">
        <v>0</v>
      </c>
      <c r="Z168" s="78">
        <v>0</v>
      </c>
      <c r="AA168" s="78">
        <f t="shared" si="26"/>
        <v>0</v>
      </c>
      <c r="AB168" s="77">
        <f t="shared" si="27"/>
        <v>2021</v>
      </c>
      <c r="AC168" s="76">
        <f t="shared" si="28"/>
        <v>4</v>
      </c>
      <c r="AD168" s="76" t="str">
        <f t="shared" si="29"/>
        <v/>
      </c>
      <c r="AE168" s="76" t="str">
        <f t="shared" si="30"/>
        <v/>
      </c>
      <c r="AF168" s="74">
        <f t="shared" si="31"/>
        <v>0</v>
      </c>
      <c r="AG168" s="75" t="str">
        <f t="shared" si="32"/>
        <v>1:00</v>
      </c>
      <c r="AH168" s="74">
        <f t="shared" si="33"/>
        <v>0</v>
      </c>
      <c r="AI168" s="73" t="str">
        <f t="shared" si="34"/>
        <v/>
      </c>
      <c r="AJ168" s="73" t="str">
        <f t="shared" si="35"/>
        <v/>
      </c>
      <c r="AK168" s="73" t="str">
        <f t="shared" si="36"/>
        <v/>
      </c>
      <c r="AL168" s="72" t="str">
        <f t="shared" si="37"/>
        <v/>
      </c>
      <c r="AM168" s="71" t="str">
        <f t="shared" si="38"/>
        <v/>
      </c>
    </row>
    <row r="169" spans="2:39" ht="13.8" thickBot="1">
      <c r="B169" s="79">
        <v>44301</v>
      </c>
      <c r="C169" s="78">
        <v>0</v>
      </c>
      <c r="D169" s="78">
        <v>0</v>
      </c>
      <c r="E169" s="78">
        <v>0</v>
      </c>
      <c r="F169" s="78">
        <v>0</v>
      </c>
      <c r="G169" s="78">
        <v>0</v>
      </c>
      <c r="H169" s="78">
        <v>0</v>
      </c>
      <c r="I169" s="78">
        <v>0</v>
      </c>
      <c r="J169" s="78">
        <v>0</v>
      </c>
      <c r="K169" s="78">
        <v>0</v>
      </c>
      <c r="L169" s="78">
        <v>0</v>
      </c>
      <c r="M169" s="78">
        <v>0</v>
      </c>
      <c r="N169" s="78">
        <v>0</v>
      </c>
      <c r="O169" s="78">
        <v>0</v>
      </c>
      <c r="P169" s="78">
        <v>0</v>
      </c>
      <c r="Q169" s="78">
        <v>0</v>
      </c>
      <c r="R169" s="78">
        <v>0</v>
      </c>
      <c r="S169" s="78">
        <v>0</v>
      </c>
      <c r="T169" s="78">
        <v>0</v>
      </c>
      <c r="U169" s="78">
        <v>0</v>
      </c>
      <c r="V169" s="78">
        <v>0</v>
      </c>
      <c r="W169" s="78">
        <v>0</v>
      </c>
      <c r="X169" s="78">
        <v>0</v>
      </c>
      <c r="Y169" s="78">
        <v>0</v>
      </c>
      <c r="Z169" s="78">
        <v>0</v>
      </c>
      <c r="AA169" s="78">
        <f t="shared" si="26"/>
        <v>0</v>
      </c>
      <c r="AB169" s="77">
        <f t="shared" si="27"/>
        <v>2021</v>
      </c>
      <c r="AC169" s="76">
        <f t="shared" si="28"/>
        <v>4</v>
      </c>
      <c r="AD169" s="76" t="str">
        <f t="shared" si="29"/>
        <v/>
      </c>
      <c r="AE169" s="76" t="str">
        <f t="shared" si="30"/>
        <v/>
      </c>
      <c r="AF169" s="74">
        <f t="shared" si="31"/>
        <v>0</v>
      </c>
      <c r="AG169" s="75" t="str">
        <f t="shared" si="32"/>
        <v>1:00</v>
      </c>
      <c r="AH169" s="74">
        <f t="shared" si="33"/>
        <v>0</v>
      </c>
      <c r="AI169" s="73" t="str">
        <f t="shared" si="34"/>
        <v/>
      </c>
      <c r="AJ169" s="73" t="str">
        <f t="shared" si="35"/>
        <v/>
      </c>
      <c r="AK169" s="73" t="str">
        <f t="shared" si="36"/>
        <v/>
      </c>
      <c r="AL169" s="72" t="str">
        <f t="shared" si="37"/>
        <v/>
      </c>
      <c r="AM169" s="71" t="str">
        <f t="shared" si="38"/>
        <v/>
      </c>
    </row>
    <row r="170" spans="2:39" ht="13.8" thickBot="1">
      <c r="B170" s="79">
        <v>44302</v>
      </c>
      <c r="C170" s="78">
        <v>0</v>
      </c>
      <c r="D170" s="78">
        <v>0</v>
      </c>
      <c r="E170" s="78">
        <v>0</v>
      </c>
      <c r="F170" s="78">
        <v>0</v>
      </c>
      <c r="G170" s="78">
        <v>0</v>
      </c>
      <c r="H170" s="78">
        <v>0</v>
      </c>
      <c r="I170" s="78">
        <v>0</v>
      </c>
      <c r="J170" s="78">
        <v>0</v>
      </c>
      <c r="K170" s="78">
        <v>0</v>
      </c>
      <c r="L170" s="78">
        <v>0</v>
      </c>
      <c r="M170" s="78">
        <v>0</v>
      </c>
      <c r="N170" s="78">
        <v>0</v>
      </c>
      <c r="O170" s="78">
        <v>0</v>
      </c>
      <c r="P170" s="78">
        <v>0</v>
      </c>
      <c r="Q170" s="78">
        <v>0</v>
      </c>
      <c r="R170" s="78">
        <v>0</v>
      </c>
      <c r="S170" s="78">
        <v>0</v>
      </c>
      <c r="T170" s="78">
        <v>0</v>
      </c>
      <c r="U170" s="78">
        <v>0</v>
      </c>
      <c r="V170" s="78">
        <v>0</v>
      </c>
      <c r="W170" s="78">
        <v>0</v>
      </c>
      <c r="X170" s="78">
        <v>0</v>
      </c>
      <c r="Y170" s="78">
        <v>0</v>
      </c>
      <c r="Z170" s="78">
        <v>0</v>
      </c>
      <c r="AA170" s="78">
        <f t="shared" si="26"/>
        <v>0</v>
      </c>
      <c r="AB170" s="77">
        <f t="shared" si="27"/>
        <v>2021</v>
      </c>
      <c r="AC170" s="76">
        <f t="shared" si="28"/>
        <v>4</v>
      </c>
      <c r="AD170" s="76" t="str">
        <f t="shared" si="29"/>
        <v/>
      </c>
      <c r="AE170" s="76" t="str">
        <f t="shared" si="30"/>
        <v/>
      </c>
      <c r="AF170" s="74">
        <f t="shared" si="31"/>
        <v>0</v>
      </c>
      <c r="AG170" s="75" t="str">
        <f t="shared" si="32"/>
        <v>1:00</v>
      </c>
      <c r="AH170" s="74">
        <f t="shared" si="33"/>
        <v>0</v>
      </c>
      <c r="AI170" s="73" t="str">
        <f t="shared" si="34"/>
        <v/>
      </c>
      <c r="AJ170" s="73" t="str">
        <f t="shared" si="35"/>
        <v/>
      </c>
      <c r="AK170" s="73" t="str">
        <f t="shared" si="36"/>
        <v/>
      </c>
      <c r="AL170" s="72" t="str">
        <f t="shared" si="37"/>
        <v/>
      </c>
      <c r="AM170" s="71" t="str">
        <f t="shared" si="38"/>
        <v/>
      </c>
    </row>
    <row r="171" spans="2:39" ht="13.8" thickBot="1">
      <c r="B171" s="79">
        <v>44303</v>
      </c>
      <c r="C171" s="78">
        <v>0</v>
      </c>
      <c r="D171" s="78">
        <v>0</v>
      </c>
      <c r="E171" s="78">
        <v>0</v>
      </c>
      <c r="F171" s="78">
        <v>0</v>
      </c>
      <c r="G171" s="78">
        <v>0</v>
      </c>
      <c r="H171" s="78">
        <v>0</v>
      </c>
      <c r="I171" s="78">
        <v>0</v>
      </c>
      <c r="J171" s="78">
        <v>0</v>
      </c>
      <c r="K171" s="78">
        <v>0</v>
      </c>
      <c r="L171" s="78">
        <v>0</v>
      </c>
      <c r="M171" s="78">
        <v>0</v>
      </c>
      <c r="N171" s="78">
        <v>0</v>
      </c>
      <c r="O171" s="78">
        <v>0</v>
      </c>
      <c r="P171" s="78">
        <v>0</v>
      </c>
      <c r="Q171" s="78">
        <v>0</v>
      </c>
      <c r="R171" s="78">
        <v>0</v>
      </c>
      <c r="S171" s="78">
        <v>0</v>
      </c>
      <c r="T171" s="78">
        <v>0</v>
      </c>
      <c r="U171" s="78">
        <v>0</v>
      </c>
      <c r="V171" s="78">
        <v>0</v>
      </c>
      <c r="W171" s="78">
        <v>0</v>
      </c>
      <c r="X171" s="78">
        <v>0</v>
      </c>
      <c r="Y171" s="78">
        <v>0</v>
      </c>
      <c r="Z171" s="78">
        <v>0</v>
      </c>
      <c r="AA171" s="78">
        <f t="shared" si="26"/>
        <v>0</v>
      </c>
      <c r="AB171" s="77">
        <f t="shared" si="27"/>
        <v>2021</v>
      </c>
      <c r="AC171" s="76">
        <f t="shared" si="28"/>
        <v>4</v>
      </c>
      <c r="AD171" s="76" t="str">
        <f t="shared" si="29"/>
        <v/>
      </c>
      <c r="AE171" s="76" t="str">
        <f t="shared" si="30"/>
        <v/>
      </c>
      <c r="AF171" s="74">
        <f t="shared" si="31"/>
        <v>0</v>
      </c>
      <c r="AG171" s="75" t="str">
        <f t="shared" si="32"/>
        <v>1:00</v>
      </c>
      <c r="AH171" s="74">
        <f t="shared" si="33"/>
        <v>0</v>
      </c>
      <c r="AI171" s="73" t="str">
        <f t="shared" si="34"/>
        <v/>
      </c>
      <c r="AJ171" s="73" t="str">
        <f t="shared" si="35"/>
        <v/>
      </c>
      <c r="AK171" s="73" t="str">
        <f t="shared" si="36"/>
        <v/>
      </c>
      <c r="AL171" s="72" t="str">
        <f t="shared" si="37"/>
        <v/>
      </c>
      <c r="AM171" s="71" t="str">
        <f t="shared" si="38"/>
        <v/>
      </c>
    </row>
    <row r="172" spans="2:39" ht="13.8" thickBot="1">
      <c r="B172" s="79">
        <v>44304</v>
      </c>
      <c r="C172" s="78">
        <v>0</v>
      </c>
      <c r="D172" s="78">
        <v>0</v>
      </c>
      <c r="E172" s="78">
        <v>0</v>
      </c>
      <c r="F172" s="78">
        <v>0</v>
      </c>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f t="shared" si="26"/>
        <v>0</v>
      </c>
      <c r="AB172" s="77">
        <f t="shared" si="27"/>
        <v>2021</v>
      </c>
      <c r="AC172" s="76">
        <f t="shared" si="28"/>
        <v>4</v>
      </c>
      <c r="AD172" s="76" t="str">
        <f t="shared" si="29"/>
        <v/>
      </c>
      <c r="AE172" s="76" t="str">
        <f t="shared" si="30"/>
        <v/>
      </c>
      <c r="AF172" s="74">
        <f t="shared" si="31"/>
        <v>0</v>
      </c>
      <c r="AG172" s="75" t="str">
        <f t="shared" si="32"/>
        <v>1:00</v>
      </c>
      <c r="AH172" s="74">
        <f t="shared" si="33"/>
        <v>0</v>
      </c>
      <c r="AI172" s="73" t="str">
        <f t="shared" si="34"/>
        <v/>
      </c>
      <c r="AJ172" s="73" t="str">
        <f t="shared" si="35"/>
        <v/>
      </c>
      <c r="AK172" s="73" t="str">
        <f t="shared" si="36"/>
        <v/>
      </c>
      <c r="AL172" s="72" t="str">
        <f t="shared" si="37"/>
        <v/>
      </c>
      <c r="AM172" s="71" t="str">
        <f t="shared" si="38"/>
        <v/>
      </c>
    </row>
    <row r="173" spans="2:39" ht="13.8" thickBot="1">
      <c r="B173" s="79">
        <v>44305</v>
      </c>
      <c r="C173" s="78">
        <v>0</v>
      </c>
      <c r="D173" s="78">
        <v>0</v>
      </c>
      <c r="E173" s="78">
        <v>0</v>
      </c>
      <c r="F173" s="78">
        <v>0</v>
      </c>
      <c r="G173" s="78">
        <v>0</v>
      </c>
      <c r="H173" s="78">
        <v>0</v>
      </c>
      <c r="I173" s="78">
        <v>0</v>
      </c>
      <c r="J173" s="78">
        <v>0</v>
      </c>
      <c r="K173" s="78">
        <v>0</v>
      </c>
      <c r="L173" s="78">
        <v>0</v>
      </c>
      <c r="M173" s="78">
        <v>0</v>
      </c>
      <c r="N173" s="78">
        <v>0</v>
      </c>
      <c r="O173" s="78">
        <v>0</v>
      </c>
      <c r="P173" s="78">
        <v>0</v>
      </c>
      <c r="Q173" s="78">
        <v>0</v>
      </c>
      <c r="R173" s="78">
        <v>0</v>
      </c>
      <c r="S173" s="78">
        <v>0</v>
      </c>
      <c r="T173" s="78">
        <v>0</v>
      </c>
      <c r="U173" s="78">
        <v>0</v>
      </c>
      <c r="V173" s="78">
        <v>0</v>
      </c>
      <c r="W173" s="78">
        <v>0</v>
      </c>
      <c r="X173" s="78">
        <v>0</v>
      </c>
      <c r="Y173" s="78">
        <v>0</v>
      </c>
      <c r="Z173" s="78">
        <v>0</v>
      </c>
      <c r="AA173" s="78">
        <f t="shared" si="26"/>
        <v>0</v>
      </c>
      <c r="AB173" s="77">
        <f t="shared" si="27"/>
        <v>2021</v>
      </c>
      <c r="AC173" s="76">
        <f t="shared" si="28"/>
        <v>4</v>
      </c>
      <c r="AD173" s="76" t="str">
        <f t="shared" si="29"/>
        <v/>
      </c>
      <c r="AE173" s="76" t="str">
        <f t="shared" si="30"/>
        <v/>
      </c>
      <c r="AF173" s="74">
        <f t="shared" si="31"/>
        <v>0</v>
      </c>
      <c r="AG173" s="75" t="str">
        <f t="shared" si="32"/>
        <v>1:00</v>
      </c>
      <c r="AH173" s="74">
        <f t="shared" si="33"/>
        <v>0</v>
      </c>
      <c r="AI173" s="73" t="str">
        <f t="shared" si="34"/>
        <v/>
      </c>
      <c r="AJ173" s="73" t="str">
        <f t="shared" si="35"/>
        <v/>
      </c>
      <c r="AK173" s="73" t="str">
        <f t="shared" si="36"/>
        <v/>
      </c>
      <c r="AL173" s="72" t="str">
        <f t="shared" si="37"/>
        <v/>
      </c>
      <c r="AM173" s="71" t="str">
        <f t="shared" si="38"/>
        <v/>
      </c>
    </row>
    <row r="174" spans="2:39" ht="13.8" thickBot="1">
      <c r="B174" s="79">
        <v>44306</v>
      </c>
      <c r="C174" s="78">
        <v>0</v>
      </c>
      <c r="D174" s="78">
        <v>0</v>
      </c>
      <c r="E174" s="78">
        <v>0</v>
      </c>
      <c r="F174" s="78">
        <v>0</v>
      </c>
      <c r="G174" s="78">
        <v>0</v>
      </c>
      <c r="H174" s="78">
        <v>0</v>
      </c>
      <c r="I174" s="78">
        <v>0</v>
      </c>
      <c r="J174" s="78">
        <v>0</v>
      </c>
      <c r="K174" s="78">
        <v>0</v>
      </c>
      <c r="L174" s="78">
        <v>0</v>
      </c>
      <c r="M174" s="78">
        <v>0</v>
      </c>
      <c r="N174" s="78">
        <v>0</v>
      </c>
      <c r="O174" s="78">
        <v>0</v>
      </c>
      <c r="P174" s="78">
        <v>0</v>
      </c>
      <c r="Q174" s="78">
        <v>0</v>
      </c>
      <c r="R174" s="78">
        <v>0</v>
      </c>
      <c r="S174" s="78">
        <v>0</v>
      </c>
      <c r="T174" s="78">
        <v>0</v>
      </c>
      <c r="U174" s="78">
        <v>0</v>
      </c>
      <c r="V174" s="78">
        <v>0</v>
      </c>
      <c r="W174" s="78">
        <v>0</v>
      </c>
      <c r="X174" s="78">
        <v>0</v>
      </c>
      <c r="Y174" s="78">
        <v>0</v>
      </c>
      <c r="Z174" s="78">
        <v>0</v>
      </c>
      <c r="AA174" s="78">
        <f t="shared" si="26"/>
        <v>0</v>
      </c>
      <c r="AB174" s="77">
        <f t="shared" si="27"/>
        <v>2021</v>
      </c>
      <c r="AC174" s="76">
        <f t="shared" si="28"/>
        <v>4</v>
      </c>
      <c r="AD174" s="76" t="str">
        <f t="shared" si="29"/>
        <v/>
      </c>
      <c r="AE174" s="76" t="str">
        <f t="shared" si="30"/>
        <v/>
      </c>
      <c r="AF174" s="74">
        <f t="shared" si="31"/>
        <v>0</v>
      </c>
      <c r="AG174" s="75" t="str">
        <f t="shared" si="32"/>
        <v>1:00</v>
      </c>
      <c r="AH174" s="74">
        <f t="shared" si="33"/>
        <v>0</v>
      </c>
      <c r="AI174" s="73" t="str">
        <f t="shared" si="34"/>
        <v/>
      </c>
      <c r="AJ174" s="73" t="str">
        <f t="shared" si="35"/>
        <v/>
      </c>
      <c r="AK174" s="73" t="str">
        <f t="shared" si="36"/>
        <v/>
      </c>
      <c r="AL174" s="72" t="str">
        <f t="shared" si="37"/>
        <v/>
      </c>
      <c r="AM174" s="71" t="str">
        <f t="shared" si="38"/>
        <v/>
      </c>
    </row>
    <row r="175" spans="2:39" ht="13.8" thickBot="1">
      <c r="B175" s="79">
        <v>44307</v>
      </c>
      <c r="C175" s="78">
        <v>0</v>
      </c>
      <c r="D175" s="78">
        <v>0</v>
      </c>
      <c r="E175" s="78">
        <v>0</v>
      </c>
      <c r="F175" s="78">
        <v>0</v>
      </c>
      <c r="G175" s="78">
        <v>0</v>
      </c>
      <c r="H175" s="78">
        <v>0</v>
      </c>
      <c r="I175" s="78">
        <v>0</v>
      </c>
      <c r="J175" s="78">
        <v>0</v>
      </c>
      <c r="K175" s="78">
        <v>0</v>
      </c>
      <c r="L175" s="78">
        <v>343.62900000000002</v>
      </c>
      <c r="M175" s="78">
        <v>1447.002</v>
      </c>
      <c r="N175" s="78">
        <v>1417.133</v>
      </c>
      <c r="O175" s="78">
        <v>1408.0640000000001</v>
      </c>
      <c r="P175" s="78">
        <v>1135.3040000000001</v>
      </c>
      <c r="Q175" s="78">
        <v>0</v>
      </c>
      <c r="R175" s="78">
        <v>0</v>
      </c>
      <c r="S175" s="78">
        <v>0</v>
      </c>
      <c r="T175" s="78">
        <v>0</v>
      </c>
      <c r="U175" s="78">
        <v>0</v>
      </c>
      <c r="V175" s="78">
        <v>0</v>
      </c>
      <c r="W175" s="78">
        <v>0</v>
      </c>
      <c r="X175" s="78">
        <v>0</v>
      </c>
      <c r="Y175" s="78">
        <v>0</v>
      </c>
      <c r="Z175" s="78">
        <v>0</v>
      </c>
      <c r="AA175" s="78">
        <f t="shared" si="26"/>
        <v>1447.002</v>
      </c>
      <c r="AB175" s="77">
        <f t="shared" si="27"/>
        <v>2021</v>
      </c>
      <c r="AC175" s="76">
        <f t="shared" si="28"/>
        <v>4</v>
      </c>
      <c r="AD175" s="76" t="str">
        <f t="shared" si="29"/>
        <v/>
      </c>
      <c r="AE175" s="76" t="str">
        <f t="shared" si="30"/>
        <v/>
      </c>
      <c r="AF175" s="74">
        <f t="shared" si="31"/>
        <v>1447.002</v>
      </c>
      <c r="AG175" s="75" t="str">
        <f t="shared" si="32"/>
        <v>11:00</v>
      </c>
      <c r="AH175" s="74">
        <f t="shared" si="33"/>
        <v>7198.134</v>
      </c>
      <c r="AI175" s="73" t="str">
        <f t="shared" si="34"/>
        <v/>
      </c>
      <c r="AJ175" s="73" t="str">
        <f t="shared" si="35"/>
        <v/>
      </c>
      <c r="AK175" s="73" t="str">
        <f t="shared" si="36"/>
        <v/>
      </c>
      <c r="AL175" s="72" t="str">
        <f t="shared" si="37"/>
        <v/>
      </c>
      <c r="AM175" s="71" t="str">
        <f t="shared" si="38"/>
        <v/>
      </c>
    </row>
    <row r="176" spans="2:39" ht="13.8" thickBot="1">
      <c r="B176" s="79">
        <v>44308</v>
      </c>
      <c r="C176" s="78">
        <v>0</v>
      </c>
      <c r="D176" s="78">
        <v>0</v>
      </c>
      <c r="E176" s="78">
        <v>0</v>
      </c>
      <c r="F176" s="78">
        <v>0</v>
      </c>
      <c r="G176" s="78">
        <v>0</v>
      </c>
      <c r="H176" s="78">
        <v>0</v>
      </c>
      <c r="I176" s="78">
        <v>0</v>
      </c>
      <c r="J176" s="78">
        <v>0</v>
      </c>
      <c r="K176" s="78">
        <v>0</v>
      </c>
      <c r="L176" s="78">
        <v>0</v>
      </c>
      <c r="M176" s="78">
        <v>0</v>
      </c>
      <c r="N176" s="78">
        <v>0</v>
      </c>
      <c r="O176" s="78">
        <v>0</v>
      </c>
      <c r="P176" s="78">
        <v>0</v>
      </c>
      <c r="Q176" s="78">
        <v>0</v>
      </c>
      <c r="R176" s="78">
        <v>0</v>
      </c>
      <c r="S176" s="78">
        <v>0</v>
      </c>
      <c r="T176" s="78">
        <v>0</v>
      </c>
      <c r="U176" s="78">
        <v>0</v>
      </c>
      <c r="V176" s="78">
        <v>0</v>
      </c>
      <c r="W176" s="78">
        <v>0</v>
      </c>
      <c r="X176" s="78">
        <v>0</v>
      </c>
      <c r="Y176" s="78">
        <v>0</v>
      </c>
      <c r="Z176" s="78">
        <v>0</v>
      </c>
      <c r="AA176" s="78">
        <f t="shared" si="26"/>
        <v>0</v>
      </c>
      <c r="AB176" s="77">
        <f t="shared" si="27"/>
        <v>2021</v>
      </c>
      <c r="AC176" s="76">
        <f t="shared" si="28"/>
        <v>4</v>
      </c>
      <c r="AD176" s="76" t="str">
        <f t="shared" si="29"/>
        <v/>
      </c>
      <c r="AE176" s="76" t="str">
        <f t="shared" si="30"/>
        <v/>
      </c>
      <c r="AF176" s="74">
        <f t="shared" si="31"/>
        <v>0</v>
      </c>
      <c r="AG176" s="75" t="str">
        <f t="shared" si="32"/>
        <v>1:00</v>
      </c>
      <c r="AH176" s="74">
        <f t="shared" si="33"/>
        <v>0</v>
      </c>
      <c r="AI176" s="73" t="str">
        <f t="shared" si="34"/>
        <v/>
      </c>
      <c r="AJ176" s="73" t="str">
        <f t="shared" si="35"/>
        <v/>
      </c>
      <c r="AK176" s="73" t="str">
        <f t="shared" si="36"/>
        <v/>
      </c>
      <c r="AL176" s="72" t="str">
        <f t="shared" si="37"/>
        <v/>
      </c>
      <c r="AM176" s="71" t="str">
        <f t="shared" si="38"/>
        <v/>
      </c>
    </row>
    <row r="177" spans="2:39" ht="13.8" thickBot="1">
      <c r="B177" s="79">
        <v>44309</v>
      </c>
      <c r="C177" s="78">
        <v>0</v>
      </c>
      <c r="D177" s="78">
        <v>0</v>
      </c>
      <c r="E177" s="78">
        <v>0</v>
      </c>
      <c r="F177" s="78">
        <v>0</v>
      </c>
      <c r="G177" s="78">
        <v>0</v>
      </c>
      <c r="H177" s="78">
        <v>0</v>
      </c>
      <c r="I177" s="78">
        <v>0</v>
      </c>
      <c r="J177" s="78">
        <v>0</v>
      </c>
      <c r="K177" s="78">
        <v>0</v>
      </c>
      <c r="L177" s="78">
        <v>0</v>
      </c>
      <c r="M177" s="78">
        <v>0</v>
      </c>
      <c r="N177" s="78">
        <v>0</v>
      </c>
      <c r="O177" s="78">
        <v>0</v>
      </c>
      <c r="P177" s="78">
        <v>0</v>
      </c>
      <c r="Q177" s="78">
        <v>0</v>
      </c>
      <c r="R177" s="78">
        <v>0</v>
      </c>
      <c r="S177" s="78">
        <v>0</v>
      </c>
      <c r="T177" s="78">
        <v>0</v>
      </c>
      <c r="U177" s="78">
        <v>0</v>
      </c>
      <c r="V177" s="78">
        <v>0</v>
      </c>
      <c r="W177" s="78">
        <v>0</v>
      </c>
      <c r="X177" s="78">
        <v>0</v>
      </c>
      <c r="Y177" s="78">
        <v>0</v>
      </c>
      <c r="Z177" s="78">
        <v>0</v>
      </c>
      <c r="AA177" s="78">
        <f t="shared" si="26"/>
        <v>0</v>
      </c>
      <c r="AB177" s="77">
        <f t="shared" si="27"/>
        <v>2021</v>
      </c>
      <c r="AC177" s="76">
        <f t="shared" si="28"/>
        <v>4</v>
      </c>
      <c r="AD177" s="76" t="str">
        <f t="shared" si="29"/>
        <v/>
      </c>
      <c r="AE177" s="76" t="str">
        <f t="shared" si="30"/>
        <v/>
      </c>
      <c r="AF177" s="74">
        <f t="shared" si="31"/>
        <v>0</v>
      </c>
      <c r="AG177" s="75" t="str">
        <f t="shared" si="32"/>
        <v>1:00</v>
      </c>
      <c r="AH177" s="74">
        <f t="shared" si="33"/>
        <v>0</v>
      </c>
      <c r="AI177" s="73" t="str">
        <f t="shared" si="34"/>
        <v/>
      </c>
      <c r="AJ177" s="73" t="str">
        <f t="shared" si="35"/>
        <v/>
      </c>
      <c r="AK177" s="73" t="str">
        <f t="shared" si="36"/>
        <v/>
      </c>
      <c r="AL177" s="72" t="str">
        <f t="shared" si="37"/>
        <v/>
      </c>
      <c r="AM177" s="71" t="str">
        <f t="shared" si="38"/>
        <v/>
      </c>
    </row>
    <row r="178" spans="2:39" ht="13.8" thickBot="1">
      <c r="B178" s="79">
        <v>44310</v>
      </c>
      <c r="C178" s="78">
        <v>0</v>
      </c>
      <c r="D178" s="78">
        <v>0</v>
      </c>
      <c r="E178" s="78">
        <v>0</v>
      </c>
      <c r="F178" s="78">
        <v>0</v>
      </c>
      <c r="G178" s="78">
        <v>0</v>
      </c>
      <c r="H178" s="78">
        <v>0</v>
      </c>
      <c r="I178" s="78">
        <v>0</v>
      </c>
      <c r="J178" s="78">
        <v>0</v>
      </c>
      <c r="K178" s="78">
        <v>0</v>
      </c>
      <c r="L178" s="78">
        <v>0</v>
      </c>
      <c r="M178" s="78">
        <v>0</v>
      </c>
      <c r="N178" s="78">
        <v>0</v>
      </c>
      <c r="O178" s="78">
        <v>0</v>
      </c>
      <c r="P178" s="78">
        <v>0</v>
      </c>
      <c r="Q178" s="78">
        <v>0</v>
      </c>
      <c r="R178" s="78">
        <v>0</v>
      </c>
      <c r="S178" s="78">
        <v>0</v>
      </c>
      <c r="T178" s="78">
        <v>0</v>
      </c>
      <c r="U178" s="78">
        <v>0</v>
      </c>
      <c r="V178" s="78">
        <v>0</v>
      </c>
      <c r="W178" s="78">
        <v>0</v>
      </c>
      <c r="X178" s="78">
        <v>0</v>
      </c>
      <c r="Y178" s="78">
        <v>0</v>
      </c>
      <c r="Z178" s="78">
        <v>0</v>
      </c>
      <c r="AA178" s="78">
        <f t="shared" si="26"/>
        <v>0</v>
      </c>
      <c r="AB178" s="77">
        <f t="shared" si="27"/>
        <v>2021</v>
      </c>
      <c r="AC178" s="76">
        <f t="shared" si="28"/>
        <v>4</v>
      </c>
      <c r="AD178" s="76" t="str">
        <f t="shared" si="29"/>
        <v/>
      </c>
      <c r="AE178" s="76" t="str">
        <f t="shared" si="30"/>
        <v/>
      </c>
      <c r="AF178" s="74">
        <f t="shared" si="31"/>
        <v>0</v>
      </c>
      <c r="AG178" s="75" t="str">
        <f t="shared" si="32"/>
        <v>1:00</v>
      </c>
      <c r="AH178" s="74">
        <f t="shared" si="33"/>
        <v>0</v>
      </c>
      <c r="AI178" s="73" t="str">
        <f t="shared" si="34"/>
        <v/>
      </c>
      <c r="AJ178" s="73" t="str">
        <f t="shared" si="35"/>
        <v/>
      </c>
      <c r="AK178" s="73" t="str">
        <f t="shared" si="36"/>
        <v/>
      </c>
      <c r="AL178" s="72" t="str">
        <f t="shared" si="37"/>
        <v/>
      </c>
      <c r="AM178" s="71" t="str">
        <f t="shared" si="38"/>
        <v/>
      </c>
    </row>
    <row r="179" spans="2:39" ht="13.8" thickBot="1">
      <c r="B179" s="79">
        <v>44311</v>
      </c>
      <c r="C179" s="78">
        <v>0</v>
      </c>
      <c r="D179" s="78">
        <v>0</v>
      </c>
      <c r="E179" s="78">
        <v>0</v>
      </c>
      <c r="F179" s="78">
        <v>0</v>
      </c>
      <c r="G179" s="78">
        <v>0</v>
      </c>
      <c r="H179" s="78">
        <v>0</v>
      </c>
      <c r="I179" s="78">
        <v>0</v>
      </c>
      <c r="J179" s="78">
        <v>0</v>
      </c>
      <c r="K179" s="78">
        <v>0</v>
      </c>
      <c r="L179" s="78">
        <v>0</v>
      </c>
      <c r="M179" s="78">
        <v>0</v>
      </c>
      <c r="N179" s="78">
        <v>0</v>
      </c>
      <c r="O179" s="78">
        <v>0</v>
      </c>
      <c r="P179" s="78">
        <v>0</v>
      </c>
      <c r="Q179" s="78">
        <v>0</v>
      </c>
      <c r="R179" s="78">
        <v>0</v>
      </c>
      <c r="S179" s="78">
        <v>0</v>
      </c>
      <c r="T179" s="78">
        <v>0</v>
      </c>
      <c r="U179" s="78">
        <v>0</v>
      </c>
      <c r="V179" s="78">
        <v>0</v>
      </c>
      <c r="W179" s="78">
        <v>0</v>
      </c>
      <c r="X179" s="78">
        <v>0</v>
      </c>
      <c r="Y179" s="78">
        <v>0</v>
      </c>
      <c r="Z179" s="78">
        <v>0</v>
      </c>
      <c r="AA179" s="78">
        <f t="shared" si="26"/>
        <v>0</v>
      </c>
      <c r="AB179" s="77">
        <f t="shared" si="27"/>
        <v>2021</v>
      </c>
      <c r="AC179" s="76">
        <f t="shared" si="28"/>
        <v>4</v>
      </c>
      <c r="AD179" s="76" t="str">
        <f t="shared" si="29"/>
        <v/>
      </c>
      <c r="AE179" s="76" t="str">
        <f t="shared" si="30"/>
        <v/>
      </c>
      <c r="AF179" s="74">
        <f t="shared" si="31"/>
        <v>0</v>
      </c>
      <c r="AG179" s="75" t="str">
        <f t="shared" si="32"/>
        <v>1:00</v>
      </c>
      <c r="AH179" s="74">
        <f t="shared" si="33"/>
        <v>0</v>
      </c>
      <c r="AI179" s="73" t="str">
        <f t="shared" si="34"/>
        <v/>
      </c>
      <c r="AJ179" s="73" t="str">
        <f t="shared" si="35"/>
        <v/>
      </c>
      <c r="AK179" s="73" t="str">
        <f t="shared" si="36"/>
        <v/>
      </c>
      <c r="AL179" s="72" t="str">
        <f t="shared" si="37"/>
        <v/>
      </c>
      <c r="AM179" s="71" t="str">
        <f t="shared" si="38"/>
        <v/>
      </c>
    </row>
    <row r="180" spans="2:39" ht="13.8" thickBot="1">
      <c r="B180" s="79">
        <v>44312</v>
      </c>
      <c r="C180" s="78">
        <v>0</v>
      </c>
      <c r="D180" s="78">
        <v>0</v>
      </c>
      <c r="E180" s="78">
        <v>0</v>
      </c>
      <c r="F180" s="78">
        <v>0</v>
      </c>
      <c r="G180" s="78">
        <v>0</v>
      </c>
      <c r="H180" s="78">
        <v>0</v>
      </c>
      <c r="I180" s="78">
        <v>0</v>
      </c>
      <c r="J180" s="78">
        <v>0</v>
      </c>
      <c r="K180" s="78">
        <v>1011.474</v>
      </c>
      <c r="L180" s="78">
        <v>1349.165</v>
      </c>
      <c r="M180" s="78">
        <v>1347.645</v>
      </c>
      <c r="N180" s="78">
        <v>1311.6669999999999</v>
      </c>
      <c r="O180" s="78">
        <v>1321.702</v>
      </c>
      <c r="P180" s="78">
        <v>1312.0350000000001</v>
      </c>
      <c r="Q180" s="78">
        <v>1293.422</v>
      </c>
      <c r="R180" s="78">
        <v>1262.0029999999999</v>
      </c>
      <c r="S180" s="78">
        <v>1212.9349999999999</v>
      </c>
      <c r="T180" s="78">
        <v>1203.027</v>
      </c>
      <c r="U180" s="78">
        <v>1120.8209999999999</v>
      </c>
      <c r="V180" s="78">
        <v>1112.739</v>
      </c>
      <c r="W180" s="78">
        <v>1119.5550000000001</v>
      </c>
      <c r="X180" s="78">
        <v>1111.828</v>
      </c>
      <c r="Y180" s="78">
        <v>1081.0229999999999</v>
      </c>
      <c r="Z180" s="78">
        <v>1067.654</v>
      </c>
      <c r="AA180" s="78">
        <f t="shared" si="26"/>
        <v>1349.165</v>
      </c>
      <c r="AB180" s="77">
        <f t="shared" si="27"/>
        <v>2021</v>
      </c>
      <c r="AC180" s="76">
        <f t="shared" si="28"/>
        <v>4</v>
      </c>
      <c r="AD180" s="76" t="str">
        <f t="shared" si="29"/>
        <v/>
      </c>
      <c r="AE180" s="76" t="str">
        <f t="shared" si="30"/>
        <v/>
      </c>
      <c r="AF180" s="74">
        <f t="shared" si="31"/>
        <v>1349.165</v>
      </c>
      <c r="AG180" s="75" t="str">
        <f t="shared" si="32"/>
        <v>10:00</v>
      </c>
      <c r="AH180" s="74">
        <f t="shared" si="33"/>
        <v>20587.86</v>
      </c>
      <c r="AI180" s="73" t="str">
        <f t="shared" si="34"/>
        <v/>
      </c>
      <c r="AJ180" s="73" t="str">
        <f t="shared" si="35"/>
        <v/>
      </c>
      <c r="AK180" s="73" t="str">
        <f t="shared" si="36"/>
        <v/>
      </c>
      <c r="AL180" s="72" t="str">
        <f t="shared" si="37"/>
        <v/>
      </c>
      <c r="AM180" s="71" t="str">
        <f t="shared" si="38"/>
        <v/>
      </c>
    </row>
    <row r="181" spans="2:39" ht="13.8" thickBot="1">
      <c r="B181" s="79">
        <v>44313</v>
      </c>
      <c r="C181" s="78">
        <v>1071.075</v>
      </c>
      <c r="D181" s="78">
        <v>1074.5450000000001</v>
      </c>
      <c r="E181" s="78">
        <v>1070.1759999999999</v>
      </c>
      <c r="F181" s="78">
        <v>1083.982</v>
      </c>
      <c r="G181" s="78">
        <v>1093.9010000000001</v>
      </c>
      <c r="H181" s="78">
        <v>1143.6859999999999</v>
      </c>
      <c r="I181" s="78">
        <v>1254.298</v>
      </c>
      <c r="J181" s="78">
        <v>1287.008</v>
      </c>
      <c r="K181" s="78">
        <v>1282.0740000000001</v>
      </c>
      <c r="L181" s="78">
        <v>1311.479</v>
      </c>
      <c r="M181" s="78">
        <v>1291.7760000000001</v>
      </c>
      <c r="N181" s="78">
        <v>1291.4100000000001</v>
      </c>
      <c r="O181" s="78">
        <v>1288.01</v>
      </c>
      <c r="P181" s="78">
        <v>1283.6089999999999</v>
      </c>
      <c r="Q181" s="78">
        <v>1282.9590000000001</v>
      </c>
      <c r="R181" s="78">
        <v>1229.395</v>
      </c>
      <c r="S181" s="78">
        <v>1180.82</v>
      </c>
      <c r="T181" s="78">
        <v>1145.74</v>
      </c>
      <c r="U181" s="78">
        <v>1112.7950000000001</v>
      </c>
      <c r="V181" s="78">
        <v>1120.4929999999999</v>
      </c>
      <c r="W181" s="78">
        <v>1122.0719999999999</v>
      </c>
      <c r="X181" s="78">
        <v>1092.896</v>
      </c>
      <c r="Y181" s="78">
        <v>1057.193</v>
      </c>
      <c r="Z181" s="78">
        <v>1059.1099999999999</v>
      </c>
      <c r="AA181" s="78">
        <f t="shared" si="26"/>
        <v>1311.479</v>
      </c>
      <c r="AB181" s="77">
        <f t="shared" si="27"/>
        <v>2021</v>
      </c>
      <c r="AC181" s="76">
        <f t="shared" si="28"/>
        <v>4</v>
      </c>
      <c r="AD181" s="76" t="str">
        <f t="shared" si="29"/>
        <v/>
      </c>
      <c r="AE181" s="76" t="str">
        <f t="shared" si="30"/>
        <v/>
      </c>
      <c r="AF181" s="74">
        <f t="shared" si="31"/>
        <v>1311.479</v>
      </c>
      <c r="AG181" s="75" t="str">
        <f t="shared" si="32"/>
        <v>10:00</v>
      </c>
      <c r="AH181" s="74">
        <f t="shared" si="33"/>
        <v>29541.980999999996</v>
      </c>
      <c r="AI181" s="73" t="str">
        <f t="shared" si="34"/>
        <v/>
      </c>
      <c r="AJ181" s="73" t="str">
        <f t="shared" si="35"/>
        <v/>
      </c>
      <c r="AK181" s="73" t="str">
        <f t="shared" si="36"/>
        <v/>
      </c>
      <c r="AL181" s="72" t="str">
        <f t="shared" si="37"/>
        <v/>
      </c>
      <c r="AM181" s="71" t="str">
        <f t="shared" si="38"/>
        <v/>
      </c>
    </row>
    <row r="182" spans="2:39" ht="13.8" thickBot="1">
      <c r="B182" s="79">
        <v>44314</v>
      </c>
      <c r="C182" s="78">
        <v>1044.5340000000001</v>
      </c>
      <c r="D182" s="78">
        <v>1041.1679999999999</v>
      </c>
      <c r="E182" s="78">
        <v>1060.0129999999999</v>
      </c>
      <c r="F182" s="78">
        <v>1060.3969999999999</v>
      </c>
      <c r="G182" s="78">
        <v>1067.1410000000001</v>
      </c>
      <c r="H182" s="78">
        <v>1123.3900000000001</v>
      </c>
      <c r="I182" s="78">
        <v>1217.8720000000001</v>
      </c>
      <c r="J182" s="78">
        <v>1277.2190000000001</v>
      </c>
      <c r="K182" s="78">
        <v>1292.9459999999999</v>
      </c>
      <c r="L182" s="78">
        <v>1315.2429999999999</v>
      </c>
      <c r="M182" s="78">
        <v>1323.079</v>
      </c>
      <c r="N182" s="78">
        <v>1297.5229999999999</v>
      </c>
      <c r="O182" s="78">
        <v>1388.2439999999999</v>
      </c>
      <c r="P182" s="78">
        <v>1482.413</v>
      </c>
      <c r="Q182" s="78">
        <v>1482.5170000000001</v>
      </c>
      <c r="R182" s="78">
        <v>1482.5440000000001</v>
      </c>
      <c r="S182" s="78">
        <v>1482.7829999999999</v>
      </c>
      <c r="T182" s="78">
        <v>1462.7239999999999</v>
      </c>
      <c r="U182" s="78">
        <v>1415.924</v>
      </c>
      <c r="V182" s="78">
        <v>1379.453</v>
      </c>
      <c r="W182" s="78">
        <v>1348.546</v>
      </c>
      <c r="X182" s="78">
        <v>1309.778</v>
      </c>
      <c r="Y182" s="78">
        <v>1189.3679999999999</v>
      </c>
      <c r="Z182" s="78">
        <v>1059.4839999999999</v>
      </c>
      <c r="AA182" s="78">
        <f t="shared" si="26"/>
        <v>1482.7829999999999</v>
      </c>
      <c r="AB182" s="77">
        <f t="shared" si="27"/>
        <v>2021</v>
      </c>
      <c r="AC182" s="76">
        <f t="shared" si="28"/>
        <v>4</v>
      </c>
      <c r="AD182" s="76" t="str">
        <f t="shared" si="29"/>
        <v/>
      </c>
      <c r="AE182" s="76" t="str">
        <f t="shared" si="30"/>
        <v/>
      </c>
      <c r="AF182" s="74">
        <f t="shared" si="31"/>
        <v>1482.7829999999999</v>
      </c>
      <c r="AG182" s="75" t="str">
        <f t="shared" si="32"/>
        <v>17:00</v>
      </c>
      <c r="AH182" s="74">
        <f t="shared" si="33"/>
        <v>32087.085999999996</v>
      </c>
      <c r="AI182" s="73" t="str">
        <f t="shared" si="34"/>
        <v/>
      </c>
      <c r="AJ182" s="73" t="str">
        <f t="shared" si="35"/>
        <v/>
      </c>
      <c r="AK182" s="73" t="str">
        <f t="shared" si="36"/>
        <v/>
      </c>
      <c r="AL182" s="72" t="str">
        <f t="shared" si="37"/>
        <v/>
      </c>
      <c r="AM182" s="71" t="str">
        <f t="shared" si="38"/>
        <v/>
      </c>
    </row>
    <row r="183" spans="2:39" ht="13.8" thickBot="1">
      <c r="B183" s="79">
        <v>44315</v>
      </c>
      <c r="C183" s="78">
        <v>1058.9469999999999</v>
      </c>
      <c r="D183" s="78">
        <v>1056.9079999999999</v>
      </c>
      <c r="E183" s="78">
        <v>1072.163</v>
      </c>
      <c r="F183" s="78">
        <v>1068.057</v>
      </c>
      <c r="G183" s="78">
        <v>1091.616</v>
      </c>
      <c r="H183" s="78">
        <v>1127.7</v>
      </c>
      <c r="I183" s="78">
        <v>1238.2180000000001</v>
      </c>
      <c r="J183" s="78">
        <v>430.27300000000002</v>
      </c>
      <c r="K183" s="78">
        <v>0</v>
      </c>
      <c r="L183" s="78">
        <v>0</v>
      </c>
      <c r="M183" s="78">
        <v>0</v>
      </c>
      <c r="N183" s="78">
        <v>0</v>
      </c>
      <c r="O183" s="78">
        <v>0</v>
      </c>
      <c r="P183" s="78">
        <v>0</v>
      </c>
      <c r="Q183" s="78">
        <v>0</v>
      </c>
      <c r="R183" s="78">
        <v>0</v>
      </c>
      <c r="S183" s="78">
        <v>0</v>
      </c>
      <c r="T183" s="78">
        <v>0</v>
      </c>
      <c r="U183" s="78">
        <v>0</v>
      </c>
      <c r="V183" s="78">
        <v>0</v>
      </c>
      <c r="W183" s="78">
        <v>0</v>
      </c>
      <c r="X183" s="78">
        <v>0</v>
      </c>
      <c r="Y183" s="78">
        <v>0</v>
      </c>
      <c r="Z183" s="78">
        <v>0</v>
      </c>
      <c r="AA183" s="78">
        <f t="shared" si="26"/>
        <v>1238.2180000000001</v>
      </c>
      <c r="AB183" s="77">
        <f t="shared" si="27"/>
        <v>2021</v>
      </c>
      <c r="AC183" s="76">
        <f t="shared" si="28"/>
        <v>4</v>
      </c>
      <c r="AD183" s="76" t="str">
        <f t="shared" si="29"/>
        <v/>
      </c>
      <c r="AE183" s="76" t="str">
        <f t="shared" si="30"/>
        <v/>
      </c>
      <c r="AF183" s="74">
        <f t="shared" si="31"/>
        <v>1238.2180000000001</v>
      </c>
      <c r="AG183" s="75" t="str">
        <f t="shared" si="32"/>
        <v>7:00</v>
      </c>
      <c r="AH183" s="74">
        <f t="shared" si="33"/>
        <v>9382.1</v>
      </c>
      <c r="AI183" s="73" t="str">
        <f t="shared" si="34"/>
        <v/>
      </c>
      <c r="AJ183" s="73" t="str">
        <f t="shared" si="35"/>
        <v/>
      </c>
      <c r="AK183" s="73" t="str">
        <f t="shared" si="36"/>
        <v/>
      </c>
      <c r="AL183" s="72" t="str">
        <f t="shared" si="37"/>
        <v/>
      </c>
      <c r="AM183" s="71" t="str">
        <f t="shared" si="38"/>
        <v/>
      </c>
    </row>
    <row r="184" spans="2:39" ht="13.8" thickBot="1">
      <c r="B184" s="79">
        <v>44316</v>
      </c>
      <c r="C184" s="78">
        <v>0</v>
      </c>
      <c r="D184" s="78">
        <v>0</v>
      </c>
      <c r="E184" s="78">
        <v>0</v>
      </c>
      <c r="F184" s="78">
        <v>0</v>
      </c>
      <c r="G184" s="78">
        <v>0</v>
      </c>
      <c r="H184" s="78">
        <v>0</v>
      </c>
      <c r="I184" s="78">
        <v>0</v>
      </c>
      <c r="J184" s="78">
        <v>0</v>
      </c>
      <c r="K184" s="78">
        <v>0</v>
      </c>
      <c r="L184" s="78">
        <v>0</v>
      </c>
      <c r="M184" s="78">
        <v>0</v>
      </c>
      <c r="N184" s="78">
        <v>0</v>
      </c>
      <c r="O184" s="78">
        <v>0</v>
      </c>
      <c r="P184" s="78">
        <v>0</v>
      </c>
      <c r="Q184" s="78">
        <v>0</v>
      </c>
      <c r="R184" s="78">
        <v>0</v>
      </c>
      <c r="S184" s="78">
        <v>0</v>
      </c>
      <c r="T184" s="78">
        <v>0</v>
      </c>
      <c r="U184" s="78">
        <v>0</v>
      </c>
      <c r="V184" s="78">
        <v>0</v>
      </c>
      <c r="W184" s="78">
        <v>0</v>
      </c>
      <c r="X184" s="78">
        <v>0</v>
      </c>
      <c r="Y184" s="78">
        <v>0</v>
      </c>
      <c r="Z184" s="78">
        <v>0</v>
      </c>
      <c r="AA184" s="78">
        <f t="shared" si="26"/>
        <v>0</v>
      </c>
      <c r="AB184" s="77">
        <f t="shared" si="27"/>
        <v>2021</v>
      </c>
      <c r="AC184" s="76">
        <f t="shared" si="28"/>
        <v>4</v>
      </c>
      <c r="AD184" s="76" t="str">
        <f t="shared" si="29"/>
        <v>2021-4</v>
      </c>
      <c r="AE184" s="76">
        <f t="shared" si="30"/>
        <v>4</v>
      </c>
      <c r="AF184" s="74">
        <f t="shared" si="31"/>
        <v>0</v>
      </c>
      <c r="AG184" s="75" t="str">
        <f t="shared" si="32"/>
        <v>1:00</v>
      </c>
      <c r="AH184" s="74">
        <f t="shared" si="33"/>
        <v>0</v>
      </c>
      <c r="AI184" s="73">
        <f t="shared" si="34"/>
        <v>8278.4170000000013</v>
      </c>
      <c r="AJ184" s="73">
        <f t="shared" si="35"/>
        <v>1482.7829999999999</v>
      </c>
      <c r="AK184" s="73">
        <f t="shared" si="36"/>
        <v>32087.085999999996</v>
      </c>
      <c r="AL184" s="72">
        <f t="shared" si="37"/>
        <v>44314</v>
      </c>
      <c r="AM184" s="71" t="str">
        <f t="shared" si="38"/>
        <v>17:00</v>
      </c>
    </row>
    <row r="185" spans="2:39" ht="13.8" thickBot="1">
      <c r="B185" s="79">
        <v>44317</v>
      </c>
      <c r="C185" s="78">
        <v>0</v>
      </c>
      <c r="D185" s="78">
        <v>0</v>
      </c>
      <c r="E185" s="78">
        <v>0</v>
      </c>
      <c r="F185" s="78">
        <v>0</v>
      </c>
      <c r="G185" s="78">
        <v>0</v>
      </c>
      <c r="H185" s="78">
        <v>0</v>
      </c>
      <c r="I185" s="78">
        <v>0</v>
      </c>
      <c r="J185" s="78">
        <v>0</v>
      </c>
      <c r="K185" s="78">
        <v>0</v>
      </c>
      <c r="L185" s="78">
        <v>0</v>
      </c>
      <c r="M185" s="78">
        <v>0</v>
      </c>
      <c r="N185" s="78">
        <v>0</v>
      </c>
      <c r="O185" s="78">
        <v>0</v>
      </c>
      <c r="P185" s="78">
        <v>0</v>
      </c>
      <c r="Q185" s="78">
        <v>0</v>
      </c>
      <c r="R185" s="78">
        <v>0</v>
      </c>
      <c r="S185" s="78">
        <v>0</v>
      </c>
      <c r="T185" s="78">
        <v>0</v>
      </c>
      <c r="U185" s="78">
        <v>0</v>
      </c>
      <c r="V185" s="78">
        <v>0</v>
      </c>
      <c r="W185" s="78">
        <v>0</v>
      </c>
      <c r="X185" s="78">
        <v>0</v>
      </c>
      <c r="Y185" s="78">
        <v>0</v>
      </c>
      <c r="Z185" s="78">
        <v>0</v>
      </c>
      <c r="AA185" s="78">
        <f t="shared" si="26"/>
        <v>0</v>
      </c>
      <c r="AB185" s="77">
        <f t="shared" si="27"/>
        <v>2021</v>
      </c>
      <c r="AC185" s="76">
        <f t="shared" si="28"/>
        <v>5</v>
      </c>
      <c r="AD185" s="76" t="str">
        <f t="shared" si="29"/>
        <v/>
      </c>
      <c r="AE185" s="76" t="str">
        <f t="shared" si="30"/>
        <v/>
      </c>
      <c r="AF185" s="74">
        <f t="shared" si="31"/>
        <v>0</v>
      </c>
      <c r="AG185" s="75" t="str">
        <f t="shared" si="32"/>
        <v>1:00</v>
      </c>
      <c r="AH185" s="74">
        <f t="shared" si="33"/>
        <v>0</v>
      </c>
      <c r="AI185" s="73" t="str">
        <f t="shared" si="34"/>
        <v/>
      </c>
      <c r="AJ185" s="73" t="str">
        <f t="shared" si="35"/>
        <v/>
      </c>
      <c r="AK185" s="73" t="str">
        <f t="shared" si="36"/>
        <v/>
      </c>
      <c r="AL185" s="72" t="str">
        <f t="shared" si="37"/>
        <v/>
      </c>
      <c r="AM185" s="71" t="str">
        <f t="shared" si="38"/>
        <v/>
      </c>
    </row>
    <row r="186" spans="2:39" ht="13.8" thickBot="1">
      <c r="B186" s="79">
        <v>44318</v>
      </c>
      <c r="C186" s="78">
        <v>0</v>
      </c>
      <c r="D186" s="78">
        <v>0</v>
      </c>
      <c r="E186" s="78">
        <v>0</v>
      </c>
      <c r="F186" s="78">
        <v>0</v>
      </c>
      <c r="G186" s="78">
        <v>0</v>
      </c>
      <c r="H186" s="78">
        <v>0</v>
      </c>
      <c r="I186" s="78">
        <v>0</v>
      </c>
      <c r="J186" s="78">
        <v>0</v>
      </c>
      <c r="K186" s="78">
        <v>0</v>
      </c>
      <c r="L186" s="78">
        <v>0</v>
      </c>
      <c r="M186" s="78">
        <v>0</v>
      </c>
      <c r="N186" s="78">
        <v>0</v>
      </c>
      <c r="O186" s="78">
        <v>0</v>
      </c>
      <c r="P186" s="78">
        <v>0</v>
      </c>
      <c r="Q186" s="78">
        <v>0</v>
      </c>
      <c r="R186" s="78">
        <v>0</v>
      </c>
      <c r="S186" s="78">
        <v>0</v>
      </c>
      <c r="T186" s="78">
        <v>0</v>
      </c>
      <c r="U186" s="78">
        <v>0</v>
      </c>
      <c r="V186" s="78">
        <v>0</v>
      </c>
      <c r="W186" s="78">
        <v>0</v>
      </c>
      <c r="X186" s="78">
        <v>0</v>
      </c>
      <c r="Y186" s="78">
        <v>0</v>
      </c>
      <c r="Z186" s="78">
        <v>0</v>
      </c>
      <c r="AA186" s="78">
        <f t="shared" si="26"/>
        <v>0</v>
      </c>
      <c r="AB186" s="77">
        <f t="shared" si="27"/>
        <v>2021</v>
      </c>
      <c r="AC186" s="76">
        <f t="shared" si="28"/>
        <v>5</v>
      </c>
      <c r="AD186" s="76" t="str">
        <f t="shared" si="29"/>
        <v/>
      </c>
      <c r="AE186" s="76" t="str">
        <f t="shared" si="30"/>
        <v/>
      </c>
      <c r="AF186" s="74">
        <f t="shared" si="31"/>
        <v>0</v>
      </c>
      <c r="AG186" s="75" t="str">
        <f t="shared" si="32"/>
        <v>1:00</v>
      </c>
      <c r="AH186" s="74">
        <f t="shared" si="33"/>
        <v>0</v>
      </c>
      <c r="AI186" s="73" t="str">
        <f t="shared" si="34"/>
        <v/>
      </c>
      <c r="AJ186" s="73" t="str">
        <f t="shared" si="35"/>
        <v/>
      </c>
      <c r="AK186" s="73" t="str">
        <f t="shared" si="36"/>
        <v/>
      </c>
      <c r="AL186" s="72" t="str">
        <f t="shared" si="37"/>
        <v/>
      </c>
      <c r="AM186" s="71" t="str">
        <f t="shared" si="38"/>
        <v/>
      </c>
    </row>
    <row r="187" spans="2:39" ht="13.8" thickBot="1">
      <c r="B187" s="79">
        <v>44319</v>
      </c>
      <c r="C187" s="78">
        <v>0</v>
      </c>
      <c r="D187" s="78">
        <v>0</v>
      </c>
      <c r="E187" s="78">
        <v>0</v>
      </c>
      <c r="F187" s="78">
        <v>0</v>
      </c>
      <c r="G187" s="78">
        <v>0</v>
      </c>
      <c r="H187" s="78">
        <v>0</v>
      </c>
      <c r="I187" s="78">
        <v>0</v>
      </c>
      <c r="J187" s="78">
        <v>0</v>
      </c>
      <c r="K187" s="78">
        <v>0</v>
      </c>
      <c r="L187" s="78">
        <v>0</v>
      </c>
      <c r="M187" s="78">
        <v>0</v>
      </c>
      <c r="N187" s="78">
        <v>0</v>
      </c>
      <c r="O187" s="78">
        <v>0</v>
      </c>
      <c r="P187" s="78">
        <v>0</v>
      </c>
      <c r="Q187" s="78">
        <v>0</v>
      </c>
      <c r="R187" s="78">
        <v>0</v>
      </c>
      <c r="S187" s="78">
        <v>0</v>
      </c>
      <c r="T187" s="78">
        <v>0</v>
      </c>
      <c r="U187" s="78">
        <v>0</v>
      </c>
      <c r="V187" s="78">
        <v>0</v>
      </c>
      <c r="W187" s="78">
        <v>0</v>
      </c>
      <c r="X187" s="78">
        <v>0</v>
      </c>
      <c r="Y187" s="78">
        <v>0</v>
      </c>
      <c r="Z187" s="78">
        <v>0</v>
      </c>
      <c r="AA187" s="78">
        <f t="shared" si="26"/>
        <v>0</v>
      </c>
      <c r="AB187" s="77">
        <f t="shared" si="27"/>
        <v>2021</v>
      </c>
      <c r="AC187" s="76">
        <f t="shared" si="28"/>
        <v>5</v>
      </c>
      <c r="AD187" s="76" t="str">
        <f t="shared" si="29"/>
        <v/>
      </c>
      <c r="AE187" s="76" t="str">
        <f t="shared" si="30"/>
        <v/>
      </c>
      <c r="AF187" s="74">
        <f t="shared" si="31"/>
        <v>0</v>
      </c>
      <c r="AG187" s="75" t="str">
        <f t="shared" si="32"/>
        <v>1:00</v>
      </c>
      <c r="AH187" s="74">
        <f t="shared" si="33"/>
        <v>0</v>
      </c>
      <c r="AI187" s="73" t="str">
        <f t="shared" si="34"/>
        <v/>
      </c>
      <c r="AJ187" s="73" t="str">
        <f t="shared" si="35"/>
        <v/>
      </c>
      <c r="AK187" s="73" t="str">
        <f t="shared" si="36"/>
        <v/>
      </c>
      <c r="AL187" s="72" t="str">
        <f t="shared" si="37"/>
        <v/>
      </c>
      <c r="AM187" s="71" t="str">
        <f t="shared" si="38"/>
        <v/>
      </c>
    </row>
    <row r="188" spans="2:39" ht="13.8" thickBot="1">
      <c r="B188" s="79">
        <v>44320</v>
      </c>
      <c r="C188" s="78">
        <v>0</v>
      </c>
      <c r="D188" s="78">
        <v>0</v>
      </c>
      <c r="E188" s="78">
        <v>0</v>
      </c>
      <c r="F188" s="78">
        <v>0</v>
      </c>
      <c r="G188" s="78">
        <v>0</v>
      </c>
      <c r="H188" s="78">
        <v>0</v>
      </c>
      <c r="I188" s="78">
        <v>0</v>
      </c>
      <c r="J188" s="78">
        <v>0</v>
      </c>
      <c r="K188" s="78">
        <v>0</v>
      </c>
      <c r="L188" s="78">
        <v>0</v>
      </c>
      <c r="M188" s="78">
        <v>0</v>
      </c>
      <c r="N188" s="78">
        <v>0</v>
      </c>
      <c r="O188" s="78">
        <v>0</v>
      </c>
      <c r="P188" s="78">
        <v>0</v>
      </c>
      <c r="Q188" s="78">
        <v>0</v>
      </c>
      <c r="R188" s="78">
        <v>0</v>
      </c>
      <c r="S188" s="78">
        <v>0</v>
      </c>
      <c r="T188" s="78">
        <v>0</v>
      </c>
      <c r="U188" s="78">
        <v>0</v>
      </c>
      <c r="V188" s="78">
        <v>0</v>
      </c>
      <c r="W188" s="78">
        <v>0</v>
      </c>
      <c r="X188" s="78">
        <v>0</v>
      </c>
      <c r="Y188" s="78">
        <v>0</v>
      </c>
      <c r="Z188" s="78">
        <v>0</v>
      </c>
      <c r="AA188" s="78">
        <f t="shared" si="26"/>
        <v>0</v>
      </c>
      <c r="AB188" s="77">
        <f t="shared" si="27"/>
        <v>2021</v>
      </c>
      <c r="AC188" s="76">
        <f t="shared" si="28"/>
        <v>5</v>
      </c>
      <c r="AD188" s="76" t="str">
        <f t="shared" si="29"/>
        <v/>
      </c>
      <c r="AE188" s="76" t="str">
        <f t="shared" si="30"/>
        <v/>
      </c>
      <c r="AF188" s="74">
        <f t="shared" si="31"/>
        <v>0</v>
      </c>
      <c r="AG188" s="75" t="str">
        <f t="shared" si="32"/>
        <v>1:00</v>
      </c>
      <c r="AH188" s="74">
        <f t="shared" si="33"/>
        <v>0</v>
      </c>
      <c r="AI188" s="73" t="str">
        <f t="shared" si="34"/>
        <v/>
      </c>
      <c r="AJ188" s="73" t="str">
        <f t="shared" si="35"/>
        <v/>
      </c>
      <c r="AK188" s="73" t="str">
        <f t="shared" si="36"/>
        <v/>
      </c>
      <c r="AL188" s="72" t="str">
        <f t="shared" si="37"/>
        <v/>
      </c>
      <c r="AM188" s="71" t="str">
        <f t="shared" si="38"/>
        <v/>
      </c>
    </row>
    <row r="189" spans="2:39" ht="13.8" thickBot="1">
      <c r="B189" s="79">
        <v>44321</v>
      </c>
      <c r="C189" s="78">
        <v>0</v>
      </c>
      <c r="D189" s="78">
        <v>0</v>
      </c>
      <c r="E189" s="78">
        <v>0</v>
      </c>
      <c r="F189" s="78">
        <v>0</v>
      </c>
      <c r="G189" s="78">
        <v>0</v>
      </c>
      <c r="H189" s="78">
        <v>0</v>
      </c>
      <c r="I189" s="78">
        <v>0</v>
      </c>
      <c r="J189" s="78">
        <v>0</v>
      </c>
      <c r="K189" s="78">
        <v>0</v>
      </c>
      <c r="L189" s="78">
        <v>75.048000000000002</v>
      </c>
      <c r="M189" s="78">
        <v>1252.9449999999999</v>
      </c>
      <c r="N189" s="78">
        <v>1315.212</v>
      </c>
      <c r="O189" s="78">
        <v>1308.3589999999999</v>
      </c>
      <c r="P189" s="78">
        <v>1298.1880000000001</v>
      </c>
      <c r="Q189" s="78">
        <v>1280.0239999999999</v>
      </c>
      <c r="R189" s="78">
        <v>1261.5219999999999</v>
      </c>
      <c r="S189" s="78">
        <v>1202.4079999999999</v>
      </c>
      <c r="T189" s="78">
        <v>1183.6969999999999</v>
      </c>
      <c r="U189" s="78">
        <v>1142.828</v>
      </c>
      <c r="V189" s="78">
        <v>1139.6020000000001</v>
      </c>
      <c r="W189" s="78">
        <v>1131.191</v>
      </c>
      <c r="X189" s="78">
        <v>1126.489</v>
      </c>
      <c r="Y189" s="78">
        <v>1096.7360000000001</v>
      </c>
      <c r="Z189" s="78">
        <v>1119.183</v>
      </c>
      <c r="AA189" s="78">
        <f t="shared" si="26"/>
        <v>1315.212</v>
      </c>
      <c r="AB189" s="77">
        <f t="shared" si="27"/>
        <v>2021</v>
      </c>
      <c r="AC189" s="76">
        <f t="shared" si="28"/>
        <v>5</v>
      </c>
      <c r="AD189" s="76" t="str">
        <f t="shared" si="29"/>
        <v/>
      </c>
      <c r="AE189" s="76" t="str">
        <f t="shared" si="30"/>
        <v/>
      </c>
      <c r="AF189" s="74">
        <f t="shared" si="31"/>
        <v>1315.212</v>
      </c>
      <c r="AG189" s="75" t="str">
        <f t="shared" si="32"/>
        <v>12:00</v>
      </c>
      <c r="AH189" s="74">
        <f t="shared" si="33"/>
        <v>18248.644</v>
      </c>
      <c r="AI189" s="73" t="str">
        <f t="shared" si="34"/>
        <v/>
      </c>
      <c r="AJ189" s="73" t="str">
        <f t="shared" si="35"/>
        <v/>
      </c>
      <c r="AK189" s="73" t="str">
        <f t="shared" si="36"/>
        <v/>
      </c>
      <c r="AL189" s="72" t="str">
        <f t="shared" si="37"/>
        <v/>
      </c>
      <c r="AM189" s="71" t="str">
        <f t="shared" si="38"/>
        <v/>
      </c>
    </row>
    <row r="190" spans="2:39" ht="13.8" thickBot="1">
      <c r="B190" s="79">
        <v>44322</v>
      </c>
      <c r="C190" s="78">
        <v>1073.874</v>
      </c>
      <c r="D190" s="78">
        <v>1073.3879999999999</v>
      </c>
      <c r="E190" s="78">
        <v>1096.6189999999999</v>
      </c>
      <c r="F190" s="78">
        <v>1116.2260000000001</v>
      </c>
      <c r="G190" s="78">
        <v>1157.633</v>
      </c>
      <c r="H190" s="78">
        <v>1177.5730000000001</v>
      </c>
      <c r="I190" s="78">
        <v>1263.7090000000001</v>
      </c>
      <c r="J190" s="78">
        <v>1293.152</v>
      </c>
      <c r="K190" s="78">
        <v>1312.492</v>
      </c>
      <c r="L190" s="78">
        <v>1350.903</v>
      </c>
      <c r="M190" s="78">
        <v>1321.421</v>
      </c>
      <c r="N190" s="78">
        <v>1329.999</v>
      </c>
      <c r="O190" s="78">
        <v>1317.345</v>
      </c>
      <c r="P190" s="78">
        <v>1294.2159999999999</v>
      </c>
      <c r="Q190" s="78">
        <v>1302.8430000000001</v>
      </c>
      <c r="R190" s="78">
        <v>1249.942</v>
      </c>
      <c r="S190" s="78">
        <v>1197.5809999999999</v>
      </c>
      <c r="T190" s="78">
        <v>1192.463</v>
      </c>
      <c r="U190" s="78">
        <v>1155.1210000000001</v>
      </c>
      <c r="V190" s="78">
        <v>1120.799</v>
      </c>
      <c r="W190" s="78">
        <v>1126.442</v>
      </c>
      <c r="X190" s="78">
        <v>1119.5319999999999</v>
      </c>
      <c r="Y190" s="78">
        <v>1088.104</v>
      </c>
      <c r="Z190" s="78">
        <v>1085.798</v>
      </c>
      <c r="AA190" s="78">
        <f t="shared" si="26"/>
        <v>1350.903</v>
      </c>
      <c r="AB190" s="77">
        <f t="shared" si="27"/>
        <v>2021</v>
      </c>
      <c r="AC190" s="76">
        <f t="shared" si="28"/>
        <v>5</v>
      </c>
      <c r="AD190" s="76" t="str">
        <f t="shared" si="29"/>
        <v/>
      </c>
      <c r="AE190" s="76" t="str">
        <f t="shared" si="30"/>
        <v/>
      </c>
      <c r="AF190" s="74">
        <f t="shared" si="31"/>
        <v>1350.903</v>
      </c>
      <c r="AG190" s="75" t="str">
        <f t="shared" si="32"/>
        <v>10:00</v>
      </c>
      <c r="AH190" s="74">
        <f t="shared" si="33"/>
        <v>30168.07799999999</v>
      </c>
      <c r="AI190" s="73" t="str">
        <f t="shared" si="34"/>
        <v/>
      </c>
      <c r="AJ190" s="73" t="str">
        <f t="shared" si="35"/>
        <v/>
      </c>
      <c r="AK190" s="73" t="str">
        <f t="shared" si="36"/>
        <v/>
      </c>
      <c r="AL190" s="72" t="str">
        <f t="shared" si="37"/>
        <v/>
      </c>
      <c r="AM190" s="71" t="str">
        <f t="shared" si="38"/>
        <v/>
      </c>
    </row>
    <row r="191" spans="2:39" ht="13.8" thickBot="1">
      <c r="B191" s="79">
        <v>44323</v>
      </c>
      <c r="C191" s="78">
        <v>1084.2280000000001</v>
      </c>
      <c r="D191" s="78">
        <v>1097.624</v>
      </c>
      <c r="E191" s="78">
        <v>1101.4780000000001</v>
      </c>
      <c r="F191" s="78">
        <v>1127.732</v>
      </c>
      <c r="G191" s="78">
        <v>1139.1189999999999</v>
      </c>
      <c r="H191" s="78">
        <v>1173.874</v>
      </c>
      <c r="I191" s="78">
        <v>1249.8209999999999</v>
      </c>
      <c r="J191" s="78">
        <v>1312.825</v>
      </c>
      <c r="K191" s="78">
        <v>1337.98</v>
      </c>
      <c r="L191" s="78">
        <v>1350.7190000000001</v>
      </c>
      <c r="M191" s="78">
        <v>1342.047</v>
      </c>
      <c r="N191" s="78">
        <v>1300.4159999999999</v>
      </c>
      <c r="O191" s="78">
        <v>1323.2380000000001</v>
      </c>
      <c r="P191" s="78">
        <v>1287.903</v>
      </c>
      <c r="Q191" s="78">
        <v>1276.8579999999999</v>
      </c>
      <c r="R191" s="78">
        <v>1251.3489999999999</v>
      </c>
      <c r="S191" s="78">
        <v>1202.039</v>
      </c>
      <c r="T191" s="78">
        <v>1184.125</v>
      </c>
      <c r="U191" s="78">
        <v>1157.94</v>
      </c>
      <c r="V191" s="78">
        <v>1120.797</v>
      </c>
      <c r="W191" s="78">
        <v>1117.347</v>
      </c>
      <c r="X191" s="78">
        <v>1114.213</v>
      </c>
      <c r="Y191" s="78">
        <v>1100.816</v>
      </c>
      <c r="Z191" s="78">
        <v>1060.771</v>
      </c>
      <c r="AA191" s="78">
        <f t="shared" si="26"/>
        <v>1350.7190000000001</v>
      </c>
      <c r="AB191" s="77">
        <f t="shared" si="27"/>
        <v>2021</v>
      </c>
      <c r="AC191" s="76">
        <f t="shared" si="28"/>
        <v>5</v>
      </c>
      <c r="AD191" s="76" t="str">
        <f t="shared" si="29"/>
        <v/>
      </c>
      <c r="AE191" s="76" t="str">
        <f t="shared" si="30"/>
        <v/>
      </c>
      <c r="AF191" s="74">
        <f t="shared" si="31"/>
        <v>1350.7190000000001</v>
      </c>
      <c r="AG191" s="75" t="str">
        <f t="shared" si="32"/>
        <v>10:00</v>
      </c>
      <c r="AH191" s="74">
        <f t="shared" si="33"/>
        <v>30165.977999999996</v>
      </c>
      <c r="AI191" s="73" t="str">
        <f t="shared" si="34"/>
        <v/>
      </c>
      <c r="AJ191" s="73" t="str">
        <f t="shared" si="35"/>
        <v/>
      </c>
      <c r="AK191" s="73" t="str">
        <f t="shared" si="36"/>
        <v/>
      </c>
      <c r="AL191" s="72" t="str">
        <f t="shared" si="37"/>
        <v/>
      </c>
      <c r="AM191" s="71" t="str">
        <f t="shared" si="38"/>
        <v/>
      </c>
    </row>
    <row r="192" spans="2:39" ht="13.8" thickBot="1">
      <c r="B192" s="79">
        <v>44324</v>
      </c>
      <c r="C192" s="78">
        <v>1057.19</v>
      </c>
      <c r="D192" s="78">
        <v>1057.287</v>
      </c>
      <c r="E192" s="78">
        <v>1054.21</v>
      </c>
      <c r="F192" s="78">
        <v>1051.0119999999999</v>
      </c>
      <c r="G192" s="78">
        <v>1071.355</v>
      </c>
      <c r="H192" s="78">
        <v>1098.9860000000001</v>
      </c>
      <c r="I192" s="78">
        <v>1175.0139999999999</v>
      </c>
      <c r="J192" s="78">
        <v>1182.259</v>
      </c>
      <c r="K192" s="78">
        <v>1169.864</v>
      </c>
      <c r="L192" s="78">
        <v>1185.6300000000001</v>
      </c>
      <c r="M192" s="78">
        <v>1167.6969999999999</v>
      </c>
      <c r="N192" s="78">
        <v>1148.808</v>
      </c>
      <c r="O192" s="78">
        <v>1149.451</v>
      </c>
      <c r="P192" s="78">
        <v>1129.018</v>
      </c>
      <c r="Q192" s="78">
        <v>1137.3340000000001</v>
      </c>
      <c r="R192" s="78">
        <v>1133.1980000000001</v>
      </c>
      <c r="S192" s="78">
        <v>1082.0840000000001</v>
      </c>
      <c r="T192" s="78">
        <v>1103.046</v>
      </c>
      <c r="U192" s="78">
        <v>1071.7660000000001</v>
      </c>
      <c r="V192" s="78">
        <v>1062.58</v>
      </c>
      <c r="W192" s="78">
        <v>1074.576</v>
      </c>
      <c r="X192" s="78">
        <v>1078.492</v>
      </c>
      <c r="Y192" s="78">
        <v>1099.3789999999999</v>
      </c>
      <c r="Z192" s="78">
        <v>1086.412</v>
      </c>
      <c r="AA192" s="78">
        <f t="shared" si="26"/>
        <v>1185.6300000000001</v>
      </c>
      <c r="AB192" s="77">
        <f t="shared" si="27"/>
        <v>2021</v>
      </c>
      <c r="AC192" s="76">
        <f t="shared" si="28"/>
        <v>5</v>
      </c>
      <c r="AD192" s="76" t="str">
        <f t="shared" si="29"/>
        <v/>
      </c>
      <c r="AE192" s="76" t="str">
        <f t="shared" si="30"/>
        <v/>
      </c>
      <c r="AF192" s="74">
        <f t="shared" si="31"/>
        <v>1185.6300000000001</v>
      </c>
      <c r="AG192" s="75" t="str">
        <f t="shared" si="32"/>
        <v>10:00</v>
      </c>
      <c r="AH192" s="74">
        <f t="shared" si="33"/>
        <v>27812.277999999998</v>
      </c>
      <c r="AI192" s="73" t="str">
        <f t="shared" si="34"/>
        <v/>
      </c>
      <c r="AJ192" s="73" t="str">
        <f t="shared" si="35"/>
        <v/>
      </c>
      <c r="AK192" s="73" t="str">
        <f t="shared" si="36"/>
        <v/>
      </c>
      <c r="AL192" s="72" t="str">
        <f t="shared" si="37"/>
        <v/>
      </c>
      <c r="AM192" s="71" t="str">
        <f t="shared" si="38"/>
        <v/>
      </c>
    </row>
    <row r="193" spans="2:39" ht="13.8" thickBot="1">
      <c r="B193" s="79">
        <v>44325</v>
      </c>
      <c r="C193" s="78">
        <v>1071.4490000000001</v>
      </c>
      <c r="D193" s="78">
        <v>1071.662</v>
      </c>
      <c r="E193" s="78">
        <v>1088.7560000000001</v>
      </c>
      <c r="F193" s="78">
        <v>1069.9639999999999</v>
      </c>
      <c r="G193" s="78">
        <v>1101.566</v>
      </c>
      <c r="H193" s="78">
        <v>1109.259</v>
      </c>
      <c r="I193" s="78">
        <v>1174.675</v>
      </c>
      <c r="J193" s="78">
        <v>1169.877</v>
      </c>
      <c r="K193" s="78">
        <v>1159.296</v>
      </c>
      <c r="L193" s="78">
        <v>1173.6590000000001</v>
      </c>
      <c r="M193" s="78">
        <v>1140.162</v>
      </c>
      <c r="N193" s="78">
        <v>1132.5650000000001</v>
      </c>
      <c r="O193" s="78">
        <v>1159.8409999999999</v>
      </c>
      <c r="P193" s="78">
        <v>1139.9110000000001</v>
      </c>
      <c r="Q193" s="78">
        <v>1130.287</v>
      </c>
      <c r="R193" s="78">
        <v>1103.261</v>
      </c>
      <c r="S193" s="78">
        <v>1078.0160000000001</v>
      </c>
      <c r="T193" s="78">
        <v>1081.8130000000001</v>
      </c>
      <c r="U193" s="78">
        <v>1055.213</v>
      </c>
      <c r="V193" s="78">
        <v>1057.7660000000001</v>
      </c>
      <c r="W193" s="78">
        <v>1069.2840000000001</v>
      </c>
      <c r="X193" s="78">
        <v>1057.835</v>
      </c>
      <c r="Y193" s="78">
        <v>1053.8589999999999</v>
      </c>
      <c r="Z193" s="78">
        <v>1068.7660000000001</v>
      </c>
      <c r="AA193" s="78">
        <f t="shared" si="26"/>
        <v>1174.675</v>
      </c>
      <c r="AB193" s="77">
        <f t="shared" si="27"/>
        <v>2021</v>
      </c>
      <c r="AC193" s="76">
        <f t="shared" si="28"/>
        <v>5</v>
      </c>
      <c r="AD193" s="76" t="str">
        <f t="shared" si="29"/>
        <v/>
      </c>
      <c r="AE193" s="76" t="str">
        <f t="shared" si="30"/>
        <v/>
      </c>
      <c r="AF193" s="74">
        <f t="shared" si="31"/>
        <v>1174.675</v>
      </c>
      <c r="AG193" s="75" t="str">
        <f t="shared" si="32"/>
        <v>7:00</v>
      </c>
      <c r="AH193" s="74">
        <f t="shared" si="33"/>
        <v>27693.416999999998</v>
      </c>
      <c r="AI193" s="73" t="str">
        <f t="shared" si="34"/>
        <v/>
      </c>
      <c r="AJ193" s="73" t="str">
        <f t="shared" si="35"/>
        <v/>
      </c>
      <c r="AK193" s="73" t="str">
        <f t="shared" si="36"/>
        <v/>
      </c>
      <c r="AL193" s="72" t="str">
        <f t="shared" si="37"/>
        <v/>
      </c>
      <c r="AM193" s="71" t="str">
        <f t="shared" si="38"/>
        <v/>
      </c>
    </row>
    <row r="194" spans="2:39" ht="13.8" thickBot="1">
      <c r="B194" s="79">
        <v>44326</v>
      </c>
      <c r="C194" s="78">
        <v>1080.5129999999999</v>
      </c>
      <c r="D194" s="78">
        <v>1083.5050000000001</v>
      </c>
      <c r="E194" s="78">
        <v>1095.3320000000001</v>
      </c>
      <c r="F194" s="78">
        <v>1113.704</v>
      </c>
      <c r="G194" s="78">
        <v>1123.2260000000001</v>
      </c>
      <c r="H194" s="78">
        <v>1159.7280000000001</v>
      </c>
      <c r="I194" s="78">
        <v>1283.492</v>
      </c>
      <c r="J194" s="78">
        <v>1302.614</v>
      </c>
      <c r="K194" s="78">
        <v>37.564</v>
      </c>
      <c r="L194" s="78">
        <v>0</v>
      </c>
      <c r="M194" s="78">
        <v>0</v>
      </c>
      <c r="N194" s="78">
        <v>0</v>
      </c>
      <c r="O194" s="78">
        <v>0</v>
      </c>
      <c r="P194" s="78">
        <v>0</v>
      </c>
      <c r="Q194" s="78">
        <v>0</v>
      </c>
      <c r="R194" s="78">
        <v>0</v>
      </c>
      <c r="S194" s="78">
        <v>0</v>
      </c>
      <c r="T194" s="78">
        <v>0</v>
      </c>
      <c r="U194" s="78">
        <v>0</v>
      </c>
      <c r="V194" s="78">
        <v>0</v>
      </c>
      <c r="W194" s="78">
        <v>0</v>
      </c>
      <c r="X194" s="78">
        <v>0</v>
      </c>
      <c r="Y194" s="78">
        <v>0</v>
      </c>
      <c r="Z194" s="78">
        <v>0</v>
      </c>
      <c r="AA194" s="78">
        <f t="shared" si="26"/>
        <v>1302.614</v>
      </c>
      <c r="AB194" s="77">
        <f t="shared" si="27"/>
        <v>2021</v>
      </c>
      <c r="AC194" s="76">
        <f t="shared" si="28"/>
        <v>5</v>
      </c>
      <c r="AD194" s="76" t="str">
        <f t="shared" si="29"/>
        <v/>
      </c>
      <c r="AE194" s="76" t="str">
        <f t="shared" si="30"/>
        <v/>
      </c>
      <c r="AF194" s="74">
        <f t="shared" si="31"/>
        <v>1302.614</v>
      </c>
      <c r="AG194" s="75" t="str">
        <f t="shared" si="32"/>
        <v>8:00</v>
      </c>
      <c r="AH194" s="74">
        <f t="shared" si="33"/>
        <v>10582.292000000001</v>
      </c>
      <c r="AI194" s="73" t="str">
        <f t="shared" si="34"/>
        <v/>
      </c>
      <c r="AJ194" s="73" t="str">
        <f t="shared" si="35"/>
        <v/>
      </c>
      <c r="AK194" s="73" t="str">
        <f t="shared" si="36"/>
        <v/>
      </c>
      <c r="AL194" s="72" t="str">
        <f t="shared" si="37"/>
        <v/>
      </c>
      <c r="AM194" s="71" t="str">
        <f t="shared" si="38"/>
        <v/>
      </c>
    </row>
    <row r="195" spans="2:39" ht="13.8" thickBot="1">
      <c r="B195" s="79">
        <v>44327</v>
      </c>
      <c r="C195" s="78">
        <v>0</v>
      </c>
      <c r="D195" s="78">
        <v>0</v>
      </c>
      <c r="E195" s="78">
        <v>0</v>
      </c>
      <c r="F195" s="78">
        <v>0</v>
      </c>
      <c r="G195" s="78">
        <v>0</v>
      </c>
      <c r="H195" s="78">
        <v>0</v>
      </c>
      <c r="I195" s="78">
        <v>0</v>
      </c>
      <c r="J195" s="78">
        <v>0</v>
      </c>
      <c r="K195" s="78">
        <v>0</v>
      </c>
      <c r="L195" s="78">
        <v>0</v>
      </c>
      <c r="M195" s="78">
        <v>0</v>
      </c>
      <c r="N195" s="78">
        <v>0</v>
      </c>
      <c r="O195" s="78">
        <v>0</v>
      </c>
      <c r="P195" s="78">
        <v>0</v>
      </c>
      <c r="Q195" s="78">
        <v>0</v>
      </c>
      <c r="R195" s="78">
        <v>0</v>
      </c>
      <c r="S195" s="78">
        <v>0</v>
      </c>
      <c r="T195" s="78">
        <v>0</v>
      </c>
      <c r="U195" s="78">
        <v>0</v>
      </c>
      <c r="V195" s="78">
        <v>0</v>
      </c>
      <c r="W195" s="78">
        <v>0</v>
      </c>
      <c r="X195" s="78">
        <v>0</v>
      </c>
      <c r="Y195" s="78">
        <v>0</v>
      </c>
      <c r="Z195" s="78">
        <v>0</v>
      </c>
      <c r="AA195" s="78">
        <f t="shared" ref="AA195:AA258" si="39">MAX(C195:Z195)</f>
        <v>0</v>
      </c>
      <c r="AB195" s="77">
        <f t="shared" ref="AB195:AB258" si="40">YEAR(B195)</f>
        <v>2021</v>
      </c>
      <c r="AC195" s="76">
        <f t="shared" ref="AC195:AC258" si="41">MONTH(B195)</f>
        <v>5</v>
      </c>
      <c r="AD195" s="76" t="str">
        <f t="shared" ref="AD195:AD258" si="42">IF(AE195="","",AB195&amp;"-"&amp;AE195)</f>
        <v/>
      </c>
      <c r="AE195" s="76" t="str">
        <f t="shared" ref="AE195:AE258" si="43">IF(DAY(B195+1)=1,AC195,"")</f>
        <v/>
      </c>
      <c r="AF195" s="74">
        <f t="shared" ref="AF195:AF258" si="44">MAX(C195:AA195)</f>
        <v>0</v>
      </c>
      <c r="AG195" s="75" t="str">
        <f t="shared" ref="AG195:AG258" si="45">INDEX($C$2:$Z$2,MATCH(AF195,C195:Z195,0))</f>
        <v>1:00</v>
      </c>
      <c r="AH195" s="74">
        <f t="shared" ref="AH195:AH258" si="46">SUM(C195:AA195)</f>
        <v>0</v>
      </c>
      <c r="AI195" s="73" t="str">
        <f t="shared" ref="AI195:AI258" si="47">IF(AE195&lt;&gt;"",SUMIFS(AF:AF,AC:AC,AC195,AB:AB,AB195),"")</f>
        <v/>
      </c>
      <c r="AJ195" s="73" t="str">
        <f t="shared" ref="AJ195:AJ258" si="48">IF(AI195="","",_xlfn.MAXIFS(AF:AF,AC:AC,AC195,AB:AB,AB195))</f>
        <v/>
      </c>
      <c r="AK195" s="73" t="str">
        <f t="shared" ref="AK195:AK258" si="49">IF(AI195="","",_xlfn.MAXIFS(AH:AH,AC:AC,AC195,AB:AB,AB195))</f>
        <v/>
      </c>
      <c r="AL195" s="72" t="str">
        <f t="shared" ref="AL195:AL258" si="50">IF(AI195&lt;&gt;"",INDEX(B:B,MATCH(AJ195,AF:AF,0)),"")</f>
        <v/>
      </c>
      <c r="AM195" s="71" t="str">
        <f t="shared" ref="AM195:AM258" si="51">IF(AI195&lt;&gt;"",INDEX(AG:AG,MATCH(AJ195,AF:AF,0)),"")</f>
        <v/>
      </c>
    </row>
    <row r="196" spans="2:39" ht="13.8" thickBot="1">
      <c r="B196" s="79">
        <v>44328</v>
      </c>
      <c r="C196" s="78">
        <v>0</v>
      </c>
      <c r="D196" s="78">
        <v>0</v>
      </c>
      <c r="E196" s="78">
        <v>0</v>
      </c>
      <c r="F196" s="78">
        <v>0</v>
      </c>
      <c r="G196" s="78">
        <v>0</v>
      </c>
      <c r="H196" s="78">
        <v>0</v>
      </c>
      <c r="I196" s="78">
        <v>0</v>
      </c>
      <c r="J196" s="78">
        <v>0</v>
      </c>
      <c r="K196" s="78">
        <v>0</v>
      </c>
      <c r="L196" s="78">
        <v>0</v>
      </c>
      <c r="M196" s="78">
        <v>0</v>
      </c>
      <c r="N196" s="78">
        <v>0</v>
      </c>
      <c r="O196" s="78">
        <v>0</v>
      </c>
      <c r="P196" s="78">
        <v>0</v>
      </c>
      <c r="Q196" s="78">
        <v>0</v>
      </c>
      <c r="R196" s="78">
        <v>0</v>
      </c>
      <c r="S196" s="78">
        <v>0</v>
      </c>
      <c r="T196" s="78">
        <v>0</v>
      </c>
      <c r="U196" s="78">
        <v>0</v>
      </c>
      <c r="V196" s="78">
        <v>0</v>
      </c>
      <c r="W196" s="78">
        <v>0</v>
      </c>
      <c r="X196" s="78">
        <v>0</v>
      </c>
      <c r="Y196" s="78">
        <v>0</v>
      </c>
      <c r="Z196" s="78">
        <v>0</v>
      </c>
      <c r="AA196" s="78">
        <f t="shared" si="39"/>
        <v>0</v>
      </c>
      <c r="AB196" s="77">
        <f t="shared" si="40"/>
        <v>2021</v>
      </c>
      <c r="AC196" s="76">
        <f t="shared" si="41"/>
        <v>5</v>
      </c>
      <c r="AD196" s="76" t="str">
        <f t="shared" si="42"/>
        <v/>
      </c>
      <c r="AE196" s="76" t="str">
        <f t="shared" si="43"/>
        <v/>
      </c>
      <c r="AF196" s="74">
        <f t="shared" si="44"/>
        <v>0</v>
      </c>
      <c r="AG196" s="75" t="str">
        <f t="shared" si="45"/>
        <v>1:00</v>
      </c>
      <c r="AH196" s="74">
        <f t="shared" si="46"/>
        <v>0</v>
      </c>
      <c r="AI196" s="73" t="str">
        <f t="shared" si="47"/>
        <v/>
      </c>
      <c r="AJ196" s="73" t="str">
        <f t="shared" si="48"/>
        <v/>
      </c>
      <c r="AK196" s="73" t="str">
        <f t="shared" si="49"/>
        <v/>
      </c>
      <c r="AL196" s="72" t="str">
        <f t="shared" si="50"/>
        <v/>
      </c>
      <c r="AM196" s="71" t="str">
        <f t="shared" si="51"/>
        <v/>
      </c>
    </row>
    <row r="197" spans="2:39" ht="13.8" thickBot="1">
      <c r="B197" s="79">
        <v>44329</v>
      </c>
      <c r="C197" s="78">
        <v>0</v>
      </c>
      <c r="D197" s="78">
        <v>0</v>
      </c>
      <c r="E197" s="78">
        <v>0</v>
      </c>
      <c r="F197" s="78">
        <v>0</v>
      </c>
      <c r="G197" s="78">
        <v>0</v>
      </c>
      <c r="H197" s="78">
        <v>0</v>
      </c>
      <c r="I197" s="78">
        <v>0</v>
      </c>
      <c r="J197" s="78">
        <v>0</v>
      </c>
      <c r="K197" s="78">
        <v>0</v>
      </c>
      <c r="L197" s="78">
        <v>0</v>
      </c>
      <c r="M197" s="78">
        <v>0</v>
      </c>
      <c r="N197" s="78">
        <v>0</v>
      </c>
      <c r="O197" s="78">
        <v>0</v>
      </c>
      <c r="P197" s="78">
        <v>0</v>
      </c>
      <c r="Q197" s="78">
        <v>0</v>
      </c>
      <c r="R197" s="78">
        <v>0</v>
      </c>
      <c r="S197" s="78">
        <v>0</v>
      </c>
      <c r="T197" s="78">
        <v>0</v>
      </c>
      <c r="U197" s="78">
        <v>0</v>
      </c>
      <c r="V197" s="78">
        <v>0</v>
      </c>
      <c r="W197" s="78">
        <v>0</v>
      </c>
      <c r="X197" s="78">
        <v>0</v>
      </c>
      <c r="Y197" s="78">
        <v>0</v>
      </c>
      <c r="Z197" s="78">
        <v>0</v>
      </c>
      <c r="AA197" s="78">
        <f t="shared" si="39"/>
        <v>0</v>
      </c>
      <c r="AB197" s="77">
        <f t="shared" si="40"/>
        <v>2021</v>
      </c>
      <c r="AC197" s="76">
        <f t="shared" si="41"/>
        <v>5</v>
      </c>
      <c r="AD197" s="76" t="str">
        <f t="shared" si="42"/>
        <v/>
      </c>
      <c r="AE197" s="76" t="str">
        <f t="shared" si="43"/>
        <v/>
      </c>
      <c r="AF197" s="74">
        <f t="shared" si="44"/>
        <v>0</v>
      </c>
      <c r="AG197" s="75" t="str">
        <f t="shared" si="45"/>
        <v>1:00</v>
      </c>
      <c r="AH197" s="74">
        <f t="shared" si="46"/>
        <v>0</v>
      </c>
      <c r="AI197" s="73" t="str">
        <f t="shared" si="47"/>
        <v/>
      </c>
      <c r="AJ197" s="73" t="str">
        <f t="shared" si="48"/>
        <v/>
      </c>
      <c r="AK197" s="73" t="str">
        <f t="shared" si="49"/>
        <v/>
      </c>
      <c r="AL197" s="72" t="str">
        <f t="shared" si="50"/>
        <v/>
      </c>
      <c r="AM197" s="71" t="str">
        <f t="shared" si="51"/>
        <v/>
      </c>
    </row>
    <row r="198" spans="2:39" ht="13.8" thickBot="1">
      <c r="B198" s="79">
        <v>44330</v>
      </c>
      <c r="C198" s="78">
        <v>0</v>
      </c>
      <c r="D198" s="78">
        <v>0</v>
      </c>
      <c r="E198" s="78">
        <v>0</v>
      </c>
      <c r="F198" s="78">
        <v>0</v>
      </c>
      <c r="G198" s="78">
        <v>0</v>
      </c>
      <c r="H198" s="78">
        <v>0</v>
      </c>
      <c r="I198" s="78">
        <v>0</v>
      </c>
      <c r="J198" s="78">
        <v>0</v>
      </c>
      <c r="K198" s="78">
        <v>0</v>
      </c>
      <c r="L198" s="78">
        <v>0</v>
      </c>
      <c r="M198" s="78">
        <v>0</v>
      </c>
      <c r="N198" s="78">
        <v>0</v>
      </c>
      <c r="O198" s="78">
        <v>0</v>
      </c>
      <c r="P198" s="78">
        <v>0</v>
      </c>
      <c r="Q198" s="78">
        <v>0</v>
      </c>
      <c r="R198" s="78">
        <v>0</v>
      </c>
      <c r="S198" s="78">
        <v>0</v>
      </c>
      <c r="T198" s="78">
        <v>0</v>
      </c>
      <c r="U198" s="78">
        <v>0</v>
      </c>
      <c r="V198" s="78">
        <v>0</v>
      </c>
      <c r="W198" s="78">
        <v>0</v>
      </c>
      <c r="X198" s="78">
        <v>0</v>
      </c>
      <c r="Y198" s="78">
        <v>0</v>
      </c>
      <c r="Z198" s="78">
        <v>0</v>
      </c>
      <c r="AA198" s="78">
        <f t="shared" si="39"/>
        <v>0</v>
      </c>
      <c r="AB198" s="77">
        <f t="shared" si="40"/>
        <v>2021</v>
      </c>
      <c r="AC198" s="76">
        <f t="shared" si="41"/>
        <v>5</v>
      </c>
      <c r="AD198" s="76" t="str">
        <f t="shared" si="42"/>
        <v/>
      </c>
      <c r="AE198" s="76" t="str">
        <f t="shared" si="43"/>
        <v/>
      </c>
      <c r="AF198" s="74">
        <f t="shared" si="44"/>
        <v>0</v>
      </c>
      <c r="AG198" s="75" t="str">
        <f t="shared" si="45"/>
        <v>1:00</v>
      </c>
      <c r="AH198" s="74">
        <f t="shared" si="46"/>
        <v>0</v>
      </c>
      <c r="AI198" s="73" t="str">
        <f t="shared" si="47"/>
        <v/>
      </c>
      <c r="AJ198" s="73" t="str">
        <f t="shared" si="48"/>
        <v/>
      </c>
      <c r="AK198" s="73" t="str">
        <f t="shared" si="49"/>
        <v/>
      </c>
      <c r="AL198" s="72" t="str">
        <f t="shared" si="50"/>
        <v/>
      </c>
      <c r="AM198" s="71" t="str">
        <f t="shared" si="51"/>
        <v/>
      </c>
    </row>
    <row r="199" spans="2:39" ht="13.8" thickBot="1">
      <c r="B199" s="79">
        <v>44331</v>
      </c>
      <c r="C199" s="78">
        <v>0</v>
      </c>
      <c r="D199" s="78">
        <v>0</v>
      </c>
      <c r="E199" s="78">
        <v>0</v>
      </c>
      <c r="F199" s="78">
        <v>0</v>
      </c>
      <c r="G199" s="78">
        <v>0</v>
      </c>
      <c r="H199" s="78">
        <v>0</v>
      </c>
      <c r="I199" s="78">
        <v>0</v>
      </c>
      <c r="J199" s="78">
        <v>0</v>
      </c>
      <c r="K199" s="78">
        <v>0</v>
      </c>
      <c r="L199" s="78">
        <v>0</v>
      </c>
      <c r="M199" s="78">
        <v>0</v>
      </c>
      <c r="N199" s="78">
        <v>0</v>
      </c>
      <c r="O199" s="78">
        <v>0</v>
      </c>
      <c r="P199" s="78">
        <v>0</v>
      </c>
      <c r="Q199" s="78">
        <v>0</v>
      </c>
      <c r="R199" s="78">
        <v>0</v>
      </c>
      <c r="S199" s="78">
        <v>0</v>
      </c>
      <c r="T199" s="78">
        <v>0</v>
      </c>
      <c r="U199" s="78">
        <v>0</v>
      </c>
      <c r="V199" s="78">
        <v>0</v>
      </c>
      <c r="W199" s="78">
        <v>0</v>
      </c>
      <c r="X199" s="78">
        <v>0</v>
      </c>
      <c r="Y199" s="78">
        <v>0</v>
      </c>
      <c r="Z199" s="78">
        <v>0</v>
      </c>
      <c r="AA199" s="78">
        <f t="shared" si="39"/>
        <v>0</v>
      </c>
      <c r="AB199" s="77">
        <f t="shared" si="40"/>
        <v>2021</v>
      </c>
      <c r="AC199" s="76">
        <f t="shared" si="41"/>
        <v>5</v>
      </c>
      <c r="AD199" s="76" t="str">
        <f t="shared" si="42"/>
        <v/>
      </c>
      <c r="AE199" s="76" t="str">
        <f t="shared" si="43"/>
        <v/>
      </c>
      <c r="AF199" s="74">
        <f t="shared" si="44"/>
        <v>0</v>
      </c>
      <c r="AG199" s="75" t="str">
        <f t="shared" si="45"/>
        <v>1:00</v>
      </c>
      <c r="AH199" s="74">
        <f t="shared" si="46"/>
        <v>0</v>
      </c>
      <c r="AI199" s="73" t="str">
        <f t="shared" si="47"/>
        <v/>
      </c>
      <c r="AJ199" s="73" t="str">
        <f t="shared" si="48"/>
        <v/>
      </c>
      <c r="AK199" s="73" t="str">
        <f t="shared" si="49"/>
        <v/>
      </c>
      <c r="AL199" s="72" t="str">
        <f t="shared" si="50"/>
        <v/>
      </c>
      <c r="AM199" s="71" t="str">
        <f t="shared" si="51"/>
        <v/>
      </c>
    </row>
    <row r="200" spans="2:39" ht="13.8" thickBot="1">
      <c r="B200" s="79">
        <v>44332</v>
      </c>
      <c r="C200" s="78">
        <v>0</v>
      </c>
      <c r="D200" s="78">
        <v>0</v>
      </c>
      <c r="E200" s="78">
        <v>0</v>
      </c>
      <c r="F200" s="78">
        <v>0</v>
      </c>
      <c r="G200" s="78">
        <v>0</v>
      </c>
      <c r="H200" s="78">
        <v>0</v>
      </c>
      <c r="I200" s="78">
        <v>0</v>
      </c>
      <c r="J200" s="78">
        <v>0</v>
      </c>
      <c r="K200" s="78">
        <v>0</v>
      </c>
      <c r="L200" s="78">
        <v>0</v>
      </c>
      <c r="M200" s="78">
        <v>0</v>
      </c>
      <c r="N200" s="78">
        <v>0</v>
      </c>
      <c r="O200" s="78">
        <v>0</v>
      </c>
      <c r="P200" s="78">
        <v>0</v>
      </c>
      <c r="Q200" s="78">
        <v>0</v>
      </c>
      <c r="R200" s="78">
        <v>0</v>
      </c>
      <c r="S200" s="78">
        <v>0</v>
      </c>
      <c r="T200" s="78">
        <v>0</v>
      </c>
      <c r="U200" s="78">
        <v>0</v>
      </c>
      <c r="V200" s="78">
        <v>0</v>
      </c>
      <c r="W200" s="78">
        <v>0</v>
      </c>
      <c r="X200" s="78">
        <v>0</v>
      </c>
      <c r="Y200" s="78">
        <v>0</v>
      </c>
      <c r="Z200" s="78">
        <v>0</v>
      </c>
      <c r="AA200" s="78">
        <f t="shared" si="39"/>
        <v>0</v>
      </c>
      <c r="AB200" s="77">
        <f t="shared" si="40"/>
        <v>2021</v>
      </c>
      <c r="AC200" s="76">
        <f t="shared" si="41"/>
        <v>5</v>
      </c>
      <c r="AD200" s="76" t="str">
        <f t="shared" si="42"/>
        <v/>
      </c>
      <c r="AE200" s="76" t="str">
        <f t="shared" si="43"/>
        <v/>
      </c>
      <c r="AF200" s="74">
        <f t="shared" si="44"/>
        <v>0</v>
      </c>
      <c r="AG200" s="75" t="str">
        <f t="shared" si="45"/>
        <v>1:00</v>
      </c>
      <c r="AH200" s="74">
        <f t="shared" si="46"/>
        <v>0</v>
      </c>
      <c r="AI200" s="73" t="str">
        <f t="shared" si="47"/>
        <v/>
      </c>
      <c r="AJ200" s="73" t="str">
        <f t="shared" si="48"/>
        <v/>
      </c>
      <c r="AK200" s="73" t="str">
        <f t="shared" si="49"/>
        <v/>
      </c>
      <c r="AL200" s="72" t="str">
        <f t="shared" si="50"/>
        <v/>
      </c>
      <c r="AM200" s="71" t="str">
        <f t="shared" si="51"/>
        <v/>
      </c>
    </row>
    <row r="201" spans="2:39" ht="13.8" thickBot="1">
      <c r="B201" s="79">
        <v>44333</v>
      </c>
      <c r="C201" s="78">
        <v>0</v>
      </c>
      <c r="D201" s="78">
        <v>0</v>
      </c>
      <c r="E201" s="78">
        <v>0</v>
      </c>
      <c r="F201" s="78">
        <v>0</v>
      </c>
      <c r="G201" s="78">
        <v>0</v>
      </c>
      <c r="H201" s="78">
        <v>0</v>
      </c>
      <c r="I201" s="78">
        <v>0</v>
      </c>
      <c r="J201" s="78">
        <v>0</v>
      </c>
      <c r="K201" s="78">
        <v>0</v>
      </c>
      <c r="L201" s="78">
        <v>0</v>
      </c>
      <c r="M201" s="78">
        <v>0</v>
      </c>
      <c r="N201" s="78">
        <v>0</v>
      </c>
      <c r="O201" s="78">
        <v>0</v>
      </c>
      <c r="P201" s="78">
        <v>0</v>
      </c>
      <c r="Q201" s="78">
        <v>0</v>
      </c>
      <c r="R201" s="78">
        <v>0</v>
      </c>
      <c r="S201" s="78">
        <v>0</v>
      </c>
      <c r="T201" s="78">
        <v>0</v>
      </c>
      <c r="U201" s="78">
        <v>0</v>
      </c>
      <c r="V201" s="78">
        <v>0</v>
      </c>
      <c r="W201" s="78">
        <v>0</v>
      </c>
      <c r="X201" s="78">
        <v>0</v>
      </c>
      <c r="Y201" s="78">
        <v>0</v>
      </c>
      <c r="Z201" s="78">
        <v>0</v>
      </c>
      <c r="AA201" s="78">
        <f t="shared" si="39"/>
        <v>0</v>
      </c>
      <c r="AB201" s="77">
        <f t="shared" si="40"/>
        <v>2021</v>
      </c>
      <c r="AC201" s="76">
        <f t="shared" si="41"/>
        <v>5</v>
      </c>
      <c r="AD201" s="76" t="str">
        <f t="shared" si="42"/>
        <v/>
      </c>
      <c r="AE201" s="76" t="str">
        <f t="shared" si="43"/>
        <v/>
      </c>
      <c r="AF201" s="74">
        <f t="shared" si="44"/>
        <v>0</v>
      </c>
      <c r="AG201" s="75" t="str">
        <f t="shared" si="45"/>
        <v>1:00</v>
      </c>
      <c r="AH201" s="74">
        <f t="shared" si="46"/>
        <v>0</v>
      </c>
      <c r="AI201" s="73" t="str">
        <f t="shared" si="47"/>
        <v/>
      </c>
      <c r="AJ201" s="73" t="str">
        <f t="shared" si="48"/>
        <v/>
      </c>
      <c r="AK201" s="73" t="str">
        <f t="shared" si="49"/>
        <v/>
      </c>
      <c r="AL201" s="72" t="str">
        <f t="shared" si="50"/>
        <v/>
      </c>
      <c r="AM201" s="71" t="str">
        <f t="shared" si="51"/>
        <v/>
      </c>
    </row>
    <row r="202" spans="2:39" ht="13.8" thickBot="1">
      <c r="B202" s="79">
        <v>44334</v>
      </c>
      <c r="C202" s="78">
        <v>0</v>
      </c>
      <c r="D202" s="78">
        <v>0</v>
      </c>
      <c r="E202" s="78">
        <v>0</v>
      </c>
      <c r="F202" s="78">
        <v>0</v>
      </c>
      <c r="G202" s="78">
        <v>0</v>
      </c>
      <c r="H202" s="78">
        <v>0</v>
      </c>
      <c r="I202" s="78">
        <v>0</v>
      </c>
      <c r="J202" s="78">
        <v>0</v>
      </c>
      <c r="K202" s="78">
        <v>0</v>
      </c>
      <c r="L202" s="78">
        <v>0</v>
      </c>
      <c r="M202" s="78">
        <v>0</v>
      </c>
      <c r="N202" s="78">
        <v>0</v>
      </c>
      <c r="O202" s="78">
        <v>0</v>
      </c>
      <c r="P202" s="78">
        <v>0</v>
      </c>
      <c r="Q202" s="78">
        <v>0</v>
      </c>
      <c r="R202" s="78">
        <v>0</v>
      </c>
      <c r="S202" s="78">
        <v>0</v>
      </c>
      <c r="T202" s="78">
        <v>0</v>
      </c>
      <c r="U202" s="78">
        <v>0</v>
      </c>
      <c r="V202" s="78">
        <v>0</v>
      </c>
      <c r="W202" s="78">
        <v>0</v>
      </c>
      <c r="X202" s="78">
        <v>0</v>
      </c>
      <c r="Y202" s="78">
        <v>0</v>
      </c>
      <c r="Z202" s="78">
        <v>0</v>
      </c>
      <c r="AA202" s="78">
        <f t="shared" si="39"/>
        <v>0</v>
      </c>
      <c r="AB202" s="77">
        <f t="shared" si="40"/>
        <v>2021</v>
      </c>
      <c r="AC202" s="76">
        <f t="shared" si="41"/>
        <v>5</v>
      </c>
      <c r="AD202" s="76" t="str">
        <f t="shared" si="42"/>
        <v/>
      </c>
      <c r="AE202" s="76" t="str">
        <f t="shared" si="43"/>
        <v/>
      </c>
      <c r="AF202" s="74">
        <f t="shared" si="44"/>
        <v>0</v>
      </c>
      <c r="AG202" s="75" t="str">
        <f t="shared" si="45"/>
        <v>1:00</v>
      </c>
      <c r="AH202" s="74">
        <f t="shared" si="46"/>
        <v>0</v>
      </c>
      <c r="AI202" s="73" t="str">
        <f t="shared" si="47"/>
        <v/>
      </c>
      <c r="AJ202" s="73" t="str">
        <f t="shared" si="48"/>
        <v/>
      </c>
      <c r="AK202" s="73" t="str">
        <f t="shared" si="49"/>
        <v/>
      </c>
      <c r="AL202" s="72" t="str">
        <f t="shared" si="50"/>
        <v/>
      </c>
      <c r="AM202" s="71" t="str">
        <f t="shared" si="51"/>
        <v/>
      </c>
    </row>
    <row r="203" spans="2:39" ht="13.8" thickBot="1">
      <c r="B203" s="79">
        <v>44335</v>
      </c>
      <c r="C203" s="78">
        <v>0</v>
      </c>
      <c r="D203" s="78">
        <v>0</v>
      </c>
      <c r="E203" s="78">
        <v>0</v>
      </c>
      <c r="F203" s="78">
        <v>0</v>
      </c>
      <c r="G203" s="78">
        <v>0</v>
      </c>
      <c r="H203" s="78">
        <v>0</v>
      </c>
      <c r="I203" s="78">
        <v>0</v>
      </c>
      <c r="J203" s="78">
        <v>0</v>
      </c>
      <c r="K203" s="78">
        <v>0</v>
      </c>
      <c r="L203" s="78">
        <v>0</v>
      </c>
      <c r="M203" s="78">
        <v>0</v>
      </c>
      <c r="N203" s="78">
        <v>0</v>
      </c>
      <c r="O203" s="78">
        <v>0</v>
      </c>
      <c r="P203" s="78">
        <v>0</v>
      </c>
      <c r="Q203" s="78">
        <v>0</v>
      </c>
      <c r="R203" s="78">
        <v>0</v>
      </c>
      <c r="S203" s="78">
        <v>0</v>
      </c>
      <c r="T203" s="78">
        <v>0</v>
      </c>
      <c r="U203" s="78">
        <v>0</v>
      </c>
      <c r="V203" s="78">
        <v>0</v>
      </c>
      <c r="W203" s="78">
        <v>0</v>
      </c>
      <c r="X203" s="78">
        <v>0</v>
      </c>
      <c r="Y203" s="78">
        <v>0</v>
      </c>
      <c r="Z203" s="78">
        <v>0</v>
      </c>
      <c r="AA203" s="78">
        <f t="shared" si="39"/>
        <v>0</v>
      </c>
      <c r="AB203" s="77">
        <f t="shared" si="40"/>
        <v>2021</v>
      </c>
      <c r="AC203" s="76">
        <f t="shared" si="41"/>
        <v>5</v>
      </c>
      <c r="AD203" s="76" t="str">
        <f t="shared" si="42"/>
        <v/>
      </c>
      <c r="AE203" s="76" t="str">
        <f t="shared" si="43"/>
        <v/>
      </c>
      <c r="AF203" s="74">
        <f t="shared" si="44"/>
        <v>0</v>
      </c>
      <c r="AG203" s="75" t="str">
        <f t="shared" si="45"/>
        <v>1:00</v>
      </c>
      <c r="AH203" s="74">
        <f t="shared" si="46"/>
        <v>0</v>
      </c>
      <c r="AI203" s="73" t="str">
        <f t="shared" si="47"/>
        <v/>
      </c>
      <c r="AJ203" s="73" t="str">
        <f t="shared" si="48"/>
        <v/>
      </c>
      <c r="AK203" s="73" t="str">
        <f t="shared" si="49"/>
        <v/>
      </c>
      <c r="AL203" s="72" t="str">
        <f t="shared" si="50"/>
        <v/>
      </c>
      <c r="AM203" s="71" t="str">
        <f t="shared" si="51"/>
        <v/>
      </c>
    </row>
    <row r="204" spans="2:39" ht="13.8" thickBot="1">
      <c r="B204" s="79">
        <v>44336</v>
      </c>
      <c r="C204" s="78">
        <v>0</v>
      </c>
      <c r="D204" s="78">
        <v>0</v>
      </c>
      <c r="E204" s="78">
        <v>0</v>
      </c>
      <c r="F204" s="78">
        <v>0</v>
      </c>
      <c r="G204" s="78">
        <v>0</v>
      </c>
      <c r="H204" s="78">
        <v>0</v>
      </c>
      <c r="I204" s="78">
        <v>0</v>
      </c>
      <c r="J204" s="78">
        <v>0</v>
      </c>
      <c r="K204" s="78">
        <v>0</v>
      </c>
      <c r="L204" s="78">
        <v>0</v>
      </c>
      <c r="M204" s="78">
        <v>0</v>
      </c>
      <c r="N204" s="78">
        <v>0</v>
      </c>
      <c r="O204" s="78">
        <v>0</v>
      </c>
      <c r="P204" s="78">
        <v>0</v>
      </c>
      <c r="Q204" s="78">
        <v>0</v>
      </c>
      <c r="R204" s="78">
        <v>0</v>
      </c>
      <c r="S204" s="78">
        <v>0</v>
      </c>
      <c r="T204" s="78">
        <v>0</v>
      </c>
      <c r="U204" s="78">
        <v>0</v>
      </c>
      <c r="V204" s="78">
        <v>0</v>
      </c>
      <c r="W204" s="78">
        <v>0</v>
      </c>
      <c r="X204" s="78">
        <v>0</v>
      </c>
      <c r="Y204" s="78">
        <v>0</v>
      </c>
      <c r="Z204" s="78">
        <v>0</v>
      </c>
      <c r="AA204" s="78">
        <f t="shared" si="39"/>
        <v>0</v>
      </c>
      <c r="AB204" s="77">
        <f t="shared" si="40"/>
        <v>2021</v>
      </c>
      <c r="AC204" s="76">
        <f t="shared" si="41"/>
        <v>5</v>
      </c>
      <c r="AD204" s="76" t="str">
        <f t="shared" si="42"/>
        <v/>
      </c>
      <c r="AE204" s="76" t="str">
        <f t="shared" si="43"/>
        <v/>
      </c>
      <c r="AF204" s="74">
        <f t="shared" si="44"/>
        <v>0</v>
      </c>
      <c r="AG204" s="75" t="str">
        <f t="shared" si="45"/>
        <v>1:00</v>
      </c>
      <c r="AH204" s="74">
        <f t="shared" si="46"/>
        <v>0</v>
      </c>
      <c r="AI204" s="73" t="str">
        <f t="shared" si="47"/>
        <v/>
      </c>
      <c r="AJ204" s="73" t="str">
        <f t="shared" si="48"/>
        <v/>
      </c>
      <c r="AK204" s="73" t="str">
        <f t="shared" si="49"/>
        <v/>
      </c>
      <c r="AL204" s="72" t="str">
        <f t="shared" si="50"/>
        <v/>
      </c>
      <c r="AM204" s="71" t="str">
        <f t="shared" si="51"/>
        <v/>
      </c>
    </row>
    <row r="205" spans="2:39" ht="13.8" thickBot="1">
      <c r="B205" s="79">
        <v>44337</v>
      </c>
      <c r="C205" s="78">
        <v>0</v>
      </c>
      <c r="D205" s="78">
        <v>0</v>
      </c>
      <c r="E205" s="78">
        <v>0</v>
      </c>
      <c r="F205" s="78">
        <v>0</v>
      </c>
      <c r="G205" s="78">
        <v>0</v>
      </c>
      <c r="H205" s="78">
        <v>0</v>
      </c>
      <c r="I205" s="78">
        <v>0</v>
      </c>
      <c r="J205" s="78">
        <v>0</v>
      </c>
      <c r="K205" s="78">
        <v>0</v>
      </c>
      <c r="L205" s="78">
        <v>0</v>
      </c>
      <c r="M205" s="78">
        <v>0</v>
      </c>
      <c r="N205" s="78">
        <v>0</v>
      </c>
      <c r="O205" s="78">
        <v>0</v>
      </c>
      <c r="P205" s="78">
        <v>0</v>
      </c>
      <c r="Q205" s="78">
        <v>0</v>
      </c>
      <c r="R205" s="78">
        <v>0</v>
      </c>
      <c r="S205" s="78">
        <v>0</v>
      </c>
      <c r="T205" s="78">
        <v>0</v>
      </c>
      <c r="U205" s="78">
        <v>0</v>
      </c>
      <c r="V205" s="78">
        <v>0</v>
      </c>
      <c r="W205" s="78">
        <v>0</v>
      </c>
      <c r="X205" s="78">
        <v>0</v>
      </c>
      <c r="Y205" s="78">
        <v>0</v>
      </c>
      <c r="Z205" s="78">
        <v>0</v>
      </c>
      <c r="AA205" s="78">
        <f t="shared" si="39"/>
        <v>0</v>
      </c>
      <c r="AB205" s="77">
        <f t="shared" si="40"/>
        <v>2021</v>
      </c>
      <c r="AC205" s="76">
        <f t="shared" si="41"/>
        <v>5</v>
      </c>
      <c r="AD205" s="76" t="str">
        <f t="shared" si="42"/>
        <v/>
      </c>
      <c r="AE205" s="76" t="str">
        <f t="shared" si="43"/>
        <v/>
      </c>
      <c r="AF205" s="74">
        <f t="shared" si="44"/>
        <v>0</v>
      </c>
      <c r="AG205" s="75" t="str">
        <f t="shared" si="45"/>
        <v>1:00</v>
      </c>
      <c r="AH205" s="74">
        <f t="shared" si="46"/>
        <v>0</v>
      </c>
      <c r="AI205" s="73" t="str">
        <f t="shared" si="47"/>
        <v/>
      </c>
      <c r="AJ205" s="73" t="str">
        <f t="shared" si="48"/>
        <v/>
      </c>
      <c r="AK205" s="73" t="str">
        <f t="shared" si="49"/>
        <v/>
      </c>
      <c r="AL205" s="72" t="str">
        <f t="shared" si="50"/>
        <v/>
      </c>
      <c r="AM205" s="71" t="str">
        <f t="shared" si="51"/>
        <v/>
      </c>
    </row>
    <row r="206" spans="2:39" ht="13.8" thickBot="1">
      <c r="B206" s="79">
        <v>44338</v>
      </c>
      <c r="C206" s="78">
        <v>0</v>
      </c>
      <c r="D206" s="78">
        <v>0</v>
      </c>
      <c r="E206" s="78">
        <v>0</v>
      </c>
      <c r="F206" s="78">
        <v>0</v>
      </c>
      <c r="G206" s="78">
        <v>0</v>
      </c>
      <c r="H206" s="78">
        <v>0</v>
      </c>
      <c r="I206" s="78">
        <v>0</v>
      </c>
      <c r="J206" s="78">
        <v>0</v>
      </c>
      <c r="K206" s="78">
        <v>0</v>
      </c>
      <c r="L206" s="78">
        <v>0</v>
      </c>
      <c r="M206" s="78">
        <v>0</v>
      </c>
      <c r="N206" s="78">
        <v>0</v>
      </c>
      <c r="O206" s="78">
        <v>0</v>
      </c>
      <c r="P206" s="78">
        <v>0</v>
      </c>
      <c r="Q206" s="78">
        <v>0</v>
      </c>
      <c r="R206" s="78">
        <v>0</v>
      </c>
      <c r="S206" s="78">
        <v>0</v>
      </c>
      <c r="T206" s="78">
        <v>0</v>
      </c>
      <c r="U206" s="78">
        <v>0</v>
      </c>
      <c r="V206" s="78">
        <v>0</v>
      </c>
      <c r="W206" s="78">
        <v>0</v>
      </c>
      <c r="X206" s="78">
        <v>0</v>
      </c>
      <c r="Y206" s="78">
        <v>0</v>
      </c>
      <c r="Z206" s="78">
        <v>0</v>
      </c>
      <c r="AA206" s="78">
        <f t="shared" si="39"/>
        <v>0</v>
      </c>
      <c r="AB206" s="77">
        <f t="shared" si="40"/>
        <v>2021</v>
      </c>
      <c r="AC206" s="76">
        <f t="shared" si="41"/>
        <v>5</v>
      </c>
      <c r="AD206" s="76" t="str">
        <f t="shared" si="42"/>
        <v/>
      </c>
      <c r="AE206" s="76" t="str">
        <f t="shared" si="43"/>
        <v/>
      </c>
      <c r="AF206" s="74">
        <f t="shared" si="44"/>
        <v>0</v>
      </c>
      <c r="AG206" s="75" t="str">
        <f t="shared" si="45"/>
        <v>1:00</v>
      </c>
      <c r="AH206" s="74">
        <f t="shared" si="46"/>
        <v>0</v>
      </c>
      <c r="AI206" s="73" t="str">
        <f t="shared" si="47"/>
        <v/>
      </c>
      <c r="AJ206" s="73" t="str">
        <f t="shared" si="48"/>
        <v/>
      </c>
      <c r="AK206" s="73" t="str">
        <f t="shared" si="49"/>
        <v/>
      </c>
      <c r="AL206" s="72" t="str">
        <f t="shared" si="50"/>
        <v/>
      </c>
      <c r="AM206" s="71" t="str">
        <f t="shared" si="51"/>
        <v/>
      </c>
    </row>
    <row r="207" spans="2:39" ht="13.8" thickBot="1">
      <c r="B207" s="79">
        <v>44339</v>
      </c>
      <c r="C207" s="78">
        <v>0</v>
      </c>
      <c r="D207" s="78">
        <v>0</v>
      </c>
      <c r="E207" s="78">
        <v>0</v>
      </c>
      <c r="F207" s="78">
        <v>0</v>
      </c>
      <c r="G207" s="78">
        <v>0</v>
      </c>
      <c r="H207" s="78">
        <v>0</v>
      </c>
      <c r="I207" s="78">
        <v>0</v>
      </c>
      <c r="J207" s="78">
        <v>0</v>
      </c>
      <c r="K207" s="78">
        <v>0</v>
      </c>
      <c r="L207" s="78">
        <v>0</v>
      </c>
      <c r="M207" s="78">
        <v>0</v>
      </c>
      <c r="N207" s="78">
        <v>0</v>
      </c>
      <c r="O207" s="78">
        <v>0</v>
      </c>
      <c r="P207" s="78">
        <v>0</v>
      </c>
      <c r="Q207" s="78">
        <v>0</v>
      </c>
      <c r="R207" s="78">
        <v>0</v>
      </c>
      <c r="S207" s="78">
        <v>0</v>
      </c>
      <c r="T207" s="78">
        <v>0</v>
      </c>
      <c r="U207" s="78">
        <v>0</v>
      </c>
      <c r="V207" s="78">
        <v>0</v>
      </c>
      <c r="W207" s="78">
        <v>0</v>
      </c>
      <c r="X207" s="78">
        <v>0</v>
      </c>
      <c r="Y207" s="78">
        <v>0</v>
      </c>
      <c r="Z207" s="78">
        <v>0</v>
      </c>
      <c r="AA207" s="78">
        <f t="shared" si="39"/>
        <v>0</v>
      </c>
      <c r="AB207" s="77">
        <f t="shared" si="40"/>
        <v>2021</v>
      </c>
      <c r="AC207" s="76">
        <f t="shared" si="41"/>
        <v>5</v>
      </c>
      <c r="AD207" s="76" t="str">
        <f t="shared" si="42"/>
        <v/>
      </c>
      <c r="AE207" s="76" t="str">
        <f t="shared" si="43"/>
        <v/>
      </c>
      <c r="AF207" s="74">
        <f t="shared" si="44"/>
        <v>0</v>
      </c>
      <c r="AG207" s="75" t="str">
        <f t="shared" si="45"/>
        <v>1:00</v>
      </c>
      <c r="AH207" s="74">
        <f t="shared" si="46"/>
        <v>0</v>
      </c>
      <c r="AI207" s="73" t="str">
        <f t="shared" si="47"/>
        <v/>
      </c>
      <c r="AJ207" s="73" t="str">
        <f t="shared" si="48"/>
        <v/>
      </c>
      <c r="AK207" s="73" t="str">
        <f t="shared" si="49"/>
        <v/>
      </c>
      <c r="AL207" s="72" t="str">
        <f t="shared" si="50"/>
        <v/>
      </c>
      <c r="AM207" s="71" t="str">
        <f t="shared" si="51"/>
        <v/>
      </c>
    </row>
    <row r="208" spans="2:39" ht="13.8" thickBot="1">
      <c r="B208" s="79">
        <v>44340</v>
      </c>
      <c r="C208" s="78">
        <v>0</v>
      </c>
      <c r="D208" s="78">
        <v>0</v>
      </c>
      <c r="E208" s="78">
        <v>0</v>
      </c>
      <c r="F208" s="78">
        <v>0</v>
      </c>
      <c r="G208" s="78">
        <v>0</v>
      </c>
      <c r="H208" s="78">
        <v>0</v>
      </c>
      <c r="I208" s="78">
        <v>0</v>
      </c>
      <c r="J208" s="78">
        <v>0</v>
      </c>
      <c r="K208" s="78">
        <v>0</v>
      </c>
      <c r="L208" s="78">
        <v>0</v>
      </c>
      <c r="M208" s="78">
        <v>0</v>
      </c>
      <c r="N208" s="78">
        <v>0</v>
      </c>
      <c r="O208" s="78">
        <v>0</v>
      </c>
      <c r="P208" s="78">
        <v>0</v>
      </c>
      <c r="Q208" s="78">
        <v>0</v>
      </c>
      <c r="R208" s="78">
        <v>0</v>
      </c>
      <c r="S208" s="78">
        <v>0</v>
      </c>
      <c r="T208" s="78">
        <v>0</v>
      </c>
      <c r="U208" s="78">
        <v>0</v>
      </c>
      <c r="V208" s="78">
        <v>0</v>
      </c>
      <c r="W208" s="78">
        <v>0</v>
      </c>
      <c r="X208" s="78">
        <v>0</v>
      </c>
      <c r="Y208" s="78">
        <v>0</v>
      </c>
      <c r="Z208" s="78">
        <v>0</v>
      </c>
      <c r="AA208" s="78">
        <f t="shared" si="39"/>
        <v>0</v>
      </c>
      <c r="AB208" s="77">
        <f t="shared" si="40"/>
        <v>2021</v>
      </c>
      <c r="AC208" s="76">
        <f t="shared" si="41"/>
        <v>5</v>
      </c>
      <c r="AD208" s="76" t="str">
        <f t="shared" si="42"/>
        <v/>
      </c>
      <c r="AE208" s="76" t="str">
        <f t="shared" si="43"/>
        <v/>
      </c>
      <c r="AF208" s="74">
        <f t="shared" si="44"/>
        <v>0</v>
      </c>
      <c r="AG208" s="75" t="str">
        <f t="shared" si="45"/>
        <v>1:00</v>
      </c>
      <c r="AH208" s="74">
        <f t="shared" si="46"/>
        <v>0</v>
      </c>
      <c r="AI208" s="73" t="str">
        <f t="shared" si="47"/>
        <v/>
      </c>
      <c r="AJ208" s="73" t="str">
        <f t="shared" si="48"/>
        <v/>
      </c>
      <c r="AK208" s="73" t="str">
        <f t="shared" si="49"/>
        <v/>
      </c>
      <c r="AL208" s="72" t="str">
        <f t="shared" si="50"/>
        <v/>
      </c>
      <c r="AM208" s="71" t="str">
        <f t="shared" si="51"/>
        <v/>
      </c>
    </row>
    <row r="209" spans="2:39" ht="13.8" thickBot="1">
      <c r="B209" s="79">
        <v>44341</v>
      </c>
      <c r="C209" s="78">
        <v>0</v>
      </c>
      <c r="D209" s="78">
        <v>0</v>
      </c>
      <c r="E209" s="78">
        <v>0</v>
      </c>
      <c r="F209" s="78">
        <v>0</v>
      </c>
      <c r="G209" s="78">
        <v>0</v>
      </c>
      <c r="H209" s="78">
        <v>0</v>
      </c>
      <c r="I209" s="78">
        <v>0</v>
      </c>
      <c r="J209" s="78">
        <v>0</v>
      </c>
      <c r="K209" s="78">
        <v>0</v>
      </c>
      <c r="L209" s="78">
        <v>0</v>
      </c>
      <c r="M209" s="78">
        <v>0</v>
      </c>
      <c r="N209" s="78">
        <v>0</v>
      </c>
      <c r="O209" s="78">
        <v>0</v>
      </c>
      <c r="P209" s="78">
        <v>0</v>
      </c>
      <c r="Q209" s="78">
        <v>0</v>
      </c>
      <c r="R209" s="78">
        <v>0</v>
      </c>
      <c r="S209" s="78">
        <v>0</v>
      </c>
      <c r="T209" s="78">
        <v>0</v>
      </c>
      <c r="U209" s="78">
        <v>0</v>
      </c>
      <c r="V209" s="78">
        <v>0</v>
      </c>
      <c r="W209" s="78">
        <v>0</v>
      </c>
      <c r="X209" s="78">
        <v>0</v>
      </c>
      <c r="Y209" s="78">
        <v>0</v>
      </c>
      <c r="Z209" s="78">
        <v>0</v>
      </c>
      <c r="AA209" s="78">
        <f t="shared" si="39"/>
        <v>0</v>
      </c>
      <c r="AB209" s="77">
        <f t="shared" si="40"/>
        <v>2021</v>
      </c>
      <c r="AC209" s="76">
        <f t="shared" si="41"/>
        <v>5</v>
      </c>
      <c r="AD209" s="76" t="str">
        <f t="shared" si="42"/>
        <v/>
      </c>
      <c r="AE209" s="76" t="str">
        <f t="shared" si="43"/>
        <v/>
      </c>
      <c r="AF209" s="74">
        <f t="shared" si="44"/>
        <v>0</v>
      </c>
      <c r="AG209" s="75" t="str">
        <f t="shared" si="45"/>
        <v>1:00</v>
      </c>
      <c r="AH209" s="74">
        <f t="shared" si="46"/>
        <v>0</v>
      </c>
      <c r="AI209" s="73" t="str">
        <f t="shared" si="47"/>
        <v/>
      </c>
      <c r="AJ209" s="73" t="str">
        <f t="shared" si="48"/>
        <v/>
      </c>
      <c r="AK209" s="73" t="str">
        <f t="shared" si="49"/>
        <v/>
      </c>
      <c r="AL209" s="72" t="str">
        <f t="shared" si="50"/>
        <v/>
      </c>
      <c r="AM209" s="71" t="str">
        <f t="shared" si="51"/>
        <v/>
      </c>
    </row>
    <row r="210" spans="2:39" ht="13.8" thickBot="1">
      <c r="B210" s="79">
        <v>44342</v>
      </c>
      <c r="C210" s="78">
        <v>0</v>
      </c>
      <c r="D210" s="78">
        <v>0</v>
      </c>
      <c r="E210" s="78">
        <v>0</v>
      </c>
      <c r="F210" s="78">
        <v>0</v>
      </c>
      <c r="G210" s="78">
        <v>0</v>
      </c>
      <c r="H210" s="78">
        <v>0</v>
      </c>
      <c r="I210" s="78">
        <v>0</v>
      </c>
      <c r="J210" s="78">
        <v>0</v>
      </c>
      <c r="K210" s="78">
        <v>0</v>
      </c>
      <c r="L210" s="78">
        <v>0</v>
      </c>
      <c r="M210" s="78">
        <v>0</v>
      </c>
      <c r="N210" s="78">
        <v>0</v>
      </c>
      <c r="O210" s="78">
        <v>0</v>
      </c>
      <c r="P210" s="78">
        <v>0</v>
      </c>
      <c r="Q210" s="78">
        <v>0</v>
      </c>
      <c r="R210" s="78">
        <v>0</v>
      </c>
      <c r="S210" s="78">
        <v>0</v>
      </c>
      <c r="T210" s="78">
        <v>0</v>
      </c>
      <c r="U210" s="78">
        <v>0</v>
      </c>
      <c r="V210" s="78">
        <v>0</v>
      </c>
      <c r="W210" s="78">
        <v>0</v>
      </c>
      <c r="X210" s="78">
        <v>0</v>
      </c>
      <c r="Y210" s="78">
        <v>0</v>
      </c>
      <c r="Z210" s="78">
        <v>0</v>
      </c>
      <c r="AA210" s="78">
        <f t="shared" si="39"/>
        <v>0</v>
      </c>
      <c r="AB210" s="77">
        <f t="shared" si="40"/>
        <v>2021</v>
      </c>
      <c r="AC210" s="76">
        <f t="shared" si="41"/>
        <v>5</v>
      </c>
      <c r="AD210" s="76" t="str">
        <f t="shared" si="42"/>
        <v/>
      </c>
      <c r="AE210" s="76" t="str">
        <f t="shared" si="43"/>
        <v/>
      </c>
      <c r="AF210" s="74">
        <f t="shared" si="44"/>
        <v>0</v>
      </c>
      <c r="AG210" s="75" t="str">
        <f t="shared" si="45"/>
        <v>1:00</v>
      </c>
      <c r="AH210" s="74">
        <f t="shared" si="46"/>
        <v>0</v>
      </c>
      <c r="AI210" s="73" t="str">
        <f t="shared" si="47"/>
        <v/>
      </c>
      <c r="AJ210" s="73" t="str">
        <f t="shared" si="48"/>
        <v/>
      </c>
      <c r="AK210" s="73" t="str">
        <f t="shared" si="49"/>
        <v/>
      </c>
      <c r="AL210" s="72" t="str">
        <f t="shared" si="50"/>
        <v/>
      </c>
      <c r="AM210" s="71" t="str">
        <f t="shared" si="51"/>
        <v/>
      </c>
    </row>
    <row r="211" spans="2:39" ht="13.8" thickBot="1">
      <c r="B211" s="79">
        <v>44343</v>
      </c>
      <c r="C211" s="78">
        <v>0</v>
      </c>
      <c r="D211" s="78">
        <v>0</v>
      </c>
      <c r="E211" s="78">
        <v>0</v>
      </c>
      <c r="F211" s="78">
        <v>0</v>
      </c>
      <c r="G211" s="78">
        <v>0</v>
      </c>
      <c r="H211" s="78">
        <v>0</v>
      </c>
      <c r="I211" s="78">
        <v>0</v>
      </c>
      <c r="J211" s="78">
        <v>0</v>
      </c>
      <c r="K211" s="78">
        <v>0</v>
      </c>
      <c r="L211" s="78">
        <v>0</v>
      </c>
      <c r="M211" s="78">
        <v>0</v>
      </c>
      <c r="N211" s="78">
        <v>0</v>
      </c>
      <c r="O211" s="78">
        <v>0</v>
      </c>
      <c r="P211" s="78">
        <v>0</v>
      </c>
      <c r="Q211" s="78">
        <v>0</v>
      </c>
      <c r="R211" s="78">
        <v>0</v>
      </c>
      <c r="S211" s="78">
        <v>0</v>
      </c>
      <c r="T211" s="78">
        <v>0</v>
      </c>
      <c r="U211" s="78">
        <v>0</v>
      </c>
      <c r="V211" s="78">
        <v>0</v>
      </c>
      <c r="W211" s="78">
        <v>0</v>
      </c>
      <c r="X211" s="78">
        <v>0</v>
      </c>
      <c r="Y211" s="78">
        <v>0</v>
      </c>
      <c r="Z211" s="78">
        <v>0</v>
      </c>
      <c r="AA211" s="78">
        <f t="shared" si="39"/>
        <v>0</v>
      </c>
      <c r="AB211" s="77">
        <f t="shared" si="40"/>
        <v>2021</v>
      </c>
      <c r="AC211" s="76">
        <f t="shared" si="41"/>
        <v>5</v>
      </c>
      <c r="AD211" s="76" t="str">
        <f t="shared" si="42"/>
        <v/>
      </c>
      <c r="AE211" s="76" t="str">
        <f t="shared" si="43"/>
        <v/>
      </c>
      <c r="AF211" s="74">
        <f t="shared" si="44"/>
        <v>0</v>
      </c>
      <c r="AG211" s="75" t="str">
        <f t="shared" si="45"/>
        <v>1:00</v>
      </c>
      <c r="AH211" s="74">
        <f t="shared" si="46"/>
        <v>0</v>
      </c>
      <c r="AI211" s="73" t="str">
        <f t="shared" si="47"/>
        <v/>
      </c>
      <c r="AJ211" s="73" t="str">
        <f t="shared" si="48"/>
        <v/>
      </c>
      <c r="AK211" s="73" t="str">
        <f t="shared" si="49"/>
        <v/>
      </c>
      <c r="AL211" s="72" t="str">
        <f t="shared" si="50"/>
        <v/>
      </c>
      <c r="AM211" s="71" t="str">
        <f t="shared" si="51"/>
        <v/>
      </c>
    </row>
    <row r="212" spans="2:39" ht="13.8" thickBot="1">
      <c r="B212" s="79">
        <v>44344</v>
      </c>
      <c r="C212" s="78">
        <v>0</v>
      </c>
      <c r="D212" s="78">
        <v>0</v>
      </c>
      <c r="E212" s="78">
        <v>0</v>
      </c>
      <c r="F212" s="78">
        <v>0</v>
      </c>
      <c r="G212" s="78">
        <v>0</v>
      </c>
      <c r="H212" s="78">
        <v>0</v>
      </c>
      <c r="I212" s="78">
        <v>0</v>
      </c>
      <c r="J212" s="78">
        <v>0</v>
      </c>
      <c r="K212" s="78">
        <v>0</v>
      </c>
      <c r="L212" s="78">
        <v>0</v>
      </c>
      <c r="M212" s="78">
        <v>0</v>
      </c>
      <c r="N212" s="78">
        <v>0</v>
      </c>
      <c r="O212" s="78">
        <v>0</v>
      </c>
      <c r="P212" s="78">
        <v>0</v>
      </c>
      <c r="Q212" s="78">
        <v>0</v>
      </c>
      <c r="R212" s="78">
        <v>0</v>
      </c>
      <c r="S212" s="78">
        <v>0</v>
      </c>
      <c r="T212" s="78">
        <v>0</v>
      </c>
      <c r="U212" s="78">
        <v>0</v>
      </c>
      <c r="V212" s="78">
        <v>0</v>
      </c>
      <c r="W212" s="78">
        <v>0</v>
      </c>
      <c r="X212" s="78">
        <v>0</v>
      </c>
      <c r="Y212" s="78">
        <v>0</v>
      </c>
      <c r="Z212" s="78">
        <v>0</v>
      </c>
      <c r="AA212" s="78">
        <f t="shared" si="39"/>
        <v>0</v>
      </c>
      <c r="AB212" s="77">
        <f t="shared" si="40"/>
        <v>2021</v>
      </c>
      <c r="AC212" s="76">
        <f t="shared" si="41"/>
        <v>5</v>
      </c>
      <c r="AD212" s="76" t="str">
        <f t="shared" si="42"/>
        <v/>
      </c>
      <c r="AE212" s="76" t="str">
        <f t="shared" si="43"/>
        <v/>
      </c>
      <c r="AF212" s="74">
        <f t="shared" si="44"/>
        <v>0</v>
      </c>
      <c r="AG212" s="75" t="str">
        <f t="shared" si="45"/>
        <v>1:00</v>
      </c>
      <c r="AH212" s="74">
        <f t="shared" si="46"/>
        <v>0</v>
      </c>
      <c r="AI212" s="73" t="str">
        <f t="shared" si="47"/>
        <v/>
      </c>
      <c r="AJ212" s="73" t="str">
        <f t="shared" si="48"/>
        <v/>
      </c>
      <c r="AK212" s="73" t="str">
        <f t="shared" si="49"/>
        <v/>
      </c>
      <c r="AL212" s="72" t="str">
        <f t="shared" si="50"/>
        <v/>
      </c>
      <c r="AM212" s="71" t="str">
        <f t="shared" si="51"/>
        <v/>
      </c>
    </row>
    <row r="213" spans="2:39" ht="13.8" thickBot="1">
      <c r="B213" s="79">
        <v>44345</v>
      </c>
      <c r="C213" s="78">
        <v>0</v>
      </c>
      <c r="D213" s="78">
        <v>0</v>
      </c>
      <c r="E213" s="78">
        <v>0</v>
      </c>
      <c r="F213" s="78">
        <v>0</v>
      </c>
      <c r="G213" s="78">
        <v>0</v>
      </c>
      <c r="H213" s="78">
        <v>0</v>
      </c>
      <c r="I213" s="78">
        <v>0</v>
      </c>
      <c r="J213" s="78">
        <v>0</v>
      </c>
      <c r="K213" s="78">
        <v>0</v>
      </c>
      <c r="L213" s="78">
        <v>0</v>
      </c>
      <c r="M213" s="78">
        <v>0</v>
      </c>
      <c r="N213" s="78">
        <v>0</v>
      </c>
      <c r="O213" s="78">
        <v>0</v>
      </c>
      <c r="P213" s="78">
        <v>0</v>
      </c>
      <c r="Q213" s="78">
        <v>0</v>
      </c>
      <c r="R213" s="78">
        <v>0</v>
      </c>
      <c r="S213" s="78">
        <v>0</v>
      </c>
      <c r="T213" s="78">
        <v>0</v>
      </c>
      <c r="U213" s="78">
        <v>0</v>
      </c>
      <c r="V213" s="78">
        <v>0</v>
      </c>
      <c r="W213" s="78">
        <v>0</v>
      </c>
      <c r="X213" s="78">
        <v>0</v>
      </c>
      <c r="Y213" s="78">
        <v>0</v>
      </c>
      <c r="Z213" s="78">
        <v>0</v>
      </c>
      <c r="AA213" s="78">
        <f t="shared" si="39"/>
        <v>0</v>
      </c>
      <c r="AB213" s="77">
        <f t="shared" si="40"/>
        <v>2021</v>
      </c>
      <c r="AC213" s="76">
        <f t="shared" si="41"/>
        <v>5</v>
      </c>
      <c r="AD213" s="76" t="str">
        <f t="shared" si="42"/>
        <v/>
      </c>
      <c r="AE213" s="76" t="str">
        <f t="shared" si="43"/>
        <v/>
      </c>
      <c r="AF213" s="74">
        <f t="shared" si="44"/>
        <v>0</v>
      </c>
      <c r="AG213" s="75" t="str">
        <f t="shared" si="45"/>
        <v>1:00</v>
      </c>
      <c r="AH213" s="74">
        <f t="shared" si="46"/>
        <v>0</v>
      </c>
      <c r="AI213" s="73" t="str">
        <f t="shared" si="47"/>
        <v/>
      </c>
      <c r="AJ213" s="73" t="str">
        <f t="shared" si="48"/>
        <v/>
      </c>
      <c r="AK213" s="73" t="str">
        <f t="shared" si="49"/>
        <v/>
      </c>
      <c r="AL213" s="72" t="str">
        <f t="shared" si="50"/>
        <v/>
      </c>
      <c r="AM213" s="71" t="str">
        <f t="shared" si="51"/>
        <v/>
      </c>
    </row>
    <row r="214" spans="2:39" ht="13.8" thickBot="1">
      <c r="B214" s="79">
        <v>44346</v>
      </c>
      <c r="C214" s="78">
        <v>0</v>
      </c>
      <c r="D214" s="78">
        <v>0</v>
      </c>
      <c r="E214" s="78">
        <v>0</v>
      </c>
      <c r="F214" s="78">
        <v>0</v>
      </c>
      <c r="G214" s="78">
        <v>0</v>
      </c>
      <c r="H214" s="78">
        <v>0</v>
      </c>
      <c r="I214" s="78">
        <v>0</v>
      </c>
      <c r="J214" s="78">
        <v>0</v>
      </c>
      <c r="K214" s="78">
        <v>0</v>
      </c>
      <c r="L214" s="78">
        <v>0</v>
      </c>
      <c r="M214" s="78">
        <v>0</v>
      </c>
      <c r="N214" s="78">
        <v>0</v>
      </c>
      <c r="O214" s="78">
        <v>0</v>
      </c>
      <c r="P214" s="78">
        <v>0</v>
      </c>
      <c r="Q214" s="78">
        <v>0</v>
      </c>
      <c r="R214" s="78">
        <v>0</v>
      </c>
      <c r="S214" s="78">
        <v>0</v>
      </c>
      <c r="T214" s="78">
        <v>0</v>
      </c>
      <c r="U214" s="78">
        <v>0</v>
      </c>
      <c r="V214" s="78">
        <v>0</v>
      </c>
      <c r="W214" s="78">
        <v>0</v>
      </c>
      <c r="X214" s="78">
        <v>0</v>
      </c>
      <c r="Y214" s="78">
        <v>0</v>
      </c>
      <c r="Z214" s="78">
        <v>0</v>
      </c>
      <c r="AA214" s="78">
        <f t="shared" si="39"/>
        <v>0</v>
      </c>
      <c r="AB214" s="77">
        <f t="shared" si="40"/>
        <v>2021</v>
      </c>
      <c r="AC214" s="76">
        <f t="shared" si="41"/>
        <v>5</v>
      </c>
      <c r="AD214" s="76" t="str">
        <f t="shared" si="42"/>
        <v/>
      </c>
      <c r="AE214" s="76" t="str">
        <f t="shared" si="43"/>
        <v/>
      </c>
      <c r="AF214" s="74">
        <f t="shared" si="44"/>
        <v>0</v>
      </c>
      <c r="AG214" s="75" t="str">
        <f t="shared" si="45"/>
        <v>1:00</v>
      </c>
      <c r="AH214" s="74">
        <f t="shared" si="46"/>
        <v>0</v>
      </c>
      <c r="AI214" s="73" t="str">
        <f t="shared" si="47"/>
        <v/>
      </c>
      <c r="AJ214" s="73" t="str">
        <f t="shared" si="48"/>
        <v/>
      </c>
      <c r="AK214" s="73" t="str">
        <f t="shared" si="49"/>
        <v/>
      </c>
      <c r="AL214" s="72" t="str">
        <f t="shared" si="50"/>
        <v/>
      </c>
      <c r="AM214" s="71" t="str">
        <f t="shared" si="51"/>
        <v/>
      </c>
    </row>
    <row r="215" spans="2:39" ht="13.8" thickBot="1">
      <c r="B215" s="79">
        <v>44347</v>
      </c>
      <c r="C215" s="78">
        <v>0</v>
      </c>
      <c r="D215" s="78">
        <v>0</v>
      </c>
      <c r="E215" s="78">
        <v>0</v>
      </c>
      <c r="F215" s="78">
        <v>0</v>
      </c>
      <c r="G215" s="78">
        <v>0</v>
      </c>
      <c r="H215" s="78">
        <v>0</v>
      </c>
      <c r="I215" s="78">
        <v>0</v>
      </c>
      <c r="J215" s="78">
        <v>0</v>
      </c>
      <c r="K215" s="78">
        <v>0</v>
      </c>
      <c r="L215" s="78">
        <v>0</v>
      </c>
      <c r="M215" s="78">
        <v>0</v>
      </c>
      <c r="N215" s="78">
        <v>0</v>
      </c>
      <c r="O215" s="78">
        <v>0</v>
      </c>
      <c r="P215" s="78">
        <v>0</v>
      </c>
      <c r="Q215" s="78">
        <v>0</v>
      </c>
      <c r="R215" s="78">
        <v>0</v>
      </c>
      <c r="S215" s="78">
        <v>0</v>
      </c>
      <c r="T215" s="78">
        <v>0</v>
      </c>
      <c r="U215" s="78">
        <v>0</v>
      </c>
      <c r="V215" s="78">
        <v>0</v>
      </c>
      <c r="W215" s="78">
        <v>0</v>
      </c>
      <c r="X215" s="78">
        <v>0</v>
      </c>
      <c r="Y215" s="78">
        <v>0</v>
      </c>
      <c r="Z215" s="78">
        <v>0</v>
      </c>
      <c r="AA215" s="78">
        <f t="shared" si="39"/>
        <v>0</v>
      </c>
      <c r="AB215" s="77">
        <f t="shared" si="40"/>
        <v>2021</v>
      </c>
      <c r="AC215" s="76">
        <f t="shared" si="41"/>
        <v>5</v>
      </c>
      <c r="AD215" s="76" t="str">
        <f t="shared" si="42"/>
        <v>2021-5</v>
      </c>
      <c r="AE215" s="76">
        <f t="shared" si="43"/>
        <v>5</v>
      </c>
      <c r="AF215" s="74">
        <f t="shared" si="44"/>
        <v>0</v>
      </c>
      <c r="AG215" s="75" t="str">
        <f t="shared" si="45"/>
        <v>1:00</v>
      </c>
      <c r="AH215" s="74">
        <f t="shared" si="46"/>
        <v>0</v>
      </c>
      <c r="AI215" s="73">
        <f t="shared" si="47"/>
        <v>7679.7530000000006</v>
      </c>
      <c r="AJ215" s="73">
        <f t="shared" si="48"/>
        <v>1350.903</v>
      </c>
      <c r="AK215" s="73">
        <f t="shared" si="49"/>
        <v>30168.07799999999</v>
      </c>
      <c r="AL215" s="72">
        <f t="shared" si="50"/>
        <v>44322</v>
      </c>
      <c r="AM215" s="71" t="str">
        <f t="shared" si="51"/>
        <v>10:00</v>
      </c>
    </row>
    <row r="216" spans="2:39" ht="13.8" thickBot="1">
      <c r="B216" s="79">
        <v>44348</v>
      </c>
      <c r="C216" s="78">
        <v>0</v>
      </c>
      <c r="D216" s="78">
        <v>0</v>
      </c>
      <c r="E216" s="78">
        <v>0</v>
      </c>
      <c r="F216" s="78">
        <v>0</v>
      </c>
      <c r="G216" s="78">
        <v>0</v>
      </c>
      <c r="H216" s="78">
        <v>0</v>
      </c>
      <c r="I216" s="78">
        <v>0</v>
      </c>
      <c r="J216" s="78">
        <v>0</v>
      </c>
      <c r="K216" s="78">
        <v>0</v>
      </c>
      <c r="L216" s="78">
        <v>0</v>
      </c>
      <c r="M216" s="78">
        <v>0</v>
      </c>
      <c r="N216" s="78">
        <v>0</v>
      </c>
      <c r="O216" s="78">
        <v>0</v>
      </c>
      <c r="P216" s="78">
        <v>0</v>
      </c>
      <c r="Q216" s="78">
        <v>0</v>
      </c>
      <c r="R216" s="78">
        <v>0</v>
      </c>
      <c r="S216" s="78">
        <v>0</v>
      </c>
      <c r="T216" s="78">
        <v>0</v>
      </c>
      <c r="U216" s="78">
        <v>0</v>
      </c>
      <c r="V216" s="78">
        <v>0</v>
      </c>
      <c r="W216" s="78">
        <v>0</v>
      </c>
      <c r="X216" s="78">
        <v>0</v>
      </c>
      <c r="Y216" s="78">
        <v>0</v>
      </c>
      <c r="Z216" s="78">
        <v>0</v>
      </c>
      <c r="AA216" s="78">
        <f t="shared" si="39"/>
        <v>0</v>
      </c>
      <c r="AB216" s="77">
        <f t="shared" si="40"/>
        <v>2021</v>
      </c>
      <c r="AC216" s="76">
        <f t="shared" si="41"/>
        <v>6</v>
      </c>
      <c r="AD216" s="76" t="str">
        <f t="shared" si="42"/>
        <v/>
      </c>
      <c r="AE216" s="76" t="str">
        <f t="shared" si="43"/>
        <v/>
      </c>
      <c r="AF216" s="74">
        <f t="shared" si="44"/>
        <v>0</v>
      </c>
      <c r="AG216" s="75" t="str">
        <f t="shared" si="45"/>
        <v>1:00</v>
      </c>
      <c r="AH216" s="74">
        <f t="shared" si="46"/>
        <v>0</v>
      </c>
      <c r="AI216" s="73" t="str">
        <f t="shared" si="47"/>
        <v/>
      </c>
      <c r="AJ216" s="73" t="str">
        <f t="shared" si="48"/>
        <v/>
      </c>
      <c r="AK216" s="73" t="str">
        <f t="shared" si="49"/>
        <v/>
      </c>
      <c r="AL216" s="72" t="str">
        <f t="shared" si="50"/>
        <v/>
      </c>
      <c r="AM216" s="71" t="str">
        <f t="shared" si="51"/>
        <v/>
      </c>
    </row>
    <row r="217" spans="2:39" ht="13.8" thickBot="1">
      <c r="B217" s="79">
        <v>44349</v>
      </c>
      <c r="C217" s="78">
        <v>0</v>
      </c>
      <c r="D217" s="78">
        <v>0</v>
      </c>
      <c r="E217" s="78">
        <v>0</v>
      </c>
      <c r="F217" s="78">
        <v>0</v>
      </c>
      <c r="G217" s="78">
        <v>0</v>
      </c>
      <c r="H217" s="78">
        <v>0</v>
      </c>
      <c r="I217" s="78">
        <v>0</v>
      </c>
      <c r="J217" s="78">
        <v>0</v>
      </c>
      <c r="K217" s="78">
        <v>0</v>
      </c>
      <c r="L217" s="78">
        <v>0</v>
      </c>
      <c r="M217" s="78">
        <v>0</v>
      </c>
      <c r="N217" s="78">
        <v>0</v>
      </c>
      <c r="O217" s="78">
        <v>0</v>
      </c>
      <c r="P217" s="78">
        <v>0</v>
      </c>
      <c r="Q217" s="78">
        <v>0</v>
      </c>
      <c r="R217" s="78">
        <v>0</v>
      </c>
      <c r="S217" s="78">
        <v>0</v>
      </c>
      <c r="T217" s="78">
        <v>0</v>
      </c>
      <c r="U217" s="78">
        <v>0</v>
      </c>
      <c r="V217" s="78">
        <v>0</v>
      </c>
      <c r="W217" s="78">
        <v>0</v>
      </c>
      <c r="X217" s="78">
        <v>0</v>
      </c>
      <c r="Y217" s="78">
        <v>0</v>
      </c>
      <c r="Z217" s="78">
        <v>0</v>
      </c>
      <c r="AA217" s="78">
        <f t="shared" si="39"/>
        <v>0</v>
      </c>
      <c r="AB217" s="77">
        <f t="shared" si="40"/>
        <v>2021</v>
      </c>
      <c r="AC217" s="76">
        <f t="shared" si="41"/>
        <v>6</v>
      </c>
      <c r="AD217" s="76" t="str">
        <f t="shared" si="42"/>
        <v/>
      </c>
      <c r="AE217" s="76" t="str">
        <f t="shared" si="43"/>
        <v/>
      </c>
      <c r="AF217" s="74">
        <f t="shared" si="44"/>
        <v>0</v>
      </c>
      <c r="AG217" s="75" t="str">
        <f t="shared" si="45"/>
        <v>1:00</v>
      </c>
      <c r="AH217" s="74">
        <f t="shared" si="46"/>
        <v>0</v>
      </c>
      <c r="AI217" s="73" t="str">
        <f t="shared" si="47"/>
        <v/>
      </c>
      <c r="AJ217" s="73" t="str">
        <f t="shared" si="48"/>
        <v/>
      </c>
      <c r="AK217" s="73" t="str">
        <f t="shared" si="49"/>
        <v/>
      </c>
      <c r="AL217" s="72" t="str">
        <f t="shared" si="50"/>
        <v/>
      </c>
      <c r="AM217" s="71" t="str">
        <f t="shared" si="51"/>
        <v/>
      </c>
    </row>
    <row r="218" spans="2:39" ht="13.8" thickBot="1">
      <c r="B218" s="79">
        <v>44350</v>
      </c>
      <c r="C218" s="78">
        <v>0</v>
      </c>
      <c r="D218" s="78">
        <v>0</v>
      </c>
      <c r="E218" s="78">
        <v>0</v>
      </c>
      <c r="F218" s="78">
        <v>0</v>
      </c>
      <c r="G218" s="78">
        <v>0</v>
      </c>
      <c r="H218" s="78">
        <v>0</v>
      </c>
      <c r="I218" s="78">
        <v>0</v>
      </c>
      <c r="J218" s="78">
        <v>0</v>
      </c>
      <c r="K218" s="78">
        <v>0</v>
      </c>
      <c r="L218" s="78">
        <v>0</v>
      </c>
      <c r="M218" s="78">
        <v>0</v>
      </c>
      <c r="N218" s="78">
        <v>0</v>
      </c>
      <c r="O218" s="78">
        <v>0</v>
      </c>
      <c r="P218" s="78">
        <v>0</v>
      </c>
      <c r="Q218" s="78">
        <v>0</v>
      </c>
      <c r="R218" s="78">
        <v>0</v>
      </c>
      <c r="S218" s="78">
        <v>0</v>
      </c>
      <c r="T218" s="78">
        <v>0</v>
      </c>
      <c r="U218" s="78">
        <v>0</v>
      </c>
      <c r="V218" s="78">
        <v>0</v>
      </c>
      <c r="W218" s="78">
        <v>0</v>
      </c>
      <c r="X218" s="78">
        <v>0</v>
      </c>
      <c r="Y218" s="78">
        <v>0</v>
      </c>
      <c r="Z218" s="78">
        <v>0</v>
      </c>
      <c r="AA218" s="78">
        <f t="shared" si="39"/>
        <v>0</v>
      </c>
      <c r="AB218" s="77">
        <f t="shared" si="40"/>
        <v>2021</v>
      </c>
      <c r="AC218" s="76">
        <f t="shared" si="41"/>
        <v>6</v>
      </c>
      <c r="AD218" s="76" t="str">
        <f t="shared" si="42"/>
        <v/>
      </c>
      <c r="AE218" s="76" t="str">
        <f t="shared" si="43"/>
        <v/>
      </c>
      <c r="AF218" s="74">
        <f t="shared" si="44"/>
        <v>0</v>
      </c>
      <c r="AG218" s="75" t="str">
        <f t="shared" si="45"/>
        <v>1:00</v>
      </c>
      <c r="AH218" s="74">
        <f t="shared" si="46"/>
        <v>0</v>
      </c>
      <c r="AI218" s="73" t="str">
        <f t="shared" si="47"/>
        <v/>
      </c>
      <c r="AJ218" s="73" t="str">
        <f t="shared" si="48"/>
        <v/>
      </c>
      <c r="AK218" s="73" t="str">
        <f t="shared" si="49"/>
        <v/>
      </c>
      <c r="AL218" s="72" t="str">
        <f t="shared" si="50"/>
        <v/>
      </c>
      <c r="AM218" s="71" t="str">
        <f t="shared" si="51"/>
        <v/>
      </c>
    </row>
    <row r="219" spans="2:39" ht="13.8" thickBot="1">
      <c r="B219" s="79">
        <v>44351</v>
      </c>
      <c r="C219" s="78">
        <v>0</v>
      </c>
      <c r="D219" s="78">
        <v>0</v>
      </c>
      <c r="E219" s="78">
        <v>0</v>
      </c>
      <c r="F219" s="78">
        <v>0</v>
      </c>
      <c r="G219" s="78">
        <v>0</v>
      </c>
      <c r="H219" s="78">
        <v>0</v>
      </c>
      <c r="I219" s="78">
        <v>0</v>
      </c>
      <c r="J219" s="78">
        <v>0</v>
      </c>
      <c r="K219" s="78">
        <v>0</v>
      </c>
      <c r="L219" s="78">
        <v>0</v>
      </c>
      <c r="M219" s="78">
        <v>0</v>
      </c>
      <c r="N219" s="78">
        <v>0</v>
      </c>
      <c r="O219" s="78">
        <v>0</v>
      </c>
      <c r="P219" s="78">
        <v>0</v>
      </c>
      <c r="Q219" s="78">
        <v>0</v>
      </c>
      <c r="R219" s="78">
        <v>0</v>
      </c>
      <c r="S219" s="78">
        <v>0</v>
      </c>
      <c r="T219" s="78">
        <v>0</v>
      </c>
      <c r="U219" s="78">
        <v>0</v>
      </c>
      <c r="V219" s="78">
        <v>0</v>
      </c>
      <c r="W219" s="78">
        <v>0</v>
      </c>
      <c r="X219" s="78">
        <v>0</v>
      </c>
      <c r="Y219" s="78">
        <v>0</v>
      </c>
      <c r="Z219" s="78">
        <v>0</v>
      </c>
      <c r="AA219" s="78">
        <f t="shared" si="39"/>
        <v>0</v>
      </c>
      <c r="AB219" s="77">
        <f t="shared" si="40"/>
        <v>2021</v>
      </c>
      <c r="AC219" s="76">
        <f t="shared" si="41"/>
        <v>6</v>
      </c>
      <c r="AD219" s="76" t="str">
        <f t="shared" si="42"/>
        <v/>
      </c>
      <c r="AE219" s="76" t="str">
        <f t="shared" si="43"/>
        <v/>
      </c>
      <c r="AF219" s="74">
        <f t="shared" si="44"/>
        <v>0</v>
      </c>
      <c r="AG219" s="75" t="str">
        <f t="shared" si="45"/>
        <v>1:00</v>
      </c>
      <c r="AH219" s="74">
        <f t="shared" si="46"/>
        <v>0</v>
      </c>
      <c r="AI219" s="73" t="str">
        <f t="shared" si="47"/>
        <v/>
      </c>
      <c r="AJ219" s="73" t="str">
        <f t="shared" si="48"/>
        <v/>
      </c>
      <c r="AK219" s="73" t="str">
        <f t="shared" si="49"/>
        <v/>
      </c>
      <c r="AL219" s="72" t="str">
        <f t="shared" si="50"/>
        <v/>
      </c>
      <c r="AM219" s="71" t="str">
        <f t="shared" si="51"/>
        <v/>
      </c>
    </row>
    <row r="220" spans="2:39" ht="13.8" thickBot="1">
      <c r="B220" s="79">
        <v>44352</v>
      </c>
      <c r="C220" s="78">
        <v>0</v>
      </c>
      <c r="D220" s="78">
        <v>0</v>
      </c>
      <c r="E220" s="78">
        <v>0</v>
      </c>
      <c r="F220" s="78">
        <v>0</v>
      </c>
      <c r="G220" s="78">
        <v>0</v>
      </c>
      <c r="H220" s="78">
        <v>0</v>
      </c>
      <c r="I220" s="78">
        <v>0</v>
      </c>
      <c r="J220" s="78">
        <v>0</v>
      </c>
      <c r="K220" s="78">
        <v>0</v>
      </c>
      <c r="L220" s="78">
        <v>0</v>
      </c>
      <c r="M220" s="78">
        <v>0</v>
      </c>
      <c r="N220" s="78">
        <v>0</v>
      </c>
      <c r="O220" s="78">
        <v>0</v>
      </c>
      <c r="P220" s="78">
        <v>0</v>
      </c>
      <c r="Q220" s="78">
        <v>0</v>
      </c>
      <c r="R220" s="78">
        <v>0</v>
      </c>
      <c r="S220" s="78">
        <v>0</v>
      </c>
      <c r="T220" s="78">
        <v>0</v>
      </c>
      <c r="U220" s="78">
        <v>0</v>
      </c>
      <c r="V220" s="78">
        <v>0</v>
      </c>
      <c r="W220" s="78">
        <v>0</v>
      </c>
      <c r="X220" s="78">
        <v>0</v>
      </c>
      <c r="Y220" s="78">
        <v>0</v>
      </c>
      <c r="Z220" s="78">
        <v>0</v>
      </c>
      <c r="AA220" s="78">
        <f t="shared" si="39"/>
        <v>0</v>
      </c>
      <c r="AB220" s="77">
        <f t="shared" si="40"/>
        <v>2021</v>
      </c>
      <c r="AC220" s="76">
        <f t="shared" si="41"/>
        <v>6</v>
      </c>
      <c r="AD220" s="76" t="str">
        <f t="shared" si="42"/>
        <v/>
      </c>
      <c r="AE220" s="76" t="str">
        <f t="shared" si="43"/>
        <v/>
      </c>
      <c r="AF220" s="74">
        <f t="shared" si="44"/>
        <v>0</v>
      </c>
      <c r="AG220" s="75" t="str">
        <f t="shared" si="45"/>
        <v>1:00</v>
      </c>
      <c r="AH220" s="74">
        <f t="shared" si="46"/>
        <v>0</v>
      </c>
      <c r="AI220" s="73" t="str">
        <f t="shared" si="47"/>
        <v/>
      </c>
      <c r="AJ220" s="73" t="str">
        <f t="shared" si="48"/>
        <v/>
      </c>
      <c r="AK220" s="73" t="str">
        <f t="shared" si="49"/>
        <v/>
      </c>
      <c r="AL220" s="72" t="str">
        <f t="shared" si="50"/>
        <v/>
      </c>
      <c r="AM220" s="71" t="str">
        <f t="shared" si="51"/>
        <v/>
      </c>
    </row>
    <row r="221" spans="2:39" ht="13.8" thickBot="1">
      <c r="B221" s="79">
        <v>44353</v>
      </c>
      <c r="C221" s="78">
        <v>0</v>
      </c>
      <c r="D221" s="78">
        <v>0</v>
      </c>
      <c r="E221" s="78">
        <v>0</v>
      </c>
      <c r="F221" s="78">
        <v>0</v>
      </c>
      <c r="G221" s="78">
        <v>0</v>
      </c>
      <c r="H221" s="78">
        <v>0</v>
      </c>
      <c r="I221" s="78">
        <v>0</v>
      </c>
      <c r="J221" s="78">
        <v>0</v>
      </c>
      <c r="K221" s="78">
        <v>0</v>
      </c>
      <c r="L221" s="78">
        <v>0</v>
      </c>
      <c r="M221" s="78">
        <v>0</v>
      </c>
      <c r="N221" s="78">
        <v>0</v>
      </c>
      <c r="O221" s="78">
        <v>0</v>
      </c>
      <c r="P221" s="78">
        <v>0</v>
      </c>
      <c r="Q221" s="78">
        <v>0</v>
      </c>
      <c r="R221" s="78">
        <v>0</v>
      </c>
      <c r="S221" s="78">
        <v>0</v>
      </c>
      <c r="T221" s="78">
        <v>0</v>
      </c>
      <c r="U221" s="78">
        <v>0</v>
      </c>
      <c r="V221" s="78">
        <v>0</v>
      </c>
      <c r="W221" s="78">
        <v>0</v>
      </c>
      <c r="X221" s="78">
        <v>0</v>
      </c>
      <c r="Y221" s="78">
        <v>0</v>
      </c>
      <c r="Z221" s="78">
        <v>0</v>
      </c>
      <c r="AA221" s="78">
        <f t="shared" si="39"/>
        <v>0</v>
      </c>
      <c r="AB221" s="77">
        <f t="shared" si="40"/>
        <v>2021</v>
      </c>
      <c r="AC221" s="76">
        <f t="shared" si="41"/>
        <v>6</v>
      </c>
      <c r="AD221" s="76" t="str">
        <f t="shared" si="42"/>
        <v/>
      </c>
      <c r="AE221" s="76" t="str">
        <f t="shared" si="43"/>
        <v/>
      </c>
      <c r="AF221" s="74">
        <f t="shared" si="44"/>
        <v>0</v>
      </c>
      <c r="AG221" s="75" t="str">
        <f t="shared" si="45"/>
        <v>1:00</v>
      </c>
      <c r="AH221" s="74">
        <f t="shared" si="46"/>
        <v>0</v>
      </c>
      <c r="AI221" s="73" t="str">
        <f t="shared" si="47"/>
        <v/>
      </c>
      <c r="AJ221" s="73" t="str">
        <f t="shared" si="48"/>
        <v/>
      </c>
      <c r="AK221" s="73" t="str">
        <f t="shared" si="49"/>
        <v/>
      </c>
      <c r="AL221" s="72" t="str">
        <f t="shared" si="50"/>
        <v/>
      </c>
      <c r="AM221" s="71" t="str">
        <f t="shared" si="51"/>
        <v/>
      </c>
    </row>
    <row r="222" spans="2:39" ht="13.8" thickBot="1">
      <c r="B222" s="79">
        <v>44354</v>
      </c>
      <c r="C222" s="78">
        <v>0</v>
      </c>
      <c r="D222" s="78">
        <v>0</v>
      </c>
      <c r="E222" s="78">
        <v>0</v>
      </c>
      <c r="F222" s="78">
        <v>0</v>
      </c>
      <c r="G222" s="78">
        <v>0</v>
      </c>
      <c r="H222" s="78">
        <v>0</v>
      </c>
      <c r="I222" s="78">
        <v>0</v>
      </c>
      <c r="J222" s="78">
        <v>0</v>
      </c>
      <c r="K222" s="78">
        <v>0</v>
      </c>
      <c r="L222" s="78">
        <v>0</v>
      </c>
      <c r="M222" s="78">
        <v>0</v>
      </c>
      <c r="N222" s="78">
        <v>0</v>
      </c>
      <c r="O222" s="78">
        <v>0</v>
      </c>
      <c r="P222" s="78">
        <v>0</v>
      </c>
      <c r="Q222" s="78">
        <v>0</v>
      </c>
      <c r="R222" s="78">
        <v>0</v>
      </c>
      <c r="S222" s="78">
        <v>0</v>
      </c>
      <c r="T222" s="78">
        <v>0</v>
      </c>
      <c r="U222" s="78">
        <v>0</v>
      </c>
      <c r="V222" s="78">
        <v>0</v>
      </c>
      <c r="W222" s="78">
        <v>0</v>
      </c>
      <c r="X222" s="78">
        <v>0</v>
      </c>
      <c r="Y222" s="78">
        <v>0</v>
      </c>
      <c r="Z222" s="78">
        <v>0</v>
      </c>
      <c r="AA222" s="78">
        <f t="shared" si="39"/>
        <v>0</v>
      </c>
      <c r="AB222" s="77">
        <f t="shared" si="40"/>
        <v>2021</v>
      </c>
      <c r="AC222" s="76">
        <f t="shared" si="41"/>
        <v>6</v>
      </c>
      <c r="AD222" s="76" t="str">
        <f t="shared" si="42"/>
        <v/>
      </c>
      <c r="AE222" s="76" t="str">
        <f t="shared" si="43"/>
        <v/>
      </c>
      <c r="AF222" s="74">
        <f t="shared" si="44"/>
        <v>0</v>
      </c>
      <c r="AG222" s="75" t="str">
        <f t="shared" si="45"/>
        <v>1:00</v>
      </c>
      <c r="AH222" s="74">
        <f t="shared" si="46"/>
        <v>0</v>
      </c>
      <c r="AI222" s="73" t="str">
        <f t="shared" si="47"/>
        <v/>
      </c>
      <c r="AJ222" s="73" t="str">
        <f t="shared" si="48"/>
        <v/>
      </c>
      <c r="AK222" s="73" t="str">
        <f t="shared" si="49"/>
        <v/>
      </c>
      <c r="AL222" s="72" t="str">
        <f t="shared" si="50"/>
        <v/>
      </c>
      <c r="AM222" s="71" t="str">
        <f t="shared" si="51"/>
        <v/>
      </c>
    </row>
    <row r="223" spans="2:39" ht="13.8" thickBot="1">
      <c r="B223" s="79">
        <v>44355</v>
      </c>
      <c r="C223" s="78">
        <v>0</v>
      </c>
      <c r="D223" s="78">
        <v>0</v>
      </c>
      <c r="E223" s="78">
        <v>0</v>
      </c>
      <c r="F223" s="78">
        <v>0</v>
      </c>
      <c r="G223" s="78">
        <v>0</v>
      </c>
      <c r="H223" s="78">
        <v>0</v>
      </c>
      <c r="I223" s="78">
        <v>0</v>
      </c>
      <c r="J223" s="78">
        <v>0</v>
      </c>
      <c r="K223" s="78">
        <v>0</v>
      </c>
      <c r="L223" s="78">
        <v>0</v>
      </c>
      <c r="M223" s="78">
        <v>0</v>
      </c>
      <c r="N223" s="78">
        <v>0</v>
      </c>
      <c r="O223" s="78">
        <v>0</v>
      </c>
      <c r="P223" s="78">
        <v>0</v>
      </c>
      <c r="Q223" s="78">
        <v>0</v>
      </c>
      <c r="R223" s="78">
        <v>0</v>
      </c>
      <c r="S223" s="78">
        <v>0</v>
      </c>
      <c r="T223" s="78">
        <v>0</v>
      </c>
      <c r="U223" s="78">
        <v>0</v>
      </c>
      <c r="V223" s="78">
        <v>0</v>
      </c>
      <c r="W223" s="78">
        <v>0</v>
      </c>
      <c r="X223" s="78">
        <v>0</v>
      </c>
      <c r="Y223" s="78">
        <v>0</v>
      </c>
      <c r="Z223" s="78">
        <v>0</v>
      </c>
      <c r="AA223" s="78">
        <f t="shared" si="39"/>
        <v>0</v>
      </c>
      <c r="AB223" s="77">
        <f t="shared" si="40"/>
        <v>2021</v>
      </c>
      <c r="AC223" s="76">
        <f t="shared" si="41"/>
        <v>6</v>
      </c>
      <c r="AD223" s="76" t="str">
        <f t="shared" si="42"/>
        <v/>
      </c>
      <c r="AE223" s="76" t="str">
        <f t="shared" si="43"/>
        <v/>
      </c>
      <c r="AF223" s="74">
        <f t="shared" si="44"/>
        <v>0</v>
      </c>
      <c r="AG223" s="75" t="str">
        <f t="shared" si="45"/>
        <v>1:00</v>
      </c>
      <c r="AH223" s="74">
        <f t="shared" si="46"/>
        <v>0</v>
      </c>
      <c r="AI223" s="73" t="str">
        <f t="shared" si="47"/>
        <v/>
      </c>
      <c r="AJ223" s="73" t="str">
        <f t="shared" si="48"/>
        <v/>
      </c>
      <c r="AK223" s="73" t="str">
        <f t="shared" si="49"/>
        <v/>
      </c>
      <c r="AL223" s="72" t="str">
        <f t="shared" si="50"/>
        <v/>
      </c>
      <c r="AM223" s="71" t="str">
        <f t="shared" si="51"/>
        <v/>
      </c>
    </row>
    <row r="224" spans="2:39" ht="13.8" thickBot="1">
      <c r="B224" s="79">
        <v>44356</v>
      </c>
      <c r="C224" s="78">
        <v>0</v>
      </c>
      <c r="D224" s="78">
        <v>0</v>
      </c>
      <c r="E224" s="78">
        <v>0</v>
      </c>
      <c r="F224" s="78">
        <v>0</v>
      </c>
      <c r="G224" s="78">
        <v>0</v>
      </c>
      <c r="H224" s="78">
        <v>0</v>
      </c>
      <c r="I224" s="78">
        <v>0</v>
      </c>
      <c r="J224" s="78">
        <v>0</v>
      </c>
      <c r="K224" s="78">
        <v>0</v>
      </c>
      <c r="L224" s="78">
        <v>0</v>
      </c>
      <c r="M224" s="78">
        <v>0</v>
      </c>
      <c r="N224" s="78">
        <v>0</v>
      </c>
      <c r="O224" s="78">
        <v>0</v>
      </c>
      <c r="P224" s="78">
        <v>0</v>
      </c>
      <c r="Q224" s="78">
        <v>0</v>
      </c>
      <c r="R224" s="78">
        <v>0</v>
      </c>
      <c r="S224" s="78">
        <v>0</v>
      </c>
      <c r="T224" s="78">
        <v>0</v>
      </c>
      <c r="U224" s="78">
        <v>0</v>
      </c>
      <c r="V224" s="78">
        <v>0</v>
      </c>
      <c r="W224" s="78">
        <v>0</v>
      </c>
      <c r="X224" s="78">
        <v>0</v>
      </c>
      <c r="Y224" s="78">
        <v>0</v>
      </c>
      <c r="Z224" s="78">
        <v>0</v>
      </c>
      <c r="AA224" s="78">
        <f t="shared" si="39"/>
        <v>0</v>
      </c>
      <c r="AB224" s="77">
        <f t="shared" si="40"/>
        <v>2021</v>
      </c>
      <c r="AC224" s="76">
        <f t="shared" si="41"/>
        <v>6</v>
      </c>
      <c r="AD224" s="76" t="str">
        <f t="shared" si="42"/>
        <v/>
      </c>
      <c r="AE224" s="76" t="str">
        <f t="shared" si="43"/>
        <v/>
      </c>
      <c r="AF224" s="74">
        <f t="shared" si="44"/>
        <v>0</v>
      </c>
      <c r="AG224" s="75" t="str">
        <f t="shared" si="45"/>
        <v>1:00</v>
      </c>
      <c r="AH224" s="74">
        <f t="shared" si="46"/>
        <v>0</v>
      </c>
      <c r="AI224" s="73" t="str">
        <f t="shared" si="47"/>
        <v/>
      </c>
      <c r="AJ224" s="73" t="str">
        <f t="shared" si="48"/>
        <v/>
      </c>
      <c r="AK224" s="73" t="str">
        <f t="shared" si="49"/>
        <v/>
      </c>
      <c r="AL224" s="72" t="str">
        <f t="shared" si="50"/>
        <v/>
      </c>
      <c r="AM224" s="71" t="str">
        <f t="shared" si="51"/>
        <v/>
      </c>
    </row>
    <row r="225" spans="2:39" ht="13.8" thickBot="1">
      <c r="B225" s="79">
        <v>44357</v>
      </c>
      <c r="C225" s="78">
        <v>0</v>
      </c>
      <c r="D225" s="78">
        <v>0</v>
      </c>
      <c r="E225" s="78">
        <v>0</v>
      </c>
      <c r="F225" s="78">
        <v>0</v>
      </c>
      <c r="G225" s="78">
        <v>0</v>
      </c>
      <c r="H225" s="78">
        <v>0</v>
      </c>
      <c r="I225" s="78">
        <v>0</v>
      </c>
      <c r="J225" s="78">
        <v>0</v>
      </c>
      <c r="K225" s="78">
        <v>0</v>
      </c>
      <c r="L225" s="78">
        <v>0</v>
      </c>
      <c r="M225" s="78">
        <v>0</v>
      </c>
      <c r="N225" s="78">
        <v>0</v>
      </c>
      <c r="O225" s="78">
        <v>0</v>
      </c>
      <c r="P225" s="78">
        <v>0</v>
      </c>
      <c r="Q225" s="78">
        <v>0</v>
      </c>
      <c r="R225" s="78">
        <v>0</v>
      </c>
      <c r="S225" s="78">
        <v>0</v>
      </c>
      <c r="T225" s="78">
        <v>0</v>
      </c>
      <c r="U225" s="78">
        <v>0</v>
      </c>
      <c r="V225" s="78">
        <v>0</v>
      </c>
      <c r="W225" s="78">
        <v>0</v>
      </c>
      <c r="X225" s="78">
        <v>0</v>
      </c>
      <c r="Y225" s="78">
        <v>0</v>
      </c>
      <c r="Z225" s="78">
        <v>0</v>
      </c>
      <c r="AA225" s="78">
        <f t="shared" si="39"/>
        <v>0</v>
      </c>
      <c r="AB225" s="77">
        <f t="shared" si="40"/>
        <v>2021</v>
      </c>
      <c r="AC225" s="76">
        <f t="shared" si="41"/>
        <v>6</v>
      </c>
      <c r="AD225" s="76" t="str">
        <f t="shared" si="42"/>
        <v/>
      </c>
      <c r="AE225" s="76" t="str">
        <f t="shared" si="43"/>
        <v/>
      </c>
      <c r="AF225" s="74">
        <f t="shared" si="44"/>
        <v>0</v>
      </c>
      <c r="AG225" s="75" t="str">
        <f t="shared" si="45"/>
        <v>1:00</v>
      </c>
      <c r="AH225" s="74">
        <f t="shared" si="46"/>
        <v>0</v>
      </c>
      <c r="AI225" s="73" t="str">
        <f t="shared" si="47"/>
        <v/>
      </c>
      <c r="AJ225" s="73" t="str">
        <f t="shared" si="48"/>
        <v/>
      </c>
      <c r="AK225" s="73" t="str">
        <f t="shared" si="49"/>
        <v/>
      </c>
      <c r="AL225" s="72" t="str">
        <f t="shared" si="50"/>
        <v/>
      </c>
      <c r="AM225" s="71" t="str">
        <f t="shared" si="51"/>
        <v/>
      </c>
    </row>
    <row r="226" spans="2:39" ht="13.8" thickBot="1">
      <c r="B226" s="79">
        <v>44358</v>
      </c>
      <c r="C226" s="78">
        <v>0</v>
      </c>
      <c r="D226" s="78">
        <v>0</v>
      </c>
      <c r="E226" s="78">
        <v>0</v>
      </c>
      <c r="F226" s="78">
        <v>0</v>
      </c>
      <c r="G226" s="78">
        <v>0</v>
      </c>
      <c r="H226" s="78">
        <v>0</v>
      </c>
      <c r="I226" s="78">
        <v>0</v>
      </c>
      <c r="J226" s="78">
        <v>0</v>
      </c>
      <c r="K226" s="78">
        <v>0</v>
      </c>
      <c r="L226" s="78">
        <v>0</v>
      </c>
      <c r="M226" s="78">
        <v>0</v>
      </c>
      <c r="N226" s="78">
        <v>0</v>
      </c>
      <c r="O226" s="78">
        <v>0</v>
      </c>
      <c r="P226" s="78">
        <v>0</v>
      </c>
      <c r="Q226" s="78">
        <v>0</v>
      </c>
      <c r="R226" s="78">
        <v>0</v>
      </c>
      <c r="S226" s="78">
        <v>0</v>
      </c>
      <c r="T226" s="78">
        <v>0</v>
      </c>
      <c r="U226" s="78">
        <v>0</v>
      </c>
      <c r="V226" s="78">
        <v>0</v>
      </c>
      <c r="W226" s="78">
        <v>0</v>
      </c>
      <c r="X226" s="78">
        <v>0</v>
      </c>
      <c r="Y226" s="78">
        <v>0</v>
      </c>
      <c r="Z226" s="78">
        <v>0</v>
      </c>
      <c r="AA226" s="78">
        <f t="shared" si="39"/>
        <v>0</v>
      </c>
      <c r="AB226" s="77">
        <f t="shared" si="40"/>
        <v>2021</v>
      </c>
      <c r="AC226" s="76">
        <f t="shared" si="41"/>
        <v>6</v>
      </c>
      <c r="AD226" s="76" t="str">
        <f t="shared" si="42"/>
        <v/>
      </c>
      <c r="AE226" s="76" t="str">
        <f t="shared" si="43"/>
        <v/>
      </c>
      <c r="AF226" s="74">
        <f t="shared" si="44"/>
        <v>0</v>
      </c>
      <c r="AG226" s="75" t="str">
        <f t="shared" si="45"/>
        <v>1:00</v>
      </c>
      <c r="AH226" s="74">
        <f t="shared" si="46"/>
        <v>0</v>
      </c>
      <c r="AI226" s="73" t="str">
        <f t="shared" si="47"/>
        <v/>
      </c>
      <c r="AJ226" s="73" t="str">
        <f t="shared" si="48"/>
        <v/>
      </c>
      <c r="AK226" s="73" t="str">
        <f t="shared" si="49"/>
        <v/>
      </c>
      <c r="AL226" s="72" t="str">
        <f t="shared" si="50"/>
        <v/>
      </c>
      <c r="AM226" s="71" t="str">
        <f t="shared" si="51"/>
        <v/>
      </c>
    </row>
    <row r="227" spans="2:39" ht="13.8" thickBot="1">
      <c r="B227" s="79">
        <v>44359</v>
      </c>
      <c r="C227" s="78">
        <v>0</v>
      </c>
      <c r="D227" s="78">
        <v>0</v>
      </c>
      <c r="E227" s="78">
        <v>0</v>
      </c>
      <c r="F227" s="78">
        <v>0</v>
      </c>
      <c r="G227" s="78">
        <v>0</v>
      </c>
      <c r="H227" s="78">
        <v>0</v>
      </c>
      <c r="I227" s="78">
        <v>0</v>
      </c>
      <c r="J227" s="78">
        <v>0</v>
      </c>
      <c r="K227" s="78">
        <v>0</v>
      </c>
      <c r="L227" s="78">
        <v>0</v>
      </c>
      <c r="M227" s="78">
        <v>0</v>
      </c>
      <c r="N227" s="78">
        <v>0</v>
      </c>
      <c r="O227" s="78">
        <v>0</v>
      </c>
      <c r="P227" s="78">
        <v>0</v>
      </c>
      <c r="Q227" s="78">
        <v>0</v>
      </c>
      <c r="R227" s="78">
        <v>0</v>
      </c>
      <c r="S227" s="78">
        <v>0</v>
      </c>
      <c r="T227" s="78">
        <v>0</v>
      </c>
      <c r="U227" s="78">
        <v>0</v>
      </c>
      <c r="V227" s="78">
        <v>0</v>
      </c>
      <c r="W227" s="78">
        <v>0</v>
      </c>
      <c r="X227" s="78">
        <v>0</v>
      </c>
      <c r="Y227" s="78">
        <v>0</v>
      </c>
      <c r="Z227" s="78">
        <v>0</v>
      </c>
      <c r="AA227" s="78">
        <f t="shared" si="39"/>
        <v>0</v>
      </c>
      <c r="AB227" s="77">
        <f t="shared" si="40"/>
        <v>2021</v>
      </c>
      <c r="AC227" s="76">
        <f t="shared" si="41"/>
        <v>6</v>
      </c>
      <c r="AD227" s="76" t="str">
        <f t="shared" si="42"/>
        <v/>
      </c>
      <c r="AE227" s="76" t="str">
        <f t="shared" si="43"/>
        <v/>
      </c>
      <c r="AF227" s="74">
        <f t="shared" si="44"/>
        <v>0</v>
      </c>
      <c r="AG227" s="75" t="str">
        <f t="shared" si="45"/>
        <v>1:00</v>
      </c>
      <c r="AH227" s="74">
        <f t="shared" si="46"/>
        <v>0</v>
      </c>
      <c r="AI227" s="73" t="str">
        <f t="shared" si="47"/>
        <v/>
      </c>
      <c r="AJ227" s="73" t="str">
        <f t="shared" si="48"/>
        <v/>
      </c>
      <c r="AK227" s="73" t="str">
        <f t="shared" si="49"/>
        <v/>
      </c>
      <c r="AL227" s="72" t="str">
        <f t="shared" si="50"/>
        <v/>
      </c>
      <c r="AM227" s="71" t="str">
        <f t="shared" si="51"/>
        <v/>
      </c>
    </row>
    <row r="228" spans="2:39" ht="13.8" thickBot="1">
      <c r="B228" s="79">
        <v>44360</v>
      </c>
      <c r="C228" s="78">
        <v>0</v>
      </c>
      <c r="D228" s="78">
        <v>0</v>
      </c>
      <c r="E228" s="78">
        <v>0</v>
      </c>
      <c r="F228" s="78">
        <v>0</v>
      </c>
      <c r="G228" s="78">
        <v>0</v>
      </c>
      <c r="H228" s="78">
        <v>0</v>
      </c>
      <c r="I228" s="78">
        <v>0</v>
      </c>
      <c r="J228" s="78">
        <v>0</v>
      </c>
      <c r="K228" s="78">
        <v>0</v>
      </c>
      <c r="L228" s="78">
        <v>0</v>
      </c>
      <c r="M228" s="78">
        <v>0</v>
      </c>
      <c r="N228" s="78">
        <v>0</v>
      </c>
      <c r="O228" s="78">
        <v>0</v>
      </c>
      <c r="P228" s="78">
        <v>0</v>
      </c>
      <c r="Q228" s="78">
        <v>0</v>
      </c>
      <c r="R228" s="78">
        <v>0</v>
      </c>
      <c r="S228" s="78">
        <v>0</v>
      </c>
      <c r="T228" s="78">
        <v>0</v>
      </c>
      <c r="U228" s="78">
        <v>0</v>
      </c>
      <c r="V228" s="78">
        <v>0</v>
      </c>
      <c r="W228" s="78">
        <v>0</v>
      </c>
      <c r="X228" s="78">
        <v>0</v>
      </c>
      <c r="Y228" s="78">
        <v>0</v>
      </c>
      <c r="Z228" s="78">
        <v>0</v>
      </c>
      <c r="AA228" s="78">
        <f t="shared" si="39"/>
        <v>0</v>
      </c>
      <c r="AB228" s="77">
        <f t="shared" si="40"/>
        <v>2021</v>
      </c>
      <c r="AC228" s="76">
        <f t="shared" si="41"/>
        <v>6</v>
      </c>
      <c r="AD228" s="76" t="str">
        <f t="shared" si="42"/>
        <v/>
      </c>
      <c r="AE228" s="76" t="str">
        <f t="shared" si="43"/>
        <v/>
      </c>
      <c r="AF228" s="74">
        <f t="shared" si="44"/>
        <v>0</v>
      </c>
      <c r="AG228" s="75" t="str">
        <f t="shared" si="45"/>
        <v>1:00</v>
      </c>
      <c r="AH228" s="74">
        <f t="shared" si="46"/>
        <v>0</v>
      </c>
      <c r="AI228" s="73" t="str">
        <f t="shared" si="47"/>
        <v/>
      </c>
      <c r="AJ228" s="73" t="str">
        <f t="shared" si="48"/>
        <v/>
      </c>
      <c r="AK228" s="73" t="str">
        <f t="shared" si="49"/>
        <v/>
      </c>
      <c r="AL228" s="72" t="str">
        <f t="shared" si="50"/>
        <v/>
      </c>
      <c r="AM228" s="71" t="str">
        <f t="shared" si="51"/>
        <v/>
      </c>
    </row>
    <row r="229" spans="2:39" ht="13.8" thickBot="1">
      <c r="B229" s="79">
        <v>44361</v>
      </c>
      <c r="C229" s="78">
        <v>0</v>
      </c>
      <c r="D229" s="78">
        <v>0</v>
      </c>
      <c r="E229" s="78">
        <v>0</v>
      </c>
      <c r="F229" s="78">
        <v>0</v>
      </c>
      <c r="G229" s="78">
        <v>0</v>
      </c>
      <c r="H229" s="78">
        <v>0</v>
      </c>
      <c r="I229" s="78">
        <v>0</v>
      </c>
      <c r="J229" s="78">
        <v>0</v>
      </c>
      <c r="K229" s="78">
        <v>0</v>
      </c>
      <c r="L229" s="78">
        <v>0</v>
      </c>
      <c r="M229" s="78">
        <v>0</v>
      </c>
      <c r="N229" s="78">
        <v>0</v>
      </c>
      <c r="O229" s="78">
        <v>0</v>
      </c>
      <c r="P229" s="78">
        <v>0</v>
      </c>
      <c r="Q229" s="78">
        <v>0</v>
      </c>
      <c r="R229" s="78">
        <v>0</v>
      </c>
      <c r="S229" s="78">
        <v>0</v>
      </c>
      <c r="T229" s="78">
        <v>0</v>
      </c>
      <c r="U229" s="78">
        <v>0</v>
      </c>
      <c r="V229" s="78">
        <v>0</v>
      </c>
      <c r="W229" s="78">
        <v>0</v>
      </c>
      <c r="X229" s="78">
        <v>0</v>
      </c>
      <c r="Y229" s="78">
        <v>0</v>
      </c>
      <c r="Z229" s="78">
        <v>0</v>
      </c>
      <c r="AA229" s="78">
        <f t="shared" si="39"/>
        <v>0</v>
      </c>
      <c r="AB229" s="77">
        <f t="shared" si="40"/>
        <v>2021</v>
      </c>
      <c r="AC229" s="76">
        <f t="shared" si="41"/>
        <v>6</v>
      </c>
      <c r="AD229" s="76" t="str">
        <f t="shared" si="42"/>
        <v/>
      </c>
      <c r="AE229" s="76" t="str">
        <f t="shared" si="43"/>
        <v/>
      </c>
      <c r="AF229" s="74">
        <f t="shared" si="44"/>
        <v>0</v>
      </c>
      <c r="AG229" s="75" t="str">
        <f t="shared" si="45"/>
        <v>1:00</v>
      </c>
      <c r="AH229" s="74">
        <f t="shared" si="46"/>
        <v>0</v>
      </c>
      <c r="AI229" s="73" t="str">
        <f t="shared" si="47"/>
        <v/>
      </c>
      <c r="AJ229" s="73" t="str">
        <f t="shared" si="48"/>
        <v/>
      </c>
      <c r="AK229" s="73" t="str">
        <f t="shared" si="49"/>
        <v/>
      </c>
      <c r="AL229" s="72" t="str">
        <f t="shared" si="50"/>
        <v/>
      </c>
      <c r="AM229" s="71" t="str">
        <f t="shared" si="51"/>
        <v/>
      </c>
    </row>
    <row r="230" spans="2:39" ht="13.8" thickBot="1">
      <c r="B230" s="79">
        <v>44362</v>
      </c>
      <c r="C230" s="78">
        <v>0</v>
      </c>
      <c r="D230" s="78">
        <v>0</v>
      </c>
      <c r="E230" s="78">
        <v>0</v>
      </c>
      <c r="F230" s="78">
        <v>0</v>
      </c>
      <c r="G230" s="78">
        <v>0</v>
      </c>
      <c r="H230" s="78">
        <v>0</v>
      </c>
      <c r="I230" s="78">
        <v>0</v>
      </c>
      <c r="J230" s="78">
        <v>0</v>
      </c>
      <c r="K230" s="78">
        <v>0</v>
      </c>
      <c r="L230" s="78">
        <v>0</v>
      </c>
      <c r="M230" s="78">
        <v>0</v>
      </c>
      <c r="N230" s="78">
        <v>0</v>
      </c>
      <c r="O230" s="78">
        <v>144.71299999999999</v>
      </c>
      <c r="P230" s="78">
        <v>170.57499999999999</v>
      </c>
      <c r="Q230" s="78">
        <v>0</v>
      </c>
      <c r="R230" s="78">
        <v>0</v>
      </c>
      <c r="S230" s="78">
        <v>0</v>
      </c>
      <c r="T230" s="78">
        <v>0</v>
      </c>
      <c r="U230" s="78">
        <v>0</v>
      </c>
      <c r="V230" s="78">
        <v>0</v>
      </c>
      <c r="W230" s="78">
        <v>0</v>
      </c>
      <c r="X230" s="78">
        <v>0</v>
      </c>
      <c r="Y230" s="78">
        <v>0</v>
      </c>
      <c r="Z230" s="78">
        <v>0</v>
      </c>
      <c r="AA230" s="78">
        <f t="shared" si="39"/>
        <v>170.57499999999999</v>
      </c>
      <c r="AB230" s="77">
        <f t="shared" si="40"/>
        <v>2021</v>
      </c>
      <c r="AC230" s="76">
        <f t="shared" si="41"/>
        <v>6</v>
      </c>
      <c r="AD230" s="76" t="str">
        <f t="shared" si="42"/>
        <v/>
      </c>
      <c r="AE230" s="76" t="str">
        <f t="shared" si="43"/>
        <v/>
      </c>
      <c r="AF230" s="74">
        <f t="shared" si="44"/>
        <v>170.57499999999999</v>
      </c>
      <c r="AG230" s="75" t="str">
        <f t="shared" si="45"/>
        <v>14:00</v>
      </c>
      <c r="AH230" s="74">
        <f t="shared" si="46"/>
        <v>485.863</v>
      </c>
      <c r="AI230" s="73" t="str">
        <f t="shared" si="47"/>
        <v/>
      </c>
      <c r="AJ230" s="73" t="str">
        <f t="shared" si="48"/>
        <v/>
      </c>
      <c r="AK230" s="73" t="str">
        <f t="shared" si="49"/>
        <v/>
      </c>
      <c r="AL230" s="72" t="str">
        <f t="shared" si="50"/>
        <v/>
      </c>
      <c r="AM230" s="71" t="str">
        <f t="shared" si="51"/>
        <v/>
      </c>
    </row>
    <row r="231" spans="2:39" ht="13.8" thickBot="1">
      <c r="B231" s="79">
        <v>44363</v>
      </c>
      <c r="C231" s="78">
        <v>0</v>
      </c>
      <c r="D231" s="78">
        <v>0</v>
      </c>
      <c r="E231" s="78">
        <v>0</v>
      </c>
      <c r="F231" s="78">
        <v>0</v>
      </c>
      <c r="G231" s="78">
        <v>0</v>
      </c>
      <c r="H231" s="78">
        <v>0</v>
      </c>
      <c r="I231" s="78">
        <v>0</v>
      </c>
      <c r="J231" s="78">
        <v>0</v>
      </c>
      <c r="K231" s="78">
        <v>0</v>
      </c>
      <c r="L231" s="78">
        <v>0</v>
      </c>
      <c r="M231" s="78">
        <v>0</v>
      </c>
      <c r="N231" s="78">
        <v>760.65</v>
      </c>
      <c r="O231" s="78">
        <v>267.80099999999999</v>
      </c>
      <c r="P231" s="78">
        <v>0</v>
      </c>
      <c r="Q231" s="78">
        <v>0</v>
      </c>
      <c r="R231" s="78">
        <v>0</v>
      </c>
      <c r="S231" s="78">
        <v>0</v>
      </c>
      <c r="T231" s="78">
        <v>0</v>
      </c>
      <c r="U231" s="78">
        <v>0</v>
      </c>
      <c r="V231" s="78">
        <v>0</v>
      </c>
      <c r="W231" s="78">
        <v>0</v>
      </c>
      <c r="X231" s="78">
        <v>0</v>
      </c>
      <c r="Y231" s="78">
        <v>0</v>
      </c>
      <c r="Z231" s="78">
        <v>0</v>
      </c>
      <c r="AA231" s="78">
        <f t="shared" si="39"/>
        <v>760.65</v>
      </c>
      <c r="AB231" s="77">
        <f t="shared" si="40"/>
        <v>2021</v>
      </c>
      <c r="AC231" s="76">
        <f t="shared" si="41"/>
        <v>6</v>
      </c>
      <c r="AD231" s="76" t="str">
        <f t="shared" si="42"/>
        <v/>
      </c>
      <c r="AE231" s="76" t="str">
        <f t="shared" si="43"/>
        <v/>
      </c>
      <c r="AF231" s="74">
        <f t="shared" si="44"/>
        <v>760.65</v>
      </c>
      <c r="AG231" s="75" t="str">
        <f t="shared" si="45"/>
        <v>12:00</v>
      </c>
      <c r="AH231" s="74">
        <f t="shared" si="46"/>
        <v>1789.1010000000001</v>
      </c>
      <c r="AI231" s="73" t="str">
        <f t="shared" si="47"/>
        <v/>
      </c>
      <c r="AJ231" s="73" t="str">
        <f t="shared" si="48"/>
        <v/>
      </c>
      <c r="AK231" s="73" t="str">
        <f t="shared" si="49"/>
        <v/>
      </c>
      <c r="AL231" s="72" t="str">
        <f t="shared" si="50"/>
        <v/>
      </c>
      <c r="AM231" s="71" t="str">
        <f t="shared" si="51"/>
        <v/>
      </c>
    </row>
    <row r="232" spans="2:39" ht="13.8" thickBot="1">
      <c r="B232" s="79">
        <v>44364</v>
      </c>
      <c r="C232" s="78">
        <v>0</v>
      </c>
      <c r="D232" s="78">
        <v>0</v>
      </c>
      <c r="E232" s="78">
        <v>0</v>
      </c>
      <c r="F232" s="78">
        <v>0</v>
      </c>
      <c r="G232" s="78">
        <v>0</v>
      </c>
      <c r="H232" s="78">
        <v>0</v>
      </c>
      <c r="I232" s="78">
        <v>0</v>
      </c>
      <c r="J232" s="78">
        <v>0</v>
      </c>
      <c r="K232" s="78">
        <v>0</v>
      </c>
      <c r="L232" s="78">
        <v>749.07799999999997</v>
      </c>
      <c r="M232" s="78">
        <v>0</v>
      </c>
      <c r="N232" s="78">
        <v>0</v>
      </c>
      <c r="O232" s="78">
        <v>0</v>
      </c>
      <c r="P232" s="78">
        <v>0</v>
      </c>
      <c r="Q232" s="78">
        <v>0</v>
      </c>
      <c r="R232" s="78">
        <v>0</v>
      </c>
      <c r="S232" s="78">
        <v>0</v>
      </c>
      <c r="T232" s="78">
        <v>0</v>
      </c>
      <c r="U232" s="78">
        <v>0</v>
      </c>
      <c r="V232" s="78">
        <v>0</v>
      </c>
      <c r="W232" s="78">
        <v>0</v>
      </c>
      <c r="X232" s="78">
        <v>0</v>
      </c>
      <c r="Y232" s="78">
        <v>0</v>
      </c>
      <c r="Z232" s="78">
        <v>0</v>
      </c>
      <c r="AA232" s="78">
        <f t="shared" si="39"/>
        <v>749.07799999999997</v>
      </c>
      <c r="AB232" s="77">
        <f t="shared" si="40"/>
        <v>2021</v>
      </c>
      <c r="AC232" s="76">
        <f t="shared" si="41"/>
        <v>6</v>
      </c>
      <c r="AD232" s="76" t="str">
        <f t="shared" si="42"/>
        <v/>
      </c>
      <c r="AE232" s="76" t="str">
        <f t="shared" si="43"/>
        <v/>
      </c>
      <c r="AF232" s="74">
        <f t="shared" si="44"/>
        <v>749.07799999999997</v>
      </c>
      <c r="AG232" s="75" t="str">
        <f t="shared" si="45"/>
        <v>10:00</v>
      </c>
      <c r="AH232" s="74">
        <f t="shared" si="46"/>
        <v>1498.1559999999999</v>
      </c>
      <c r="AI232" s="73" t="str">
        <f t="shared" si="47"/>
        <v/>
      </c>
      <c r="AJ232" s="73" t="str">
        <f t="shared" si="48"/>
        <v/>
      </c>
      <c r="AK232" s="73" t="str">
        <f t="shared" si="49"/>
        <v/>
      </c>
      <c r="AL232" s="72" t="str">
        <f t="shared" si="50"/>
        <v/>
      </c>
      <c r="AM232" s="71" t="str">
        <f t="shared" si="51"/>
        <v/>
      </c>
    </row>
    <row r="233" spans="2:39" ht="13.8" thickBot="1">
      <c r="B233" s="79">
        <v>44365</v>
      </c>
      <c r="C233" s="78">
        <v>0</v>
      </c>
      <c r="D233" s="78">
        <v>0</v>
      </c>
      <c r="E233" s="78">
        <v>0</v>
      </c>
      <c r="F233" s="78">
        <v>0</v>
      </c>
      <c r="G233" s="78">
        <v>0</v>
      </c>
      <c r="H233" s="78">
        <v>0</v>
      </c>
      <c r="I233" s="78">
        <v>0</v>
      </c>
      <c r="J233" s="78">
        <v>0</v>
      </c>
      <c r="K233" s="78">
        <v>0</v>
      </c>
      <c r="L233" s="78">
        <v>0</v>
      </c>
      <c r="M233" s="78">
        <v>0</v>
      </c>
      <c r="N233" s="78">
        <v>0</v>
      </c>
      <c r="O233" s="78">
        <v>0</v>
      </c>
      <c r="P233" s="78">
        <v>0</v>
      </c>
      <c r="Q233" s="78">
        <v>0</v>
      </c>
      <c r="R233" s="78">
        <v>0</v>
      </c>
      <c r="S233" s="78">
        <v>0</v>
      </c>
      <c r="T233" s="78">
        <v>0</v>
      </c>
      <c r="U233" s="78">
        <v>0</v>
      </c>
      <c r="V233" s="78">
        <v>0</v>
      </c>
      <c r="W233" s="78">
        <v>0</v>
      </c>
      <c r="X233" s="78">
        <v>0</v>
      </c>
      <c r="Y233" s="78">
        <v>0</v>
      </c>
      <c r="Z233" s="78">
        <v>0</v>
      </c>
      <c r="AA233" s="78">
        <f t="shared" si="39"/>
        <v>0</v>
      </c>
      <c r="AB233" s="77">
        <f t="shared" si="40"/>
        <v>2021</v>
      </c>
      <c r="AC233" s="76">
        <f t="shared" si="41"/>
        <v>6</v>
      </c>
      <c r="AD233" s="76" t="str">
        <f t="shared" si="42"/>
        <v/>
      </c>
      <c r="AE233" s="76" t="str">
        <f t="shared" si="43"/>
        <v/>
      </c>
      <c r="AF233" s="74">
        <f t="shared" si="44"/>
        <v>0</v>
      </c>
      <c r="AG233" s="75" t="str">
        <f t="shared" si="45"/>
        <v>1:00</v>
      </c>
      <c r="AH233" s="74">
        <f t="shared" si="46"/>
        <v>0</v>
      </c>
      <c r="AI233" s="73" t="str">
        <f t="shared" si="47"/>
        <v/>
      </c>
      <c r="AJ233" s="73" t="str">
        <f t="shared" si="48"/>
        <v/>
      </c>
      <c r="AK233" s="73" t="str">
        <f t="shared" si="49"/>
        <v/>
      </c>
      <c r="AL233" s="72" t="str">
        <f t="shared" si="50"/>
        <v/>
      </c>
      <c r="AM233" s="71" t="str">
        <f t="shared" si="51"/>
        <v/>
      </c>
    </row>
    <row r="234" spans="2:39" ht="13.8" thickBot="1">
      <c r="B234" s="79">
        <v>44366</v>
      </c>
      <c r="C234" s="78">
        <v>0</v>
      </c>
      <c r="D234" s="78">
        <v>0</v>
      </c>
      <c r="E234" s="78">
        <v>0</v>
      </c>
      <c r="F234" s="78">
        <v>0</v>
      </c>
      <c r="G234" s="78">
        <v>0</v>
      </c>
      <c r="H234" s="78">
        <v>0</v>
      </c>
      <c r="I234" s="78">
        <v>0</v>
      </c>
      <c r="J234" s="78">
        <v>0</v>
      </c>
      <c r="K234" s="78">
        <v>0</v>
      </c>
      <c r="L234" s="78">
        <v>0</v>
      </c>
      <c r="M234" s="78">
        <v>0</v>
      </c>
      <c r="N234" s="78">
        <v>0</v>
      </c>
      <c r="O234" s="78">
        <v>0</v>
      </c>
      <c r="P234" s="78">
        <v>0</v>
      </c>
      <c r="Q234" s="78">
        <v>0</v>
      </c>
      <c r="R234" s="78">
        <v>0</v>
      </c>
      <c r="S234" s="78">
        <v>0</v>
      </c>
      <c r="T234" s="78">
        <v>0</v>
      </c>
      <c r="U234" s="78">
        <v>0</v>
      </c>
      <c r="V234" s="78">
        <v>0</v>
      </c>
      <c r="W234" s="78">
        <v>0</v>
      </c>
      <c r="X234" s="78">
        <v>0</v>
      </c>
      <c r="Y234" s="78">
        <v>0</v>
      </c>
      <c r="Z234" s="78">
        <v>0</v>
      </c>
      <c r="AA234" s="78">
        <f t="shared" si="39"/>
        <v>0</v>
      </c>
      <c r="AB234" s="77">
        <f t="shared" si="40"/>
        <v>2021</v>
      </c>
      <c r="AC234" s="76">
        <f t="shared" si="41"/>
        <v>6</v>
      </c>
      <c r="AD234" s="76" t="str">
        <f t="shared" si="42"/>
        <v/>
      </c>
      <c r="AE234" s="76" t="str">
        <f t="shared" si="43"/>
        <v/>
      </c>
      <c r="AF234" s="74">
        <f t="shared" si="44"/>
        <v>0</v>
      </c>
      <c r="AG234" s="75" t="str">
        <f t="shared" si="45"/>
        <v>1:00</v>
      </c>
      <c r="AH234" s="74">
        <f t="shared" si="46"/>
        <v>0</v>
      </c>
      <c r="AI234" s="73" t="str">
        <f t="shared" si="47"/>
        <v/>
      </c>
      <c r="AJ234" s="73" t="str">
        <f t="shared" si="48"/>
        <v/>
      </c>
      <c r="AK234" s="73" t="str">
        <f t="shared" si="49"/>
        <v/>
      </c>
      <c r="AL234" s="72" t="str">
        <f t="shared" si="50"/>
        <v/>
      </c>
      <c r="AM234" s="71" t="str">
        <f t="shared" si="51"/>
        <v/>
      </c>
    </row>
    <row r="235" spans="2:39" ht="13.8" thickBot="1">
      <c r="B235" s="79">
        <v>44367</v>
      </c>
      <c r="C235" s="78">
        <v>0</v>
      </c>
      <c r="D235" s="78">
        <v>0</v>
      </c>
      <c r="E235" s="78">
        <v>0</v>
      </c>
      <c r="F235" s="78">
        <v>0</v>
      </c>
      <c r="G235" s="78">
        <v>0</v>
      </c>
      <c r="H235" s="78">
        <v>0</v>
      </c>
      <c r="I235" s="78">
        <v>0</v>
      </c>
      <c r="J235" s="78">
        <v>0</v>
      </c>
      <c r="K235" s="78">
        <v>0</v>
      </c>
      <c r="L235" s="78">
        <v>0</v>
      </c>
      <c r="M235" s="78">
        <v>0</v>
      </c>
      <c r="N235" s="78">
        <v>0</v>
      </c>
      <c r="O235" s="78">
        <v>0</v>
      </c>
      <c r="P235" s="78">
        <v>0</v>
      </c>
      <c r="Q235" s="78">
        <v>0</v>
      </c>
      <c r="R235" s="78">
        <v>0</v>
      </c>
      <c r="S235" s="78">
        <v>0</v>
      </c>
      <c r="T235" s="78">
        <v>0</v>
      </c>
      <c r="U235" s="78">
        <v>0</v>
      </c>
      <c r="V235" s="78">
        <v>0</v>
      </c>
      <c r="W235" s="78">
        <v>0</v>
      </c>
      <c r="X235" s="78">
        <v>0</v>
      </c>
      <c r="Y235" s="78">
        <v>0</v>
      </c>
      <c r="Z235" s="78">
        <v>0</v>
      </c>
      <c r="AA235" s="78">
        <f t="shared" si="39"/>
        <v>0</v>
      </c>
      <c r="AB235" s="77">
        <f t="shared" si="40"/>
        <v>2021</v>
      </c>
      <c r="AC235" s="76">
        <f t="shared" si="41"/>
        <v>6</v>
      </c>
      <c r="AD235" s="76" t="str">
        <f t="shared" si="42"/>
        <v/>
      </c>
      <c r="AE235" s="76" t="str">
        <f t="shared" si="43"/>
        <v/>
      </c>
      <c r="AF235" s="74">
        <f t="shared" si="44"/>
        <v>0</v>
      </c>
      <c r="AG235" s="75" t="str">
        <f t="shared" si="45"/>
        <v>1:00</v>
      </c>
      <c r="AH235" s="74">
        <f t="shared" si="46"/>
        <v>0</v>
      </c>
      <c r="AI235" s="73" t="str">
        <f t="shared" si="47"/>
        <v/>
      </c>
      <c r="AJ235" s="73" t="str">
        <f t="shared" si="48"/>
        <v/>
      </c>
      <c r="AK235" s="73" t="str">
        <f t="shared" si="49"/>
        <v/>
      </c>
      <c r="AL235" s="72" t="str">
        <f t="shared" si="50"/>
        <v/>
      </c>
      <c r="AM235" s="71" t="str">
        <f t="shared" si="51"/>
        <v/>
      </c>
    </row>
    <row r="236" spans="2:39" ht="13.8" thickBot="1">
      <c r="B236" s="79">
        <v>44368</v>
      </c>
      <c r="C236" s="78">
        <v>0</v>
      </c>
      <c r="D236" s="78">
        <v>0</v>
      </c>
      <c r="E236" s="78">
        <v>0</v>
      </c>
      <c r="F236" s="78">
        <v>0</v>
      </c>
      <c r="G236" s="78">
        <v>0</v>
      </c>
      <c r="H236" s="78">
        <v>0</v>
      </c>
      <c r="I236" s="78">
        <v>0</v>
      </c>
      <c r="J236" s="78">
        <v>0</v>
      </c>
      <c r="K236" s="78">
        <v>0</v>
      </c>
      <c r="L236" s="78">
        <v>0</v>
      </c>
      <c r="M236" s="78">
        <v>0</v>
      </c>
      <c r="N236" s="78">
        <v>0</v>
      </c>
      <c r="O236" s="78">
        <v>0</v>
      </c>
      <c r="P236" s="78">
        <v>0</v>
      </c>
      <c r="Q236" s="78">
        <v>0</v>
      </c>
      <c r="R236" s="78">
        <v>0</v>
      </c>
      <c r="S236" s="78">
        <v>0</v>
      </c>
      <c r="T236" s="78">
        <v>0</v>
      </c>
      <c r="U236" s="78">
        <v>0</v>
      </c>
      <c r="V236" s="78">
        <v>0</v>
      </c>
      <c r="W236" s="78">
        <v>0</v>
      </c>
      <c r="X236" s="78">
        <v>0</v>
      </c>
      <c r="Y236" s="78">
        <v>0</v>
      </c>
      <c r="Z236" s="78">
        <v>0</v>
      </c>
      <c r="AA236" s="78">
        <f t="shared" si="39"/>
        <v>0</v>
      </c>
      <c r="AB236" s="77">
        <f t="shared" si="40"/>
        <v>2021</v>
      </c>
      <c r="AC236" s="76">
        <f t="shared" si="41"/>
        <v>6</v>
      </c>
      <c r="AD236" s="76" t="str">
        <f t="shared" si="42"/>
        <v/>
      </c>
      <c r="AE236" s="76" t="str">
        <f t="shared" si="43"/>
        <v/>
      </c>
      <c r="AF236" s="74">
        <f t="shared" si="44"/>
        <v>0</v>
      </c>
      <c r="AG236" s="75" t="str">
        <f t="shared" si="45"/>
        <v>1:00</v>
      </c>
      <c r="AH236" s="74">
        <f t="shared" si="46"/>
        <v>0</v>
      </c>
      <c r="AI236" s="73" t="str">
        <f t="shared" si="47"/>
        <v/>
      </c>
      <c r="AJ236" s="73" t="str">
        <f t="shared" si="48"/>
        <v/>
      </c>
      <c r="AK236" s="73" t="str">
        <f t="shared" si="49"/>
        <v/>
      </c>
      <c r="AL236" s="72" t="str">
        <f t="shared" si="50"/>
        <v/>
      </c>
      <c r="AM236" s="71" t="str">
        <f t="shared" si="51"/>
        <v/>
      </c>
    </row>
    <row r="237" spans="2:39" ht="13.8" thickBot="1">
      <c r="B237" s="79">
        <v>44369</v>
      </c>
      <c r="C237" s="78">
        <v>0</v>
      </c>
      <c r="D237" s="78">
        <v>0</v>
      </c>
      <c r="E237" s="78">
        <v>0</v>
      </c>
      <c r="F237" s="78">
        <v>0</v>
      </c>
      <c r="G237" s="78">
        <v>0</v>
      </c>
      <c r="H237" s="78">
        <v>0</v>
      </c>
      <c r="I237" s="78">
        <v>0</v>
      </c>
      <c r="J237" s="78">
        <v>0</v>
      </c>
      <c r="K237" s="78">
        <v>0</v>
      </c>
      <c r="L237" s="78">
        <v>0</v>
      </c>
      <c r="M237" s="78">
        <v>0</v>
      </c>
      <c r="N237" s="78">
        <v>0</v>
      </c>
      <c r="O237" s="78">
        <v>0</v>
      </c>
      <c r="P237" s="78">
        <v>0</v>
      </c>
      <c r="Q237" s="78">
        <v>0</v>
      </c>
      <c r="R237" s="78">
        <v>0</v>
      </c>
      <c r="S237" s="78">
        <v>0</v>
      </c>
      <c r="T237" s="78">
        <v>0</v>
      </c>
      <c r="U237" s="78">
        <v>0</v>
      </c>
      <c r="V237" s="78">
        <v>0</v>
      </c>
      <c r="W237" s="78">
        <v>0</v>
      </c>
      <c r="X237" s="78">
        <v>0</v>
      </c>
      <c r="Y237" s="78">
        <v>0</v>
      </c>
      <c r="Z237" s="78">
        <v>0</v>
      </c>
      <c r="AA237" s="78">
        <f t="shared" si="39"/>
        <v>0</v>
      </c>
      <c r="AB237" s="77">
        <f t="shared" si="40"/>
        <v>2021</v>
      </c>
      <c r="AC237" s="76">
        <f t="shared" si="41"/>
        <v>6</v>
      </c>
      <c r="AD237" s="76" t="str">
        <f t="shared" si="42"/>
        <v/>
      </c>
      <c r="AE237" s="76" t="str">
        <f t="shared" si="43"/>
        <v/>
      </c>
      <c r="AF237" s="74">
        <f t="shared" si="44"/>
        <v>0</v>
      </c>
      <c r="AG237" s="75" t="str">
        <f t="shared" si="45"/>
        <v>1:00</v>
      </c>
      <c r="AH237" s="74">
        <f t="shared" si="46"/>
        <v>0</v>
      </c>
      <c r="AI237" s="73" t="str">
        <f t="shared" si="47"/>
        <v/>
      </c>
      <c r="AJ237" s="73" t="str">
        <f t="shared" si="48"/>
        <v/>
      </c>
      <c r="AK237" s="73" t="str">
        <f t="shared" si="49"/>
        <v/>
      </c>
      <c r="AL237" s="72" t="str">
        <f t="shared" si="50"/>
        <v/>
      </c>
      <c r="AM237" s="71" t="str">
        <f t="shared" si="51"/>
        <v/>
      </c>
    </row>
    <row r="238" spans="2:39" ht="13.8" thickBot="1">
      <c r="B238" s="79">
        <v>44370</v>
      </c>
      <c r="C238" s="78">
        <v>0</v>
      </c>
      <c r="D238" s="78">
        <v>0</v>
      </c>
      <c r="E238" s="78">
        <v>0</v>
      </c>
      <c r="F238" s="78">
        <v>0</v>
      </c>
      <c r="G238" s="78">
        <v>0</v>
      </c>
      <c r="H238" s="78">
        <v>0</v>
      </c>
      <c r="I238" s="78">
        <v>0</v>
      </c>
      <c r="J238" s="78">
        <v>0</v>
      </c>
      <c r="K238" s="78">
        <v>0</v>
      </c>
      <c r="L238" s="78">
        <v>0</v>
      </c>
      <c r="M238" s="78">
        <v>0</v>
      </c>
      <c r="N238" s="78">
        <v>0</v>
      </c>
      <c r="O238" s="78">
        <v>0</v>
      </c>
      <c r="P238" s="78">
        <v>0</v>
      </c>
      <c r="Q238" s="78">
        <v>0</v>
      </c>
      <c r="R238" s="78">
        <v>0</v>
      </c>
      <c r="S238" s="78">
        <v>0</v>
      </c>
      <c r="T238" s="78">
        <v>0</v>
      </c>
      <c r="U238" s="78">
        <v>0</v>
      </c>
      <c r="V238" s="78">
        <v>0</v>
      </c>
      <c r="W238" s="78">
        <v>0</v>
      </c>
      <c r="X238" s="78">
        <v>0</v>
      </c>
      <c r="Y238" s="78">
        <v>0</v>
      </c>
      <c r="Z238" s="78">
        <v>0</v>
      </c>
      <c r="AA238" s="78">
        <f t="shared" si="39"/>
        <v>0</v>
      </c>
      <c r="AB238" s="77">
        <f t="shared" si="40"/>
        <v>2021</v>
      </c>
      <c r="AC238" s="76">
        <f t="shared" si="41"/>
        <v>6</v>
      </c>
      <c r="AD238" s="76" t="str">
        <f t="shared" si="42"/>
        <v/>
      </c>
      <c r="AE238" s="76" t="str">
        <f t="shared" si="43"/>
        <v/>
      </c>
      <c r="AF238" s="74">
        <f t="shared" si="44"/>
        <v>0</v>
      </c>
      <c r="AG238" s="75" t="str">
        <f t="shared" si="45"/>
        <v>1:00</v>
      </c>
      <c r="AH238" s="74">
        <f t="shared" si="46"/>
        <v>0</v>
      </c>
      <c r="AI238" s="73" t="str">
        <f t="shared" si="47"/>
        <v/>
      </c>
      <c r="AJ238" s="73" t="str">
        <f t="shared" si="48"/>
        <v/>
      </c>
      <c r="AK238" s="73" t="str">
        <f t="shared" si="49"/>
        <v/>
      </c>
      <c r="AL238" s="72" t="str">
        <f t="shared" si="50"/>
        <v/>
      </c>
      <c r="AM238" s="71" t="str">
        <f t="shared" si="51"/>
        <v/>
      </c>
    </row>
    <row r="239" spans="2:39" ht="13.8" thickBot="1">
      <c r="B239" s="79">
        <v>44371</v>
      </c>
      <c r="C239" s="78">
        <v>0</v>
      </c>
      <c r="D239" s="78">
        <v>0</v>
      </c>
      <c r="E239" s="78">
        <v>0</v>
      </c>
      <c r="F239" s="78">
        <v>0</v>
      </c>
      <c r="G239" s="78">
        <v>0</v>
      </c>
      <c r="H239" s="78">
        <v>0</v>
      </c>
      <c r="I239" s="78">
        <v>0</v>
      </c>
      <c r="J239" s="78">
        <v>0</v>
      </c>
      <c r="K239" s="78">
        <v>0</v>
      </c>
      <c r="L239" s="78">
        <v>0</v>
      </c>
      <c r="M239" s="78">
        <v>0</v>
      </c>
      <c r="N239" s="78">
        <v>0</v>
      </c>
      <c r="O239" s="78">
        <v>0</v>
      </c>
      <c r="P239" s="78">
        <v>0</v>
      </c>
      <c r="Q239" s="78">
        <v>0</v>
      </c>
      <c r="R239" s="78">
        <v>0</v>
      </c>
      <c r="S239" s="78">
        <v>0</v>
      </c>
      <c r="T239" s="78">
        <v>0</v>
      </c>
      <c r="U239" s="78">
        <v>0</v>
      </c>
      <c r="V239" s="78">
        <v>0</v>
      </c>
      <c r="W239" s="78">
        <v>0</v>
      </c>
      <c r="X239" s="78">
        <v>0</v>
      </c>
      <c r="Y239" s="78">
        <v>0</v>
      </c>
      <c r="Z239" s="78">
        <v>0</v>
      </c>
      <c r="AA239" s="78">
        <f t="shared" si="39"/>
        <v>0</v>
      </c>
      <c r="AB239" s="77">
        <f t="shared" si="40"/>
        <v>2021</v>
      </c>
      <c r="AC239" s="76">
        <f t="shared" si="41"/>
        <v>6</v>
      </c>
      <c r="AD239" s="76" t="str">
        <f t="shared" si="42"/>
        <v/>
      </c>
      <c r="AE239" s="76" t="str">
        <f t="shared" si="43"/>
        <v/>
      </c>
      <c r="AF239" s="74">
        <f t="shared" si="44"/>
        <v>0</v>
      </c>
      <c r="AG239" s="75" t="str">
        <f t="shared" si="45"/>
        <v>1:00</v>
      </c>
      <c r="AH239" s="74">
        <f t="shared" si="46"/>
        <v>0</v>
      </c>
      <c r="AI239" s="73" t="str">
        <f t="shared" si="47"/>
        <v/>
      </c>
      <c r="AJ239" s="73" t="str">
        <f t="shared" si="48"/>
        <v/>
      </c>
      <c r="AK239" s="73" t="str">
        <f t="shared" si="49"/>
        <v/>
      </c>
      <c r="AL239" s="72" t="str">
        <f t="shared" si="50"/>
        <v/>
      </c>
      <c r="AM239" s="71" t="str">
        <f t="shared" si="51"/>
        <v/>
      </c>
    </row>
    <row r="240" spans="2:39" ht="13.8" thickBot="1">
      <c r="B240" s="79">
        <v>44372</v>
      </c>
      <c r="C240" s="78">
        <v>0</v>
      </c>
      <c r="D240" s="78">
        <v>0</v>
      </c>
      <c r="E240" s="78">
        <v>0</v>
      </c>
      <c r="F240" s="78">
        <v>0</v>
      </c>
      <c r="G240" s="78">
        <v>0</v>
      </c>
      <c r="H240" s="78">
        <v>0</v>
      </c>
      <c r="I240" s="78">
        <v>0</v>
      </c>
      <c r="J240" s="78">
        <v>0</v>
      </c>
      <c r="K240" s="78">
        <v>0</v>
      </c>
      <c r="L240" s="78">
        <v>0</v>
      </c>
      <c r="M240" s="78">
        <v>0</v>
      </c>
      <c r="N240" s="78">
        <v>0</v>
      </c>
      <c r="O240" s="78">
        <v>0</v>
      </c>
      <c r="P240" s="78">
        <v>0</v>
      </c>
      <c r="Q240" s="78">
        <v>0</v>
      </c>
      <c r="R240" s="78">
        <v>0</v>
      </c>
      <c r="S240" s="78">
        <v>0</v>
      </c>
      <c r="T240" s="78">
        <v>0</v>
      </c>
      <c r="U240" s="78">
        <v>0</v>
      </c>
      <c r="V240" s="78">
        <v>0</v>
      </c>
      <c r="W240" s="78">
        <v>0</v>
      </c>
      <c r="X240" s="78">
        <v>0</v>
      </c>
      <c r="Y240" s="78">
        <v>0</v>
      </c>
      <c r="Z240" s="78">
        <v>0</v>
      </c>
      <c r="AA240" s="78">
        <f t="shared" si="39"/>
        <v>0</v>
      </c>
      <c r="AB240" s="77">
        <f t="shared" si="40"/>
        <v>2021</v>
      </c>
      <c r="AC240" s="76">
        <f t="shared" si="41"/>
        <v>6</v>
      </c>
      <c r="AD240" s="76" t="str">
        <f t="shared" si="42"/>
        <v/>
      </c>
      <c r="AE240" s="76" t="str">
        <f t="shared" si="43"/>
        <v/>
      </c>
      <c r="AF240" s="74">
        <f t="shared" si="44"/>
        <v>0</v>
      </c>
      <c r="AG240" s="75" t="str">
        <f t="shared" si="45"/>
        <v>1:00</v>
      </c>
      <c r="AH240" s="74">
        <f t="shared" si="46"/>
        <v>0</v>
      </c>
      <c r="AI240" s="73" t="str">
        <f t="shared" si="47"/>
        <v/>
      </c>
      <c r="AJ240" s="73" t="str">
        <f t="shared" si="48"/>
        <v/>
      </c>
      <c r="AK240" s="73" t="str">
        <f t="shared" si="49"/>
        <v/>
      </c>
      <c r="AL240" s="72" t="str">
        <f t="shared" si="50"/>
        <v/>
      </c>
      <c r="AM240" s="71" t="str">
        <f t="shared" si="51"/>
        <v/>
      </c>
    </row>
    <row r="241" spans="2:39" ht="13.8" thickBot="1">
      <c r="B241" s="79">
        <v>44373</v>
      </c>
      <c r="C241" s="78">
        <v>0</v>
      </c>
      <c r="D241" s="78">
        <v>0</v>
      </c>
      <c r="E241" s="78">
        <v>0</v>
      </c>
      <c r="F241" s="78">
        <v>0</v>
      </c>
      <c r="G241" s="78">
        <v>0</v>
      </c>
      <c r="H241" s="78">
        <v>0</v>
      </c>
      <c r="I241" s="78">
        <v>0</v>
      </c>
      <c r="J241" s="78">
        <v>0</v>
      </c>
      <c r="K241" s="78">
        <v>0</v>
      </c>
      <c r="L241" s="78">
        <v>0</v>
      </c>
      <c r="M241" s="78">
        <v>0</v>
      </c>
      <c r="N241" s="78">
        <v>0</v>
      </c>
      <c r="O241" s="78">
        <v>0</v>
      </c>
      <c r="P241" s="78">
        <v>0</v>
      </c>
      <c r="Q241" s="78">
        <v>0</v>
      </c>
      <c r="R241" s="78">
        <v>0</v>
      </c>
      <c r="S241" s="78">
        <v>0</v>
      </c>
      <c r="T241" s="78">
        <v>0</v>
      </c>
      <c r="U241" s="78">
        <v>0</v>
      </c>
      <c r="V241" s="78">
        <v>0</v>
      </c>
      <c r="W241" s="78">
        <v>0</v>
      </c>
      <c r="X241" s="78">
        <v>0</v>
      </c>
      <c r="Y241" s="78">
        <v>0</v>
      </c>
      <c r="Z241" s="78">
        <v>0</v>
      </c>
      <c r="AA241" s="78">
        <f t="shared" si="39"/>
        <v>0</v>
      </c>
      <c r="AB241" s="77">
        <f t="shared" si="40"/>
        <v>2021</v>
      </c>
      <c r="AC241" s="76">
        <f t="shared" si="41"/>
        <v>6</v>
      </c>
      <c r="AD241" s="76" t="str">
        <f t="shared" si="42"/>
        <v/>
      </c>
      <c r="AE241" s="76" t="str">
        <f t="shared" si="43"/>
        <v/>
      </c>
      <c r="AF241" s="74">
        <f t="shared" si="44"/>
        <v>0</v>
      </c>
      <c r="AG241" s="75" t="str">
        <f t="shared" si="45"/>
        <v>1:00</v>
      </c>
      <c r="AH241" s="74">
        <f t="shared" si="46"/>
        <v>0</v>
      </c>
      <c r="AI241" s="73" t="str">
        <f t="shared" si="47"/>
        <v/>
      </c>
      <c r="AJ241" s="73" t="str">
        <f t="shared" si="48"/>
        <v/>
      </c>
      <c r="AK241" s="73" t="str">
        <f t="shared" si="49"/>
        <v/>
      </c>
      <c r="AL241" s="72" t="str">
        <f t="shared" si="50"/>
        <v/>
      </c>
      <c r="AM241" s="71" t="str">
        <f t="shared" si="51"/>
        <v/>
      </c>
    </row>
    <row r="242" spans="2:39" ht="13.8" thickBot="1">
      <c r="B242" s="79">
        <v>44374</v>
      </c>
      <c r="C242" s="78">
        <v>0</v>
      </c>
      <c r="D242" s="78">
        <v>0</v>
      </c>
      <c r="E242" s="78">
        <v>0</v>
      </c>
      <c r="F242" s="78">
        <v>0</v>
      </c>
      <c r="G242" s="78">
        <v>0</v>
      </c>
      <c r="H242" s="78">
        <v>0</v>
      </c>
      <c r="I242" s="78">
        <v>0</v>
      </c>
      <c r="J242" s="78">
        <v>0</v>
      </c>
      <c r="K242" s="78">
        <v>0</v>
      </c>
      <c r="L242" s="78">
        <v>0</v>
      </c>
      <c r="M242" s="78">
        <v>0</v>
      </c>
      <c r="N242" s="78">
        <v>0</v>
      </c>
      <c r="O242" s="78">
        <v>0</v>
      </c>
      <c r="P242" s="78">
        <v>0</v>
      </c>
      <c r="Q242" s="78">
        <v>0</v>
      </c>
      <c r="R242" s="78">
        <v>0</v>
      </c>
      <c r="S242" s="78">
        <v>0</v>
      </c>
      <c r="T242" s="78">
        <v>0</v>
      </c>
      <c r="U242" s="78">
        <v>0</v>
      </c>
      <c r="V242" s="78">
        <v>0</v>
      </c>
      <c r="W242" s="78">
        <v>0</v>
      </c>
      <c r="X242" s="78">
        <v>0</v>
      </c>
      <c r="Y242" s="78">
        <v>0</v>
      </c>
      <c r="Z242" s="78">
        <v>0</v>
      </c>
      <c r="AA242" s="78">
        <f t="shared" si="39"/>
        <v>0</v>
      </c>
      <c r="AB242" s="77">
        <f t="shared" si="40"/>
        <v>2021</v>
      </c>
      <c r="AC242" s="76">
        <f t="shared" si="41"/>
        <v>6</v>
      </c>
      <c r="AD242" s="76" t="str">
        <f t="shared" si="42"/>
        <v/>
      </c>
      <c r="AE242" s="76" t="str">
        <f t="shared" si="43"/>
        <v/>
      </c>
      <c r="AF242" s="74">
        <f t="shared" si="44"/>
        <v>0</v>
      </c>
      <c r="AG242" s="75" t="str">
        <f t="shared" si="45"/>
        <v>1:00</v>
      </c>
      <c r="AH242" s="74">
        <f t="shared" si="46"/>
        <v>0</v>
      </c>
      <c r="AI242" s="73" t="str">
        <f t="shared" si="47"/>
        <v/>
      </c>
      <c r="AJ242" s="73" t="str">
        <f t="shared" si="48"/>
        <v/>
      </c>
      <c r="AK242" s="73" t="str">
        <f t="shared" si="49"/>
        <v/>
      </c>
      <c r="AL242" s="72" t="str">
        <f t="shared" si="50"/>
        <v/>
      </c>
      <c r="AM242" s="71" t="str">
        <f t="shared" si="51"/>
        <v/>
      </c>
    </row>
    <row r="243" spans="2:39" ht="13.8" thickBot="1">
      <c r="B243" s="79">
        <v>44375</v>
      </c>
      <c r="C243" s="78">
        <v>0</v>
      </c>
      <c r="D243" s="78">
        <v>0</v>
      </c>
      <c r="E243" s="78">
        <v>0</v>
      </c>
      <c r="F243" s="78">
        <v>0</v>
      </c>
      <c r="G243" s="78">
        <v>0</v>
      </c>
      <c r="H243" s="78">
        <v>0</v>
      </c>
      <c r="I243" s="78">
        <v>0</v>
      </c>
      <c r="J243" s="78">
        <v>0</v>
      </c>
      <c r="K243" s="78">
        <v>0</v>
      </c>
      <c r="L243" s="78">
        <v>0</v>
      </c>
      <c r="M243" s="78">
        <v>0</v>
      </c>
      <c r="N243" s="78">
        <v>0</v>
      </c>
      <c r="O243" s="78">
        <v>0</v>
      </c>
      <c r="P243" s="78">
        <v>0</v>
      </c>
      <c r="Q243" s="78">
        <v>0</v>
      </c>
      <c r="R243" s="78">
        <v>0</v>
      </c>
      <c r="S243" s="78">
        <v>0</v>
      </c>
      <c r="T243" s="78">
        <v>0</v>
      </c>
      <c r="U243" s="78">
        <v>0</v>
      </c>
      <c r="V243" s="78">
        <v>0</v>
      </c>
      <c r="W243" s="78">
        <v>0</v>
      </c>
      <c r="X243" s="78">
        <v>0</v>
      </c>
      <c r="Y243" s="78">
        <v>0</v>
      </c>
      <c r="Z243" s="78">
        <v>0</v>
      </c>
      <c r="AA243" s="78">
        <f t="shared" si="39"/>
        <v>0</v>
      </c>
      <c r="AB243" s="77">
        <f t="shared" si="40"/>
        <v>2021</v>
      </c>
      <c r="AC243" s="76">
        <f t="shared" si="41"/>
        <v>6</v>
      </c>
      <c r="AD243" s="76" t="str">
        <f t="shared" si="42"/>
        <v/>
      </c>
      <c r="AE243" s="76" t="str">
        <f t="shared" si="43"/>
        <v/>
      </c>
      <c r="AF243" s="74">
        <f t="shared" si="44"/>
        <v>0</v>
      </c>
      <c r="AG243" s="75" t="str">
        <f t="shared" si="45"/>
        <v>1:00</v>
      </c>
      <c r="AH243" s="74">
        <f t="shared" si="46"/>
        <v>0</v>
      </c>
      <c r="AI243" s="73" t="str">
        <f t="shared" si="47"/>
        <v/>
      </c>
      <c r="AJ243" s="73" t="str">
        <f t="shared" si="48"/>
        <v/>
      </c>
      <c r="AK243" s="73" t="str">
        <f t="shared" si="49"/>
        <v/>
      </c>
      <c r="AL243" s="72" t="str">
        <f t="shared" si="50"/>
        <v/>
      </c>
      <c r="AM243" s="71" t="str">
        <f t="shared" si="51"/>
        <v/>
      </c>
    </row>
    <row r="244" spans="2:39" ht="13.8" thickBot="1">
      <c r="B244" s="79">
        <v>44376</v>
      </c>
      <c r="C244" s="78">
        <v>0</v>
      </c>
      <c r="D244" s="78">
        <v>0</v>
      </c>
      <c r="E244" s="78">
        <v>0</v>
      </c>
      <c r="F244" s="78">
        <v>0</v>
      </c>
      <c r="G244" s="78">
        <v>0</v>
      </c>
      <c r="H244" s="78">
        <v>0</v>
      </c>
      <c r="I244" s="78">
        <v>0</v>
      </c>
      <c r="J244" s="78">
        <v>0</v>
      </c>
      <c r="K244" s="78">
        <v>0</v>
      </c>
      <c r="L244" s="78">
        <v>0</v>
      </c>
      <c r="M244" s="78">
        <v>0</v>
      </c>
      <c r="N244" s="78">
        <v>0</v>
      </c>
      <c r="O244" s="78">
        <v>0</v>
      </c>
      <c r="P244" s="78">
        <v>0</v>
      </c>
      <c r="Q244" s="78">
        <v>0</v>
      </c>
      <c r="R244" s="78">
        <v>0</v>
      </c>
      <c r="S244" s="78">
        <v>0</v>
      </c>
      <c r="T244" s="78">
        <v>0</v>
      </c>
      <c r="U244" s="78">
        <v>0</v>
      </c>
      <c r="V244" s="78">
        <v>0</v>
      </c>
      <c r="W244" s="78">
        <v>0</v>
      </c>
      <c r="X244" s="78">
        <v>0</v>
      </c>
      <c r="Y244" s="78">
        <v>0</v>
      </c>
      <c r="Z244" s="78">
        <v>0</v>
      </c>
      <c r="AA244" s="78">
        <f t="shared" si="39"/>
        <v>0</v>
      </c>
      <c r="AB244" s="77">
        <f t="shared" si="40"/>
        <v>2021</v>
      </c>
      <c r="AC244" s="76">
        <f t="shared" si="41"/>
        <v>6</v>
      </c>
      <c r="AD244" s="76" t="str">
        <f t="shared" si="42"/>
        <v/>
      </c>
      <c r="AE244" s="76" t="str">
        <f t="shared" si="43"/>
        <v/>
      </c>
      <c r="AF244" s="74">
        <f t="shared" si="44"/>
        <v>0</v>
      </c>
      <c r="AG244" s="75" t="str">
        <f t="shared" si="45"/>
        <v>1:00</v>
      </c>
      <c r="AH244" s="74">
        <f t="shared" si="46"/>
        <v>0</v>
      </c>
      <c r="AI244" s="73" t="str">
        <f t="shared" si="47"/>
        <v/>
      </c>
      <c r="AJ244" s="73" t="str">
        <f t="shared" si="48"/>
        <v/>
      </c>
      <c r="AK244" s="73" t="str">
        <f t="shared" si="49"/>
        <v/>
      </c>
      <c r="AL244" s="72" t="str">
        <f t="shared" si="50"/>
        <v/>
      </c>
      <c r="AM244" s="71" t="str">
        <f t="shared" si="51"/>
        <v/>
      </c>
    </row>
    <row r="245" spans="2:39" ht="13.8" thickBot="1">
      <c r="B245" s="79">
        <v>44377</v>
      </c>
      <c r="C245" s="78">
        <v>0</v>
      </c>
      <c r="D245" s="78">
        <v>0</v>
      </c>
      <c r="E245" s="78">
        <v>0</v>
      </c>
      <c r="F245" s="78">
        <v>0</v>
      </c>
      <c r="G245" s="78">
        <v>0</v>
      </c>
      <c r="H245" s="78">
        <v>0</v>
      </c>
      <c r="I245" s="78">
        <v>0</v>
      </c>
      <c r="J245" s="78">
        <v>0</v>
      </c>
      <c r="K245" s="78">
        <v>0</v>
      </c>
      <c r="L245" s="78">
        <v>0</v>
      </c>
      <c r="M245" s="78">
        <v>0</v>
      </c>
      <c r="N245" s="78">
        <v>0</v>
      </c>
      <c r="O245" s="78">
        <v>0</v>
      </c>
      <c r="P245" s="78">
        <v>0</v>
      </c>
      <c r="Q245" s="78">
        <v>0</v>
      </c>
      <c r="R245" s="78">
        <v>0</v>
      </c>
      <c r="S245" s="78">
        <v>0</v>
      </c>
      <c r="T245" s="78">
        <v>0</v>
      </c>
      <c r="U245" s="78">
        <v>0</v>
      </c>
      <c r="V245" s="78">
        <v>0</v>
      </c>
      <c r="W245" s="78">
        <v>0</v>
      </c>
      <c r="X245" s="78">
        <v>0</v>
      </c>
      <c r="Y245" s="78">
        <v>0</v>
      </c>
      <c r="Z245" s="78">
        <v>0</v>
      </c>
      <c r="AA245" s="78">
        <f t="shared" si="39"/>
        <v>0</v>
      </c>
      <c r="AB245" s="77">
        <f t="shared" si="40"/>
        <v>2021</v>
      </c>
      <c r="AC245" s="76">
        <f t="shared" si="41"/>
        <v>6</v>
      </c>
      <c r="AD245" s="76" t="str">
        <f t="shared" si="42"/>
        <v>2021-6</v>
      </c>
      <c r="AE245" s="76">
        <f t="shared" si="43"/>
        <v>6</v>
      </c>
      <c r="AF245" s="74">
        <f t="shared" si="44"/>
        <v>0</v>
      </c>
      <c r="AG245" s="75" t="str">
        <f t="shared" si="45"/>
        <v>1:00</v>
      </c>
      <c r="AH245" s="74">
        <f t="shared" si="46"/>
        <v>0</v>
      </c>
      <c r="AI245" s="73">
        <f t="shared" si="47"/>
        <v>1680.3029999999999</v>
      </c>
      <c r="AJ245" s="73">
        <f t="shared" si="48"/>
        <v>760.65</v>
      </c>
      <c r="AK245" s="73">
        <f t="shared" si="49"/>
        <v>1789.1010000000001</v>
      </c>
      <c r="AL245" s="72">
        <f t="shared" si="50"/>
        <v>44363</v>
      </c>
      <c r="AM245" s="71" t="str">
        <f t="shared" si="51"/>
        <v>12:00</v>
      </c>
    </row>
    <row r="246" spans="2:39" ht="13.8" thickBot="1">
      <c r="B246" s="79">
        <v>44378</v>
      </c>
      <c r="C246" s="78">
        <v>0</v>
      </c>
      <c r="D246" s="78">
        <v>0</v>
      </c>
      <c r="E246" s="78">
        <v>0</v>
      </c>
      <c r="F246" s="78">
        <v>0</v>
      </c>
      <c r="G246" s="78">
        <v>0</v>
      </c>
      <c r="H246" s="78">
        <v>0</v>
      </c>
      <c r="I246" s="78">
        <v>0</v>
      </c>
      <c r="J246" s="78">
        <v>0</v>
      </c>
      <c r="K246" s="78">
        <v>0</v>
      </c>
      <c r="L246" s="78">
        <v>0</v>
      </c>
      <c r="M246" s="78">
        <v>0</v>
      </c>
      <c r="N246" s="78">
        <v>0</v>
      </c>
      <c r="O246" s="78">
        <v>0</v>
      </c>
      <c r="P246" s="78">
        <v>0</v>
      </c>
      <c r="Q246" s="78">
        <v>0</v>
      </c>
      <c r="R246" s="78">
        <v>0</v>
      </c>
      <c r="S246" s="78">
        <v>0</v>
      </c>
      <c r="T246" s="78">
        <v>0</v>
      </c>
      <c r="U246" s="78">
        <v>0</v>
      </c>
      <c r="V246" s="78">
        <v>0</v>
      </c>
      <c r="W246" s="78">
        <v>0</v>
      </c>
      <c r="X246" s="78">
        <v>0</v>
      </c>
      <c r="Y246" s="78">
        <v>0</v>
      </c>
      <c r="Z246" s="78">
        <v>0</v>
      </c>
      <c r="AA246" s="78">
        <f t="shared" si="39"/>
        <v>0</v>
      </c>
      <c r="AB246" s="77">
        <f t="shared" si="40"/>
        <v>2021</v>
      </c>
      <c r="AC246" s="76">
        <f t="shared" si="41"/>
        <v>7</v>
      </c>
      <c r="AD246" s="76" t="str">
        <f t="shared" si="42"/>
        <v/>
      </c>
      <c r="AE246" s="76" t="str">
        <f t="shared" si="43"/>
        <v/>
      </c>
      <c r="AF246" s="74">
        <f t="shared" si="44"/>
        <v>0</v>
      </c>
      <c r="AG246" s="75" t="str">
        <f t="shared" si="45"/>
        <v>1:00</v>
      </c>
      <c r="AH246" s="74">
        <f t="shared" si="46"/>
        <v>0</v>
      </c>
      <c r="AI246" s="73" t="str">
        <f t="shared" si="47"/>
        <v/>
      </c>
      <c r="AJ246" s="73" t="str">
        <f t="shared" si="48"/>
        <v/>
      </c>
      <c r="AK246" s="73" t="str">
        <f t="shared" si="49"/>
        <v/>
      </c>
      <c r="AL246" s="72" t="str">
        <f t="shared" si="50"/>
        <v/>
      </c>
      <c r="AM246" s="71" t="str">
        <f t="shared" si="51"/>
        <v/>
      </c>
    </row>
    <row r="247" spans="2:39" ht="13.8" thickBot="1">
      <c r="B247" s="79">
        <v>44379</v>
      </c>
      <c r="C247" s="78">
        <v>0</v>
      </c>
      <c r="D247" s="78">
        <v>0</v>
      </c>
      <c r="E247" s="78">
        <v>0</v>
      </c>
      <c r="F247" s="78">
        <v>0</v>
      </c>
      <c r="G247" s="78">
        <v>0</v>
      </c>
      <c r="H247" s="78">
        <v>0</v>
      </c>
      <c r="I247" s="78">
        <v>0</v>
      </c>
      <c r="J247" s="78">
        <v>0</v>
      </c>
      <c r="K247" s="78">
        <v>0</v>
      </c>
      <c r="L247" s="78">
        <v>0</v>
      </c>
      <c r="M247" s="78">
        <v>0</v>
      </c>
      <c r="N247" s="78">
        <v>0</v>
      </c>
      <c r="O247" s="78">
        <v>0</v>
      </c>
      <c r="P247" s="78">
        <v>0</v>
      </c>
      <c r="Q247" s="78">
        <v>0</v>
      </c>
      <c r="R247" s="78">
        <v>0</v>
      </c>
      <c r="S247" s="78">
        <v>0</v>
      </c>
      <c r="T247" s="78">
        <v>0</v>
      </c>
      <c r="U247" s="78">
        <v>0</v>
      </c>
      <c r="V247" s="78">
        <v>0</v>
      </c>
      <c r="W247" s="78">
        <v>0</v>
      </c>
      <c r="X247" s="78">
        <v>0</v>
      </c>
      <c r="Y247" s="78">
        <v>0</v>
      </c>
      <c r="Z247" s="78">
        <v>0</v>
      </c>
      <c r="AA247" s="78">
        <f t="shared" si="39"/>
        <v>0</v>
      </c>
      <c r="AB247" s="77">
        <f t="shared" si="40"/>
        <v>2021</v>
      </c>
      <c r="AC247" s="76">
        <f t="shared" si="41"/>
        <v>7</v>
      </c>
      <c r="AD247" s="76" t="str">
        <f t="shared" si="42"/>
        <v/>
      </c>
      <c r="AE247" s="76" t="str">
        <f t="shared" si="43"/>
        <v/>
      </c>
      <c r="AF247" s="74">
        <f t="shared" si="44"/>
        <v>0</v>
      </c>
      <c r="AG247" s="75" t="str">
        <f t="shared" si="45"/>
        <v>1:00</v>
      </c>
      <c r="AH247" s="74">
        <f t="shared" si="46"/>
        <v>0</v>
      </c>
      <c r="AI247" s="73" t="str">
        <f t="shared" si="47"/>
        <v/>
      </c>
      <c r="AJ247" s="73" t="str">
        <f t="shared" si="48"/>
        <v/>
      </c>
      <c r="AK247" s="73" t="str">
        <f t="shared" si="49"/>
        <v/>
      </c>
      <c r="AL247" s="72" t="str">
        <f t="shared" si="50"/>
        <v/>
      </c>
      <c r="AM247" s="71" t="str">
        <f t="shared" si="51"/>
        <v/>
      </c>
    </row>
    <row r="248" spans="2:39" ht="13.8" thickBot="1">
      <c r="B248" s="79">
        <v>44380</v>
      </c>
      <c r="C248" s="78">
        <v>0</v>
      </c>
      <c r="D248" s="78">
        <v>0</v>
      </c>
      <c r="E248" s="78">
        <v>0</v>
      </c>
      <c r="F248" s="78">
        <v>0</v>
      </c>
      <c r="G248" s="78">
        <v>0</v>
      </c>
      <c r="H248" s="78">
        <v>0</v>
      </c>
      <c r="I248" s="78">
        <v>0</v>
      </c>
      <c r="J248" s="78">
        <v>0</v>
      </c>
      <c r="K248" s="78">
        <v>0</v>
      </c>
      <c r="L248" s="78">
        <v>0</v>
      </c>
      <c r="M248" s="78">
        <v>0</v>
      </c>
      <c r="N248" s="78">
        <v>0</v>
      </c>
      <c r="O248" s="78">
        <v>0</v>
      </c>
      <c r="P248" s="78">
        <v>0</v>
      </c>
      <c r="Q248" s="78">
        <v>0</v>
      </c>
      <c r="R248" s="78">
        <v>0</v>
      </c>
      <c r="S248" s="78">
        <v>0</v>
      </c>
      <c r="T248" s="78">
        <v>0</v>
      </c>
      <c r="U248" s="78">
        <v>0</v>
      </c>
      <c r="V248" s="78">
        <v>0</v>
      </c>
      <c r="W248" s="78">
        <v>0</v>
      </c>
      <c r="X248" s="78">
        <v>0</v>
      </c>
      <c r="Y248" s="78">
        <v>0</v>
      </c>
      <c r="Z248" s="78">
        <v>0</v>
      </c>
      <c r="AA248" s="78">
        <f t="shared" si="39"/>
        <v>0</v>
      </c>
      <c r="AB248" s="77">
        <f t="shared" si="40"/>
        <v>2021</v>
      </c>
      <c r="AC248" s="76">
        <f t="shared" si="41"/>
        <v>7</v>
      </c>
      <c r="AD248" s="76" t="str">
        <f t="shared" si="42"/>
        <v/>
      </c>
      <c r="AE248" s="76" t="str">
        <f t="shared" si="43"/>
        <v/>
      </c>
      <c r="AF248" s="74">
        <f t="shared" si="44"/>
        <v>0</v>
      </c>
      <c r="AG248" s="75" t="str">
        <f t="shared" si="45"/>
        <v>1:00</v>
      </c>
      <c r="AH248" s="74">
        <f t="shared" si="46"/>
        <v>0</v>
      </c>
      <c r="AI248" s="73" t="str">
        <f t="shared" si="47"/>
        <v/>
      </c>
      <c r="AJ248" s="73" t="str">
        <f t="shared" si="48"/>
        <v/>
      </c>
      <c r="AK248" s="73" t="str">
        <f t="shared" si="49"/>
        <v/>
      </c>
      <c r="AL248" s="72" t="str">
        <f t="shared" si="50"/>
        <v/>
      </c>
      <c r="AM248" s="71" t="str">
        <f t="shared" si="51"/>
        <v/>
      </c>
    </row>
    <row r="249" spans="2:39" ht="13.8" thickBot="1">
      <c r="B249" s="79">
        <v>44381</v>
      </c>
      <c r="C249" s="78">
        <v>0</v>
      </c>
      <c r="D249" s="78">
        <v>0</v>
      </c>
      <c r="E249" s="78">
        <v>0</v>
      </c>
      <c r="F249" s="78">
        <v>0</v>
      </c>
      <c r="G249" s="78">
        <v>0</v>
      </c>
      <c r="H249" s="78">
        <v>0</v>
      </c>
      <c r="I249" s="78">
        <v>0</v>
      </c>
      <c r="J249" s="78">
        <v>0</v>
      </c>
      <c r="K249" s="78">
        <v>0</v>
      </c>
      <c r="L249" s="78">
        <v>0</v>
      </c>
      <c r="M249" s="78">
        <v>0</v>
      </c>
      <c r="N249" s="78">
        <v>0</v>
      </c>
      <c r="O249" s="78">
        <v>0</v>
      </c>
      <c r="P249" s="78">
        <v>0</v>
      </c>
      <c r="Q249" s="78">
        <v>0</v>
      </c>
      <c r="R249" s="78">
        <v>0</v>
      </c>
      <c r="S249" s="78">
        <v>0</v>
      </c>
      <c r="T249" s="78">
        <v>0</v>
      </c>
      <c r="U249" s="78">
        <v>0</v>
      </c>
      <c r="V249" s="78">
        <v>0</v>
      </c>
      <c r="W249" s="78">
        <v>0</v>
      </c>
      <c r="X249" s="78">
        <v>0</v>
      </c>
      <c r="Y249" s="78">
        <v>0</v>
      </c>
      <c r="Z249" s="78">
        <v>0</v>
      </c>
      <c r="AA249" s="78">
        <f t="shared" si="39"/>
        <v>0</v>
      </c>
      <c r="AB249" s="77">
        <f t="shared" si="40"/>
        <v>2021</v>
      </c>
      <c r="AC249" s="76">
        <f t="shared" si="41"/>
        <v>7</v>
      </c>
      <c r="AD249" s="76" t="str">
        <f t="shared" si="42"/>
        <v/>
      </c>
      <c r="AE249" s="76" t="str">
        <f t="shared" si="43"/>
        <v/>
      </c>
      <c r="AF249" s="74">
        <f t="shared" si="44"/>
        <v>0</v>
      </c>
      <c r="AG249" s="75" t="str">
        <f t="shared" si="45"/>
        <v>1:00</v>
      </c>
      <c r="AH249" s="74">
        <f t="shared" si="46"/>
        <v>0</v>
      </c>
      <c r="AI249" s="73" t="str">
        <f t="shared" si="47"/>
        <v/>
      </c>
      <c r="AJ249" s="73" t="str">
        <f t="shared" si="48"/>
        <v/>
      </c>
      <c r="AK249" s="73" t="str">
        <f t="shared" si="49"/>
        <v/>
      </c>
      <c r="AL249" s="72" t="str">
        <f t="shared" si="50"/>
        <v/>
      </c>
      <c r="AM249" s="71" t="str">
        <f t="shared" si="51"/>
        <v/>
      </c>
    </row>
    <row r="250" spans="2:39" ht="13.8" thickBot="1">
      <c r="B250" s="79">
        <v>44382</v>
      </c>
      <c r="C250" s="78">
        <v>0</v>
      </c>
      <c r="D250" s="78">
        <v>0</v>
      </c>
      <c r="E250" s="78">
        <v>0</v>
      </c>
      <c r="F250" s="78">
        <v>0</v>
      </c>
      <c r="G250" s="78">
        <v>0</v>
      </c>
      <c r="H250" s="78">
        <v>0</v>
      </c>
      <c r="I250" s="78">
        <v>0</v>
      </c>
      <c r="J250" s="78">
        <v>0</v>
      </c>
      <c r="K250" s="78">
        <v>0</v>
      </c>
      <c r="L250" s="78">
        <v>0</v>
      </c>
      <c r="M250" s="78">
        <v>0</v>
      </c>
      <c r="N250" s="78">
        <v>0</v>
      </c>
      <c r="O250" s="78">
        <v>0</v>
      </c>
      <c r="P250" s="78">
        <v>0</v>
      </c>
      <c r="Q250" s="78">
        <v>0</v>
      </c>
      <c r="R250" s="78">
        <v>0</v>
      </c>
      <c r="S250" s="78">
        <v>0</v>
      </c>
      <c r="T250" s="78">
        <v>0</v>
      </c>
      <c r="U250" s="78">
        <v>0</v>
      </c>
      <c r="V250" s="78">
        <v>0</v>
      </c>
      <c r="W250" s="78">
        <v>0</v>
      </c>
      <c r="X250" s="78">
        <v>0</v>
      </c>
      <c r="Y250" s="78">
        <v>0</v>
      </c>
      <c r="Z250" s="78">
        <v>0</v>
      </c>
      <c r="AA250" s="78">
        <f t="shared" si="39"/>
        <v>0</v>
      </c>
      <c r="AB250" s="77">
        <f t="shared" si="40"/>
        <v>2021</v>
      </c>
      <c r="AC250" s="76">
        <f t="shared" si="41"/>
        <v>7</v>
      </c>
      <c r="AD250" s="76" t="str">
        <f t="shared" si="42"/>
        <v/>
      </c>
      <c r="AE250" s="76" t="str">
        <f t="shared" si="43"/>
        <v/>
      </c>
      <c r="AF250" s="74">
        <f t="shared" si="44"/>
        <v>0</v>
      </c>
      <c r="AG250" s="75" t="str">
        <f t="shared" si="45"/>
        <v>1:00</v>
      </c>
      <c r="AH250" s="74">
        <f t="shared" si="46"/>
        <v>0</v>
      </c>
      <c r="AI250" s="73" t="str">
        <f t="shared" si="47"/>
        <v/>
      </c>
      <c r="AJ250" s="73" t="str">
        <f t="shared" si="48"/>
        <v/>
      </c>
      <c r="AK250" s="73" t="str">
        <f t="shared" si="49"/>
        <v/>
      </c>
      <c r="AL250" s="72" t="str">
        <f t="shared" si="50"/>
        <v/>
      </c>
      <c r="AM250" s="71" t="str">
        <f t="shared" si="51"/>
        <v/>
      </c>
    </row>
    <row r="251" spans="2:39" ht="13.8" thickBot="1">
      <c r="B251" s="79">
        <v>44383</v>
      </c>
      <c r="C251" s="78">
        <v>0</v>
      </c>
      <c r="D251" s="78">
        <v>0</v>
      </c>
      <c r="E251" s="78">
        <v>0</v>
      </c>
      <c r="F251" s="78">
        <v>0</v>
      </c>
      <c r="G251" s="78">
        <v>0</v>
      </c>
      <c r="H251" s="78">
        <v>0</v>
      </c>
      <c r="I251" s="78">
        <v>0</v>
      </c>
      <c r="J251" s="78">
        <v>0</v>
      </c>
      <c r="K251" s="78">
        <v>1280.6300000000001</v>
      </c>
      <c r="L251" s="78">
        <v>1433.5840000000001</v>
      </c>
      <c r="M251" s="78">
        <v>0</v>
      </c>
      <c r="N251" s="78">
        <v>0</v>
      </c>
      <c r="O251" s="78">
        <v>0</v>
      </c>
      <c r="P251" s="78">
        <v>0</v>
      </c>
      <c r="Q251" s="78">
        <v>0</v>
      </c>
      <c r="R251" s="78">
        <v>0</v>
      </c>
      <c r="S251" s="78">
        <v>0</v>
      </c>
      <c r="T251" s="78">
        <v>0</v>
      </c>
      <c r="U251" s="78">
        <v>0</v>
      </c>
      <c r="V251" s="78">
        <v>0</v>
      </c>
      <c r="W251" s="78">
        <v>0</v>
      </c>
      <c r="X251" s="78">
        <v>0</v>
      </c>
      <c r="Y251" s="78">
        <v>0</v>
      </c>
      <c r="Z251" s="78">
        <v>0</v>
      </c>
      <c r="AA251" s="78">
        <f t="shared" si="39"/>
        <v>1433.5840000000001</v>
      </c>
      <c r="AB251" s="77">
        <f t="shared" si="40"/>
        <v>2021</v>
      </c>
      <c r="AC251" s="76">
        <f t="shared" si="41"/>
        <v>7</v>
      </c>
      <c r="AD251" s="76" t="str">
        <f t="shared" si="42"/>
        <v/>
      </c>
      <c r="AE251" s="76" t="str">
        <f t="shared" si="43"/>
        <v/>
      </c>
      <c r="AF251" s="74">
        <f t="shared" si="44"/>
        <v>1433.5840000000001</v>
      </c>
      <c r="AG251" s="75" t="str">
        <f t="shared" si="45"/>
        <v>10:00</v>
      </c>
      <c r="AH251" s="74">
        <f t="shared" si="46"/>
        <v>4147.7979999999998</v>
      </c>
      <c r="AI251" s="73" t="str">
        <f t="shared" si="47"/>
        <v/>
      </c>
      <c r="AJ251" s="73" t="str">
        <f t="shared" si="48"/>
        <v/>
      </c>
      <c r="AK251" s="73" t="str">
        <f t="shared" si="49"/>
        <v/>
      </c>
      <c r="AL251" s="72" t="str">
        <f t="shared" si="50"/>
        <v/>
      </c>
      <c r="AM251" s="71" t="str">
        <f t="shared" si="51"/>
        <v/>
      </c>
    </row>
    <row r="252" spans="2:39" ht="13.8" thickBot="1">
      <c r="B252" s="79">
        <v>44384</v>
      </c>
      <c r="C252" s="78">
        <v>0</v>
      </c>
      <c r="D252" s="78">
        <v>0</v>
      </c>
      <c r="E252" s="78">
        <v>0</v>
      </c>
      <c r="F252" s="78">
        <v>0</v>
      </c>
      <c r="G252" s="78">
        <v>0</v>
      </c>
      <c r="H252" s="78">
        <v>0</v>
      </c>
      <c r="I252" s="78">
        <v>0</v>
      </c>
      <c r="J252" s="78">
        <v>0</v>
      </c>
      <c r="K252" s="78">
        <v>0</v>
      </c>
      <c r="L252" s="78">
        <v>0</v>
      </c>
      <c r="M252" s="78">
        <v>0</v>
      </c>
      <c r="N252" s="78">
        <v>0</v>
      </c>
      <c r="O252" s="78">
        <v>0</v>
      </c>
      <c r="P252" s="78">
        <v>0</v>
      </c>
      <c r="Q252" s="78">
        <v>0</v>
      </c>
      <c r="R252" s="78">
        <v>0</v>
      </c>
      <c r="S252" s="78">
        <v>0</v>
      </c>
      <c r="T252" s="78">
        <v>0</v>
      </c>
      <c r="U252" s="78">
        <v>0</v>
      </c>
      <c r="V252" s="78">
        <v>0</v>
      </c>
      <c r="W252" s="78">
        <v>0</v>
      </c>
      <c r="X252" s="78">
        <v>0</v>
      </c>
      <c r="Y252" s="78">
        <v>0</v>
      </c>
      <c r="Z252" s="78">
        <v>0</v>
      </c>
      <c r="AA252" s="78">
        <f t="shared" si="39"/>
        <v>0</v>
      </c>
      <c r="AB252" s="77">
        <f t="shared" si="40"/>
        <v>2021</v>
      </c>
      <c r="AC252" s="76">
        <f t="shared" si="41"/>
        <v>7</v>
      </c>
      <c r="AD252" s="76" t="str">
        <f t="shared" si="42"/>
        <v/>
      </c>
      <c r="AE252" s="76" t="str">
        <f t="shared" si="43"/>
        <v/>
      </c>
      <c r="AF252" s="74">
        <f t="shared" si="44"/>
        <v>0</v>
      </c>
      <c r="AG252" s="75" t="str">
        <f t="shared" si="45"/>
        <v>1:00</v>
      </c>
      <c r="AH252" s="74">
        <f t="shared" si="46"/>
        <v>0</v>
      </c>
      <c r="AI252" s="73" t="str">
        <f t="shared" si="47"/>
        <v/>
      </c>
      <c r="AJ252" s="73" t="str">
        <f t="shared" si="48"/>
        <v/>
      </c>
      <c r="AK252" s="73" t="str">
        <f t="shared" si="49"/>
        <v/>
      </c>
      <c r="AL252" s="72" t="str">
        <f t="shared" si="50"/>
        <v/>
      </c>
      <c r="AM252" s="71" t="str">
        <f t="shared" si="51"/>
        <v/>
      </c>
    </row>
    <row r="253" spans="2:39" ht="13.8" thickBot="1">
      <c r="B253" s="79">
        <v>44385</v>
      </c>
      <c r="C253" s="78">
        <v>0</v>
      </c>
      <c r="D253" s="78">
        <v>0</v>
      </c>
      <c r="E253" s="78">
        <v>0</v>
      </c>
      <c r="F253" s="78">
        <v>0</v>
      </c>
      <c r="G253" s="78">
        <v>0</v>
      </c>
      <c r="H253" s="78">
        <v>0</v>
      </c>
      <c r="I253" s="78">
        <v>0</v>
      </c>
      <c r="J253" s="78">
        <v>0</v>
      </c>
      <c r="K253" s="78">
        <v>0</v>
      </c>
      <c r="L253" s="78">
        <v>0</v>
      </c>
      <c r="M253" s="78">
        <v>0</v>
      </c>
      <c r="N253" s="78">
        <v>0</v>
      </c>
      <c r="O253" s="78">
        <v>0</v>
      </c>
      <c r="P253" s="78">
        <v>0</v>
      </c>
      <c r="Q253" s="78">
        <v>0</v>
      </c>
      <c r="R253" s="78">
        <v>0</v>
      </c>
      <c r="S253" s="78">
        <v>0</v>
      </c>
      <c r="T253" s="78">
        <v>0</v>
      </c>
      <c r="U253" s="78">
        <v>0</v>
      </c>
      <c r="V253" s="78">
        <v>0</v>
      </c>
      <c r="W253" s="78">
        <v>0</v>
      </c>
      <c r="X253" s="78">
        <v>0</v>
      </c>
      <c r="Y253" s="78">
        <v>0</v>
      </c>
      <c r="Z253" s="78">
        <v>0</v>
      </c>
      <c r="AA253" s="78">
        <f t="shared" si="39"/>
        <v>0</v>
      </c>
      <c r="AB253" s="77">
        <f t="shared" si="40"/>
        <v>2021</v>
      </c>
      <c r="AC253" s="76">
        <f t="shared" si="41"/>
        <v>7</v>
      </c>
      <c r="AD253" s="76" t="str">
        <f t="shared" si="42"/>
        <v/>
      </c>
      <c r="AE253" s="76" t="str">
        <f t="shared" si="43"/>
        <v/>
      </c>
      <c r="AF253" s="74">
        <f t="shared" si="44"/>
        <v>0</v>
      </c>
      <c r="AG253" s="75" t="str">
        <f t="shared" si="45"/>
        <v>1:00</v>
      </c>
      <c r="AH253" s="74">
        <f t="shared" si="46"/>
        <v>0</v>
      </c>
      <c r="AI253" s="73" t="str">
        <f t="shared" si="47"/>
        <v/>
      </c>
      <c r="AJ253" s="73" t="str">
        <f t="shared" si="48"/>
        <v/>
      </c>
      <c r="AK253" s="73" t="str">
        <f t="shared" si="49"/>
        <v/>
      </c>
      <c r="AL253" s="72" t="str">
        <f t="shared" si="50"/>
        <v/>
      </c>
      <c r="AM253" s="71" t="str">
        <f t="shared" si="51"/>
        <v/>
      </c>
    </row>
    <row r="254" spans="2:39" ht="13.8" thickBot="1">
      <c r="B254" s="79">
        <v>44386</v>
      </c>
      <c r="C254" s="78">
        <v>0</v>
      </c>
      <c r="D254" s="78">
        <v>0</v>
      </c>
      <c r="E254" s="78">
        <v>0</v>
      </c>
      <c r="F254" s="78">
        <v>0</v>
      </c>
      <c r="G254" s="78">
        <v>0</v>
      </c>
      <c r="H254" s="78">
        <v>0</v>
      </c>
      <c r="I254" s="78">
        <v>0</v>
      </c>
      <c r="J254" s="78">
        <v>0</v>
      </c>
      <c r="K254" s="78">
        <v>0</v>
      </c>
      <c r="L254" s="78">
        <v>0</v>
      </c>
      <c r="M254" s="78">
        <v>0</v>
      </c>
      <c r="N254" s="78">
        <v>0</v>
      </c>
      <c r="O254" s="78">
        <v>0</v>
      </c>
      <c r="P254" s="78">
        <v>0</v>
      </c>
      <c r="Q254" s="78">
        <v>0</v>
      </c>
      <c r="R254" s="78">
        <v>0</v>
      </c>
      <c r="S254" s="78">
        <v>0</v>
      </c>
      <c r="T254" s="78">
        <v>0</v>
      </c>
      <c r="U254" s="78">
        <v>0</v>
      </c>
      <c r="V254" s="78">
        <v>0</v>
      </c>
      <c r="W254" s="78">
        <v>0</v>
      </c>
      <c r="X254" s="78">
        <v>0</v>
      </c>
      <c r="Y254" s="78">
        <v>0</v>
      </c>
      <c r="Z254" s="78">
        <v>0</v>
      </c>
      <c r="AA254" s="78">
        <f t="shared" si="39"/>
        <v>0</v>
      </c>
      <c r="AB254" s="77">
        <f t="shared" si="40"/>
        <v>2021</v>
      </c>
      <c r="AC254" s="76">
        <f t="shared" si="41"/>
        <v>7</v>
      </c>
      <c r="AD254" s="76" t="str">
        <f t="shared" si="42"/>
        <v/>
      </c>
      <c r="AE254" s="76" t="str">
        <f t="shared" si="43"/>
        <v/>
      </c>
      <c r="AF254" s="74">
        <f t="shared" si="44"/>
        <v>0</v>
      </c>
      <c r="AG254" s="75" t="str">
        <f t="shared" si="45"/>
        <v>1:00</v>
      </c>
      <c r="AH254" s="74">
        <f t="shared" si="46"/>
        <v>0</v>
      </c>
      <c r="AI254" s="73" t="str">
        <f t="shared" si="47"/>
        <v/>
      </c>
      <c r="AJ254" s="73" t="str">
        <f t="shared" si="48"/>
        <v/>
      </c>
      <c r="AK254" s="73" t="str">
        <f t="shared" si="49"/>
        <v/>
      </c>
      <c r="AL254" s="72" t="str">
        <f t="shared" si="50"/>
        <v/>
      </c>
      <c r="AM254" s="71" t="str">
        <f t="shared" si="51"/>
        <v/>
      </c>
    </row>
    <row r="255" spans="2:39" ht="13.8" thickBot="1">
      <c r="B255" s="79">
        <v>44387</v>
      </c>
      <c r="C255" s="78">
        <v>0</v>
      </c>
      <c r="D255" s="78">
        <v>0</v>
      </c>
      <c r="E255" s="78">
        <v>0</v>
      </c>
      <c r="F255" s="78">
        <v>0</v>
      </c>
      <c r="G255" s="78">
        <v>0</v>
      </c>
      <c r="H255" s="78">
        <v>0</v>
      </c>
      <c r="I255" s="78">
        <v>0</v>
      </c>
      <c r="J255" s="78">
        <v>0</v>
      </c>
      <c r="K255" s="78">
        <v>0</v>
      </c>
      <c r="L255" s="78">
        <v>0</v>
      </c>
      <c r="M255" s="78">
        <v>0</v>
      </c>
      <c r="N255" s="78">
        <v>0</v>
      </c>
      <c r="O255" s="78">
        <v>0</v>
      </c>
      <c r="P255" s="78">
        <v>0</v>
      </c>
      <c r="Q255" s="78">
        <v>0</v>
      </c>
      <c r="R255" s="78">
        <v>0</v>
      </c>
      <c r="S255" s="78">
        <v>0</v>
      </c>
      <c r="T255" s="78">
        <v>0</v>
      </c>
      <c r="U255" s="78">
        <v>0</v>
      </c>
      <c r="V255" s="78">
        <v>0</v>
      </c>
      <c r="W255" s="78">
        <v>0</v>
      </c>
      <c r="X255" s="78">
        <v>0</v>
      </c>
      <c r="Y255" s="78">
        <v>0</v>
      </c>
      <c r="Z255" s="78">
        <v>0</v>
      </c>
      <c r="AA255" s="78">
        <f t="shared" si="39"/>
        <v>0</v>
      </c>
      <c r="AB255" s="77">
        <f t="shared" si="40"/>
        <v>2021</v>
      </c>
      <c r="AC255" s="76">
        <f t="shared" si="41"/>
        <v>7</v>
      </c>
      <c r="AD255" s="76" t="str">
        <f t="shared" si="42"/>
        <v/>
      </c>
      <c r="AE255" s="76" t="str">
        <f t="shared" si="43"/>
        <v/>
      </c>
      <c r="AF255" s="74">
        <f t="shared" si="44"/>
        <v>0</v>
      </c>
      <c r="AG255" s="75" t="str">
        <f t="shared" si="45"/>
        <v>1:00</v>
      </c>
      <c r="AH255" s="74">
        <f t="shared" si="46"/>
        <v>0</v>
      </c>
      <c r="AI255" s="73" t="str">
        <f t="shared" si="47"/>
        <v/>
      </c>
      <c r="AJ255" s="73" t="str">
        <f t="shared" si="48"/>
        <v/>
      </c>
      <c r="AK255" s="73" t="str">
        <f t="shared" si="49"/>
        <v/>
      </c>
      <c r="AL255" s="72" t="str">
        <f t="shared" si="50"/>
        <v/>
      </c>
      <c r="AM255" s="71" t="str">
        <f t="shared" si="51"/>
        <v/>
      </c>
    </row>
    <row r="256" spans="2:39" ht="13.8" thickBot="1">
      <c r="B256" s="79">
        <v>44388</v>
      </c>
      <c r="C256" s="78">
        <v>0</v>
      </c>
      <c r="D256" s="78">
        <v>0</v>
      </c>
      <c r="E256" s="78">
        <v>0</v>
      </c>
      <c r="F256" s="78">
        <v>0</v>
      </c>
      <c r="G256" s="78">
        <v>0</v>
      </c>
      <c r="H256" s="78">
        <v>0</v>
      </c>
      <c r="I256" s="78">
        <v>0</v>
      </c>
      <c r="J256" s="78">
        <v>0</v>
      </c>
      <c r="K256" s="78">
        <v>0</v>
      </c>
      <c r="L256" s="78">
        <v>0</v>
      </c>
      <c r="M256" s="78">
        <v>0</v>
      </c>
      <c r="N256" s="78">
        <v>0</v>
      </c>
      <c r="O256" s="78">
        <v>0</v>
      </c>
      <c r="P256" s="78">
        <v>0</v>
      </c>
      <c r="Q256" s="78">
        <v>0</v>
      </c>
      <c r="R256" s="78">
        <v>0</v>
      </c>
      <c r="S256" s="78">
        <v>0</v>
      </c>
      <c r="T256" s="78">
        <v>0</v>
      </c>
      <c r="U256" s="78">
        <v>0</v>
      </c>
      <c r="V256" s="78">
        <v>0</v>
      </c>
      <c r="W256" s="78">
        <v>0</v>
      </c>
      <c r="X256" s="78">
        <v>0</v>
      </c>
      <c r="Y256" s="78">
        <v>0</v>
      </c>
      <c r="Z256" s="78">
        <v>0</v>
      </c>
      <c r="AA256" s="78">
        <f t="shared" si="39"/>
        <v>0</v>
      </c>
      <c r="AB256" s="77">
        <f t="shared" si="40"/>
        <v>2021</v>
      </c>
      <c r="AC256" s="76">
        <f t="shared" si="41"/>
        <v>7</v>
      </c>
      <c r="AD256" s="76" t="str">
        <f t="shared" si="42"/>
        <v/>
      </c>
      <c r="AE256" s="76" t="str">
        <f t="shared" si="43"/>
        <v/>
      </c>
      <c r="AF256" s="74">
        <f t="shared" si="44"/>
        <v>0</v>
      </c>
      <c r="AG256" s="75" t="str">
        <f t="shared" si="45"/>
        <v>1:00</v>
      </c>
      <c r="AH256" s="74">
        <f t="shared" si="46"/>
        <v>0</v>
      </c>
      <c r="AI256" s="73" t="str">
        <f t="shared" si="47"/>
        <v/>
      </c>
      <c r="AJ256" s="73" t="str">
        <f t="shared" si="48"/>
        <v/>
      </c>
      <c r="AK256" s="73" t="str">
        <f t="shared" si="49"/>
        <v/>
      </c>
      <c r="AL256" s="72" t="str">
        <f t="shared" si="50"/>
        <v/>
      </c>
      <c r="AM256" s="71" t="str">
        <f t="shared" si="51"/>
        <v/>
      </c>
    </row>
    <row r="257" spans="2:39" ht="13.8" thickBot="1">
      <c r="B257" s="79">
        <v>44389</v>
      </c>
      <c r="C257" s="78">
        <v>0</v>
      </c>
      <c r="D257" s="78">
        <v>0</v>
      </c>
      <c r="E257" s="78">
        <v>0</v>
      </c>
      <c r="F257" s="78">
        <v>0</v>
      </c>
      <c r="G257" s="78">
        <v>0</v>
      </c>
      <c r="H257" s="78">
        <v>0</v>
      </c>
      <c r="I257" s="78">
        <v>0</v>
      </c>
      <c r="J257" s="78">
        <v>0</v>
      </c>
      <c r="K257" s="78">
        <v>0</v>
      </c>
      <c r="L257" s="78">
        <v>0</v>
      </c>
      <c r="M257" s="78">
        <v>0</v>
      </c>
      <c r="N257" s="78">
        <v>0</v>
      </c>
      <c r="O257" s="78">
        <v>0</v>
      </c>
      <c r="P257" s="78">
        <v>0</v>
      </c>
      <c r="Q257" s="78">
        <v>0</v>
      </c>
      <c r="R257" s="78">
        <v>0</v>
      </c>
      <c r="S257" s="78">
        <v>0</v>
      </c>
      <c r="T257" s="78">
        <v>0</v>
      </c>
      <c r="U257" s="78">
        <v>0</v>
      </c>
      <c r="V257" s="78">
        <v>0</v>
      </c>
      <c r="W257" s="78">
        <v>0</v>
      </c>
      <c r="X257" s="78">
        <v>0</v>
      </c>
      <c r="Y257" s="78">
        <v>0</v>
      </c>
      <c r="Z257" s="78">
        <v>0</v>
      </c>
      <c r="AA257" s="78">
        <f t="shared" si="39"/>
        <v>0</v>
      </c>
      <c r="AB257" s="77">
        <f t="shared" si="40"/>
        <v>2021</v>
      </c>
      <c r="AC257" s="76">
        <f t="shared" si="41"/>
        <v>7</v>
      </c>
      <c r="AD257" s="76" t="str">
        <f t="shared" si="42"/>
        <v/>
      </c>
      <c r="AE257" s="76" t="str">
        <f t="shared" si="43"/>
        <v/>
      </c>
      <c r="AF257" s="74">
        <f t="shared" si="44"/>
        <v>0</v>
      </c>
      <c r="AG257" s="75" t="str">
        <f t="shared" si="45"/>
        <v>1:00</v>
      </c>
      <c r="AH257" s="74">
        <f t="shared" si="46"/>
        <v>0</v>
      </c>
      <c r="AI257" s="73" t="str">
        <f t="shared" si="47"/>
        <v/>
      </c>
      <c r="AJ257" s="73" t="str">
        <f t="shared" si="48"/>
        <v/>
      </c>
      <c r="AK257" s="73" t="str">
        <f t="shared" si="49"/>
        <v/>
      </c>
      <c r="AL257" s="72" t="str">
        <f t="shared" si="50"/>
        <v/>
      </c>
      <c r="AM257" s="71" t="str">
        <f t="shared" si="51"/>
        <v/>
      </c>
    </row>
    <row r="258" spans="2:39" ht="13.8" thickBot="1">
      <c r="B258" s="79">
        <v>44390</v>
      </c>
      <c r="C258" s="78">
        <v>0</v>
      </c>
      <c r="D258" s="78">
        <v>0</v>
      </c>
      <c r="E258" s="78">
        <v>0</v>
      </c>
      <c r="F258" s="78">
        <v>0</v>
      </c>
      <c r="G258" s="78">
        <v>0</v>
      </c>
      <c r="H258" s="78">
        <v>0</v>
      </c>
      <c r="I258" s="78">
        <v>0</v>
      </c>
      <c r="J258" s="78">
        <v>0</v>
      </c>
      <c r="K258" s="78">
        <v>0</v>
      </c>
      <c r="L258" s="78">
        <v>0</v>
      </c>
      <c r="M258" s="78">
        <v>0</v>
      </c>
      <c r="N258" s="78">
        <v>0</v>
      </c>
      <c r="O258" s="78">
        <v>0</v>
      </c>
      <c r="P258" s="78">
        <v>0</v>
      </c>
      <c r="Q258" s="78">
        <v>0</v>
      </c>
      <c r="R258" s="78">
        <v>0</v>
      </c>
      <c r="S258" s="78">
        <v>0</v>
      </c>
      <c r="T258" s="78">
        <v>0</v>
      </c>
      <c r="U258" s="78">
        <v>0</v>
      </c>
      <c r="V258" s="78">
        <v>0</v>
      </c>
      <c r="W258" s="78">
        <v>0</v>
      </c>
      <c r="X258" s="78">
        <v>0</v>
      </c>
      <c r="Y258" s="78">
        <v>0</v>
      </c>
      <c r="Z258" s="78">
        <v>0</v>
      </c>
      <c r="AA258" s="78">
        <f t="shared" si="39"/>
        <v>0</v>
      </c>
      <c r="AB258" s="77">
        <f t="shared" si="40"/>
        <v>2021</v>
      </c>
      <c r="AC258" s="76">
        <f t="shared" si="41"/>
        <v>7</v>
      </c>
      <c r="AD258" s="76" t="str">
        <f t="shared" si="42"/>
        <v/>
      </c>
      <c r="AE258" s="76" t="str">
        <f t="shared" si="43"/>
        <v/>
      </c>
      <c r="AF258" s="74">
        <f t="shared" si="44"/>
        <v>0</v>
      </c>
      <c r="AG258" s="75" t="str">
        <f t="shared" si="45"/>
        <v>1:00</v>
      </c>
      <c r="AH258" s="74">
        <f t="shared" si="46"/>
        <v>0</v>
      </c>
      <c r="AI258" s="73" t="str">
        <f t="shared" si="47"/>
        <v/>
      </c>
      <c r="AJ258" s="73" t="str">
        <f t="shared" si="48"/>
        <v/>
      </c>
      <c r="AK258" s="73" t="str">
        <f t="shared" si="49"/>
        <v/>
      </c>
      <c r="AL258" s="72" t="str">
        <f t="shared" si="50"/>
        <v/>
      </c>
      <c r="AM258" s="71" t="str">
        <f t="shared" si="51"/>
        <v/>
      </c>
    </row>
    <row r="259" spans="2:39" ht="13.8" thickBot="1">
      <c r="B259" s="79">
        <v>44391</v>
      </c>
      <c r="C259" s="78">
        <v>0</v>
      </c>
      <c r="D259" s="78">
        <v>0</v>
      </c>
      <c r="E259" s="78">
        <v>0</v>
      </c>
      <c r="F259" s="78">
        <v>0</v>
      </c>
      <c r="G259" s="78">
        <v>0</v>
      </c>
      <c r="H259" s="78">
        <v>0</v>
      </c>
      <c r="I259" s="78">
        <v>0</v>
      </c>
      <c r="J259" s="78">
        <v>0</v>
      </c>
      <c r="K259" s="78">
        <v>0</v>
      </c>
      <c r="L259" s="78">
        <v>0</v>
      </c>
      <c r="M259" s="78">
        <v>0</v>
      </c>
      <c r="N259" s="78">
        <v>0</v>
      </c>
      <c r="O259" s="78">
        <v>0</v>
      </c>
      <c r="P259" s="78">
        <v>0</v>
      </c>
      <c r="Q259" s="78">
        <v>0</v>
      </c>
      <c r="R259" s="78">
        <v>0</v>
      </c>
      <c r="S259" s="78">
        <v>0</v>
      </c>
      <c r="T259" s="78">
        <v>0</v>
      </c>
      <c r="U259" s="78">
        <v>0</v>
      </c>
      <c r="V259" s="78">
        <v>0</v>
      </c>
      <c r="W259" s="78">
        <v>0</v>
      </c>
      <c r="X259" s="78">
        <v>0</v>
      </c>
      <c r="Y259" s="78">
        <v>0</v>
      </c>
      <c r="Z259" s="78">
        <v>0</v>
      </c>
      <c r="AA259" s="78">
        <f t="shared" ref="AA259:AA322" si="52">MAX(C259:Z259)</f>
        <v>0</v>
      </c>
      <c r="AB259" s="77">
        <f t="shared" ref="AB259:AB322" si="53">YEAR(B259)</f>
        <v>2021</v>
      </c>
      <c r="AC259" s="76">
        <f t="shared" ref="AC259:AC322" si="54">MONTH(B259)</f>
        <v>7</v>
      </c>
      <c r="AD259" s="76" t="str">
        <f t="shared" ref="AD259:AD322" si="55">IF(AE259="","",AB259&amp;"-"&amp;AE259)</f>
        <v/>
      </c>
      <c r="AE259" s="76" t="str">
        <f t="shared" ref="AE259:AE322" si="56">IF(DAY(B259+1)=1,AC259,"")</f>
        <v/>
      </c>
      <c r="AF259" s="74">
        <f t="shared" ref="AF259:AF322" si="57">MAX(C259:AA259)</f>
        <v>0</v>
      </c>
      <c r="AG259" s="75" t="str">
        <f t="shared" ref="AG259:AG322" si="58">INDEX($C$2:$Z$2,MATCH(AF259,C259:Z259,0))</f>
        <v>1:00</v>
      </c>
      <c r="AH259" s="74">
        <f t="shared" ref="AH259:AH322" si="59">SUM(C259:AA259)</f>
        <v>0</v>
      </c>
      <c r="AI259" s="73" t="str">
        <f t="shared" ref="AI259:AI322" si="60">IF(AE259&lt;&gt;"",SUMIFS(AF:AF,AC:AC,AC259,AB:AB,AB259),"")</f>
        <v/>
      </c>
      <c r="AJ259" s="73" t="str">
        <f t="shared" ref="AJ259:AJ322" si="61">IF(AI259="","",_xlfn.MAXIFS(AF:AF,AC:AC,AC259,AB:AB,AB259))</f>
        <v/>
      </c>
      <c r="AK259" s="73" t="str">
        <f t="shared" ref="AK259:AK322" si="62">IF(AI259="","",_xlfn.MAXIFS(AH:AH,AC:AC,AC259,AB:AB,AB259))</f>
        <v/>
      </c>
      <c r="AL259" s="72" t="str">
        <f t="shared" ref="AL259:AL322" si="63">IF(AI259&lt;&gt;"",INDEX(B:B,MATCH(AJ259,AF:AF,0)),"")</f>
        <v/>
      </c>
      <c r="AM259" s="71" t="str">
        <f t="shared" ref="AM259:AM322" si="64">IF(AI259&lt;&gt;"",INDEX(AG:AG,MATCH(AJ259,AF:AF,0)),"")</f>
        <v/>
      </c>
    </row>
    <row r="260" spans="2:39" ht="13.8" thickBot="1">
      <c r="B260" s="79">
        <v>44392</v>
      </c>
      <c r="C260" s="78">
        <v>0</v>
      </c>
      <c r="D260" s="78">
        <v>0</v>
      </c>
      <c r="E260" s="78">
        <v>0</v>
      </c>
      <c r="F260" s="78">
        <v>0</v>
      </c>
      <c r="G260" s="78">
        <v>0</v>
      </c>
      <c r="H260" s="78">
        <v>0</v>
      </c>
      <c r="I260" s="78">
        <v>0</v>
      </c>
      <c r="J260" s="78">
        <v>0</v>
      </c>
      <c r="K260" s="78">
        <v>0</v>
      </c>
      <c r="L260" s="78">
        <v>0</v>
      </c>
      <c r="M260" s="78">
        <v>0</v>
      </c>
      <c r="N260" s="78">
        <v>0</v>
      </c>
      <c r="O260" s="78">
        <v>0</v>
      </c>
      <c r="P260" s="78">
        <v>0</v>
      </c>
      <c r="Q260" s="78">
        <v>0</v>
      </c>
      <c r="R260" s="78">
        <v>0</v>
      </c>
      <c r="S260" s="78">
        <v>0</v>
      </c>
      <c r="T260" s="78">
        <v>0</v>
      </c>
      <c r="U260" s="78">
        <v>0</v>
      </c>
      <c r="V260" s="78">
        <v>0</v>
      </c>
      <c r="W260" s="78">
        <v>0</v>
      </c>
      <c r="X260" s="78">
        <v>0</v>
      </c>
      <c r="Y260" s="78">
        <v>0</v>
      </c>
      <c r="Z260" s="78">
        <v>0</v>
      </c>
      <c r="AA260" s="78">
        <f t="shared" si="52"/>
        <v>0</v>
      </c>
      <c r="AB260" s="77">
        <f t="shared" si="53"/>
        <v>2021</v>
      </c>
      <c r="AC260" s="76">
        <f t="shared" si="54"/>
        <v>7</v>
      </c>
      <c r="AD260" s="76" t="str">
        <f t="shared" si="55"/>
        <v/>
      </c>
      <c r="AE260" s="76" t="str">
        <f t="shared" si="56"/>
        <v/>
      </c>
      <c r="AF260" s="74">
        <f t="shared" si="57"/>
        <v>0</v>
      </c>
      <c r="AG260" s="75" t="str">
        <f t="shared" si="58"/>
        <v>1:00</v>
      </c>
      <c r="AH260" s="74">
        <f t="shared" si="59"/>
        <v>0</v>
      </c>
      <c r="AI260" s="73" t="str">
        <f t="shared" si="60"/>
        <v/>
      </c>
      <c r="AJ260" s="73" t="str">
        <f t="shared" si="61"/>
        <v/>
      </c>
      <c r="AK260" s="73" t="str">
        <f t="shared" si="62"/>
        <v/>
      </c>
      <c r="AL260" s="72" t="str">
        <f t="shared" si="63"/>
        <v/>
      </c>
      <c r="AM260" s="71" t="str">
        <f t="shared" si="64"/>
        <v/>
      </c>
    </row>
    <row r="261" spans="2:39" ht="13.8" thickBot="1">
      <c r="B261" s="79">
        <v>44393</v>
      </c>
      <c r="C261" s="78">
        <v>0</v>
      </c>
      <c r="D261" s="78">
        <v>0</v>
      </c>
      <c r="E261" s="78">
        <v>0</v>
      </c>
      <c r="F261" s="78">
        <v>0</v>
      </c>
      <c r="G261" s="78">
        <v>0</v>
      </c>
      <c r="H261" s="78">
        <v>0</v>
      </c>
      <c r="I261" s="78">
        <v>0</v>
      </c>
      <c r="J261" s="78">
        <v>0</v>
      </c>
      <c r="K261" s="78">
        <v>0</v>
      </c>
      <c r="L261" s="78">
        <v>0</v>
      </c>
      <c r="M261" s="78">
        <v>0</v>
      </c>
      <c r="N261" s="78">
        <v>0</v>
      </c>
      <c r="O261" s="78">
        <v>0</v>
      </c>
      <c r="P261" s="78">
        <v>0</v>
      </c>
      <c r="Q261" s="78">
        <v>0</v>
      </c>
      <c r="R261" s="78">
        <v>0</v>
      </c>
      <c r="S261" s="78">
        <v>0</v>
      </c>
      <c r="T261" s="78">
        <v>0</v>
      </c>
      <c r="U261" s="78">
        <v>0</v>
      </c>
      <c r="V261" s="78">
        <v>0</v>
      </c>
      <c r="W261" s="78">
        <v>0</v>
      </c>
      <c r="X261" s="78">
        <v>0</v>
      </c>
      <c r="Y261" s="78">
        <v>0</v>
      </c>
      <c r="Z261" s="78">
        <v>0</v>
      </c>
      <c r="AA261" s="78">
        <f t="shared" si="52"/>
        <v>0</v>
      </c>
      <c r="AB261" s="77">
        <f t="shared" si="53"/>
        <v>2021</v>
      </c>
      <c r="AC261" s="76">
        <f t="shared" si="54"/>
        <v>7</v>
      </c>
      <c r="AD261" s="76" t="str">
        <f t="shared" si="55"/>
        <v/>
      </c>
      <c r="AE261" s="76" t="str">
        <f t="shared" si="56"/>
        <v/>
      </c>
      <c r="AF261" s="74">
        <f t="shared" si="57"/>
        <v>0</v>
      </c>
      <c r="AG261" s="75" t="str">
        <f t="shared" si="58"/>
        <v>1:00</v>
      </c>
      <c r="AH261" s="74">
        <f t="shared" si="59"/>
        <v>0</v>
      </c>
      <c r="AI261" s="73" t="str">
        <f t="shared" si="60"/>
        <v/>
      </c>
      <c r="AJ261" s="73" t="str">
        <f t="shared" si="61"/>
        <v/>
      </c>
      <c r="AK261" s="73" t="str">
        <f t="shared" si="62"/>
        <v/>
      </c>
      <c r="AL261" s="72" t="str">
        <f t="shared" si="63"/>
        <v/>
      </c>
      <c r="AM261" s="71" t="str">
        <f t="shared" si="64"/>
        <v/>
      </c>
    </row>
    <row r="262" spans="2:39" ht="13.8" thickBot="1">
      <c r="B262" s="79">
        <v>44394</v>
      </c>
      <c r="C262" s="78">
        <v>0</v>
      </c>
      <c r="D262" s="78">
        <v>0</v>
      </c>
      <c r="E262" s="78">
        <v>0</v>
      </c>
      <c r="F262" s="78">
        <v>0</v>
      </c>
      <c r="G262" s="78">
        <v>0</v>
      </c>
      <c r="H262" s="78">
        <v>0</v>
      </c>
      <c r="I262" s="78">
        <v>0</v>
      </c>
      <c r="J262" s="78">
        <v>0</v>
      </c>
      <c r="K262" s="78">
        <v>0</v>
      </c>
      <c r="L262" s="78">
        <v>0</v>
      </c>
      <c r="M262" s="78">
        <v>0</v>
      </c>
      <c r="N262" s="78">
        <v>0</v>
      </c>
      <c r="O262" s="78">
        <v>0</v>
      </c>
      <c r="P262" s="78">
        <v>0</v>
      </c>
      <c r="Q262" s="78">
        <v>0</v>
      </c>
      <c r="R262" s="78">
        <v>0</v>
      </c>
      <c r="S262" s="78">
        <v>0</v>
      </c>
      <c r="T262" s="78">
        <v>0</v>
      </c>
      <c r="U262" s="78">
        <v>0</v>
      </c>
      <c r="V262" s="78">
        <v>0</v>
      </c>
      <c r="W262" s="78">
        <v>0</v>
      </c>
      <c r="X262" s="78">
        <v>0</v>
      </c>
      <c r="Y262" s="78">
        <v>0</v>
      </c>
      <c r="Z262" s="78">
        <v>0</v>
      </c>
      <c r="AA262" s="78">
        <f t="shared" si="52"/>
        <v>0</v>
      </c>
      <c r="AB262" s="77">
        <f t="shared" si="53"/>
        <v>2021</v>
      </c>
      <c r="AC262" s="76">
        <f t="shared" si="54"/>
        <v>7</v>
      </c>
      <c r="AD262" s="76" t="str">
        <f t="shared" si="55"/>
        <v/>
      </c>
      <c r="AE262" s="76" t="str">
        <f t="shared" si="56"/>
        <v/>
      </c>
      <c r="AF262" s="74">
        <f t="shared" si="57"/>
        <v>0</v>
      </c>
      <c r="AG262" s="75" t="str">
        <f t="shared" si="58"/>
        <v>1:00</v>
      </c>
      <c r="AH262" s="74">
        <f t="shared" si="59"/>
        <v>0</v>
      </c>
      <c r="AI262" s="73" t="str">
        <f t="shared" si="60"/>
        <v/>
      </c>
      <c r="AJ262" s="73" t="str">
        <f t="shared" si="61"/>
        <v/>
      </c>
      <c r="AK262" s="73" t="str">
        <f t="shared" si="62"/>
        <v/>
      </c>
      <c r="AL262" s="72" t="str">
        <f t="shared" si="63"/>
        <v/>
      </c>
      <c r="AM262" s="71" t="str">
        <f t="shared" si="64"/>
        <v/>
      </c>
    </row>
    <row r="263" spans="2:39" ht="13.8" thickBot="1">
      <c r="B263" s="79">
        <v>44395</v>
      </c>
      <c r="C263" s="78">
        <v>0</v>
      </c>
      <c r="D263" s="78">
        <v>0</v>
      </c>
      <c r="E263" s="78">
        <v>0</v>
      </c>
      <c r="F263" s="78">
        <v>0</v>
      </c>
      <c r="G263" s="78">
        <v>0</v>
      </c>
      <c r="H263" s="78">
        <v>0</v>
      </c>
      <c r="I263" s="78">
        <v>0</v>
      </c>
      <c r="J263" s="78">
        <v>0</v>
      </c>
      <c r="K263" s="78">
        <v>0</v>
      </c>
      <c r="L263" s="78">
        <v>0</v>
      </c>
      <c r="M263" s="78">
        <v>0</v>
      </c>
      <c r="N263" s="78">
        <v>0</v>
      </c>
      <c r="O263" s="78">
        <v>0</v>
      </c>
      <c r="P263" s="78">
        <v>0</v>
      </c>
      <c r="Q263" s="78">
        <v>0</v>
      </c>
      <c r="R263" s="78">
        <v>0</v>
      </c>
      <c r="S263" s="78">
        <v>0</v>
      </c>
      <c r="T263" s="78">
        <v>0</v>
      </c>
      <c r="U263" s="78">
        <v>0</v>
      </c>
      <c r="V263" s="78">
        <v>0</v>
      </c>
      <c r="W263" s="78">
        <v>0</v>
      </c>
      <c r="X263" s="78">
        <v>0</v>
      </c>
      <c r="Y263" s="78">
        <v>0</v>
      </c>
      <c r="Z263" s="78">
        <v>0</v>
      </c>
      <c r="AA263" s="78">
        <f t="shared" si="52"/>
        <v>0</v>
      </c>
      <c r="AB263" s="77">
        <f t="shared" si="53"/>
        <v>2021</v>
      </c>
      <c r="AC263" s="76">
        <f t="shared" si="54"/>
        <v>7</v>
      </c>
      <c r="AD263" s="76" t="str">
        <f t="shared" si="55"/>
        <v/>
      </c>
      <c r="AE263" s="76" t="str">
        <f t="shared" si="56"/>
        <v/>
      </c>
      <c r="AF263" s="74">
        <f t="shared" si="57"/>
        <v>0</v>
      </c>
      <c r="AG263" s="75" t="str">
        <f t="shared" si="58"/>
        <v>1:00</v>
      </c>
      <c r="AH263" s="74">
        <f t="shared" si="59"/>
        <v>0</v>
      </c>
      <c r="AI263" s="73" t="str">
        <f t="shared" si="60"/>
        <v/>
      </c>
      <c r="AJ263" s="73" t="str">
        <f t="shared" si="61"/>
        <v/>
      </c>
      <c r="AK263" s="73" t="str">
        <f t="shared" si="62"/>
        <v/>
      </c>
      <c r="AL263" s="72" t="str">
        <f t="shared" si="63"/>
        <v/>
      </c>
      <c r="AM263" s="71" t="str">
        <f t="shared" si="64"/>
        <v/>
      </c>
    </row>
    <row r="264" spans="2:39" ht="13.8" thickBot="1">
      <c r="B264" s="79">
        <v>44396</v>
      </c>
      <c r="C264" s="78">
        <v>0</v>
      </c>
      <c r="D264" s="78">
        <v>0</v>
      </c>
      <c r="E264" s="78">
        <v>0</v>
      </c>
      <c r="F264" s="78">
        <v>0</v>
      </c>
      <c r="G264" s="78">
        <v>0</v>
      </c>
      <c r="H264" s="78">
        <v>0</v>
      </c>
      <c r="I264" s="78">
        <v>0</v>
      </c>
      <c r="J264" s="78">
        <v>0</v>
      </c>
      <c r="K264" s="78">
        <v>0</v>
      </c>
      <c r="L264" s="78">
        <v>0</v>
      </c>
      <c r="M264" s="78">
        <v>0</v>
      </c>
      <c r="N264" s="78">
        <v>0</v>
      </c>
      <c r="O264" s="78">
        <v>0</v>
      </c>
      <c r="P264" s="78">
        <v>0</v>
      </c>
      <c r="Q264" s="78">
        <v>0</v>
      </c>
      <c r="R264" s="78">
        <v>0</v>
      </c>
      <c r="S264" s="78">
        <v>0</v>
      </c>
      <c r="T264" s="78">
        <v>0</v>
      </c>
      <c r="U264" s="78">
        <v>0</v>
      </c>
      <c r="V264" s="78">
        <v>0</v>
      </c>
      <c r="W264" s="78">
        <v>0</v>
      </c>
      <c r="X264" s="78">
        <v>0</v>
      </c>
      <c r="Y264" s="78">
        <v>0</v>
      </c>
      <c r="Z264" s="78">
        <v>0</v>
      </c>
      <c r="AA264" s="78">
        <f t="shared" si="52"/>
        <v>0</v>
      </c>
      <c r="AB264" s="77">
        <f t="shared" si="53"/>
        <v>2021</v>
      </c>
      <c r="AC264" s="76">
        <f t="shared" si="54"/>
        <v>7</v>
      </c>
      <c r="AD264" s="76" t="str">
        <f t="shared" si="55"/>
        <v/>
      </c>
      <c r="AE264" s="76" t="str">
        <f t="shared" si="56"/>
        <v/>
      </c>
      <c r="AF264" s="74">
        <f t="shared" si="57"/>
        <v>0</v>
      </c>
      <c r="AG264" s="75" t="str">
        <f t="shared" si="58"/>
        <v>1:00</v>
      </c>
      <c r="AH264" s="74">
        <f t="shared" si="59"/>
        <v>0</v>
      </c>
      <c r="AI264" s="73" t="str">
        <f t="shared" si="60"/>
        <v/>
      </c>
      <c r="AJ264" s="73" t="str">
        <f t="shared" si="61"/>
        <v/>
      </c>
      <c r="AK264" s="73" t="str">
        <f t="shared" si="62"/>
        <v/>
      </c>
      <c r="AL264" s="72" t="str">
        <f t="shared" si="63"/>
        <v/>
      </c>
      <c r="AM264" s="71" t="str">
        <f t="shared" si="64"/>
        <v/>
      </c>
    </row>
    <row r="265" spans="2:39" ht="13.8" thickBot="1">
      <c r="B265" s="79">
        <v>44397</v>
      </c>
      <c r="C265" s="78">
        <v>0</v>
      </c>
      <c r="D265" s="78">
        <v>0</v>
      </c>
      <c r="E265" s="78">
        <v>0</v>
      </c>
      <c r="F265" s="78">
        <v>0</v>
      </c>
      <c r="G265" s="78">
        <v>0</v>
      </c>
      <c r="H265" s="78">
        <v>0</v>
      </c>
      <c r="I265" s="78">
        <v>0</v>
      </c>
      <c r="J265" s="78">
        <v>0</v>
      </c>
      <c r="K265" s="78">
        <v>0</v>
      </c>
      <c r="L265" s="78">
        <v>0</v>
      </c>
      <c r="M265" s="78">
        <v>0</v>
      </c>
      <c r="N265" s="78">
        <v>0</v>
      </c>
      <c r="O265" s="78">
        <v>0</v>
      </c>
      <c r="P265" s="78">
        <v>0</v>
      </c>
      <c r="Q265" s="78">
        <v>0</v>
      </c>
      <c r="R265" s="78">
        <v>0</v>
      </c>
      <c r="S265" s="78">
        <v>0</v>
      </c>
      <c r="T265" s="78">
        <v>0</v>
      </c>
      <c r="U265" s="78">
        <v>0</v>
      </c>
      <c r="V265" s="78">
        <v>0</v>
      </c>
      <c r="W265" s="78">
        <v>0</v>
      </c>
      <c r="X265" s="78">
        <v>0</v>
      </c>
      <c r="Y265" s="78">
        <v>0</v>
      </c>
      <c r="Z265" s="78">
        <v>0</v>
      </c>
      <c r="AA265" s="78">
        <f t="shared" si="52"/>
        <v>0</v>
      </c>
      <c r="AB265" s="77">
        <f t="shared" si="53"/>
        <v>2021</v>
      </c>
      <c r="AC265" s="76">
        <f t="shared" si="54"/>
        <v>7</v>
      </c>
      <c r="AD265" s="76" t="str">
        <f t="shared" si="55"/>
        <v/>
      </c>
      <c r="AE265" s="76" t="str">
        <f t="shared" si="56"/>
        <v/>
      </c>
      <c r="AF265" s="74">
        <f t="shared" si="57"/>
        <v>0</v>
      </c>
      <c r="AG265" s="75" t="str">
        <f t="shared" si="58"/>
        <v>1:00</v>
      </c>
      <c r="AH265" s="74">
        <f t="shared" si="59"/>
        <v>0</v>
      </c>
      <c r="AI265" s="73" t="str">
        <f t="shared" si="60"/>
        <v/>
      </c>
      <c r="AJ265" s="73" t="str">
        <f t="shared" si="61"/>
        <v/>
      </c>
      <c r="AK265" s="73" t="str">
        <f t="shared" si="62"/>
        <v/>
      </c>
      <c r="AL265" s="72" t="str">
        <f t="shared" si="63"/>
        <v/>
      </c>
      <c r="AM265" s="71" t="str">
        <f t="shared" si="64"/>
        <v/>
      </c>
    </row>
    <row r="266" spans="2:39" ht="13.8" thickBot="1">
      <c r="B266" s="79">
        <v>44398</v>
      </c>
      <c r="C266" s="78">
        <v>0</v>
      </c>
      <c r="D266" s="78">
        <v>0</v>
      </c>
      <c r="E266" s="78">
        <v>0</v>
      </c>
      <c r="F266" s="78">
        <v>0</v>
      </c>
      <c r="G266" s="78">
        <v>0</v>
      </c>
      <c r="H266" s="78">
        <v>0</v>
      </c>
      <c r="I266" s="78">
        <v>0</v>
      </c>
      <c r="J266" s="78">
        <v>0</v>
      </c>
      <c r="K266" s="78">
        <v>0</v>
      </c>
      <c r="L266" s="78">
        <v>0</v>
      </c>
      <c r="M266" s="78">
        <v>0</v>
      </c>
      <c r="N266" s="78">
        <v>0</v>
      </c>
      <c r="O266" s="78">
        <v>0</v>
      </c>
      <c r="P266" s="78">
        <v>0</v>
      </c>
      <c r="Q266" s="78">
        <v>0</v>
      </c>
      <c r="R266" s="78">
        <v>0</v>
      </c>
      <c r="S266" s="78">
        <v>0</v>
      </c>
      <c r="T266" s="78">
        <v>0</v>
      </c>
      <c r="U266" s="78">
        <v>0</v>
      </c>
      <c r="V266" s="78">
        <v>0</v>
      </c>
      <c r="W266" s="78">
        <v>0</v>
      </c>
      <c r="X266" s="78">
        <v>0</v>
      </c>
      <c r="Y266" s="78">
        <v>0</v>
      </c>
      <c r="Z266" s="78">
        <v>0</v>
      </c>
      <c r="AA266" s="78">
        <f t="shared" si="52"/>
        <v>0</v>
      </c>
      <c r="AB266" s="77">
        <f t="shared" si="53"/>
        <v>2021</v>
      </c>
      <c r="AC266" s="76">
        <f t="shared" si="54"/>
        <v>7</v>
      </c>
      <c r="AD266" s="76" t="str">
        <f t="shared" si="55"/>
        <v/>
      </c>
      <c r="AE266" s="76" t="str">
        <f t="shared" si="56"/>
        <v/>
      </c>
      <c r="AF266" s="74">
        <f t="shared" si="57"/>
        <v>0</v>
      </c>
      <c r="AG266" s="75" t="str">
        <f t="shared" si="58"/>
        <v>1:00</v>
      </c>
      <c r="AH266" s="74">
        <f t="shared" si="59"/>
        <v>0</v>
      </c>
      <c r="AI266" s="73" t="str">
        <f t="shared" si="60"/>
        <v/>
      </c>
      <c r="AJ266" s="73" t="str">
        <f t="shared" si="61"/>
        <v/>
      </c>
      <c r="AK266" s="73" t="str">
        <f t="shared" si="62"/>
        <v/>
      </c>
      <c r="AL266" s="72" t="str">
        <f t="shared" si="63"/>
        <v/>
      </c>
      <c r="AM266" s="71" t="str">
        <f t="shared" si="64"/>
        <v/>
      </c>
    </row>
    <row r="267" spans="2:39" ht="13.8" thickBot="1">
      <c r="B267" s="79">
        <v>44399</v>
      </c>
      <c r="C267" s="78">
        <v>0</v>
      </c>
      <c r="D267" s="78">
        <v>0</v>
      </c>
      <c r="E267" s="78">
        <v>0</v>
      </c>
      <c r="F267" s="78">
        <v>0</v>
      </c>
      <c r="G267" s="78">
        <v>0</v>
      </c>
      <c r="H267" s="78">
        <v>0</v>
      </c>
      <c r="I267" s="78">
        <v>0</v>
      </c>
      <c r="J267" s="78">
        <v>0</v>
      </c>
      <c r="K267" s="78">
        <v>0</v>
      </c>
      <c r="L267" s="78">
        <v>0</v>
      </c>
      <c r="M267" s="78">
        <v>0</v>
      </c>
      <c r="N267" s="78">
        <v>0</v>
      </c>
      <c r="O267" s="78">
        <v>0</v>
      </c>
      <c r="P267" s="78">
        <v>0</v>
      </c>
      <c r="Q267" s="78">
        <v>0</v>
      </c>
      <c r="R267" s="78">
        <v>0</v>
      </c>
      <c r="S267" s="78">
        <v>0</v>
      </c>
      <c r="T267" s="78">
        <v>0</v>
      </c>
      <c r="U267" s="78">
        <v>0</v>
      </c>
      <c r="V267" s="78">
        <v>0</v>
      </c>
      <c r="W267" s="78">
        <v>0</v>
      </c>
      <c r="X267" s="78">
        <v>0</v>
      </c>
      <c r="Y267" s="78">
        <v>0</v>
      </c>
      <c r="Z267" s="78">
        <v>0</v>
      </c>
      <c r="AA267" s="78">
        <f t="shared" si="52"/>
        <v>0</v>
      </c>
      <c r="AB267" s="77">
        <f t="shared" si="53"/>
        <v>2021</v>
      </c>
      <c r="AC267" s="76">
        <f t="shared" si="54"/>
        <v>7</v>
      </c>
      <c r="AD267" s="76" t="str">
        <f t="shared" si="55"/>
        <v/>
      </c>
      <c r="AE267" s="76" t="str">
        <f t="shared" si="56"/>
        <v/>
      </c>
      <c r="AF267" s="74">
        <f t="shared" si="57"/>
        <v>0</v>
      </c>
      <c r="AG267" s="75" t="str">
        <f t="shared" si="58"/>
        <v>1:00</v>
      </c>
      <c r="AH267" s="74">
        <f t="shared" si="59"/>
        <v>0</v>
      </c>
      <c r="AI267" s="73" t="str">
        <f t="shared" si="60"/>
        <v/>
      </c>
      <c r="AJ267" s="73" t="str">
        <f t="shared" si="61"/>
        <v/>
      </c>
      <c r="AK267" s="73" t="str">
        <f t="shared" si="62"/>
        <v/>
      </c>
      <c r="AL267" s="72" t="str">
        <f t="shared" si="63"/>
        <v/>
      </c>
      <c r="AM267" s="71" t="str">
        <f t="shared" si="64"/>
        <v/>
      </c>
    </row>
    <row r="268" spans="2:39" ht="13.8" thickBot="1">
      <c r="B268" s="79">
        <v>44400</v>
      </c>
      <c r="C268" s="78">
        <v>0</v>
      </c>
      <c r="D268" s="78">
        <v>0</v>
      </c>
      <c r="E268" s="78">
        <v>0</v>
      </c>
      <c r="F268" s="78">
        <v>0</v>
      </c>
      <c r="G268" s="78">
        <v>0</v>
      </c>
      <c r="H268" s="78">
        <v>0</v>
      </c>
      <c r="I268" s="78">
        <v>0</v>
      </c>
      <c r="J268" s="78">
        <v>0</v>
      </c>
      <c r="K268" s="78">
        <v>0</v>
      </c>
      <c r="L268" s="78">
        <v>0</v>
      </c>
      <c r="M268" s="78">
        <v>0</v>
      </c>
      <c r="N268" s="78">
        <v>0</v>
      </c>
      <c r="O268" s="78">
        <v>0</v>
      </c>
      <c r="P268" s="78">
        <v>0</v>
      </c>
      <c r="Q268" s="78">
        <v>0</v>
      </c>
      <c r="R268" s="78">
        <v>0</v>
      </c>
      <c r="S268" s="78">
        <v>0</v>
      </c>
      <c r="T268" s="78">
        <v>0</v>
      </c>
      <c r="U268" s="78">
        <v>0</v>
      </c>
      <c r="V268" s="78">
        <v>0</v>
      </c>
      <c r="W268" s="78">
        <v>0</v>
      </c>
      <c r="X268" s="78">
        <v>0</v>
      </c>
      <c r="Y268" s="78">
        <v>0</v>
      </c>
      <c r="Z268" s="78">
        <v>0</v>
      </c>
      <c r="AA268" s="78">
        <f t="shared" si="52"/>
        <v>0</v>
      </c>
      <c r="AB268" s="77">
        <f t="shared" si="53"/>
        <v>2021</v>
      </c>
      <c r="AC268" s="76">
        <f t="shared" si="54"/>
        <v>7</v>
      </c>
      <c r="AD268" s="76" t="str">
        <f t="shared" si="55"/>
        <v/>
      </c>
      <c r="AE268" s="76" t="str">
        <f t="shared" si="56"/>
        <v/>
      </c>
      <c r="AF268" s="74">
        <f t="shared" si="57"/>
        <v>0</v>
      </c>
      <c r="AG268" s="75" t="str">
        <f t="shared" si="58"/>
        <v>1:00</v>
      </c>
      <c r="AH268" s="74">
        <f t="shared" si="59"/>
        <v>0</v>
      </c>
      <c r="AI268" s="73" t="str">
        <f t="shared" si="60"/>
        <v/>
      </c>
      <c r="AJ268" s="73" t="str">
        <f t="shared" si="61"/>
        <v/>
      </c>
      <c r="AK268" s="73" t="str">
        <f t="shared" si="62"/>
        <v/>
      </c>
      <c r="AL268" s="72" t="str">
        <f t="shared" si="63"/>
        <v/>
      </c>
      <c r="AM268" s="71" t="str">
        <f t="shared" si="64"/>
        <v/>
      </c>
    </row>
    <row r="269" spans="2:39" ht="13.8" thickBot="1">
      <c r="B269" s="79">
        <v>44401</v>
      </c>
      <c r="C269" s="78">
        <v>0</v>
      </c>
      <c r="D269" s="78">
        <v>0</v>
      </c>
      <c r="E269" s="78">
        <v>0</v>
      </c>
      <c r="F269" s="78">
        <v>0</v>
      </c>
      <c r="G269" s="78">
        <v>0</v>
      </c>
      <c r="H269" s="78">
        <v>0</v>
      </c>
      <c r="I269" s="78">
        <v>0</v>
      </c>
      <c r="J269" s="78">
        <v>0</v>
      </c>
      <c r="K269" s="78">
        <v>0</v>
      </c>
      <c r="L269" s="78">
        <v>0</v>
      </c>
      <c r="M269" s="78">
        <v>0</v>
      </c>
      <c r="N269" s="78">
        <v>0</v>
      </c>
      <c r="O269" s="78">
        <v>0</v>
      </c>
      <c r="P269" s="78">
        <v>0</v>
      </c>
      <c r="Q269" s="78">
        <v>0</v>
      </c>
      <c r="R269" s="78">
        <v>0</v>
      </c>
      <c r="S269" s="78">
        <v>0</v>
      </c>
      <c r="T269" s="78">
        <v>0</v>
      </c>
      <c r="U269" s="78">
        <v>0</v>
      </c>
      <c r="V269" s="78">
        <v>0</v>
      </c>
      <c r="W269" s="78">
        <v>0</v>
      </c>
      <c r="X269" s="78">
        <v>0</v>
      </c>
      <c r="Y269" s="78">
        <v>0</v>
      </c>
      <c r="Z269" s="78">
        <v>0</v>
      </c>
      <c r="AA269" s="78">
        <f t="shared" si="52"/>
        <v>0</v>
      </c>
      <c r="AB269" s="77">
        <f t="shared" si="53"/>
        <v>2021</v>
      </c>
      <c r="AC269" s="76">
        <f t="shared" si="54"/>
        <v>7</v>
      </c>
      <c r="AD269" s="76" t="str">
        <f t="shared" si="55"/>
        <v/>
      </c>
      <c r="AE269" s="76" t="str">
        <f t="shared" si="56"/>
        <v/>
      </c>
      <c r="AF269" s="74">
        <f t="shared" si="57"/>
        <v>0</v>
      </c>
      <c r="AG269" s="75" t="str">
        <f t="shared" si="58"/>
        <v>1:00</v>
      </c>
      <c r="AH269" s="74">
        <f t="shared" si="59"/>
        <v>0</v>
      </c>
      <c r="AI269" s="73" t="str">
        <f t="shared" si="60"/>
        <v/>
      </c>
      <c r="AJ269" s="73" t="str">
        <f t="shared" si="61"/>
        <v/>
      </c>
      <c r="AK269" s="73" t="str">
        <f t="shared" si="62"/>
        <v/>
      </c>
      <c r="AL269" s="72" t="str">
        <f t="shared" si="63"/>
        <v/>
      </c>
      <c r="AM269" s="71" t="str">
        <f t="shared" si="64"/>
        <v/>
      </c>
    </row>
    <row r="270" spans="2:39" ht="13.8" thickBot="1">
      <c r="B270" s="79">
        <v>44402</v>
      </c>
      <c r="C270" s="78">
        <v>0</v>
      </c>
      <c r="D270" s="78">
        <v>0</v>
      </c>
      <c r="E270" s="78">
        <v>0</v>
      </c>
      <c r="F270" s="78">
        <v>0</v>
      </c>
      <c r="G270" s="78">
        <v>0</v>
      </c>
      <c r="H270" s="78">
        <v>0</v>
      </c>
      <c r="I270" s="78">
        <v>0</v>
      </c>
      <c r="J270" s="78">
        <v>0</v>
      </c>
      <c r="K270" s="78">
        <v>0</v>
      </c>
      <c r="L270" s="78">
        <v>0</v>
      </c>
      <c r="M270" s="78">
        <v>0</v>
      </c>
      <c r="N270" s="78">
        <v>0</v>
      </c>
      <c r="O270" s="78">
        <v>0</v>
      </c>
      <c r="P270" s="78">
        <v>0</v>
      </c>
      <c r="Q270" s="78">
        <v>0</v>
      </c>
      <c r="R270" s="78">
        <v>0</v>
      </c>
      <c r="S270" s="78">
        <v>0</v>
      </c>
      <c r="T270" s="78">
        <v>0</v>
      </c>
      <c r="U270" s="78">
        <v>0</v>
      </c>
      <c r="V270" s="78">
        <v>0</v>
      </c>
      <c r="W270" s="78">
        <v>0</v>
      </c>
      <c r="X270" s="78">
        <v>0</v>
      </c>
      <c r="Y270" s="78">
        <v>0</v>
      </c>
      <c r="Z270" s="78">
        <v>0</v>
      </c>
      <c r="AA270" s="78">
        <f t="shared" si="52"/>
        <v>0</v>
      </c>
      <c r="AB270" s="77">
        <f t="shared" si="53"/>
        <v>2021</v>
      </c>
      <c r="AC270" s="76">
        <f t="shared" si="54"/>
        <v>7</v>
      </c>
      <c r="AD270" s="76" t="str">
        <f t="shared" si="55"/>
        <v/>
      </c>
      <c r="AE270" s="76" t="str">
        <f t="shared" si="56"/>
        <v/>
      </c>
      <c r="AF270" s="74">
        <f t="shared" si="57"/>
        <v>0</v>
      </c>
      <c r="AG270" s="75" t="str">
        <f t="shared" si="58"/>
        <v>1:00</v>
      </c>
      <c r="AH270" s="74">
        <f t="shared" si="59"/>
        <v>0</v>
      </c>
      <c r="AI270" s="73" t="str">
        <f t="shared" si="60"/>
        <v/>
      </c>
      <c r="AJ270" s="73" t="str">
        <f t="shared" si="61"/>
        <v/>
      </c>
      <c r="AK270" s="73" t="str">
        <f t="shared" si="62"/>
        <v/>
      </c>
      <c r="AL270" s="72" t="str">
        <f t="shared" si="63"/>
        <v/>
      </c>
      <c r="AM270" s="71" t="str">
        <f t="shared" si="64"/>
        <v/>
      </c>
    </row>
    <row r="271" spans="2:39" ht="13.8" thickBot="1">
      <c r="B271" s="79">
        <v>44403</v>
      </c>
      <c r="C271" s="78">
        <v>0</v>
      </c>
      <c r="D271" s="78">
        <v>0</v>
      </c>
      <c r="E271" s="78">
        <v>0</v>
      </c>
      <c r="F271" s="78">
        <v>0</v>
      </c>
      <c r="G271" s="78">
        <v>0</v>
      </c>
      <c r="H271" s="78">
        <v>0</v>
      </c>
      <c r="I271" s="78">
        <v>0</v>
      </c>
      <c r="J271" s="78">
        <v>0</v>
      </c>
      <c r="K271" s="78">
        <v>0</v>
      </c>
      <c r="L271" s="78">
        <v>0</v>
      </c>
      <c r="M271" s="78">
        <v>0</v>
      </c>
      <c r="N271" s="78">
        <v>0</v>
      </c>
      <c r="O271" s="78">
        <v>0</v>
      </c>
      <c r="P271" s="78">
        <v>0</v>
      </c>
      <c r="Q271" s="78">
        <v>0</v>
      </c>
      <c r="R271" s="78">
        <v>0</v>
      </c>
      <c r="S271" s="78">
        <v>0</v>
      </c>
      <c r="T271" s="78">
        <v>0</v>
      </c>
      <c r="U271" s="78">
        <v>0</v>
      </c>
      <c r="V271" s="78">
        <v>0</v>
      </c>
      <c r="W271" s="78">
        <v>0</v>
      </c>
      <c r="X271" s="78">
        <v>0</v>
      </c>
      <c r="Y271" s="78">
        <v>0</v>
      </c>
      <c r="Z271" s="78">
        <v>0</v>
      </c>
      <c r="AA271" s="78">
        <f t="shared" si="52"/>
        <v>0</v>
      </c>
      <c r="AB271" s="77">
        <f t="shared" si="53"/>
        <v>2021</v>
      </c>
      <c r="AC271" s="76">
        <f t="shared" si="54"/>
        <v>7</v>
      </c>
      <c r="AD271" s="76" t="str">
        <f t="shared" si="55"/>
        <v/>
      </c>
      <c r="AE271" s="76" t="str">
        <f t="shared" si="56"/>
        <v/>
      </c>
      <c r="AF271" s="74">
        <f t="shared" si="57"/>
        <v>0</v>
      </c>
      <c r="AG271" s="75" t="str">
        <f t="shared" si="58"/>
        <v>1:00</v>
      </c>
      <c r="AH271" s="74">
        <f t="shared" si="59"/>
        <v>0</v>
      </c>
      <c r="AI271" s="73" t="str">
        <f t="shared" si="60"/>
        <v/>
      </c>
      <c r="AJ271" s="73" t="str">
        <f t="shared" si="61"/>
        <v/>
      </c>
      <c r="AK271" s="73" t="str">
        <f t="shared" si="62"/>
        <v/>
      </c>
      <c r="AL271" s="72" t="str">
        <f t="shared" si="63"/>
        <v/>
      </c>
      <c r="AM271" s="71" t="str">
        <f t="shared" si="64"/>
        <v/>
      </c>
    </row>
    <row r="272" spans="2:39" ht="13.8" thickBot="1">
      <c r="B272" s="79">
        <v>44404</v>
      </c>
      <c r="C272" s="78">
        <v>0</v>
      </c>
      <c r="D272" s="78">
        <v>0</v>
      </c>
      <c r="E272" s="78">
        <v>0</v>
      </c>
      <c r="F272" s="78">
        <v>0</v>
      </c>
      <c r="G272" s="78">
        <v>0</v>
      </c>
      <c r="H272" s="78">
        <v>0</v>
      </c>
      <c r="I272" s="78">
        <v>0</v>
      </c>
      <c r="J272" s="78">
        <v>0</v>
      </c>
      <c r="K272" s="78">
        <v>0</v>
      </c>
      <c r="L272" s="78">
        <v>0</v>
      </c>
      <c r="M272" s="78">
        <v>0</v>
      </c>
      <c r="N272" s="78">
        <v>0</v>
      </c>
      <c r="O272" s="78">
        <v>0</v>
      </c>
      <c r="P272" s="78">
        <v>0</v>
      </c>
      <c r="Q272" s="78">
        <v>0</v>
      </c>
      <c r="R272" s="78">
        <v>0</v>
      </c>
      <c r="S272" s="78">
        <v>0</v>
      </c>
      <c r="T272" s="78">
        <v>0</v>
      </c>
      <c r="U272" s="78">
        <v>0</v>
      </c>
      <c r="V272" s="78">
        <v>0</v>
      </c>
      <c r="W272" s="78">
        <v>0</v>
      </c>
      <c r="X272" s="78">
        <v>0</v>
      </c>
      <c r="Y272" s="78">
        <v>0</v>
      </c>
      <c r="Z272" s="78">
        <v>0</v>
      </c>
      <c r="AA272" s="78">
        <f t="shared" si="52"/>
        <v>0</v>
      </c>
      <c r="AB272" s="77">
        <f t="shared" si="53"/>
        <v>2021</v>
      </c>
      <c r="AC272" s="76">
        <f t="shared" si="54"/>
        <v>7</v>
      </c>
      <c r="AD272" s="76" t="str">
        <f t="shared" si="55"/>
        <v/>
      </c>
      <c r="AE272" s="76" t="str">
        <f t="shared" si="56"/>
        <v/>
      </c>
      <c r="AF272" s="74">
        <f t="shared" si="57"/>
        <v>0</v>
      </c>
      <c r="AG272" s="75" t="str">
        <f t="shared" si="58"/>
        <v>1:00</v>
      </c>
      <c r="AH272" s="74">
        <f t="shared" si="59"/>
        <v>0</v>
      </c>
      <c r="AI272" s="73" t="str">
        <f t="shared" si="60"/>
        <v/>
      </c>
      <c r="AJ272" s="73" t="str">
        <f t="shared" si="61"/>
        <v/>
      </c>
      <c r="AK272" s="73" t="str">
        <f t="shared" si="62"/>
        <v/>
      </c>
      <c r="AL272" s="72" t="str">
        <f t="shared" si="63"/>
        <v/>
      </c>
      <c r="AM272" s="71" t="str">
        <f t="shared" si="64"/>
        <v/>
      </c>
    </row>
    <row r="273" spans="2:39" ht="13.8" thickBot="1">
      <c r="B273" s="79">
        <v>44405</v>
      </c>
      <c r="C273" s="78">
        <v>0</v>
      </c>
      <c r="D273" s="78">
        <v>0</v>
      </c>
      <c r="E273" s="78">
        <v>0</v>
      </c>
      <c r="F273" s="78">
        <v>0</v>
      </c>
      <c r="G273" s="78">
        <v>0</v>
      </c>
      <c r="H273" s="78">
        <v>0</v>
      </c>
      <c r="I273" s="78">
        <v>0</v>
      </c>
      <c r="J273" s="78">
        <v>0</v>
      </c>
      <c r="K273" s="78">
        <v>0</v>
      </c>
      <c r="L273" s="78">
        <v>0</v>
      </c>
      <c r="M273" s="78">
        <v>0</v>
      </c>
      <c r="N273" s="78">
        <v>0</v>
      </c>
      <c r="O273" s="78">
        <v>0</v>
      </c>
      <c r="P273" s="78">
        <v>0</v>
      </c>
      <c r="Q273" s="78">
        <v>0</v>
      </c>
      <c r="R273" s="78">
        <v>0</v>
      </c>
      <c r="S273" s="78">
        <v>0</v>
      </c>
      <c r="T273" s="78">
        <v>0</v>
      </c>
      <c r="U273" s="78">
        <v>0</v>
      </c>
      <c r="V273" s="78">
        <v>0</v>
      </c>
      <c r="W273" s="78">
        <v>0</v>
      </c>
      <c r="X273" s="78">
        <v>0</v>
      </c>
      <c r="Y273" s="78">
        <v>0</v>
      </c>
      <c r="Z273" s="78">
        <v>0</v>
      </c>
      <c r="AA273" s="78">
        <f t="shared" si="52"/>
        <v>0</v>
      </c>
      <c r="AB273" s="77">
        <f t="shared" si="53"/>
        <v>2021</v>
      </c>
      <c r="AC273" s="76">
        <f t="shared" si="54"/>
        <v>7</v>
      </c>
      <c r="AD273" s="76" t="str">
        <f t="shared" si="55"/>
        <v/>
      </c>
      <c r="AE273" s="76" t="str">
        <f t="shared" si="56"/>
        <v/>
      </c>
      <c r="AF273" s="74">
        <f t="shared" si="57"/>
        <v>0</v>
      </c>
      <c r="AG273" s="75" t="str">
        <f t="shared" si="58"/>
        <v>1:00</v>
      </c>
      <c r="AH273" s="74">
        <f t="shared" si="59"/>
        <v>0</v>
      </c>
      <c r="AI273" s="73" t="str">
        <f t="shared" si="60"/>
        <v/>
      </c>
      <c r="AJ273" s="73" t="str">
        <f t="shared" si="61"/>
        <v/>
      </c>
      <c r="AK273" s="73" t="str">
        <f t="shared" si="62"/>
        <v/>
      </c>
      <c r="AL273" s="72" t="str">
        <f t="shared" si="63"/>
        <v/>
      </c>
      <c r="AM273" s="71" t="str">
        <f t="shared" si="64"/>
        <v/>
      </c>
    </row>
    <row r="274" spans="2:39" ht="13.8" thickBot="1">
      <c r="B274" s="79">
        <v>44406</v>
      </c>
      <c r="C274" s="78">
        <v>0</v>
      </c>
      <c r="D274" s="78">
        <v>0</v>
      </c>
      <c r="E274" s="78">
        <v>0</v>
      </c>
      <c r="F274" s="78">
        <v>0</v>
      </c>
      <c r="G274" s="78">
        <v>0</v>
      </c>
      <c r="H274" s="78">
        <v>0</v>
      </c>
      <c r="I274" s="78">
        <v>0</v>
      </c>
      <c r="J274" s="78">
        <v>0</v>
      </c>
      <c r="K274" s="78">
        <v>0</v>
      </c>
      <c r="L274" s="78">
        <v>0</v>
      </c>
      <c r="M274" s="78">
        <v>0</v>
      </c>
      <c r="N274" s="78">
        <v>0</v>
      </c>
      <c r="O274" s="78">
        <v>0</v>
      </c>
      <c r="P274" s="78">
        <v>0</v>
      </c>
      <c r="Q274" s="78">
        <v>0</v>
      </c>
      <c r="R274" s="78">
        <v>0</v>
      </c>
      <c r="S274" s="78">
        <v>0</v>
      </c>
      <c r="T274" s="78">
        <v>0</v>
      </c>
      <c r="U274" s="78">
        <v>0</v>
      </c>
      <c r="V274" s="78">
        <v>0</v>
      </c>
      <c r="W274" s="78">
        <v>0</v>
      </c>
      <c r="X274" s="78">
        <v>0</v>
      </c>
      <c r="Y274" s="78">
        <v>0</v>
      </c>
      <c r="Z274" s="78">
        <v>0</v>
      </c>
      <c r="AA274" s="78">
        <f t="shared" si="52"/>
        <v>0</v>
      </c>
      <c r="AB274" s="77">
        <f t="shared" si="53"/>
        <v>2021</v>
      </c>
      <c r="AC274" s="76">
        <f t="shared" si="54"/>
        <v>7</v>
      </c>
      <c r="AD274" s="76" t="str">
        <f t="shared" si="55"/>
        <v/>
      </c>
      <c r="AE274" s="76" t="str">
        <f t="shared" si="56"/>
        <v/>
      </c>
      <c r="AF274" s="74">
        <f t="shared" si="57"/>
        <v>0</v>
      </c>
      <c r="AG274" s="75" t="str">
        <f t="shared" si="58"/>
        <v>1:00</v>
      </c>
      <c r="AH274" s="74">
        <f t="shared" si="59"/>
        <v>0</v>
      </c>
      <c r="AI274" s="73" t="str">
        <f t="shared" si="60"/>
        <v/>
      </c>
      <c r="AJ274" s="73" t="str">
        <f t="shared" si="61"/>
        <v/>
      </c>
      <c r="AK274" s="73" t="str">
        <f t="shared" si="62"/>
        <v/>
      </c>
      <c r="AL274" s="72" t="str">
        <f t="shared" si="63"/>
        <v/>
      </c>
      <c r="AM274" s="71" t="str">
        <f t="shared" si="64"/>
        <v/>
      </c>
    </row>
    <row r="275" spans="2:39" ht="13.8" thickBot="1">
      <c r="B275" s="79">
        <v>44407</v>
      </c>
      <c r="C275" s="78">
        <v>0</v>
      </c>
      <c r="D275" s="78">
        <v>0</v>
      </c>
      <c r="E275" s="78">
        <v>0</v>
      </c>
      <c r="F275" s="78">
        <v>0</v>
      </c>
      <c r="G275" s="78">
        <v>0</v>
      </c>
      <c r="H275" s="78">
        <v>0</v>
      </c>
      <c r="I275" s="78">
        <v>0</v>
      </c>
      <c r="J275" s="78">
        <v>0</v>
      </c>
      <c r="K275" s="78">
        <v>0</v>
      </c>
      <c r="L275" s="78">
        <v>0</v>
      </c>
      <c r="M275" s="78">
        <v>0</v>
      </c>
      <c r="N275" s="78">
        <v>0</v>
      </c>
      <c r="O275" s="78">
        <v>0</v>
      </c>
      <c r="P275" s="78">
        <v>0</v>
      </c>
      <c r="Q275" s="78">
        <v>0</v>
      </c>
      <c r="R275" s="78">
        <v>0</v>
      </c>
      <c r="S275" s="78">
        <v>0</v>
      </c>
      <c r="T275" s="78">
        <v>0</v>
      </c>
      <c r="U275" s="78">
        <v>0</v>
      </c>
      <c r="V275" s="78">
        <v>0</v>
      </c>
      <c r="W275" s="78">
        <v>0</v>
      </c>
      <c r="X275" s="78">
        <v>0</v>
      </c>
      <c r="Y275" s="78">
        <v>0</v>
      </c>
      <c r="Z275" s="78">
        <v>0</v>
      </c>
      <c r="AA275" s="78">
        <f t="shared" si="52"/>
        <v>0</v>
      </c>
      <c r="AB275" s="77">
        <f t="shared" si="53"/>
        <v>2021</v>
      </c>
      <c r="AC275" s="76">
        <f t="shared" si="54"/>
        <v>7</v>
      </c>
      <c r="AD275" s="76" t="str">
        <f t="shared" si="55"/>
        <v/>
      </c>
      <c r="AE275" s="76" t="str">
        <f t="shared" si="56"/>
        <v/>
      </c>
      <c r="AF275" s="74">
        <f t="shared" si="57"/>
        <v>0</v>
      </c>
      <c r="AG275" s="75" t="str">
        <f t="shared" si="58"/>
        <v>1:00</v>
      </c>
      <c r="AH275" s="74">
        <f t="shared" si="59"/>
        <v>0</v>
      </c>
      <c r="AI275" s="73" t="str">
        <f t="shared" si="60"/>
        <v/>
      </c>
      <c r="AJ275" s="73" t="str">
        <f t="shared" si="61"/>
        <v/>
      </c>
      <c r="AK275" s="73" t="str">
        <f t="shared" si="62"/>
        <v/>
      </c>
      <c r="AL275" s="72" t="str">
        <f t="shared" si="63"/>
        <v/>
      </c>
      <c r="AM275" s="71" t="str">
        <f t="shared" si="64"/>
        <v/>
      </c>
    </row>
    <row r="276" spans="2:39" ht="13.8" thickBot="1">
      <c r="B276" s="79">
        <v>44408</v>
      </c>
      <c r="C276" s="78">
        <v>0</v>
      </c>
      <c r="D276" s="78">
        <v>0</v>
      </c>
      <c r="E276" s="78">
        <v>0</v>
      </c>
      <c r="F276" s="78">
        <v>0</v>
      </c>
      <c r="G276" s="78">
        <v>0</v>
      </c>
      <c r="H276" s="78">
        <v>0</v>
      </c>
      <c r="I276" s="78">
        <v>0</v>
      </c>
      <c r="J276" s="78">
        <v>0</v>
      </c>
      <c r="K276" s="78">
        <v>0</v>
      </c>
      <c r="L276" s="78">
        <v>0</v>
      </c>
      <c r="M276" s="78">
        <v>0</v>
      </c>
      <c r="N276" s="78">
        <v>0</v>
      </c>
      <c r="O276" s="78">
        <v>0</v>
      </c>
      <c r="P276" s="78">
        <v>0</v>
      </c>
      <c r="Q276" s="78">
        <v>0</v>
      </c>
      <c r="R276" s="78">
        <v>0</v>
      </c>
      <c r="S276" s="78">
        <v>0</v>
      </c>
      <c r="T276" s="78">
        <v>0</v>
      </c>
      <c r="U276" s="78">
        <v>0</v>
      </c>
      <c r="V276" s="78">
        <v>0</v>
      </c>
      <c r="W276" s="78">
        <v>0</v>
      </c>
      <c r="X276" s="78">
        <v>0</v>
      </c>
      <c r="Y276" s="78">
        <v>0</v>
      </c>
      <c r="Z276" s="78">
        <v>0</v>
      </c>
      <c r="AA276" s="78">
        <f t="shared" si="52"/>
        <v>0</v>
      </c>
      <c r="AB276" s="77">
        <f t="shared" si="53"/>
        <v>2021</v>
      </c>
      <c r="AC276" s="76">
        <f t="shared" si="54"/>
        <v>7</v>
      </c>
      <c r="AD276" s="76" t="str">
        <f t="shared" si="55"/>
        <v>2021-7</v>
      </c>
      <c r="AE276" s="76">
        <f t="shared" si="56"/>
        <v>7</v>
      </c>
      <c r="AF276" s="74">
        <f t="shared" si="57"/>
        <v>0</v>
      </c>
      <c r="AG276" s="75" t="str">
        <f t="shared" si="58"/>
        <v>1:00</v>
      </c>
      <c r="AH276" s="74">
        <f t="shared" si="59"/>
        <v>0</v>
      </c>
      <c r="AI276" s="73">
        <f t="shared" si="60"/>
        <v>1433.5840000000001</v>
      </c>
      <c r="AJ276" s="73">
        <f t="shared" si="61"/>
        <v>1433.5840000000001</v>
      </c>
      <c r="AK276" s="73">
        <f t="shared" si="62"/>
        <v>4147.7979999999998</v>
      </c>
      <c r="AL276" s="72">
        <f t="shared" si="63"/>
        <v>44383</v>
      </c>
      <c r="AM276" s="71" t="str">
        <f t="shared" si="64"/>
        <v>10:00</v>
      </c>
    </row>
    <row r="277" spans="2:39" ht="13.8" thickBot="1">
      <c r="B277" s="79">
        <v>44409</v>
      </c>
      <c r="C277" s="78">
        <v>0</v>
      </c>
      <c r="D277" s="78">
        <v>0</v>
      </c>
      <c r="E277" s="78">
        <v>0</v>
      </c>
      <c r="F277" s="78">
        <v>0</v>
      </c>
      <c r="G277" s="78">
        <v>0</v>
      </c>
      <c r="H277" s="78">
        <v>0</v>
      </c>
      <c r="I277" s="78">
        <v>0</v>
      </c>
      <c r="J277" s="78">
        <v>0</v>
      </c>
      <c r="K277" s="78">
        <v>0</v>
      </c>
      <c r="L277" s="78">
        <v>0</v>
      </c>
      <c r="M277" s="78">
        <v>0</v>
      </c>
      <c r="N277" s="78">
        <v>0</v>
      </c>
      <c r="O277" s="78">
        <v>0</v>
      </c>
      <c r="P277" s="78">
        <v>0</v>
      </c>
      <c r="Q277" s="78">
        <v>0</v>
      </c>
      <c r="R277" s="78">
        <v>0</v>
      </c>
      <c r="S277" s="78">
        <v>0</v>
      </c>
      <c r="T277" s="78">
        <v>0</v>
      </c>
      <c r="U277" s="78">
        <v>0</v>
      </c>
      <c r="V277" s="78">
        <v>0</v>
      </c>
      <c r="W277" s="78">
        <v>0</v>
      </c>
      <c r="X277" s="78">
        <v>0</v>
      </c>
      <c r="Y277" s="78">
        <v>0</v>
      </c>
      <c r="Z277" s="78">
        <v>0</v>
      </c>
      <c r="AA277" s="78">
        <f t="shared" si="52"/>
        <v>0</v>
      </c>
      <c r="AB277" s="77">
        <f t="shared" si="53"/>
        <v>2021</v>
      </c>
      <c r="AC277" s="76">
        <f t="shared" si="54"/>
        <v>8</v>
      </c>
      <c r="AD277" s="76" t="str">
        <f t="shared" si="55"/>
        <v/>
      </c>
      <c r="AE277" s="76" t="str">
        <f t="shared" si="56"/>
        <v/>
      </c>
      <c r="AF277" s="74">
        <f t="shared" si="57"/>
        <v>0</v>
      </c>
      <c r="AG277" s="75" t="str">
        <f t="shared" si="58"/>
        <v>1:00</v>
      </c>
      <c r="AH277" s="74">
        <f t="shared" si="59"/>
        <v>0</v>
      </c>
      <c r="AI277" s="73" t="str">
        <f t="shared" si="60"/>
        <v/>
      </c>
      <c r="AJ277" s="73" t="str">
        <f t="shared" si="61"/>
        <v/>
      </c>
      <c r="AK277" s="73" t="str">
        <f t="shared" si="62"/>
        <v/>
      </c>
      <c r="AL277" s="72" t="str">
        <f t="shared" si="63"/>
        <v/>
      </c>
      <c r="AM277" s="71" t="str">
        <f t="shared" si="64"/>
        <v/>
      </c>
    </row>
    <row r="278" spans="2:39" ht="13.8" thickBot="1">
      <c r="B278" s="79">
        <v>44410</v>
      </c>
      <c r="C278" s="78">
        <v>0</v>
      </c>
      <c r="D278" s="78">
        <v>0</v>
      </c>
      <c r="E278" s="78">
        <v>0</v>
      </c>
      <c r="F278" s="78">
        <v>0</v>
      </c>
      <c r="G278" s="78">
        <v>0</v>
      </c>
      <c r="H278" s="78">
        <v>0</v>
      </c>
      <c r="I278" s="78">
        <v>0</v>
      </c>
      <c r="J278" s="78">
        <v>0</v>
      </c>
      <c r="K278" s="78">
        <v>0</v>
      </c>
      <c r="L278" s="78">
        <v>0</v>
      </c>
      <c r="M278" s="78">
        <v>0</v>
      </c>
      <c r="N278" s="78">
        <v>0</v>
      </c>
      <c r="O278" s="78">
        <v>0</v>
      </c>
      <c r="P278" s="78">
        <v>0</v>
      </c>
      <c r="Q278" s="78">
        <v>0</v>
      </c>
      <c r="R278" s="78">
        <v>0</v>
      </c>
      <c r="S278" s="78">
        <v>0</v>
      </c>
      <c r="T278" s="78">
        <v>0</v>
      </c>
      <c r="U278" s="78">
        <v>0</v>
      </c>
      <c r="V278" s="78">
        <v>0</v>
      </c>
      <c r="W278" s="78">
        <v>0</v>
      </c>
      <c r="X278" s="78">
        <v>0</v>
      </c>
      <c r="Y278" s="78">
        <v>0</v>
      </c>
      <c r="Z278" s="78">
        <v>0</v>
      </c>
      <c r="AA278" s="78">
        <f t="shared" si="52"/>
        <v>0</v>
      </c>
      <c r="AB278" s="77">
        <f t="shared" si="53"/>
        <v>2021</v>
      </c>
      <c r="AC278" s="76">
        <f t="shared" si="54"/>
        <v>8</v>
      </c>
      <c r="AD278" s="76" t="str">
        <f t="shared" si="55"/>
        <v/>
      </c>
      <c r="AE278" s="76" t="str">
        <f t="shared" si="56"/>
        <v/>
      </c>
      <c r="AF278" s="74">
        <f t="shared" si="57"/>
        <v>0</v>
      </c>
      <c r="AG278" s="75" t="str">
        <f t="shared" si="58"/>
        <v>1:00</v>
      </c>
      <c r="AH278" s="74">
        <f t="shared" si="59"/>
        <v>0</v>
      </c>
      <c r="AI278" s="73" t="str">
        <f t="shared" si="60"/>
        <v/>
      </c>
      <c r="AJ278" s="73" t="str">
        <f t="shared" si="61"/>
        <v/>
      </c>
      <c r="AK278" s="73" t="str">
        <f t="shared" si="62"/>
        <v/>
      </c>
      <c r="AL278" s="72" t="str">
        <f t="shared" si="63"/>
        <v/>
      </c>
      <c r="AM278" s="71" t="str">
        <f t="shared" si="64"/>
        <v/>
      </c>
    </row>
    <row r="279" spans="2:39" ht="13.8" thickBot="1">
      <c r="B279" s="79">
        <v>44411</v>
      </c>
      <c r="C279" s="78">
        <v>0</v>
      </c>
      <c r="D279" s="78">
        <v>0</v>
      </c>
      <c r="E279" s="78">
        <v>0</v>
      </c>
      <c r="F279" s="78">
        <v>0</v>
      </c>
      <c r="G279" s="78">
        <v>0</v>
      </c>
      <c r="H279" s="78">
        <v>0</v>
      </c>
      <c r="I279" s="78">
        <v>0</v>
      </c>
      <c r="J279" s="78">
        <v>0</v>
      </c>
      <c r="K279" s="78">
        <v>0</v>
      </c>
      <c r="L279" s="78">
        <v>0</v>
      </c>
      <c r="M279" s="78">
        <v>0</v>
      </c>
      <c r="N279" s="78">
        <v>0</v>
      </c>
      <c r="O279" s="78">
        <v>0</v>
      </c>
      <c r="P279" s="78">
        <v>0</v>
      </c>
      <c r="Q279" s="78">
        <v>0</v>
      </c>
      <c r="R279" s="78">
        <v>0</v>
      </c>
      <c r="S279" s="78">
        <v>0</v>
      </c>
      <c r="T279" s="78">
        <v>0</v>
      </c>
      <c r="U279" s="78">
        <v>0</v>
      </c>
      <c r="V279" s="78">
        <v>0</v>
      </c>
      <c r="W279" s="78">
        <v>0</v>
      </c>
      <c r="X279" s="78">
        <v>0</v>
      </c>
      <c r="Y279" s="78">
        <v>0</v>
      </c>
      <c r="Z279" s="78">
        <v>0</v>
      </c>
      <c r="AA279" s="78">
        <f t="shared" si="52"/>
        <v>0</v>
      </c>
      <c r="AB279" s="77">
        <f t="shared" si="53"/>
        <v>2021</v>
      </c>
      <c r="AC279" s="76">
        <f t="shared" si="54"/>
        <v>8</v>
      </c>
      <c r="AD279" s="76" t="str">
        <f t="shared" si="55"/>
        <v/>
      </c>
      <c r="AE279" s="76" t="str">
        <f t="shared" si="56"/>
        <v/>
      </c>
      <c r="AF279" s="74">
        <f t="shared" si="57"/>
        <v>0</v>
      </c>
      <c r="AG279" s="75" t="str">
        <f t="shared" si="58"/>
        <v>1:00</v>
      </c>
      <c r="AH279" s="74">
        <f t="shared" si="59"/>
        <v>0</v>
      </c>
      <c r="AI279" s="73" t="str">
        <f t="shared" si="60"/>
        <v/>
      </c>
      <c r="AJ279" s="73" t="str">
        <f t="shared" si="61"/>
        <v/>
      </c>
      <c r="AK279" s="73" t="str">
        <f t="shared" si="62"/>
        <v/>
      </c>
      <c r="AL279" s="72" t="str">
        <f t="shared" si="63"/>
        <v/>
      </c>
      <c r="AM279" s="71" t="str">
        <f t="shared" si="64"/>
        <v/>
      </c>
    </row>
    <row r="280" spans="2:39" ht="13.8" thickBot="1">
      <c r="B280" s="79">
        <v>44412</v>
      </c>
      <c r="C280" s="78">
        <v>0</v>
      </c>
      <c r="D280" s="78">
        <v>0</v>
      </c>
      <c r="E280" s="78">
        <v>0</v>
      </c>
      <c r="F280" s="78">
        <v>0</v>
      </c>
      <c r="G280" s="78">
        <v>0</v>
      </c>
      <c r="H280" s="78">
        <v>0</v>
      </c>
      <c r="I280" s="78">
        <v>0</v>
      </c>
      <c r="J280" s="78">
        <v>0</v>
      </c>
      <c r="K280" s="78">
        <v>0</v>
      </c>
      <c r="L280" s="78">
        <v>0</v>
      </c>
      <c r="M280" s="78">
        <v>0</v>
      </c>
      <c r="N280" s="78">
        <v>0</v>
      </c>
      <c r="O280" s="78">
        <v>0</v>
      </c>
      <c r="P280" s="78">
        <v>0</v>
      </c>
      <c r="Q280" s="78">
        <v>0</v>
      </c>
      <c r="R280" s="78">
        <v>0</v>
      </c>
      <c r="S280" s="78">
        <v>0</v>
      </c>
      <c r="T280" s="78">
        <v>0</v>
      </c>
      <c r="U280" s="78">
        <v>0</v>
      </c>
      <c r="V280" s="78">
        <v>0</v>
      </c>
      <c r="W280" s="78">
        <v>0</v>
      </c>
      <c r="X280" s="78">
        <v>0</v>
      </c>
      <c r="Y280" s="78">
        <v>0</v>
      </c>
      <c r="Z280" s="78">
        <v>0</v>
      </c>
      <c r="AA280" s="78">
        <f t="shared" si="52"/>
        <v>0</v>
      </c>
      <c r="AB280" s="77">
        <f t="shared" si="53"/>
        <v>2021</v>
      </c>
      <c r="AC280" s="76">
        <f t="shared" si="54"/>
        <v>8</v>
      </c>
      <c r="AD280" s="76" t="str">
        <f t="shared" si="55"/>
        <v/>
      </c>
      <c r="AE280" s="76" t="str">
        <f t="shared" si="56"/>
        <v/>
      </c>
      <c r="AF280" s="74">
        <f t="shared" si="57"/>
        <v>0</v>
      </c>
      <c r="AG280" s="75" t="str">
        <f t="shared" si="58"/>
        <v>1:00</v>
      </c>
      <c r="AH280" s="74">
        <f t="shared" si="59"/>
        <v>0</v>
      </c>
      <c r="AI280" s="73" t="str">
        <f t="shared" si="60"/>
        <v/>
      </c>
      <c r="AJ280" s="73" t="str">
        <f t="shared" si="61"/>
        <v/>
      </c>
      <c r="AK280" s="73" t="str">
        <f t="shared" si="62"/>
        <v/>
      </c>
      <c r="AL280" s="72" t="str">
        <f t="shared" si="63"/>
        <v/>
      </c>
      <c r="AM280" s="71" t="str">
        <f t="shared" si="64"/>
        <v/>
      </c>
    </row>
    <row r="281" spans="2:39" ht="13.8" thickBot="1">
      <c r="B281" s="79">
        <v>44413</v>
      </c>
      <c r="C281" s="78">
        <v>0</v>
      </c>
      <c r="D281" s="78">
        <v>0</v>
      </c>
      <c r="E281" s="78">
        <v>0</v>
      </c>
      <c r="F281" s="78">
        <v>0</v>
      </c>
      <c r="G281" s="78">
        <v>0</v>
      </c>
      <c r="H281" s="78">
        <v>0</v>
      </c>
      <c r="I281" s="78">
        <v>0</v>
      </c>
      <c r="J281" s="78">
        <v>0</v>
      </c>
      <c r="K281" s="78">
        <v>0</v>
      </c>
      <c r="L281" s="78">
        <v>0</v>
      </c>
      <c r="M281" s="78">
        <v>0</v>
      </c>
      <c r="N281" s="78">
        <v>0</v>
      </c>
      <c r="O281" s="78">
        <v>0</v>
      </c>
      <c r="P281" s="78">
        <v>0</v>
      </c>
      <c r="Q281" s="78">
        <v>0</v>
      </c>
      <c r="R281" s="78">
        <v>0</v>
      </c>
      <c r="S281" s="78">
        <v>0</v>
      </c>
      <c r="T281" s="78">
        <v>0</v>
      </c>
      <c r="U281" s="78">
        <v>0</v>
      </c>
      <c r="V281" s="78">
        <v>0</v>
      </c>
      <c r="W281" s="78">
        <v>0</v>
      </c>
      <c r="X281" s="78">
        <v>0</v>
      </c>
      <c r="Y281" s="78">
        <v>0</v>
      </c>
      <c r="Z281" s="78">
        <v>0</v>
      </c>
      <c r="AA281" s="78">
        <f t="shared" si="52"/>
        <v>0</v>
      </c>
      <c r="AB281" s="77">
        <f t="shared" si="53"/>
        <v>2021</v>
      </c>
      <c r="AC281" s="76">
        <f t="shared" si="54"/>
        <v>8</v>
      </c>
      <c r="AD281" s="76" t="str">
        <f t="shared" si="55"/>
        <v/>
      </c>
      <c r="AE281" s="76" t="str">
        <f t="shared" si="56"/>
        <v/>
      </c>
      <c r="AF281" s="74">
        <f t="shared" si="57"/>
        <v>0</v>
      </c>
      <c r="AG281" s="75" t="str">
        <f t="shared" si="58"/>
        <v>1:00</v>
      </c>
      <c r="AH281" s="74">
        <f t="shared" si="59"/>
        <v>0</v>
      </c>
      <c r="AI281" s="73" t="str">
        <f t="shared" si="60"/>
        <v/>
      </c>
      <c r="AJ281" s="73" t="str">
        <f t="shared" si="61"/>
        <v/>
      </c>
      <c r="AK281" s="73" t="str">
        <f t="shared" si="62"/>
        <v/>
      </c>
      <c r="AL281" s="72" t="str">
        <f t="shared" si="63"/>
        <v/>
      </c>
      <c r="AM281" s="71" t="str">
        <f t="shared" si="64"/>
        <v/>
      </c>
    </row>
    <row r="282" spans="2:39" ht="13.8" thickBot="1">
      <c r="B282" s="79">
        <v>44414</v>
      </c>
      <c r="C282" s="78">
        <v>0</v>
      </c>
      <c r="D282" s="78">
        <v>0</v>
      </c>
      <c r="E282" s="78">
        <v>0</v>
      </c>
      <c r="F282" s="78">
        <v>0</v>
      </c>
      <c r="G282" s="78">
        <v>0</v>
      </c>
      <c r="H282" s="78">
        <v>0</v>
      </c>
      <c r="I282" s="78">
        <v>0</v>
      </c>
      <c r="J282" s="78">
        <v>0</v>
      </c>
      <c r="K282" s="78">
        <v>0</v>
      </c>
      <c r="L282" s="78">
        <v>0</v>
      </c>
      <c r="M282" s="78">
        <v>0</v>
      </c>
      <c r="N282" s="78">
        <v>0</v>
      </c>
      <c r="O282" s="78">
        <v>0</v>
      </c>
      <c r="P282" s="78">
        <v>0</v>
      </c>
      <c r="Q282" s="78">
        <v>0</v>
      </c>
      <c r="R282" s="78">
        <v>0</v>
      </c>
      <c r="S282" s="78">
        <v>0</v>
      </c>
      <c r="T282" s="78">
        <v>0</v>
      </c>
      <c r="U282" s="78">
        <v>0</v>
      </c>
      <c r="V282" s="78">
        <v>0</v>
      </c>
      <c r="W282" s="78">
        <v>0</v>
      </c>
      <c r="X282" s="78">
        <v>0</v>
      </c>
      <c r="Y282" s="78">
        <v>0</v>
      </c>
      <c r="Z282" s="78">
        <v>0</v>
      </c>
      <c r="AA282" s="78">
        <f t="shared" si="52"/>
        <v>0</v>
      </c>
      <c r="AB282" s="77">
        <f t="shared" si="53"/>
        <v>2021</v>
      </c>
      <c r="AC282" s="76">
        <f t="shared" si="54"/>
        <v>8</v>
      </c>
      <c r="AD282" s="76" t="str">
        <f t="shared" si="55"/>
        <v/>
      </c>
      <c r="AE282" s="76" t="str">
        <f t="shared" si="56"/>
        <v/>
      </c>
      <c r="AF282" s="74">
        <f t="shared" si="57"/>
        <v>0</v>
      </c>
      <c r="AG282" s="75" t="str">
        <f t="shared" si="58"/>
        <v>1:00</v>
      </c>
      <c r="AH282" s="74">
        <f t="shared" si="59"/>
        <v>0</v>
      </c>
      <c r="AI282" s="73" t="str">
        <f t="shared" si="60"/>
        <v/>
      </c>
      <c r="AJ282" s="73" t="str">
        <f t="shared" si="61"/>
        <v/>
      </c>
      <c r="AK282" s="73" t="str">
        <f t="shared" si="62"/>
        <v/>
      </c>
      <c r="AL282" s="72" t="str">
        <f t="shared" si="63"/>
        <v/>
      </c>
      <c r="AM282" s="71" t="str">
        <f t="shared" si="64"/>
        <v/>
      </c>
    </row>
    <row r="283" spans="2:39" ht="13.8" thickBot="1">
      <c r="B283" s="79">
        <v>44415</v>
      </c>
      <c r="C283" s="78">
        <v>0</v>
      </c>
      <c r="D283" s="78">
        <v>0</v>
      </c>
      <c r="E283" s="78">
        <v>0</v>
      </c>
      <c r="F283" s="78">
        <v>0</v>
      </c>
      <c r="G283" s="78">
        <v>0</v>
      </c>
      <c r="H283" s="78">
        <v>0</v>
      </c>
      <c r="I283" s="78">
        <v>0</v>
      </c>
      <c r="J283" s="78">
        <v>0</v>
      </c>
      <c r="K283" s="78">
        <v>0</v>
      </c>
      <c r="L283" s="78">
        <v>0</v>
      </c>
      <c r="M283" s="78">
        <v>0</v>
      </c>
      <c r="N283" s="78">
        <v>0</v>
      </c>
      <c r="O283" s="78">
        <v>0</v>
      </c>
      <c r="P283" s="78">
        <v>0</v>
      </c>
      <c r="Q283" s="78">
        <v>0</v>
      </c>
      <c r="R283" s="78">
        <v>0</v>
      </c>
      <c r="S283" s="78">
        <v>0</v>
      </c>
      <c r="T283" s="78">
        <v>0</v>
      </c>
      <c r="U283" s="78">
        <v>0</v>
      </c>
      <c r="V283" s="78">
        <v>0</v>
      </c>
      <c r="W283" s="78">
        <v>0</v>
      </c>
      <c r="X283" s="78">
        <v>0</v>
      </c>
      <c r="Y283" s="78">
        <v>0</v>
      </c>
      <c r="Z283" s="78">
        <v>0</v>
      </c>
      <c r="AA283" s="78">
        <f t="shared" si="52"/>
        <v>0</v>
      </c>
      <c r="AB283" s="77">
        <f t="shared" si="53"/>
        <v>2021</v>
      </c>
      <c r="AC283" s="76">
        <f t="shared" si="54"/>
        <v>8</v>
      </c>
      <c r="AD283" s="76" t="str">
        <f t="shared" si="55"/>
        <v/>
      </c>
      <c r="AE283" s="76" t="str">
        <f t="shared" si="56"/>
        <v/>
      </c>
      <c r="AF283" s="74">
        <f t="shared" si="57"/>
        <v>0</v>
      </c>
      <c r="AG283" s="75" t="str">
        <f t="shared" si="58"/>
        <v>1:00</v>
      </c>
      <c r="AH283" s="74">
        <f t="shared" si="59"/>
        <v>0</v>
      </c>
      <c r="AI283" s="73" t="str">
        <f t="shared" si="60"/>
        <v/>
      </c>
      <c r="AJ283" s="73" t="str">
        <f t="shared" si="61"/>
        <v/>
      </c>
      <c r="AK283" s="73" t="str">
        <f t="shared" si="62"/>
        <v/>
      </c>
      <c r="AL283" s="72" t="str">
        <f t="shared" si="63"/>
        <v/>
      </c>
      <c r="AM283" s="71" t="str">
        <f t="shared" si="64"/>
        <v/>
      </c>
    </row>
    <row r="284" spans="2:39" ht="13.8" thickBot="1">
      <c r="B284" s="79">
        <v>44416</v>
      </c>
      <c r="C284" s="78">
        <v>0</v>
      </c>
      <c r="D284" s="78">
        <v>0</v>
      </c>
      <c r="E284" s="78">
        <v>0</v>
      </c>
      <c r="F284" s="78">
        <v>0</v>
      </c>
      <c r="G284" s="78">
        <v>0</v>
      </c>
      <c r="H284" s="78">
        <v>0</v>
      </c>
      <c r="I284" s="78">
        <v>0</v>
      </c>
      <c r="J284" s="78">
        <v>0</v>
      </c>
      <c r="K284" s="78">
        <v>0</v>
      </c>
      <c r="L284" s="78">
        <v>0</v>
      </c>
      <c r="M284" s="78">
        <v>0</v>
      </c>
      <c r="N284" s="78">
        <v>0</v>
      </c>
      <c r="O284" s="78">
        <v>0</v>
      </c>
      <c r="P284" s="78">
        <v>0</v>
      </c>
      <c r="Q284" s="78">
        <v>0</v>
      </c>
      <c r="R284" s="78">
        <v>0</v>
      </c>
      <c r="S284" s="78">
        <v>0</v>
      </c>
      <c r="T284" s="78">
        <v>0</v>
      </c>
      <c r="U284" s="78">
        <v>0</v>
      </c>
      <c r="V284" s="78">
        <v>0</v>
      </c>
      <c r="W284" s="78">
        <v>0</v>
      </c>
      <c r="X284" s="78">
        <v>0</v>
      </c>
      <c r="Y284" s="78">
        <v>0</v>
      </c>
      <c r="Z284" s="78">
        <v>0</v>
      </c>
      <c r="AA284" s="78">
        <f t="shared" si="52"/>
        <v>0</v>
      </c>
      <c r="AB284" s="77">
        <f t="shared" si="53"/>
        <v>2021</v>
      </c>
      <c r="AC284" s="76">
        <f t="shared" si="54"/>
        <v>8</v>
      </c>
      <c r="AD284" s="76" t="str">
        <f t="shared" si="55"/>
        <v/>
      </c>
      <c r="AE284" s="76" t="str">
        <f t="shared" si="56"/>
        <v/>
      </c>
      <c r="AF284" s="74">
        <f t="shared" si="57"/>
        <v>0</v>
      </c>
      <c r="AG284" s="75" t="str">
        <f t="shared" si="58"/>
        <v>1:00</v>
      </c>
      <c r="AH284" s="74">
        <f t="shared" si="59"/>
        <v>0</v>
      </c>
      <c r="AI284" s="73" t="str">
        <f t="shared" si="60"/>
        <v/>
      </c>
      <c r="AJ284" s="73" t="str">
        <f t="shared" si="61"/>
        <v/>
      </c>
      <c r="AK284" s="73" t="str">
        <f t="shared" si="62"/>
        <v/>
      </c>
      <c r="AL284" s="72" t="str">
        <f t="shared" si="63"/>
        <v/>
      </c>
      <c r="AM284" s="71" t="str">
        <f t="shared" si="64"/>
        <v/>
      </c>
    </row>
    <row r="285" spans="2:39" ht="13.8" thickBot="1">
      <c r="B285" s="79">
        <v>44417</v>
      </c>
      <c r="C285" s="78">
        <v>0</v>
      </c>
      <c r="D285" s="78">
        <v>0</v>
      </c>
      <c r="E285" s="78">
        <v>0</v>
      </c>
      <c r="F285" s="78">
        <v>0</v>
      </c>
      <c r="G285" s="78">
        <v>0</v>
      </c>
      <c r="H285" s="78">
        <v>0</v>
      </c>
      <c r="I285" s="78">
        <v>0</v>
      </c>
      <c r="J285" s="78">
        <v>0</v>
      </c>
      <c r="K285" s="78">
        <v>0</v>
      </c>
      <c r="L285" s="78">
        <v>0</v>
      </c>
      <c r="M285" s="78">
        <v>0</v>
      </c>
      <c r="N285" s="78">
        <v>0</v>
      </c>
      <c r="O285" s="78">
        <v>0</v>
      </c>
      <c r="P285" s="78">
        <v>0</v>
      </c>
      <c r="Q285" s="78">
        <v>0</v>
      </c>
      <c r="R285" s="78">
        <v>0</v>
      </c>
      <c r="S285" s="78">
        <v>0</v>
      </c>
      <c r="T285" s="78">
        <v>0</v>
      </c>
      <c r="U285" s="78">
        <v>0</v>
      </c>
      <c r="V285" s="78">
        <v>0</v>
      </c>
      <c r="W285" s="78">
        <v>0</v>
      </c>
      <c r="X285" s="78">
        <v>0</v>
      </c>
      <c r="Y285" s="78">
        <v>0</v>
      </c>
      <c r="Z285" s="78">
        <v>0</v>
      </c>
      <c r="AA285" s="78">
        <f t="shared" si="52"/>
        <v>0</v>
      </c>
      <c r="AB285" s="77">
        <f t="shared" si="53"/>
        <v>2021</v>
      </c>
      <c r="AC285" s="76">
        <f t="shared" si="54"/>
        <v>8</v>
      </c>
      <c r="AD285" s="76" t="str">
        <f t="shared" si="55"/>
        <v/>
      </c>
      <c r="AE285" s="76" t="str">
        <f t="shared" si="56"/>
        <v/>
      </c>
      <c r="AF285" s="74">
        <f t="shared" si="57"/>
        <v>0</v>
      </c>
      <c r="AG285" s="75" t="str">
        <f t="shared" si="58"/>
        <v>1:00</v>
      </c>
      <c r="AH285" s="74">
        <f t="shared" si="59"/>
        <v>0</v>
      </c>
      <c r="AI285" s="73" t="str">
        <f t="shared" si="60"/>
        <v/>
      </c>
      <c r="AJ285" s="73" t="str">
        <f t="shared" si="61"/>
        <v/>
      </c>
      <c r="AK285" s="73" t="str">
        <f t="shared" si="62"/>
        <v/>
      </c>
      <c r="AL285" s="72" t="str">
        <f t="shared" si="63"/>
        <v/>
      </c>
      <c r="AM285" s="71" t="str">
        <f t="shared" si="64"/>
        <v/>
      </c>
    </row>
    <row r="286" spans="2:39" ht="13.8" thickBot="1">
      <c r="B286" s="79">
        <v>44418</v>
      </c>
      <c r="C286" s="78">
        <v>0</v>
      </c>
      <c r="D286" s="78">
        <v>0</v>
      </c>
      <c r="E286" s="78">
        <v>0</v>
      </c>
      <c r="F286" s="78">
        <v>0</v>
      </c>
      <c r="G286" s="78">
        <v>0</v>
      </c>
      <c r="H286" s="78">
        <v>0</v>
      </c>
      <c r="I286" s="78">
        <v>0</v>
      </c>
      <c r="J286" s="78">
        <v>0</v>
      </c>
      <c r="K286" s="78">
        <v>0</v>
      </c>
      <c r="L286" s="78">
        <v>0</v>
      </c>
      <c r="M286" s="78">
        <v>0</v>
      </c>
      <c r="N286" s="78">
        <v>0</v>
      </c>
      <c r="O286" s="78">
        <v>0</v>
      </c>
      <c r="P286" s="78">
        <v>0</v>
      </c>
      <c r="Q286" s="78">
        <v>0</v>
      </c>
      <c r="R286" s="78">
        <v>0</v>
      </c>
      <c r="S286" s="78">
        <v>0</v>
      </c>
      <c r="T286" s="78">
        <v>0</v>
      </c>
      <c r="U286" s="78">
        <v>0</v>
      </c>
      <c r="V286" s="78">
        <v>0</v>
      </c>
      <c r="W286" s="78">
        <v>0</v>
      </c>
      <c r="X286" s="78">
        <v>0</v>
      </c>
      <c r="Y286" s="78">
        <v>0</v>
      </c>
      <c r="Z286" s="78">
        <v>0</v>
      </c>
      <c r="AA286" s="78">
        <f t="shared" si="52"/>
        <v>0</v>
      </c>
      <c r="AB286" s="77">
        <f t="shared" si="53"/>
        <v>2021</v>
      </c>
      <c r="AC286" s="76">
        <f t="shared" si="54"/>
        <v>8</v>
      </c>
      <c r="AD286" s="76" t="str">
        <f t="shared" si="55"/>
        <v/>
      </c>
      <c r="AE286" s="76" t="str">
        <f t="shared" si="56"/>
        <v/>
      </c>
      <c r="AF286" s="74">
        <f t="shared" si="57"/>
        <v>0</v>
      </c>
      <c r="AG286" s="75" t="str">
        <f t="shared" si="58"/>
        <v>1:00</v>
      </c>
      <c r="AH286" s="74">
        <f t="shared" si="59"/>
        <v>0</v>
      </c>
      <c r="AI286" s="73" t="str">
        <f t="shared" si="60"/>
        <v/>
      </c>
      <c r="AJ286" s="73" t="str">
        <f t="shared" si="61"/>
        <v/>
      </c>
      <c r="AK286" s="73" t="str">
        <f t="shared" si="62"/>
        <v/>
      </c>
      <c r="AL286" s="72" t="str">
        <f t="shared" si="63"/>
        <v/>
      </c>
      <c r="AM286" s="71" t="str">
        <f t="shared" si="64"/>
        <v/>
      </c>
    </row>
    <row r="287" spans="2:39" ht="13.8" thickBot="1">
      <c r="B287" s="79">
        <v>44419</v>
      </c>
      <c r="C287" s="78">
        <v>0</v>
      </c>
      <c r="D287" s="78">
        <v>0</v>
      </c>
      <c r="E287" s="78">
        <v>0</v>
      </c>
      <c r="F287" s="78">
        <v>0</v>
      </c>
      <c r="G287" s="78">
        <v>0</v>
      </c>
      <c r="H287" s="78">
        <v>0</v>
      </c>
      <c r="I287" s="78">
        <v>0</v>
      </c>
      <c r="J287" s="78">
        <v>0</v>
      </c>
      <c r="K287" s="78">
        <v>0</v>
      </c>
      <c r="L287" s="78">
        <v>0</v>
      </c>
      <c r="M287" s="78">
        <v>0</v>
      </c>
      <c r="N287" s="78">
        <v>0</v>
      </c>
      <c r="O287" s="78">
        <v>0</v>
      </c>
      <c r="P287" s="78">
        <v>0</v>
      </c>
      <c r="Q287" s="78">
        <v>0</v>
      </c>
      <c r="R287" s="78">
        <v>0</v>
      </c>
      <c r="S287" s="78">
        <v>0</v>
      </c>
      <c r="T287" s="78">
        <v>0</v>
      </c>
      <c r="U287" s="78">
        <v>0</v>
      </c>
      <c r="V287" s="78">
        <v>0</v>
      </c>
      <c r="W287" s="78">
        <v>0</v>
      </c>
      <c r="X287" s="78">
        <v>0</v>
      </c>
      <c r="Y287" s="78">
        <v>0</v>
      </c>
      <c r="Z287" s="78">
        <v>0</v>
      </c>
      <c r="AA287" s="78">
        <f t="shared" si="52"/>
        <v>0</v>
      </c>
      <c r="AB287" s="77">
        <f t="shared" si="53"/>
        <v>2021</v>
      </c>
      <c r="AC287" s="76">
        <f t="shared" si="54"/>
        <v>8</v>
      </c>
      <c r="AD287" s="76" t="str">
        <f t="shared" si="55"/>
        <v/>
      </c>
      <c r="AE287" s="76" t="str">
        <f t="shared" si="56"/>
        <v/>
      </c>
      <c r="AF287" s="74">
        <f t="shared" si="57"/>
        <v>0</v>
      </c>
      <c r="AG287" s="75" t="str">
        <f t="shared" si="58"/>
        <v>1:00</v>
      </c>
      <c r="AH287" s="74">
        <f t="shared" si="59"/>
        <v>0</v>
      </c>
      <c r="AI287" s="73" t="str">
        <f t="shared" si="60"/>
        <v/>
      </c>
      <c r="AJ287" s="73" t="str">
        <f t="shared" si="61"/>
        <v/>
      </c>
      <c r="AK287" s="73" t="str">
        <f t="shared" si="62"/>
        <v/>
      </c>
      <c r="AL287" s="72" t="str">
        <f t="shared" si="63"/>
        <v/>
      </c>
      <c r="AM287" s="71" t="str">
        <f t="shared" si="64"/>
        <v/>
      </c>
    </row>
    <row r="288" spans="2:39" ht="13.8" thickBot="1">
      <c r="B288" s="79">
        <v>44420</v>
      </c>
      <c r="C288" s="78">
        <v>0</v>
      </c>
      <c r="D288" s="78">
        <v>0</v>
      </c>
      <c r="E288" s="78">
        <v>0</v>
      </c>
      <c r="F288" s="78">
        <v>0</v>
      </c>
      <c r="G288" s="78">
        <v>0</v>
      </c>
      <c r="H288" s="78">
        <v>0</v>
      </c>
      <c r="I288" s="78">
        <v>0</v>
      </c>
      <c r="J288" s="78">
        <v>0</v>
      </c>
      <c r="K288" s="78">
        <v>0</v>
      </c>
      <c r="L288" s="78">
        <v>0</v>
      </c>
      <c r="M288" s="78">
        <v>0</v>
      </c>
      <c r="N288" s="78">
        <v>0</v>
      </c>
      <c r="O288" s="78">
        <v>0</v>
      </c>
      <c r="P288" s="78">
        <v>0</v>
      </c>
      <c r="Q288" s="78">
        <v>0</v>
      </c>
      <c r="R288" s="78">
        <v>0</v>
      </c>
      <c r="S288" s="78">
        <v>0</v>
      </c>
      <c r="T288" s="78">
        <v>0</v>
      </c>
      <c r="U288" s="78">
        <v>0</v>
      </c>
      <c r="V288" s="78">
        <v>0</v>
      </c>
      <c r="W288" s="78">
        <v>0</v>
      </c>
      <c r="X288" s="78">
        <v>0</v>
      </c>
      <c r="Y288" s="78">
        <v>0</v>
      </c>
      <c r="Z288" s="78">
        <v>0</v>
      </c>
      <c r="AA288" s="78">
        <f t="shared" si="52"/>
        <v>0</v>
      </c>
      <c r="AB288" s="77">
        <f t="shared" si="53"/>
        <v>2021</v>
      </c>
      <c r="AC288" s="76">
        <f t="shared" si="54"/>
        <v>8</v>
      </c>
      <c r="AD288" s="76" t="str">
        <f t="shared" si="55"/>
        <v/>
      </c>
      <c r="AE288" s="76" t="str">
        <f t="shared" si="56"/>
        <v/>
      </c>
      <c r="AF288" s="74">
        <f t="shared" si="57"/>
        <v>0</v>
      </c>
      <c r="AG288" s="75" t="str">
        <f t="shared" si="58"/>
        <v>1:00</v>
      </c>
      <c r="AH288" s="74">
        <f t="shared" si="59"/>
        <v>0</v>
      </c>
      <c r="AI288" s="73" t="str">
        <f t="shared" si="60"/>
        <v/>
      </c>
      <c r="AJ288" s="73" t="str">
        <f t="shared" si="61"/>
        <v/>
      </c>
      <c r="AK288" s="73" t="str">
        <f t="shared" si="62"/>
        <v/>
      </c>
      <c r="AL288" s="72" t="str">
        <f t="shared" si="63"/>
        <v/>
      </c>
      <c r="AM288" s="71" t="str">
        <f t="shared" si="64"/>
        <v/>
      </c>
    </row>
    <row r="289" spans="2:39" ht="13.8" thickBot="1">
      <c r="B289" s="79">
        <v>44421</v>
      </c>
      <c r="C289" s="78">
        <v>0</v>
      </c>
      <c r="D289" s="78">
        <v>0</v>
      </c>
      <c r="E289" s="78">
        <v>0</v>
      </c>
      <c r="F289" s="78">
        <v>0</v>
      </c>
      <c r="G289" s="78">
        <v>0</v>
      </c>
      <c r="H289" s="78">
        <v>0</v>
      </c>
      <c r="I289" s="78">
        <v>0</v>
      </c>
      <c r="J289" s="78">
        <v>0</v>
      </c>
      <c r="K289" s="78">
        <v>0</v>
      </c>
      <c r="L289" s="78">
        <v>0</v>
      </c>
      <c r="M289" s="78">
        <v>0</v>
      </c>
      <c r="N289" s="78">
        <v>0</v>
      </c>
      <c r="O289" s="78">
        <v>0</v>
      </c>
      <c r="P289" s="78">
        <v>0</v>
      </c>
      <c r="Q289" s="78">
        <v>0</v>
      </c>
      <c r="R289" s="78">
        <v>0</v>
      </c>
      <c r="S289" s="78">
        <v>0</v>
      </c>
      <c r="T289" s="78">
        <v>0</v>
      </c>
      <c r="U289" s="78">
        <v>0</v>
      </c>
      <c r="V289" s="78">
        <v>0</v>
      </c>
      <c r="W289" s="78">
        <v>0</v>
      </c>
      <c r="X289" s="78">
        <v>0</v>
      </c>
      <c r="Y289" s="78">
        <v>0</v>
      </c>
      <c r="Z289" s="78">
        <v>0</v>
      </c>
      <c r="AA289" s="78">
        <f t="shared" si="52"/>
        <v>0</v>
      </c>
      <c r="AB289" s="77">
        <f t="shared" si="53"/>
        <v>2021</v>
      </c>
      <c r="AC289" s="76">
        <f t="shared" si="54"/>
        <v>8</v>
      </c>
      <c r="AD289" s="76" t="str">
        <f t="shared" si="55"/>
        <v/>
      </c>
      <c r="AE289" s="76" t="str">
        <f t="shared" si="56"/>
        <v/>
      </c>
      <c r="AF289" s="74">
        <f t="shared" si="57"/>
        <v>0</v>
      </c>
      <c r="AG289" s="75" t="str">
        <f t="shared" si="58"/>
        <v>1:00</v>
      </c>
      <c r="AH289" s="74">
        <f t="shared" si="59"/>
        <v>0</v>
      </c>
      <c r="AI289" s="73" t="str">
        <f t="shared" si="60"/>
        <v/>
      </c>
      <c r="AJ289" s="73" t="str">
        <f t="shared" si="61"/>
        <v/>
      </c>
      <c r="AK289" s="73" t="str">
        <f t="shared" si="62"/>
        <v/>
      </c>
      <c r="AL289" s="72" t="str">
        <f t="shared" si="63"/>
        <v/>
      </c>
      <c r="AM289" s="71" t="str">
        <f t="shared" si="64"/>
        <v/>
      </c>
    </row>
    <row r="290" spans="2:39" ht="13.8" thickBot="1">
      <c r="B290" s="79">
        <v>44422</v>
      </c>
      <c r="C290" s="78">
        <v>0</v>
      </c>
      <c r="D290" s="78">
        <v>0</v>
      </c>
      <c r="E290" s="78">
        <v>0</v>
      </c>
      <c r="F290" s="78">
        <v>0</v>
      </c>
      <c r="G290" s="78">
        <v>0</v>
      </c>
      <c r="H290" s="78">
        <v>0</v>
      </c>
      <c r="I290" s="78">
        <v>0</v>
      </c>
      <c r="J290" s="78">
        <v>0</v>
      </c>
      <c r="K290" s="78">
        <v>0</v>
      </c>
      <c r="L290" s="78">
        <v>0</v>
      </c>
      <c r="M290" s="78">
        <v>0</v>
      </c>
      <c r="N290" s="78">
        <v>0</v>
      </c>
      <c r="O290" s="78">
        <v>0</v>
      </c>
      <c r="P290" s="78">
        <v>0</v>
      </c>
      <c r="Q290" s="78">
        <v>0</v>
      </c>
      <c r="R290" s="78">
        <v>0</v>
      </c>
      <c r="S290" s="78">
        <v>0</v>
      </c>
      <c r="T290" s="78">
        <v>0</v>
      </c>
      <c r="U290" s="78">
        <v>0</v>
      </c>
      <c r="V290" s="78">
        <v>0</v>
      </c>
      <c r="W290" s="78">
        <v>0</v>
      </c>
      <c r="X290" s="78">
        <v>0</v>
      </c>
      <c r="Y290" s="78">
        <v>0</v>
      </c>
      <c r="Z290" s="78">
        <v>0</v>
      </c>
      <c r="AA290" s="78">
        <f t="shared" si="52"/>
        <v>0</v>
      </c>
      <c r="AB290" s="77">
        <f t="shared" si="53"/>
        <v>2021</v>
      </c>
      <c r="AC290" s="76">
        <f t="shared" si="54"/>
        <v>8</v>
      </c>
      <c r="AD290" s="76" t="str">
        <f t="shared" si="55"/>
        <v/>
      </c>
      <c r="AE290" s="76" t="str">
        <f t="shared" si="56"/>
        <v/>
      </c>
      <c r="AF290" s="74">
        <f t="shared" si="57"/>
        <v>0</v>
      </c>
      <c r="AG290" s="75" t="str">
        <f t="shared" si="58"/>
        <v>1:00</v>
      </c>
      <c r="AH290" s="74">
        <f t="shared" si="59"/>
        <v>0</v>
      </c>
      <c r="AI290" s="73" t="str">
        <f t="shared" si="60"/>
        <v/>
      </c>
      <c r="AJ290" s="73" t="str">
        <f t="shared" si="61"/>
        <v/>
      </c>
      <c r="AK290" s="73" t="str">
        <f t="shared" si="62"/>
        <v/>
      </c>
      <c r="AL290" s="72" t="str">
        <f t="shared" si="63"/>
        <v/>
      </c>
      <c r="AM290" s="71" t="str">
        <f t="shared" si="64"/>
        <v/>
      </c>
    </row>
    <row r="291" spans="2:39" ht="13.8" thickBot="1">
      <c r="B291" s="79">
        <v>44423</v>
      </c>
      <c r="C291" s="78">
        <v>0</v>
      </c>
      <c r="D291" s="78">
        <v>0</v>
      </c>
      <c r="E291" s="78">
        <v>0</v>
      </c>
      <c r="F291" s="78">
        <v>0</v>
      </c>
      <c r="G291" s="78">
        <v>0</v>
      </c>
      <c r="H291" s="78">
        <v>0</v>
      </c>
      <c r="I291" s="78">
        <v>0</v>
      </c>
      <c r="J291" s="78">
        <v>0</v>
      </c>
      <c r="K291" s="78">
        <v>0</v>
      </c>
      <c r="L291" s="78">
        <v>0</v>
      </c>
      <c r="M291" s="78">
        <v>0</v>
      </c>
      <c r="N291" s="78">
        <v>0</v>
      </c>
      <c r="O291" s="78">
        <v>0</v>
      </c>
      <c r="P291" s="78">
        <v>0</v>
      </c>
      <c r="Q291" s="78">
        <v>0</v>
      </c>
      <c r="R291" s="78">
        <v>0</v>
      </c>
      <c r="S291" s="78">
        <v>0</v>
      </c>
      <c r="T291" s="78">
        <v>0</v>
      </c>
      <c r="U291" s="78">
        <v>0</v>
      </c>
      <c r="V291" s="78">
        <v>0</v>
      </c>
      <c r="W291" s="78">
        <v>0</v>
      </c>
      <c r="X291" s="78">
        <v>0</v>
      </c>
      <c r="Y291" s="78">
        <v>0</v>
      </c>
      <c r="Z291" s="78">
        <v>0</v>
      </c>
      <c r="AA291" s="78">
        <f t="shared" si="52"/>
        <v>0</v>
      </c>
      <c r="AB291" s="77">
        <f t="shared" si="53"/>
        <v>2021</v>
      </c>
      <c r="AC291" s="76">
        <f t="shared" si="54"/>
        <v>8</v>
      </c>
      <c r="AD291" s="76" t="str">
        <f t="shared" si="55"/>
        <v/>
      </c>
      <c r="AE291" s="76" t="str">
        <f t="shared" si="56"/>
        <v/>
      </c>
      <c r="AF291" s="74">
        <f t="shared" si="57"/>
        <v>0</v>
      </c>
      <c r="AG291" s="75" t="str">
        <f t="shared" si="58"/>
        <v>1:00</v>
      </c>
      <c r="AH291" s="74">
        <f t="shared" si="59"/>
        <v>0</v>
      </c>
      <c r="AI291" s="73" t="str">
        <f t="shared" si="60"/>
        <v/>
      </c>
      <c r="AJ291" s="73" t="str">
        <f t="shared" si="61"/>
        <v/>
      </c>
      <c r="AK291" s="73" t="str">
        <f t="shared" si="62"/>
        <v/>
      </c>
      <c r="AL291" s="72" t="str">
        <f t="shared" si="63"/>
        <v/>
      </c>
      <c r="AM291" s="71" t="str">
        <f t="shared" si="64"/>
        <v/>
      </c>
    </row>
    <row r="292" spans="2:39" ht="13.8" thickBot="1">
      <c r="B292" s="79">
        <v>44424</v>
      </c>
      <c r="C292" s="78">
        <v>0</v>
      </c>
      <c r="D292" s="78">
        <v>0</v>
      </c>
      <c r="E292" s="78">
        <v>0</v>
      </c>
      <c r="F292" s="78">
        <v>0</v>
      </c>
      <c r="G292" s="78">
        <v>0</v>
      </c>
      <c r="H292" s="78">
        <v>0</v>
      </c>
      <c r="I292" s="78">
        <v>0</v>
      </c>
      <c r="J292" s="78">
        <v>0</v>
      </c>
      <c r="K292" s="78">
        <v>0</v>
      </c>
      <c r="L292" s="78">
        <v>0</v>
      </c>
      <c r="M292" s="78">
        <v>0</v>
      </c>
      <c r="N292" s="78">
        <v>0</v>
      </c>
      <c r="O292" s="78">
        <v>0</v>
      </c>
      <c r="P292" s="78">
        <v>0</v>
      </c>
      <c r="Q292" s="78">
        <v>0</v>
      </c>
      <c r="R292" s="78">
        <v>0</v>
      </c>
      <c r="S292" s="78">
        <v>0</v>
      </c>
      <c r="T292" s="78">
        <v>0</v>
      </c>
      <c r="U292" s="78">
        <v>0</v>
      </c>
      <c r="V292" s="78">
        <v>0</v>
      </c>
      <c r="W292" s="78">
        <v>0</v>
      </c>
      <c r="X292" s="78">
        <v>0</v>
      </c>
      <c r="Y292" s="78">
        <v>0</v>
      </c>
      <c r="Z292" s="78">
        <v>0</v>
      </c>
      <c r="AA292" s="78">
        <f t="shared" si="52"/>
        <v>0</v>
      </c>
      <c r="AB292" s="77">
        <f t="shared" si="53"/>
        <v>2021</v>
      </c>
      <c r="AC292" s="76">
        <f t="shared" si="54"/>
        <v>8</v>
      </c>
      <c r="AD292" s="76" t="str">
        <f t="shared" si="55"/>
        <v/>
      </c>
      <c r="AE292" s="76" t="str">
        <f t="shared" si="56"/>
        <v/>
      </c>
      <c r="AF292" s="74">
        <f t="shared" si="57"/>
        <v>0</v>
      </c>
      <c r="AG292" s="75" t="str">
        <f t="shared" si="58"/>
        <v>1:00</v>
      </c>
      <c r="AH292" s="74">
        <f t="shared" si="59"/>
        <v>0</v>
      </c>
      <c r="AI292" s="73" t="str">
        <f t="shared" si="60"/>
        <v/>
      </c>
      <c r="AJ292" s="73" t="str">
        <f t="shared" si="61"/>
        <v/>
      </c>
      <c r="AK292" s="73" t="str">
        <f t="shared" si="62"/>
        <v/>
      </c>
      <c r="AL292" s="72" t="str">
        <f t="shared" si="63"/>
        <v/>
      </c>
      <c r="AM292" s="71" t="str">
        <f t="shared" si="64"/>
        <v/>
      </c>
    </row>
    <row r="293" spans="2:39" ht="13.8" thickBot="1">
      <c r="B293" s="79">
        <v>44425</v>
      </c>
      <c r="C293" s="78">
        <v>0</v>
      </c>
      <c r="D293" s="78">
        <v>0</v>
      </c>
      <c r="E293" s="78">
        <v>0</v>
      </c>
      <c r="F293" s="78">
        <v>0</v>
      </c>
      <c r="G293" s="78">
        <v>0</v>
      </c>
      <c r="H293" s="78">
        <v>0</v>
      </c>
      <c r="I293" s="78">
        <v>0</v>
      </c>
      <c r="J293" s="78">
        <v>0</v>
      </c>
      <c r="K293" s="78">
        <v>0</v>
      </c>
      <c r="L293" s="78">
        <v>0</v>
      </c>
      <c r="M293" s="78">
        <v>0</v>
      </c>
      <c r="N293" s="78">
        <v>0</v>
      </c>
      <c r="O293" s="78">
        <v>0</v>
      </c>
      <c r="P293" s="78">
        <v>0</v>
      </c>
      <c r="Q293" s="78">
        <v>0</v>
      </c>
      <c r="R293" s="78">
        <v>0</v>
      </c>
      <c r="S293" s="78">
        <v>0</v>
      </c>
      <c r="T293" s="78">
        <v>0</v>
      </c>
      <c r="U293" s="78">
        <v>0</v>
      </c>
      <c r="V293" s="78">
        <v>0</v>
      </c>
      <c r="W293" s="78">
        <v>0</v>
      </c>
      <c r="X293" s="78">
        <v>0</v>
      </c>
      <c r="Y293" s="78">
        <v>0</v>
      </c>
      <c r="Z293" s="78">
        <v>0</v>
      </c>
      <c r="AA293" s="78">
        <f t="shared" si="52"/>
        <v>0</v>
      </c>
      <c r="AB293" s="77">
        <f t="shared" si="53"/>
        <v>2021</v>
      </c>
      <c r="AC293" s="76">
        <f t="shared" si="54"/>
        <v>8</v>
      </c>
      <c r="AD293" s="76" t="str">
        <f t="shared" si="55"/>
        <v/>
      </c>
      <c r="AE293" s="76" t="str">
        <f t="shared" si="56"/>
        <v/>
      </c>
      <c r="AF293" s="74">
        <f t="shared" si="57"/>
        <v>0</v>
      </c>
      <c r="AG293" s="75" t="str">
        <f t="shared" si="58"/>
        <v>1:00</v>
      </c>
      <c r="AH293" s="74">
        <f t="shared" si="59"/>
        <v>0</v>
      </c>
      <c r="AI293" s="73" t="str">
        <f t="shared" si="60"/>
        <v/>
      </c>
      <c r="AJ293" s="73" t="str">
        <f t="shared" si="61"/>
        <v/>
      </c>
      <c r="AK293" s="73" t="str">
        <f t="shared" si="62"/>
        <v/>
      </c>
      <c r="AL293" s="72" t="str">
        <f t="shared" si="63"/>
        <v/>
      </c>
      <c r="AM293" s="71" t="str">
        <f t="shared" si="64"/>
        <v/>
      </c>
    </row>
    <row r="294" spans="2:39" ht="13.8" thickBot="1">
      <c r="B294" s="79">
        <v>44426</v>
      </c>
      <c r="C294" s="78">
        <v>0</v>
      </c>
      <c r="D294" s="78">
        <v>0</v>
      </c>
      <c r="E294" s="78">
        <v>0</v>
      </c>
      <c r="F294" s="78">
        <v>0</v>
      </c>
      <c r="G294" s="78">
        <v>0</v>
      </c>
      <c r="H294" s="78">
        <v>0</v>
      </c>
      <c r="I294" s="78">
        <v>0</v>
      </c>
      <c r="J294" s="78">
        <v>0</v>
      </c>
      <c r="K294" s="78">
        <v>0</v>
      </c>
      <c r="L294" s="78">
        <v>0</v>
      </c>
      <c r="M294" s="78">
        <v>0</v>
      </c>
      <c r="N294" s="78">
        <v>0</v>
      </c>
      <c r="O294" s="78">
        <v>0</v>
      </c>
      <c r="P294" s="78">
        <v>0</v>
      </c>
      <c r="Q294" s="78">
        <v>0</v>
      </c>
      <c r="R294" s="78">
        <v>0</v>
      </c>
      <c r="S294" s="78">
        <v>0</v>
      </c>
      <c r="T294" s="78">
        <v>0</v>
      </c>
      <c r="U294" s="78">
        <v>0</v>
      </c>
      <c r="V294" s="78">
        <v>0</v>
      </c>
      <c r="W294" s="78">
        <v>0</v>
      </c>
      <c r="X294" s="78">
        <v>0</v>
      </c>
      <c r="Y294" s="78">
        <v>0</v>
      </c>
      <c r="Z294" s="78">
        <v>0</v>
      </c>
      <c r="AA294" s="78">
        <f t="shared" si="52"/>
        <v>0</v>
      </c>
      <c r="AB294" s="77">
        <f t="shared" si="53"/>
        <v>2021</v>
      </c>
      <c r="AC294" s="76">
        <f t="shared" si="54"/>
        <v>8</v>
      </c>
      <c r="AD294" s="76" t="str">
        <f t="shared" si="55"/>
        <v/>
      </c>
      <c r="AE294" s="76" t="str">
        <f t="shared" si="56"/>
        <v/>
      </c>
      <c r="AF294" s="74">
        <f t="shared" si="57"/>
        <v>0</v>
      </c>
      <c r="AG294" s="75" t="str">
        <f t="shared" si="58"/>
        <v>1:00</v>
      </c>
      <c r="AH294" s="74">
        <f t="shared" si="59"/>
        <v>0</v>
      </c>
      <c r="AI294" s="73" t="str">
        <f t="shared" si="60"/>
        <v/>
      </c>
      <c r="AJ294" s="73" t="str">
        <f t="shared" si="61"/>
        <v/>
      </c>
      <c r="AK294" s="73" t="str">
        <f t="shared" si="62"/>
        <v/>
      </c>
      <c r="AL294" s="72" t="str">
        <f t="shared" si="63"/>
        <v/>
      </c>
      <c r="AM294" s="71" t="str">
        <f t="shared" si="64"/>
        <v/>
      </c>
    </row>
    <row r="295" spans="2:39" ht="13.8" thickBot="1">
      <c r="B295" s="79">
        <v>44427</v>
      </c>
      <c r="C295" s="78">
        <v>0</v>
      </c>
      <c r="D295" s="78">
        <v>0</v>
      </c>
      <c r="E295" s="78">
        <v>0</v>
      </c>
      <c r="F295" s="78">
        <v>0</v>
      </c>
      <c r="G295" s="78">
        <v>0</v>
      </c>
      <c r="H295" s="78">
        <v>0</v>
      </c>
      <c r="I295" s="78">
        <v>0</v>
      </c>
      <c r="J295" s="78">
        <v>0</v>
      </c>
      <c r="K295" s="78">
        <v>0</v>
      </c>
      <c r="L295" s="78">
        <v>0</v>
      </c>
      <c r="M295" s="78">
        <v>0</v>
      </c>
      <c r="N295" s="78">
        <v>0</v>
      </c>
      <c r="O295" s="78">
        <v>0</v>
      </c>
      <c r="P295" s="78">
        <v>0</v>
      </c>
      <c r="Q295" s="78">
        <v>0</v>
      </c>
      <c r="R295" s="78">
        <v>0</v>
      </c>
      <c r="S295" s="78">
        <v>0</v>
      </c>
      <c r="T295" s="78">
        <v>0</v>
      </c>
      <c r="U295" s="78">
        <v>0</v>
      </c>
      <c r="V295" s="78">
        <v>0</v>
      </c>
      <c r="W295" s="78">
        <v>0</v>
      </c>
      <c r="X295" s="78">
        <v>0</v>
      </c>
      <c r="Y295" s="78">
        <v>0</v>
      </c>
      <c r="Z295" s="78">
        <v>0</v>
      </c>
      <c r="AA295" s="78">
        <f t="shared" si="52"/>
        <v>0</v>
      </c>
      <c r="AB295" s="77">
        <f t="shared" si="53"/>
        <v>2021</v>
      </c>
      <c r="AC295" s="76">
        <f t="shared" si="54"/>
        <v>8</v>
      </c>
      <c r="AD295" s="76" t="str">
        <f t="shared" si="55"/>
        <v/>
      </c>
      <c r="AE295" s="76" t="str">
        <f t="shared" si="56"/>
        <v/>
      </c>
      <c r="AF295" s="74">
        <f t="shared" si="57"/>
        <v>0</v>
      </c>
      <c r="AG295" s="75" t="str">
        <f t="shared" si="58"/>
        <v>1:00</v>
      </c>
      <c r="AH295" s="74">
        <f t="shared" si="59"/>
        <v>0</v>
      </c>
      <c r="AI295" s="73" t="str">
        <f t="shared" si="60"/>
        <v/>
      </c>
      <c r="AJ295" s="73" t="str">
        <f t="shared" si="61"/>
        <v/>
      </c>
      <c r="AK295" s="73" t="str">
        <f t="shared" si="62"/>
        <v/>
      </c>
      <c r="AL295" s="72" t="str">
        <f t="shared" si="63"/>
        <v/>
      </c>
      <c r="AM295" s="71" t="str">
        <f t="shared" si="64"/>
        <v/>
      </c>
    </row>
    <row r="296" spans="2:39" ht="13.8" thickBot="1">
      <c r="B296" s="79">
        <v>44428</v>
      </c>
      <c r="C296" s="78">
        <v>0</v>
      </c>
      <c r="D296" s="78">
        <v>0</v>
      </c>
      <c r="E296" s="78">
        <v>0</v>
      </c>
      <c r="F296" s="78">
        <v>0</v>
      </c>
      <c r="G296" s="78">
        <v>0</v>
      </c>
      <c r="H296" s="78">
        <v>0</v>
      </c>
      <c r="I296" s="78">
        <v>0</v>
      </c>
      <c r="J296" s="78">
        <v>0</v>
      </c>
      <c r="K296" s="78">
        <v>0</v>
      </c>
      <c r="L296" s="78">
        <v>0</v>
      </c>
      <c r="M296" s="78">
        <v>0</v>
      </c>
      <c r="N296" s="78">
        <v>0</v>
      </c>
      <c r="O296" s="78">
        <v>0</v>
      </c>
      <c r="P296" s="78">
        <v>0</v>
      </c>
      <c r="Q296" s="78">
        <v>0</v>
      </c>
      <c r="R296" s="78">
        <v>0</v>
      </c>
      <c r="S296" s="78">
        <v>0</v>
      </c>
      <c r="T296" s="78">
        <v>0</v>
      </c>
      <c r="U296" s="78">
        <v>0</v>
      </c>
      <c r="V296" s="78">
        <v>0</v>
      </c>
      <c r="W296" s="78">
        <v>0</v>
      </c>
      <c r="X296" s="78">
        <v>0</v>
      </c>
      <c r="Y296" s="78">
        <v>0</v>
      </c>
      <c r="Z296" s="78">
        <v>0</v>
      </c>
      <c r="AA296" s="78">
        <f t="shared" si="52"/>
        <v>0</v>
      </c>
      <c r="AB296" s="77">
        <f t="shared" si="53"/>
        <v>2021</v>
      </c>
      <c r="AC296" s="76">
        <f t="shared" si="54"/>
        <v>8</v>
      </c>
      <c r="AD296" s="76" t="str">
        <f t="shared" si="55"/>
        <v/>
      </c>
      <c r="AE296" s="76" t="str">
        <f t="shared" si="56"/>
        <v/>
      </c>
      <c r="AF296" s="74">
        <f t="shared" si="57"/>
        <v>0</v>
      </c>
      <c r="AG296" s="75" t="str">
        <f t="shared" si="58"/>
        <v>1:00</v>
      </c>
      <c r="AH296" s="74">
        <f t="shared" si="59"/>
        <v>0</v>
      </c>
      <c r="AI296" s="73" t="str">
        <f t="shared" si="60"/>
        <v/>
      </c>
      <c r="AJ296" s="73" t="str">
        <f t="shared" si="61"/>
        <v/>
      </c>
      <c r="AK296" s="73" t="str">
        <f t="shared" si="62"/>
        <v/>
      </c>
      <c r="AL296" s="72" t="str">
        <f t="shared" si="63"/>
        <v/>
      </c>
      <c r="AM296" s="71" t="str">
        <f t="shared" si="64"/>
        <v/>
      </c>
    </row>
    <row r="297" spans="2:39" ht="13.8" thickBot="1">
      <c r="B297" s="79">
        <v>44429</v>
      </c>
      <c r="C297" s="78">
        <v>0</v>
      </c>
      <c r="D297" s="78">
        <v>0</v>
      </c>
      <c r="E297" s="78">
        <v>0</v>
      </c>
      <c r="F297" s="78">
        <v>0</v>
      </c>
      <c r="G297" s="78">
        <v>0</v>
      </c>
      <c r="H297" s="78">
        <v>0</v>
      </c>
      <c r="I297" s="78">
        <v>0</v>
      </c>
      <c r="J297" s="78">
        <v>0</v>
      </c>
      <c r="K297" s="78">
        <v>0</v>
      </c>
      <c r="L297" s="78">
        <v>0</v>
      </c>
      <c r="M297" s="78">
        <v>0</v>
      </c>
      <c r="N297" s="78">
        <v>0</v>
      </c>
      <c r="O297" s="78">
        <v>0</v>
      </c>
      <c r="P297" s="78">
        <v>0</v>
      </c>
      <c r="Q297" s="78">
        <v>0</v>
      </c>
      <c r="R297" s="78">
        <v>0</v>
      </c>
      <c r="S297" s="78">
        <v>0</v>
      </c>
      <c r="T297" s="78">
        <v>0</v>
      </c>
      <c r="U297" s="78">
        <v>0</v>
      </c>
      <c r="V297" s="78">
        <v>0</v>
      </c>
      <c r="W297" s="78">
        <v>0</v>
      </c>
      <c r="X297" s="78">
        <v>0</v>
      </c>
      <c r="Y297" s="78">
        <v>0</v>
      </c>
      <c r="Z297" s="78">
        <v>0</v>
      </c>
      <c r="AA297" s="78">
        <f t="shared" si="52"/>
        <v>0</v>
      </c>
      <c r="AB297" s="77">
        <f t="shared" si="53"/>
        <v>2021</v>
      </c>
      <c r="AC297" s="76">
        <f t="shared" si="54"/>
        <v>8</v>
      </c>
      <c r="AD297" s="76" t="str">
        <f t="shared" si="55"/>
        <v/>
      </c>
      <c r="AE297" s="76" t="str">
        <f t="shared" si="56"/>
        <v/>
      </c>
      <c r="AF297" s="74">
        <f t="shared" si="57"/>
        <v>0</v>
      </c>
      <c r="AG297" s="75" t="str">
        <f t="shared" si="58"/>
        <v>1:00</v>
      </c>
      <c r="AH297" s="74">
        <f t="shared" si="59"/>
        <v>0</v>
      </c>
      <c r="AI297" s="73" t="str">
        <f t="shared" si="60"/>
        <v/>
      </c>
      <c r="AJ297" s="73" t="str">
        <f t="shared" si="61"/>
        <v/>
      </c>
      <c r="AK297" s="73" t="str">
        <f t="shared" si="62"/>
        <v/>
      </c>
      <c r="AL297" s="72" t="str">
        <f t="shared" si="63"/>
        <v/>
      </c>
      <c r="AM297" s="71" t="str">
        <f t="shared" si="64"/>
        <v/>
      </c>
    </row>
    <row r="298" spans="2:39" ht="13.8" thickBot="1">
      <c r="B298" s="79">
        <v>44430</v>
      </c>
      <c r="C298" s="78">
        <v>0</v>
      </c>
      <c r="D298" s="78">
        <v>0</v>
      </c>
      <c r="E298" s="78">
        <v>0</v>
      </c>
      <c r="F298" s="78">
        <v>0</v>
      </c>
      <c r="G298" s="78">
        <v>0</v>
      </c>
      <c r="H298" s="78">
        <v>0</v>
      </c>
      <c r="I298" s="78">
        <v>0</v>
      </c>
      <c r="J298" s="78">
        <v>0</v>
      </c>
      <c r="K298" s="78">
        <v>0</v>
      </c>
      <c r="L298" s="78">
        <v>0</v>
      </c>
      <c r="M298" s="78">
        <v>0</v>
      </c>
      <c r="N298" s="78">
        <v>0</v>
      </c>
      <c r="O298" s="78">
        <v>0</v>
      </c>
      <c r="P298" s="78">
        <v>0</v>
      </c>
      <c r="Q298" s="78">
        <v>0</v>
      </c>
      <c r="R298" s="78">
        <v>0</v>
      </c>
      <c r="S298" s="78">
        <v>0</v>
      </c>
      <c r="T298" s="78">
        <v>0</v>
      </c>
      <c r="U298" s="78">
        <v>0</v>
      </c>
      <c r="V298" s="78">
        <v>0</v>
      </c>
      <c r="W298" s="78">
        <v>0</v>
      </c>
      <c r="X298" s="78">
        <v>0</v>
      </c>
      <c r="Y298" s="78">
        <v>0</v>
      </c>
      <c r="Z298" s="78">
        <v>0</v>
      </c>
      <c r="AA298" s="78">
        <f t="shared" si="52"/>
        <v>0</v>
      </c>
      <c r="AB298" s="77">
        <f t="shared" si="53"/>
        <v>2021</v>
      </c>
      <c r="AC298" s="76">
        <f t="shared" si="54"/>
        <v>8</v>
      </c>
      <c r="AD298" s="76" t="str">
        <f t="shared" si="55"/>
        <v/>
      </c>
      <c r="AE298" s="76" t="str">
        <f t="shared" si="56"/>
        <v/>
      </c>
      <c r="AF298" s="74">
        <f t="shared" si="57"/>
        <v>0</v>
      </c>
      <c r="AG298" s="75" t="str">
        <f t="shared" si="58"/>
        <v>1:00</v>
      </c>
      <c r="AH298" s="74">
        <f t="shared" si="59"/>
        <v>0</v>
      </c>
      <c r="AI298" s="73" t="str">
        <f t="shared" si="60"/>
        <v/>
      </c>
      <c r="AJ298" s="73" t="str">
        <f t="shared" si="61"/>
        <v/>
      </c>
      <c r="AK298" s="73" t="str">
        <f t="shared" si="62"/>
        <v/>
      </c>
      <c r="AL298" s="72" t="str">
        <f t="shared" si="63"/>
        <v/>
      </c>
      <c r="AM298" s="71" t="str">
        <f t="shared" si="64"/>
        <v/>
      </c>
    </row>
    <row r="299" spans="2:39" ht="13.8" thickBot="1">
      <c r="B299" s="79">
        <v>44431</v>
      </c>
      <c r="C299" s="78">
        <v>0</v>
      </c>
      <c r="D299" s="78">
        <v>0</v>
      </c>
      <c r="E299" s="78">
        <v>0</v>
      </c>
      <c r="F299" s="78">
        <v>0</v>
      </c>
      <c r="G299" s="78">
        <v>0</v>
      </c>
      <c r="H299" s="78">
        <v>0</v>
      </c>
      <c r="I299" s="78">
        <v>0</v>
      </c>
      <c r="J299" s="78">
        <v>0</v>
      </c>
      <c r="K299" s="78">
        <v>0</v>
      </c>
      <c r="L299" s="78">
        <v>0</v>
      </c>
      <c r="M299" s="78">
        <v>0</v>
      </c>
      <c r="N299" s="78">
        <v>0</v>
      </c>
      <c r="O299" s="78">
        <v>0</v>
      </c>
      <c r="P299" s="78">
        <v>0</v>
      </c>
      <c r="Q299" s="78">
        <v>0</v>
      </c>
      <c r="R299" s="78">
        <v>0</v>
      </c>
      <c r="S299" s="78">
        <v>0</v>
      </c>
      <c r="T299" s="78">
        <v>0</v>
      </c>
      <c r="U299" s="78">
        <v>0</v>
      </c>
      <c r="V299" s="78">
        <v>0</v>
      </c>
      <c r="W299" s="78">
        <v>0</v>
      </c>
      <c r="X299" s="78">
        <v>0</v>
      </c>
      <c r="Y299" s="78">
        <v>0</v>
      </c>
      <c r="Z299" s="78">
        <v>0</v>
      </c>
      <c r="AA299" s="78">
        <f t="shared" si="52"/>
        <v>0</v>
      </c>
      <c r="AB299" s="77">
        <f t="shared" si="53"/>
        <v>2021</v>
      </c>
      <c r="AC299" s="76">
        <f t="shared" si="54"/>
        <v>8</v>
      </c>
      <c r="AD299" s="76" t="str">
        <f t="shared" si="55"/>
        <v/>
      </c>
      <c r="AE299" s="76" t="str">
        <f t="shared" si="56"/>
        <v/>
      </c>
      <c r="AF299" s="74">
        <f t="shared" si="57"/>
        <v>0</v>
      </c>
      <c r="AG299" s="75" t="str">
        <f t="shared" si="58"/>
        <v>1:00</v>
      </c>
      <c r="AH299" s="74">
        <f t="shared" si="59"/>
        <v>0</v>
      </c>
      <c r="AI299" s="73" t="str">
        <f t="shared" si="60"/>
        <v/>
      </c>
      <c r="AJ299" s="73" t="str">
        <f t="shared" si="61"/>
        <v/>
      </c>
      <c r="AK299" s="73" t="str">
        <f t="shared" si="62"/>
        <v/>
      </c>
      <c r="AL299" s="72" t="str">
        <f t="shared" si="63"/>
        <v/>
      </c>
      <c r="AM299" s="71" t="str">
        <f t="shared" si="64"/>
        <v/>
      </c>
    </row>
    <row r="300" spans="2:39" ht="13.8" thickBot="1">
      <c r="B300" s="79">
        <v>44432</v>
      </c>
      <c r="C300" s="78">
        <v>0</v>
      </c>
      <c r="D300" s="78">
        <v>0</v>
      </c>
      <c r="E300" s="78">
        <v>0</v>
      </c>
      <c r="F300" s="78">
        <v>0</v>
      </c>
      <c r="G300" s="78">
        <v>0</v>
      </c>
      <c r="H300" s="78">
        <v>0</v>
      </c>
      <c r="I300" s="78">
        <v>0</v>
      </c>
      <c r="J300" s="78">
        <v>0</v>
      </c>
      <c r="K300" s="78">
        <v>0</v>
      </c>
      <c r="L300" s="78">
        <v>0</v>
      </c>
      <c r="M300" s="78">
        <v>0</v>
      </c>
      <c r="N300" s="78">
        <v>0</v>
      </c>
      <c r="O300" s="78">
        <v>0</v>
      </c>
      <c r="P300" s="78">
        <v>0</v>
      </c>
      <c r="Q300" s="78">
        <v>0</v>
      </c>
      <c r="R300" s="78">
        <v>0</v>
      </c>
      <c r="S300" s="78">
        <v>0</v>
      </c>
      <c r="T300" s="78">
        <v>0</v>
      </c>
      <c r="U300" s="78">
        <v>0</v>
      </c>
      <c r="V300" s="78">
        <v>0</v>
      </c>
      <c r="W300" s="78">
        <v>0</v>
      </c>
      <c r="X300" s="78">
        <v>0</v>
      </c>
      <c r="Y300" s="78">
        <v>0</v>
      </c>
      <c r="Z300" s="78">
        <v>0</v>
      </c>
      <c r="AA300" s="78">
        <f t="shared" si="52"/>
        <v>0</v>
      </c>
      <c r="AB300" s="77">
        <f t="shared" si="53"/>
        <v>2021</v>
      </c>
      <c r="AC300" s="76">
        <f t="shared" si="54"/>
        <v>8</v>
      </c>
      <c r="AD300" s="76" t="str">
        <f t="shared" si="55"/>
        <v/>
      </c>
      <c r="AE300" s="76" t="str">
        <f t="shared" si="56"/>
        <v/>
      </c>
      <c r="AF300" s="74">
        <f t="shared" si="57"/>
        <v>0</v>
      </c>
      <c r="AG300" s="75" t="str">
        <f t="shared" si="58"/>
        <v>1:00</v>
      </c>
      <c r="AH300" s="74">
        <f t="shared" si="59"/>
        <v>0</v>
      </c>
      <c r="AI300" s="73" t="str">
        <f t="shared" si="60"/>
        <v/>
      </c>
      <c r="AJ300" s="73" t="str">
        <f t="shared" si="61"/>
        <v/>
      </c>
      <c r="AK300" s="73" t="str">
        <f t="shared" si="62"/>
        <v/>
      </c>
      <c r="AL300" s="72" t="str">
        <f t="shared" si="63"/>
        <v/>
      </c>
      <c r="AM300" s="71" t="str">
        <f t="shared" si="64"/>
        <v/>
      </c>
    </row>
    <row r="301" spans="2:39" ht="13.8" thickBot="1">
      <c r="B301" s="79">
        <v>44433</v>
      </c>
      <c r="C301" s="78">
        <v>0</v>
      </c>
      <c r="D301" s="78">
        <v>0</v>
      </c>
      <c r="E301" s="78">
        <v>0</v>
      </c>
      <c r="F301" s="78">
        <v>0</v>
      </c>
      <c r="G301" s="78">
        <v>0</v>
      </c>
      <c r="H301" s="78">
        <v>0</v>
      </c>
      <c r="I301" s="78">
        <v>0</v>
      </c>
      <c r="J301" s="78">
        <v>0</v>
      </c>
      <c r="K301" s="78">
        <v>0</v>
      </c>
      <c r="L301" s="78">
        <v>0</v>
      </c>
      <c r="M301" s="78">
        <v>0</v>
      </c>
      <c r="N301" s="78">
        <v>0</v>
      </c>
      <c r="O301" s="78">
        <v>0</v>
      </c>
      <c r="P301" s="78">
        <v>0</v>
      </c>
      <c r="Q301" s="78">
        <v>0</v>
      </c>
      <c r="R301" s="78">
        <v>0</v>
      </c>
      <c r="S301" s="78">
        <v>0</v>
      </c>
      <c r="T301" s="78">
        <v>0</v>
      </c>
      <c r="U301" s="78">
        <v>0</v>
      </c>
      <c r="V301" s="78">
        <v>0</v>
      </c>
      <c r="W301" s="78">
        <v>0</v>
      </c>
      <c r="X301" s="78">
        <v>0</v>
      </c>
      <c r="Y301" s="78">
        <v>0</v>
      </c>
      <c r="Z301" s="78">
        <v>0</v>
      </c>
      <c r="AA301" s="78">
        <f t="shared" si="52"/>
        <v>0</v>
      </c>
      <c r="AB301" s="77">
        <f t="shared" si="53"/>
        <v>2021</v>
      </c>
      <c r="AC301" s="76">
        <f t="shared" si="54"/>
        <v>8</v>
      </c>
      <c r="AD301" s="76" t="str">
        <f t="shared" si="55"/>
        <v/>
      </c>
      <c r="AE301" s="76" t="str">
        <f t="shared" si="56"/>
        <v/>
      </c>
      <c r="AF301" s="74">
        <f t="shared" si="57"/>
        <v>0</v>
      </c>
      <c r="AG301" s="75" t="str">
        <f t="shared" si="58"/>
        <v>1:00</v>
      </c>
      <c r="AH301" s="74">
        <f t="shared" si="59"/>
        <v>0</v>
      </c>
      <c r="AI301" s="73" t="str">
        <f t="shared" si="60"/>
        <v/>
      </c>
      <c r="AJ301" s="73" t="str">
        <f t="shared" si="61"/>
        <v/>
      </c>
      <c r="AK301" s="73" t="str">
        <f t="shared" si="62"/>
        <v/>
      </c>
      <c r="AL301" s="72" t="str">
        <f t="shared" si="63"/>
        <v/>
      </c>
      <c r="AM301" s="71" t="str">
        <f t="shared" si="64"/>
        <v/>
      </c>
    </row>
    <row r="302" spans="2:39" ht="13.8" thickBot="1">
      <c r="B302" s="79">
        <v>44434</v>
      </c>
      <c r="C302" s="78">
        <v>0</v>
      </c>
      <c r="D302" s="78">
        <v>0</v>
      </c>
      <c r="E302" s="78">
        <v>0</v>
      </c>
      <c r="F302" s="78">
        <v>0</v>
      </c>
      <c r="G302" s="78">
        <v>0</v>
      </c>
      <c r="H302" s="78">
        <v>0</v>
      </c>
      <c r="I302" s="78">
        <v>0</v>
      </c>
      <c r="J302" s="78">
        <v>0</v>
      </c>
      <c r="K302" s="78">
        <v>0</v>
      </c>
      <c r="L302" s="78">
        <v>0</v>
      </c>
      <c r="M302" s="78">
        <v>0</v>
      </c>
      <c r="N302" s="78">
        <v>0</v>
      </c>
      <c r="O302" s="78">
        <v>0</v>
      </c>
      <c r="P302" s="78">
        <v>0</v>
      </c>
      <c r="Q302" s="78">
        <v>0</v>
      </c>
      <c r="R302" s="78">
        <v>0</v>
      </c>
      <c r="S302" s="78">
        <v>0</v>
      </c>
      <c r="T302" s="78">
        <v>0</v>
      </c>
      <c r="U302" s="78">
        <v>0</v>
      </c>
      <c r="V302" s="78">
        <v>0</v>
      </c>
      <c r="W302" s="78">
        <v>0</v>
      </c>
      <c r="X302" s="78">
        <v>0</v>
      </c>
      <c r="Y302" s="78">
        <v>0</v>
      </c>
      <c r="Z302" s="78">
        <v>0</v>
      </c>
      <c r="AA302" s="78">
        <f t="shared" si="52"/>
        <v>0</v>
      </c>
      <c r="AB302" s="77">
        <f t="shared" si="53"/>
        <v>2021</v>
      </c>
      <c r="AC302" s="76">
        <f t="shared" si="54"/>
        <v>8</v>
      </c>
      <c r="AD302" s="76" t="str">
        <f t="shared" si="55"/>
        <v/>
      </c>
      <c r="AE302" s="76" t="str">
        <f t="shared" si="56"/>
        <v/>
      </c>
      <c r="AF302" s="74">
        <f t="shared" si="57"/>
        <v>0</v>
      </c>
      <c r="AG302" s="75" t="str">
        <f t="shared" si="58"/>
        <v>1:00</v>
      </c>
      <c r="AH302" s="74">
        <f t="shared" si="59"/>
        <v>0</v>
      </c>
      <c r="AI302" s="73" t="str">
        <f t="shared" si="60"/>
        <v/>
      </c>
      <c r="AJ302" s="73" t="str">
        <f t="shared" si="61"/>
        <v/>
      </c>
      <c r="AK302" s="73" t="str">
        <f t="shared" si="62"/>
        <v/>
      </c>
      <c r="AL302" s="72" t="str">
        <f t="shared" si="63"/>
        <v/>
      </c>
      <c r="AM302" s="71" t="str">
        <f t="shared" si="64"/>
        <v/>
      </c>
    </row>
    <row r="303" spans="2:39" ht="13.8" thickBot="1">
      <c r="B303" s="79">
        <v>44435</v>
      </c>
      <c r="C303" s="78">
        <v>0</v>
      </c>
      <c r="D303" s="78">
        <v>0</v>
      </c>
      <c r="E303" s="78">
        <v>0</v>
      </c>
      <c r="F303" s="78">
        <v>0</v>
      </c>
      <c r="G303" s="78">
        <v>0</v>
      </c>
      <c r="H303" s="78">
        <v>0</v>
      </c>
      <c r="I303" s="78">
        <v>0</v>
      </c>
      <c r="J303" s="78">
        <v>0</v>
      </c>
      <c r="K303" s="78">
        <v>0</v>
      </c>
      <c r="L303" s="78">
        <v>0</v>
      </c>
      <c r="M303" s="78">
        <v>0</v>
      </c>
      <c r="N303" s="78">
        <v>0</v>
      </c>
      <c r="O303" s="78">
        <v>0</v>
      </c>
      <c r="P303" s="78">
        <v>0</v>
      </c>
      <c r="Q303" s="78">
        <v>0</v>
      </c>
      <c r="R303" s="78">
        <v>0</v>
      </c>
      <c r="S303" s="78">
        <v>0</v>
      </c>
      <c r="T303" s="78">
        <v>0</v>
      </c>
      <c r="U303" s="78">
        <v>0</v>
      </c>
      <c r="V303" s="78">
        <v>0</v>
      </c>
      <c r="W303" s="78">
        <v>0</v>
      </c>
      <c r="X303" s="78">
        <v>0</v>
      </c>
      <c r="Y303" s="78">
        <v>0</v>
      </c>
      <c r="Z303" s="78">
        <v>0</v>
      </c>
      <c r="AA303" s="78">
        <f t="shared" si="52"/>
        <v>0</v>
      </c>
      <c r="AB303" s="77">
        <f t="shared" si="53"/>
        <v>2021</v>
      </c>
      <c r="AC303" s="76">
        <f t="shared" si="54"/>
        <v>8</v>
      </c>
      <c r="AD303" s="76" t="str">
        <f t="shared" si="55"/>
        <v/>
      </c>
      <c r="AE303" s="76" t="str">
        <f t="shared" si="56"/>
        <v/>
      </c>
      <c r="AF303" s="74">
        <f t="shared" si="57"/>
        <v>0</v>
      </c>
      <c r="AG303" s="75" t="str">
        <f t="shared" si="58"/>
        <v>1:00</v>
      </c>
      <c r="AH303" s="74">
        <f t="shared" si="59"/>
        <v>0</v>
      </c>
      <c r="AI303" s="73" t="str">
        <f t="shared" si="60"/>
        <v/>
      </c>
      <c r="AJ303" s="73" t="str">
        <f t="shared" si="61"/>
        <v/>
      </c>
      <c r="AK303" s="73" t="str">
        <f t="shared" si="62"/>
        <v/>
      </c>
      <c r="AL303" s="72" t="str">
        <f t="shared" si="63"/>
        <v/>
      </c>
      <c r="AM303" s="71" t="str">
        <f t="shared" si="64"/>
        <v/>
      </c>
    </row>
    <row r="304" spans="2:39" ht="13.8" thickBot="1">
      <c r="B304" s="79">
        <v>44436</v>
      </c>
      <c r="C304" s="78">
        <v>0</v>
      </c>
      <c r="D304" s="78">
        <v>0</v>
      </c>
      <c r="E304" s="78">
        <v>0</v>
      </c>
      <c r="F304" s="78">
        <v>0</v>
      </c>
      <c r="G304" s="78">
        <v>0</v>
      </c>
      <c r="H304" s="78">
        <v>0</v>
      </c>
      <c r="I304" s="78">
        <v>0</v>
      </c>
      <c r="J304" s="78">
        <v>0</v>
      </c>
      <c r="K304" s="78">
        <v>0</v>
      </c>
      <c r="L304" s="78">
        <v>0</v>
      </c>
      <c r="M304" s="78">
        <v>0</v>
      </c>
      <c r="N304" s="78">
        <v>0</v>
      </c>
      <c r="O304" s="78">
        <v>0</v>
      </c>
      <c r="P304" s="78">
        <v>0</v>
      </c>
      <c r="Q304" s="78">
        <v>0</v>
      </c>
      <c r="R304" s="78">
        <v>0</v>
      </c>
      <c r="S304" s="78">
        <v>0</v>
      </c>
      <c r="T304" s="78">
        <v>0</v>
      </c>
      <c r="U304" s="78">
        <v>0</v>
      </c>
      <c r="V304" s="78">
        <v>0</v>
      </c>
      <c r="W304" s="78">
        <v>0</v>
      </c>
      <c r="X304" s="78">
        <v>0</v>
      </c>
      <c r="Y304" s="78">
        <v>0</v>
      </c>
      <c r="Z304" s="78">
        <v>0</v>
      </c>
      <c r="AA304" s="78">
        <f t="shared" si="52"/>
        <v>0</v>
      </c>
      <c r="AB304" s="77">
        <f t="shared" si="53"/>
        <v>2021</v>
      </c>
      <c r="AC304" s="76">
        <f t="shared" si="54"/>
        <v>8</v>
      </c>
      <c r="AD304" s="76" t="str">
        <f t="shared" si="55"/>
        <v/>
      </c>
      <c r="AE304" s="76" t="str">
        <f t="shared" si="56"/>
        <v/>
      </c>
      <c r="AF304" s="74">
        <f t="shared" si="57"/>
        <v>0</v>
      </c>
      <c r="AG304" s="75" t="str">
        <f t="shared" si="58"/>
        <v>1:00</v>
      </c>
      <c r="AH304" s="74">
        <f t="shared" si="59"/>
        <v>0</v>
      </c>
      <c r="AI304" s="73" t="str">
        <f t="shared" si="60"/>
        <v/>
      </c>
      <c r="AJ304" s="73" t="str">
        <f t="shared" si="61"/>
        <v/>
      </c>
      <c r="AK304" s="73" t="str">
        <f t="shared" si="62"/>
        <v/>
      </c>
      <c r="AL304" s="72" t="str">
        <f t="shared" si="63"/>
        <v/>
      </c>
      <c r="AM304" s="71" t="str">
        <f t="shared" si="64"/>
        <v/>
      </c>
    </row>
    <row r="305" spans="2:39" ht="13.8" thickBot="1">
      <c r="B305" s="79">
        <v>44437</v>
      </c>
      <c r="C305" s="78">
        <v>0</v>
      </c>
      <c r="D305" s="78">
        <v>0</v>
      </c>
      <c r="E305" s="78">
        <v>0</v>
      </c>
      <c r="F305" s="78">
        <v>0</v>
      </c>
      <c r="G305" s="78">
        <v>0</v>
      </c>
      <c r="H305" s="78">
        <v>0</v>
      </c>
      <c r="I305" s="78">
        <v>0</v>
      </c>
      <c r="J305" s="78">
        <v>0</v>
      </c>
      <c r="K305" s="78">
        <v>0</v>
      </c>
      <c r="L305" s="78">
        <v>0</v>
      </c>
      <c r="M305" s="78">
        <v>0</v>
      </c>
      <c r="N305" s="78">
        <v>0</v>
      </c>
      <c r="O305" s="78">
        <v>0</v>
      </c>
      <c r="P305" s="78">
        <v>0</v>
      </c>
      <c r="Q305" s="78">
        <v>0</v>
      </c>
      <c r="R305" s="78">
        <v>0</v>
      </c>
      <c r="S305" s="78">
        <v>0</v>
      </c>
      <c r="T305" s="78">
        <v>0</v>
      </c>
      <c r="U305" s="78">
        <v>0</v>
      </c>
      <c r="V305" s="78">
        <v>0</v>
      </c>
      <c r="W305" s="78">
        <v>0</v>
      </c>
      <c r="X305" s="78">
        <v>0</v>
      </c>
      <c r="Y305" s="78">
        <v>0</v>
      </c>
      <c r="Z305" s="78">
        <v>0</v>
      </c>
      <c r="AA305" s="78">
        <f t="shared" si="52"/>
        <v>0</v>
      </c>
      <c r="AB305" s="77">
        <f t="shared" si="53"/>
        <v>2021</v>
      </c>
      <c r="AC305" s="76">
        <f t="shared" si="54"/>
        <v>8</v>
      </c>
      <c r="AD305" s="76" t="str">
        <f t="shared" si="55"/>
        <v/>
      </c>
      <c r="AE305" s="76" t="str">
        <f t="shared" si="56"/>
        <v/>
      </c>
      <c r="AF305" s="74">
        <f t="shared" si="57"/>
        <v>0</v>
      </c>
      <c r="AG305" s="75" t="str">
        <f t="shared" si="58"/>
        <v>1:00</v>
      </c>
      <c r="AH305" s="74">
        <f t="shared" si="59"/>
        <v>0</v>
      </c>
      <c r="AI305" s="73" t="str">
        <f t="shared" si="60"/>
        <v/>
      </c>
      <c r="AJ305" s="73" t="str">
        <f t="shared" si="61"/>
        <v/>
      </c>
      <c r="AK305" s="73" t="str">
        <f t="shared" si="62"/>
        <v/>
      </c>
      <c r="AL305" s="72" t="str">
        <f t="shared" si="63"/>
        <v/>
      </c>
      <c r="AM305" s="71" t="str">
        <f t="shared" si="64"/>
        <v/>
      </c>
    </row>
    <row r="306" spans="2:39" ht="13.8" thickBot="1">
      <c r="B306" s="79">
        <v>44438</v>
      </c>
      <c r="C306" s="78">
        <v>0</v>
      </c>
      <c r="D306" s="78">
        <v>0</v>
      </c>
      <c r="E306" s="78">
        <v>0</v>
      </c>
      <c r="F306" s="78">
        <v>0</v>
      </c>
      <c r="G306" s="78">
        <v>0</v>
      </c>
      <c r="H306" s="78">
        <v>0</v>
      </c>
      <c r="I306" s="78">
        <v>0</v>
      </c>
      <c r="J306" s="78">
        <v>0</v>
      </c>
      <c r="K306" s="78">
        <v>0</v>
      </c>
      <c r="L306" s="78">
        <v>0</v>
      </c>
      <c r="M306" s="78">
        <v>0</v>
      </c>
      <c r="N306" s="78">
        <v>0</v>
      </c>
      <c r="O306" s="78">
        <v>0</v>
      </c>
      <c r="P306" s="78">
        <v>0</v>
      </c>
      <c r="Q306" s="78">
        <v>0</v>
      </c>
      <c r="R306" s="78">
        <v>0</v>
      </c>
      <c r="S306" s="78">
        <v>0</v>
      </c>
      <c r="T306" s="78">
        <v>0</v>
      </c>
      <c r="U306" s="78">
        <v>0</v>
      </c>
      <c r="V306" s="78">
        <v>0</v>
      </c>
      <c r="W306" s="78">
        <v>0</v>
      </c>
      <c r="X306" s="78">
        <v>0</v>
      </c>
      <c r="Y306" s="78">
        <v>0</v>
      </c>
      <c r="Z306" s="78">
        <v>0</v>
      </c>
      <c r="AA306" s="78">
        <f t="shared" si="52"/>
        <v>0</v>
      </c>
      <c r="AB306" s="77">
        <f t="shared" si="53"/>
        <v>2021</v>
      </c>
      <c r="AC306" s="76">
        <f t="shared" si="54"/>
        <v>8</v>
      </c>
      <c r="AD306" s="76" t="str">
        <f t="shared" si="55"/>
        <v/>
      </c>
      <c r="AE306" s="76" t="str">
        <f t="shared" si="56"/>
        <v/>
      </c>
      <c r="AF306" s="74">
        <f t="shared" si="57"/>
        <v>0</v>
      </c>
      <c r="AG306" s="75" t="str">
        <f t="shared" si="58"/>
        <v>1:00</v>
      </c>
      <c r="AH306" s="74">
        <f t="shared" si="59"/>
        <v>0</v>
      </c>
      <c r="AI306" s="73" t="str">
        <f t="shared" si="60"/>
        <v/>
      </c>
      <c r="AJ306" s="73" t="str">
        <f t="shared" si="61"/>
        <v/>
      </c>
      <c r="AK306" s="73" t="str">
        <f t="shared" si="62"/>
        <v/>
      </c>
      <c r="AL306" s="72" t="str">
        <f t="shared" si="63"/>
        <v/>
      </c>
      <c r="AM306" s="71" t="str">
        <f t="shared" si="64"/>
        <v/>
      </c>
    </row>
    <row r="307" spans="2:39" ht="13.8" thickBot="1">
      <c r="B307" s="79">
        <v>44439</v>
      </c>
      <c r="C307" s="78">
        <v>0</v>
      </c>
      <c r="D307" s="78">
        <v>0</v>
      </c>
      <c r="E307" s="78">
        <v>0</v>
      </c>
      <c r="F307" s="78">
        <v>0</v>
      </c>
      <c r="G307" s="78">
        <v>0</v>
      </c>
      <c r="H307" s="78">
        <v>0</v>
      </c>
      <c r="I307" s="78">
        <v>0</v>
      </c>
      <c r="J307" s="78">
        <v>0</v>
      </c>
      <c r="K307" s="78">
        <v>0</v>
      </c>
      <c r="L307" s="78">
        <v>0</v>
      </c>
      <c r="M307" s="78">
        <v>0</v>
      </c>
      <c r="N307" s="78">
        <v>0</v>
      </c>
      <c r="O307" s="78">
        <v>0</v>
      </c>
      <c r="P307" s="78">
        <v>0</v>
      </c>
      <c r="Q307" s="78">
        <v>0</v>
      </c>
      <c r="R307" s="78">
        <v>0</v>
      </c>
      <c r="S307" s="78">
        <v>0</v>
      </c>
      <c r="T307" s="78">
        <v>0</v>
      </c>
      <c r="U307" s="78">
        <v>0</v>
      </c>
      <c r="V307" s="78">
        <v>0</v>
      </c>
      <c r="W307" s="78">
        <v>0</v>
      </c>
      <c r="X307" s="78">
        <v>0</v>
      </c>
      <c r="Y307" s="78">
        <v>0</v>
      </c>
      <c r="Z307" s="78">
        <v>0</v>
      </c>
      <c r="AA307" s="78">
        <f t="shared" si="52"/>
        <v>0</v>
      </c>
      <c r="AB307" s="77">
        <f t="shared" si="53"/>
        <v>2021</v>
      </c>
      <c r="AC307" s="76">
        <f t="shared" si="54"/>
        <v>8</v>
      </c>
      <c r="AD307" s="76" t="str">
        <f t="shared" si="55"/>
        <v>2021-8</v>
      </c>
      <c r="AE307" s="76">
        <f t="shared" si="56"/>
        <v>8</v>
      </c>
      <c r="AF307" s="74">
        <f t="shared" si="57"/>
        <v>0</v>
      </c>
      <c r="AG307" s="75" t="str">
        <f t="shared" si="58"/>
        <v>1:00</v>
      </c>
      <c r="AH307" s="74">
        <f t="shared" si="59"/>
        <v>0</v>
      </c>
      <c r="AI307" s="73">
        <f t="shared" si="60"/>
        <v>0</v>
      </c>
      <c r="AJ307" s="73">
        <f t="shared" si="61"/>
        <v>0</v>
      </c>
      <c r="AK307" s="73">
        <f t="shared" si="62"/>
        <v>0</v>
      </c>
      <c r="AL307" s="72">
        <f t="shared" si="63"/>
        <v>44135</v>
      </c>
      <c r="AM307" s="71" t="str">
        <f t="shared" si="64"/>
        <v>1:00</v>
      </c>
    </row>
    <row r="308" spans="2:39" ht="13.8" thickBot="1">
      <c r="B308" s="79">
        <v>44440</v>
      </c>
      <c r="C308" s="78">
        <v>0</v>
      </c>
      <c r="D308" s="78">
        <v>0</v>
      </c>
      <c r="E308" s="78">
        <v>0</v>
      </c>
      <c r="F308" s="78">
        <v>0</v>
      </c>
      <c r="G308" s="78">
        <v>0</v>
      </c>
      <c r="H308" s="78">
        <v>0</v>
      </c>
      <c r="I308" s="78">
        <v>0</v>
      </c>
      <c r="J308" s="78">
        <v>0</v>
      </c>
      <c r="K308" s="78">
        <v>0</v>
      </c>
      <c r="L308" s="78">
        <v>0</v>
      </c>
      <c r="M308" s="78">
        <v>0</v>
      </c>
      <c r="N308" s="78">
        <v>0</v>
      </c>
      <c r="O308" s="78">
        <v>0</v>
      </c>
      <c r="P308" s="78">
        <v>0</v>
      </c>
      <c r="Q308" s="78">
        <v>0</v>
      </c>
      <c r="R308" s="78">
        <v>0</v>
      </c>
      <c r="S308" s="78">
        <v>0</v>
      </c>
      <c r="T308" s="78">
        <v>0</v>
      </c>
      <c r="U308" s="78">
        <v>0</v>
      </c>
      <c r="V308" s="78">
        <v>0</v>
      </c>
      <c r="W308" s="78">
        <v>0</v>
      </c>
      <c r="X308" s="78">
        <v>0</v>
      </c>
      <c r="Y308" s="78">
        <v>0</v>
      </c>
      <c r="Z308" s="78">
        <v>0</v>
      </c>
      <c r="AA308" s="78">
        <f t="shared" si="52"/>
        <v>0</v>
      </c>
      <c r="AB308" s="77">
        <f t="shared" si="53"/>
        <v>2021</v>
      </c>
      <c r="AC308" s="76">
        <f t="shared" si="54"/>
        <v>9</v>
      </c>
      <c r="AD308" s="76" t="str">
        <f t="shared" si="55"/>
        <v/>
      </c>
      <c r="AE308" s="76" t="str">
        <f t="shared" si="56"/>
        <v/>
      </c>
      <c r="AF308" s="74">
        <f t="shared" si="57"/>
        <v>0</v>
      </c>
      <c r="AG308" s="75" t="str">
        <f t="shared" si="58"/>
        <v>1:00</v>
      </c>
      <c r="AH308" s="74">
        <f t="shared" si="59"/>
        <v>0</v>
      </c>
      <c r="AI308" s="73" t="str">
        <f t="shared" si="60"/>
        <v/>
      </c>
      <c r="AJ308" s="73" t="str">
        <f t="shared" si="61"/>
        <v/>
      </c>
      <c r="AK308" s="73" t="str">
        <f t="shared" si="62"/>
        <v/>
      </c>
      <c r="AL308" s="72" t="str">
        <f t="shared" si="63"/>
        <v/>
      </c>
      <c r="AM308" s="71" t="str">
        <f t="shared" si="64"/>
        <v/>
      </c>
    </row>
    <row r="309" spans="2:39" ht="13.8" thickBot="1">
      <c r="B309" s="79">
        <v>44441</v>
      </c>
      <c r="C309" s="78">
        <v>0</v>
      </c>
      <c r="D309" s="78">
        <v>0</v>
      </c>
      <c r="E309" s="78">
        <v>0</v>
      </c>
      <c r="F309" s="78">
        <v>0</v>
      </c>
      <c r="G309" s="78">
        <v>0</v>
      </c>
      <c r="H309" s="78">
        <v>0</v>
      </c>
      <c r="I309" s="78">
        <v>0</v>
      </c>
      <c r="J309" s="78">
        <v>0</v>
      </c>
      <c r="K309" s="78">
        <v>0</v>
      </c>
      <c r="L309" s="78">
        <v>0</v>
      </c>
      <c r="M309" s="78">
        <v>0</v>
      </c>
      <c r="N309" s="78">
        <v>0</v>
      </c>
      <c r="O309" s="78">
        <v>0</v>
      </c>
      <c r="P309" s="78">
        <v>0</v>
      </c>
      <c r="Q309" s="78">
        <v>0</v>
      </c>
      <c r="R309" s="78">
        <v>0</v>
      </c>
      <c r="S309" s="78">
        <v>0</v>
      </c>
      <c r="T309" s="78">
        <v>0</v>
      </c>
      <c r="U309" s="78">
        <v>0</v>
      </c>
      <c r="V309" s="78">
        <v>0</v>
      </c>
      <c r="W309" s="78">
        <v>0</v>
      </c>
      <c r="X309" s="78">
        <v>0</v>
      </c>
      <c r="Y309" s="78">
        <v>0</v>
      </c>
      <c r="Z309" s="78">
        <v>0</v>
      </c>
      <c r="AA309" s="78">
        <f t="shared" si="52"/>
        <v>0</v>
      </c>
      <c r="AB309" s="77">
        <f t="shared" si="53"/>
        <v>2021</v>
      </c>
      <c r="AC309" s="76">
        <f t="shared" si="54"/>
        <v>9</v>
      </c>
      <c r="AD309" s="76" t="str">
        <f t="shared" si="55"/>
        <v/>
      </c>
      <c r="AE309" s="76" t="str">
        <f t="shared" si="56"/>
        <v/>
      </c>
      <c r="AF309" s="74">
        <f t="shared" si="57"/>
        <v>0</v>
      </c>
      <c r="AG309" s="75" t="str">
        <f t="shared" si="58"/>
        <v>1:00</v>
      </c>
      <c r="AH309" s="74">
        <f t="shared" si="59"/>
        <v>0</v>
      </c>
      <c r="AI309" s="73" t="str">
        <f t="shared" si="60"/>
        <v/>
      </c>
      <c r="AJ309" s="73" t="str">
        <f t="shared" si="61"/>
        <v/>
      </c>
      <c r="AK309" s="73" t="str">
        <f t="shared" si="62"/>
        <v/>
      </c>
      <c r="AL309" s="72" t="str">
        <f t="shared" si="63"/>
        <v/>
      </c>
      <c r="AM309" s="71" t="str">
        <f t="shared" si="64"/>
        <v/>
      </c>
    </row>
    <row r="310" spans="2:39" ht="13.8" thickBot="1">
      <c r="B310" s="79">
        <v>44442</v>
      </c>
      <c r="C310" s="78">
        <v>0</v>
      </c>
      <c r="D310" s="78">
        <v>0</v>
      </c>
      <c r="E310" s="78">
        <v>0</v>
      </c>
      <c r="F310" s="78">
        <v>0</v>
      </c>
      <c r="G310" s="78">
        <v>0</v>
      </c>
      <c r="H310" s="78">
        <v>0</v>
      </c>
      <c r="I310" s="78">
        <v>0</v>
      </c>
      <c r="J310" s="78">
        <v>0</v>
      </c>
      <c r="K310" s="78">
        <v>0</v>
      </c>
      <c r="L310" s="78">
        <v>0</v>
      </c>
      <c r="M310" s="78">
        <v>0</v>
      </c>
      <c r="N310" s="78">
        <v>0</v>
      </c>
      <c r="O310" s="78">
        <v>0</v>
      </c>
      <c r="P310" s="78">
        <v>0</v>
      </c>
      <c r="Q310" s="78">
        <v>0</v>
      </c>
      <c r="R310" s="78">
        <v>0</v>
      </c>
      <c r="S310" s="78">
        <v>0</v>
      </c>
      <c r="T310" s="78">
        <v>0</v>
      </c>
      <c r="U310" s="78">
        <v>0</v>
      </c>
      <c r="V310" s="78">
        <v>0</v>
      </c>
      <c r="W310" s="78">
        <v>0</v>
      </c>
      <c r="X310" s="78">
        <v>0</v>
      </c>
      <c r="Y310" s="78">
        <v>0</v>
      </c>
      <c r="Z310" s="78">
        <v>0</v>
      </c>
      <c r="AA310" s="78">
        <f t="shared" si="52"/>
        <v>0</v>
      </c>
      <c r="AB310" s="77">
        <f t="shared" si="53"/>
        <v>2021</v>
      </c>
      <c r="AC310" s="76">
        <f t="shared" si="54"/>
        <v>9</v>
      </c>
      <c r="AD310" s="76" t="str">
        <f t="shared" si="55"/>
        <v/>
      </c>
      <c r="AE310" s="76" t="str">
        <f t="shared" si="56"/>
        <v/>
      </c>
      <c r="AF310" s="74">
        <f t="shared" si="57"/>
        <v>0</v>
      </c>
      <c r="AG310" s="75" t="str">
        <f t="shared" si="58"/>
        <v>1:00</v>
      </c>
      <c r="AH310" s="74">
        <f t="shared" si="59"/>
        <v>0</v>
      </c>
      <c r="AI310" s="73" t="str">
        <f t="shared" si="60"/>
        <v/>
      </c>
      <c r="AJ310" s="73" t="str">
        <f t="shared" si="61"/>
        <v/>
      </c>
      <c r="AK310" s="73" t="str">
        <f t="shared" si="62"/>
        <v/>
      </c>
      <c r="AL310" s="72" t="str">
        <f t="shared" si="63"/>
        <v/>
      </c>
      <c r="AM310" s="71" t="str">
        <f t="shared" si="64"/>
        <v/>
      </c>
    </row>
    <row r="311" spans="2:39" ht="13.8" thickBot="1">
      <c r="B311" s="79">
        <v>44443</v>
      </c>
      <c r="C311" s="78">
        <v>0</v>
      </c>
      <c r="D311" s="78">
        <v>0</v>
      </c>
      <c r="E311" s="78">
        <v>0</v>
      </c>
      <c r="F311" s="78">
        <v>0</v>
      </c>
      <c r="G311" s="78">
        <v>0</v>
      </c>
      <c r="H311" s="78">
        <v>0</v>
      </c>
      <c r="I311" s="78">
        <v>0</v>
      </c>
      <c r="J311" s="78">
        <v>0</v>
      </c>
      <c r="K311" s="78">
        <v>0</v>
      </c>
      <c r="L311" s="78">
        <v>0</v>
      </c>
      <c r="M311" s="78">
        <v>0</v>
      </c>
      <c r="N311" s="78">
        <v>0</v>
      </c>
      <c r="O311" s="78">
        <v>0</v>
      </c>
      <c r="P311" s="78">
        <v>0</v>
      </c>
      <c r="Q311" s="78">
        <v>0</v>
      </c>
      <c r="R311" s="78">
        <v>0</v>
      </c>
      <c r="S311" s="78">
        <v>0</v>
      </c>
      <c r="T311" s="78">
        <v>0</v>
      </c>
      <c r="U311" s="78">
        <v>0</v>
      </c>
      <c r="V311" s="78">
        <v>0</v>
      </c>
      <c r="W311" s="78">
        <v>0</v>
      </c>
      <c r="X311" s="78">
        <v>0</v>
      </c>
      <c r="Y311" s="78">
        <v>0</v>
      </c>
      <c r="Z311" s="78">
        <v>0</v>
      </c>
      <c r="AA311" s="78">
        <f t="shared" si="52"/>
        <v>0</v>
      </c>
      <c r="AB311" s="77">
        <f t="shared" si="53"/>
        <v>2021</v>
      </c>
      <c r="AC311" s="76">
        <f t="shared" si="54"/>
        <v>9</v>
      </c>
      <c r="AD311" s="76" t="str">
        <f t="shared" si="55"/>
        <v/>
      </c>
      <c r="AE311" s="76" t="str">
        <f t="shared" si="56"/>
        <v/>
      </c>
      <c r="AF311" s="74">
        <f t="shared" si="57"/>
        <v>0</v>
      </c>
      <c r="AG311" s="75" t="str">
        <f t="shared" si="58"/>
        <v>1:00</v>
      </c>
      <c r="AH311" s="74">
        <f t="shared" si="59"/>
        <v>0</v>
      </c>
      <c r="AI311" s="73" t="str">
        <f t="shared" si="60"/>
        <v/>
      </c>
      <c r="AJ311" s="73" t="str">
        <f t="shared" si="61"/>
        <v/>
      </c>
      <c r="AK311" s="73" t="str">
        <f t="shared" si="62"/>
        <v/>
      </c>
      <c r="AL311" s="72" t="str">
        <f t="shared" si="63"/>
        <v/>
      </c>
      <c r="AM311" s="71" t="str">
        <f t="shared" si="64"/>
        <v/>
      </c>
    </row>
    <row r="312" spans="2:39" ht="13.8" thickBot="1">
      <c r="B312" s="79">
        <v>44444</v>
      </c>
      <c r="C312" s="78">
        <v>0</v>
      </c>
      <c r="D312" s="78">
        <v>0</v>
      </c>
      <c r="E312" s="78">
        <v>0</v>
      </c>
      <c r="F312" s="78">
        <v>0</v>
      </c>
      <c r="G312" s="78">
        <v>0</v>
      </c>
      <c r="H312" s="78">
        <v>0</v>
      </c>
      <c r="I312" s="78">
        <v>0</v>
      </c>
      <c r="J312" s="78">
        <v>0</v>
      </c>
      <c r="K312" s="78">
        <v>0</v>
      </c>
      <c r="L312" s="78">
        <v>0</v>
      </c>
      <c r="M312" s="78">
        <v>0</v>
      </c>
      <c r="N312" s="78">
        <v>0</v>
      </c>
      <c r="O312" s="78">
        <v>0</v>
      </c>
      <c r="P312" s="78">
        <v>0</v>
      </c>
      <c r="Q312" s="78">
        <v>0</v>
      </c>
      <c r="R312" s="78">
        <v>0</v>
      </c>
      <c r="S312" s="78">
        <v>0</v>
      </c>
      <c r="T312" s="78">
        <v>0</v>
      </c>
      <c r="U312" s="78">
        <v>0</v>
      </c>
      <c r="V312" s="78">
        <v>0</v>
      </c>
      <c r="W312" s="78">
        <v>0</v>
      </c>
      <c r="X312" s="78">
        <v>0</v>
      </c>
      <c r="Y312" s="78">
        <v>0</v>
      </c>
      <c r="Z312" s="78">
        <v>0</v>
      </c>
      <c r="AA312" s="78">
        <f t="shared" si="52"/>
        <v>0</v>
      </c>
      <c r="AB312" s="77">
        <f t="shared" si="53"/>
        <v>2021</v>
      </c>
      <c r="AC312" s="76">
        <f t="shared" si="54"/>
        <v>9</v>
      </c>
      <c r="AD312" s="76" t="str">
        <f t="shared" si="55"/>
        <v/>
      </c>
      <c r="AE312" s="76" t="str">
        <f t="shared" si="56"/>
        <v/>
      </c>
      <c r="AF312" s="74">
        <f t="shared" si="57"/>
        <v>0</v>
      </c>
      <c r="AG312" s="75" t="str">
        <f t="shared" si="58"/>
        <v>1:00</v>
      </c>
      <c r="AH312" s="74">
        <f t="shared" si="59"/>
        <v>0</v>
      </c>
      <c r="AI312" s="73" t="str">
        <f t="shared" si="60"/>
        <v/>
      </c>
      <c r="AJ312" s="73" t="str">
        <f t="shared" si="61"/>
        <v/>
      </c>
      <c r="AK312" s="73" t="str">
        <f t="shared" si="62"/>
        <v/>
      </c>
      <c r="AL312" s="72" t="str">
        <f t="shared" si="63"/>
        <v/>
      </c>
      <c r="AM312" s="71" t="str">
        <f t="shared" si="64"/>
        <v/>
      </c>
    </row>
    <row r="313" spans="2:39" ht="13.8" thickBot="1">
      <c r="B313" s="79">
        <v>44445</v>
      </c>
      <c r="C313" s="78">
        <v>0</v>
      </c>
      <c r="D313" s="78">
        <v>0</v>
      </c>
      <c r="E313" s="78">
        <v>0</v>
      </c>
      <c r="F313" s="78">
        <v>0</v>
      </c>
      <c r="G313" s="78">
        <v>0</v>
      </c>
      <c r="H313" s="78">
        <v>0</v>
      </c>
      <c r="I313" s="78">
        <v>0</v>
      </c>
      <c r="J313" s="78">
        <v>0</v>
      </c>
      <c r="K313" s="78">
        <v>0</v>
      </c>
      <c r="L313" s="78">
        <v>0</v>
      </c>
      <c r="M313" s="78">
        <v>0</v>
      </c>
      <c r="N313" s="78">
        <v>0</v>
      </c>
      <c r="O313" s="78">
        <v>0</v>
      </c>
      <c r="P313" s="78">
        <v>0</v>
      </c>
      <c r="Q313" s="78">
        <v>0</v>
      </c>
      <c r="R313" s="78">
        <v>0</v>
      </c>
      <c r="S313" s="78">
        <v>0</v>
      </c>
      <c r="T313" s="78">
        <v>0</v>
      </c>
      <c r="U313" s="78">
        <v>0</v>
      </c>
      <c r="V313" s="78">
        <v>0</v>
      </c>
      <c r="W313" s="78">
        <v>0</v>
      </c>
      <c r="X313" s="78">
        <v>0</v>
      </c>
      <c r="Y313" s="78">
        <v>0</v>
      </c>
      <c r="Z313" s="78">
        <v>0</v>
      </c>
      <c r="AA313" s="78">
        <f t="shared" si="52"/>
        <v>0</v>
      </c>
      <c r="AB313" s="77">
        <f t="shared" si="53"/>
        <v>2021</v>
      </c>
      <c r="AC313" s="76">
        <f t="shared" si="54"/>
        <v>9</v>
      </c>
      <c r="AD313" s="76" t="str">
        <f t="shared" si="55"/>
        <v/>
      </c>
      <c r="AE313" s="76" t="str">
        <f t="shared" si="56"/>
        <v/>
      </c>
      <c r="AF313" s="74">
        <f t="shared" si="57"/>
        <v>0</v>
      </c>
      <c r="AG313" s="75" t="str">
        <f t="shared" si="58"/>
        <v>1:00</v>
      </c>
      <c r="AH313" s="74">
        <f t="shared" si="59"/>
        <v>0</v>
      </c>
      <c r="AI313" s="73" t="str">
        <f t="shared" si="60"/>
        <v/>
      </c>
      <c r="AJ313" s="73" t="str">
        <f t="shared" si="61"/>
        <v/>
      </c>
      <c r="AK313" s="73" t="str">
        <f t="shared" si="62"/>
        <v/>
      </c>
      <c r="AL313" s="72" t="str">
        <f t="shared" si="63"/>
        <v/>
      </c>
      <c r="AM313" s="71" t="str">
        <f t="shared" si="64"/>
        <v/>
      </c>
    </row>
    <row r="314" spans="2:39" ht="13.8" thickBot="1">
      <c r="B314" s="79">
        <v>44446</v>
      </c>
      <c r="C314" s="78">
        <v>0</v>
      </c>
      <c r="D314" s="78">
        <v>0</v>
      </c>
      <c r="E314" s="78">
        <v>0</v>
      </c>
      <c r="F314" s="78">
        <v>0</v>
      </c>
      <c r="G314" s="78">
        <v>0</v>
      </c>
      <c r="H314" s="78">
        <v>0</v>
      </c>
      <c r="I314" s="78">
        <v>0</v>
      </c>
      <c r="J314" s="78">
        <v>0</v>
      </c>
      <c r="K314" s="78">
        <v>0</v>
      </c>
      <c r="L314" s="78">
        <v>0</v>
      </c>
      <c r="M314" s="78">
        <v>0</v>
      </c>
      <c r="N314" s="78">
        <v>0</v>
      </c>
      <c r="O314" s="78">
        <v>0</v>
      </c>
      <c r="P314" s="78">
        <v>0</v>
      </c>
      <c r="Q314" s="78">
        <v>0</v>
      </c>
      <c r="R314" s="78">
        <v>0</v>
      </c>
      <c r="S314" s="78">
        <v>0</v>
      </c>
      <c r="T314" s="78">
        <v>0</v>
      </c>
      <c r="U314" s="78">
        <v>0</v>
      </c>
      <c r="V314" s="78">
        <v>0</v>
      </c>
      <c r="W314" s="78">
        <v>0</v>
      </c>
      <c r="X314" s="78">
        <v>0</v>
      </c>
      <c r="Y314" s="78">
        <v>0</v>
      </c>
      <c r="Z314" s="78">
        <v>0</v>
      </c>
      <c r="AA314" s="78">
        <f t="shared" si="52"/>
        <v>0</v>
      </c>
      <c r="AB314" s="77">
        <f t="shared" si="53"/>
        <v>2021</v>
      </c>
      <c r="AC314" s="76">
        <f t="shared" si="54"/>
        <v>9</v>
      </c>
      <c r="AD314" s="76" t="str">
        <f t="shared" si="55"/>
        <v/>
      </c>
      <c r="AE314" s="76" t="str">
        <f t="shared" si="56"/>
        <v/>
      </c>
      <c r="AF314" s="74">
        <f t="shared" si="57"/>
        <v>0</v>
      </c>
      <c r="AG314" s="75" t="str">
        <f t="shared" si="58"/>
        <v>1:00</v>
      </c>
      <c r="AH314" s="74">
        <f t="shared" si="59"/>
        <v>0</v>
      </c>
      <c r="AI314" s="73" t="str">
        <f t="shared" si="60"/>
        <v/>
      </c>
      <c r="AJ314" s="73" t="str">
        <f t="shared" si="61"/>
        <v/>
      </c>
      <c r="AK314" s="73" t="str">
        <f t="shared" si="62"/>
        <v/>
      </c>
      <c r="AL314" s="72" t="str">
        <f t="shared" si="63"/>
        <v/>
      </c>
      <c r="AM314" s="71" t="str">
        <f t="shared" si="64"/>
        <v/>
      </c>
    </row>
    <row r="315" spans="2:39" ht="13.8" thickBot="1">
      <c r="B315" s="79">
        <v>44447</v>
      </c>
      <c r="C315" s="78">
        <v>0</v>
      </c>
      <c r="D315" s="78">
        <v>0</v>
      </c>
      <c r="E315" s="78">
        <v>0</v>
      </c>
      <c r="F315" s="78">
        <v>0</v>
      </c>
      <c r="G315" s="78">
        <v>0</v>
      </c>
      <c r="H315" s="78">
        <v>0</v>
      </c>
      <c r="I315" s="78">
        <v>0</v>
      </c>
      <c r="J315" s="78">
        <v>0</v>
      </c>
      <c r="K315" s="78">
        <v>0</v>
      </c>
      <c r="L315" s="78">
        <v>0</v>
      </c>
      <c r="M315" s="78">
        <v>0</v>
      </c>
      <c r="N315" s="78">
        <v>0</v>
      </c>
      <c r="O315" s="78">
        <v>0</v>
      </c>
      <c r="P315" s="78">
        <v>0</v>
      </c>
      <c r="Q315" s="78">
        <v>0</v>
      </c>
      <c r="R315" s="78">
        <v>0</v>
      </c>
      <c r="S315" s="78">
        <v>0</v>
      </c>
      <c r="T315" s="78">
        <v>0</v>
      </c>
      <c r="U315" s="78">
        <v>0</v>
      </c>
      <c r="V315" s="78">
        <v>0</v>
      </c>
      <c r="W315" s="78">
        <v>0</v>
      </c>
      <c r="X315" s="78">
        <v>0</v>
      </c>
      <c r="Y315" s="78">
        <v>0</v>
      </c>
      <c r="Z315" s="78">
        <v>0</v>
      </c>
      <c r="AA315" s="78">
        <f t="shared" si="52"/>
        <v>0</v>
      </c>
      <c r="AB315" s="77">
        <f t="shared" si="53"/>
        <v>2021</v>
      </c>
      <c r="AC315" s="76">
        <f t="shared" si="54"/>
        <v>9</v>
      </c>
      <c r="AD315" s="76" t="str">
        <f t="shared" si="55"/>
        <v/>
      </c>
      <c r="AE315" s="76" t="str">
        <f t="shared" si="56"/>
        <v/>
      </c>
      <c r="AF315" s="74">
        <f t="shared" si="57"/>
        <v>0</v>
      </c>
      <c r="AG315" s="75" t="str">
        <f t="shared" si="58"/>
        <v>1:00</v>
      </c>
      <c r="AH315" s="74">
        <f t="shared" si="59"/>
        <v>0</v>
      </c>
      <c r="AI315" s="73" t="str">
        <f t="shared" si="60"/>
        <v/>
      </c>
      <c r="AJ315" s="73" t="str">
        <f t="shared" si="61"/>
        <v/>
      </c>
      <c r="AK315" s="73" t="str">
        <f t="shared" si="62"/>
        <v/>
      </c>
      <c r="AL315" s="72" t="str">
        <f t="shared" si="63"/>
        <v/>
      </c>
      <c r="AM315" s="71" t="str">
        <f t="shared" si="64"/>
        <v/>
      </c>
    </row>
    <row r="316" spans="2:39" ht="13.8" thickBot="1">
      <c r="B316" s="79">
        <v>44448</v>
      </c>
      <c r="C316" s="78">
        <v>0</v>
      </c>
      <c r="D316" s="78">
        <v>0</v>
      </c>
      <c r="E316" s="78">
        <v>0</v>
      </c>
      <c r="F316" s="78">
        <v>0</v>
      </c>
      <c r="G316" s="78">
        <v>0</v>
      </c>
      <c r="H316" s="78">
        <v>0</v>
      </c>
      <c r="I316" s="78">
        <v>0</v>
      </c>
      <c r="J316" s="78">
        <v>0</v>
      </c>
      <c r="K316" s="78">
        <v>0</v>
      </c>
      <c r="L316" s="78">
        <v>0</v>
      </c>
      <c r="M316" s="78">
        <v>0</v>
      </c>
      <c r="N316" s="78">
        <v>0</v>
      </c>
      <c r="O316" s="78">
        <v>0</v>
      </c>
      <c r="P316" s="78">
        <v>0</v>
      </c>
      <c r="Q316" s="78">
        <v>0</v>
      </c>
      <c r="R316" s="78">
        <v>0</v>
      </c>
      <c r="S316" s="78">
        <v>0</v>
      </c>
      <c r="T316" s="78">
        <v>0</v>
      </c>
      <c r="U316" s="78">
        <v>0</v>
      </c>
      <c r="V316" s="78">
        <v>0</v>
      </c>
      <c r="W316" s="78">
        <v>0</v>
      </c>
      <c r="X316" s="78">
        <v>0</v>
      </c>
      <c r="Y316" s="78">
        <v>0</v>
      </c>
      <c r="Z316" s="78">
        <v>0</v>
      </c>
      <c r="AA316" s="78">
        <f t="shared" si="52"/>
        <v>0</v>
      </c>
      <c r="AB316" s="77">
        <f t="shared" si="53"/>
        <v>2021</v>
      </c>
      <c r="AC316" s="76">
        <f t="shared" si="54"/>
        <v>9</v>
      </c>
      <c r="AD316" s="76" t="str">
        <f t="shared" si="55"/>
        <v/>
      </c>
      <c r="AE316" s="76" t="str">
        <f t="shared" si="56"/>
        <v/>
      </c>
      <c r="AF316" s="74">
        <f t="shared" si="57"/>
        <v>0</v>
      </c>
      <c r="AG316" s="75" t="str">
        <f t="shared" si="58"/>
        <v>1:00</v>
      </c>
      <c r="AH316" s="74">
        <f t="shared" si="59"/>
        <v>0</v>
      </c>
      <c r="AI316" s="73" t="str">
        <f t="shared" si="60"/>
        <v/>
      </c>
      <c r="AJ316" s="73" t="str">
        <f t="shared" si="61"/>
        <v/>
      </c>
      <c r="AK316" s="73" t="str">
        <f t="shared" si="62"/>
        <v/>
      </c>
      <c r="AL316" s="72" t="str">
        <f t="shared" si="63"/>
        <v/>
      </c>
      <c r="AM316" s="71" t="str">
        <f t="shared" si="64"/>
        <v/>
      </c>
    </row>
    <row r="317" spans="2:39" ht="13.8" thickBot="1">
      <c r="B317" s="79">
        <v>44449</v>
      </c>
      <c r="C317" s="78">
        <v>0</v>
      </c>
      <c r="D317" s="78">
        <v>0</v>
      </c>
      <c r="E317" s="78">
        <v>0</v>
      </c>
      <c r="F317" s="78">
        <v>0</v>
      </c>
      <c r="G317" s="78">
        <v>0</v>
      </c>
      <c r="H317" s="78">
        <v>0</v>
      </c>
      <c r="I317" s="78">
        <v>0</v>
      </c>
      <c r="J317" s="78">
        <v>0</v>
      </c>
      <c r="K317" s="78">
        <v>0</v>
      </c>
      <c r="L317" s="78">
        <v>0</v>
      </c>
      <c r="M317" s="78">
        <v>0</v>
      </c>
      <c r="N317" s="78">
        <v>0</v>
      </c>
      <c r="O317" s="78">
        <v>0</v>
      </c>
      <c r="P317" s="78">
        <v>0</v>
      </c>
      <c r="Q317" s="78">
        <v>0</v>
      </c>
      <c r="R317" s="78">
        <v>0</v>
      </c>
      <c r="S317" s="78">
        <v>0</v>
      </c>
      <c r="T317" s="78">
        <v>0</v>
      </c>
      <c r="U317" s="78">
        <v>0</v>
      </c>
      <c r="V317" s="78">
        <v>0</v>
      </c>
      <c r="W317" s="78">
        <v>0</v>
      </c>
      <c r="X317" s="78">
        <v>0</v>
      </c>
      <c r="Y317" s="78">
        <v>0</v>
      </c>
      <c r="Z317" s="78">
        <v>0</v>
      </c>
      <c r="AA317" s="78">
        <f t="shared" si="52"/>
        <v>0</v>
      </c>
      <c r="AB317" s="77">
        <f t="shared" si="53"/>
        <v>2021</v>
      </c>
      <c r="AC317" s="76">
        <f t="shared" si="54"/>
        <v>9</v>
      </c>
      <c r="AD317" s="76" t="str">
        <f t="shared" si="55"/>
        <v/>
      </c>
      <c r="AE317" s="76" t="str">
        <f t="shared" si="56"/>
        <v/>
      </c>
      <c r="AF317" s="74">
        <f t="shared" si="57"/>
        <v>0</v>
      </c>
      <c r="AG317" s="75" t="str">
        <f t="shared" si="58"/>
        <v>1:00</v>
      </c>
      <c r="AH317" s="74">
        <f t="shared" si="59"/>
        <v>0</v>
      </c>
      <c r="AI317" s="73" t="str">
        <f t="shared" si="60"/>
        <v/>
      </c>
      <c r="AJ317" s="73" t="str">
        <f t="shared" si="61"/>
        <v/>
      </c>
      <c r="AK317" s="73" t="str">
        <f t="shared" si="62"/>
        <v/>
      </c>
      <c r="AL317" s="72" t="str">
        <f t="shared" si="63"/>
        <v/>
      </c>
      <c r="AM317" s="71" t="str">
        <f t="shared" si="64"/>
        <v/>
      </c>
    </row>
    <row r="318" spans="2:39" ht="13.8" thickBot="1">
      <c r="B318" s="79">
        <v>44450</v>
      </c>
      <c r="C318" s="78">
        <v>0</v>
      </c>
      <c r="D318" s="78">
        <v>0</v>
      </c>
      <c r="E318" s="78">
        <v>0</v>
      </c>
      <c r="F318" s="78">
        <v>0</v>
      </c>
      <c r="G318" s="78">
        <v>0</v>
      </c>
      <c r="H318" s="78">
        <v>0</v>
      </c>
      <c r="I318" s="78">
        <v>0</v>
      </c>
      <c r="J318" s="78">
        <v>0</v>
      </c>
      <c r="K318" s="78">
        <v>0</v>
      </c>
      <c r="L318" s="78">
        <v>0</v>
      </c>
      <c r="M318" s="78">
        <v>0</v>
      </c>
      <c r="N318" s="78">
        <v>0</v>
      </c>
      <c r="O318" s="78">
        <v>0</v>
      </c>
      <c r="P318" s="78">
        <v>0</v>
      </c>
      <c r="Q318" s="78">
        <v>0</v>
      </c>
      <c r="R318" s="78">
        <v>0</v>
      </c>
      <c r="S318" s="78">
        <v>0</v>
      </c>
      <c r="T318" s="78">
        <v>0</v>
      </c>
      <c r="U318" s="78">
        <v>0</v>
      </c>
      <c r="V318" s="78">
        <v>0</v>
      </c>
      <c r="W318" s="78">
        <v>0</v>
      </c>
      <c r="X318" s="78">
        <v>0</v>
      </c>
      <c r="Y318" s="78">
        <v>0</v>
      </c>
      <c r="Z318" s="78">
        <v>0</v>
      </c>
      <c r="AA318" s="78">
        <f t="shared" si="52"/>
        <v>0</v>
      </c>
      <c r="AB318" s="77">
        <f t="shared" si="53"/>
        <v>2021</v>
      </c>
      <c r="AC318" s="76">
        <f t="shared" si="54"/>
        <v>9</v>
      </c>
      <c r="AD318" s="76" t="str">
        <f t="shared" si="55"/>
        <v/>
      </c>
      <c r="AE318" s="76" t="str">
        <f t="shared" si="56"/>
        <v/>
      </c>
      <c r="AF318" s="74">
        <f t="shared" si="57"/>
        <v>0</v>
      </c>
      <c r="AG318" s="75" t="str">
        <f t="shared" si="58"/>
        <v>1:00</v>
      </c>
      <c r="AH318" s="74">
        <f t="shared" si="59"/>
        <v>0</v>
      </c>
      <c r="AI318" s="73" t="str">
        <f t="shared" si="60"/>
        <v/>
      </c>
      <c r="AJ318" s="73" t="str">
        <f t="shared" si="61"/>
        <v/>
      </c>
      <c r="AK318" s="73" t="str">
        <f t="shared" si="62"/>
        <v/>
      </c>
      <c r="AL318" s="72" t="str">
        <f t="shared" si="63"/>
        <v/>
      </c>
      <c r="AM318" s="71" t="str">
        <f t="shared" si="64"/>
        <v/>
      </c>
    </row>
    <row r="319" spans="2:39" ht="13.8" thickBot="1">
      <c r="B319" s="79">
        <v>44451</v>
      </c>
      <c r="C319" s="78">
        <v>0</v>
      </c>
      <c r="D319" s="78">
        <v>0</v>
      </c>
      <c r="E319" s="78">
        <v>0</v>
      </c>
      <c r="F319" s="78">
        <v>0</v>
      </c>
      <c r="G319" s="78">
        <v>0</v>
      </c>
      <c r="H319" s="78">
        <v>0</v>
      </c>
      <c r="I319" s="78">
        <v>0</v>
      </c>
      <c r="J319" s="78">
        <v>0</v>
      </c>
      <c r="K319" s="78">
        <v>0</v>
      </c>
      <c r="L319" s="78">
        <v>0</v>
      </c>
      <c r="M319" s="78">
        <v>0</v>
      </c>
      <c r="N319" s="78">
        <v>0</v>
      </c>
      <c r="O319" s="78">
        <v>0</v>
      </c>
      <c r="P319" s="78">
        <v>0</v>
      </c>
      <c r="Q319" s="78">
        <v>0</v>
      </c>
      <c r="R319" s="78">
        <v>0</v>
      </c>
      <c r="S319" s="78">
        <v>0</v>
      </c>
      <c r="T319" s="78">
        <v>0</v>
      </c>
      <c r="U319" s="78">
        <v>0</v>
      </c>
      <c r="V319" s="78">
        <v>0</v>
      </c>
      <c r="W319" s="78">
        <v>0</v>
      </c>
      <c r="X319" s="78">
        <v>0</v>
      </c>
      <c r="Y319" s="78">
        <v>0</v>
      </c>
      <c r="Z319" s="78">
        <v>0</v>
      </c>
      <c r="AA319" s="78">
        <f t="shared" si="52"/>
        <v>0</v>
      </c>
      <c r="AB319" s="77">
        <f t="shared" si="53"/>
        <v>2021</v>
      </c>
      <c r="AC319" s="76">
        <f t="shared" si="54"/>
        <v>9</v>
      </c>
      <c r="AD319" s="76" t="str">
        <f t="shared" si="55"/>
        <v/>
      </c>
      <c r="AE319" s="76" t="str">
        <f t="shared" si="56"/>
        <v/>
      </c>
      <c r="AF319" s="74">
        <f t="shared" si="57"/>
        <v>0</v>
      </c>
      <c r="AG319" s="75" t="str">
        <f t="shared" si="58"/>
        <v>1:00</v>
      </c>
      <c r="AH319" s="74">
        <f t="shared" si="59"/>
        <v>0</v>
      </c>
      <c r="AI319" s="73" t="str">
        <f t="shared" si="60"/>
        <v/>
      </c>
      <c r="AJ319" s="73" t="str">
        <f t="shared" si="61"/>
        <v/>
      </c>
      <c r="AK319" s="73" t="str">
        <f t="shared" si="62"/>
        <v/>
      </c>
      <c r="AL319" s="72" t="str">
        <f t="shared" si="63"/>
        <v/>
      </c>
      <c r="AM319" s="71" t="str">
        <f t="shared" si="64"/>
        <v/>
      </c>
    </row>
    <row r="320" spans="2:39" ht="13.8" thickBot="1">
      <c r="B320" s="79">
        <v>44452</v>
      </c>
      <c r="C320" s="78">
        <v>0</v>
      </c>
      <c r="D320" s="78">
        <v>0</v>
      </c>
      <c r="E320" s="78">
        <v>0</v>
      </c>
      <c r="F320" s="78">
        <v>0</v>
      </c>
      <c r="G320" s="78">
        <v>0</v>
      </c>
      <c r="H320" s="78">
        <v>0</v>
      </c>
      <c r="I320" s="78">
        <v>0</v>
      </c>
      <c r="J320" s="78">
        <v>0</v>
      </c>
      <c r="K320" s="78">
        <v>0</v>
      </c>
      <c r="L320" s="78">
        <v>0</v>
      </c>
      <c r="M320" s="78">
        <v>0</v>
      </c>
      <c r="N320" s="78">
        <v>0</v>
      </c>
      <c r="O320" s="78">
        <v>0</v>
      </c>
      <c r="P320" s="78">
        <v>0</v>
      </c>
      <c r="Q320" s="78">
        <v>0</v>
      </c>
      <c r="R320" s="78">
        <v>0</v>
      </c>
      <c r="S320" s="78">
        <v>0</v>
      </c>
      <c r="T320" s="78">
        <v>0</v>
      </c>
      <c r="U320" s="78">
        <v>0</v>
      </c>
      <c r="V320" s="78">
        <v>0</v>
      </c>
      <c r="W320" s="78">
        <v>0</v>
      </c>
      <c r="X320" s="78">
        <v>0</v>
      </c>
      <c r="Y320" s="78">
        <v>0</v>
      </c>
      <c r="Z320" s="78">
        <v>0</v>
      </c>
      <c r="AA320" s="78">
        <f t="shared" si="52"/>
        <v>0</v>
      </c>
      <c r="AB320" s="77">
        <f t="shared" si="53"/>
        <v>2021</v>
      </c>
      <c r="AC320" s="76">
        <f t="shared" si="54"/>
        <v>9</v>
      </c>
      <c r="AD320" s="76" t="str">
        <f t="shared" si="55"/>
        <v/>
      </c>
      <c r="AE320" s="76" t="str">
        <f t="shared" si="56"/>
        <v/>
      </c>
      <c r="AF320" s="74">
        <f t="shared" si="57"/>
        <v>0</v>
      </c>
      <c r="AG320" s="75" t="str">
        <f t="shared" si="58"/>
        <v>1:00</v>
      </c>
      <c r="AH320" s="74">
        <f t="shared" si="59"/>
        <v>0</v>
      </c>
      <c r="AI320" s="73" t="str">
        <f t="shared" si="60"/>
        <v/>
      </c>
      <c r="AJ320" s="73" t="str">
        <f t="shared" si="61"/>
        <v/>
      </c>
      <c r="AK320" s="73" t="str">
        <f t="shared" si="62"/>
        <v/>
      </c>
      <c r="AL320" s="72" t="str">
        <f t="shared" si="63"/>
        <v/>
      </c>
      <c r="AM320" s="71" t="str">
        <f t="shared" si="64"/>
        <v/>
      </c>
    </row>
    <row r="321" spans="2:39" ht="13.8" thickBot="1">
      <c r="B321" s="79">
        <v>44453</v>
      </c>
      <c r="C321" s="78">
        <v>0</v>
      </c>
      <c r="D321" s="78">
        <v>0</v>
      </c>
      <c r="E321" s="78">
        <v>0</v>
      </c>
      <c r="F321" s="78">
        <v>0</v>
      </c>
      <c r="G321" s="78">
        <v>0</v>
      </c>
      <c r="H321" s="78">
        <v>0</v>
      </c>
      <c r="I321" s="78">
        <v>0</v>
      </c>
      <c r="J321" s="78">
        <v>0</v>
      </c>
      <c r="K321" s="78">
        <v>0</v>
      </c>
      <c r="L321" s="78">
        <v>0</v>
      </c>
      <c r="M321" s="78">
        <v>0</v>
      </c>
      <c r="N321" s="78">
        <v>0</v>
      </c>
      <c r="O321" s="78">
        <v>0</v>
      </c>
      <c r="P321" s="78">
        <v>0</v>
      </c>
      <c r="Q321" s="78">
        <v>0</v>
      </c>
      <c r="R321" s="78">
        <v>0</v>
      </c>
      <c r="S321" s="78">
        <v>0</v>
      </c>
      <c r="T321" s="78">
        <v>0</v>
      </c>
      <c r="U321" s="78">
        <v>0</v>
      </c>
      <c r="V321" s="78">
        <v>0</v>
      </c>
      <c r="W321" s="78">
        <v>0</v>
      </c>
      <c r="X321" s="78">
        <v>0</v>
      </c>
      <c r="Y321" s="78">
        <v>0</v>
      </c>
      <c r="Z321" s="78">
        <v>0</v>
      </c>
      <c r="AA321" s="78">
        <f t="shared" si="52"/>
        <v>0</v>
      </c>
      <c r="AB321" s="77">
        <f t="shared" si="53"/>
        <v>2021</v>
      </c>
      <c r="AC321" s="76">
        <f t="shared" si="54"/>
        <v>9</v>
      </c>
      <c r="AD321" s="76" t="str">
        <f t="shared" si="55"/>
        <v/>
      </c>
      <c r="AE321" s="76" t="str">
        <f t="shared" si="56"/>
        <v/>
      </c>
      <c r="AF321" s="74">
        <f t="shared" si="57"/>
        <v>0</v>
      </c>
      <c r="AG321" s="75" t="str">
        <f t="shared" si="58"/>
        <v>1:00</v>
      </c>
      <c r="AH321" s="74">
        <f t="shared" si="59"/>
        <v>0</v>
      </c>
      <c r="AI321" s="73" t="str">
        <f t="shared" si="60"/>
        <v/>
      </c>
      <c r="AJ321" s="73" t="str">
        <f t="shared" si="61"/>
        <v/>
      </c>
      <c r="AK321" s="73" t="str">
        <f t="shared" si="62"/>
        <v/>
      </c>
      <c r="AL321" s="72" t="str">
        <f t="shared" si="63"/>
        <v/>
      </c>
      <c r="AM321" s="71" t="str">
        <f t="shared" si="64"/>
        <v/>
      </c>
    </row>
    <row r="322" spans="2:39" ht="13.8" thickBot="1">
      <c r="B322" s="79">
        <v>44454</v>
      </c>
      <c r="C322" s="78">
        <v>0</v>
      </c>
      <c r="D322" s="78">
        <v>0</v>
      </c>
      <c r="E322" s="78">
        <v>0</v>
      </c>
      <c r="F322" s="78">
        <v>0</v>
      </c>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f t="shared" si="52"/>
        <v>0</v>
      </c>
      <c r="AB322" s="77">
        <f t="shared" si="53"/>
        <v>2021</v>
      </c>
      <c r="AC322" s="76">
        <f t="shared" si="54"/>
        <v>9</v>
      </c>
      <c r="AD322" s="76" t="str">
        <f t="shared" si="55"/>
        <v/>
      </c>
      <c r="AE322" s="76" t="str">
        <f t="shared" si="56"/>
        <v/>
      </c>
      <c r="AF322" s="74">
        <f t="shared" si="57"/>
        <v>0</v>
      </c>
      <c r="AG322" s="75" t="str">
        <f t="shared" si="58"/>
        <v>1:00</v>
      </c>
      <c r="AH322" s="74">
        <f t="shared" si="59"/>
        <v>0</v>
      </c>
      <c r="AI322" s="73" t="str">
        <f t="shared" si="60"/>
        <v/>
      </c>
      <c r="AJ322" s="73" t="str">
        <f t="shared" si="61"/>
        <v/>
      </c>
      <c r="AK322" s="73" t="str">
        <f t="shared" si="62"/>
        <v/>
      </c>
      <c r="AL322" s="72" t="str">
        <f t="shared" si="63"/>
        <v/>
      </c>
      <c r="AM322" s="71" t="str">
        <f t="shared" si="64"/>
        <v/>
      </c>
    </row>
    <row r="323" spans="2:39" ht="13.8" thickBot="1">
      <c r="B323" s="79">
        <v>44455</v>
      </c>
      <c r="C323" s="78">
        <v>0</v>
      </c>
      <c r="D323" s="78">
        <v>0</v>
      </c>
      <c r="E323" s="78">
        <v>0</v>
      </c>
      <c r="F323" s="78">
        <v>0</v>
      </c>
      <c r="G323" s="78">
        <v>0</v>
      </c>
      <c r="H323" s="78">
        <v>0</v>
      </c>
      <c r="I323" s="78">
        <v>0</v>
      </c>
      <c r="J323" s="78">
        <v>0</v>
      </c>
      <c r="K323" s="78">
        <v>0</v>
      </c>
      <c r="L323" s="78">
        <v>0</v>
      </c>
      <c r="M323" s="78">
        <v>0</v>
      </c>
      <c r="N323" s="78">
        <v>0</v>
      </c>
      <c r="O323" s="78">
        <v>0</v>
      </c>
      <c r="P323" s="78">
        <v>0</v>
      </c>
      <c r="Q323" s="78">
        <v>0</v>
      </c>
      <c r="R323" s="78">
        <v>0</v>
      </c>
      <c r="S323" s="78">
        <v>0</v>
      </c>
      <c r="T323" s="78">
        <v>0</v>
      </c>
      <c r="U323" s="78">
        <v>0</v>
      </c>
      <c r="V323" s="78">
        <v>0</v>
      </c>
      <c r="W323" s="78">
        <v>0</v>
      </c>
      <c r="X323" s="78">
        <v>0</v>
      </c>
      <c r="Y323" s="78">
        <v>0</v>
      </c>
      <c r="Z323" s="78">
        <v>0</v>
      </c>
      <c r="AA323" s="78">
        <f t="shared" ref="AA323:AA386" si="65">MAX(C323:Z323)</f>
        <v>0</v>
      </c>
      <c r="AB323" s="77">
        <f t="shared" ref="AB323:AB386" si="66">YEAR(B323)</f>
        <v>2021</v>
      </c>
      <c r="AC323" s="76">
        <f t="shared" ref="AC323:AC386" si="67">MONTH(B323)</f>
        <v>9</v>
      </c>
      <c r="AD323" s="76" t="str">
        <f t="shared" ref="AD323:AD386" si="68">IF(AE323="","",AB323&amp;"-"&amp;AE323)</f>
        <v/>
      </c>
      <c r="AE323" s="76" t="str">
        <f t="shared" ref="AE323:AE386" si="69">IF(DAY(B323+1)=1,AC323,"")</f>
        <v/>
      </c>
      <c r="AF323" s="74">
        <f t="shared" ref="AF323:AF386" si="70">MAX(C323:AA323)</f>
        <v>0</v>
      </c>
      <c r="AG323" s="75" t="str">
        <f t="shared" ref="AG323:AG386" si="71">INDEX($C$2:$Z$2,MATCH(AF323,C323:Z323,0))</f>
        <v>1:00</v>
      </c>
      <c r="AH323" s="74">
        <f t="shared" ref="AH323:AH386" si="72">SUM(C323:AA323)</f>
        <v>0</v>
      </c>
      <c r="AI323" s="73" t="str">
        <f t="shared" ref="AI323:AI386" si="73">IF(AE323&lt;&gt;"",SUMIFS(AF:AF,AC:AC,AC323,AB:AB,AB323),"")</f>
        <v/>
      </c>
      <c r="AJ323" s="73" t="str">
        <f t="shared" ref="AJ323:AJ386" si="74">IF(AI323="","",_xlfn.MAXIFS(AF:AF,AC:AC,AC323,AB:AB,AB323))</f>
        <v/>
      </c>
      <c r="AK323" s="73" t="str">
        <f t="shared" ref="AK323:AK386" si="75">IF(AI323="","",_xlfn.MAXIFS(AH:AH,AC:AC,AC323,AB:AB,AB323))</f>
        <v/>
      </c>
      <c r="AL323" s="72" t="str">
        <f t="shared" ref="AL323:AL386" si="76">IF(AI323&lt;&gt;"",INDEX(B:B,MATCH(AJ323,AF:AF,0)),"")</f>
        <v/>
      </c>
      <c r="AM323" s="71" t="str">
        <f t="shared" ref="AM323:AM386" si="77">IF(AI323&lt;&gt;"",INDEX(AG:AG,MATCH(AJ323,AF:AF,0)),"")</f>
        <v/>
      </c>
    </row>
    <row r="324" spans="2:39" ht="13.8" thickBot="1">
      <c r="B324" s="79">
        <v>44456</v>
      </c>
      <c r="C324" s="78">
        <v>0</v>
      </c>
      <c r="D324" s="78">
        <v>0</v>
      </c>
      <c r="E324" s="78">
        <v>0</v>
      </c>
      <c r="F324" s="78">
        <v>0</v>
      </c>
      <c r="G324" s="78">
        <v>0</v>
      </c>
      <c r="H324" s="78">
        <v>0</v>
      </c>
      <c r="I324" s="78">
        <v>0</v>
      </c>
      <c r="J324" s="78">
        <v>0</v>
      </c>
      <c r="K324" s="78">
        <v>0</v>
      </c>
      <c r="L324" s="78">
        <v>0</v>
      </c>
      <c r="M324" s="78">
        <v>0</v>
      </c>
      <c r="N324" s="78">
        <v>0</v>
      </c>
      <c r="O324" s="78">
        <v>0</v>
      </c>
      <c r="P324" s="78">
        <v>0</v>
      </c>
      <c r="Q324" s="78">
        <v>0</v>
      </c>
      <c r="R324" s="78">
        <v>0</v>
      </c>
      <c r="S324" s="78">
        <v>0</v>
      </c>
      <c r="T324" s="78">
        <v>0</v>
      </c>
      <c r="U324" s="78">
        <v>0</v>
      </c>
      <c r="V324" s="78">
        <v>0</v>
      </c>
      <c r="W324" s="78">
        <v>0</v>
      </c>
      <c r="X324" s="78">
        <v>0</v>
      </c>
      <c r="Y324" s="78">
        <v>0</v>
      </c>
      <c r="Z324" s="78">
        <v>0</v>
      </c>
      <c r="AA324" s="78">
        <f t="shared" si="65"/>
        <v>0</v>
      </c>
      <c r="AB324" s="77">
        <f t="shared" si="66"/>
        <v>2021</v>
      </c>
      <c r="AC324" s="76">
        <f t="shared" si="67"/>
        <v>9</v>
      </c>
      <c r="AD324" s="76" t="str">
        <f t="shared" si="68"/>
        <v/>
      </c>
      <c r="AE324" s="76" t="str">
        <f t="shared" si="69"/>
        <v/>
      </c>
      <c r="AF324" s="74">
        <f t="shared" si="70"/>
        <v>0</v>
      </c>
      <c r="AG324" s="75" t="str">
        <f t="shared" si="71"/>
        <v>1:00</v>
      </c>
      <c r="AH324" s="74">
        <f t="shared" si="72"/>
        <v>0</v>
      </c>
      <c r="AI324" s="73" t="str">
        <f t="shared" si="73"/>
        <v/>
      </c>
      <c r="AJ324" s="73" t="str">
        <f t="shared" si="74"/>
        <v/>
      </c>
      <c r="AK324" s="73" t="str">
        <f t="shared" si="75"/>
        <v/>
      </c>
      <c r="AL324" s="72" t="str">
        <f t="shared" si="76"/>
        <v/>
      </c>
      <c r="AM324" s="71" t="str">
        <f t="shared" si="77"/>
        <v/>
      </c>
    </row>
    <row r="325" spans="2:39" ht="13.8" thickBot="1">
      <c r="B325" s="79">
        <v>44457</v>
      </c>
      <c r="C325" s="78">
        <v>0</v>
      </c>
      <c r="D325" s="78">
        <v>0</v>
      </c>
      <c r="E325" s="78">
        <v>0</v>
      </c>
      <c r="F325" s="78">
        <v>0</v>
      </c>
      <c r="G325" s="78">
        <v>0</v>
      </c>
      <c r="H325" s="78">
        <v>0</v>
      </c>
      <c r="I325" s="78">
        <v>0</v>
      </c>
      <c r="J325" s="78">
        <v>0</v>
      </c>
      <c r="K325" s="78">
        <v>0</v>
      </c>
      <c r="L325" s="78">
        <v>0</v>
      </c>
      <c r="M325" s="78">
        <v>0</v>
      </c>
      <c r="N325" s="78">
        <v>0</v>
      </c>
      <c r="O325" s="78">
        <v>0</v>
      </c>
      <c r="P325" s="78">
        <v>0</v>
      </c>
      <c r="Q325" s="78">
        <v>0</v>
      </c>
      <c r="R325" s="78">
        <v>0</v>
      </c>
      <c r="S325" s="78">
        <v>0</v>
      </c>
      <c r="T325" s="78">
        <v>0</v>
      </c>
      <c r="U325" s="78">
        <v>0</v>
      </c>
      <c r="V325" s="78">
        <v>0</v>
      </c>
      <c r="W325" s="78">
        <v>0</v>
      </c>
      <c r="X325" s="78">
        <v>0</v>
      </c>
      <c r="Y325" s="78">
        <v>0</v>
      </c>
      <c r="Z325" s="78">
        <v>0</v>
      </c>
      <c r="AA325" s="78">
        <f t="shared" si="65"/>
        <v>0</v>
      </c>
      <c r="AB325" s="77">
        <f t="shared" si="66"/>
        <v>2021</v>
      </c>
      <c r="AC325" s="76">
        <f t="shared" si="67"/>
        <v>9</v>
      </c>
      <c r="AD325" s="76" t="str">
        <f t="shared" si="68"/>
        <v/>
      </c>
      <c r="AE325" s="76" t="str">
        <f t="shared" si="69"/>
        <v/>
      </c>
      <c r="AF325" s="74">
        <f t="shared" si="70"/>
        <v>0</v>
      </c>
      <c r="AG325" s="75" t="str">
        <f t="shared" si="71"/>
        <v>1:00</v>
      </c>
      <c r="AH325" s="74">
        <f t="shared" si="72"/>
        <v>0</v>
      </c>
      <c r="AI325" s="73" t="str">
        <f t="shared" si="73"/>
        <v/>
      </c>
      <c r="AJ325" s="73" t="str">
        <f t="shared" si="74"/>
        <v/>
      </c>
      <c r="AK325" s="73" t="str">
        <f t="shared" si="75"/>
        <v/>
      </c>
      <c r="AL325" s="72" t="str">
        <f t="shared" si="76"/>
        <v/>
      </c>
      <c r="AM325" s="71" t="str">
        <f t="shared" si="77"/>
        <v/>
      </c>
    </row>
    <row r="326" spans="2:39" ht="13.8" thickBot="1">
      <c r="B326" s="79">
        <v>44458</v>
      </c>
      <c r="C326" s="78">
        <v>0</v>
      </c>
      <c r="D326" s="78">
        <v>0</v>
      </c>
      <c r="E326" s="78">
        <v>0</v>
      </c>
      <c r="F326" s="78">
        <v>0</v>
      </c>
      <c r="G326" s="78">
        <v>0</v>
      </c>
      <c r="H326" s="78">
        <v>0</v>
      </c>
      <c r="I326" s="78">
        <v>0</v>
      </c>
      <c r="J326" s="78">
        <v>0</v>
      </c>
      <c r="K326" s="78">
        <v>0</v>
      </c>
      <c r="L326" s="78">
        <v>0</v>
      </c>
      <c r="M326" s="78">
        <v>0</v>
      </c>
      <c r="N326" s="78">
        <v>0</v>
      </c>
      <c r="O326" s="78">
        <v>0</v>
      </c>
      <c r="P326" s="78">
        <v>0</v>
      </c>
      <c r="Q326" s="78">
        <v>0</v>
      </c>
      <c r="R326" s="78">
        <v>0</v>
      </c>
      <c r="S326" s="78">
        <v>0</v>
      </c>
      <c r="T326" s="78">
        <v>0</v>
      </c>
      <c r="U326" s="78">
        <v>0</v>
      </c>
      <c r="V326" s="78">
        <v>0</v>
      </c>
      <c r="W326" s="78">
        <v>0</v>
      </c>
      <c r="X326" s="78">
        <v>0</v>
      </c>
      <c r="Y326" s="78">
        <v>0</v>
      </c>
      <c r="Z326" s="78">
        <v>0</v>
      </c>
      <c r="AA326" s="78">
        <f t="shared" si="65"/>
        <v>0</v>
      </c>
      <c r="AB326" s="77">
        <f t="shared" si="66"/>
        <v>2021</v>
      </c>
      <c r="AC326" s="76">
        <f t="shared" si="67"/>
        <v>9</v>
      </c>
      <c r="AD326" s="76" t="str">
        <f t="shared" si="68"/>
        <v/>
      </c>
      <c r="AE326" s="76" t="str">
        <f t="shared" si="69"/>
        <v/>
      </c>
      <c r="AF326" s="74">
        <f t="shared" si="70"/>
        <v>0</v>
      </c>
      <c r="AG326" s="75" t="str">
        <f t="shared" si="71"/>
        <v>1:00</v>
      </c>
      <c r="AH326" s="74">
        <f t="shared" si="72"/>
        <v>0</v>
      </c>
      <c r="AI326" s="73" t="str">
        <f t="shared" si="73"/>
        <v/>
      </c>
      <c r="AJ326" s="73" t="str">
        <f t="shared" si="74"/>
        <v/>
      </c>
      <c r="AK326" s="73" t="str">
        <f t="shared" si="75"/>
        <v/>
      </c>
      <c r="AL326" s="72" t="str">
        <f t="shared" si="76"/>
        <v/>
      </c>
      <c r="AM326" s="71" t="str">
        <f t="shared" si="77"/>
        <v/>
      </c>
    </row>
    <row r="327" spans="2:39" ht="13.8" thickBot="1">
      <c r="B327" s="79">
        <v>44459</v>
      </c>
      <c r="C327" s="78">
        <v>0</v>
      </c>
      <c r="D327" s="78">
        <v>0</v>
      </c>
      <c r="E327" s="78">
        <v>0</v>
      </c>
      <c r="F327" s="78">
        <v>0</v>
      </c>
      <c r="G327" s="78">
        <v>0</v>
      </c>
      <c r="H327" s="78">
        <v>0</v>
      </c>
      <c r="I327" s="78">
        <v>0</v>
      </c>
      <c r="J327" s="78">
        <v>0</v>
      </c>
      <c r="K327" s="78">
        <v>0</v>
      </c>
      <c r="L327" s="78">
        <v>0</v>
      </c>
      <c r="M327" s="78">
        <v>0</v>
      </c>
      <c r="N327" s="78">
        <v>0</v>
      </c>
      <c r="O327" s="78">
        <v>0</v>
      </c>
      <c r="P327" s="78">
        <v>0</v>
      </c>
      <c r="Q327" s="78">
        <v>0</v>
      </c>
      <c r="R327" s="78">
        <v>0</v>
      </c>
      <c r="S327" s="78">
        <v>0</v>
      </c>
      <c r="T327" s="78">
        <v>0</v>
      </c>
      <c r="U327" s="78">
        <v>0</v>
      </c>
      <c r="V327" s="78">
        <v>0</v>
      </c>
      <c r="W327" s="78">
        <v>0</v>
      </c>
      <c r="X327" s="78">
        <v>0</v>
      </c>
      <c r="Y327" s="78">
        <v>0</v>
      </c>
      <c r="Z327" s="78">
        <v>0</v>
      </c>
      <c r="AA327" s="78">
        <f t="shared" si="65"/>
        <v>0</v>
      </c>
      <c r="AB327" s="77">
        <f t="shared" si="66"/>
        <v>2021</v>
      </c>
      <c r="AC327" s="76">
        <f t="shared" si="67"/>
        <v>9</v>
      </c>
      <c r="AD327" s="76" t="str">
        <f t="shared" si="68"/>
        <v/>
      </c>
      <c r="AE327" s="76" t="str">
        <f t="shared" si="69"/>
        <v/>
      </c>
      <c r="AF327" s="74">
        <f t="shared" si="70"/>
        <v>0</v>
      </c>
      <c r="AG327" s="75" t="str">
        <f t="shared" si="71"/>
        <v>1:00</v>
      </c>
      <c r="AH327" s="74">
        <f t="shared" si="72"/>
        <v>0</v>
      </c>
      <c r="AI327" s="73" t="str">
        <f t="shared" si="73"/>
        <v/>
      </c>
      <c r="AJ327" s="73" t="str">
        <f t="shared" si="74"/>
        <v/>
      </c>
      <c r="AK327" s="73" t="str">
        <f t="shared" si="75"/>
        <v/>
      </c>
      <c r="AL327" s="72" t="str">
        <f t="shared" si="76"/>
        <v/>
      </c>
      <c r="AM327" s="71" t="str">
        <f t="shared" si="77"/>
        <v/>
      </c>
    </row>
    <row r="328" spans="2:39" ht="13.8" thickBot="1">
      <c r="B328" s="79">
        <v>44460</v>
      </c>
      <c r="C328" s="78">
        <v>0</v>
      </c>
      <c r="D328" s="78">
        <v>0</v>
      </c>
      <c r="E328" s="78">
        <v>0</v>
      </c>
      <c r="F328" s="78">
        <v>0</v>
      </c>
      <c r="G328" s="78">
        <v>0</v>
      </c>
      <c r="H328" s="78">
        <v>0</v>
      </c>
      <c r="I328" s="78">
        <v>0</v>
      </c>
      <c r="J328" s="78">
        <v>0</v>
      </c>
      <c r="K328" s="78">
        <v>0</v>
      </c>
      <c r="L328" s="78">
        <v>0</v>
      </c>
      <c r="M328" s="78">
        <v>0</v>
      </c>
      <c r="N328" s="78">
        <v>0</v>
      </c>
      <c r="O328" s="78">
        <v>0</v>
      </c>
      <c r="P328" s="78">
        <v>0</v>
      </c>
      <c r="Q328" s="78">
        <v>0</v>
      </c>
      <c r="R328" s="78">
        <v>0</v>
      </c>
      <c r="S328" s="78">
        <v>0</v>
      </c>
      <c r="T328" s="78">
        <v>0</v>
      </c>
      <c r="U328" s="78">
        <v>0</v>
      </c>
      <c r="V328" s="78">
        <v>0</v>
      </c>
      <c r="W328" s="78">
        <v>0</v>
      </c>
      <c r="X328" s="78">
        <v>0</v>
      </c>
      <c r="Y328" s="78">
        <v>0</v>
      </c>
      <c r="Z328" s="78">
        <v>0</v>
      </c>
      <c r="AA328" s="78">
        <f t="shared" si="65"/>
        <v>0</v>
      </c>
      <c r="AB328" s="77">
        <f t="shared" si="66"/>
        <v>2021</v>
      </c>
      <c r="AC328" s="76">
        <f t="shared" si="67"/>
        <v>9</v>
      </c>
      <c r="AD328" s="76" t="str">
        <f t="shared" si="68"/>
        <v/>
      </c>
      <c r="AE328" s="76" t="str">
        <f t="shared" si="69"/>
        <v/>
      </c>
      <c r="AF328" s="74">
        <f t="shared" si="70"/>
        <v>0</v>
      </c>
      <c r="AG328" s="75" t="str">
        <f t="shared" si="71"/>
        <v>1:00</v>
      </c>
      <c r="AH328" s="74">
        <f t="shared" si="72"/>
        <v>0</v>
      </c>
      <c r="AI328" s="73" t="str">
        <f t="shared" si="73"/>
        <v/>
      </c>
      <c r="AJ328" s="73" t="str">
        <f t="shared" si="74"/>
        <v/>
      </c>
      <c r="AK328" s="73" t="str">
        <f t="shared" si="75"/>
        <v/>
      </c>
      <c r="AL328" s="72" t="str">
        <f t="shared" si="76"/>
        <v/>
      </c>
      <c r="AM328" s="71" t="str">
        <f t="shared" si="77"/>
        <v/>
      </c>
    </row>
    <row r="329" spans="2:39" ht="13.8" thickBot="1">
      <c r="B329" s="79">
        <v>44461</v>
      </c>
      <c r="C329" s="78">
        <v>0</v>
      </c>
      <c r="D329" s="78">
        <v>0</v>
      </c>
      <c r="E329" s="78">
        <v>0</v>
      </c>
      <c r="F329" s="78">
        <v>0</v>
      </c>
      <c r="G329" s="78">
        <v>0</v>
      </c>
      <c r="H329" s="78">
        <v>0</v>
      </c>
      <c r="I329" s="78">
        <v>0</v>
      </c>
      <c r="J329" s="78">
        <v>0</v>
      </c>
      <c r="K329" s="78">
        <v>0</v>
      </c>
      <c r="L329" s="78">
        <v>0</v>
      </c>
      <c r="M329" s="78">
        <v>0</v>
      </c>
      <c r="N329" s="78">
        <v>0</v>
      </c>
      <c r="O329" s="78">
        <v>0</v>
      </c>
      <c r="P329" s="78">
        <v>0</v>
      </c>
      <c r="Q329" s="78">
        <v>0</v>
      </c>
      <c r="R329" s="78">
        <v>0</v>
      </c>
      <c r="S329" s="78">
        <v>0</v>
      </c>
      <c r="T329" s="78">
        <v>0</v>
      </c>
      <c r="U329" s="78">
        <v>0</v>
      </c>
      <c r="V329" s="78">
        <v>0</v>
      </c>
      <c r="W329" s="78">
        <v>0</v>
      </c>
      <c r="X329" s="78">
        <v>0</v>
      </c>
      <c r="Y329" s="78">
        <v>0</v>
      </c>
      <c r="Z329" s="78">
        <v>0</v>
      </c>
      <c r="AA329" s="78">
        <f t="shared" si="65"/>
        <v>0</v>
      </c>
      <c r="AB329" s="77">
        <f t="shared" si="66"/>
        <v>2021</v>
      </c>
      <c r="AC329" s="76">
        <f t="shared" si="67"/>
        <v>9</v>
      </c>
      <c r="AD329" s="76" t="str">
        <f t="shared" si="68"/>
        <v/>
      </c>
      <c r="AE329" s="76" t="str">
        <f t="shared" si="69"/>
        <v/>
      </c>
      <c r="AF329" s="74">
        <f t="shared" si="70"/>
        <v>0</v>
      </c>
      <c r="AG329" s="75" t="str">
        <f t="shared" si="71"/>
        <v>1:00</v>
      </c>
      <c r="AH329" s="74">
        <f t="shared" si="72"/>
        <v>0</v>
      </c>
      <c r="AI329" s="73" t="str">
        <f t="shared" si="73"/>
        <v/>
      </c>
      <c r="AJ329" s="73" t="str">
        <f t="shared" si="74"/>
        <v/>
      </c>
      <c r="AK329" s="73" t="str">
        <f t="shared" si="75"/>
        <v/>
      </c>
      <c r="AL329" s="72" t="str">
        <f t="shared" si="76"/>
        <v/>
      </c>
      <c r="AM329" s="71" t="str">
        <f t="shared" si="77"/>
        <v/>
      </c>
    </row>
    <row r="330" spans="2:39" ht="13.8" thickBot="1">
      <c r="B330" s="79">
        <v>44462</v>
      </c>
      <c r="C330" s="78">
        <v>0</v>
      </c>
      <c r="D330" s="78">
        <v>0</v>
      </c>
      <c r="E330" s="78">
        <v>0</v>
      </c>
      <c r="F330" s="78">
        <v>0</v>
      </c>
      <c r="G330" s="78">
        <v>0</v>
      </c>
      <c r="H330" s="78">
        <v>0</v>
      </c>
      <c r="I330" s="78">
        <v>0</v>
      </c>
      <c r="J330" s="78">
        <v>0</v>
      </c>
      <c r="K330" s="78">
        <v>0</v>
      </c>
      <c r="L330" s="78">
        <v>0</v>
      </c>
      <c r="M330" s="78">
        <v>0</v>
      </c>
      <c r="N330" s="78">
        <v>0</v>
      </c>
      <c r="O330" s="78">
        <v>0</v>
      </c>
      <c r="P330" s="78">
        <v>0</v>
      </c>
      <c r="Q330" s="78">
        <v>0</v>
      </c>
      <c r="R330" s="78">
        <v>0</v>
      </c>
      <c r="S330" s="78">
        <v>0</v>
      </c>
      <c r="T330" s="78">
        <v>0</v>
      </c>
      <c r="U330" s="78">
        <v>0</v>
      </c>
      <c r="V330" s="78">
        <v>0</v>
      </c>
      <c r="W330" s="78">
        <v>0</v>
      </c>
      <c r="X330" s="78">
        <v>0</v>
      </c>
      <c r="Y330" s="78">
        <v>0</v>
      </c>
      <c r="Z330" s="78">
        <v>0</v>
      </c>
      <c r="AA330" s="78">
        <f t="shared" si="65"/>
        <v>0</v>
      </c>
      <c r="AB330" s="77">
        <f t="shared" si="66"/>
        <v>2021</v>
      </c>
      <c r="AC330" s="76">
        <f t="shared" si="67"/>
        <v>9</v>
      </c>
      <c r="AD330" s="76" t="str">
        <f t="shared" si="68"/>
        <v/>
      </c>
      <c r="AE330" s="76" t="str">
        <f t="shared" si="69"/>
        <v/>
      </c>
      <c r="AF330" s="74">
        <f t="shared" si="70"/>
        <v>0</v>
      </c>
      <c r="AG330" s="75" t="str">
        <f t="shared" si="71"/>
        <v>1:00</v>
      </c>
      <c r="AH330" s="74">
        <f t="shared" si="72"/>
        <v>0</v>
      </c>
      <c r="AI330" s="73" t="str">
        <f t="shared" si="73"/>
        <v/>
      </c>
      <c r="AJ330" s="73" t="str">
        <f t="shared" si="74"/>
        <v/>
      </c>
      <c r="AK330" s="73" t="str">
        <f t="shared" si="75"/>
        <v/>
      </c>
      <c r="AL330" s="72" t="str">
        <f t="shared" si="76"/>
        <v/>
      </c>
      <c r="AM330" s="71" t="str">
        <f t="shared" si="77"/>
        <v/>
      </c>
    </row>
    <row r="331" spans="2:39" ht="13.8" thickBot="1">
      <c r="B331" s="79">
        <v>44463</v>
      </c>
      <c r="C331" s="78">
        <v>0</v>
      </c>
      <c r="D331" s="78">
        <v>0</v>
      </c>
      <c r="E331" s="78">
        <v>0</v>
      </c>
      <c r="F331" s="78">
        <v>0</v>
      </c>
      <c r="G331" s="78">
        <v>0</v>
      </c>
      <c r="H331" s="78">
        <v>0</v>
      </c>
      <c r="I331" s="78">
        <v>0</v>
      </c>
      <c r="J331" s="78">
        <v>0</v>
      </c>
      <c r="K331" s="78">
        <v>0</v>
      </c>
      <c r="L331" s="78">
        <v>0</v>
      </c>
      <c r="M331" s="78">
        <v>0</v>
      </c>
      <c r="N331" s="78">
        <v>0</v>
      </c>
      <c r="O331" s="78">
        <v>0</v>
      </c>
      <c r="P331" s="78">
        <v>0</v>
      </c>
      <c r="Q331" s="78">
        <v>0</v>
      </c>
      <c r="R331" s="78">
        <v>0</v>
      </c>
      <c r="S331" s="78">
        <v>0</v>
      </c>
      <c r="T331" s="78">
        <v>0</v>
      </c>
      <c r="U331" s="78">
        <v>0</v>
      </c>
      <c r="V331" s="78">
        <v>0</v>
      </c>
      <c r="W331" s="78">
        <v>0</v>
      </c>
      <c r="X331" s="78">
        <v>0</v>
      </c>
      <c r="Y331" s="78">
        <v>0</v>
      </c>
      <c r="Z331" s="78">
        <v>0</v>
      </c>
      <c r="AA331" s="78">
        <f t="shared" si="65"/>
        <v>0</v>
      </c>
      <c r="AB331" s="77">
        <f t="shared" si="66"/>
        <v>2021</v>
      </c>
      <c r="AC331" s="76">
        <f t="shared" si="67"/>
        <v>9</v>
      </c>
      <c r="AD331" s="76" t="str">
        <f t="shared" si="68"/>
        <v/>
      </c>
      <c r="AE331" s="76" t="str">
        <f t="shared" si="69"/>
        <v/>
      </c>
      <c r="AF331" s="74">
        <f t="shared" si="70"/>
        <v>0</v>
      </c>
      <c r="AG331" s="75" t="str">
        <f t="shared" si="71"/>
        <v>1:00</v>
      </c>
      <c r="AH331" s="74">
        <f t="shared" si="72"/>
        <v>0</v>
      </c>
      <c r="AI331" s="73" t="str">
        <f t="shared" si="73"/>
        <v/>
      </c>
      <c r="AJ331" s="73" t="str">
        <f t="shared" si="74"/>
        <v/>
      </c>
      <c r="AK331" s="73" t="str">
        <f t="shared" si="75"/>
        <v/>
      </c>
      <c r="AL331" s="72" t="str">
        <f t="shared" si="76"/>
        <v/>
      </c>
      <c r="AM331" s="71" t="str">
        <f t="shared" si="77"/>
        <v/>
      </c>
    </row>
    <row r="332" spans="2:39" ht="13.8" thickBot="1">
      <c r="B332" s="79">
        <v>44464</v>
      </c>
      <c r="C332" s="78">
        <v>0</v>
      </c>
      <c r="D332" s="78">
        <v>0</v>
      </c>
      <c r="E332" s="78">
        <v>0</v>
      </c>
      <c r="F332" s="78">
        <v>0</v>
      </c>
      <c r="G332" s="78">
        <v>0</v>
      </c>
      <c r="H332" s="78">
        <v>0</v>
      </c>
      <c r="I332" s="78">
        <v>0</v>
      </c>
      <c r="J332" s="78">
        <v>0</v>
      </c>
      <c r="K332" s="78">
        <v>0</v>
      </c>
      <c r="L332" s="78">
        <v>0</v>
      </c>
      <c r="M332" s="78">
        <v>0</v>
      </c>
      <c r="N332" s="78">
        <v>0</v>
      </c>
      <c r="O332" s="78">
        <v>0</v>
      </c>
      <c r="P332" s="78">
        <v>0</v>
      </c>
      <c r="Q332" s="78">
        <v>0</v>
      </c>
      <c r="R332" s="78">
        <v>0</v>
      </c>
      <c r="S332" s="78">
        <v>0</v>
      </c>
      <c r="T332" s="78">
        <v>0</v>
      </c>
      <c r="U332" s="78">
        <v>0</v>
      </c>
      <c r="V332" s="78">
        <v>0</v>
      </c>
      <c r="W332" s="78">
        <v>0</v>
      </c>
      <c r="X332" s="78">
        <v>0</v>
      </c>
      <c r="Y332" s="78">
        <v>0</v>
      </c>
      <c r="Z332" s="78">
        <v>0</v>
      </c>
      <c r="AA332" s="78">
        <f t="shared" si="65"/>
        <v>0</v>
      </c>
      <c r="AB332" s="77">
        <f t="shared" si="66"/>
        <v>2021</v>
      </c>
      <c r="AC332" s="76">
        <f t="shared" si="67"/>
        <v>9</v>
      </c>
      <c r="AD332" s="76" t="str">
        <f t="shared" si="68"/>
        <v/>
      </c>
      <c r="AE332" s="76" t="str">
        <f t="shared" si="69"/>
        <v/>
      </c>
      <c r="AF332" s="74">
        <f t="shared" si="70"/>
        <v>0</v>
      </c>
      <c r="AG332" s="75" t="str">
        <f t="shared" si="71"/>
        <v>1:00</v>
      </c>
      <c r="AH332" s="74">
        <f t="shared" si="72"/>
        <v>0</v>
      </c>
      <c r="AI332" s="73" t="str">
        <f t="shared" si="73"/>
        <v/>
      </c>
      <c r="AJ332" s="73" t="str">
        <f t="shared" si="74"/>
        <v/>
      </c>
      <c r="AK332" s="73" t="str">
        <f t="shared" si="75"/>
        <v/>
      </c>
      <c r="AL332" s="72" t="str">
        <f t="shared" si="76"/>
        <v/>
      </c>
      <c r="AM332" s="71" t="str">
        <f t="shared" si="77"/>
        <v/>
      </c>
    </row>
    <row r="333" spans="2:39" ht="13.8" thickBot="1">
      <c r="B333" s="79">
        <v>44465</v>
      </c>
      <c r="C333" s="78">
        <v>0</v>
      </c>
      <c r="D333" s="78">
        <v>0</v>
      </c>
      <c r="E333" s="78">
        <v>0</v>
      </c>
      <c r="F333" s="78">
        <v>0</v>
      </c>
      <c r="G333" s="78">
        <v>0</v>
      </c>
      <c r="H333" s="78">
        <v>0</v>
      </c>
      <c r="I333" s="78">
        <v>0</v>
      </c>
      <c r="J333" s="78">
        <v>0</v>
      </c>
      <c r="K333" s="78">
        <v>0</v>
      </c>
      <c r="L333" s="78">
        <v>0</v>
      </c>
      <c r="M333" s="78">
        <v>0</v>
      </c>
      <c r="N333" s="78">
        <v>0</v>
      </c>
      <c r="O333" s="78">
        <v>0</v>
      </c>
      <c r="P333" s="78">
        <v>0</v>
      </c>
      <c r="Q333" s="78">
        <v>0</v>
      </c>
      <c r="R333" s="78">
        <v>0</v>
      </c>
      <c r="S333" s="78">
        <v>0</v>
      </c>
      <c r="T333" s="78">
        <v>0</v>
      </c>
      <c r="U333" s="78">
        <v>0</v>
      </c>
      <c r="V333" s="78">
        <v>0</v>
      </c>
      <c r="W333" s="78">
        <v>0</v>
      </c>
      <c r="X333" s="78">
        <v>0</v>
      </c>
      <c r="Y333" s="78">
        <v>0</v>
      </c>
      <c r="Z333" s="78">
        <v>0</v>
      </c>
      <c r="AA333" s="78">
        <f t="shared" si="65"/>
        <v>0</v>
      </c>
      <c r="AB333" s="77">
        <f t="shared" si="66"/>
        <v>2021</v>
      </c>
      <c r="AC333" s="76">
        <f t="shared" si="67"/>
        <v>9</v>
      </c>
      <c r="AD333" s="76" t="str">
        <f t="shared" si="68"/>
        <v/>
      </c>
      <c r="AE333" s="76" t="str">
        <f t="shared" si="69"/>
        <v/>
      </c>
      <c r="AF333" s="74">
        <f t="shared" si="70"/>
        <v>0</v>
      </c>
      <c r="AG333" s="75" t="str">
        <f t="shared" si="71"/>
        <v>1:00</v>
      </c>
      <c r="AH333" s="74">
        <f t="shared" si="72"/>
        <v>0</v>
      </c>
      <c r="AI333" s="73" t="str">
        <f t="shared" si="73"/>
        <v/>
      </c>
      <c r="AJ333" s="73" t="str">
        <f t="shared" si="74"/>
        <v/>
      </c>
      <c r="AK333" s="73" t="str">
        <f t="shared" si="75"/>
        <v/>
      </c>
      <c r="AL333" s="72" t="str">
        <f t="shared" si="76"/>
        <v/>
      </c>
      <c r="AM333" s="71" t="str">
        <f t="shared" si="77"/>
        <v/>
      </c>
    </row>
    <row r="334" spans="2:39" ht="13.8" thickBot="1">
      <c r="B334" s="79">
        <v>44466</v>
      </c>
      <c r="C334" s="78">
        <v>0</v>
      </c>
      <c r="D334" s="78">
        <v>0</v>
      </c>
      <c r="E334" s="78">
        <v>0</v>
      </c>
      <c r="F334" s="78">
        <v>0</v>
      </c>
      <c r="G334" s="78">
        <v>0</v>
      </c>
      <c r="H334" s="78">
        <v>0</v>
      </c>
      <c r="I334" s="78">
        <v>0</v>
      </c>
      <c r="J334" s="78">
        <v>0</v>
      </c>
      <c r="K334" s="78">
        <v>0</v>
      </c>
      <c r="L334" s="78">
        <v>0</v>
      </c>
      <c r="M334" s="78">
        <v>0</v>
      </c>
      <c r="N334" s="78">
        <v>0</v>
      </c>
      <c r="O334" s="78">
        <v>0</v>
      </c>
      <c r="P334" s="78">
        <v>0</v>
      </c>
      <c r="Q334" s="78">
        <v>0</v>
      </c>
      <c r="R334" s="78">
        <v>0</v>
      </c>
      <c r="S334" s="78">
        <v>0</v>
      </c>
      <c r="T334" s="78">
        <v>0</v>
      </c>
      <c r="U334" s="78">
        <v>0</v>
      </c>
      <c r="V334" s="78">
        <v>0</v>
      </c>
      <c r="W334" s="78">
        <v>0</v>
      </c>
      <c r="X334" s="78">
        <v>0</v>
      </c>
      <c r="Y334" s="78">
        <v>0</v>
      </c>
      <c r="Z334" s="78">
        <v>0</v>
      </c>
      <c r="AA334" s="78">
        <f t="shared" si="65"/>
        <v>0</v>
      </c>
      <c r="AB334" s="77">
        <f t="shared" si="66"/>
        <v>2021</v>
      </c>
      <c r="AC334" s="76">
        <f t="shared" si="67"/>
        <v>9</v>
      </c>
      <c r="AD334" s="76" t="str">
        <f t="shared" si="68"/>
        <v/>
      </c>
      <c r="AE334" s="76" t="str">
        <f t="shared" si="69"/>
        <v/>
      </c>
      <c r="AF334" s="74">
        <f t="shared" si="70"/>
        <v>0</v>
      </c>
      <c r="AG334" s="75" t="str">
        <f t="shared" si="71"/>
        <v>1:00</v>
      </c>
      <c r="AH334" s="74">
        <f t="shared" si="72"/>
        <v>0</v>
      </c>
      <c r="AI334" s="73" t="str">
        <f t="shared" si="73"/>
        <v/>
      </c>
      <c r="AJ334" s="73" t="str">
        <f t="shared" si="74"/>
        <v/>
      </c>
      <c r="AK334" s="73" t="str">
        <f t="shared" si="75"/>
        <v/>
      </c>
      <c r="AL334" s="72" t="str">
        <f t="shared" si="76"/>
        <v/>
      </c>
      <c r="AM334" s="71" t="str">
        <f t="shared" si="77"/>
        <v/>
      </c>
    </row>
    <row r="335" spans="2:39" ht="13.8" thickBot="1">
      <c r="B335" s="79">
        <v>44467</v>
      </c>
      <c r="C335" s="78">
        <v>0</v>
      </c>
      <c r="D335" s="78">
        <v>0</v>
      </c>
      <c r="E335" s="78">
        <v>0</v>
      </c>
      <c r="F335" s="78">
        <v>0</v>
      </c>
      <c r="G335" s="78">
        <v>0</v>
      </c>
      <c r="H335" s="78">
        <v>0</v>
      </c>
      <c r="I335" s="78">
        <v>0</v>
      </c>
      <c r="J335" s="78">
        <v>0</v>
      </c>
      <c r="K335" s="78">
        <v>0</v>
      </c>
      <c r="L335" s="78">
        <v>0</v>
      </c>
      <c r="M335" s="78">
        <v>0</v>
      </c>
      <c r="N335" s="78">
        <v>0</v>
      </c>
      <c r="O335" s="78">
        <v>0</v>
      </c>
      <c r="P335" s="78">
        <v>0</v>
      </c>
      <c r="Q335" s="78">
        <v>0</v>
      </c>
      <c r="R335" s="78">
        <v>0</v>
      </c>
      <c r="S335" s="78">
        <v>0</v>
      </c>
      <c r="T335" s="78">
        <v>0</v>
      </c>
      <c r="U335" s="78">
        <v>0</v>
      </c>
      <c r="V335" s="78">
        <v>0</v>
      </c>
      <c r="W335" s="78">
        <v>0</v>
      </c>
      <c r="X335" s="78">
        <v>0</v>
      </c>
      <c r="Y335" s="78">
        <v>0</v>
      </c>
      <c r="Z335" s="78">
        <v>0</v>
      </c>
      <c r="AA335" s="78">
        <f t="shared" si="65"/>
        <v>0</v>
      </c>
      <c r="AB335" s="77">
        <f t="shared" si="66"/>
        <v>2021</v>
      </c>
      <c r="AC335" s="76">
        <f t="shared" si="67"/>
        <v>9</v>
      </c>
      <c r="AD335" s="76" t="str">
        <f t="shared" si="68"/>
        <v/>
      </c>
      <c r="AE335" s="76" t="str">
        <f t="shared" si="69"/>
        <v/>
      </c>
      <c r="AF335" s="74">
        <f t="shared" si="70"/>
        <v>0</v>
      </c>
      <c r="AG335" s="75" t="str">
        <f t="shared" si="71"/>
        <v>1:00</v>
      </c>
      <c r="AH335" s="74">
        <f t="shared" si="72"/>
        <v>0</v>
      </c>
      <c r="AI335" s="73" t="str">
        <f t="shared" si="73"/>
        <v/>
      </c>
      <c r="AJ335" s="73" t="str">
        <f t="shared" si="74"/>
        <v/>
      </c>
      <c r="AK335" s="73" t="str">
        <f t="shared" si="75"/>
        <v/>
      </c>
      <c r="AL335" s="72" t="str">
        <f t="shared" si="76"/>
        <v/>
      </c>
      <c r="AM335" s="71" t="str">
        <f t="shared" si="77"/>
        <v/>
      </c>
    </row>
    <row r="336" spans="2:39" ht="13.8" thickBot="1">
      <c r="B336" s="79">
        <v>44468</v>
      </c>
      <c r="C336" s="78">
        <v>0</v>
      </c>
      <c r="D336" s="78">
        <v>0</v>
      </c>
      <c r="E336" s="78">
        <v>0</v>
      </c>
      <c r="F336" s="78">
        <v>0</v>
      </c>
      <c r="G336" s="78">
        <v>0</v>
      </c>
      <c r="H336" s="78">
        <v>0</v>
      </c>
      <c r="I336" s="78">
        <v>0</v>
      </c>
      <c r="J336" s="78">
        <v>0</v>
      </c>
      <c r="K336" s="78">
        <v>0</v>
      </c>
      <c r="L336" s="78">
        <v>0</v>
      </c>
      <c r="M336" s="78">
        <v>0</v>
      </c>
      <c r="N336" s="78">
        <v>0</v>
      </c>
      <c r="O336" s="78">
        <v>0</v>
      </c>
      <c r="P336" s="78">
        <v>0</v>
      </c>
      <c r="Q336" s="78">
        <v>0</v>
      </c>
      <c r="R336" s="78">
        <v>0</v>
      </c>
      <c r="S336" s="78">
        <v>0</v>
      </c>
      <c r="T336" s="78">
        <v>0</v>
      </c>
      <c r="U336" s="78">
        <v>0</v>
      </c>
      <c r="V336" s="78">
        <v>0</v>
      </c>
      <c r="W336" s="78">
        <v>0</v>
      </c>
      <c r="X336" s="78">
        <v>0</v>
      </c>
      <c r="Y336" s="78">
        <v>0</v>
      </c>
      <c r="Z336" s="78">
        <v>0</v>
      </c>
      <c r="AA336" s="78">
        <f t="shared" si="65"/>
        <v>0</v>
      </c>
      <c r="AB336" s="77">
        <f t="shared" si="66"/>
        <v>2021</v>
      </c>
      <c r="AC336" s="76">
        <f t="shared" si="67"/>
        <v>9</v>
      </c>
      <c r="AD336" s="76" t="str">
        <f t="shared" si="68"/>
        <v/>
      </c>
      <c r="AE336" s="76" t="str">
        <f t="shared" si="69"/>
        <v/>
      </c>
      <c r="AF336" s="74">
        <f t="shared" si="70"/>
        <v>0</v>
      </c>
      <c r="AG336" s="75" t="str">
        <f t="shared" si="71"/>
        <v>1:00</v>
      </c>
      <c r="AH336" s="74">
        <f t="shared" si="72"/>
        <v>0</v>
      </c>
      <c r="AI336" s="73" t="str">
        <f t="shared" si="73"/>
        <v/>
      </c>
      <c r="AJ336" s="73" t="str">
        <f t="shared" si="74"/>
        <v/>
      </c>
      <c r="AK336" s="73" t="str">
        <f t="shared" si="75"/>
        <v/>
      </c>
      <c r="AL336" s="72" t="str">
        <f t="shared" si="76"/>
        <v/>
      </c>
      <c r="AM336" s="71" t="str">
        <f t="shared" si="77"/>
        <v/>
      </c>
    </row>
    <row r="337" spans="2:39" ht="13.8" thickBot="1">
      <c r="B337" s="79">
        <v>44469</v>
      </c>
      <c r="C337" s="78">
        <v>0</v>
      </c>
      <c r="D337" s="78">
        <v>0</v>
      </c>
      <c r="E337" s="78">
        <v>0</v>
      </c>
      <c r="F337" s="78">
        <v>0</v>
      </c>
      <c r="G337" s="78">
        <v>0</v>
      </c>
      <c r="H337" s="78">
        <v>0</v>
      </c>
      <c r="I337" s="78">
        <v>0</v>
      </c>
      <c r="J337" s="78">
        <v>0</v>
      </c>
      <c r="K337" s="78">
        <v>0</v>
      </c>
      <c r="L337" s="78">
        <v>0</v>
      </c>
      <c r="M337" s="78">
        <v>0</v>
      </c>
      <c r="N337" s="78">
        <v>0</v>
      </c>
      <c r="O337" s="78">
        <v>0</v>
      </c>
      <c r="P337" s="78">
        <v>0</v>
      </c>
      <c r="Q337" s="78">
        <v>0</v>
      </c>
      <c r="R337" s="78">
        <v>0</v>
      </c>
      <c r="S337" s="78">
        <v>0</v>
      </c>
      <c r="T337" s="78">
        <v>0</v>
      </c>
      <c r="U337" s="78">
        <v>0</v>
      </c>
      <c r="V337" s="78">
        <v>0</v>
      </c>
      <c r="W337" s="78">
        <v>0</v>
      </c>
      <c r="X337" s="78">
        <v>0</v>
      </c>
      <c r="Y337" s="78">
        <v>0</v>
      </c>
      <c r="Z337" s="78">
        <v>0</v>
      </c>
      <c r="AA337" s="78">
        <f t="shared" si="65"/>
        <v>0</v>
      </c>
      <c r="AB337" s="77">
        <f t="shared" si="66"/>
        <v>2021</v>
      </c>
      <c r="AC337" s="76">
        <f t="shared" si="67"/>
        <v>9</v>
      </c>
      <c r="AD337" s="76" t="str">
        <f t="shared" si="68"/>
        <v>2021-9</v>
      </c>
      <c r="AE337" s="76">
        <f t="shared" si="69"/>
        <v>9</v>
      </c>
      <c r="AF337" s="74">
        <f t="shared" si="70"/>
        <v>0</v>
      </c>
      <c r="AG337" s="75" t="str">
        <f t="shared" si="71"/>
        <v>1:00</v>
      </c>
      <c r="AH337" s="74">
        <f t="shared" si="72"/>
        <v>0</v>
      </c>
      <c r="AI337" s="73">
        <f t="shared" si="73"/>
        <v>0</v>
      </c>
      <c r="AJ337" s="73">
        <f t="shared" si="74"/>
        <v>0</v>
      </c>
      <c r="AK337" s="73">
        <f t="shared" si="75"/>
        <v>0</v>
      </c>
      <c r="AL337" s="72">
        <f t="shared" si="76"/>
        <v>44135</v>
      </c>
      <c r="AM337" s="71" t="str">
        <f t="shared" si="77"/>
        <v>1:00</v>
      </c>
    </row>
    <row r="338" spans="2:39" ht="13.8" thickBot="1">
      <c r="B338" s="79">
        <v>44470</v>
      </c>
      <c r="C338" s="78">
        <v>0</v>
      </c>
      <c r="D338" s="78">
        <v>0</v>
      </c>
      <c r="E338" s="78">
        <v>0</v>
      </c>
      <c r="F338" s="78">
        <v>0</v>
      </c>
      <c r="G338" s="78">
        <v>0</v>
      </c>
      <c r="H338" s="78">
        <v>0</v>
      </c>
      <c r="I338" s="78">
        <v>0</v>
      </c>
      <c r="J338" s="78">
        <v>0</v>
      </c>
      <c r="K338" s="78">
        <v>0</v>
      </c>
      <c r="L338" s="78">
        <v>0</v>
      </c>
      <c r="M338" s="78">
        <v>0</v>
      </c>
      <c r="N338" s="78">
        <v>0</v>
      </c>
      <c r="O338" s="78">
        <v>0</v>
      </c>
      <c r="P338" s="78">
        <v>0</v>
      </c>
      <c r="Q338" s="78">
        <v>0</v>
      </c>
      <c r="R338" s="78">
        <v>0</v>
      </c>
      <c r="S338" s="78">
        <v>0</v>
      </c>
      <c r="T338" s="78">
        <v>0</v>
      </c>
      <c r="U338" s="78">
        <v>0</v>
      </c>
      <c r="V338" s="78">
        <v>0</v>
      </c>
      <c r="W338" s="78">
        <v>0</v>
      </c>
      <c r="X338" s="78">
        <v>0</v>
      </c>
      <c r="Y338" s="78">
        <v>0</v>
      </c>
      <c r="Z338" s="78">
        <v>0</v>
      </c>
      <c r="AA338" s="78">
        <f t="shared" si="65"/>
        <v>0</v>
      </c>
      <c r="AB338" s="77">
        <f t="shared" si="66"/>
        <v>2021</v>
      </c>
      <c r="AC338" s="76">
        <f t="shared" si="67"/>
        <v>10</v>
      </c>
      <c r="AD338" s="76" t="str">
        <f t="shared" si="68"/>
        <v/>
      </c>
      <c r="AE338" s="76" t="str">
        <f t="shared" si="69"/>
        <v/>
      </c>
      <c r="AF338" s="74">
        <f t="shared" si="70"/>
        <v>0</v>
      </c>
      <c r="AG338" s="75" t="str">
        <f t="shared" si="71"/>
        <v>1:00</v>
      </c>
      <c r="AH338" s="74">
        <f t="shared" si="72"/>
        <v>0</v>
      </c>
      <c r="AI338" s="73" t="str">
        <f t="shared" si="73"/>
        <v/>
      </c>
      <c r="AJ338" s="73" t="str">
        <f t="shared" si="74"/>
        <v/>
      </c>
      <c r="AK338" s="73" t="str">
        <f t="shared" si="75"/>
        <v/>
      </c>
      <c r="AL338" s="72" t="str">
        <f t="shared" si="76"/>
        <v/>
      </c>
      <c r="AM338" s="71" t="str">
        <f t="shared" si="77"/>
        <v/>
      </c>
    </row>
    <row r="339" spans="2:39" ht="13.8" thickBot="1">
      <c r="B339" s="79">
        <v>44471</v>
      </c>
      <c r="C339" s="78">
        <v>0</v>
      </c>
      <c r="D339" s="78">
        <v>0</v>
      </c>
      <c r="E339" s="78">
        <v>0</v>
      </c>
      <c r="F339" s="78">
        <v>0</v>
      </c>
      <c r="G339" s="78">
        <v>0</v>
      </c>
      <c r="H339" s="78">
        <v>0</v>
      </c>
      <c r="I339" s="78">
        <v>0</v>
      </c>
      <c r="J339" s="78">
        <v>0</v>
      </c>
      <c r="K339" s="78">
        <v>0</v>
      </c>
      <c r="L339" s="78">
        <v>0</v>
      </c>
      <c r="M339" s="78">
        <v>0</v>
      </c>
      <c r="N339" s="78">
        <v>0</v>
      </c>
      <c r="O339" s="78">
        <v>0</v>
      </c>
      <c r="P339" s="78">
        <v>0</v>
      </c>
      <c r="Q339" s="78">
        <v>0</v>
      </c>
      <c r="R339" s="78">
        <v>0</v>
      </c>
      <c r="S339" s="78">
        <v>0</v>
      </c>
      <c r="T339" s="78">
        <v>0</v>
      </c>
      <c r="U339" s="78">
        <v>0</v>
      </c>
      <c r="V339" s="78">
        <v>0</v>
      </c>
      <c r="W339" s="78">
        <v>0</v>
      </c>
      <c r="X339" s="78">
        <v>0</v>
      </c>
      <c r="Y339" s="78">
        <v>0</v>
      </c>
      <c r="Z339" s="78">
        <v>0</v>
      </c>
      <c r="AA339" s="78">
        <f t="shared" si="65"/>
        <v>0</v>
      </c>
      <c r="AB339" s="77">
        <f t="shared" si="66"/>
        <v>2021</v>
      </c>
      <c r="AC339" s="76">
        <f t="shared" si="67"/>
        <v>10</v>
      </c>
      <c r="AD339" s="76" t="str">
        <f t="shared" si="68"/>
        <v/>
      </c>
      <c r="AE339" s="76" t="str">
        <f t="shared" si="69"/>
        <v/>
      </c>
      <c r="AF339" s="74">
        <f t="shared" si="70"/>
        <v>0</v>
      </c>
      <c r="AG339" s="75" t="str">
        <f t="shared" si="71"/>
        <v>1:00</v>
      </c>
      <c r="AH339" s="74">
        <f t="shared" si="72"/>
        <v>0</v>
      </c>
      <c r="AI339" s="73" t="str">
        <f t="shared" si="73"/>
        <v/>
      </c>
      <c r="AJ339" s="73" t="str">
        <f t="shared" si="74"/>
        <v/>
      </c>
      <c r="AK339" s="73" t="str">
        <f t="shared" si="75"/>
        <v/>
      </c>
      <c r="AL339" s="72" t="str">
        <f t="shared" si="76"/>
        <v/>
      </c>
      <c r="AM339" s="71" t="str">
        <f t="shared" si="77"/>
        <v/>
      </c>
    </row>
    <row r="340" spans="2:39" ht="13.8" thickBot="1">
      <c r="B340" s="79">
        <v>44472</v>
      </c>
      <c r="C340" s="78">
        <v>0</v>
      </c>
      <c r="D340" s="78">
        <v>0</v>
      </c>
      <c r="E340" s="78">
        <v>0</v>
      </c>
      <c r="F340" s="78">
        <v>0</v>
      </c>
      <c r="G340" s="78">
        <v>0</v>
      </c>
      <c r="H340" s="78">
        <v>0</v>
      </c>
      <c r="I340" s="78">
        <v>0</v>
      </c>
      <c r="J340" s="78">
        <v>0</v>
      </c>
      <c r="K340" s="78">
        <v>0</v>
      </c>
      <c r="L340" s="78">
        <v>0</v>
      </c>
      <c r="M340" s="78">
        <v>0</v>
      </c>
      <c r="N340" s="78">
        <v>0</v>
      </c>
      <c r="O340" s="78">
        <v>0</v>
      </c>
      <c r="P340" s="78">
        <v>0</v>
      </c>
      <c r="Q340" s="78">
        <v>0</v>
      </c>
      <c r="R340" s="78">
        <v>0</v>
      </c>
      <c r="S340" s="78">
        <v>0</v>
      </c>
      <c r="T340" s="78">
        <v>0</v>
      </c>
      <c r="U340" s="78">
        <v>0</v>
      </c>
      <c r="V340" s="78">
        <v>0</v>
      </c>
      <c r="W340" s="78">
        <v>0</v>
      </c>
      <c r="X340" s="78">
        <v>0</v>
      </c>
      <c r="Y340" s="78">
        <v>0</v>
      </c>
      <c r="Z340" s="78">
        <v>0</v>
      </c>
      <c r="AA340" s="78">
        <f t="shared" si="65"/>
        <v>0</v>
      </c>
      <c r="AB340" s="77">
        <f t="shared" si="66"/>
        <v>2021</v>
      </c>
      <c r="AC340" s="76">
        <f t="shared" si="67"/>
        <v>10</v>
      </c>
      <c r="AD340" s="76" t="str">
        <f t="shared" si="68"/>
        <v/>
      </c>
      <c r="AE340" s="76" t="str">
        <f t="shared" si="69"/>
        <v/>
      </c>
      <c r="AF340" s="74">
        <f t="shared" si="70"/>
        <v>0</v>
      </c>
      <c r="AG340" s="75" t="str">
        <f t="shared" si="71"/>
        <v>1:00</v>
      </c>
      <c r="AH340" s="74">
        <f t="shared" si="72"/>
        <v>0</v>
      </c>
      <c r="AI340" s="73" t="str">
        <f t="shared" si="73"/>
        <v/>
      </c>
      <c r="AJ340" s="73" t="str">
        <f t="shared" si="74"/>
        <v/>
      </c>
      <c r="AK340" s="73" t="str">
        <f t="shared" si="75"/>
        <v/>
      </c>
      <c r="AL340" s="72" t="str">
        <f t="shared" si="76"/>
        <v/>
      </c>
      <c r="AM340" s="71" t="str">
        <f t="shared" si="77"/>
        <v/>
      </c>
    </row>
    <row r="341" spans="2:39" ht="13.8" thickBot="1">
      <c r="B341" s="79">
        <v>44473</v>
      </c>
      <c r="C341" s="78">
        <v>0</v>
      </c>
      <c r="D341" s="78">
        <v>0</v>
      </c>
      <c r="E341" s="78">
        <v>0</v>
      </c>
      <c r="F341" s="78">
        <v>0</v>
      </c>
      <c r="G341" s="78">
        <v>0</v>
      </c>
      <c r="H341" s="78">
        <v>0</v>
      </c>
      <c r="I341" s="78">
        <v>0</v>
      </c>
      <c r="J341" s="78">
        <v>0</v>
      </c>
      <c r="K341" s="78">
        <v>0</v>
      </c>
      <c r="L341" s="78">
        <v>0</v>
      </c>
      <c r="M341" s="78">
        <v>0</v>
      </c>
      <c r="N341" s="78">
        <v>0</v>
      </c>
      <c r="O341" s="78">
        <v>0</v>
      </c>
      <c r="P341" s="78">
        <v>0</v>
      </c>
      <c r="Q341" s="78">
        <v>0</v>
      </c>
      <c r="R341" s="78">
        <v>0</v>
      </c>
      <c r="S341" s="78">
        <v>0</v>
      </c>
      <c r="T341" s="78">
        <v>0</v>
      </c>
      <c r="U341" s="78">
        <v>0</v>
      </c>
      <c r="V341" s="78">
        <v>0</v>
      </c>
      <c r="W341" s="78">
        <v>0</v>
      </c>
      <c r="X341" s="78">
        <v>0</v>
      </c>
      <c r="Y341" s="78">
        <v>0</v>
      </c>
      <c r="Z341" s="78">
        <v>0</v>
      </c>
      <c r="AA341" s="78">
        <f t="shared" si="65"/>
        <v>0</v>
      </c>
      <c r="AB341" s="77">
        <f t="shared" si="66"/>
        <v>2021</v>
      </c>
      <c r="AC341" s="76">
        <f t="shared" si="67"/>
        <v>10</v>
      </c>
      <c r="AD341" s="76" t="str">
        <f t="shared" si="68"/>
        <v/>
      </c>
      <c r="AE341" s="76" t="str">
        <f t="shared" si="69"/>
        <v/>
      </c>
      <c r="AF341" s="74">
        <f t="shared" si="70"/>
        <v>0</v>
      </c>
      <c r="AG341" s="75" t="str">
        <f t="shared" si="71"/>
        <v>1:00</v>
      </c>
      <c r="AH341" s="74">
        <f t="shared" si="72"/>
        <v>0</v>
      </c>
      <c r="AI341" s="73" t="str">
        <f t="shared" si="73"/>
        <v/>
      </c>
      <c r="AJ341" s="73" t="str">
        <f t="shared" si="74"/>
        <v/>
      </c>
      <c r="AK341" s="73" t="str">
        <f t="shared" si="75"/>
        <v/>
      </c>
      <c r="AL341" s="72" t="str">
        <f t="shared" si="76"/>
        <v/>
      </c>
      <c r="AM341" s="71" t="str">
        <f t="shared" si="77"/>
        <v/>
      </c>
    </row>
    <row r="342" spans="2:39" ht="13.8" thickBot="1">
      <c r="B342" s="79">
        <v>44474</v>
      </c>
      <c r="C342" s="78">
        <v>0</v>
      </c>
      <c r="D342" s="78">
        <v>0</v>
      </c>
      <c r="E342" s="78">
        <v>0</v>
      </c>
      <c r="F342" s="78">
        <v>0</v>
      </c>
      <c r="G342" s="78">
        <v>0</v>
      </c>
      <c r="H342" s="78">
        <v>0</v>
      </c>
      <c r="I342" s="78">
        <v>0</v>
      </c>
      <c r="J342" s="78">
        <v>0</v>
      </c>
      <c r="K342" s="78">
        <v>0</v>
      </c>
      <c r="L342" s="78">
        <v>0</v>
      </c>
      <c r="M342" s="78">
        <v>0</v>
      </c>
      <c r="N342" s="78">
        <v>0</v>
      </c>
      <c r="O342" s="78">
        <v>0</v>
      </c>
      <c r="P342" s="78">
        <v>0</v>
      </c>
      <c r="Q342" s="78">
        <v>0</v>
      </c>
      <c r="R342" s="78">
        <v>0</v>
      </c>
      <c r="S342" s="78">
        <v>0</v>
      </c>
      <c r="T342" s="78">
        <v>0</v>
      </c>
      <c r="U342" s="78">
        <v>0</v>
      </c>
      <c r="V342" s="78">
        <v>0</v>
      </c>
      <c r="W342" s="78">
        <v>0</v>
      </c>
      <c r="X342" s="78">
        <v>0</v>
      </c>
      <c r="Y342" s="78">
        <v>0</v>
      </c>
      <c r="Z342" s="78">
        <v>0</v>
      </c>
      <c r="AA342" s="78">
        <f t="shared" si="65"/>
        <v>0</v>
      </c>
      <c r="AB342" s="77">
        <f t="shared" si="66"/>
        <v>2021</v>
      </c>
      <c r="AC342" s="76">
        <f t="shared" si="67"/>
        <v>10</v>
      </c>
      <c r="AD342" s="76" t="str">
        <f t="shared" si="68"/>
        <v/>
      </c>
      <c r="AE342" s="76" t="str">
        <f t="shared" si="69"/>
        <v/>
      </c>
      <c r="AF342" s="74">
        <f t="shared" si="70"/>
        <v>0</v>
      </c>
      <c r="AG342" s="75" t="str">
        <f t="shared" si="71"/>
        <v>1:00</v>
      </c>
      <c r="AH342" s="74">
        <f t="shared" si="72"/>
        <v>0</v>
      </c>
      <c r="AI342" s="73" t="str">
        <f t="shared" si="73"/>
        <v/>
      </c>
      <c r="AJ342" s="73" t="str">
        <f t="shared" si="74"/>
        <v/>
      </c>
      <c r="AK342" s="73" t="str">
        <f t="shared" si="75"/>
        <v/>
      </c>
      <c r="AL342" s="72" t="str">
        <f t="shared" si="76"/>
        <v/>
      </c>
      <c r="AM342" s="71" t="str">
        <f t="shared" si="77"/>
        <v/>
      </c>
    </row>
    <row r="343" spans="2:39" ht="13.8" thickBot="1">
      <c r="B343" s="79">
        <v>44475</v>
      </c>
      <c r="C343" s="78">
        <v>0</v>
      </c>
      <c r="D343" s="78">
        <v>0</v>
      </c>
      <c r="E343" s="78">
        <v>0</v>
      </c>
      <c r="F343" s="78">
        <v>0</v>
      </c>
      <c r="G343" s="78">
        <v>0</v>
      </c>
      <c r="H343" s="78">
        <v>0</v>
      </c>
      <c r="I343" s="78">
        <v>0</v>
      </c>
      <c r="J343" s="78">
        <v>0</v>
      </c>
      <c r="K343" s="78">
        <v>0</v>
      </c>
      <c r="L343" s="78">
        <v>0</v>
      </c>
      <c r="M343" s="78">
        <v>0</v>
      </c>
      <c r="N343" s="78">
        <v>0</v>
      </c>
      <c r="O343" s="78">
        <v>0</v>
      </c>
      <c r="P343" s="78">
        <v>0</v>
      </c>
      <c r="Q343" s="78">
        <v>0</v>
      </c>
      <c r="R343" s="78">
        <v>0</v>
      </c>
      <c r="S343" s="78">
        <v>0</v>
      </c>
      <c r="T343" s="78">
        <v>0</v>
      </c>
      <c r="U343" s="78">
        <v>0</v>
      </c>
      <c r="V343" s="78">
        <v>0</v>
      </c>
      <c r="W343" s="78">
        <v>0</v>
      </c>
      <c r="X343" s="78">
        <v>0</v>
      </c>
      <c r="Y343" s="78">
        <v>0</v>
      </c>
      <c r="Z343" s="78">
        <v>0</v>
      </c>
      <c r="AA343" s="78">
        <f t="shared" si="65"/>
        <v>0</v>
      </c>
      <c r="AB343" s="77">
        <f t="shared" si="66"/>
        <v>2021</v>
      </c>
      <c r="AC343" s="76">
        <f t="shared" si="67"/>
        <v>10</v>
      </c>
      <c r="AD343" s="76" t="str">
        <f t="shared" si="68"/>
        <v/>
      </c>
      <c r="AE343" s="76" t="str">
        <f t="shared" si="69"/>
        <v/>
      </c>
      <c r="AF343" s="74">
        <f t="shared" si="70"/>
        <v>0</v>
      </c>
      <c r="AG343" s="75" t="str">
        <f t="shared" si="71"/>
        <v>1:00</v>
      </c>
      <c r="AH343" s="74">
        <f t="shared" si="72"/>
        <v>0</v>
      </c>
      <c r="AI343" s="73" t="str">
        <f t="shared" si="73"/>
        <v/>
      </c>
      <c r="AJ343" s="73" t="str">
        <f t="shared" si="74"/>
        <v/>
      </c>
      <c r="AK343" s="73" t="str">
        <f t="shared" si="75"/>
        <v/>
      </c>
      <c r="AL343" s="72" t="str">
        <f t="shared" si="76"/>
        <v/>
      </c>
      <c r="AM343" s="71" t="str">
        <f t="shared" si="77"/>
        <v/>
      </c>
    </row>
    <row r="344" spans="2:39" ht="13.8" thickBot="1">
      <c r="B344" s="79">
        <v>44476</v>
      </c>
      <c r="C344" s="78">
        <v>0</v>
      </c>
      <c r="D344" s="78">
        <v>0</v>
      </c>
      <c r="E344" s="78">
        <v>0</v>
      </c>
      <c r="F344" s="78">
        <v>0</v>
      </c>
      <c r="G344" s="78">
        <v>0</v>
      </c>
      <c r="H344" s="78">
        <v>0</v>
      </c>
      <c r="I344" s="78">
        <v>0</v>
      </c>
      <c r="J344" s="78">
        <v>0</v>
      </c>
      <c r="K344" s="78">
        <v>0</v>
      </c>
      <c r="L344" s="78">
        <v>0</v>
      </c>
      <c r="M344" s="78">
        <v>0</v>
      </c>
      <c r="N344" s="78">
        <v>0</v>
      </c>
      <c r="O344" s="78">
        <v>0</v>
      </c>
      <c r="P344" s="78">
        <v>0</v>
      </c>
      <c r="Q344" s="78">
        <v>0</v>
      </c>
      <c r="R344" s="78">
        <v>0</v>
      </c>
      <c r="S344" s="78">
        <v>0</v>
      </c>
      <c r="T344" s="78">
        <v>0</v>
      </c>
      <c r="U344" s="78">
        <v>0</v>
      </c>
      <c r="V344" s="78">
        <v>0</v>
      </c>
      <c r="W344" s="78">
        <v>0</v>
      </c>
      <c r="X344" s="78">
        <v>0</v>
      </c>
      <c r="Y344" s="78">
        <v>0</v>
      </c>
      <c r="Z344" s="78">
        <v>0</v>
      </c>
      <c r="AA344" s="78">
        <f t="shared" si="65"/>
        <v>0</v>
      </c>
      <c r="AB344" s="77">
        <f t="shared" si="66"/>
        <v>2021</v>
      </c>
      <c r="AC344" s="76">
        <f t="shared" si="67"/>
        <v>10</v>
      </c>
      <c r="AD344" s="76" t="str">
        <f t="shared" si="68"/>
        <v/>
      </c>
      <c r="AE344" s="76" t="str">
        <f t="shared" si="69"/>
        <v/>
      </c>
      <c r="AF344" s="74">
        <f t="shared" si="70"/>
        <v>0</v>
      </c>
      <c r="AG344" s="75" t="str">
        <f t="shared" si="71"/>
        <v>1:00</v>
      </c>
      <c r="AH344" s="74">
        <f t="shared" si="72"/>
        <v>0</v>
      </c>
      <c r="AI344" s="73" t="str">
        <f t="shared" si="73"/>
        <v/>
      </c>
      <c r="AJ344" s="73" t="str">
        <f t="shared" si="74"/>
        <v/>
      </c>
      <c r="AK344" s="73" t="str">
        <f t="shared" si="75"/>
        <v/>
      </c>
      <c r="AL344" s="72" t="str">
        <f t="shared" si="76"/>
        <v/>
      </c>
      <c r="AM344" s="71" t="str">
        <f t="shared" si="77"/>
        <v/>
      </c>
    </row>
    <row r="345" spans="2:39" ht="13.8" thickBot="1">
      <c r="B345" s="79">
        <v>44477</v>
      </c>
      <c r="C345" s="78">
        <v>0</v>
      </c>
      <c r="D345" s="78">
        <v>0</v>
      </c>
      <c r="E345" s="78">
        <v>0</v>
      </c>
      <c r="F345" s="78">
        <v>0</v>
      </c>
      <c r="G345" s="78">
        <v>0</v>
      </c>
      <c r="H345" s="78">
        <v>0</v>
      </c>
      <c r="I345" s="78">
        <v>0</v>
      </c>
      <c r="J345" s="78">
        <v>0</v>
      </c>
      <c r="K345" s="78">
        <v>0</v>
      </c>
      <c r="L345" s="78">
        <v>0</v>
      </c>
      <c r="M345" s="78">
        <v>0</v>
      </c>
      <c r="N345" s="78">
        <v>0</v>
      </c>
      <c r="O345" s="78">
        <v>0</v>
      </c>
      <c r="P345" s="78">
        <v>0</v>
      </c>
      <c r="Q345" s="78">
        <v>0</v>
      </c>
      <c r="R345" s="78">
        <v>0</v>
      </c>
      <c r="S345" s="78">
        <v>0</v>
      </c>
      <c r="T345" s="78">
        <v>0</v>
      </c>
      <c r="U345" s="78">
        <v>0</v>
      </c>
      <c r="V345" s="78">
        <v>0</v>
      </c>
      <c r="W345" s="78">
        <v>0</v>
      </c>
      <c r="X345" s="78">
        <v>0</v>
      </c>
      <c r="Y345" s="78">
        <v>0</v>
      </c>
      <c r="Z345" s="78">
        <v>0</v>
      </c>
      <c r="AA345" s="78">
        <f t="shared" si="65"/>
        <v>0</v>
      </c>
      <c r="AB345" s="77">
        <f t="shared" si="66"/>
        <v>2021</v>
      </c>
      <c r="AC345" s="76">
        <f t="shared" si="67"/>
        <v>10</v>
      </c>
      <c r="AD345" s="76" t="str">
        <f t="shared" si="68"/>
        <v/>
      </c>
      <c r="AE345" s="76" t="str">
        <f t="shared" si="69"/>
        <v/>
      </c>
      <c r="AF345" s="74">
        <f t="shared" si="70"/>
        <v>0</v>
      </c>
      <c r="AG345" s="75" t="str">
        <f t="shared" si="71"/>
        <v>1:00</v>
      </c>
      <c r="AH345" s="74">
        <f t="shared" si="72"/>
        <v>0</v>
      </c>
      <c r="AI345" s="73" t="str">
        <f t="shared" si="73"/>
        <v/>
      </c>
      <c r="AJ345" s="73" t="str">
        <f t="shared" si="74"/>
        <v/>
      </c>
      <c r="AK345" s="73" t="str">
        <f t="shared" si="75"/>
        <v/>
      </c>
      <c r="AL345" s="72" t="str">
        <f t="shared" si="76"/>
        <v/>
      </c>
      <c r="AM345" s="71" t="str">
        <f t="shared" si="77"/>
        <v/>
      </c>
    </row>
    <row r="346" spans="2:39" ht="13.8" thickBot="1">
      <c r="B346" s="79">
        <v>44478</v>
      </c>
      <c r="C346" s="78">
        <v>0</v>
      </c>
      <c r="D346" s="78">
        <v>0</v>
      </c>
      <c r="E346" s="78">
        <v>0</v>
      </c>
      <c r="F346" s="78">
        <v>0</v>
      </c>
      <c r="G346" s="78">
        <v>0</v>
      </c>
      <c r="H346" s="78">
        <v>0</v>
      </c>
      <c r="I346" s="78">
        <v>0</v>
      </c>
      <c r="J346" s="78">
        <v>0</v>
      </c>
      <c r="K346" s="78">
        <v>0</v>
      </c>
      <c r="L346" s="78">
        <v>0</v>
      </c>
      <c r="M346" s="78">
        <v>0</v>
      </c>
      <c r="N346" s="78">
        <v>0</v>
      </c>
      <c r="O346" s="78">
        <v>0</v>
      </c>
      <c r="P346" s="78">
        <v>0</v>
      </c>
      <c r="Q346" s="78">
        <v>0</v>
      </c>
      <c r="R346" s="78">
        <v>0</v>
      </c>
      <c r="S346" s="78">
        <v>0</v>
      </c>
      <c r="T346" s="78">
        <v>0</v>
      </c>
      <c r="U346" s="78">
        <v>0</v>
      </c>
      <c r="V346" s="78">
        <v>0</v>
      </c>
      <c r="W346" s="78">
        <v>0</v>
      </c>
      <c r="X346" s="78">
        <v>0</v>
      </c>
      <c r="Y346" s="78">
        <v>0</v>
      </c>
      <c r="Z346" s="78">
        <v>0</v>
      </c>
      <c r="AA346" s="78">
        <f t="shared" si="65"/>
        <v>0</v>
      </c>
      <c r="AB346" s="77">
        <f t="shared" si="66"/>
        <v>2021</v>
      </c>
      <c r="AC346" s="76">
        <f t="shared" si="67"/>
        <v>10</v>
      </c>
      <c r="AD346" s="76" t="str">
        <f t="shared" si="68"/>
        <v/>
      </c>
      <c r="AE346" s="76" t="str">
        <f t="shared" si="69"/>
        <v/>
      </c>
      <c r="AF346" s="74">
        <f t="shared" si="70"/>
        <v>0</v>
      </c>
      <c r="AG346" s="75" t="str">
        <f t="shared" si="71"/>
        <v>1:00</v>
      </c>
      <c r="AH346" s="74">
        <f t="shared" si="72"/>
        <v>0</v>
      </c>
      <c r="AI346" s="73" t="str">
        <f t="shared" si="73"/>
        <v/>
      </c>
      <c r="AJ346" s="73" t="str">
        <f t="shared" si="74"/>
        <v/>
      </c>
      <c r="AK346" s="73" t="str">
        <f t="shared" si="75"/>
        <v/>
      </c>
      <c r="AL346" s="72" t="str">
        <f t="shared" si="76"/>
        <v/>
      </c>
      <c r="AM346" s="71" t="str">
        <f t="shared" si="77"/>
        <v/>
      </c>
    </row>
    <row r="347" spans="2:39" ht="13.8" thickBot="1">
      <c r="B347" s="79">
        <v>44479</v>
      </c>
      <c r="C347" s="78">
        <v>0</v>
      </c>
      <c r="D347" s="78">
        <v>0</v>
      </c>
      <c r="E347" s="78">
        <v>0</v>
      </c>
      <c r="F347" s="78">
        <v>0</v>
      </c>
      <c r="G347" s="78">
        <v>0</v>
      </c>
      <c r="H347" s="78">
        <v>0</v>
      </c>
      <c r="I347" s="78">
        <v>0</v>
      </c>
      <c r="J347" s="78">
        <v>0</v>
      </c>
      <c r="K347" s="78">
        <v>0</v>
      </c>
      <c r="L347" s="78">
        <v>0</v>
      </c>
      <c r="M347" s="78">
        <v>0</v>
      </c>
      <c r="N347" s="78">
        <v>0</v>
      </c>
      <c r="O347" s="78">
        <v>0</v>
      </c>
      <c r="P347" s="78">
        <v>0</v>
      </c>
      <c r="Q347" s="78">
        <v>0</v>
      </c>
      <c r="R347" s="78">
        <v>0</v>
      </c>
      <c r="S347" s="78">
        <v>0</v>
      </c>
      <c r="T347" s="78">
        <v>0</v>
      </c>
      <c r="U347" s="78">
        <v>0</v>
      </c>
      <c r="V347" s="78">
        <v>0</v>
      </c>
      <c r="W347" s="78">
        <v>0</v>
      </c>
      <c r="X347" s="78">
        <v>0</v>
      </c>
      <c r="Y347" s="78">
        <v>0</v>
      </c>
      <c r="Z347" s="78">
        <v>0</v>
      </c>
      <c r="AA347" s="78">
        <f t="shared" si="65"/>
        <v>0</v>
      </c>
      <c r="AB347" s="77">
        <f t="shared" si="66"/>
        <v>2021</v>
      </c>
      <c r="AC347" s="76">
        <f t="shared" si="67"/>
        <v>10</v>
      </c>
      <c r="AD347" s="76" t="str">
        <f t="shared" si="68"/>
        <v/>
      </c>
      <c r="AE347" s="76" t="str">
        <f t="shared" si="69"/>
        <v/>
      </c>
      <c r="AF347" s="74">
        <f t="shared" si="70"/>
        <v>0</v>
      </c>
      <c r="AG347" s="75" t="str">
        <f t="shared" si="71"/>
        <v>1:00</v>
      </c>
      <c r="AH347" s="74">
        <f t="shared" si="72"/>
        <v>0</v>
      </c>
      <c r="AI347" s="73" t="str">
        <f t="shared" si="73"/>
        <v/>
      </c>
      <c r="AJ347" s="73" t="str">
        <f t="shared" si="74"/>
        <v/>
      </c>
      <c r="AK347" s="73" t="str">
        <f t="shared" si="75"/>
        <v/>
      </c>
      <c r="AL347" s="72" t="str">
        <f t="shared" si="76"/>
        <v/>
      </c>
      <c r="AM347" s="71" t="str">
        <f t="shared" si="77"/>
        <v/>
      </c>
    </row>
    <row r="348" spans="2:39" ht="13.8" thickBot="1">
      <c r="B348" s="79">
        <v>44480</v>
      </c>
      <c r="C348" s="78">
        <v>0</v>
      </c>
      <c r="D348" s="78">
        <v>0</v>
      </c>
      <c r="E348" s="78">
        <v>0</v>
      </c>
      <c r="F348" s="78">
        <v>0</v>
      </c>
      <c r="G348" s="78">
        <v>0</v>
      </c>
      <c r="H348" s="78">
        <v>0</v>
      </c>
      <c r="I348" s="78">
        <v>0</v>
      </c>
      <c r="J348" s="78">
        <v>0</v>
      </c>
      <c r="K348" s="78">
        <v>0</v>
      </c>
      <c r="L348" s="78">
        <v>0</v>
      </c>
      <c r="M348" s="78">
        <v>0</v>
      </c>
      <c r="N348" s="78">
        <v>0</v>
      </c>
      <c r="O348" s="78">
        <v>0</v>
      </c>
      <c r="P348" s="78">
        <v>0</v>
      </c>
      <c r="Q348" s="78">
        <v>0</v>
      </c>
      <c r="R348" s="78">
        <v>0</v>
      </c>
      <c r="S348" s="78">
        <v>0</v>
      </c>
      <c r="T348" s="78">
        <v>0</v>
      </c>
      <c r="U348" s="78">
        <v>0</v>
      </c>
      <c r="V348" s="78">
        <v>0</v>
      </c>
      <c r="W348" s="78">
        <v>0</v>
      </c>
      <c r="X348" s="78">
        <v>0</v>
      </c>
      <c r="Y348" s="78">
        <v>0</v>
      </c>
      <c r="Z348" s="78">
        <v>0</v>
      </c>
      <c r="AA348" s="78">
        <f t="shared" si="65"/>
        <v>0</v>
      </c>
      <c r="AB348" s="77">
        <f t="shared" si="66"/>
        <v>2021</v>
      </c>
      <c r="AC348" s="76">
        <f t="shared" si="67"/>
        <v>10</v>
      </c>
      <c r="AD348" s="76" t="str">
        <f t="shared" si="68"/>
        <v/>
      </c>
      <c r="AE348" s="76" t="str">
        <f t="shared" si="69"/>
        <v/>
      </c>
      <c r="AF348" s="74">
        <f t="shared" si="70"/>
        <v>0</v>
      </c>
      <c r="AG348" s="75" t="str">
        <f t="shared" si="71"/>
        <v>1:00</v>
      </c>
      <c r="AH348" s="74">
        <f t="shared" si="72"/>
        <v>0</v>
      </c>
      <c r="AI348" s="73" t="str">
        <f t="shared" si="73"/>
        <v/>
      </c>
      <c r="AJ348" s="73" t="str">
        <f t="shared" si="74"/>
        <v/>
      </c>
      <c r="AK348" s="73" t="str">
        <f t="shared" si="75"/>
        <v/>
      </c>
      <c r="AL348" s="72" t="str">
        <f t="shared" si="76"/>
        <v/>
      </c>
      <c r="AM348" s="71" t="str">
        <f t="shared" si="77"/>
        <v/>
      </c>
    </row>
    <row r="349" spans="2:39" ht="13.8" thickBot="1">
      <c r="B349" s="79">
        <v>44481</v>
      </c>
      <c r="C349" s="78">
        <v>0</v>
      </c>
      <c r="D349" s="78">
        <v>0</v>
      </c>
      <c r="E349" s="78">
        <v>0</v>
      </c>
      <c r="F349" s="78">
        <v>0</v>
      </c>
      <c r="G349" s="78">
        <v>0</v>
      </c>
      <c r="H349" s="78">
        <v>0</v>
      </c>
      <c r="I349" s="78">
        <v>0</v>
      </c>
      <c r="J349" s="78">
        <v>0</v>
      </c>
      <c r="K349" s="78">
        <v>0</v>
      </c>
      <c r="L349" s="78">
        <v>0</v>
      </c>
      <c r="M349" s="78">
        <v>0</v>
      </c>
      <c r="N349" s="78">
        <v>0</v>
      </c>
      <c r="O349" s="78">
        <v>0</v>
      </c>
      <c r="P349" s="78">
        <v>0</v>
      </c>
      <c r="Q349" s="78">
        <v>0</v>
      </c>
      <c r="R349" s="78">
        <v>0</v>
      </c>
      <c r="S349" s="78">
        <v>0</v>
      </c>
      <c r="T349" s="78">
        <v>0</v>
      </c>
      <c r="U349" s="78">
        <v>0</v>
      </c>
      <c r="V349" s="78">
        <v>0</v>
      </c>
      <c r="W349" s="78">
        <v>0</v>
      </c>
      <c r="X349" s="78">
        <v>0</v>
      </c>
      <c r="Y349" s="78">
        <v>0</v>
      </c>
      <c r="Z349" s="78">
        <v>0</v>
      </c>
      <c r="AA349" s="78">
        <f t="shared" si="65"/>
        <v>0</v>
      </c>
      <c r="AB349" s="77">
        <f t="shared" si="66"/>
        <v>2021</v>
      </c>
      <c r="AC349" s="76">
        <f t="shared" si="67"/>
        <v>10</v>
      </c>
      <c r="AD349" s="76" t="str">
        <f t="shared" si="68"/>
        <v/>
      </c>
      <c r="AE349" s="76" t="str">
        <f t="shared" si="69"/>
        <v/>
      </c>
      <c r="AF349" s="74">
        <f t="shared" si="70"/>
        <v>0</v>
      </c>
      <c r="AG349" s="75" t="str">
        <f t="shared" si="71"/>
        <v>1:00</v>
      </c>
      <c r="AH349" s="74">
        <f t="shared" si="72"/>
        <v>0</v>
      </c>
      <c r="AI349" s="73" t="str">
        <f t="shared" si="73"/>
        <v/>
      </c>
      <c r="AJ349" s="73" t="str">
        <f t="shared" si="74"/>
        <v/>
      </c>
      <c r="AK349" s="73" t="str">
        <f t="shared" si="75"/>
        <v/>
      </c>
      <c r="AL349" s="72" t="str">
        <f t="shared" si="76"/>
        <v/>
      </c>
      <c r="AM349" s="71" t="str">
        <f t="shared" si="77"/>
        <v/>
      </c>
    </row>
    <row r="350" spans="2:39" ht="13.8" thickBot="1">
      <c r="B350" s="79">
        <v>44482</v>
      </c>
      <c r="C350" s="78">
        <v>0</v>
      </c>
      <c r="D350" s="78">
        <v>0</v>
      </c>
      <c r="E350" s="78">
        <v>0</v>
      </c>
      <c r="F350" s="78">
        <v>0</v>
      </c>
      <c r="G350" s="78">
        <v>0</v>
      </c>
      <c r="H350" s="78">
        <v>0</v>
      </c>
      <c r="I350" s="78">
        <v>0</v>
      </c>
      <c r="J350" s="78">
        <v>0</v>
      </c>
      <c r="K350" s="78">
        <v>0</v>
      </c>
      <c r="L350" s="78">
        <v>0</v>
      </c>
      <c r="M350" s="78">
        <v>0</v>
      </c>
      <c r="N350" s="78">
        <v>0</v>
      </c>
      <c r="O350" s="78">
        <v>0</v>
      </c>
      <c r="P350" s="78">
        <v>0</v>
      </c>
      <c r="Q350" s="78">
        <v>0</v>
      </c>
      <c r="R350" s="78">
        <v>0</v>
      </c>
      <c r="S350" s="78">
        <v>0</v>
      </c>
      <c r="T350" s="78">
        <v>0</v>
      </c>
      <c r="U350" s="78">
        <v>0</v>
      </c>
      <c r="V350" s="78">
        <v>0</v>
      </c>
      <c r="W350" s="78">
        <v>0</v>
      </c>
      <c r="X350" s="78">
        <v>0</v>
      </c>
      <c r="Y350" s="78">
        <v>0</v>
      </c>
      <c r="Z350" s="78">
        <v>0</v>
      </c>
      <c r="AA350" s="78">
        <f t="shared" si="65"/>
        <v>0</v>
      </c>
      <c r="AB350" s="77">
        <f t="shared" si="66"/>
        <v>2021</v>
      </c>
      <c r="AC350" s="76">
        <f t="shared" si="67"/>
        <v>10</v>
      </c>
      <c r="AD350" s="76" t="str">
        <f t="shared" si="68"/>
        <v/>
      </c>
      <c r="AE350" s="76" t="str">
        <f t="shared" si="69"/>
        <v/>
      </c>
      <c r="AF350" s="74">
        <f t="shared" si="70"/>
        <v>0</v>
      </c>
      <c r="AG350" s="75" t="str">
        <f t="shared" si="71"/>
        <v>1:00</v>
      </c>
      <c r="AH350" s="74">
        <f t="shared" si="72"/>
        <v>0</v>
      </c>
      <c r="AI350" s="73" t="str">
        <f t="shared" si="73"/>
        <v/>
      </c>
      <c r="AJ350" s="73" t="str">
        <f t="shared" si="74"/>
        <v/>
      </c>
      <c r="AK350" s="73" t="str">
        <f t="shared" si="75"/>
        <v/>
      </c>
      <c r="AL350" s="72" t="str">
        <f t="shared" si="76"/>
        <v/>
      </c>
      <c r="AM350" s="71" t="str">
        <f t="shared" si="77"/>
        <v/>
      </c>
    </row>
    <row r="351" spans="2:39" ht="13.8" thickBot="1">
      <c r="B351" s="79">
        <v>44483</v>
      </c>
      <c r="C351" s="78">
        <v>0</v>
      </c>
      <c r="D351" s="78">
        <v>0</v>
      </c>
      <c r="E351" s="78">
        <v>0</v>
      </c>
      <c r="F351" s="78">
        <v>0</v>
      </c>
      <c r="G351" s="78">
        <v>0</v>
      </c>
      <c r="H351" s="78">
        <v>0</v>
      </c>
      <c r="I351" s="78">
        <v>0</v>
      </c>
      <c r="J351" s="78">
        <v>0</v>
      </c>
      <c r="K351" s="78">
        <v>0</v>
      </c>
      <c r="L351" s="78">
        <v>0</v>
      </c>
      <c r="M351" s="78">
        <v>0</v>
      </c>
      <c r="N351" s="78">
        <v>0</v>
      </c>
      <c r="O351" s="78">
        <v>0</v>
      </c>
      <c r="P351" s="78">
        <v>0</v>
      </c>
      <c r="Q351" s="78">
        <v>0</v>
      </c>
      <c r="R351" s="78">
        <v>0</v>
      </c>
      <c r="S351" s="78">
        <v>0</v>
      </c>
      <c r="T351" s="78">
        <v>0</v>
      </c>
      <c r="U351" s="78">
        <v>0</v>
      </c>
      <c r="V351" s="78">
        <v>0</v>
      </c>
      <c r="W351" s="78">
        <v>0</v>
      </c>
      <c r="X351" s="78">
        <v>0</v>
      </c>
      <c r="Y351" s="78">
        <v>0</v>
      </c>
      <c r="Z351" s="78">
        <v>0</v>
      </c>
      <c r="AA351" s="78">
        <f t="shared" si="65"/>
        <v>0</v>
      </c>
      <c r="AB351" s="77">
        <f t="shared" si="66"/>
        <v>2021</v>
      </c>
      <c r="AC351" s="76">
        <f t="shared" si="67"/>
        <v>10</v>
      </c>
      <c r="AD351" s="76" t="str">
        <f t="shared" si="68"/>
        <v/>
      </c>
      <c r="AE351" s="76" t="str">
        <f t="shared" si="69"/>
        <v/>
      </c>
      <c r="AF351" s="74">
        <f t="shared" si="70"/>
        <v>0</v>
      </c>
      <c r="AG351" s="75" t="str">
        <f t="shared" si="71"/>
        <v>1:00</v>
      </c>
      <c r="AH351" s="74">
        <f t="shared" si="72"/>
        <v>0</v>
      </c>
      <c r="AI351" s="73" t="str">
        <f t="shared" si="73"/>
        <v/>
      </c>
      <c r="AJ351" s="73" t="str">
        <f t="shared" si="74"/>
        <v/>
      </c>
      <c r="AK351" s="73" t="str">
        <f t="shared" si="75"/>
        <v/>
      </c>
      <c r="AL351" s="72" t="str">
        <f t="shared" si="76"/>
        <v/>
      </c>
      <c r="AM351" s="71" t="str">
        <f t="shared" si="77"/>
        <v/>
      </c>
    </row>
    <row r="352" spans="2:39" ht="13.8" thickBot="1">
      <c r="B352" s="79">
        <v>44484</v>
      </c>
      <c r="C352" s="78">
        <v>0</v>
      </c>
      <c r="D352" s="78">
        <v>0</v>
      </c>
      <c r="E352" s="78">
        <v>0</v>
      </c>
      <c r="F352" s="78">
        <v>0</v>
      </c>
      <c r="G352" s="78">
        <v>0</v>
      </c>
      <c r="H352" s="78">
        <v>0</v>
      </c>
      <c r="I352" s="78">
        <v>0</v>
      </c>
      <c r="J352" s="78">
        <v>0</v>
      </c>
      <c r="K352" s="78">
        <v>0</v>
      </c>
      <c r="L352" s="78">
        <v>0</v>
      </c>
      <c r="M352" s="78">
        <v>0</v>
      </c>
      <c r="N352" s="78">
        <v>0</v>
      </c>
      <c r="O352" s="78">
        <v>0</v>
      </c>
      <c r="P352" s="78">
        <v>0</v>
      </c>
      <c r="Q352" s="78">
        <v>0</v>
      </c>
      <c r="R352" s="78">
        <v>0</v>
      </c>
      <c r="S352" s="78">
        <v>0</v>
      </c>
      <c r="T352" s="78">
        <v>0</v>
      </c>
      <c r="U352" s="78">
        <v>0</v>
      </c>
      <c r="V352" s="78">
        <v>0</v>
      </c>
      <c r="W352" s="78">
        <v>0</v>
      </c>
      <c r="X352" s="78">
        <v>0</v>
      </c>
      <c r="Y352" s="78">
        <v>0</v>
      </c>
      <c r="Z352" s="78">
        <v>0</v>
      </c>
      <c r="AA352" s="78">
        <f t="shared" si="65"/>
        <v>0</v>
      </c>
      <c r="AB352" s="77">
        <f t="shared" si="66"/>
        <v>2021</v>
      </c>
      <c r="AC352" s="76">
        <f t="shared" si="67"/>
        <v>10</v>
      </c>
      <c r="AD352" s="76" t="str">
        <f t="shared" si="68"/>
        <v/>
      </c>
      <c r="AE352" s="76" t="str">
        <f t="shared" si="69"/>
        <v/>
      </c>
      <c r="AF352" s="74">
        <f t="shared" si="70"/>
        <v>0</v>
      </c>
      <c r="AG352" s="75" t="str">
        <f t="shared" si="71"/>
        <v>1:00</v>
      </c>
      <c r="AH352" s="74">
        <f t="shared" si="72"/>
        <v>0</v>
      </c>
      <c r="AI352" s="73" t="str">
        <f t="shared" si="73"/>
        <v/>
      </c>
      <c r="AJ352" s="73" t="str">
        <f t="shared" si="74"/>
        <v/>
      </c>
      <c r="AK352" s="73" t="str">
        <f t="shared" si="75"/>
        <v/>
      </c>
      <c r="AL352" s="72" t="str">
        <f t="shared" si="76"/>
        <v/>
      </c>
      <c r="AM352" s="71" t="str">
        <f t="shared" si="77"/>
        <v/>
      </c>
    </row>
    <row r="353" spans="2:39" ht="13.8" thickBot="1">
      <c r="B353" s="79">
        <v>44485</v>
      </c>
      <c r="C353" s="78">
        <v>0</v>
      </c>
      <c r="D353" s="78">
        <v>0</v>
      </c>
      <c r="E353" s="78">
        <v>0</v>
      </c>
      <c r="F353" s="78">
        <v>0</v>
      </c>
      <c r="G353" s="78">
        <v>0</v>
      </c>
      <c r="H353" s="78">
        <v>0</v>
      </c>
      <c r="I353" s="78">
        <v>0</v>
      </c>
      <c r="J353" s="78">
        <v>0</v>
      </c>
      <c r="K353" s="78">
        <v>0</v>
      </c>
      <c r="L353" s="78">
        <v>0</v>
      </c>
      <c r="M353" s="78">
        <v>0</v>
      </c>
      <c r="N353" s="78">
        <v>0</v>
      </c>
      <c r="O353" s="78">
        <v>0</v>
      </c>
      <c r="P353" s="78">
        <v>0</v>
      </c>
      <c r="Q353" s="78">
        <v>0</v>
      </c>
      <c r="R353" s="78">
        <v>0</v>
      </c>
      <c r="S353" s="78">
        <v>0</v>
      </c>
      <c r="T353" s="78">
        <v>0</v>
      </c>
      <c r="U353" s="78">
        <v>0</v>
      </c>
      <c r="V353" s="78">
        <v>0</v>
      </c>
      <c r="W353" s="78">
        <v>0</v>
      </c>
      <c r="X353" s="78">
        <v>0</v>
      </c>
      <c r="Y353" s="78">
        <v>0</v>
      </c>
      <c r="Z353" s="78">
        <v>0</v>
      </c>
      <c r="AA353" s="78">
        <f t="shared" si="65"/>
        <v>0</v>
      </c>
      <c r="AB353" s="77">
        <f t="shared" si="66"/>
        <v>2021</v>
      </c>
      <c r="AC353" s="76">
        <f t="shared" si="67"/>
        <v>10</v>
      </c>
      <c r="AD353" s="76" t="str">
        <f t="shared" si="68"/>
        <v/>
      </c>
      <c r="AE353" s="76" t="str">
        <f t="shared" si="69"/>
        <v/>
      </c>
      <c r="AF353" s="74">
        <f t="shared" si="70"/>
        <v>0</v>
      </c>
      <c r="AG353" s="75" t="str">
        <f t="shared" si="71"/>
        <v>1:00</v>
      </c>
      <c r="AH353" s="74">
        <f t="shared" si="72"/>
        <v>0</v>
      </c>
      <c r="AI353" s="73" t="str">
        <f t="shared" si="73"/>
        <v/>
      </c>
      <c r="AJ353" s="73" t="str">
        <f t="shared" si="74"/>
        <v/>
      </c>
      <c r="AK353" s="73" t="str">
        <f t="shared" si="75"/>
        <v/>
      </c>
      <c r="AL353" s="72" t="str">
        <f t="shared" si="76"/>
        <v/>
      </c>
      <c r="AM353" s="71" t="str">
        <f t="shared" si="77"/>
        <v/>
      </c>
    </row>
    <row r="354" spans="2:39" ht="13.8" thickBot="1">
      <c r="B354" s="79">
        <v>44486</v>
      </c>
      <c r="C354" s="78">
        <v>0</v>
      </c>
      <c r="D354" s="78">
        <v>0</v>
      </c>
      <c r="E354" s="78">
        <v>0</v>
      </c>
      <c r="F354" s="78">
        <v>0</v>
      </c>
      <c r="G354" s="78">
        <v>0</v>
      </c>
      <c r="H354" s="78">
        <v>0</v>
      </c>
      <c r="I354" s="78">
        <v>0</v>
      </c>
      <c r="J354" s="78">
        <v>0</v>
      </c>
      <c r="K354" s="78">
        <v>0</v>
      </c>
      <c r="L354" s="78">
        <v>0</v>
      </c>
      <c r="M354" s="78">
        <v>0</v>
      </c>
      <c r="N354" s="78">
        <v>0</v>
      </c>
      <c r="O354" s="78">
        <v>0</v>
      </c>
      <c r="P354" s="78">
        <v>0</v>
      </c>
      <c r="Q354" s="78">
        <v>0</v>
      </c>
      <c r="R354" s="78">
        <v>0</v>
      </c>
      <c r="S354" s="78">
        <v>0</v>
      </c>
      <c r="T354" s="78">
        <v>0</v>
      </c>
      <c r="U354" s="78">
        <v>0</v>
      </c>
      <c r="V354" s="78">
        <v>0</v>
      </c>
      <c r="W354" s="78">
        <v>0</v>
      </c>
      <c r="X354" s="78">
        <v>0</v>
      </c>
      <c r="Y354" s="78">
        <v>0</v>
      </c>
      <c r="Z354" s="78">
        <v>0</v>
      </c>
      <c r="AA354" s="78">
        <f t="shared" si="65"/>
        <v>0</v>
      </c>
      <c r="AB354" s="77">
        <f t="shared" si="66"/>
        <v>2021</v>
      </c>
      <c r="AC354" s="76">
        <f t="shared" si="67"/>
        <v>10</v>
      </c>
      <c r="AD354" s="76" t="str">
        <f t="shared" si="68"/>
        <v/>
      </c>
      <c r="AE354" s="76" t="str">
        <f t="shared" si="69"/>
        <v/>
      </c>
      <c r="AF354" s="74">
        <f t="shared" si="70"/>
        <v>0</v>
      </c>
      <c r="AG354" s="75" t="str">
        <f t="shared" si="71"/>
        <v>1:00</v>
      </c>
      <c r="AH354" s="74">
        <f t="shared" si="72"/>
        <v>0</v>
      </c>
      <c r="AI354" s="73" t="str">
        <f t="shared" si="73"/>
        <v/>
      </c>
      <c r="AJ354" s="73" t="str">
        <f t="shared" si="74"/>
        <v/>
      </c>
      <c r="AK354" s="73" t="str">
        <f t="shared" si="75"/>
        <v/>
      </c>
      <c r="AL354" s="72" t="str">
        <f t="shared" si="76"/>
        <v/>
      </c>
      <c r="AM354" s="71" t="str">
        <f t="shared" si="77"/>
        <v/>
      </c>
    </row>
    <row r="355" spans="2:39" ht="13.8" thickBot="1">
      <c r="B355" s="79">
        <v>44487</v>
      </c>
      <c r="C355" s="78">
        <v>0</v>
      </c>
      <c r="D355" s="78">
        <v>0</v>
      </c>
      <c r="E355" s="78">
        <v>0</v>
      </c>
      <c r="F355" s="78">
        <v>0</v>
      </c>
      <c r="G355" s="78">
        <v>0</v>
      </c>
      <c r="H355" s="78">
        <v>0</v>
      </c>
      <c r="I355" s="78">
        <v>0</v>
      </c>
      <c r="J355" s="78">
        <v>0</v>
      </c>
      <c r="K355" s="78">
        <v>0</v>
      </c>
      <c r="L355" s="78">
        <v>0</v>
      </c>
      <c r="M355" s="78">
        <v>0</v>
      </c>
      <c r="N355" s="78">
        <v>0</v>
      </c>
      <c r="O355" s="78">
        <v>0</v>
      </c>
      <c r="P355" s="78">
        <v>0</v>
      </c>
      <c r="Q355" s="78">
        <v>0</v>
      </c>
      <c r="R355" s="78">
        <v>0</v>
      </c>
      <c r="S355" s="78">
        <v>0</v>
      </c>
      <c r="T355" s="78">
        <v>0</v>
      </c>
      <c r="U355" s="78">
        <v>0</v>
      </c>
      <c r="V355" s="78">
        <v>0</v>
      </c>
      <c r="W355" s="78">
        <v>0</v>
      </c>
      <c r="X355" s="78">
        <v>0</v>
      </c>
      <c r="Y355" s="78">
        <v>0</v>
      </c>
      <c r="Z355" s="78">
        <v>0</v>
      </c>
      <c r="AA355" s="78">
        <f t="shared" si="65"/>
        <v>0</v>
      </c>
      <c r="AB355" s="77">
        <f t="shared" si="66"/>
        <v>2021</v>
      </c>
      <c r="AC355" s="76">
        <f t="shared" si="67"/>
        <v>10</v>
      </c>
      <c r="AD355" s="76" t="str">
        <f t="shared" si="68"/>
        <v/>
      </c>
      <c r="AE355" s="76" t="str">
        <f t="shared" si="69"/>
        <v/>
      </c>
      <c r="AF355" s="74">
        <f t="shared" si="70"/>
        <v>0</v>
      </c>
      <c r="AG355" s="75" t="str">
        <f t="shared" si="71"/>
        <v>1:00</v>
      </c>
      <c r="AH355" s="74">
        <f t="shared" si="72"/>
        <v>0</v>
      </c>
      <c r="AI355" s="73" t="str">
        <f t="shared" si="73"/>
        <v/>
      </c>
      <c r="AJ355" s="73" t="str">
        <f t="shared" si="74"/>
        <v/>
      </c>
      <c r="AK355" s="73" t="str">
        <f t="shared" si="75"/>
        <v/>
      </c>
      <c r="AL355" s="72" t="str">
        <f t="shared" si="76"/>
        <v/>
      </c>
      <c r="AM355" s="71" t="str">
        <f t="shared" si="77"/>
        <v/>
      </c>
    </row>
    <row r="356" spans="2:39" ht="13.8" thickBot="1">
      <c r="B356" s="79">
        <v>44488</v>
      </c>
      <c r="C356" s="78">
        <v>0</v>
      </c>
      <c r="D356" s="78">
        <v>0</v>
      </c>
      <c r="E356" s="78">
        <v>0</v>
      </c>
      <c r="F356" s="78">
        <v>0</v>
      </c>
      <c r="G356" s="78">
        <v>0</v>
      </c>
      <c r="H356" s="78">
        <v>0</v>
      </c>
      <c r="I356" s="78">
        <v>0</v>
      </c>
      <c r="J356" s="78">
        <v>0</v>
      </c>
      <c r="K356" s="78">
        <v>0</v>
      </c>
      <c r="L356" s="78">
        <v>0</v>
      </c>
      <c r="M356" s="78">
        <v>0</v>
      </c>
      <c r="N356" s="78">
        <v>0</v>
      </c>
      <c r="O356" s="78">
        <v>0</v>
      </c>
      <c r="P356" s="78">
        <v>0</v>
      </c>
      <c r="Q356" s="78">
        <v>0</v>
      </c>
      <c r="R356" s="78">
        <v>0</v>
      </c>
      <c r="S356" s="78">
        <v>0</v>
      </c>
      <c r="T356" s="78">
        <v>0</v>
      </c>
      <c r="U356" s="78">
        <v>0</v>
      </c>
      <c r="V356" s="78">
        <v>0</v>
      </c>
      <c r="W356" s="78">
        <v>0</v>
      </c>
      <c r="X356" s="78">
        <v>0</v>
      </c>
      <c r="Y356" s="78">
        <v>0</v>
      </c>
      <c r="Z356" s="78">
        <v>0</v>
      </c>
      <c r="AA356" s="78">
        <f t="shared" si="65"/>
        <v>0</v>
      </c>
      <c r="AB356" s="77">
        <f t="shared" si="66"/>
        <v>2021</v>
      </c>
      <c r="AC356" s="76">
        <f t="shared" si="67"/>
        <v>10</v>
      </c>
      <c r="AD356" s="76" t="str">
        <f t="shared" si="68"/>
        <v/>
      </c>
      <c r="AE356" s="76" t="str">
        <f t="shared" si="69"/>
        <v/>
      </c>
      <c r="AF356" s="74">
        <f t="shared" si="70"/>
        <v>0</v>
      </c>
      <c r="AG356" s="75" t="str">
        <f t="shared" si="71"/>
        <v>1:00</v>
      </c>
      <c r="AH356" s="74">
        <f t="shared" si="72"/>
        <v>0</v>
      </c>
      <c r="AI356" s="73" t="str">
        <f t="shared" si="73"/>
        <v/>
      </c>
      <c r="AJ356" s="73" t="str">
        <f t="shared" si="74"/>
        <v/>
      </c>
      <c r="AK356" s="73" t="str">
        <f t="shared" si="75"/>
        <v/>
      </c>
      <c r="AL356" s="72" t="str">
        <f t="shared" si="76"/>
        <v/>
      </c>
      <c r="AM356" s="71" t="str">
        <f t="shared" si="77"/>
        <v/>
      </c>
    </row>
    <row r="357" spans="2:39" ht="13.8" thickBot="1">
      <c r="B357" s="79">
        <v>44489</v>
      </c>
      <c r="C357" s="78">
        <v>0</v>
      </c>
      <c r="D357" s="78">
        <v>0</v>
      </c>
      <c r="E357" s="78">
        <v>0</v>
      </c>
      <c r="F357" s="78">
        <v>0</v>
      </c>
      <c r="G357" s="78">
        <v>0</v>
      </c>
      <c r="H357" s="78">
        <v>0</v>
      </c>
      <c r="I357" s="78">
        <v>0</v>
      </c>
      <c r="J357" s="78">
        <v>0</v>
      </c>
      <c r="K357" s="78">
        <v>0</v>
      </c>
      <c r="L357" s="78">
        <v>0</v>
      </c>
      <c r="M357" s="78">
        <v>0</v>
      </c>
      <c r="N357" s="78">
        <v>0</v>
      </c>
      <c r="O357" s="78">
        <v>0</v>
      </c>
      <c r="P357" s="78">
        <v>0</v>
      </c>
      <c r="Q357" s="78">
        <v>0</v>
      </c>
      <c r="R357" s="78">
        <v>0</v>
      </c>
      <c r="S357" s="78">
        <v>0</v>
      </c>
      <c r="T357" s="78">
        <v>0</v>
      </c>
      <c r="U357" s="78">
        <v>0</v>
      </c>
      <c r="V357" s="78">
        <v>0</v>
      </c>
      <c r="W357" s="78">
        <v>0</v>
      </c>
      <c r="X357" s="78">
        <v>0</v>
      </c>
      <c r="Y357" s="78">
        <v>0</v>
      </c>
      <c r="Z357" s="78">
        <v>0</v>
      </c>
      <c r="AA357" s="78">
        <f t="shared" si="65"/>
        <v>0</v>
      </c>
      <c r="AB357" s="77">
        <f t="shared" si="66"/>
        <v>2021</v>
      </c>
      <c r="AC357" s="76">
        <f t="shared" si="67"/>
        <v>10</v>
      </c>
      <c r="AD357" s="76" t="str">
        <f t="shared" si="68"/>
        <v/>
      </c>
      <c r="AE357" s="76" t="str">
        <f t="shared" si="69"/>
        <v/>
      </c>
      <c r="AF357" s="74">
        <f t="shared" si="70"/>
        <v>0</v>
      </c>
      <c r="AG357" s="75" t="str">
        <f t="shared" si="71"/>
        <v>1:00</v>
      </c>
      <c r="AH357" s="74">
        <f t="shared" si="72"/>
        <v>0</v>
      </c>
      <c r="AI357" s="73" t="str">
        <f t="shared" si="73"/>
        <v/>
      </c>
      <c r="AJ357" s="73" t="str">
        <f t="shared" si="74"/>
        <v/>
      </c>
      <c r="AK357" s="73" t="str">
        <f t="shared" si="75"/>
        <v/>
      </c>
      <c r="AL357" s="72" t="str">
        <f t="shared" si="76"/>
        <v/>
      </c>
      <c r="AM357" s="71" t="str">
        <f t="shared" si="77"/>
        <v/>
      </c>
    </row>
    <row r="358" spans="2:39" ht="13.8" thickBot="1">
      <c r="B358" s="79">
        <v>44490</v>
      </c>
      <c r="C358" s="78">
        <v>0</v>
      </c>
      <c r="D358" s="78">
        <v>0</v>
      </c>
      <c r="E358" s="78">
        <v>0</v>
      </c>
      <c r="F358" s="78">
        <v>0</v>
      </c>
      <c r="G358" s="78">
        <v>0</v>
      </c>
      <c r="H358" s="78">
        <v>0</v>
      </c>
      <c r="I358" s="78">
        <v>0</v>
      </c>
      <c r="J358" s="78">
        <v>0</v>
      </c>
      <c r="K358" s="78">
        <v>0</v>
      </c>
      <c r="L358" s="78">
        <v>0</v>
      </c>
      <c r="M358" s="78">
        <v>0</v>
      </c>
      <c r="N358" s="78">
        <v>0</v>
      </c>
      <c r="O358" s="78">
        <v>0</v>
      </c>
      <c r="P358" s="78">
        <v>0</v>
      </c>
      <c r="Q358" s="78">
        <v>0</v>
      </c>
      <c r="R358" s="78">
        <v>0</v>
      </c>
      <c r="S358" s="78">
        <v>0</v>
      </c>
      <c r="T358" s="78">
        <v>0</v>
      </c>
      <c r="U358" s="78">
        <v>0</v>
      </c>
      <c r="V358" s="78">
        <v>0</v>
      </c>
      <c r="W358" s="78">
        <v>0</v>
      </c>
      <c r="X358" s="78">
        <v>0</v>
      </c>
      <c r="Y358" s="78">
        <v>0</v>
      </c>
      <c r="Z358" s="78">
        <v>0</v>
      </c>
      <c r="AA358" s="78">
        <f t="shared" si="65"/>
        <v>0</v>
      </c>
      <c r="AB358" s="77">
        <f t="shared" si="66"/>
        <v>2021</v>
      </c>
      <c r="AC358" s="76">
        <f t="shared" si="67"/>
        <v>10</v>
      </c>
      <c r="AD358" s="76" t="str">
        <f t="shared" si="68"/>
        <v/>
      </c>
      <c r="AE358" s="76" t="str">
        <f t="shared" si="69"/>
        <v/>
      </c>
      <c r="AF358" s="74">
        <f t="shared" si="70"/>
        <v>0</v>
      </c>
      <c r="AG358" s="75" t="str">
        <f t="shared" si="71"/>
        <v>1:00</v>
      </c>
      <c r="AH358" s="74">
        <f t="shared" si="72"/>
        <v>0</v>
      </c>
      <c r="AI358" s="73" t="str">
        <f t="shared" si="73"/>
        <v/>
      </c>
      <c r="AJ358" s="73" t="str">
        <f t="shared" si="74"/>
        <v/>
      </c>
      <c r="AK358" s="73" t="str">
        <f t="shared" si="75"/>
        <v/>
      </c>
      <c r="AL358" s="72" t="str">
        <f t="shared" si="76"/>
        <v/>
      </c>
      <c r="AM358" s="71" t="str">
        <f t="shared" si="77"/>
        <v/>
      </c>
    </row>
    <row r="359" spans="2:39" ht="13.8" thickBot="1">
      <c r="B359" s="79">
        <v>44491</v>
      </c>
      <c r="C359" s="78">
        <v>0</v>
      </c>
      <c r="D359" s="78">
        <v>0</v>
      </c>
      <c r="E359" s="78">
        <v>0</v>
      </c>
      <c r="F359" s="78">
        <v>0</v>
      </c>
      <c r="G359" s="78">
        <v>0</v>
      </c>
      <c r="H359" s="78">
        <v>0</v>
      </c>
      <c r="I359" s="78">
        <v>0</v>
      </c>
      <c r="J359" s="78">
        <v>0</v>
      </c>
      <c r="K359" s="78">
        <v>0</v>
      </c>
      <c r="L359" s="78">
        <v>0</v>
      </c>
      <c r="M359" s="78">
        <v>0</v>
      </c>
      <c r="N359" s="78">
        <v>0</v>
      </c>
      <c r="O359" s="78">
        <v>0</v>
      </c>
      <c r="P359" s="78">
        <v>0</v>
      </c>
      <c r="Q359" s="78">
        <v>0</v>
      </c>
      <c r="R359" s="78">
        <v>0</v>
      </c>
      <c r="S359" s="78">
        <v>0</v>
      </c>
      <c r="T359" s="78">
        <v>0</v>
      </c>
      <c r="U359" s="78">
        <v>0</v>
      </c>
      <c r="V359" s="78">
        <v>0</v>
      </c>
      <c r="W359" s="78">
        <v>0</v>
      </c>
      <c r="X359" s="78">
        <v>0</v>
      </c>
      <c r="Y359" s="78">
        <v>0</v>
      </c>
      <c r="Z359" s="78">
        <v>0</v>
      </c>
      <c r="AA359" s="78">
        <f t="shared" si="65"/>
        <v>0</v>
      </c>
      <c r="AB359" s="77">
        <f t="shared" si="66"/>
        <v>2021</v>
      </c>
      <c r="AC359" s="76">
        <f t="shared" si="67"/>
        <v>10</v>
      </c>
      <c r="AD359" s="76" t="str">
        <f t="shared" si="68"/>
        <v/>
      </c>
      <c r="AE359" s="76" t="str">
        <f t="shared" si="69"/>
        <v/>
      </c>
      <c r="AF359" s="74">
        <f t="shared" si="70"/>
        <v>0</v>
      </c>
      <c r="AG359" s="75" t="str">
        <f t="shared" si="71"/>
        <v>1:00</v>
      </c>
      <c r="AH359" s="74">
        <f t="shared" si="72"/>
        <v>0</v>
      </c>
      <c r="AI359" s="73" t="str">
        <f t="shared" si="73"/>
        <v/>
      </c>
      <c r="AJ359" s="73" t="str">
        <f t="shared" si="74"/>
        <v/>
      </c>
      <c r="AK359" s="73" t="str">
        <f t="shared" si="75"/>
        <v/>
      </c>
      <c r="AL359" s="72" t="str">
        <f t="shared" si="76"/>
        <v/>
      </c>
      <c r="AM359" s="71" t="str">
        <f t="shared" si="77"/>
        <v/>
      </c>
    </row>
    <row r="360" spans="2:39" ht="13.8" thickBot="1">
      <c r="B360" s="79">
        <v>44492</v>
      </c>
      <c r="C360" s="78">
        <v>0</v>
      </c>
      <c r="D360" s="78">
        <v>0</v>
      </c>
      <c r="E360" s="78">
        <v>0</v>
      </c>
      <c r="F360" s="78">
        <v>0</v>
      </c>
      <c r="G360" s="78">
        <v>0</v>
      </c>
      <c r="H360" s="78">
        <v>0</v>
      </c>
      <c r="I360" s="78">
        <v>0</v>
      </c>
      <c r="J360" s="78">
        <v>0</v>
      </c>
      <c r="K360" s="78">
        <v>0</v>
      </c>
      <c r="L360" s="78">
        <v>0</v>
      </c>
      <c r="M360" s="78">
        <v>0</v>
      </c>
      <c r="N360" s="78">
        <v>0</v>
      </c>
      <c r="O360" s="78">
        <v>0</v>
      </c>
      <c r="P360" s="78">
        <v>0</v>
      </c>
      <c r="Q360" s="78">
        <v>0</v>
      </c>
      <c r="R360" s="78">
        <v>0</v>
      </c>
      <c r="S360" s="78">
        <v>0</v>
      </c>
      <c r="T360" s="78">
        <v>0</v>
      </c>
      <c r="U360" s="78">
        <v>0</v>
      </c>
      <c r="V360" s="78">
        <v>0</v>
      </c>
      <c r="W360" s="78">
        <v>0</v>
      </c>
      <c r="X360" s="78">
        <v>0</v>
      </c>
      <c r="Y360" s="78">
        <v>0</v>
      </c>
      <c r="Z360" s="78">
        <v>0</v>
      </c>
      <c r="AA360" s="78">
        <f t="shared" si="65"/>
        <v>0</v>
      </c>
      <c r="AB360" s="77">
        <f t="shared" si="66"/>
        <v>2021</v>
      </c>
      <c r="AC360" s="76">
        <f t="shared" si="67"/>
        <v>10</v>
      </c>
      <c r="AD360" s="76" t="str">
        <f t="shared" si="68"/>
        <v/>
      </c>
      <c r="AE360" s="76" t="str">
        <f t="shared" si="69"/>
        <v/>
      </c>
      <c r="AF360" s="74">
        <f t="shared" si="70"/>
        <v>0</v>
      </c>
      <c r="AG360" s="75" t="str">
        <f t="shared" si="71"/>
        <v>1:00</v>
      </c>
      <c r="AH360" s="74">
        <f t="shared" si="72"/>
        <v>0</v>
      </c>
      <c r="AI360" s="73" t="str">
        <f t="shared" si="73"/>
        <v/>
      </c>
      <c r="AJ360" s="73" t="str">
        <f t="shared" si="74"/>
        <v/>
      </c>
      <c r="AK360" s="73" t="str">
        <f t="shared" si="75"/>
        <v/>
      </c>
      <c r="AL360" s="72" t="str">
        <f t="shared" si="76"/>
        <v/>
      </c>
      <c r="AM360" s="71" t="str">
        <f t="shared" si="77"/>
        <v/>
      </c>
    </row>
    <row r="361" spans="2:39" ht="13.8" thickBot="1">
      <c r="B361" s="79">
        <v>44493</v>
      </c>
      <c r="C361" s="78">
        <v>0</v>
      </c>
      <c r="D361" s="78">
        <v>0</v>
      </c>
      <c r="E361" s="78">
        <v>0</v>
      </c>
      <c r="F361" s="78">
        <v>0</v>
      </c>
      <c r="G361" s="78">
        <v>0</v>
      </c>
      <c r="H361" s="78">
        <v>0</v>
      </c>
      <c r="I361" s="78">
        <v>0</v>
      </c>
      <c r="J361" s="78">
        <v>0</v>
      </c>
      <c r="K361" s="78">
        <v>0</v>
      </c>
      <c r="L361" s="78">
        <v>0</v>
      </c>
      <c r="M361" s="78">
        <v>0</v>
      </c>
      <c r="N361" s="78">
        <v>0</v>
      </c>
      <c r="O361" s="78">
        <v>0</v>
      </c>
      <c r="P361" s="78">
        <v>0</v>
      </c>
      <c r="Q361" s="78">
        <v>0</v>
      </c>
      <c r="R361" s="78">
        <v>0</v>
      </c>
      <c r="S361" s="78">
        <v>0</v>
      </c>
      <c r="T361" s="78">
        <v>0</v>
      </c>
      <c r="U361" s="78">
        <v>0</v>
      </c>
      <c r="V361" s="78">
        <v>0</v>
      </c>
      <c r="W361" s="78">
        <v>0</v>
      </c>
      <c r="X361" s="78">
        <v>0</v>
      </c>
      <c r="Y361" s="78">
        <v>0</v>
      </c>
      <c r="Z361" s="78">
        <v>0</v>
      </c>
      <c r="AA361" s="78">
        <f t="shared" si="65"/>
        <v>0</v>
      </c>
      <c r="AB361" s="77">
        <f t="shared" si="66"/>
        <v>2021</v>
      </c>
      <c r="AC361" s="76">
        <f t="shared" si="67"/>
        <v>10</v>
      </c>
      <c r="AD361" s="76" t="str">
        <f t="shared" si="68"/>
        <v/>
      </c>
      <c r="AE361" s="76" t="str">
        <f t="shared" si="69"/>
        <v/>
      </c>
      <c r="AF361" s="74">
        <f t="shared" si="70"/>
        <v>0</v>
      </c>
      <c r="AG361" s="75" t="str">
        <f t="shared" si="71"/>
        <v>1:00</v>
      </c>
      <c r="AH361" s="74">
        <f t="shared" si="72"/>
        <v>0</v>
      </c>
      <c r="AI361" s="73" t="str">
        <f t="shared" si="73"/>
        <v/>
      </c>
      <c r="AJ361" s="73" t="str">
        <f t="shared" si="74"/>
        <v/>
      </c>
      <c r="AK361" s="73" t="str">
        <f t="shared" si="75"/>
        <v/>
      </c>
      <c r="AL361" s="72" t="str">
        <f t="shared" si="76"/>
        <v/>
      </c>
      <c r="AM361" s="71" t="str">
        <f t="shared" si="77"/>
        <v/>
      </c>
    </row>
    <row r="362" spans="2:39" ht="13.8" thickBot="1">
      <c r="B362" s="79">
        <v>44494</v>
      </c>
      <c r="C362" s="78">
        <v>0</v>
      </c>
      <c r="D362" s="78">
        <v>0</v>
      </c>
      <c r="E362" s="78">
        <v>0</v>
      </c>
      <c r="F362" s="78">
        <v>0</v>
      </c>
      <c r="G362" s="78">
        <v>0</v>
      </c>
      <c r="H362" s="78">
        <v>0</v>
      </c>
      <c r="I362" s="78">
        <v>0</v>
      </c>
      <c r="J362" s="78">
        <v>0</v>
      </c>
      <c r="K362" s="78">
        <v>0</v>
      </c>
      <c r="L362" s="78">
        <v>0</v>
      </c>
      <c r="M362" s="78">
        <v>0</v>
      </c>
      <c r="N362" s="78">
        <v>0</v>
      </c>
      <c r="O362" s="78">
        <v>0</v>
      </c>
      <c r="P362" s="78">
        <v>0</v>
      </c>
      <c r="Q362" s="78">
        <v>0</v>
      </c>
      <c r="R362" s="78">
        <v>0</v>
      </c>
      <c r="S362" s="78">
        <v>0</v>
      </c>
      <c r="T362" s="78">
        <v>0</v>
      </c>
      <c r="U362" s="78">
        <v>0</v>
      </c>
      <c r="V362" s="78">
        <v>0</v>
      </c>
      <c r="W362" s="78">
        <v>0</v>
      </c>
      <c r="X362" s="78">
        <v>0</v>
      </c>
      <c r="Y362" s="78">
        <v>0</v>
      </c>
      <c r="Z362" s="78">
        <v>0</v>
      </c>
      <c r="AA362" s="78">
        <f t="shared" si="65"/>
        <v>0</v>
      </c>
      <c r="AB362" s="77">
        <f t="shared" si="66"/>
        <v>2021</v>
      </c>
      <c r="AC362" s="76">
        <f t="shared" si="67"/>
        <v>10</v>
      </c>
      <c r="AD362" s="76" t="str">
        <f t="shared" si="68"/>
        <v/>
      </c>
      <c r="AE362" s="76" t="str">
        <f t="shared" si="69"/>
        <v/>
      </c>
      <c r="AF362" s="74">
        <f t="shared" si="70"/>
        <v>0</v>
      </c>
      <c r="AG362" s="75" t="str">
        <f t="shared" si="71"/>
        <v>1:00</v>
      </c>
      <c r="AH362" s="74">
        <f t="shared" si="72"/>
        <v>0</v>
      </c>
      <c r="AI362" s="73" t="str">
        <f t="shared" si="73"/>
        <v/>
      </c>
      <c r="AJ362" s="73" t="str">
        <f t="shared" si="74"/>
        <v/>
      </c>
      <c r="AK362" s="73" t="str">
        <f t="shared" si="75"/>
        <v/>
      </c>
      <c r="AL362" s="72" t="str">
        <f t="shared" si="76"/>
        <v/>
      </c>
      <c r="AM362" s="71" t="str">
        <f t="shared" si="77"/>
        <v/>
      </c>
    </row>
    <row r="363" spans="2:39" ht="13.8" thickBot="1">
      <c r="B363" s="79">
        <v>44495</v>
      </c>
      <c r="C363" s="78">
        <v>0</v>
      </c>
      <c r="D363" s="78">
        <v>0</v>
      </c>
      <c r="E363" s="78">
        <v>0</v>
      </c>
      <c r="F363" s="78">
        <v>0</v>
      </c>
      <c r="G363" s="78">
        <v>0</v>
      </c>
      <c r="H363" s="78">
        <v>0</v>
      </c>
      <c r="I363" s="78">
        <v>0</v>
      </c>
      <c r="J363" s="78">
        <v>0</v>
      </c>
      <c r="K363" s="78">
        <v>0</v>
      </c>
      <c r="L363" s="78">
        <v>0</v>
      </c>
      <c r="M363" s="78">
        <v>0</v>
      </c>
      <c r="N363" s="78">
        <v>0</v>
      </c>
      <c r="O363" s="78">
        <v>0</v>
      </c>
      <c r="P363" s="78">
        <v>0</v>
      </c>
      <c r="Q363" s="78">
        <v>0</v>
      </c>
      <c r="R363" s="78">
        <v>0</v>
      </c>
      <c r="S363" s="78">
        <v>0</v>
      </c>
      <c r="T363" s="78">
        <v>0</v>
      </c>
      <c r="U363" s="78">
        <v>0</v>
      </c>
      <c r="V363" s="78">
        <v>0</v>
      </c>
      <c r="W363" s="78">
        <v>0</v>
      </c>
      <c r="X363" s="78">
        <v>0</v>
      </c>
      <c r="Y363" s="78">
        <v>0</v>
      </c>
      <c r="Z363" s="78">
        <v>0</v>
      </c>
      <c r="AA363" s="78">
        <f t="shared" si="65"/>
        <v>0</v>
      </c>
      <c r="AB363" s="77">
        <f t="shared" si="66"/>
        <v>2021</v>
      </c>
      <c r="AC363" s="76">
        <f t="shared" si="67"/>
        <v>10</v>
      </c>
      <c r="AD363" s="76" t="str">
        <f t="shared" si="68"/>
        <v/>
      </c>
      <c r="AE363" s="76" t="str">
        <f t="shared" si="69"/>
        <v/>
      </c>
      <c r="AF363" s="74">
        <f t="shared" si="70"/>
        <v>0</v>
      </c>
      <c r="AG363" s="75" t="str">
        <f t="shared" si="71"/>
        <v>1:00</v>
      </c>
      <c r="AH363" s="74">
        <f t="shared" si="72"/>
        <v>0</v>
      </c>
      <c r="AI363" s="73" t="str">
        <f t="shared" si="73"/>
        <v/>
      </c>
      <c r="AJ363" s="73" t="str">
        <f t="shared" si="74"/>
        <v/>
      </c>
      <c r="AK363" s="73" t="str">
        <f t="shared" si="75"/>
        <v/>
      </c>
      <c r="AL363" s="72" t="str">
        <f t="shared" si="76"/>
        <v/>
      </c>
      <c r="AM363" s="71" t="str">
        <f t="shared" si="77"/>
        <v/>
      </c>
    </row>
    <row r="364" spans="2:39" ht="13.8" thickBot="1">
      <c r="B364" s="79">
        <v>44496</v>
      </c>
      <c r="C364" s="78">
        <v>0</v>
      </c>
      <c r="D364" s="78">
        <v>0</v>
      </c>
      <c r="E364" s="78">
        <v>0</v>
      </c>
      <c r="F364" s="78">
        <v>0</v>
      </c>
      <c r="G364" s="78">
        <v>0</v>
      </c>
      <c r="H364" s="78">
        <v>0</v>
      </c>
      <c r="I364" s="78">
        <v>0</v>
      </c>
      <c r="J364" s="78">
        <v>0</v>
      </c>
      <c r="K364" s="78">
        <v>0</v>
      </c>
      <c r="L364" s="78">
        <v>0</v>
      </c>
      <c r="M364" s="78">
        <v>0</v>
      </c>
      <c r="N364" s="78">
        <v>0</v>
      </c>
      <c r="O364" s="78">
        <v>0</v>
      </c>
      <c r="P364" s="78">
        <v>0</v>
      </c>
      <c r="Q364" s="78">
        <v>0</v>
      </c>
      <c r="R364" s="78">
        <v>0</v>
      </c>
      <c r="S364" s="78">
        <v>0</v>
      </c>
      <c r="T364" s="78">
        <v>0</v>
      </c>
      <c r="U364" s="78">
        <v>0</v>
      </c>
      <c r="V364" s="78">
        <v>0</v>
      </c>
      <c r="W364" s="78">
        <v>0</v>
      </c>
      <c r="X364" s="78">
        <v>0</v>
      </c>
      <c r="Y364" s="78">
        <v>0</v>
      </c>
      <c r="Z364" s="78">
        <v>0</v>
      </c>
      <c r="AA364" s="78">
        <f t="shared" si="65"/>
        <v>0</v>
      </c>
      <c r="AB364" s="77">
        <f t="shared" si="66"/>
        <v>2021</v>
      </c>
      <c r="AC364" s="76">
        <f t="shared" si="67"/>
        <v>10</v>
      </c>
      <c r="AD364" s="76" t="str">
        <f t="shared" si="68"/>
        <v/>
      </c>
      <c r="AE364" s="76" t="str">
        <f t="shared" si="69"/>
        <v/>
      </c>
      <c r="AF364" s="74">
        <f t="shared" si="70"/>
        <v>0</v>
      </c>
      <c r="AG364" s="75" t="str">
        <f t="shared" si="71"/>
        <v>1:00</v>
      </c>
      <c r="AH364" s="74">
        <f t="shared" si="72"/>
        <v>0</v>
      </c>
      <c r="AI364" s="73" t="str">
        <f t="shared" si="73"/>
        <v/>
      </c>
      <c r="AJ364" s="73" t="str">
        <f t="shared" si="74"/>
        <v/>
      </c>
      <c r="AK364" s="73" t="str">
        <f t="shared" si="75"/>
        <v/>
      </c>
      <c r="AL364" s="72" t="str">
        <f t="shared" si="76"/>
        <v/>
      </c>
      <c r="AM364" s="71" t="str">
        <f t="shared" si="77"/>
        <v/>
      </c>
    </row>
    <row r="365" spans="2:39" ht="13.8" thickBot="1">
      <c r="B365" s="79">
        <v>44497</v>
      </c>
      <c r="C365" s="78">
        <v>0</v>
      </c>
      <c r="D365" s="78">
        <v>0</v>
      </c>
      <c r="E365" s="78">
        <v>0</v>
      </c>
      <c r="F365" s="78">
        <v>0</v>
      </c>
      <c r="G365" s="78">
        <v>0</v>
      </c>
      <c r="H365" s="78">
        <v>0</v>
      </c>
      <c r="I365" s="78">
        <v>0</v>
      </c>
      <c r="J365" s="78">
        <v>0</v>
      </c>
      <c r="K365" s="78">
        <v>0</v>
      </c>
      <c r="L365" s="78">
        <v>0</v>
      </c>
      <c r="M365" s="78">
        <v>0</v>
      </c>
      <c r="N365" s="78">
        <v>0</v>
      </c>
      <c r="O365" s="78">
        <v>0</v>
      </c>
      <c r="P365" s="78">
        <v>0</v>
      </c>
      <c r="Q365" s="78">
        <v>0</v>
      </c>
      <c r="R365" s="78">
        <v>0</v>
      </c>
      <c r="S365" s="78">
        <v>0</v>
      </c>
      <c r="T365" s="78">
        <v>0</v>
      </c>
      <c r="U365" s="78">
        <v>0</v>
      </c>
      <c r="V365" s="78">
        <v>0</v>
      </c>
      <c r="W365" s="78">
        <v>0</v>
      </c>
      <c r="X365" s="78">
        <v>0</v>
      </c>
      <c r="Y365" s="78">
        <v>0</v>
      </c>
      <c r="Z365" s="78">
        <v>0</v>
      </c>
      <c r="AA365" s="78">
        <f t="shared" si="65"/>
        <v>0</v>
      </c>
      <c r="AB365" s="77">
        <f t="shared" si="66"/>
        <v>2021</v>
      </c>
      <c r="AC365" s="76">
        <f t="shared" si="67"/>
        <v>10</v>
      </c>
      <c r="AD365" s="76" t="str">
        <f t="shared" si="68"/>
        <v/>
      </c>
      <c r="AE365" s="76" t="str">
        <f t="shared" si="69"/>
        <v/>
      </c>
      <c r="AF365" s="74">
        <f t="shared" si="70"/>
        <v>0</v>
      </c>
      <c r="AG365" s="75" t="str">
        <f t="shared" si="71"/>
        <v>1:00</v>
      </c>
      <c r="AH365" s="74">
        <f t="shared" si="72"/>
        <v>0</v>
      </c>
      <c r="AI365" s="73" t="str">
        <f t="shared" si="73"/>
        <v/>
      </c>
      <c r="AJ365" s="73" t="str">
        <f t="shared" si="74"/>
        <v/>
      </c>
      <c r="AK365" s="73" t="str">
        <f t="shared" si="75"/>
        <v/>
      </c>
      <c r="AL365" s="72" t="str">
        <f t="shared" si="76"/>
        <v/>
      </c>
      <c r="AM365" s="71" t="str">
        <f t="shared" si="77"/>
        <v/>
      </c>
    </row>
    <row r="366" spans="2:39" ht="13.8" thickBot="1">
      <c r="B366" s="79">
        <v>44498</v>
      </c>
      <c r="C366" s="78">
        <v>0</v>
      </c>
      <c r="D366" s="78">
        <v>0</v>
      </c>
      <c r="E366" s="78">
        <v>0</v>
      </c>
      <c r="F366" s="78">
        <v>0</v>
      </c>
      <c r="G366" s="78">
        <v>0</v>
      </c>
      <c r="H366" s="78">
        <v>0</v>
      </c>
      <c r="I366" s="78">
        <v>0</v>
      </c>
      <c r="J366" s="78">
        <v>0</v>
      </c>
      <c r="K366" s="78">
        <v>0</v>
      </c>
      <c r="L366" s="78">
        <v>0</v>
      </c>
      <c r="M366" s="78">
        <v>0</v>
      </c>
      <c r="N366" s="78">
        <v>0</v>
      </c>
      <c r="O366" s="78">
        <v>0</v>
      </c>
      <c r="P366" s="78">
        <v>0</v>
      </c>
      <c r="Q366" s="78">
        <v>0</v>
      </c>
      <c r="R366" s="78">
        <v>0</v>
      </c>
      <c r="S366" s="78">
        <v>0</v>
      </c>
      <c r="T366" s="78">
        <v>0</v>
      </c>
      <c r="U366" s="78">
        <v>0</v>
      </c>
      <c r="V366" s="78">
        <v>0</v>
      </c>
      <c r="W366" s="78">
        <v>0</v>
      </c>
      <c r="X366" s="78">
        <v>0</v>
      </c>
      <c r="Y366" s="78">
        <v>0</v>
      </c>
      <c r="Z366" s="78">
        <v>0</v>
      </c>
      <c r="AA366" s="78">
        <f t="shared" si="65"/>
        <v>0</v>
      </c>
      <c r="AB366" s="77">
        <f t="shared" si="66"/>
        <v>2021</v>
      </c>
      <c r="AC366" s="76">
        <f t="shared" si="67"/>
        <v>10</v>
      </c>
      <c r="AD366" s="76" t="str">
        <f t="shared" si="68"/>
        <v/>
      </c>
      <c r="AE366" s="76" t="str">
        <f t="shared" si="69"/>
        <v/>
      </c>
      <c r="AF366" s="74">
        <f t="shared" si="70"/>
        <v>0</v>
      </c>
      <c r="AG366" s="75" t="str">
        <f t="shared" si="71"/>
        <v>1:00</v>
      </c>
      <c r="AH366" s="74">
        <f t="shared" si="72"/>
        <v>0</v>
      </c>
      <c r="AI366" s="73" t="str">
        <f t="shared" si="73"/>
        <v/>
      </c>
      <c r="AJ366" s="73" t="str">
        <f t="shared" si="74"/>
        <v/>
      </c>
      <c r="AK366" s="73" t="str">
        <f t="shared" si="75"/>
        <v/>
      </c>
      <c r="AL366" s="72" t="str">
        <f t="shared" si="76"/>
        <v/>
      </c>
      <c r="AM366" s="71" t="str">
        <f t="shared" si="77"/>
        <v/>
      </c>
    </row>
    <row r="367" spans="2:39" ht="13.8" thickBot="1">
      <c r="B367" s="79">
        <v>44499</v>
      </c>
      <c r="C367" s="78">
        <v>0</v>
      </c>
      <c r="D367" s="78">
        <v>0</v>
      </c>
      <c r="E367" s="78">
        <v>0</v>
      </c>
      <c r="F367" s="78">
        <v>0</v>
      </c>
      <c r="G367" s="78">
        <v>0</v>
      </c>
      <c r="H367" s="78">
        <v>0</v>
      </c>
      <c r="I367" s="78">
        <v>0</v>
      </c>
      <c r="J367" s="78">
        <v>0</v>
      </c>
      <c r="K367" s="78">
        <v>0</v>
      </c>
      <c r="L367" s="78">
        <v>0</v>
      </c>
      <c r="M367" s="78">
        <v>0</v>
      </c>
      <c r="N367" s="78">
        <v>0</v>
      </c>
      <c r="O367" s="78">
        <v>0</v>
      </c>
      <c r="P367" s="78">
        <v>0</v>
      </c>
      <c r="Q367" s="78">
        <v>0</v>
      </c>
      <c r="R367" s="78">
        <v>0</v>
      </c>
      <c r="S367" s="78">
        <v>0</v>
      </c>
      <c r="T367" s="78">
        <v>0</v>
      </c>
      <c r="U367" s="78">
        <v>0</v>
      </c>
      <c r="V367" s="78">
        <v>0</v>
      </c>
      <c r="W367" s="78">
        <v>0</v>
      </c>
      <c r="X367" s="78">
        <v>0</v>
      </c>
      <c r="Y367" s="78">
        <v>0</v>
      </c>
      <c r="Z367" s="78">
        <v>0</v>
      </c>
      <c r="AA367" s="78">
        <f t="shared" si="65"/>
        <v>0</v>
      </c>
      <c r="AB367" s="77">
        <f t="shared" si="66"/>
        <v>2021</v>
      </c>
      <c r="AC367" s="76">
        <f t="shared" si="67"/>
        <v>10</v>
      </c>
      <c r="AD367" s="76" t="str">
        <f t="shared" si="68"/>
        <v/>
      </c>
      <c r="AE367" s="76" t="str">
        <f t="shared" si="69"/>
        <v/>
      </c>
      <c r="AF367" s="74">
        <f t="shared" si="70"/>
        <v>0</v>
      </c>
      <c r="AG367" s="75" t="str">
        <f t="shared" si="71"/>
        <v>1:00</v>
      </c>
      <c r="AH367" s="74">
        <f t="shared" si="72"/>
        <v>0</v>
      </c>
      <c r="AI367" s="73" t="str">
        <f t="shared" si="73"/>
        <v/>
      </c>
      <c r="AJ367" s="73" t="str">
        <f t="shared" si="74"/>
        <v/>
      </c>
      <c r="AK367" s="73" t="str">
        <f t="shared" si="75"/>
        <v/>
      </c>
      <c r="AL367" s="72" t="str">
        <f t="shared" si="76"/>
        <v/>
      </c>
      <c r="AM367" s="71" t="str">
        <f t="shared" si="77"/>
        <v/>
      </c>
    </row>
    <row r="368" spans="2:39" ht="13.8" thickBot="1">
      <c r="B368" s="79">
        <v>44500</v>
      </c>
      <c r="C368" s="78">
        <v>0</v>
      </c>
      <c r="D368" s="78">
        <v>0</v>
      </c>
      <c r="E368" s="78">
        <v>0</v>
      </c>
      <c r="F368" s="78">
        <v>0</v>
      </c>
      <c r="G368" s="78">
        <v>0</v>
      </c>
      <c r="H368" s="78">
        <v>0</v>
      </c>
      <c r="I368" s="78">
        <v>0</v>
      </c>
      <c r="J368" s="78">
        <v>0</v>
      </c>
      <c r="K368" s="78">
        <v>0</v>
      </c>
      <c r="L368" s="78">
        <v>0</v>
      </c>
      <c r="M368" s="78">
        <v>0</v>
      </c>
      <c r="N368" s="78">
        <v>0</v>
      </c>
      <c r="O368" s="78">
        <v>0</v>
      </c>
      <c r="P368" s="78">
        <v>0</v>
      </c>
      <c r="Q368" s="78">
        <v>0</v>
      </c>
      <c r="R368" s="78">
        <v>0</v>
      </c>
      <c r="S368" s="78">
        <v>0</v>
      </c>
      <c r="T368" s="78">
        <v>0</v>
      </c>
      <c r="U368" s="78">
        <v>0</v>
      </c>
      <c r="V368" s="78">
        <v>0</v>
      </c>
      <c r="W368" s="78">
        <v>0</v>
      </c>
      <c r="X368" s="78">
        <v>0</v>
      </c>
      <c r="Y368" s="78">
        <v>0</v>
      </c>
      <c r="Z368" s="78">
        <v>0</v>
      </c>
      <c r="AA368" s="78">
        <f t="shared" si="65"/>
        <v>0</v>
      </c>
      <c r="AB368" s="77">
        <f t="shared" si="66"/>
        <v>2021</v>
      </c>
      <c r="AC368" s="76">
        <f t="shared" si="67"/>
        <v>10</v>
      </c>
      <c r="AD368" s="76" t="str">
        <f t="shared" si="68"/>
        <v>2021-10</v>
      </c>
      <c r="AE368" s="76">
        <f t="shared" si="69"/>
        <v>10</v>
      </c>
      <c r="AF368" s="74">
        <f t="shared" si="70"/>
        <v>0</v>
      </c>
      <c r="AG368" s="75" t="str">
        <f t="shared" si="71"/>
        <v>1:00</v>
      </c>
      <c r="AH368" s="74">
        <f t="shared" si="72"/>
        <v>0</v>
      </c>
      <c r="AI368" s="73">
        <f t="shared" si="73"/>
        <v>0</v>
      </c>
      <c r="AJ368" s="73">
        <f t="shared" si="74"/>
        <v>0</v>
      </c>
      <c r="AK368" s="73">
        <f t="shared" si="75"/>
        <v>0</v>
      </c>
      <c r="AL368" s="72">
        <f t="shared" si="76"/>
        <v>44135</v>
      </c>
      <c r="AM368" s="71" t="str">
        <f t="shared" si="77"/>
        <v>1:00</v>
      </c>
    </row>
    <row r="369" spans="2:39" ht="13.8" thickBot="1">
      <c r="B369" s="79">
        <v>44501</v>
      </c>
      <c r="C369" s="78">
        <v>0</v>
      </c>
      <c r="D369" s="78">
        <v>0</v>
      </c>
      <c r="E369" s="78">
        <v>0</v>
      </c>
      <c r="F369" s="78">
        <v>0</v>
      </c>
      <c r="G369" s="78">
        <v>0</v>
      </c>
      <c r="H369" s="78">
        <v>0</v>
      </c>
      <c r="I369" s="78">
        <v>0</v>
      </c>
      <c r="J369" s="78">
        <v>0</v>
      </c>
      <c r="K369" s="78">
        <v>0</v>
      </c>
      <c r="L369" s="78">
        <v>446.49299999999999</v>
      </c>
      <c r="M369" s="78">
        <v>1278.856</v>
      </c>
      <c r="N369" s="78">
        <v>1296.4079999999999</v>
      </c>
      <c r="O369" s="78">
        <v>1288.5060000000001</v>
      </c>
      <c r="P369" s="78">
        <v>1273.7629999999999</v>
      </c>
      <c r="Q369" s="78">
        <v>1259.2070000000001</v>
      </c>
      <c r="R369" s="78">
        <v>1221.1420000000001</v>
      </c>
      <c r="S369" s="78">
        <v>1159.268</v>
      </c>
      <c r="T369" s="78">
        <v>1154.623</v>
      </c>
      <c r="U369" s="78">
        <v>1163.114</v>
      </c>
      <c r="V369" s="78">
        <v>1135.348</v>
      </c>
      <c r="W369" s="78">
        <v>1121.771</v>
      </c>
      <c r="X369" s="78">
        <v>1103.288</v>
      </c>
      <c r="Y369" s="78">
        <v>1071.8689999999999</v>
      </c>
      <c r="Z369" s="78">
        <v>1071.3389999999999</v>
      </c>
      <c r="AA369" s="78">
        <f t="shared" si="65"/>
        <v>1296.4079999999999</v>
      </c>
      <c r="AB369" s="77">
        <f t="shared" si="66"/>
        <v>2021</v>
      </c>
      <c r="AC369" s="76">
        <f t="shared" si="67"/>
        <v>11</v>
      </c>
      <c r="AD369" s="76" t="str">
        <f t="shared" si="68"/>
        <v/>
      </c>
      <c r="AE369" s="76" t="str">
        <f t="shared" si="69"/>
        <v/>
      </c>
      <c r="AF369" s="74">
        <f t="shared" si="70"/>
        <v>1296.4079999999999</v>
      </c>
      <c r="AG369" s="75" t="str">
        <f t="shared" si="71"/>
        <v>12:00</v>
      </c>
      <c r="AH369" s="74">
        <f t="shared" si="72"/>
        <v>18341.403000000002</v>
      </c>
      <c r="AI369" s="73" t="str">
        <f t="shared" si="73"/>
        <v/>
      </c>
      <c r="AJ369" s="73" t="str">
        <f t="shared" si="74"/>
        <v/>
      </c>
      <c r="AK369" s="73" t="str">
        <f t="shared" si="75"/>
        <v/>
      </c>
      <c r="AL369" s="72" t="str">
        <f t="shared" si="76"/>
        <v/>
      </c>
      <c r="AM369" s="71" t="str">
        <f t="shared" si="77"/>
        <v/>
      </c>
    </row>
    <row r="370" spans="2:39" ht="13.8" thickBot="1">
      <c r="B370" s="79">
        <v>44502</v>
      </c>
      <c r="C370" s="78">
        <v>1063.136</v>
      </c>
      <c r="D370" s="78">
        <v>1064.163</v>
      </c>
      <c r="E370" s="78">
        <v>1076.1600000000001</v>
      </c>
      <c r="F370" s="78">
        <v>1094.4870000000001</v>
      </c>
      <c r="G370" s="78">
        <v>1099.83</v>
      </c>
      <c r="H370" s="78">
        <v>1145.94</v>
      </c>
      <c r="I370" s="78">
        <v>1268.8</v>
      </c>
      <c r="J370" s="78">
        <v>1296.3589999999999</v>
      </c>
      <c r="K370" s="78">
        <v>1302.819</v>
      </c>
      <c r="L370" s="78">
        <v>1332.39</v>
      </c>
      <c r="M370" s="78">
        <v>1321.5650000000001</v>
      </c>
      <c r="N370" s="78">
        <v>1298.085</v>
      </c>
      <c r="O370" s="78">
        <v>1311.12</v>
      </c>
      <c r="P370" s="78">
        <v>1290.867</v>
      </c>
      <c r="Q370" s="78">
        <v>1276.7270000000001</v>
      </c>
      <c r="R370" s="78">
        <v>1248.4069999999999</v>
      </c>
      <c r="S370" s="78">
        <v>1183.1790000000001</v>
      </c>
      <c r="T370" s="78">
        <v>1195.75</v>
      </c>
      <c r="U370" s="78">
        <v>1196.914</v>
      </c>
      <c r="V370" s="78">
        <v>1169.923</v>
      </c>
      <c r="W370" s="78">
        <v>1148.001</v>
      </c>
      <c r="X370" s="78">
        <v>1128.5119999999999</v>
      </c>
      <c r="Y370" s="78">
        <v>1099.5329999999999</v>
      </c>
      <c r="Z370" s="78">
        <v>1088.434</v>
      </c>
      <c r="AA370" s="78">
        <f t="shared" si="65"/>
        <v>1332.39</v>
      </c>
      <c r="AB370" s="77">
        <f t="shared" si="66"/>
        <v>2021</v>
      </c>
      <c r="AC370" s="76">
        <f t="shared" si="67"/>
        <v>11</v>
      </c>
      <c r="AD370" s="76" t="str">
        <f t="shared" si="68"/>
        <v/>
      </c>
      <c r="AE370" s="76" t="str">
        <f t="shared" si="69"/>
        <v/>
      </c>
      <c r="AF370" s="74">
        <f t="shared" si="70"/>
        <v>1332.39</v>
      </c>
      <c r="AG370" s="75" t="str">
        <f t="shared" si="71"/>
        <v>10:00</v>
      </c>
      <c r="AH370" s="74">
        <f t="shared" si="72"/>
        <v>30033.490999999995</v>
      </c>
      <c r="AI370" s="73" t="str">
        <f t="shared" si="73"/>
        <v/>
      </c>
      <c r="AJ370" s="73" t="str">
        <f t="shared" si="74"/>
        <v/>
      </c>
      <c r="AK370" s="73" t="str">
        <f t="shared" si="75"/>
        <v/>
      </c>
      <c r="AL370" s="72" t="str">
        <f t="shared" si="76"/>
        <v/>
      </c>
      <c r="AM370" s="71" t="str">
        <f t="shared" si="77"/>
        <v/>
      </c>
    </row>
    <row r="371" spans="2:39" ht="13.8" thickBot="1">
      <c r="B371" s="79">
        <v>44503</v>
      </c>
      <c r="C371" s="78">
        <v>1089.1210000000001</v>
      </c>
      <c r="D371" s="78">
        <v>1072.3109999999999</v>
      </c>
      <c r="E371" s="78">
        <v>1079.7249999999999</v>
      </c>
      <c r="F371" s="78">
        <v>1091.585</v>
      </c>
      <c r="G371" s="78">
        <v>1114.501</v>
      </c>
      <c r="H371" s="78">
        <v>1180.4449999999999</v>
      </c>
      <c r="I371" s="78">
        <v>1294.671</v>
      </c>
      <c r="J371" s="78">
        <v>1302.047</v>
      </c>
      <c r="K371" s="78">
        <v>1329.059</v>
      </c>
      <c r="L371" s="78">
        <v>1349.91</v>
      </c>
      <c r="M371" s="78">
        <v>1341.712</v>
      </c>
      <c r="N371" s="78">
        <v>1319.8040000000001</v>
      </c>
      <c r="O371" s="78">
        <v>1304.0029999999999</v>
      </c>
      <c r="P371" s="78">
        <v>1273.1679999999999</v>
      </c>
      <c r="Q371" s="78">
        <v>1264.9000000000001</v>
      </c>
      <c r="R371" s="78">
        <v>1243.8430000000001</v>
      </c>
      <c r="S371" s="78">
        <v>1177.3119999999999</v>
      </c>
      <c r="T371" s="78">
        <v>1154.2280000000001</v>
      </c>
      <c r="U371" s="78">
        <v>1155.009</v>
      </c>
      <c r="V371" s="78">
        <v>1134.5340000000001</v>
      </c>
      <c r="W371" s="78">
        <v>1127.1189999999999</v>
      </c>
      <c r="X371" s="78">
        <v>1133.172</v>
      </c>
      <c r="Y371" s="78">
        <v>1083.518</v>
      </c>
      <c r="Z371" s="78">
        <v>1079.644</v>
      </c>
      <c r="AA371" s="78">
        <f t="shared" si="65"/>
        <v>1349.91</v>
      </c>
      <c r="AB371" s="77">
        <f t="shared" si="66"/>
        <v>2021</v>
      </c>
      <c r="AC371" s="76">
        <f t="shared" si="67"/>
        <v>11</v>
      </c>
      <c r="AD371" s="76" t="str">
        <f t="shared" si="68"/>
        <v/>
      </c>
      <c r="AE371" s="76" t="str">
        <f t="shared" si="69"/>
        <v/>
      </c>
      <c r="AF371" s="74">
        <f t="shared" si="70"/>
        <v>1349.91</v>
      </c>
      <c r="AG371" s="75" t="str">
        <f t="shared" si="71"/>
        <v>10:00</v>
      </c>
      <c r="AH371" s="74">
        <f t="shared" si="72"/>
        <v>30045.251000000004</v>
      </c>
      <c r="AI371" s="73" t="str">
        <f t="shared" si="73"/>
        <v/>
      </c>
      <c r="AJ371" s="73" t="str">
        <f t="shared" si="74"/>
        <v/>
      </c>
      <c r="AK371" s="73" t="str">
        <f t="shared" si="75"/>
        <v/>
      </c>
      <c r="AL371" s="72" t="str">
        <f t="shared" si="76"/>
        <v/>
      </c>
      <c r="AM371" s="71" t="str">
        <f t="shared" si="77"/>
        <v/>
      </c>
    </row>
    <row r="372" spans="2:39" ht="13.8" thickBot="1">
      <c r="B372" s="79">
        <v>44504</v>
      </c>
      <c r="C372" s="78">
        <v>1068.0820000000001</v>
      </c>
      <c r="D372" s="78">
        <v>1065.4059999999999</v>
      </c>
      <c r="E372" s="78">
        <v>1079.4190000000001</v>
      </c>
      <c r="F372" s="78">
        <v>1080.963</v>
      </c>
      <c r="G372" s="78">
        <v>1092.3009999999999</v>
      </c>
      <c r="H372" s="78">
        <v>1149.931</v>
      </c>
      <c r="I372" s="78">
        <v>1276.7539999999999</v>
      </c>
      <c r="J372" s="78">
        <v>1302.9480000000001</v>
      </c>
      <c r="K372" s="78">
        <v>1330.7819999999999</v>
      </c>
      <c r="L372" s="78">
        <v>1326.721</v>
      </c>
      <c r="M372" s="78">
        <v>1331.3579999999999</v>
      </c>
      <c r="N372" s="78">
        <v>1297.8779999999999</v>
      </c>
      <c r="O372" s="78">
        <v>1299.828</v>
      </c>
      <c r="P372" s="78">
        <v>1301.645</v>
      </c>
      <c r="Q372" s="78">
        <v>1307.299</v>
      </c>
      <c r="R372" s="78">
        <v>1253.2670000000001</v>
      </c>
      <c r="S372" s="78">
        <v>1189.9469999999999</v>
      </c>
      <c r="T372" s="78">
        <v>1182.1389999999999</v>
      </c>
      <c r="U372" s="78">
        <v>1174.1500000000001</v>
      </c>
      <c r="V372" s="78">
        <v>1166.076</v>
      </c>
      <c r="W372" s="78">
        <v>1134.662</v>
      </c>
      <c r="X372" s="78">
        <v>1132.1099999999999</v>
      </c>
      <c r="Y372" s="78">
        <v>1094.5609999999999</v>
      </c>
      <c r="Z372" s="78">
        <v>1097.5640000000001</v>
      </c>
      <c r="AA372" s="78">
        <f t="shared" si="65"/>
        <v>1331.3579999999999</v>
      </c>
      <c r="AB372" s="77">
        <f t="shared" si="66"/>
        <v>2021</v>
      </c>
      <c r="AC372" s="76">
        <f t="shared" si="67"/>
        <v>11</v>
      </c>
      <c r="AD372" s="76" t="str">
        <f t="shared" si="68"/>
        <v/>
      </c>
      <c r="AE372" s="76" t="str">
        <f t="shared" si="69"/>
        <v/>
      </c>
      <c r="AF372" s="74">
        <f t="shared" si="70"/>
        <v>1331.3579999999999</v>
      </c>
      <c r="AG372" s="75" t="str">
        <f t="shared" si="71"/>
        <v>11:00</v>
      </c>
      <c r="AH372" s="74">
        <f t="shared" si="72"/>
        <v>30067.149000000001</v>
      </c>
      <c r="AI372" s="73" t="str">
        <f t="shared" si="73"/>
        <v/>
      </c>
      <c r="AJ372" s="73" t="str">
        <f t="shared" si="74"/>
        <v/>
      </c>
      <c r="AK372" s="73" t="str">
        <f t="shared" si="75"/>
        <v/>
      </c>
      <c r="AL372" s="72" t="str">
        <f t="shared" si="76"/>
        <v/>
      </c>
      <c r="AM372" s="71" t="str">
        <f t="shared" si="77"/>
        <v/>
      </c>
    </row>
    <row r="373" spans="2:39" ht="13.8" thickBot="1">
      <c r="B373" s="79">
        <v>44505</v>
      </c>
      <c r="C373" s="78">
        <v>1087.6420000000001</v>
      </c>
      <c r="D373" s="78">
        <v>1090.395</v>
      </c>
      <c r="E373" s="78">
        <v>1105.6379999999999</v>
      </c>
      <c r="F373" s="78">
        <v>1104.875</v>
      </c>
      <c r="G373" s="78">
        <v>1124.6769999999999</v>
      </c>
      <c r="H373" s="78">
        <v>1172.423</v>
      </c>
      <c r="I373" s="78">
        <v>1283.759</v>
      </c>
      <c r="J373" s="78">
        <v>1293.443</v>
      </c>
      <c r="K373" s="78">
        <v>1314.8889999999999</v>
      </c>
      <c r="L373" s="78">
        <v>1324.1379999999999</v>
      </c>
      <c r="M373" s="78">
        <v>1327.432</v>
      </c>
      <c r="N373" s="78">
        <v>1287.8499999999999</v>
      </c>
      <c r="O373" s="78">
        <v>1299.7329999999999</v>
      </c>
      <c r="P373" s="78">
        <v>1285.4649999999999</v>
      </c>
      <c r="Q373" s="78">
        <v>1254.2260000000001</v>
      </c>
      <c r="R373" s="78">
        <v>1214.7550000000001</v>
      </c>
      <c r="S373" s="78">
        <v>1150.6790000000001</v>
      </c>
      <c r="T373" s="78">
        <v>1151.6980000000001</v>
      </c>
      <c r="U373" s="78">
        <v>1151.779</v>
      </c>
      <c r="V373" s="78">
        <v>1121.8209999999999</v>
      </c>
      <c r="W373" s="78">
        <v>1112.278</v>
      </c>
      <c r="X373" s="78">
        <v>1099.836</v>
      </c>
      <c r="Y373" s="78">
        <v>1065.425</v>
      </c>
      <c r="Z373" s="78">
        <v>1074.873</v>
      </c>
      <c r="AA373" s="78">
        <f t="shared" si="65"/>
        <v>1327.432</v>
      </c>
      <c r="AB373" s="77">
        <f t="shared" si="66"/>
        <v>2021</v>
      </c>
      <c r="AC373" s="76">
        <f t="shared" si="67"/>
        <v>11</v>
      </c>
      <c r="AD373" s="76" t="str">
        <f t="shared" si="68"/>
        <v/>
      </c>
      <c r="AE373" s="76" t="str">
        <f t="shared" si="69"/>
        <v/>
      </c>
      <c r="AF373" s="74">
        <f t="shared" si="70"/>
        <v>1327.432</v>
      </c>
      <c r="AG373" s="75" t="str">
        <f t="shared" si="71"/>
        <v>11:00</v>
      </c>
      <c r="AH373" s="74">
        <f t="shared" si="72"/>
        <v>29827.160999999993</v>
      </c>
      <c r="AI373" s="73" t="str">
        <f t="shared" si="73"/>
        <v/>
      </c>
      <c r="AJ373" s="73" t="str">
        <f t="shared" si="74"/>
        <v/>
      </c>
      <c r="AK373" s="73" t="str">
        <f t="shared" si="75"/>
        <v/>
      </c>
      <c r="AL373" s="72" t="str">
        <f t="shared" si="76"/>
        <v/>
      </c>
      <c r="AM373" s="71" t="str">
        <f t="shared" si="77"/>
        <v/>
      </c>
    </row>
    <row r="374" spans="2:39" ht="13.8" thickBot="1">
      <c r="B374" s="79">
        <v>44506</v>
      </c>
      <c r="C374" s="78">
        <v>1063.915</v>
      </c>
      <c r="D374" s="78">
        <v>1060.9390000000001</v>
      </c>
      <c r="E374" s="78">
        <v>1065.7660000000001</v>
      </c>
      <c r="F374" s="78">
        <v>1068.2070000000001</v>
      </c>
      <c r="G374" s="78">
        <v>1087.492</v>
      </c>
      <c r="H374" s="78">
        <v>1115.779</v>
      </c>
      <c r="I374" s="78">
        <v>1157.423</v>
      </c>
      <c r="J374" s="78">
        <v>1178.3779999999999</v>
      </c>
      <c r="K374" s="78">
        <v>1166.9860000000001</v>
      </c>
      <c r="L374" s="78">
        <v>1150.0999999999999</v>
      </c>
      <c r="M374" s="78">
        <v>211.358</v>
      </c>
      <c r="N374" s="78">
        <v>142.45699999999999</v>
      </c>
      <c r="O374" s="78">
        <v>1099.885</v>
      </c>
      <c r="P374" s="78">
        <v>1104.722</v>
      </c>
      <c r="Q374" s="78">
        <v>1082.4939999999999</v>
      </c>
      <c r="R374" s="78">
        <v>1081.0989999999999</v>
      </c>
      <c r="S374" s="78">
        <v>1050.421</v>
      </c>
      <c r="T374" s="78">
        <v>1070.143</v>
      </c>
      <c r="U374" s="78">
        <v>1078.568</v>
      </c>
      <c r="V374" s="78">
        <v>1059.269</v>
      </c>
      <c r="W374" s="78">
        <v>1061.566</v>
      </c>
      <c r="X374" s="78">
        <v>1050.3520000000001</v>
      </c>
      <c r="Y374" s="78">
        <v>1034.8130000000001</v>
      </c>
      <c r="Z374" s="78">
        <v>1039.3309999999999</v>
      </c>
      <c r="AA374" s="78">
        <f t="shared" si="65"/>
        <v>1178.3779999999999</v>
      </c>
      <c r="AB374" s="77">
        <f t="shared" si="66"/>
        <v>2021</v>
      </c>
      <c r="AC374" s="76">
        <f t="shared" si="67"/>
        <v>11</v>
      </c>
      <c r="AD374" s="76" t="str">
        <f t="shared" si="68"/>
        <v/>
      </c>
      <c r="AE374" s="76" t="str">
        <f t="shared" si="69"/>
        <v/>
      </c>
      <c r="AF374" s="74">
        <f t="shared" si="70"/>
        <v>1178.3779999999999</v>
      </c>
      <c r="AG374" s="75" t="str">
        <f t="shared" si="71"/>
        <v>8:00</v>
      </c>
      <c r="AH374" s="74">
        <f t="shared" si="72"/>
        <v>25459.840999999997</v>
      </c>
      <c r="AI374" s="73" t="str">
        <f t="shared" si="73"/>
        <v/>
      </c>
      <c r="AJ374" s="73" t="str">
        <f t="shared" si="74"/>
        <v/>
      </c>
      <c r="AK374" s="73" t="str">
        <f t="shared" si="75"/>
        <v/>
      </c>
      <c r="AL374" s="72" t="str">
        <f t="shared" si="76"/>
        <v/>
      </c>
      <c r="AM374" s="71" t="str">
        <f t="shared" si="77"/>
        <v/>
      </c>
    </row>
    <row r="375" spans="2:39" ht="13.8" thickBot="1">
      <c r="B375" s="79">
        <v>44507</v>
      </c>
      <c r="C375" s="78">
        <v>1032.8320000000001</v>
      </c>
      <c r="D375" s="78">
        <v>1029.009</v>
      </c>
      <c r="E375" s="78">
        <v>1027.6959999999999</v>
      </c>
      <c r="F375" s="78">
        <v>1026.566</v>
      </c>
      <c r="G375" s="78">
        <v>1031.6130000000001</v>
      </c>
      <c r="H375" s="78">
        <v>1039.021</v>
      </c>
      <c r="I375" s="78">
        <v>1063.626</v>
      </c>
      <c r="J375" s="78">
        <v>1107.424</v>
      </c>
      <c r="K375" s="78">
        <v>1119.4780000000001</v>
      </c>
      <c r="L375" s="78">
        <v>1116.194</v>
      </c>
      <c r="M375" s="78">
        <v>1116.894</v>
      </c>
      <c r="N375" s="78">
        <v>1118.3320000000001</v>
      </c>
      <c r="O375" s="78">
        <v>1080.288</v>
      </c>
      <c r="P375" s="78">
        <v>1075.1199999999999</v>
      </c>
      <c r="Q375" s="78">
        <v>1084.674</v>
      </c>
      <c r="R375" s="78">
        <v>1059.126</v>
      </c>
      <c r="S375" s="78">
        <v>1059.8019999999999</v>
      </c>
      <c r="T375" s="78">
        <v>1039.5709999999999</v>
      </c>
      <c r="U375" s="78">
        <v>1062.24</v>
      </c>
      <c r="V375" s="78">
        <v>1067.2239999999999</v>
      </c>
      <c r="W375" s="78">
        <v>1032.627</v>
      </c>
      <c r="X375" s="78">
        <v>1022.522</v>
      </c>
      <c r="Y375" s="78">
        <v>1020.153</v>
      </c>
      <c r="Z375" s="78">
        <v>1025.441</v>
      </c>
      <c r="AA375" s="78">
        <f t="shared" si="65"/>
        <v>1119.4780000000001</v>
      </c>
      <c r="AB375" s="77">
        <f t="shared" si="66"/>
        <v>2021</v>
      </c>
      <c r="AC375" s="76">
        <f t="shared" si="67"/>
        <v>11</v>
      </c>
      <c r="AD375" s="76" t="str">
        <f t="shared" si="68"/>
        <v/>
      </c>
      <c r="AE375" s="76" t="str">
        <f t="shared" si="69"/>
        <v/>
      </c>
      <c r="AF375" s="74">
        <f t="shared" si="70"/>
        <v>1119.4780000000001</v>
      </c>
      <c r="AG375" s="75" t="str">
        <f t="shared" si="71"/>
        <v>9:00</v>
      </c>
      <c r="AH375" s="74">
        <f t="shared" si="72"/>
        <v>26576.950999999997</v>
      </c>
      <c r="AI375" s="73" t="str">
        <f t="shared" si="73"/>
        <v/>
      </c>
      <c r="AJ375" s="73" t="str">
        <f t="shared" si="74"/>
        <v/>
      </c>
      <c r="AK375" s="73" t="str">
        <f t="shared" si="75"/>
        <v/>
      </c>
      <c r="AL375" s="72" t="str">
        <f t="shared" si="76"/>
        <v/>
      </c>
      <c r="AM375" s="71" t="str">
        <f t="shared" si="77"/>
        <v/>
      </c>
    </row>
    <row r="376" spans="2:39" ht="13.8" thickBot="1">
      <c r="B376" s="79">
        <v>44508</v>
      </c>
      <c r="C376" s="78">
        <v>1028.1510000000001</v>
      </c>
      <c r="D376" s="78">
        <v>1021.485</v>
      </c>
      <c r="E376" s="78">
        <v>1029.52</v>
      </c>
      <c r="F376" s="78">
        <v>1048.546</v>
      </c>
      <c r="G376" s="78">
        <v>1062.3330000000001</v>
      </c>
      <c r="H376" s="78">
        <v>1078.1949999999999</v>
      </c>
      <c r="I376" s="78">
        <v>1135.337</v>
      </c>
      <c r="J376" s="78">
        <v>1260.0350000000001</v>
      </c>
      <c r="K376" s="78">
        <v>1268.3309999999999</v>
      </c>
      <c r="L376" s="78">
        <v>1257.9659999999999</v>
      </c>
      <c r="M376" s="78">
        <v>1279.424</v>
      </c>
      <c r="N376" s="78">
        <v>1279.4949999999999</v>
      </c>
      <c r="O376" s="78">
        <v>1249.049</v>
      </c>
      <c r="P376" s="78">
        <v>1260.146</v>
      </c>
      <c r="Q376" s="78">
        <v>1248.49</v>
      </c>
      <c r="R376" s="78">
        <v>1247.451</v>
      </c>
      <c r="S376" s="78">
        <v>1195.423</v>
      </c>
      <c r="T376" s="78">
        <v>1139.885</v>
      </c>
      <c r="U376" s="78">
        <v>1124.8510000000001</v>
      </c>
      <c r="V376" s="78">
        <v>1152.2570000000001</v>
      </c>
      <c r="W376" s="78">
        <v>1113.134</v>
      </c>
      <c r="X376" s="78">
        <v>1095.788</v>
      </c>
      <c r="Y376" s="78">
        <v>1084.828</v>
      </c>
      <c r="Z376" s="78">
        <v>1053.672</v>
      </c>
      <c r="AA376" s="78">
        <f t="shared" si="65"/>
        <v>1279.4949999999999</v>
      </c>
      <c r="AB376" s="77">
        <f t="shared" si="66"/>
        <v>2021</v>
      </c>
      <c r="AC376" s="76">
        <f t="shared" si="67"/>
        <v>11</v>
      </c>
      <c r="AD376" s="76" t="str">
        <f t="shared" si="68"/>
        <v/>
      </c>
      <c r="AE376" s="76" t="str">
        <f t="shared" si="69"/>
        <v/>
      </c>
      <c r="AF376" s="74">
        <f t="shared" si="70"/>
        <v>1279.4949999999999</v>
      </c>
      <c r="AG376" s="75" t="str">
        <f t="shared" si="71"/>
        <v>12:00</v>
      </c>
      <c r="AH376" s="74">
        <f t="shared" si="72"/>
        <v>28993.287</v>
      </c>
      <c r="AI376" s="73" t="str">
        <f t="shared" si="73"/>
        <v/>
      </c>
      <c r="AJ376" s="73" t="str">
        <f t="shared" si="74"/>
        <v/>
      </c>
      <c r="AK376" s="73" t="str">
        <f t="shared" si="75"/>
        <v/>
      </c>
      <c r="AL376" s="72" t="str">
        <f t="shared" si="76"/>
        <v/>
      </c>
      <c r="AM376" s="71" t="str">
        <f t="shared" si="77"/>
        <v/>
      </c>
    </row>
    <row r="377" spans="2:39" ht="13.8" thickBot="1">
      <c r="B377" s="79">
        <v>44509</v>
      </c>
      <c r="C377" s="78">
        <v>1025.9749999999999</v>
      </c>
      <c r="D377" s="78">
        <v>1028.318</v>
      </c>
      <c r="E377" s="78">
        <v>1024.1310000000001</v>
      </c>
      <c r="F377" s="78">
        <v>1029.7429999999999</v>
      </c>
      <c r="G377" s="78">
        <v>1037.9939999999999</v>
      </c>
      <c r="H377" s="78">
        <v>1052.1559999999999</v>
      </c>
      <c r="I377" s="78">
        <v>1129.1389999999999</v>
      </c>
      <c r="J377" s="78">
        <v>1224.211</v>
      </c>
      <c r="K377" s="78">
        <v>1254.4559999999999</v>
      </c>
      <c r="L377" s="78">
        <v>1261.6759999999999</v>
      </c>
      <c r="M377" s="78">
        <v>1290.346</v>
      </c>
      <c r="N377" s="78">
        <v>1315.5319999999999</v>
      </c>
      <c r="O377" s="78">
        <v>1274.3050000000001</v>
      </c>
      <c r="P377" s="78">
        <v>1272.2280000000001</v>
      </c>
      <c r="Q377" s="78">
        <v>1253.1099999999999</v>
      </c>
      <c r="R377" s="78">
        <v>1257.2449999999999</v>
      </c>
      <c r="S377" s="78">
        <v>1226.4079999999999</v>
      </c>
      <c r="T377" s="78">
        <v>1171.644</v>
      </c>
      <c r="U377" s="78">
        <v>1136.2429999999999</v>
      </c>
      <c r="V377" s="78">
        <v>1134.57</v>
      </c>
      <c r="W377" s="78">
        <v>1121.9680000000001</v>
      </c>
      <c r="X377" s="78">
        <v>1107.923</v>
      </c>
      <c r="Y377" s="78">
        <v>1085.44</v>
      </c>
      <c r="Z377" s="78">
        <v>1052.6679999999999</v>
      </c>
      <c r="AA377" s="78">
        <f t="shared" si="65"/>
        <v>1315.5319999999999</v>
      </c>
      <c r="AB377" s="77">
        <f t="shared" si="66"/>
        <v>2021</v>
      </c>
      <c r="AC377" s="76">
        <f t="shared" si="67"/>
        <v>11</v>
      </c>
      <c r="AD377" s="76" t="str">
        <f t="shared" si="68"/>
        <v/>
      </c>
      <c r="AE377" s="76" t="str">
        <f t="shared" si="69"/>
        <v/>
      </c>
      <c r="AF377" s="74">
        <f t="shared" si="70"/>
        <v>1315.5319999999999</v>
      </c>
      <c r="AG377" s="75" t="str">
        <f t="shared" si="71"/>
        <v>12:00</v>
      </c>
      <c r="AH377" s="74">
        <f t="shared" si="72"/>
        <v>29082.960999999996</v>
      </c>
      <c r="AI377" s="73" t="str">
        <f t="shared" si="73"/>
        <v/>
      </c>
      <c r="AJ377" s="73" t="str">
        <f t="shared" si="74"/>
        <v/>
      </c>
      <c r="AK377" s="73" t="str">
        <f t="shared" si="75"/>
        <v/>
      </c>
      <c r="AL377" s="72" t="str">
        <f t="shared" si="76"/>
        <v/>
      </c>
      <c r="AM377" s="71" t="str">
        <f t="shared" si="77"/>
        <v/>
      </c>
    </row>
    <row r="378" spans="2:39" ht="13.8" thickBot="1">
      <c r="B378" s="79">
        <v>44510</v>
      </c>
      <c r="C378" s="78">
        <v>1029.788</v>
      </c>
      <c r="D378" s="78">
        <v>1027.7929999999999</v>
      </c>
      <c r="E378" s="78">
        <v>1031.934</v>
      </c>
      <c r="F378" s="78">
        <v>1044.4960000000001</v>
      </c>
      <c r="G378" s="78">
        <v>1068.011</v>
      </c>
      <c r="H378" s="78">
        <v>1084.7860000000001</v>
      </c>
      <c r="I378" s="78">
        <v>1153.212</v>
      </c>
      <c r="J378" s="78">
        <v>211.19200000000001</v>
      </c>
      <c r="K378" s="78">
        <v>0</v>
      </c>
      <c r="L378" s="78">
        <v>811.524</v>
      </c>
      <c r="M378" s="78">
        <v>1303.393</v>
      </c>
      <c r="N378" s="78">
        <v>1297.635</v>
      </c>
      <c r="O378" s="78">
        <v>1269.348</v>
      </c>
      <c r="P378" s="78">
        <v>1273.24</v>
      </c>
      <c r="Q378" s="78">
        <v>1257.595</v>
      </c>
      <c r="R378" s="78">
        <v>1261.5830000000001</v>
      </c>
      <c r="S378" s="78">
        <v>1231.3699999999999</v>
      </c>
      <c r="T378" s="78">
        <v>1187.9159999999999</v>
      </c>
      <c r="U378" s="78">
        <v>1170.444</v>
      </c>
      <c r="V378" s="78">
        <v>1143.4760000000001</v>
      </c>
      <c r="W378" s="78">
        <v>1100.498</v>
      </c>
      <c r="X378" s="78">
        <v>1076.7670000000001</v>
      </c>
      <c r="Y378" s="78">
        <v>1065.095</v>
      </c>
      <c r="Z378" s="78">
        <v>1029.373</v>
      </c>
      <c r="AA378" s="78">
        <f t="shared" si="65"/>
        <v>1303.393</v>
      </c>
      <c r="AB378" s="77">
        <f t="shared" si="66"/>
        <v>2021</v>
      </c>
      <c r="AC378" s="76">
        <f t="shared" si="67"/>
        <v>11</v>
      </c>
      <c r="AD378" s="76" t="str">
        <f t="shared" si="68"/>
        <v/>
      </c>
      <c r="AE378" s="76" t="str">
        <f t="shared" si="69"/>
        <v/>
      </c>
      <c r="AF378" s="74">
        <f t="shared" si="70"/>
        <v>1303.393</v>
      </c>
      <c r="AG378" s="75" t="str">
        <f t="shared" si="71"/>
        <v>11:00</v>
      </c>
      <c r="AH378" s="74">
        <f t="shared" si="72"/>
        <v>26433.862000000001</v>
      </c>
      <c r="AI378" s="73" t="str">
        <f t="shared" si="73"/>
        <v/>
      </c>
      <c r="AJ378" s="73" t="str">
        <f t="shared" si="74"/>
        <v/>
      </c>
      <c r="AK378" s="73" t="str">
        <f t="shared" si="75"/>
        <v/>
      </c>
      <c r="AL378" s="72" t="str">
        <f t="shared" si="76"/>
        <v/>
      </c>
      <c r="AM378" s="71" t="str">
        <f t="shared" si="77"/>
        <v/>
      </c>
    </row>
    <row r="379" spans="2:39" ht="13.8" thickBot="1">
      <c r="B379" s="79">
        <v>44511</v>
      </c>
      <c r="C379" s="78">
        <v>1045.95</v>
      </c>
      <c r="D379" s="78">
        <v>1036.5619999999999</v>
      </c>
      <c r="E379" s="78">
        <v>1036.0250000000001</v>
      </c>
      <c r="F379" s="78">
        <v>1035.2860000000001</v>
      </c>
      <c r="G379" s="78">
        <v>1027.155</v>
      </c>
      <c r="H379" s="78">
        <v>1044.5609999999999</v>
      </c>
      <c r="I379" s="78">
        <v>1094.8630000000001</v>
      </c>
      <c r="J379" s="78">
        <v>1129.5630000000001</v>
      </c>
      <c r="K379" s="78">
        <v>1144.7940000000001</v>
      </c>
      <c r="L379" s="78">
        <v>1139.6089999999999</v>
      </c>
      <c r="M379" s="78">
        <v>1162.71</v>
      </c>
      <c r="N379" s="78">
        <v>1171.17</v>
      </c>
      <c r="O379" s="78">
        <v>1140.857</v>
      </c>
      <c r="P379" s="78">
        <v>1145.7090000000001</v>
      </c>
      <c r="Q379" s="78">
        <v>682.62699999999995</v>
      </c>
      <c r="R379" s="78">
        <v>0</v>
      </c>
      <c r="S379" s="78">
        <v>162.24100000000001</v>
      </c>
      <c r="T379" s="78">
        <v>1091.0820000000001</v>
      </c>
      <c r="U379" s="78">
        <v>1114.2149999999999</v>
      </c>
      <c r="V379" s="78">
        <v>1098.3820000000001</v>
      </c>
      <c r="W379" s="78">
        <v>1087.6669999999999</v>
      </c>
      <c r="X379" s="78">
        <v>1085.825</v>
      </c>
      <c r="Y379" s="78">
        <v>1068.595</v>
      </c>
      <c r="Z379" s="78">
        <v>1039.998</v>
      </c>
      <c r="AA379" s="78">
        <f t="shared" si="65"/>
        <v>1171.17</v>
      </c>
      <c r="AB379" s="77">
        <f t="shared" si="66"/>
        <v>2021</v>
      </c>
      <c r="AC379" s="76">
        <f t="shared" si="67"/>
        <v>11</v>
      </c>
      <c r="AD379" s="76" t="str">
        <f t="shared" si="68"/>
        <v/>
      </c>
      <c r="AE379" s="76" t="str">
        <f t="shared" si="69"/>
        <v/>
      </c>
      <c r="AF379" s="74">
        <f t="shared" si="70"/>
        <v>1171.17</v>
      </c>
      <c r="AG379" s="75" t="str">
        <f t="shared" si="71"/>
        <v>12:00</v>
      </c>
      <c r="AH379" s="74">
        <f t="shared" si="72"/>
        <v>24956.616000000009</v>
      </c>
      <c r="AI379" s="73" t="str">
        <f t="shared" si="73"/>
        <v/>
      </c>
      <c r="AJ379" s="73" t="str">
        <f t="shared" si="74"/>
        <v/>
      </c>
      <c r="AK379" s="73" t="str">
        <f t="shared" si="75"/>
        <v/>
      </c>
      <c r="AL379" s="72" t="str">
        <f t="shared" si="76"/>
        <v/>
      </c>
      <c r="AM379" s="71" t="str">
        <f t="shared" si="77"/>
        <v/>
      </c>
    </row>
    <row r="380" spans="2:39" ht="13.8" thickBot="1">
      <c r="B380" s="79">
        <v>44512</v>
      </c>
      <c r="C380" s="78">
        <v>1039.9570000000001</v>
      </c>
      <c r="D380" s="78">
        <v>1033.046</v>
      </c>
      <c r="E380" s="78">
        <v>1042.3420000000001</v>
      </c>
      <c r="F380" s="78">
        <v>1030.3309999999999</v>
      </c>
      <c r="G380" s="78">
        <v>1050.4259999999999</v>
      </c>
      <c r="H380" s="78">
        <v>1069.5409999999999</v>
      </c>
      <c r="I380" s="78">
        <v>1135.2439999999999</v>
      </c>
      <c r="J380" s="78">
        <v>1257.646</v>
      </c>
      <c r="K380" s="78">
        <v>1236.9690000000001</v>
      </c>
      <c r="L380" s="78">
        <v>1266.827</v>
      </c>
      <c r="M380" s="78">
        <v>1278.0519999999999</v>
      </c>
      <c r="N380" s="78">
        <v>1288.2349999999999</v>
      </c>
      <c r="O380" s="78">
        <v>1247.0619999999999</v>
      </c>
      <c r="P380" s="78">
        <v>1237.6990000000001</v>
      </c>
      <c r="Q380" s="78">
        <v>1230.2719999999999</v>
      </c>
      <c r="R380" s="78">
        <v>1227.1659999999999</v>
      </c>
      <c r="S380" s="78">
        <v>1199.5070000000001</v>
      </c>
      <c r="T380" s="78">
        <v>1174.193</v>
      </c>
      <c r="U380" s="78">
        <v>1152.587</v>
      </c>
      <c r="V380" s="78">
        <v>1150.4639999999999</v>
      </c>
      <c r="W380" s="78">
        <v>1113.7380000000001</v>
      </c>
      <c r="X380" s="78">
        <v>1112.1990000000001</v>
      </c>
      <c r="Y380" s="78">
        <v>1100.5519999999999</v>
      </c>
      <c r="Z380" s="78">
        <v>1070.432</v>
      </c>
      <c r="AA380" s="78">
        <f t="shared" si="65"/>
        <v>1288.2349999999999</v>
      </c>
      <c r="AB380" s="77">
        <f t="shared" si="66"/>
        <v>2021</v>
      </c>
      <c r="AC380" s="76">
        <f t="shared" si="67"/>
        <v>11</v>
      </c>
      <c r="AD380" s="76" t="str">
        <f t="shared" si="68"/>
        <v/>
      </c>
      <c r="AE380" s="76" t="str">
        <f t="shared" si="69"/>
        <v/>
      </c>
      <c r="AF380" s="74">
        <f t="shared" si="70"/>
        <v>1288.2349999999999</v>
      </c>
      <c r="AG380" s="75" t="str">
        <f t="shared" si="71"/>
        <v>12:00</v>
      </c>
      <c r="AH380" s="74">
        <f t="shared" si="72"/>
        <v>29032.722000000005</v>
      </c>
      <c r="AI380" s="73" t="str">
        <f t="shared" si="73"/>
        <v/>
      </c>
      <c r="AJ380" s="73" t="str">
        <f t="shared" si="74"/>
        <v/>
      </c>
      <c r="AK380" s="73" t="str">
        <f t="shared" si="75"/>
        <v/>
      </c>
      <c r="AL380" s="72" t="str">
        <f t="shared" si="76"/>
        <v/>
      </c>
      <c r="AM380" s="71" t="str">
        <f t="shared" si="77"/>
        <v/>
      </c>
    </row>
    <row r="381" spans="2:39" ht="13.8" thickBot="1">
      <c r="B381" s="79">
        <v>44513</v>
      </c>
      <c r="C381" s="78">
        <v>1072.0640000000001</v>
      </c>
      <c r="D381" s="78">
        <v>1073.498</v>
      </c>
      <c r="E381" s="78">
        <v>1058.1769999999999</v>
      </c>
      <c r="F381" s="78">
        <v>1064.2439999999999</v>
      </c>
      <c r="G381" s="78">
        <v>1053.963</v>
      </c>
      <c r="H381" s="78">
        <v>1074.9960000000001</v>
      </c>
      <c r="I381" s="78">
        <v>1101.596</v>
      </c>
      <c r="J381" s="78">
        <v>1148.251</v>
      </c>
      <c r="K381" s="78">
        <v>1149.1489999999999</v>
      </c>
      <c r="L381" s="78">
        <v>1147.2829999999999</v>
      </c>
      <c r="M381" s="78">
        <v>1157.7170000000001</v>
      </c>
      <c r="N381" s="78">
        <v>1159.95</v>
      </c>
      <c r="O381" s="78">
        <v>1148.8420000000001</v>
      </c>
      <c r="P381" s="78">
        <v>1133.9690000000001</v>
      </c>
      <c r="Q381" s="78">
        <v>1119.2059999999999</v>
      </c>
      <c r="R381" s="78">
        <v>1117.68</v>
      </c>
      <c r="S381" s="78">
        <v>1118.9570000000001</v>
      </c>
      <c r="T381" s="78">
        <v>1105.4559999999999</v>
      </c>
      <c r="U381" s="78">
        <v>1116.598</v>
      </c>
      <c r="V381" s="78">
        <v>1105.3920000000001</v>
      </c>
      <c r="W381" s="78">
        <v>1085.559</v>
      </c>
      <c r="X381" s="78">
        <v>1080.365</v>
      </c>
      <c r="Y381" s="78">
        <v>1078.6890000000001</v>
      </c>
      <c r="Z381" s="78">
        <v>1074.5219999999999</v>
      </c>
      <c r="AA381" s="78">
        <f t="shared" si="65"/>
        <v>1159.95</v>
      </c>
      <c r="AB381" s="77">
        <f t="shared" si="66"/>
        <v>2021</v>
      </c>
      <c r="AC381" s="76">
        <f t="shared" si="67"/>
        <v>11</v>
      </c>
      <c r="AD381" s="76" t="str">
        <f t="shared" si="68"/>
        <v/>
      </c>
      <c r="AE381" s="76" t="str">
        <f t="shared" si="69"/>
        <v/>
      </c>
      <c r="AF381" s="74">
        <f t="shared" si="70"/>
        <v>1159.95</v>
      </c>
      <c r="AG381" s="75" t="str">
        <f t="shared" si="71"/>
        <v>12:00</v>
      </c>
      <c r="AH381" s="74">
        <f t="shared" si="72"/>
        <v>27706.073</v>
      </c>
      <c r="AI381" s="73" t="str">
        <f t="shared" si="73"/>
        <v/>
      </c>
      <c r="AJ381" s="73" t="str">
        <f t="shared" si="74"/>
        <v/>
      </c>
      <c r="AK381" s="73" t="str">
        <f t="shared" si="75"/>
        <v/>
      </c>
      <c r="AL381" s="72" t="str">
        <f t="shared" si="76"/>
        <v/>
      </c>
      <c r="AM381" s="71" t="str">
        <f t="shared" si="77"/>
        <v/>
      </c>
    </row>
    <row r="382" spans="2:39" ht="13.8" thickBot="1">
      <c r="B382" s="79">
        <v>44514</v>
      </c>
      <c r="C382" s="78">
        <v>1074.8440000000001</v>
      </c>
      <c r="D382" s="78">
        <v>1062.855</v>
      </c>
      <c r="E382" s="78">
        <v>1057.904</v>
      </c>
      <c r="F382" s="78">
        <v>1055.799</v>
      </c>
      <c r="G382" s="78">
        <v>1071.9380000000001</v>
      </c>
      <c r="H382" s="78">
        <v>1074.2370000000001</v>
      </c>
      <c r="I382" s="78">
        <v>1107.25</v>
      </c>
      <c r="J382" s="78">
        <v>1145.769</v>
      </c>
      <c r="K382" s="78">
        <v>1149.557</v>
      </c>
      <c r="L382" s="78">
        <v>1134.7249999999999</v>
      </c>
      <c r="M382" s="78">
        <v>1151.8140000000001</v>
      </c>
      <c r="N382" s="78">
        <v>1148.248</v>
      </c>
      <c r="O382" s="78">
        <v>1148.694</v>
      </c>
      <c r="P382" s="78">
        <v>1144.452</v>
      </c>
      <c r="Q382" s="78">
        <v>1145.3320000000001</v>
      </c>
      <c r="R382" s="78">
        <v>1145.259</v>
      </c>
      <c r="S382" s="78">
        <v>1125.326</v>
      </c>
      <c r="T382" s="78">
        <v>1120.058</v>
      </c>
      <c r="U382" s="78">
        <v>1133.902</v>
      </c>
      <c r="V382" s="78">
        <v>1122.202</v>
      </c>
      <c r="W382" s="78">
        <v>1099.204</v>
      </c>
      <c r="X382" s="78">
        <v>1096.1669999999999</v>
      </c>
      <c r="Y382" s="78">
        <v>1083.777</v>
      </c>
      <c r="Z382" s="78">
        <v>1073.7339999999999</v>
      </c>
      <c r="AA382" s="78">
        <f t="shared" si="65"/>
        <v>1151.8140000000001</v>
      </c>
      <c r="AB382" s="77">
        <f t="shared" si="66"/>
        <v>2021</v>
      </c>
      <c r="AC382" s="76">
        <f t="shared" si="67"/>
        <v>11</v>
      </c>
      <c r="AD382" s="76" t="str">
        <f t="shared" si="68"/>
        <v/>
      </c>
      <c r="AE382" s="76" t="str">
        <f t="shared" si="69"/>
        <v/>
      </c>
      <c r="AF382" s="74">
        <f t="shared" si="70"/>
        <v>1151.8140000000001</v>
      </c>
      <c r="AG382" s="75" t="str">
        <f t="shared" si="71"/>
        <v>11:00</v>
      </c>
      <c r="AH382" s="74">
        <f t="shared" si="72"/>
        <v>27824.861000000001</v>
      </c>
      <c r="AI382" s="73" t="str">
        <f t="shared" si="73"/>
        <v/>
      </c>
      <c r="AJ382" s="73" t="str">
        <f t="shared" si="74"/>
        <v/>
      </c>
      <c r="AK382" s="73" t="str">
        <f t="shared" si="75"/>
        <v/>
      </c>
      <c r="AL382" s="72" t="str">
        <f t="shared" si="76"/>
        <v/>
      </c>
      <c r="AM382" s="71" t="str">
        <f t="shared" si="77"/>
        <v/>
      </c>
    </row>
    <row r="383" spans="2:39" ht="13.8" thickBot="1">
      <c r="B383" s="79">
        <v>44515</v>
      </c>
      <c r="C383" s="78">
        <v>1075.32</v>
      </c>
      <c r="D383" s="78">
        <v>1073.845</v>
      </c>
      <c r="E383" s="78">
        <v>1074.239</v>
      </c>
      <c r="F383" s="78">
        <v>1075.81</v>
      </c>
      <c r="G383" s="78">
        <v>1086.0119999999999</v>
      </c>
      <c r="H383" s="78">
        <v>1107.559</v>
      </c>
      <c r="I383" s="78">
        <v>1170.5450000000001</v>
      </c>
      <c r="J383" s="78">
        <v>1266.5989999999999</v>
      </c>
      <c r="K383" s="78">
        <v>1287.569</v>
      </c>
      <c r="L383" s="78">
        <v>1298.9169999999999</v>
      </c>
      <c r="M383" s="78">
        <v>1339.5139999999999</v>
      </c>
      <c r="N383" s="78">
        <v>1325.4860000000001</v>
      </c>
      <c r="O383" s="78">
        <v>1107.923</v>
      </c>
      <c r="P383" s="78">
        <v>0</v>
      </c>
      <c r="Q383" s="78">
        <v>57.134999999999998</v>
      </c>
      <c r="R383" s="78">
        <v>1254.2760000000001</v>
      </c>
      <c r="S383" s="78">
        <v>1290.9690000000001</v>
      </c>
      <c r="T383" s="78">
        <v>1238.1110000000001</v>
      </c>
      <c r="U383" s="78">
        <v>1215.67</v>
      </c>
      <c r="V383" s="78">
        <v>1198.9870000000001</v>
      </c>
      <c r="W383" s="78">
        <v>1179.037</v>
      </c>
      <c r="X383" s="78">
        <v>1171.143</v>
      </c>
      <c r="Y383" s="78">
        <v>1143.05</v>
      </c>
      <c r="Z383" s="78">
        <v>1091.1690000000001</v>
      </c>
      <c r="AA383" s="78">
        <f t="shared" si="65"/>
        <v>1339.5139999999999</v>
      </c>
      <c r="AB383" s="77">
        <f t="shared" si="66"/>
        <v>2021</v>
      </c>
      <c r="AC383" s="76">
        <f t="shared" si="67"/>
        <v>11</v>
      </c>
      <c r="AD383" s="76" t="str">
        <f t="shared" si="68"/>
        <v/>
      </c>
      <c r="AE383" s="76" t="str">
        <f t="shared" si="69"/>
        <v/>
      </c>
      <c r="AF383" s="74">
        <f t="shared" si="70"/>
        <v>1339.5139999999999</v>
      </c>
      <c r="AG383" s="75" t="str">
        <f t="shared" si="71"/>
        <v>11:00</v>
      </c>
      <c r="AH383" s="74">
        <f t="shared" si="72"/>
        <v>27468.399000000005</v>
      </c>
      <c r="AI383" s="73" t="str">
        <f t="shared" si="73"/>
        <v/>
      </c>
      <c r="AJ383" s="73" t="str">
        <f t="shared" si="74"/>
        <v/>
      </c>
      <c r="AK383" s="73" t="str">
        <f t="shared" si="75"/>
        <v/>
      </c>
      <c r="AL383" s="72" t="str">
        <f t="shared" si="76"/>
        <v/>
      </c>
      <c r="AM383" s="71" t="str">
        <f t="shared" si="77"/>
        <v/>
      </c>
    </row>
    <row r="384" spans="2:39" ht="13.8" thickBot="1">
      <c r="B384" s="79">
        <v>44516</v>
      </c>
      <c r="C384" s="78">
        <v>1098.7159999999999</v>
      </c>
      <c r="D384" s="78">
        <v>1098.8920000000001</v>
      </c>
      <c r="E384" s="78">
        <v>1095.4069999999999</v>
      </c>
      <c r="F384" s="78">
        <v>1101.412</v>
      </c>
      <c r="G384" s="78">
        <v>1107.848</v>
      </c>
      <c r="H384" s="78">
        <v>1115.2739999999999</v>
      </c>
      <c r="I384" s="78">
        <v>1185.173</v>
      </c>
      <c r="J384" s="78">
        <v>1292.423</v>
      </c>
      <c r="K384" s="78">
        <v>1317.088</v>
      </c>
      <c r="L384" s="78">
        <v>1321.1990000000001</v>
      </c>
      <c r="M384" s="78">
        <v>1343.7719999999999</v>
      </c>
      <c r="N384" s="78">
        <v>1356.3030000000001</v>
      </c>
      <c r="O384" s="78">
        <v>1328.3130000000001</v>
      </c>
      <c r="P384" s="78">
        <v>1287.7249999999999</v>
      </c>
      <c r="Q384" s="78">
        <v>1301.472</v>
      </c>
      <c r="R384" s="78">
        <v>1300.009</v>
      </c>
      <c r="S384" s="78">
        <v>1270.252</v>
      </c>
      <c r="T384" s="78">
        <v>1240.009</v>
      </c>
      <c r="U384" s="78">
        <v>1210.223</v>
      </c>
      <c r="V384" s="78">
        <v>1193.443</v>
      </c>
      <c r="W384" s="78">
        <v>1160.1079999999999</v>
      </c>
      <c r="X384" s="78">
        <v>1159.912</v>
      </c>
      <c r="Y384" s="78">
        <v>1137.213</v>
      </c>
      <c r="Z384" s="78">
        <v>1099.921</v>
      </c>
      <c r="AA384" s="78">
        <f t="shared" si="65"/>
        <v>1356.3030000000001</v>
      </c>
      <c r="AB384" s="77">
        <f t="shared" si="66"/>
        <v>2021</v>
      </c>
      <c r="AC384" s="76">
        <f t="shared" si="67"/>
        <v>11</v>
      </c>
      <c r="AD384" s="76" t="str">
        <f t="shared" si="68"/>
        <v/>
      </c>
      <c r="AE384" s="76" t="str">
        <f t="shared" si="69"/>
        <v/>
      </c>
      <c r="AF384" s="74">
        <f t="shared" si="70"/>
        <v>1356.3030000000001</v>
      </c>
      <c r="AG384" s="75" t="str">
        <f t="shared" si="71"/>
        <v>12:00</v>
      </c>
      <c r="AH384" s="74">
        <f t="shared" si="72"/>
        <v>30478.41</v>
      </c>
      <c r="AI384" s="73" t="str">
        <f t="shared" si="73"/>
        <v/>
      </c>
      <c r="AJ384" s="73" t="str">
        <f t="shared" si="74"/>
        <v/>
      </c>
      <c r="AK384" s="73" t="str">
        <f t="shared" si="75"/>
        <v/>
      </c>
      <c r="AL384" s="72" t="str">
        <f t="shared" si="76"/>
        <v/>
      </c>
      <c r="AM384" s="71" t="str">
        <f t="shared" si="77"/>
        <v/>
      </c>
    </row>
    <row r="385" spans="2:39" ht="13.8" thickBot="1">
      <c r="B385" s="79">
        <v>44517</v>
      </c>
      <c r="C385" s="78">
        <v>1095.4349999999999</v>
      </c>
      <c r="D385" s="78">
        <v>1093.806</v>
      </c>
      <c r="E385" s="78">
        <v>1095.7190000000001</v>
      </c>
      <c r="F385" s="78">
        <v>1092.202</v>
      </c>
      <c r="G385" s="78">
        <v>1094.049</v>
      </c>
      <c r="H385" s="78">
        <v>212.63399999999999</v>
      </c>
      <c r="I385" s="78">
        <v>196.58500000000001</v>
      </c>
      <c r="J385" s="78">
        <v>1334.2940000000001</v>
      </c>
      <c r="K385" s="78">
        <v>1296.809</v>
      </c>
      <c r="L385" s="78">
        <v>1307.9059999999999</v>
      </c>
      <c r="M385" s="78">
        <v>1323.577</v>
      </c>
      <c r="N385" s="78">
        <v>1321.808</v>
      </c>
      <c r="O385" s="78">
        <v>1293.3019999999999</v>
      </c>
      <c r="P385" s="78">
        <v>1277.876</v>
      </c>
      <c r="Q385" s="78">
        <v>1265.528</v>
      </c>
      <c r="R385" s="78">
        <v>1269.7360000000001</v>
      </c>
      <c r="S385" s="78">
        <v>1242.396</v>
      </c>
      <c r="T385" s="78">
        <v>1186.298</v>
      </c>
      <c r="U385" s="78">
        <v>1139.9069999999999</v>
      </c>
      <c r="V385" s="78">
        <v>1136.8820000000001</v>
      </c>
      <c r="W385" s="78">
        <v>1104.0029999999999</v>
      </c>
      <c r="X385" s="78">
        <v>1082.5809999999999</v>
      </c>
      <c r="Y385" s="78">
        <v>1059.499</v>
      </c>
      <c r="Z385" s="78">
        <v>1029.0229999999999</v>
      </c>
      <c r="AA385" s="78">
        <f t="shared" si="65"/>
        <v>1334.2940000000001</v>
      </c>
      <c r="AB385" s="77">
        <f t="shared" si="66"/>
        <v>2021</v>
      </c>
      <c r="AC385" s="76">
        <f t="shared" si="67"/>
        <v>11</v>
      </c>
      <c r="AD385" s="76" t="str">
        <f t="shared" si="68"/>
        <v/>
      </c>
      <c r="AE385" s="76" t="str">
        <f t="shared" si="69"/>
        <v/>
      </c>
      <c r="AF385" s="74">
        <f t="shared" si="70"/>
        <v>1334.2940000000001</v>
      </c>
      <c r="AG385" s="75" t="str">
        <f t="shared" si="71"/>
        <v>8:00</v>
      </c>
      <c r="AH385" s="74">
        <f t="shared" si="72"/>
        <v>27886.148999999998</v>
      </c>
      <c r="AI385" s="73" t="str">
        <f t="shared" si="73"/>
        <v/>
      </c>
      <c r="AJ385" s="73" t="str">
        <f t="shared" si="74"/>
        <v/>
      </c>
      <c r="AK385" s="73" t="str">
        <f t="shared" si="75"/>
        <v/>
      </c>
      <c r="AL385" s="72" t="str">
        <f t="shared" si="76"/>
        <v/>
      </c>
      <c r="AM385" s="71" t="str">
        <f t="shared" si="77"/>
        <v/>
      </c>
    </row>
    <row r="386" spans="2:39" ht="13.8" thickBot="1">
      <c r="B386" s="79">
        <v>44518</v>
      </c>
      <c r="C386" s="78">
        <v>1027.566</v>
      </c>
      <c r="D386" s="78">
        <v>1029.3989999999999</v>
      </c>
      <c r="E386" s="78">
        <v>1038.329</v>
      </c>
      <c r="F386" s="78">
        <v>1045.9480000000001</v>
      </c>
      <c r="G386" s="78">
        <v>1052.9490000000001</v>
      </c>
      <c r="H386" s="78">
        <v>1067.047</v>
      </c>
      <c r="I386" s="78">
        <v>1121.9829999999999</v>
      </c>
      <c r="J386" s="78">
        <v>1265.0070000000001</v>
      </c>
      <c r="K386" s="78">
        <v>1298.221</v>
      </c>
      <c r="L386" s="78">
        <v>1298.8399999999999</v>
      </c>
      <c r="M386" s="78">
        <v>1339.153</v>
      </c>
      <c r="N386" s="78">
        <v>1356.963</v>
      </c>
      <c r="O386" s="78">
        <v>1299.163</v>
      </c>
      <c r="P386" s="78">
        <v>1294.2439999999999</v>
      </c>
      <c r="Q386" s="78">
        <v>1306.4690000000001</v>
      </c>
      <c r="R386" s="78">
        <v>1296.712</v>
      </c>
      <c r="S386" s="78">
        <v>1251.2670000000001</v>
      </c>
      <c r="T386" s="78">
        <v>1218.8510000000001</v>
      </c>
      <c r="U386" s="78">
        <v>1190.414</v>
      </c>
      <c r="V386" s="78">
        <v>1194.48</v>
      </c>
      <c r="W386" s="78">
        <v>1178.424</v>
      </c>
      <c r="X386" s="78">
        <v>1168.559</v>
      </c>
      <c r="Y386" s="78">
        <v>1147.999</v>
      </c>
      <c r="Z386" s="78">
        <v>1118.1949999999999</v>
      </c>
      <c r="AA386" s="78">
        <f t="shared" si="65"/>
        <v>1356.963</v>
      </c>
      <c r="AB386" s="77">
        <f t="shared" si="66"/>
        <v>2021</v>
      </c>
      <c r="AC386" s="76">
        <f t="shared" si="67"/>
        <v>11</v>
      </c>
      <c r="AD386" s="76" t="str">
        <f t="shared" si="68"/>
        <v/>
      </c>
      <c r="AE386" s="76" t="str">
        <f t="shared" si="69"/>
        <v/>
      </c>
      <c r="AF386" s="74">
        <f t="shared" si="70"/>
        <v>1356.963</v>
      </c>
      <c r="AG386" s="75" t="str">
        <f t="shared" si="71"/>
        <v>12:00</v>
      </c>
      <c r="AH386" s="74">
        <f t="shared" si="72"/>
        <v>29963.145</v>
      </c>
      <c r="AI386" s="73" t="str">
        <f t="shared" si="73"/>
        <v/>
      </c>
      <c r="AJ386" s="73" t="str">
        <f t="shared" si="74"/>
        <v/>
      </c>
      <c r="AK386" s="73" t="str">
        <f t="shared" si="75"/>
        <v/>
      </c>
      <c r="AL386" s="72" t="str">
        <f t="shared" si="76"/>
        <v/>
      </c>
      <c r="AM386" s="71" t="str">
        <f t="shared" si="77"/>
        <v/>
      </c>
    </row>
    <row r="387" spans="2:39" ht="13.8" thickBot="1">
      <c r="B387" s="79">
        <v>44519</v>
      </c>
      <c r="C387" s="78">
        <v>1116.02</v>
      </c>
      <c r="D387" s="78">
        <v>1104.24</v>
      </c>
      <c r="E387" s="78">
        <v>1104.652</v>
      </c>
      <c r="F387" s="78">
        <v>1100.317</v>
      </c>
      <c r="G387" s="78">
        <v>1111.7909999999999</v>
      </c>
      <c r="H387" s="78">
        <v>1130.3340000000001</v>
      </c>
      <c r="I387" s="78">
        <v>1173.325</v>
      </c>
      <c r="J387" s="78">
        <v>1280.17</v>
      </c>
      <c r="K387" s="78">
        <v>1287.2239999999999</v>
      </c>
      <c r="L387" s="78">
        <v>1307.7860000000001</v>
      </c>
      <c r="M387" s="78">
        <v>1344.7940000000001</v>
      </c>
      <c r="N387" s="78">
        <v>1341.8610000000001</v>
      </c>
      <c r="O387" s="78">
        <v>1303.576</v>
      </c>
      <c r="P387" s="78">
        <v>1291.9760000000001</v>
      </c>
      <c r="Q387" s="78">
        <v>1299.9359999999999</v>
      </c>
      <c r="R387" s="78">
        <v>1274.1990000000001</v>
      </c>
      <c r="S387" s="78">
        <v>1251.877</v>
      </c>
      <c r="T387" s="78">
        <v>1242.664</v>
      </c>
      <c r="U387" s="78">
        <v>1224.5820000000001</v>
      </c>
      <c r="V387" s="78">
        <v>1209.6199999999999</v>
      </c>
      <c r="W387" s="78">
        <v>1175.877</v>
      </c>
      <c r="X387" s="78">
        <v>1167.402</v>
      </c>
      <c r="Y387" s="78">
        <v>1157.3779999999999</v>
      </c>
      <c r="Z387" s="78">
        <v>1116.7950000000001</v>
      </c>
      <c r="AA387" s="78">
        <f t="shared" ref="AA387:AA450" si="78">MAX(C387:Z387)</f>
        <v>1344.7940000000001</v>
      </c>
      <c r="AB387" s="77">
        <f t="shared" ref="AB387:AB450" si="79">YEAR(B387)</f>
        <v>2021</v>
      </c>
      <c r="AC387" s="76">
        <f t="shared" ref="AC387:AC450" si="80">MONTH(B387)</f>
        <v>11</v>
      </c>
      <c r="AD387" s="76" t="str">
        <f t="shared" ref="AD387:AD450" si="81">IF(AE387="","",AB387&amp;"-"&amp;AE387)</f>
        <v/>
      </c>
      <c r="AE387" s="76" t="str">
        <f t="shared" ref="AE387:AE450" si="82">IF(DAY(B387+1)=1,AC387,"")</f>
        <v/>
      </c>
      <c r="AF387" s="74">
        <f t="shared" ref="AF387:AF450" si="83">MAX(C387:AA387)</f>
        <v>1344.7940000000001</v>
      </c>
      <c r="AG387" s="75" t="str">
        <f t="shared" ref="AG387:AG450" si="84">INDEX($C$2:$Z$2,MATCH(AF387,C387:Z387,0))</f>
        <v>11:00</v>
      </c>
      <c r="AH387" s="74">
        <f t="shared" ref="AH387:AH450" si="85">SUM(C387:AA387)</f>
        <v>30463.190000000002</v>
      </c>
      <c r="AI387" s="73" t="str">
        <f t="shared" ref="AI387:AI450" si="86">IF(AE387&lt;&gt;"",SUMIFS(AF:AF,AC:AC,AC387,AB:AB,AB387),"")</f>
        <v/>
      </c>
      <c r="AJ387" s="73" t="str">
        <f t="shared" ref="AJ387:AJ450" si="87">IF(AI387="","",_xlfn.MAXIFS(AF:AF,AC:AC,AC387,AB:AB,AB387))</f>
        <v/>
      </c>
      <c r="AK387" s="73" t="str">
        <f t="shared" ref="AK387:AK450" si="88">IF(AI387="","",_xlfn.MAXIFS(AH:AH,AC:AC,AC387,AB:AB,AB387))</f>
        <v/>
      </c>
      <c r="AL387" s="72" t="str">
        <f t="shared" ref="AL387:AL450" si="89">IF(AI387&lt;&gt;"",INDEX(B:B,MATCH(AJ387,AF:AF,0)),"")</f>
        <v/>
      </c>
      <c r="AM387" s="71" t="str">
        <f t="shared" ref="AM387:AM450" si="90">IF(AI387&lt;&gt;"",INDEX(AG:AG,MATCH(AJ387,AF:AF,0)),"")</f>
        <v/>
      </c>
    </row>
    <row r="388" spans="2:39" ht="13.8" thickBot="1">
      <c r="B388" s="79">
        <v>44520</v>
      </c>
      <c r="C388" s="78">
        <v>1109.9659999999999</v>
      </c>
      <c r="D388" s="78">
        <v>1114.8130000000001</v>
      </c>
      <c r="E388" s="78">
        <v>1112.432</v>
      </c>
      <c r="F388" s="78">
        <v>1092.701</v>
      </c>
      <c r="G388" s="78">
        <v>1108.1189999999999</v>
      </c>
      <c r="H388" s="78">
        <v>1128.8430000000001</v>
      </c>
      <c r="I388" s="78">
        <v>1150.1189999999999</v>
      </c>
      <c r="J388" s="78">
        <v>1208.953</v>
      </c>
      <c r="K388" s="78">
        <v>1211.644</v>
      </c>
      <c r="L388" s="78">
        <v>1194.798</v>
      </c>
      <c r="M388" s="78">
        <v>1174.328</v>
      </c>
      <c r="N388" s="78">
        <v>1186.4380000000001</v>
      </c>
      <c r="O388" s="78">
        <v>1148.2860000000001</v>
      </c>
      <c r="P388" s="78">
        <v>1151.796</v>
      </c>
      <c r="Q388" s="78">
        <v>1143.0999999999999</v>
      </c>
      <c r="R388" s="78">
        <v>1140.6099999999999</v>
      </c>
      <c r="S388" s="78">
        <v>1145.0329999999999</v>
      </c>
      <c r="T388" s="78">
        <v>1138.165</v>
      </c>
      <c r="U388" s="78">
        <v>1143.1279999999999</v>
      </c>
      <c r="V388" s="78">
        <v>1135.143</v>
      </c>
      <c r="W388" s="78">
        <v>1113.059</v>
      </c>
      <c r="X388" s="78">
        <v>1109.5530000000001</v>
      </c>
      <c r="Y388" s="78">
        <v>1094.095</v>
      </c>
      <c r="Z388" s="78">
        <v>1087.5029999999999</v>
      </c>
      <c r="AA388" s="78">
        <f t="shared" si="78"/>
        <v>1211.644</v>
      </c>
      <c r="AB388" s="77">
        <f t="shared" si="79"/>
        <v>2021</v>
      </c>
      <c r="AC388" s="76">
        <f t="shared" si="80"/>
        <v>11</v>
      </c>
      <c r="AD388" s="76" t="str">
        <f t="shared" si="81"/>
        <v/>
      </c>
      <c r="AE388" s="76" t="str">
        <f t="shared" si="82"/>
        <v/>
      </c>
      <c r="AF388" s="74">
        <f t="shared" si="83"/>
        <v>1211.644</v>
      </c>
      <c r="AG388" s="75" t="str">
        <f t="shared" si="84"/>
        <v>9:00</v>
      </c>
      <c r="AH388" s="74">
        <f t="shared" si="85"/>
        <v>28554.269000000004</v>
      </c>
      <c r="AI388" s="73" t="str">
        <f t="shared" si="86"/>
        <v/>
      </c>
      <c r="AJ388" s="73" t="str">
        <f t="shared" si="87"/>
        <v/>
      </c>
      <c r="AK388" s="73" t="str">
        <f t="shared" si="88"/>
        <v/>
      </c>
      <c r="AL388" s="72" t="str">
        <f t="shared" si="89"/>
        <v/>
      </c>
      <c r="AM388" s="71" t="str">
        <f t="shared" si="90"/>
        <v/>
      </c>
    </row>
    <row r="389" spans="2:39" ht="13.8" thickBot="1">
      <c r="B389" s="79">
        <v>44521</v>
      </c>
      <c r="C389" s="78">
        <v>1092.039</v>
      </c>
      <c r="D389" s="78">
        <v>1082.4639999999999</v>
      </c>
      <c r="E389" s="78">
        <v>1070.0889999999999</v>
      </c>
      <c r="F389" s="78">
        <v>1078.0039999999999</v>
      </c>
      <c r="G389" s="78">
        <v>1100.48</v>
      </c>
      <c r="H389" s="78">
        <v>1128.672</v>
      </c>
      <c r="I389" s="78">
        <v>1135.9739999999999</v>
      </c>
      <c r="J389" s="78">
        <v>1196.46</v>
      </c>
      <c r="K389" s="78">
        <v>1176.693</v>
      </c>
      <c r="L389" s="78">
        <v>1143.991</v>
      </c>
      <c r="M389" s="78">
        <v>1175.1780000000001</v>
      </c>
      <c r="N389" s="78">
        <v>1152.6289999999999</v>
      </c>
      <c r="O389" s="78">
        <v>1133.529</v>
      </c>
      <c r="P389" s="78">
        <v>1136.942</v>
      </c>
      <c r="Q389" s="78">
        <v>1119.289</v>
      </c>
      <c r="R389" s="78">
        <v>1133.712</v>
      </c>
      <c r="S389" s="78">
        <v>1143.7550000000001</v>
      </c>
      <c r="T389" s="78">
        <v>1119.0060000000001</v>
      </c>
      <c r="U389" s="78">
        <v>1129.607</v>
      </c>
      <c r="V389" s="78">
        <v>1111.7529999999999</v>
      </c>
      <c r="W389" s="78">
        <v>1095.876</v>
      </c>
      <c r="X389" s="78">
        <v>1085.5119999999999</v>
      </c>
      <c r="Y389" s="78">
        <v>1072.6489999999999</v>
      </c>
      <c r="Z389" s="78">
        <v>1077.444</v>
      </c>
      <c r="AA389" s="78">
        <f t="shared" si="78"/>
        <v>1196.46</v>
      </c>
      <c r="AB389" s="77">
        <f t="shared" si="79"/>
        <v>2021</v>
      </c>
      <c r="AC389" s="76">
        <f t="shared" si="80"/>
        <v>11</v>
      </c>
      <c r="AD389" s="76" t="str">
        <f t="shared" si="81"/>
        <v/>
      </c>
      <c r="AE389" s="76" t="str">
        <f t="shared" si="82"/>
        <v/>
      </c>
      <c r="AF389" s="74">
        <f t="shared" si="83"/>
        <v>1196.46</v>
      </c>
      <c r="AG389" s="75" t="str">
        <f t="shared" si="84"/>
        <v>8:00</v>
      </c>
      <c r="AH389" s="74">
        <f t="shared" si="85"/>
        <v>28088.207000000002</v>
      </c>
      <c r="AI389" s="73" t="str">
        <f t="shared" si="86"/>
        <v/>
      </c>
      <c r="AJ389" s="73" t="str">
        <f t="shared" si="87"/>
        <v/>
      </c>
      <c r="AK389" s="73" t="str">
        <f t="shared" si="88"/>
        <v/>
      </c>
      <c r="AL389" s="72" t="str">
        <f t="shared" si="89"/>
        <v/>
      </c>
      <c r="AM389" s="71" t="str">
        <f t="shared" si="90"/>
        <v/>
      </c>
    </row>
    <row r="390" spans="2:39" ht="13.8" thickBot="1">
      <c r="B390" s="79">
        <v>44522</v>
      </c>
      <c r="C390" s="78">
        <v>1086.174</v>
      </c>
      <c r="D390" s="78">
        <v>1078.6559999999999</v>
      </c>
      <c r="E390" s="78">
        <v>1086.7619999999999</v>
      </c>
      <c r="F390" s="78">
        <v>1129.712</v>
      </c>
      <c r="G390" s="78">
        <v>1133.903</v>
      </c>
      <c r="H390" s="78">
        <v>1153.059</v>
      </c>
      <c r="I390" s="78">
        <v>1209.528</v>
      </c>
      <c r="J390" s="78">
        <v>1281.982</v>
      </c>
      <c r="K390" s="78">
        <v>178.27600000000001</v>
      </c>
      <c r="L390" s="78">
        <v>0</v>
      </c>
      <c r="M390" s="78">
        <v>0</v>
      </c>
      <c r="N390" s="78">
        <v>0</v>
      </c>
      <c r="O390" s="78">
        <v>0</v>
      </c>
      <c r="P390" s="78">
        <v>0</v>
      </c>
      <c r="Q390" s="78">
        <v>0</v>
      </c>
      <c r="R390" s="78">
        <v>0.68799999999999994</v>
      </c>
      <c r="S390" s="78">
        <v>1263.8889999999999</v>
      </c>
      <c r="T390" s="78">
        <v>1246.732</v>
      </c>
      <c r="U390" s="78">
        <v>1231.539</v>
      </c>
      <c r="V390" s="78">
        <v>1214.2159999999999</v>
      </c>
      <c r="W390" s="78">
        <v>1191.54</v>
      </c>
      <c r="X390" s="78">
        <v>1169.962</v>
      </c>
      <c r="Y390" s="78">
        <v>1152.07</v>
      </c>
      <c r="Z390" s="78">
        <v>1133.5260000000001</v>
      </c>
      <c r="AA390" s="78">
        <f t="shared" si="78"/>
        <v>1281.982</v>
      </c>
      <c r="AB390" s="77">
        <f t="shared" si="79"/>
        <v>2021</v>
      </c>
      <c r="AC390" s="76">
        <f t="shared" si="80"/>
        <v>11</v>
      </c>
      <c r="AD390" s="76" t="str">
        <f t="shared" si="81"/>
        <v/>
      </c>
      <c r="AE390" s="76" t="str">
        <f t="shared" si="82"/>
        <v/>
      </c>
      <c r="AF390" s="74">
        <f t="shared" si="83"/>
        <v>1281.982</v>
      </c>
      <c r="AG390" s="75" t="str">
        <f t="shared" si="84"/>
        <v>8:00</v>
      </c>
      <c r="AH390" s="74">
        <f t="shared" si="85"/>
        <v>20224.196000000004</v>
      </c>
      <c r="AI390" s="73" t="str">
        <f t="shared" si="86"/>
        <v/>
      </c>
      <c r="AJ390" s="73" t="str">
        <f t="shared" si="87"/>
        <v/>
      </c>
      <c r="AK390" s="73" t="str">
        <f t="shared" si="88"/>
        <v/>
      </c>
      <c r="AL390" s="72" t="str">
        <f t="shared" si="89"/>
        <v/>
      </c>
      <c r="AM390" s="71" t="str">
        <f t="shared" si="90"/>
        <v/>
      </c>
    </row>
    <row r="391" spans="2:39" ht="13.8" thickBot="1">
      <c r="B391" s="79">
        <v>44523</v>
      </c>
      <c r="C391" s="78">
        <v>1130.722</v>
      </c>
      <c r="D391" s="78">
        <v>1128.0509999999999</v>
      </c>
      <c r="E391" s="78">
        <v>1132.837</v>
      </c>
      <c r="F391" s="78">
        <v>1125.165</v>
      </c>
      <c r="G391" s="78">
        <v>1126.3820000000001</v>
      </c>
      <c r="H391" s="78">
        <v>1136.549</v>
      </c>
      <c r="I391" s="78">
        <v>1196.7180000000001</v>
      </c>
      <c r="J391" s="78">
        <v>1275.3240000000001</v>
      </c>
      <c r="K391" s="78">
        <v>943.88099999999997</v>
      </c>
      <c r="L391" s="78">
        <v>30.895</v>
      </c>
      <c r="M391" s="78">
        <v>1198.7840000000001</v>
      </c>
      <c r="N391" s="78">
        <v>1349.4849999999999</v>
      </c>
      <c r="O391" s="78">
        <v>1329.806</v>
      </c>
      <c r="P391" s="78">
        <v>1346.713</v>
      </c>
      <c r="Q391" s="78">
        <v>1345.0820000000001</v>
      </c>
      <c r="R391" s="78">
        <v>1342.4760000000001</v>
      </c>
      <c r="S391" s="78">
        <v>1281.8779999999999</v>
      </c>
      <c r="T391" s="78">
        <v>1240.3889999999999</v>
      </c>
      <c r="U391" s="78">
        <v>1227.1020000000001</v>
      </c>
      <c r="V391" s="78">
        <v>1211.5899999999999</v>
      </c>
      <c r="W391" s="78">
        <v>1186.491</v>
      </c>
      <c r="X391" s="78">
        <v>1202.9580000000001</v>
      </c>
      <c r="Y391" s="78">
        <v>1174.104</v>
      </c>
      <c r="Z391" s="78">
        <v>1163.42</v>
      </c>
      <c r="AA391" s="78">
        <f t="shared" si="78"/>
        <v>1349.4849999999999</v>
      </c>
      <c r="AB391" s="77">
        <f t="shared" si="79"/>
        <v>2021</v>
      </c>
      <c r="AC391" s="76">
        <f t="shared" si="80"/>
        <v>11</v>
      </c>
      <c r="AD391" s="76" t="str">
        <f t="shared" si="81"/>
        <v/>
      </c>
      <c r="AE391" s="76" t="str">
        <f t="shared" si="82"/>
        <v/>
      </c>
      <c r="AF391" s="74">
        <f t="shared" si="83"/>
        <v>1349.4849999999999</v>
      </c>
      <c r="AG391" s="75" t="str">
        <f t="shared" si="84"/>
        <v>12:00</v>
      </c>
      <c r="AH391" s="74">
        <f t="shared" si="85"/>
        <v>29176.286999999997</v>
      </c>
      <c r="AI391" s="73" t="str">
        <f t="shared" si="86"/>
        <v/>
      </c>
      <c r="AJ391" s="73" t="str">
        <f t="shared" si="87"/>
        <v/>
      </c>
      <c r="AK391" s="73" t="str">
        <f t="shared" si="88"/>
        <v/>
      </c>
      <c r="AL391" s="72" t="str">
        <f t="shared" si="89"/>
        <v/>
      </c>
      <c r="AM391" s="71" t="str">
        <f t="shared" si="90"/>
        <v/>
      </c>
    </row>
    <row r="392" spans="2:39" ht="13.8" thickBot="1">
      <c r="B392" s="79">
        <v>44524</v>
      </c>
      <c r="C392" s="78">
        <v>1155.53</v>
      </c>
      <c r="D392" s="78">
        <v>1160.6279999999999</v>
      </c>
      <c r="E392" s="78">
        <v>1166.72</v>
      </c>
      <c r="F392" s="78">
        <v>1177.653</v>
      </c>
      <c r="G392" s="78">
        <v>1181.5450000000001</v>
      </c>
      <c r="H392" s="78">
        <v>1193.982</v>
      </c>
      <c r="I392" s="78">
        <v>1236.0229999999999</v>
      </c>
      <c r="J392" s="78">
        <v>1300.6559999999999</v>
      </c>
      <c r="K392" s="78">
        <v>1321.951</v>
      </c>
      <c r="L392" s="78">
        <v>1332.298</v>
      </c>
      <c r="M392" s="78">
        <v>1337.528</v>
      </c>
      <c r="N392" s="78">
        <v>1351.146</v>
      </c>
      <c r="O392" s="78">
        <v>1318.1289999999999</v>
      </c>
      <c r="P392" s="78">
        <v>1282.7819999999999</v>
      </c>
      <c r="Q392" s="78">
        <v>1295.5989999999999</v>
      </c>
      <c r="R392" s="78">
        <v>1281.5530000000001</v>
      </c>
      <c r="S392" s="78">
        <v>1228.895</v>
      </c>
      <c r="T392" s="78">
        <v>1197.595</v>
      </c>
      <c r="U392" s="78">
        <v>1178.9480000000001</v>
      </c>
      <c r="V392" s="78">
        <v>1156.3589999999999</v>
      </c>
      <c r="W392" s="78">
        <v>1128.0930000000001</v>
      </c>
      <c r="X392" s="78">
        <v>1110.5129999999999</v>
      </c>
      <c r="Y392" s="78">
        <v>1098.125</v>
      </c>
      <c r="Z392" s="78">
        <v>1078.855</v>
      </c>
      <c r="AA392" s="78">
        <f t="shared" si="78"/>
        <v>1351.146</v>
      </c>
      <c r="AB392" s="77">
        <f t="shared" si="79"/>
        <v>2021</v>
      </c>
      <c r="AC392" s="76">
        <f t="shared" si="80"/>
        <v>11</v>
      </c>
      <c r="AD392" s="76" t="str">
        <f t="shared" si="81"/>
        <v/>
      </c>
      <c r="AE392" s="76" t="str">
        <f t="shared" si="82"/>
        <v/>
      </c>
      <c r="AF392" s="74">
        <f t="shared" si="83"/>
        <v>1351.146</v>
      </c>
      <c r="AG392" s="75" t="str">
        <f t="shared" si="84"/>
        <v>12:00</v>
      </c>
      <c r="AH392" s="74">
        <f t="shared" si="85"/>
        <v>30622.252000000004</v>
      </c>
      <c r="AI392" s="73" t="str">
        <f t="shared" si="86"/>
        <v/>
      </c>
      <c r="AJ392" s="73" t="str">
        <f t="shared" si="87"/>
        <v/>
      </c>
      <c r="AK392" s="73" t="str">
        <f t="shared" si="88"/>
        <v/>
      </c>
      <c r="AL392" s="72" t="str">
        <f t="shared" si="89"/>
        <v/>
      </c>
      <c r="AM392" s="71" t="str">
        <f t="shared" si="90"/>
        <v/>
      </c>
    </row>
    <row r="393" spans="2:39" ht="13.8" thickBot="1">
      <c r="B393" s="79">
        <v>44525</v>
      </c>
      <c r="C393" s="78">
        <v>1064.3599999999999</v>
      </c>
      <c r="D393" s="78">
        <v>1079.3889999999999</v>
      </c>
      <c r="E393" s="78">
        <v>1068.8409999999999</v>
      </c>
      <c r="F393" s="78">
        <v>1081.105</v>
      </c>
      <c r="G393" s="78">
        <v>1093.3699999999999</v>
      </c>
      <c r="H393" s="78">
        <v>1109.367</v>
      </c>
      <c r="I393" s="78">
        <v>1153.3599999999999</v>
      </c>
      <c r="J393" s="78">
        <v>1258.789</v>
      </c>
      <c r="K393" s="78">
        <v>1292.616</v>
      </c>
      <c r="L393" s="78">
        <v>1304.194</v>
      </c>
      <c r="M393" s="78">
        <v>1328.931</v>
      </c>
      <c r="N393" s="78">
        <v>1359.9670000000001</v>
      </c>
      <c r="O393" s="78">
        <v>1347.576</v>
      </c>
      <c r="P393" s="78">
        <v>1339.4690000000001</v>
      </c>
      <c r="Q393" s="78">
        <v>1330.499</v>
      </c>
      <c r="R393" s="78">
        <v>612.923</v>
      </c>
      <c r="S393" s="78">
        <v>1285.8979999999999</v>
      </c>
      <c r="T393" s="78">
        <v>1221.912</v>
      </c>
      <c r="U393" s="78">
        <v>1189.5840000000001</v>
      </c>
      <c r="V393" s="78">
        <v>1186.7270000000001</v>
      </c>
      <c r="W393" s="78">
        <v>1165.1569999999999</v>
      </c>
      <c r="X393" s="78">
        <v>1147.491</v>
      </c>
      <c r="Y393" s="78">
        <v>1140.4739999999999</v>
      </c>
      <c r="Z393" s="78">
        <v>1105.6210000000001</v>
      </c>
      <c r="AA393" s="78">
        <f t="shared" si="78"/>
        <v>1359.9670000000001</v>
      </c>
      <c r="AB393" s="77">
        <f t="shared" si="79"/>
        <v>2021</v>
      </c>
      <c r="AC393" s="76">
        <f t="shared" si="80"/>
        <v>11</v>
      </c>
      <c r="AD393" s="76" t="str">
        <f t="shared" si="81"/>
        <v/>
      </c>
      <c r="AE393" s="76" t="str">
        <f t="shared" si="82"/>
        <v/>
      </c>
      <c r="AF393" s="74">
        <f t="shared" si="83"/>
        <v>1359.9670000000001</v>
      </c>
      <c r="AG393" s="75" t="str">
        <f t="shared" si="84"/>
        <v>12:00</v>
      </c>
      <c r="AH393" s="74">
        <f t="shared" si="85"/>
        <v>29627.587</v>
      </c>
      <c r="AI393" s="73" t="str">
        <f t="shared" si="86"/>
        <v/>
      </c>
      <c r="AJ393" s="73" t="str">
        <f t="shared" si="87"/>
        <v/>
      </c>
      <c r="AK393" s="73" t="str">
        <f t="shared" si="88"/>
        <v/>
      </c>
      <c r="AL393" s="72" t="str">
        <f t="shared" si="89"/>
        <v/>
      </c>
      <c r="AM393" s="71" t="str">
        <f t="shared" si="90"/>
        <v/>
      </c>
    </row>
    <row r="394" spans="2:39" ht="13.8" thickBot="1">
      <c r="B394" s="79">
        <v>44526</v>
      </c>
      <c r="C394" s="78">
        <v>1109.1410000000001</v>
      </c>
      <c r="D394" s="78">
        <v>1109.606</v>
      </c>
      <c r="E394" s="78">
        <v>1104.0530000000001</v>
      </c>
      <c r="F394" s="78">
        <v>1127.5060000000001</v>
      </c>
      <c r="G394" s="78">
        <v>1126.432</v>
      </c>
      <c r="H394" s="78">
        <v>1161.537</v>
      </c>
      <c r="I394" s="78">
        <v>1202.3869999999999</v>
      </c>
      <c r="J394" s="78">
        <v>1308.337</v>
      </c>
      <c r="K394" s="78">
        <v>1321.9559999999999</v>
      </c>
      <c r="L394" s="78">
        <v>1355.5260000000001</v>
      </c>
      <c r="M394" s="78">
        <v>1366.95</v>
      </c>
      <c r="N394" s="78">
        <v>1388.6869999999999</v>
      </c>
      <c r="O394" s="78">
        <v>1359.5550000000001</v>
      </c>
      <c r="P394" s="78">
        <v>1367.1869999999999</v>
      </c>
      <c r="Q394" s="78">
        <v>1344.577</v>
      </c>
      <c r="R394" s="78">
        <v>1353.375</v>
      </c>
      <c r="S394" s="78">
        <v>1304.2280000000001</v>
      </c>
      <c r="T394" s="78">
        <v>1263.367</v>
      </c>
      <c r="U394" s="78">
        <v>1252.489</v>
      </c>
      <c r="V394" s="78">
        <v>1237.365</v>
      </c>
      <c r="W394" s="78">
        <v>1224.9839999999999</v>
      </c>
      <c r="X394" s="78">
        <v>1188.0999999999999</v>
      </c>
      <c r="Y394" s="78">
        <v>1183.02</v>
      </c>
      <c r="Z394" s="78">
        <v>1161.2239999999999</v>
      </c>
      <c r="AA394" s="78">
        <f t="shared" si="78"/>
        <v>1388.6869999999999</v>
      </c>
      <c r="AB394" s="77">
        <f t="shared" si="79"/>
        <v>2021</v>
      </c>
      <c r="AC394" s="76">
        <f t="shared" si="80"/>
        <v>11</v>
      </c>
      <c r="AD394" s="76" t="str">
        <f t="shared" si="81"/>
        <v/>
      </c>
      <c r="AE394" s="76" t="str">
        <f t="shared" si="82"/>
        <v/>
      </c>
      <c r="AF394" s="74">
        <f t="shared" si="83"/>
        <v>1388.6869999999999</v>
      </c>
      <c r="AG394" s="75" t="str">
        <f t="shared" si="84"/>
        <v>12:00</v>
      </c>
      <c r="AH394" s="74">
        <f t="shared" si="85"/>
        <v>31310.275999999998</v>
      </c>
      <c r="AI394" s="73" t="str">
        <f t="shared" si="86"/>
        <v/>
      </c>
      <c r="AJ394" s="73" t="str">
        <f t="shared" si="87"/>
        <v/>
      </c>
      <c r="AK394" s="73" t="str">
        <f t="shared" si="88"/>
        <v/>
      </c>
      <c r="AL394" s="72" t="str">
        <f t="shared" si="89"/>
        <v/>
      </c>
      <c r="AM394" s="71" t="str">
        <f t="shared" si="90"/>
        <v/>
      </c>
    </row>
    <row r="395" spans="2:39" ht="13.8" thickBot="1">
      <c r="B395" s="79">
        <v>44527</v>
      </c>
      <c r="C395" s="78">
        <v>1150.7860000000001</v>
      </c>
      <c r="D395" s="78">
        <v>1150.979</v>
      </c>
      <c r="E395" s="78">
        <v>1157.3889999999999</v>
      </c>
      <c r="F395" s="78">
        <v>1147.2349999999999</v>
      </c>
      <c r="G395" s="78">
        <v>1148.6020000000001</v>
      </c>
      <c r="H395" s="78">
        <v>1167.75</v>
      </c>
      <c r="I395" s="78">
        <v>1188.8320000000001</v>
      </c>
      <c r="J395" s="78">
        <v>1232.9680000000001</v>
      </c>
      <c r="K395" s="78">
        <v>1226.47</v>
      </c>
      <c r="L395" s="78">
        <v>1240.028</v>
      </c>
      <c r="M395" s="78">
        <v>1237.7919999999999</v>
      </c>
      <c r="N395" s="78">
        <v>1231.99</v>
      </c>
      <c r="O395" s="78">
        <v>1189.673</v>
      </c>
      <c r="P395" s="78">
        <v>1207.126</v>
      </c>
      <c r="Q395" s="78">
        <v>1204.5350000000001</v>
      </c>
      <c r="R395" s="78">
        <v>1213.74</v>
      </c>
      <c r="S395" s="78">
        <v>1195.443</v>
      </c>
      <c r="T395" s="78">
        <v>1189.7149999999999</v>
      </c>
      <c r="U395" s="78">
        <v>1187.5119999999999</v>
      </c>
      <c r="V395" s="78">
        <v>1196.0360000000001</v>
      </c>
      <c r="W395" s="78">
        <v>1153.67</v>
      </c>
      <c r="X395" s="78">
        <v>1167.8440000000001</v>
      </c>
      <c r="Y395" s="78">
        <v>1148.961</v>
      </c>
      <c r="Z395" s="78">
        <v>1156.3920000000001</v>
      </c>
      <c r="AA395" s="78">
        <f t="shared" si="78"/>
        <v>1240.028</v>
      </c>
      <c r="AB395" s="77">
        <f t="shared" si="79"/>
        <v>2021</v>
      </c>
      <c r="AC395" s="76">
        <f t="shared" si="80"/>
        <v>11</v>
      </c>
      <c r="AD395" s="76" t="str">
        <f t="shared" si="81"/>
        <v/>
      </c>
      <c r="AE395" s="76" t="str">
        <f t="shared" si="82"/>
        <v/>
      </c>
      <c r="AF395" s="74">
        <f t="shared" si="83"/>
        <v>1240.028</v>
      </c>
      <c r="AG395" s="75" t="str">
        <f t="shared" si="84"/>
        <v>10:00</v>
      </c>
      <c r="AH395" s="74">
        <f t="shared" si="85"/>
        <v>29731.495999999999</v>
      </c>
      <c r="AI395" s="73" t="str">
        <f t="shared" si="86"/>
        <v/>
      </c>
      <c r="AJ395" s="73" t="str">
        <f t="shared" si="87"/>
        <v/>
      </c>
      <c r="AK395" s="73" t="str">
        <f t="shared" si="88"/>
        <v/>
      </c>
      <c r="AL395" s="72" t="str">
        <f t="shared" si="89"/>
        <v/>
      </c>
      <c r="AM395" s="71" t="str">
        <f t="shared" si="90"/>
        <v/>
      </c>
    </row>
    <row r="396" spans="2:39" ht="13.8" thickBot="1">
      <c r="B396" s="79">
        <v>44528</v>
      </c>
      <c r="C396" s="78">
        <v>1147.4079999999999</v>
      </c>
      <c r="D396" s="78">
        <v>1141.1790000000001</v>
      </c>
      <c r="E396" s="78">
        <v>1137.0129999999999</v>
      </c>
      <c r="F396" s="78">
        <v>1142.6990000000001</v>
      </c>
      <c r="G396" s="78">
        <v>1134.104</v>
      </c>
      <c r="H396" s="78">
        <v>1144.56</v>
      </c>
      <c r="I396" s="78">
        <v>1173.327</v>
      </c>
      <c r="J396" s="78">
        <v>1219.5170000000001</v>
      </c>
      <c r="K396" s="78">
        <v>1229.06</v>
      </c>
      <c r="L396" s="78">
        <v>1209.952</v>
      </c>
      <c r="M396" s="78">
        <v>1228.5039999999999</v>
      </c>
      <c r="N396" s="78">
        <v>1216.33</v>
      </c>
      <c r="O396" s="78">
        <v>1203.424</v>
      </c>
      <c r="P396" s="78">
        <v>1201.8579999999999</v>
      </c>
      <c r="Q396" s="78">
        <v>1192.694</v>
      </c>
      <c r="R396" s="78">
        <v>1209.8219999999999</v>
      </c>
      <c r="S396" s="78">
        <v>1209.23</v>
      </c>
      <c r="T396" s="78">
        <v>1183.6990000000001</v>
      </c>
      <c r="U396" s="78">
        <v>1183.17</v>
      </c>
      <c r="V396" s="78">
        <v>1174.46</v>
      </c>
      <c r="W396" s="78">
        <v>1155.5840000000001</v>
      </c>
      <c r="X396" s="78">
        <v>1149.0129999999999</v>
      </c>
      <c r="Y396" s="78">
        <v>1153.75</v>
      </c>
      <c r="Z396" s="78">
        <v>1134.377</v>
      </c>
      <c r="AA396" s="78">
        <f t="shared" si="78"/>
        <v>1229.06</v>
      </c>
      <c r="AB396" s="77">
        <f t="shared" si="79"/>
        <v>2021</v>
      </c>
      <c r="AC396" s="76">
        <f t="shared" si="80"/>
        <v>11</v>
      </c>
      <c r="AD396" s="76" t="str">
        <f t="shared" si="81"/>
        <v/>
      </c>
      <c r="AE396" s="76" t="str">
        <f t="shared" si="82"/>
        <v/>
      </c>
      <c r="AF396" s="74">
        <f t="shared" si="83"/>
        <v>1229.06</v>
      </c>
      <c r="AG396" s="75" t="str">
        <f t="shared" si="84"/>
        <v>9:00</v>
      </c>
      <c r="AH396" s="74">
        <f t="shared" si="85"/>
        <v>29503.794000000002</v>
      </c>
      <c r="AI396" s="73" t="str">
        <f t="shared" si="86"/>
        <v/>
      </c>
      <c r="AJ396" s="73" t="str">
        <f t="shared" si="87"/>
        <v/>
      </c>
      <c r="AK396" s="73" t="str">
        <f t="shared" si="88"/>
        <v/>
      </c>
      <c r="AL396" s="72" t="str">
        <f t="shared" si="89"/>
        <v/>
      </c>
      <c r="AM396" s="71" t="str">
        <f t="shared" si="90"/>
        <v/>
      </c>
    </row>
    <row r="397" spans="2:39" ht="13.8" thickBot="1">
      <c r="B397" s="79">
        <v>44529</v>
      </c>
      <c r="C397" s="78">
        <v>1126.498</v>
      </c>
      <c r="D397" s="78">
        <v>1125.3430000000001</v>
      </c>
      <c r="E397" s="78">
        <v>1130.529</v>
      </c>
      <c r="F397" s="78">
        <v>1152.2090000000001</v>
      </c>
      <c r="G397" s="78">
        <v>1190.0440000000001</v>
      </c>
      <c r="H397" s="78">
        <v>1212.787</v>
      </c>
      <c r="I397" s="78">
        <v>1259.212</v>
      </c>
      <c r="J397" s="78">
        <v>1360.7339999999999</v>
      </c>
      <c r="K397" s="78">
        <v>446.52100000000002</v>
      </c>
      <c r="L397" s="78">
        <v>0</v>
      </c>
      <c r="M397" s="78">
        <v>153.07900000000001</v>
      </c>
      <c r="N397" s="78">
        <v>1088.694</v>
      </c>
      <c r="O397" s="78">
        <v>2.0129999999999999</v>
      </c>
      <c r="P397" s="78">
        <v>0</v>
      </c>
      <c r="Q397" s="78">
        <v>536.90899999999999</v>
      </c>
      <c r="R397" s="78">
        <v>1363.1990000000001</v>
      </c>
      <c r="S397" s="78">
        <v>1317.2260000000001</v>
      </c>
      <c r="T397" s="78">
        <v>1289.415</v>
      </c>
      <c r="U397" s="78">
        <v>1273.348</v>
      </c>
      <c r="V397" s="78">
        <v>1243.5309999999999</v>
      </c>
      <c r="W397" s="78">
        <v>1242.049</v>
      </c>
      <c r="X397" s="78">
        <v>1237.2829999999999</v>
      </c>
      <c r="Y397" s="78">
        <v>1209.989</v>
      </c>
      <c r="Z397" s="78">
        <v>1185.201</v>
      </c>
      <c r="AA397" s="78">
        <f t="shared" si="78"/>
        <v>1363.1990000000001</v>
      </c>
      <c r="AB397" s="77">
        <f t="shared" si="79"/>
        <v>2021</v>
      </c>
      <c r="AC397" s="76">
        <f t="shared" si="80"/>
        <v>11</v>
      </c>
      <c r="AD397" s="76" t="str">
        <f t="shared" si="81"/>
        <v/>
      </c>
      <c r="AE397" s="76" t="str">
        <f t="shared" si="82"/>
        <v/>
      </c>
      <c r="AF397" s="74">
        <f t="shared" si="83"/>
        <v>1363.1990000000001</v>
      </c>
      <c r="AG397" s="75" t="str">
        <f t="shared" si="84"/>
        <v>16:00</v>
      </c>
      <c r="AH397" s="74">
        <f t="shared" si="85"/>
        <v>24509.012000000002</v>
      </c>
      <c r="AI397" s="73" t="str">
        <f t="shared" si="86"/>
        <v/>
      </c>
      <c r="AJ397" s="73" t="str">
        <f t="shared" si="87"/>
        <v/>
      </c>
      <c r="AK397" s="73" t="str">
        <f t="shared" si="88"/>
        <v/>
      </c>
      <c r="AL397" s="72" t="str">
        <f t="shared" si="89"/>
        <v/>
      </c>
      <c r="AM397" s="71" t="str">
        <f t="shared" si="90"/>
        <v/>
      </c>
    </row>
    <row r="398" spans="2:39" ht="13.8" thickBot="1">
      <c r="B398" s="79">
        <v>44530</v>
      </c>
      <c r="C398" s="78">
        <v>1184.9290000000001</v>
      </c>
      <c r="D398" s="78">
        <v>1182.104</v>
      </c>
      <c r="E398" s="78">
        <v>1176.4490000000001</v>
      </c>
      <c r="F398" s="78">
        <v>1161.809</v>
      </c>
      <c r="G398" s="78">
        <v>1179.1759999999999</v>
      </c>
      <c r="H398" s="78">
        <v>1203.221</v>
      </c>
      <c r="I398" s="78">
        <v>1259.5609999999999</v>
      </c>
      <c r="J398" s="78">
        <v>1345.6990000000001</v>
      </c>
      <c r="K398" s="78">
        <v>1370.2650000000001</v>
      </c>
      <c r="L398" s="78">
        <v>1381.7280000000001</v>
      </c>
      <c r="M398" s="78">
        <v>1408.6690000000001</v>
      </c>
      <c r="N398" s="78">
        <v>1398.4449999999999</v>
      </c>
      <c r="O398" s="78">
        <v>1374.625</v>
      </c>
      <c r="P398" s="78">
        <v>1356.585</v>
      </c>
      <c r="Q398" s="78">
        <v>1347.3320000000001</v>
      </c>
      <c r="R398" s="78">
        <v>1339.6880000000001</v>
      </c>
      <c r="S398" s="78">
        <v>1346.63</v>
      </c>
      <c r="T398" s="78">
        <v>1293.5340000000001</v>
      </c>
      <c r="U398" s="78">
        <v>1270.702</v>
      </c>
      <c r="V398" s="78">
        <v>1258.0999999999999</v>
      </c>
      <c r="W398" s="78">
        <v>1205.117</v>
      </c>
      <c r="X398" s="78">
        <v>1185.05</v>
      </c>
      <c r="Y398" s="78">
        <v>1183.442</v>
      </c>
      <c r="Z398" s="78">
        <v>1154.886</v>
      </c>
      <c r="AA398" s="78">
        <f t="shared" si="78"/>
        <v>1408.6690000000001</v>
      </c>
      <c r="AB398" s="77">
        <f t="shared" si="79"/>
        <v>2021</v>
      </c>
      <c r="AC398" s="76">
        <f t="shared" si="80"/>
        <v>11</v>
      </c>
      <c r="AD398" s="76" t="str">
        <f t="shared" si="81"/>
        <v>2021-11</v>
      </c>
      <c r="AE398" s="76">
        <f t="shared" si="82"/>
        <v>11</v>
      </c>
      <c r="AF398" s="74">
        <f t="shared" si="83"/>
        <v>1408.6690000000001</v>
      </c>
      <c r="AG398" s="75" t="str">
        <f t="shared" si="84"/>
        <v>11:00</v>
      </c>
      <c r="AH398" s="74">
        <f t="shared" si="85"/>
        <v>31976.414999999994</v>
      </c>
      <c r="AI398" s="73">
        <f t="shared" si="86"/>
        <v>38717.137999999999</v>
      </c>
      <c r="AJ398" s="73">
        <f t="shared" si="87"/>
        <v>1408.6690000000001</v>
      </c>
      <c r="AK398" s="73">
        <f t="shared" si="88"/>
        <v>31976.414999999994</v>
      </c>
      <c r="AL398" s="72">
        <f t="shared" si="89"/>
        <v>44530</v>
      </c>
      <c r="AM398" s="71" t="str">
        <f t="shared" si="90"/>
        <v>11:00</v>
      </c>
    </row>
    <row r="399" spans="2:39" ht="13.8" thickBot="1">
      <c r="B399" s="79">
        <v>44531</v>
      </c>
      <c r="C399" s="78">
        <v>1145.704</v>
      </c>
      <c r="D399" s="78">
        <v>1130.8489999999999</v>
      </c>
      <c r="E399" s="78">
        <v>1139.6210000000001</v>
      </c>
      <c r="F399" s="78">
        <v>1142.4480000000001</v>
      </c>
      <c r="G399" s="78">
        <v>1156.27</v>
      </c>
      <c r="H399" s="78">
        <v>1181.4580000000001</v>
      </c>
      <c r="I399" s="78">
        <v>1228.9090000000001</v>
      </c>
      <c r="J399" s="78">
        <v>1320.163</v>
      </c>
      <c r="K399" s="78">
        <v>1319.23</v>
      </c>
      <c r="L399" s="78">
        <v>1331.6679999999999</v>
      </c>
      <c r="M399" s="78">
        <v>1357.7670000000001</v>
      </c>
      <c r="N399" s="78">
        <v>1370.585</v>
      </c>
      <c r="O399" s="78">
        <v>1336.9880000000001</v>
      </c>
      <c r="P399" s="78">
        <v>799.46600000000001</v>
      </c>
      <c r="Q399" s="78">
        <v>1222.557</v>
      </c>
      <c r="R399" s="78">
        <v>1325.99</v>
      </c>
      <c r="S399" s="78">
        <v>1306.8119999999999</v>
      </c>
      <c r="T399" s="78">
        <v>1281.4079999999999</v>
      </c>
      <c r="U399" s="78">
        <v>1254.778</v>
      </c>
      <c r="V399" s="78">
        <v>1238.6690000000001</v>
      </c>
      <c r="W399" s="78">
        <v>1232.559</v>
      </c>
      <c r="X399" s="78">
        <v>1205.009</v>
      </c>
      <c r="Y399" s="78">
        <v>1194.4490000000001</v>
      </c>
      <c r="Z399" s="78">
        <v>1164.7049999999999</v>
      </c>
      <c r="AA399" s="78">
        <f t="shared" si="78"/>
        <v>1370.585</v>
      </c>
      <c r="AB399" s="77">
        <f t="shared" si="79"/>
        <v>2021</v>
      </c>
      <c r="AC399" s="76">
        <f t="shared" si="80"/>
        <v>12</v>
      </c>
      <c r="AD399" s="76" t="str">
        <f t="shared" si="81"/>
        <v/>
      </c>
      <c r="AE399" s="76" t="str">
        <f t="shared" si="82"/>
        <v/>
      </c>
      <c r="AF399" s="74">
        <f t="shared" si="83"/>
        <v>1370.585</v>
      </c>
      <c r="AG399" s="75" t="str">
        <f t="shared" si="84"/>
        <v>12:00</v>
      </c>
      <c r="AH399" s="74">
        <f t="shared" si="85"/>
        <v>30758.647000000004</v>
      </c>
      <c r="AI399" s="73" t="str">
        <f t="shared" si="86"/>
        <v/>
      </c>
      <c r="AJ399" s="73" t="str">
        <f t="shared" si="87"/>
        <v/>
      </c>
      <c r="AK399" s="73" t="str">
        <f t="shared" si="88"/>
        <v/>
      </c>
      <c r="AL399" s="72" t="str">
        <f t="shared" si="89"/>
        <v/>
      </c>
      <c r="AM399" s="71" t="str">
        <f t="shared" si="90"/>
        <v/>
      </c>
    </row>
    <row r="400" spans="2:39" ht="13.8" thickBot="1">
      <c r="B400" s="79">
        <v>44532</v>
      </c>
      <c r="C400" s="78">
        <v>1175.508</v>
      </c>
      <c r="D400" s="78">
        <v>1164.3230000000001</v>
      </c>
      <c r="E400" s="78">
        <v>1152.0219999999999</v>
      </c>
      <c r="F400" s="78">
        <v>1151.6120000000001</v>
      </c>
      <c r="G400" s="78">
        <v>1167.4929999999999</v>
      </c>
      <c r="H400" s="78">
        <v>306.21300000000002</v>
      </c>
      <c r="I400" s="78">
        <v>847.42499999999995</v>
      </c>
      <c r="J400" s="78">
        <v>1279.9970000000001</v>
      </c>
      <c r="K400" s="78">
        <v>1297.384</v>
      </c>
      <c r="L400" s="78">
        <v>1304.24</v>
      </c>
      <c r="M400" s="78">
        <v>1337.1130000000001</v>
      </c>
      <c r="N400" s="78">
        <v>1347.3610000000001</v>
      </c>
      <c r="O400" s="78">
        <v>1317.597</v>
      </c>
      <c r="P400" s="78">
        <v>1317.212</v>
      </c>
      <c r="Q400" s="78">
        <v>1309.3920000000001</v>
      </c>
      <c r="R400" s="78">
        <v>1313.96</v>
      </c>
      <c r="S400" s="78">
        <v>1272.5250000000001</v>
      </c>
      <c r="T400" s="78">
        <v>1246.288</v>
      </c>
      <c r="U400" s="78">
        <v>1222.9749999999999</v>
      </c>
      <c r="V400" s="78">
        <v>1216.6410000000001</v>
      </c>
      <c r="W400" s="78">
        <v>1191.999</v>
      </c>
      <c r="X400" s="78">
        <v>1173.3219999999999</v>
      </c>
      <c r="Y400" s="78">
        <v>1165.9659999999999</v>
      </c>
      <c r="Z400" s="78">
        <v>1151.865</v>
      </c>
      <c r="AA400" s="78">
        <f t="shared" si="78"/>
        <v>1347.3610000000001</v>
      </c>
      <c r="AB400" s="77">
        <f t="shared" si="79"/>
        <v>2021</v>
      </c>
      <c r="AC400" s="76">
        <f t="shared" si="80"/>
        <v>12</v>
      </c>
      <c r="AD400" s="76" t="str">
        <f t="shared" si="81"/>
        <v/>
      </c>
      <c r="AE400" s="76" t="str">
        <f t="shared" si="82"/>
        <v/>
      </c>
      <c r="AF400" s="74">
        <f t="shared" si="83"/>
        <v>1347.3610000000001</v>
      </c>
      <c r="AG400" s="75" t="str">
        <f t="shared" si="84"/>
        <v>12:00</v>
      </c>
      <c r="AH400" s="74">
        <f t="shared" si="85"/>
        <v>29777.794000000002</v>
      </c>
      <c r="AI400" s="73" t="str">
        <f t="shared" si="86"/>
        <v/>
      </c>
      <c r="AJ400" s="73" t="str">
        <f t="shared" si="87"/>
        <v/>
      </c>
      <c r="AK400" s="73" t="str">
        <f t="shared" si="88"/>
        <v/>
      </c>
      <c r="AL400" s="72" t="str">
        <f t="shared" si="89"/>
        <v/>
      </c>
      <c r="AM400" s="71" t="str">
        <f t="shared" si="90"/>
        <v/>
      </c>
    </row>
    <row r="401" spans="2:39" ht="13.8" thickBot="1">
      <c r="B401" s="79">
        <v>44533</v>
      </c>
      <c r="C401" s="78">
        <v>1136.701</v>
      </c>
      <c r="D401" s="78">
        <v>1138.7090000000001</v>
      </c>
      <c r="E401" s="78">
        <v>1134.6300000000001</v>
      </c>
      <c r="F401" s="78">
        <v>1136.625</v>
      </c>
      <c r="G401" s="78">
        <v>1145.2760000000001</v>
      </c>
      <c r="H401" s="78">
        <v>1172.1279999999999</v>
      </c>
      <c r="I401" s="78">
        <v>1221.952</v>
      </c>
      <c r="J401" s="78">
        <v>1322.252</v>
      </c>
      <c r="K401" s="78">
        <v>1333.867</v>
      </c>
      <c r="L401" s="78">
        <v>1348.432</v>
      </c>
      <c r="M401" s="78">
        <v>1338.633</v>
      </c>
      <c r="N401" s="78">
        <v>1359.1130000000001</v>
      </c>
      <c r="O401" s="78">
        <v>1347.3610000000001</v>
      </c>
      <c r="P401" s="78">
        <v>1330.578</v>
      </c>
      <c r="Q401" s="78">
        <v>1328.912</v>
      </c>
      <c r="R401" s="78">
        <v>1342.2190000000001</v>
      </c>
      <c r="S401" s="78">
        <v>1299.5989999999999</v>
      </c>
      <c r="T401" s="78">
        <v>1264.2529999999999</v>
      </c>
      <c r="U401" s="78">
        <v>1234.7929999999999</v>
      </c>
      <c r="V401" s="78">
        <v>1236.9000000000001</v>
      </c>
      <c r="W401" s="78">
        <v>1209.3989999999999</v>
      </c>
      <c r="X401" s="78">
        <v>1192.9179999999999</v>
      </c>
      <c r="Y401" s="78">
        <v>1181.6469999999999</v>
      </c>
      <c r="Z401" s="78">
        <v>1143.614</v>
      </c>
      <c r="AA401" s="78">
        <f t="shared" si="78"/>
        <v>1359.1130000000001</v>
      </c>
      <c r="AB401" s="77">
        <f t="shared" si="79"/>
        <v>2021</v>
      </c>
      <c r="AC401" s="76">
        <f t="shared" si="80"/>
        <v>12</v>
      </c>
      <c r="AD401" s="76" t="str">
        <f t="shared" si="81"/>
        <v/>
      </c>
      <c r="AE401" s="76" t="str">
        <f t="shared" si="82"/>
        <v/>
      </c>
      <c r="AF401" s="74">
        <f t="shared" si="83"/>
        <v>1359.1130000000001</v>
      </c>
      <c r="AG401" s="75" t="str">
        <f t="shared" si="84"/>
        <v>12:00</v>
      </c>
      <c r="AH401" s="74">
        <f t="shared" si="85"/>
        <v>31259.624000000011</v>
      </c>
      <c r="AI401" s="73" t="str">
        <f t="shared" si="86"/>
        <v/>
      </c>
      <c r="AJ401" s="73" t="str">
        <f t="shared" si="87"/>
        <v/>
      </c>
      <c r="AK401" s="73" t="str">
        <f t="shared" si="88"/>
        <v/>
      </c>
      <c r="AL401" s="72" t="str">
        <f t="shared" si="89"/>
        <v/>
      </c>
      <c r="AM401" s="71" t="str">
        <f t="shared" si="90"/>
        <v/>
      </c>
    </row>
    <row r="402" spans="2:39" ht="13.8" thickBot="1">
      <c r="B402" s="79">
        <v>44534</v>
      </c>
      <c r="C402" s="78">
        <v>1132.5350000000001</v>
      </c>
      <c r="D402" s="78">
        <v>1138.626</v>
      </c>
      <c r="E402" s="78">
        <v>1124.569</v>
      </c>
      <c r="F402" s="78">
        <v>1129.597</v>
      </c>
      <c r="G402" s="78">
        <v>1139.7059999999999</v>
      </c>
      <c r="H402" s="78">
        <v>1138.2280000000001</v>
      </c>
      <c r="I402" s="78">
        <v>1182.212</v>
      </c>
      <c r="J402" s="78">
        <v>1220.4000000000001</v>
      </c>
      <c r="K402" s="78">
        <v>1203.922</v>
      </c>
      <c r="L402" s="78">
        <v>1196.02</v>
      </c>
      <c r="M402" s="78">
        <v>1210.79</v>
      </c>
      <c r="N402" s="78">
        <v>1204.6759999999999</v>
      </c>
      <c r="O402" s="78">
        <v>1198.048</v>
      </c>
      <c r="P402" s="78">
        <v>1193.7619999999999</v>
      </c>
      <c r="Q402" s="78">
        <v>1207.771</v>
      </c>
      <c r="R402" s="78">
        <v>1188.7639999999999</v>
      </c>
      <c r="S402" s="78">
        <v>1193.7329999999999</v>
      </c>
      <c r="T402" s="78">
        <v>1175.3800000000001</v>
      </c>
      <c r="U402" s="78">
        <v>1181.3630000000001</v>
      </c>
      <c r="V402" s="78">
        <v>1175.211</v>
      </c>
      <c r="W402" s="78">
        <v>1161.5540000000001</v>
      </c>
      <c r="X402" s="78">
        <v>1151.4190000000001</v>
      </c>
      <c r="Y402" s="78">
        <v>1152.807</v>
      </c>
      <c r="Z402" s="78">
        <v>1145.5360000000001</v>
      </c>
      <c r="AA402" s="78">
        <f t="shared" si="78"/>
        <v>1220.4000000000001</v>
      </c>
      <c r="AB402" s="77">
        <f t="shared" si="79"/>
        <v>2021</v>
      </c>
      <c r="AC402" s="76">
        <f t="shared" si="80"/>
        <v>12</v>
      </c>
      <c r="AD402" s="76" t="str">
        <f t="shared" si="81"/>
        <v/>
      </c>
      <c r="AE402" s="76" t="str">
        <f t="shared" si="82"/>
        <v/>
      </c>
      <c r="AF402" s="74">
        <f t="shared" si="83"/>
        <v>1220.4000000000001</v>
      </c>
      <c r="AG402" s="75" t="str">
        <f t="shared" si="84"/>
        <v>8:00</v>
      </c>
      <c r="AH402" s="74">
        <f t="shared" si="85"/>
        <v>29367.029000000006</v>
      </c>
      <c r="AI402" s="73" t="str">
        <f t="shared" si="86"/>
        <v/>
      </c>
      <c r="AJ402" s="73" t="str">
        <f t="shared" si="87"/>
        <v/>
      </c>
      <c r="AK402" s="73" t="str">
        <f t="shared" si="88"/>
        <v/>
      </c>
      <c r="AL402" s="72" t="str">
        <f t="shared" si="89"/>
        <v/>
      </c>
      <c r="AM402" s="71" t="str">
        <f t="shared" si="90"/>
        <v/>
      </c>
    </row>
    <row r="403" spans="2:39" ht="13.8" thickBot="1">
      <c r="B403" s="79">
        <v>44535</v>
      </c>
      <c r="C403" s="78">
        <v>1144.598</v>
      </c>
      <c r="D403" s="78">
        <v>1137.356</v>
      </c>
      <c r="E403" s="78">
        <v>1143.268</v>
      </c>
      <c r="F403" s="78">
        <v>1138.7670000000001</v>
      </c>
      <c r="G403" s="78">
        <v>1142.5260000000001</v>
      </c>
      <c r="H403" s="78">
        <v>1160.6690000000001</v>
      </c>
      <c r="I403" s="78">
        <v>1179.096</v>
      </c>
      <c r="J403" s="78">
        <v>1241.2719999999999</v>
      </c>
      <c r="K403" s="78">
        <v>1214.404</v>
      </c>
      <c r="L403" s="78">
        <v>1222.19</v>
      </c>
      <c r="M403" s="78">
        <v>1225.3140000000001</v>
      </c>
      <c r="N403" s="78">
        <v>1231.3409999999999</v>
      </c>
      <c r="O403" s="78">
        <v>1213.9749999999999</v>
      </c>
      <c r="P403" s="78">
        <v>1219.335</v>
      </c>
      <c r="Q403" s="78">
        <v>1197.7249999999999</v>
      </c>
      <c r="R403" s="78">
        <v>1200.723</v>
      </c>
      <c r="S403" s="78">
        <v>1217.874</v>
      </c>
      <c r="T403" s="78">
        <v>1203.193</v>
      </c>
      <c r="U403" s="78">
        <v>1202.4649999999999</v>
      </c>
      <c r="V403" s="78">
        <v>1201.2619999999999</v>
      </c>
      <c r="W403" s="78">
        <v>1164.796</v>
      </c>
      <c r="X403" s="78">
        <v>1162.7070000000001</v>
      </c>
      <c r="Y403" s="78">
        <v>1154.2840000000001</v>
      </c>
      <c r="Z403" s="78">
        <v>1130.539</v>
      </c>
      <c r="AA403" s="78">
        <f t="shared" si="78"/>
        <v>1241.2719999999999</v>
      </c>
      <c r="AB403" s="77">
        <f t="shared" si="79"/>
        <v>2021</v>
      </c>
      <c r="AC403" s="76">
        <f t="shared" si="80"/>
        <v>12</v>
      </c>
      <c r="AD403" s="76" t="str">
        <f t="shared" si="81"/>
        <v/>
      </c>
      <c r="AE403" s="76" t="str">
        <f t="shared" si="82"/>
        <v/>
      </c>
      <c r="AF403" s="74">
        <f t="shared" si="83"/>
        <v>1241.2719999999999</v>
      </c>
      <c r="AG403" s="75" t="str">
        <f t="shared" si="84"/>
        <v>8:00</v>
      </c>
      <c r="AH403" s="74">
        <f t="shared" si="85"/>
        <v>29690.950999999997</v>
      </c>
      <c r="AI403" s="73" t="str">
        <f t="shared" si="86"/>
        <v/>
      </c>
      <c r="AJ403" s="73" t="str">
        <f t="shared" si="87"/>
        <v/>
      </c>
      <c r="AK403" s="73" t="str">
        <f t="shared" si="88"/>
        <v/>
      </c>
      <c r="AL403" s="72" t="str">
        <f t="shared" si="89"/>
        <v/>
      </c>
      <c r="AM403" s="71" t="str">
        <f t="shared" si="90"/>
        <v/>
      </c>
    </row>
    <row r="404" spans="2:39" ht="13.8" thickBot="1">
      <c r="B404" s="79">
        <v>44536</v>
      </c>
      <c r="C404" s="78">
        <v>1141.03</v>
      </c>
      <c r="D404" s="78">
        <v>1121.4290000000001</v>
      </c>
      <c r="E404" s="78">
        <v>1111.412</v>
      </c>
      <c r="F404" s="78">
        <v>1106.22</v>
      </c>
      <c r="G404" s="78">
        <v>1122.0360000000001</v>
      </c>
      <c r="H404" s="78">
        <v>1120.318</v>
      </c>
      <c r="I404" s="78">
        <v>1174.752</v>
      </c>
      <c r="J404" s="78">
        <v>1282.269</v>
      </c>
      <c r="K404" s="78">
        <v>1307.729</v>
      </c>
      <c r="L404" s="78">
        <v>1341.903</v>
      </c>
      <c r="M404" s="78">
        <v>1370.4670000000001</v>
      </c>
      <c r="N404" s="78">
        <v>1374.5309999999999</v>
      </c>
      <c r="O404" s="78">
        <v>1355.826</v>
      </c>
      <c r="P404" s="78">
        <v>1368.1969999999999</v>
      </c>
      <c r="Q404" s="78">
        <v>1354.337</v>
      </c>
      <c r="R404" s="78">
        <v>1356.251</v>
      </c>
      <c r="S404" s="78">
        <v>1347.23</v>
      </c>
      <c r="T404" s="78">
        <v>1288.6400000000001</v>
      </c>
      <c r="U404" s="78">
        <v>1255.194</v>
      </c>
      <c r="V404" s="78">
        <v>1252.472</v>
      </c>
      <c r="W404" s="78">
        <v>1220.9549999999999</v>
      </c>
      <c r="X404" s="78">
        <v>1216.0419999999999</v>
      </c>
      <c r="Y404" s="78">
        <v>1173.896</v>
      </c>
      <c r="Z404" s="78">
        <v>1167.6279999999999</v>
      </c>
      <c r="AA404" s="78">
        <f t="shared" si="78"/>
        <v>1374.5309999999999</v>
      </c>
      <c r="AB404" s="77">
        <f t="shared" si="79"/>
        <v>2021</v>
      </c>
      <c r="AC404" s="76">
        <f t="shared" si="80"/>
        <v>12</v>
      </c>
      <c r="AD404" s="76" t="str">
        <f t="shared" si="81"/>
        <v/>
      </c>
      <c r="AE404" s="76" t="str">
        <f t="shared" si="82"/>
        <v/>
      </c>
      <c r="AF404" s="74">
        <f t="shared" si="83"/>
        <v>1374.5309999999999</v>
      </c>
      <c r="AG404" s="75" t="str">
        <f t="shared" si="84"/>
        <v>12:00</v>
      </c>
      <c r="AH404" s="74">
        <f t="shared" si="85"/>
        <v>31305.295000000006</v>
      </c>
      <c r="AI404" s="73" t="str">
        <f t="shared" si="86"/>
        <v/>
      </c>
      <c r="AJ404" s="73" t="str">
        <f t="shared" si="87"/>
        <v/>
      </c>
      <c r="AK404" s="73" t="str">
        <f t="shared" si="88"/>
        <v/>
      </c>
      <c r="AL404" s="72" t="str">
        <f t="shared" si="89"/>
        <v/>
      </c>
      <c r="AM404" s="71" t="str">
        <f t="shared" si="90"/>
        <v/>
      </c>
    </row>
    <row r="405" spans="2:39" ht="13.8" thickBot="1">
      <c r="B405" s="79">
        <v>44537</v>
      </c>
      <c r="C405" s="78">
        <v>1171.2280000000001</v>
      </c>
      <c r="D405" s="78">
        <v>1162.4190000000001</v>
      </c>
      <c r="E405" s="78">
        <v>1167.8679999999999</v>
      </c>
      <c r="F405" s="78">
        <v>1176.54</v>
      </c>
      <c r="G405" s="78">
        <v>1184.5530000000001</v>
      </c>
      <c r="H405" s="78">
        <v>1210.3150000000001</v>
      </c>
      <c r="I405" s="78">
        <v>1278.433</v>
      </c>
      <c r="J405" s="78">
        <v>1372.403</v>
      </c>
      <c r="K405" s="78">
        <v>1389.4739999999999</v>
      </c>
      <c r="L405" s="78">
        <v>1391.8030000000001</v>
      </c>
      <c r="M405" s="78">
        <v>1410.127</v>
      </c>
      <c r="N405" s="78">
        <v>1436.8420000000001</v>
      </c>
      <c r="O405" s="78">
        <v>1406.1379999999999</v>
      </c>
      <c r="P405" s="78">
        <v>1387.57</v>
      </c>
      <c r="Q405" s="78">
        <v>1383.7090000000001</v>
      </c>
      <c r="R405" s="78">
        <v>1400.2860000000001</v>
      </c>
      <c r="S405" s="78">
        <v>1351.7909999999999</v>
      </c>
      <c r="T405" s="78">
        <v>1322.9680000000001</v>
      </c>
      <c r="U405" s="78">
        <v>1310.9169999999999</v>
      </c>
      <c r="V405" s="78">
        <v>1298.107</v>
      </c>
      <c r="W405" s="78">
        <v>1287.079</v>
      </c>
      <c r="X405" s="78">
        <v>1284.4490000000001</v>
      </c>
      <c r="Y405" s="78">
        <v>1270.114</v>
      </c>
      <c r="Z405" s="78">
        <v>1244.9780000000001</v>
      </c>
      <c r="AA405" s="78">
        <f t="shared" si="78"/>
        <v>1436.8420000000001</v>
      </c>
      <c r="AB405" s="77">
        <f t="shared" si="79"/>
        <v>2021</v>
      </c>
      <c r="AC405" s="76">
        <f t="shared" si="80"/>
        <v>12</v>
      </c>
      <c r="AD405" s="76" t="str">
        <f t="shared" si="81"/>
        <v/>
      </c>
      <c r="AE405" s="76" t="str">
        <f t="shared" si="82"/>
        <v/>
      </c>
      <c r="AF405" s="74">
        <f t="shared" si="83"/>
        <v>1436.8420000000001</v>
      </c>
      <c r="AG405" s="75" t="str">
        <f t="shared" si="84"/>
        <v>12:00</v>
      </c>
      <c r="AH405" s="74">
        <f t="shared" si="85"/>
        <v>32736.953000000005</v>
      </c>
      <c r="AI405" s="73" t="str">
        <f t="shared" si="86"/>
        <v/>
      </c>
      <c r="AJ405" s="73" t="str">
        <f t="shared" si="87"/>
        <v/>
      </c>
      <c r="AK405" s="73" t="str">
        <f t="shared" si="88"/>
        <v/>
      </c>
      <c r="AL405" s="72" t="str">
        <f t="shared" si="89"/>
        <v/>
      </c>
      <c r="AM405" s="71" t="str">
        <f t="shared" si="90"/>
        <v/>
      </c>
    </row>
    <row r="406" spans="2:39" ht="13.8" thickBot="1">
      <c r="B406" s="79">
        <v>44538</v>
      </c>
      <c r="C406" s="78">
        <v>1244.6120000000001</v>
      </c>
      <c r="D406" s="78">
        <v>1231.675</v>
      </c>
      <c r="E406" s="78">
        <v>1218.701</v>
      </c>
      <c r="F406" s="78">
        <v>1223.8789999999999</v>
      </c>
      <c r="G406" s="78">
        <v>1229.6569999999999</v>
      </c>
      <c r="H406" s="78">
        <v>1259.2170000000001</v>
      </c>
      <c r="I406" s="78">
        <v>1319.7819999999999</v>
      </c>
      <c r="J406" s="78">
        <v>351.29199999999997</v>
      </c>
      <c r="K406" s="78">
        <v>0</v>
      </c>
      <c r="L406" s="78">
        <v>0</v>
      </c>
      <c r="M406" s="78">
        <v>0</v>
      </c>
      <c r="N406" s="78">
        <v>0</v>
      </c>
      <c r="O406" s="78">
        <v>0</v>
      </c>
      <c r="P406" s="78">
        <v>0</v>
      </c>
      <c r="Q406" s="78">
        <v>0</v>
      </c>
      <c r="R406" s="78">
        <v>0</v>
      </c>
      <c r="S406" s="78">
        <v>246.92400000000001</v>
      </c>
      <c r="T406" s="78">
        <v>1377.4680000000001</v>
      </c>
      <c r="U406" s="78">
        <v>1335.787</v>
      </c>
      <c r="V406" s="78">
        <v>1313.172</v>
      </c>
      <c r="W406" s="78">
        <v>1247.7429999999999</v>
      </c>
      <c r="X406" s="78">
        <v>1240.4680000000001</v>
      </c>
      <c r="Y406" s="78">
        <v>1207.893</v>
      </c>
      <c r="Z406" s="78">
        <v>1198.567</v>
      </c>
      <c r="AA406" s="78">
        <f t="shared" si="78"/>
        <v>1377.4680000000001</v>
      </c>
      <c r="AB406" s="77">
        <f t="shared" si="79"/>
        <v>2021</v>
      </c>
      <c r="AC406" s="76">
        <f t="shared" si="80"/>
        <v>12</v>
      </c>
      <c r="AD406" s="76" t="str">
        <f t="shared" si="81"/>
        <v/>
      </c>
      <c r="AE406" s="76" t="str">
        <f t="shared" si="82"/>
        <v/>
      </c>
      <c r="AF406" s="74">
        <f t="shared" si="83"/>
        <v>1377.4680000000001</v>
      </c>
      <c r="AG406" s="75" t="str">
        <f t="shared" si="84"/>
        <v>18:00</v>
      </c>
      <c r="AH406" s="74">
        <f t="shared" si="85"/>
        <v>19624.305000000004</v>
      </c>
      <c r="AI406" s="73" t="str">
        <f t="shared" si="86"/>
        <v/>
      </c>
      <c r="AJ406" s="73" t="str">
        <f t="shared" si="87"/>
        <v/>
      </c>
      <c r="AK406" s="73" t="str">
        <f t="shared" si="88"/>
        <v/>
      </c>
      <c r="AL406" s="72" t="str">
        <f t="shared" si="89"/>
        <v/>
      </c>
      <c r="AM406" s="71" t="str">
        <f t="shared" si="90"/>
        <v/>
      </c>
    </row>
    <row r="407" spans="2:39" ht="13.8" thickBot="1">
      <c r="B407" s="79">
        <v>44539</v>
      </c>
      <c r="C407" s="78">
        <v>1194.027</v>
      </c>
      <c r="D407" s="78">
        <v>1192.5889999999999</v>
      </c>
      <c r="E407" s="78">
        <v>1206.587</v>
      </c>
      <c r="F407" s="78">
        <v>1214.8630000000001</v>
      </c>
      <c r="G407" s="78">
        <v>1234.952</v>
      </c>
      <c r="H407" s="78">
        <v>1263.739</v>
      </c>
      <c r="I407" s="78">
        <v>1314.1079999999999</v>
      </c>
      <c r="J407" s="78">
        <v>1380.1780000000001</v>
      </c>
      <c r="K407" s="78">
        <v>846.88400000000001</v>
      </c>
      <c r="L407" s="78">
        <v>0</v>
      </c>
      <c r="M407" s="78">
        <v>0</v>
      </c>
      <c r="N407" s="78">
        <v>0</v>
      </c>
      <c r="O407" s="78">
        <v>0</v>
      </c>
      <c r="P407" s="78">
        <v>0</v>
      </c>
      <c r="Q407" s="78">
        <v>0</v>
      </c>
      <c r="R407" s="78">
        <v>0</v>
      </c>
      <c r="S407" s="78">
        <v>0</v>
      </c>
      <c r="T407" s="78">
        <v>0</v>
      </c>
      <c r="U407" s="78">
        <v>376.21300000000002</v>
      </c>
      <c r="V407" s="78">
        <v>1314.2940000000001</v>
      </c>
      <c r="W407" s="78">
        <v>1262.758</v>
      </c>
      <c r="X407" s="78">
        <v>1240.7190000000001</v>
      </c>
      <c r="Y407" s="78">
        <v>1219.0830000000001</v>
      </c>
      <c r="Z407" s="78">
        <v>1186.0530000000001</v>
      </c>
      <c r="AA407" s="78">
        <f t="shared" si="78"/>
        <v>1380.1780000000001</v>
      </c>
      <c r="AB407" s="77">
        <f t="shared" si="79"/>
        <v>2021</v>
      </c>
      <c r="AC407" s="76">
        <f t="shared" si="80"/>
        <v>12</v>
      </c>
      <c r="AD407" s="76" t="str">
        <f t="shared" si="81"/>
        <v/>
      </c>
      <c r="AE407" s="76" t="str">
        <f t="shared" si="82"/>
        <v/>
      </c>
      <c r="AF407" s="74">
        <f t="shared" si="83"/>
        <v>1380.1780000000001</v>
      </c>
      <c r="AG407" s="75" t="str">
        <f t="shared" si="84"/>
        <v>8:00</v>
      </c>
      <c r="AH407" s="74">
        <f t="shared" si="85"/>
        <v>18827.225000000002</v>
      </c>
      <c r="AI407" s="73" t="str">
        <f t="shared" si="86"/>
        <v/>
      </c>
      <c r="AJ407" s="73" t="str">
        <f t="shared" si="87"/>
        <v/>
      </c>
      <c r="AK407" s="73" t="str">
        <f t="shared" si="88"/>
        <v/>
      </c>
      <c r="AL407" s="72" t="str">
        <f t="shared" si="89"/>
        <v/>
      </c>
      <c r="AM407" s="71" t="str">
        <f t="shared" si="90"/>
        <v/>
      </c>
    </row>
    <row r="408" spans="2:39" ht="13.8" thickBot="1">
      <c r="B408" s="79">
        <v>44540</v>
      </c>
      <c r="C408" s="78">
        <v>1181.2149999999999</v>
      </c>
      <c r="D408" s="78">
        <v>1181.5309999999999</v>
      </c>
      <c r="E408" s="78">
        <v>1171.2</v>
      </c>
      <c r="F408" s="78">
        <v>1161.55</v>
      </c>
      <c r="G408" s="78">
        <v>1182.521</v>
      </c>
      <c r="H408" s="78">
        <v>1198.9929999999999</v>
      </c>
      <c r="I408" s="78">
        <v>1232.0260000000001</v>
      </c>
      <c r="J408" s="78">
        <v>1326.1790000000001</v>
      </c>
      <c r="K408" s="78">
        <v>1333.057</v>
      </c>
      <c r="L408" s="78">
        <v>1344.9349999999999</v>
      </c>
      <c r="M408" s="78">
        <v>1373.7449999999999</v>
      </c>
      <c r="N408" s="78">
        <v>1375.6020000000001</v>
      </c>
      <c r="O408" s="78">
        <v>1336.327</v>
      </c>
      <c r="P408" s="78">
        <v>1332.4190000000001</v>
      </c>
      <c r="Q408" s="78">
        <v>1329.5050000000001</v>
      </c>
      <c r="R408" s="78">
        <v>1316</v>
      </c>
      <c r="S408" s="78">
        <v>1268.0119999999999</v>
      </c>
      <c r="T408" s="78">
        <v>1246.9670000000001</v>
      </c>
      <c r="U408" s="78">
        <v>1225.3579999999999</v>
      </c>
      <c r="V408" s="78">
        <v>1217.1590000000001</v>
      </c>
      <c r="W408" s="78">
        <v>1193.588</v>
      </c>
      <c r="X408" s="78">
        <v>1156.6880000000001</v>
      </c>
      <c r="Y408" s="78">
        <v>1080.529</v>
      </c>
      <c r="Z408" s="78">
        <v>1122.633</v>
      </c>
      <c r="AA408" s="78">
        <f t="shared" si="78"/>
        <v>1375.6020000000001</v>
      </c>
      <c r="AB408" s="77">
        <f t="shared" si="79"/>
        <v>2021</v>
      </c>
      <c r="AC408" s="76">
        <f t="shared" si="80"/>
        <v>12</v>
      </c>
      <c r="AD408" s="76" t="str">
        <f t="shared" si="81"/>
        <v/>
      </c>
      <c r="AE408" s="76" t="str">
        <f t="shared" si="82"/>
        <v/>
      </c>
      <c r="AF408" s="74">
        <f t="shared" si="83"/>
        <v>1375.6020000000001</v>
      </c>
      <c r="AG408" s="75" t="str">
        <f t="shared" si="84"/>
        <v>12:00</v>
      </c>
      <c r="AH408" s="74">
        <f t="shared" si="85"/>
        <v>31263.341000000004</v>
      </c>
      <c r="AI408" s="73" t="str">
        <f t="shared" si="86"/>
        <v/>
      </c>
      <c r="AJ408" s="73" t="str">
        <f t="shared" si="87"/>
        <v/>
      </c>
      <c r="AK408" s="73" t="str">
        <f t="shared" si="88"/>
        <v/>
      </c>
      <c r="AL408" s="72" t="str">
        <f t="shared" si="89"/>
        <v/>
      </c>
      <c r="AM408" s="71" t="str">
        <f t="shared" si="90"/>
        <v/>
      </c>
    </row>
    <row r="409" spans="2:39" ht="13.8" thickBot="1">
      <c r="B409" s="79">
        <v>44541</v>
      </c>
      <c r="C409" s="78">
        <v>1105.481</v>
      </c>
      <c r="D409" s="78">
        <v>1092.3889999999999</v>
      </c>
      <c r="E409" s="78">
        <v>1096.596</v>
      </c>
      <c r="F409" s="78">
        <v>1086.5999999999999</v>
      </c>
      <c r="G409" s="78">
        <v>1089.107</v>
      </c>
      <c r="H409" s="78">
        <v>1089.444</v>
      </c>
      <c r="I409" s="78">
        <v>1106.875</v>
      </c>
      <c r="J409" s="78">
        <v>1183.143</v>
      </c>
      <c r="K409" s="78">
        <v>1163.655</v>
      </c>
      <c r="L409" s="78">
        <v>1149.404</v>
      </c>
      <c r="M409" s="78">
        <v>1144.377</v>
      </c>
      <c r="N409" s="78">
        <v>1140.117</v>
      </c>
      <c r="O409" s="78">
        <v>1116.8119999999999</v>
      </c>
      <c r="P409" s="78">
        <v>1117.1030000000001</v>
      </c>
      <c r="Q409" s="78">
        <v>136.881</v>
      </c>
      <c r="R409" s="78">
        <v>0</v>
      </c>
      <c r="S409" s="78">
        <v>0</v>
      </c>
      <c r="T409" s="78">
        <v>0</v>
      </c>
      <c r="U409" s="78">
        <v>0</v>
      </c>
      <c r="V409" s="78">
        <v>0</v>
      </c>
      <c r="W409" s="78">
        <v>0</v>
      </c>
      <c r="X409" s="78">
        <v>0</v>
      </c>
      <c r="Y409" s="78">
        <v>0</v>
      </c>
      <c r="Z409" s="78">
        <v>0</v>
      </c>
      <c r="AA409" s="78">
        <f t="shared" si="78"/>
        <v>1183.143</v>
      </c>
      <c r="AB409" s="77">
        <f t="shared" si="79"/>
        <v>2021</v>
      </c>
      <c r="AC409" s="76">
        <f t="shared" si="80"/>
        <v>12</v>
      </c>
      <c r="AD409" s="76" t="str">
        <f t="shared" si="81"/>
        <v/>
      </c>
      <c r="AE409" s="76" t="str">
        <f t="shared" si="82"/>
        <v/>
      </c>
      <c r="AF409" s="74">
        <f t="shared" si="83"/>
        <v>1183.143</v>
      </c>
      <c r="AG409" s="75" t="str">
        <f t="shared" si="84"/>
        <v>8:00</v>
      </c>
      <c r="AH409" s="74">
        <f t="shared" si="85"/>
        <v>17001.127</v>
      </c>
      <c r="AI409" s="73" t="str">
        <f t="shared" si="86"/>
        <v/>
      </c>
      <c r="AJ409" s="73" t="str">
        <f t="shared" si="87"/>
        <v/>
      </c>
      <c r="AK409" s="73" t="str">
        <f t="shared" si="88"/>
        <v/>
      </c>
      <c r="AL409" s="72" t="str">
        <f t="shared" si="89"/>
        <v/>
      </c>
      <c r="AM409" s="71" t="str">
        <f t="shared" si="90"/>
        <v/>
      </c>
    </row>
    <row r="410" spans="2:39" ht="13.8" thickBot="1">
      <c r="B410" s="79">
        <v>44542</v>
      </c>
      <c r="C410" s="78">
        <v>0</v>
      </c>
      <c r="D410" s="78">
        <v>0</v>
      </c>
      <c r="E410" s="78">
        <v>0</v>
      </c>
      <c r="F410" s="78">
        <v>0</v>
      </c>
      <c r="G410" s="78">
        <v>0</v>
      </c>
      <c r="H410" s="78">
        <v>0</v>
      </c>
      <c r="I410" s="78">
        <v>0</v>
      </c>
      <c r="J410" s="78">
        <v>0</v>
      </c>
      <c r="K410" s="78">
        <v>0</v>
      </c>
      <c r="L410" s="78">
        <v>0</v>
      </c>
      <c r="M410" s="78">
        <v>705.76900000000001</v>
      </c>
      <c r="N410" s="78">
        <v>1190.056</v>
      </c>
      <c r="O410" s="78">
        <v>1135.3889999999999</v>
      </c>
      <c r="P410" s="78">
        <v>1145.1489999999999</v>
      </c>
      <c r="Q410" s="78">
        <v>1144.115</v>
      </c>
      <c r="R410" s="78">
        <v>1135.22</v>
      </c>
      <c r="S410" s="78">
        <v>1130.8779999999999</v>
      </c>
      <c r="T410" s="78">
        <v>1144.7159999999999</v>
      </c>
      <c r="U410" s="78">
        <v>1161.1590000000001</v>
      </c>
      <c r="V410" s="78">
        <v>1154.329</v>
      </c>
      <c r="W410" s="78">
        <v>1131.085</v>
      </c>
      <c r="X410" s="78">
        <v>1123.2729999999999</v>
      </c>
      <c r="Y410" s="78">
        <v>1124.9570000000001</v>
      </c>
      <c r="Z410" s="78">
        <v>1112.569</v>
      </c>
      <c r="AA410" s="78">
        <f t="shared" si="78"/>
        <v>1190.056</v>
      </c>
      <c r="AB410" s="77">
        <f t="shared" si="79"/>
        <v>2021</v>
      </c>
      <c r="AC410" s="76">
        <f t="shared" si="80"/>
        <v>12</v>
      </c>
      <c r="AD410" s="76" t="str">
        <f t="shared" si="81"/>
        <v/>
      </c>
      <c r="AE410" s="76" t="str">
        <f t="shared" si="82"/>
        <v/>
      </c>
      <c r="AF410" s="74">
        <f t="shared" si="83"/>
        <v>1190.056</v>
      </c>
      <c r="AG410" s="75" t="str">
        <f t="shared" si="84"/>
        <v>12:00</v>
      </c>
      <c r="AH410" s="74">
        <f t="shared" si="85"/>
        <v>16728.719999999998</v>
      </c>
      <c r="AI410" s="73" t="str">
        <f t="shared" si="86"/>
        <v/>
      </c>
      <c r="AJ410" s="73" t="str">
        <f t="shared" si="87"/>
        <v/>
      </c>
      <c r="AK410" s="73" t="str">
        <f t="shared" si="88"/>
        <v/>
      </c>
      <c r="AL410" s="72" t="str">
        <f t="shared" si="89"/>
        <v/>
      </c>
      <c r="AM410" s="71" t="str">
        <f t="shared" si="90"/>
        <v/>
      </c>
    </row>
    <row r="411" spans="2:39" ht="13.8" thickBot="1">
      <c r="B411" s="79">
        <v>44543</v>
      </c>
      <c r="C411" s="78">
        <v>1109.0899999999999</v>
      </c>
      <c r="D411" s="78">
        <v>1104.1379999999999</v>
      </c>
      <c r="E411" s="78">
        <v>1097.152</v>
      </c>
      <c r="F411" s="78">
        <v>1102.4559999999999</v>
      </c>
      <c r="G411" s="78">
        <v>1118.383</v>
      </c>
      <c r="H411" s="78">
        <v>1126.6959999999999</v>
      </c>
      <c r="I411" s="78">
        <v>1176.8309999999999</v>
      </c>
      <c r="J411" s="78">
        <v>1292.2090000000001</v>
      </c>
      <c r="K411" s="78">
        <v>509.339</v>
      </c>
      <c r="L411" s="78">
        <v>0</v>
      </c>
      <c r="M411" s="78">
        <v>1207.559</v>
      </c>
      <c r="N411" s="78">
        <v>1348.54</v>
      </c>
      <c r="O411" s="78">
        <v>1332.6880000000001</v>
      </c>
      <c r="P411" s="78">
        <v>1310.8389999999999</v>
      </c>
      <c r="Q411" s="78">
        <v>1308.8440000000001</v>
      </c>
      <c r="R411" s="78">
        <v>1304.546</v>
      </c>
      <c r="S411" s="78">
        <v>1269.366</v>
      </c>
      <c r="T411" s="78">
        <v>1237.268</v>
      </c>
      <c r="U411" s="78">
        <v>1220.556</v>
      </c>
      <c r="V411" s="78">
        <v>1210.788</v>
      </c>
      <c r="W411" s="78">
        <v>1189.403</v>
      </c>
      <c r="X411" s="78">
        <v>1174.931</v>
      </c>
      <c r="Y411" s="78">
        <v>1168.452</v>
      </c>
      <c r="Z411" s="78">
        <v>1145.788</v>
      </c>
      <c r="AA411" s="78">
        <f t="shared" si="78"/>
        <v>1348.54</v>
      </c>
      <c r="AB411" s="77">
        <f t="shared" si="79"/>
        <v>2021</v>
      </c>
      <c r="AC411" s="76">
        <f t="shared" si="80"/>
        <v>12</v>
      </c>
      <c r="AD411" s="76" t="str">
        <f t="shared" si="81"/>
        <v/>
      </c>
      <c r="AE411" s="76" t="str">
        <f t="shared" si="82"/>
        <v/>
      </c>
      <c r="AF411" s="74">
        <f t="shared" si="83"/>
        <v>1348.54</v>
      </c>
      <c r="AG411" s="75" t="str">
        <f t="shared" si="84"/>
        <v>12:00</v>
      </c>
      <c r="AH411" s="74">
        <f t="shared" si="85"/>
        <v>28414.402000000002</v>
      </c>
      <c r="AI411" s="73" t="str">
        <f t="shared" si="86"/>
        <v/>
      </c>
      <c r="AJ411" s="73" t="str">
        <f t="shared" si="87"/>
        <v/>
      </c>
      <c r="AK411" s="73" t="str">
        <f t="shared" si="88"/>
        <v/>
      </c>
      <c r="AL411" s="72" t="str">
        <f t="shared" si="89"/>
        <v/>
      </c>
      <c r="AM411" s="71" t="str">
        <f t="shared" si="90"/>
        <v/>
      </c>
    </row>
    <row r="412" spans="2:39" ht="13.8" thickBot="1">
      <c r="B412" s="79">
        <v>44544</v>
      </c>
      <c r="C412" s="78">
        <v>1146.6189999999999</v>
      </c>
      <c r="D412" s="78">
        <v>1150.7550000000001</v>
      </c>
      <c r="E412" s="78">
        <v>1134.0170000000001</v>
      </c>
      <c r="F412" s="78">
        <v>1140.6379999999999</v>
      </c>
      <c r="G412" s="78">
        <v>1179.701</v>
      </c>
      <c r="H412" s="78">
        <v>1183.625</v>
      </c>
      <c r="I412" s="78">
        <v>1247.367</v>
      </c>
      <c r="J412" s="78">
        <v>1333.741</v>
      </c>
      <c r="K412" s="78">
        <v>1365.3</v>
      </c>
      <c r="L412" s="78">
        <v>1348.586</v>
      </c>
      <c r="M412" s="78">
        <v>1355.5840000000001</v>
      </c>
      <c r="N412" s="78">
        <v>1344.52</v>
      </c>
      <c r="O412" s="78">
        <v>1322.8340000000001</v>
      </c>
      <c r="P412" s="78">
        <v>1309.761</v>
      </c>
      <c r="Q412" s="78">
        <v>1299.8009999999999</v>
      </c>
      <c r="R412" s="78">
        <v>1303.277</v>
      </c>
      <c r="S412" s="78">
        <v>1281.559</v>
      </c>
      <c r="T412" s="78">
        <v>1243.364</v>
      </c>
      <c r="U412" s="78">
        <v>1225.6610000000001</v>
      </c>
      <c r="V412" s="78">
        <v>1225.9659999999999</v>
      </c>
      <c r="W412" s="78">
        <v>1207.396</v>
      </c>
      <c r="X412" s="78">
        <v>1214.2149999999999</v>
      </c>
      <c r="Y412" s="78">
        <v>1189.019</v>
      </c>
      <c r="Z412" s="78">
        <v>1165.8979999999999</v>
      </c>
      <c r="AA412" s="78">
        <f t="shared" si="78"/>
        <v>1365.3</v>
      </c>
      <c r="AB412" s="77">
        <f t="shared" si="79"/>
        <v>2021</v>
      </c>
      <c r="AC412" s="76">
        <f t="shared" si="80"/>
        <v>12</v>
      </c>
      <c r="AD412" s="76" t="str">
        <f t="shared" si="81"/>
        <v/>
      </c>
      <c r="AE412" s="76" t="str">
        <f t="shared" si="82"/>
        <v/>
      </c>
      <c r="AF412" s="74">
        <f t="shared" si="83"/>
        <v>1365.3</v>
      </c>
      <c r="AG412" s="75" t="str">
        <f t="shared" si="84"/>
        <v>9:00</v>
      </c>
      <c r="AH412" s="74">
        <f t="shared" si="85"/>
        <v>31284.504000000001</v>
      </c>
      <c r="AI412" s="73" t="str">
        <f t="shared" si="86"/>
        <v/>
      </c>
      <c r="AJ412" s="73" t="str">
        <f t="shared" si="87"/>
        <v/>
      </c>
      <c r="AK412" s="73" t="str">
        <f t="shared" si="88"/>
        <v/>
      </c>
      <c r="AL412" s="72" t="str">
        <f t="shared" si="89"/>
        <v/>
      </c>
      <c r="AM412" s="71" t="str">
        <f t="shared" si="90"/>
        <v/>
      </c>
    </row>
    <row r="413" spans="2:39" ht="13.8" thickBot="1">
      <c r="B413" s="79">
        <v>44545</v>
      </c>
      <c r="C413" s="78">
        <v>1156.3230000000001</v>
      </c>
      <c r="D413" s="78">
        <v>1147.2080000000001</v>
      </c>
      <c r="E413" s="78">
        <v>1148.932</v>
      </c>
      <c r="F413" s="78">
        <v>1144.921</v>
      </c>
      <c r="G413" s="78">
        <v>1165.095</v>
      </c>
      <c r="H413" s="78">
        <v>1173.4839999999999</v>
      </c>
      <c r="I413" s="78">
        <v>1221.6030000000001</v>
      </c>
      <c r="J413" s="78">
        <v>1322.1579999999999</v>
      </c>
      <c r="K413" s="78">
        <v>115.33799999999999</v>
      </c>
      <c r="L413" s="78">
        <v>0</v>
      </c>
      <c r="M413" s="78">
        <v>0</v>
      </c>
      <c r="N413" s="78">
        <v>0</v>
      </c>
      <c r="O413" s="78">
        <v>0</v>
      </c>
      <c r="P413" s="78">
        <v>0</v>
      </c>
      <c r="Q413" s="78">
        <v>0</v>
      </c>
      <c r="R413" s="78">
        <v>0</v>
      </c>
      <c r="S413" s="78">
        <v>0</v>
      </c>
      <c r="T413" s="78">
        <v>94.010999999999996</v>
      </c>
      <c r="U413" s="78">
        <v>1184.876</v>
      </c>
      <c r="V413" s="78">
        <v>1207.31</v>
      </c>
      <c r="W413" s="78">
        <v>1176.1010000000001</v>
      </c>
      <c r="X413" s="78">
        <v>1162.2449999999999</v>
      </c>
      <c r="Y413" s="78">
        <v>1156.171</v>
      </c>
      <c r="Z413" s="78">
        <v>1122.1300000000001</v>
      </c>
      <c r="AA413" s="78">
        <f t="shared" si="78"/>
        <v>1322.1579999999999</v>
      </c>
      <c r="AB413" s="77">
        <f t="shared" si="79"/>
        <v>2021</v>
      </c>
      <c r="AC413" s="76">
        <f t="shared" si="80"/>
        <v>12</v>
      </c>
      <c r="AD413" s="76" t="str">
        <f t="shared" si="81"/>
        <v/>
      </c>
      <c r="AE413" s="76" t="str">
        <f t="shared" si="82"/>
        <v/>
      </c>
      <c r="AF413" s="74">
        <f t="shared" si="83"/>
        <v>1322.1579999999999</v>
      </c>
      <c r="AG413" s="75" t="str">
        <f t="shared" si="84"/>
        <v>8:00</v>
      </c>
      <c r="AH413" s="74">
        <f t="shared" si="85"/>
        <v>18020.063999999998</v>
      </c>
      <c r="AI413" s="73" t="str">
        <f t="shared" si="86"/>
        <v/>
      </c>
      <c r="AJ413" s="73" t="str">
        <f t="shared" si="87"/>
        <v/>
      </c>
      <c r="AK413" s="73" t="str">
        <f t="shared" si="88"/>
        <v/>
      </c>
      <c r="AL413" s="72" t="str">
        <f t="shared" si="89"/>
        <v/>
      </c>
      <c r="AM413" s="71" t="str">
        <f t="shared" si="90"/>
        <v/>
      </c>
    </row>
    <row r="414" spans="2:39" ht="13.8" thickBot="1">
      <c r="B414" s="79">
        <v>44546</v>
      </c>
      <c r="C414" s="78">
        <v>1108.7249999999999</v>
      </c>
      <c r="D414" s="78">
        <v>1089.431</v>
      </c>
      <c r="E414" s="78">
        <v>1082.4390000000001</v>
      </c>
      <c r="F414" s="78">
        <v>1087.585</v>
      </c>
      <c r="G414" s="78">
        <v>1101.9290000000001</v>
      </c>
      <c r="H414" s="78">
        <v>1107.4870000000001</v>
      </c>
      <c r="I414" s="78">
        <v>1166.598</v>
      </c>
      <c r="J414" s="78">
        <v>1266.5239999999999</v>
      </c>
      <c r="K414" s="78">
        <v>601.84199999999998</v>
      </c>
      <c r="L414" s="78">
        <v>0</v>
      </c>
      <c r="M414" s="78">
        <v>0</v>
      </c>
      <c r="N414" s="78">
        <v>0</v>
      </c>
      <c r="O414" s="78">
        <v>0</v>
      </c>
      <c r="P414" s="78">
        <v>0</v>
      </c>
      <c r="Q414" s="78">
        <v>0</v>
      </c>
      <c r="R414" s="78">
        <v>272.185</v>
      </c>
      <c r="S414" s="78">
        <v>1260.453</v>
      </c>
      <c r="T414" s="78">
        <v>1225.3800000000001</v>
      </c>
      <c r="U414" s="78">
        <v>1203.2950000000001</v>
      </c>
      <c r="V414" s="78">
        <v>1204.893</v>
      </c>
      <c r="W414" s="78">
        <v>1188.53</v>
      </c>
      <c r="X414" s="78">
        <v>1180.2429999999999</v>
      </c>
      <c r="Y414" s="78">
        <v>1166.2629999999999</v>
      </c>
      <c r="Z414" s="78">
        <v>1159.4590000000001</v>
      </c>
      <c r="AA414" s="78">
        <f t="shared" si="78"/>
        <v>1266.5239999999999</v>
      </c>
      <c r="AB414" s="77">
        <f t="shared" si="79"/>
        <v>2021</v>
      </c>
      <c r="AC414" s="76">
        <f t="shared" si="80"/>
        <v>12</v>
      </c>
      <c r="AD414" s="76" t="str">
        <f t="shared" si="81"/>
        <v/>
      </c>
      <c r="AE414" s="76" t="str">
        <f t="shared" si="82"/>
        <v/>
      </c>
      <c r="AF414" s="74">
        <f t="shared" si="83"/>
        <v>1266.5239999999999</v>
      </c>
      <c r="AG414" s="75" t="str">
        <f t="shared" si="84"/>
        <v>8:00</v>
      </c>
      <c r="AH414" s="74">
        <f t="shared" si="85"/>
        <v>20739.785</v>
      </c>
      <c r="AI414" s="73" t="str">
        <f t="shared" si="86"/>
        <v/>
      </c>
      <c r="AJ414" s="73" t="str">
        <f t="shared" si="87"/>
        <v/>
      </c>
      <c r="AK414" s="73" t="str">
        <f t="shared" si="88"/>
        <v/>
      </c>
      <c r="AL414" s="72" t="str">
        <f t="shared" si="89"/>
        <v/>
      </c>
      <c r="AM414" s="71" t="str">
        <f t="shared" si="90"/>
        <v/>
      </c>
    </row>
    <row r="415" spans="2:39" ht="13.8" thickBot="1">
      <c r="B415" s="79">
        <v>44547</v>
      </c>
      <c r="C415" s="78">
        <v>1160.5709999999999</v>
      </c>
      <c r="D415" s="78">
        <v>1153.9680000000001</v>
      </c>
      <c r="E415" s="78">
        <v>1154.2809999999999</v>
      </c>
      <c r="F415" s="78">
        <v>1160.838</v>
      </c>
      <c r="G415" s="78">
        <v>1176.047</v>
      </c>
      <c r="H415" s="78">
        <v>1186.9369999999999</v>
      </c>
      <c r="I415" s="78">
        <v>1235.4939999999999</v>
      </c>
      <c r="J415" s="78">
        <v>1317.85</v>
      </c>
      <c r="K415" s="78">
        <v>1334.5820000000001</v>
      </c>
      <c r="L415" s="78">
        <v>1323.5239999999999</v>
      </c>
      <c r="M415" s="78">
        <v>1336.6880000000001</v>
      </c>
      <c r="N415" s="78">
        <v>1332.568</v>
      </c>
      <c r="O415" s="78">
        <v>1308.212</v>
      </c>
      <c r="P415" s="78">
        <v>1301.164</v>
      </c>
      <c r="Q415" s="78">
        <v>1297.829</v>
      </c>
      <c r="R415" s="78">
        <v>1296.509</v>
      </c>
      <c r="S415" s="78">
        <v>1268.646</v>
      </c>
      <c r="T415" s="78">
        <v>1248.596</v>
      </c>
      <c r="U415" s="78">
        <v>1245.8879999999999</v>
      </c>
      <c r="V415" s="78">
        <v>1229.2360000000001</v>
      </c>
      <c r="W415" s="78">
        <v>1211.6500000000001</v>
      </c>
      <c r="X415" s="78">
        <v>1186.5119999999999</v>
      </c>
      <c r="Y415" s="78">
        <v>1159.04</v>
      </c>
      <c r="Z415" s="78">
        <v>1154.6659999999999</v>
      </c>
      <c r="AA415" s="78">
        <f t="shared" si="78"/>
        <v>1336.6880000000001</v>
      </c>
      <c r="AB415" s="77">
        <f t="shared" si="79"/>
        <v>2021</v>
      </c>
      <c r="AC415" s="76">
        <f t="shared" si="80"/>
        <v>12</v>
      </c>
      <c r="AD415" s="76" t="str">
        <f t="shared" si="81"/>
        <v/>
      </c>
      <c r="AE415" s="76" t="str">
        <f t="shared" si="82"/>
        <v/>
      </c>
      <c r="AF415" s="74">
        <f t="shared" si="83"/>
        <v>1336.6880000000001</v>
      </c>
      <c r="AG415" s="75" t="str">
        <f t="shared" si="84"/>
        <v>11:00</v>
      </c>
      <c r="AH415" s="74">
        <f t="shared" si="85"/>
        <v>31117.984000000004</v>
      </c>
      <c r="AI415" s="73" t="str">
        <f t="shared" si="86"/>
        <v/>
      </c>
      <c r="AJ415" s="73" t="str">
        <f t="shared" si="87"/>
        <v/>
      </c>
      <c r="AK415" s="73" t="str">
        <f t="shared" si="88"/>
        <v/>
      </c>
      <c r="AL415" s="72" t="str">
        <f t="shared" si="89"/>
        <v/>
      </c>
      <c r="AM415" s="71" t="str">
        <f t="shared" si="90"/>
        <v/>
      </c>
    </row>
    <row r="416" spans="2:39" ht="13.8" thickBot="1">
      <c r="B416" s="79">
        <v>44548</v>
      </c>
      <c r="C416" s="78">
        <v>1141.056</v>
      </c>
      <c r="D416" s="78">
        <v>1143.2139999999999</v>
      </c>
      <c r="E416" s="78">
        <v>1130.5450000000001</v>
      </c>
      <c r="F416" s="78">
        <v>1144.0730000000001</v>
      </c>
      <c r="G416" s="78">
        <v>1152.615</v>
      </c>
      <c r="H416" s="78">
        <v>1160.788</v>
      </c>
      <c r="I416" s="78">
        <v>1191.405</v>
      </c>
      <c r="J416" s="78">
        <v>1255.5809999999999</v>
      </c>
      <c r="K416" s="78">
        <v>1244.4349999999999</v>
      </c>
      <c r="L416" s="78">
        <v>1250.3320000000001</v>
      </c>
      <c r="M416" s="78">
        <v>1252.2940000000001</v>
      </c>
      <c r="N416" s="78">
        <v>1245.68</v>
      </c>
      <c r="O416" s="78">
        <v>1229.0170000000001</v>
      </c>
      <c r="P416" s="78">
        <v>1229.2929999999999</v>
      </c>
      <c r="Q416" s="78">
        <v>1234.8489999999999</v>
      </c>
      <c r="R416" s="78">
        <v>1228.682</v>
      </c>
      <c r="S416" s="78">
        <v>1233.0129999999999</v>
      </c>
      <c r="T416" s="78">
        <v>1211.8679999999999</v>
      </c>
      <c r="U416" s="78">
        <v>1223.059</v>
      </c>
      <c r="V416" s="78">
        <v>1211.867</v>
      </c>
      <c r="W416" s="78">
        <v>1193.893</v>
      </c>
      <c r="X416" s="78">
        <v>1184.5550000000001</v>
      </c>
      <c r="Y416" s="78">
        <v>1179.662</v>
      </c>
      <c r="Z416" s="78">
        <v>1156.6669999999999</v>
      </c>
      <c r="AA416" s="78">
        <f t="shared" si="78"/>
        <v>1255.5809999999999</v>
      </c>
      <c r="AB416" s="77">
        <f t="shared" si="79"/>
        <v>2021</v>
      </c>
      <c r="AC416" s="76">
        <f t="shared" si="80"/>
        <v>12</v>
      </c>
      <c r="AD416" s="76" t="str">
        <f t="shared" si="81"/>
        <v/>
      </c>
      <c r="AE416" s="76" t="str">
        <f t="shared" si="82"/>
        <v/>
      </c>
      <c r="AF416" s="74">
        <f t="shared" si="83"/>
        <v>1255.5809999999999</v>
      </c>
      <c r="AG416" s="75" t="str">
        <f t="shared" si="84"/>
        <v>8:00</v>
      </c>
      <c r="AH416" s="74">
        <f t="shared" si="85"/>
        <v>30084.023999999994</v>
      </c>
      <c r="AI416" s="73" t="str">
        <f t="shared" si="86"/>
        <v/>
      </c>
      <c r="AJ416" s="73" t="str">
        <f t="shared" si="87"/>
        <v/>
      </c>
      <c r="AK416" s="73" t="str">
        <f t="shared" si="88"/>
        <v/>
      </c>
      <c r="AL416" s="72" t="str">
        <f t="shared" si="89"/>
        <v/>
      </c>
      <c r="AM416" s="71" t="str">
        <f t="shared" si="90"/>
        <v/>
      </c>
    </row>
    <row r="417" spans="2:39" ht="13.8" thickBot="1">
      <c r="B417" s="79">
        <v>44549</v>
      </c>
      <c r="C417" s="78">
        <v>1164.01</v>
      </c>
      <c r="D417" s="78">
        <v>1152.771</v>
      </c>
      <c r="E417" s="78">
        <v>1169.5830000000001</v>
      </c>
      <c r="F417" s="78">
        <v>1182.2239999999999</v>
      </c>
      <c r="G417" s="78">
        <v>1187.461</v>
      </c>
      <c r="H417" s="78">
        <v>1199.57</v>
      </c>
      <c r="I417" s="78">
        <v>1232.461</v>
      </c>
      <c r="J417" s="78">
        <v>1279.057</v>
      </c>
      <c r="K417" s="78">
        <v>1256.3689999999999</v>
      </c>
      <c r="L417" s="78">
        <v>1233.972</v>
      </c>
      <c r="M417" s="78">
        <v>1242.627</v>
      </c>
      <c r="N417" s="78">
        <v>1240.8720000000001</v>
      </c>
      <c r="O417" s="78">
        <v>1195.6959999999999</v>
      </c>
      <c r="P417" s="78">
        <v>1191.6959999999999</v>
      </c>
      <c r="Q417" s="78">
        <v>1201.6379999999999</v>
      </c>
      <c r="R417" s="78">
        <v>1181.3800000000001</v>
      </c>
      <c r="S417" s="78">
        <v>1195.71</v>
      </c>
      <c r="T417" s="78">
        <v>1218.0519999999999</v>
      </c>
      <c r="U417" s="78">
        <v>1239.4829999999999</v>
      </c>
      <c r="V417" s="78">
        <v>1250.0740000000001</v>
      </c>
      <c r="W417" s="78">
        <v>1238.71</v>
      </c>
      <c r="X417" s="78">
        <v>1223.777</v>
      </c>
      <c r="Y417" s="78">
        <v>1202.758</v>
      </c>
      <c r="Z417" s="78">
        <v>1209.356</v>
      </c>
      <c r="AA417" s="78">
        <f t="shared" si="78"/>
        <v>1279.057</v>
      </c>
      <c r="AB417" s="77">
        <f t="shared" si="79"/>
        <v>2021</v>
      </c>
      <c r="AC417" s="76">
        <f t="shared" si="80"/>
        <v>12</v>
      </c>
      <c r="AD417" s="76" t="str">
        <f t="shared" si="81"/>
        <v/>
      </c>
      <c r="AE417" s="76" t="str">
        <f t="shared" si="82"/>
        <v/>
      </c>
      <c r="AF417" s="74">
        <f t="shared" si="83"/>
        <v>1279.057</v>
      </c>
      <c r="AG417" s="75" t="str">
        <f t="shared" si="84"/>
        <v>8:00</v>
      </c>
      <c r="AH417" s="74">
        <f t="shared" si="85"/>
        <v>30368.364000000001</v>
      </c>
      <c r="AI417" s="73" t="str">
        <f t="shared" si="86"/>
        <v/>
      </c>
      <c r="AJ417" s="73" t="str">
        <f t="shared" si="87"/>
        <v/>
      </c>
      <c r="AK417" s="73" t="str">
        <f t="shared" si="88"/>
        <v/>
      </c>
      <c r="AL417" s="72" t="str">
        <f t="shared" si="89"/>
        <v/>
      </c>
      <c r="AM417" s="71" t="str">
        <f t="shared" si="90"/>
        <v/>
      </c>
    </row>
    <row r="418" spans="2:39" ht="13.8" thickBot="1">
      <c r="B418" s="79">
        <v>44550</v>
      </c>
      <c r="C418" s="78">
        <v>1208.481</v>
      </c>
      <c r="D418" s="78">
        <v>1198.9079999999999</v>
      </c>
      <c r="E418" s="78">
        <v>1196.4000000000001</v>
      </c>
      <c r="F418" s="78">
        <v>1197.749</v>
      </c>
      <c r="G418" s="78">
        <v>1213.367</v>
      </c>
      <c r="H418" s="78">
        <v>1206.326</v>
      </c>
      <c r="I418" s="78">
        <v>1240.806</v>
      </c>
      <c r="J418" s="78">
        <v>1343.8820000000001</v>
      </c>
      <c r="K418" s="78">
        <v>1362.1089999999999</v>
      </c>
      <c r="L418" s="78">
        <v>1385.2809999999999</v>
      </c>
      <c r="M418" s="78">
        <v>1388.316</v>
      </c>
      <c r="N418" s="78">
        <v>1389.2919999999999</v>
      </c>
      <c r="O418" s="78">
        <v>1353.08</v>
      </c>
      <c r="P418" s="78">
        <v>1317.0119999999999</v>
      </c>
      <c r="Q418" s="78">
        <v>1331.431</v>
      </c>
      <c r="R418" s="78">
        <v>1305.5909999999999</v>
      </c>
      <c r="S418" s="78">
        <v>1289.2090000000001</v>
      </c>
      <c r="T418" s="78">
        <v>1272.934</v>
      </c>
      <c r="U418" s="78">
        <v>1259.7639999999999</v>
      </c>
      <c r="V418" s="78">
        <v>1236.0740000000001</v>
      </c>
      <c r="W418" s="78">
        <v>1195.3140000000001</v>
      </c>
      <c r="X418" s="78">
        <v>1194.7170000000001</v>
      </c>
      <c r="Y418" s="78">
        <v>1176.0170000000001</v>
      </c>
      <c r="Z418" s="78">
        <v>1151.248</v>
      </c>
      <c r="AA418" s="78">
        <f t="shared" si="78"/>
        <v>1389.2919999999999</v>
      </c>
      <c r="AB418" s="77">
        <f t="shared" si="79"/>
        <v>2021</v>
      </c>
      <c r="AC418" s="76">
        <f t="shared" si="80"/>
        <v>12</v>
      </c>
      <c r="AD418" s="76" t="str">
        <f t="shared" si="81"/>
        <v/>
      </c>
      <c r="AE418" s="76" t="str">
        <f t="shared" si="82"/>
        <v/>
      </c>
      <c r="AF418" s="74">
        <f t="shared" si="83"/>
        <v>1389.2919999999999</v>
      </c>
      <c r="AG418" s="75" t="str">
        <f t="shared" si="84"/>
        <v>12:00</v>
      </c>
      <c r="AH418" s="74">
        <f t="shared" si="85"/>
        <v>31802.600000000002</v>
      </c>
      <c r="AI418" s="73" t="str">
        <f t="shared" si="86"/>
        <v/>
      </c>
      <c r="AJ418" s="73" t="str">
        <f t="shared" si="87"/>
        <v/>
      </c>
      <c r="AK418" s="73" t="str">
        <f t="shared" si="88"/>
        <v/>
      </c>
      <c r="AL418" s="72" t="str">
        <f t="shared" si="89"/>
        <v/>
      </c>
      <c r="AM418" s="71" t="str">
        <f t="shared" si="90"/>
        <v/>
      </c>
    </row>
    <row r="419" spans="2:39" ht="13.8" thickBot="1">
      <c r="B419" s="79">
        <v>44551</v>
      </c>
      <c r="C419" s="78">
        <v>1153.761</v>
      </c>
      <c r="D419" s="78">
        <v>1146.171</v>
      </c>
      <c r="E419" s="78">
        <v>1165.1310000000001</v>
      </c>
      <c r="F419" s="78">
        <v>1152.5409999999999</v>
      </c>
      <c r="G419" s="78">
        <v>1190.4459999999999</v>
      </c>
      <c r="H419" s="78">
        <v>1194.6959999999999</v>
      </c>
      <c r="I419" s="78">
        <v>1241.606</v>
      </c>
      <c r="J419" s="78">
        <v>1343.6410000000001</v>
      </c>
      <c r="K419" s="78">
        <v>1360.077</v>
      </c>
      <c r="L419" s="78">
        <v>1358.835</v>
      </c>
      <c r="M419" s="78">
        <v>1363.9369999999999</v>
      </c>
      <c r="N419" s="78">
        <v>1369.355</v>
      </c>
      <c r="O419" s="78">
        <v>1337.0250000000001</v>
      </c>
      <c r="P419" s="78">
        <v>1333.8969999999999</v>
      </c>
      <c r="Q419" s="78">
        <v>1341.8</v>
      </c>
      <c r="R419" s="78">
        <v>1314.232</v>
      </c>
      <c r="S419" s="78">
        <v>1300.075</v>
      </c>
      <c r="T419" s="78">
        <v>1270.221</v>
      </c>
      <c r="U419" s="78">
        <v>1244.144</v>
      </c>
      <c r="V419" s="78">
        <v>1242.1869999999999</v>
      </c>
      <c r="W419" s="78">
        <v>1209.5070000000001</v>
      </c>
      <c r="X419" s="78">
        <v>1201.664</v>
      </c>
      <c r="Y419" s="78">
        <v>1177.82</v>
      </c>
      <c r="Z419" s="78">
        <v>1161.299</v>
      </c>
      <c r="AA419" s="78">
        <f t="shared" si="78"/>
        <v>1369.355</v>
      </c>
      <c r="AB419" s="77">
        <f t="shared" si="79"/>
        <v>2021</v>
      </c>
      <c r="AC419" s="76">
        <f t="shared" si="80"/>
        <v>12</v>
      </c>
      <c r="AD419" s="76" t="str">
        <f t="shared" si="81"/>
        <v/>
      </c>
      <c r="AE419" s="76" t="str">
        <f t="shared" si="82"/>
        <v/>
      </c>
      <c r="AF419" s="74">
        <f t="shared" si="83"/>
        <v>1369.355</v>
      </c>
      <c r="AG419" s="75" t="str">
        <f t="shared" si="84"/>
        <v>12:00</v>
      </c>
      <c r="AH419" s="74">
        <f t="shared" si="85"/>
        <v>31543.422999999999</v>
      </c>
      <c r="AI419" s="73" t="str">
        <f t="shared" si="86"/>
        <v/>
      </c>
      <c r="AJ419" s="73" t="str">
        <f t="shared" si="87"/>
        <v/>
      </c>
      <c r="AK419" s="73" t="str">
        <f t="shared" si="88"/>
        <v/>
      </c>
      <c r="AL419" s="72" t="str">
        <f t="shared" si="89"/>
        <v/>
      </c>
      <c r="AM419" s="71" t="str">
        <f t="shared" si="90"/>
        <v/>
      </c>
    </row>
    <row r="420" spans="2:39" ht="13.8" thickBot="1">
      <c r="B420" s="79">
        <v>44552</v>
      </c>
      <c r="C420" s="78">
        <v>1142.5029999999999</v>
      </c>
      <c r="D420" s="78">
        <v>1142.3779999999999</v>
      </c>
      <c r="E420" s="78">
        <v>1132.817</v>
      </c>
      <c r="F420" s="78">
        <v>1137.4069999999999</v>
      </c>
      <c r="G420" s="78">
        <v>1190.9870000000001</v>
      </c>
      <c r="H420" s="78">
        <v>1217.3710000000001</v>
      </c>
      <c r="I420" s="78">
        <v>1247.596</v>
      </c>
      <c r="J420" s="78">
        <v>1370.925</v>
      </c>
      <c r="K420" s="78">
        <v>1381.4649999999999</v>
      </c>
      <c r="L420" s="78">
        <v>1391.6089999999999</v>
      </c>
      <c r="M420" s="78">
        <v>1420.0329999999999</v>
      </c>
      <c r="N420" s="78">
        <v>1404.8309999999999</v>
      </c>
      <c r="O420" s="78">
        <v>1377.5170000000001</v>
      </c>
      <c r="P420" s="78">
        <v>1384.941</v>
      </c>
      <c r="Q420" s="78">
        <v>1370.105</v>
      </c>
      <c r="R420" s="78">
        <v>1378.2049999999999</v>
      </c>
      <c r="S420" s="78">
        <v>1341.1890000000001</v>
      </c>
      <c r="T420" s="78">
        <v>1314.5119999999999</v>
      </c>
      <c r="U420" s="78">
        <v>1275.175</v>
      </c>
      <c r="V420" s="78">
        <v>1267.7360000000001</v>
      </c>
      <c r="W420" s="78">
        <v>1256.027</v>
      </c>
      <c r="X420" s="78">
        <v>1237.6320000000001</v>
      </c>
      <c r="Y420" s="78">
        <v>1233.8</v>
      </c>
      <c r="Z420" s="78">
        <v>1214.258</v>
      </c>
      <c r="AA420" s="78">
        <f t="shared" si="78"/>
        <v>1420.0329999999999</v>
      </c>
      <c r="AB420" s="77">
        <f t="shared" si="79"/>
        <v>2021</v>
      </c>
      <c r="AC420" s="76">
        <f t="shared" si="80"/>
        <v>12</v>
      </c>
      <c r="AD420" s="76" t="str">
        <f t="shared" si="81"/>
        <v/>
      </c>
      <c r="AE420" s="76" t="str">
        <f t="shared" si="82"/>
        <v/>
      </c>
      <c r="AF420" s="74">
        <f t="shared" si="83"/>
        <v>1420.0329999999999</v>
      </c>
      <c r="AG420" s="75" t="str">
        <f t="shared" si="84"/>
        <v>11:00</v>
      </c>
      <c r="AH420" s="74">
        <f t="shared" si="85"/>
        <v>32251.051999999992</v>
      </c>
      <c r="AI420" s="73" t="str">
        <f t="shared" si="86"/>
        <v/>
      </c>
      <c r="AJ420" s="73" t="str">
        <f t="shared" si="87"/>
        <v/>
      </c>
      <c r="AK420" s="73" t="str">
        <f t="shared" si="88"/>
        <v/>
      </c>
      <c r="AL420" s="72" t="str">
        <f t="shared" si="89"/>
        <v/>
      </c>
      <c r="AM420" s="71" t="str">
        <f t="shared" si="90"/>
        <v/>
      </c>
    </row>
    <row r="421" spans="2:39" ht="13.8" thickBot="1">
      <c r="B421" s="79">
        <v>44553</v>
      </c>
      <c r="C421" s="78">
        <v>1216.278</v>
      </c>
      <c r="D421" s="78">
        <v>1202.173</v>
      </c>
      <c r="E421" s="78">
        <v>1214.6220000000001</v>
      </c>
      <c r="F421" s="78">
        <v>1234.366</v>
      </c>
      <c r="G421" s="78">
        <v>1246.501</v>
      </c>
      <c r="H421" s="78">
        <v>1253.5909999999999</v>
      </c>
      <c r="I421" s="78">
        <v>1307.2049999999999</v>
      </c>
      <c r="J421" s="78">
        <v>1384.912</v>
      </c>
      <c r="K421" s="78">
        <v>1381.386</v>
      </c>
      <c r="L421" s="78">
        <v>1394.5619999999999</v>
      </c>
      <c r="M421" s="78">
        <v>1400.664</v>
      </c>
      <c r="N421" s="78">
        <v>827.19200000000001</v>
      </c>
      <c r="O421" s="78">
        <v>1252.8430000000001</v>
      </c>
      <c r="P421" s="78">
        <v>1361.643</v>
      </c>
      <c r="Q421" s="78">
        <v>1359.5429999999999</v>
      </c>
      <c r="R421" s="78">
        <v>1354.4670000000001</v>
      </c>
      <c r="S421" s="78">
        <v>1316.578</v>
      </c>
      <c r="T421" s="78">
        <v>1280.2819999999999</v>
      </c>
      <c r="U421" s="78">
        <v>1276.7059999999999</v>
      </c>
      <c r="V421" s="78">
        <v>1243.6120000000001</v>
      </c>
      <c r="W421" s="78">
        <v>1237.117</v>
      </c>
      <c r="X421" s="78">
        <v>1222.5429999999999</v>
      </c>
      <c r="Y421" s="78">
        <v>1207.278</v>
      </c>
      <c r="Z421" s="78">
        <v>1173.7639999999999</v>
      </c>
      <c r="AA421" s="78">
        <f t="shared" si="78"/>
        <v>1400.664</v>
      </c>
      <c r="AB421" s="77">
        <f t="shared" si="79"/>
        <v>2021</v>
      </c>
      <c r="AC421" s="76">
        <f t="shared" si="80"/>
        <v>12</v>
      </c>
      <c r="AD421" s="76" t="str">
        <f t="shared" si="81"/>
        <v/>
      </c>
      <c r="AE421" s="76" t="str">
        <f t="shared" si="82"/>
        <v/>
      </c>
      <c r="AF421" s="74">
        <f t="shared" si="83"/>
        <v>1400.664</v>
      </c>
      <c r="AG421" s="75" t="str">
        <f t="shared" si="84"/>
        <v>11:00</v>
      </c>
      <c r="AH421" s="74">
        <f t="shared" si="85"/>
        <v>31750.492000000002</v>
      </c>
      <c r="AI421" s="73" t="str">
        <f t="shared" si="86"/>
        <v/>
      </c>
      <c r="AJ421" s="73" t="str">
        <f t="shared" si="87"/>
        <v/>
      </c>
      <c r="AK421" s="73" t="str">
        <f t="shared" si="88"/>
        <v/>
      </c>
      <c r="AL421" s="72" t="str">
        <f t="shared" si="89"/>
        <v/>
      </c>
      <c r="AM421" s="71" t="str">
        <f t="shared" si="90"/>
        <v/>
      </c>
    </row>
    <row r="422" spans="2:39" ht="13.8" thickBot="1">
      <c r="B422" s="79">
        <v>44554</v>
      </c>
      <c r="C422" s="78">
        <v>1166.6010000000001</v>
      </c>
      <c r="D422" s="78">
        <v>1163.4929999999999</v>
      </c>
      <c r="E422" s="78">
        <v>1159.8679999999999</v>
      </c>
      <c r="F422" s="78">
        <v>1162.9549999999999</v>
      </c>
      <c r="G422" s="78">
        <v>1172.6890000000001</v>
      </c>
      <c r="H422" s="78">
        <v>1208.0509999999999</v>
      </c>
      <c r="I422" s="78">
        <v>1228.029</v>
      </c>
      <c r="J422" s="78">
        <v>1324.5250000000001</v>
      </c>
      <c r="K422" s="78">
        <v>1299.0429999999999</v>
      </c>
      <c r="L422" s="78">
        <v>1306.373</v>
      </c>
      <c r="M422" s="78">
        <v>1307.068</v>
      </c>
      <c r="N422" s="78">
        <v>1303.489</v>
      </c>
      <c r="O422" s="78">
        <v>1276.434</v>
      </c>
      <c r="P422" s="78">
        <v>1261.876</v>
      </c>
      <c r="Q422" s="78">
        <v>1232.4100000000001</v>
      </c>
      <c r="R422" s="78">
        <v>1234.403</v>
      </c>
      <c r="S422" s="78">
        <v>1240.2670000000001</v>
      </c>
      <c r="T422" s="78">
        <v>1216.5160000000001</v>
      </c>
      <c r="U422" s="78">
        <v>1203.1780000000001</v>
      </c>
      <c r="V422" s="78">
        <v>1174.6369999999999</v>
      </c>
      <c r="W422" s="78">
        <v>1162.77</v>
      </c>
      <c r="X422" s="78">
        <v>1157.99</v>
      </c>
      <c r="Y422" s="78">
        <v>1144.818</v>
      </c>
      <c r="Z422" s="78">
        <v>1141.788</v>
      </c>
      <c r="AA422" s="78">
        <f t="shared" si="78"/>
        <v>1324.5250000000001</v>
      </c>
      <c r="AB422" s="77">
        <f t="shared" si="79"/>
        <v>2021</v>
      </c>
      <c r="AC422" s="76">
        <f t="shared" si="80"/>
        <v>12</v>
      </c>
      <c r="AD422" s="76" t="str">
        <f t="shared" si="81"/>
        <v/>
      </c>
      <c r="AE422" s="76" t="str">
        <f t="shared" si="82"/>
        <v/>
      </c>
      <c r="AF422" s="74">
        <f t="shared" si="83"/>
        <v>1324.5250000000001</v>
      </c>
      <c r="AG422" s="75" t="str">
        <f t="shared" si="84"/>
        <v>8:00</v>
      </c>
      <c r="AH422" s="74">
        <f t="shared" si="85"/>
        <v>30573.795999999995</v>
      </c>
      <c r="AI422" s="73" t="str">
        <f t="shared" si="86"/>
        <v/>
      </c>
      <c r="AJ422" s="73" t="str">
        <f t="shared" si="87"/>
        <v/>
      </c>
      <c r="AK422" s="73" t="str">
        <f t="shared" si="88"/>
        <v/>
      </c>
      <c r="AL422" s="72" t="str">
        <f t="shared" si="89"/>
        <v/>
      </c>
      <c r="AM422" s="71" t="str">
        <f t="shared" si="90"/>
        <v/>
      </c>
    </row>
    <row r="423" spans="2:39" ht="13.8" thickBot="1">
      <c r="B423" s="79">
        <v>44555</v>
      </c>
      <c r="C423" s="78">
        <v>1119.954</v>
      </c>
      <c r="D423" s="78">
        <v>1121.998</v>
      </c>
      <c r="E423" s="78">
        <v>1110.3789999999999</v>
      </c>
      <c r="F423" s="78">
        <v>1100.27</v>
      </c>
      <c r="G423" s="78">
        <v>1103.961</v>
      </c>
      <c r="H423" s="78">
        <v>1083.056</v>
      </c>
      <c r="I423" s="78">
        <v>1113.203</v>
      </c>
      <c r="J423" s="78">
        <v>1174.4459999999999</v>
      </c>
      <c r="K423" s="78">
        <v>1136.432</v>
      </c>
      <c r="L423" s="78">
        <v>1146.731</v>
      </c>
      <c r="M423" s="78">
        <v>1154.7560000000001</v>
      </c>
      <c r="N423" s="78">
        <v>1142.951</v>
      </c>
      <c r="O423" s="78">
        <v>1123.076</v>
      </c>
      <c r="P423" s="78">
        <v>1125.057</v>
      </c>
      <c r="Q423" s="78">
        <v>1131.46</v>
      </c>
      <c r="R423" s="78">
        <v>1153.902</v>
      </c>
      <c r="S423" s="78">
        <v>1147.8820000000001</v>
      </c>
      <c r="T423" s="78">
        <v>1138.1500000000001</v>
      </c>
      <c r="U423" s="78">
        <v>1142.56</v>
      </c>
      <c r="V423" s="78">
        <v>1140.3510000000001</v>
      </c>
      <c r="W423" s="78">
        <v>1105.0640000000001</v>
      </c>
      <c r="X423" s="78">
        <v>1111.502</v>
      </c>
      <c r="Y423" s="78">
        <v>1099.604</v>
      </c>
      <c r="Z423" s="78">
        <v>1102.6220000000001</v>
      </c>
      <c r="AA423" s="78">
        <f t="shared" si="78"/>
        <v>1174.4459999999999</v>
      </c>
      <c r="AB423" s="77">
        <f t="shared" si="79"/>
        <v>2021</v>
      </c>
      <c r="AC423" s="76">
        <f t="shared" si="80"/>
        <v>12</v>
      </c>
      <c r="AD423" s="76" t="str">
        <f t="shared" si="81"/>
        <v/>
      </c>
      <c r="AE423" s="76" t="str">
        <f t="shared" si="82"/>
        <v/>
      </c>
      <c r="AF423" s="74">
        <f t="shared" si="83"/>
        <v>1174.4459999999999</v>
      </c>
      <c r="AG423" s="75" t="str">
        <f t="shared" si="84"/>
        <v>8:00</v>
      </c>
      <c r="AH423" s="74">
        <f t="shared" si="85"/>
        <v>28203.812999999998</v>
      </c>
      <c r="AI423" s="73" t="str">
        <f t="shared" si="86"/>
        <v/>
      </c>
      <c r="AJ423" s="73" t="str">
        <f t="shared" si="87"/>
        <v/>
      </c>
      <c r="AK423" s="73" t="str">
        <f t="shared" si="88"/>
        <v/>
      </c>
      <c r="AL423" s="72" t="str">
        <f t="shared" si="89"/>
        <v/>
      </c>
      <c r="AM423" s="71" t="str">
        <f t="shared" si="90"/>
        <v/>
      </c>
    </row>
    <row r="424" spans="2:39" ht="13.8" thickBot="1">
      <c r="B424" s="79">
        <v>44556</v>
      </c>
      <c r="C424" s="78">
        <v>1108.2159999999999</v>
      </c>
      <c r="D424" s="78">
        <v>1113.3399999999999</v>
      </c>
      <c r="E424" s="78">
        <v>1110.277</v>
      </c>
      <c r="F424" s="78">
        <v>1106.479</v>
      </c>
      <c r="G424" s="78">
        <v>1125.2639999999999</v>
      </c>
      <c r="H424" s="78">
        <v>1107.338</v>
      </c>
      <c r="I424" s="78">
        <v>1132.894</v>
      </c>
      <c r="J424" s="78">
        <v>1183.6389999999999</v>
      </c>
      <c r="K424" s="78">
        <v>1150.4169999999999</v>
      </c>
      <c r="L424" s="78">
        <v>1159.97</v>
      </c>
      <c r="M424" s="78">
        <v>1167.701</v>
      </c>
      <c r="N424" s="78">
        <v>1176.8309999999999</v>
      </c>
      <c r="O424" s="78">
        <v>1138.1420000000001</v>
      </c>
      <c r="P424" s="78">
        <v>1148.5219999999999</v>
      </c>
      <c r="Q424" s="78">
        <v>1146.5830000000001</v>
      </c>
      <c r="R424" s="78">
        <v>1161.3800000000001</v>
      </c>
      <c r="S424" s="78">
        <v>1153.596</v>
      </c>
      <c r="T424" s="78">
        <v>1154.3710000000001</v>
      </c>
      <c r="U424" s="78">
        <v>1145.8720000000001</v>
      </c>
      <c r="V424" s="78">
        <v>1154.6289999999999</v>
      </c>
      <c r="W424" s="78">
        <v>1140.317</v>
      </c>
      <c r="X424" s="78">
        <v>1156.886</v>
      </c>
      <c r="Y424" s="78">
        <v>1155.5039999999999</v>
      </c>
      <c r="Z424" s="78">
        <v>1156.5989999999999</v>
      </c>
      <c r="AA424" s="78">
        <f t="shared" si="78"/>
        <v>1183.6389999999999</v>
      </c>
      <c r="AB424" s="77">
        <f t="shared" si="79"/>
        <v>2021</v>
      </c>
      <c r="AC424" s="76">
        <f t="shared" si="80"/>
        <v>12</v>
      </c>
      <c r="AD424" s="76" t="str">
        <f t="shared" si="81"/>
        <v/>
      </c>
      <c r="AE424" s="76" t="str">
        <f t="shared" si="82"/>
        <v/>
      </c>
      <c r="AF424" s="74">
        <f t="shared" si="83"/>
        <v>1183.6389999999999</v>
      </c>
      <c r="AG424" s="75" t="str">
        <f t="shared" si="84"/>
        <v>8:00</v>
      </c>
      <c r="AH424" s="74">
        <f t="shared" si="85"/>
        <v>28638.405999999995</v>
      </c>
      <c r="AI424" s="73" t="str">
        <f t="shared" si="86"/>
        <v/>
      </c>
      <c r="AJ424" s="73" t="str">
        <f t="shared" si="87"/>
        <v/>
      </c>
      <c r="AK424" s="73" t="str">
        <f t="shared" si="88"/>
        <v/>
      </c>
      <c r="AL424" s="72" t="str">
        <f t="shared" si="89"/>
        <v/>
      </c>
      <c r="AM424" s="71" t="str">
        <f t="shared" si="90"/>
        <v/>
      </c>
    </row>
    <row r="425" spans="2:39" ht="13.8" thickBot="1">
      <c r="B425" s="79">
        <v>44557</v>
      </c>
      <c r="C425" s="78">
        <v>1172.875</v>
      </c>
      <c r="D425" s="78">
        <v>1186.652</v>
      </c>
      <c r="E425" s="78">
        <v>1187.6949999999999</v>
      </c>
      <c r="F425" s="78">
        <v>1192.1679999999999</v>
      </c>
      <c r="G425" s="78">
        <v>1213.7070000000001</v>
      </c>
      <c r="H425" s="78">
        <v>1207.6189999999999</v>
      </c>
      <c r="I425" s="78">
        <v>1219.9169999999999</v>
      </c>
      <c r="J425" s="78">
        <v>1287.413</v>
      </c>
      <c r="K425" s="78">
        <v>1268.0740000000001</v>
      </c>
      <c r="L425" s="78">
        <v>1251.56</v>
      </c>
      <c r="M425" s="78">
        <v>1241.7919999999999</v>
      </c>
      <c r="N425" s="78">
        <v>1262.0129999999999</v>
      </c>
      <c r="O425" s="78">
        <v>1242.952</v>
      </c>
      <c r="P425" s="78">
        <v>1229.376</v>
      </c>
      <c r="Q425" s="78">
        <v>1225.876</v>
      </c>
      <c r="R425" s="78">
        <v>1208.3969999999999</v>
      </c>
      <c r="S425" s="78">
        <v>1226.673</v>
      </c>
      <c r="T425" s="78">
        <v>1220.1859999999999</v>
      </c>
      <c r="U425" s="78">
        <v>1195.1790000000001</v>
      </c>
      <c r="V425" s="78">
        <v>1187.2919999999999</v>
      </c>
      <c r="W425" s="78">
        <v>1171.443</v>
      </c>
      <c r="X425" s="78">
        <v>1163.7850000000001</v>
      </c>
      <c r="Y425" s="78">
        <v>1153.5509999999999</v>
      </c>
      <c r="Z425" s="78">
        <v>1136.653</v>
      </c>
      <c r="AA425" s="78">
        <f t="shared" si="78"/>
        <v>1287.413</v>
      </c>
      <c r="AB425" s="77">
        <f t="shared" si="79"/>
        <v>2021</v>
      </c>
      <c r="AC425" s="76">
        <f t="shared" si="80"/>
        <v>12</v>
      </c>
      <c r="AD425" s="76" t="str">
        <f t="shared" si="81"/>
        <v/>
      </c>
      <c r="AE425" s="76" t="str">
        <f t="shared" si="82"/>
        <v/>
      </c>
      <c r="AF425" s="74">
        <f t="shared" si="83"/>
        <v>1287.413</v>
      </c>
      <c r="AG425" s="75" t="str">
        <f t="shared" si="84"/>
        <v>8:00</v>
      </c>
      <c r="AH425" s="74">
        <f t="shared" si="85"/>
        <v>30340.260999999999</v>
      </c>
      <c r="AI425" s="73" t="str">
        <f t="shared" si="86"/>
        <v/>
      </c>
      <c r="AJ425" s="73" t="str">
        <f t="shared" si="87"/>
        <v/>
      </c>
      <c r="AK425" s="73" t="str">
        <f t="shared" si="88"/>
        <v/>
      </c>
      <c r="AL425" s="72" t="str">
        <f t="shared" si="89"/>
        <v/>
      </c>
      <c r="AM425" s="71" t="str">
        <f t="shared" si="90"/>
        <v/>
      </c>
    </row>
    <row r="426" spans="2:39" ht="13.8" thickBot="1">
      <c r="B426" s="79">
        <v>44558</v>
      </c>
      <c r="C426" s="78">
        <v>1127.6179999999999</v>
      </c>
      <c r="D426" s="78">
        <v>1119.971</v>
      </c>
      <c r="E426" s="78">
        <v>1117.095</v>
      </c>
      <c r="F426" s="78">
        <v>1132.886</v>
      </c>
      <c r="G426" s="78">
        <v>1137.0540000000001</v>
      </c>
      <c r="H426" s="78">
        <v>1139.9190000000001</v>
      </c>
      <c r="I426" s="78">
        <v>1180.0730000000001</v>
      </c>
      <c r="J426" s="78">
        <v>1251.3389999999999</v>
      </c>
      <c r="K426" s="78">
        <v>1235.1959999999999</v>
      </c>
      <c r="L426" s="78">
        <v>1223.58</v>
      </c>
      <c r="M426" s="78">
        <v>1223.2760000000001</v>
      </c>
      <c r="N426" s="78">
        <v>1231.7360000000001</v>
      </c>
      <c r="O426" s="78">
        <v>1210.248</v>
      </c>
      <c r="P426" s="78">
        <v>1204.93</v>
      </c>
      <c r="Q426" s="78">
        <v>1201.818</v>
      </c>
      <c r="R426" s="78">
        <v>1207.0619999999999</v>
      </c>
      <c r="S426" s="78">
        <v>1217.2719999999999</v>
      </c>
      <c r="T426" s="78">
        <v>1208.2059999999999</v>
      </c>
      <c r="U426" s="78">
        <v>1199.1659999999999</v>
      </c>
      <c r="V426" s="78">
        <v>1182.7729999999999</v>
      </c>
      <c r="W426" s="78">
        <v>1164.8900000000001</v>
      </c>
      <c r="X426" s="78">
        <v>1171.1320000000001</v>
      </c>
      <c r="Y426" s="78">
        <v>1157.67</v>
      </c>
      <c r="Z426" s="78">
        <v>1155.6600000000001</v>
      </c>
      <c r="AA426" s="78">
        <f t="shared" si="78"/>
        <v>1251.3389999999999</v>
      </c>
      <c r="AB426" s="77">
        <f t="shared" si="79"/>
        <v>2021</v>
      </c>
      <c r="AC426" s="76">
        <f t="shared" si="80"/>
        <v>12</v>
      </c>
      <c r="AD426" s="76" t="str">
        <f t="shared" si="81"/>
        <v/>
      </c>
      <c r="AE426" s="76" t="str">
        <f t="shared" si="82"/>
        <v/>
      </c>
      <c r="AF426" s="74">
        <f t="shared" si="83"/>
        <v>1251.3389999999999</v>
      </c>
      <c r="AG426" s="75" t="str">
        <f t="shared" si="84"/>
        <v>8:00</v>
      </c>
      <c r="AH426" s="74">
        <f t="shared" si="85"/>
        <v>29651.909000000003</v>
      </c>
      <c r="AI426" s="73" t="str">
        <f t="shared" si="86"/>
        <v/>
      </c>
      <c r="AJ426" s="73" t="str">
        <f t="shared" si="87"/>
        <v/>
      </c>
      <c r="AK426" s="73" t="str">
        <f t="shared" si="88"/>
        <v/>
      </c>
      <c r="AL426" s="72" t="str">
        <f t="shared" si="89"/>
        <v/>
      </c>
      <c r="AM426" s="71" t="str">
        <f t="shared" si="90"/>
        <v/>
      </c>
    </row>
    <row r="427" spans="2:39" ht="13.8" thickBot="1">
      <c r="B427" s="79">
        <v>44559</v>
      </c>
      <c r="C427" s="78">
        <v>1145.9469999999999</v>
      </c>
      <c r="D427" s="78">
        <v>1142.2429999999999</v>
      </c>
      <c r="E427" s="78">
        <v>1131.575</v>
      </c>
      <c r="F427" s="78">
        <v>1149.6479999999999</v>
      </c>
      <c r="G427" s="78">
        <v>1138.085</v>
      </c>
      <c r="H427" s="78">
        <v>1166.549</v>
      </c>
      <c r="I427" s="78">
        <v>1217.163</v>
      </c>
      <c r="J427" s="78">
        <v>1311.271</v>
      </c>
      <c r="K427" s="78">
        <v>1291.4970000000001</v>
      </c>
      <c r="L427" s="78">
        <v>1305.7460000000001</v>
      </c>
      <c r="M427" s="78">
        <v>1323.44</v>
      </c>
      <c r="N427" s="78">
        <v>1336.011</v>
      </c>
      <c r="O427" s="78">
        <v>1323.9269999999999</v>
      </c>
      <c r="P427" s="78">
        <v>1296.5070000000001</v>
      </c>
      <c r="Q427" s="78">
        <v>1284.345</v>
      </c>
      <c r="R427" s="78">
        <v>1285.702</v>
      </c>
      <c r="S427" s="78">
        <v>1254.6099999999999</v>
      </c>
      <c r="T427" s="78">
        <v>1238.056</v>
      </c>
      <c r="U427" s="78">
        <v>1206.627</v>
      </c>
      <c r="V427" s="78">
        <v>1190.287</v>
      </c>
      <c r="W427" s="78">
        <v>1185.845</v>
      </c>
      <c r="X427" s="78">
        <v>1196.4369999999999</v>
      </c>
      <c r="Y427" s="78">
        <v>1159.058</v>
      </c>
      <c r="Z427" s="78">
        <v>1136.501</v>
      </c>
      <c r="AA427" s="78">
        <f t="shared" si="78"/>
        <v>1336.011</v>
      </c>
      <c r="AB427" s="77">
        <f t="shared" si="79"/>
        <v>2021</v>
      </c>
      <c r="AC427" s="76">
        <f t="shared" si="80"/>
        <v>12</v>
      </c>
      <c r="AD427" s="76" t="str">
        <f t="shared" si="81"/>
        <v/>
      </c>
      <c r="AE427" s="76" t="str">
        <f t="shared" si="82"/>
        <v/>
      </c>
      <c r="AF427" s="74">
        <f t="shared" si="83"/>
        <v>1336.011</v>
      </c>
      <c r="AG427" s="75" t="str">
        <f t="shared" si="84"/>
        <v>12:00</v>
      </c>
      <c r="AH427" s="74">
        <f t="shared" si="85"/>
        <v>30753.088000000003</v>
      </c>
      <c r="AI427" s="73" t="str">
        <f t="shared" si="86"/>
        <v/>
      </c>
      <c r="AJ427" s="73" t="str">
        <f t="shared" si="87"/>
        <v/>
      </c>
      <c r="AK427" s="73" t="str">
        <f t="shared" si="88"/>
        <v/>
      </c>
      <c r="AL427" s="72" t="str">
        <f t="shared" si="89"/>
        <v/>
      </c>
      <c r="AM427" s="71" t="str">
        <f t="shared" si="90"/>
        <v/>
      </c>
    </row>
    <row r="428" spans="2:39" ht="13.8" thickBot="1">
      <c r="B428" s="79">
        <v>44560</v>
      </c>
      <c r="C428" s="78">
        <v>1125.3</v>
      </c>
      <c r="D428" s="78">
        <v>1123.1120000000001</v>
      </c>
      <c r="E428" s="78">
        <v>1122.373</v>
      </c>
      <c r="F428" s="78">
        <v>1147.991</v>
      </c>
      <c r="G428" s="78">
        <v>1147.3240000000001</v>
      </c>
      <c r="H428" s="78">
        <v>1160.547</v>
      </c>
      <c r="I428" s="78">
        <v>1203.922</v>
      </c>
      <c r="J428" s="78">
        <v>1303.595</v>
      </c>
      <c r="K428" s="78">
        <v>1291.28</v>
      </c>
      <c r="L428" s="78">
        <v>1297.08</v>
      </c>
      <c r="M428" s="78">
        <v>1297.6030000000001</v>
      </c>
      <c r="N428" s="78">
        <v>1304.2539999999999</v>
      </c>
      <c r="O428" s="78">
        <v>1284.3430000000001</v>
      </c>
      <c r="P428" s="78">
        <v>1290.83</v>
      </c>
      <c r="Q428" s="78">
        <v>1283.7840000000001</v>
      </c>
      <c r="R428" s="78">
        <v>1284.748</v>
      </c>
      <c r="S428" s="78">
        <v>1274.327</v>
      </c>
      <c r="T428" s="78">
        <v>1243.8040000000001</v>
      </c>
      <c r="U428" s="78">
        <v>1218.373</v>
      </c>
      <c r="V428" s="78">
        <v>1222.8240000000001</v>
      </c>
      <c r="W428" s="78">
        <v>1191.885</v>
      </c>
      <c r="X428" s="78">
        <v>1177.6400000000001</v>
      </c>
      <c r="Y428" s="78">
        <v>1157.845</v>
      </c>
      <c r="Z428" s="78">
        <v>1141.116</v>
      </c>
      <c r="AA428" s="78">
        <f t="shared" si="78"/>
        <v>1304.2539999999999</v>
      </c>
      <c r="AB428" s="77">
        <f t="shared" si="79"/>
        <v>2021</v>
      </c>
      <c r="AC428" s="76">
        <f t="shared" si="80"/>
        <v>12</v>
      </c>
      <c r="AD428" s="76" t="str">
        <f t="shared" si="81"/>
        <v/>
      </c>
      <c r="AE428" s="76" t="str">
        <f t="shared" si="82"/>
        <v/>
      </c>
      <c r="AF428" s="74">
        <f t="shared" si="83"/>
        <v>1304.2539999999999</v>
      </c>
      <c r="AG428" s="75" t="str">
        <f t="shared" si="84"/>
        <v>12:00</v>
      </c>
      <c r="AH428" s="74">
        <f t="shared" si="85"/>
        <v>30600.154000000002</v>
      </c>
      <c r="AI428" s="73" t="str">
        <f t="shared" si="86"/>
        <v/>
      </c>
      <c r="AJ428" s="73" t="str">
        <f t="shared" si="87"/>
        <v/>
      </c>
      <c r="AK428" s="73" t="str">
        <f t="shared" si="88"/>
        <v/>
      </c>
      <c r="AL428" s="72" t="str">
        <f t="shared" si="89"/>
        <v/>
      </c>
      <c r="AM428" s="71" t="str">
        <f t="shared" si="90"/>
        <v/>
      </c>
    </row>
    <row r="429" spans="2:39" ht="13.8" thickBot="1">
      <c r="B429" s="79">
        <v>44561</v>
      </c>
      <c r="C429" s="78">
        <v>1131.0119999999999</v>
      </c>
      <c r="D429" s="78">
        <v>1136.1130000000001</v>
      </c>
      <c r="E429" s="78">
        <v>1124.394</v>
      </c>
      <c r="F429" s="78">
        <v>1142.432</v>
      </c>
      <c r="G429" s="78">
        <v>1147.5740000000001</v>
      </c>
      <c r="H429" s="78">
        <v>1162.251</v>
      </c>
      <c r="I429" s="78">
        <v>1191.787</v>
      </c>
      <c r="J429" s="78">
        <v>1271.26</v>
      </c>
      <c r="K429" s="78">
        <v>1277.8320000000001</v>
      </c>
      <c r="L429" s="78">
        <v>1260.0050000000001</v>
      </c>
      <c r="M429" s="78">
        <v>1277.67</v>
      </c>
      <c r="N429" s="78">
        <v>1277.8900000000001</v>
      </c>
      <c r="O429" s="78">
        <v>1237.192</v>
      </c>
      <c r="P429" s="78">
        <v>1228.6569999999999</v>
      </c>
      <c r="Q429" s="78">
        <v>1211.9580000000001</v>
      </c>
      <c r="R429" s="78">
        <v>1204.58</v>
      </c>
      <c r="S429" s="78">
        <v>1201.6279999999999</v>
      </c>
      <c r="T429" s="78">
        <v>1171.605</v>
      </c>
      <c r="U429" s="78">
        <v>1166.76</v>
      </c>
      <c r="V429" s="78">
        <v>1161.6400000000001</v>
      </c>
      <c r="W429" s="78">
        <v>1132.421</v>
      </c>
      <c r="X429" s="78">
        <v>1127.8340000000001</v>
      </c>
      <c r="Y429" s="78">
        <v>1117.7280000000001</v>
      </c>
      <c r="Z429" s="78">
        <v>1104.4459999999999</v>
      </c>
      <c r="AA429" s="78">
        <f t="shared" si="78"/>
        <v>1277.8900000000001</v>
      </c>
      <c r="AB429" s="77">
        <f t="shared" si="79"/>
        <v>2021</v>
      </c>
      <c r="AC429" s="76">
        <f t="shared" si="80"/>
        <v>12</v>
      </c>
      <c r="AD429" s="76" t="str">
        <f t="shared" si="81"/>
        <v>2021-12</v>
      </c>
      <c r="AE429" s="76">
        <f t="shared" si="82"/>
        <v>12</v>
      </c>
      <c r="AF429" s="74">
        <f t="shared" si="83"/>
        <v>1277.8900000000001</v>
      </c>
      <c r="AG429" s="75" t="str">
        <f t="shared" si="84"/>
        <v>12:00</v>
      </c>
      <c r="AH429" s="74">
        <f t="shared" si="85"/>
        <v>29744.55899999999</v>
      </c>
      <c r="AI429" s="73">
        <f t="shared" si="86"/>
        <v>40749.260000000009</v>
      </c>
      <c r="AJ429" s="73">
        <f t="shared" si="87"/>
        <v>1436.8420000000001</v>
      </c>
      <c r="AK429" s="73">
        <f t="shared" si="88"/>
        <v>32736.953000000005</v>
      </c>
      <c r="AL429" s="72">
        <f t="shared" si="89"/>
        <v>44537</v>
      </c>
      <c r="AM429" s="71" t="str">
        <f t="shared" si="90"/>
        <v>12:00</v>
      </c>
    </row>
    <row r="430" spans="2:39" ht="13.8" thickBot="1">
      <c r="B430" s="79">
        <v>44562</v>
      </c>
      <c r="C430" s="78">
        <v>1099.085</v>
      </c>
      <c r="D430" s="78">
        <v>1091.068</v>
      </c>
      <c r="E430" s="78">
        <v>1086.325</v>
      </c>
      <c r="F430" s="78">
        <v>1085.559</v>
      </c>
      <c r="G430" s="78">
        <v>1089.817</v>
      </c>
      <c r="H430" s="78">
        <v>1073.4259999999999</v>
      </c>
      <c r="I430" s="78">
        <v>1096.7329999999999</v>
      </c>
      <c r="J430" s="78">
        <v>1158.654</v>
      </c>
      <c r="K430" s="78">
        <v>1148.895</v>
      </c>
      <c r="L430" s="78">
        <v>1151.3430000000001</v>
      </c>
      <c r="M430" s="78">
        <v>1154.826</v>
      </c>
      <c r="N430" s="78">
        <v>1170.701</v>
      </c>
      <c r="O430" s="78">
        <v>1141.856</v>
      </c>
      <c r="P430" s="78">
        <v>1143.6420000000001</v>
      </c>
      <c r="Q430" s="78">
        <v>1139.2929999999999</v>
      </c>
      <c r="R430" s="78">
        <v>1158.45</v>
      </c>
      <c r="S430" s="78">
        <v>1152.9549999999999</v>
      </c>
      <c r="T430" s="78">
        <v>1139.288</v>
      </c>
      <c r="U430" s="78">
        <v>1152.9849999999999</v>
      </c>
      <c r="V430" s="78">
        <v>1139.405</v>
      </c>
      <c r="W430" s="78">
        <v>1138.4179999999999</v>
      </c>
      <c r="X430" s="78">
        <v>1133.4269999999999</v>
      </c>
      <c r="Y430" s="78">
        <v>1145.67</v>
      </c>
      <c r="Z430" s="78">
        <v>1142.652</v>
      </c>
      <c r="AA430" s="78">
        <f t="shared" si="78"/>
        <v>1170.701</v>
      </c>
      <c r="AB430" s="77">
        <f t="shared" si="79"/>
        <v>2022</v>
      </c>
      <c r="AC430" s="76">
        <f t="shared" si="80"/>
        <v>1</v>
      </c>
      <c r="AD430" s="76" t="str">
        <f t="shared" si="81"/>
        <v/>
      </c>
      <c r="AE430" s="76" t="str">
        <f t="shared" si="82"/>
        <v/>
      </c>
      <c r="AF430" s="74">
        <f t="shared" si="83"/>
        <v>1170.701</v>
      </c>
      <c r="AG430" s="75" t="str">
        <f t="shared" si="84"/>
        <v>12:00</v>
      </c>
      <c r="AH430" s="74">
        <f t="shared" si="85"/>
        <v>28305.174000000006</v>
      </c>
      <c r="AI430" s="73" t="str">
        <f t="shared" si="86"/>
        <v/>
      </c>
      <c r="AJ430" s="73" t="str">
        <f t="shared" si="87"/>
        <v/>
      </c>
      <c r="AK430" s="73" t="str">
        <f t="shared" si="88"/>
        <v/>
      </c>
      <c r="AL430" s="72" t="str">
        <f t="shared" si="89"/>
        <v/>
      </c>
      <c r="AM430" s="71" t="str">
        <f t="shared" si="90"/>
        <v/>
      </c>
    </row>
    <row r="431" spans="2:39" ht="13.8" thickBot="1">
      <c r="B431" s="79">
        <v>44563</v>
      </c>
      <c r="C431" s="78">
        <v>1166.1980000000001</v>
      </c>
      <c r="D431" s="78">
        <v>1133.259</v>
      </c>
      <c r="E431" s="78">
        <v>1143.3119999999999</v>
      </c>
      <c r="F431" s="78">
        <v>1164.395</v>
      </c>
      <c r="G431" s="78">
        <v>1162.33</v>
      </c>
      <c r="H431" s="78">
        <v>1170.5440000000001</v>
      </c>
      <c r="I431" s="78">
        <v>1204.559</v>
      </c>
      <c r="J431" s="78">
        <v>1260.5530000000001</v>
      </c>
      <c r="K431" s="78">
        <v>1252.7349999999999</v>
      </c>
      <c r="L431" s="78">
        <v>1241.1849999999999</v>
      </c>
      <c r="M431" s="78">
        <v>1258.463</v>
      </c>
      <c r="N431" s="78">
        <v>1273.0129999999999</v>
      </c>
      <c r="O431" s="78">
        <v>1211.7529999999999</v>
      </c>
      <c r="P431" s="78">
        <v>1195.912</v>
      </c>
      <c r="Q431" s="78">
        <v>1188.885</v>
      </c>
      <c r="R431" s="78">
        <v>1214.6099999999999</v>
      </c>
      <c r="S431" s="78">
        <v>1232.596</v>
      </c>
      <c r="T431" s="78">
        <v>1236.4960000000001</v>
      </c>
      <c r="U431" s="78">
        <v>1258.155</v>
      </c>
      <c r="V431" s="78">
        <v>1259.511</v>
      </c>
      <c r="W431" s="78">
        <v>1242.7750000000001</v>
      </c>
      <c r="X431" s="78">
        <v>1241.614</v>
      </c>
      <c r="Y431" s="78">
        <v>1235.5150000000001</v>
      </c>
      <c r="Z431" s="78">
        <v>1238.932</v>
      </c>
      <c r="AA431" s="78">
        <f t="shared" si="78"/>
        <v>1273.0129999999999</v>
      </c>
      <c r="AB431" s="77">
        <f t="shared" si="79"/>
        <v>2022</v>
      </c>
      <c r="AC431" s="76">
        <f t="shared" si="80"/>
        <v>1</v>
      </c>
      <c r="AD431" s="76" t="str">
        <f t="shared" si="81"/>
        <v/>
      </c>
      <c r="AE431" s="76" t="str">
        <f t="shared" si="82"/>
        <v/>
      </c>
      <c r="AF431" s="74">
        <f t="shared" si="83"/>
        <v>1273.0129999999999</v>
      </c>
      <c r="AG431" s="75" t="str">
        <f t="shared" si="84"/>
        <v>12:00</v>
      </c>
      <c r="AH431" s="74">
        <f t="shared" si="85"/>
        <v>30460.313000000002</v>
      </c>
      <c r="AI431" s="73" t="str">
        <f t="shared" si="86"/>
        <v/>
      </c>
      <c r="AJ431" s="73" t="str">
        <f t="shared" si="87"/>
        <v/>
      </c>
      <c r="AK431" s="73" t="str">
        <f t="shared" si="88"/>
        <v/>
      </c>
      <c r="AL431" s="72" t="str">
        <f t="shared" si="89"/>
        <v/>
      </c>
      <c r="AM431" s="71" t="str">
        <f t="shared" si="90"/>
        <v/>
      </c>
    </row>
    <row r="432" spans="2:39" ht="13.8" thickBot="1">
      <c r="B432" s="79">
        <v>44564</v>
      </c>
      <c r="C432" s="78">
        <v>1242.4159999999999</v>
      </c>
      <c r="D432" s="78">
        <v>1247.248</v>
      </c>
      <c r="E432" s="78">
        <v>1240.5219999999999</v>
      </c>
      <c r="F432" s="78">
        <v>1247.2260000000001</v>
      </c>
      <c r="G432" s="78">
        <v>1269.934</v>
      </c>
      <c r="H432" s="78">
        <v>1281.6079999999999</v>
      </c>
      <c r="I432" s="78">
        <v>1299.0219999999999</v>
      </c>
      <c r="J432" s="78">
        <v>1374.492</v>
      </c>
      <c r="K432" s="78">
        <v>1358.75</v>
      </c>
      <c r="L432" s="78">
        <v>1352.127</v>
      </c>
      <c r="M432" s="78">
        <v>1365.1859999999999</v>
      </c>
      <c r="N432" s="78">
        <v>1307.7729999999999</v>
      </c>
      <c r="O432" s="78">
        <v>1269.999</v>
      </c>
      <c r="P432" s="78">
        <v>1246.9059999999999</v>
      </c>
      <c r="Q432" s="78">
        <v>1235.338</v>
      </c>
      <c r="R432" s="78">
        <v>1265.5820000000001</v>
      </c>
      <c r="S432" s="78">
        <v>1284.9169999999999</v>
      </c>
      <c r="T432" s="78">
        <v>1284.69</v>
      </c>
      <c r="U432" s="78">
        <v>1282.2339999999999</v>
      </c>
      <c r="V432" s="78">
        <v>1282.3430000000001</v>
      </c>
      <c r="W432" s="78">
        <v>1250.68</v>
      </c>
      <c r="X432" s="78">
        <v>1255.364</v>
      </c>
      <c r="Y432" s="78">
        <v>1244.6469999999999</v>
      </c>
      <c r="Z432" s="78">
        <v>1247.934</v>
      </c>
      <c r="AA432" s="78">
        <f t="shared" si="78"/>
        <v>1374.492</v>
      </c>
      <c r="AB432" s="77">
        <f t="shared" si="79"/>
        <v>2022</v>
      </c>
      <c r="AC432" s="76">
        <f t="shared" si="80"/>
        <v>1</v>
      </c>
      <c r="AD432" s="76" t="str">
        <f t="shared" si="81"/>
        <v/>
      </c>
      <c r="AE432" s="76" t="str">
        <f t="shared" si="82"/>
        <v/>
      </c>
      <c r="AF432" s="74">
        <f t="shared" si="83"/>
        <v>1374.492</v>
      </c>
      <c r="AG432" s="75" t="str">
        <f t="shared" si="84"/>
        <v>8:00</v>
      </c>
      <c r="AH432" s="74">
        <f t="shared" si="85"/>
        <v>32111.43</v>
      </c>
      <c r="AI432" s="73" t="str">
        <f t="shared" si="86"/>
        <v/>
      </c>
      <c r="AJ432" s="73" t="str">
        <f t="shared" si="87"/>
        <v/>
      </c>
      <c r="AK432" s="73" t="str">
        <f t="shared" si="88"/>
        <v/>
      </c>
      <c r="AL432" s="72" t="str">
        <f t="shared" si="89"/>
        <v/>
      </c>
      <c r="AM432" s="71" t="str">
        <f t="shared" si="90"/>
        <v/>
      </c>
    </row>
    <row r="433" spans="2:39" ht="13.8" thickBot="1">
      <c r="B433" s="79">
        <v>44565</v>
      </c>
      <c r="C433" s="78">
        <v>1237.93</v>
      </c>
      <c r="D433" s="78">
        <v>1226.18</v>
      </c>
      <c r="E433" s="78">
        <v>1231.001</v>
      </c>
      <c r="F433" s="78">
        <v>1226.5820000000001</v>
      </c>
      <c r="G433" s="78">
        <v>1240.0989999999999</v>
      </c>
      <c r="H433" s="78">
        <v>1250.9760000000001</v>
      </c>
      <c r="I433" s="78">
        <v>1318.405</v>
      </c>
      <c r="J433" s="78">
        <v>1389.8679999999999</v>
      </c>
      <c r="K433" s="78">
        <v>1093.2380000000001</v>
      </c>
      <c r="L433" s="78">
        <v>0</v>
      </c>
      <c r="M433" s="78">
        <v>0</v>
      </c>
      <c r="N433" s="78">
        <v>0</v>
      </c>
      <c r="O433" s="78">
        <v>0</v>
      </c>
      <c r="P433" s="78">
        <v>0</v>
      </c>
      <c r="Q433" s="78">
        <v>0</v>
      </c>
      <c r="R433" s="78">
        <v>0</v>
      </c>
      <c r="S433" s="78">
        <v>0</v>
      </c>
      <c r="T433" s="78">
        <v>0</v>
      </c>
      <c r="U433" s="78">
        <v>0</v>
      </c>
      <c r="V433" s="78">
        <v>0</v>
      </c>
      <c r="W433" s="78">
        <v>0</v>
      </c>
      <c r="X433" s="78">
        <v>0</v>
      </c>
      <c r="Y433" s="78">
        <v>0</v>
      </c>
      <c r="Z433" s="78">
        <v>0</v>
      </c>
      <c r="AA433" s="78">
        <f t="shared" si="78"/>
        <v>1389.8679999999999</v>
      </c>
      <c r="AB433" s="77">
        <f t="shared" si="79"/>
        <v>2022</v>
      </c>
      <c r="AC433" s="76">
        <f t="shared" si="80"/>
        <v>1</v>
      </c>
      <c r="AD433" s="76" t="str">
        <f t="shared" si="81"/>
        <v/>
      </c>
      <c r="AE433" s="76" t="str">
        <f t="shared" si="82"/>
        <v/>
      </c>
      <c r="AF433" s="74">
        <f t="shared" si="83"/>
        <v>1389.8679999999999</v>
      </c>
      <c r="AG433" s="75" t="str">
        <f t="shared" si="84"/>
        <v>8:00</v>
      </c>
      <c r="AH433" s="74">
        <f t="shared" si="85"/>
        <v>12604.147000000001</v>
      </c>
      <c r="AI433" s="73" t="str">
        <f t="shared" si="86"/>
        <v/>
      </c>
      <c r="AJ433" s="73" t="str">
        <f t="shared" si="87"/>
        <v/>
      </c>
      <c r="AK433" s="73" t="str">
        <f t="shared" si="88"/>
        <v/>
      </c>
      <c r="AL433" s="72" t="str">
        <f t="shared" si="89"/>
        <v/>
      </c>
      <c r="AM433" s="71" t="str">
        <f t="shared" si="90"/>
        <v/>
      </c>
    </row>
    <row r="434" spans="2:39" ht="13.8" thickBot="1">
      <c r="B434" s="79">
        <v>44566</v>
      </c>
      <c r="C434" s="78">
        <v>0</v>
      </c>
      <c r="D434" s="78">
        <v>0</v>
      </c>
      <c r="E434" s="78">
        <v>0</v>
      </c>
      <c r="F434" s="78">
        <v>0</v>
      </c>
      <c r="G434" s="78">
        <v>0</v>
      </c>
      <c r="H434" s="78">
        <v>0</v>
      </c>
      <c r="I434" s="78">
        <v>0</v>
      </c>
      <c r="J434" s="78">
        <v>0</v>
      </c>
      <c r="K434" s="78">
        <v>0</v>
      </c>
      <c r="L434" s="78">
        <v>0</v>
      </c>
      <c r="M434" s="78">
        <v>0</v>
      </c>
      <c r="N434" s="78">
        <v>0</v>
      </c>
      <c r="O434" s="78">
        <v>0</v>
      </c>
      <c r="P434" s="78">
        <v>0</v>
      </c>
      <c r="Q434" s="78">
        <v>0</v>
      </c>
      <c r="R434" s="78">
        <v>0</v>
      </c>
      <c r="S434" s="78">
        <v>0</v>
      </c>
      <c r="T434" s="78">
        <v>0</v>
      </c>
      <c r="U434" s="78">
        <v>0</v>
      </c>
      <c r="V434" s="78">
        <v>0</v>
      </c>
      <c r="W434" s="78">
        <v>0</v>
      </c>
      <c r="X434" s="78">
        <v>0</v>
      </c>
      <c r="Y434" s="78">
        <v>0</v>
      </c>
      <c r="Z434" s="78">
        <v>0</v>
      </c>
      <c r="AA434" s="78">
        <f t="shared" si="78"/>
        <v>0</v>
      </c>
      <c r="AB434" s="77">
        <f t="shared" si="79"/>
        <v>2022</v>
      </c>
      <c r="AC434" s="76">
        <f t="shared" si="80"/>
        <v>1</v>
      </c>
      <c r="AD434" s="76" t="str">
        <f t="shared" si="81"/>
        <v/>
      </c>
      <c r="AE434" s="76" t="str">
        <f t="shared" si="82"/>
        <v/>
      </c>
      <c r="AF434" s="74">
        <f t="shared" si="83"/>
        <v>0</v>
      </c>
      <c r="AG434" s="75" t="str">
        <f t="shared" si="84"/>
        <v>1:00</v>
      </c>
      <c r="AH434" s="74">
        <f t="shared" si="85"/>
        <v>0</v>
      </c>
      <c r="AI434" s="73" t="str">
        <f t="shared" si="86"/>
        <v/>
      </c>
      <c r="AJ434" s="73" t="str">
        <f t="shared" si="87"/>
        <v/>
      </c>
      <c r="AK434" s="73" t="str">
        <f t="shared" si="88"/>
        <v/>
      </c>
      <c r="AL434" s="72" t="str">
        <f t="shared" si="89"/>
        <v/>
      </c>
      <c r="AM434" s="71" t="str">
        <f t="shared" si="90"/>
        <v/>
      </c>
    </row>
    <row r="435" spans="2:39" ht="13.8" thickBot="1">
      <c r="B435" s="79">
        <v>44567</v>
      </c>
      <c r="C435" s="78">
        <v>0</v>
      </c>
      <c r="D435" s="78">
        <v>0</v>
      </c>
      <c r="E435" s="78">
        <v>0</v>
      </c>
      <c r="F435" s="78">
        <v>0</v>
      </c>
      <c r="G435" s="78">
        <v>0</v>
      </c>
      <c r="H435" s="78">
        <v>0</v>
      </c>
      <c r="I435" s="78">
        <v>0</v>
      </c>
      <c r="J435" s="78">
        <v>0</v>
      </c>
      <c r="K435" s="78">
        <v>0</v>
      </c>
      <c r="L435" s="78">
        <v>0</v>
      </c>
      <c r="M435" s="78">
        <v>0</v>
      </c>
      <c r="N435" s="78">
        <v>0</v>
      </c>
      <c r="O435" s="78">
        <v>0</v>
      </c>
      <c r="P435" s="78">
        <v>0</v>
      </c>
      <c r="Q435" s="78">
        <v>0</v>
      </c>
      <c r="R435" s="78">
        <v>0</v>
      </c>
      <c r="S435" s="78">
        <v>1121.74</v>
      </c>
      <c r="T435" s="78">
        <v>1331.799</v>
      </c>
      <c r="U435" s="78">
        <v>1300.921</v>
      </c>
      <c r="V435" s="78">
        <v>1312.165</v>
      </c>
      <c r="W435" s="78">
        <v>1286.29</v>
      </c>
      <c r="X435" s="78">
        <v>1268.7080000000001</v>
      </c>
      <c r="Y435" s="78">
        <v>1265.6300000000001</v>
      </c>
      <c r="Z435" s="78">
        <v>1241.933</v>
      </c>
      <c r="AA435" s="78">
        <f t="shared" si="78"/>
        <v>1331.799</v>
      </c>
      <c r="AB435" s="77">
        <f t="shared" si="79"/>
        <v>2022</v>
      </c>
      <c r="AC435" s="76">
        <f t="shared" si="80"/>
        <v>1</v>
      </c>
      <c r="AD435" s="76" t="str">
        <f t="shared" si="81"/>
        <v/>
      </c>
      <c r="AE435" s="76" t="str">
        <f t="shared" si="82"/>
        <v/>
      </c>
      <c r="AF435" s="74">
        <f t="shared" si="83"/>
        <v>1331.799</v>
      </c>
      <c r="AG435" s="75" t="str">
        <f t="shared" si="84"/>
        <v>18:00</v>
      </c>
      <c r="AH435" s="74">
        <f t="shared" si="85"/>
        <v>11460.985000000001</v>
      </c>
      <c r="AI435" s="73" t="str">
        <f t="shared" si="86"/>
        <v/>
      </c>
      <c r="AJ435" s="73" t="str">
        <f t="shared" si="87"/>
        <v/>
      </c>
      <c r="AK435" s="73" t="str">
        <f t="shared" si="88"/>
        <v/>
      </c>
      <c r="AL435" s="72" t="str">
        <f t="shared" si="89"/>
        <v/>
      </c>
      <c r="AM435" s="71" t="str">
        <f t="shared" si="90"/>
        <v/>
      </c>
    </row>
    <row r="436" spans="2:39" ht="13.8" thickBot="1">
      <c r="B436" s="79">
        <v>44568</v>
      </c>
      <c r="C436" s="78">
        <v>1242.2760000000001</v>
      </c>
      <c r="D436" s="78">
        <v>1223.1010000000001</v>
      </c>
      <c r="E436" s="78">
        <v>1243.646</v>
      </c>
      <c r="F436" s="78">
        <v>1242.0940000000001</v>
      </c>
      <c r="G436" s="78">
        <v>1264.421</v>
      </c>
      <c r="H436" s="78">
        <v>1263.0630000000001</v>
      </c>
      <c r="I436" s="78">
        <v>1306.152</v>
      </c>
      <c r="J436" s="78">
        <v>1410.569</v>
      </c>
      <c r="K436" s="78">
        <v>1413.653</v>
      </c>
      <c r="L436" s="78">
        <v>1414.9849999999999</v>
      </c>
      <c r="M436" s="78">
        <v>1433.5709999999999</v>
      </c>
      <c r="N436" s="78">
        <v>1425.8330000000001</v>
      </c>
      <c r="O436" s="78">
        <v>1382.857</v>
      </c>
      <c r="P436" s="78">
        <v>1387.9</v>
      </c>
      <c r="Q436" s="78">
        <v>1382.373</v>
      </c>
      <c r="R436" s="78">
        <v>1382.848</v>
      </c>
      <c r="S436" s="78">
        <v>1352.3779999999999</v>
      </c>
      <c r="T436" s="78">
        <v>1335.8979999999999</v>
      </c>
      <c r="U436" s="78">
        <v>1328.019</v>
      </c>
      <c r="V436" s="78">
        <v>1313.0619999999999</v>
      </c>
      <c r="W436" s="78">
        <v>1293.2439999999999</v>
      </c>
      <c r="X436" s="78">
        <v>1295.827</v>
      </c>
      <c r="Y436" s="78">
        <v>1270.0119999999999</v>
      </c>
      <c r="Z436" s="78">
        <v>1245.4780000000001</v>
      </c>
      <c r="AA436" s="78">
        <f t="shared" si="78"/>
        <v>1433.5709999999999</v>
      </c>
      <c r="AB436" s="77">
        <f t="shared" si="79"/>
        <v>2022</v>
      </c>
      <c r="AC436" s="76">
        <f t="shared" si="80"/>
        <v>1</v>
      </c>
      <c r="AD436" s="76" t="str">
        <f t="shared" si="81"/>
        <v/>
      </c>
      <c r="AE436" s="76" t="str">
        <f t="shared" si="82"/>
        <v/>
      </c>
      <c r="AF436" s="74">
        <f t="shared" si="83"/>
        <v>1433.5709999999999</v>
      </c>
      <c r="AG436" s="75" t="str">
        <f t="shared" si="84"/>
        <v>11:00</v>
      </c>
      <c r="AH436" s="74">
        <f t="shared" si="85"/>
        <v>33286.831000000006</v>
      </c>
      <c r="AI436" s="73" t="str">
        <f t="shared" si="86"/>
        <v/>
      </c>
      <c r="AJ436" s="73" t="str">
        <f t="shared" si="87"/>
        <v/>
      </c>
      <c r="AK436" s="73" t="str">
        <f t="shared" si="88"/>
        <v/>
      </c>
      <c r="AL436" s="72" t="str">
        <f t="shared" si="89"/>
        <v/>
      </c>
      <c r="AM436" s="71" t="str">
        <f t="shared" si="90"/>
        <v/>
      </c>
    </row>
    <row r="437" spans="2:39" ht="13.8" thickBot="1">
      <c r="B437" s="79">
        <v>44569</v>
      </c>
      <c r="C437" s="78">
        <v>1241.2070000000001</v>
      </c>
      <c r="D437" s="78">
        <v>1240.0340000000001</v>
      </c>
      <c r="E437" s="78">
        <v>1243.3440000000001</v>
      </c>
      <c r="F437" s="78">
        <v>1244.4960000000001</v>
      </c>
      <c r="G437" s="78">
        <v>1252.825</v>
      </c>
      <c r="H437" s="78">
        <v>1250.163</v>
      </c>
      <c r="I437" s="78">
        <v>1281.002</v>
      </c>
      <c r="J437" s="78">
        <v>1313.664</v>
      </c>
      <c r="K437" s="78">
        <v>1344.0350000000001</v>
      </c>
      <c r="L437" s="78">
        <v>1320.932</v>
      </c>
      <c r="M437" s="78">
        <v>1322.433</v>
      </c>
      <c r="N437" s="78">
        <v>1312.9179999999999</v>
      </c>
      <c r="O437" s="78">
        <v>1283.028</v>
      </c>
      <c r="P437" s="78">
        <v>1268.029</v>
      </c>
      <c r="Q437" s="78">
        <v>1238.5840000000001</v>
      </c>
      <c r="R437" s="78">
        <v>1217.2449999999999</v>
      </c>
      <c r="S437" s="78">
        <v>1237.7360000000001</v>
      </c>
      <c r="T437" s="78">
        <v>1235.4390000000001</v>
      </c>
      <c r="U437" s="78">
        <v>1237.711</v>
      </c>
      <c r="V437" s="78">
        <v>1217.2909999999999</v>
      </c>
      <c r="W437" s="78">
        <v>1202.75</v>
      </c>
      <c r="X437" s="78">
        <v>1193.5170000000001</v>
      </c>
      <c r="Y437" s="78">
        <v>1171.248</v>
      </c>
      <c r="Z437" s="78">
        <v>1174.7639999999999</v>
      </c>
      <c r="AA437" s="78">
        <f t="shared" si="78"/>
        <v>1344.0350000000001</v>
      </c>
      <c r="AB437" s="77">
        <f t="shared" si="79"/>
        <v>2022</v>
      </c>
      <c r="AC437" s="76">
        <f t="shared" si="80"/>
        <v>1</v>
      </c>
      <c r="AD437" s="76" t="str">
        <f t="shared" si="81"/>
        <v/>
      </c>
      <c r="AE437" s="76" t="str">
        <f t="shared" si="82"/>
        <v/>
      </c>
      <c r="AF437" s="74">
        <f t="shared" si="83"/>
        <v>1344.0350000000001</v>
      </c>
      <c r="AG437" s="75" t="str">
        <f t="shared" si="84"/>
        <v>9:00</v>
      </c>
      <c r="AH437" s="74">
        <f t="shared" si="85"/>
        <v>31388.429999999997</v>
      </c>
      <c r="AI437" s="73" t="str">
        <f t="shared" si="86"/>
        <v/>
      </c>
      <c r="AJ437" s="73" t="str">
        <f t="shared" si="87"/>
        <v/>
      </c>
      <c r="AK437" s="73" t="str">
        <f t="shared" si="88"/>
        <v/>
      </c>
      <c r="AL437" s="72" t="str">
        <f t="shared" si="89"/>
        <v/>
      </c>
      <c r="AM437" s="71" t="str">
        <f t="shared" si="90"/>
        <v/>
      </c>
    </row>
    <row r="438" spans="2:39" ht="13.8" thickBot="1">
      <c r="B438" s="79">
        <v>44570</v>
      </c>
      <c r="C438" s="78">
        <v>1163.355</v>
      </c>
      <c r="D438" s="78">
        <v>1170.134</v>
      </c>
      <c r="E438" s="78">
        <v>1167.8</v>
      </c>
      <c r="F438" s="78">
        <v>1174.511</v>
      </c>
      <c r="G438" s="78">
        <v>1171.2860000000001</v>
      </c>
      <c r="H438" s="78">
        <v>1180.328</v>
      </c>
      <c r="I438" s="78">
        <v>1175.989</v>
      </c>
      <c r="J438" s="78">
        <v>1235.826</v>
      </c>
      <c r="K438" s="78">
        <v>1206.808</v>
      </c>
      <c r="L438" s="78">
        <v>1219.7619999999999</v>
      </c>
      <c r="M438" s="78">
        <v>1243.875</v>
      </c>
      <c r="N438" s="78">
        <v>1230.0319999999999</v>
      </c>
      <c r="O438" s="78">
        <v>1220.4590000000001</v>
      </c>
      <c r="P438" s="78">
        <v>1232.856</v>
      </c>
      <c r="Q438" s="78">
        <v>1219.306</v>
      </c>
      <c r="R438" s="78">
        <v>1228.3340000000001</v>
      </c>
      <c r="S438" s="78">
        <v>1219.2380000000001</v>
      </c>
      <c r="T438" s="78">
        <v>1223.04</v>
      </c>
      <c r="U438" s="78">
        <v>1230.1600000000001</v>
      </c>
      <c r="V438" s="78">
        <v>1225.2660000000001</v>
      </c>
      <c r="W438" s="78">
        <v>1211.2539999999999</v>
      </c>
      <c r="X438" s="78">
        <v>1221.923</v>
      </c>
      <c r="Y438" s="78">
        <v>1221.481</v>
      </c>
      <c r="Z438" s="78">
        <v>1222.114</v>
      </c>
      <c r="AA438" s="78">
        <f t="shared" si="78"/>
        <v>1243.875</v>
      </c>
      <c r="AB438" s="77">
        <f t="shared" si="79"/>
        <v>2022</v>
      </c>
      <c r="AC438" s="76">
        <f t="shared" si="80"/>
        <v>1</v>
      </c>
      <c r="AD438" s="76" t="str">
        <f t="shared" si="81"/>
        <v/>
      </c>
      <c r="AE438" s="76" t="str">
        <f t="shared" si="82"/>
        <v/>
      </c>
      <c r="AF438" s="74">
        <f t="shared" si="83"/>
        <v>1243.875</v>
      </c>
      <c r="AG438" s="75" t="str">
        <f t="shared" si="84"/>
        <v>11:00</v>
      </c>
      <c r="AH438" s="74">
        <f t="shared" si="85"/>
        <v>30259.012000000002</v>
      </c>
      <c r="AI438" s="73" t="str">
        <f t="shared" si="86"/>
        <v/>
      </c>
      <c r="AJ438" s="73" t="str">
        <f t="shared" si="87"/>
        <v/>
      </c>
      <c r="AK438" s="73" t="str">
        <f t="shared" si="88"/>
        <v/>
      </c>
      <c r="AL438" s="72" t="str">
        <f t="shared" si="89"/>
        <v/>
      </c>
      <c r="AM438" s="71" t="str">
        <f t="shared" si="90"/>
        <v/>
      </c>
    </row>
    <row r="439" spans="2:39" ht="13.8" thickBot="1">
      <c r="B439" s="79">
        <v>44571</v>
      </c>
      <c r="C439" s="78">
        <v>1232.7429999999999</v>
      </c>
      <c r="D439" s="78">
        <v>1215.1990000000001</v>
      </c>
      <c r="E439" s="78">
        <v>1222.7750000000001</v>
      </c>
      <c r="F439" s="78">
        <v>1225.7570000000001</v>
      </c>
      <c r="G439" s="78">
        <v>1248.866</v>
      </c>
      <c r="H439" s="78">
        <v>1256.3330000000001</v>
      </c>
      <c r="I439" s="78">
        <v>1321.954</v>
      </c>
      <c r="J439" s="78">
        <v>1399.0530000000001</v>
      </c>
      <c r="K439" s="78">
        <v>1449.4739999999999</v>
      </c>
      <c r="L439" s="78">
        <v>1468.8889999999999</v>
      </c>
      <c r="M439" s="78">
        <v>1473.4760000000001</v>
      </c>
      <c r="N439" s="78">
        <v>1475.72</v>
      </c>
      <c r="O439" s="78">
        <v>1443.288</v>
      </c>
      <c r="P439" s="78">
        <v>1455.453</v>
      </c>
      <c r="Q439" s="78">
        <v>1437.4770000000001</v>
      </c>
      <c r="R439" s="78">
        <v>1440.9780000000001</v>
      </c>
      <c r="S439" s="78">
        <v>1423.4580000000001</v>
      </c>
      <c r="T439" s="78">
        <v>1377.9359999999999</v>
      </c>
      <c r="U439" s="78">
        <v>1361.2149999999999</v>
      </c>
      <c r="V439" s="78">
        <v>1342.402</v>
      </c>
      <c r="W439" s="78">
        <v>1321.585</v>
      </c>
      <c r="X439" s="78">
        <v>1315.91</v>
      </c>
      <c r="Y439" s="78">
        <v>1320.748</v>
      </c>
      <c r="Z439" s="78">
        <v>1307.364</v>
      </c>
      <c r="AA439" s="78">
        <f t="shared" si="78"/>
        <v>1475.72</v>
      </c>
      <c r="AB439" s="77">
        <f t="shared" si="79"/>
        <v>2022</v>
      </c>
      <c r="AC439" s="76">
        <f t="shared" si="80"/>
        <v>1</v>
      </c>
      <c r="AD439" s="76" t="str">
        <f t="shared" si="81"/>
        <v/>
      </c>
      <c r="AE439" s="76" t="str">
        <f t="shared" si="82"/>
        <v/>
      </c>
      <c r="AF439" s="74">
        <f t="shared" si="83"/>
        <v>1475.72</v>
      </c>
      <c r="AG439" s="75" t="str">
        <f t="shared" si="84"/>
        <v>12:00</v>
      </c>
      <c r="AH439" s="74">
        <f t="shared" si="85"/>
        <v>34013.772999999994</v>
      </c>
      <c r="AI439" s="73" t="str">
        <f t="shared" si="86"/>
        <v/>
      </c>
      <c r="AJ439" s="73" t="str">
        <f t="shared" si="87"/>
        <v/>
      </c>
      <c r="AK439" s="73" t="str">
        <f t="shared" si="88"/>
        <v/>
      </c>
      <c r="AL439" s="72" t="str">
        <f t="shared" si="89"/>
        <v/>
      </c>
      <c r="AM439" s="71" t="str">
        <f t="shared" si="90"/>
        <v/>
      </c>
    </row>
    <row r="440" spans="2:39" ht="13.8" thickBot="1">
      <c r="B440" s="79">
        <v>44572</v>
      </c>
      <c r="C440" s="78">
        <v>1292.3800000000001</v>
      </c>
      <c r="D440" s="78">
        <v>1288.2840000000001</v>
      </c>
      <c r="E440" s="78">
        <v>1295.501</v>
      </c>
      <c r="F440" s="78">
        <v>1294.864</v>
      </c>
      <c r="G440" s="78">
        <v>1312.883</v>
      </c>
      <c r="H440" s="78">
        <v>1318.972</v>
      </c>
      <c r="I440" s="78">
        <v>1397.0029999999999</v>
      </c>
      <c r="J440" s="78">
        <v>1458.9680000000001</v>
      </c>
      <c r="K440" s="78">
        <v>1472.607</v>
      </c>
      <c r="L440" s="78">
        <v>1479.297</v>
      </c>
      <c r="M440" s="78">
        <v>1479.9739999999999</v>
      </c>
      <c r="N440" s="78">
        <v>1477.3689999999999</v>
      </c>
      <c r="O440" s="78">
        <v>1434.8969999999999</v>
      </c>
      <c r="P440" s="78">
        <v>1417.6890000000001</v>
      </c>
      <c r="Q440" s="78">
        <v>1432.954</v>
      </c>
      <c r="R440" s="78">
        <v>1445.4059999999999</v>
      </c>
      <c r="S440" s="78">
        <v>1426.047</v>
      </c>
      <c r="T440" s="78">
        <v>1379.319</v>
      </c>
      <c r="U440" s="78">
        <v>1359.6489999999999</v>
      </c>
      <c r="V440" s="78">
        <v>1350.1790000000001</v>
      </c>
      <c r="W440" s="78">
        <v>1321.4939999999999</v>
      </c>
      <c r="X440" s="78">
        <v>1313.1020000000001</v>
      </c>
      <c r="Y440" s="78">
        <v>1280.865</v>
      </c>
      <c r="Z440" s="78">
        <v>1266.317</v>
      </c>
      <c r="AA440" s="78">
        <f t="shared" si="78"/>
        <v>1479.9739999999999</v>
      </c>
      <c r="AB440" s="77">
        <f t="shared" si="79"/>
        <v>2022</v>
      </c>
      <c r="AC440" s="76">
        <f t="shared" si="80"/>
        <v>1</v>
      </c>
      <c r="AD440" s="76" t="str">
        <f t="shared" si="81"/>
        <v/>
      </c>
      <c r="AE440" s="76" t="str">
        <f t="shared" si="82"/>
        <v/>
      </c>
      <c r="AF440" s="74">
        <f t="shared" si="83"/>
        <v>1479.9739999999999</v>
      </c>
      <c r="AG440" s="75" t="str">
        <f t="shared" si="84"/>
        <v>11:00</v>
      </c>
      <c r="AH440" s="74">
        <f t="shared" si="85"/>
        <v>34475.994000000006</v>
      </c>
      <c r="AI440" s="73" t="str">
        <f t="shared" si="86"/>
        <v/>
      </c>
      <c r="AJ440" s="73" t="str">
        <f t="shared" si="87"/>
        <v/>
      </c>
      <c r="AK440" s="73" t="str">
        <f t="shared" si="88"/>
        <v/>
      </c>
      <c r="AL440" s="72" t="str">
        <f t="shared" si="89"/>
        <v/>
      </c>
      <c r="AM440" s="71" t="str">
        <f t="shared" si="90"/>
        <v/>
      </c>
    </row>
    <row r="441" spans="2:39" ht="13.8" thickBot="1">
      <c r="B441" s="79">
        <v>44573</v>
      </c>
      <c r="C441" s="78">
        <v>1252.9010000000001</v>
      </c>
      <c r="D441" s="78">
        <v>1241.395</v>
      </c>
      <c r="E441" s="78">
        <v>1230.9559999999999</v>
      </c>
      <c r="F441" s="78">
        <v>1223.0360000000001</v>
      </c>
      <c r="G441" s="78">
        <v>1230.4929999999999</v>
      </c>
      <c r="H441" s="78">
        <v>1226.7860000000001</v>
      </c>
      <c r="I441" s="78">
        <v>1272.7090000000001</v>
      </c>
      <c r="J441" s="78">
        <v>1370.431</v>
      </c>
      <c r="K441" s="78">
        <v>1370.5309999999999</v>
      </c>
      <c r="L441" s="78">
        <v>1378.7760000000001</v>
      </c>
      <c r="M441" s="78">
        <v>1399.125</v>
      </c>
      <c r="N441" s="78">
        <v>1414.4</v>
      </c>
      <c r="O441" s="78">
        <v>1367.8969999999999</v>
      </c>
      <c r="P441" s="78">
        <v>1371.5150000000001</v>
      </c>
      <c r="Q441" s="78">
        <v>1342.3579999999999</v>
      </c>
      <c r="R441" s="78">
        <v>1365.306</v>
      </c>
      <c r="S441" s="78">
        <v>1338.6010000000001</v>
      </c>
      <c r="T441" s="78">
        <v>1294.902</v>
      </c>
      <c r="U441" s="78">
        <v>1273.2639999999999</v>
      </c>
      <c r="V441" s="78">
        <v>1257.856</v>
      </c>
      <c r="W441" s="78">
        <v>1243.701</v>
      </c>
      <c r="X441" s="78">
        <v>1243.568</v>
      </c>
      <c r="Y441" s="78">
        <v>1230.644</v>
      </c>
      <c r="Z441" s="78">
        <v>1210.7809999999999</v>
      </c>
      <c r="AA441" s="78">
        <f t="shared" si="78"/>
        <v>1414.4</v>
      </c>
      <c r="AB441" s="77">
        <f t="shared" si="79"/>
        <v>2022</v>
      </c>
      <c r="AC441" s="76">
        <f t="shared" si="80"/>
        <v>1</v>
      </c>
      <c r="AD441" s="76" t="str">
        <f t="shared" si="81"/>
        <v/>
      </c>
      <c r="AE441" s="76" t="str">
        <f t="shared" si="82"/>
        <v/>
      </c>
      <c r="AF441" s="74">
        <f t="shared" si="83"/>
        <v>1414.4</v>
      </c>
      <c r="AG441" s="75" t="str">
        <f t="shared" si="84"/>
        <v>12:00</v>
      </c>
      <c r="AH441" s="74">
        <f t="shared" si="85"/>
        <v>32566.332000000002</v>
      </c>
      <c r="AI441" s="73" t="str">
        <f t="shared" si="86"/>
        <v/>
      </c>
      <c r="AJ441" s="73" t="str">
        <f t="shared" si="87"/>
        <v/>
      </c>
      <c r="AK441" s="73" t="str">
        <f t="shared" si="88"/>
        <v/>
      </c>
      <c r="AL441" s="72" t="str">
        <f t="shared" si="89"/>
        <v/>
      </c>
      <c r="AM441" s="71" t="str">
        <f t="shared" si="90"/>
        <v/>
      </c>
    </row>
    <row r="442" spans="2:39" ht="13.8" thickBot="1">
      <c r="B442" s="79">
        <v>44574</v>
      </c>
      <c r="C442" s="78">
        <v>1193.778</v>
      </c>
      <c r="D442" s="78">
        <v>1194.6790000000001</v>
      </c>
      <c r="E442" s="78">
        <v>1192.037</v>
      </c>
      <c r="F442" s="78">
        <v>1184.9490000000001</v>
      </c>
      <c r="G442" s="78">
        <v>1200.1769999999999</v>
      </c>
      <c r="H442" s="78">
        <v>1216.701</v>
      </c>
      <c r="I442" s="78">
        <v>1274.5360000000001</v>
      </c>
      <c r="J442" s="78">
        <v>1343.748</v>
      </c>
      <c r="K442" s="78">
        <v>1369.7619999999999</v>
      </c>
      <c r="L442" s="78">
        <v>1390.479</v>
      </c>
      <c r="M442" s="78">
        <v>1411.836</v>
      </c>
      <c r="N442" s="78">
        <v>1392.9469999999999</v>
      </c>
      <c r="O442" s="78">
        <v>1373.164</v>
      </c>
      <c r="P442" s="78">
        <v>1385.0119999999999</v>
      </c>
      <c r="Q442" s="78">
        <v>1360.8620000000001</v>
      </c>
      <c r="R442" s="78">
        <v>1342.5139999999999</v>
      </c>
      <c r="S442" s="78">
        <v>1327.8869999999999</v>
      </c>
      <c r="T442" s="78">
        <v>1285.9469999999999</v>
      </c>
      <c r="U442" s="78">
        <v>1268.5429999999999</v>
      </c>
      <c r="V442" s="78">
        <v>1268.923</v>
      </c>
      <c r="W442" s="78">
        <v>1262.8979999999999</v>
      </c>
      <c r="X442" s="78">
        <v>1265.076</v>
      </c>
      <c r="Y442" s="78">
        <v>1252.175</v>
      </c>
      <c r="Z442" s="78">
        <v>1231.9880000000001</v>
      </c>
      <c r="AA442" s="78">
        <f t="shared" si="78"/>
        <v>1411.836</v>
      </c>
      <c r="AB442" s="77">
        <f t="shared" si="79"/>
        <v>2022</v>
      </c>
      <c r="AC442" s="76">
        <f t="shared" si="80"/>
        <v>1</v>
      </c>
      <c r="AD442" s="76" t="str">
        <f t="shared" si="81"/>
        <v/>
      </c>
      <c r="AE442" s="76" t="str">
        <f t="shared" si="82"/>
        <v/>
      </c>
      <c r="AF442" s="74">
        <f t="shared" si="83"/>
        <v>1411.836</v>
      </c>
      <c r="AG442" s="75" t="str">
        <f t="shared" si="84"/>
        <v>11:00</v>
      </c>
      <c r="AH442" s="74">
        <f t="shared" si="85"/>
        <v>32402.453999999998</v>
      </c>
      <c r="AI442" s="73" t="str">
        <f t="shared" si="86"/>
        <v/>
      </c>
      <c r="AJ442" s="73" t="str">
        <f t="shared" si="87"/>
        <v/>
      </c>
      <c r="AK442" s="73" t="str">
        <f t="shared" si="88"/>
        <v/>
      </c>
      <c r="AL442" s="72" t="str">
        <f t="shared" si="89"/>
        <v/>
      </c>
      <c r="AM442" s="71" t="str">
        <f t="shared" si="90"/>
        <v/>
      </c>
    </row>
    <row r="443" spans="2:39" ht="13.8" thickBot="1">
      <c r="B443" s="79">
        <v>44575</v>
      </c>
      <c r="C443" s="78">
        <v>1233.3050000000001</v>
      </c>
      <c r="D443" s="78">
        <v>1213.1369999999999</v>
      </c>
      <c r="E443" s="78">
        <v>1207.23</v>
      </c>
      <c r="F443" s="78">
        <v>1213.384</v>
      </c>
      <c r="G443" s="78">
        <v>1225.6110000000001</v>
      </c>
      <c r="H443" s="78">
        <v>1242.9860000000001</v>
      </c>
      <c r="I443" s="78">
        <v>1291.854</v>
      </c>
      <c r="J443" s="78">
        <v>1385.92</v>
      </c>
      <c r="K443" s="78">
        <v>1399.402</v>
      </c>
      <c r="L443" s="78">
        <v>1405.0050000000001</v>
      </c>
      <c r="M443" s="78">
        <v>1410.7809999999999</v>
      </c>
      <c r="N443" s="78">
        <v>1423.972</v>
      </c>
      <c r="O443" s="78">
        <v>1389.059</v>
      </c>
      <c r="P443" s="78">
        <v>1387.431</v>
      </c>
      <c r="Q443" s="78">
        <v>1374.575</v>
      </c>
      <c r="R443" s="78">
        <v>1371.9549999999999</v>
      </c>
      <c r="S443" s="78">
        <v>1356.182</v>
      </c>
      <c r="T443" s="78">
        <v>1345.674</v>
      </c>
      <c r="U443" s="78">
        <v>1360.1880000000001</v>
      </c>
      <c r="V443" s="78">
        <v>1346.481</v>
      </c>
      <c r="W443" s="78">
        <v>1335.479</v>
      </c>
      <c r="X443" s="78">
        <v>1330.04</v>
      </c>
      <c r="Y443" s="78">
        <v>1325.7170000000001</v>
      </c>
      <c r="Z443" s="78">
        <v>1296.1969999999999</v>
      </c>
      <c r="AA443" s="78">
        <f t="shared" si="78"/>
        <v>1423.972</v>
      </c>
      <c r="AB443" s="77">
        <f t="shared" si="79"/>
        <v>2022</v>
      </c>
      <c r="AC443" s="76">
        <f t="shared" si="80"/>
        <v>1</v>
      </c>
      <c r="AD443" s="76" t="str">
        <f t="shared" si="81"/>
        <v/>
      </c>
      <c r="AE443" s="76" t="str">
        <f t="shared" si="82"/>
        <v/>
      </c>
      <c r="AF443" s="74">
        <f t="shared" si="83"/>
        <v>1423.972</v>
      </c>
      <c r="AG443" s="75" t="str">
        <f t="shared" si="84"/>
        <v>12:00</v>
      </c>
      <c r="AH443" s="74">
        <f t="shared" si="85"/>
        <v>33295.536999999997</v>
      </c>
      <c r="AI443" s="73" t="str">
        <f t="shared" si="86"/>
        <v/>
      </c>
      <c r="AJ443" s="73" t="str">
        <f t="shared" si="87"/>
        <v/>
      </c>
      <c r="AK443" s="73" t="str">
        <f t="shared" si="88"/>
        <v/>
      </c>
      <c r="AL443" s="72" t="str">
        <f t="shared" si="89"/>
        <v/>
      </c>
      <c r="AM443" s="71" t="str">
        <f t="shared" si="90"/>
        <v/>
      </c>
    </row>
    <row r="444" spans="2:39" ht="13.8" thickBot="1">
      <c r="B444" s="79">
        <v>44576</v>
      </c>
      <c r="C444" s="78">
        <v>1297.001</v>
      </c>
      <c r="D444" s="78">
        <v>1287.635</v>
      </c>
      <c r="E444" s="78">
        <v>1290.576</v>
      </c>
      <c r="F444" s="78">
        <v>1303.9780000000001</v>
      </c>
      <c r="G444" s="78">
        <v>1306.498</v>
      </c>
      <c r="H444" s="78">
        <v>1309.8989999999999</v>
      </c>
      <c r="I444" s="78">
        <v>1359.538</v>
      </c>
      <c r="J444" s="78">
        <v>1412.4169999999999</v>
      </c>
      <c r="K444" s="78">
        <v>1417.46</v>
      </c>
      <c r="L444" s="78">
        <v>1393.0709999999999</v>
      </c>
      <c r="M444" s="78">
        <v>1379.039</v>
      </c>
      <c r="N444" s="78">
        <v>1373.3330000000001</v>
      </c>
      <c r="O444" s="78">
        <v>1307.769</v>
      </c>
      <c r="P444" s="78">
        <v>1299.2329999999999</v>
      </c>
      <c r="Q444" s="78">
        <v>1285.867</v>
      </c>
      <c r="R444" s="78">
        <v>1288.471</v>
      </c>
      <c r="S444" s="78">
        <v>1293.989</v>
      </c>
      <c r="T444" s="78">
        <v>1300.0889999999999</v>
      </c>
      <c r="U444" s="78">
        <v>1330.979</v>
      </c>
      <c r="V444" s="78">
        <v>1328.5630000000001</v>
      </c>
      <c r="W444" s="78">
        <v>1302.7760000000001</v>
      </c>
      <c r="X444" s="78">
        <v>1315.7139999999999</v>
      </c>
      <c r="Y444" s="78">
        <v>1301.347</v>
      </c>
      <c r="Z444" s="78">
        <v>1296.3979999999999</v>
      </c>
      <c r="AA444" s="78">
        <f t="shared" si="78"/>
        <v>1417.46</v>
      </c>
      <c r="AB444" s="77">
        <f t="shared" si="79"/>
        <v>2022</v>
      </c>
      <c r="AC444" s="76">
        <f t="shared" si="80"/>
        <v>1</v>
      </c>
      <c r="AD444" s="76" t="str">
        <f t="shared" si="81"/>
        <v/>
      </c>
      <c r="AE444" s="76" t="str">
        <f t="shared" si="82"/>
        <v/>
      </c>
      <c r="AF444" s="74">
        <f t="shared" si="83"/>
        <v>1417.46</v>
      </c>
      <c r="AG444" s="75" t="str">
        <f t="shared" si="84"/>
        <v>9:00</v>
      </c>
      <c r="AH444" s="74">
        <f t="shared" si="85"/>
        <v>33199.100000000006</v>
      </c>
      <c r="AI444" s="73" t="str">
        <f t="shared" si="86"/>
        <v/>
      </c>
      <c r="AJ444" s="73" t="str">
        <f t="shared" si="87"/>
        <v/>
      </c>
      <c r="AK444" s="73" t="str">
        <f t="shared" si="88"/>
        <v/>
      </c>
      <c r="AL444" s="72" t="str">
        <f t="shared" si="89"/>
        <v/>
      </c>
      <c r="AM444" s="71" t="str">
        <f t="shared" si="90"/>
        <v/>
      </c>
    </row>
    <row r="445" spans="2:39" ht="13.8" thickBot="1">
      <c r="B445" s="79">
        <v>44577</v>
      </c>
      <c r="C445" s="78">
        <v>1290.5340000000001</v>
      </c>
      <c r="D445" s="78">
        <v>1275.77</v>
      </c>
      <c r="E445" s="78">
        <v>1283.6759999999999</v>
      </c>
      <c r="F445" s="78">
        <v>1286.9749999999999</v>
      </c>
      <c r="G445" s="78">
        <v>1296.021</v>
      </c>
      <c r="H445" s="78">
        <v>1293.3599999999999</v>
      </c>
      <c r="I445" s="78">
        <v>1323.664</v>
      </c>
      <c r="J445" s="78">
        <v>1399.9110000000001</v>
      </c>
      <c r="K445" s="78">
        <v>1375.48</v>
      </c>
      <c r="L445" s="78">
        <v>1343.442</v>
      </c>
      <c r="M445" s="78">
        <v>1335.1579999999999</v>
      </c>
      <c r="N445" s="78">
        <v>1333.723</v>
      </c>
      <c r="O445" s="78">
        <v>1277.1189999999999</v>
      </c>
      <c r="P445" s="78">
        <v>1268.614</v>
      </c>
      <c r="Q445" s="78">
        <v>1233.202</v>
      </c>
      <c r="R445" s="78">
        <v>1228.077</v>
      </c>
      <c r="S445" s="78">
        <v>1245.06</v>
      </c>
      <c r="T445" s="78">
        <v>1254.8889999999999</v>
      </c>
      <c r="U445" s="78">
        <v>1273.335</v>
      </c>
      <c r="V445" s="78">
        <v>1252.3330000000001</v>
      </c>
      <c r="W445" s="78">
        <v>1239.93</v>
      </c>
      <c r="X445" s="78">
        <v>1214.377</v>
      </c>
      <c r="Y445" s="78">
        <v>1215.0650000000001</v>
      </c>
      <c r="Z445" s="78">
        <v>1239.43</v>
      </c>
      <c r="AA445" s="78">
        <f t="shared" si="78"/>
        <v>1399.9110000000001</v>
      </c>
      <c r="AB445" s="77">
        <f t="shared" si="79"/>
        <v>2022</v>
      </c>
      <c r="AC445" s="76">
        <f t="shared" si="80"/>
        <v>1</v>
      </c>
      <c r="AD445" s="76" t="str">
        <f t="shared" si="81"/>
        <v/>
      </c>
      <c r="AE445" s="76" t="str">
        <f t="shared" si="82"/>
        <v/>
      </c>
      <c r="AF445" s="74">
        <f t="shared" si="83"/>
        <v>1399.9110000000001</v>
      </c>
      <c r="AG445" s="75" t="str">
        <f t="shared" si="84"/>
        <v>8:00</v>
      </c>
      <c r="AH445" s="74">
        <f t="shared" si="85"/>
        <v>32179.056</v>
      </c>
      <c r="AI445" s="73" t="str">
        <f t="shared" si="86"/>
        <v/>
      </c>
      <c r="AJ445" s="73" t="str">
        <f t="shared" si="87"/>
        <v/>
      </c>
      <c r="AK445" s="73" t="str">
        <f t="shared" si="88"/>
        <v/>
      </c>
      <c r="AL445" s="72" t="str">
        <f t="shared" si="89"/>
        <v/>
      </c>
      <c r="AM445" s="71" t="str">
        <f t="shared" si="90"/>
        <v/>
      </c>
    </row>
    <row r="446" spans="2:39" ht="13.8" thickBot="1">
      <c r="B446" s="79">
        <v>44578</v>
      </c>
      <c r="C446" s="78">
        <v>1232.9000000000001</v>
      </c>
      <c r="D446" s="78">
        <v>1223.9880000000001</v>
      </c>
      <c r="E446" s="78">
        <v>1224.0440000000001</v>
      </c>
      <c r="F446" s="78">
        <v>1219.673</v>
      </c>
      <c r="G446" s="78">
        <v>1258.443</v>
      </c>
      <c r="H446" s="78">
        <v>1261.6869999999999</v>
      </c>
      <c r="I446" s="78">
        <v>1306.4069999999999</v>
      </c>
      <c r="J446" s="78">
        <v>1385.415</v>
      </c>
      <c r="K446" s="78">
        <v>1390.44</v>
      </c>
      <c r="L446" s="78">
        <v>1382.028</v>
      </c>
      <c r="M446" s="78">
        <v>1415.0909999999999</v>
      </c>
      <c r="N446" s="78">
        <v>1416.808</v>
      </c>
      <c r="O446" s="78">
        <v>1382.287</v>
      </c>
      <c r="P446" s="78">
        <v>1357.2550000000001</v>
      </c>
      <c r="Q446" s="78">
        <v>1376.2049999999999</v>
      </c>
      <c r="R446" s="78">
        <v>1385.6469999999999</v>
      </c>
      <c r="S446" s="78">
        <v>1347.623</v>
      </c>
      <c r="T446" s="78">
        <v>1319.038</v>
      </c>
      <c r="U446" s="78">
        <v>1297.5550000000001</v>
      </c>
      <c r="V446" s="78">
        <v>1290.306</v>
      </c>
      <c r="W446" s="78">
        <v>1281.5619999999999</v>
      </c>
      <c r="X446" s="78">
        <v>1272.675</v>
      </c>
      <c r="Y446" s="78">
        <v>1258.259</v>
      </c>
      <c r="Z446" s="78">
        <v>1241.3209999999999</v>
      </c>
      <c r="AA446" s="78">
        <f t="shared" si="78"/>
        <v>1416.808</v>
      </c>
      <c r="AB446" s="77">
        <f t="shared" si="79"/>
        <v>2022</v>
      </c>
      <c r="AC446" s="76">
        <f t="shared" si="80"/>
        <v>1</v>
      </c>
      <c r="AD446" s="76" t="str">
        <f t="shared" si="81"/>
        <v/>
      </c>
      <c r="AE446" s="76" t="str">
        <f t="shared" si="82"/>
        <v/>
      </c>
      <c r="AF446" s="74">
        <f t="shared" si="83"/>
        <v>1416.808</v>
      </c>
      <c r="AG446" s="75" t="str">
        <f t="shared" si="84"/>
        <v>12:00</v>
      </c>
      <c r="AH446" s="74">
        <f t="shared" si="85"/>
        <v>32943.465000000004</v>
      </c>
      <c r="AI446" s="73" t="str">
        <f t="shared" si="86"/>
        <v/>
      </c>
      <c r="AJ446" s="73" t="str">
        <f t="shared" si="87"/>
        <v/>
      </c>
      <c r="AK446" s="73" t="str">
        <f t="shared" si="88"/>
        <v/>
      </c>
      <c r="AL446" s="72" t="str">
        <f t="shared" si="89"/>
        <v/>
      </c>
      <c r="AM446" s="71" t="str">
        <f t="shared" si="90"/>
        <v/>
      </c>
    </row>
    <row r="447" spans="2:39" ht="13.8" thickBot="1">
      <c r="B447" s="79">
        <v>44579</v>
      </c>
      <c r="C447" s="78">
        <v>1239.9690000000001</v>
      </c>
      <c r="D447" s="78">
        <v>1231.502</v>
      </c>
      <c r="E447" s="78">
        <v>1233.116</v>
      </c>
      <c r="F447" s="78">
        <v>1239.71</v>
      </c>
      <c r="G447" s="78">
        <v>1262.7339999999999</v>
      </c>
      <c r="H447" s="78">
        <v>1270.0640000000001</v>
      </c>
      <c r="I447" s="78">
        <v>1328.1510000000001</v>
      </c>
      <c r="J447" s="78">
        <v>1410.421</v>
      </c>
      <c r="K447" s="78">
        <v>1438.9290000000001</v>
      </c>
      <c r="L447" s="78">
        <v>1430.0609999999999</v>
      </c>
      <c r="M447" s="78">
        <v>1456.7329999999999</v>
      </c>
      <c r="N447" s="78">
        <v>1451.25</v>
      </c>
      <c r="O447" s="78">
        <v>921.81700000000001</v>
      </c>
      <c r="P447" s="78">
        <v>281.57100000000003</v>
      </c>
      <c r="Q447" s="78">
        <v>1388.472</v>
      </c>
      <c r="R447" s="78">
        <v>1404.211</v>
      </c>
      <c r="S447" s="78">
        <v>1358.71</v>
      </c>
      <c r="T447" s="78">
        <v>1343.2940000000001</v>
      </c>
      <c r="U447" s="78">
        <v>1340.819</v>
      </c>
      <c r="V447" s="78">
        <v>1335.067</v>
      </c>
      <c r="W447" s="78">
        <v>1292.723</v>
      </c>
      <c r="X447" s="78">
        <v>1289.2739999999999</v>
      </c>
      <c r="Y447" s="78">
        <v>1266.212</v>
      </c>
      <c r="Z447" s="78">
        <v>1245.116</v>
      </c>
      <c r="AA447" s="78">
        <f t="shared" si="78"/>
        <v>1456.7329999999999</v>
      </c>
      <c r="AB447" s="77">
        <f t="shared" si="79"/>
        <v>2022</v>
      </c>
      <c r="AC447" s="76">
        <f t="shared" si="80"/>
        <v>1</v>
      </c>
      <c r="AD447" s="76" t="str">
        <f t="shared" si="81"/>
        <v/>
      </c>
      <c r="AE447" s="76" t="str">
        <f t="shared" si="82"/>
        <v/>
      </c>
      <c r="AF447" s="74">
        <f t="shared" si="83"/>
        <v>1456.7329999999999</v>
      </c>
      <c r="AG447" s="75" t="str">
        <f t="shared" si="84"/>
        <v>11:00</v>
      </c>
      <c r="AH447" s="74">
        <f t="shared" si="85"/>
        <v>31916.659</v>
      </c>
      <c r="AI447" s="73" t="str">
        <f t="shared" si="86"/>
        <v/>
      </c>
      <c r="AJ447" s="73" t="str">
        <f t="shared" si="87"/>
        <v/>
      </c>
      <c r="AK447" s="73" t="str">
        <f t="shared" si="88"/>
        <v/>
      </c>
      <c r="AL447" s="72" t="str">
        <f t="shared" si="89"/>
        <v/>
      </c>
      <c r="AM447" s="71" t="str">
        <f t="shared" si="90"/>
        <v/>
      </c>
    </row>
    <row r="448" spans="2:39" ht="13.8" thickBot="1">
      <c r="B448" s="79">
        <v>44580</v>
      </c>
      <c r="C448" s="78">
        <v>1249.9960000000001</v>
      </c>
      <c r="D448" s="78">
        <v>1228.116</v>
      </c>
      <c r="E448" s="78">
        <v>1236.67</v>
      </c>
      <c r="F448" s="78">
        <v>1224.9870000000001</v>
      </c>
      <c r="G448" s="78">
        <v>1237.873</v>
      </c>
      <c r="H448" s="78">
        <v>1242.1869999999999</v>
      </c>
      <c r="I448" s="78">
        <v>1299.6130000000001</v>
      </c>
      <c r="J448" s="78">
        <v>1392.4090000000001</v>
      </c>
      <c r="K448" s="78">
        <v>1362.8309999999999</v>
      </c>
      <c r="L448" s="78">
        <v>1398.84</v>
      </c>
      <c r="M448" s="78">
        <v>1422.075</v>
      </c>
      <c r="N448" s="78">
        <v>1416.4549999999999</v>
      </c>
      <c r="O448" s="78">
        <v>1375.8720000000001</v>
      </c>
      <c r="P448" s="78">
        <v>1360.8710000000001</v>
      </c>
      <c r="Q448" s="78">
        <v>1363.325</v>
      </c>
      <c r="R448" s="78">
        <v>1364.0050000000001</v>
      </c>
      <c r="S448" s="78">
        <v>1351.9780000000001</v>
      </c>
      <c r="T448" s="78">
        <v>1328.9870000000001</v>
      </c>
      <c r="U448" s="78">
        <v>1303.585</v>
      </c>
      <c r="V448" s="78">
        <v>1315.683</v>
      </c>
      <c r="W448" s="78">
        <v>1289.8040000000001</v>
      </c>
      <c r="X448" s="78">
        <v>1298.5530000000001</v>
      </c>
      <c r="Y448" s="78">
        <v>1290.396</v>
      </c>
      <c r="Z448" s="78">
        <v>1256.4100000000001</v>
      </c>
      <c r="AA448" s="78">
        <f t="shared" si="78"/>
        <v>1422.075</v>
      </c>
      <c r="AB448" s="77">
        <f t="shared" si="79"/>
        <v>2022</v>
      </c>
      <c r="AC448" s="76">
        <f t="shared" si="80"/>
        <v>1</v>
      </c>
      <c r="AD448" s="76" t="str">
        <f t="shared" si="81"/>
        <v/>
      </c>
      <c r="AE448" s="76" t="str">
        <f t="shared" si="82"/>
        <v/>
      </c>
      <c r="AF448" s="74">
        <f t="shared" si="83"/>
        <v>1422.075</v>
      </c>
      <c r="AG448" s="75" t="str">
        <f t="shared" si="84"/>
        <v>11:00</v>
      </c>
      <c r="AH448" s="74">
        <f t="shared" si="85"/>
        <v>33033.595999999998</v>
      </c>
      <c r="AI448" s="73" t="str">
        <f t="shared" si="86"/>
        <v/>
      </c>
      <c r="AJ448" s="73" t="str">
        <f t="shared" si="87"/>
        <v/>
      </c>
      <c r="AK448" s="73" t="str">
        <f t="shared" si="88"/>
        <v/>
      </c>
      <c r="AL448" s="72" t="str">
        <f t="shared" si="89"/>
        <v/>
      </c>
      <c r="AM448" s="71" t="str">
        <f t="shared" si="90"/>
        <v/>
      </c>
    </row>
    <row r="449" spans="2:39" ht="13.8" thickBot="1">
      <c r="B449" s="79">
        <v>44581</v>
      </c>
      <c r="C449" s="78">
        <v>1265.943</v>
      </c>
      <c r="D449" s="78">
        <v>1263.655</v>
      </c>
      <c r="E449" s="78">
        <v>1263.5429999999999</v>
      </c>
      <c r="F449" s="78">
        <v>1278.0740000000001</v>
      </c>
      <c r="G449" s="78">
        <v>1289.0709999999999</v>
      </c>
      <c r="H449" s="78">
        <v>1313.95</v>
      </c>
      <c r="I449" s="78">
        <v>1368.568</v>
      </c>
      <c r="J449" s="78">
        <v>1457.377</v>
      </c>
      <c r="K449" s="78">
        <v>1474.0309999999999</v>
      </c>
      <c r="L449" s="78">
        <v>1478.086</v>
      </c>
      <c r="M449" s="78">
        <v>1477.7349999999999</v>
      </c>
      <c r="N449" s="78">
        <v>1471.0619999999999</v>
      </c>
      <c r="O449" s="78">
        <v>1428.354</v>
      </c>
      <c r="P449" s="78">
        <v>1444.0129999999999</v>
      </c>
      <c r="Q449" s="78">
        <v>1428.7760000000001</v>
      </c>
      <c r="R449" s="78">
        <v>1432.9590000000001</v>
      </c>
      <c r="S449" s="78">
        <v>1422.691</v>
      </c>
      <c r="T449" s="78">
        <v>1372.4390000000001</v>
      </c>
      <c r="U449" s="78">
        <v>1358.047</v>
      </c>
      <c r="V449" s="78">
        <v>1342.826</v>
      </c>
      <c r="W449" s="78">
        <v>1330.76</v>
      </c>
      <c r="X449" s="78">
        <v>1314.3009999999999</v>
      </c>
      <c r="Y449" s="78">
        <v>1315.1020000000001</v>
      </c>
      <c r="Z449" s="78">
        <v>1296.615</v>
      </c>
      <c r="AA449" s="78">
        <f t="shared" si="78"/>
        <v>1478.086</v>
      </c>
      <c r="AB449" s="77">
        <f t="shared" si="79"/>
        <v>2022</v>
      </c>
      <c r="AC449" s="76">
        <f t="shared" si="80"/>
        <v>1</v>
      </c>
      <c r="AD449" s="76" t="str">
        <f t="shared" si="81"/>
        <v/>
      </c>
      <c r="AE449" s="76" t="str">
        <f t="shared" si="82"/>
        <v/>
      </c>
      <c r="AF449" s="74">
        <f t="shared" si="83"/>
        <v>1478.086</v>
      </c>
      <c r="AG449" s="75" t="str">
        <f t="shared" si="84"/>
        <v>10:00</v>
      </c>
      <c r="AH449" s="74">
        <f t="shared" si="85"/>
        <v>34366.063999999998</v>
      </c>
      <c r="AI449" s="73" t="str">
        <f t="shared" si="86"/>
        <v/>
      </c>
      <c r="AJ449" s="73" t="str">
        <f t="shared" si="87"/>
        <v/>
      </c>
      <c r="AK449" s="73" t="str">
        <f t="shared" si="88"/>
        <v/>
      </c>
      <c r="AL449" s="72" t="str">
        <f t="shared" si="89"/>
        <v/>
      </c>
      <c r="AM449" s="71" t="str">
        <f t="shared" si="90"/>
        <v/>
      </c>
    </row>
    <row r="450" spans="2:39" ht="13.8" thickBot="1">
      <c r="B450" s="79">
        <v>44582</v>
      </c>
      <c r="C450" s="78">
        <v>1280.201</v>
      </c>
      <c r="D450" s="78">
        <v>1284.998</v>
      </c>
      <c r="E450" s="78">
        <v>1299.7239999999999</v>
      </c>
      <c r="F450" s="78">
        <v>1304.77</v>
      </c>
      <c r="G450" s="78">
        <v>1327.0519999999999</v>
      </c>
      <c r="H450" s="78">
        <v>1350.252</v>
      </c>
      <c r="I450" s="78">
        <v>1394.3510000000001</v>
      </c>
      <c r="J450" s="78">
        <v>1471.22</v>
      </c>
      <c r="K450" s="78">
        <v>1482.598</v>
      </c>
      <c r="L450" s="78">
        <v>1482.75</v>
      </c>
      <c r="M450" s="78">
        <v>1481.9870000000001</v>
      </c>
      <c r="N450" s="78">
        <v>1481.451</v>
      </c>
      <c r="O450" s="78">
        <v>1460.2550000000001</v>
      </c>
      <c r="P450" s="78">
        <v>1450.2239999999999</v>
      </c>
      <c r="Q450" s="78">
        <v>1454.01</v>
      </c>
      <c r="R450" s="78">
        <v>1438.579</v>
      </c>
      <c r="S450" s="78">
        <v>1417.92</v>
      </c>
      <c r="T450" s="78">
        <v>1397.2270000000001</v>
      </c>
      <c r="U450" s="78">
        <v>1396.37</v>
      </c>
      <c r="V450" s="78">
        <v>1392.2470000000001</v>
      </c>
      <c r="W450" s="78">
        <v>1387.654</v>
      </c>
      <c r="X450" s="78">
        <v>1391.53</v>
      </c>
      <c r="Y450" s="78">
        <v>1392.777</v>
      </c>
      <c r="Z450" s="78">
        <v>1368.6479999999999</v>
      </c>
      <c r="AA450" s="78">
        <f t="shared" si="78"/>
        <v>1482.75</v>
      </c>
      <c r="AB450" s="77">
        <f t="shared" si="79"/>
        <v>2022</v>
      </c>
      <c r="AC450" s="76">
        <f t="shared" si="80"/>
        <v>1</v>
      </c>
      <c r="AD450" s="76" t="str">
        <f t="shared" si="81"/>
        <v/>
      </c>
      <c r="AE450" s="76" t="str">
        <f t="shared" si="82"/>
        <v/>
      </c>
      <c r="AF450" s="74">
        <f t="shared" si="83"/>
        <v>1482.75</v>
      </c>
      <c r="AG450" s="75" t="str">
        <f t="shared" si="84"/>
        <v>10:00</v>
      </c>
      <c r="AH450" s="74">
        <f t="shared" si="85"/>
        <v>35071.544999999991</v>
      </c>
      <c r="AI450" s="73" t="str">
        <f t="shared" si="86"/>
        <v/>
      </c>
      <c r="AJ450" s="73" t="str">
        <f t="shared" si="87"/>
        <v/>
      </c>
      <c r="AK450" s="73" t="str">
        <f t="shared" si="88"/>
        <v/>
      </c>
      <c r="AL450" s="72" t="str">
        <f t="shared" si="89"/>
        <v/>
      </c>
      <c r="AM450" s="71" t="str">
        <f t="shared" si="90"/>
        <v/>
      </c>
    </row>
    <row r="451" spans="2:39" ht="13.8" thickBot="1">
      <c r="B451" s="79">
        <v>44583</v>
      </c>
      <c r="C451" s="78">
        <v>1347.02</v>
      </c>
      <c r="D451" s="78">
        <v>1340.8</v>
      </c>
      <c r="E451" s="78">
        <v>1336.037</v>
      </c>
      <c r="F451" s="78">
        <v>1349.4849999999999</v>
      </c>
      <c r="G451" s="78">
        <v>1348.4069999999999</v>
      </c>
      <c r="H451" s="78">
        <v>1363.0050000000001</v>
      </c>
      <c r="I451" s="78">
        <v>1383.355</v>
      </c>
      <c r="J451" s="78">
        <v>1449.8810000000001</v>
      </c>
      <c r="K451" s="78">
        <v>1450.0139999999999</v>
      </c>
      <c r="L451" s="78">
        <v>1445.2049999999999</v>
      </c>
      <c r="M451" s="78">
        <v>1445.6569999999999</v>
      </c>
      <c r="N451" s="78">
        <v>1422.952</v>
      </c>
      <c r="O451" s="78">
        <v>1378.8309999999999</v>
      </c>
      <c r="P451" s="78">
        <v>1382.5730000000001</v>
      </c>
      <c r="Q451" s="78">
        <v>1381.067</v>
      </c>
      <c r="R451" s="78">
        <v>1384.4829999999999</v>
      </c>
      <c r="S451" s="78">
        <v>1362.125</v>
      </c>
      <c r="T451" s="78">
        <v>1331.673</v>
      </c>
      <c r="U451" s="78">
        <v>1352.154</v>
      </c>
      <c r="V451" s="78">
        <v>1354.789</v>
      </c>
      <c r="W451" s="78">
        <v>1324.9480000000001</v>
      </c>
      <c r="X451" s="78">
        <v>1306.971</v>
      </c>
      <c r="Y451" s="78">
        <v>1297.56</v>
      </c>
      <c r="Z451" s="78">
        <v>1296.43</v>
      </c>
      <c r="AA451" s="78">
        <f t="shared" ref="AA451:AA514" si="91">MAX(C451:Z451)</f>
        <v>1450.0139999999999</v>
      </c>
      <c r="AB451" s="77">
        <f t="shared" ref="AB451:AB514" si="92">YEAR(B451)</f>
        <v>2022</v>
      </c>
      <c r="AC451" s="76">
        <f t="shared" ref="AC451:AC514" si="93">MONTH(B451)</f>
        <v>1</v>
      </c>
      <c r="AD451" s="76" t="str">
        <f t="shared" ref="AD451:AD514" si="94">IF(AE451="","",AB451&amp;"-"&amp;AE451)</f>
        <v/>
      </c>
      <c r="AE451" s="76" t="str">
        <f t="shared" ref="AE451:AE514" si="95">IF(DAY(B451+1)=1,AC451,"")</f>
        <v/>
      </c>
      <c r="AF451" s="74">
        <f t="shared" ref="AF451:AF514" si="96">MAX(C451:AA451)</f>
        <v>1450.0139999999999</v>
      </c>
      <c r="AG451" s="75" t="str">
        <f t="shared" ref="AG451:AG514" si="97">INDEX($C$2:$Z$2,MATCH(AF451,C451:Z451,0))</f>
        <v>9:00</v>
      </c>
      <c r="AH451" s="74">
        <f t="shared" ref="AH451:AH514" si="98">SUM(C451:AA451)</f>
        <v>34285.436000000002</v>
      </c>
      <c r="AI451" s="73" t="str">
        <f t="shared" ref="AI451:AI514" si="99">IF(AE451&lt;&gt;"",SUMIFS(AF:AF,AC:AC,AC451,AB:AB,AB451),"")</f>
        <v/>
      </c>
      <c r="AJ451" s="73" t="str">
        <f t="shared" ref="AJ451:AJ514" si="100">IF(AI451="","",_xlfn.MAXIFS(AF:AF,AC:AC,AC451,AB:AB,AB451))</f>
        <v/>
      </c>
      <c r="AK451" s="73" t="str">
        <f t="shared" ref="AK451:AK514" si="101">IF(AI451="","",_xlfn.MAXIFS(AH:AH,AC:AC,AC451,AB:AB,AB451))</f>
        <v/>
      </c>
      <c r="AL451" s="72" t="str">
        <f t="shared" ref="AL451:AL514" si="102">IF(AI451&lt;&gt;"",INDEX(B:B,MATCH(AJ451,AF:AF,0)),"")</f>
        <v/>
      </c>
      <c r="AM451" s="71" t="str">
        <f t="shared" ref="AM451:AM514" si="103">IF(AI451&lt;&gt;"",INDEX(AG:AG,MATCH(AJ451,AF:AF,0)),"")</f>
        <v/>
      </c>
    </row>
    <row r="452" spans="2:39" ht="13.8" thickBot="1">
      <c r="B452" s="79">
        <v>44584</v>
      </c>
      <c r="C452" s="78">
        <v>1283.309</v>
      </c>
      <c r="D452" s="78">
        <v>1278.2049999999999</v>
      </c>
      <c r="E452" s="78">
        <v>1276.0229999999999</v>
      </c>
      <c r="F452" s="78">
        <v>1275.912</v>
      </c>
      <c r="G452" s="78">
        <v>1282.8009999999999</v>
      </c>
      <c r="H452" s="78">
        <v>1285.953</v>
      </c>
      <c r="I452" s="78">
        <v>1301.7280000000001</v>
      </c>
      <c r="J452" s="78">
        <v>1363.1110000000001</v>
      </c>
      <c r="K452" s="78">
        <v>1345.327</v>
      </c>
      <c r="L452" s="78">
        <v>1357.7729999999999</v>
      </c>
      <c r="M452" s="78">
        <v>1359.1220000000001</v>
      </c>
      <c r="N452" s="78">
        <v>1339.079</v>
      </c>
      <c r="O452" s="78">
        <v>1328.4690000000001</v>
      </c>
      <c r="P452" s="78">
        <v>1319.9280000000001</v>
      </c>
      <c r="Q452" s="78">
        <v>1288.848</v>
      </c>
      <c r="R452" s="78">
        <v>1283.1020000000001</v>
      </c>
      <c r="S452" s="78">
        <v>1287.836</v>
      </c>
      <c r="T452" s="78">
        <v>1301.2439999999999</v>
      </c>
      <c r="U452" s="78">
        <v>1351.482</v>
      </c>
      <c r="V452" s="78">
        <v>1345.7639999999999</v>
      </c>
      <c r="W452" s="78">
        <v>1341.3689999999999</v>
      </c>
      <c r="X452" s="78">
        <v>1337.115</v>
      </c>
      <c r="Y452" s="78">
        <v>1337.0909999999999</v>
      </c>
      <c r="Z452" s="78">
        <v>1322.6379999999999</v>
      </c>
      <c r="AA452" s="78">
        <f t="shared" si="91"/>
        <v>1363.1110000000001</v>
      </c>
      <c r="AB452" s="77">
        <f t="shared" si="92"/>
        <v>2022</v>
      </c>
      <c r="AC452" s="76">
        <f t="shared" si="93"/>
        <v>1</v>
      </c>
      <c r="AD452" s="76" t="str">
        <f t="shared" si="94"/>
        <v/>
      </c>
      <c r="AE452" s="76" t="str">
        <f t="shared" si="95"/>
        <v/>
      </c>
      <c r="AF452" s="74">
        <f t="shared" si="96"/>
        <v>1363.1110000000001</v>
      </c>
      <c r="AG452" s="75" t="str">
        <f t="shared" si="97"/>
        <v>8:00</v>
      </c>
      <c r="AH452" s="74">
        <f t="shared" si="98"/>
        <v>32956.339999999989</v>
      </c>
      <c r="AI452" s="73" t="str">
        <f t="shared" si="99"/>
        <v/>
      </c>
      <c r="AJ452" s="73" t="str">
        <f t="shared" si="100"/>
        <v/>
      </c>
      <c r="AK452" s="73" t="str">
        <f t="shared" si="101"/>
        <v/>
      </c>
      <c r="AL452" s="72" t="str">
        <f t="shared" si="102"/>
        <v/>
      </c>
      <c r="AM452" s="71" t="str">
        <f t="shared" si="103"/>
        <v/>
      </c>
    </row>
    <row r="453" spans="2:39" ht="13.8" thickBot="1">
      <c r="B453" s="79">
        <v>44585</v>
      </c>
      <c r="C453" s="78">
        <v>1313.395</v>
      </c>
      <c r="D453" s="78">
        <v>1305.125</v>
      </c>
      <c r="E453" s="78">
        <v>1294.18</v>
      </c>
      <c r="F453" s="78">
        <v>1300.1880000000001</v>
      </c>
      <c r="G453" s="78">
        <v>1321.5989999999999</v>
      </c>
      <c r="H453" s="78">
        <v>1330.306</v>
      </c>
      <c r="I453" s="78">
        <v>1372.431</v>
      </c>
      <c r="J453" s="78">
        <v>1465.7439999999999</v>
      </c>
      <c r="K453" s="78">
        <v>1477.7629999999999</v>
      </c>
      <c r="L453" s="78">
        <v>1086.5540000000001</v>
      </c>
      <c r="M453" s="78">
        <v>184.744</v>
      </c>
      <c r="N453" s="78">
        <v>1482.569</v>
      </c>
      <c r="O453" s="78">
        <v>1478.232</v>
      </c>
      <c r="P453" s="78">
        <v>1481.951</v>
      </c>
      <c r="Q453" s="78">
        <v>1478.175</v>
      </c>
      <c r="R453" s="78">
        <v>1477.3219999999999</v>
      </c>
      <c r="S453" s="78">
        <v>1442.308</v>
      </c>
      <c r="T453" s="78">
        <v>1406.933</v>
      </c>
      <c r="U453" s="78">
        <v>1413.154</v>
      </c>
      <c r="V453" s="78">
        <v>1377.2550000000001</v>
      </c>
      <c r="W453" s="78">
        <v>1360.1780000000001</v>
      </c>
      <c r="X453" s="78">
        <v>1347.951</v>
      </c>
      <c r="Y453" s="78">
        <v>1339.116</v>
      </c>
      <c r="Z453" s="78">
        <v>1300.627</v>
      </c>
      <c r="AA453" s="78">
        <f t="shared" si="91"/>
        <v>1482.569</v>
      </c>
      <c r="AB453" s="77">
        <f t="shared" si="92"/>
        <v>2022</v>
      </c>
      <c r="AC453" s="76">
        <f t="shared" si="93"/>
        <v>1</v>
      </c>
      <c r="AD453" s="76" t="str">
        <f t="shared" si="94"/>
        <v/>
      </c>
      <c r="AE453" s="76" t="str">
        <f t="shared" si="95"/>
        <v/>
      </c>
      <c r="AF453" s="74">
        <f t="shared" si="96"/>
        <v>1482.569</v>
      </c>
      <c r="AG453" s="75" t="str">
        <f t="shared" si="97"/>
        <v>12:00</v>
      </c>
      <c r="AH453" s="74">
        <f t="shared" si="98"/>
        <v>33320.369000000006</v>
      </c>
      <c r="AI453" s="73" t="str">
        <f t="shared" si="99"/>
        <v/>
      </c>
      <c r="AJ453" s="73" t="str">
        <f t="shared" si="100"/>
        <v/>
      </c>
      <c r="AK453" s="73" t="str">
        <f t="shared" si="101"/>
        <v/>
      </c>
      <c r="AL453" s="72" t="str">
        <f t="shared" si="102"/>
        <v/>
      </c>
      <c r="AM453" s="71" t="str">
        <f t="shared" si="103"/>
        <v/>
      </c>
    </row>
    <row r="454" spans="2:39" ht="13.8" thickBot="1">
      <c r="B454" s="79">
        <v>44586</v>
      </c>
      <c r="C454" s="78">
        <v>1294.518</v>
      </c>
      <c r="D454" s="78">
        <v>1298.8340000000001</v>
      </c>
      <c r="E454" s="78">
        <v>1280.5340000000001</v>
      </c>
      <c r="F454" s="78">
        <v>1282.98</v>
      </c>
      <c r="G454" s="78">
        <v>1285.643</v>
      </c>
      <c r="H454" s="78">
        <v>1293.029</v>
      </c>
      <c r="I454" s="78">
        <v>1336.2829999999999</v>
      </c>
      <c r="J454" s="78">
        <v>1455.5509999999999</v>
      </c>
      <c r="K454" s="78">
        <v>1168.703</v>
      </c>
      <c r="L454" s="78">
        <v>0</v>
      </c>
      <c r="M454" s="78">
        <v>0</v>
      </c>
      <c r="N454" s="78">
        <v>0</v>
      </c>
      <c r="O454" s="78">
        <v>0</v>
      </c>
      <c r="P454" s="78">
        <v>0</v>
      </c>
      <c r="Q454" s="78">
        <v>999.72</v>
      </c>
      <c r="R454" s="78">
        <v>1455.5730000000001</v>
      </c>
      <c r="S454" s="78">
        <v>1443.9929999999999</v>
      </c>
      <c r="T454" s="78">
        <v>1427.0630000000001</v>
      </c>
      <c r="U454" s="78">
        <v>1426.4469999999999</v>
      </c>
      <c r="V454" s="78">
        <v>1425.566</v>
      </c>
      <c r="W454" s="78">
        <v>1396.2570000000001</v>
      </c>
      <c r="X454" s="78">
        <v>1390.298</v>
      </c>
      <c r="Y454" s="78">
        <v>1362.8530000000001</v>
      </c>
      <c r="Z454" s="78">
        <v>1341.086</v>
      </c>
      <c r="AA454" s="78">
        <f t="shared" si="91"/>
        <v>1455.5730000000001</v>
      </c>
      <c r="AB454" s="77">
        <f t="shared" si="92"/>
        <v>2022</v>
      </c>
      <c r="AC454" s="76">
        <f t="shared" si="93"/>
        <v>1</v>
      </c>
      <c r="AD454" s="76" t="str">
        <f t="shared" si="94"/>
        <v/>
      </c>
      <c r="AE454" s="76" t="str">
        <f t="shared" si="95"/>
        <v/>
      </c>
      <c r="AF454" s="74">
        <f t="shared" si="96"/>
        <v>1455.5730000000001</v>
      </c>
      <c r="AG454" s="75" t="str">
        <f t="shared" si="97"/>
        <v>16:00</v>
      </c>
      <c r="AH454" s="74">
        <f t="shared" si="98"/>
        <v>26820.503999999997</v>
      </c>
      <c r="AI454" s="73" t="str">
        <f t="shared" si="99"/>
        <v/>
      </c>
      <c r="AJ454" s="73" t="str">
        <f t="shared" si="100"/>
        <v/>
      </c>
      <c r="AK454" s="73" t="str">
        <f t="shared" si="101"/>
        <v/>
      </c>
      <c r="AL454" s="72" t="str">
        <f t="shared" si="102"/>
        <v/>
      </c>
      <c r="AM454" s="71" t="str">
        <f t="shared" si="103"/>
        <v/>
      </c>
    </row>
    <row r="455" spans="2:39" ht="13.8" thickBot="1">
      <c r="B455" s="79">
        <v>44587</v>
      </c>
      <c r="C455" s="78">
        <v>1344.212</v>
      </c>
      <c r="D455" s="78">
        <v>1327.932</v>
      </c>
      <c r="E455" s="78">
        <v>1333.1030000000001</v>
      </c>
      <c r="F455" s="78">
        <v>1333.4580000000001</v>
      </c>
      <c r="G455" s="78">
        <v>1349.886</v>
      </c>
      <c r="H455" s="78">
        <v>1355.86</v>
      </c>
      <c r="I455" s="78">
        <v>1414.0730000000001</v>
      </c>
      <c r="J455" s="78">
        <v>1481.431</v>
      </c>
      <c r="K455" s="78">
        <v>1482.2660000000001</v>
      </c>
      <c r="L455" s="78">
        <v>1481.665</v>
      </c>
      <c r="M455" s="78">
        <v>1483.3630000000001</v>
      </c>
      <c r="N455" s="78">
        <v>1480.7760000000001</v>
      </c>
      <c r="O455" s="78">
        <v>1447.867</v>
      </c>
      <c r="P455" s="78">
        <v>1438.9559999999999</v>
      </c>
      <c r="Q455" s="78">
        <v>1424.7739999999999</v>
      </c>
      <c r="R455" s="78">
        <v>1426.5809999999999</v>
      </c>
      <c r="S455" s="78">
        <v>1403.9960000000001</v>
      </c>
      <c r="T455" s="78">
        <v>1371.713</v>
      </c>
      <c r="U455" s="78">
        <v>1402.079</v>
      </c>
      <c r="V455" s="78">
        <v>1403.4380000000001</v>
      </c>
      <c r="W455" s="78">
        <v>1389.82</v>
      </c>
      <c r="X455" s="78">
        <v>1386.367</v>
      </c>
      <c r="Y455" s="78">
        <v>1377.586</v>
      </c>
      <c r="Z455" s="78">
        <v>1340.712</v>
      </c>
      <c r="AA455" s="78">
        <f t="shared" si="91"/>
        <v>1483.3630000000001</v>
      </c>
      <c r="AB455" s="77">
        <f t="shared" si="92"/>
        <v>2022</v>
      </c>
      <c r="AC455" s="76">
        <f t="shared" si="93"/>
        <v>1</v>
      </c>
      <c r="AD455" s="76" t="str">
        <f t="shared" si="94"/>
        <v/>
      </c>
      <c r="AE455" s="76" t="str">
        <f t="shared" si="95"/>
        <v/>
      </c>
      <c r="AF455" s="74">
        <f t="shared" si="96"/>
        <v>1483.3630000000001</v>
      </c>
      <c r="AG455" s="75" t="str">
        <f t="shared" si="97"/>
        <v>11:00</v>
      </c>
      <c r="AH455" s="74">
        <f t="shared" si="98"/>
        <v>35165.276999999995</v>
      </c>
      <c r="AI455" s="73" t="str">
        <f t="shared" si="99"/>
        <v/>
      </c>
      <c r="AJ455" s="73" t="str">
        <f t="shared" si="100"/>
        <v/>
      </c>
      <c r="AK455" s="73" t="str">
        <f t="shared" si="101"/>
        <v/>
      </c>
      <c r="AL455" s="72" t="str">
        <f t="shared" si="102"/>
        <v/>
      </c>
      <c r="AM455" s="71" t="str">
        <f t="shared" si="103"/>
        <v/>
      </c>
    </row>
    <row r="456" spans="2:39" ht="13.8" thickBot="1">
      <c r="B456" s="79">
        <v>44588</v>
      </c>
      <c r="C456" s="78">
        <v>1350.9559999999999</v>
      </c>
      <c r="D456" s="78">
        <v>1343.58</v>
      </c>
      <c r="E456" s="78">
        <v>1349.8710000000001</v>
      </c>
      <c r="F456" s="78">
        <v>1346.944</v>
      </c>
      <c r="G456" s="78">
        <v>1350.67</v>
      </c>
      <c r="H456" s="78">
        <v>1367.537</v>
      </c>
      <c r="I456" s="78">
        <v>1422.251</v>
      </c>
      <c r="J456" s="78">
        <v>1476.8810000000001</v>
      </c>
      <c r="K456" s="78">
        <v>1480.201</v>
      </c>
      <c r="L456" s="78">
        <v>1480.37</v>
      </c>
      <c r="M456" s="78">
        <v>1481.146</v>
      </c>
      <c r="N456" s="78">
        <v>1481.6610000000001</v>
      </c>
      <c r="O456" s="78">
        <v>1468.7660000000001</v>
      </c>
      <c r="P456" s="78">
        <v>1466.63</v>
      </c>
      <c r="Q456" s="78">
        <v>1471.2090000000001</v>
      </c>
      <c r="R456" s="78">
        <v>1459.249</v>
      </c>
      <c r="S456" s="78">
        <v>1439.9649999999999</v>
      </c>
      <c r="T456" s="78">
        <v>1385.04</v>
      </c>
      <c r="U456" s="78">
        <v>1405.9939999999999</v>
      </c>
      <c r="V456" s="78">
        <v>1383.7619999999999</v>
      </c>
      <c r="W456" s="78">
        <v>1371.828</v>
      </c>
      <c r="X456" s="78">
        <v>1361.4970000000001</v>
      </c>
      <c r="Y456" s="78">
        <v>1347.509</v>
      </c>
      <c r="Z456" s="78">
        <v>1312.8309999999999</v>
      </c>
      <c r="AA456" s="78">
        <f t="shared" si="91"/>
        <v>1481.6610000000001</v>
      </c>
      <c r="AB456" s="77">
        <f t="shared" si="92"/>
        <v>2022</v>
      </c>
      <c r="AC456" s="76">
        <f t="shared" si="93"/>
        <v>1</v>
      </c>
      <c r="AD456" s="76" t="str">
        <f t="shared" si="94"/>
        <v/>
      </c>
      <c r="AE456" s="76" t="str">
        <f t="shared" si="95"/>
        <v/>
      </c>
      <c r="AF456" s="74">
        <f t="shared" si="96"/>
        <v>1481.6610000000001</v>
      </c>
      <c r="AG456" s="75" t="str">
        <f t="shared" si="97"/>
        <v>12:00</v>
      </c>
      <c r="AH456" s="74">
        <f t="shared" si="98"/>
        <v>35288.008999999998</v>
      </c>
      <c r="AI456" s="73" t="str">
        <f t="shared" si="99"/>
        <v/>
      </c>
      <c r="AJ456" s="73" t="str">
        <f t="shared" si="100"/>
        <v/>
      </c>
      <c r="AK456" s="73" t="str">
        <f t="shared" si="101"/>
        <v/>
      </c>
      <c r="AL456" s="72" t="str">
        <f t="shared" si="102"/>
        <v/>
      </c>
      <c r="AM456" s="71" t="str">
        <f t="shared" si="103"/>
        <v/>
      </c>
    </row>
    <row r="457" spans="2:39" ht="13.8" thickBot="1">
      <c r="B457" s="79">
        <v>44589</v>
      </c>
      <c r="C457" s="78">
        <v>1301.306</v>
      </c>
      <c r="D457" s="78">
        <v>1284.26</v>
      </c>
      <c r="E457" s="78">
        <v>1308.4090000000001</v>
      </c>
      <c r="F457" s="78">
        <v>1313.7750000000001</v>
      </c>
      <c r="G457" s="78">
        <v>1318.3489999999999</v>
      </c>
      <c r="H457" s="78">
        <v>1342.2380000000001</v>
      </c>
      <c r="I457" s="78">
        <v>1402.365</v>
      </c>
      <c r="J457" s="78">
        <v>1477.723</v>
      </c>
      <c r="K457" s="78">
        <v>1480.7650000000001</v>
      </c>
      <c r="L457" s="78">
        <v>1481.06</v>
      </c>
      <c r="M457" s="78">
        <v>1482.2950000000001</v>
      </c>
      <c r="N457" s="78">
        <v>1482.117</v>
      </c>
      <c r="O457" s="78">
        <v>1470.846</v>
      </c>
      <c r="P457" s="78">
        <v>1458.5329999999999</v>
      </c>
      <c r="Q457" s="78">
        <v>1449.6379999999999</v>
      </c>
      <c r="R457" s="78">
        <v>1444.769</v>
      </c>
      <c r="S457" s="78">
        <v>1436.2080000000001</v>
      </c>
      <c r="T457" s="78">
        <v>1413.5709999999999</v>
      </c>
      <c r="U457" s="78">
        <v>1430.2940000000001</v>
      </c>
      <c r="V457" s="78">
        <v>1444.5650000000001</v>
      </c>
      <c r="W457" s="78">
        <v>1439.1179999999999</v>
      </c>
      <c r="X457" s="78">
        <v>1443.16</v>
      </c>
      <c r="Y457" s="78">
        <v>1413.3240000000001</v>
      </c>
      <c r="Z457" s="78">
        <v>1406.461</v>
      </c>
      <c r="AA457" s="78">
        <f t="shared" si="91"/>
        <v>1482.2950000000001</v>
      </c>
      <c r="AB457" s="77">
        <f t="shared" si="92"/>
        <v>2022</v>
      </c>
      <c r="AC457" s="76">
        <f t="shared" si="93"/>
        <v>1</v>
      </c>
      <c r="AD457" s="76" t="str">
        <f t="shared" si="94"/>
        <v/>
      </c>
      <c r="AE457" s="76" t="str">
        <f t="shared" si="95"/>
        <v/>
      </c>
      <c r="AF457" s="74">
        <f t="shared" si="96"/>
        <v>1482.2950000000001</v>
      </c>
      <c r="AG457" s="75" t="str">
        <f t="shared" si="97"/>
        <v>11:00</v>
      </c>
      <c r="AH457" s="74">
        <f t="shared" si="98"/>
        <v>35407.443999999996</v>
      </c>
      <c r="AI457" s="73" t="str">
        <f t="shared" si="99"/>
        <v/>
      </c>
      <c r="AJ457" s="73" t="str">
        <f t="shared" si="100"/>
        <v/>
      </c>
      <c r="AK457" s="73" t="str">
        <f t="shared" si="101"/>
        <v/>
      </c>
      <c r="AL457" s="72" t="str">
        <f t="shared" si="102"/>
        <v/>
      </c>
      <c r="AM457" s="71" t="str">
        <f t="shared" si="103"/>
        <v/>
      </c>
    </row>
    <row r="458" spans="2:39" ht="13.8" thickBot="1">
      <c r="B458" s="79">
        <v>44590</v>
      </c>
      <c r="C458" s="78">
        <v>1397.491</v>
      </c>
      <c r="D458" s="78">
        <v>1391.777</v>
      </c>
      <c r="E458" s="78">
        <v>1390.3720000000001</v>
      </c>
      <c r="F458" s="78">
        <v>1384.7239999999999</v>
      </c>
      <c r="G458" s="78">
        <v>1402.201</v>
      </c>
      <c r="H458" s="78">
        <v>1410.626</v>
      </c>
      <c r="I458" s="78">
        <v>1430.433</v>
      </c>
      <c r="J458" s="78">
        <v>1475.0820000000001</v>
      </c>
      <c r="K458" s="78">
        <v>1466.954</v>
      </c>
      <c r="L458" s="78">
        <v>1451.6969999999999</v>
      </c>
      <c r="M458" s="78">
        <v>1431.3710000000001</v>
      </c>
      <c r="N458" s="78">
        <v>1427.1079999999999</v>
      </c>
      <c r="O458" s="78">
        <v>1378.3969999999999</v>
      </c>
      <c r="P458" s="78">
        <v>1363.16</v>
      </c>
      <c r="Q458" s="78">
        <v>1339.644</v>
      </c>
      <c r="R458" s="78">
        <v>1336.5160000000001</v>
      </c>
      <c r="S458" s="78">
        <v>1338.1780000000001</v>
      </c>
      <c r="T458" s="78">
        <v>1348.4970000000001</v>
      </c>
      <c r="U458" s="78">
        <v>1401.7719999999999</v>
      </c>
      <c r="V458" s="78">
        <v>1397.1120000000001</v>
      </c>
      <c r="W458" s="78">
        <v>1395.153</v>
      </c>
      <c r="X458" s="78">
        <v>1403.241</v>
      </c>
      <c r="Y458" s="78">
        <v>1402.7059999999999</v>
      </c>
      <c r="Z458" s="78">
        <v>1381.338</v>
      </c>
      <c r="AA458" s="78">
        <f t="shared" si="91"/>
        <v>1475.0820000000001</v>
      </c>
      <c r="AB458" s="77">
        <f t="shared" si="92"/>
        <v>2022</v>
      </c>
      <c r="AC458" s="76">
        <f t="shared" si="93"/>
        <v>1</v>
      </c>
      <c r="AD458" s="76" t="str">
        <f t="shared" si="94"/>
        <v/>
      </c>
      <c r="AE458" s="76" t="str">
        <f t="shared" si="95"/>
        <v/>
      </c>
      <c r="AF458" s="74">
        <f t="shared" si="96"/>
        <v>1475.0820000000001</v>
      </c>
      <c r="AG458" s="75" t="str">
        <f t="shared" si="97"/>
        <v>8:00</v>
      </c>
      <c r="AH458" s="74">
        <f t="shared" si="98"/>
        <v>35020.632000000005</v>
      </c>
      <c r="AI458" s="73" t="str">
        <f t="shared" si="99"/>
        <v/>
      </c>
      <c r="AJ458" s="73" t="str">
        <f t="shared" si="100"/>
        <v/>
      </c>
      <c r="AK458" s="73" t="str">
        <f t="shared" si="101"/>
        <v/>
      </c>
      <c r="AL458" s="72" t="str">
        <f t="shared" si="102"/>
        <v/>
      </c>
      <c r="AM458" s="71" t="str">
        <f t="shared" si="103"/>
        <v/>
      </c>
    </row>
    <row r="459" spans="2:39" ht="13.8" thickBot="1">
      <c r="B459" s="79">
        <v>44591</v>
      </c>
      <c r="C459" s="78">
        <v>1376.885</v>
      </c>
      <c r="D459" s="78">
        <v>1364.4939999999999</v>
      </c>
      <c r="E459" s="78">
        <v>1358.076</v>
      </c>
      <c r="F459" s="78">
        <v>1352.9290000000001</v>
      </c>
      <c r="G459" s="78">
        <v>1351.355</v>
      </c>
      <c r="H459" s="78">
        <v>1359.97</v>
      </c>
      <c r="I459" s="78">
        <v>1368.96</v>
      </c>
      <c r="J459" s="78">
        <v>1428.32</v>
      </c>
      <c r="K459" s="78">
        <v>1431.9469999999999</v>
      </c>
      <c r="L459" s="78">
        <v>1391.877</v>
      </c>
      <c r="M459" s="78">
        <v>1379.624</v>
      </c>
      <c r="N459" s="78">
        <v>1380.4110000000001</v>
      </c>
      <c r="O459" s="78">
        <v>1329.963</v>
      </c>
      <c r="P459" s="78">
        <v>1316.866</v>
      </c>
      <c r="Q459" s="78">
        <v>1311.9649999999999</v>
      </c>
      <c r="R459" s="78">
        <v>1305.4829999999999</v>
      </c>
      <c r="S459" s="78">
        <v>1297.557</v>
      </c>
      <c r="T459" s="78">
        <v>1327.1569999999999</v>
      </c>
      <c r="U459" s="78">
        <v>1370.48</v>
      </c>
      <c r="V459" s="78">
        <v>1353.2639999999999</v>
      </c>
      <c r="W459" s="78">
        <v>1335.5319999999999</v>
      </c>
      <c r="X459" s="78">
        <v>1346.9090000000001</v>
      </c>
      <c r="Y459" s="78">
        <v>1337.4469999999999</v>
      </c>
      <c r="Z459" s="78">
        <v>1314.8019999999999</v>
      </c>
      <c r="AA459" s="78">
        <f t="shared" si="91"/>
        <v>1431.9469999999999</v>
      </c>
      <c r="AB459" s="77">
        <f t="shared" si="92"/>
        <v>2022</v>
      </c>
      <c r="AC459" s="76">
        <f t="shared" si="93"/>
        <v>1</v>
      </c>
      <c r="AD459" s="76" t="str">
        <f t="shared" si="94"/>
        <v/>
      </c>
      <c r="AE459" s="76" t="str">
        <f t="shared" si="95"/>
        <v/>
      </c>
      <c r="AF459" s="74">
        <f t="shared" si="96"/>
        <v>1431.9469999999999</v>
      </c>
      <c r="AG459" s="75" t="str">
        <f t="shared" si="97"/>
        <v>9:00</v>
      </c>
      <c r="AH459" s="74">
        <f t="shared" si="98"/>
        <v>33924.219999999994</v>
      </c>
      <c r="AI459" s="73" t="str">
        <f t="shared" si="99"/>
        <v/>
      </c>
      <c r="AJ459" s="73" t="str">
        <f t="shared" si="100"/>
        <v/>
      </c>
      <c r="AK459" s="73" t="str">
        <f t="shared" si="101"/>
        <v/>
      </c>
      <c r="AL459" s="72" t="str">
        <f t="shared" si="102"/>
        <v/>
      </c>
      <c r="AM459" s="71" t="str">
        <f t="shared" si="103"/>
        <v/>
      </c>
    </row>
    <row r="460" spans="2:39" ht="13.8" thickBot="1">
      <c r="B460" s="79">
        <v>44592</v>
      </c>
      <c r="C460" s="78">
        <v>1323.463</v>
      </c>
      <c r="D460" s="78">
        <v>1311.64</v>
      </c>
      <c r="E460" s="78">
        <v>1314.0830000000001</v>
      </c>
      <c r="F460" s="78">
        <v>1305.355</v>
      </c>
      <c r="G460" s="78">
        <v>1336.2159999999999</v>
      </c>
      <c r="H460" s="78">
        <v>1339.992</v>
      </c>
      <c r="I460" s="78">
        <v>1394.248</v>
      </c>
      <c r="J460" s="78">
        <v>1476.46</v>
      </c>
      <c r="K460" s="78">
        <v>1480.29</v>
      </c>
      <c r="L460" s="78">
        <v>1481.258</v>
      </c>
      <c r="M460" s="78">
        <v>1479.8779999999999</v>
      </c>
      <c r="N460" s="78">
        <v>1482.403</v>
      </c>
      <c r="O460" s="78">
        <v>1464.0909999999999</v>
      </c>
      <c r="P460" s="78">
        <v>1452.7280000000001</v>
      </c>
      <c r="Q460" s="78">
        <v>1426.1</v>
      </c>
      <c r="R460" s="78">
        <v>1408.4059999999999</v>
      </c>
      <c r="S460" s="78">
        <v>1376.894</v>
      </c>
      <c r="T460" s="78">
        <v>1327.627</v>
      </c>
      <c r="U460" s="78">
        <v>1348.9559999999999</v>
      </c>
      <c r="V460" s="78">
        <v>1364.963</v>
      </c>
      <c r="W460" s="78">
        <v>1345.3109999999999</v>
      </c>
      <c r="X460" s="78">
        <v>1358.3009999999999</v>
      </c>
      <c r="Y460" s="78">
        <v>1334.8869999999999</v>
      </c>
      <c r="Z460" s="78">
        <v>1307.8620000000001</v>
      </c>
      <c r="AA460" s="78">
        <f t="shared" si="91"/>
        <v>1482.403</v>
      </c>
      <c r="AB460" s="77">
        <f t="shared" si="92"/>
        <v>2022</v>
      </c>
      <c r="AC460" s="76">
        <f t="shared" si="93"/>
        <v>1</v>
      </c>
      <c r="AD460" s="76" t="str">
        <f t="shared" si="94"/>
        <v>2022-1</v>
      </c>
      <c r="AE460" s="76">
        <f t="shared" si="95"/>
        <v>1</v>
      </c>
      <c r="AF460" s="74">
        <f t="shared" si="96"/>
        <v>1482.403</v>
      </c>
      <c r="AG460" s="75" t="str">
        <f t="shared" si="97"/>
        <v>12:00</v>
      </c>
      <c r="AH460" s="74">
        <f t="shared" si="98"/>
        <v>34723.814999999995</v>
      </c>
      <c r="AI460" s="73">
        <f t="shared" si="99"/>
        <v>42429.096999999994</v>
      </c>
      <c r="AJ460" s="73">
        <f t="shared" si="100"/>
        <v>1483.3630000000001</v>
      </c>
      <c r="AK460" s="73">
        <f t="shared" si="101"/>
        <v>35407.443999999996</v>
      </c>
      <c r="AL460" s="72">
        <f t="shared" si="102"/>
        <v>44587</v>
      </c>
      <c r="AM460" s="71" t="str">
        <f t="shared" si="103"/>
        <v>11:00</v>
      </c>
    </row>
    <row r="461" spans="2:39" ht="13.8" thickBot="1">
      <c r="B461" s="79">
        <v>44593</v>
      </c>
      <c r="C461" s="78">
        <v>1296.1949999999999</v>
      </c>
      <c r="D461" s="78">
        <v>1293.732</v>
      </c>
      <c r="E461" s="78">
        <v>1300.1849999999999</v>
      </c>
      <c r="F461" s="78">
        <v>1308.6099999999999</v>
      </c>
      <c r="G461" s="78">
        <v>1302.374</v>
      </c>
      <c r="H461" s="78">
        <v>1318.2809999999999</v>
      </c>
      <c r="I461" s="78">
        <v>1368.577</v>
      </c>
      <c r="J461" s="78">
        <v>1456.508</v>
      </c>
      <c r="K461" s="78">
        <v>1461.2329999999999</v>
      </c>
      <c r="L461" s="78">
        <v>1465.155</v>
      </c>
      <c r="M461" s="78">
        <v>1462.7380000000001</v>
      </c>
      <c r="N461" s="78">
        <v>1431.998</v>
      </c>
      <c r="O461" s="78">
        <v>1371.4280000000001</v>
      </c>
      <c r="P461" s="78">
        <v>1389.329</v>
      </c>
      <c r="Q461" s="78">
        <v>1382.366</v>
      </c>
      <c r="R461" s="78">
        <v>1360.2449999999999</v>
      </c>
      <c r="S461" s="78">
        <v>1320.5550000000001</v>
      </c>
      <c r="T461" s="78">
        <v>1292.712</v>
      </c>
      <c r="U461" s="78">
        <v>1299.3109999999999</v>
      </c>
      <c r="V461" s="78">
        <v>1288.57</v>
      </c>
      <c r="W461" s="78">
        <v>1279.153</v>
      </c>
      <c r="X461" s="78">
        <v>1283.4780000000001</v>
      </c>
      <c r="Y461" s="78">
        <v>1237.7829999999999</v>
      </c>
      <c r="Z461" s="78">
        <v>1213.31</v>
      </c>
      <c r="AA461" s="78">
        <f t="shared" si="91"/>
        <v>1465.155</v>
      </c>
      <c r="AB461" s="77">
        <f t="shared" si="92"/>
        <v>2022</v>
      </c>
      <c r="AC461" s="76">
        <f t="shared" si="93"/>
        <v>2</v>
      </c>
      <c r="AD461" s="76" t="str">
        <f t="shared" si="94"/>
        <v/>
      </c>
      <c r="AE461" s="76" t="str">
        <f t="shared" si="95"/>
        <v/>
      </c>
      <c r="AF461" s="74">
        <f t="shared" si="96"/>
        <v>1465.155</v>
      </c>
      <c r="AG461" s="75" t="str">
        <f t="shared" si="97"/>
        <v>10:00</v>
      </c>
      <c r="AH461" s="74">
        <f t="shared" si="98"/>
        <v>33648.981</v>
      </c>
      <c r="AI461" s="73" t="str">
        <f t="shared" si="99"/>
        <v/>
      </c>
      <c r="AJ461" s="73" t="str">
        <f t="shared" si="100"/>
        <v/>
      </c>
      <c r="AK461" s="73" t="str">
        <f t="shared" si="101"/>
        <v/>
      </c>
      <c r="AL461" s="72" t="str">
        <f t="shared" si="102"/>
        <v/>
      </c>
      <c r="AM461" s="71" t="str">
        <f t="shared" si="103"/>
        <v/>
      </c>
    </row>
    <row r="462" spans="2:39" ht="13.8" thickBot="1">
      <c r="B462" s="79">
        <v>44594</v>
      </c>
      <c r="C462" s="78">
        <v>1203.5999999999999</v>
      </c>
      <c r="D462" s="78">
        <v>1192.4739999999999</v>
      </c>
      <c r="E462" s="78">
        <v>1191.2470000000001</v>
      </c>
      <c r="F462" s="78">
        <v>1187.72</v>
      </c>
      <c r="G462" s="78">
        <v>1183.6400000000001</v>
      </c>
      <c r="H462" s="78">
        <v>1187.7059999999999</v>
      </c>
      <c r="I462" s="78">
        <v>1244.9169999999999</v>
      </c>
      <c r="J462" s="78">
        <v>559.29300000000001</v>
      </c>
      <c r="K462" s="78">
        <v>0</v>
      </c>
      <c r="L462" s="78">
        <v>0</v>
      </c>
      <c r="M462" s="78">
        <v>0</v>
      </c>
      <c r="N462" s="78">
        <v>504.07499999999999</v>
      </c>
      <c r="O462" s="78">
        <v>1391.0039999999999</v>
      </c>
      <c r="P462" s="78">
        <v>1398.164</v>
      </c>
      <c r="Q462" s="78">
        <v>1386.6420000000001</v>
      </c>
      <c r="R462" s="78">
        <v>1381.5419999999999</v>
      </c>
      <c r="S462" s="78">
        <v>1365.46</v>
      </c>
      <c r="T462" s="78">
        <v>1323.2239999999999</v>
      </c>
      <c r="U462" s="78">
        <v>1305.67</v>
      </c>
      <c r="V462" s="78">
        <v>1295.2349999999999</v>
      </c>
      <c r="W462" s="78">
        <v>1273.683</v>
      </c>
      <c r="X462" s="78">
        <v>1263.336</v>
      </c>
      <c r="Y462" s="78">
        <v>1243.991</v>
      </c>
      <c r="Z462" s="78">
        <v>1232.5519999999999</v>
      </c>
      <c r="AA462" s="78">
        <f t="shared" si="91"/>
        <v>1398.164</v>
      </c>
      <c r="AB462" s="77">
        <f t="shared" si="92"/>
        <v>2022</v>
      </c>
      <c r="AC462" s="76">
        <f t="shared" si="93"/>
        <v>2</v>
      </c>
      <c r="AD462" s="76" t="str">
        <f t="shared" si="94"/>
        <v/>
      </c>
      <c r="AE462" s="76" t="str">
        <f t="shared" si="95"/>
        <v/>
      </c>
      <c r="AF462" s="74">
        <f t="shared" si="96"/>
        <v>1398.164</v>
      </c>
      <c r="AG462" s="75" t="str">
        <f t="shared" si="97"/>
        <v>14:00</v>
      </c>
      <c r="AH462" s="74">
        <f t="shared" si="98"/>
        <v>26713.339</v>
      </c>
      <c r="AI462" s="73" t="str">
        <f t="shared" si="99"/>
        <v/>
      </c>
      <c r="AJ462" s="73" t="str">
        <f t="shared" si="100"/>
        <v/>
      </c>
      <c r="AK462" s="73" t="str">
        <f t="shared" si="101"/>
        <v/>
      </c>
      <c r="AL462" s="72" t="str">
        <f t="shared" si="102"/>
        <v/>
      </c>
      <c r="AM462" s="71" t="str">
        <f t="shared" si="103"/>
        <v/>
      </c>
    </row>
    <row r="463" spans="2:39" ht="13.8" thickBot="1">
      <c r="B463" s="79">
        <v>44595</v>
      </c>
      <c r="C463" s="78">
        <v>1223.722</v>
      </c>
      <c r="D463" s="78">
        <v>1224.876</v>
      </c>
      <c r="E463" s="78">
        <v>1225.72</v>
      </c>
      <c r="F463" s="78">
        <v>1216.0809999999999</v>
      </c>
      <c r="G463" s="78">
        <v>1231.2639999999999</v>
      </c>
      <c r="H463" s="78">
        <v>1251.027</v>
      </c>
      <c r="I463" s="78">
        <v>1304.2080000000001</v>
      </c>
      <c r="J463" s="78">
        <v>1396.3630000000001</v>
      </c>
      <c r="K463" s="78">
        <v>555.92600000000004</v>
      </c>
      <c r="L463" s="78">
        <v>0</v>
      </c>
      <c r="M463" s="78">
        <v>0</v>
      </c>
      <c r="N463" s="78">
        <v>0</v>
      </c>
      <c r="O463" s="78">
        <v>181.74299999999999</v>
      </c>
      <c r="P463" s="78">
        <v>1441.6890000000001</v>
      </c>
      <c r="Q463" s="78">
        <v>1422.7739999999999</v>
      </c>
      <c r="R463" s="78">
        <v>1422.595</v>
      </c>
      <c r="S463" s="78">
        <v>1408.8430000000001</v>
      </c>
      <c r="T463" s="78">
        <v>1386.0820000000001</v>
      </c>
      <c r="U463" s="78">
        <v>1394.5260000000001</v>
      </c>
      <c r="V463" s="78">
        <v>1386.623</v>
      </c>
      <c r="W463" s="78">
        <v>1376.6120000000001</v>
      </c>
      <c r="X463" s="78">
        <v>1372.14</v>
      </c>
      <c r="Y463" s="78">
        <v>1330.0989999999999</v>
      </c>
      <c r="Z463" s="78">
        <v>1311.566</v>
      </c>
      <c r="AA463" s="78">
        <f t="shared" si="91"/>
        <v>1441.6890000000001</v>
      </c>
      <c r="AB463" s="77">
        <f t="shared" si="92"/>
        <v>2022</v>
      </c>
      <c r="AC463" s="76">
        <f t="shared" si="93"/>
        <v>2</v>
      </c>
      <c r="AD463" s="76" t="str">
        <f t="shared" si="94"/>
        <v/>
      </c>
      <c r="AE463" s="76" t="str">
        <f t="shared" si="95"/>
        <v/>
      </c>
      <c r="AF463" s="74">
        <f t="shared" si="96"/>
        <v>1441.6890000000001</v>
      </c>
      <c r="AG463" s="75" t="str">
        <f t="shared" si="97"/>
        <v>14:00</v>
      </c>
      <c r="AH463" s="74">
        <f t="shared" si="98"/>
        <v>27506.167999999994</v>
      </c>
      <c r="AI463" s="73" t="str">
        <f t="shared" si="99"/>
        <v/>
      </c>
      <c r="AJ463" s="73" t="str">
        <f t="shared" si="100"/>
        <v/>
      </c>
      <c r="AK463" s="73" t="str">
        <f t="shared" si="101"/>
        <v/>
      </c>
      <c r="AL463" s="72" t="str">
        <f t="shared" si="102"/>
        <v/>
      </c>
      <c r="AM463" s="71" t="str">
        <f t="shared" si="103"/>
        <v/>
      </c>
    </row>
    <row r="464" spans="2:39" ht="13.8" thickBot="1">
      <c r="B464" s="79">
        <v>44596</v>
      </c>
      <c r="C464" s="78">
        <v>1305.4100000000001</v>
      </c>
      <c r="D464" s="78">
        <v>1322.02</v>
      </c>
      <c r="E464" s="78">
        <v>1322.0730000000001</v>
      </c>
      <c r="F464" s="78">
        <v>1316.097</v>
      </c>
      <c r="G464" s="78">
        <v>1324.1479999999999</v>
      </c>
      <c r="H464" s="78">
        <v>1333.212</v>
      </c>
      <c r="I464" s="78">
        <v>1358.5820000000001</v>
      </c>
      <c r="J464" s="78">
        <v>1459.8710000000001</v>
      </c>
      <c r="K464" s="78">
        <v>1471.181</v>
      </c>
      <c r="L464" s="78">
        <v>1474.4480000000001</v>
      </c>
      <c r="M464" s="78">
        <v>1478.404</v>
      </c>
      <c r="N464" s="78">
        <v>1470.6780000000001</v>
      </c>
      <c r="O464" s="78">
        <v>1341.48</v>
      </c>
      <c r="P464" s="78">
        <v>392.62200000000001</v>
      </c>
      <c r="Q464" s="78">
        <v>64.899000000000001</v>
      </c>
      <c r="R464" s="78">
        <v>1376.8240000000001</v>
      </c>
      <c r="S464" s="78">
        <v>1390.7950000000001</v>
      </c>
      <c r="T464" s="78">
        <v>1378.5530000000001</v>
      </c>
      <c r="U464" s="78">
        <v>1401.489</v>
      </c>
      <c r="V464" s="78">
        <v>1401.2360000000001</v>
      </c>
      <c r="W464" s="78">
        <v>1389.116</v>
      </c>
      <c r="X464" s="78">
        <v>1394.191</v>
      </c>
      <c r="Y464" s="78">
        <v>1362.2840000000001</v>
      </c>
      <c r="Z464" s="78">
        <v>1337.1759999999999</v>
      </c>
      <c r="AA464" s="78">
        <f t="shared" si="91"/>
        <v>1478.404</v>
      </c>
      <c r="AB464" s="77">
        <f t="shared" si="92"/>
        <v>2022</v>
      </c>
      <c r="AC464" s="76">
        <f t="shared" si="93"/>
        <v>2</v>
      </c>
      <c r="AD464" s="76" t="str">
        <f t="shared" si="94"/>
        <v/>
      </c>
      <c r="AE464" s="76" t="str">
        <f t="shared" si="95"/>
        <v/>
      </c>
      <c r="AF464" s="74">
        <f t="shared" si="96"/>
        <v>1478.404</v>
      </c>
      <c r="AG464" s="75" t="str">
        <f t="shared" si="97"/>
        <v>11:00</v>
      </c>
      <c r="AH464" s="74">
        <f t="shared" si="98"/>
        <v>32345.193000000003</v>
      </c>
      <c r="AI464" s="73" t="str">
        <f t="shared" si="99"/>
        <v/>
      </c>
      <c r="AJ464" s="73" t="str">
        <f t="shared" si="100"/>
        <v/>
      </c>
      <c r="AK464" s="73" t="str">
        <f t="shared" si="101"/>
        <v/>
      </c>
      <c r="AL464" s="72" t="str">
        <f t="shared" si="102"/>
        <v/>
      </c>
      <c r="AM464" s="71" t="str">
        <f t="shared" si="103"/>
        <v/>
      </c>
    </row>
    <row r="465" spans="2:39" ht="13.8" thickBot="1">
      <c r="B465" s="79">
        <v>44597</v>
      </c>
      <c r="C465" s="78">
        <v>1331.502</v>
      </c>
      <c r="D465" s="78">
        <v>1336.2570000000001</v>
      </c>
      <c r="E465" s="78">
        <v>1332.3679999999999</v>
      </c>
      <c r="F465" s="78">
        <v>1328.769</v>
      </c>
      <c r="G465" s="78">
        <v>1327.0889999999999</v>
      </c>
      <c r="H465" s="78">
        <v>1339.431</v>
      </c>
      <c r="I465" s="78">
        <v>1391.3</v>
      </c>
      <c r="J465" s="78">
        <v>1405.6469999999999</v>
      </c>
      <c r="K465" s="78">
        <v>1395.2470000000001</v>
      </c>
      <c r="L465" s="78">
        <v>1372.9860000000001</v>
      </c>
      <c r="M465" s="78">
        <v>1356.4659999999999</v>
      </c>
      <c r="N465" s="78">
        <v>1315.383</v>
      </c>
      <c r="O465" s="78">
        <v>1275.4739999999999</v>
      </c>
      <c r="P465" s="78">
        <v>1274.501</v>
      </c>
      <c r="Q465" s="78">
        <v>1251.069</v>
      </c>
      <c r="R465" s="78">
        <v>1254.742</v>
      </c>
      <c r="S465" s="78">
        <v>1273.723</v>
      </c>
      <c r="T465" s="78">
        <v>1275.376</v>
      </c>
      <c r="U465" s="78">
        <v>1325.0719999999999</v>
      </c>
      <c r="V465" s="78">
        <v>1331.9349999999999</v>
      </c>
      <c r="W465" s="78">
        <v>1334.421</v>
      </c>
      <c r="X465" s="78">
        <v>1329.4749999999999</v>
      </c>
      <c r="Y465" s="78">
        <v>1318.683</v>
      </c>
      <c r="Z465" s="78">
        <v>1301.3499999999999</v>
      </c>
      <c r="AA465" s="78">
        <f t="shared" si="91"/>
        <v>1405.6469999999999</v>
      </c>
      <c r="AB465" s="77">
        <f t="shared" si="92"/>
        <v>2022</v>
      </c>
      <c r="AC465" s="76">
        <f t="shared" si="93"/>
        <v>2</v>
      </c>
      <c r="AD465" s="76" t="str">
        <f t="shared" si="94"/>
        <v/>
      </c>
      <c r="AE465" s="76" t="str">
        <f t="shared" si="95"/>
        <v/>
      </c>
      <c r="AF465" s="74">
        <f t="shared" si="96"/>
        <v>1405.6469999999999</v>
      </c>
      <c r="AG465" s="75" t="str">
        <f t="shared" si="97"/>
        <v>8:00</v>
      </c>
      <c r="AH465" s="74">
        <f t="shared" si="98"/>
        <v>33183.912999999993</v>
      </c>
      <c r="AI465" s="73" t="str">
        <f t="shared" si="99"/>
        <v/>
      </c>
      <c r="AJ465" s="73" t="str">
        <f t="shared" si="100"/>
        <v/>
      </c>
      <c r="AK465" s="73" t="str">
        <f t="shared" si="101"/>
        <v/>
      </c>
      <c r="AL465" s="72" t="str">
        <f t="shared" si="102"/>
        <v/>
      </c>
      <c r="AM465" s="71" t="str">
        <f t="shared" si="103"/>
        <v/>
      </c>
    </row>
    <row r="466" spans="2:39" ht="13.8" thickBot="1">
      <c r="B466" s="79">
        <v>44598</v>
      </c>
      <c r="C466" s="78">
        <v>1320.75</v>
      </c>
      <c r="D466" s="78">
        <v>1300.402</v>
      </c>
      <c r="E466" s="78">
        <v>1293.068</v>
      </c>
      <c r="F466" s="78">
        <v>1284.451</v>
      </c>
      <c r="G466" s="78">
        <v>1283.8879999999999</v>
      </c>
      <c r="H466" s="78">
        <v>1290.9549999999999</v>
      </c>
      <c r="I466" s="78">
        <v>1317.8789999999999</v>
      </c>
      <c r="J466" s="78">
        <v>1362.4179999999999</v>
      </c>
      <c r="K466" s="78">
        <v>1351.9</v>
      </c>
      <c r="L466" s="78">
        <v>1325.424</v>
      </c>
      <c r="M466" s="78">
        <v>1308.864</v>
      </c>
      <c r="N466" s="78">
        <v>1293.6600000000001</v>
      </c>
      <c r="O466" s="78">
        <v>1253.316</v>
      </c>
      <c r="P466" s="78">
        <v>1251.8019999999999</v>
      </c>
      <c r="Q466" s="78">
        <v>435.81799999999998</v>
      </c>
      <c r="R466" s="78">
        <v>0</v>
      </c>
      <c r="S466" s="78">
        <v>0</v>
      </c>
      <c r="T466" s="78">
        <v>0</v>
      </c>
      <c r="U466" s="78">
        <v>0</v>
      </c>
      <c r="V466" s="78">
        <v>0</v>
      </c>
      <c r="W466" s="78">
        <v>0</v>
      </c>
      <c r="X466" s="78">
        <v>0</v>
      </c>
      <c r="Y466" s="78">
        <v>0</v>
      </c>
      <c r="Z466" s="78">
        <v>0</v>
      </c>
      <c r="AA466" s="78">
        <f t="shared" si="91"/>
        <v>1362.4179999999999</v>
      </c>
      <c r="AB466" s="77">
        <f t="shared" si="92"/>
        <v>2022</v>
      </c>
      <c r="AC466" s="76">
        <f t="shared" si="93"/>
        <v>2</v>
      </c>
      <c r="AD466" s="76" t="str">
        <f t="shared" si="94"/>
        <v/>
      </c>
      <c r="AE466" s="76" t="str">
        <f t="shared" si="95"/>
        <v/>
      </c>
      <c r="AF466" s="74">
        <f t="shared" si="96"/>
        <v>1362.4179999999999</v>
      </c>
      <c r="AG466" s="75" t="str">
        <f t="shared" si="97"/>
        <v>8:00</v>
      </c>
      <c r="AH466" s="74">
        <f t="shared" si="98"/>
        <v>20037.012999999999</v>
      </c>
      <c r="AI466" s="73" t="str">
        <f t="shared" si="99"/>
        <v/>
      </c>
      <c r="AJ466" s="73" t="str">
        <f t="shared" si="100"/>
        <v/>
      </c>
      <c r="AK466" s="73" t="str">
        <f t="shared" si="101"/>
        <v/>
      </c>
      <c r="AL466" s="72" t="str">
        <f t="shared" si="102"/>
        <v/>
      </c>
      <c r="AM466" s="71" t="str">
        <f t="shared" si="103"/>
        <v/>
      </c>
    </row>
    <row r="467" spans="2:39" ht="13.8" thickBot="1">
      <c r="B467" s="79">
        <v>44599</v>
      </c>
      <c r="C467" s="78">
        <v>0</v>
      </c>
      <c r="D467" s="78">
        <v>0</v>
      </c>
      <c r="E467" s="78">
        <v>0</v>
      </c>
      <c r="F467" s="78">
        <v>0</v>
      </c>
      <c r="G467" s="78">
        <v>0</v>
      </c>
      <c r="H467" s="78">
        <v>0</v>
      </c>
      <c r="I467" s="78">
        <v>0</v>
      </c>
      <c r="J467" s="78">
        <v>0</v>
      </c>
      <c r="K467" s="78">
        <v>128.52099999999999</v>
      </c>
      <c r="L467" s="78">
        <v>1367.665</v>
      </c>
      <c r="M467" s="78">
        <v>1424.2760000000001</v>
      </c>
      <c r="N467" s="78">
        <v>1428.192</v>
      </c>
      <c r="O467" s="78">
        <v>1385.568</v>
      </c>
      <c r="P467" s="78">
        <v>1384.3240000000001</v>
      </c>
      <c r="Q467" s="78">
        <v>1383.057</v>
      </c>
      <c r="R467" s="78">
        <v>1397.941</v>
      </c>
      <c r="S467" s="78">
        <v>1369.9659999999999</v>
      </c>
      <c r="T467" s="78">
        <v>1321.8630000000001</v>
      </c>
      <c r="U467" s="78">
        <v>1310.922</v>
      </c>
      <c r="V467" s="78">
        <v>1317.655</v>
      </c>
      <c r="W467" s="78">
        <v>1302.126</v>
      </c>
      <c r="X467" s="78">
        <v>1284.046</v>
      </c>
      <c r="Y467" s="78">
        <v>1291.914</v>
      </c>
      <c r="Z467" s="78">
        <v>1255.203</v>
      </c>
      <c r="AA467" s="78">
        <f t="shared" si="91"/>
        <v>1428.192</v>
      </c>
      <c r="AB467" s="77">
        <f t="shared" si="92"/>
        <v>2022</v>
      </c>
      <c r="AC467" s="76">
        <f t="shared" si="93"/>
        <v>2</v>
      </c>
      <c r="AD467" s="76" t="str">
        <f t="shared" si="94"/>
        <v/>
      </c>
      <c r="AE467" s="76" t="str">
        <f t="shared" si="95"/>
        <v/>
      </c>
      <c r="AF467" s="74">
        <f t="shared" si="96"/>
        <v>1428.192</v>
      </c>
      <c r="AG467" s="75" t="str">
        <f t="shared" si="97"/>
        <v>12:00</v>
      </c>
      <c r="AH467" s="74">
        <f t="shared" si="98"/>
        <v>21781.431</v>
      </c>
      <c r="AI467" s="73" t="str">
        <f t="shared" si="99"/>
        <v/>
      </c>
      <c r="AJ467" s="73" t="str">
        <f t="shared" si="100"/>
        <v/>
      </c>
      <c r="AK467" s="73" t="str">
        <f t="shared" si="101"/>
        <v/>
      </c>
      <c r="AL467" s="72" t="str">
        <f t="shared" si="102"/>
        <v/>
      </c>
      <c r="AM467" s="71" t="str">
        <f t="shared" si="103"/>
        <v/>
      </c>
    </row>
    <row r="468" spans="2:39" ht="13.8" thickBot="1">
      <c r="B468" s="79">
        <v>44600</v>
      </c>
      <c r="C468" s="78">
        <v>1245.25</v>
      </c>
      <c r="D468" s="78">
        <v>1246.443</v>
      </c>
      <c r="E468" s="78">
        <v>1236.7670000000001</v>
      </c>
      <c r="F468" s="78">
        <v>225.33699999999999</v>
      </c>
      <c r="G468" s="78">
        <v>0</v>
      </c>
      <c r="H468" s="78">
        <v>0</v>
      </c>
      <c r="I468" s="78">
        <v>0</v>
      </c>
      <c r="J468" s="78">
        <v>0</v>
      </c>
      <c r="K468" s="78">
        <v>0</v>
      </c>
      <c r="L468" s="78">
        <v>0</v>
      </c>
      <c r="M468" s="78">
        <v>0</v>
      </c>
      <c r="N468" s="78">
        <v>0</v>
      </c>
      <c r="O468" s="78">
        <v>0</v>
      </c>
      <c r="P468" s="78">
        <v>0</v>
      </c>
      <c r="Q468" s="78">
        <v>0</v>
      </c>
      <c r="R468" s="78">
        <v>0</v>
      </c>
      <c r="S468" s="78">
        <v>0</v>
      </c>
      <c r="T468" s="78">
        <v>0</v>
      </c>
      <c r="U468" s="78">
        <v>0</v>
      </c>
      <c r="V468" s="78">
        <v>0</v>
      </c>
      <c r="W468" s="78">
        <v>0</v>
      </c>
      <c r="X468" s="78">
        <v>0</v>
      </c>
      <c r="Y468" s="78">
        <v>0</v>
      </c>
      <c r="Z468" s="78">
        <v>0</v>
      </c>
      <c r="AA468" s="78">
        <f t="shared" si="91"/>
        <v>1246.443</v>
      </c>
      <c r="AB468" s="77">
        <f t="shared" si="92"/>
        <v>2022</v>
      </c>
      <c r="AC468" s="76">
        <f t="shared" si="93"/>
        <v>2</v>
      </c>
      <c r="AD468" s="76" t="str">
        <f t="shared" si="94"/>
        <v/>
      </c>
      <c r="AE468" s="76" t="str">
        <f t="shared" si="95"/>
        <v/>
      </c>
      <c r="AF468" s="74">
        <f t="shared" si="96"/>
        <v>1246.443</v>
      </c>
      <c r="AG468" s="75" t="str">
        <f t="shared" si="97"/>
        <v>2:00</v>
      </c>
      <c r="AH468" s="74">
        <f t="shared" si="98"/>
        <v>5200.24</v>
      </c>
      <c r="AI468" s="73" t="str">
        <f t="shared" si="99"/>
        <v/>
      </c>
      <c r="AJ468" s="73" t="str">
        <f t="shared" si="100"/>
        <v/>
      </c>
      <c r="AK468" s="73" t="str">
        <f t="shared" si="101"/>
        <v/>
      </c>
      <c r="AL468" s="72" t="str">
        <f t="shared" si="102"/>
        <v/>
      </c>
      <c r="AM468" s="71" t="str">
        <f t="shared" si="103"/>
        <v/>
      </c>
    </row>
    <row r="469" spans="2:39" ht="13.8" thickBot="1">
      <c r="B469" s="79">
        <v>44601</v>
      </c>
      <c r="C469" s="78">
        <v>0</v>
      </c>
      <c r="D469" s="78">
        <v>0</v>
      </c>
      <c r="E469" s="78">
        <v>0</v>
      </c>
      <c r="F469" s="78">
        <v>0</v>
      </c>
      <c r="G469" s="78">
        <v>0</v>
      </c>
      <c r="H469" s="78">
        <v>0</v>
      </c>
      <c r="I469" s="78">
        <v>0</v>
      </c>
      <c r="J469" s="78">
        <v>0</v>
      </c>
      <c r="K469" s="78">
        <v>0</v>
      </c>
      <c r="L469" s="78">
        <v>0</v>
      </c>
      <c r="M469" s="78">
        <v>0</v>
      </c>
      <c r="N469" s="78">
        <v>0</v>
      </c>
      <c r="O469" s="78">
        <v>0</v>
      </c>
      <c r="P469" s="78">
        <v>0</v>
      </c>
      <c r="Q469" s="78">
        <v>0</v>
      </c>
      <c r="R469" s="78">
        <v>0</v>
      </c>
      <c r="S469" s="78">
        <v>0</v>
      </c>
      <c r="T469" s="78">
        <v>0</v>
      </c>
      <c r="U469" s="78">
        <v>0</v>
      </c>
      <c r="V469" s="78">
        <v>0</v>
      </c>
      <c r="W469" s="78">
        <v>0</v>
      </c>
      <c r="X469" s="78">
        <v>0</v>
      </c>
      <c r="Y469" s="78">
        <v>0</v>
      </c>
      <c r="Z469" s="78">
        <v>0</v>
      </c>
      <c r="AA469" s="78">
        <f t="shared" si="91"/>
        <v>0</v>
      </c>
      <c r="AB469" s="77">
        <f t="shared" si="92"/>
        <v>2022</v>
      </c>
      <c r="AC469" s="76">
        <f t="shared" si="93"/>
        <v>2</v>
      </c>
      <c r="AD469" s="76" t="str">
        <f t="shared" si="94"/>
        <v/>
      </c>
      <c r="AE469" s="76" t="str">
        <f t="shared" si="95"/>
        <v/>
      </c>
      <c r="AF469" s="74">
        <f t="shared" si="96"/>
        <v>0</v>
      </c>
      <c r="AG469" s="75" t="str">
        <f t="shared" si="97"/>
        <v>1:00</v>
      </c>
      <c r="AH469" s="74">
        <f t="shared" si="98"/>
        <v>0</v>
      </c>
      <c r="AI469" s="73" t="str">
        <f t="shared" si="99"/>
        <v/>
      </c>
      <c r="AJ469" s="73" t="str">
        <f t="shared" si="100"/>
        <v/>
      </c>
      <c r="AK469" s="73" t="str">
        <f t="shared" si="101"/>
        <v/>
      </c>
      <c r="AL469" s="72" t="str">
        <f t="shared" si="102"/>
        <v/>
      </c>
      <c r="AM469" s="71" t="str">
        <f t="shared" si="103"/>
        <v/>
      </c>
    </row>
    <row r="470" spans="2:39" ht="13.8" thickBot="1">
      <c r="B470" s="79">
        <v>44602</v>
      </c>
      <c r="C470" s="78">
        <v>0</v>
      </c>
      <c r="D470" s="78">
        <v>0</v>
      </c>
      <c r="E470" s="78">
        <v>0</v>
      </c>
      <c r="F470" s="78">
        <v>0</v>
      </c>
      <c r="G470" s="78">
        <v>0</v>
      </c>
      <c r="H470" s="78">
        <v>0</v>
      </c>
      <c r="I470" s="78">
        <v>0</v>
      </c>
      <c r="J470" s="78">
        <v>0</v>
      </c>
      <c r="K470" s="78">
        <v>0</v>
      </c>
      <c r="L470" s="78">
        <v>0</v>
      </c>
      <c r="M470" s="78">
        <v>0</v>
      </c>
      <c r="N470" s="78">
        <v>0</v>
      </c>
      <c r="O470" s="78">
        <v>0</v>
      </c>
      <c r="P470" s="78">
        <v>0</v>
      </c>
      <c r="Q470" s="78">
        <v>0</v>
      </c>
      <c r="R470" s="78">
        <v>0</v>
      </c>
      <c r="S470" s="78">
        <v>0</v>
      </c>
      <c r="T470" s="78">
        <v>0</v>
      </c>
      <c r="U470" s="78">
        <v>0</v>
      </c>
      <c r="V470" s="78">
        <v>0</v>
      </c>
      <c r="W470" s="78">
        <v>0</v>
      </c>
      <c r="X470" s="78">
        <v>0</v>
      </c>
      <c r="Y470" s="78">
        <v>0</v>
      </c>
      <c r="Z470" s="78">
        <v>0</v>
      </c>
      <c r="AA470" s="78">
        <f t="shared" si="91"/>
        <v>0</v>
      </c>
      <c r="AB470" s="77">
        <f t="shared" si="92"/>
        <v>2022</v>
      </c>
      <c r="AC470" s="76">
        <f t="shared" si="93"/>
        <v>2</v>
      </c>
      <c r="AD470" s="76" t="str">
        <f t="shared" si="94"/>
        <v/>
      </c>
      <c r="AE470" s="76" t="str">
        <f t="shared" si="95"/>
        <v/>
      </c>
      <c r="AF470" s="74">
        <f t="shared" si="96"/>
        <v>0</v>
      </c>
      <c r="AG470" s="75" t="str">
        <f t="shared" si="97"/>
        <v>1:00</v>
      </c>
      <c r="AH470" s="74">
        <f t="shared" si="98"/>
        <v>0</v>
      </c>
      <c r="AI470" s="73" t="str">
        <f t="shared" si="99"/>
        <v/>
      </c>
      <c r="AJ470" s="73" t="str">
        <f t="shared" si="100"/>
        <v/>
      </c>
      <c r="AK470" s="73" t="str">
        <f t="shared" si="101"/>
        <v/>
      </c>
      <c r="AL470" s="72" t="str">
        <f t="shared" si="102"/>
        <v/>
      </c>
      <c r="AM470" s="71" t="str">
        <f t="shared" si="103"/>
        <v/>
      </c>
    </row>
    <row r="471" spans="2:39" ht="13.8" thickBot="1">
      <c r="B471" s="79">
        <v>44603</v>
      </c>
      <c r="C471" s="78">
        <v>0</v>
      </c>
      <c r="D471" s="78">
        <v>0</v>
      </c>
      <c r="E471" s="78">
        <v>0</v>
      </c>
      <c r="F471" s="78">
        <v>0</v>
      </c>
      <c r="G471" s="78">
        <v>0</v>
      </c>
      <c r="H471" s="78">
        <v>0</v>
      </c>
      <c r="I471" s="78">
        <v>0</v>
      </c>
      <c r="J471" s="78">
        <v>0</v>
      </c>
      <c r="K471" s="78">
        <v>0</v>
      </c>
      <c r="L471" s="78">
        <v>0</v>
      </c>
      <c r="M471" s="78">
        <v>0</v>
      </c>
      <c r="N471" s="78">
        <v>0</v>
      </c>
      <c r="O471" s="78">
        <v>0</v>
      </c>
      <c r="P471" s="78">
        <v>0</v>
      </c>
      <c r="Q471" s="78">
        <v>0</v>
      </c>
      <c r="R471" s="78">
        <v>0</v>
      </c>
      <c r="S471" s="78">
        <v>0</v>
      </c>
      <c r="T471" s="78">
        <v>0</v>
      </c>
      <c r="U471" s="78">
        <v>0</v>
      </c>
      <c r="V471" s="78">
        <v>0</v>
      </c>
      <c r="W471" s="78">
        <v>0</v>
      </c>
      <c r="X471" s="78">
        <v>0</v>
      </c>
      <c r="Y471" s="78">
        <v>0</v>
      </c>
      <c r="Z471" s="78">
        <v>0</v>
      </c>
      <c r="AA471" s="78">
        <f t="shared" si="91"/>
        <v>0</v>
      </c>
      <c r="AB471" s="77">
        <f t="shared" si="92"/>
        <v>2022</v>
      </c>
      <c r="AC471" s="76">
        <f t="shared" si="93"/>
        <v>2</v>
      </c>
      <c r="AD471" s="76" t="str">
        <f t="shared" si="94"/>
        <v/>
      </c>
      <c r="AE471" s="76" t="str">
        <f t="shared" si="95"/>
        <v/>
      </c>
      <c r="AF471" s="74">
        <f t="shared" si="96"/>
        <v>0</v>
      </c>
      <c r="AG471" s="75" t="str">
        <f t="shared" si="97"/>
        <v>1:00</v>
      </c>
      <c r="AH471" s="74">
        <f t="shared" si="98"/>
        <v>0</v>
      </c>
      <c r="AI471" s="73" t="str">
        <f t="shared" si="99"/>
        <v/>
      </c>
      <c r="AJ471" s="73" t="str">
        <f t="shared" si="100"/>
        <v/>
      </c>
      <c r="AK471" s="73" t="str">
        <f t="shared" si="101"/>
        <v/>
      </c>
      <c r="AL471" s="72" t="str">
        <f t="shared" si="102"/>
        <v/>
      </c>
      <c r="AM471" s="71" t="str">
        <f t="shared" si="103"/>
        <v/>
      </c>
    </row>
    <row r="472" spans="2:39" ht="13.8" thickBot="1">
      <c r="B472" s="79">
        <v>44604</v>
      </c>
      <c r="C472" s="78">
        <v>0</v>
      </c>
      <c r="D472" s="78">
        <v>0</v>
      </c>
      <c r="E472" s="78">
        <v>0</v>
      </c>
      <c r="F472" s="78">
        <v>0</v>
      </c>
      <c r="G472" s="78">
        <v>0</v>
      </c>
      <c r="H472" s="78">
        <v>0</v>
      </c>
      <c r="I472" s="78">
        <v>0</v>
      </c>
      <c r="J472" s="78">
        <v>0</v>
      </c>
      <c r="K472" s="78">
        <v>0</v>
      </c>
      <c r="L472" s="78">
        <v>0</v>
      </c>
      <c r="M472" s="78">
        <v>0</v>
      </c>
      <c r="N472" s="78">
        <v>0</v>
      </c>
      <c r="O472" s="78">
        <v>0</v>
      </c>
      <c r="P472" s="78">
        <v>0</v>
      </c>
      <c r="Q472" s="78">
        <v>0</v>
      </c>
      <c r="R472" s="78">
        <v>0</v>
      </c>
      <c r="S472" s="78">
        <v>0</v>
      </c>
      <c r="T472" s="78">
        <v>0</v>
      </c>
      <c r="U472" s="78">
        <v>0</v>
      </c>
      <c r="V472" s="78">
        <v>0</v>
      </c>
      <c r="W472" s="78">
        <v>0</v>
      </c>
      <c r="X472" s="78">
        <v>0</v>
      </c>
      <c r="Y472" s="78">
        <v>0</v>
      </c>
      <c r="Z472" s="78">
        <v>0</v>
      </c>
      <c r="AA472" s="78">
        <f t="shared" si="91"/>
        <v>0</v>
      </c>
      <c r="AB472" s="77">
        <f t="shared" si="92"/>
        <v>2022</v>
      </c>
      <c r="AC472" s="76">
        <f t="shared" si="93"/>
        <v>2</v>
      </c>
      <c r="AD472" s="76" t="str">
        <f t="shared" si="94"/>
        <v/>
      </c>
      <c r="AE472" s="76" t="str">
        <f t="shared" si="95"/>
        <v/>
      </c>
      <c r="AF472" s="74">
        <f t="shared" si="96"/>
        <v>0</v>
      </c>
      <c r="AG472" s="75" t="str">
        <f t="shared" si="97"/>
        <v>1:00</v>
      </c>
      <c r="AH472" s="74">
        <f t="shared" si="98"/>
        <v>0</v>
      </c>
      <c r="AI472" s="73" t="str">
        <f t="shared" si="99"/>
        <v/>
      </c>
      <c r="AJ472" s="73" t="str">
        <f t="shared" si="100"/>
        <v/>
      </c>
      <c r="AK472" s="73" t="str">
        <f t="shared" si="101"/>
        <v/>
      </c>
      <c r="AL472" s="72" t="str">
        <f t="shared" si="102"/>
        <v/>
      </c>
      <c r="AM472" s="71" t="str">
        <f t="shared" si="103"/>
        <v/>
      </c>
    </row>
    <row r="473" spans="2:39" ht="13.8" thickBot="1">
      <c r="B473" s="79">
        <v>44605</v>
      </c>
      <c r="C473" s="78">
        <v>0</v>
      </c>
      <c r="D473" s="78">
        <v>0</v>
      </c>
      <c r="E473" s="78">
        <v>0</v>
      </c>
      <c r="F473" s="78">
        <v>0</v>
      </c>
      <c r="G473" s="78">
        <v>0</v>
      </c>
      <c r="H473" s="78">
        <v>0</v>
      </c>
      <c r="I473" s="78">
        <v>0</v>
      </c>
      <c r="J473" s="78">
        <v>0</v>
      </c>
      <c r="K473" s="78">
        <v>0</v>
      </c>
      <c r="L473" s="78">
        <v>0</v>
      </c>
      <c r="M473" s="78">
        <v>0</v>
      </c>
      <c r="N473" s="78">
        <v>0</v>
      </c>
      <c r="O473" s="78">
        <v>0</v>
      </c>
      <c r="P473" s="78">
        <v>0</v>
      </c>
      <c r="Q473" s="78">
        <v>0</v>
      </c>
      <c r="R473" s="78">
        <v>0</v>
      </c>
      <c r="S473" s="78">
        <v>0</v>
      </c>
      <c r="T473" s="78">
        <v>0</v>
      </c>
      <c r="U473" s="78">
        <v>0</v>
      </c>
      <c r="V473" s="78">
        <v>0</v>
      </c>
      <c r="W473" s="78">
        <v>0</v>
      </c>
      <c r="X473" s="78">
        <v>0</v>
      </c>
      <c r="Y473" s="78">
        <v>0</v>
      </c>
      <c r="Z473" s="78">
        <v>0</v>
      </c>
      <c r="AA473" s="78">
        <f t="shared" si="91"/>
        <v>0</v>
      </c>
      <c r="AB473" s="77">
        <f t="shared" si="92"/>
        <v>2022</v>
      </c>
      <c r="AC473" s="76">
        <f t="shared" si="93"/>
        <v>2</v>
      </c>
      <c r="AD473" s="76" t="str">
        <f t="shared" si="94"/>
        <v/>
      </c>
      <c r="AE473" s="76" t="str">
        <f t="shared" si="95"/>
        <v/>
      </c>
      <c r="AF473" s="74">
        <f t="shared" si="96"/>
        <v>0</v>
      </c>
      <c r="AG473" s="75" t="str">
        <f t="shared" si="97"/>
        <v>1:00</v>
      </c>
      <c r="AH473" s="74">
        <f t="shared" si="98"/>
        <v>0</v>
      </c>
      <c r="AI473" s="73" t="str">
        <f t="shared" si="99"/>
        <v/>
      </c>
      <c r="AJ473" s="73" t="str">
        <f t="shared" si="100"/>
        <v/>
      </c>
      <c r="AK473" s="73" t="str">
        <f t="shared" si="101"/>
        <v/>
      </c>
      <c r="AL473" s="72" t="str">
        <f t="shared" si="102"/>
        <v/>
      </c>
      <c r="AM473" s="71" t="str">
        <f t="shared" si="103"/>
        <v/>
      </c>
    </row>
    <row r="474" spans="2:39" ht="13.8" thickBot="1">
      <c r="B474" s="79">
        <v>44606</v>
      </c>
      <c r="C474" s="78">
        <v>0</v>
      </c>
      <c r="D474" s="78">
        <v>0</v>
      </c>
      <c r="E474" s="78">
        <v>0</v>
      </c>
      <c r="F474" s="78">
        <v>0</v>
      </c>
      <c r="G474" s="78">
        <v>0</v>
      </c>
      <c r="H474" s="78">
        <v>0</v>
      </c>
      <c r="I474" s="78">
        <v>0</v>
      </c>
      <c r="J474" s="78">
        <v>0</v>
      </c>
      <c r="K474" s="78">
        <v>0</v>
      </c>
      <c r="L474" s="78">
        <v>0</v>
      </c>
      <c r="M474" s="78">
        <v>0</v>
      </c>
      <c r="N474" s="78">
        <v>85.176000000000002</v>
      </c>
      <c r="O474" s="78">
        <v>518.01800000000003</v>
      </c>
      <c r="P474" s="78">
        <v>1434.7239999999999</v>
      </c>
      <c r="Q474" s="78">
        <v>1429.873</v>
      </c>
      <c r="R474" s="78">
        <v>1418.5630000000001</v>
      </c>
      <c r="S474" s="78">
        <v>457.62400000000002</v>
      </c>
      <c r="T474" s="78">
        <v>0</v>
      </c>
      <c r="U474" s="78">
        <v>0</v>
      </c>
      <c r="V474" s="78">
        <v>0</v>
      </c>
      <c r="W474" s="78">
        <v>0</v>
      </c>
      <c r="X474" s="78">
        <v>0</v>
      </c>
      <c r="Y474" s="78">
        <v>0</v>
      </c>
      <c r="Z474" s="78">
        <v>0</v>
      </c>
      <c r="AA474" s="78">
        <f t="shared" si="91"/>
        <v>1434.7239999999999</v>
      </c>
      <c r="AB474" s="77">
        <f t="shared" si="92"/>
        <v>2022</v>
      </c>
      <c r="AC474" s="76">
        <f t="shared" si="93"/>
        <v>2</v>
      </c>
      <c r="AD474" s="76" t="str">
        <f t="shared" si="94"/>
        <v/>
      </c>
      <c r="AE474" s="76" t="str">
        <f t="shared" si="95"/>
        <v/>
      </c>
      <c r="AF474" s="74">
        <f t="shared" si="96"/>
        <v>1434.7239999999999</v>
      </c>
      <c r="AG474" s="75" t="str">
        <f t="shared" si="97"/>
        <v>14:00</v>
      </c>
      <c r="AH474" s="74">
        <f t="shared" si="98"/>
        <v>6778.7020000000002</v>
      </c>
      <c r="AI474" s="73" t="str">
        <f t="shared" si="99"/>
        <v/>
      </c>
      <c r="AJ474" s="73" t="str">
        <f t="shared" si="100"/>
        <v/>
      </c>
      <c r="AK474" s="73" t="str">
        <f t="shared" si="101"/>
        <v/>
      </c>
      <c r="AL474" s="72" t="str">
        <f t="shared" si="102"/>
        <v/>
      </c>
      <c r="AM474" s="71" t="str">
        <f t="shared" si="103"/>
        <v/>
      </c>
    </row>
    <row r="475" spans="2:39" ht="13.8" thickBot="1">
      <c r="B475" s="79">
        <v>44607</v>
      </c>
      <c r="C475" s="78">
        <v>0</v>
      </c>
      <c r="D475" s="78">
        <v>0</v>
      </c>
      <c r="E475" s="78">
        <v>0</v>
      </c>
      <c r="F475" s="78">
        <v>0</v>
      </c>
      <c r="G475" s="78">
        <v>0</v>
      </c>
      <c r="H475" s="78">
        <v>0</v>
      </c>
      <c r="I475" s="78">
        <v>0</v>
      </c>
      <c r="J475" s="78">
        <v>0</v>
      </c>
      <c r="K475" s="78">
        <v>506.63099999999997</v>
      </c>
      <c r="L475" s="78">
        <v>1479.0989999999999</v>
      </c>
      <c r="M475" s="78">
        <v>641.22900000000004</v>
      </c>
      <c r="N475" s="78">
        <v>0</v>
      </c>
      <c r="O475" s="78">
        <v>0</v>
      </c>
      <c r="P475" s="78">
        <v>0</v>
      </c>
      <c r="Q475" s="78">
        <v>0</v>
      </c>
      <c r="R475" s="78">
        <v>0</v>
      </c>
      <c r="S475" s="78">
        <v>0</v>
      </c>
      <c r="T475" s="78">
        <v>0</v>
      </c>
      <c r="U475" s="78">
        <v>0</v>
      </c>
      <c r="V475" s="78">
        <v>0</v>
      </c>
      <c r="W475" s="78">
        <v>0</v>
      </c>
      <c r="X475" s="78">
        <v>0</v>
      </c>
      <c r="Y475" s="78">
        <v>0</v>
      </c>
      <c r="Z475" s="78">
        <v>0</v>
      </c>
      <c r="AA475" s="78">
        <f t="shared" si="91"/>
        <v>1479.0989999999999</v>
      </c>
      <c r="AB475" s="77">
        <f t="shared" si="92"/>
        <v>2022</v>
      </c>
      <c r="AC475" s="76">
        <f t="shared" si="93"/>
        <v>2</v>
      </c>
      <c r="AD475" s="76" t="str">
        <f t="shared" si="94"/>
        <v/>
      </c>
      <c r="AE475" s="76" t="str">
        <f t="shared" si="95"/>
        <v/>
      </c>
      <c r="AF475" s="74">
        <f t="shared" si="96"/>
        <v>1479.0989999999999</v>
      </c>
      <c r="AG475" s="75" t="str">
        <f t="shared" si="97"/>
        <v>10:00</v>
      </c>
      <c r="AH475" s="74">
        <f t="shared" si="98"/>
        <v>4106.058</v>
      </c>
      <c r="AI475" s="73" t="str">
        <f t="shared" si="99"/>
        <v/>
      </c>
      <c r="AJ475" s="73" t="str">
        <f t="shared" si="100"/>
        <v/>
      </c>
      <c r="AK475" s="73" t="str">
        <f t="shared" si="101"/>
        <v/>
      </c>
      <c r="AL475" s="72" t="str">
        <f t="shared" si="102"/>
        <v/>
      </c>
      <c r="AM475" s="71" t="str">
        <f t="shared" si="103"/>
        <v/>
      </c>
    </row>
    <row r="476" spans="2:39" ht="13.8" thickBot="1">
      <c r="B476" s="79">
        <v>44608</v>
      </c>
      <c r="C476" s="78">
        <v>0</v>
      </c>
      <c r="D476" s="78">
        <v>0</v>
      </c>
      <c r="E476" s="78">
        <v>0</v>
      </c>
      <c r="F476" s="78">
        <v>0</v>
      </c>
      <c r="G476" s="78">
        <v>0</v>
      </c>
      <c r="H476" s="78">
        <v>0</v>
      </c>
      <c r="I476" s="78">
        <v>0</v>
      </c>
      <c r="J476" s="78">
        <v>0</v>
      </c>
      <c r="K476" s="78">
        <v>0</v>
      </c>
      <c r="L476" s="78">
        <v>0</v>
      </c>
      <c r="M476" s="78">
        <v>0</v>
      </c>
      <c r="N476" s="78">
        <v>0</v>
      </c>
      <c r="O476" s="78">
        <v>0</v>
      </c>
      <c r="P476" s="78">
        <v>0</v>
      </c>
      <c r="Q476" s="78">
        <v>0</v>
      </c>
      <c r="R476" s="78">
        <v>0</v>
      </c>
      <c r="S476" s="78">
        <v>0</v>
      </c>
      <c r="T476" s="78">
        <v>0</v>
      </c>
      <c r="U476" s="78">
        <v>0</v>
      </c>
      <c r="V476" s="78">
        <v>0</v>
      </c>
      <c r="W476" s="78">
        <v>0</v>
      </c>
      <c r="X476" s="78">
        <v>0</v>
      </c>
      <c r="Y476" s="78">
        <v>0</v>
      </c>
      <c r="Z476" s="78">
        <v>0</v>
      </c>
      <c r="AA476" s="78">
        <f t="shared" si="91"/>
        <v>0</v>
      </c>
      <c r="AB476" s="77">
        <f t="shared" si="92"/>
        <v>2022</v>
      </c>
      <c r="AC476" s="76">
        <f t="shared" si="93"/>
        <v>2</v>
      </c>
      <c r="AD476" s="76" t="str">
        <f t="shared" si="94"/>
        <v/>
      </c>
      <c r="AE476" s="76" t="str">
        <f t="shared" si="95"/>
        <v/>
      </c>
      <c r="AF476" s="74">
        <f t="shared" si="96"/>
        <v>0</v>
      </c>
      <c r="AG476" s="75" t="str">
        <f t="shared" si="97"/>
        <v>1:00</v>
      </c>
      <c r="AH476" s="74">
        <f t="shared" si="98"/>
        <v>0</v>
      </c>
      <c r="AI476" s="73" t="str">
        <f t="shared" si="99"/>
        <v/>
      </c>
      <c r="AJ476" s="73" t="str">
        <f t="shared" si="100"/>
        <v/>
      </c>
      <c r="AK476" s="73" t="str">
        <f t="shared" si="101"/>
        <v/>
      </c>
      <c r="AL476" s="72" t="str">
        <f t="shared" si="102"/>
        <v/>
      </c>
      <c r="AM476" s="71" t="str">
        <f t="shared" si="103"/>
        <v/>
      </c>
    </row>
    <row r="477" spans="2:39" ht="13.8" thickBot="1">
      <c r="B477" s="79">
        <v>44609</v>
      </c>
      <c r="C477" s="78">
        <v>0</v>
      </c>
      <c r="D477" s="78">
        <v>0</v>
      </c>
      <c r="E477" s="78">
        <v>0</v>
      </c>
      <c r="F477" s="78">
        <v>0</v>
      </c>
      <c r="G477" s="78">
        <v>0</v>
      </c>
      <c r="H477" s="78">
        <v>0</v>
      </c>
      <c r="I477" s="78">
        <v>0</v>
      </c>
      <c r="J477" s="78">
        <v>0</v>
      </c>
      <c r="K477" s="78">
        <v>0</v>
      </c>
      <c r="L477" s="78">
        <v>0</v>
      </c>
      <c r="M477" s="78">
        <v>0</v>
      </c>
      <c r="N477" s="78">
        <v>0</v>
      </c>
      <c r="O477" s="78">
        <v>0</v>
      </c>
      <c r="P477" s="78">
        <v>0</v>
      </c>
      <c r="Q477" s="78">
        <v>0</v>
      </c>
      <c r="R477" s="78">
        <v>0</v>
      </c>
      <c r="S477" s="78">
        <v>0</v>
      </c>
      <c r="T477" s="78">
        <v>0</v>
      </c>
      <c r="U477" s="78">
        <v>0</v>
      </c>
      <c r="V477" s="78">
        <v>0</v>
      </c>
      <c r="W477" s="78">
        <v>0</v>
      </c>
      <c r="X477" s="78">
        <v>0</v>
      </c>
      <c r="Y477" s="78">
        <v>0</v>
      </c>
      <c r="Z477" s="78">
        <v>0</v>
      </c>
      <c r="AA477" s="78">
        <f t="shared" si="91"/>
        <v>0</v>
      </c>
      <c r="AB477" s="77">
        <f t="shared" si="92"/>
        <v>2022</v>
      </c>
      <c r="AC477" s="76">
        <f t="shared" si="93"/>
        <v>2</v>
      </c>
      <c r="AD477" s="76" t="str">
        <f t="shared" si="94"/>
        <v/>
      </c>
      <c r="AE477" s="76" t="str">
        <f t="shared" si="95"/>
        <v/>
      </c>
      <c r="AF477" s="74">
        <f t="shared" si="96"/>
        <v>0</v>
      </c>
      <c r="AG477" s="75" t="str">
        <f t="shared" si="97"/>
        <v>1:00</v>
      </c>
      <c r="AH477" s="74">
        <f t="shared" si="98"/>
        <v>0</v>
      </c>
      <c r="AI477" s="73" t="str">
        <f t="shared" si="99"/>
        <v/>
      </c>
      <c r="AJ477" s="73" t="str">
        <f t="shared" si="100"/>
        <v/>
      </c>
      <c r="AK477" s="73" t="str">
        <f t="shared" si="101"/>
        <v/>
      </c>
      <c r="AL477" s="72" t="str">
        <f t="shared" si="102"/>
        <v/>
      </c>
      <c r="AM477" s="71" t="str">
        <f t="shared" si="103"/>
        <v/>
      </c>
    </row>
    <row r="478" spans="2:39" ht="13.8" thickBot="1">
      <c r="B478" s="79">
        <v>44610</v>
      </c>
      <c r="C478" s="78">
        <v>0</v>
      </c>
      <c r="D478" s="78">
        <v>0</v>
      </c>
      <c r="E478" s="78">
        <v>0</v>
      </c>
      <c r="F478" s="78">
        <v>0</v>
      </c>
      <c r="G478" s="78">
        <v>0</v>
      </c>
      <c r="H478" s="78">
        <v>0</v>
      </c>
      <c r="I478" s="78">
        <v>0</v>
      </c>
      <c r="J478" s="78">
        <v>0</v>
      </c>
      <c r="K478" s="78">
        <v>0</v>
      </c>
      <c r="L478" s="78">
        <v>0</v>
      </c>
      <c r="M478" s="78">
        <v>0</v>
      </c>
      <c r="N478" s="78">
        <v>0</v>
      </c>
      <c r="O478" s="78">
        <v>0</v>
      </c>
      <c r="P478" s="78">
        <v>0</v>
      </c>
      <c r="Q478" s="78">
        <v>0</v>
      </c>
      <c r="R478" s="78">
        <v>0</v>
      </c>
      <c r="S478" s="78">
        <v>0</v>
      </c>
      <c r="T478" s="78">
        <v>0</v>
      </c>
      <c r="U478" s="78">
        <v>0</v>
      </c>
      <c r="V478" s="78">
        <v>0</v>
      </c>
      <c r="W478" s="78">
        <v>0</v>
      </c>
      <c r="X478" s="78">
        <v>0</v>
      </c>
      <c r="Y478" s="78">
        <v>0</v>
      </c>
      <c r="Z478" s="78">
        <v>0</v>
      </c>
      <c r="AA478" s="78">
        <f t="shared" si="91"/>
        <v>0</v>
      </c>
      <c r="AB478" s="77">
        <f t="shared" si="92"/>
        <v>2022</v>
      </c>
      <c r="AC478" s="76">
        <f t="shared" si="93"/>
        <v>2</v>
      </c>
      <c r="AD478" s="76" t="str">
        <f t="shared" si="94"/>
        <v/>
      </c>
      <c r="AE478" s="76" t="str">
        <f t="shared" si="95"/>
        <v/>
      </c>
      <c r="AF478" s="74">
        <f t="shared" si="96"/>
        <v>0</v>
      </c>
      <c r="AG478" s="75" t="str">
        <f t="shared" si="97"/>
        <v>1:00</v>
      </c>
      <c r="AH478" s="74">
        <f t="shared" si="98"/>
        <v>0</v>
      </c>
      <c r="AI478" s="73" t="str">
        <f t="shared" si="99"/>
        <v/>
      </c>
      <c r="AJ478" s="73" t="str">
        <f t="shared" si="100"/>
        <v/>
      </c>
      <c r="AK478" s="73" t="str">
        <f t="shared" si="101"/>
        <v/>
      </c>
      <c r="AL478" s="72" t="str">
        <f t="shared" si="102"/>
        <v/>
      </c>
      <c r="AM478" s="71" t="str">
        <f t="shared" si="103"/>
        <v/>
      </c>
    </row>
    <row r="479" spans="2:39" ht="13.8" thickBot="1">
      <c r="B479" s="79">
        <v>44611</v>
      </c>
      <c r="C479" s="78">
        <v>0</v>
      </c>
      <c r="D479" s="78">
        <v>0</v>
      </c>
      <c r="E479" s="78">
        <v>0</v>
      </c>
      <c r="F479" s="78">
        <v>0</v>
      </c>
      <c r="G479" s="78">
        <v>0</v>
      </c>
      <c r="H479" s="78">
        <v>0</v>
      </c>
      <c r="I479" s="78">
        <v>0</v>
      </c>
      <c r="J479" s="78">
        <v>0</v>
      </c>
      <c r="K479" s="78">
        <v>0</v>
      </c>
      <c r="L479" s="78">
        <v>0</v>
      </c>
      <c r="M479" s="78">
        <v>0</v>
      </c>
      <c r="N479" s="78">
        <v>0</v>
      </c>
      <c r="O479" s="78">
        <v>0</v>
      </c>
      <c r="P479" s="78">
        <v>0</v>
      </c>
      <c r="Q479" s="78">
        <v>0</v>
      </c>
      <c r="R479" s="78">
        <v>0</v>
      </c>
      <c r="S479" s="78">
        <v>0</v>
      </c>
      <c r="T479" s="78">
        <v>0</v>
      </c>
      <c r="U479" s="78">
        <v>0</v>
      </c>
      <c r="V479" s="78">
        <v>0</v>
      </c>
      <c r="W479" s="78">
        <v>0</v>
      </c>
      <c r="X479" s="78">
        <v>0</v>
      </c>
      <c r="Y479" s="78">
        <v>0</v>
      </c>
      <c r="Z479" s="78">
        <v>0</v>
      </c>
      <c r="AA479" s="78">
        <f t="shared" si="91"/>
        <v>0</v>
      </c>
      <c r="AB479" s="77">
        <f t="shared" si="92"/>
        <v>2022</v>
      </c>
      <c r="AC479" s="76">
        <f t="shared" si="93"/>
        <v>2</v>
      </c>
      <c r="AD479" s="76" t="str">
        <f t="shared" si="94"/>
        <v/>
      </c>
      <c r="AE479" s="76" t="str">
        <f t="shared" si="95"/>
        <v/>
      </c>
      <c r="AF479" s="74">
        <f t="shared" si="96"/>
        <v>0</v>
      </c>
      <c r="AG479" s="75" t="str">
        <f t="shared" si="97"/>
        <v>1:00</v>
      </c>
      <c r="AH479" s="74">
        <f t="shared" si="98"/>
        <v>0</v>
      </c>
      <c r="AI479" s="73" t="str">
        <f t="shared" si="99"/>
        <v/>
      </c>
      <c r="AJ479" s="73" t="str">
        <f t="shared" si="100"/>
        <v/>
      </c>
      <c r="AK479" s="73" t="str">
        <f t="shared" si="101"/>
        <v/>
      </c>
      <c r="AL479" s="72" t="str">
        <f t="shared" si="102"/>
        <v/>
      </c>
      <c r="AM479" s="71" t="str">
        <f t="shared" si="103"/>
        <v/>
      </c>
    </row>
    <row r="480" spans="2:39" ht="13.8" thickBot="1">
      <c r="B480" s="79">
        <v>44612</v>
      </c>
      <c r="C480" s="78">
        <v>0</v>
      </c>
      <c r="D480" s="78">
        <v>0</v>
      </c>
      <c r="E480" s="78">
        <v>0</v>
      </c>
      <c r="F480" s="78">
        <v>0</v>
      </c>
      <c r="G480" s="78">
        <v>0</v>
      </c>
      <c r="H480" s="78">
        <v>0</v>
      </c>
      <c r="I480" s="78">
        <v>0</v>
      </c>
      <c r="J480" s="78">
        <v>0</v>
      </c>
      <c r="K480" s="78">
        <v>0</v>
      </c>
      <c r="L480" s="78">
        <v>0</v>
      </c>
      <c r="M480" s="78">
        <v>0</v>
      </c>
      <c r="N480" s="78">
        <v>0</v>
      </c>
      <c r="O480" s="78">
        <v>0</v>
      </c>
      <c r="P480" s="78">
        <v>0</v>
      </c>
      <c r="Q480" s="78">
        <v>0</v>
      </c>
      <c r="R480" s="78">
        <v>0</v>
      </c>
      <c r="S480" s="78">
        <v>0</v>
      </c>
      <c r="T480" s="78">
        <v>0</v>
      </c>
      <c r="U480" s="78">
        <v>0</v>
      </c>
      <c r="V480" s="78">
        <v>0</v>
      </c>
      <c r="W480" s="78">
        <v>0</v>
      </c>
      <c r="X480" s="78">
        <v>0</v>
      </c>
      <c r="Y480" s="78">
        <v>0</v>
      </c>
      <c r="Z480" s="78">
        <v>0</v>
      </c>
      <c r="AA480" s="78">
        <f t="shared" si="91"/>
        <v>0</v>
      </c>
      <c r="AB480" s="77">
        <f t="shared" si="92"/>
        <v>2022</v>
      </c>
      <c r="AC480" s="76">
        <f t="shared" si="93"/>
        <v>2</v>
      </c>
      <c r="AD480" s="76" t="str">
        <f t="shared" si="94"/>
        <v/>
      </c>
      <c r="AE480" s="76" t="str">
        <f t="shared" si="95"/>
        <v/>
      </c>
      <c r="AF480" s="74">
        <f t="shared" si="96"/>
        <v>0</v>
      </c>
      <c r="AG480" s="75" t="str">
        <f t="shared" si="97"/>
        <v>1:00</v>
      </c>
      <c r="AH480" s="74">
        <f t="shared" si="98"/>
        <v>0</v>
      </c>
      <c r="AI480" s="73" t="str">
        <f t="shared" si="99"/>
        <v/>
      </c>
      <c r="AJ480" s="73" t="str">
        <f t="shared" si="100"/>
        <v/>
      </c>
      <c r="AK480" s="73" t="str">
        <f t="shared" si="101"/>
        <v/>
      </c>
      <c r="AL480" s="72" t="str">
        <f t="shared" si="102"/>
        <v/>
      </c>
      <c r="AM480" s="71" t="str">
        <f t="shared" si="103"/>
        <v/>
      </c>
    </row>
    <row r="481" spans="2:39" ht="13.8" thickBot="1">
      <c r="B481" s="79">
        <v>44613</v>
      </c>
      <c r="C481" s="78">
        <v>0</v>
      </c>
      <c r="D481" s="78">
        <v>0</v>
      </c>
      <c r="E481" s="78">
        <v>0</v>
      </c>
      <c r="F481" s="78">
        <v>0</v>
      </c>
      <c r="G481" s="78">
        <v>0</v>
      </c>
      <c r="H481" s="78">
        <v>0</v>
      </c>
      <c r="I481" s="78">
        <v>0</v>
      </c>
      <c r="J481" s="78">
        <v>0</v>
      </c>
      <c r="K481" s="78">
        <v>0</v>
      </c>
      <c r="L481" s="78">
        <v>0</v>
      </c>
      <c r="M481" s="78">
        <v>0</v>
      </c>
      <c r="N481" s="78">
        <v>0</v>
      </c>
      <c r="O481" s="78">
        <v>0</v>
      </c>
      <c r="P481" s="78">
        <v>0</v>
      </c>
      <c r="Q481" s="78">
        <v>0</v>
      </c>
      <c r="R481" s="78">
        <v>0</v>
      </c>
      <c r="S481" s="78">
        <v>0</v>
      </c>
      <c r="T481" s="78">
        <v>0</v>
      </c>
      <c r="U481" s="78">
        <v>0</v>
      </c>
      <c r="V481" s="78">
        <v>0</v>
      </c>
      <c r="W481" s="78">
        <v>0</v>
      </c>
      <c r="X481" s="78">
        <v>0</v>
      </c>
      <c r="Y481" s="78">
        <v>0</v>
      </c>
      <c r="Z481" s="78">
        <v>0</v>
      </c>
      <c r="AA481" s="78">
        <f t="shared" si="91"/>
        <v>0</v>
      </c>
      <c r="AB481" s="77">
        <f t="shared" si="92"/>
        <v>2022</v>
      </c>
      <c r="AC481" s="76">
        <f t="shared" si="93"/>
        <v>2</v>
      </c>
      <c r="AD481" s="76" t="str">
        <f t="shared" si="94"/>
        <v/>
      </c>
      <c r="AE481" s="76" t="str">
        <f t="shared" si="95"/>
        <v/>
      </c>
      <c r="AF481" s="74">
        <f t="shared" si="96"/>
        <v>0</v>
      </c>
      <c r="AG481" s="75" t="str">
        <f t="shared" si="97"/>
        <v>1:00</v>
      </c>
      <c r="AH481" s="74">
        <f t="shared" si="98"/>
        <v>0</v>
      </c>
      <c r="AI481" s="73" t="str">
        <f t="shared" si="99"/>
        <v/>
      </c>
      <c r="AJ481" s="73" t="str">
        <f t="shared" si="100"/>
        <v/>
      </c>
      <c r="AK481" s="73" t="str">
        <f t="shared" si="101"/>
        <v/>
      </c>
      <c r="AL481" s="72" t="str">
        <f t="shared" si="102"/>
        <v/>
      </c>
      <c r="AM481" s="71" t="str">
        <f t="shared" si="103"/>
        <v/>
      </c>
    </row>
    <row r="482" spans="2:39" ht="13.8" thickBot="1">
      <c r="B482" s="79">
        <v>44614</v>
      </c>
      <c r="C482" s="78">
        <v>0</v>
      </c>
      <c r="D482" s="78">
        <v>0</v>
      </c>
      <c r="E482" s="78">
        <v>0</v>
      </c>
      <c r="F482" s="78">
        <v>0</v>
      </c>
      <c r="G482" s="78">
        <v>0</v>
      </c>
      <c r="H482" s="78">
        <v>0</v>
      </c>
      <c r="I482" s="78">
        <v>0</v>
      </c>
      <c r="J482" s="78">
        <v>0</v>
      </c>
      <c r="K482" s="78">
        <v>0</v>
      </c>
      <c r="L482" s="78">
        <v>0</v>
      </c>
      <c r="M482" s="78">
        <v>0</v>
      </c>
      <c r="N482" s="78">
        <v>0</v>
      </c>
      <c r="O482" s="78">
        <v>0</v>
      </c>
      <c r="P482" s="78">
        <v>0</v>
      </c>
      <c r="Q482" s="78">
        <v>0</v>
      </c>
      <c r="R482" s="78">
        <v>0</v>
      </c>
      <c r="S482" s="78">
        <v>0</v>
      </c>
      <c r="T482" s="78">
        <v>0</v>
      </c>
      <c r="U482" s="78">
        <v>0</v>
      </c>
      <c r="V482" s="78">
        <v>0</v>
      </c>
      <c r="W482" s="78">
        <v>0</v>
      </c>
      <c r="X482" s="78">
        <v>0</v>
      </c>
      <c r="Y482" s="78">
        <v>0</v>
      </c>
      <c r="Z482" s="78">
        <v>0</v>
      </c>
      <c r="AA482" s="78">
        <f t="shared" si="91"/>
        <v>0</v>
      </c>
      <c r="AB482" s="77">
        <f t="shared" si="92"/>
        <v>2022</v>
      </c>
      <c r="AC482" s="76">
        <f t="shared" si="93"/>
        <v>2</v>
      </c>
      <c r="AD482" s="76" t="str">
        <f t="shared" si="94"/>
        <v/>
      </c>
      <c r="AE482" s="76" t="str">
        <f t="shared" si="95"/>
        <v/>
      </c>
      <c r="AF482" s="74">
        <f t="shared" si="96"/>
        <v>0</v>
      </c>
      <c r="AG482" s="75" t="str">
        <f t="shared" si="97"/>
        <v>1:00</v>
      </c>
      <c r="AH482" s="74">
        <f t="shared" si="98"/>
        <v>0</v>
      </c>
      <c r="AI482" s="73" t="str">
        <f t="shared" si="99"/>
        <v/>
      </c>
      <c r="AJ482" s="73" t="str">
        <f t="shared" si="100"/>
        <v/>
      </c>
      <c r="AK482" s="73" t="str">
        <f t="shared" si="101"/>
        <v/>
      </c>
      <c r="AL482" s="72" t="str">
        <f t="shared" si="102"/>
        <v/>
      </c>
      <c r="AM482" s="71" t="str">
        <f t="shared" si="103"/>
        <v/>
      </c>
    </row>
    <row r="483" spans="2:39" ht="13.8" thickBot="1">
      <c r="B483" s="79">
        <v>44615</v>
      </c>
      <c r="C483" s="78">
        <v>0</v>
      </c>
      <c r="D483" s="78">
        <v>0</v>
      </c>
      <c r="E483" s="78">
        <v>0</v>
      </c>
      <c r="F483" s="78">
        <v>0</v>
      </c>
      <c r="G483" s="78">
        <v>0</v>
      </c>
      <c r="H483" s="78">
        <v>0</v>
      </c>
      <c r="I483" s="78">
        <v>0</v>
      </c>
      <c r="J483" s="78">
        <v>0</v>
      </c>
      <c r="K483" s="78">
        <v>378.79300000000001</v>
      </c>
      <c r="L483" s="78">
        <v>1448.68</v>
      </c>
      <c r="M483" s="78">
        <v>1455.33</v>
      </c>
      <c r="N483" s="78">
        <v>1461.249</v>
      </c>
      <c r="O483" s="78">
        <v>1415.625</v>
      </c>
      <c r="P483" s="78">
        <v>1431.682</v>
      </c>
      <c r="Q483" s="78">
        <v>1433.1320000000001</v>
      </c>
      <c r="R483" s="78">
        <v>1434.66</v>
      </c>
      <c r="S483" s="78">
        <v>1403.144</v>
      </c>
      <c r="T483" s="78">
        <v>1370.431</v>
      </c>
      <c r="U483" s="78">
        <v>1378.0550000000001</v>
      </c>
      <c r="V483" s="78">
        <v>1384.645</v>
      </c>
      <c r="W483" s="78">
        <v>1379.2840000000001</v>
      </c>
      <c r="X483" s="78">
        <v>1363.96</v>
      </c>
      <c r="Y483" s="78">
        <v>1358.076</v>
      </c>
      <c r="Z483" s="78">
        <v>1322.431</v>
      </c>
      <c r="AA483" s="78">
        <f t="shared" si="91"/>
        <v>1461.249</v>
      </c>
      <c r="AB483" s="77">
        <f t="shared" si="92"/>
        <v>2022</v>
      </c>
      <c r="AC483" s="76">
        <f t="shared" si="93"/>
        <v>2</v>
      </c>
      <c r="AD483" s="76" t="str">
        <f t="shared" si="94"/>
        <v/>
      </c>
      <c r="AE483" s="76" t="str">
        <f t="shared" si="95"/>
        <v/>
      </c>
      <c r="AF483" s="74">
        <f t="shared" si="96"/>
        <v>1461.249</v>
      </c>
      <c r="AG483" s="75" t="str">
        <f t="shared" si="97"/>
        <v>12:00</v>
      </c>
      <c r="AH483" s="74">
        <f t="shared" si="98"/>
        <v>22880.426000000003</v>
      </c>
      <c r="AI483" s="73" t="str">
        <f t="shared" si="99"/>
        <v/>
      </c>
      <c r="AJ483" s="73" t="str">
        <f t="shared" si="100"/>
        <v/>
      </c>
      <c r="AK483" s="73" t="str">
        <f t="shared" si="101"/>
        <v/>
      </c>
      <c r="AL483" s="72" t="str">
        <f t="shared" si="102"/>
        <v/>
      </c>
      <c r="AM483" s="71" t="str">
        <f t="shared" si="103"/>
        <v/>
      </c>
    </row>
    <row r="484" spans="2:39" ht="13.8" thickBot="1">
      <c r="B484" s="79">
        <v>44616</v>
      </c>
      <c r="C484" s="78">
        <v>1310.002</v>
      </c>
      <c r="D484" s="78">
        <v>1308.7819999999999</v>
      </c>
      <c r="E484" s="78">
        <v>1319.797</v>
      </c>
      <c r="F484" s="78">
        <v>1330.6379999999999</v>
      </c>
      <c r="G484" s="78">
        <v>1330.6569999999999</v>
      </c>
      <c r="H484" s="78">
        <v>1336.008</v>
      </c>
      <c r="I484" s="78">
        <v>1393.087</v>
      </c>
      <c r="J484" s="78">
        <v>1465.0740000000001</v>
      </c>
      <c r="K484" s="78">
        <v>1471.002</v>
      </c>
      <c r="L484" s="78">
        <v>1458.6179999999999</v>
      </c>
      <c r="M484" s="78">
        <v>1469.1690000000001</v>
      </c>
      <c r="N484" s="78">
        <v>1476.6079999999999</v>
      </c>
      <c r="O484" s="78">
        <v>1448.259</v>
      </c>
      <c r="P484" s="78">
        <v>1433.973</v>
      </c>
      <c r="Q484" s="78">
        <v>1429.489</v>
      </c>
      <c r="R484" s="78">
        <v>1422.538</v>
      </c>
      <c r="S484" s="78">
        <v>1387.325</v>
      </c>
      <c r="T484" s="78">
        <v>1354.1030000000001</v>
      </c>
      <c r="U484" s="78">
        <v>1379.99</v>
      </c>
      <c r="V484" s="78">
        <v>1381.87</v>
      </c>
      <c r="W484" s="78">
        <v>1368.8979999999999</v>
      </c>
      <c r="X484" s="78">
        <v>1363.519</v>
      </c>
      <c r="Y484" s="78">
        <v>1341.1110000000001</v>
      </c>
      <c r="Z484" s="78">
        <v>1305.789</v>
      </c>
      <c r="AA484" s="78">
        <f t="shared" si="91"/>
        <v>1476.6079999999999</v>
      </c>
      <c r="AB484" s="77">
        <f t="shared" si="92"/>
        <v>2022</v>
      </c>
      <c r="AC484" s="76">
        <f t="shared" si="93"/>
        <v>2</v>
      </c>
      <c r="AD484" s="76" t="str">
        <f t="shared" si="94"/>
        <v/>
      </c>
      <c r="AE484" s="76" t="str">
        <f t="shared" si="95"/>
        <v/>
      </c>
      <c r="AF484" s="74">
        <f t="shared" si="96"/>
        <v>1476.6079999999999</v>
      </c>
      <c r="AG484" s="75" t="str">
        <f t="shared" si="97"/>
        <v>12:00</v>
      </c>
      <c r="AH484" s="74">
        <f t="shared" si="98"/>
        <v>34762.914000000004</v>
      </c>
      <c r="AI484" s="73" t="str">
        <f t="shared" si="99"/>
        <v/>
      </c>
      <c r="AJ484" s="73" t="str">
        <f t="shared" si="100"/>
        <v/>
      </c>
      <c r="AK484" s="73" t="str">
        <f t="shared" si="101"/>
        <v/>
      </c>
      <c r="AL484" s="72" t="str">
        <f t="shared" si="102"/>
        <v/>
      </c>
      <c r="AM484" s="71" t="str">
        <f t="shared" si="103"/>
        <v/>
      </c>
    </row>
    <row r="485" spans="2:39" ht="13.8" thickBot="1">
      <c r="B485" s="79">
        <v>44617</v>
      </c>
      <c r="C485" s="78">
        <v>1314.742</v>
      </c>
      <c r="D485" s="78">
        <v>1296.9849999999999</v>
      </c>
      <c r="E485" s="78">
        <v>1298.8779999999999</v>
      </c>
      <c r="F485" s="78">
        <v>1321.7570000000001</v>
      </c>
      <c r="G485" s="78">
        <v>1311.1849999999999</v>
      </c>
      <c r="H485" s="78">
        <v>1343.107</v>
      </c>
      <c r="I485" s="78">
        <v>1368.866</v>
      </c>
      <c r="J485" s="78">
        <v>1449.5740000000001</v>
      </c>
      <c r="K485" s="78">
        <v>1465.5509999999999</v>
      </c>
      <c r="L485" s="78">
        <v>1474.817</v>
      </c>
      <c r="M485" s="78">
        <v>573.99400000000003</v>
      </c>
      <c r="N485" s="78">
        <v>0</v>
      </c>
      <c r="O485" s="78">
        <v>0</v>
      </c>
      <c r="P485" s="78">
        <v>0</v>
      </c>
      <c r="Q485" s="78">
        <v>0</v>
      </c>
      <c r="R485" s="78">
        <v>0</v>
      </c>
      <c r="S485" s="78">
        <v>0</v>
      </c>
      <c r="T485" s="78">
        <v>0</v>
      </c>
      <c r="U485" s="78">
        <v>0</v>
      </c>
      <c r="V485" s="78">
        <v>0</v>
      </c>
      <c r="W485" s="78">
        <v>0</v>
      </c>
      <c r="X485" s="78">
        <v>0</v>
      </c>
      <c r="Y485" s="78">
        <v>0</v>
      </c>
      <c r="Z485" s="78">
        <v>0</v>
      </c>
      <c r="AA485" s="78">
        <f t="shared" si="91"/>
        <v>1474.817</v>
      </c>
      <c r="AB485" s="77">
        <f t="shared" si="92"/>
        <v>2022</v>
      </c>
      <c r="AC485" s="76">
        <f t="shared" si="93"/>
        <v>2</v>
      </c>
      <c r="AD485" s="76" t="str">
        <f t="shared" si="94"/>
        <v/>
      </c>
      <c r="AE485" s="76" t="str">
        <f t="shared" si="95"/>
        <v/>
      </c>
      <c r="AF485" s="74">
        <f t="shared" si="96"/>
        <v>1474.817</v>
      </c>
      <c r="AG485" s="75" t="str">
        <f t="shared" si="97"/>
        <v>10:00</v>
      </c>
      <c r="AH485" s="74">
        <f t="shared" si="98"/>
        <v>15694.273000000001</v>
      </c>
      <c r="AI485" s="73" t="str">
        <f t="shared" si="99"/>
        <v/>
      </c>
      <c r="AJ485" s="73" t="str">
        <f t="shared" si="100"/>
        <v/>
      </c>
      <c r="AK485" s="73" t="str">
        <f t="shared" si="101"/>
        <v/>
      </c>
      <c r="AL485" s="72" t="str">
        <f t="shared" si="102"/>
        <v/>
      </c>
      <c r="AM485" s="71" t="str">
        <f t="shared" si="103"/>
        <v/>
      </c>
    </row>
    <row r="486" spans="2:39" ht="13.8" thickBot="1">
      <c r="B486" s="79">
        <v>44618</v>
      </c>
      <c r="C486" s="78">
        <v>0</v>
      </c>
      <c r="D486" s="78">
        <v>0</v>
      </c>
      <c r="E486" s="78">
        <v>0</v>
      </c>
      <c r="F486" s="78">
        <v>0</v>
      </c>
      <c r="G486" s="78">
        <v>0</v>
      </c>
      <c r="H486" s="78">
        <v>0</v>
      </c>
      <c r="I486" s="78">
        <v>0</v>
      </c>
      <c r="J486" s="78">
        <v>0</v>
      </c>
      <c r="K486" s="78">
        <v>0</v>
      </c>
      <c r="L486" s="78">
        <v>0</v>
      </c>
      <c r="M486" s="78">
        <v>0</v>
      </c>
      <c r="N486" s="78">
        <v>0</v>
      </c>
      <c r="O486" s="78">
        <v>0</v>
      </c>
      <c r="P486" s="78">
        <v>0</v>
      </c>
      <c r="Q486" s="78">
        <v>0</v>
      </c>
      <c r="R486" s="78">
        <v>0</v>
      </c>
      <c r="S486" s="78">
        <v>0</v>
      </c>
      <c r="T486" s="78">
        <v>0</v>
      </c>
      <c r="U486" s="78">
        <v>0</v>
      </c>
      <c r="V486" s="78">
        <v>0</v>
      </c>
      <c r="W486" s="78">
        <v>0</v>
      </c>
      <c r="X486" s="78">
        <v>0</v>
      </c>
      <c r="Y486" s="78">
        <v>0</v>
      </c>
      <c r="Z486" s="78">
        <v>0</v>
      </c>
      <c r="AA486" s="78">
        <f t="shared" si="91"/>
        <v>0</v>
      </c>
      <c r="AB486" s="77">
        <f t="shared" si="92"/>
        <v>2022</v>
      </c>
      <c r="AC486" s="76">
        <f t="shared" si="93"/>
        <v>2</v>
      </c>
      <c r="AD486" s="76" t="str">
        <f t="shared" si="94"/>
        <v/>
      </c>
      <c r="AE486" s="76" t="str">
        <f t="shared" si="95"/>
        <v/>
      </c>
      <c r="AF486" s="74">
        <f t="shared" si="96"/>
        <v>0</v>
      </c>
      <c r="AG486" s="75" t="str">
        <f t="shared" si="97"/>
        <v>1:00</v>
      </c>
      <c r="AH486" s="74">
        <f t="shared" si="98"/>
        <v>0</v>
      </c>
      <c r="AI486" s="73" t="str">
        <f t="shared" si="99"/>
        <v/>
      </c>
      <c r="AJ486" s="73" t="str">
        <f t="shared" si="100"/>
        <v/>
      </c>
      <c r="AK486" s="73" t="str">
        <f t="shared" si="101"/>
        <v/>
      </c>
      <c r="AL486" s="72" t="str">
        <f t="shared" si="102"/>
        <v/>
      </c>
      <c r="AM486" s="71" t="str">
        <f t="shared" si="103"/>
        <v/>
      </c>
    </row>
    <row r="487" spans="2:39" ht="13.8" thickBot="1">
      <c r="B487" s="79">
        <v>44619</v>
      </c>
      <c r="C487" s="78">
        <v>0</v>
      </c>
      <c r="D487" s="78">
        <v>0</v>
      </c>
      <c r="E487" s="78">
        <v>0</v>
      </c>
      <c r="F487" s="78">
        <v>0</v>
      </c>
      <c r="G487" s="78">
        <v>0</v>
      </c>
      <c r="H487" s="78">
        <v>0</v>
      </c>
      <c r="I487" s="78">
        <v>0</v>
      </c>
      <c r="J487" s="78">
        <v>0</v>
      </c>
      <c r="K487" s="78">
        <v>0</v>
      </c>
      <c r="L487" s="78">
        <v>0</v>
      </c>
      <c r="M487" s="78">
        <v>0</v>
      </c>
      <c r="N487" s="78">
        <v>0</v>
      </c>
      <c r="O487" s="78">
        <v>0</v>
      </c>
      <c r="P487" s="78">
        <v>0</v>
      </c>
      <c r="Q487" s="78">
        <v>0</v>
      </c>
      <c r="R487" s="78">
        <v>0</v>
      </c>
      <c r="S487" s="78">
        <v>0</v>
      </c>
      <c r="T487" s="78">
        <v>0</v>
      </c>
      <c r="U487" s="78">
        <v>0</v>
      </c>
      <c r="V487" s="78">
        <v>0</v>
      </c>
      <c r="W487" s="78">
        <v>0</v>
      </c>
      <c r="X487" s="78">
        <v>0</v>
      </c>
      <c r="Y487" s="78">
        <v>0</v>
      </c>
      <c r="Z487" s="78">
        <v>0</v>
      </c>
      <c r="AA487" s="78">
        <f t="shared" si="91"/>
        <v>0</v>
      </c>
      <c r="AB487" s="77">
        <f t="shared" si="92"/>
        <v>2022</v>
      </c>
      <c r="AC487" s="76">
        <f t="shared" si="93"/>
        <v>2</v>
      </c>
      <c r="AD487" s="76" t="str">
        <f t="shared" si="94"/>
        <v/>
      </c>
      <c r="AE487" s="76" t="str">
        <f t="shared" si="95"/>
        <v/>
      </c>
      <c r="AF487" s="74">
        <f t="shared" si="96"/>
        <v>0</v>
      </c>
      <c r="AG487" s="75" t="str">
        <f t="shared" si="97"/>
        <v>1:00</v>
      </c>
      <c r="AH487" s="74">
        <f t="shared" si="98"/>
        <v>0</v>
      </c>
      <c r="AI487" s="73" t="str">
        <f t="shared" si="99"/>
        <v/>
      </c>
      <c r="AJ487" s="73" t="str">
        <f t="shared" si="100"/>
        <v/>
      </c>
      <c r="AK487" s="73" t="str">
        <f t="shared" si="101"/>
        <v/>
      </c>
      <c r="AL487" s="72" t="str">
        <f t="shared" si="102"/>
        <v/>
      </c>
      <c r="AM487" s="71" t="str">
        <f t="shared" si="103"/>
        <v/>
      </c>
    </row>
    <row r="488" spans="2:39" ht="13.8" thickBot="1">
      <c r="B488" s="79">
        <v>44620</v>
      </c>
      <c r="C488" s="78">
        <v>0</v>
      </c>
      <c r="D488" s="78">
        <v>0</v>
      </c>
      <c r="E488" s="78">
        <v>0</v>
      </c>
      <c r="F488" s="78">
        <v>0</v>
      </c>
      <c r="G488" s="78">
        <v>0</v>
      </c>
      <c r="H488" s="78">
        <v>0</v>
      </c>
      <c r="I488" s="78">
        <v>0</v>
      </c>
      <c r="J488" s="78">
        <v>0</v>
      </c>
      <c r="K488" s="78">
        <v>0</v>
      </c>
      <c r="L488" s="78">
        <v>0</v>
      </c>
      <c r="M488" s="78">
        <v>0</v>
      </c>
      <c r="N488" s="78">
        <v>0</v>
      </c>
      <c r="O488" s="78">
        <v>0</v>
      </c>
      <c r="P488" s="78">
        <v>0</v>
      </c>
      <c r="Q488" s="78">
        <v>0</v>
      </c>
      <c r="R488" s="78">
        <v>0</v>
      </c>
      <c r="S488" s="78">
        <v>0</v>
      </c>
      <c r="T488" s="78">
        <v>0</v>
      </c>
      <c r="U488" s="78">
        <v>0</v>
      </c>
      <c r="V488" s="78">
        <v>0</v>
      </c>
      <c r="W488" s="78">
        <v>0</v>
      </c>
      <c r="X488" s="78">
        <v>0</v>
      </c>
      <c r="Y488" s="78">
        <v>0</v>
      </c>
      <c r="Z488" s="78">
        <v>0</v>
      </c>
      <c r="AA488" s="78">
        <f t="shared" si="91"/>
        <v>0</v>
      </c>
      <c r="AB488" s="77">
        <f t="shared" si="92"/>
        <v>2022</v>
      </c>
      <c r="AC488" s="76">
        <f t="shared" si="93"/>
        <v>2</v>
      </c>
      <c r="AD488" s="76" t="str">
        <f t="shared" si="94"/>
        <v>2022-2</v>
      </c>
      <c r="AE488" s="76">
        <f t="shared" si="95"/>
        <v>2</v>
      </c>
      <c r="AF488" s="74">
        <f t="shared" si="96"/>
        <v>0</v>
      </c>
      <c r="AG488" s="75" t="str">
        <f t="shared" si="97"/>
        <v>1:00</v>
      </c>
      <c r="AH488" s="74">
        <f t="shared" si="98"/>
        <v>0</v>
      </c>
      <c r="AI488" s="73">
        <f t="shared" si="99"/>
        <v>18552.609</v>
      </c>
      <c r="AJ488" s="73">
        <f t="shared" si="100"/>
        <v>1479.0989999999999</v>
      </c>
      <c r="AK488" s="73">
        <f t="shared" si="101"/>
        <v>34762.914000000004</v>
      </c>
      <c r="AL488" s="72">
        <f t="shared" si="102"/>
        <v>44607</v>
      </c>
      <c r="AM488" s="71" t="str">
        <f t="shared" si="103"/>
        <v>10:00</v>
      </c>
    </row>
    <row r="489" spans="2:39" ht="13.8" thickBot="1">
      <c r="B489" s="79">
        <v>44621</v>
      </c>
      <c r="C489" s="78">
        <v>0</v>
      </c>
      <c r="D489" s="78">
        <v>0</v>
      </c>
      <c r="E489" s="78">
        <v>0</v>
      </c>
      <c r="F489" s="78">
        <v>0</v>
      </c>
      <c r="G489" s="78">
        <v>0</v>
      </c>
      <c r="H489" s="78">
        <v>0</v>
      </c>
      <c r="I489" s="78">
        <v>0</v>
      </c>
      <c r="J489" s="78">
        <v>0</v>
      </c>
      <c r="K489" s="78">
        <v>0</v>
      </c>
      <c r="L489" s="78">
        <v>0</v>
      </c>
      <c r="M489" s="78">
        <v>0</v>
      </c>
      <c r="N489" s="78">
        <v>0</v>
      </c>
      <c r="O489" s="78">
        <v>0</v>
      </c>
      <c r="P489" s="78">
        <v>0</v>
      </c>
      <c r="Q489" s="78">
        <v>0</v>
      </c>
      <c r="R489" s="78">
        <v>0</v>
      </c>
      <c r="S489" s="78">
        <v>0</v>
      </c>
      <c r="T489" s="78">
        <v>0</v>
      </c>
      <c r="U489" s="78">
        <v>0</v>
      </c>
      <c r="V489" s="78">
        <v>0</v>
      </c>
      <c r="W489" s="78">
        <v>0</v>
      </c>
      <c r="X489" s="78">
        <v>0</v>
      </c>
      <c r="Y489" s="78">
        <v>0</v>
      </c>
      <c r="Z489" s="78">
        <v>0</v>
      </c>
      <c r="AA489" s="78">
        <f t="shared" si="91"/>
        <v>0</v>
      </c>
      <c r="AB489" s="77">
        <f t="shared" si="92"/>
        <v>2022</v>
      </c>
      <c r="AC489" s="76">
        <f t="shared" si="93"/>
        <v>3</v>
      </c>
      <c r="AD489" s="76" t="str">
        <f t="shared" si="94"/>
        <v/>
      </c>
      <c r="AE489" s="76" t="str">
        <f t="shared" si="95"/>
        <v/>
      </c>
      <c r="AF489" s="74">
        <f t="shared" si="96"/>
        <v>0</v>
      </c>
      <c r="AG489" s="75" t="str">
        <f t="shared" si="97"/>
        <v>1:00</v>
      </c>
      <c r="AH489" s="74">
        <f t="shared" si="98"/>
        <v>0</v>
      </c>
      <c r="AI489" s="73" t="str">
        <f t="shared" si="99"/>
        <v/>
      </c>
      <c r="AJ489" s="73" t="str">
        <f t="shared" si="100"/>
        <v/>
      </c>
      <c r="AK489" s="73" t="str">
        <f t="shared" si="101"/>
        <v/>
      </c>
      <c r="AL489" s="72" t="str">
        <f t="shared" si="102"/>
        <v/>
      </c>
      <c r="AM489" s="71" t="str">
        <f t="shared" si="103"/>
        <v/>
      </c>
    </row>
    <row r="490" spans="2:39" ht="13.8" thickBot="1">
      <c r="B490" s="79">
        <v>44622</v>
      </c>
      <c r="C490" s="78">
        <v>0</v>
      </c>
      <c r="D490" s="78">
        <v>0</v>
      </c>
      <c r="E490" s="78">
        <v>0</v>
      </c>
      <c r="F490" s="78">
        <v>0</v>
      </c>
      <c r="G490" s="78">
        <v>0</v>
      </c>
      <c r="H490" s="78">
        <v>0</v>
      </c>
      <c r="I490" s="78">
        <v>0</v>
      </c>
      <c r="J490" s="78">
        <v>0</v>
      </c>
      <c r="K490" s="78">
        <v>0</v>
      </c>
      <c r="L490" s="78">
        <v>0</v>
      </c>
      <c r="M490" s="78">
        <v>0</v>
      </c>
      <c r="N490" s="78">
        <v>0</v>
      </c>
      <c r="O490" s="78">
        <v>0</v>
      </c>
      <c r="P490" s="78">
        <v>0</v>
      </c>
      <c r="Q490" s="78">
        <v>0</v>
      </c>
      <c r="R490" s="78">
        <v>0</v>
      </c>
      <c r="S490" s="78">
        <v>0</v>
      </c>
      <c r="T490" s="78">
        <v>0</v>
      </c>
      <c r="U490" s="78">
        <v>0</v>
      </c>
      <c r="V490" s="78">
        <v>0</v>
      </c>
      <c r="W490" s="78">
        <v>0</v>
      </c>
      <c r="X490" s="78">
        <v>0</v>
      </c>
      <c r="Y490" s="78">
        <v>0</v>
      </c>
      <c r="Z490" s="78">
        <v>0</v>
      </c>
      <c r="AA490" s="78">
        <f t="shared" si="91"/>
        <v>0</v>
      </c>
      <c r="AB490" s="77">
        <f t="shared" si="92"/>
        <v>2022</v>
      </c>
      <c r="AC490" s="76">
        <f t="shared" si="93"/>
        <v>3</v>
      </c>
      <c r="AD490" s="76" t="str">
        <f t="shared" si="94"/>
        <v/>
      </c>
      <c r="AE490" s="76" t="str">
        <f t="shared" si="95"/>
        <v/>
      </c>
      <c r="AF490" s="74">
        <f t="shared" si="96"/>
        <v>0</v>
      </c>
      <c r="AG490" s="75" t="str">
        <f t="shared" si="97"/>
        <v>1:00</v>
      </c>
      <c r="AH490" s="74">
        <f t="shared" si="98"/>
        <v>0</v>
      </c>
      <c r="AI490" s="73" t="str">
        <f t="shared" si="99"/>
        <v/>
      </c>
      <c r="AJ490" s="73" t="str">
        <f t="shared" si="100"/>
        <v/>
      </c>
      <c r="AK490" s="73" t="str">
        <f t="shared" si="101"/>
        <v/>
      </c>
      <c r="AL490" s="72" t="str">
        <f t="shared" si="102"/>
        <v/>
      </c>
      <c r="AM490" s="71" t="str">
        <f t="shared" si="103"/>
        <v/>
      </c>
    </row>
    <row r="491" spans="2:39" ht="13.8" thickBot="1">
      <c r="B491" s="79">
        <v>44623</v>
      </c>
      <c r="C491" s="78">
        <v>0</v>
      </c>
      <c r="D491" s="78">
        <v>0</v>
      </c>
      <c r="E491" s="78">
        <v>0</v>
      </c>
      <c r="F491" s="78">
        <v>0</v>
      </c>
      <c r="G491" s="78">
        <v>0</v>
      </c>
      <c r="H491" s="78">
        <v>0</v>
      </c>
      <c r="I491" s="78">
        <v>0</v>
      </c>
      <c r="J491" s="78">
        <v>0</v>
      </c>
      <c r="K491" s="78">
        <v>0</v>
      </c>
      <c r="L491" s="78">
        <v>0</v>
      </c>
      <c r="M491" s="78">
        <v>206.69200000000001</v>
      </c>
      <c r="N491" s="78">
        <v>0</v>
      </c>
      <c r="O491" s="78">
        <v>0</v>
      </c>
      <c r="P491" s="78">
        <v>0</v>
      </c>
      <c r="Q491" s="78">
        <v>0</v>
      </c>
      <c r="R491" s="78">
        <v>0</v>
      </c>
      <c r="S491" s="78">
        <v>0</v>
      </c>
      <c r="T491" s="78">
        <v>0</v>
      </c>
      <c r="U491" s="78">
        <v>0</v>
      </c>
      <c r="V491" s="78">
        <v>0</v>
      </c>
      <c r="W491" s="78">
        <v>0</v>
      </c>
      <c r="X491" s="78">
        <v>0</v>
      </c>
      <c r="Y491" s="78">
        <v>0</v>
      </c>
      <c r="Z491" s="78">
        <v>0</v>
      </c>
      <c r="AA491" s="78">
        <f t="shared" si="91"/>
        <v>206.69200000000001</v>
      </c>
      <c r="AB491" s="77">
        <f t="shared" si="92"/>
        <v>2022</v>
      </c>
      <c r="AC491" s="76">
        <f t="shared" si="93"/>
        <v>3</v>
      </c>
      <c r="AD491" s="76" t="str">
        <f t="shared" si="94"/>
        <v/>
      </c>
      <c r="AE491" s="76" t="str">
        <f t="shared" si="95"/>
        <v/>
      </c>
      <c r="AF491" s="74">
        <f t="shared" si="96"/>
        <v>206.69200000000001</v>
      </c>
      <c r="AG491" s="75" t="str">
        <f t="shared" si="97"/>
        <v>11:00</v>
      </c>
      <c r="AH491" s="74">
        <f t="shared" si="98"/>
        <v>413.38400000000001</v>
      </c>
      <c r="AI491" s="73" t="str">
        <f t="shared" si="99"/>
        <v/>
      </c>
      <c r="AJ491" s="73" t="str">
        <f t="shared" si="100"/>
        <v/>
      </c>
      <c r="AK491" s="73" t="str">
        <f t="shared" si="101"/>
        <v/>
      </c>
      <c r="AL491" s="72" t="str">
        <f t="shared" si="102"/>
        <v/>
      </c>
      <c r="AM491" s="71" t="str">
        <f t="shared" si="103"/>
        <v/>
      </c>
    </row>
    <row r="492" spans="2:39" ht="13.8" thickBot="1">
      <c r="B492" s="79">
        <v>44624</v>
      </c>
      <c r="C492" s="78">
        <v>0</v>
      </c>
      <c r="D492" s="78">
        <v>0</v>
      </c>
      <c r="E492" s="78">
        <v>0</v>
      </c>
      <c r="F492" s="78">
        <v>0</v>
      </c>
      <c r="G492" s="78">
        <v>0</v>
      </c>
      <c r="H492" s="78">
        <v>0</v>
      </c>
      <c r="I492" s="78">
        <v>0</v>
      </c>
      <c r="J492" s="78">
        <v>0</v>
      </c>
      <c r="K492" s="78">
        <v>0</v>
      </c>
      <c r="L492" s="78">
        <v>0</v>
      </c>
      <c r="M492" s="78">
        <v>0</v>
      </c>
      <c r="N492" s="78">
        <v>0</v>
      </c>
      <c r="O492" s="78">
        <v>1144.9570000000001</v>
      </c>
      <c r="P492" s="78">
        <v>1372.2090000000001</v>
      </c>
      <c r="Q492" s="78">
        <v>1352.8679999999999</v>
      </c>
      <c r="R492" s="78">
        <v>1344.9490000000001</v>
      </c>
      <c r="S492" s="78">
        <v>1313.2070000000001</v>
      </c>
      <c r="T492" s="78">
        <v>1268.587</v>
      </c>
      <c r="U492" s="78">
        <v>1275.075</v>
      </c>
      <c r="V492" s="78">
        <v>1282.7380000000001</v>
      </c>
      <c r="W492" s="78">
        <v>1288.1489999999999</v>
      </c>
      <c r="X492" s="78">
        <v>1271.569</v>
      </c>
      <c r="Y492" s="78">
        <v>1258.953</v>
      </c>
      <c r="Z492" s="78">
        <v>1244.357</v>
      </c>
      <c r="AA492" s="78">
        <f t="shared" si="91"/>
        <v>1372.2090000000001</v>
      </c>
      <c r="AB492" s="77">
        <f t="shared" si="92"/>
        <v>2022</v>
      </c>
      <c r="AC492" s="76">
        <f t="shared" si="93"/>
        <v>3</v>
      </c>
      <c r="AD492" s="76" t="str">
        <f t="shared" si="94"/>
        <v/>
      </c>
      <c r="AE492" s="76" t="str">
        <f t="shared" si="95"/>
        <v/>
      </c>
      <c r="AF492" s="74">
        <f t="shared" si="96"/>
        <v>1372.2090000000001</v>
      </c>
      <c r="AG492" s="75" t="str">
        <f t="shared" si="97"/>
        <v>14:00</v>
      </c>
      <c r="AH492" s="74">
        <f t="shared" si="98"/>
        <v>16789.826999999997</v>
      </c>
      <c r="AI492" s="73" t="str">
        <f t="shared" si="99"/>
        <v/>
      </c>
      <c r="AJ492" s="73" t="str">
        <f t="shared" si="100"/>
        <v/>
      </c>
      <c r="AK492" s="73" t="str">
        <f t="shared" si="101"/>
        <v/>
      </c>
      <c r="AL492" s="72" t="str">
        <f t="shared" si="102"/>
        <v/>
      </c>
      <c r="AM492" s="71" t="str">
        <f t="shared" si="103"/>
        <v/>
      </c>
    </row>
    <row r="493" spans="2:39" ht="13.8" thickBot="1">
      <c r="B493" s="79">
        <v>44625</v>
      </c>
      <c r="C493" s="78">
        <v>1233.5060000000001</v>
      </c>
      <c r="D493" s="78">
        <v>1230.7349999999999</v>
      </c>
      <c r="E493" s="78">
        <v>1233.5640000000001</v>
      </c>
      <c r="F493" s="78">
        <v>1224.703</v>
      </c>
      <c r="G493" s="78">
        <v>1227.451</v>
      </c>
      <c r="H493" s="78">
        <v>1233.1379999999999</v>
      </c>
      <c r="I493" s="78">
        <v>1255.8869999999999</v>
      </c>
      <c r="J493" s="78">
        <v>1281.0419999999999</v>
      </c>
      <c r="K493" s="78">
        <v>1286.8009999999999</v>
      </c>
      <c r="L493" s="78">
        <v>1254.01</v>
      </c>
      <c r="M493" s="78">
        <v>1254.68</v>
      </c>
      <c r="N493" s="78">
        <v>1271.8699999999999</v>
      </c>
      <c r="O493" s="78">
        <v>1237.646</v>
      </c>
      <c r="P493" s="78">
        <v>1222.634</v>
      </c>
      <c r="Q493" s="78">
        <v>1213.3150000000001</v>
      </c>
      <c r="R493" s="78">
        <v>1242.653</v>
      </c>
      <c r="S493" s="78">
        <v>1219.046</v>
      </c>
      <c r="T493" s="78">
        <v>1207.9970000000001</v>
      </c>
      <c r="U493" s="78">
        <v>1232.72</v>
      </c>
      <c r="V493" s="78">
        <v>1247.982</v>
      </c>
      <c r="W493" s="78">
        <v>1221.5329999999999</v>
      </c>
      <c r="X493" s="78">
        <v>1229.1079999999999</v>
      </c>
      <c r="Y493" s="78">
        <v>1217.1120000000001</v>
      </c>
      <c r="Z493" s="78">
        <v>1194.4760000000001</v>
      </c>
      <c r="AA493" s="78">
        <f t="shared" si="91"/>
        <v>1286.8009999999999</v>
      </c>
      <c r="AB493" s="77">
        <f t="shared" si="92"/>
        <v>2022</v>
      </c>
      <c r="AC493" s="76">
        <f t="shared" si="93"/>
        <v>3</v>
      </c>
      <c r="AD493" s="76" t="str">
        <f t="shared" si="94"/>
        <v/>
      </c>
      <c r="AE493" s="76" t="str">
        <f t="shared" si="95"/>
        <v/>
      </c>
      <c r="AF493" s="74">
        <f t="shared" si="96"/>
        <v>1286.8009999999999</v>
      </c>
      <c r="AG493" s="75" t="str">
        <f t="shared" si="97"/>
        <v>9:00</v>
      </c>
      <c r="AH493" s="74">
        <f t="shared" si="98"/>
        <v>30960.409999999996</v>
      </c>
      <c r="AI493" s="73" t="str">
        <f t="shared" si="99"/>
        <v/>
      </c>
      <c r="AJ493" s="73" t="str">
        <f t="shared" si="100"/>
        <v/>
      </c>
      <c r="AK493" s="73" t="str">
        <f t="shared" si="101"/>
        <v/>
      </c>
      <c r="AL493" s="72" t="str">
        <f t="shared" si="102"/>
        <v/>
      </c>
      <c r="AM493" s="71" t="str">
        <f t="shared" si="103"/>
        <v/>
      </c>
    </row>
    <row r="494" spans="2:39" ht="13.8" thickBot="1">
      <c r="B494" s="79">
        <v>44626</v>
      </c>
      <c r="C494" s="78">
        <v>1203.442</v>
      </c>
      <c r="D494" s="78">
        <v>1189.8119999999999</v>
      </c>
      <c r="E494" s="78">
        <v>1160.306</v>
      </c>
      <c r="F494" s="78">
        <v>1143.837</v>
      </c>
      <c r="G494" s="78">
        <v>1120.1410000000001</v>
      </c>
      <c r="H494" s="78">
        <v>1110.645</v>
      </c>
      <c r="I494" s="78">
        <v>1135.3869999999999</v>
      </c>
      <c r="J494" s="78">
        <v>1163.18</v>
      </c>
      <c r="K494" s="78">
        <v>1154.817</v>
      </c>
      <c r="L494" s="78">
        <v>1142.7329999999999</v>
      </c>
      <c r="M494" s="78">
        <v>1154.857</v>
      </c>
      <c r="N494" s="78">
        <v>1161.289</v>
      </c>
      <c r="O494" s="78">
        <v>1135.2739999999999</v>
      </c>
      <c r="P494" s="78">
        <v>1136.73</v>
      </c>
      <c r="Q494" s="78">
        <v>1098.865</v>
      </c>
      <c r="R494" s="78">
        <v>1131.836</v>
      </c>
      <c r="S494" s="78">
        <v>1151.9960000000001</v>
      </c>
      <c r="T494" s="78">
        <v>1147.9780000000001</v>
      </c>
      <c r="U494" s="78">
        <v>1180.423</v>
      </c>
      <c r="V494" s="78">
        <v>1185.0840000000001</v>
      </c>
      <c r="W494" s="78">
        <v>1183.056</v>
      </c>
      <c r="X494" s="78">
        <v>1178.0039999999999</v>
      </c>
      <c r="Y494" s="78">
        <v>1171.57</v>
      </c>
      <c r="Z494" s="78">
        <v>1163.5530000000001</v>
      </c>
      <c r="AA494" s="78">
        <f t="shared" si="91"/>
        <v>1203.442</v>
      </c>
      <c r="AB494" s="77">
        <f t="shared" si="92"/>
        <v>2022</v>
      </c>
      <c r="AC494" s="76">
        <f t="shared" si="93"/>
        <v>3</v>
      </c>
      <c r="AD494" s="76" t="str">
        <f t="shared" si="94"/>
        <v/>
      </c>
      <c r="AE494" s="76" t="str">
        <f t="shared" si="95"/>
        <v/>
      </c>
      <c r="AF494" s="74">
        <f t="shared" si="96"/>
        <v>1203.442</v>
      </c>
      <c r="AG494" s="75" t="str">
        <f t="shared" si="97"/>
        <v>1:00</v>
      </c>
      <c r="AH494" s="74">
        <f t="shared" si="98"/>
        <v>28908.256999999994</v>
      </c>
      <c r="AI494" s="73" t="str">
        <f t="shared" si="99"/>
        <v/>
      </c>
      <c r="AJ494" s="73" t="str">
        <f t="shared" si="100"/>
        <v/>
      </c>
      <c r="AK494" s="73" t="str">
        <f t="shared" si="101"/>
        <v/>
      </c>
      <c r="AL494" s="72" t="str">
        <f t="shared" si="102"/>
        <v/>
      </c>
      <c r="AM494" s="71" t="str">
        <f t="shared" si="103"/>
        <v/>
      </c>
    </row>
    <row r="495" spans="2:39" ht="13.8" thickBot="1">
      <c r="B495" s="79">
        <v>44627</v>
      </c>
      <c r="C495" s="78">
        <v>1177.04</v>
      </c>
      <c r="D495" s="78">
        <v>1168.114</v>
      </c>
      <c r="E495" s="78">
        <v>1178.778</v>
      </c>
      <c r="F495" s="78">
        <v>1163.7750000000001</v>
      </c>
      <c r="G495" s="78">
        <v>1182.1569999999999</v>
      </c>
      <c r="H495" s="78">
        <v>1194.902</v>
      </c>
      <c r="I495" s="78">
        <v>1226.354</v>
      </c>
      <c r="J495" s="78">
        <v>1319.403</v>
      </c>
      <c r="K495" s="78">
        <v>1327.8520000000001</v>
      </c>
      <c r="L495" s="78">
        <v>1361.4960000000001</v>
      </c>
      <c r="M495" s="78">
        <v>1371.7729999999999</v>
      </c>
      <c r="N495" s="78">
        <v>1394.2170000000001</v>
      </c>
      <c r="O495" s="78">
        <v>1355.2719999999999</v>
      </c>
      <c r="P495" s="78">
        <v>1365.52</v>
      </c>
      <c r="Q495" s="78">
        <v>835.60199999999998</v>
      </c>
      <c r="R495" s="78">
        <v>1360.403</v>
      </c>
      <c r="S495" s="78">
        <v>1326.3109999999999</v>
      </c>
      <c r="T495" s="78">
        <v>1253.075</v>
      </c>
      <c r="U495" s="78">
        <v>1257.5160000000001</v>
      </c>
      <c r="V495" s="78">
        <v>1266.6279999999999</v>
      </c>
      <c r="W495" s="78">
        <v>1256.7660000000001</v>
      </c>
      <c r="X495" s="78">
        <v>1250.904</v>
      </c>
      <c r="Y495" s="78">
        <v>1221.0940000000001</v>
      </c>
      <c r="Z495" s="78">
        <v>1225.134</v>
      </c>
      <c r="AA495" s="78">
        <f t="shared" si="91"/>
        <v>1394.2170000000001</v>
      </c>
      <c r="AB495" s="77">
        <f t="shared" si="92"/>
        <v>2022</v>
      </c>
      <c r="AC495" s="76">
        <f t="shared" si="93"/>
        <v>3</v>
      </c>
      <c r="AD495" s="76" t="str">
        <f t="shared" si="94"/>
        <v/>
      </c>
      <c r="AE495" s="76" t="str">
        <f t="shared" si="95"/>
        <v/>
      </c>
      <c r="AF495" s="74">
        <f t="shared" si="96"/>
        <v>1394.2170000000001</v>
      </c>
      <c r="AG495" s="75" t="str">
        <f t="shared" si="97"/>
        <v>12:00</v>
      </c>
      <c r="AH495" s="74">
        <f t="shared" si="98"/>
        <v>31434.303000000004</v>
      </c>
      <c r="AI495" s="73" t="str">
        <f t="shared" si="99"/>
        <v/>
      </c>
      <c r="AJ495" s="73" t="str">
        <f t="shared" si="100"/>
        <v/>
      </c>
      <c r="AK495" s="73" t="str">
        <f t="shared" si="101"/>
        <v/>
      </c>
      <c r="AL495" s="72" t="str">
        <f t="shared" si="102"/>
        <v/>
      </c>
      <c r="AM495" s="71" t="str">
        <f t="shared" si="103"/>
        <v/>
      </c>
    </row>
    <row r="496" spans="2:39" ht="13.8" thickBot="1">
      <c r="B496" s="79">
        <v>44628</v>
      </c>
      <c r="C496" s="78">
        <v>1215.98</v>
      </c>
      <c r="D496" s="78">
        <v>1213.18</v>
      </c>
      <c r="E496" s="78">
        <v>1214.2180000000001</v>
      </c>
      <c r="F496" s="78">
        <v>1199.1980000000001</v>
      </c>
      <c r="G496" s="78">
        <v>1193.183</v>
      </c>
      <c r="H496" s="78">
        <v>1212.3430000000001</v>
      </c>
      <c r="I496" s="78">
        <v>1278.153</v>
      </c>
      <c r="J496" s="78">
        <v>1353.6389999999999</v>
      </c>
      <c r="K496" s="78">
        <v>1356.56</v>
      </c>
      <c r="L496" s="78">
        <v>1344.749</v>
      </c>
      <c r="M496" s="78">
        <v>1376.4670000000001</v>
      </c>
      <c r="N496" s="78">
        <v>1346.241</v>
      </c>
      <c r="O496" s="78">
        <v>1309.6610000000001</v>
      </c>
      <c r="P496" s="78">
        <v>1301.874</v>
      </c>
      <c r="Q496" s="78">
        <v>1283.6469999999999</v>
      </c>
      <c r="R496" s="78">
        <v>1284.441</v>
      </c>
      <c r="S496" s="78">
        <v>1271.1959999999999</v>
      </c>
      <c r="T496" s="78">
        <v>1230.644</v>
      </c>
      <c r="U496" s="78">
        <v>1227.8240000000001</v>
      </c>
      <c r="V496" s="78">
        <v>1238.991</v>
      </c>
      <c r="W496" s="78">
        <v>1225.2860000000001</v>
      </c>
      <c r="X496" s="78">
        <v>1231.663</v>
      </c>
      <c r="Y496" s="78">
        <v>1217.529</v>
      </c>
      <c r="Z496" s="78">
        <v>1209.7159999999999</v>
      </c>
      <c r="AA496" s="78">
        <f t="shared" si="91"/>
        <v>1376.4670000000001</v>
      </c>
      <c r="AB496" s="77">
        <f t="shared" si="92"/>
        <v>2022</v>
      </c>
      <c r="AC496" s="76">
        <f t="shared" si="93"/>
        <v>3</v>
      </c>
      <c r="AD496" s="76" t="str">
        <f t="shared" si="94"/>
        <v/>
      </c>
      <c r="AE496" s="76" t="str">
        <f t="shared" si="95"/>
        <v/>
      </c>
      <c r="AF496" s="74">
        <f t="shared" si="96"/>
        <v>1376.4670000000001</v>
      </c>
      <c r="AG496" s="75" t="str">
        <f t="shared" si="97"/>
        <v>11:00</v>
      </c>
      <c r="AH496" s="74">
        <f t="shared" si="98"/>
        <v>31712.85</v>
      </c>
      <c r="AI496" s="73" t="str">
        <f t="shared" si="99"/>
        <v/>
      </c>
      <c r="AJ496" s="73" t="str">
        <f t="shared" si="100"/>
        <v/>
      </c>
      <c r="AK496" s="73" t="str">
        <f t="shared" si="101"/>
        <v/>
      </c>
      <c r="AL496" s="72" t="str">
        <f t="shared" si="102"/>
        <v/>
      </c>
      <c r="AM496" s="71" t="str">
        <f t="shared" si="103"/>
        <v/>
      </c>
    </row>
    <row r="497" spans="2:39" ht="13.8" thickBot="1">
      <c r="B497" s="79">
        <v>44629</v>
      </c>
      <c r="C497" s="78">
        <v>1199.0840000000001</v>
      </c>
      <c r="D497" s="78">
        <v>1185.6220000000001</v>
      </c>
      <c r="E497" s="78">
        <v>1193.26</v>
      </c>
      <c r="F497" s="78">
        <v>1162.29</v>
      </c>
      <c r="G497" s="78">
        <v>1188.366</v>
      </c>
      <c r="H497" s="78">
        <v>1198.0170000000001</v>
      </c>
      <c r="I497" s="78">
        <v>1251.06</v>
      </c>
      <c r="J497" s="78">
        <v>1320.5</v>
      </c>
      <c r="K497" s="78">
        <v>1339.933</v>
      </c>
      <c r="L497" s="78">
        <v>1335.7139999999999</v>
      </c>
      <c r="M497" s="78">
        <v>1350.606</v>
      </c>
      <c r="N497" s="78">
        <v>1345.067</v>
      </c>
      <c r="O497" s="78">
        <v>1319.8230000000001</v>
      </c>
      <c r="P497" s="78">
        <v>1303.152</v>
      </c>
      <c r="Q497" s="78">
        <v>1298.3989999999999</v>
      </c>
      <c r="R497" s="78">
        <v>1293.2439999999999</v>
      </c>
      <c r="S497" s="78">
        <v>1239.576</v>
      </c>
      <c r="T497" s="78">
        <v>1201.5419999999999</v>
      </c>
      <c r="U497" s="78">
        <v>1218.742</v>
      </c>
      <c r="V497" s="78">
        <v>1237.153</v>
      </c>
      <c r="W497" s="78">
        <v>1198.5930000000001</v>
      </c>
      <c r="X497" s="78">
        <v>1205.4349999999999</v>
      </c>
      <c r="Y497" s="78">
        <v>1204.9169999999999</v>
      </c>
      <c r="Z497" s="78">
        <v>1194.3789999999999</v>
      </c>
      <c r="AA497" s="78">
        <f t="shared" si="91"/>
        <v>1350.606</v>
      </c>
      <c r="AB497" s="77">
        <f t="shared" si="92"/>
        <v>2022</v>
      </c>
      <c r="AC497" s="76">
        <f t="shared" si="93"/>
        <v>3</v>
      </c>
      <c r="AD497" s="76" t="str">
        <f t="shared" si="94"/>
        <v/>
      </c>
      <c r="AE497" s="76" t="str">
        <f t="shared" si="95"/>
        <v/>
      </c>
      <c r="AF497" s="74">
        <f t="shared" si="96"/>
        <v>1350.606</v>
      </c>
      <c r="AG497" s="75" t="str">
        <f t="shared" si="97"/>
        <v>11:00</v>
      </c>
      <c r="AH497" s="74">
        <f t="shared" si="98"/>
        <v>31335.08</v>
      </c>
      <c r="AI497" s="73" t="str">
        <f t="shared" si="99"/>
        <v/>
      </c>
      <c r="AJ497" s="73" t="str">
        <f t="shared" si="100"/>
        <v/>
      </c>
      <c r="AK497" s="73" t="str">
        <f t="shared" si="101"/>
        <v/>
      </c>
      <c r="AL497" s="72" t="str">
        <f t="shared" si="102"/>
        <v/>
      </c>
      <c r="AM497" s="71" t="str">
        <f t="shared" si="103"/>
        <v/>
      </c>
    </row>
    <row r="498" spans="2:39" ht="13.8" thickBot="1">
      <c r="B498" s="79">
        <v>44630</v>
      </c>
      <c r="C498" s="78">
        <v>1182.7049999999999</v>
      </c>
      <c r="D498" s="78">
        <v>1186.92</v>
      </c>
      <c r="E498" s="78">
        <v>1180.8030000000001</v>
      </c>
      <c r="F498" s="78">
        <v>1173.3320000000001</v>
      </c>
      <c r="G498" s="78">
        <v>1175.46</v>
      </c>
      <c r="H498" s="78">
        <v>1206.82</v>
      </c>
      <c r="I498" s="78">
        <v>1234.5309999999999</v>
      </c>
      <c r="J498" s="78">
        <v>1331.049</v>
      </c>
      <c r="K498" s="78">
        <v>1334.423</v>
      </c>
      <c r="L498" s="78">
        <v>1308.739</v>
      </c>
      <c r="M498" s="78">
        <v>1319.52</v>
      </c>
      <c r="N498" s="78">
        <v>1328.73</v>
      </c>
      <c r="O498" s="78">
        <v>1296.3230000000001</v>
      </c>
      <c r="P498" s="78">
        <v>1325.3150000000001</v>
      </c>
      <c r="Q498" s="78">
        <v>1304.8489999999999</v>
      </c>
      <c r="R498" s="78">
        <v>1302.171</v>
      </c>
      <c r="S498" s="78">
        <v>1261.0170000000001</v>
      </c>
      <c r="T498" s="78">
        <v>1193.7470000000001</v>
      </c>
      <c r="U498" s="78">
        <v>1222.846</v>
      </c>
      <c r="V498" s="78">
        <v>1238.5820000000001</v>
      </c>
      <c r="W498" s="78">
        <v>1224.866</v>
      </c>
      <c r="X498" s="78">
        <v>1226.6030000000001</v>
      </c>
      <c r="Y498" s="78">
        <v>1198.175</v>
      </c>
      <c r="Z498" s="78">
        <v>1186.6289999999999</v>
      </c>
      <c r="AA498" s="78">
        <f t="shared" si="91"/>
        <v>1334.423</v>
      </c>
      <c r="AB498" s="77">
        <f t="shared" si="92"/>
        <v>2022</v>
      </c>
      <c r="AC498" s="76">
        <f t="shared" si="93"/>
        <v>3</v>
      </c>
      <c r="AD498" s="76" t="str">
        <f t="shared" si="94"/>
        <v/>
      </c>
      <c r="AE498" s="76" t="str">
        <f t="shared" si="95"/>
        <v/>
      </c>
      <c r="AF498" s="74">
        <f t="shared" si="96"/>
        <v>1334.423</v>
      </c>
      <c r="AG498" s="75" t="str">
        <f t="shared" si="97"/>
        <v>9:00</v>
      </c>
      <c r="AH498" s="74">
        <f t="shared" si="98"/>
        <v>31278.57799999999</v>
      </c>
      <c r="AI498" s="73" t="str">
        <f t="shared" si="99"/>
        <v/>
      </c>
      <c r="AJ498" s="73" t="str">
        <f t="shared" si="100"/>
        <v/>
      </c>
      <c r="AK498" s="73" t="str">
        <f t="shared" si="101"/>
        <v/>
      </c>
      <c r="AL498" s="72" t="str">
        <f t="shared" si="102"/>
        <v/>
      </c>
      <c r="AM498" s="71" t="str">
        <f t="shared" si="103"/>
        <v/>
      </c>
    </row>
    <row r="499" spans="2:39" ht="13.8" thickBot="1">
      <c r="B499" s="79">
        <v>44631</v>
      </c>
      <c r="C499" s="78">
        <v>1187.3409999999999</v>
      </c>
      <c r="D499" s="78">
        <v>1177.472</v>
      </c>
      <c r="E499" s="78">
        <v>1171.095</v>
      </c>
      <c r="F499" s="78">
        <v>1186.0029999999999</v>
      </c>
      <c r="G499" s="78">
        <v>1180.74</v>
      </c>
      <c r="H499" s="78">
        <v>1209.0940000000001</v>
      </c>
      <c r="I499" s="78">
        <v>1229.914</v>
      </c>
      <c r="J499" s="78">
        <v>1315.2650000000001</v>
      </c>
      <c r="K499" s="78">
        <v>1372.2460000000001</v>
      </c>
      <c r="L499" s="78">
        <v>1405.6389999999999</v>
      </c>
      <c r="M499" s="78">
        <v>1377.432</v>
      </c>
      <c r="N499" s="78">
        <v>1387.67</v>
      </c>
      <c r="O499" s="78">
        <v>1358.404</v>
      </c>
      <c r="P499" s="78">
        <v>1346.0509999999999</v>
      </c>
      <c r="Q499" s="78">
        <v>1350.463</v>
      </c>
      <c r="R499" s="78">
        <v>1351.0119999999999</v>
      </c>
      <c r="S499" s="78">
        <v>1298.2729999999999</v>
      </c>
      <c r="T499" s="78">
        <v>1251.173</v>
      </c>
      <c r="U499" s="78">
        <v>1254.402</v>
      </c>
      <c r="V499" s="78">
        <v>1270.625</v>
      </c>
      <c r="W499" s="78">
        <v>1258.991</v>
      </c>
      <c r="X499" s="78">
        <v>1246.287</v>
      </c>
      <c r="Y499" s="78">
        <v>1237.221</v>
      </c>
      <c r="Z499" s="78">
        <v>1200.3969999999999</v>
      </c>
      <c r="AA499" s="78">
        <f t="shared" si="91"/>
        <v>1405.6389999999999</v>
      </c>
      <c r="AB499" s="77">
        <f t="shared" si="92"/>
        <v>2022</v>
      </c>
      <c r="AC499" s="76">
        <f t="shared" si="93"/>
        <v>3</v>
      </c>
      <c r="AD499" s="76" t="str">
        <f t="shared" si="94"/>
        <v/>
      </c>
      <c r="AE499" s="76" t="str">
        <f t="shared" si="95"/>
        <v/>
      </c>
      <c r="AF499" s="74">
        <f t="shared" si="96"/>
        <v>1405.6389999999999</v>
      </c>
      <c r="AG499" s="75" t="str">
        <f t="shared" si="97"/>
        <v>10:00</v>
      </c>
      <c r="AH499" s="74">
        <f t="shared" si="98"/>
        <v>32028.849000000002</v>
      </c>
      <c r="AI499" s="73" t="str">
        <f t="shared" si="99"/>
        <v/>
      </c>
      <c r="AJ499" s="73" t="str">
        <f t="shared" si="100"/>
        <v/>
      </c>
      <c r="AK499" s="73" t="str">
        <f t="shared" si="101"/>
        <v/>
      </c>
      <c r="AL499" s="72" t="str">
        <f t="shared" si="102"/>
        <v/>
      </c>
      <c r="AM499" s="71" t="str">
        <f t="shared" si="103"/>
        <v/>
      </c>
    </row>
    <row r="500" spans="2:39" ht="13.8" thickBot="1">
      <c r="B500" s="79">
        <v>44632</v>
      </c>
      <c r="C500" s="78">
        <v>1204.6020000000001</v>
      </c>
      <c r="D500" s="78">
        <v>1194.9559999999999</v>
      </c>
      <c r="E500" s="78">
        <v>1192.79</v>
      </c>
      <c r="F500" s="78">
        <v>1210.2809999999999</v>
      </c>
      <c r="G500" s="78">
        <v>1213.1600000000001</v>
      </c>
      <c r="H500" s="78">
        <v>1228.3920000000001</v>
      </c>
      <c r="I500" s="78">
        <v>1258.1590000000001</v>
      </c>
      <c r="J500" s="78">
        <v>1308.624</v>
      </c>
      <c r="K500" s="78">
        <v>1304.771</v>
      </c>
      <c r="L500" s="78">
        <v>1279.672</v>
      </c>
      <c r="M500" s="78">
        <v>1262.011</v>
      </c>
      <c r="N500" s="78">
        <v>1253.124</v>
      </c>
      <c r="O500" s="78">
        <v>1235.6189999999999</v>
      </c>
      <c r="P500" s="78">
        <v>1238.9559999999999</v>
      </c>
      <c r="Q500" s="78">
        <v>1235.075</v>
      </c>
      <c r="R500" s="78">
        <v>1234.32</v>
      </c>
      <c r="S500" s="78">
        <v>1236.854</v>
      </c>
      <c r="T500" s="78">
        <v>1238.0260000000001</v>
      </c>
      <c r="U500" s="78">
        <v>1261.002</v>
      </c>
      <c r="V500" s="78">
        <v>1277.4839999999999</v>
      </c>
      <c r="W500" s="78">
        <v>1266.5730000000001</v>
      </c>
      <c r="X500" s="78">
        <v>1275.105</v>
      </c>
      <c r="Y500" s="78">
        <v>1267.402</v>
      </c>
      <c r="Z500" s="78">
        <v>1259.172</v>
      </c>
      <c r="AA500" s="78">
        <f t="shared" si="91"/>
        <v>1308.624</v>
      </c>
      <c r="AB500" s="77">
        <f t="shared" si="92"/>
        <v>2022</v>
      </c>
      <c r="AC500" s="76">
        <f t="shared" si="93"/>
        <v>3</v>
      </c>
      <c r="AD500" s="76" t="str">
        <f t="shared" si="94"/>
        <v/>
      </c>
      <c r="AE500" s="76" t="str">
        <f t="shared" si="95"/>
        <v/>
      </c>
      <c r="AF500" s="74">
        <f t="shared" si="96"/>
        <v>1308.624</v>
      </c>
      <c r="AG500" s="75" t="str">
        <f t="shared" si="97"/>
        <v>8:00</v>
      </c>
      <c r="AH500" s="74">
        <f t="shared" si="98"/>
        <v>31244.754000000004</v>
      </c>
      <c r="AI500" s="73" t="str">
        <f t="shared" si="99"/>
        <v/>
      </c>
      <c r="AJ500" s="73" t="str">
        <f t="shared" si="100"/>
        <v/>
      </c>
      <c r="AK500" s="73" t="str">
        <f t="shared" si="101"/>
        <v/>
      </c>
      <c r="AL500" s="72" t="str">
        <f t="shared" si="102"/>
        <v/>
      </c>
      <c r="AM500" s="71" t="str">
        <f t="shared" si="103"/>
        <v/>
      </c>
    </row>
    <row r="501" spans="2:39" ht="13.8" thickBot="1">
      <c r="B501" s="79">
        <v>44633</v>
      </c>
      <c r="C501" s="78">
        <v>1260.826</v>
      </c>
      <c r="D501" s="78">
        <v>1264.558</v>
      </c>
      <c r="E501" s="78">
        <v>1257.164</v>
      </c>
      <c r="F501" s="78">
        <v>1261.1990000000001</v>
      </c>
      <c r="G501" s="78">
        <v>1264.874</v>
      </c>
      <c r="H501" s="78">
        <v>1288.635</v>
      </c>
      <c r="I501" s="78">
        <v>1358.3309999999999</v>
      </c>
      <c r="J501" s="78">
        <v>1341.636</v>
      </c>
      <c r="K501" s="78">
        <v>1312.981</v>
      </c>
      <c r="L501" s="78">
        <v>1300.636</v>
      </c>
      <c r="M501" s="78">
        <v>1293.982</v>
      </c>
      <c r="N501" s="78">
        <v>1245.97</v>
      </c>
      <c r="O501" s="78">
        <v>1255.912</v>
      </c>
      <c r="P501" s="78">
        <v>1247.027</v>
      </c>
      <c r="Q501" s="78">
        <v>1242.3589999999999</v>
      </c>
      <c r="R501" s="78">
        <v>1251.212</v>
      </c>
      <c r="S501" s="78">
        <v>1231.595</v>
      </c>
      <c r="T501" s="78">
        <v>1220.68</v>
      </c>
      <c r="U501" s="78">
        <v>1229.4000000000001</v>
      </c>
      <c r="V501" s="78">
        <v>1241.751</v>
      </c>
      <c r="W501" s="78">
        <v>1223.1110000000001</v>
      </c>
      <c r="X501" s="78">
        <v>1222.8889999999999</v>
      </c>
      <c r="Y501" s="78">
        <v>1200.403</v>
      </c>
      <c r="Z501" s="78">
        <v>1211.5640000000001</v>
      </c>
      <c r="AA501" s="78">
        <f t="shared" si="91"/>
        <v>1358.3309999999999</v>
      </c>
      <c r="AB501" s="77">
        <f t="shared" si="92"/>
        <v>2022</v>
      </c>
      <c r="AC501" s="76">
        <f t="shared" si="93"/>
        <v>3</v>
      </c>
      <c r="AD501" s="76" t="str">
        <f t="shared" si="94"/>
        <v/>
      </c>
      <c r="AE501" s="76" t="str">
        <f t="shared" si="95"/>
        <v/>
      </c>
      <c r="AF501" s="74">
        <f t="shared" si="96"/>
        <v>1358.3309999999999</v>
      </c>
      <c r="AG501" s="75" t="str">
        <f t="shared" si="97"/>
        <v>7:00</v>
      </c>
      <c r="AH501" s="74">
        <f t="shared" si="98"/>
        <v>31587.025999999998</v>
      </c>
      <c r="AI501" s="73" t="str">
        <f t="shared" si="99"/>
        <v/>
      </c>
      <c r="AJ501" s="73" t="str">
        <f t="shared" si="100"/>
        <v/>
      </c>
      <c r="AK501" s="73" t="str">
        <f t="shared" si="101"/>
        <v/>
      </c>
      <c r="AL501" s="72" t="str">
        <f t="shared" si="102"/>
        <v/>
      </c>
      <c r="AM501" s="71" t="str">
        <f t="shared" si="103"/>
        <v/>
      </c>
    </row>
    <row r="502" spans="2:39" ht="13.8" thickBot="1">
      <c r="B502" s="79">
        <v>44634</v>
      </c>
      <c r="C502" s="78">
        <v>1206.357</v>
      </c>
      <c r="D502" s="78">
        <v>1226.1479999999999</v>
      </c>
      <c r="E502" s="78">
        <v>1215.5309999999999</v>
      </c>
      <c r="F502" s="78">
        <v>1230.779</v>
      </c>
      <c r="G502" s="78">
        <v>1244.614</v>
      </c>
      <c r="H502" s="78">
        <v>1293.394</v>
      </c>
      <c r="I502" s="78">
        <v>1376.1669999999999</v>
      </c>
      <c r="J502" s="78">
        <v>1378.405</v>
      </c>
      <c r="K502" s="78">
        <v>1387.0940000000001</v>
      </c>
      <c r="L502" s="78">
        <v>1394.54</v>
      </c>
      <c r="M502" s="78">
        <v>1381.9570000000001</v>
      </c>
      <c r="N502" s="78">
        <v>1339.0070000000001</v>
      </c>
      <c r="O502" s="78">
        <v>1334.164</v>
      </c>
      <c r="P502" s="78">
        <v>1311.5619999999999</v>
      </c>
      <c r="Q502" s="78">
        <v>1306.1980000000001</v>
      </c>
      <c r="R502" s="78">
        <v>1265.5830000000001</v>
      </c>
      <c r="S502" s="78">
        <v>1199.02</v>
      </c>
      <c r="T502" s="78">
        <v>1178.2429999999999</v>
      </c>
      <c r="U502" s="78">
        <v>1215.999</v>
      </c>
      <c r="V502" s="78">
        <v>1203.221</v>
      </c>
      <c r="W502" s="78">
        <v>1201.1790000000001</v>
      </c>
      <c r="X502" s="78">
        <v>1198.461</v>
      </c>
      <c r="Y502" s="78">
        <v>1185.174</v>
      </c>
      <c r="Z502" s="78">
        <v>1185.1859999999999</v>
      </c>
      <c r="AA502" s="78">
        <f t="shared" si="91"/>
        <v>1394.54</v>
      </c>
      <c r="AB502" s="77">
        <f t="shared" si="92"/>
        <v>2022</v>
      </c>
      <c r="AC502" s="76">
        <f t="shared" si="93"/>
        <v>3</v>
      </c>
      <c r="AD502" s="76" t="str">
        <f t="shared" si="94"/>
        <v/>
      </c>
      <c r="AE502" s="76" t="str">
        <f t="shared" si="95"/>
        <v/>
      </c>
      <c r="AF502" s="74">
        <f t="shared" si="96"/>
        <v>1394.54</v>
      </c>
      <c r="AG502" s="75" t="str">
        <f t="shared" si="97"/>
        <v>10:00</v>
      </c>
      <c r="AH502" s="74">
        <f t="shared" si="98"/>
        <v>31852.523000000005</v>
      </c>
      <c r="AI502" s="73" t="str">
        <f t="shared" si="99"/>
        <v/>
      </c>
      <c r="AJ502" s="73" t="str">
        <f t="shared" si="100"/>
        <v/>
      </c>
      <c r="AK502" s="73" t="str">
        <f t="shared" si="101"/>
        <v/>
      </c>
      <c r="AL502" s="72" t="str">
        <f t="shared" si="102"/>
        <v/>
      </c>
      <c r="AM502" s="71" t="str">
        <f t="shared" si="103"/>
        <v/>
      </c>
    </row>
    <row r="503" spans="2:39" ht="13.8" thickBot="1">
      <c r="B503" s="79">
        <v>44635</v>
      </c>
      <c r="C503" s="78">
        <v>1192.8869999999999</v>
      </c>
      <c r="D503" s="78">
        <v>1190.5509999999999</v>
      </c>
      <c r="E503" s="78">
        <v>1175.806</v>
      </c>
      <c r="F503" s="78">
        <v>1163.443</v>
      </c>
      <c r="G503" s="78">
        <v>1186.424</v>
      </c>
      <c r="H503" s="78">
        <v>1250.8800000000001</v>
      </c>
      <c r="I503" s="78">
        <v>1328.433</v>
      </c>
      <c r="J503" s="78">
        <v>1368.028</v>
      </c>
      <c r="K503" s="78">
        <v>1366.71</v>
      </c>
      <c r="L503" s="78">
        <v>1404.1289999999999</v>
      </c>
      <c r="M503" s="78">
        <v>1419.3489999999999</v>
      </c>
      <c r="N503" s="78">
        <v>1399.8869999999999</v>
      </c>
      <c r="O503" s="78">
        <v>1383.8119999999999</v>
      </c>
      <c r="P503" s="78">
        <v>1380.329</v>
      </c>
      <c r="Q503" s="78">
        <v>1361.9559999999999</v>
      </c>
      <c r="R503" s="78">
        <v>1316.4949999999999</v>
      </c>
      <c r="S503" s="78">
        <v>1251.76</v>
      </c>
      <c r="T503" s="78">
        <v>1228.81</v>
      </c>
      <c r="U503" s="78">
        <v>1249.03</v>
      </c>
      <c r="V503" s="78">
        <v>1250.251</v>
      </c>
      <c r="W503" s="78">
        <v>1232.48</v>
      </c>
      <c r="X503" s="78">
        <v>1231.663</v>
      </c>
      <c r="Y503" s="78">
        <v>1215.165</v>
      </c>
      <c r="Z503" s="78">
        <v>1196.386</v>
      </c>
      <c r="AA503" s="78">
        <f t="shared" si="91"/>
        <v>1419.3489999999999</v>
      </c>
      <c r="AB503" s="77">
        <f t="shared" si="92"/>
        <v>2022</v>
      </c>
      <c r="AC503" s="76">
        <f t="shared" si="93"/>
        <v>3</v>
      </c>
      <c r="AD503" s="76" t="str">
        <f t="shared" si="94"/>
        <v/>
      </c>
      <c r="AE503" s="76" t="str">
        <f t="shared" si="95"/>
        <v/>
      </c>
      <c r="AF503" s="74">
        <f t="shared" si="96"/>
        <v>1419.3489999999999</v>
      </c>
      <c r="AG503" s="75" t="str">
        <f t="shared" si="97"/>
        <v>11:00</v>
      </c>
      <c r="AH503" s="74">
        <f t="shared" si="98"/>
        <v>32164.012999999995</v>
      </c>
      <c r="AI503" s="73" t="str">
        <f t="shared" si="99"/>
        <v/>
      </c>
      <c r="AJ503" s="73" t="str">
        <f t="shared" si="100"/>
        <v/>
      </c>
      <c r="AK503" s="73" t="str">
        <f t="shared" si="101"/>
        <v/>
      </c>
      <c r="AL503" s="72" t="str">
        <f t="shared" si="102"/>
        <v/>
      </c>
      <c r="AM503" s="71" t="str">
        <f t="shared" si="103"/>
        <v/>
      </c>
    </row>
    <row r="504" spans="2:39" ht="13.8" thickBot="1">
      <c r="B504" s="79">
        <v>44636</v>
      </c>
      <c r="C504" s="78">
        <v>1206.498</v>
      </c>
      <c r="D504" s="78">
        <v>1202</v>
      </c>
      <c r="E504" s="78">
        <v>1186.4359999999999</v>
      </c>
      <c r="F504" s="78">
        <v>1200.32</v>
      </c>
      <c r="G504" s="78">
        <v>1219.6610000000001</v>
      </c>
      <c r="H504" s="78">
        <v>1270.05</v>
      </c>
      <c r="I504" s="78">
        <v>1351.0709999999999</v>
      </c>
      <c r="J504" s="78">
        <v>1366.8119999999999</v>
      </c>
      <c r="K504" s="78">
        <v>1359.3030000000001</v>
      </c>
      <c r="L504" s="78">
        <v>1363.192</v>
      </c>
      <c r="M504" s="78">
        <v>1357.8789999999999</v>
      </c>
      <c r="N504" s="78">
        <v>1326.585</v>
      </c>
      <c r="O504" s="78">
        <v>1303.643</v>
      </c>
      <c r="P504" s="78">
        <v>1296.9190000000001</v>
      </c>
      <c r="Q504" s="78">
        <v>1272.193</v>
      </c>
      <c r="R504" s="78">
        <v>1222.921</v>
      </c>
      <c r="S504" s="78">
        <v>1161.953</v>
      </c>
      <c r="T504" s="78">
        <v>1146.71</v>
      </c>
      <c r="U504" s="78">
        <v>1166.5329999999999</v>
      </c>
      <c r="V504" s="78">
        <v>1182.9490000000001</v>
      </c>
      <c r="W504" s="78">
        <v>1193.355</v>
      </c>
      <c r="X504" s="78">
        <v>1188.2819999999999</v>
      </c>
      <c r="Y504" s="78">
        <v>1175.385</v>
      </c>
      <c r="Z504" s="78">
        <v>1162.92</v>
      </c>
      <c r="AA504" s="78">
        <f t="shared" si="91"/>
        <v>1366.8119999999999</v>
      </c>
      <c r="AB504" s="77">
        <f t="shared" si="92"/>
        <v>2022</v>
      </c>
      <c r="AC504" s="76">
        <f t="shared" si="93"/>
        <v>3</v>
      </c>
      <c r="AD504" s="76" t="str">
        <f t="shared" si="94"/>
        <v/>
      </c>
      <c r="AE504" s="76" t="str">
        <f t="shared" si="95"/>
        <v/>
      </c>
      <c r="AF504" s="74">
        <f t="shared" si="96"/>
        <v>1366.8119999999999</v>
      </c>
      <c r="AG504" s="75" t="str">
        <f t="shared" si="97"/>
        <v>8:00</v>
      </c>
      <c r="AH504" s="74">
        <f t="shared" si="98"/>
        <v>31250.381999999998</v>
      </c>
      <c r="AI504" s="73" t="str">
        <f t="shared" si="99"/>
        <v/>
      </c>
      <c r="AJ504" s="73" t="str">
        <f t="shared" si="100"/>
        <v/>
      </c>
      <c r="AK504" s="73" t="str">
        <f t="shared" si="101"/>
        <v/>
      </c>
      <c r="AL504" s="72" t="str">
        <f t="shared" si="102"/>
        <v/>
      </c>
      <c r="AM504" s="71" t="str">
        <f t="shared" si="103"/>
        <v/>
      </c>
    </row>
    <row r="505" spans="2:39" ht="13.8" thickBot="1">
      <c r="B505" s="79">
        <v>44637</v>
      </c>
      <c r="C505" s="78">
        <v>1154.2449999999999</v>
      </c>
      <c r="D505" s="78">
        <v>1169.6089999999999</v>
      </c>
      <c r="E505" s="78">
        <v>1159.4829999999999</v>
      </c>
      <c r="F505" s="78">
        <v>1164.4680000000001</v>
      </c>
      <c r="G505" s="78">
        <v>1184.248</v>
      </c>
      <c r="H505" s="78">
        <v>1240.2739999999999</v>
      </c>
      <c r="I505" s="78">
        <v>1297.9480000000001</v>
      </c>
      <c r="J505" s="78">
        <v>1317.2360000000001</v>
      </c>
      <c r="K505" s="78">
        <v>1305.6759999999999</v>
      </c>
      <c r="L505" s="78">
        <v>1308.421</v>
      </c>
      <c r="M505" s="78">
        <v>1276.741</v>
      </c>
      <c r="N505" s="78">
        <v>1245.241</v>
      </c>
      <c r="O505" s="78">
        <v>1230.3630000000001</v>
      </c>
      <c r="P505" s="78">
        <v>1233.06</v>
      </c>
      <c r="Q505" s="78">
        <v>1203.539</v>
      </c>
      <c r="R505" s="78">
        <v>1193.1410000000001</v>
      </c>
      <c r="S505" s="78">
        <v>1128.5619999999999</v>
      </c>
      <c r="T505" s="78">
        <v>1109.568</v>
      </c>
      <c r="U505" s="78">
        <v>1128.6089999999999</v>
      </c>
      <c r="V505" s="78">
        <v>1113.0170000000001</v>
      </c>
      <c r="W505" s="78">
        <v>1105.9169999999999</v>
      </c>
      <c r="X505" s="78">
        <v>1118.5309999999999</v>
      </c>
      <c r="Y505" s="78">
        <v>1093.9680000000001</v>
      </c>
      <c r="Z505" s="78">
        <v>1093.519</v>
      </c>
      <c r="AA505" s="78">
        <f t="shared" si="91"/>
        <v>1317.2360000000001</v>
      </c>
      <c r="AB505" s="77">
        <f t="shared" si="92"/>
        <v>2022</v>
      </c>
      <c r="AC505" s="76">
        <f t="shared" si="93"/>
        <v>3</v>
      </c>
      <c r="AD505" s="76" t="str">
        <f t="shared" si="94"/>
        <v/>
      </c>
      <c r="AE505" s="76" t="str">
        <f t="shared" si="95"/>
        <v/>
      </c>
      <c r="AF505" s="74">
        <f t="shared" si="96"/>
        <v>1317.2360000000001</v>
      </c>
      <c r="AG505" s="75" t="str">
        <f t="shared" si="97"/>
        <v>8:00</v>
      </c>
      <c r="AH505" s="74">
        <f t="shared" si="98"/>
        <v>29892.62</v>
      </c>
      <c r="AI505" s="73" t="str">
        <f t="shared" si="99"/>
        <v/>
      </c>
      <c r="AJ505" s="73" t="str">
        <f t="shared" si="100"/>
        <v/>
      </c>
      <c r="AK505" s="73" t="str">
        <f t="shared" si="101"/>
        <v/>
      </c>
      <c r="AL505" s="72" t="str">
        <f t="shared" si="102"/>
        <v/>
      </c>
      <c r="AM505" s="71" t="str">
        <f t="shared" si="103"/>
        <v/>
      </c>
    </row>
    <row r="506" spans="2:39" ht="13.8" thickBot="1">
      <c r="B506" s="79">
        <v>44638</v>
      </c>
      <c r="C506" s="78">
        <v>1089.643</v>
      </c>
      <c r="D506" s="78">
        <v>1100.4269999999999</v>
      </c>
      <c r="E506" s="78">
        <v>1106.319</v>
      </c>
      <c r="F506" s="78">
        <v>1148.029</v>
      </c>
      <c r="G506" s="78">
        <v>1132.914</v>
      </c>
      <c r="H506" s="78">
        <v>1178.0509999999999</v>
      </c>
      <c r="I506" s="78">
        <v>1272.7149999999999</v>
      </c>
      <c r="J506" s="78">
        <v>1288.883</v>
      </c>
      <c r="K506" s="78">
        <v>1275.6189999999999</v>
      </c>
      <c r="L506" s="78">
        <v>1277.223</v>
      </c>
      <c r="M506" s="78">
        <v>1276.24</v>
      </c>
      <c r="N506" s="78">
        <v>1237.18</v>
      </c>
      <c r="O506" s="78">
        <v>1253.07</v>
      </c>
      <c r="P506" s="78">
        <v>1235.6980000000001</v>
      </c>
      <c r="Q506" s="78">
        <v>1226.162</v>
      </c>
      <c r="R506" s="78">
        <v>1198.4190000000001</v>
      </c>
      <c r="S506" s="78">
        <v>1147.037</v>
      </c>
      <c r="T506" s="78">
        <v>1141.424</v>
      </c>
      <c r="U506" s="78">
        <v>1172.6030000000001</v>
      </c>
      <c r="V506" s="78">
        <v>1145.482</v>
      </c>
      <c r="W506" s="78">
        <v>1168.1959999999999</v>
      </c>
      <c r="X506" s="78">
        <v>1146.3440000000001</v>
      </c>
      <c r="Y506" s="78">
        <v>1119.114</v>
      </c>
      <c r="Z506" s="78">
        <v>1115.614</v>
      </c>
      <c r="AA506" s="78">
        <f t="shared" si="91"/>
        <v>1288.883</v>
      </c>
      <c r="AB506" s="77">
        <f t="shared" si="92"/>
        <v>2022</v>
      </c>
      <c r="AC506" s="76">
        <f t="shared" si="93"/>
        <v>3</v>
      </c>
      <c r="AD506" s="76" t="str">
        <f t="shared" si="94"/>
        <v/>
      </c>
      <c r="AE506" s="76" t="str">
        <f t="shared" si="95"/>
        <v/>
      </c>
      <c r="AF506" s="74">
        <f t="shared" si="96"/>
        <v>1288.883</v>
      </c>
      <c r="AG506" s="75" t="str">
        <f t="shared" si="97"/>
        <v>8:00</v>
      </c>
      <c r="AH506" s="74">
        <f t="shared" si="98"/>
        <v>29741.289000000004</v>
      </c>
      <c r="AI506" s="73" t="str">
        <f t="shared" si="99"/>
        <v/>
      </c>
      <c r="AJ506" s="73" t="str">
        <f t="shared" si="100"/>
        <v/>
      </c>
      <c r="AK506" s="73" t="str">
        <f t="shared" si="101"/>
        <v/>
      </c>
      <c r="AL506" s="72" t="str">
        <f t="shared" si="102"/>
        <v/>
      </c>
      <c r="AM506" s="71" t="str">
        <f t="shared" si="103"/>
        <v/>
      </c>
    </row>
    <row r="507" spans="2:39" ht="13.8" thickBot="1">
      <c r="B507" s="79">
        <v>44639</v>
      </c>
      <c r="C507" s="78">
        <v>1103.6079999999999</v>
      </c>
      <c r="D507" s="78">
        <v>1116.2650000000001</v>
      </c>
      <c r="E507" s="78">
        <v>1107.4459999999999</v>
      </c>
      <c r="F507" s="78">
        <v>1112.2470000000001</v>
      </c>
      <c r="G507" s="78">
        <v>1119.421</v>
      </c>
      <c r="H507" s="78">
        <v>1151.5</v>
      </c>
      <c r="I507" s="78">
        <v>1207.2840000000001</v>
      </c>
      <c r="J507" s="78">
        <v>1212.202</v>
      </c>
      <c r="K507" s="78">
        <v>1200.943</v>
      </c>
      <c r="L507" s="78">
        <v>1218.3789999999999</v>
      </c>
      <c r="M507" s="78">
        <v>1223.425</v>
      </c>
      <c r="N507" s="78">
        <v>1200.2529999999999</v>
      </c>
      <c r="O507" s="78">
        <v>1202.6410000000001</v>
      </c>
      <c r="P507" s="78">
        <v>1172.7329999999999</v>
      </c>
      <c r="Q507" s="78">
        <v>1155.154</v>
      </c>
      <c r="R507" s="78">
        <v>1151.367</v>
      </c>
      <c r="S507" s="78">
        <v>1116.069</v>
      </c>
      <c r="T507" s="78">
        <v>1108.598</v>
      </c>
      <c r="U507" s="78">
        <v>1059.002</v>
      </c>
      <c r="V507" s="78">
        <v>1149.5029999999999</v>
      </c>
      <c r="W507" s="78">
        <v>1148.337</v>
      </c>
      <c r="X507" s="78">
        <v>1141.298</v>
      </c>
      <c r="Y507" s="78">
        <v>1136.829</v>
      </c>
      <c r="Z507" s="78">
        <v>1150.145</v>
      </c>
      <c r="AA507" s="78">
        <f t="shared" si="91"/>
        <v>1223.425</v>
      </c>
      <c r="AB507" s="77">
        <f t="shared" si="92"/>
        <v>2022</v>
      </c>
      <c r="AC507" s="76">
        <f t="shared" si="93"/>
        <v>3</v>
      </c>
      <c r="AD507" s="76" t="str">
        <f t="shared" si="94"/>
        <v/>
      </c>
      <c r="AE507" s="76" t="str">
        <f t="shared" si="95"/>
        <v/>
      </c>
      <c r="AF507" s="74">
        <f t="shared" si="96"/>
        <v>1223.425</v>
      </c>
      <c r="AG507" s="75" t="str">
        <f t="shared" si="97"/>
        <v>11:00</v>
      </c>
      <c r="AH507" s="74">
        <f t="shared" si="98"/>
        <v>28888.073999999997</v>
      </c>
      <c r="AI507" s="73" t="str">
        <f t="shared" si="99"/>
        <v/>
      </c>
      <c r="AJ507" s="73" t="str">
        <f t="shared" si="100"/>
        <v/>
      </c>
      <c r="AK507" s="73" t="str">
        <f t="shared" si="101"/>
        <v/>
      </c>
      <c r="AL507" s="72" t="str">
        <f t="shared" si="102"/>
        <v/>
      </c>
      <c r="AM507" s="71" t="str">
        <f t="shared" si="103"/>
        <v/>
      </c>
    </row>
    <row r="508" spans="2:39" ht="13.8" thickBot="1">
      <c r="B508" s="79">
        <v>44640</v>
      </c>
      <c r="C508" s="78">
        <v>1131.4110000000001</v>
      </c>
      <c r="D508" s="78">
        <v>1130.6579999999999</v>
      </c>
      <c r="E508" s="78">
        <v>1130.204</v>
      </c>
      <c r="F508" s="78">
        <v>1132.731</v>
      </c>
      <c r="G508" s="78">
        <v>1133.0630000000001</v>
      </c>
      <c r="H508" s="78">
        <v>1175.672</v>
      </c>
      <c r="I508" s="78">
        <v>1208.3499999999999</v>
      </c>
      <c r="J508" s="78">
        <v>1199.68</v>
      </c>
      <c r="K508" s="78">
        <v>1204.5309999999999</v>
      </c>
      <c r="L508" s="78">
        <v>1207.9010000000001</v>
      </c>
      <c r="M508" s="78">
        <v>1193.2360000000001</v>
      </c>
      <c r="N508" s="78">
        <v>1155.5129999999999</v>
      </c>
      <c r="O508" s="78">
        <v>1128.008</v>
      </c>
      <c r="P508" s="78">
        <v>1126.204</v>
      </c>
      <c r="Q508" s="78">
        <v>1124.721</v>
      </c>
      <c r="R508" s="78">
        <v>1114.865</v>
      </c>
      <c r="S508" s="78">
        <v>1075.6220000000001</v>
      </c>
      <c r="T508" s="78">
        <v>1072.4549999999999</v>
      </c>
      <c r="U508" s="78">
        <v>1092.732</v>
      </c>
      <c r="V508" s="78">
        <v>1102.1690000000001</v>
      </c>
      <c r="W508" s="78">
        <v>1115.2239999999999</v>
      </c>
      <c r="X508" s="78">
        <v>1113.1099999999999</v>
      </c>
      <c r="Y508" s="78">
        <v>1133.4069999999999</v>
      </c>
      <c r="Z508" s="78">
        <v>1121.0820000000001</v>
      </c>
      <c r="AA508" s="78">
        <f t="shared" si="91"/>
        <v>1208.3499999999999</v>
      </c>
      <c r="AB508" s="77">
        <f t="shared" si="92"/>
        <v>2022</v>
      </c>
      <c r="AC508" s="76">
        <f t="shared" si="93"/>
        <v>3</v>
      </c>
      <c r="AD508" s="76" t="str">
        <f t="shared" si="94"/>
        <v/>
      </c>
      <c r="AE508" s="76" t="str">
        <f t="shared" si="95"/>
        <v/>
      </c>
      <c r="AF508" s="74">
        <f t="shared" si="96"/>
        <v>1208.3499999999999</v>
      </c>
      <c r="AG508" s="75" t="str">
        <f t="shared" si="97"/>
        <v>7:00</v>
      </c>
      <c r="AH508" s="74">
        <f t="shared" si="98"/>
        <v>28530.899000000001</v>
      </c>
      <c r="AI508" s="73" t="str">
        <f t="shared" si="99"/>
        <v/>
      </c>
      <c r="AJ508" s="73" t="str">
        <f t="shared" si="100"/>
        <v/>
      </c>
      <c r="AK508" s="73" t="str">
        <f t="shared" si="101"/>
        <v/>
      </c>
      <c r="AL508" s="72" t="str">
        <f t="shared" si="102"/>
        <v/>
      </c>
      <c r="AM508" s="71" t="str">
        <f t="shared" si="103"/>
        <v/>
      </c>
    </row>
    <row r="509" spans="2:39" ht="13.8" thickBot="1">
      <c r="B509" s="79">
        <v>44641</v>
      </c>
      <c r="C509" s="78">
        <v>1137.546</v>
      </c>
      <c r="D509" s="78">
        <v>1125.8610000000001</v>
      </c>
      <c r="E509" s="78">
        <v>1133.2339999999999</v>
      </c>
      <c r="F509" s="78">
        <v>1153.3340000000001</v>
      </c>
      <c r="G509" s="78">
        <v>1164.489</v>
      </c>
      <c r="H509" s="78">
        <v>1223.395</v>
      </c>
      <c r="I509" s="78">
        <v>1287.921</v>
      </c>
      <c r="J509" s="78">
        <v>1286.1220000000001</v>
      </c>
      <c r="K509" s="78">
        <v>1289.47</v>
      </c>
      <c r="L509" s="78">
        <v>1315.3589999999999</v>
      </c>
      <c r="M509" s="78">
        <v>1306.5329999999999</v>
      </c>
      <c r="N509" s="78">
        <v>1267.7070000000001</v>
      </c>
      <c r="O509" s="78">
        <v>1263.21</v>
      </c>
      <c r="P509" s="78">
        <v>1242.5139999999999</v>
      </c>
      <c r="Q509" s="78">
        <v>1255.386</v>
      </c>
      <c r="R509" s="78">
        <v>1214.9459999999999</v>
      </c>
      <c r="S509" s="78">
        <v>1163.828</v>
      </c>
      <c r="T509" s="78">
        <v>1146.2629999999999</v>
      </c>
      <c r="U509" s="78">
        <v>1191.749</v>
      </c>
      <c r="V509" s="78">
        <v>1193.287</v>
      </c>
      <c r="W509" s="78">
        <v>1193.912</v>
      </c>
      <c r="X509" s="78">
        <v>1179.2629999999999</v>
      </c>
      <c r="Y509" s="78">
        <v>1164.971</v>
      </c>
      <c r="Z509" s="78">
        <v>1166.2239999999999</v>
      </c>
      <c r="AA509" s="78">
        <f t="shared" si="91"/>
        <v>1315.3589999999999</v>
      </c>
      <c r="AB509" s="77">
        <f t="shared" si="92"/>
        <v>2022</v>
      </c>
      <c r="AC509" s="76">
        <f t="shared" si="93"/>
        <v>3</v>
      </c>
      <c r="AD509" s="76" t="str">
        <f t="shared" si="94"/>
        <v/>
      </c>
      <c r="AE509" s="76" t="str">
        <f t="shared" si="95"/>
        <v/>
      </c>
      <c r="AF509" s="74">
        <f t="shared" si="96"/>
        <v>1315.3589999999999</v>
      </c>
      <c r="AG509" s="75" t="str">
        <f t="shared" si="97"/>
        <v>10:00</v>
      </c>
      <c r="AH509" s="74">
        <f t="shared" si="98"/>
        <v>30381.882999999998</v>
      </c>
      <c r="AI509" s="73" t="str">
        <f t="shared" si="99"/>
        <v/>
      </c>
      <c r="AJ509" s="73" t="str">
        <f t="shared" si="100"/>
        <v/>
      </c>
      <c r="AK509" s="73" t="str">
        <f t="shared" si="101"/>
        <v/>
      </c>
      <c r="AL509" s="72" t="str">
        <f t="shared" si="102"/>
        <v/>
      </c>
      <c r="AM509" s="71" t="str">
        <f t="shared" si="103"/>
        <v/>
      </c>
    </row>
    <row r="510" spans="2:39" ht="13.8" thickBot="1">
      <c r="B510" s="79">
        <v>44642</v>
      </c>
      <c r="C510" s="78">
        <v>1164.45</v>
      </c>
      <c r="D510" s="78">
        <v>1161.08</v>
      </c>
      <c r="E510" s="78">
        <v>1118.4469999999999</v>
      </c>
      <c r="F510" s="78">
        <v>0</v>
      </c>
      <c r="G510" s="78">
        <v>0</v>
      </c>
      <c r="H510" s="78">
        <v>0</v>
      </c>
      <c r="I510" s="78">
        <v>0</v>
      </c>
      <c r="J510" s="78">
        <v>0</v>
      </c>
      <c r="K510" s="78">
        <v>0</v>
      </c>
      <c r="L510" s="78">
        <v>0</v>
      </c>
      <c r="M510" s="78">
        <v>0</v>
      </c>
      <c r="N510" s="78">
        <v>0</v>
      </c>
      <c r="O510" s="78">
        <v>0</v>
      </c>
      <c r="P510" s="78">
        <v>0</v>
      </c>
      <c r="Q510" s="78">
        <v>0</v>
      </c>
      <c r="R510" s="78">
        <v>0</v>
      </c>
      <c r="S510" s="78">
        <v>0</v>
      </c>
      <c r="T510" s="78">
        <v>0</v>
      </c>
      <c r="U510" s="78">
        <v>0</v>
      </c>
      <c r="V510" s="78">
        <v>0</v>
      </c>
      <c r="W510" s="78">
        <v>0</v>
      </c>
      <c r="X510" s="78">
        <v>0</v>
      </c>
      <c r="Y510" s="78">
        <v>0</v>
      </c>
      <c r="Z510" s="78">
        <v>0</v>
      </c>
      <c r="AA510" s="78">
        <f t="shared" si="91"/>
        <v>1164.45</v>
      </c>
      <c r="AB510" s="77">
        <f t="shared" si="92"/>
        <v>2022</v>
      </c>
      <c r="AC510" s="76">
        <f t="shared" si="93"/>
        <v>3</v>
      </c>
      <c r="AD510" s="76" t="str">
        <f t="shared" si="94"/>
        <v/>
      </c>
      <c r="AE510" s="76" t="str">
        <f t="shared" si="95"/>
        <v/>
      </c>
      <c r="AF510" s="74">
        <f t="shared" si="96"/>
        <v>1164.45</v>
      </c>
      <c r="AG510" s="75" t="str">
        <f t="shared" si="97"/>
        <v>1:00</v>
      </c>
      <c r="AH510" s="74">
        <f t="shared" si="98"/>
        <v>4608.4269999999997</v>
      </c>
      <c r="AI510" s="73" t="str">
        <f t="shared" si="99"/>
        <v/>
      </c>
      <c r="AJ510" s="73" t="str">
        <f t="shared" si="100"/>
        <v/>
      </c>
      <c r="AK510" s="73" t="str">
        <f t="shared" si="101"/>
        <v/>
      </c>
      <c r="AL510" s="72" t="str">
        <f t="shared" si="102"/>
        <v/>
      </c>
      <c r="AM510" s="71" t="str">
        <f t="shared" si="103"/>
        <v/>
      </c>
    </row>
    <row r="511" spans="2:39" ht="13.8" thickBot="1">
      <c r="B511" s="79">
        <v>44643</v>
      </c>
      <c r="C511" s="78">
        <v>0</v>
      </c>
      <c r="D511" s="78">
        <v>0</v>
      </c>
      <c r="E511" s="78">
        <v>0</v>
      </c>
      <c r="F511" s="78">
        <v>0</v>
      </c>
      <c r="G511" s="78">
        <v>0</v>
      </c>
      <c r="H511" s="78">
        <v>0</v>
      </c>
      <c r="I511" s="78">
        <v>0</v>
      </c>
      <c r="J511" s="78">
        <v>0</v>
      </c>
      <c r="K511" s="78">
        <v>0</v>
      </c>
      <c r="L511" s="78">
        <v>0</v>
      </c>
      <c r="M511" s="78">
        <v>0</v>
      </c>
      <c r="N511" s="78">
        <v>0</v>
      </c>
      <c r="O511" s="78">
        <v>0</v>
      </c>
      <c r="P511" s="78">
        <v>0</v>
      </c>
      <c r="Q511" s="78">
        <v>0</v>
      </c>
      <c r="R511" s="78">
        <v>0</v>
      </c>
      <c r="S511" s="78">
        <v>0</v>
      </c>
      <c r="T511" s="78">
        <v>0</v>
      </c>
      <c r="U511" s="78">
        <v>0</v>
      </c>
      <c r="V511" s="78">
        <v>0</v>
      </c>
      <c r="W511" s="78">
        <v>0</v>
      </c>
      <c r="X511" s="78">
        <v>0</v>
      </c>
      <c r="Y511" s="78">
        <v>0</v>
      </c>
      <c r="Z511" s="78">
        <v>0</v>
      </c>
      <c r="AA511" s="78">
        <f t="shared" si="91"/>
        <v>0</v>
      </c>
      <c r="AB511" s="77">
        <f t="shared" si="92"/>
        <v>2022</v>
      </c>
      <c r="AC511" s="76">
        <f t="shared" si="93"/>
        <v>3</v>
      </c>
      <c r="AD511" s="76" t="str">
        <f t="shared" si="94"/>
        <v/>
      </c>
      <c r="AE511" s="76" t="str">
        <f t="shared" si="95"/>
        <v/>
      </c>
      <c r="AF511" s="74">
        <f t="shared" si="96"/>
        <v>0</v>
      </c>
      <c r="AG511" s="75" t="str">
        <f t="shared" si="97"/>
        <v>1:00</v>
      </c>
      <c r="AH511" s="74">
        <f t="shared" si="98"/>
        <v>0</v>
      </c>
      <c r="AI511" s="73" t="str">
        <f t="shared" si="99"/>
        <v/>
      </c>
      <c r="AJ511" s="73" t="str">
        <f t="shared" si="100"/>
        <v/>
      </c>
      <c r="AK511" s="73" t="str">
        <f t="shared" si="101"/>
        <v/>
      </c>
      <c r="AL511" s="72" t="str">
        <f t="shared" si="102"/>
        <v/>
      </c>
      <c r="AM511" s="71" t="str">
        <f t="shared" si="103"/>
        <v/>
      </c>
    </row>
    <row r="512" spans="2:39" ht="13.8" thickBot="1">
      <c r="B512" s="79">
        <v>44644</v>
      </c>
      <c r="C512" s="78">
        <v>0</v>
      </c>
      <c r="D512" s="78">
        <v>0</v>
      </c>
      <c r="E512" s="78">
        <v>0</v>
      </c>
      <c r="F512" s="78">
        <v>0</v>
      </c>
      <c r="G512" s="78">
        <v>0</v>
      </c>
      <c r="H512" s="78">
        <v>0</v>
      </c>
      <c r="I512" s="78">
        <v>0</v>
      </c>
      <c r="J512" s="78">
        <v>0</v>
      </c>
      <c r="K512" s="78">
        <v>0</v>
      </c>
      <c r="L512" s="78">
        <v>0</v>
      </c>
      <c r="M512" s="78">
        <v>0</v>
      </c>
      <c r="N512" s="78">
        <v>0</v>
      </c>
      <c r="O512" s="78">
        <v>0</v>
      </c>
      <c r="P512" s="78">
        <v>55.552</v>
      </c>
      <c r="Q512" s="78">
        <v>1212.0050000000001</v>
      </c>
      <c r="R512" s="78">
        <v>1256.7239999999999</v>
      </c>
      <c r="S512" s="78">
        <v>1183.6600000000001</v>
      </c>
      <c r="T512" s="78">
        <v>1146.691</v>
      </c>
      <c r="U512" s="78">
        <v>1154.712</v>
      </c>
      <c r="V512" s="78">
        <v>1154.8710000000001</v>
      </c>
      <c r="W512" s="78">
        <v>1157.9349999999999</v>
      </c>
      <c r="X512" s="78">
        <v>1156.3710000000001</v>
      </c>
      <c r="Y512" s="78">
        <v>1141.846</v>
      </c>
      <c r="Z512" s="78">
        <v>1124.8979999999999</v>
      </c>
      <c r="AA512" s="78">
        <f t="shared" si="91"/>
        <v>1256.7239999999999</v>
      </c>
      <c r="AB512" s="77">
        <f t="shared" si="92"/>
        <v>2022</v>
      </c>
      <c r="AC512" s="76">
        <f t="shared" si="93"/>
        <v>3</v>
      </c>
      <c r="AD512" s="76" t="str">
        <f t="shared" si="94"/>
        <v/>
      </c>
      <c r="AE512" s="76" t="str">
        <f t="shared" si="95"/>
        <v/>
      </c>
      <c r="AF512" s="74">
        <f t="shared" si="96"/>
        <v>1256.7239999999999</v>
      </c>
      <c r="AG512" s="75" t="str">
        <f t="shared" si="97"/>
        <v>16:00</v>
      </c>
      <c r="AH512" s="74">
        <f t="shared" si="98"/>
        <v>13001.989</v>
      </c>
      <c r="AI512" s="73" t="str">
        <f t="shared" si="99"/>
        <v/>
      </c>
      <c r="AJ512" s="73" t="str">
        <f t="shared" si="100"/>
        <v/>
      </c>
      <c r="AK512" s="73" t="str">
        <f t="shared" si="101"/>
        <v/>
      </c>
      <c r="AL512" s="72" t="str">
        <f t="shared" si="102"/>
        <v/>
      </c>
      <c r="AM512" s="71" t="str">
        <f t="shared" si="103"/>
        <v/>
      </c>
    </row>
    <row r="513" spans="2:39" ht="13.8" thickBot="1">
      <c r="B513" s="79">
        <v>44645</v>
      </c>
      <c r="C513" s="78">
        <v>1118.326</v>
      </c>
      <c r="D513" s="78">
        <v>1112.299</v>
      </c>
      <c r="E513" s="78">
        <v>1118.5350000000001</v>
      </c>
      <c r="F513" s="78">
        <v>1127.115</v>
      </c>
      <c r="G513" s="78">
        <v>1151.8510000000001</v>
      </c>
      <c r="H513" s="78">
        <v>1184.229</v>
      </c>
      <c r="I513" s="78">
        <v>1272.1110000000001</v>
      </c>
      <c r="J513" s="78">
        <v>1314.3309999999999</v>
      </c>
      <c r="K513" s="78">
        <v>1315.7</v>
      </c>
      <c r="L513" s="78">
        <v>1375.4259999999999</v>
      </c>
      <c r="M513" s="78">
        <v>1378.9190000000001</v>
      </c>
      <c r="N513" s="78">
        <v>1352.162</v>
      </c>
      <c r="O513" s="78">
        <v>1345.4159999999999</v>
      </c>
      <c r="P513" s="78">
        <v>1327.2429999999999</v>
      </c>
      <c r="Q513" s="78">
        <v>1322.8689999999999</v>
      </c>
      <c r="R513" s="78">
        <v>1284.069</v>
      </c>
      <c r="S513" s="78">
        <v>1233.06</v>
      </c>
      <c r="T513" s="78">
        <v>1188.078</v>
      </c>
      <c r="U513" s="78">
        <v>1211.835</v>
      </c>
      <c r="V513" s="78">
        <v>1192.7919999999999</v>
      </c>
      <c r="W513" s="78">
        <v>1202.7280000000001</v>
      </c>
      <c r="X513" s="78">
        <v>1176.7919999999999</v>
      </c>
      <c r="Y513" s="78">
        <v>1147.924</v>
      </c>
      <c r="Z513" s="78">
        <v>1127.422</v>
      </c>
      <c r="AA513" s="78">
        <f t="shared" si="91"/>
        <v>1378.9190000000001</v>
      </c>
      <c r="AB513" s="77">
        <f t="shared" si="92"/>
        <v>2022</v>
      </c>
      <c r="AC513" s="76">
        <f t="shared" si="93"/>
        <v>3</v>
      </c>
      <c r="AD513" s="76" t="str">
        <f t="shared" si="94"/>
        <v/>
      </c>
      <c r="AE513" s="76" t="str">
        <f t="shared" si="95"/>
        <v/>
      </c>
      <c r="AF513" s="74">
        <f t="shared" si="96"/>
        <v>1378.9190000000001</v>
      </c>
      <c r="AG513" s="75" t="str">
        <f t="shared" si="97"/>
        <v>11:00</v>
      </c>
      <c r="AH513" s="74">
        <f t="shared" si="98"/>
        <v>30960.151000000002</v>
      </c>
      <c r="AI513" s="73" t="str">
        <f t="shared" si="99"/>
        <v/>
      </c>
      <c r="AJ513" s="73" t="str">
        <f t="shared" si="100"/>
        <v/>
      </c>
      <c r="AK513" s="73" t="str">
        <f t="shared" si="101"/>
        <v/>
      </c>
      <c r="AL513" s="72" t="str">
        <f t="shared" si="102"/>
        <v/>
      </c>
      <c r="AM513" s="71" t="str">
        <f t="shared" si="103"/>
        <v/>
      </c>
    </row>
    <row r="514" spans="2:39" ht="13.8" thickBot="1">
      <c r="B514" s="79">
        <v>44646</v>
      </c>
      <c r="C514" s="78">
        <v>1121.75</v>
      </c>
      <c r="D514" s="78">
        <v>1120.422</v>
      </c>
      <c r="E514" s="78">
        <v>1113.7080000000001</v>
      </c>
      <c r="F514" s="78">
        <v>1117.5219999999999</v>
      </c>
      <c r="G514" s="78">
        <v>1122.1859999999999</v>
      </c>
      <c r="H514" s="78">
        <v>1147.2</v>
      </c>
      <c r="I514" s="78">
        <v>1176.855</v>
      </c>
      <c r="J514" s="78">
        <v>1219.9580000000001</v>
      </c>
      <c r="K514" s="78">
        <v>1202.354</v>
      </c>
      <c r="L514" s="78">
        <v>1208.7940000000001</v>
      </c>
      <c r="M514" s="78">
        <v>1218.431</v>
      </c>
      <c r="N514" s="78">
        <v>1193.1600000000001</v>
      </c>
      <c r="O514" s="78">
        <v>1197.806</v>
      </c>
      <c r="P514" s="78">
        <v>1168.6590000000001</v>
      </c>
      <c r="Q514" s="78">
        <v>1180.114</v>
      </c>
      <c r="R514" s="78">
        <v>1175.07</v>
      </c>
      <c r="S514" s="78">
        <v>1142.9369999999999</v>
      </c>
      <c r="T514" s="78">
        <v>1154.4659999999999</v>
      </c>
      <c r="U514" s="78">
        <v>1168.365</v>
      </c>
      <c r="V514" s="78">
        <v>1152.279</v>
      </c>
      <c r="W514" s="78">
        <v>1159.2070000000001</v>
      </c>
      <c r="X514" s="78">
        <v>1158.059</v>
      </c>
      <c r="Y514" s="78">
        <v>1156.934</v>
      </c>
      <c r="Z514" s="78">
        <v>1152.116</v>
      </c>
      <c r="AA514" s="78">
        <f t="shared" si="91"/>
        <v>1219.9580000000001</v>
      </c>
      <c r="AB514" s="77">
        <f t="shared" si="92"/>
        <v>2022</v>
      </c>
      <c r="AC514" s="76">
        <f t="shared" si="93"/>
        <v>3</v>
      </c>
      <c r="AD514" s="76" t="str">
        <f t="shared" si="94"/>
        <v/>
      </c>
      <c r="AE514" s="76" t="str">
        <f t="shared" si="95"/>
        <v/>
      </c>
      <c r="AF514" s="74">
        <f t="shared" si="96"/>
        <v>1219.9580000000001</v>
      </c>
      <c r="AG514" s="75" t="str">
        <f t="shared" si="97"/>
        <v>8:00</v>
      </c>
      <c r="AH514" s="74">
        <f t="shared" si="98"/>
        <v>29148.309999999998</v>
      </c>
      <c r="AI514" s="73" t="str">
        <f t="shared" si="99"/>
        <v/>
      </c>
      <c r="AJ514" s="73" t="str">
        <f t="shared" si="100"/>
        <v/>
      </c>
      <c r="AK514" s="73" t="str">
        <f t="shared" si="101"/>
        <v/>
      </c>
      <c r="AL514" s="72" t="str">
        <f t="shared" si="102"/>
        <v/>
      </c>
      <c r="AM514" s="71" t="str">
        <f t="shared" si="103"/>
        <v/>
      </c>
    </row>
    <row r="515" spans="2:39" ht="13.8" thickBot="1">
      <c r="B515" s="79">
        <v>44647</v>
      </c>
      <c r="C515" s="78">
        <v>1141.8009999999999</v>
      </c>
      <c r="D515" s="78">
        <v>1152.3689999999999</v>
      </c>
      <c r="E515" s="78">
        <v>1159.818</v>
      </c>
      <c r="F515" s="78">
        <v>1173.9680000000001</v>
      </c>
      <c r="G515" s="78">
        <v>1165.1179999999999</v>
      </c>
      <c r="H515" s="78">
        <v>1203.211</v>
      </c>
      <c r="I515" s="78">
        <v>1270.9190000000001</v>
      </c>
      <c r="J515" s="78">
        <v>1245.5050000000001</v>
      </c>
      <c r="K515" s="78">
        <v>1255.8520000000001</v>
      </c>
      <c r="L515" s="78">
        <v>1270.145</v>
      </c>
      <c r="M515" s="78">
        <v>1270.348</v>
      </c>
      <c r="N515" s="78">
        <v>1236.8040000000001</v>
      </c>
      <c r="O515" s="78">
        <v>1226.857</v>
      </c>
      <c r="P515" s="78">
        <v>1204.8240000000001</v>
      </c>
      <c r="Q515" s="78">
        <v>1220.973</v>
      </c>
      <c r="R515" s="78">
        <v>1211.4760000000001</v>
      </c>
      <c r="S515" s="78">
        <v>1197.4380000000001</v>
      </c>
      <c r="T515" s="78">
        <v>1229.8030000000001</v>
      </c>
      <c r="U515" s="78">
        <v>1229.8530000000001</v>
      </c>
      <c r="V515" s="78">
        <v>1228.895</v>
      </c>
      <c r="W515" s="78">
        <v>1222.425</v>
      </c>
      <c r="X515" s="78">
        <v>1224.462</v>
      </c>
      <c r="Y515" s="78">
        <v>1233.2260000000001</v>
      </c>
      <c r="Z515" s="78">
        <v>1230.8240000000001</v>
      </c>
      <c r="AA515" s="78">
        <f t="shared" ref="AA515:AA578" si="104">MAX(C515:Z515)</f>
        <v>1270.9190000000001</v>
      </c>
      <c r="AB515" s="77">
        <f t="shared" ref="AB515:AB578" si="105">YEAR(B515)</f>
        <v>2022</v>
      </c>
      <c r="AC515" s="76">
        <f t="shared" ref="AC515:AC578" si="106">MONTH(B515)</f>
        <v>3</v>
      </c>
      <c r="AD515" s="76" t="str">
        <f t="shared" ref="AD515:AD578" si="107">IF(AE515="","",AB515&amp;"-"&amp;AE515)</f>
        <v/>
      </c>
      <c r="AE515" s="76" t="str">
        <f t="shared" ref="AE515:AE578" si="108">IF(DAY(B515+1)=1,AC515,"")</f>
        <v/>
      </c>
      <c r="AF515" s="74">
        <f t="shared" ref="AF515:AF578" si="109">MAX(C515:AA515)</f>
        <v>1270.9190000000001</v>
      </c>
      <c r="AG515" s="75" t="str">
        <f t="shared" ref="AG515:AG578" si="110">INDEX($C$2:$Z$2,MATCH(AF515,C515:Z515,0))</f>
        <v>7:00</v>
      </c>
      <c r="AH515" s="74">
        <f t="shared" ref="AH515:AH578" si="111">SUM(C515:AA515)</f>
        <v>30477.832999999999</v>
      </c>
      <c r="AI515" s="73" t="str">
        <f t="shared" ref="AI515:AI578" si="112">IF(AE515&lt;&gt;"",SUMIFS(AF:AF,AC:AC,AC515,AB:AB,AB515),"")</f>
        <v/>
      </c>
      <c r="AJ515" s="73" t="str">
        <f t="shared" ref="AJ515:AJ578" si="113">IF(AI515="","",_xlfn.MAXIFS(AF:AF,AC:AC,AC515,AB:AB,AB515))</f>
        <v/>
      </c>
      <c r="AK515" s="73" t="str">
        <f t="shared" ref="AK515:AK578" si="114">IF(AI515="","",_xlfn.MAXIFS(AH:AH,AC:AC,AC515,AB:AB,AB515))</f>
        <v/>
      </c>
      <c r="AL515" s="72" t="str">
        <f t="shared" ref="AL515:AL578" si="115">IF(AI515&lt;&gt;"",INDEX(B:B,MATCH(AJ515,AF:AF,0)),"")</f>
        <v/>
      </c>
      <c r="AM515" s="71" t="str">
        <f t="shared" ref="AM515:AM578" si="116">IF(AI515&lt;&gt;"",INDEX(AG:AG,MATCH(AJ515,AF:AF,0)),"")</f>
        <v/>
      </c>
    </row>
    <row r="516" spans="2:39" ht="13.8" thickBot="1">
      <c r="B516" s="79">
        <v>44648</v>
      </c>
      <c r="C516" s="78">
        <v>1237.4100000000001</v>
      </c>
      <c r="D516" s="78">
        <v>1247.704</v>
      </c>
      <c r="E516" s="78">
        <v>1257.288</v>
      </c>
      <c r="F516" s="78">
        <v>1281.423</v>
      </c>
      <c r="G516" s="78">
        <v>1287.8</v>
      </c>
      <c r="H516" s="78">
        <v>1332.4829999999999</v>
      </c>
      <c r="I516" s="78">
        <v>1408.498</v>
      </c>
      <c r="J516" s="78">
        <v>1424.482</v>
      </c>
      <c r="K516" s="78">
        <v>1420.8810000000001</v>
      </c>
      <c r="L516" s="78">
        <v>1455.1690000000001</v>
      </c>
      <c r="M516" s="78">
        <v>1464.105</v>
      </c>
      <c r="N516" s="78">
        <v>1429.7370000000001</v>
      </c>
      <c r="O516" s="78">
        <v>1441.04</v>
      </c>
      <c r="P516" s="78">
        <v>1434.3620000000001</v>
      </c>
      <c r="Q516" s="78">
        <v>1426.8779999999999</v>
      </c>
      <c r="R516" s="78">
        <v>1378.1489999999999</v>
      </c>
      <c r="S516" s="78">
        <v>1331.5</v>
      </c>
      <c r="T516" s="78">
        <v>1251.2560000000001</v>
      </c>
      <c r="U516" s="78">
        <v>1277.107</v>
      </c>
      <c r="V516" s="78">
        <v>1284.6949999999999</v>
      </c>
      <c r="W516" s="78">
        <v>1268.8720000000001</v>
      </c>
      <c r="X516" s="78">
        <v>1266.02</v>
      </c>
      <c r="Y516" s="78">
        <v>1253.49</v>
      </c>
      <c r="Z516" s="78">
        <v>1264.5060000000001</v>
      </c>
      <c r="AA516" s="78">
        <f t="shared" si="104"/>
        <v>1464.105</v>
      </c>
      <c r="AB516" s="77">
        <f t="shared" si="105"/>
        <v>2022</v>
      </c>
      <c r="AC516" s="76">
        <f t="shared" si="106"/>
        <v>3</v>
      </c>
      <c r="AD516" s="76" t="str">
        <f t="shared" si="107"/>
        <v/>
      </c>
      <c r="AE516" s="76" t="str">
        <f t="shared" si="108"/>
        <v/>
      </c>
      <c r="AF516" s="74">
        <f t="shared" si="109"/>
        <v>1464.105</v>
      </c>
      <c r="AG516" s="75" t="str">
        <f t="shared" si="110"/>
        <v>11:00</v>
      </c>
      <c r="AH516" s="74">
        <f t="shared" si="111"/>
        <v>33588.960000000006</v>
      </c>
      <c r="AI516" s="73" t="str">
        <f t="shared" si="112"/>
        <v/>
      </c>
      <c r="AJ516" s="73" t="str">
        <f t="shared" si="113"/>
        <v/>
      </c>
      <c r="AK516" s="73" t="str">
        <f t="shared" si="114"/>
        <v/>
      </c>
      <c r="AL516" s="72" t="str">
        <f t="shared" si="115"/>
        <v/>
      </c>
      <c r="AM516" s="71" t="str">
        <f t="shared" si="116"/>
        <v/>
      </c>
    </row>
    <row r="517" spans="2:39" ht="13.8" thickBot="1">
      <c r="B517" s="79">
        <v>44649</v>
      </c>
      <c r="C517" s="78">
        <v>1267.155</v>
      </c>
      <c r="D517" s="78">
        <v>1259.5940000000001</v>
      </c>
      <c r="E517" s="78">
        <v>1284.6089999999999</v>
      </c>
      <c r="F517" s="78">
        <v>1301.748</v>
      </c>
      <c r="G517" s="78">
        <v>1315.7909999999999</v>
      </c>
      <c r="H517" s="78">
        <v>1366.5809999999999</v>
      </c>
      <c r="I517" s="78">
        <v>1437.5730000000001</v>
      </c>
      <c r="J517" s="78">
        <v>1449.7940000000001</v>
      </c>
      <c r="K517" s="78">
        <v>1428.5419999999999</v>
      </c>
      <c r="L517" s="78">
        <v>1445.271</v>
      </c>
      <c r="M517" s="78">
        <v>1437.0219999999999</v>
      </c>
      <c r="N517" s="78">
        <v>1385.923</v>
      </c>
      <c r="O517" s="78">
        <v>1374.001</v>
      </c>
      <c r="P517" s="78">
        <v>1372.826</v>
      </c>
      <c r="Q517" s="78">
        <v>1358.134</v>
      </c>
      <c r="R517" s="78">
        <v>1321.809</v>
      </c>
      <c r="S517" s="78">
        <v>1267.3219999999999</v>
      </c>
      <c r="T517" s="78">
        <v>1199.0899999999999</v>
      </c>
      <c r="U517" s="78">
        <v>1211.973</v>
      </c>
      <c r="V517" s="78">
        <v>1208.4169999999999</v>
      </c>
      <c r="W517" s="78">
        <v>1206.3409999999999</v>
      </c>
      <c r="X517" s="78">
        <v>1211.865</v>
      </c>
      <c r="Y517" s="78">
        <v>1190.606</v>
      </c>
      <c r="Z517" s="78">
        <v>1193.7729999999999</v>
      </c>
      <c r="AA517" s="78">
        <f t="shared" si="104"/>
        <v>1449.7940000000001</v>
      </c>
      <c r="AB517" s="77">
        <f t="shared" si="105"/>
        <v>2022</v>
      </c>
      <c r="AC517" s="76">
        <f t="shared" si="106"/>
        <v>3</v>
      </c>
      <c r="AD517" s="76" t="str">
        <f t="shared" si="107"/>
        <v/>
      </c>
      <c r="AE517" s="76" t="str">
        <f t="shared" si="108"/>
        <v/>
      </c>
      <c r="AF517" s="74">
        <f t="shared" si="109"/>
        <v>1449.7940000000001</v>
      </c>
      <c r="AG517" s="75" t="str">
        <f t="shared" si="110"/>
        <v>8:00</v>
      </c>
      <c r="AH517" s="74">
        <f t="shared" si="111"/>
        <v>32945.554000000004</v>
      </c>
      <c r="AI517" s="73" t="str">
        <f t="shared" si="112"/>
        <v/>
      </c>
      <c r="AJ517" s="73" t="str">
        <f t="shared" si="113"/>
        <v/>
      </c>
      <c r="AK517" s="73" t="str">
        <f t="shared" si="114"/>
        <v/>
      </c>
      <c r="AL517" s="72" t="str">
        <f t="shared" si="115"/>
        <v/>
      </c>
      <c r="AM517" s="71" t="str">
        <f t="shared" si="116"/>
        <v/>
      </c>
    </row>
    <row r="518" spans="2:39" ht="13.8" thickBot="1">
      <c r="B518" s="79">
        <v>44650</v>
      </c>
      <c r="C518" s="78">
        <v>1186.7550000000001</v>
      </c>
      <c r="D518" s="78">
        <v>1191.8240000000001</v>
      </c>
      <c r="E518" s="78">
        <v>1208.5219999999999</v>
      </c>
      <c r="F518" s="78">
        <v>1227.0709999999999</v>
      </c>
      <c r="G518" s="78">
        <v>1250.4480000000001</v>
      </c>
      <c r="H518" s="78">
        <v>1313.502</v>
      </c>
      <c r="I518" s="78">
        <v>1399.3869999999999</v>
      </c>
      <c r="J518" s="78">
        <v>1435.048</v>
      </c>
      <c r="K518" s="78">
        <v>1430.298</v>
      </c>
      <c r="L518" s="78">
        <v>1453.5229999999999</v>
      </c>
      <c r="M518" s="78">
        <v>1452.885</v>
      </c>
      <c r="N518" s="78">
        <v>1430.9169999999999</v>
      </c>
      <c r="O518" s="78">
        <v>1434.99</v>
      </c>
      <c r="P518" s="78">
        <v>1414.7809999999999</v>
      </c>
      <c r="Q518" s="78">
        <v>1396.665</v>
      </c>
      <c r="R518" s="78">
        <v>1342.7349999999999</v>
      </c>
      <c r="S518" s="78">
        <v>1289.086</v>
      </c>
      <c r="T518" s="78">
        <v>1229.973</v>
      </c>
      <c r="U518" s="78">
        <v>1214.0340000000001</v>
      </c>
      <c r="V518" s="78">
        <v>1227.4929999999999</v>
      </c>
      <c r="W518" s="78">
        <v>1196.47</v>
      </c>
      <c r="X518" s="78">
        <v>1188.1669999999999</v>
      </c>
      <c r="Y518" s="78">
        <v>1171.3979999999999</v>
      </c>
      <c r="Z518" s="78">
        <v>1170.306</v>
      </c>
      <c r="AA518" s="78">
        <f t="shared" si="104"/>
        <v>1453.5229999999999</v>
      </c>
      <c r="AB518" s="77">
        <f t="shared" si="105"/>
        <v>2022</v>
      </c>
      <c r="AC518" s="76">
        <f t="shared" si="106"/>
        <v>3</v>
      </c>
      <c r="AD518" s="76" t="str">
        <f t="shared" si="107"/>
        <v/>
      </c>
      <c r="AE518" s="76" t="str">
        <f t="shared" si="108"/>
        <v/>
      </c>
      <c r="AF518" s="74">
        <f t="shared" si="109"/>
        <v>1453.5229999999999</v>
      </c>
      <c r="AG518" s="75" t="str">
        <f t="shared" si="110"/>
        <v>10:00</v>
      </c>
      <c r="AH518" s="74">
        <f t="shared" si="111"/>
        <v>32709.801000000007</v>
      </c>
      <c r="AI518" s="73" t="str">
        <f t="shared" si="112"/>
        <v/>
      </c>
      <c r="AJ518" s="73" t="str">
        <f t="shared" si="113"/>
        <v/>
      </c>
      <c r="AK518" s="73" t="str">
        <f t="shared" si="114"/>
        <v/>
      </c>
      <c r="AL518" s="72" t="str">
        <f t="shared" si="115"/>
        <v/>
      </c>
      <c r="AM518" s="71" t="str">
        <f t="shared" si="116"/>
        <v/>
      </c>
    </row>
    <row r="519" spans="2:39" ht="13.8" thickBot="1">
      <c r="B519" s="79">
        <v>44651</v>
      </c>
      <c r="C519" s="78">
        <v>1154.383</v>
      </c>
      <c r="D519" s="78">
        <v>1140.1320000000001</v>
      </c>
      <c r="E519" s="78">
        <v>1136.8040000000001</v>
      </c>
      <c r="F519" s="78">
        <v>1165.635</v>
      </c>
      <c r="G519" s="78">
        <v>1191.038</v>
      </c>
      <c r="H519" s="78">
        <v>1231.204</v>
      </c>
      <c r="I519" s="78">
        <v>1321.269</v>
      </c>
      <c r="J519" s="78">
        <v>1311.8710000000001</v>
      </c>
      <c r="K519" s="78">
        <v>1302.3810000000001</v>
      </c>
      <c r="L519" s="78">
        <v>1341.836</v>
      </c>
      <c r="M519" s="78">
        <v>1339.1189999999999</v>
      </c>
      <c r="N519" s="78">
        <v>1308.7049999999999</v>
      </c>
      <c r="O519" s="78">
        <v>1312.7260000000001</v>
      </c>
      <c r="P519" s="78">
        <v>1294.9570000000001</v>
      </c>
      <c r="Q519" s="78">
        <v>1312.3140000000001</v>
      </c>
      <c r="R519" s="78">
        <v>1274.0119999999999</v>
      </c>
      <c r="S519" s="78">
        <v>1217.172</v>
      </c>
      <c r="T519" s="78">
        <v>1172.989</v>
      </c>
      <c r="U519" s="78">
        <v>1186.797</v>
      </c>
      <c r="V519" s="78">
        <v>1172.4549999999999</v>
      </c>
      <c r="W519" s="78">
        <v>1156.865</v>
      </c>
      <c r="X519" s="78">
        <v>1159.5060000000001</v>
      </c>
      <c r="Y519" s="78">
        <v>1157.4559999999999</v>
      </c>
      <c r="Z519" s="78">
        <v>1156.134</v>
      </c>
      <c r="AA519" s="78">
        <f t="shared" si="104"/>
        <v>1341.836</v>
      </c>
      <c r="AB519" s="77">
        <f t="shared" si="105"/>
        <v>2022</v>
      </c>
      <c r="AC519" s="76">
        <f t="shared" si="106"/>
        <v>3</v>
      </c>
      <c r="AD519" s="76" t="str">
        <f t="shared" si="107"/>
        <v>2022-3</v>
      </c>
      <c r="AE519" s="76">
        <f t="shared" si="108"/>
        <v>3</v>
      </c>
      <c r="AF519" s="74">
        <f t="shared" si="109"/>
        <v>1341.836</v>
      </c>
      <c r="AG519" s="75" t="str">
        <f t="shared" si="110"/>
        <v>10:00</v>
      </c>
      <c r="AH519" s="74">
        <f t="shared" si="111"/>
        <v>30859.595999999994</v>
      </c>
      <c r="AI519" s="73">
        <f t="shared" si="112"/>
        <v>36131.633000000009</v>
      </c>
      <c r="AJ519" s="73">
        <f t="shared" si="113"/>
        <v>1464.105</v>
      </c>
      <c r="AK519" s="73">
        <f t="shared" si="114"/>
        <v>33588.960000000006</v>
      </c>
      <c r="AL519" s="72">
        <f t="shared" si="115"/>
        <v>44648</v>
      </c>
      <c r="AM519" s="71" t="str">
        <f t="shared" si="116"/>
        <v>11:00</v>
      </c>
    </row>
    <row r="520" spans="2:39" ht="13.8" thickBot="1">
      <c r="B520" s="79">
        <v>44652</v>
      </c>
      <c r="C520" s="78">
        <v>1147.8620000000001</v>
      </c>
      <c r="D520" s="78">
        <v>1142.27</v>
      </c>
      <c r="E520" s="78">
        <v>1160.011</v>
      </c>
      <c r="F520" s="78">
        <v>1171.9079999999999</v>
      </c>
      <c r="G520" s="78">
        <v>1209.0029999999999</v>
      </c>
      <c r="H520" s="78">
        <v>1255.9570000000001</v>
      </c>
      <c r="I520" s="78">
        <v>1336.5730000000001</v>
      </c>
      <c r="J520" s="78">
        <v>1364.942</v>
      </c>
      <c r="K520" s="78">
        <v>1376.1669999999999</v>
      </c>
      <c r="L520" s="78">
        <v>1383.375</v>
      </c>
      <c r="M520" s="78">
        <v>1397.1369999999999</v>
      </c>
      <c r="N520" s="78">
        <v>1362.383</v>
      </c>
      <c r="O520" s="78">
        <v>1364.663</v>
      </c>
      <c r="P520" s="78">
        <v>1325.2950000000001</v>
      </c>
      <c r="Q520" s="78">
        <v>1334.8140000000001</v>
      </c>
      <c r="R520" s="78">
        <v>1309.278</v>
      </c>
      <c r="S520" s="78">
        <v>1260.0740000000001</v>
      </c>
      <c r="T520" s="78">
        <v>1214.6759999999999</v>
      </c>
      <c r="U520" s="78">
        <v>1218.2349999999999</v>
      </c>
      <c r="V520" s="78">
        <v>1222.8489999999999</v>
      </c>
      <c r="W520" s="78">
        <v>1209.395</v>
      </c>
      <c r="X520" s="78">
        <v>1183.6120000000001</v>
      </c>
      <c r="Y520" s="78">
        <v>1175.1600000000001</v>
      </c>
      <c r="Z520" s="78">
        <v>1164.6099999999999</v>
      </c>
      <c r="AA520" s="78">
        <f t="shared" si="104"/>
        <v>1397.1369999999999</v>
      </c>
      <c r="AB520" s="77">
        <f t="shared" si="105"/>
        <v>2022</v>
      </c>
      <c r="AC520" s="76">
        <f t="shared" si="106"/>
        <v>4</v>
      </c>
      <c r="AD520" s="76" t="str">
        <f t="shared" si="107"/>
        <v/>
      </c>
      <c r="AE520" s="76" t="str">
        <f t="shared" si="108"/>
        <v/>
      </c>
      <c r="AF520" s="74">
        <f t="shared" si="109"/>
        <v>1397.1369999999999</v>
      </c>
      <c r="AG520" s="75" t="str">
        <f t="shared" si="110"/>
        <v>11:00</v>
      </c>
      <c r="AH520" s="74">
        <f t="shared" si="111"/>
        <v>31687.385999999991</v>
      </c>
      <c r="AI520" s="73" t="str">
        <f t="shared" si="112"/>
        <v/>
      </c>
      <c r="AJ520" s="73" t="str">
        <f t="shared" si="113"/>
        <v/>
      </c>
      <c r="AK520" s="73" t="str">
        <f t="shared" si="114"/>
        <v/>
      </c>
      <c r="AL520" s="72" t="str">
        <f t="shared" si="115"/>
        <v/>
      </c>
      <c r="AM520" s="71" t="str">
        <f t="shared" si="116"/>
        <v/>
      </c>
    </row>
    <row r="521" spans="2:39" ht="13.8" thickBot="1">
      <c r="B521" s="79">
        <v>44653</v>
      </c>
      <c r="C521" s="78">
        <v>1164.5640000000001</v>
      </c>
      <c r="D521" s="78">
        <v>1165.0550000000001</v>
      </c>
      <c r="E521" s="78">
        <v>1189.011</v>
      </c>
      <c r="F521" s="78">
        <v>1188.741</v>
      </c>
      <c r="G521" s="78">
        <v>1195.8140000000001</v>
      </c>
      <c r="H521" s="78">
        <v>1211.421</v>
      </c>
      <c r="I521" s="78">
        <v>1242.5</v>
      </c>
      <c r="J521" s="78">
        <v>1235.42</v>
      </c>
      <c r="K521" s="78">
        <v>1205.8399999999999</v>
      </c>
      <c r="L521" s="78">
        <v>1201.4929999999999</v>
      </c>
      <c r="M521" s="78">
        <v>1191.7249999999999</v>
      </c>
      <c r="N521" s="78">
        <v>1167.818</v>
      </c>
      <c r="O521" s="78">
        <v>1164.682</v>
      </c>
      <c r="P521" s="78">
        <v>1142.605</v>
      </c>
      <c r="Q521" s="78">
        <v>1147.432</v>
      </c>
      <c r="R521" s="78">
        <v>1134.7850000000001</v>
      </c>
      <c r="S521" s="78">
        <v>1103.1569999999999</v>
      </c>
      <c r="T521" s="78">
        <v>1106.519</v>
      </c>
      <c r="U521" s="78">
        <v>1115.7139999999999</v>
      </c>
      <c r="V521" s="78">
        <v>1134.095</v>
      </c>
      <c r="W521" s="78">
        <v>1124.248</v>
      </c>
      <c r="X521" s="78">
        <v>1116.2840000000001</v>
      </c>
      <c r="Y521" s="78">
        <v>1116.0409999999999</v>
      </c>
      <c r="Z521" s="78">
        <v>1125.1610000000001</v>
      </c>
      <c r="AA521" s="78">
        <f t="shared" si="104"/>
        <v>1242.5</v>
      </c>
      <c r="AB521" s="77">
        <f t="shared" si="105"/>
        <v>2022</v>
      </c>
      <c r="AC521" s="76">
        <f t="shared" si="106"/>
        <v>4</v>
      </c>
      <c r="AD521" s="76" t="str">
        <f t="shared" si="107"/>
        <v/>
      </c>
      <c r="AE521" s="76" t="str">
        <f t="shared" si="108"/>
        <v/>
      </c>
      <c r="AF521" s="74">
        <f t="shared" si="109"/>
        <v>1242.5</v>
      </c>
      <c r="AG521" s="75" t="str">
        <f t="shared" si="110"/>
        <v>7:00</v>
      </c>
      <c r="AH521" s="74">
        <f t="shared" si="111"/>
        <v>29132.625000000004</v>
      </c>
      <c r="AI521" s="73" t="str">
        <f t="shared" si="112"/>
        <v/>
      </c>
      <c r="AJ521" s="73" t="str">
        <f t="shared" si="113"/>
        <v/>
      </c>
      <c r="AK521" s="73" t="str">
        <f t="shared" si="114"/>
        <v/>
      </c>
      <c r="AL521" s="72" t="str">
        <f t="shared" si="115"/>
        <v/>
      </c>
      <c r="AM521" s="71" t="str">
        <f t="shared" si="116"/>
        <v/>
      </c>
    </row>
    <row r="522" spans="2:39" ht="13.8" thickBot="1">
      <c r="B522" s="79">
        <v>44654</v>
      </c>
      <c r="C522" s="78">
        <v>1125.5509999999999</v>
      </c>
      <c r="D522" s="78">
        <v>1110.2139999999999</v>
      </c>
      <c r="E522" s="78">
        <v>1120.5719999999999</v>
      </c>
      <c r="F522" s="78">
        <v>1121.08</v>
      </c>
      <c r="G522" s="78">
        <v>1127.5719999999999</v>
      </c>
      <c r="H522" s="78">
        <v>1146.4349999999999</v>
      </c>
      <c r="I522" s="78">
        <v>1210.7460000000001</v>
      </c>
      <c r="J522" s="78">
        <v>1199.7370000000001</v>
      </c>
      <c r="K522" s="78">
        <v>1198.644</v>
      </c>
      <c r="L522" s="78">
        <v>1201.0640000000001</v>
      </c>
      <c r="M522" s="78">
        <v>1189.2840000000001</v>
      </c>
      <c r="N522" s="78">
        <v>1180.17</v>
      </c>
      <c r="O522" s="78">
        <v>1169.9559999999999</v>
      </c>
      <c r="P522" s="78">
        <v>1163.912</v>
      </c>
      <c r="Q522" s="78">
        <v>1162.144</v>
      </c>
      <c r="R522" s="78">
        <v>1155.7270000000001</v>
      </c>
      <c r="S522" s="78">
        <v>1130.085</v>
      </c>
      <c r="T522" s="78">
        <v>1124.7660000000001</v>
      </c>
      <c r="U522" s="78">
        <v>1125.347</v>
      </c>
      <c r="V522" s="78">
        <v>1116.9739999999999</v>
      </c>
      <c r="W522" s="78">
        <v>1136.991</v>
      </c>
      <c r="X522" s="78">
        <v>1135.335</v>
      </c>
      <c r="Y522" s="78">
        <v>1147.279</v>
      </c>
      <c r="Z522" s="78">
        <v>1160.47</v>
      </c>
      <c r="AA522" s="78">
        <f t="shared" si="104"/>
        <v>1210.7460000000001</v>
      </c>
      <c r="AB522" s="77">
        <f t="shared" si="105"/>
        <v>2022</v>
      </c>
      <c r="AC522" s="76">
        <f t="shared" si="106"/>
        <v>4</v>
      </c>
      <c r="AD522" s="76" t="str">
        <f t="shared" si="107"/>
        <v/>
      </c>
      <c r="AE522" s="76" t="str">
        <f t="shared" si="108"/>
        <v/>
      </c>
      <c r="AF522" s="74">
        <f t="shared" si="109"/>
        <v>1210.7460000000001</v>
      </c>
      <c r="AG522" s="75" t="str">
        <f t="shared" si="110"/>
        <v>7:00</v>
      </c>
      <c r="AH522" s="74">
        <f t="shared" si="111"/>
        <v>28870.800999999996</v>
      </c>
      <c r="AI522" s="73" t="str">
        <f t="shared" si="112"/>
        <v/>
      </c>
      <c r="AJ522" s="73" t="str">
        <f t="shared" si="113"/>
        <v/>
      </c>
      <c r="AK522" s="73" t="str">
        <f t="shared" si="114"/>
        <v/>
      </c>
      <c r="AL522" s="72" t="str">
        <f t="shared" si="115"/>
        <v/>
      </c>
      <c r="AM522" s="71" t="str">
        <f t="shared" si="116"/>
        <v/>
      </c>
    </row>
    <row r="523" spans="2:39" ht="13.8" thickBot="1">
      <c r="B523" s="79">
        <v>44655</v>
      </c>
      <c r="C523" s="78">
        <v>1133.7280000000001</v>
      </c>
      <c r="D523" s="78">
        <v>1157.0070000000001</v>
      </c>
      <c r="E523" s="78">
        <v>1172.8030000000001</v>
      </c>
      <c r="F523" s="78">
        <v>1222.847</v>
      </c>
      <c r="G523" s="78">
        <v>1247.2190000000001</v>
      </c>
      <c r="H523" s="78">
        <v>1285.3989999999999</v>
      </c>
      <c r="I523" s="78">
        <v>1353.046</v>
      </c>
      <c r="J523" s="78">
        <v>1346.232</v>
      </c>
      <c r="K523" s="78">
        <v>1344.5830000000001</v>
      </c>
      <c r="L523" s="78">
        <v>1335.848</v>
      </c>
      <c r="M523" s="78">
        <v>1346.0909999999999</v>
      </c>
      <c r="N523" s="78">
        <v>1333.23</v>
      </c>
      <c r="O523" s="78">
        <v>1317.5170000000001</v>
      </c>
      <c r="P523" s="78">
        <v>1309.616</v>
      </c>
      <c r="Q523" s="78">
        <v>1307.2460000000001</v>
      </c>
      <c r="R523" s="78">
        <v>1273.048</v>
      </c>
      <c r="S523" s="78">
        <v>1207.825</v>
      </c>
      <c r="T523" s="78">
        <v>1178.1020000000001</v>
      </c>
      <c r="U523" s="78">
        <v>1162.3779999999999</v>
      </c>
      <c r="V523" s="78">
        <v>1155.8019999999999</v>
      </c>
      <c r="W523" s="78">
        <v>1154.8699999999999</v>
      </c>
      <c r="X523" s="78">
        <v>1141.4169999999999</v>
      </c>
      <c r="Y523" s="78">
        <v>1129.0530000000001</v>
      </c>
      <c r="Z523" s="78">
        <v>1124.472</v>
      </c>
      <c r="AA523" s="78">
        <f t="shared" si="104"/>
        <v>1353.046</v>
      </c>
      <c r="AB523" s="77">
        <f t="shared" si="105"/>
        <v>2022</v>
      </c>
      <c r="AC523" s="76">
        <f t="shared" si="106"/>
        <v>4</v>
      </c>
      <c r="AD523" s="76" t="str">
        <f t="shared" si="107"/>
        <v/>
      </c>
      <c r="AE523" s="76" t="str">
        <f t="shared" si="108"/>
        <v/>
      </c>
      <c r="AF523" s="74">
        <f t="shared" si="109"/>
        <v>1353.046</v>
      </c>
      <c r="AG523" s="75" t="str">
        <f t="shared" si="110"/>
        <v>7:00</v>
      </c>
      <c r="AH523" s="74">
        <f t="shared" si="111"/>
        <v>31092.425000000003</v>
      </c>
      <c r="AI523" s="73" t="str">
        <f t="shared" si="112"/>
        <v/>
      </c>
      <c r="AJ523" s="73" t="str">
        <f t="shared" si="113"/>
        <v/>
      </c>
      <c r="AK523" s="73" t="str">
        <f t="shared" si="114"/>
        <v/>
      </c>
      <c r="AL523" s="72" t="str">
        <f t="shared" si="115"/>
        <v/>
      </c>
      <c r="AM523" s="71" t="str">
        <f t="shared" si="116"/>
        <v/>
      </c>
    </row>
    <row r="524" spans="2:39" ht="13.8" thickBot="1">
      <c r="B524" s="79">
        <v>44656</v>
      </c>
      <c r="C524" s="78">
        <v>1116.1130000000001</v>
      </c>
      <c r="D524" s="78">
        <v>1120.5519999999999</v>
      </c>
      <c r="E524" s="78">
        <v>1134.325</v>
      </c>
      <c r="F524" s="78">
        <v>1165.808</v>
      </c>
      <c r="G524" s="78">
        <v>1194.8710000000001</v>
      </c>
      <c r="H524" s="78">
        <v>1242.97</v>
      </c>
      <c r="I524" s="78">
        <v>1297.798</v>
      </c>
      <c r="J524" s="78">
        <v>1331.2239999999999</v>
      </c>
      <c r="K524" s="78">
        <v>1327.1310000000001</v>
      </c>
      <c r="L524" s="78">
        <v>1352.231</v>
      </c>
      <c r="M524" s="78">
        <v>1349.107</v>
      </c>
      <c r="N524" s="78">
        <v>1295.0139999999999</v>
      </c>
      <c r="O524" s="78">
        <v>1279.694</v>
      </c>
      <c r="P524" s="78">
        <v>1275.221</v>
      </c>
      <c r="Q524" s="78">
        <v>1267.7270000000001</v>
      </c>
      <c r="R524" s="78">
        <v>1226.547</v>
      </c>
      <c r="S524" s="78">
        <v>1167.855</v>
      </c>
      <c r="T524" s="78">
        <v>1125.914</v>
      </c>
      <c r="U524" s="78">
        <v>1130.335</v>
      </c>
      <c r="V524" s="78">
        <v>1128.9169999999999</v>
      </c>
      <c r="W524" s="78">
        <v>1128.925</v>
      </c>
      <c r="X524" s="78">
        <v>1123.048</v>
      </c>
      <c r="Y524" s="78">
        <v>1104.9570000000001</v>
      </c>
      <c r="Z524" s="78">
        <v>1100.702</v>
      </c>
      <c r="AA524" s="78">
        <f t="shared" si="104"/>
        <v>1352.231</v>
      </c>
      <c r="AB524" s="77">
        <f t="shared" si="105"/>
        <v>2022</v>
      </c>
      <c r="AC524" s="76">
        <f t="shared" si="106"/>
        <v>4</v>
      </c>
      <c r="AD524" s="76" t="str">
        <f t="shared" si="107"/>
        <v/>
      </c>
      <c r="AE524" s="76" t="str">
        <f t="shared" si="108"/>
        <v/>
      </c>
      <c r="AF524" s="74">
        <f t="shared" si="109"/>
        <v>1352.231</v>
      </c>
      <c r="AG524" s="75" t="str">
        <f t="shared" si="110"/>
        <v>10:00</v>
      </c>
      <c r="AH524" s="74">
        <f t="shared" si="111"/>
        <v>30339.216999999993</v>
      </c>
      <c r="AI524" s="73" t="str">
        <f t="shared" si="112"/>
        <v/>
      </c>
      <c r="AJ524" s="73" t="str">
        <f t="shared" si="113"/>
        <v/>
      </c>
      <c r="AK524" s="73" t="str">
        <f t="shared" si="114"/>
        <v/>
      </c>
      <c r="AL524" s="72" t="str">
        <f t="shared" si="115"/>
        <v/>
      </c>
      <c r="AM524" s="71" t="str">
        <f t="shared" si="116"/>
        <v/>
      </c>
    </row>
    <row r="525" spans="2:39" ht="13.8" thickBot="1">
      <c r="B525" s="79">
        <v>44657</v>
      </c>
      <c r="C525" s="78">
        <v>1091.318</v>
      </c>
      <c r="D525" s="78">
        <v>1092.9639999999999</v>
      </c>
      <c r="E525" s="78">
        <v>1101.8330000000001</v>
      </c>
      <c r="F525" s="78">
        <v>1134.8610000000001</v>
      </c>
      <c r="G525" s="78">
        <v>1142.9169999999999</v>
      </c>
      <c r="H525" s="78">
        <v>467.26499999999999</v>
      </c>
      <c r="I525" s="78">
        <v>144.197</v>
      </c>
      <c r="J525" s="78">
        <v>1244.1130000000001</v>
      </c>
      <c r="K525" s="78">
        <v>1288.396</v>
      </c>
      <c r="L525" s="78">
        <v>1301.146</v>
      </c>
      <c r="M525" s="78">
        <v>1320.3679999999999</v>
      </c>
      <c r="N525" s="78">
        <v>1279.4849999999999</v>
      </c>
      <c r="O525" s="78">
        <v>1295.597</v>
      </c>
      <c r="P525" s="78">
        <v>1280</v>
      </c>
      <c r="Q525" s="78">
        <v>1271.4970000000001</v>
      </c>
      <c r="R525" s="78">
        <v>1238.829</v>
      </c>
      <c r="S525" s="78">
        <v>1184.5129999999999</v>
      </c>
      <c r="T525" s="78">
        <v>1134.0039999999999</v>
      </c>
      <c r="U525" s="78">
        <v>1125.4590000000001</v>
      </c>
      <c r="V525" s="78">
        <v>1149.155</v>
      </c>
      <c r="W525" s="78">
        <v>1135.643</v>
      </c>
      <c r="X525" s="78">
        <v>1116.367</v>
      </c>
      <c r="Y525" s="78">
        <v>1095.204</v>
      </c>
      <c r="Z525" s="78">
        <v>1093.864</v>
      </c>
      <c r="AA525" s="78">
        <f t="shared" si="104"/>
        <v>1320.3679999999999</v>
      </c>
      <c r="AB525" s="77">
        <f t="shared" si="105"/>
        <v>2022</v>
      </c>
      <c r="AC525" s="76">
        <f t="shared" si="106"/>
        <v>4</v>
      </c>
      <c r="AD525" s="76" t="str">
        <f t="shared" si="107"/>
        <v/>
      </c>
      <c r="AE525" s="76" t="str">
        <f t="shared" si="108"/>
        <v/>
      </c>
      <c r="AF525" s="74">
        <f t="shared" si="109"/>
        <v>1320.3679999999999</v>
      </c>
      <c r="AG525" s="75" t="str">
        <f t="shared" si="110"/>
        <v>11:00</v>
      </c>
      <c r="AH525" s="74">
        <f t="shared" si="111"/>
        <v>28049.363000000001</v>
      </c>
      <c r="AI525" s="73" t="str">
        <f t="shared" si="112"/>
        <v/>
      </c>
      <c r="AJ525" s="73" t="str">
        <f t="shared" si="113"/>
        <v/>
      </c>
      <c r="AK525" s="73" t="str">
        <f t="shared" si="114"/>
        <v/>
      </c>
      <c r="AL525" s="72" t="str">
        <f t="shared" si="115"/>
        <v/>
      </c>
      <c r="AM525" s="71" t="str">
        <f t="shared" si="116"/>
        <v/>
      </c>
    </row>
    <row r="526" spans="2:39" ht="13.8" thickBot="1">
      <c r="B526" s="79">
        <v>44658</v>
      </c>
      <c r="C526" s="78">
        <v>1083.8430000000001</v>
      </c>
      <c r="D526" s="78">
        <v>1085.829</v>
      </c>
      <c r="E526" s="78">
        <v>1098.288</v>
      </c>
      <c r="F526" s="78">
        <v>1137.1110000000001</v>
      </c>
      <c r="G526" s="78">
        <v>1165.5119999999999</v>
      </c>
      <c r="H526" s="78">
        <v>1176.8789999999999</v>
      </c>
      <c r="I526" s="78">
        <v>654.26400000000001</v>
      </c>
      <c r="J526" s="78">
        <v>643.17899999999997</v>
      </c>
      <c r="K526" s="78">
        <v>1284.1189999999999</v>
      </c>
      <c r="L526" s="78">
        <v>1315.9770000000001</v>
      </c>
      <c r="M526" s="78">
        <v>1313.9680000000001</v>
      </c>
      <c r="N526" s="78">
        <v>1295.095</v>
      </c>
      <c r="O526" s="78">
        <v>1278.6590000000001</v>
      </c>
      <c r="P526" s="78">
        <v>1270.713</v>
      </c>
      <c r="Q526" s="78">
        <v>1269.9670000000001</v>
      </c>
      <c r="R526" s="78">
        <v>1222.587</v>
      </c>
      <c r="S526" s="78">
        <v>1177.6089999999999</v>
      </c>
      <c r="T526" s="78">
        <v>1127.384</v>
      </c>
      <c r="U526" s="78">
        <v>1132.5609999999999</v>
      </c>
      <c r="V526" s="78">
        <v>1142.174</v>
      </c>
      <c r="W526" s="78">
        <v>1136.0050000000001</v>
      </c>
      <c r="X526" s="78">
        <v>1128.7460000000001</v>
      </c>
      <c r="Y526" s="78">
        <v>1106.4570000000001</v>
      </c>
      <c r="Z526" s="78">
        <v>1104.5</v>
      </c>
      <c r="AA526" s="78">
        <f t="shared" si="104"/>
        <v>1315.9770000000001</v>
      </c>
      <c r="AB526" s="77">
        <f t="shared" si="105"/>
        <v>2022</v>
      </c>
      <c r="AC526" s="76">
        <f t="shared" si="106"/>
        <v>4</v>
      </c>
      <c r="AD526" s="76" t="str">
        <f t="shared" si="107"/>
        <v/>
      </c>
      <c r="AE526" s="76" t="str">
        <f t="shared" si="108"/>
        <v/>
      </c>
      <c r="AF526" s="74">
        <f t="shared" si="109"/>
        <v>1315.9770000000001</v>
      </c>
      <c r="AG526" s="75" t="str">
        <f t="shared" si="110"/>
        <v>10:00</v>
      </c>
      <c r="AH526" s="74">
        <f t="shared" si="111"/>
        <v>28667.402999999998</v>
      </c>
      <c r="AI526" s="73" t="str">
        <f t="shared" si="112"/>
        <v/>
      </c>
      <c r="AJ526" s="73" t="str">
        <f t="shared" si="113"/>
        <v/>
      </c>
      <c r="AK526" s="73" t="str">
        <f t="shared" si="114"/>
        <v/>
      </c>
      <c r="AL526" s="72" t="str">
        <f t="shared" si="115"/>
        <v/>
      </c>
      <c r="AM526" s="71" t="str">
        <f t="shared" si="116"/>
        <v/>
      </c>
    </row>
    <row r="527" spans="2:39" ht="13.8" thickBot="1">
      <c r="B527" s="79">
        <v>44659</v>
      </c>
      <c r="C527" s="78">
        <v>1111.2080000000001</v>
      </c>
      <c r="D527" s="78">
        <v>1105.2629999999999</v>
      </c>
      <c r="E527" s="78">
        <v>1128.2329999999999</v>
      </c>
      <c r="F527" s="78">
        <v>1157.4590000000001</v>
      </c>
      <c r="G527" s="78">
        <v>1167.7739999999999</v>
      </c>
      <c r="H527" s="78">
        <v>1199.3389999999999</v>
      </c>
      <c r="I527" s="78">
        <v>1283.722</v>
      </c>
      <c r="J527" s="78">
        <v>1289.2339999999999</v>
      </c>
      <c r="K527" s="78">
        <v>1307.646</v>
      </c>
      <c r="L527" s="78">
        <v>1331.365</v>
      </c>
      <c r="M527" s="78">
        <v>1368.8810000000001</v>
      </c>
      <c r="N527" s="78">
        <v>1308.643</v>
      </c>
      <c r="O527" s="78">
        <v>1292.1179999999999</v>
      </c>
      <c r="P527" s="78">
        <v>1305.9459999999999</v>
      </c>
      <c r="Q527" s="78">
        <v>1282.0050000000001</v>
      </c>
      <c r="R527" s="78">
        <v>1250.8109999999999</v>
      </c>
      <c r="S527" s="78">
        <v>1186.4570000000001</v>
      </c>
      <c r="T527" s="78">
        <v>1162.8420000000001</v>
      </c>
      <c r="U527" s="78">
        <v>1150.0309999999999</v>
      </c>
      <c r="V527" s="78">
        <v>1150.0809999999999</v>
      </c>
      <c r="W527" s="78">
        <v>1150.4179999999999</v>
      </c>
      <c r="X527" s="78">
        <v>1141.019</v>
      </c>
      <c r="Y527" s="78">
        <v>1116.547</v>
      </c>
      <c r="Z527" s="78">
        <v>1117.44</v>
      </c>
      <c r="AA527" s="78">
        <f t="shared" si="104"/>
        <v>1368.8810000000001</v>
      </c>
      <c r="AB527" s="77">
        <f t="shared" si="105"/>
        <v>2022</v>
      </c>
      <c r="AC527" s="76">
        <f t="shared" si="106"/>
        <v>4</v>
      </c>
      <c r="AD527" s="76" t="str">
        <f t="shared" si="107"/>
        <v/>
      </c>
      <c r="AE527" s="76" t="str">
        <f t="shared" si="108"/>
        <v/>
      </c>
      <c r="AF527" s="74">
        <f t="shared" si="109"/>
        <v>1368.8810000000001</v>
      </c>
      <c r="AG527" s="75" t="str">
        <f t="shared" si="110"/>
        <v>11:00</v>
      </c>
      <c r="AH527" s="74">
        <f t="shared" si="111"/>
        <v>30433.362999999998</v>
      </c>
      <c r="AI527" s="73" t="str">
        <f t="shared" si="112"/>
        <v/>
      </c>
      <c r="AJ527" s="73" t="str">
        <f t="shared" si="113"/>
        <v/>
      </c>
      <c r="AK527" s="73" t="str">
        <f t="shared" si="114"/>
        <v/>
      </c>
      <c r="AL527" s="72" t="str">
        <f t="shared" si="115"/>
        <v/>
      </c>
      <c r="AM527" s="71" t="str">
        <f t="shared" si="116"/>
        <v/>
      </c>
    </row>
    <row r="528" spans="2:39" ht="13.8" thickBot="1">
      <c r="B528" s="79">
        <v>44660</v>
      </c>
      <c r="C528" s="78">
        <v>1099.9780000000001</v>
      </c>
      <c r="D528" s="78">
        <v>1101.3440000000001</v>
      </c>
      <c r="E528" s="78">
        <v>1099.1579999999999</v>
      </c>
      <c r="F528" s="78">
        <v>1090.645</v>
      </c>
      <c r="G528" s="78">
        <v>1103.1969999999999</v>
      </c>
      <c r="H528" s="78">
        <v>1118.1969999999999</v>
      </c>
      <c r="I528" s="78">
        <v>1172.5329999999999</v>
      </c>
      <c r="J528" s="78">
        <v>1190.5509999999999</v>
      </c>
      <c r="K528" s="78">
        <v>1196.4000000000001</v>
      </c>
      <c r="L528" s="78">
        <v>1202.51</v>
      </c>
      <c r="M528" s="78">
        <v>821.62400000000002</v>
      </c>
      <c r="N528" s="78">
        <v>0</v>
      </c>
      <c r="O528" s="78">
        <v>0</v>
      </c>
      <c r="P528" s="78">
        <v>0</v>
      </c>
      <c r="Q528" s="78">
        <v>0</v>
      </c>
      <c r="R528" s="78">
        <v>0</v>
      </c>
      <c r="S528" s="78">
        <v>0</v>
      </c>
      <c r="T528" s="78">
        <v>0</v>
      </c>
      <c r="U528" s="78">
        <v>0</v>
      </c>
      <c r="V528" s="78">
        <v>0</v>
      </c>
      <c r="W528" s="78">
        <v>0</v>
      </c>
      <c r="X528" s="78">
        <v>0</v>
      </c>
      <c r="Y528" s="78">
        <v>0</v>
      </c>
      <c r="Z528" s="78">
        <v>0</v>
      </c>
      <c r="AA528" s="78">
        <f t="shared" si="104"/>
        <v>1202.51</v>
      </c>
      <c r="AB528" s="77">
        <f t="shared" si="105"/>
        <v>2022</v>
      </c>
      <c r="AC528" s="76">
        <f t="shared" si="106"/>
        <v>4</v>
      </c>
      <c r="AD528" s="76" t="str">
        <f t="shared" si="107"/>
        <v/>
      </c>
      <c r="AE528" s="76" t="str">
        <f t="shared" si="108"/>
        <v/>
      </c>
      <c r="AF528" s="74">
        <f t="shared" si="109"/>
        <v>1202.51</v>
      </c>
      <c r="AG528" s="75" t="str">
        <f t="shared" si="110"/>
        <v>10:00</v>
      </c>
      <c r="AH528" s="74">
        <f t="shared" si="111"/>
        <v>13398.646999999999</v>
      </c>
      <c r="AI528" s="73" t="str">
        <f t="shared" si="112"/>
        <v/>
      </c>
      <c r="AJ528" s="73" t="str">
        <f t="shared" si="113"/>
        <v/>
      </c>
      <c r="AK528" s="73" t="str">
        <f t="shared" si="114"/>
        <v/>
      </c>
      <c r="AL528" s="72" t="str">
        <f t="shared" si="115"/>
        <v/>
      </c>
      <c r="AM528" s="71" t="str">
        <f t="shared" si="116"/>
        <v/>
      </c>
    </row>
    <row r="529" spans="2:39" ht="13.8" thickBot="1">
      <c r="B529" s="79">
        <v>44661</v>
      </c>
      <c r="C529" s="78">
        <v>0</v>
      </c>
      <c r="D529" s="78">
        <v>0</v>
      </c>
      <c r="E529" s="78">
        <v>0</v>
      </c>
      <c r="F529" s="78">
        <v>0</v>
      </c>
      <c r="G529" s="78">
        <v>0</v>
      </c>
      <c r="H529" s="78">
        <v>0</v>
      </c>
      <c r="I529" s="78">
        <v>0</v>
      </c>
      <c r="J529" s="78">
        <v>0</v>
      </c>
      <c r="K529" s="78">
        <v>0</v>
      </c>
      <c r="L529" s="78">
        <v>0</v>
      </c>
      <c r="M529" s="78">
        <v>0</v>
      </c>
      <c r="N529" s="78">
        <v>0</v>
      </c>
      <c r="O529" s="78">
        <v>0</v>
      </c>
      <c r="P529" s="78">
        <v>0</v>
      </c>
      <c r="Q529" s="78">
        <v>0</v>
      </c>
      <c r="R529" s="78">
        <v>0</v>
      </c>
      <c r="S529" s="78">
        <v>0</v>
      </c>
      <c r="T529" s="78">
        <v>0</v>
      </c>
      <c r="U529" s="78">
        <v>0</v>
      </c>
      <c r="V529" s="78">
        <v>0</v>
      </c>
      <c r="W529" s="78">
        <v>0</v>
      </c>
      <c r="X529" s="78">
        <v>0</v>
      </c>
      <c r="Y529" s="78">
        <v>0</v>
      </c>
      <c r="Z529" s="78">
        <v>0</v>
      </c>
      <c r="AA529" s="78">
        <f t="shared" si="104"/>
        <v>0</v>
      </c>
      <c r="AB529" s="77">
        <f t="shared" si="105"/>
        <v>2022</v>
      </c>
      <c r="AC529" s="76">
        <f t="shared" si="106"/>
        <v>4</v>
      </c>
      <c r="AD529" s="76" t="str">
        <f t="shared" si="107"/>
        <v/>
      </c>
      <c r="AE529" s="76" t="str">
        <f t="shared" si="108"/>
        <v/>
      </c>
      <c r="AF529" s="74">
        <f t="shared" si="109"/>
        <v>0</v>
      </c>
      <c r="AG529" s="75" t="str">
        <f t="shared" si="110"/>
        <v>1:00</v>
      </c>
      <c r="AH529" s="74">
        <f t="shared" si="111"/>
        <v>0</v>
      </c>
      <c r="AI529" s="73" t="str">
        <f t="shared" si="112"/>
        <v/>
      </c>
      <c r="AJ529" s="73" t="str">
        <f t="shared" si="113"/>
        <v/>
      </c>
      <c r="AK529" s="73" t="str">
        <f t="shared" si="114"/>
        <v/>
      </c>
      <c r="AL529" s="72" t="str">
        <f t="shared" si="115"/>
        <v/>
      </c>
      <c r="AM529" s="71" t="str">
        <f t="shared" si="116"/>
        <v/>
      </c>
    </row>
    <row r="530" spans="2:39" ht="13.8" thickBot="1">
      <c r="B530" s="79">
        <v>44662</v>
      </c>
      <c r="C530" s="78">
        <v>0</v>
      </c>
      <c r="D530" s="78">
        <v>0</v>
      </c>
      <c r="E530" s="78">
        <v>0</v>
      </c>
      <c r="F530" s="78">
        <v>0</v>
      </c>
      <c r="G530" s="78">
        <v>0</v>
      </c>
      <c r="H530" s="78">
        <v>0</v>
      </c>
      <c r="I530" s="78">
        <v>0</v>
      </c>
      <c r="J530" s="78">
        <v>0</v>
      </c>
      <c r="K530" s="78">
        <v>0</v>
      </c>
      <c r="L530" s="78">
        <v>0</v>
      </c>
      <c r="M530" s="78">
        <v>559.16899999999998</v>
      </c>
      <c r="N530" s="78">
        <v>1306.1179999999999</v>
      </c>
      <c r="O530" s="78">
        <v>1291.7819999999999</v>
      </c>
      <c r="P530" s="78">
        <v>1284.0630000000001</v>
      </c>
      <c r="Q530" s="78">
        <v>534.93299999999999</v>
      </c>
      <c r="R530" s="78">
        <v>0</v>
      </c>
      <c r="S530" s="78">
        <v>0</v>
      </c>
      <c r="T530" s="78">
        <v>0</v>
      </c>
      <c r="U530" s="78">
        <v>0</v>
      </c>
      <c r="V530" s="78">
        <v>0</v>
      </c>
      <c r="W530" s="78">
        <v>0</v>
      </c>
      <c r="X530" s="78">
        <v>0</v>
      </c>
      <c r="Y530" s="78">
        <v>0</v>
      </c>
      <c r="Z530" s="78">
        <v>0</v>
      </c>
      <c r="AA530" s="78">
        <f t="shared" si="104"/>
        <v>1306.1179999999999</v>
      </c>
      <c r="AB530" s="77">
        <f t="shared" si="105"/>
        <v>2022</v>
      </c>
      <c r="AC530" s="76">
        <f t="shared" si="106"/>
        <v>4</v>
      </c>
      <c r="AD530" s="76" t="str">
        <f t="shared" si="107"/>
        <v/>
      </c>
      <c r="AE530" s="76" t="str">
        <f t="shared" si="108"/>
        <v/>
      </c>
      <c r="AF530" s="74">
        <f t="shared" si="109"/>
        <v>1306.1179999999999</v>
      </c>
      <c r="AG530" s="75" t="str">
        <f t="shared" si="110"/>
        <v>12:00</v>
      </c>
      <c r="AH530" s="74">
        <f t="shared" si="111"/>
        <v>6282.1829999999991</v>
      </c>
      <c r="AI530" s="73" t="str">
        <f t="shared" si="112"/>
        <v/>
      </c>
      <c r="AJ530" s="73" t="str">
        <f t="shared" si="113"/>
        <v/>
      </c>
      <c r="AK530" s="73" t="str">
        <f t="shared" si="114"/>
        <v/>
      </c>
      <c r="AL530" s="72" t="str">
        <f t="shared" si="115"/>
        <v/>
      </c>
      <c r="AM530" s="71" t="str">
        <f t="shared" si="116"/>
        <v/>
      </c>
    </row>
    <row r="531" spans="2:39" ht="13.8" thickBot="1">
      <c r="B531" s="79">
        <v>44663</v>
      </c>
      <c r="C531" s="78">
        <v>0</v>
      </c>
      <c r="D531" s="78">
        <v>0</v>
      </c>
      <c r="E531" s="78">
        <v>0</v>
      </c>
      <c r="F531" s="78">
        <v>0</v>
      </c>
      <c r="G531" s="78">
        <v>0</v>
      </c>
      <c r="H531" s="78">
        <v>0</v>
      </c>
      <c r="I531" s="78">
        <v>0</v>
      </c>
      <c r="J531" s="78">
        <v>0</v>
      </c>
      <c r="K531" s="78">
        <v>0</v>
      </c>
      <c r="L531" s="78">
        <v>0</v>
      </c>
      <c r="M531" s="78">
        <v>0</v>
      </c>
      <c r="N531" s="78">
        <v>0</v>
      </c>
      <c r="O531" s="78">
        <v>0</v>
      </c>
      <c r="P531" s="78">
        <v>0</v>
      </c>
      <c r="Q531" s="78">
        <v>0</v>
      </c>
      <c r="R531" s="78">
        <v>0</v>
      </c>
      <c r="S531" s="78">
        <v>0</v>
      </c>
      <c r="T531" s="78">
        <v>0</v>
      </c>
      <c r="U531" s="78">
        <v>0</v>
      </c>
      <c r="V531" s="78">
        <v>0</v>
      </c>
      <c r="W531" s="78">
        <v>0</v>
      </c>
      <c r="X531" s="78">
        <v>0</v>
      </c>
      <c r="Y531" s="78">
        <v>0</v>
      </c>
      <c r="Z531" s="78">
        <v>0</v>
      </c>
      <c r="AA531" s="78">
        <f t="shared" si="104"/>
        <v>0</v>
      </c>
      <c r="AB531" s="77">
        <f t="shared" si="105"/>
        <v>2022</v>
      </c>
      <c r="AC531" s="76">
        <f t="shared" si="106"/>
        <v>4</v>
      </c>
      <c r="AD531" s="76" t="str">
        <f t="shared" si="107"/>
        <v/>
      </c>
      <c r="AE531" s="76" t="str">
        <f t="shared" si="108"/>
        <v/>
      </c>
      <c r="AF531" s="74">
        <f t="shared" si="109"/>
        <v>0</v>
      </c>
      <c r="AG531" s="75" t="str">
        <f t="shared" si="110"/>
        <v>1:00</v>
      </c>
      <c r="AH531" s="74">
        <f t="shared" si="111"/>
        <v>0</v>
      </c>
      <c r="AI531" s="73" t="str">
        <f t="shared" si="112"/>
        <v/>
      </c>
      <c r="AJ531" s="73" t="str">
        <f t="shared" si="113"/>
        <v/>
      </c>
      <c r="AK531" s="73" t="str">
        <f t="shared" si="114"/>
        <v/>
      </c>
      <c r="AL531" s="72" t="str">
        <f t="shared" si="115"/>
        <v/>
      </c>
      <c r="AM531" s="71" t="str">
        <f t="shared" si="116"/>
        <v/>
      </c>
    </row>
    <row r="532" spans="2:39" ht="13.8" thickBot="1">
      <c r="B532" s="79">
        <v>44664</v>
      </c>
      <c r="C532" s="78">
        <v>0</v>
      </c>
      <c r="D532" s="78">
        <v>0</v>
      </c>
      <c r="E532" s="78">
        <v>0</v>
      </c>
      <c r="F532" s="78">
        <v>0</v>
      </c>
      <c r="G532" s="78">
        <v>0</v>
      </c>
      <c r="H532" s="78">
        <v>0</v>
      </c>
      <c r="I532" s="78">
        <v>0</v>
      </c>
      <c r="J532" s="78">
        <v>0</v>
      </c>
      <c r="K532" s="78">
        <v>0</v>
      </c>
      <c r="L532" s="78">
        <v>0</v>
      </c>
      <c r="M532" s="78">
        <v>0</v>
      </c>
      <c r="N532" s="78">
        <v>0</v>
      </c>
      <c r="O532" s="78">
        <v>0</v>
      </c>
      <c r="P532" s="78">
        <v>0</v>
      </c>
      <c r="Q532" s="78">
        <v>0</v>
      </c>
      <c r="R532" s="78">
        <v>0</v>
      </c>
      <c r="S532" s="78">
        <v>0</v>
      </c>
      <c r="T532" s="78">
        <v>0</v>
      </c>
      <c r="U532" s="78">
        <v>0</v>
      </c>
      <c r="V532" s="78">
        <v>0</v>
      </c>
      <c r="W532" s="78">
        <v>0</v>
      </c>
      <c r="X532" s="78">
        <v>0</v>
      </c>
      <c r="Y532" s="78">
        <v>0</v>
      </c>
      <c r="Z532" s="78">
        <v>0</v>
      </c>
      <c r="AA532" s="78">
        <f t="shared" si="104"/>
        <v>0</v>
      </c>
      <c r="AB532" s="77">
        <f t="shared" si="105"/>
        <v>2022</v>
      </c>
      <c r="AC532" s="76">
        <f t="shared" si="106"/>
        <v>4</v>
      </c>
      <c r="AD532" s="76" t="str">
        <f t="shared" si="107"/>
        <v/>
      </c>
      <c r="AE532" s="76" t="str">
        <f t="shared" si="108"/>
        <v/>
      </c>
      <c r="AF532" s="74">
        <f t="shared" si="109"/>
        <v>0</v>
      </c>
      <c r="AG532" s="75" t="str">
        <f t="shared" si="110"/>
        <v>1:00</v>
      </c>
      <c r="AH532" s="74">
        <f t="shared" si="111"/>
        <v>0</v>
      </c>
      <c r="AI532" s="73" t="str">
        <f t="shared" si="112"/>
        <v/>
      </c>
      <c r="AJ532" s="73" t="str">
        <f t="shared" si="113"/>
        <v/>
      </c>
      <c r="AK532" s="73" t="str">
        <f t="shared" si="114"/>
        <v/>
      </c>
      <c r="AL532" s="72" t="str">
        <f t="shared" si="115"/>
        <v/>
      </c>
      <c r="AM532" s="71" t="str">
        <f t="shared" si="116"/>
        <v/>
      </c>
    </row>
    <row r="533" spans="2:39" ht="13.8" thickBot="1">
      <c r="B533" s="79">
        <v>44665</v>
      </c>
      <c r="C533" s="78">
        <v>0</v>
      </c>
      <c r="D533" s="78">
        <v>0</v>
      </c>
      <c r="E533" s="78">
        <v>0</v>
      </c>
      <c r="F533" s="78">
        <v>0</v>
      </c>
      <c r="G533" s="78">
        <v>0</v>
      </c>
      <c r="H533" s="78">
        <v>0</v>
      </c>
      <c r="I533" s="78">
        <v>0</v>
      </c>
      <c r="J533" s="78">
        <v>0</v>
      </c>
      <c r="K533" s="78">
        <v>0</v>
      </c>
      <c r="L533" s="78">
        <v>0</v>
      </c>
      <c r="M533" s="78">
        <v>0</v>
      </c>
      <c r="N533" s="78">
        <v>0</v>
      </c>
      <c r="O533" s="78">
        <v>0</v>
      </c>
      <c r="P533" s="78">
        <v>0</v>
      </c>
      <c r="Q533" s="78">
        <v>0</v>
      </c>
      <c r="R533" s="78">
        <v>0</v>
      </c>
      <c r="S533" s="78">
        <v>0</v>
      </c>
      <c r="T533" s="78">
        <v>0</v>
      </c>
      <c r="U533" s="78">
        <v>0</v>
      </c>
      <c r="V533" s="78">
        <v>0</v>
      </c>
      <c r="W533" s="78">
        <v>0</v>
      </c>
      <c r="X533" s="78">
        <v>0</v>
      </c>
      <c r="Y533" s="78">
        <v>0</v>
      </c>
      <c r="Z533" s="78">
        <v>0</v>
      </c>
      <c r="AA533" s="78">
        <f t="shared" si="104"/>
        <v>0</v>
      </c>
      <c r="AB533" s="77">
        <f t="shared" si="105"/>
        <v>2022</v>
      </c>
      <c r="AC533" s="76">
        <f t="shared" si="106"/>
        <v>4</v>
      </c>
      <c r="AD533" s="76" t="str">
        <f t="shared" si="107"/>
        <v/>
      </c>
      <c r="AE533" s="76" t="str">
        <f t="shared" si="108"/>
        <v/>
      </c>
      <c r="AF533" s="74">
        <f t="shared" si="109"/>
        <v>0</v>
      </c>
      <c r="AG533" s="75" t="str">
        <f t="shared" si="110"/>
        <v>1:00</v>
      </c>
      <c r="AH533" s="74">
        <f t="shared" si="111"/>
        <v>0</v>
      </c>
      <c r="AI533" s="73" t="str">
        <f t="shared" si="112"/>
        <v/>
      </c>
      <c r="AJ533" s="73" t="str">
        <f t="shared" si="113"/>
        <v/>
      </c>
      <c r="AK533" s="73" t="str">
        <f t="shared" si="114"/>
        <v/>
      </c>
      <c r="AL533" s="72" t="str">
        <f t="shared" si="115"/>
        <v/>
      </c>
      <c r="AM533" s="71" t="str">
        <f t="shared" si="116"/>
        <v/>
      </c>
    </row>
    <row r="534" spans="2:39" ht="13.8" thickBot="1">
      <c r="B534" s="79">
        <v>44666</v>
      </c>
      <c r="C534" s="78">
        <v>0</v>
      </c>
      <c r="D534" s="78">
        <v>0</v>
      </c>
      <c r="E534" s="78">
        <v>0</v>
      </c>
      <c r="F534" s="78">
        <v>0</v>
      </c>
      <c r="G534" s="78">
        <v>0</v>
      </c>
      <c r="H534" s="78">
        <v>0</v>
      </c>
      <c r="I534" s="78">
        <v>0</v>
      </c>
      <c r="J534" s="78">
        <v>0</v>
      </c>
      <c r="K534" s="78">
        <v>0</v>
      </c>
      <c r="L534" s="78">
        <v>0</v>
      </c>
      <c r="M534" s="78">
        <v>0</v>
      </c>
      <c r="N534" s="78">
        <v>0</v>
      </c>
      <c r="O534" s="78">
        <v>0</v>
      </c>
      <c r="P534" s="78">
        <v>0</v>
      </c>
      <c r="Q534" s="78">
        <v>0</v>
      </c>
      <c r="R534" s="78">
        <v>0</v>
      </c>
      <c r="S534" s="78">
        <v>0</v>
      </c>
      <c r="T534" s="78">
        <v>0</v>
      </c>
      <c r="U534" s="78">
        <v>0</v>
      </c>
      <c r="V534" s="78">
        <v>0</v>
      </c>
      <c r="W534" s="78">
        <v>0</v>
      </c>
      <c r="X534" s="78">
        <v>0</v>
      </c>
      <c r="Y534" s="78">
        <v>0</v>
      </c>
      <c r="Z534" s="78">
        <v>0</v>
      </c>
      <c r="AA534" s="78">
        <f t="shared" si="104"/>
        <v>0</v>
      </c>
      <c r="AB534" s="77">
        <f t="shared" si="105"/>
        <v>2022</v>
      </c>
      <c r="AC534" s="76">
        <f t="shared" si="106"/>
        <v>4</v>
      </c>
      <c r="AD534" s="76" t="str">
        <f t="shared" si="107"/>
        <v/>
      </c>
      <c r="AE534" s="76" t="str">
        <f t="shared" si="108"/>
        <v/>
      </c>
      <c r="AF534" s="74">
        <f t="shared" si="109"/>
        <v>0</v>
      </c>
      <c r="AG534" s="75" t="str">
        <f t="shared" si="110"/>
        <v>1:00</v>
      </c>
      <c r="AH534" s="74">
        <f t="shared" si="111"/>
        <v>0</v>
      </c>
      <c r="AI534" s="73" t="str">
        <f t="shared" si="112"/>
        <v/>
      </c>
      <c r="AJ534" s="73" t="str">
        <f t="shared" si="113"/>
        <v/>
      </c>
      <c r="AK534" s="73" t="str">
        <f t="shared" si="114"/>
        <v/>
      </c>
      <c r="AL534" s="72" t="str">
        <f t="shared" si="115"/>
        <v/>
      </c>
      <c r="AM534" s="71" t="str">
        <f t="shared" si="116"/>
        <v/>
      </c>
    </row>
    <row r="535" spans="2:39" ht="13.8" thickBot="1">
      <c r="B535" s="79">
        <v>44667</v>
      </c>
      <c r="C535" s="78">
        <v>0</v>
      </c>
      <c r="D535" s="78">
        <v>0</v>
      </c>
      <c r="E535" s="78">
        <v>0</v>
      </c>
      <c r="F535" s="78">
        <v>0</v>
      </c>
      <c r="G535" s="78">
        <v>0</v>
      </c>
      <c r="H535" s="78">
        <v>0</v>
      </c>
      <c r="I535" s="78">
        <v>0</v>
      </c>
      <c r="J535" s="78">
        <v>0</v>
      </c>
      <c r="K535" s="78">
        <v>0</v>
      </c>
      <c r="L535" s="78">
        <v>0</v>
      </c>
      <c r="M535" s="78">
        <v>0</v>
      </c>
      <c r="N535" s="78">
        <v>0</v>
      </c>
      <c r="O535" s="78">
        <v>0</v>
      </c>
      <c r="P535" s="78">
        <v>0</v>
      </c>
      <c r="Q535" s="78">
        <v>0</v>
      </c>
      <c r="R535" s="78">
        <v>0</v>
      </c>
      <c r="S535" s="78">
        <v>0</v>
      </c>
      <c r="T535" s="78">
        <v>0</v>
      </c>
      <c r="U535" s="78">
        <v>0</v>
      </c>
      <c r="V535" s="78">
        <v>0</v>
      </c>
      <c r="W535" s="78">
        <v>0</v>
      </c>
      <c r="X535" s="78">
        <v>0</v>
      </c>
      <c r="Y535" s="78">
        <v>0</v>
      </c>
      <c r="Z535" s="78">
        <v>0</v>
      </c>
      <c r="AA535" s="78">
        <f t="shared" si="104"/>
        <v>0</v>
      </c>
      <c r="AB535" s="77">
        <f t="shared" si="105"/>
        <v>2022</v>
      </c>
      <c r="AC535" s="76">
        <f t="shared" si="106"/>
        <v>4</v>
      </c>
      <c r="AD535" s="76" t="str">
        <f t="shared" si="107"/>
        <v/>
      </c>
      <c r="AE535" s="76" t="str">
        <f t="shared" si="108"/>
        <v/>
      </c>
      <c r="AF535" s="74">
        <f t="shared" si="109"/>
        <v>0</v>
      </c>
      <c r="AG535" s="75" t="str">
        <f t="shared" si="110"/>
        <v>1:00</v>
      </c>
      <c r="AH535" s="74">
        <f t="shared" si="111"/>
        <v>0</v>
      </c>
      <c r="AI535" s="73" t="str">
        <f t="shared" si="112"/>
        <v/>
      </c>
      <c r="AJ535" s="73" t="str">
        <f t="shared" si="113"/>
        <v/>
      </c>
      <c r="AK535" s="73" t="str">
        <f t="shared" si="114"/>
        <v/>
      </c>
      <c r="AL535" s="72" t="str">
        <f t="shared" si="115"/>
        <v/>
      </c>
      <c r="AM535" s="71" t="str">
        <f t="shared" si="116"/>
        <v/>
      </c>
    </row>
    <row r="536" spans="2:39" ht="13.8" thickBot="1">
      <c r="B536" s="79">
        <v>44668</v>
      </c>
      <c r="C536" s="78">
        <v>0</v>
      </c>
      <c r="D536" s="78">
        <v>0</v>
      </c>
      <c r="E536" s="78">
        <v>0</v>
      </c>
      <c r="F536" s="78">
        <v>0</v>
      </c>
      <c r="G536" s="78">
        <v>0</v>
      </c>
      <c r="H536" s="78">
        <v>0</v>
      </c>
      <c r="I536" s="78">
        <v>0</v>
      </c>
      <c r="J536" s="78">
        <v>0</v>
      </c>
      <c r="K536" s="78">
        <v>0</v>
      </c>
      <c r="L536" s="78">
        <v>0</v>
      </c>
      <c r="M536" s="78">
        <v>0</v>
      </c>
      <c r="N536" s="78">
        <v>0</v>
      </c>
      <c r="O536" s="78">
        <v>0</v>
      </c>
      <c r="P536" s="78">
        <v>0</v>
      </c>
      <c r="Q536" s="78">
        <v>0</v>
      </c>
      <c r="R536" s="78">
        <v>0</v>
      </c>
      <c r="S536" s="78">
        <v>0</v>
      </c>
      <c r="T536" s="78">
        <v>0</v>
      </c>
      <c r="U536" s="78">
        <v>0</v>
      </c>
      <c r="V536" s="78">
        <v>0</v>
      </c>
      <c r="W536" s="78">
        <v>0</v>
      </c>
      <c r="X536" s="78">
        <v>0</v>
      </c>
      <c r="Y536" s="78">
        <v>0</v>
      </c>
      <c r="Z536" s="78">
        <v>0</v>
      </c>
      <c r="AA536" s="78">
        <f t="shared" si="104"/>
        <v>0</v>
      </c>
      <c r="AB536" s="77">
        <f t="shared" si="105"/>
        <v>2022</v>
      </c>
      <c r="AC536" s="76">
        <f t="shared" si="106"/>
        <v>4</v>
      </c>
      <c r="AD536" s="76" t="str">
        <f t="shared" si="107"/>
        <v/>
      </c>
      <c r="AE536" s="76" t="str">
        <f t="shared" si="108"/>
        <v/>
      </c>
      <c r="AF536" s="74">
        <f t="shared" si="109"/>
        <v>0</v>
      </c>
      <c r="AG536" s="75" t="str">
        <f t="shared" si="110"/>
        <v>1:00</v>
      </c>
      <c r="AH536" s="74">
        <f t="shared" si="111"/>
        <v>0</v>
      </c>
      <c r="AI536" s="73" t="str">
        <f t="shared" si="112"/>
        <v/>
      </c>
      <c r="AJ536" s="73" t="str">
        <f t="shared" si="113"/>
        <v/>
      </c>
      <c r="AK536" s="73" t="str">
        <f t="shared" si="114"/>
        <v/>
      </c>
      <c r="AL536" s="72" t="str">
        <f t="shared" si="115"/>
        <v/>
      </c>
      <c r="AM536" s="71" t="str">
        <f t="shared" si="116"/>
        <v/>
      </c>
    </row>
    <row r="537" spans="2:39" ht="13.8" thickBot="1">
      <c r="B537" s="79">
        <v>44669</v>
      </c>
      <c r="C537" s="78">
        <v>0</v>
      </c>
      <c r="D537" s="78">
        <v>0</v>
      </c>
      <c r="E537" s="78">
        <v>0</v>
      </c>
      <c r="F537" s="78">
        <v>0</v>
      </c>
      <c r="G537" s="78">
        <v>0</v>
      </c>
      <c r="H537" s="78">
        <v>0</v>
      </c>
      <c r="I537" s="78">
        <v>0</v>
      </c>
      <c r="J537" s="78">
        <v>0</v>
      </c>
      <c r="K537" s="78">
        <v>0</v>
      </c>
      <c r="L537" s="78">
        <v>0</v>
      </c>
      <c r="M537" s="78">
        <v>0</v>
      </c>
      <c r="N537" s="78">
        <v>0</v>
      </c>
      <c r="O537" s="78">
        <v>0</v>
      </c>
      <c r="P537" s="78">
        <v>0</v>
      </c>
      <c r="Q537" s="78">
        <v>0</v>
      </c>
      <c r="R537" s="78">
        <v>0</v>
      </c>
      <c r="S537" s="78">
        <v>0</v>
      </c>
      <c r="T537" s="78">
        <v>0</v>
      </c>
      <c r="U537" s="78">
        <v>0</v>
      </c>
      <c r="V537" s="78">
        <v>0</v>
      </c>
      <c r="W537" s="78">
        <v>0</v>
      </c>
      <c r="X537" s="78">
        <v>0</v>
      </c>
      <c r="Y537" s="78">
        <v>0</v>
      </c>
      <c r="Z537" s="78">
        <v>0</v>
      </c>
      <c r="AA537" s="78">
        <f t="shared" si="104"/>
        <v>0</v>
      </c>
      <c r="AB537" s="77">
        <f t="shared" si="105"/>
        <v>2022</v>
      </c>
      <c r="AC537" s="76">
        <f t="shared" si="106"/>
        <v>4</v>
      </c>
      <c r="AD537" s="76" t="str">
        <f t="shared" si="107"/>
        <v/>
      </c>
      <c r="AE537" s="76" t="str">
        <f t="shared" si="108"/>
        <v/>
      </c>
      <c r="AF537" s="74">
        <f t="shared" si="109"/>
        <v>0</v>
      </c>
      <c r="AG537" s="75" t="str">
        <f t="shared" si="110"/>
        <v>1:00</v>
      </c>
      <c r="AH537" s="74">
        <f t="shared" si="111"/>
        <v>0</v>
      </c>
      <c r="AI537" s="73" t="str">
        <f t="shared" si="112"/>
        <v/>
      </c>
      <c r="AJ537" s="73" t="str">
        <f t="shared" si="113"/>
        <v/>
      </c>
      <c r="AK537" s="73" t="str">
        <f t="shared" si="114"/>
        <v/>
      </c>
      <c r="AL537" s="72" t="str">
        <f t="shared" si="115"/>
        <v/>
      </c>
      <c r="AM537" s="71" t="str">
        <f t="shared" si="116"/>
        <v/>
      </c>
    </row>
    <row r="538" spans="2:39" ht="13.8" thickBot="1">
      <c r="B538" s="79">
        <v>44670</v>
      </c>
      <c r="C538" s="78">
        <v>0</v>
      </c>
      <c r="D538" s="78">
        <v>0</v>
      </c>
      <c r="E538" s="78">
        <v>0</v>
      </c>
      <c r="F538" s="78">
        <v>0</v>
      </c>
      <c r="G538" s="78">
        <v>0</v>
      </c>
      <c r="H538" s="78">
        <v>0</v>
      </c>
      <c r="I538" s="78">
        <v>0</v>
      </c>
      <c r="J538" s="78">
        <v>0</v>
      </c>
      <c r="K538" s="78">
        <v>0</v>
      </c>
      <c r="L538" s="78">
        <v>0</v>
      </c>
      <c r="M538" s="78">
        <v>0</v>
      </c>
      <c r="N538" s="78">
        <v>0</v>
      </c>
      <c r="O538" s="78">
        <v>0</v>
      </c>
      <c r="P538" s="78">
        <v>0</v>
      </c>
      <c r="Q538" s="78">
        <v>0</v>
      </c>
      <c r="R538" s="78">
        <v>0</v>
      </c>
      <c r="S538" s="78">
        <v>0</v>
      </c>
      <c r="T538" s="78">
        <v>0</v>
      </c>
      <c r="U538" s="78">
        <v>0</v>
      </c>
      <c r="V538" s="78">
        <v>0</v>
      </c>
      <c r="W538" s="78">
        <v>0</v>
      </c>
      <c r="X538" s="78">
        <v>0</v>
      </c>
      <c r="Y538" s="78">
        <v>0</v>
      </c>
      <c r="Z538" s="78">
        <v>0</v>
      </c>
      <c r="AA538" s="78">
        <f t="shared" si="104"/>
        <v>0</v>
      </c>
      <c r="AB538" s="77">
        <f t="shared" si="105"/>
        <v>2022</v>
      </c>
      <c r="AC538" s="76">
        <f t="shared" si="106"/>
        <v>4</v>
      </c>
      <c r="AD538" s="76" t="str">
        <f t="shared" si="107"/>
        <v/>
      </c>
      <c r="AE538" s="76" t="str">
        <f t="shared" si="108"/>
        <v/>
      </c>
      <c r="AF538" s="74">
        <f t="shared" si="109"/>
        <v>0</v>
      </c>
      <c r="AG538" s="75" t="str">
        <f t="shared" si="110"/>
        <v>1:00</v>
      </c>
      <c r="AH538" s="74">
        <f t="shared" si="111"/>
        <v>0</v>
      </c>
      <c r="AI538" s="73" t="str">
        <f t="shared" si="112"/>
        <v/>
      </c>
      <c r="AJ538" s="73" t="str">
        <f t="shared" si="113"/>
        <v/>
      </c>
      <c r="AK538" s="73" t="str">
        <f t="shared" si="114"/>
        <v/>
      </c>
      <c r="AL538" s="72" t="str">
        <f t="shared" si="115"/>
        <v/>
      </c>
      <c r="AM538" s="71" t="str">
        <f t="shared" si="116"/>
        <v/>
      </c>
    </row>
    <row r="539" spans="2:39" ht="13.8" thickBot="1">
      <c r="B539" s="79">
        <v>44671</v>
      </c>
      <c r="C539" s="78">
        <v>0</v>
      </c>
      <c r="D539" s="78">
        <v>0</v>
      </c>
      <c r="E539" s="78">
        <v>0</v>
      </c>
      <c r="F539" s="78">
        <v>0</v>
      </c>
      <c r="G539" s="78">
        <v>0</v>
      </c>
      <c r="H539" s="78">
        <v>0</v>
      </c>
      <c r="I539" s="78">
        <v>0</v>
      </c>
      <c r="J539" s="78">
        <v>0</v>
      </c>
      <c r="K539" s="78">
        <v>0</v>
      </c>
      <c r="L539" s="78">
        <v>0</v>
      </c>
      <c r="M539" s="78">
        <v>0</v>
      </c>
      <c r="N539" s="78">
        <v>0</v>
      </c>
      <c r="O539" s="78">
        <v>0</v>
      </c>
      <c r="P539" s="78">
        <v>0</v>
      </c>
      <c r="Q539" s="78">
        <v>0</v>
      </c>
      <c r="R539" s="78">
        <v>0</v>
      </c>
      <c r="S539" s="78">
        <v>0</v>
      </c>
      <c r="T539" s="78">
        <v>0</v>
      </c>
      <c r="U539" s="78">
        <v>0</v>
      </c>
      <c r="V539" s="78">
        <v>0</v>
      </c>
      <c r="W539" s="78">
        <v>0</v>
      </c>
      <c r="X539" s="78">
        <v>0</v>
      </c>
      <c r="Y539" s="78">
        <v>0</v>
      </c>
      <c r="Z539" s="78">
        <v>0</v>
      </c>
      <c r="AA539" s="78">
        <f t="shared" si="104"/>
        <v>0</v>
      </c>
      <c r="AB539" s="77">
        <f t="shared" si="105"/>
        <v>2022</v>
      </c>
      <c r="AC539" s="76">
        <f t="shared" si="106"/>
        <v>4</v>
      </c>
      <c r="AD539" s="76" t="str">
        <f t="shared" si="107"/>
        <v/>
      </c>
      <c r="AE539" s="76" t="str">
        <f t="shared" si="108"/>
        <v/>
      </c>
      <c r="AF539" s="74">
        <f t="shared" si="109"/>
        <v>0</v>
      </c>
      <c r="AG539" s="75" t="str">
        <f t="shared" si="110"/>
        <v>1:00</v>
      </c>
      <c r="AH539" s="74">
        <f t="shared" si="111"/>
        <v>0</v>
      </c>
      <c r="AI539" s="73" t="str">
        <f t="shared" si="112"/>
        <v/>
      </c>
      <c r="AJ539" s="73" t="str">
        <f t="shared" si="113"/>
        <v/>
      </c>
      <c r="AK539" s="73" t="str">
        <f t="shared" si="114"/>
        <v/>
      </c>
      <c r="AL539" s="72" t="str">
        <f t="shared" si="115"/>
        <v/>
      </c>
      <c r="AM539" s="71" t="str">
        <f t="shared" si="116"/>
        <v/>
      </c>
    </row>
    <row r="540" spans="2:39" ht="13.8" thickBot="1">
      <c r="B540" s="79">
        <v>44672</v>
      </c>
      <c r="C540" s="78">
        <v>0</v>
      </c>
      <c r="D540" s="78">
        <v>0</v>
      </c>
      <c r="E540" s="78">
        <v>0</v>
      </c>
      <c r="F540" s="78">
        <v>0</v>
      </c>
      <c r="G540" s="78">
        <v>0</v>
      </c>
      <c r="H540" s="78">
        <v>0</v>
      </c>
      <c r="I540" s="78">
        <v>0</v>
      </c>
      <c r="J540" s="78">
        <v>0</v>
      </c>
      <c r="K540" s="78">
        <v>0</v>
      </c>
      <c r="L540" s="78">
        <v>0</v>
      </c>
      <c r="M540" s="78">
        <v>0</v>
      </c>
      <c r="N540" s="78">
        <v>0</v>
      </c>
      <c r="O540" s="78">
        <v>0</v>
      </c>
      <c r="P540" s="78">
        <v>0</v>
      </c>
      <c r="Q540" s="78">
        <v>0</v>
      </c>
      <c r="R540" s="78">
        <v>0</v>
      </c>
      <c r="S540" s="78">
        <v>0</v>
      </c>
      <c r="T540" s="78">
        <v>0</v>
      </c>
      <c r="U540" s="78">
        <v>0</v>
      </c>
      <c r="V540" s="78">
        <v>0</v>
      </c>
      <c r="W540" s="78">
        <v>0</v>
      </c>
      <c r="X540" s="78">
        <v>0</v>
      </c>
      <c r="Y540" s="78">
        <v>0</v>
      </c>
      <c r="Z540" s="78">
        <v>0</v>
      </c>
      <c r="AA540" s="78">
        <f t="shared" si="104"/>
        <v>0</v>
      </c>
      <c r="AB540" s="77">
        <f t="shared" si="105"/>
        <v>2022</v>
      </c>
      <c r="AC540" s="76">
        <f t="shared" si="106"/>
        <v>4</v>
      </c>
      <c r="AD540" s="76" t="str">
        <f t="shared" si="107"/>
        <v/>
      </c>
      <c r="AE540" s="76" t="str">
        <f t="shared" si="108"/>
        <v/>
      </c>
      <c r="AF540" s="74">
        <f t="shared" si="109"/>
        <v>0</v>
      </c>
      <c r="AG540" s="75" t="str">
        <f t="shared" si="110"/>
        <v>1:00</v>
      </c>
      <c r="AH540" s="74">
        <f t="shared" si="111"/>
        <v>0</v>
      </c>
      <c r="AI540" s="73" t="str">
        <f t="shared" si="112"/>
        <v/>
      </c>
      <c r="AJ540" s="73" t="str">
        <f t="shared" si="113"/>
        <v/>
      </c>
      <c r="AK540" s="73" t="str">
        <f t="shared" si="114"/>
        <v/>
      </c>
      <c r="AL540" s="72" t="str">
        <f t="shared" si="115"/>
        <v/>
      </c>
      <c r="AM540" s="71" t="str">
        <f t="shared" si="116"/>
        <v/>
      </c>
    </row>
    <row r="541" spans="2:39" ht="13.8" thickBot="1">
      <c r="B541" s="79">
        <v>44673</v>
      </c>
      <c r="C541" s="78">
        <v>0</v>
      </c>
      <c r="D541" s="78">
        <v>0</v>
      </c>
      <c r="E541" s="78">
        <v>0</v>
      </c>
      <c r="F541" s="78">
        <v>0</v>
      </c>
      <c r="G541" s="78">
        <v>0</v>
      </c>
      <c r="H541" s="78">
        <v>0</v>
      </c>
      <c r="I541" s="78">
        <v>0</v>
      </c>
      <c r="J541" s="78">
        <v>0</v>
      </c>
      <c r="K541" s="78">
        <v>0</v>
      </c>
      <c r="L541" s="78">
        <v>0</v>
      </c>
      <c r="M541" s="78">
        <v>0</v>
      </c>
      <c r="N541" s="78">
        <v>0</v>
      </c>
      <c r="O541" s="78">
        <v>0</v>
      </c>
      <c r="P541" s="78">
        <v>0</v>
      </c>
      <c r="Q541" s="78">
        <v>0</v>
      </c>
      <c r="R541" s="78">
        <v>0</v>
      </c>
      <c r="S541" s="78">
        <v>0</v>
      </c>
      <c r="T541" s="78">
        <v>0</v>
      </c>
      <c r="U541" s="78">
        <v>0</v>
      </c>
      <c r="V541" s="78">
        <v>0</v>
      </c>
      <c r="W541" s="78">
        <v>0</v>
      </c>
      <c r="X541" s="78">
        <v>0</v>
      </c>
      <c r="Y541" s="78">
        <v>0</v>
      </c>
      <c r="Z541" s="78">
        <v>0</v>
      </c>
      <c r="AA541" s="78">
        <f t="shared" si="104"/>
        <v>0</v>
      </c>
      <c r="AB541" s="77">
        <f t="shared" si="105"/>
        <v>2022</v>
      </c>
      <c r="AC541" s="76">
        <f t="shared" si="106"/>
        <v>4</v>
      </c>
      <c r="AD541" s="76" t="str">
        <f t="shared" si="107"/>
        <v/>
      </c>
      <c r="AE541" s="76" t="str">
        <f t="shared" si="108"/>
        <v/>
      </c>
      <c r="AF541" s="74">
        <f t="shared" si="109"/>
        <v>0</v>
      </c>
      <c r="AG541" s="75" t="str">
        <f t="shared" si="110"/>
        <v>1:00</v>
      </c>
      <c r="AH541" s="74">
        <f t="shared" si="111"/>
        <v>0</v>
      </c>
      <c r="AI541" s="73" t="str">
        <f t="shared" si="112"/>
        <v/>
      </c>
      <c r="AJ541" s="73" t="str">
        <f t="shared" si="113"/>
        <v/>
      </c>
      <c r="AK541" s="73" t="str">
        <f t="shared" si="114"/>
        <v/>
      </c>
      <c r="AL541" s="72" t="str">
        <f t="shared" si="115"/>
        <v/>
      </c>
      <c r="AM541" s="71" t="str">
        <f t="shared" si="116"/>
        <v/>
      </c>
    </row>
    <row r="542" spans="2:39" ht="13.8" thickBot="1">
      <c r="B542" s="79">
        <v>44674</v>
      </c>
      <c r="C542" s="78">
        <v>0</v>
      </c>
      <c r="D542" s="78">
        <v>0</v>
      </c>
      <c r="E542" s="78">
        <v>0</v>
      </c>
      <c r="F542" s="78">
        <v>0</v>
      </c>
      <c r="G542" s="78">
        <v>0</v>
      </c>
      <c r="H542" s="78">
        <v>0</v>
      </c>
      <c r="I542" s="78">
        <v>0</v>
      </c>
      <c r="J542" s="78">
        <v>0</v>
      </c>
      <c r="K542" s="78">
        <v>0</v>
      </c>
      <c r="L542" s="78">
        <v>0</v>
      </c>
      <c r="M542" s="78">
        <v>0</v>
      </c>
      <c r="N542" s="78">
        <v>0</v>
      </c>
      <c r="O542" s="78">
        <v>0</v>
      </c>
      <c r="P542" s="78">
        <v>0</v>
      </c>
      <c r="Q542" s="78">
        <v>0</v>
      </c>
      <c r="R542" s="78">
        <v>0</v>
      </c>
      <c r="S542" s="78">
        <v>0</v>
      </c>
      <c r="T542" s="78">
        <v>0</v>
      </c>
      <c r="U542" s="78">
        <v>0</v>
      </c>
      <c r="V542" s="78">
        <v>0</v>
      </c>
      <c r="W542" s="78">
        <v>0</v>
      </c>
      <c r="X542" s="78">
        <v>0</v>
      </c>
      <c r="Y542" s="78">
        <v>0</v>
      </c>
      <c r="Z542" s="78">
        <v>0</v>
      </c>
      <c r="AA542" s="78">
        <f t="shared" si="104"/>
        <v>0</v>
      </c>
      <c r="AB542" s="77">
        <f t="shared" si="105"/>
        <v>2022</v>
      </c>
      <c r="AC542" s="76">
        <f t="shared" si="106"/>
        <v>4</v>
      </c>
      <c r="AD542" s="76" t="str">
        <f t="shared" si="107"/>
        <v/>
      </c>
      <c r="AE542" s="76" t="str">
        <f t="shared" si="108"/>
        <v/>
      </c>
      <c r="AF542" s="74">
        <f t="shared" si="109"/>
        <v>0</v>
      </c>
      <c r="AG542" s="75" t="str">
        <f t="shared" si="110"/>
        <v>1:00</v>
      </c>
      <c r="AH542" s="74">
        <f t="shared" si="111"/>
        <v>0</v>
      </c>
      <c r="AI542" s="73" t="str">
        <f t="shared" si="112"/>
        <v/>
      </c>
      <c r="AJ542" s="73" t="str">
        <f t="shared" si="113"/>
        <v/>
      </c>
      <c r="AK542" s="73" t="str">
        <f t="shared" si="114"/>
        <v/>
      </c>
      <c r="AL542" s="72" t="str">
        <f t="shared" si="115"/>
        <v/>
      </c>
      <c r="AM542" s="71" t="str">
        <f t="shared" si="116"/>
        <v/>
      </c>
    </row>
    <row r="543" spans="2:39" ht="13.8" thickBot="1">
      <c r="B543" s="79">
        <v>44675</v>
      </c>
      <c r="C543" s="78">
        <v>0</v>
      </c>
      <c r="D543" s="78">
        <v>0</v>
      </c>
      <c r="E543" s="78">
        <v>0</v>
      </c>
      <c r="F543" s="78">
        <v>0</v>
      </c>
      <c r="G543" s="78">
        <v>0</v>
      </c>
      <c r="H543" s="78">
        <v>0</v>
      </c>
      <c r="I543" s="78">
        <v>0</v>
      </c>
      <c r="J543" s="78">
        <v>0</v>
      </c>
      <c r="K543" s="78">
        <v>0</v>
      </c>
      <c r="L543" s="78">
        <v>0</v>
      </c>
      <c r="M543" s="78">
        <v>0</v>
      </c>
      <c r="N543" s="78">
        <v>0</v>
      </c>
      <c r="O543" s="78">
        <v>0</v>
      </c>
      <c r="P543" s="78">
        <v>0</v>
      </c>
      <c r="Q543" s="78">
        <v>0</v>
      </c>
      <c r="R543" s="78">
        <v>0</v>
      </c>
      <c r="S543" s="78">
        <v>0</v>
      </c>
      <c r="T543" s="78">
        <v>0</v>
      </c>
      <c r="U543" s="78">
        <v>0</v>
      </c>
      <c r="V543" s="78">
        <v>0</v>
      </c>
      <c r="W543" s="78">
        <v>0</v>
      </c>
      <c r="X543" s="78">
        <v>0</v>
      </c>
      <c r="Y543" s="78">
        <v>0</v>
      </c>
      <c r="Z543" s="78">
        <v>0</v>
      </c>
      <c r="AA543" s="78">
        <f t="shared" si="104"/>
        <v>0</v>
      </c>
      <c r="AB543" s="77">
        <f t="shared" si="105"/>
        <v>2022</v>
      </c>
      <c r="AC543" s="76">
        <f t="shared" si="106"/>
        <v>4</v>
      </c>
      <c r="AD543" s="76" t="str">
        <f t="shared" si="107"/>
        <v/>
      </c>
      <c r="AE543" s="76" t="str">
        <f t="shared" si="108"/>
        <v/>
      </c>
      <c r="AF543" s="74">
        <f t="shared" si="109"/>
        <v>0</v>
      </c>
      <c r="AG543" s="75" t="str">
        <f t="shared" si="110"/>
        <v>1:00</v>
      </c>
      <c r="AH543" s="74">
        <f t="shared" si="111"/>
        <v>0</v>
      </c>
      <c r="AI543" s="73" t="str">
        <f t="shared" si="112"/>
        <v/>
      </c>
      <c r="AJ543" s="73" t="str">
        <f t="shared" si="113"/>
        <v/>
      </c>
      <c r="AK543" s="73" t="str">
        <f t="shared" si="114"/>
        <v/>
      </c>
      <c r="AL543" s="72" t="str">
        <f t="shared" si="115"/>
        <v/>
      </c>
      <c r="AM543" s="71" t="str">
        <f t="shared" si="116"/>
        <v/>
      </c>
    </row>
    <row r="544" spans="2:39" ht="13.8" thickBot="1">
      <c r="B544" s="79">
        <v>44676</v>
      </c>
      <c r="C544" s="78">
        <v>0</v>
      </c>
      <c r="D544" s="78">
        <v>0</v>
      </c>
      <c r="E544" s="78">
        <v>0</v>
      </c>
      <c r="F544" s="78">
        <v>0</v>
      </c>
      <c r="G544" s="78">
        <v>0</v>
      </c>
      <c r="H544" s="78">
        <v>0</v>
      </c>
      <c r="I544" s="78">
        <v>0</v>
      </c>
      <c r="J544" s="78">
        <v>0</v>
      </c>
      <c r="K544" s="78">
        <v>0</v>
      </c>
      <c r="L544" s="78">
        <v>0</v>
      </c>
      <c r="M544" s="78">
        <v>0</v>
      </c>
      <c r="N544" s="78">
        <v>0</v>
      </c>
      <c r="O544" s="78">
        <v>464.00700000000001</v>
      </c>
      <c r="P544" s="78">
        <v>335.79399999999998</v>
      </c>
      <c r="Q544" s="78">
        <v>21.536999999999999</v>
      </c>
      <c r="R544" s="78">
        <v>0</v>
      </c>
      <c r="S544" s="78">
        <v>0</v>
      </c>
      <c r="T544" s="78">
        <v>0</v>
      </c>
      <c r="U544" s="78">
        <v>0</v>
      </c>
      <c r="V544" s="78">
        <v>0</v>
      </c>
      <c r="W544" s="78">
        <v>0</v>
      </c>
      <c r="X544" s="78">
        <v>0</v>
      </c>
      <c r="Y544" s="78">
        <v>0</v>
      </c>
      <c r="Z544" s="78">
        <v>0</v>
      </c>
      <c r="AA544" s="78">
        <f t="shared" si="104"/>
        <v>464.00700000000001</v>
      </c>
      <c r="AB544" s="77">
        <f t="shared" si="105"/>
        <v>2022</v>
      </c>
      <c r="AC544" s="76">
        <f t="shared" si="106"/>
        <v>4</v>
      </c>
      <c r="AD544" s="76" t="str">
        <f t="shared" si="107"/>
        <v/>
      </c>
      <c r="AE544" s="76" t="str">
        <f t="shared" si="108"/>
        <v/>
      </c>
      <c r="AF544" s="74">
        <f t="shared" si="109"/>
        <v>464.00700000000001</v>
      </c>
      <c r="AG544" s="75" t="str">
        <f t="shared" si="110"/>
        <v>13:00</v>
      </c>
      <c r="AH544" s="74">
        <f t="shared" si="111"/>
        <v>1285.345</v>
      </c>
      <c r="AI544" s="73" t="str">
        <f t="shared" si="112"/>
        <v/>
      </c>
      <c r="AJ544" s="73" t="str">
        <f t="shared" si="113"/>
        <v/>
      </c>
      <c r="AK544" s="73" t="str">
        <f t="shared" si="114"/>
        <v/>
      </c>
      <c r="AL544" s="72" t="str">
        <f t="shared" si="115"/>
        <v/>
      </c>
      <c r="AM544" s="71" t="str">
        <f t="shared" si="116"/>
        <v/>
      </c>
    </row>
    <row r="545" spans="2:39" ht="13.8" thickBot="1">
      <c r="B545" s="79">
        <v>44677</v>
      </c>
      <c r="C545" s="78">
        <v>0</v>
      </c>
      <c r="D545" s="78">
        <v>0</v>
      </c>
      <c r="E545" s="78">
        <v>0</v>
      </c>
      <c r="F545" s="78">
        <v>0</v>
      </c>
      <c r="G545" s="78">
        <v>0</v>
      </c>
      <c r="H545" s="78">
        <v>0</v>
      </c>
      <c r="I545" s="78">
        <v>0</v>
      </c>
      <c r="J545" s="78">
        <v>0</v>
      </c>
      <c r="K545" s="78">
        <v>0</v>
      </c>
      <c r="L545" s="78">
        <v>4.2359999999999998</v>
      </c>
      <c r="M545" s="78">
        <v>957.72799999999995</v>
      </c>
      <c r="N545" s="78">
        <v>1268.452</v>
      </c>
      <c r="O545" s="78">
        <v>1303.079</v>
      </c>
      <c r="P545" s="78">
        <v>1290.6579999999999</v>
      </c>
      <c r="Q545" s="78">
        <v>1285.8979999999999</v>
      </c>
      <c r="R545" s="78">
        <v>1251.6590000000001</v>
      </c>
      <c r="S545" s="78">
        <v>1200.1859999999999</v>
      </c>
      <c r="T545" s="78">
        <v>1169.4349999999999</v>
      </c>
      <c r="U545" s="78">
        <v>1180.8119999999999</v>
      </c>
      <c r="V545" s="78">
        <v>1180.768</v>
      </c>
      <c r="W545" s="78">
        <v>1180.5509999999999</v>
      </c>
      <c r="X545" s="78">
        <v>1168.2739999999999</v>
      </c>
      <c r="Y545" s="78">
        <v>1150.67</v>
      </c>
      <c r="Z545" s="78">
        <v>1157.816</v>
      </c>
      <c r="AA545" s="78">
        <f t="shared" si="104"/>
        <v>1303.079</v>
      </c>
      <c r="AB545" s="77">
        <f t="shared" si="105"/>
        <v>2022</v>
      </c>
      <c r="AC545" s="76">
        <f t="shared" si="106"/>
        <v>4</v>
      </c>
      <c r="AD545" s="76" t="str">
        <f t="shared" si="107"/>
        <v/>
      </c>
      <c r="AE545" s="76" t="str">
        <f t="shared" si="108"/>
        <v/>
      </c>
      <c r="AF545" s="74">
        <f t="shared" si="109"/>
        <v>1303.079</v>
      </c>
      <c r="AG545" s="75" t="str">
        <f t="shared" si="110"/>
        <v>13:00</v>
      </c>
      <c r="AH545" s="74">
        <f t="shared" si="111"/>
        <v>18053.300999999999</v>
      </c>
      <c r="AI545" s="73" t="str">
        <f t="shared" si="112"/>
        <v/>
      </c>
      <c r="AJ545" s="73" t="str">
        <f t="shared" si="113"/>
        <v/>
      </c>
      <c r="AK545" s="73" t="str">
        <f t="shared" si="114"/>
        <v/>
      </c>
      <c r="AL545" s="72" t="str">
        <f t="shared" si="115"/>
        <v/>
      </c>
      <c r="AM545" s="71" t="str">
        <f t="shared" si="116"/>
        <v/>
      </c>
    </row>
    <row r="546" spans="2:39" ht="13.8" thickBot="1">
      <c r="B546" s="79">
        <v>44678</v>
      </c>
      <c r="C546" s="78">
        <v>1155.07</v>
      </c>
      <c r="D546" s="78">
        <v>1180.7560000000001</v>
      </c>
      <c r="E546" s="78">
        <v>1173.0050000000001</v>
      </c>
      <c r="F546" s="78">
        <v>1187.1790000000001</v>
      </c>
      <c r="G546" s="78">
        <v>1193.6880000000001</v>
      </c>
      <c r="H546" s="78">
        <v>1238.5650000000001</v>
      </c>
      <c r="I546" s="78">
        <v>1313.2280000000001</v>
      </c>
      <c r="J546" s="78">
        <v>1353.8820000000001</v>
      </c>
      <c r="K546" s="78">
        <v>1346.3889999999999</v>
      </c>
      <c r="L546" s="78">
        <v>1349.8679999999999</v>
      </c>
      <c r="M546" s="78">
        <v>1362.587</v>
      </c>
      <c r="N546" s="78">
        <v>1330.1859999999999</v>
      </c>
      <c r="O546" s="78">
        <v>1343.7639999999999</v>
      </c>
      <c r="P546" s="78">
        <v>1354.6949999999999</v>
      </c>
      <c r="Q546" s="78">
        <v>1355.3209999999999</v>
      </c>
      <c r="R546" s="78">
        <v>1310.008</v>
      </c>
      <c r="S546" s="78">
        <v>1255.595</v>
      </c>
      <c r="T546" s="78">
        <v>1219.9880000000001</v>
      </c>
      <c r="U546" s="78">
        <v>1219.8800000000001</v>
      </c>
      <c r="V546" s="78">
        <v>1211.5719999999999</v>
      </c>
      <c r="W546" s="78">
        <v>1215.58</v>
      </c>
      <c r="X546" s="78">
        <v>1221.7650000000001</v>
      </c>
      <c r="Y546" s="78">
        <v>1211.0440000000001</v>
      </c>
      <c r="Z546" s="78">
        <v>1181.95</v>
      </c>
      <c r="AA546" s="78">
        <f t="shared" si="104"/>
        <v>1362.587</v>
      </c>
      <c r="AB546" s="77">
        <f t="shared" si="105"/>
        <v>2022</v>
      </c>
      <c r="AC546" s="76">
        <f t="shared" si="106"/>
        <v>4</v>
      </c>
      <c r="AD546" s="76" t="str">
        <f t="shared" si="107"/>
        <v/>
      </c>
      <c r="AE546" s="76" t="str">
        <f t="shared" si="108"/>
        <v/>
      </c>
      <c r="AF546" s="74">
        <f t="shared" si="109"/>
        <v>1362.587</v>
      </c>
      <c r="AG546" s="75" t="str">
        <f t="shared" si="110"/>
        <v>11:00</v>
      </c>
      <c r="AH546" s="74">
        <f t="shared" si="111"/>
        <v>31648.152000000006</v>
      </c>
      <c r="AI546" s="73" t="str">
        <f t="shared" si="112"/>
        <v/>
      </c>
      <c r="AJ546" s="73" t="str">
        <f t="shared" si="113"/>
        <v/>
      </c>
      <c r="AK546" s="73" t="str">
        <f t="shared" si="114"/>
        <v/>
      </c>
      <c r="AL546" s="72" t="str">
        <f t="shared" si="115"/>
        <v/>
      </c>
      <c r="AM546" s="71" t="str">
        <f t="shared" si="116"/>
        <v/>
      </c>
    </row>
    <row r="547" spans="2:39" ht="13.8" thickBot="1">
      <c r="B547" s="79">
        <v>44679</v>
      </c>
      <c r="C547" s="78">
        <v>1183.153</v>
      </c>
      <c r="D547" s="78">
        <v>1190.915</v>
      </c>
      <c r="E547" s="78">
        <v>1199.614</v>
      </c>
      <c r="F547" s="78">
        <v>1211.5519999999999</v>
      </c>
      <c r="G547" s="78">
        <v>1237.5609999999999</v>
      </c>
      <c r="H547" s="78">
        <v>1248.7460000000001</v>
      </c>
      <c r="I547" s="78">
        <v>1303.3530000000001</v>
      </c>
      <c r="J547" s="78">
        <v>1306.136</v>
      </c>
      <c r="K547" s="78">
        <v>1306.2370000000001</v>
      </c>
      <c r="L547" s="78">
        <v>1339.9849999999999</v>
      </c>
      <c r="M547" s="78">
        <v>1333.7280000000001</v>
      </c>
      <c r="N547" s="78">
        <v>1285.751</v>
      </c>
      <c r="O547" s="78">
        <v>1300.9280000000001</v>
      </c>
      <c r="P547" s="78">
        <v>1290.556</v>
      </c>
      <c r="Q547" s="78">
        <v>1285.0039999999999</v>
      </c>
      <c r="R547" s="78">
        <v>1231.492</v>
      </c>
      <c r="S547" s="78">
        <v>1173.9159999999999</v>
      </c>
      <c r="T547" s="78">
        <v>1138.665</v>
      </c>
      <c r="U547" s="78">
        <v>1129.25</v>
      </c>
      <c r="V547" s="78">
        <v>1136.703</v>
      </c>
      <c r="W547" s="78">
        <v>1175.4469999999999</v>
      </c>
      <c r="X547" s="78">
        <v>1180.6769999999999</v>
      </c>
      <c r="Y547" s="78">
        <v>1196.047</v>
      </c>
      <c r="Z547" s="78">
        <v>1169.854</v>
      </c>
      <c r="AA547" s="78">
        <f t="shared" si="104"/>
        <v>1339.9849999999999</v>
      </c>
      <c r="AB547" s="77">
        <f t="shared" si="105"/>
        <v>2022</v>
      </c>
      <c r="AC547" s="76">
        <f t="shared" si="106"/>
        <v>4</v>
      </c>
      <c r="AD547" s="76" t="str">
        <f t="shared" si="107"/>
        <v/>
      </c>
      <c r="AE547" s="76" t="str">
        <f t="shared" si="108"/>
        <v/>
      </c>
      <c r="AF547" s="74">
        <f t="shared" si="109"/>
        <v>1339.9849999999999</v>
      </c>
      <c r="AG547" s="75" t="str">
        <f t="shared" si="110"/>
        <v>10:00</v>
      </c>
      <c r="AH547" s="74">
        <f t="shared" si="111"/>
        <v>30895.255000000001</v>
      </c>
      <c r="AI547" s="73" t="str">
        <f t="shared" si="112"/>
        <v/>
      </c>
      <c r="AJ547" s="73" t="str">
        <f t="shared" si="113"/>
        <v/>
      </c>
      <c r="AK547" s="73" t="str">
        <f t="shared" si="114"/>
        <v/>
      </c>
      <c r="AL547" s="72" t="str">
        <f t="shared" si="115"/>
        <v/>
      </c>
      <c r="AM547" s="71" t="str">
        <f t="shared" si="116"/>
        <v/>
      </c>
    </row>
    <row r="548" spans="2:39" ht="13.8" thickBot="1">
      <c r="B548" s="79">
        <v>44680</v>
      </c>
      <c r="C548" s="78">
        <v>1147.0039999999999</v>
      </c>
      <c r="D548" s="78">
        <v>1162.049</v>
      </c>
      <c r="E548" s="78">
        <v>1170.049</v>
      </c>
      <c r="F548" s="78">
        <v>1167.3920000000001</v>
      </c>
      <c r="G548" s="78">
        <v>1192.5830000000001</v>
      </c>
      <c r="H548" s="78">
        <v>1249.4580000000001</v>
      </c>
      <c r="I548" s="78">
        <v>1306.8530000000001</v>
      </c>
      <c r="J548" s="78">
        <v>1314.6089999999999</v>
      </c>
      <c r="K548" s="78">
        <v>1293.327</v>
      </c>
      <c r="L548" s="78">
        <v>1304.434</v>
      </c>
      <c r="M548" s="78">
        <v>1299.133</v>
      </c>
      <c r="N548" s="78">
        <v>1270.4169999999999</v>
      </c>
      <c r="O548" s="78">
        <v>1261.597</v>
      </c>
      <c r="P548" s="78">
        <v>1255.4829999999999</v>
      </c>
      <c r="Q548" s="78">
        <v>1267.846</v>
      </c>
      <c r="R548" s="78">
        <v>1247.26</v>
      </c>
      <c r="S548" s="78">
        <v>1240.183</v>
      </c>
      <c r="T548" s="78">
        <v>1266.3720000000001</v>
      </c>
      <c r="U548" s="78">
        <v>1255.643</v>
      </c>
      <c r="V548" s="78">
        <v>1250.7639999999999</v>
      </c>
      <c r="W548" s="78">
        <v>1111.79</v>
      </c>
      <c r="X548" s="78">
        <v>1107.038</v>
      </c>
      <c r="Y548" s="78">
        <v>1084.075</v>
      </c>
      <c r="Z548" s="78">
        <v>1095.873</v>
      </c>
      <c r="AA548" s="78">
        <f t="shared" si="104"/>
        <v>1314.6089999999999</v>
      </c>
      <c r="AB548" s="77">
        <f t="shared" si="105"/>
        <v>2022</v>
      </c>
      <c r="AC548" s="76">
        <f t="shared" si="106"/>
        <v>4</v>
      </c>
      <c r="AD548" s="76" t="str">
        <f t="shared" si="107"/>
        <v/>
      </c>
      <c r="AE548" s="76" t="str">
        <f t="shared" si="108"/>
        <v/>
      </c>
      <c r="AF548" s="74">
        <f t="shared" si="109"/>
        <v>1314.6089999999999</v>
      </c>
      <c r="AG548" s="75" t="str">
        <f t="shared" si="110"/>
        <v>8:00</v>
      </c>
      <c r="AH548" s="74">
        <f t="shared" si="111"/>
        <v>30635.840999999997</v>
      </c>
      <c r="AI548" s="73" t="str">
        <f t="shared" si="112"/>
        <v/>
      </c>
      <c r="AJ548" s="73" t="str">
        <f t="shared" si="113"/>
        <v/>
      </c>
      <c r="AK548" s="73" t="str">
        <f t="shared" si="114"/>
        <v/>
      </c>
      <c r="AL548" s="72" t="str">
        <f t="shared" si="115"/>
        <v/>
      </c>
      <c r="AM548" s="71" t="str">
        <f t="shared" si="116"/>
        <v/>
      </c>
    </row>
    <row r="549" spans="2:39" ht="13.8" thickBot="1">
      <c r="B549" s="79">
        <v>44681</v>
      </c>
      <c r="C549" s="78">
        <v>1092.761</v>
      </c>
      <c r="D549" s="78">
        <v>1094.71</v>
      </c>
      <c r="E549" s="78">
        <v>1096.1179999999999</v>
      </c>
      <c r="F549" s="78">
        <v>1095.7190000000001</v>
      </c>
      <c r="G549" s="78">
        <v>1107.742</v>
      </c>
      <c r="H549" s="78">
        <v>1106.819</v>
      </c>
      <c r="I549" s="78">
        <v>1145.7270000000001</v>
      </c>
      <c r="J549" s="78">
        <v>1158.1179999999999</v>
      </c>
      <c r="K549" s="78">
        <v>1149.3109999999999</v>
      </c>
      <c r="L549" s="78">
        <v>1151.287</v>
      </c>
      <c r="M549" s="78">
        <v>1133.614</v>
      </c>
      <c r="N549" s="78">
        <v>1106.9349999999999</v>
      </c>
      <c r="O549" s="78">
        <v>1117.5429999999999</v>
      </c>
      <c r="P549" s="78">
        <v>1092.317</v>
      </c>
      <c r="Q549" s="78">
        <v>1092.989</v>
      </c>
      <c r="R549" s="78">
        <v>1082.712</v>
      </c>
      <c r="S549" s="78">
        <v>1058.597</v>
      </c>
      <c r="T549" s="78">
        <v>1057.655</v>
      </c>
      <c r="U549" s="78">
        <v>1048.3710000000001</v>
      </c>
      <c r="V549" s="78">
        <v>1072.037</v>
      </c>
      <c r="W549" s="78">
        <v>1086.3019999999999</v>
      </c>
      <c r="X549" s="78">
        <v>1074.8820000000001</v>
      </c>
      <c r="Y549" s="78">
        <v>1076.56</v>
      </c>
      <c r="Z549" s="78">
        <v>1083.0820000000001</v>
      </c>
      <c r="AA549" s="78">
        <f t="shared" si="104"/>
        <v>1158.1179999999999</v>
      </c>
      <c r="AB549" s="77">
        <f t="shared" si="105"/>
        <v>2022</v>
      </c>
      <c r="AC549" s="76">
        <f t="shared" si="106"/>
        <v>4</v>
      </c>
      <c r="AD549" s="76" t="str">
        <f t="shared" si="107"/>
        <v>2022-4</v>
      </c>
      <c r="AE549" s="76">
        <f t="shared" si="108"/>
        <v>4</v>
      </c>
      <c r="AF549" s="74">
        <f t="shared" si="109"/>
        <v>1158.1179999999999</v>
      </c>
      <c r="AG549" s="75" t="str">
        <f t="shared" si="110"/>
        <v>8:00</v>
      </c>
      <c r="AH549" s="74">
        <f t="shared" si="111"/>
        <v>27540.025999999998</v>
      </c>
      <c r="AI549" s="73">
        <f t="shared" si="112"/>
        <v>20011.898999999998</v>
      </c>
      <c r="AJ549" s="73">
        <f t="shared" si="113"/>
        <v>1397.1369999999999</v>
      </c>
      <c r="AK549" s="73">
        <f t="shared" si="114"/>
        <v>31687.385999999991</v>
      </c>
      <c r="AL549" s="72">
        <f t="shared" si="115"/>
        <v>44652</v>
      </c>
      <c r="AM549" s="71" t="str">
        <f t="shared" si="116"/>
        <v>11:00</v>
      </c>
    </row>
    <row r="550" spans="2:39" ht="13.8" thickBot="1">
      <c r="B550" s="79">
        <v>44682</v>
      </c>
      <c r="C550" s="78">
        <v>1067.9000000000001</v>
      </c>
      <c r="D550" s="78">
        <v>1072.653</v>
      </c>
      <c r="E550" s="78">
        <v>1064.731</v>
      </c>
      <c r="F550" s="78">
        <v>1065.355</v>
      </c>
      <c r="G550" s="78">
        <v>1079.731</v>
      </c>
      <c r="H550" s="78">
        <v>1095.9829999999999</v>
      </c>
      <c r="I550" s="78">
        <v>1132.1130000000001</v>
      </c>
      <c r="J550" s="78">
        <v>1157.9749999999999</v>
      </c>
      <c r="K550" s="78">
        <v>1178.239</v>
      </c>
      <c r="L550" s="78">
        <v>1182.749</v>
      </c>
      <c r="M550" s="78">
        <v>1195.4739999999999</v>
      </c>
      <c r="N550" s="78">
        <v>1155.712</v>
      </c>
      <c r="O550" s="78">
        <v>1150.498</v>
      </c>
      <c r="P550" s="78">
        <v>1129.2529999999999</v>
      </c>
      <c r="Q550" s="78">
        <v>1128.393</v>
      </c>
      <c r="R550" s="78">
        <v>1111.2429999999999</v>
      </c>
      <c r="S550" s="78">
        <v>1089.5830000000001</v>
      </c>
      <c r="T550" s="78">
        <v>1091.998</v>
      </c>
      <c r="U550" s="78">
        <v>1092.1659999999999</v>
      </c>
      <c r="V550" s="78">
        <v>1094.9670000000001</v>
      </c>
      <c r="W550" s="78">
        <v>1098.2660000000001</v>
      </c>
      <c r="X550" s="78">
        <v>1083.114</v>
      </c>
      <c r="Y550" s="78">
        <v>1092.6669999999999</v>
      </c>
      <c r="Z550" s="78">
        <v>1084.075</v>
      </c>
      <c r="AA550" s="78">
        <f t="shared" si="104"/>
        <v>1195.4739999999999</v>
      </c>
      <c r="AB550" s="77">
        <f t="shared" si="105"/>
        <v>2022</v>
      </c>
      <c r="AC550" s="76">
        <f t="shared" si="106"/>
        <v>5</v>
      </c>
      <c r="AD550" s="76" t="str">
        <f t="shared" si="107"/>
        <v/>
      </c>
      <c r="AE550" s="76" t="str">
        <f t="shared" si="108"/>
        <v/>
      </c>
      <c r="AF550" s="74">
        <f t="shared" si="109"/>
        <v>1195.4739999999999</v>
      </c>
      <c r="AG550" s="75" t="str">
        <f t="shared" si="110"/>
        <v>11:00</v>
      </c>
      <c r="AH550" s="74">
        <f t="shared" si="111"/>
        <v>27890.311999999998</v>
      </c>
      <c r="AI550" s="73" t="str">
        <f t="shared" si="112"/>
        <v/>
      </c>
      <c r="AJ550" s="73" t="str">
        <f t="shared" si="113"/>
        <v/>
      </c>
      <c r="AK550" s="73" t="str">
        <f t="shared" si="114"/>
        <v/>
      </c>
      <c r="AL550" s="72" t="str">
        <f t="shared" si="115"/>
        <v/>
      </c>
      <c r="AM550" s="71" t="str">
        <f t="shared" si="116"/>
        <v/>
      </c>
    </row>
    <row r="551" spans="2:39" ht="13.8" thickBot="1">
      <c r="B551" s="79">
        <v>44683</v>
      </c>
      <c r="C551" s="78">
        <v>1078.0029999999999</v>
      </c>
      <c r="D551" s="78">
        <v>1077.0820000000001</v>
      </c>
      <c r="E551" s="78">
        <v>1077.9369999999999</v>
      </c>
      <c r="F551" s="78">
        <v>1091.644</v>
      </c>
      <c r="G551" s="78">
        <v>1127.086</v>
      </c>
      <c r="H551" s="78">
        <v>1147.8320000000001</v>
      </c>
      <c r="I551" s="78">
        <v>1265.749</v>
      </c>
      <c r="J551" s="78">
        <v>1273.7080000000001</v>
      </c>
      <c r="K551" s="78">
        <v>1303.702</v>
      </c>
      <c r="L551" s="78">
        <v>1317.154</v>
      </c>
      <c r="M551" s="78">
        <v>1323.2819999999999</v>
      </c>
      <c r="N551" s="78">
        <v>1315.7529999999999</v>
      </c>
      <c r="O551" s="78">
        <v>1306.432</v>
      </c>
      <c r="P551" s="78">
        <v>1286.9469999999999</v>
      </c>
      <c r="Q551" s="78">
        <v>1289.038</v>
      </c>
      <c r="R551" s="78">
        <v>1247.26</v>
      </c>
      <c r="S551" s="78">
        <v>1181.394</v>
      </c>
      <c r="T551" s="78">
        <v>1132.269</v>
      </c>
      <c r="U551" s="78">
        <v>1136.328</v>
      </c>
      <c r="V551" s="78">
        <v>1127.1099999999999</v>
      </c>
      <c r="W551" s="78">
        <v>1135.713</v>
      </c>
      <c r="X551" s="78">
        <v>1127.9369999999999</v>
      </c>
      <c r="Y551" s="78">
        <v>1103.23</v>
      </c>
      <c r="Z551" s="78">
        <v>1101.7940000000001</v>
      </c>
      <c r="AA551" s="78">
        <f t="shared" si="104"/>
        <v>1323.2819999999999</v>
      </c>
      <c r="AB551" s="77">
        <f t="shared" si="105"/>
        <v>2022</v>
      </c>
      <c r="AC551" s="76">
        <f t="shared" si="106"/>
        <v>5</v>
      </c>
      <c r="AD551" s="76" t="str">
        <f t="shared" si="107"/>
        <v/>
      </c>
      <c r="AE551" s="76" t="str">
        <f t="shared" si="108"/>
        <v/>
      </c>
      <c r="AF551" s="74">
        <f t="shared" si="109"/>
        <v>1323.2819999999999</v>
      </c>
      <c r="AG551" s="75" t="str">
        <f t="shared" si="110"/>
        <v>11:00</v>
      </c>
      <c r="AH551" s="74">
        <f t="shared" si="111"/>
        <v>29897.666000000001</v>
      </c>
      <c r="AI551" s="73" t="str">
        <f t="shared" si="112"/>
        <v/>
      </c>
      <c r="AJ551" s="73" t="str">
        <f t="shared" si="113"/>
        <v/>
      </c>
      <c r="AK551" s="73" t="str">
        <f t="shared" si="114"/>
        <v/>
      </c>
      <c r="AL551" s="72" t="str">
        <f t="shared" si="115"/>
        <v/>
      </c>
      <c r="AM551" s="71" t="str">
        <f t="shared" si="116"/>
        <v/>
      </c>
    </row>
    <row r="552" spans="2:39" ht="13.8" thickBot="1">
      <c r="B552" s="79">
        <v>44684</v>
      </c>
      <c r="C552" s="78">
        <v>1093.4110000000001</v>
      </c>
      <c r="D552" s="78">
        <v>1098.646</v>
      </c>
      <c r="E552" s="78">
        <v>1101.8389999999999</v>
      </c>
      <c r="F552" s="78">
        <v>1122.57</v>
      </c>
      <c r="G552" s="78">
        <v>1135.0930000000001</v>
      </c>
      <c r="H552" s="78">
        <v>1166.2919999999999</v>
      </c>
      <c r="I552" s="78">
        <v>1235.9269999999999</v>
      </c>
      <c r="J552" s="78">
        <v>1256.0070000000001</v>
      </c>
      <c r="K552" s="78">
        <v>1194.3530000000001</v>
      </c>
      <c r="L552" s="78">
        <v>1215.7639999999999</v>
      </c>
      <c r="M552" s="78">
        <v>1214.56</v>
      </c>
      <c r="N552" s="78">
        <v>1208.873</v>
      </c>
      <c r="O552" s="78">
        <v>1214.8900000000001</v>
      </c>
      <c r="P552" s="78">
        <v>1208.1859999999999</v>
      </c>
      <c r="Q552" s="78">
        <v>1273.596</v>
      </c>
      <c r="R552" s="78">
        <v>1243.2739999999999</v>
      </c>
      <c r="S552" s="78">
        <v>1216.807</v>
      </c>
      <c r="T552" s="78">
        <v>1178.6120000000001</v>
      </c>
      <c r="U552" s="78">
        <v>1151.1379999999999</v>
      </c>
      <c r="V552" s="78">
        <v>1161.3589999999999</v>
      </c>
      <c r="W552" s="78">
        <v>1157.019</v>
      </c>
      <c r="X552" s="78">
        <v>1107.2840000000001</v>
      </c>
      <c r="Y552" s="78">
        <v>1089.616</v>
      </c>
      <c r="Z552" s="78">
        <v>1082.249</v>
      </c>
      <c r="AA552" s="78">
        <f t="shared" si="104"/>
        <v>1273.596</v>
      </c>
      <c r="AB552" s="77">
        <f t="shared" si="105"/>
        <v>2022</v>
      </c>
      <c r="AC552" s="76">
        <f t="shared" si="106"/>
        <v>5</v>
      </c>
      <c r="AD552" s="76" t="str">
        <f t="shared" si="107"/>
        <v/>
      </c>
      <c r="AE552" s="76" t="str">
        <f t="shared" si="108"/>
        <v/>
      </c>
      <c r="AF552" s="74">
        <f t="shared" si="109"/>
        <v>1273.596</v>
      </c>
      <c r="AG552" s="75" t="str">
        <f t="shared" si="110"/>
        <v>15:00</v>
      </c>
      <c r="AH552" s="74">
        <f t="shared" si="111"/>
        <v>29400.961000000003</v>
      </c>
      <c r="AI552" s="73" t="str">
        <f t="shared" si="112"/>
        <v/>
      </c>
      <c r="AJ552" s="73" t="str">
        <f t="shared" si="113"/>
        <v/>
      </c>
      <c r="AK552" s="73" t="str">
        <f t="shared" si="114"/>
        <v/>
      </c>
      <c r="AL552" s="72" t="str">
        <f t="shared" si="115"/>
        <v/>
      </c>
      <c r="AM552" s="71" t="str">
        <f t="shared" si="116"/>
        <v/>
      </c>
    </row>
    <row r="553" spans="2:39" ht="13.8" thickBot="1">
      <c r="B553" s="79">
        <v>44685</v>
      </c>
      <c r="C553" s="78">
        <v>1084.0840000000001</v>
      </c>
      <c r="D553" s="78">
        <v>1077.0440000000001</v>
      </c>
      <c r="E553" s="78">
        <v>1089.0319999999999</v>
      </c>
      <c r="F553" s="78">
        <v>1086.278</v>
      </c>
      <c r="G553" s="78">
        <v>1108.809</v>
      </c>
      <c r="H553" s="78">
        <v>1149.518</v>
      </c>
      <c r="I553" s="78">
        <v>1253.6559999999999</v>
      </c>
      <c r="J553" s="78">
        <v>1287.883</v>
      </c>
      <c r="K553" s="78">
        <v>1276.4010000000001</v>
      </c>
      <c r="L553" s="78">
        <v>1295.4490000000001</v>
      </c>
      <c r="M553" s="78">
        <v>1301.5519999999999</v>
      </c>
      <c r="N553" s="78">
        <v>1268.2149999999999</v>
      </c>
      <c r="O553" s="78">
        <v>1269.9010000000001</v>
      </c>
      <c r="P553" s="78">
        <v>1383.4649999999999</v>
      </c>
      <c r="Q553" s="78">
        <v>1483.3679999999999</v>
      </c>
      <c r="R553" s="78">
        <v>1484.2919999999999</v>
      </c>
      <c r="S553" s="78">
        <v>1470.954</v>
      </c>
      <c r="T553" s="78">
        <v>1316.126</v>
      </c>
      <c r="U553" s="78">
        <v>1268.885</v>
      </c>
      <c r="V553" s="78">
        <v>1251.1849999999999</v>
      </c>
      <c r="W553" s="78">
        <v>1195.17</v>
      </c>
      <c r="X553" s="78">
        <v>1115.962</v>
      </c>
      <c r="Y553" s="78">
        <v>1101.277</v>
      </c>
      <c r="Z553" s="78">
        <v>1095.508</v>
      </c>
      <c r="AA553" s="78">
        <f t="shared" si="104"/>
        <v>1484.2919999999999</v>
      </c>
      <c r="AB553" s="77">
        <f t="shared" si="105"/>
        <v>2022</v>
      </c>
      <c r="AC553" s="76">
        <f t="shared" si="106"/>
        <v>5</v>
      </c>
      <c r="AD553" s="76" t="str">
        <f t="shared" si="107"/>
        <v/>
      </c>
      <c r="AE553" s="76" t="str">
        <f t="shared" si="108"/>
        <v/>
      </c>
      <c r="AF553" s="74">
        <f t="shared" si="109"/>
        <v>1484.2919999999999</v>
      </c>
      <c r="AG553" s="75" t="str">
        <f t="shared" si="110"/>
        <v>16:00</v>
      </c>
      <c r="AH553" s="74">
        <f t="shared" si="111"/>
        <v>31198.306000000004</v>
      </c>
      <c r="AI553" s="73" t="str">
        <f t="shared" si="112"/>
        <v/>
      </c>
      <c r="AJ553" s="73" t="str">
        <f t="shared" si="113"/>
        <v/>
      </c>
      <c r="AK553" s="73" t="str">
        <f t="shared" si="114"/>
        <v/>
      </c>
      <c r="AL553" s="72" t="str">
        <f t="shared" si="115"/>
        <v/>
      </c>
      <c r="AM553" s="71" t="str">
        <f t="shared" si="116"/>
        <v/>
      </c>
    </row>
    <row r="554" spans="2:39" ht="13.8" thickBot="1">
      <c r="B554" s="79">
        <v>44686</v>
      </c>
      <c r="C554" s="78">
        <v>1083.6949999999999</v>
      </c>
      <c r="D554" s="78">
        <v>1071.037</v>
      </c>
      <c r="E554" s="78">
        <v>1116.855</v>
      </c>
      <c r="F554" s="78">
        <v>1120.79</v>
      </c>
      <c r="G554" s="78">
        <v>1138.2049999999999</v>
      </c>
      <c r="H554" s="78">
        <v>1172.297</v>
      </c>
      <c r="I554" s="78">
        <v>1251.03</v>
      </c>
      <c r="J554" s="78">
        <v>1247.22</v>
      </c>
      <c r="K554" s="78">
        <v>1257.1559999999999</v>
      </c>
      <c r="L554" s="78">
        <v>1303.1279999999999</v>
      </c>
      <c r="M554" s="78">
        <v>1437.952</v>
      </c>
      <c r="N554" s="78">
        <v>1483.9559999999999</v>
      </c>
      <c r="O554" s="78">
        <v>1484.5550000000001</v>
      </c>
      <c r="P554" s="78">
        <v>1425.799</v>
      </c>
      <c r="Q554" s="78">
        <v>1234.6300000000001</v>
      </c>
      <c r="R554" s="78">
        <v>1205.1379999999999</v>
      </c>
      <c r="S554" s="78">
        <v>1143.6980000000001</v>
      </c>
      <c r="T554" s="78">
        <v>1094.8409999999999</v>
      </c>
      <c r="U554" s="78">
        <v>1079.7940000000001</v>
      </c>
      <c r="V554" s="78">
        <v>1088.17</v>
      </c>
      <c r="W554" s="78">
        <v>1094.6969999999999</v>
      </c>
      <c r="X554" s="78">
        <v>1080.223</v>
      </c>
      <c r="Y554" s="78">
        <v>1064.875</v>
      </c>
      <c r="Z554" s="78">
        <v>1067.4390000000001</v>
      </c>
      <c r="AA554" s="78">
        <f t="shared" si="104"/>
        <v>1484.5550000000001</v>
      </c>
      <c r="AB554" s="77">
        <f t="shared" si="105"/>
        <v>2022</v>
      </c>
      <c r="AC554" s="76">
        <f t="shared" si="106"/>
        <v>5</v>
      </c>
      <c r="AD554" s="76" t="str">
        <f t="shared" si="107"/>
        <v/>
      </c>
      <c r="AE554" s="76" t="str">
        <f t="shared" si="108"/>
        <v/>
      </c>
      <c r="AF554" s="74">
        <f t="shared" si="109"/>
        <v>1484.5550000000001</v>
      </c>
      <c r="AG554" s="75" t="str">
        <f t="shared" si="110"/>
        <v>13:00</v>
      </c>
      <c r="AH554" s="74">
        <f t="shared" si="111"/>
        <v>30231.735000000001</v>
      </c>
      <c r="AI554" s="73" t="str">
        <f t="shared" si="112"/>
        <v/>
      </c>
      <c r="AJ554" s="73" t="str">
        <f t="shared" si="113"/>
        <v/>
      </c>
      <c r="AK554" s="73" t="str">
        <f t="shared" si="114"/>
        <v/>
      </c>
      <c r="AL554" s="72" t="str">
        <f t="shared" si="115"/>
        <v/>
      </c>
      <c r="AM554" s="71" t="str">
        <f t="shared" si="116"/>
        <v/>
      </c>
    </row>
    <row r="555" spans="2:39" ht="13.8" thickBot="1">
      <c r="B555" s="79">
        <v>44687</v>
      </c>
      <c r="C555" s="78">
        <v>1067.038</v>
      </c>
      <c r="D555" s="78">
        <v>1069.7829999999999</v>
      </c>
      <c r="E555" s="78">
        <v>1074.758</v>
      </c>
      <c r="F555" s="78">
        <v>1082.04</v>
      </c>
      <c r="G555" s="78">
        <v>1094.933</v>
      </c>
      <c r="H555" s="78">
        <v>722.255</v>
      </c>
      <c r="I555" s="78">
        <v>0</v>
      </c>
      <c r="J555" s="78">
        <v>0</v>
      </c>
      <c r="K555" s="78">
        <v>980.34100000000001</v>
      </c>
      <c r="L555" s="78">
        <v>1275.1990000000001</v>
      </c>
      <c r="M555" s="78">
        <v>1299.9469999999999</v>
      </c>
      <c r="N555" s="78">
        <v>1271.2270000000001</v>
      </c>
      <c r="O555" s="78">
        <v>1266.518</v>
      </c>
      <c r="P555" s="78">
        <v>1231.7280000000001</v>
      </c>
      <c r="Q555" s="78">
        <v>1222.952</v>
      </c>
      <c r="R555" s="78">
        <v>1203.7329999999999</v>
      </c>
      <c r="S555" s="78">
        <v>1139.7339999999999</v>
      </c>
      <c r="T555" s="78">
        <v>1094.211</v>
      </c>
      <c r="U555" s="78">
        <v>1088.4659999999999</v>
      </c>
      <c r="V555" s="78">
        <v>1095.278</v>
      </c>
      <c r="W555" s="78">
        <v>1113.441</v>
      </c>
      <c r="X555" s="78">
        <v>1105.1469999999999</v>
      </c>
      <c r="Y555" s="78">
        <v>1067.1120000000001</v>
      </c>
      <c r="Z555" s="78">
        <v>1058.8140000000001</v>
      </c>
      <c r="AA555" s="78">
        <f t="shared" si="104"/>
        <v>1299.9469999999999</v>
      </c>
      <c r="AB555" s="77">
        <f t="shared" si="105"/>
        <v>2022</v>
      </c>
      <c r="AC555" s="76">
        <f t="shared" si="106"/>
        <v>5</v>
      </c>
      <c r="AD555" s="76" t="str">
        <f t="shared" si="107"/>
        <v/>
      </c>
      <c r="AE555" s="76" t="str">
        <f t="shared" si="108"/>
        <v/>
      </c>
      <c r="AF555" s="74">
        <f t="shared" si="109"/>
        <v>1299.9469999999999</v>
      </c>
      <c r="AG555" s="75" t="str">
        <f t="shared" si="110"/>
        <v>11:00</v>
      </c>
      <c r="AH555" s="74">
        <f t="shared" si="111"/>
        <v>25924.601999999995</v>
      </c>
      <c r="AI555" s="73" t="str">
        <f t="shared" si="112"/>
        <v/>
      </c>
      <c r="AJ555" s="73" t="str">
        <f t="shared" si="113"/>
        <v/>
      </c>
      <c r="AK555" s="73" t="str">
        <f t="shared" si="114"/>
        <v/>
      </c>
      <c r="AL555" s="72" t="str">
        <f t="shared" si="115"/>
        <v/>
      </c>
      <c r="AM555" s="71" t="str">
        <f t="shared" si="116"/>
        <v/>
      </c>
    </row>
    <row r="556" spans="2:39" ht="13.8" thickBot="1">
      <c r="B556" s="79">
        <v>44688</v>
      </c>
      <c r="C556" s="78">
        <v>1048.3209999999999</v>
      </c>
      <c r="D556" s="78">
        <v>1050.77</v>
      </c>
      <c r="E556" s="78">
        <v>1041.9649999999999</v>
      </c>
      <c r="F556" s="78">
        <v>1045.075</v>
      </c>
      <c r="G556" s="78">
        <v>1085.384</v>
      </c>
      <c r="H556" s="78">
        <v>1105.3309999999999</v>
      </c>
      <c r="I556" s="78">
        <v>1170.1569999999999</v>
      </c>
      <c r="J556" s="78">
        <v>1150.8040000000001</v>
      </c>
      <c r="K556" s="78">
        <v>1138.9839999999999</v>
      </c>
      <c r="L556" s="78">
        <v>1134.4760000000001</v>
      </c>
      <c r="M556" s="78">
        <v>1146.223</v>
      </c>
      <c r="N556" s="78">
        <v>1109.316</v>
      </c>
      <c r="O556" s="78">
        <v>1108.367</v>
      </c>
      <c r="P556" s="78">
        <v>1107.4090000000001</v>
      </c>
      <c r="Q556" s="78">
        <v>1095.8979999999999</v>
      </c>
      <c r="R556" s="78">
        <v>1077.864</v>
      </c>
      <c r="S556" s="78">
        <v>1040.5820000000001</v>
      </c>
      <c r="T556" s="78">
        <v>1042.8050000000001</v>
      </c>
      <c r="U556" s="78">
        <v>1064.047</v>
      </c>
      <c r="V556" s="78">
        <v>1059.0409999999999</v>
      </c>
      <c r="W556" s="78">
        <v>1080.126</v>
      </c>
      <c r="X556" s="78">
        <v>1064.9649999999999</v>
      </c>
      <c r="Y556" s="78">
        <v>1059.479</v>
      </c>
      <c r="Z556" s="78">
        <v>1060.575</v>
      </c>
      <c r="AA556" s="78">
        <f t="shared" si="104"/>
        <v>1170.1569999999999</v>
      </c>
      <c r="AB556" s="77">
        <f t="shared" si="105"/>
        <v>2022</v>
      </c>
      <c r="AC556" s="76">
        <f t="shared" si="106"/>
        <v>5</v>
      </c>
      <c r="AD556" s="76" t="str">
        <f t="shared" si="107"/>
        <v/>
      </c>
      <c r="AE556" s="76" t="str">
        <f t="shared" si="108"/>
        <v/>
      </c>
      <c r="AF556" s="74">
        <f t="shared" si="109"/>
        <v>1170.1569999999999</v>
      </c>
      <c r="AG556" s="75" t="str">
        <f t="shared" si="110"/>
        <v>7:00</v>
      </c>
      <c r="AH556" s="74">
        <f t="shared" si="111"/>
        <v>27258.121000000003</v>
      </c>
      <c r="AI556" s="73" t="str">
        <f t="shared" si="112"/>
        <v/>
      </c>
      <c r="AJ556" s="73" t="str">
        <f t="shared" si="113"/>
        <v/>
      </c>
      <c r="AK556" s="73" t="str">
        <f t="shared" si="114"/>
        <v/>
      </c>
      <c r="AL556" s="72" t="str">
        <f t="shared" si="115"/>
        <v/>
      </c>
      <c r="AM556" s="71" t="str">
        <f t="shared" si="116"/>
        <v/>
      </c>
    </row>
    <row r="557" spans="2:39" ht="13.8" thickBot="1">
      <c r="B557" s="79">
        <v>44689</v>
      </c>
      <c r="C557" s="78">
        <v>1057.338</v>
      </c>
      <c r="D557" s="78">
        <v>1092.82</v>
      </c>
      <c r="E557" s="78">
        <v>1072.598</v>
      </c>
      <c r="F557" s="78">
        <v>1095.732</v>
      </c>
      <c r="G557" s="78">
        <v>1088.8679999999999</v>
      </c>
      <c r="H557" s="78">
        <v>1082.2529999999999</v>
      </c>
      <c r="I557" s="78">
        <v>1144.8820000000001</v>
      </c>
      <c r="J557" s="78">
        <v>1126.9179999999999</v>
      </c>
      <c r="K557" s="78">
        <v>1110.27</v>
      </c>
      <c r="L557" s="78">
        <v>1133.3589999999999</v>
      </c>
      <c r="M557" s="78">
        <v>1140.3320000000001</v>
      </c>
      <c r="N557" s="78">
        <v>1095.5619999999999</v>
      </c>
      <c r="O557" s="78">
        <v>1111.049</v>
      </c>
      <c r="P557" s="78">
        <v>1104.241</v>
      </c>
      <c r="Q557" s="78">
        <v>1091.4259999999999</v>
      </c>
      <c r="R557" s="78">
        <v>1076.325</v>
      </c>
      <c r="S557" s="78">
        <v>1049.1279999999999</v>
      </c>
      <c r="T557" s="78">
        <v>1049.0160000000001</v>
      </c>
      <c r="U557" s="78">
        <v>1044.345</v>
      </c>
      <c r="V557" s="78">
        <v>1061.1410000000001</v>
      </c>
      <c r="W557" s="78">
        <v>1077.9349999999999</v>
      </c>
      <c r="X557" s="78">
        <v>1081.971</v>
      </c>
      <c r="Y557" s="78">
        <v>1088.279</v>
      </c>
      <c r="Z557" s="78">
        <v>1089.92</v>
      </c>
      <c r="AA557" s="78">
        <f t="shared" si="104"/>
        <v>1144.8820000000001</v>
      </c>
      <c r="AB557" s="77">
        <f t="shared" si="105"/>
        <v>2022</v>
      </c>
      <c r="AC557" s="76">
        <f t="shared" si="106"/>
        <v>5</v>
      </c>
      <c r="AD557" s="76" t="str">
        <f t="shared" si="107"/>
        <v/>
      </c>
      <c r="AE557" s="76" t="str">
        <f t="shared" si="108"/>
        <v/>
      </c>
      <c r="AF557" s="74">
        <f t="shared" si="109"/>
        <v>1144.8820000000001</v>
      </c>
      <c r="AG557" s="75" t="str">
        <f t="shared" si="110"/>
        <v>7:00</v>
      </c>
      <c r="AH557" s="74">
        <f t="shared" si="111"/>
        <v>27310.590000000007</v>
      </c>
      <c r="AI557" s="73" t="str">
        <f t="shared" si="112"/>
        <v/>
      </c>
      <c r="AJ557" s="73" t="str">
        <f t="shared" si="113"/>
        <v/>
      </c>
      <c r="AK557" s="73" t="str">
        <f t="shared" si="114"/>
        <v/>
      </c>
      <c r="AL557" s="72" t="str">
        <f t="shared" si="115"/>
        <v/>
      </c>
      <c r="AM557" s="71" t="str">
        <f t="shared" si="116"/>
        <v/>
      </c>
    </row>
    <row r="558" spans="2:39" ht="13.8" thickBot="1">
      <c r="B558" s="79">
        <v>44690</v>
      </c>
      <c r="C558" s="78">
        <v>1076.585</v>
      </c>
      <c r="D558" s="78">
        <v>1084.55</v>
      </c>
      <c r="E558" s="78">
        <v>1085.981</v>
      </c>
      <c r="F558" s="78">
        <v>1102.8409999999999</v>
      </c>
      <c r="G558" s="78">
        <v>1110.7380000000001</v>
      </c>
      <c r="H558" s="78">
        <v>1149.4280000000001</v>
      </c>
      <c r="I558" s="78">
        <v>1226.454</v>
      </c>
      <c r="J558" s="78">
        <v>1257.2919999999999</v>
      </c>
      <c r="K558" s="78">
        <v>1444.9380000000001</v>
      </c>
      <c r="L558" s="78">
        <v>1479.6030000000001</v>
      </c>
      <c r="M558" s="78">
        <v>1482.8620000000001</v>
      </c>
      <c r="N558" s="78">
        <v>1482.8589999999999</v>
      </c>
      <c r="O558" s="78">
        <v>1482.9269999999999</v>
      </c>
      <c r="P558" s="78">
        <v>1482.6679999999999</v>
      </c>
      <c r="Q558" s="78">
        <v>1482.819</v>
      </c>
      <c r="R558" s="78">
        <v>1481.903</v>
      </c>
      <c r="S558" s="78">
        <v>1459.7619999999999</v>
      </c>
      <c r="T558" s="78">
        <v>1398.1289999999999</v>
      </c>
      <c r="U558" s="78">
        <v>1381.7840000000001</v>
      </c>
      <c r="V558" s="78">
        <v>1360.394</v>
      </c>
      <c r="W558" s="78">
        <v>1220.008</v>
      </c>
      <c r="X558" s="78">
        <v>1085.6079999999999</v>
      </c>
      <c r="Y558" s="78">
        <v>1077.3489999999999</v>
      </c>
      <c r="Z558" s="78">
        <v>1059.768</v>
      </c>
      <c r="AA558" s="78">
        <f t="shared" si="104"/>
        <v>1482.9269999999999</v>
      </c>
      <c r="AB558" s="77">
        <f t="shared" si="105"/>
        <v>2022</v>
      </c>
      <c r="AC558" s="76">
        <f t="shared" si="106"/>
        <v>5</v>
      </c>
      <c r="AD558" s="76" t="str">
        <f t="shared" si="107"/>
        <v/>
      </c>
      <c r="AE558" s="76" t="str">
        <f t="shared" si="108"/>
        <v/>
      </c>
      <c r="AF558" s="74">
        <f t="shared" si="109"/>
        <v>1482.9269999999999</v>
      </c>
      <c r="AG558" s="75" t="str">
        <f t="shared" si="110"/>
        <v>13:00</v>
      </c>
      <c r="AH558" s="74">
        <f t="shared" si="111"/>
        <v>32440.177</v>
      </c>
      <c r="AI558" s="73" t="str">
        <f t="shared" si="112"/>
        <v/>
      </c>
      <c r="AJ558" s="73" t="str">
        <f t="shared" si="113"/>
        <v/>
      </c>
      <c r="AK558" s="73" t="str">
        <f t="shared" si="114"/>
        <v/>
      </c>
      <c r="AL558" s="72" t="str">
        <f t="shared" si="115"/>
        <v/>
      </c>
      <c r="AM558" s="71" t="str">
        <f t="shared" si="116"/>
        <v/>
      </c>
    </row>
    <row r="559" spans="2:39" ht="13.8" thickBot="1">
      <c r="B559" s="79">
        <v>44691</v>
      </c>
      <c r="C559" s="78">
        <v>1063.5830000000001</v>
      </c>
      <c r="D559" s="78">
        <v>1071.087</v>
      </c>
      <c r="E559" s="78">
        <v>1087.6110000000001</v>
      </c>
      <c r="F559" s="78">
        <v>1089.492</v>
      </c>
      <c r="G559" s="78">
        <v>1106.7439999999999</v>
      </c>
      <c r="H559" s="78">
        <v>1128.3530000000001</v>
      </c>
      <c r="I559" s="78">
        <v>1229.825</v>
      </c>
      <c r="J559" s="78">
        <v>1336.556</v>
      </c>
      <c r="K559" s="78">
        <v>1480.8820000000001</v>
      </c>
      <c r="L559" s="78">
        <v>1481.989</v>
      </c>
      <c r="M559" s="78">
        <v>1482.306</v>
      </c>
      <c r="N559" s="78">
        <v>1483.375</v>
      </c>
      <c r="O559" s="78">
        <v>1481.444</v>
      </c>
      <c r="P559" s="78">
        <v>1482.9780000000001</v>
      </c>
      <c r="Q559" s="78">
        <v>1481.355</v>
      </c>
      <c r="R559" s="78">
        <v>1482.1369999999999</v>
      </c>
      <c r="S559" s="78">
        <v>1483.2940000000001</v>
      </c>
      <c r="T559" s="78">
        <v>1473.703</v>
      </c>
      <c r="U559" s="78">
        <v>1440.836</v>
      </c>
      <c r="V559" s="78">
        <v>1402.7170000000001</v>
      </c>
      <c r="W559" s="78">
        <v>1403.8679999999999</v>
      </c>
      <c r="X559" s="78">
        <v>1374.9349999999999</v>
      </c>
      <c r="Y559" s="78">
        <v>1348.0530000000001</v>
      </c>
      <c r="Z559" s="78">
        <v>1277.748</v>
      </c>
      <c r="AA559" s="78">
        <f t="shared" si="104"/>
        <v>1483.375</v>
      </c>
      <c r="AB559" s="77">
        <f t="shared" si="105"/>
        <v>2022</v>
      </c>
      <c r="AC559" s="76">
        <f t="shared" si="106"/>
        <v>5</v>
      </c>
      <c r="AD559" s="76" t="str">
        <f t="shared" si="107"/>
        <v/>
      </c>
      <c r="AE559" s="76" t="str">
        <f t="shared" si="108"/>
        <v/>
      </c>
      <c r="AF559" s="74">
        <f t="shared" si="109"/>
        <v>1483.375</v>
      </c>
      <c r="AG559" s="75" t="str">
        <f t="shared" si="110"/>
        <v>12:00</v>
      </c>
      <c r="AH559" s="74">
        <f t="shared" si="111"/>
        <v>33658.245999999999</v>
      </c>
      <c r="AI559" s="73" t="str">
        <f t="shared" si="112"/>
        <v/>
      </c>
      <c r="AJ559" s="73" t="str">
        <f t="shared" si="113"/>
        <v/>
      </c>
      <c r="AK559" s="73" t="str">
        <f t="shared" si="114"/>
        <v/>
      </c>
      <c r="AL559" s="72" t="str">
        <f t="shared" si="115"/>
        <v/>
      </c>
      <c r="AM559" s="71" t="str">
        <f t="shared" si="116"/>
        <v/>
      </c>
    </row>
    <row r="560" spans="2:39" ht="13.8" thickBot="1">
      <c r="B560" s="79">
        <v>44692</v>
      </c>
      <c r="C560" s="78">
        <v>1114.2909999999999</v>
      </c>
      <c r="D560" s="78">
        <v>1078.6420000000001</v>
      </c>
      <c r="E560" s="78">
        <v>1095.056</v>
      </c>
      <c r="F560" s="78">
        <v>1116.28</v>
      </c>
      <c r="G560" s="78">
        <v>1122.875</v>
      </c>
      <c r="H560" s="78">
        <v>1157.865</v>
      </c>
      <c r="I560" s="78">
        <v>1241.8579999999999</v>
      </c>
      <c r="J560" s="78">
        <v>1477.66</v>
      </c>
      <c r="K560" s="78">
        <v>1482.6420000000001</v>
      </c>
      <c r="L560" s="78">
        <v>1482.001</v>
      </c>
      <c r="M560" s="78">
        <v>1481.9380000000001</v>
      </c>
      <c r="N560" s="78">
        <v>1483.0809999999999</v>
      </c>
      <c r="O560" s="78">
        <v>1482.671</v>
      </c>
      <c r="P560" s="78">
        <v>1483.0160000000001</v>
      </c>
      <c r="Q560" s="78">
        <v>1482.9739999999999</v>
      </c>
      <c r="R560" s="78">
        <v>1481.4829999999999</v>
      </c>
      <c r="S560" s="78">
        <v>1482.433</v>
      </c>
      <c r="T560" s="78">
        <v>1481.8409999999999</v>
      </c>
      <c r="U560" s="78">
        <v>1478.8009999999999</v>
      </c>
      <c r="V560" s="78">
        <v>1451.7380000000001</v>
      </c>
      <c r="W560" s="78">
        <v>1451.972</v>
      </c>
      <c r="X560" s="78">
        <v>1407.607</v>
      </c>
      <c r="Y560" s="78">
        <v>1379.867</v>
      </c>
      <c r="Z560" s="78">
        <v>1344.1389999999999</v>
      </c>
      <c r="AA560" s="78">
        <f t="shared" si="104"/>
        <v>1483.0809999999999</v>
      </c>
      <c r="AB560" s="77">
        <f t="shared" si="105"/>
        <v>2022</v>
      </c>
      <c r="AC560" s="76">
        <f t="shared" si="106"/>
        <v>5</v>
      </c>
      <c r="AD560" s="76" t="str">
        <f t="shared" si="107"/>
        <v/>
      </c>
      <c r="AE560" s="76" t="str">
        <f t="shared" si="108"/>
        <v/>
      </c>
      <c r="AF560" s="74">
        <f t="shared" si="109"/>
        <v>1483.0809999999999</v>
      </c>
      <c r="AG560" s="75" t="str">
        <f t="shared" si="110"/>
        <v>12:00</v>
      </c>
      <c r="AH560" s="74">
        <f t="shared" si="111"/>
        <v>34225.811999999998</v>
      </c>
      <c r="AI560" s="73" t="str">
        <f t="shared" si="112"/>
        <v/>
      </c>
      <c r="AJ560" s="73" t="str">
        <f t="shared" si="113"/>
        <v/>
      </c>
      <c r="AK560" s="73" t="str">
        <f t="shared" si="114"/>
        <v/>
      </c>
      <c r="AL560" s="72" t="str">
        <f t="shared" si="115"/>
        <v/>
      </c>
      <c r="AM560" s="71" t="str">
        <f t="shared" si="116"/>
        <v/>
      </c>
    </row>
    <row r="561" spans="2:39" ht="13.8" thickBot="1">
      <c r="B561" s="79">
        <v>44693</v>
      </c>
      <c r="C561" s="78">
        <v>1328.655</v>
      </c>
      <c r="D561" s="78">
        <v>1305.193</v>
      </c>
      <c r="E561" s="78">
        <v>1256.5340000000001</v>
      </c>
      <c r="F561" s="78">
        <v>1259.502</v>
      </c>
      <c r="G561" s="78">
        <v>1254.835</v>
      </c>
      <c r="H561" s="78">
        <v>1226.42</v>
      </c>
      <c r="I561" s="78">
        <v>1363.0450000000001</v>
      </c>
      <c r="J561" s="78">
        <v>1482.731</v>
      </c>
      <c r="K561" s="78">
        <v>1483.2829999999999</v>
      </c>
      <c r="L561" s="78">
        <v>1482.933</v>
      </c>
      <c r="M561" s="78">
        <v>1482.8440000000001</v>
      </c>
      <c r="N561" s="78">
        <v>1482.825</v>
      </c>
      <c r="O561" s="78">
        <v>1482.346</v>
      </c>
      <c r="P561" s="78">
        <v>1482.3620000000001</v>
      </c>
      <c r="Q561" s="78">
        <v>1483.221</v>
      </c>
      <c r="R561" s="78">
        <v>1483.3240000000001</v>
      </c>
      <c r="S561" s="78">
        <v>1482.51</v>
      </c>
      <c r="T561" s="78">
        <v>1482.681</v>
      </c>
      <c r="U561" s="78">
        <v>1483.2660000000001</v>
      </c>
      <c r="V561" s="78">
        <v>1483.2739999999999</v>
      </c>
      <c r="W561" s="78">
        <v>1483.0989999999999</v>
      </c>
      <c r="X561" s="78">
        <v>1482.847</v>
      </c>
      <c r="Y561" s="78">
        <v>1482.607</v>
      </c>
      <c r="Z561" s="78">
        <v>1482.816</v>
      </c>
      <c r="AA561" s="78">
        <f t="shared" si="104"/>
        <v>1483.3240000000001</v>
      </c>
      <c r="AB561" s="77">
        <f t="shared" si="105"/>
        <v>2022</v>
      </c>
      <c r="AC561" s="76">
        <f t="shared" si="106"/>
        <v>5</v>
      </c>
      <c r="AD561" s="76" t="str">
        <f t="shared" si="107"/>
        <v/>
      </c>
      <c r="AE561" s="76" t="str">
        <f t="shared" si="108"/>
        <v/>
      </c>
      <c r="AF561" s="74">
        <f t="shared" si="109"/>
        <v>1483.3240000000001</v>
      </c>
      <c r="AG561" s="75" t="str">
        <f t="shared" si="110"/>
        <v>16:00</v>
      </c>
      <c r="AH561" s="74">
        <f t="shared" si="111"/>
        <v>35686.477000000006</v>
      </c>
      <c r="AI561" s="73" t="str">
        <f t="shared" si="112"/>
        <v/>
      </c>
      <c r="AJ561" s="73" t="str">
        <f t="shared" si="113"/>
        <v/>
      </c>
      <c r="AK561" s="73" t="str">
        <f t="shared" si="114"/>
        <v/>
      </c>
      <c r="AL561" s="72" t="str">
        <f t="shared" si="115"/>
        <v/>
      </c>
      <c r="AM561" s="71" t="str">
        <f t="shared" si="116"/>
        <v/>
      </c>
    </row>
    <row r="562" spans="2:39" ht="13.8" thickBot="1">
      <c r="B562" s="79">
        <v>44694</v>
      </c>
      <c r="C562" s="78">
        <v>1476.6980000000001</v>
      </c>
      <c r="D562" s="78">
        <v>1428.646</v>
      </c>
      <c r="E562" s="78">
        <v>1413.6389999999999</v>
      </c>
      <c r="F562" s="78">
        <v>1417.8430000000001</v>
      </c>
      <c r="G562" s="78">
        <v>1409.8440000000001</v>
      </c>
      <c r="H562" s="78">
        <v>1272.567</v>
      </c>
      <c r="I562" s="78">
        <v>1482.88</v>
      </c>
      <c r="J562" s="78">
        <v>1483.1210000000001</v>
      </c>
      <c r="K562" s="78">
        <v>1482.941</v>
      </c>
      <c r="L562" s="78">
        <v>1482.4359999999999</v>
      </c>
      <c r="M562" s="78">
        <v>1483.297</v>
      </c>
      <c r="N562" s="78">
        <v>1483.356</v>
      </c>
      <c r="O562" s="78">
        <v>1482.55</v>
      </c>
      <c r="P562" s="78">
        <v>1482.6849999999999</v>
      </c>
      <c r="Q562" s="78">
        <v>1481.875</v>
      </c>
      <c r="R562" s="78">
        <v>1482.4449999999999</v>
      </c>
      <c r="S562" s="78">
        <v>1482.71</v>
      </c>
      <c r="T562" s="78">
        <v>1483.1969999999999</v>
      </c>
      <c r="U562" s="78">
        <v>1483.0889999999999</v>
      </c>
      <c r="V562" s="78">
        <v>1482.8530000000001</v>
      </c>
      <c r="W562" s="78">
        <v>1482.9770000000001</v>
      </c>
      <c r="X562" s="78">
        <v>1482.61</v>
      </c>
      <c r="Y562" s="78">
        <v>1483.7819999999999</v>
      </c>
      <c r="Z562" s="78">
        <v>1482.903</v>
      </c>
      <c r="AA562" s="78">
        <f t="shared" si="104"/>
        <v>1483.7819999999999</v>
      </c>
      <c r="AB562" s="77">
        <f t="shared" si="105"/>
        <v>2022</v>
      </c>
      <c r="AC562" s="76">
        <f t="shared" si="106"/>
        <v>5</v>
      </c>
      <c r="AD562" s="76" t="str">
        <f t="shared" si="107"/>
        <v/>
      </c>
      <c r="AE562" s="76" t="str">
        <f t="shared" si="108"/>
        <v/>
      </c>
      <c r="AF562" s="74">
        <f t="shared" si="109"/>
        <v>1483.7819999999999</v>
      </c>
      <c r="AG562" s="75" t="str">
        <f t="shared" si="110"/>
        <v>23:00</v>
      </c>
      <c r="AH562" s="74">
        <f t="shared" si="111"/>
        <v>36594.726000000002</v>
      </c>
      <c r="AI562" s="73" t="str">
        <f t="shared" si="112"/>
        <v/>
      </c>
      <c r="AJ562" s="73" t="str">
        <f t="shared" si="113"/>
        <v/>
      </c>
      <c r="AK562" s="73" t="str">
        <f t="shared" si="114"/>
        <v/>
      </c>
      <c r="AL562" s="72" t="str">
        <f t="shared" si="115"/>
        <v/>
      </c>
      <c r="AM562" s="71" t="str">
        <f t="shared" si="116"/>
        <v/>
      </c>
    </row>
    <row r="563" spans="2:39" ht="13.8" thickBot="1">
      <c r="B563" s="79">
        <v>44695</v>
      </c>
      <c r="C563" s="78">
        <v>1482.8050000000001</v>
      </c>
      <c r="D563" s="78">
        <v>1482.6780000000001</v>
      </c>
      <c r="E563" s="78">
        <v>1482.0250000000001</v>
      </c>
      <c r="F563" s="78">
        <v>1482.7070000000001</v>
      </c>
      <c r="G563" s="78">
        <v>1481.3050000000001</v>
      </c>
      <c r="H563" s="78">
        <v>1480.182</v>
      </c>
      <c r="I563" s="78">
        <v>1482.181</v>
      </c>
      <c r="J563" s="78">
        <v>1482.761</v>
      </c>
      <c r="K563" s="78">
        <v>1482.0350000000001</v>
      </c>
      <c r="L563" s="78">
        <v>1482.941</v>
      </c>
      <c r="M563" s="78">
        <v>1482.4590000000001</v>
      </c>
      <c r="N563" s="78">
        <v>1483.2270000000001</v>
      </c>
      <c r="O563" s="78">
        <v>1482.6469999999999</v>
      </c>
      <c r="P563" s="78">
        <v>1482.2739999999999</v>
      </c>
      <c r="Q563" s="78">
        <v>1482.5719999999999</v>
      </c>
      <c r="R563" s="78">
        <v>1482.4390000000001</v>
      </c>
      <c r="S563" s="78">
        <v>1483.0029999999999</v>
      </c>
      <c r="T563" s="78">
        <v>1482.5909999999999</v>
      </c>
      <c r="U563" s="78">
        <v>1483.701</v>
      </c>
      <c r="V563" s="78">
        <v>1482.7729999999999</v>
      </c>
      <c r="W563" s="78">
        <v>1484.067</v>
      </c>
      <c r="X563" s="78">
        <v>1483.057</v>
      </c>
      <c r="Y563" s="78">
        <v>1482.7170000000001</v>
      </c>
      <c r="Z563" s="78">
        <v>1482.827</v>
      </c>
      <c r="AA563" s="78">
        <f t="shared" si="104"/>
        <v>1484.067</v>
      </c>
      <c r="AB563" s="77">
        <f t="shared" si="105"/>
        <v>2022</v>
      </c>
      <c r="AC563" s="76">
        <f t="shared" si="106"/>
        <v>5</v>
      </c>
      <c r="AD563" s="76" t="str">
        <f t="shared" si="107"/>
        <v/>
      </c>
      <c r="AE563" s="76" t="str">
        <f t="shared" si="108"/>
        <v/>
      </c>
      <c r="AF563" s="74">
        <f t="shared" si="109"/>
        <v>1484.067</v>
      </c>
      <c r="AG563" s="75" t="str">
        <f t="shared" si="110"/>
        <v>21:00</v>
      </c>
      <c r="AH563" s="74">
        <f t="shared" si="111"/>
        <v>37066.041000000005</v>
      </c>
      <c r="AI563" s="73" t="str">
        <f t="shared" si="112"/>
        <v/>
      </c>
      <c r="AJ563" s="73" t="str">
        <f t="shared" si="113"/>
        <v/>
      </c>
      <c r="AK563" s="73" t="str">
        <f t="shared" si="114"/>
        <v/>
      </c>
      <c r="AL563" s="72" t="str">
        <f t="shared" si="115"/>
        <v/>
      </c>
      <c r="AM563" s="71" t="str">
        <f t="shared" si="116"/>
        <v/>
      </c>
    </row>
    <row r="564" spans="2:39" ht="13.8" thickBot="1">
      <c r="B564" s="79">
        <v>44696</v>
      </c>
      <c r="C564" s="78">
        <v>1482.452</v>
      </c>
      <c r="D564" s="78">
        <v>1483.4639999999999</v>
      </c>
      <c r="E564" s="78">
        <v>1483.258</v>
      </c>
      <c r="F564" s="78">
        <v>1472.1210000000001</v>
      </c>
      <c r="G564" s="78">
        <v>1482.674</v>
      </c>
      <c r="H564" s="78">
        <v>1482.768</v>
      </c>
      <c r="I564" s="78">
        <v>1483.16</v>
      </c>
      <c r="J564" s="78">
        <v>1482.626</v>
      </c>
      <c r="K564" s="78">
        <v>1483.0409999999999</v>
      </c>
      <c r="L564" s="78">
        <v>1482.557</v>
      </c>
      <c r="M564" s="78">
        <v>1482.57</v>
      </c>
      <c r="N564" s="78">
        <v>1482.5740000000001</v>
      </c>
      <c r="O564" s="78">
        <v>1482.7090000000001</v>
      </c>
      <c r="P564" s="78">
        <v>1483.046</v>
      </c>
      <c r="Q564" s="78">
        <v>1481.9010000000001</v>
      </c>
      <c r="R564" s="78">
        <v>1481.66</v>
      </c>
      <c r="S564" s="78">
        <v>1483.2670000000001</v>
      </c>
      <c r="T564" s="78">
        <v>1483.1179999999999</v>
      </c>
      <c r="U564" s="78">
        <v>1482.7360000000001</v>
      </c>
      <c r="V564" s="78">
        <v>1482.335</v>
      </c>
      <c r="W564" s="78">
        <v>1483.377</v>
      </c>
      <c r="X564" s="78">
        <v>1483.2470000000001</v>
      </c>
      <c r="Y564" s="78">
        <v>1483.3810000000001</v>
      </c>
      <c r="Z564" s="78">
        <v>1482.6890000000001</v>
      </c>
      <c r="AA564" s="78">
        <f t="shared" si="104"/>
        <v>1483.4639999999999</v>
      </c>
      <c r="AB564" s="77">
        <f t="shared" si="105"/>
        <v>2022</v>
      </c>
      <c r="AC564" s="76">
        <f t="shared" si="106"/>
        <v>5</v>
      </c>
      <c r="AD564" s="76" t="str">
        <f t="shared" si="107"/>
        <v/>
      </c>
      <c r="AE564" s="76" t="str">
        <f t="shared" si="108"/>
        <v/>
      </c>
      <c r="AF564" s="74">
        <f t="shared" si="109"/>
        <v>1483.4639999999999</v>
      </c>
      <c r="AG564" s="75" t="str">
        <f t="shared" si="110"/>
        <v>2:00</v>
      </c>
      <c r="AH564" s="74">
        <f t="shared" si="111"/>
        <v>37060.194999999992</v>
      </c>
      <c r="AI564" s="73" t="str">
        <f t="shared" si="112"/>
        <v/>
      </c>
      <c r="AJ564" s="73" t="str">
        <f t="shared" si="113"/>
        <v/>
      </c>
      <c r="AK564" s="73" t="str">
        <f t="shared" si="114"/>
        <v/>
      </c>
      <c r="AL564" s="72" t="str">
        <f t="shared" si="115"/>
        <v/>
      </c>
      <c r="AM564" s="71" t="str">
        <f t="shared" si="116"/>
        <v/>
      </c>
    </row>
    <row r="565" spans="2:39" ht="13.8" thickBot="1">
      <c r="B565" s="79">
        <v>44697</v>
      </c>
      <c r="C565" s="78">
        <v>1483.309</v>
      </c>
      <c r="D565" s="78">
        <v>1482.7529999999999</v>
      </c>
      <c r="E565" s="78">
        <v>1482.098</v>
      </c>
      <c r="F565" s="78">
        <v>1483.0329999999999</v>
      </c>
      <c r="G565" s="78">
        <v>1481.8589999999999</v>
      </c>
      <c r="H565" s="78">
        <v>1481.9739999999999</v>
      </c>
      <c r="I565" s="78">
        <v>1324.6959999999999</v>
      </c>
      <c r="J565" s="78">
        <v>1266.4760000000001</v>
      </c>
      <c r="K565" s="78">
        <v>1311.0260000000001</v>
      </c>
      <c r="L565" s="78">
        <v>1323.1120000000001</v>
      </c>
      <c r="M565" s="78">
        <v>1337.998</v>
      </c>
      <c r="N565" s="78">
        <v>1308.8579999999999</v>
      </c>
      <c r="O565" s="78">
        <v>1390.058</v>
      </c>
      <c r="P565" s="78">
        <v>1483.2</v>
      </c>
      <c r="Q565" s="78">
        <v>1482.0440000000001</v>
      </c>
      <c r="R565" s="78">
        <v>1483.0509999999999</v>
      </c>
      <c r="S565" s="78">
        <v>1483.192</v>
      </c>
      <c r="T565" s="78">
        <v>1476.8030000000001</v>
      </c>
      <c r="U565" s="78">
        <v>1471.5440000000001</v>
      </c>
      <c r="V565" s="78">
        <v>1430.893</v>
      </c>
      <c r="W565" s="78">
        <v>1420.7349999999999</v>
      </c>
      <c r="X565" s="78">
        <v>1398.43</v>
      </c>
      <c r="Y565" s="78">
        <v>1379.1659999999999</v>
      </c>
      <c r="Z565" s="78">
        <v>1332.799</v>
      </c>
      <c r="AA565" s="78">
        <f t="shared" si="104"/>
        <v>1483.309</v>
      </c>
      <c r="AB565" s="77">
        <f t="shared" si="105"/>
        <v>2022</v>
      </c>
      <c r="AC565" s="76">
        <f t="shared" si="106"/>
        <v>5</v>
      </c>
      <c r="AD565" s="76" t="str">
        <f t="shared" si="107"/>
        <v/>
      </c>
      <c r="AE565" s="76" t="str">
        <f t="shared" si="108"/>
        <v/>
      </c>
      <c r="AF565" s="74">
        <f t="shared" si="109"/>
        <v>1483.309</v>
      </c>
      <c r="AG565" s="75" t="str">
        <f t="shared" si="110"/>
        <v>1:00</v>
      </c>
      <c r="AH565" s="74">
        <f t="shared" si="111"/>
        <v>35482.416000000005</v>
      </c>
      <c r="AI565" s="73" t="str">
        <f t="shared" si="112"/>
        <v/>
      </c>
      <c r="AJ565" s="73" t="str">
        <f t="shared" si="113"/>
        <v/>
      </c>
      <c r="AK565" s="73" t="str">
        <f t="shared" si="114"/>
        <v/>
      </c>
      <c r="AL565" s="72" t="str">
        <f t="shared" si="115"/>
        <v/>
      </c>
      <c r="AM565" s="71" t="str">
        <f t="shared" si="116"/>
        <v/>
      </c>
    </row>
    <row r="566" spans="2:39" ht="13.8" thickBot="1">
      <c r="B566" s="79">
        <v>44698</v>
      </c>
      <c r="C566" s="78">
        <v>1092.0550000000001</v>
      </c>
      <c r="D566" s="78">
        <v>1025.2070000000001</v>
      </c>
      <c r="E566" s="78">
        <v>1056.865</v>
      </c>
      <c r="F566" s="78">
        <v>1089.528</v>
      </c>
      <c r="G566" s="78">
        <v>1102.307</v>
      </c>
      <c r="H566" s="78">
        <v>1145.895</v>
      </c>
      <c r="I566" s="78">
        <v>1222.3589999999999</v>
      </c>
      <c r="J566" s="78">
        <v>1248.0840000000001</v>
      </c>
      <c r="K566" s="78">
        <v>1264.2809999999999</v>
      </c>
      <c r="L566" s="78">
        <v>1466.6569999999999</v>
      </c>
      <c r="M566" s="78">
        <v>1482.6869999999999</v>
      </c>
      <c r="N566" s="78">
        <v>1482.425</v>
      </c>
      <c r="O566" s="78">
        <v>1483.0830000000001</v>
      </c>
      <c r="P566" s="78">
        <v>1483.519</v>
      </c>
      <c r="Q566" s="78">
        <v>1482.9960000000001</v>
      </c>
      <c r="R566" s="78">
        <v>1483.7</v>
      </c>
      <c r="S566" s="78">
        <v>1480.2539999999999</v>
      </c>
      <c r="T566" s="78">
        <v>1434.0360000000001</v>
      </c>
      <c r="U566" s="78">
        <v>1411.97</v>
      </c>
      <c r="V566" s="78">
        <v>1327.193</v>
      </c>
      <c r="W566" s="78">
        <v>1199.4780000000001</v>
      </c>
      <c r="X566" s="78">
        <v>1092.4480000000001</v>
      </c>
      <c r="Y566" s="78">
        <v>1068.7180000000001</v>
      </c>
      <c r="Z566" s="78">
        <v>1065.454</v>
      </c>
      <c r="AA566" s="78">
        <f t="shared" si="104"/>
        <v>1483.7</v>
      </c>
      <c r="AB566" s="77">
        <f t="shared" si="105"/>
        <v>2022</v>
      </c>
      <c r="AC566" s="76">
        <f t="shared" si="106"/>
        <v>5</v>
      </c>
      <c r="AD566" s="76" t="str">
        <f t="shared" si="107"/>
        <v/>
      </c>
      <c r="AE566" s="76" t="str">
        <f t="shared" si="108"/>
        <v/>
      </c>
      <c r="AF566" s="74">
        <f t="shared" si="109"/>
        <v>1483.7</v>
      </c>
      <c r="AG566" s="75" t="str">
        <f t="shared" si="110"/>
        <v>16:00</v>
      </c>
      <c r="AH566" s="74">
        <f t="shared" si="111"/>
        <v>32174.899000000005</v>
      </c>
      <c r="AI566" s="73" t="str">
        <f t="shared" si="112"/>
        <v/>
      </c>
      <c r="AJ566" s="73" t="str">
        <f t="shared" si="113"/>
        <v/>
      </c>
      <c r="AK566" s="73" t="str">
        <f t="shared" si="114"/>
        <v/>
      </c>
      <c r="AL566" s="72" t="str">
        <f t="shared" si="115"/>
        <v/>
      </c>
      <c r="AM566" s="71" t="str">
        <f t="shared" si="116"/>
        <v/>
      </c>
    </row>
    <row r="567" spans="2:39" ht="13.8" thickBot="1">
      <c r="B567" s="79">
        <v>44699</v>
      </c>
      <c r="C567" s="78">
        <v>1054.0899999999999</v>
      </c>
      <c r="D567" s="78">
        <v>1036.6120000000001</v>
      </c>
      <c r="E567" s="78">
        <v>1059</v>
      </c>
      <c r="F567" s="78">
        <v>1104.02</v>
      </c>
      <c r="G567" s="78">
        <v>1139.7729999999999</v>
      </c>
      <c r="H567" s="78">
        <v>1160.597</v>
      </c>
      <c r="I567" s="78">
        <v>1224.356</v>
      </c>
      <c r="J567" s="78">
        <v>1259.002</v>
      </c>
      <c r="K567" s="78">
        <v>1448.8340000000001</v>
      </c>
      <c r="L567" s="78">
        <v>1482.15</v>
      </c>
      <c r="M567" s="78">
        <v>1482.8140000000001</v>
      </c>
      <c r="N567" s="78">
        <v>1482.068</v>
      </c>
      <c r="O567" s="78">
        <v>1482.9970000000001</v>
      </c>
      <c r="P567" s="78">
        <v>1476.1980000000001</v>
      </c>
      <c r="Q567" s="78">
        <v>1384.249</v>
      </c>
      <c r="R567" s="78">
        <v>1241.133</v>
      </c>
      <c r="S567" s="78">
        <v>1177.981</v>
      </c>
      <c r="T567" s="78">
        <v>1121.9110000000001</v>
      </c>
      <c r="U567" s="78">
        <v>1098.3009999999999</v>
      </c>
      <c r="V567" s="78">
        <v>1087.3309999999999</v>
      </c>
      <c r="W567" s="78">
        <v>1097.8989999999999</v>
      </c>
      <c r="X567" s="78">
        <v>1083.6420000000001</v>
      </c>
      <c r="Y567" s="78">
        <v>1059.826</v>
      </c>
      <c r="Z567" s="78">
        <v>1043.548</v>
      </c>
      <c r="AA567" s="78">
        <f t="shared" si="104"/>
        <v>1482.9970000000001</v>
      </c>
      <c r="AB567" s="77">
        <f t="shared" si="105"/>
        <v>2022</v>
      </c>
      <c r="AC567" s="76">
        <f t="shared" si="106"/>
        <v>5</v>
      </c>
      <c r="AD567" s="76" t="str">
        <f t="shared" si="107"/>
        <v/>
      </c>
      <c r="AE567" s="76" t="str">
        <f t="shared" si="108"/>
        <v/>
      </c>
      <c r="AF567" s="74">
        <f t="shared" si="109"/>
        <v>1482.9970000000001</v>
      </c>
      <c r="AG567" s="75" t="str">
        <f t="shared" si="110"/>
        <v>13:00</v>
      </c>
      <c r="AH567" s="74">
        <f t="shared" si="111"/>
        <v>30771.328999999998</v>
      </c>
      <c r="AI567" s="73" t="str">
        <f t="shared" si="112"/>
        <v/>
      </c>
      <c r="AJ567" s="73" t="str">
        <f t="shared" si="113"/>
        <v/>
      </c>
      <c r="AK567" s="73" t="str">
        <f t="shared" si="114"/>
        <v/>
      </c>
      <c r="AL567" s="72" t="str">
        <f t="shared" si="115"/>
        <v/>
      </c>
      <c r="AM567" s="71" t="str">
        <f t="shared" si="116"/>
        <v/>
      </c>
    </row>
    <row r="568" spans="2:39" ht="13.8" thickBot="1">
      <c r="B568" s="79">
        <v>44700</v>
      </c>
      <c r="C568" s="78">
        <v>1040.8800000000001</v>
      </c>
      <c r="D568" s="78">
        <v>1045.329</v>
      </c>
      <c r="E568" s="78">
        <v>1058.0719999999999</v>
      </c>
      <c r="F568" s="78">
        <v>1081.385</v>
      </c>
      <c r="G568" s="78">
        <v>1109.0630000000001</v>
      </c>
      <c r="H568" s="78">
        <v>1130.1420000000001</v>
      </c>
      <c r="I568" s="78">
        <v>1227.9059999999999</v>
      </c>
      <c r="J568" s="78">
        <v>1251.4469999999999</v>
      </c>
      <c r="K568" s="78">
        <v>1268.115</v>
      </c>
      <c r="L568" s="78">
        <v>1371.5450000000001</v>
      </c>
      <c r="M568" s="78">
        <v>1482.874</v>
      </c>
      <c r="N568" s="78">
        <v>1481.6790000000001</v>
      </c>
      <c r="O568" s="78">
        <v>1480.325</v>
      </c>
      <c r="P568" s="78">
        <v>1482.386</v>
      </c>
      <c r="Q568" s="78">
        <v>1482.1669999999999</v>
      </c>
      <c r="R568" s="78">
        <v>1482.9949999999999</v>
      </c>
      <c r="S568" s="78">
        <v>1482.8820000000001</v>
      </c>
      <c r="T568" s="78">
        <v>1483.2460000000001</v>
      </c>
      <c r="U568" s="78">
        <v>1482.45</v>
      </c>
      <c r="V568" s="78">
        <v>1482.4829999999999</v>
      </c>
      <c r="W568" s="78">
        <v>1480.298</v>
      </c>
      <c r="X568" s="78">
        <v>1464.31</v>
      </c>
      <c r="Y568" s="78">
        <v>1442.6980000000001</v>
      </c>
      <c r="Z568" s="78">
        <v>1426.0250000000001</v>
      </c>
      <c r="AA568" s="78">
        <f t="shared" si="104"/>
        <v>1483.2460000000001</v>
      </c>
      <c r="AB568" s="77">
        <f t="shared" si="105"/>
        <v>2022</v>
      </c>
      <c r="AC568" s="76">
        <f t="shared" si="106"/>
        <v>5</v>
      </c>
      <c r="AD568" s="76" t="str">
        <f t="shared" si="107"/>
        <v/>
      </c>
      <c r="AE568" s="76" t="str">
        <f t="shared" si="108"/>
        <v/>
      </c>
      <c r="AF568" s="74">
        <f t="shared" si="109"/>
        <v>1483.2460000000001</v>
      </c>
      <c r="AG568" s="75" t="str">
        <f t="shared" si="110"/>
        <v>18:00</v>
      </c>
      <c r="AH568" s="74">
        <f t="shared" si="111"/>
        <v>33703.948000000004</v>
      </c>
      <c r="AI568" s="73" t="str">
        <f t="shared" si="112"/>
        <v/>
      </c>
      <c r="AJ568" s="73" t="str">
        <f t="shared" si="113"/>
        <v/>
      </c>
      <c r="AK568" s="73" t="str">
        <f t="shared" si="114"/>
        <v/>
      </c>
      <c r="AL568" s="72" t="str">
        <f t="shared" si="115"/>
        <v/>
      </c>
      <c r="AM568" s="71" t="str">
        <f t="shared" si="116"/>
        <v/>
      </c>
    </row>
    <row r="569" spans="2:39" ht="13.8" thickBot="1">
      <c r="B569" s="79">
        <v>44701</v>
      </c>
      <c r="C569" s="78">
        <v>1386.508</v>
      </c>
      <c r="D569" s="78">
        <v>1366.941</v>
      </c>
      <c r="E569" s="78">
        <v>1355.855</v>
      </c>
      <c r="F569" s="78">
        <v>1273.6389999999999</v>
      </c>
      <c r="G569" s="78">
        <v>1086.951</v>
      </c>
      <c r="H569" s="78">
        <v>1113.059</v>
      </c>
      <c r="I569" s="78">
        <v>1221.5260000000001</v>
      </c>
      <c r="J569" s="78">
        <v>1305.3040000000001</v>
      </c>
      <c r="K569" s="78">
        <v>1481.614</v>
      </c>
      <c r="L569" s="78">
        <v>1483.029</v>
      </c>
      <c r="M569" s="78">
        <v>1482.5889999999999</v>
      </c>
      <c r="N569" s="78">
        <v>1481.933</v>
      </c>
      <c r="O569" s="78">
        <v>1482.9970000000001</v>
      </c>
      <c r="P569" s="78">
        <v>1483.3040000000001</v>
      </c>
      <c r="Q569" s="78">
        <v>1482.546</v>
      </c>
      <c r="R569" s="78">
        <v>1482.1690000000001</v>
      </c>
      <c r="S569" s="78">
        <v>1482.989</v>
      </c>
      <c r="T569" s="78">
        <v>396.62799999999999</v>
      </c>
      <c r="U569" s="78">
        <v>0</v>
      </c>
      <c r="V569" s="78">
        <v>0</v>
      </c>
      <c r="W569" s="78">
        <v>0</v>
      </c>
      <c r="X569" s="78">
        <v>0</v>
      </c>
      <c r="Y569" s="78">
        <v>0</v>
      </c>
      <c r="Z569" s="78">
        <v>0</v>
      </c>
      <c r="AA569" s="78">
        <f t="shared" si="104"/>
        <v>1483.3040000000001</v>
      </c>
      <c r="AB569" s="77">
        <f t="shared" si="105"/>
        <v>2022</v>
      </c>
      <c r="AC569" s="76">
        <f t="shared" si="106"/>
        <v>5</v>
      </c>
      <c r="AD569" s="76" t="str">
        <f t="shared" si="107"/>
        <v/>
      </c>
      <c r="AE569" s="76" t="str">
        <f t="shared" si="108"/>
        <v/>
      </c>
      <c r="AF569" s="74">
        <f t="shared" si="109"/>
        <v>1483.3040000000001</v>
      </c>
      <c r="AG569" s="75" t="str">
        <f t="shared" si="110"/>
        <v>14:00</v>
      </c>
      <c r="AH569" s="74">
        <f t="shared" si="111"/>
        <v>25332.885000000002</v>
      </c>
      <c r="AI569" s="73" t="str">
        <f t="shared" si="112"/>
        <v/>
      </c>
      <c r="AJ569" s="73" t="str">
        <f t="shared" si="113"/>
        <v/>
      </c>
      <c r="AK569" s="73" t="str">
        <f t="shared" si="114"/>
        <v/>
      </c>
      <c r="AL569" s="72" t="str">
        <f t="shared" si="115"/>
        <v/>
      </c>
      <c r="AM569" s="71" t="str">
        <f t="shared" si="116"/>
        <v/>
      </c>
    </row>
    <row r="570" spans="2:39" ht="13.8" thickBot="1">
      <c r="B570" s="79">
        <v>44702</v>
      </c>
      <c r="C570" s="78">
        <v>0</v>
      </c>
      <c r="D570" s="78">
        <v>0</v>
      </c>
      <c r="E570" s="78">
        <v>0</v>
      </c>
      <c r="F570" s="78">
        <v>0</v>
      </c>
      <c r="G570" s="78">
        <v>0</v>
      </c>
      <c r="H570" s="78">
        <v>0</v>
      </c>
      <c r="I570" s="78">
        <v>0</v>
      </c>
      <c r="J570" s="78">
        <v>0</v>
      </c>
      <c r="K570" s="78">
        <v>0</v>
      </c>
      <c r="L570" s="78">
        <v>0</v>
      </c>
      <c r="M570" s="78">
        <v>0</v>
      </c>
      <c r="N570" s="78">
        <v>0</v>
      </c>
      <c r="O570" s="78">
        <v>0</v>
      </c>
      <c r="P570" s="78">
        <v>0</v>
      </c>
      <c r="Q570" s="78">
        <v>0</v>
      </c>
      <c r="R570" s="78">
        <v>0</v>
      </c>
      <c r="S570" s="78">
        <v>0</v>
      </c>
      <c r="T570" s="78">
        <v>0</v>
      </c>
      <c r="U570" s="78">
        <v>0</v>
      </c>
      <c r="V570" s="78">
        <v>0</v>
      </c>
      <c r="W570" s="78">
        <v>0</v>
      </c>
      <c r="X570" s="78">
        <v>0</v>
      </c>
      <c r="Y570" s="78">
        <v>0</v>
      </c>
      <c r="Z570" s="78">
        <v>0</v>
      </c>
      <c r="AA570" s="78">
        <f t="shared" si="104"/>
        <v>0</v>
      </c>
      <c r="AB570" s="77">
        <f t="shared" si="105"/>
        <v>2022</v>
      </c>
      <c r="AC570" s="76">
        <f t="shared" si="106"/>
        <v>5</v>
      </c>
      <c r="AD570" s="76" t="str">
        <f t="shared" si="107"/>
        <v/>
      </c>
      <c r="AE570" s="76" t="str">
        <f t="shared" si="108"/>
        <v/>
      </c>
      <c r="AF570" s="74">
        <f t="shared" si="109"/>
        <v>0</v>
      </c>
      <c r="AG570" s="75" t="str">
        <f t="shared" si="110"/>
        <v>1:00</v>
      </c>
      <c r="AH570" s="74">
        <f t="shared" si="111"/>
        <v>0</v>
      </c>
      <c r="AI570" s="73" t="str">
        <f t="shared" si="112"/>
        <v/>
      </c>
      <c r="AJ570" s="73" t="str">
        <f t="shared" si="113"/>
        <v/>
      </c>
      <c r="AK570" s="73" t="str">
        <f t="shared" si="114"/>
        <v/>
      </c>
      <c r="AL570" s="72" t="str">
        <f t="shared" si="115"/>
        <v/>
      </c>
      <c r="AM570" s="71" t="str">
        <f t="shared" si="116"/>
        <v/>
      </c>
    </row>
    <row r="571" spans="2:39" ht="13.8" thickBot="1">
      <c r="B571" s="79">
        <v>44703</v>
      </c>
      <c r="C571" s="78">
        <v>0</v>
      </c>
      <c r="D571" s="78">
        <v>0</v>
      </c>
      <c r="E571" s="78">
        <v>0</v>
      </c>
      <c r="F571" s="78">
        <v>0</v>
      </c>
      <c r="G571" s="78">
        <v>0</v>
      </c>
      <c r="H571" s="78">
        <v>0</v>
      </c>
      <c r="I571" s="78">
        <v>0</v>
      </c>
      <c r="J571" s="78">
        <v>0</v>
      </c>
      <c r="K571" s="78">
        <v>0</v>
      </c>
      <c r="L571" s="78">
        <v>0</v>
      </c>
      <c r="M571" s="78">
        <v>0</v>
      </c>
      <c r="N571" s="78">
        <v>0</v>
      </c>
      <c r="O571" s="78">
        <v>0</v>
      </c>
      <c r="P571" s="78">
        <v>0</v>
      </c>
      <c r="Q571" s="78">
        <v>761.7</v>
      </c>
      <c r="R571" s="78">
        <v>1391.547</v>
      </c>
      <c r="S571" s="78">
        <v>1340.4449999999999</v>
      </c>
      <c r="T571" s="78">
        <v>1308.277</v>
      </c>
      <c r="U571" s="78">
        <v>1038.838</v>
      </c>
      <c r="V571" s="78">
        <v>1012.236</v>
      </c>
      <c r="W571" s="78">
        <v>1029.4580000000001</v>
      </c>
      <c r="X571" s="78">
        <v>1025.4490000000001</v>
      </c>
      <c r="Y571" s="78">
        <v>1013.1609999999999</v>
      </c>
      <c r="Z571" s="78">
        <v>1017.248</v>
      </c>
      <c r="AA571" s="78">
        <f t="shared" si="104"/>
        <v>1391.547</v>
      </c>
      <c r="AB571" s="77">
        <f t="shared" si="105"/>
        <v>2022</v>
      </c>
      <c r="AC571" s="76">
        <f t="shared" si="106"/>
        <v>5</v>
      </c>
      <c r="AD571" s="76" t="str">
        <f t="shared" si="107"/>
        <v/>
      </c>
      <c r="AE571" s="76" t="str">
        <f t="shared" si="108"/>
        <v/>
      </c>
      <c r="AF571" s="74">
        <f t="shared" si="109"/>
        <v>1391.547</v>
      </c>
      <c r="AG571" s="75" t="str">
        <f t="shared" si="110"/>
        <v>16:00</v>
      </c>
      <c r="AH571" s="74">
        <f t="shared" si="111"/>
        <v>12329.906000000001</v>
      </c>
      <c r="AI571" s="73" t="str">
        <f t="shared" si="112"/>
        <v/>
      </c>
      <c r="AJ571" s="73" t="str">
        <f t="shared" si="113"/>
        <v/>
      </c>
      <c r="AK571" s="73" t="str">
        <f t="shared" si="114"/>
        <v/>
      </c>
      <c r="AL571" s="72" t="str">
        <f t="shared" si="115"/>
        <v/>
      </c>
      <c r="AM571" s="71" t="str">
        <f t="shared" si="116"/>
        <v/>
      </c>
    </row>
    <row r="572" spans="2:39" ht="13.8" thickBot="1">
      <c r="B572" s="79">
        <v>44704</v>
      </c>
      <c r="C572" s="78">
        <v>1004.947</v>
      </c>
      <c r="D572" s="78">
        <v>1009.2140000000001</v>
      </c>
      <c r="E572" s="78">
        <v>1036.5989999999999</v>
      </c>
      <c r="F572" s="78">
        <v>1061.886</v>
      </c>
      <c r="G572" s="78">
        <v>1048.0409999999999</v>
      </c>
      <c r="H572" s="78">
        <v>1069.327</v>
      </c>
      <c r="I572" s="78">
        <v>1117.684</v>
      </c>
      <c r="J572" s="78">
        <v>1084.972</v>
      </c>
      <c r="K572" s="78">
        <v>1210.807</v>
      </c>
      <c r="L572" s="78">
        <v>1436.729</v>
      </c>
      <c r="M572" s="78">
        <v>1480.4770000000001</v>
      </c>
      <c r="N572" s="78">
        <v>1482.1079999999999</v>
      </c>
      <c r="O572" s="78">
        <v>1482.5129999999999</v>
      </c>
      <c r="P572" s="78">
        <v>1482.5940000000001</v>
      </c>
      <c r="Q572" s="78">
        <v>1483.625</v>
      </c>
      <c r="R572" s="78">
        <v>862.04300000000001</v>
      </c>
      <c r="S572" s="78">
        <v>0</v>
      </c>
      <c r="T572" s="78">
        <v>0</v>
      </c>
      <c r="U572" s="78">
        <v>0</v>
      </c>
      <c r="V572" s="78">
        <v>0</v>
      </c>
      <c r="W572" s="78">
        <v>0</v>
      </c>
      <c r="X572" s="78">
        <v>0</v>
      </c>
      <c r="Y572" s="78">
        <v>0</v>
      </c>
      <c r="Z572" s="78">
        <v>0</v>
      </c>
      <c r="AA572" s="78">
        <f t="shared" si="104"/>
        <v>1483.625</v>
      </c>
      <c r="AB572" s="77">
        <f t="shared" si="105"/>
        <v>2022</v>
      </c>
      <c r="AC572" s="76">
        <f t="shared" si="106"/>
        <v>5</v>
      </c>
      <c r="AD572" s="76" t="str">
        <f t="shared" si="107"/>
        <v/>
      </c>
      <c r="AE572" s="76" t="str">
        <f t="shared" si="108"/>
        <v/>
      </c>
      <c r="AF572" s="74">
        <f t="shared" si="109"/>
        <v>1483.625</v>
      </c>
      <c r="AG572" s="75" t="str">
        <f t="shared" si="110"/>
        <v>15:00</v>
      </c>
      <c r="AH572" s="74">
        <f t="shared" si="111"/>
        <v>20837.191000000006</v>
      </c>
      <c r="AI572" s="73" t="str">
        <f t="shared" si="112"/>
        <v/>
      </c>
      <c r="AJ572" s="73" t="str">
        <f t="shared" si="113"/>
        <v/>
      </c>
      <c r="AK572" s="73" t="str">
        <f t="shared" si="114"/>
        <v/>
      </c>
      <c r="AL572" s="72" t="str">
        <f t="shared" si="115"/>
        <v/>
      </c>
      <c r="AM572" s="71" t="str">
        <f t="shared" si="116"/>
        <v/>
      </c>
    </row>
    <row r="573" spans="2:39" ht="13.8" thickBot="1">
      <c r="B573" s="79">
        <v>44705</v>
      </c>
      <c r="C573" s="78">
        <v>0</v>
      </c>
      <c r="D573" s="78">
        <v>0</v>
      </c>
      <c r="E573" s="78">
        <v>0</v>
      </c>
      <c r="F573" s="78">
        <v>0</v>
      </c>
      <c r="G573" s="78">
        <v>0</v>
      </c>
      <c r="H573" s="78">
        <v>0</v>
      </c>
      <c r="I573" s="78">
        <v>0</v>
      </c>
      <c r="J573" s="78">
        <v>422.80099999999999</v>
      </c>
      <c r="K573" s="78">
        <v>1333.04</v>
      </c>
      <c r="L573" s="78">
        <v>1460.739</v>
      </c>
      <c r="M573" s="78">
        <v>1482.3510000000001</v>
      </c>
      <c r="N573" s="78">
        <v>1483.08</v>
      </c>
      <c r="O573" s="78">
        <v>1483.2070000000001</v>
      </c>
      <c r="P573" s="78">
        <v>1482.23</v>
      </c>
      <c r="Q573" s="78">
        <v>1482.6880000000001</v>
      </c>
      <c r="R573" s="78">
        <v>1483.943</v>
      </c>
      <c r="S573" s="78">
        <v>1482.605</v>
      </c>
      <c r="T573" s="78">
        <v>1483.143</v>
      </c>
      <c r="U573" s="78">
        <v>1474.0160000000001</v>
      </c>
      <c r="V573" s="78">
        <v>1406.5640000000001</v>
      </c>
      <c r="W573" s="78">
        <v>1375.222</v>
      </c>
      <c r="X573" s="78">
        <v>1057.1769999999999</v>
      </c>
      <c r="Y573" s="78">
        <v>1041.3430000000001</v>
      </c>
      <c r="Z573" s="78">
        <v>1047.0920000000001</v>
      </c>
      <c r="AA573" s="78">
        <f t="shared" si="104"/>
        <v>1483.943</v>
      </c>
      <c r="AB573" s="77">
        <f t="shared" si="105"/>
        <v>2022</v>
      </c>
      <c r="AC573" s="76">
        <f t="shared" si="106"/>
        <v>5</v>
      </c>
      <c r="AD573" s="76" t="str">
        <f t="shared" si="107"/>
        <v/>
      </c>
      <c r="AE573" s="76" t="str">
        <f t="shared" si="108"/>
        <v/>
      </c>
      <c r="AF573" s="74">
        <f t="shared" si="109"/>
        <v>1483.943</v>
      </c>
      <c r="AG573" s="75" t="str">
        <f t="shared" si="110"/>
        <v>16:00</v>
      </c>
      <c r="AH573" s="74">
        <f t="shared" si="111"/>
        <v>23965.184000000001</v>
      </c>
      <c r="AI573" s="73" t="str">
        <f t="shared" si="112"/>
        <v/>
      </c>
      <c r="AJ573" s="73" t="str">
        <f t="shared" si="113"/>
        <v/>
      </c>
      <c r="AK573" s="73" t="str">
        <f t="shared" si="114"/>
        <v/>
      </c>
      <c r="AL573" s="72" t="str">
        <f t="shared" si="115"/>
        <v/>
      </c>
      <c r="AM573" s="71" t="str">
        <f t="shared" si="116"/>
        <v/>
      </c>
    </row>
    <row r="574" spans="2:39" ht="13.8" thickBot="1">
      <c r="B574" s="79">
        <v>44706</v>
      </c>
      <c r="C574" s="78">
        <v>1039.9090000000001</v>
      </c>
      <c r="D574" s="78">
        <v>1039.2249999999999</v>
      </c>
      <c r="E574" s="78">
        <v>1060.126</v>
      </c>
      <c r="F574" s="78">
        <v>1084.0999999999999</v>
      </c>
      <c r="G574" s="78">
        <v>971.34699999999998</v>
      </c>
      <c r="H574" s="78">
        <v>0</v>
      </c>
      <c r="I574" s="78">
        <v>0</v>
      </c>
      <c r="J574" s="78">
        <v>368.21600000000001</v>
      </c>
      <c r="K574" s="78">
        <v>1481.991</v>
      </c>
      <c r="L574" s="78">
        <v>1481.722</v>
      </c>
      <c r="M574" s="78">
        <v>1482.9670000000001</v>
      </c>
      <c r="N574" s="78">
        <v>1482.549</v>
      </c>
      <c r="O574" s="78">
        <v>1483.0509999999999</v>
      </c>
      <c r="P574" s="78">
        <v>1481.6759999999999</v>
      </c>
      <c r="Q574" s="78">
        <v>1482.0740000000001</v>
      </c>
      <c r="R574" s="78">
        <v>1483.5170000000001</v>
      </c>
      <c r="S574" s="78">
        <v>1482.932</v>
      </c>
      <c r="T574" s="78">
        <v>1479.423</v>
      </c>
      <c r="U574" s="78">
        <v>1462.348</v>
      </c>
      <c r="V574" s="78">
        <v>1442.9549999999999</v>
      </c>
      <c r="W574" s="78">
        <v>1442.672</v>
      </c>
      <c r="X574" s="78">
        <v>1422.52</v>
      </c>
      <c r="Y574" s="78">
        <v>1321.5989999999999</v>
      </c>
      <c r="Z574" s="78">
        <v>1219.6310000000001</v>
      </c>
      <c r="AA574" s="78">
        <f t="shared" si="104"/>
        <v>1483.5170000000001</v>
      </c>
      <c r="AB574" s="77">
        <f t="shared" si="105"/>
        <v>2022</v>
      </c>
      <c r="AC574" s="76">
        <f t="shared" si="106"/>
        <v>5</v>
      </c>
      <c r="AD574" s="76" t="str">
        <f t="shared" si="107"/>
        <v/>
      </c>
      <c r="AE574" s="76" t="str">
        <f t="shared" si="108"/>
        <v/>
      </c>
      <c r="AF574" s="74">
        <f t="shared" si="109"/>
        <v>1483.5170000000001</v>
      </c>
      <c r="AG574" s="75" t="str">
        <f t="shared" si="110"/>
        <v>16:00</v>
      </c>
      <c r="AH574" s="74">
        <f t="shared" si="111"/>
        <v>30180.067000000003</v>
      </c>
      <c r="AI574" s="73" t="str">
        <f t="shared" si="112"/>
        <v/>
      </c>
      <c r="AJ574" s="73" t="str">
        <f t="shared" si="113"/>
        <v/>
      </c>
      <c r="AK574" s="73" t="str">
        <f t="shared" si="114"/>
        <v/>
      </c>
      <c r="AL574" s="72" t="str">
        <f t="shared" si="115"/>
        <v/>
      </c>
      <c r="AM574" s="71" t="str">
        <f t="shared" si="116"/>
        <v/>
      </c>
    </row>
    <row r="575" spans="2:39" ht="13.8" thickBot="1">
      <c r="B575" s="79">
        <v>44707</v>
      </c>
      <c r="C575" s="78">
        <v>1214.595</v>
      </c>
      <c r="D575" s="78">
        <v>1221.3119999999999</v>
      </c>
      <c r="E575" s="78">
        <v>1365.874</v>
      </c>
      <c r="F575" s="78">
        <v>1477.8820000000001</v>
      </c>
      <c r="G575" s="78">
        <v>1480.9760000000001</v>
      </c>
      <c r="H575" s="78">
        <v>1483.19</v>
      </c>
      <c r="I575" s="78">
        <v>1482.9960000000001</v>
      </c>
      <c r="J575" s="78">
        <v>718.702</v>
      </c>
      <c r="K575" s="78">
        <v>0</v>
      </c>
      <c r="L575" s="78">
        <v>0</v>
      </c>
      <c r="M575" s="78">
        <v>0</v>
      </c>
      <c r="N575" s="78">
        <v>0</v>
      </c>
      <c r="O575" s="78">
        <v>0</v>
      </c>
      <c r="P575" s="78">
        <v>0</v>
      </c>
      <c r="Q575" s="78">
        <v>0</v>
      </c>
      <c r="R575" s="78">
        <v>0</v>
      </c>
      <c r="S575" s="78">
        <v>0</v>
      </c>
      <c r="T575" s="78">
        <v>0</v>
      </c>
      <c r="U575" s="78">
        <v>0</v>
      </c>
      <c r="V575" s="78">
        <v>0</v>
      </c>
      <c r="W575" s="78">
        <v>0</v>
      </c>
      <c r="X575" s="78">
        <v>0</v>
      </c>
      <c r="Y575" s="78">
        <v>0</v>
      </c>
      <c r="Z575" s="78">
        <v>0</v>
      </c>
      <c r="AA575" s="78">
        <f t="shared" si="104"/>
        <v>1483.19</v>
      </c>
      <c r="AB575" s="77">
        <f t="shared" si="105"/>
        <v>2022</v>
      </c>
      <c r="AC575" s="76">
        <f t="shared" si="106"/>
        <v>5</v>
      </c>
      <c r="AD575" s="76" t="str">
        <f t="shared" si="107"/>
        <v/>
      </c>
      <c r="AE575" s="76" t="str">
        <f t="shared" si="108"/>
        <v/>
      </c>
      <c r="AF575" s="74">
        <f t="shared" si="109"/>
        <v>1483.19</v>
      </c>
      <c r="AG575" s="75" t="str">
        <f t="shared" si="110"/>
        <v>6:00</v>
      </c>
      <c r="AH575" s="74">
        <f t="shared" si="111"/>
        <v>11928.717000000001</v>
      </c>
      <c r="AI575" s="73" t="str">
        <f t="shared" si="112"/>
        <v/>
      </c>
      <c r="AJ575" s="73" t="str">
        <f t="shared" si="113"/>
        <v/>
      </c>
      <c r="AK575" s="73" t="str">
        <f t="shared" si="114"/>
        <v/>
      </c>
      <c r="AL575" s="72" t="str">
        <f t="shared" si="115"/>
        <v/>
      </c>
      <c r="AM575" s="71" t="str">
        <f t="shared" si="116"/>
        <v/>
      </c>
    </row>
    <row r="576" spans="2:39" ht="13.8" thickBot="1">
      <c r="B576" s="79">
        <v>44708</v>
      </c>
      <c r="C576" s="78">
        <v>0</v>
      </c>
      <c r="D576" s="78">
        <v>0</v>
      </c>
      <c r="E576" s="78">
        <v>0</v>
      </c>
      <c r="F576" s="78">
        <v>0</v>
      </c>
      <c r="G576" s="78">
        <v>0</v>
      </c>
      <c r="H576" s="78">
        <v>0</v>
      </c>
      <c r="I576" s="78">
        <v>0</v>
      </c>
      <c r="J576" s="78">
        <v>0</v>
      </c>
      <c r="K576" s="78">
        <v>0</v>
      </c>
      <c r="L576" s="78">
        <v>4.0000000000000001E-3</v>
      </c>
      <c r="M576" s="78">
        <v>602.29100000000005</v>
      </c>
      <c r="N576" s="78">
        <v>1483.2270000000001</v>
      </c>
      <c r="O576" s="78">
        <v>1483.135</v>
      </c>
      <c r="P576" s="78">
        <v>1482.037</v>
      </c>
      <c r="Q576" s="78">
        <v>1483.404</v>
      </c>
      <c r="R576" s="78">
        <v>1482.67</v>
      </c>
      <c r="S576" s="78">
        <v>1482.723</v>
      </c>
      <c r="T576" s="78">
        <v>1485.1289999999999</v>
      </c>
      <c r="U576" s="78">
        <v>1483.3040000000001</v>
      </c>
      <c r="V576" s="78">
        <v>1481.684</v>
      </c>
      <c r="W576" s="78">
        <v>1482.249</v>
      </c>
      <c r="X576" s="78">
        <v>1482.92</v>
      </c>
      <c r="Y576" s="78">
        <v>1482.1410000000001</v>
      </c>
      <c r="Z576" s="78">
        <v>1458.71</v>
      </c>
      <c r="AA576" s="78">
        <f t="shared" si="104"/>
        <v>1485.1289999999999</v>
      </c>
      <c r="AB576" s="77">
        <f t="shared" si="105"/>
        <v>2022</v>
      </c>
      <c r="AC576" s="76">
        <f t="shared" si="106"/>
        <v>5</v>
      </c>
      <c r="AD576" s="76" t="str">
        <f t="shared" si="107"/>
        <v/>
      </c>
      <c r="AE576" s="76" t="str">
        <f t="shared" si="108"/>
        <v/>
      </c>
      <c r="AF576" s="74">
        <f t="shared" si="109"/>
        <v>1485.1289999999999</v>
      </c>
      <c r="AG576" s="75" t="str">
        <f t="shared" si="110"/>
        <v>18:00</v>
      </c>
      <c r="AH576" s="74">
        <f t="shared" si="111"/>
        <v>21340.756999999998</v>
      </c>
      <c r="AI576" s="73" t="str">
        <f t="shared" si="112"/>
        <v/>
      </c>
      <c r="AJ576" s="73" t="str">
        <f t="shared" si="113"/>
        <v/>
      </c>
      <c r="AK576" s="73" t="str">
        <f t="shared" si="114"/>
        <v/>
      </c>
      <c r="AL576" s="72" t="str">
        <f t="shared" si="115"/>
        <v/>
      </c>
      <c r="AM576" s="71" t="str">
        <f t="shared" si="116"/>
        <v/>
      </c>
    </row>
    <row r="577" spans="2:39" ht="13.8" thickBot="1">
      <c r="B577" s="79">
        <v>44709</v>
      </c>
      <c r="C577" s="78">
        <v>1369.153</v>
      </c>
      <c r="D577" s="78">
        <v>1359.9169999999999</v>
      </c>
      <c r="E577" s="78">
        <v>1361.059</v>
      </c>
      <c r="F577" s="78">
        <v>1344.934</v>
      </c>
      <c r="G577" s="78">
        <v>1331.83</v>
      </c>
      <c r="H577" s="78">
        <v>1199.318</v>
      </c>
      <c r="I577" s="78">
        <v>1261.652</v>
      </c>
      <c r="J577" s="78">
        <v>1342.827</v>
      </c>
      <c r="K577" s="78">
        <v>1481.201</v>
      </c>
      <c r="L577" s="78">
        <v>1481.84</v>
      </c>
      <c r="M577" s="78">
        <v>1483.7650000000001</v>
      </c>
      <c r="N577" s="78">
        <v>1482.8030000000001</v>
      </c>
      <c r="O577" s="78">
        <v>1482.058</v>
      </c>
      <c r="P577" s="78">
        <v>1482.5740000000001</v>
      </c>
      <c r="Q577" s="78">
        <v>1482.675</v>
      </c>
      <c r="R577" s="78">
        <v>1482.357</v>
      </c>
      <c r="S577" s="78">
        <v>1482.548</v>
      </c>
      <c r="T577" s="78">
        <v>1481.8440000000001</v>
      </c>
      <c r="U577" s="78">
        <v>1475.298</v>
      </c>
      <c r="V577" s="78">
        <v>1467.58</v>
      </c>
      <c r="W577" s="78">
        <v>1471.5050000000001</v>
      </c>
      <c r="X577" s="78">
        <v>1419.12</v>
      </c>
      <c r="Y577" s="78">
        <v>1401.297</v>
      </c>
      <c r="Z577" s="78">
        <v>1379.771</v>
      </c>
      <c r="AA577" s="78">
        <f t="shared" si="104"/>
        <v>1483.7650000000001</v>
      </c>
      <c r="AB577" s="77">
        <f t="shared" si="105"/>
        <v>2022</v>
      </c>
      <c r="AC577" s="76">
        <f t="shared" si="106"/>
        <v>5</v>
      </c>
      <c r="AD577" s="76" t="str">
        <f t="shared" si="107"/>
        <v/>
      </c>
      <c r="AE577" s="76" t="str">
        <f t="shared" si="108"/>
        <v/>
      </c>
      <c r="AF577" s="74">
        <f t="shared" si="109"/>
        <v>1483.7650000000001</v>
      </c>
      <c r="AG577" s="75" t="str">
        <f t="shared" si="110"/>
        <v>11:00</v>
      </c>
      <c r="AH577" s="74">
        <f t="shared" si="111"/>
        <v>35492.690999999999</v>
      </c>
      <c r="AI577" s="73" t="str">
        <f t="shared" si="112"/>
        <v/>
      </c>
      <c r="AJ577" s="73" t="str">
        <f t="shared" si="113"/>
        <v/>
      </c>
      <c r="AK577" s="73" t="str">
        <f t="shared" si="114"/>
        <v/>
      </c>
      <c r="AL577" s="72" t="str">
        <f t="shared" si="115"/>
        <v/>
      </c>
      <c r="AM577" s="71" t="str">
        <f t="shared" si="116"/>
        <v/>
      </c>
    </row>
    <row r="578" spans="2:39" ht="13.8" thickBot="1">
      <c r="B578" s="79">
        <v>44710</v>
      </c>
      <c r="C578" s="78">
        <v>1379.2180000000001</v>
      </c>
      <c r="D578" s="78">
        <v>1374.5920000000001</v>
      </c>
      <c r="E578" s="78">
        <v>1368.056</v>
      </c>
      <c r="F578" s="78">
        <v>1359.4770000000001</v>
      </c>
      <c r="G578" s="78">
        <v>1345.3810000000001</v>
      </c>
      <c r="H578" s="78">
        <v>1382.2619999999999</v>
      </c>
      <c r="I578" s="78">
        <v>1448.404</v>
      </c>
      <c r="J578" s="78">
        <v>1475.8420000000001</v>
      </c>
      <c r="K578" s="78">
        <v>1482.51</v>
      </c>
      <c r="L578" s="78">
        <v>1483.146</v>
      </c>
      <c r="M578" s="78">
        <v>1483.7940000000001</v>
      </c>
      <c r="N578" s="78">
        <v>1482.7159999999999</v>
      </c>
      <c r="O578" s="78">
        <v>1483.3119999999999</v>
      </c>
      <c r="P578" s="78">
        <v>1483.4949999999999</v>
      </c>
      <c r="Q578" s="78">
        <v>1482.9390000000001</v>
      </c>
      <c r="R578" s="78">
        <v>1481.472</v>
      </c>
      <c r="S578" s="78">
        <v>1484.568</v>
      </c>
      <c r="T578" s="78">
        <v>1483.758</v>
      </c>
      <c r="U578" s="78">
        <v>1483.01</v>
      </c>
      <c r="V578" s="78">
        <v>1482.394</v>
      </c>
      <c r="W578" s="78">
        <v>1482.36</v>
      </c>
      <c r="X578" s="78">
        <v>1482.6949999999999</v>
      </c>
      <c r="Y578" s="78">
        <v>1482.0930000000001</v>
      </c>
      <c r="Z578" s="78">
        <v>1483.6559999999999</v>
      </c>
      <c r="AA578" s="78">
        <f t="shared" si="104"/>
        <v>1484.568</v>
      </c>
      <c r="AB578" s="77">
        <f t="shared" si="105"/>
        <v>2022</v>
      </c>
      <c r="AC578" s="76">
        <f t="shared" si="106"/>
        <v>5</v>
      </c>
      <c r="AD578" s="76" t="str">
        <f t="shared" si="107"/>
        <v/>
      </c>
      <c r="AE578" s="76" t="str">
        <f t="shared" si="108"/>
        <v/>
      </c>
      <c r="AF578" s="74">
        <f t="shared" si="109"/>
        <v>1484.568</v>
      </c>
      <c r="AG578" s="75" t="str">
        <f t="shared" si="110"/>
        <v>17:00</v>
      </c>
      <c r="AH578" s="74">
        <f t="shared" si="111"/>
        <v>36345.718000000001</v>
      </c>
      <c r="AI578" s="73" t="str">
        <f t="shared" si="112"/>
        <v/>
      </c>
      <c r="AJ578" s="73" t="str">
        <f t="shared" si="113"/>
        <v/>
      </c>
      <c r="AK578" s="73" t="str">
        <f t="shared" si="114"/>
        <v/>
      </c>
      <c r="AL578" s="72" t="str">
        <f t="shared" si="115"/>
        <v/>
      </c>
      <c r="AM578" s="71" t="str">
        <f t="shared" si="116"/>
        <v/>
      </c>
    </row>
    <row r="579" spans="2:39" ht="13.8" thickBot="1">
      <c r="B579" s="79">
        <v>44711</v>
      </c>
      <c r="C579" s="78">
        <v>1481.471</v>
      </c>
      <c r="D579" s="78">
        <v>1478.2670000000001</v>
      </c>
      <c r="E579" s="78">
        <v>1482.34</v>
      </c>
      <c r="F579" s="78">
        <v>1483.0830000000001</v>
      </c>
      <c r="G579" s="78">
        <v>1482.7449999999999</v>
      </c>
      <c r="H579" s="78">
        <v>1482.6120000000001</v>
      </c>
      <c r="I579" s="78">
        <v>1016.075</v>
      </c>
      <c r="J579" s="78">
        <v>58.484999999999999</v>
      </c>
      <c r="K579" s="78">
        <v>1130.681</v>
      </c>
      <c r="L579" s="78">
        <v>1482.26</v>
      </c>
      <c r="M579" s="78">
        <v>1482.6690000000001</v>
      </c>
      <c r="N579" s="78">
        <v>1483.654</v>
      </c>
      <c r="O579" s="78">
        <v>1482.107</v>
      </c>
      <c r="P579" s="78">
        <v>1481.68</v>
      </c>
      <c r="Q579" s="78">
        <v>1482.0150000000001</v>
      </c>
      <c r="R579" s="78">
        <v>1483.1880000000001</v>
      </c>
      <c r="S579" s="78">
        <v>1482.9469999999999</v>
      </c>
      <c r="T579" s="78">
        <v>1482.489</v>
      </c>
      <c r="U579" s="78">
        <v>1482.8240000000001</v>
      </c>
      <c r="V579" s="78">
        <v>1482.1590000000001</v>
      </c>
      <c r="W579" s="78">
        <v>1482.8040000000001</v>
      </c>
      <c r="X579" s="78">
        <v>1482.5619999999999</v>
      </c>
      <c r="Y579" s="78">
        <v>1483.162</v>
      </c>
      <c r="Z579" s="78">
        <v>1481.5229999999999</v>
      </c>
      <c r="AA579" s="78">
        <f t="shared" ref="AA579:AA642" si="117">MAX(C579:Z579)</f>
        <v>1483.654</v>
      </c>
      <c r="AB579" s="77">
        <f t="shared" ref="AB579:AB642" si="118">YEAR(B579)</f>
        <v>2022</v>
      </c>
      <c r="AC579" s="76">
        <f t="shared" ref="AC579:AC642" si="119">MONTH(B579)</f>
        <v>5</v>
      </c>
      <c r="AD579" s="76" t="str">
        <f t="shared" ref="AD579:AD642" si="120">IF(AE579="","",AB579&amp;"-"&amp;AE579)</f>
        <v/>
      </c>
      <c r="AE579" s="76" t="str">
        <f t="shared" ref="AE579:AE642" si="121">IF(DAY(B579+1)=1,AC579,"")</f>
        <v/>
      </c>
      <c r="AF579" s="74">
        <f t="shared" ref="AF579:AF642" si="122">MAX(C579:AA579)</f>
        <v>1483.654</v>
      </c>
      <c r="AG579" s="75" t="str">
        <f t="shared" ref="AG579:AG642" si="123">INDEX($C$2:$Z$2,MATCH(AF579,C579:Z579,0))</f>
        <v>12:00</v>
      </c>
      <c r="AH579" s="74">
        <f t="shared" ref="AH579:AH642" si="124">SUM(C579:AA579)</f>
        <v>34817.456000000006</v>
      </c>
      <c r="AI579" s="73" t="str">
        <f t="shared" ref="AI579:AI642" si="125">IF(AE579&lt;&gt;"",SUMIFS(AF:AF,AC:AC,AC579,AB:AB,AB579),"")</f>
        <v/>
      </c>
      <c r="AJ579" s="73" t="str">
        <f t="shared" ref="AJ579:AJ642" si="126">IF(AI579="","",_xlfn.MAXIFS(AF:AF,AC:AC,AC579,AB:AB,AB579))</f>
        <v/>
      </c>
      <c r="AK579" s="73" t="str">
        <f t="shared" ref="AK579:AK642" si="127">IF(AI579="","",_xlfn.MAXIFS(AH:AH,AC:AC,AC579,AB:AB,AB579))</f>
        <v/>
      </c>
      <c r="AL579" s="72" t="str">
        <f t="shared" ref="AL579:AL642" si="128">IF(AI579&lt;&gt;"",INDEX(B:B,MATCH(AJ579,AF:AF,0)),"")</f>
        <v/>
      </c>
      <c r="AM579" s="71" t="str">
        <f t="shared" ref="AM579:AM642" si="129">IF(AI579&lt;&gt;"",INDEX(AG:AG,MATCH(AJ579,AF:AF,0)),"")</f>
        <v/>
      </c>
    </row>
    <row r="580" spans="2:39" ht="13.8" thickBot="1">
      <c r="B580" s="79">
        <v>44712</v>
      </c>
      <c r="C580" s="78">
        <v>1482.94</v>
      </c>
      <c r="D580" s="78">
        <v>1482.424</v>
      </c>
      <c r="E580" s="78">
        <v>1482.309</v>
      </c>
      <c r="F580" s="78">
        <v>1482.6210000000001</v>
      </c>
      <c r="G580" s="78">
        <v>1483.2170000000001</v>
      </c>
      <c r="H580" s="78">
        <v>1481.701</v>
      </c>
      <c r="I580" s="78">
        <v>1482.883</v>
      </c>
      <c r="J580" s="78">
        <v>1482.3409999999999</v>
      </c>
      <c r="K580" s="78">
        <v>1482.9670000000001</v>
      </c>
      <c r="L580" s="78">
        <v>1483.356</v>
      </c>
      <c r="M580" s="78">
        <v>1482.0640000000001</v>
      </c>
      <c r="N580" s="78">
        <v>1482.66</v>
      </c>
      <c r="O580" s="78">
        <v>1482.22</v>
      </c>
      <c r="P580" s="78">
        <v>1483.4190000000001</v>
      </c>
      <c r="Q580" s="78">
        <v>1482.933</v>
      </c>
      <c r="R580" s="78">
        <v>1482.903</v>
      </c>
      <c r="S580" s="78">
        <v>1482.569</v>
      </c>
      <c r="T580" s="78">
        <v>1482.7570000000001</v>
      </c>
      <c r="U580" s="78">
        <v>1483.4860000000001</v>
      </c>
      <c r="V580" s="78">
        <v>1482.0170000000001</v>
      </c>
      <c r="W580" s="78">
        <v>1483.453</v>
      </c>
      <c r="X580" s="78">
        <v>1482.777</v>
      </c>
      <c r="Y580" s="78">
        <v>1482.6679999999999</v>
      </c>
      <c r="Z580" s="78">
        <v>1482.7619999999999</v>
      </c>
      <c r="AA580" s="78">
        <f t="shared" si="117"/>
        <v>1483.4860000000001</v>
      </c>
      <c r="AB580" s="77">
        <f t="shared" si="118"/>
        <v>2022</v>
      </c>
      <c r="AC580" s="76">
        <f t="shared" si="119"/>
        <v>5</v>
      </c>
      <c r="AD580" s="76" t="str">
        <f t="shared" si="120"/>
        <v>2022-5</v>
      </c>
      <c r="AE580" s="76">
        <f t="shared" si="121"/>
        <v>5</v>
      </c>
      <c r="AF580" s="74">
        <f t="shared" si="122"/>
        <v>1483.4860000000001</v>
      </c>
      <c r="AG580" s="75" t="str">
        <f t="shared" si="123"/>
        <v>19:00</v>
      </c>
      <c r="AH580" s="74">
        <f t="shared" si="124"/>
        <v>37068.933000000005</v>
      </c>
      <c r="AI580" s="73">
        <f t="shared" si="125"/>
        <v>42923.184999999998</v>
      </c>
      <c r="AJ580" s="73">
        <f t="shared" si="126"/>
        <v>1485.1289999999999</v>
      </c>
      <c r="AK580" s="73">
        <f t="shared" si="127"/>
        <v>37068.933000000005</v>
      </c>
      <c r="AL580" s="72">
        <f t="shared" si="128"/>
        <v>44708</v>
      </c>
      <c r="AM580" s="71" t="str">
        <f t="shared" si="129"/>
        <v>18:00</v>
      </c>
    </row>
    <row r="581" spans="2:39" ht="13.8" thickBot="1">
      <c r="B581" s="79">
        <v>44713</v>
      </c>
      <c r="C581" s="78">
        <v>1482.6679999999999</v>
      </c>
      <c r="D581" s="78">
        <v>1483.1310000000001</v>
      </c>
      <c r="E581" s="78">
        <v>1482.63</v>
      </c>
      <c r="F581" s="78">
        <v>1484.0630000000001</v>
      </c>
      <c r="G581" s="78">
        <v>1482.519</v>
      </c>
      <c r="H581" s="78">
        <v>1482.671</v>
      </c>
      <c r="I581" s="78">
        <v>1482.951</v>
      </c>
      <c r="J581" s="78">
        <v>1483.8050000000001</v>
      </c>
      <c r="K581" s="78">
        <v>1483.0219999999999</v>
      </c>
      <c r="L581" s="78">
        <v>1483.059</v>
      </c>
      <c r="M581" s="78">
        <v>1482.258</v>
      </c>
      <c r="N581" s="78">
        <v>1482.09</v>
      </c>
      <c r="O581" s="78">
        <v>1481.6469999999999</v>
      </c>
      <c r="P581" s="78">
        <v>1484.14</v>
      </c>
      <c r="Q581" s="78">
        <v>1482.327</v>
      </c>
      <c r="R581" s="78">
        <v>1482.884</v>
      </c>
      <c r="S581" s="78">
        <v>1483.2339999999999</v>
      </c>
      <c r="T581" s="78">
        <v>1483.4459999999999</v>
      </c>
      <c r="U581" s="78">
        <v>1482.636</v>
      </c>
      <c r="V581" s="78">
        <v>1483.25</v>
      </c>
      <c r="W581" s="78">
        <v>1482.441</v>
      </c>
      <c r="X581" s="78">
        <v>1483.2750000000001</v>
      </c>
      <c r="Y581" s="78">
        <v>1448.0350000000001</v>
      </c>
      <c r="Z581" s="78">
        <v>1417.116</v>
      </c>
      <c r="AA581" s="78">
        <f t="shared" si="117"/>
        <v>1484.14</v>
      </c>
      <c r="AB581" s="77">
        <f t="shared" si="118"/>
        <v>2022</v>
      </c>
      <c r="AC581" s="76">
        <f t="shared" si="119"/>
        <v>6</v>
      </c>
      <c r="AD581" s="76" t="str">
        <f t="shared" si="120"/>
        <v/>
      </c>
      <c r="AE581" s="76" t="str">
        <f t="shared" si="121"/>
        <v/>
      </c>
      <c r="AF581" s="74">
        <f t="shared" si="122"/>
        <v>1484.14</v>
      </c>
      <c r="AG581" s="75" t="str">
        <f t="shared" si="123"/>
        <v>14:00</v>
      </c>
      <c r="AH581" s="74">
        <f t="shared" si="124"/>
        <v>36973.438000000009</v>
      </c>
      <c r="AI581" s="73" t="str">
        <f t="shared" si="125"/>
        <v/>
      </c>
      <c r="AJ581" s="73" t="str">
        <f t="shared" si="126"/>
        <v/>
      </c>
      <c r="AK581" s="73" t="str">
        <f t="shared" si="127"/>
        <v/>
      </c>
      <c r="AL581" s="72" t="str">
        <f t="shared" si="128"/>
        <v/>
      </c>
      <c r="AM581" s="71" t="str">
        <f t="shared" si="129"/>
        <v/>
      </c>
    </row>
    <row r="582" spans="2:39" ht="13.8" thickBot="1">
      <c r="B582" s="79">
        <v>44714</v>
      </c>
      <c r="C582" s="78">
        <v>1265.136</v>
      </c>
      <c r="D582" s="78">
        <v>1104.7439999999999</v>
      </c>
      <c r="E582" s="78">
        <v>1037.7929999999999</v>
      </c>
      <c r="F582" s="78">
        <v>1053.758</v>
      </c>
      <c r="G582" s="78">
        <v>1059.528</v>
      </c>
      <c r="H582" s="78">
        <v>1107.2429999999999</v>
      </c>
      <c r="I582" s="78">
        <v>1201.4179999999999</v>
      </c>
      <c r="J582" s="78">
        <v>1375.2819999999999</v>
      </c>
      <c r="K582" s="78">
        <v>1482.319</v>
      </c>
      <c r="L582" s="78">
        <v>1482.354</v>
      </c>
      <c r="M582" s="78">
        <v>1482.8240000000001</v>
      </c>
      <c r="N582" s="78">
        <v>1482.415</v>
      </c>
      <c r="O582" s="78">
        <v>1482.66</v>
      </c>
      <c r="P582" s="78">
        <v>1481.461</v>
      </c>
      <c r="Q582" s="78">
        <v>1482.2439999999999</v>
      </c>
      <c r="R582" s="78">
        <v>1482.316</v>
      </c>
      <c r="S582" s="78">
        <v>1481.269</v>
      </c>
      <c r="T582" s="78">
        <v>1482.4849999999999</v>
      </c>
      <c r="U582" s="78">
        <v>1480.0619999999999</v>
      </c>
      <c r="V582" s="78">
        <v>1323.3679999999999</v>
      </c>
      <c r="W582" s="78">
        <v>1268.1289999999999</v>
      </c>
      <c r="X582" s="78">
        <v>1185.925</v>
      </c>
      <c r="Y582" s="78">
        <v>1149.5619999999999</v>
      </c>
      <c r="Z582" s="78">
        <v>1113.192</v>
      </c>
      <c r="AA582" s="78">
        <f t="shared" si="117"/>
        <v>1482.8240000000001</v>
      </c>
      <c r="AB582" s="77">
        <f t="shared" si="118"/>
        <v>2022</v>
      </c>
      <c r="AC582" s="76">
        <f t="shared" si="119"/>
        <v>6</v>
      </c>
      <c r="AD582" s="76" t="str">
        <f t="shared" si="120"/>
        <v/>
      </c>
      <c r="AE582" s="76" t="str">
        <f t="shared" si="121"/>
        <v/>
      </c>
      <c r="AF582" s="74">
        <f t="shared" si="122"/>
        <v>1482.8240000000001</v>
      </c>
      <c r="AG582" s="75" t="str">
        <f t="shared" si="123"/>
        <v>11:00</v>
      </c>
      <c r="AH582" s="74">
        <f t="shared" si="124"/>
        <v>33030.310999999987</v>
      </c>
      <c r="AI582" s="73" t="str">
        <f t="shared" si="125"/>
        <v/>
      </c>
      <c r="AJ582" s="73" t="str">
        <f t="shared" si="126"/>
        <v/>
      </c>
      <c r="AK582" s="73" t="str">
        <f t="shared" si="127"/>
        <v/>
      </c>
      <c r="AL582" s="72" t="str">
        <f t="shared" si="128"/>
        <v/>
      </c>
      <c r="AM582" s="71" t="str">
        <f t="shared" si="129"/>
        <v/>
      </c>
    </row>
    <row r="583" spans="2:39" ht="13.8" thickBot="1">
      <c r="B583" s="79">
        <v>44715</v>
      </c>
      <c r="C583" s="78">
        <v>1095.4780000000001</v>
      </c>
      <c r="D583" s="78">
        <v>1034.973</v>
      </c>
      <c r="E583" s="78">
        <v>1029.654</v>
      </c>
      <c r="F583" s="78">
        <v>1058.68</v>
      </c>
      <c r="G583" s="78">
        <v>1056.942</v>
      </c>
      <c r="H583" s="78">
        <v>1095.7919999999999</v>
      </c>
      <c r="I583" s="78">
        <v>1291.82</v>
      </c>
      <c r="J583" s="78">
        <v>1481.7170000000001</v>
      </c>
      <c r="K583" s="78">
        <v>1482.356</v>
      </c>
      <c r="L583" s="78">
        <v>1484.114</v>
      </c>
      <c r="M583" s="78">
        <v>1480.94</v>
      </c>
      <c r="N583" s="78">
        <v>1482.71</v>
      </c>
      <c r="O583" s="78">
        <v>1484.2550000000001</v>
      </c>
      <c r="P583" s="78">
        <v>1482.7249999999999</v>
      </c>
      <c r="Q583" s="78">
        <v>1483.5730000000001</v>
      </c>
      <c r="R583" s="78">
        <v>1483.261</v>
      </c>
      <c r="S583" s="78">
        <v>1482.91</v>
      </c>
      <c r="T583" s="78">
        <v>1482.89</v>
      </c>
      <c r="U583" s="78">
        <v>1482.2529999999999</v>
      </c>
      <c r="V583" s="78">
        <v>1478.057</v>
      </c>
      <c r="W583" s="78">
        <v>1466.8610000000001</v>
      </c>
      <c r="X583" s="78">
        <v>1423.1890000000001</v>
      </c>
      <c r="Y583" s="78">
        <v>1291.597</v>
      </c>
      <c r="Z583" s="78">
        <v>1176.4780000000001</v>
      </c>
      <c r="AA583" s="78">
        <f t="shared" si="117"/>
        <v>1484.2550000000001</v>
      </c>
      <c r="AB583" s="77">
        <f t="shared" si="118"/>
        <v>2022</v>
      </c>
      <c r="AC583" s="76">
        <f t="shared" si="119"/>
        <v>6</v>
      </c>
      <c r="AD583" s="76" t="str">
        <f t="shared" si="120"/>
        <v/>
      </c>
      <c r="AE583" s="76" t="str">
        <f t="shared" si="121"/>
        <v/>
      </c>
      <c r="AF583" s="74">
        <f t="shared" si="122"/>
        <v>1484.2550000000001</v>
      </c>
      <c r="AG583" s="75" t="str">
        <f t="shared" si="123"/>
        <v>13:00</v>
      </c>
      <c r="AH583" s="74">
        <f t="shared" si="124"/>
        <v>33777.479999999996</v>
      </c>
      <c r="AI583" s="73" t="str">
        <f t="shared" si="125"/>
        <v/>
      </c>
      <c r="AJ583" s="73" t="str">
        <f t="shared" si="126"/>
        <v/>
      </c>
      <c r="AK583" s="73" t="str">
        <f t="shared" si="127"/>
        <v/>
      </c>
      <c r="AL583" s="72" t="str">
        <f t="shared" si="128"/>
        <v/>
      </c>
      <c r="AM583" s="71" t="str">
        <f t="shared" si="129"/>
        <v/>
      </c>
    </row>
    <row r="584" spans="2:39" ht="13.8" thickBot="1">
      <c r="B584" s="79">
        <v>44716</v>
      </c>
      <c r="C584" s="78">
        <v>1068.646</v>
      </c>
      <c r="D584" s="78">
        <v>993.12599999999998</v>
      </c>
      <c r="E584" s="78">
        <v>986.95500000000004</v>
      </c>
      <c r="F584" s="78">
        <v>985.02099999999996</v>
      </c>
      <c r="G584" s="78">
        <v>984.58699999999999</v>
      </c>
      <c r="H584" s="78">
        <v>994.9</v>
      </c>
      <c r="I584" s="78">
        <v>1066.6690000000001</v>
      </c>
      <c r="J584" s="78">
        <v>1230.633</v>
      </c>
      <c r="K584" s="78">
        <v>1437.953</v>
      </c>
      <c r="L584" s="78">
        <v>1480.4829999999999</v>
      </c>
      <c r="M584" s="78">
        <v>1482.53</v>
      </c>
      <c r="N584" s="78">
        <v>1481.8209999999999</v>
      </c>
      <c r="O584" s="78">
        <v>1482.835</v>
      </c>
      <c r="P584" s="78">
        <v>1482.3579999999999</v>
      </c>
      <c r="Q584" s="78">
        <v>1481.796</v>
      </c>
      <c r="R584" s="78">
        <v>1482.11</v>
      </c>
      <c r="S584" s="78">
        <v>1459.2</v>
      </c>
      <c r="T584" s="78">
        <v>1449.5989999999999</v>
      </c>
      <c r="U584" s="78">
        <v>1422.4380000000001</v>
      </c>
      <c r="V584" s="78">
        <v>1393.518</v>
      </c>
      <c r="W584" s="78">
        <v>1380.6869999999999</v>
      </c>
      <c r="X584" s="78">
        <v>1320.729</v>
      </c>
      <c r="Y584" s="78">
        <v>1266.2950000000001</v>
      </c>
      <c r="Z584" s="78">
        <v>1242.655</v>
      </c>
      <c r="AA584" s="78">
        <f t="shared" si="117"/>
        <v>1482.835</v>
      </c>
      <c r="AB584" s="77">
        <f t="shared" si="118"/>
        <v>2022</v>
      </c>
      <c r="AC584" s="76">
        <f t="shared" si="119"/>
        <v>6</v>
      </c>
      <c r="AD584" s="76" t="str">
        <f t="shared" si="120"/>
        <v/>
      </c>
      <c r="AE584" s="76" t="str">
        <f t="shared" si="121"/>
        <v/>
      </c>
      <c r="AF584" s="74">
        <f t="shared" si="122"/>
        <v>1482.835</v>
      </c>
      <c r="AG584" s="75" t="str">
        <f t="shared" si="123"/>
        <v>13:00</v>
      </c>
      <c r="AH584" s="74">
        <f t="shared" si="124"/>
        <v>32540.378999999994</v>
      </c>
      <c r="AI584" s="73" t="str">
        <f t="shared" si="125"/>
        <v/>
      </c>
      <c r="AJ584" s="73" t="str">
        <f t="shared" si="126"/>
        <v/>
      </c>
      <c r="AK584" s="73" t="str">
        <f t="shared" si="127"/>
        <v/>
      </c>
      <c r="AL584" s="72" t="str">
        <f t="shared" si="128"/>
        <v/>
      </c>
      <c r="AM584" s="71" t="str">
        <f t="shared" si="129"/>
        <v/>
      </c>
    </row>
    <row r="585" spans="2:39" ht="13.8" thickBot="1">
      <c r="B585" s="79">
        <v>44717</v>
      </c>
      <c r="C585" s="78">
        <v>1182.1220000000001</v>
      </c>
      <c r="D585" s="78">
        <v>1096.3810000000001</v>
      </c>
      <c r="E585" s="78">
        <v>1094.1389999999999</v>
      </c>
      <c r="F585" s="78">
        <v>1065.4549999999999</v>
      </c>
      <c r="G585" s="78">
        <v>971.173</v>
      </c>
      <c r="H585" s="78">
        <v>986.42499999999995</v>
      </c>
      <c r="I585" s="78">
        <v>1278.7739999999999</v>
      </c>
      <c r="J585" s="78">
        <v>1467.6130000000001</v>
      </c>
      <c r="K585" s="78">
        <v>1481.21</v>
      </c>
      <c r="L585" s="78">
        <v>1483.6120000000001</v>
      </c>
      <c r="M585" s="78">
        <v>1482.816</v>
      </c>
      <c r="N585" s="78">
        <v>1483.0450000000001</v>
      </c>
      <c r="O585" s="78">
        <v>1482.6669999999999</v>
      </c>
      <c r="P585" s="78">
        <v>1481.809</v>
      </c>
      <c r="Q585" s="78">
        <v>1481.1130000000001</v>
      </c>
      <c r="R585" s="78">
        <v>1471.47</v>
      </c>
      <c r="S585" s="78">
        <v>1436.6610000000001</v>
      </c>
      <c r="T585" s="78">
        <v>1412.9190000000001</v>
      </c>
      <c r="U585" s="78">
        <v>1395.4770000000001</v>
      </c>
      <c r="V585" s="78">
        <v>1350.0419999999999</v>
      </c>
      <c r="W585" s="78">
        <v>1308.578</v>
      </c>
      <c r="X585" s="78">
        <v>1281.277</v>
      </c>
      <c r="Y585" s="78">
        <v>1281.528</v>
      </c>
      <c r="Z585" s="78">
        <v>1191.588</v>
      </c>
      <c r="AA585" s="78">
        <f t="shared" si="117"/>
        <v>1483.6120000000001</v>
      </c>
      <c r="AB585" s="77">
        <f t="shared" si="118"/>
        <v>2022</v>
      </c>
      <c r="AC585" s="76">
        <f t="shared" si="119"/>
        <v>6</v>
      </c>
      <c r="AD585" s="76" t="str">
        <f t="shared" si="120"/>
        <v/>
      </c>
      <c r="AE585" s="76" t="str">
        <f t="shared" si="121"/>
        <v/>
      </c>
      <c r="AF585" s="74">
        <f t="shared" si="122"/>
        <v>1483.6120000000001</v>
      </c>
      <c r="AG585" s="75" t="str">
        <f t="shared" si="123"/>
        <v>10:00</v>
      </c>
      <c r="AH585" s="74">
        <f t="shared" si="124"/>
        <v>33131.506000000001</v>
      </c>
      <c r="AI585" s="73" t="str">
        <f t="shared" si="125"/>
        <v/>
      </c>
      <c r="AJ585" s="73" t="str">
        <f t="shared" si="126"/>
        <v/>
      </c>
      <c r="AK585" s="73" t="str">
        <f t="shared" si="127"/>
        <v/>
      </c>
      <c r="AL585" s="72" t="str">
        <f t="shared" si="128"/>
        <v/>
      </c>
      <c r="AM585" s="71" t="str">
        <f t="shared" si="129"/>
        <v/>
      </c>
    </row>
    <row r="586" spans="2:39" ht="13.8" thickBot="1">
      <c r="B586" s="79">
        <v>44718</v>
      </c>
      <c r="C586" s="78">
        <v>1152.876</v>
      </c>
      <c r="D586" s="78">
        <v>1154.654</v>
      </c>
      <c r="E586" s="78">
        <v>1157.1479999999999</v>
      </c>
      <c r="F586" s="78">
        <v>1203.6659999999999</v>
      </c>
      <c r="G586" s="78">
        <v>1215.3320000000001</v>
      </c>
      <c r="H586" s="78">
        <v>1232.779</v>
      </c>
      <c r="I586" s="78">
        <v>1346.704</v>
      </c>
      <c r="J586" s="78">
        <v>1412.711</v>
      </c>
      <c r="K586" s="78">
        <v>1482.125</v>
      </c>
      <c r="L586" s="78">
        <v>1482.7470000000001</v>
      </c>
      <c r="M586" s="78">
        <v>1483.616</v>
      </c>
      <c r="N586" s="78">
        <v>1483.7840000000001</v>
      </c>
      <c r="O586" s="78">
        <v>1481.713</v>
      </c>
      <c r="P586" s="78">
        <v>1482.7929999999999</v>
      </c>
      <c r="Q586" s="78">
        <v>1482.471</v>
      </c>
      <c r="R586" s="78">
        <v>1481.52</v>
      </c>
      <c r="S586" s="78">
        <v>1482.404</v>
      </c>
      <c r="T586" s="78">
        <v>1481.8789999999999</v>
      </c>
      <c r="U586" s="78">
        <v>1482.8050000000001</v>
      </c>
      <c r="V586" s="78">
        <v>1481.559</v>
      </c>
      <c r="W586" s="78">
        <v>1482.143</v>
      </c>
      <c r="X586" s="78">
        <v>1478.0239999999999</v>
      </c>
      <c r="Y586" s="78">
        <v>1475.2170000000001</v>
      </c>
      <c r="Z586" s="78">
        <v>1475.6859999999999</v>
      </c>
      <c r="AA586" s="78">
        <f t="shared" si="117"/>
        <v>1483.7840000000001</v>
      </c>
      <c r="AB586" s="77">
        <f t="shared" si="118"/>
        <v>2022</v>
      </c>
      <c r="AC586" s="76">
        <f t="shared" si="119"/>
        <v>6</v>
      </c>
      <c r="AD586" s="76" t="str">
        <f t="shared" si="120"/>
        <v/>
      </c>
      <c r="AE586" s="76" t="str">
        <f t="shared" si="121"/>
        <v/>
      </c>
      <c r="AF586" s="74">
        <f t="shared" si="122"/>
        <v>1483.7840000000001</v>
      </c>
      <c r="AG586" s="75" t="str">
        <f t="shared" si="123"/>
        <v>12:00</v>
      </c>
      <c r="AH586" s="74">
        <f t="shared" si="124"/>
        <v>35060.140000000007</v>
      </c>
      <c r="AI586" s="73" t="str">
        <f t="shared" si="125"/>
        <v/>
      </c>
      <c r="AJ586" s="73" t="str">
        <f t="shared" si="126"/>
        <v/>
      </c>
      <c r="AK586" s="73" t="str">
        <f t="shared" si="127"/>
        <v/>
      </c>
      <c r="AL586" s="72" t="str">
        <f t="shared" si="128"/>
        <v/>
      </c>
      <c r="AM586" s="71" t="str">
        <f t="shared" si="129"/>
        <v/>
      </c>
    </row>
    <row r="587" spans="2:39" ht="13.8" thickBot="1">
      <c r="B587" s="79">
        <v>44719</v>
      </c>
      <c r="C587" s="78">
        <v>1476.2950000000001</v>
      </c>
      <c r="D587" s="78">
        <v>1412.18</v>
      </c>
      <c r="E587" s="78">
        <v>1483.211</v>
      </c>
      <c r="F587" s="78">
        <v>1482.9</v>
      </c>
      <c r="G587" s="78">
        <v>1482.63</v>
      </c>
      <c r="H587" s="78">
        <v>1482.117</v>
      </c>
      <c r="I587" s="78">
        <v>1482.1669999999999</v>
      </c>
      <c r="J587" s="78">
        <v>1478.3320000000001</v>
      </c>
      <c r="K587" s="78">
        <v>1484.0139999999999</v>
      </c>
      <c r="L587" s="78">
        <v>1481.962</v>
      </c>
      <c r="M587" s="78">
        <v>1482.443</v>
      </c>
      <c r="N587" s="78">
        <v>1483.7909999999999</v>
      </c>
      <c r="O587" s="78">
        <v>1483.7139999999999</v>
      </c>
      <c r="P587" s="78">
        <v>1483.2260000000001</v>
      </c>
      <c r="Q587" s="78">
        <v>1482.5239999999999</v>
      </c>
      <c r="R587" s="78">
        <v>1481.883</v>
      </c>
      <c r="S587" s="78">
        <v>1482.0889999999999</v>
      </c>
      <c r="T587" s="78">
        <v>1462.8910000000001</v>
      </c>
      <c r="U587" s="78">
        <v>1436.5519999999999</v>
      </c>
      <c r="V587" s="78">
        <v>1398.1130000000001</v>
      </c>
      <c r="W587" s="78">
        <v>1395.2470000000001</v>
      </c>
      <c r="X587" s="78">
        <v>1341.0509999999999</v>
      </c>
      <c r="Y587" s="78">
        <v>1306.585</v>
      </c>
      <c r="Z587" s="78">
        <v>1291.739</v>
      </c>
      <c r="AA587" s="78">
        <f t="shared" si="117"/>
        <v>1484.0139999999999</v>
      </c>
      <c r="AB587" s="77">
        <f t="shared" si="118"/>
        <v>2022</v>
      </c>
      <c r="AC587" s="76">
        <f t="shared" si="119"/>
        <v>6</v>
      </c>
      <c r="AD587" s="76" t="str">
        <f t="shared" si="120"/>
        <v/>
      </c>
      <c r="AE587" s="76" t="str">
        <f t="shared" si="121"/>
        <v/>
      </c>
      <c r="AF587" s="74">
        <f t="shared" si="122"/>
        <v>1484.0139999999999</v>
      </c>
      <c r="AG587" s="75" t="str">
        <f t="shared" si="123"/>
        <v>9:00</v>
      </c>
      <c r="AH587" s="74">
        <f t="shared" si="124"/>
        <v>36241.670000000006</v>
      </c>
      <c r="AI587" s="73" t="str">
        <f t="shared" si="125"/>
        <v/>
      </c>
      <c r="AJ587" s="73" t="str">
        <f t="shared" si="126"/>
        <v/>
      </c>
      <c r="AK587" s="73" t="str">
        <f t="shared" si="127"/>
        <v/>
      </c>
      <c r="AL587" s="72" t="str">
        <f t="shared" si="128"/>
        <v/>
      </c>
      <c r="AM587" s="71" t="str">
        <f t="shared" si="129"/>
        <v/>
      </c>
    </row>
    <row r="588" spans="2:39" ht="13.8" thickBot="1">
      <c r="B588" s="79">
        <v>44720</v>
      </c>
      <c r="C588" s="78">
        <v>1299.9159999999999</v>
      </c>
      <c r="D588" s="78">
        <v>1256.6120000000001</v>
      </c>
      <c r="E588" s="78">
        <v>1172.9860000000001</v>
      </c>
      <c r="F588" s="78">
        <v>1192.432</v>
      </c>
      <c r="G588" s="78">
        <v>1214.92</v>
      </c>
      <c r="H588" s="78">
        <v>1335.68</v>
      </c>
      <c r="I588" s="78">
        <v>1482.43</v>
      </c>
      <c r="J588" s="78">
        <v>1485.0119999999999</v>
      </c>
      <c r="K588" s="78">
        <v>1481.925</v>
      </c>
      <c r="L588" s="78">
        <v>1482.2449999999999</v>
      </c>
      <c r="M588" s="78">
        <v>1482.021</v>
      </c>
      <c r="N588" s="78">
        <v>1482.4939999999999</v>
      </c>
      <c r="O588" s="78">
        <v>1482.653</v>
      </c>
      <c r="P588" s="78">
        <v>1482.951</v>
      </c>
      <c r="Q588" s="78">
        <v>1482.8420000000001</v>
      </c>
      <c r="R588" s="78">
        <v>1483.4</v>
      </c>
      <c r="S588" s="78">
        <v>1481.9970000000001</v>
      </c>
      <c r="T588" s="78">
        <v>1187.826</v>
      </c>
      <c r="U588" s="78">
        <v>0</v>
      </c>
      <c r="V588" s="78">
        <v>0</v>
      </c>
      <c r="W588" s="78">
        <v>0</v>
      </c>
      <c r="X588" s="78">
        <v>0</v>
      </c>
      <c r="Y588" s="78">
        <v>0</v>
      </c>
      <c r="Z588" s="78">
        <v>0</v>
      </c>
      <c r="AA588" s="78">
        <f t="shared" si="117"/>
        <v>1485.0119999999999</v>
      </c>
      <c r="AB588" s="77">
        <f t="shared" si="118"/>
        <v>2022</v>
      </c>
      <c r="AC588" s="76">
        <f t="shared" si="119"/>
        <v>6</v>
      </c>
      <c r="AD588" s="76" t="str">
        <f t="shared" si="120"/>
        <v/>
      </c>
      <c r="AE588" s="76" t="str">
        <f t="shared" si="121"/>
        <v/>
      </c>
      <c r="AF588" s="74">
        <f t="shared" si="122"/>
        <v>1485.0119999999999</v>
      </c>
      <c r="AG588" s="75" t="str">
        <f t="shared" si="123"/>
        <v>8:00</v>
      </c>
      <c r="AH588" s="74">
        <f t="shared" si="124"/>
        <v>26455.354000000003</v>
      </c>
      <c r="AI588" s="73" t="str">
        <f t="shared" si="125"/>
        <v/>
      </c>
      <c r="AJ588" s="73" t="str">
        <f t="shared" si="126"/>
        <v/>
      </c>
      <c r="AK588" s="73" t="str">
        <f t="shared" si="127"/>
        <v/>
      </c>
      <c r="AL588" s="72" t="str">
        <f t="shared" si="128"/>
        <v/>
      </c>
      <c r="AM588" s="71" t="str">
        <f t="shared" si="129"/>
        <v/>
      </c>
    </row>
    <row r="589" spans="2:39" ht="13.8" thickBot="1">
      <c r="B589" s="79">
        <v>44721</v>
      </c>
      <c r="C589" s="78">
        <v>0</v>
      </c>
      <c r="D589" s="78">
        <v>0</v>
      </c>
      <c r="E589" s="78">
        <v>0</v>
      </c>
      <c r="F589" s="78">
        <v>0</v>
      </c>
      <c r="G589" s="78">
        <v>0</v>
      </c>
      <c r="H589" s="78">
        <v>0</v>
      </c>
      <c r="I589" s="78">
        <v>0</v>
      </c>
      <c r="J589" s="78">
        <v>0</v>
      </c>
      <c r="K589" s="78">
        <v>0</v>
      </c>
      <c r="L589" s="78">
        <v>671.99300000000005</v>
      </c>
      <c r="M589" s="78">
        <v>1483.385</v>
      </c>
      <c r="N589" s="78">
        <v>1481.9839999999999</v>
      </c>
      <c r="O589" s="78">
        <v>1482.616</v>
      </c>
      <c r="P589" s="78">
        <v>1483.027</v>
      </c>
      <c r="Q589" s="78">
        <v>1483.86</v>
      </c>
      <c r="R589" s="78">
        <v>1482.4480000000001</v>
      </c>
      <c r="S589" s="78">
        <v>1482.932</v>
      </c>
      <c r="T589" s="78">
        <v>1482.758</v>
      </c>
      <c r="U589" s="78">
        <v>1477.3</v>
      </c>
      <c r="V589" s="78">
        <v>1159.4839999999999</v>
      </c>
      <c r="W589" s="78">
        <v>1139.614</v>
      </c>
      <c r="X589" s="78">
        <v>1104.982</v>
      </c>
      <c r="Y589" s="78">
        <v>1089.855</v>
      </c>
      <c r="Z589" s="78">
        <v>1101.0129999999999</v>
      </c>
      <c r="AA589" s="78">
        <f t="shared" si="117"/>
        <v>1483.86</v>
      </c>
      <c r="AB589" s="77">
        <f t="shared" si="118"/>
        <v>2022</v>
      </c>
      <c r="AC589" s="76">
        <f t="shared" si="119"/>
        <v>6</v>
      </c>
      <c r="AD589" s="76" t="str">
        <f t="shared" si="120"/>
        <v/>
      </c>
      <c r="AE589" s="76" t="str">
        <f t="shared" si="121"/>
        <v/>
      </c>
      <c r="AF589" s="74">
        <f t="shared" si="122"/>
        <v>1483.86</v>
      </c>
      <c r="AG589" s="75" t="str">
        <f t="shared" si="123"/>
        <v>15:00</v>
      </c>
      <c r="AH589" s="74">
        <f t="shared" si="124"/>
        <v>21091.111000000001</v>
      </c>
      <c r="AI589" s="73" t="str">
        <f t="shared" si="125"/>
        <v/>
      </c>
      <c r="AJ589" s="73" t="str">
        <f t="shared" si="126"/>
        <v/>
      </c>
      <c r="AK589" s="73" t="str">
        <f t="shared" si="127"/>
        <v/>
      </c>
      <c r="AL589" s="72" t="str">
        <f t="shared" si="128"/>
        <v/>
      </c>
      <c r="AM589" s="71" t="str">
        <f t="shared" si="129"/>
        <v/>
      </c>
    </row>
    <row r="590" spans="2:39" ht="13.8" thickBot="1">
      <c r="B590" s="79">
        <v>44722</v>
      </c>
      <c r="C590" s="78">
        <v>1167.7760000000001</v>
      </c>
      <c r="D590" s="78">
        <v>1167.1420000000001</v>
      </c>
      <c r="E590" s="78">
        <v>1156.0540000000001</v>
      </c>
      <c r="F590" s="78">
        <v>1173.9590000000001</v>
      </c>
      <c r="G590" s="78">
        <v>1072.6130000000001</v>
      </c>
      <c r="H590" s="78">
        <v>1129.568</v>
      </c>
      <c r="I590" s="78">
        <v>1472.683</v>
      </c>
      <c r="J590" s="78">
        <v>1483.932</v>
      </c>
      <c r="K590" s="78">
        <v>1482.89</v>
      </c>
      <c r="L590" s="78">
        <v>1482.104</v>
      </c>
      <c r="M590" s="78">
        <v>1483.5989999999999</v>
      </c>
      <c r="N590" s="78">
        <v>1482.769</v>
      </c>
      <c r="O590" s="78">
        <v>1482.4280000000001</v>
      </c>
      <c r="P590" s="78">
        <v>1481.9369999999999</v>
      </c>
      <c r="Q590" s="78">
        <v>1482.67</v>
      </c>
      <c r="R590" s="78">
        <v>1483.098</v>
      </c>
      <c r="S590" s="78">
        <v>1484.432</v>
      </c>
      <c r="T590" s="78">
        <v>1483.991</v>
      </c>
      <c r="U590" s="78">
        <v>1483.502</v>
      </c>
      <c r="V590" s="78">
        <v>1471.76</v>
      </c>
      <c r="W590" s="78">
        <v>1466.4159999999999</v>
      </c>
      <c r="X590" s="78">
        <v>1457.192</v>
      </c>
      <c r="Y590" s="78">
        <v>1378.9259999999999</v>
      </c>
      <c r="Z590" s="78">
        <v>1333.0730000000001</v>
      </c>
      <c r="AA590" s="78">
        <f t="shared" si="117"/>
        <v>1484.432</v>
      </c>
      <c r="AB590" s="77">
        <f t="shared" si="118"/>
        <v>2022</v>
      </c>
      <c r="AC590" s="76">
        <f t="shared" si="119"/>
        <v>6</v>
      </c>
      <c r="AD590" s="76" t="str">
        <f t="shared" si="120"/>
        <v/>
      </c>
      <c r="AE590" s="76" t="str">
        <f t="shared" si="121"/>
        <v/>
      </c>
      <c r="AF590" s="74">
        <f t="shared" si="122"/>
        <v>1484.432</v>
      </c>
      <c r="AG590" s="75" t="str">
        <f t="shared" si="123"/>
        <v>17:00</v>
      </c>
      <c r="AH590" s="74">
        <f t="shared" si="124"/>
        <v>34728.946000000004</v>
      </c>
      <c r="AI590" s="73" t="str">
        <f t="shared" si="125"/>
        <v/>
      </c>
      <c r="AJ590" s="73" t="str">
        <f t="shared" si="126"/>
        <v/>
      </c>
      <c r="AK590" s="73" t="str">
        <f t="shared" si="127"/>
        <v/>
      </c>
      <c r="AL590" s="72" t="str">
        <f t="shared" si="128"/>
        <v/>
      </c>
      <c r="AM590" s="71" t="str">
        <f t="shared" si="129"/>
        <v/>
      </c>
    </row>
    <row r="591" spans="2:39" ht="13.8" thickBot="1">
      <c r="B591" s="79">
        <v>44723</v>
      </c>
      <c r="C591" s="78">
        <v>1332.991</v>
      </c>
      <c r="D591" s="78">
        <v>1315.932</v>
      </c>
      <c r="E591" s="78">
        <v>1305.6959999999999</v>
      </c>
      <c r="F591" s="78">
        <v>1287.3320000000001</v>
      </c>
      <c r="G591" s="78">
        <v>1254.211</v>
      </c>
      <c r="H591" s="78">
        <v>1282.873</v>
      </c>
      <c r="I591" s="78">
        <v>1393.117</v>
      </c>
      <c r="J591" s="78">
        <v>1463.079</v>
      </c>
      <c r="K591" s="78">
        <v>1482.444</v>
      </c>
      <c r="L591" s="78">
        <v>1483.3579999999999</v>
      </c>
      <c r="M591" s="78">
        <v>1481.627</v>
      </c>
      <c r="N591" s="78">
        <v>1483.261</v>
      </c>
      <c r="O591" s="78">
        <v>1482.0889999999999</v>
      </c>
      <c r="P591" s="78">
        <v>1482.954</v>
      </c>
      <c r="Q591" s="78">
        <v>1481.328</v>
      </c>
      <c r="R591" s="78">
        <v>1482.7940000000001</v>
      </c>
      <c r="S591" s="78">
        <v>1483.5229999999999</v>
      </c>
      <c r="T591" s="78">
        <v>1483.5329999999999</v>
      </c>
      <c r="U591" s="78">
        <v>1482.9949999999999</v>
      </c>
      <c r="V591" s="78">
        <v>1480.934</v>
      </c>
      <c r="W591" s="78">
        <v>1475.931</v>
      </c>
      <c r="X591" s="78">
        <v>1472.0940000000001</v>
      </c>
      <c r="Y591" s="78">
        <v>1456.9090000000001</v>
      </c>
      <c r="Z591" s="78">
        <v>1438.4159999999999</v>
      </c>
      <c r="AA591" s="78">
        <f t="shared" si="117"/>
        <v>1483.5329999999999</v>
      </c>
      <c r="AB591" s="77">
        <f t="shared" si="118"/>
        <v>2022</v>
      </c>
      <c r="AC591" s="76">
        <f t="shared" si="119"/>
        <v>6</v>
      </c>
      <c r="AD591" s="76" t="str">
        <f t="shared" si="120"/>
        <v/>
      </c>
      <c r="AE591" s="76" t="str">
        <f t="shared" si="121"/>
        <v/>
      </c>
      <c r="AF591" s="74">
        <f t="shared" si="122"/>
        <v>1483.5329999999999</v>
      </c>
      <c r="AG591" s="75" t="str">
        <f t="shared" si="123"/>
        <v>18:00</v>
      </c>
      <c r="AH591" s="74">
        <f t="shared" si="124"/>
        <v>35752.954000000005</v>
      </c>
      <c r="AI591" s="73" t="str">
        <f t="shared" si="125"/>
        <v/>
      </c>
      <c r="AJ591" s="73" t="str">
        <f t="shared" si="126"/>
        <v/>
      </c>
      <c r="AK591" s="73" t="str">
        <f t="shared" si="127"/>
        <v/>
      </c>
      <c r="AL591" s="72" t="str">
        <f t="shared" si="128"/>
        <v/>
      </c>
      <c r="AM591" s="71" t="str">
        <f t="shared" si="129"/>
        <v/>
      </c>
    </row>
    <row r="592" spans="2:39" ht="13.8" thickBot="1">
      <c r="B592" s="79">
        <v>44724</v>
      </c>
      <c r="C592" s="78">
        <v>1440.4880000000001</v>
      </c>
      <c r="D592" s="78">
        <v>1428.1559999999999</v>
      </c>
      <c r="E592" s="78">
        <v>1431.338</v>
      </c>
      <c r="F592" s="78">
        <v>1454.2719999999999</v>
      </c>
      <c r="G592" s="78">
        <v>1425.8130000000001</v>
      </c>
      <c r="H592" s="78">
        <v>1443.4839999999999</v>
      </c>
      <c r="I592" s="78">
        <v>1482.326</v>
      </c>
      <c r="J592" s="78">
        <v>1482.1849999999999</v>
      </c>
      <c r="K592" s="78">
        <v>1483.182</v>
      </c>
      <c r="L592" s="78">
        <v>1482.1990000000001</v>
      </c>
      <c r="M592" s="78">
        <v>1484.643</v>
      </c>
      <c r="N592" s="78">
        <v>1482.4380000000001</v>
      </c>
      <c r="O592" s="78">
        <v>1483.6610000000001</v>
      </c>
      <c r="P592" s="78">
        <v>1483.579</v>
      </c>
      <c r="Q592" s="78">
        <v>1481.9179999999999</v>
      </c>
      <c r="R592" s="78">
        <v>1483.5029999999999</v>
      </c>
      <c r="S592" s="78">
        <v>1482.9269999999999</v>
      </c>
      <c r="T592" s="78">
        <v>1481.8150000000001</v>
      </c>
      <c r="U592" s="78">
        <v>1333.29</v>
      </c>
      <c r="V592" s="78">
        <v>1190.011</v>
      </c>
      <c r="W592" s="78">
        <v>1119.991</v>
      </c>
      <c r="X592" s="78">
        <v>1092.124</v>
      </c>
      <c r="Y592" s="78">
        <v>1098.443</v>
      </c>
      <c r="Z592" s="78">
        <v>1099.723</v>
      </c>
      <c r="AA592" s="78">
        <f t="shared" si="117"/>
        <v>1484.643</v>
      </c>
      <c r="AB592" s="77">
        <f t="shared" si="118"/>
        <v>2022</v>
      </c>
      <c r="AC592" s="76">
        <f t="shared" si="119"/>
        <v>6</v>
      </c>
      <c r="AD592" s="76" t="str">
        <f t="shared" si="120"/>
        <v/>
      </c>
      <c r="AE592" s="76" t="str">
        <f t="shared" si="121"/>
        <v/>
      </c>
      <c r="AF592" s="74">
        <f t="shared" si="122"/>
        <v>1484.643</v>
      </c>
      <c r="AG592" s="75" t="str">
        <f t="shared" si="123"/>
        <v>11:00</v>
      </c>
      <c r="AH592" s="74">
        <f t="shared" si="124"/>
        <v>34836.152000000002</v>
      </c>
      <c r="AI592" s="73" t="str">
        <f t="shared" si="125"/>
        <v/>
      </c>
      <c r="AJ592" s="73" t="str">
        <f t="shared" si="126"/>
        <v/>
      </c>
      <c r="AK592" s="73" t="str">
        <f t="shared" si="127"/>
        <v/>
      </c>
      <c r="AL592" s="72" t="str">
        <f t="shared" si="128"/>
        <v/>
      </c>
      <c r="AM592" s="71" t="str">
        <f t="shared" si="129"/>
        <v/>
      </c>
    </row>
    <row r="593" spans="2:39" ht="13.8" thickBot="1">
      <c r="B593" s="79">
        <v>44725</v>
      </c>
      <c r="C593" s="78">
        <v>1089.3050000000001</v>
      </c>
      <c r="D593" s="78">
        <v>1082.6769999999999</v>
      </c>
      <c r="E593" s="78">
        <v>1020.593</v>
      </c>
      <c r="F593" s="78">
        <v>997.15200000000004</v>
      </c>
      <c r="G593" s="78">
        <v>979.17600000000004</v>
      </c>
      <c r="H593" s="78">
        <v>976.45399999999995</v>
      </c>
      <c r="I593" s="78">
        <v>1047.058</v>
      </c>
      <c r="J593" s="78">
        <v>946.26900000000001</v>
      </c>
      <c r="K593" s="78">
        <v>893.27300000000002</v>
      </c>
      <c r="L593" s="78">
        <v>849.64</v>
      </c>
      <c r="M593" s="78">
        <v>756.06700000000001</v>
      </c>
      <c r="N593" s="78">
        <v>698.09500000000003</v>
      </c>
      <c r="O593" s="78">
        <v>710.24</v>
      </c>
      <c r="P593" s="78">
        <v>746.36099999999999</v>
      </c>
      <c r="Q593" s="78">
        <v>523.48299999999995</v>
      </c>
      <c r="R593" s="78">
        <v>275.19499999999999</v>
      </c>
      <c r="S593" s="78">
        <v>499.19799999999998</v>
      </c>
      <c r="T593" s="78">
        <v>498.63200000000001</v>
      </c>
      <c r="U593" s="78">
        <v>498.80900000000003</v>
      </c>
      <c r="V593" s="78">
        <v>498.11200000000002</v>
      </c>
      <c r="W593" s="78">
        <v>498.20299999999997</v>
      </c>
      <c r="X593" s="78">
        <v>498.18400000000003</v>
      </c>
      <c r="Y593" s="78">
        <v>498.57900000000001</v>
      </c>
      <c r="Z593" s="78">
        <v>498.59199999999998</v>
      </c>
      <c r="AA593" s="78">
        <f t="shared" si="117"/>
        <v>1089.3050000000001</v>
      </c>
      <c r="AB593" s="77">
        <f t="shared" si="118"/>
        <v>2022</v>
      </c>
      <c r="AC593" s="76">
        <f t="shared" si="119"/>
        <v>6</v>
      </c>
      <c r="AD593" s="76" t="str">
        <f t="shared" si="120"/>
        <v/>
      </c>
      <c r="AE593" s="76" t="str">
        <f t="shared" si="121"/>
        <v/>
      </c>
      <c r="AF593" s="74">
        <f t="shared" si="122"/>
        <v>1089.3050000000001</v>
      </c>
      <c r="AG593" s="75" t="str">
        <f t="shared" si="123"/>
        <v>1:00</v>
      </c>
      <c r="AH593" s="74">
        <f t="shared" si="124"/>
        <v>18668.652000000002</v>
      </c>
      <c r="AI593" s="73" t="str">
        <f t="shared" si="125"/>
        <v/>
      </c>
      <c r="AJ593" s="73" t="str">
        <f t="shared" si="126"/>
        <v/>
      </c>
      <c r="AK593" s="73" t="str">
        <f t="shared" si="127"/>
        <v/>
      </c>
      <c r="AL593" s="72" t="str">
        <f t="shared" si="128"/>
        <v/>
      </c>
      <c r="AM593" s="71" t="str">
        <f t="shared" si="129"/>
        <v/>
      </c>
    </row>
    <row r="594" spans="2:39" ht="13.8" thickBot="1">
      <c r="B594" s="79">
        <v>44726</v>
      </c>
      <c r="C594" s="78">
        <v>498.44299999999998</v>
      </c>
      <c r="D594" s="78">
        <v>498.267</v>
      </c>
      <c r="E594" s="78">
        <v>499.00900000000001</v>
      </c>
      <c r="F594" s="78">
        <v>498.75900000000001</v>
      </c>
      <c r="G594" s="78">
        <v>498.79599999999999</v>
      </c>
      <c r="H594" s="78">
        <v>498.66899999999998</v>
      </c>
      <c r="I594" s="78">
        <v>498.83600000000001</v>
      </c>
      <c r="J594" s="78">
        <v>399.57299999999998</v>
      </c>
      <c r="K594" s="78">
        <v>0</v>
      </c>
      <c r="L594" s="78">
        <v>0</v>
      </c>
      <c r="M594" s="78">
        <v>0</v>
      </c>
      <c r="N594" s="78">
        <v>0</v>
      </c>
      <c r="O594" s="78">
        <v>0</v>
      </c>
      <c r="P594" s="78">
        <v>0</v>
      </c>
      <c r="Q594" s="78">
        <v>0</v>
      </c>
      <c r="R594" s="78">
        <v>0</v>
      </c>
      <c r="S594" s="78">
        <v>0</v>
      </c>
      <c r="T594" s="78">
        <v>0</v>
      </c>
      <c r="U594" s="78">
        <v>0</v>
      </c>
      <c r="V594" s="78">
        <v>0</v>
      </c>
      <c r="W594" s="78">
        <v>0</v>
      </c>
      <c r="X594" s="78">
        <v>0</v>
      </c>
      <c r="Y594" s="78">
        <v>0</v>
      </c>
      <c r="Z594" s="78">
        <v>0</v>
      </c>
      <c r="AA594" s="78">
        <f t="shared" si="117"/>
        <v>499.00900000000001</v>
      </c>
      <c r="AB594" s="77">
        <f t="shared" si="118"/>
        <v>2022</v>
      </c>
      <c r="AC594" s="76">
        <f t="shared" si="119"/>
        <v>6</v>
      </c>
      <c r="AD594" s="76" t="str">
        <f t="shared" si="120"/>
        <v/>
      </c>
      <c r="AE594" s="76" t="str">
        <f t="shared" si="121"/>
        <v/>
      </c>
      <c r="AF594" s="74">
        <f t="shared" si="122"/>
        <v>499.00900000000001</v>
      </c>
      <c r="AG594" s="75" t="str">
        <f t="shared" si="123"/>
        <v>3:00</v>
      </c>
      <c r="AH594" s="74">
        <f t="shared" si="124"/>
        <v>4389.360999999999</v>
      </c>
      <c r="AI594" s="73" t="str">
        <f t="shared" si="125"/>
        <v/>
      </c>
      <c r="AJ594" s="73" t="str">
        <f t="shared" si="126"/>
        <v/>
      </c>
      <c r="AK594" s="73" t="str">
        <f t="shared" si="127"/>
        <v/>
      </c>
      <c r="AL594" s="72" t="str">
        <f t="shared" si="128"/>
        <v/>
      </c>
      <c r="AM594" s="71" t="str">
        <f t="shared" si="129"/>
        <v/>
      </c>
    </row>
    <row r="595" spans="2:39" ht="13.8" thickBot="1">
      <c r="B595" s="79">
        <v>44727</v>
      </c>
      <c r="C595" s="78">
        <v>0</v>
      </c>
      <c r="D595" s="78">
        <v>0</v>
      </c>
      <c r="E595" s="78">
        <v>0</v>
      </c>
      <c r="F595" s="78">
        <v>0</v>
      </c>
      <c r="G595" s="78">
        <v>0</v>
      </c>
      <c r="H595" s="78">
        <v>0</v>
      </c>
      <c r="I595" s="78">
        <v>0</v>
      </c>
      <c r="J595" s="78">
        <v>0</v>
      </c>
      <c r="K595" s="78">
        <v>0</v>
      </c>
      <c r="L595" s="78">
        <v>0</v>
      </c>
      <c r="M595" s="78">
        <v>0</v>
      </c>
      <c r="N595" s="78">
        <v>0</v>
      </c>
      <c r="O595" s="78">
        <v>0</v>
      </c>
      <c r="P595" s="78">
        <v>0</v>
      </c>
      <c r="Q595" s="78">
        <v>0</v>
      </c>
      <c r="R595" s="78">
        <v>0</v>
      </c>
      <c r="S595" s="78">
        <v>0</v>
      </c>
      <c r="T595" s="78">
        <v>0</v>
      </c>
      <c r="U595" s="78">
        <v>0</v>
      </c>
      <c r="V595" s="78">
        <v>0</v>
      </c>
      <c r="W595" s="78">
        <v>0</v>
      </c>
      <c r="X595" s="78">
        <v>0</v>
      </c>
      <c r="Y595" s="78">
        <v>0</v>
      </c>
      <c r="Z595" s="78">
        <v>0</v>
      </c>
      <c r="AA595" s="78">
        <f t="shared" si="117"/>
        <v>0</v>
      </c>
      <c r="AB595" s="77">
        <f t="shared" si="118"/>
        <v>2022</v>
      </c>
      <c r="AC595" s="76">
        <f t="shared" si="119"/>
        <v>6</v>
      </c>
      <c r="AD595" s="76" t="str">
        <f t="shared" si="120"/>
        <v/>
      </c>
      <c r="AE595" s="76" t="str">
        <f t="shared" si="121"/>
        <v/>
      </c>
      <c r="AF595" s="74">
        <f t="shared" si="122"/>
        <v>0</v>
      </c>
      <c r="AG595" s="75" t="str">
        <f t="shared" si="123"/>
        <v>1:00</v>
      </c>
      <c r="AH595" s="74">
        <f t="shared" si="124"/>
        <v>0</v>
      </c>
      <c r="AI595" s="73" t="str">
        <f t="shared" si="125"/>
        <v/>
      </c>
      <c r="AJ595" s="73" t="str">
        <f t="shared" si="126"/>
        <v/>
      </c>
      <c r="AK595" s="73" t="str">
        <f t="shared" si="127"/>
        <v/>
      </c>
      <c r="AL595" s="72" t="str">
        <f t="shared" si="128"/>
        <v/>
      </c>
      <c r="AM595" s="71" t="str">
        <f t="shared" si="129"/>
        <v/>
      </c>
    </row>
    <row r="596" spans="2:39" ht="13.8" thickBot="1">
      <c r="B596" s="79">
        <v>44728</v>
      </c>
      <c r="C596" s="78">
        <v>0</v>
      </c>
      <c r="D596" s="78">
        <v>0</v>
      </c>
      <c r="E596" s="78">
        <v>0</v>
      </c>
      <c r="F596" s="78">
        <v>0</v>
      </c>
      <c r="G596" s="78">
        <v>0</v>
      </c>
      <c r="H596" s="78">
        <v>0</v>
      </c>
      <c r="I596" s="78">
        <v>0</v>
      </c>
      <c r="J596" s="78">
        <v>0</v>
      </c>
      <c r="K596" s="78">
        <v>0</v>
      </c>
      <c r="L596" s="78">
        <v>0</v>
      </c>
      <c r="M596" s="78">
        <v>0</v>
      </c>
      <c r="N596" s="78">
        <v>0</v>
      </c>
      <c r="O596" s="78">
        <v>0</v>
      </c>
      <c r="P596" s="78">
        <v>0</v>
      </c>
      <c r="Q596" s="78">
        <v>0</v>
      </c>
      <c r="R596" s="78">
        <v>0</v>
      </c>
      <c r="S596" s="78">
        <v>0</v>
      </c>
      <c r="T596" s="78">
        <v>0</v>
      </c>
      <c r="U596" s="78">
        <v>0</v>
      </c>
      <c r="V596" s="78">
        <v>0</v>
      </c>
      <c r="W596" s="78">
        <v>0</v>
      </c>
      <c r="X596" s="78">
        <v>0</v>
      </c>
      <c r="Y596" s="78">
        <v>0</v>
      </c>
      <c r="Z596" s="78">
        <v>0</v>
      </c>
      <c r="AA596" s="78">
        <f t="shared" si="117"/>
        <v>0</v>
      </c>
      <c r="AB596" s="77">
        <f t="shared" si="118"/>
        <v>2022</v>
      </c>
      <c r="AC596" s="76">
        <f t="shared" si="119"/>
        <v>6</v>
      </c>
      <c r="AD596" s="76" t="str">
        <f t="shared" si="120"/>
        <v/>
      </c>
      <c r="AE596" s="76" t="str">
        <f t="shared" si="121"/>
        <v/>
      </c>
      <c r="AF596" s="74">
        <f t="shared" si="122"/>
        <v>0</v>
      </c>
      <c r="AG596" s="75" t="str">
        <f t="shared" si="123"/>
        <v>1:00</v>
      </c>
      <c r="AH596" s="74">
        <f t="shared" si="124"/>
        <v>0</v>
      </c>
      <c r="AI596" s="73" t="str">
        <f t="shared" si="125"/>
        <v/>
      </c>
      <c r="AJ596" s="73" t="str">
        <f t="shared" si="126"/>
        <v/>
      </c>
      <c r="AK596" s="73" t="str">
        <f t="shared" si="127"/>
        <v/>
      </c>
      <c r="AL596" s="72" t="str">
        <f t="shared" si="128"/>
        <v/>
      </c>
      <c r="AM596" s="71" t="str">
        <f t="shared" si="129"/>
        <v/>
      </c>
    </row>
    <row r="597" spans="2:39" ht="13.8" thickBot="1">
      <c r="B597" s="79">
        <v>44729</v>
      </c>
      <c r="C597" s="78">
        <v>0</v>
      </c>
      <c r="D597" s="78">
        <v>0</v>
      </c>
      <c r="E597" s="78">
        <v>0</v>
      </c>
      <c r="F597" s="78">
        <v>0</v>
      </c>
      <c r="G597" s="78">
        <v>0</v>
      </c>
      <c r="H597" s="78">
        <v>0</v>
      </c>
      <c r="I597" s="78">
        <v>0</v>
      </c>
      <c r="J597" s="78">
        <v>0</v>
      </c>
      <c r="K597" s="78">
        <v>0</v>
      </c>
      <c r="L597" s="78">
        <v>0</v>
      </c>
      <c r="M597" s="78">
        <v>0</v>
      </c>
      <c r="N597" s="78">
        <v>0</v>
      </c>
      <c r="O597" s="78">
        <v>0</v>
      </c>
      <c r="P597" s="78">
        <v>0</v>
      </c>
      <c r="Q597" s="78">
        <v>0</v>
      </c>
      <c r="R597" s="78">
        <v>0</v>
      </c>
      <c r="S597" s="78">
        <v>0</v>
      </c>
      <c r="T597" s="78">
        <v>0</v>
      </c>
      <c r="U597" s="78">
        <v>0</v>
      </c>
      <c r="V597" s="78">
        <v>0</v>
      </c>
      <c r="W597" s="78">
        <v>0</v>
      </c>
      <c r="X597" s="78">
        <v>0</v>
      </c>
      <c r="Y597" s="78">
        <v>0</v>
      </c>
      <c r="Z597" s="78">
        <v>0</v>
      </c>
      <c r="AA597" s="78">
        <f t="shared" si="117"/>
        <v>0</v>
      </c>
      <c r="AB597" s="77">
        <f t="shared" si="118"/>
        <v>2022</v>
      </c>
      <c r="AC597" s="76">
        <f t="shared" si="119"/>
        <v>6</v>
      </c>
      <c r="AD597" s="76" t="str">
        <f t="shared" si="120"/>
        <v/>
      </c>
      <c r="AE597" s="76" t="str">
        <f t="shared" si="121"/>
        <v/>
      </c>
      <c r="AF597" s="74">
        <f t="shared" si="122"/>
        <v>0</v>
      </c>
      <c r="AG597" s="75" t="str">
        <f t="shared" si="123"/>
        <v>1:00</v>
      </c>
      <c r="AH597" s="74">
        <f t="shared" si="124"/>
        <v>0</v>
      </c>
      <c r="AI597" s="73" t="str">
        <f t="shared" si="125"/>
        <v/>
      </c>
      <c r="AJ597" s="73" t="str">
        <f t="shared" si="126"/>
        <v/>
      </c>
      <c r="AK597" s="73" t="str">
        <f t="shared" si="127"/>
        <v/>
      </c>
      <c r="AL597" s="72" t="str">
        <f t="shared" si="128"/>
        <v/>
      </c>
      <c r="AM597" s="71" t="str">
        <f t="shared" si="129"/>
        <v/>
      </c>
    </row>
    <row r="598" spans="2:39" ht="13.8" thickBot="1">
      <c r="B598" s="79">
        <v>44730</v>
      </c>
      <c r="C598" s="78">
        <v>0</v>
      </c>
      <c r="D598" s="78">
        <v>0</v>
      </c>
      <c r="E598" s="78">
        <v>0</v>
      </c>
      <c r="F598" s="78">
        <v>0</v>
      </c>
      <c r="G598" s="78">
        <v>0</v>
      </c>
      <c r="H598" s="78">
        <v>0</v>
      </c>
      <c r="I598" s="78">
        <v>0</v>
      </c>
      <c r="J598" s="78">
        <v>0</v>
      </c>
      <c r="K598" s="78">
        <v>0</v>
      </c>
      <c r="L598" s="78">
        <v>0</v>
      </c>
      <c r="M598" s="78">
        <v>0</v>
      </c>
      <c r="N598" s="78">
        <v>0</v>
      </c>
      <c r="O598" s="78">
        <v>0</v>
      </c>
      <c r="P598" s="78">
        <v>0</v>
      </c>
      <c r="Q598" s="78">
        <v>0</v>
      </c>
      <c r="R598" s="78">
        <v>0</v>
      </c>
      <c r="S598" s="78">
        <v>0</v>
      </c>
      <c r="T598" s="78">
        <v>0</v>
      </c>
      <c r="U598" s="78">
        <v>0</v>
      </c>
      <c r="V598" s="78">
        <v>0</v>
      </c>
      <c r="W598" s="78">
        <v>0</v>
      </c>
      <c r="X598" s="78">
        <v>0</v>
      </c>
      <c r="Y598" s="78">
        <v>0</v>
      </c>
      <c r="Z598" s="78">
        <v>0</v>
      </c>
      <c r="AA598" s="78">
        <f t="shared" si="117"/>
        <v>0</v>
      </c>
      <c r="AB598" s="77">
        <f t="shared" si="118"/>
        <v>2022</v>
      </c>
      <c r="AC598" s="76">
        <f t="shared" si="119"/>
        <v>6</v>
      </c>
      <c r="AD598" s="76" t="str">
        <f t="shared" si="120"/>
        <v/>
      </c>
      <c r="AE598" s="76" t="str">
        <f t="shared" si="121"/>
        <v/>
      </c>
      <c r="AF598" s="74">
        <f t="shared" si="122"/>
        <v>0</v>
      </c>
      <c r="AG598" s="75" t="str">
        <f t="shared" si="123"/>
        <v>1:00</v>
      </c>
      <c r="AH598" s="74">
        <f t="shared" si="124"/>
        <v>0</v>
      </c>
      <c r="AI598" s="73" t="str">
        <f t="shared" si="125"/>
        <v/>
      </c>
      <c r="AJ598" s="73" t="str">
        <f t="shared" si="126"/>
        <v/>
      </c>
      <c r="AK598" s="73" t="str">
        <f t="shared" si="127"/>
        <v/>
      </c>
      <c r="AL598" s="72" t="str">
        <f t="shared" si="128"/>
        <v/>
      </c>
      <c r="AM598" s="71" t="str">
        <f t="shared" si="129"/>
        <v/>
      </c>
    </row>
    <row r="599" spans="2:39" ht="13.8" thickBot="1">
      <c r="B599" s="79">
        <v>44731</v>
      </c>
      <c r="C599" s="78">
        <v>0</v>
      </c>
      <c r="D599" s="78">
        <v>0</v>
      </c>
      <c r="E599" s="78">
        <v>0</v>
      </c>
      <c r="F599" s="78">
        <v>0</v>
      </c>
      <c r="G599" s="78">
        <v>0</v>
      </c>
      <c r="H599" s="78">
        <v>0</v>
      </c>
      <c r="I599" s="78">
        <v>0</v>
      </c>
      <c r="J599" s="78">
        <v>0</v>
      </c>
      <c r="K599" s="78">
        <v>0</v>
      </c>
      <c r="L599" s="78">
        <v>0</v>
      </c>
      <c r="M599" s="78">
        <v>0</v>
      </c>
      <c r="N599" s="78">
        <v>0</v>
      </c>
      <c r="O599" s="78">
        <v>0</v>
      </c>
      <c r="P599" s="78">
        <v>0</v>
      </c>
      <c r="Q599" s="78">
        <v>0</v>
      </c>
      <c r="R599" s="78">
        <v>0</v>
      </c>
      <c r="S599" s="78">
        <v>0</v>
      </c>
      <c r="T599" s="78">
        <v>0</v>
      </c>
      <c r="U599" s="78">
        <v>0</v>
      </c>
      <c r="V599" s="78">
        <v>0</v>
      </c>
      <c r="W599" s="78">
        <v>0</v>
      </c>
      <c r="X599" s="78">
        <v>0</v>
      </c>
      <c r="Y599" s="78">
        <v>0</v>
      </c>
      <c r="Z599" s="78">
        <v>0</v>
      </c>
      <c r="AA599" s="78">
        <f t="shared" si="117"/>
        <v>0</v>
      </c>
      <c r="AB599" s="77">
        <f t="shared" si="118"/>
        <v>2022</v>
      </c>
      <c r="AC599" s="76">
        <f t="shared" si="119"/>
        <v>6</v>
      </c>
      <c r="AD599" s="76" t="str">
        <f t="shared" si="120"/>
        <v/>
      </c>
      <c r="AE599" s="76" t="str">
        <f t="shared" si="121"/>
        <v/>
      </c>
      <c r="AF599" s="74">
        <f t="shared" si="122"/>
        <v>0</v>
      </c>
      <c r="AG599" s="75" t="str">
        <f t="shared" si="123"/>
        <v>1:00</v>
      </c>
      <c r="AH599" s="74">
        <f t="shared" si="124"/>
        <v>0</v>
      </c>
      <c r="AI599" s="73" t="str">
        <f t="shared" si="125"/>
        <v/>
      </c>
      <c r="AJ599" s="73" t="str">
        <f t="shared" si="126"/>
        <v/>
      </c>
      <c r="AK599" s="73" t="str">
        <f t="shared" si="127"/>
        <v/>
      </c>
      <c r="AL599" s="72" t="str">
        <f t="shared" si="128"/>
        <v/>
      </c>
      <c r="AM599" s="71" t="str">
        <f t="shared" si="129"/>
        <v/>
      </c>
    </row>
    <row r="600" spans="2:39" ht="13.8" thickBot="1">
      <c r="B600" s="79">
        <v>44732</v>
      </c>
      <c r="C600" s="78">
        <v>0</v>
      </c>
      <c r="D600" s="78">
        <v>0</v>
      </c>
      <c r="E600" s="78">
        <v>0</v>
      </c>
      <c r="F600" s="78">
        <v>0</v>
      </c>
      <c r="G600" s="78">
        <v>0</v>
      </c>
      <c r="H600" s="78">
        <v>0</v>
      </c>
      <c r="I600" s="78">
        <v>0</v>
      </c>
      <c r="J600" s="78">
        <v>0</v>
      </c>
      <c r="K600" s="78">
        <v>0</v>
      </c>
      <c r="L600" s="78">
        <v>0</v>
      </c>
      <c r="M600" s="78">
        <v>0</v>
      </c>
      <c r="N600" s="78">
        <v>0</v>
      </c>
      <c r="O600" s="78">
        <v>0</v>
      </c>
      <c r="P600" s="78">
        <v>0</v>
      </c>
      <c r="Q600" s="78">
        <v>0</v>
      </c>
      <c r="R600" s="78">
        <v>0</v>
      </c>
      <c r="S600" s="78">
        <v>0</v>
      </c>
      <c r="T600" s="78">
        <v>0</v>
      </c>
      <c r="U600" s="78">
        <v>0</v>
      </c>
      <c r="V600" s="78">
        <v>0</v>
      </c>
      <c r="W600" s="78">
        <v>0</v>
      </c>
      <c r="X600" s="78">
        <v>0</v>
      </c>
      <c r="Y600" s="78">
        <v>0</v>
      </c>
      <c r="Z600" s="78">
        <v>0</v>
      </c>
      <c r="AA600" s="78">
        <f t="shared" si="117"/>
        <v>0</v>
      </c>
      <c r="AB600" s="77">
        <f t="shared" si="118"/>
        <v>2022</v>
      </c>
      <c r="AC600" s="76">
        <f t="shared" si="119"/>
        <v>6</v>
      </c>
      <c r="AD600" s="76" t="str">
        <f t="shared" si="120"/>
        <v/>
      </c>
      <c r="AE600" s="76" t="str">
        <f t="shared" si="121"/>
        <v/>
      </c>
      <c r="AF600" s="74">
        <f t="shared" si="122"/>
        <v>0</v>
      </c>
      <c r="AG600" s="75" t="str">
        <f t="shared" si="123"/>
        <v>1:00</v>
      </c>
      <c r="AH600" s="74">
        <f t="shared" si="124"/>
        <v>0</v>
      </c>
      <c r="AI600" s="73" t="str">
        <f t="shared" si="125"/>
        <v/>
      </c>
      <c r="AJ600" s="73" t="str">
        <f t="shared" si="126"/>
        <v/>
      </c>
      <c r="AK600" s="73" t="str">
        <f t="shared" si="127"/>
        <v/>
      </c>
      <c r="AL600" s="72" t="str">
        <f t="shared" si="128"/>
        <v/>
      </c>
      <c r="AM600" s="71" t="str">
        <f t="shared" si="129"/>
        <v/>
      </c>
    </row>
    <row r="601" spans="2:39" ht="13.8" thickBot="1">
      <c r="B601" s="79">
        <v>44733</v>
      </c>
      <c r="C601" s="78">
        <v>0</v>
      </c>
      <c r="D601" s="78">
        <v>0</v>
      </c>
      <c r="E601" s="78">
        <v>0</v>
      </c>
      <c r="F601" s="78">
        <v>0</v>
      </c>
      <c r="G601" s="78">
        <v>0</v>
      </c>
      <c r="H601" s="78">
        <v>0</v>
      </c>
      <c r="I601" s="78">
        <v>0</v>
      </c>
      <c r="J601" s="78">
        <v>0</v>
      </c>
      <c r="K601" s="78">
        <v>0</v>
      </c>
      <c r="L601" s="78">
        <v>0</v>
      </c>
      <c r="M601" s="78">
        <v>0</v>
      </c>
      <c r="N601" s="78">
        <v>0</v>
      </c>
      <c r="O601" s="78">
        <v>0</v>
      </c>
      <c r="P601" s="78">
        <v>0</v>
      </c>
      <c r="Q601" s="78">
        <v>0</v>
      </c>
      <c r="R601" s="78">
        <v>0</v>
      </c>
      <c r="S601" s="78">
        <v>0</v>
      </c>
      <c r="T601" s="78">
        <v>0</v>
      </c>
      <c r="U601" s="78">
        <v>0</v>
      </c>
      <c r="V601" s="78">
        <v>0</v>
      </c>
      <c r="W601" s="78">
        <v>0</v>
      </c>
      <c r="X601" s="78">
        <v>0</v>
      </c>
      <c r="Y601" s="78">
        <v>0</v>
      </c>
      <c r="Z601" s="78">
        <v>0</v>
      </c>
      <c r="AA601" s="78">
        <f t="shared" si="117"/>
        <v>0</v>
      </c>
      <c r="AB601" s="77">
        <f t="shared" si="118"/>
        <v>2022</v>
      </c>
      <c r="AC601" s="76">
        <f t="shared" si="119"/>
        <v>6</v>
      </c>
      <c r="AD601" s="76" t="str">
        <f t="shared" si="120"/>
        <v/>
      </c>
      <c r="AE601" s="76" t="str">
        <f t="shared" si="121"/>
        <v/>
      </c>
      <c r="AF601" s="74">
        <f t="shared" si="122"/>
        <v>0</v>
      </c>
      <c r="AG601" s="75" t="str">
        <f t="shared" si="123"/>
        <v>1:00</v>
      </c>
      <c r="AH601" s="74">
        <f t="shared" si="124"/>
        <v>0</v>
      </c>
      <c r="AI601" s="73" t="str">
        <f t="shared" si="125"/>
        <v/>
      </c>
      <c r="AJ601" s="73" t="str">
        <f t="shared" si="126"/>
        <v/>
      </c>
      <c r="AK601" s="73" t="str">
        <f t="shared" si="127"/>
        <v/>
      </c>
      <c r="AL601" s="72" t="str">
        <f t="shared" si="128"/>
        <v/>
      </c>
      <c r="AM601" s="71" t="str">
        <f t="shared" si="129"/>
        <v/>
      </c>
    </row>
    <row r="602" spans="2:39" ht="13.8" thickBot="1">
      <c r="B602" s="79">
        <v>44734</v>
      </c>
      <c r="C602" s="78">
        <v>0</v>
      </c>
      <c r="D602" s="78">
        <v>0</v>
      </c>
      <c r="E602" s="78">
        <v>0</v>
      </c>
      <c r="F602" s="78">
        <v>0</v>
      </c>
      <c r="G602" s="78">
        <v>0</v>
      </c>
      <c r="H602" s="78">
        <v>0</v>
      </c>
      <c r="I602" s="78">
        <v>0</v>
      </c>
      <c r="J602" s="78">
        <v>809.20600000000002</v>
      </c>
      <c r="K602" s="78">
        <v>1482.6030000000001</v>
      </c>
      <c r="L602" s="78">
        <v>1482.884</v>
      </c>
      <c r="M602" s="78">
        <v>1481.2739999999999</v>
      </c>
      <c r="N602" s="78">
        <v>1482.405</v>
      </c>
      <c r="O602" s="78">
        <v>1482.923</v>
      </c>
      <c r="P602" s="78">
        <v>1482.6410000000001</v>
      </c>
      <c r="Q602" s="78">
        <v>1483.7719999999999</v>
      </c>
      <c r="R602" s="78">
        <v>1481.952</v>
      </c>
      <c r="S602" s="78">
        <v>1481.8989999999999</v>
      </c>
      <c r="T602" s="78">
        <v>1482.5530000000001</v>
      </c>
      <c r="U602" s="78">
        <v>1482.91</v>
      </c>
      <c r="V602" s="78">
        <v>1482.7739999999999</v>
      </c>
      <c r="W602" s="78">
        <v>1463.674</v>
      </c>
      <c r="X602" s="78">
        <v>1431.1079999999999</v>
      </c>
      <c r="Y602" s="78">
        <v>1394.184</v>
      </c>
      <c r="Z602" s="78">
        <v>1363.0239999999999</v>
      </c>
      <c r="AA602" s="78">
        <f t="shared" si="117"/>
        <v>1483.7719999999999</v>
      </c>
      <c r="AB602" s="77">
        <f t="shared" si="118"/>
        <v>2022</v>
      </c>
      <c r="AC602" s="76">
        <f t="shared" si="119"/>
        <v>6</v>
      </c>
      <c r="AD602" s="76" t="str">
        <f t="shared" si="120"/>
        <v/>
      </c>
      <c r="AE602" s="76" t="str">
        <f t="shared" si="121"/>
        <v/>
      </c>
      <c r="AF602" s="74">
        <f t="shared" si="122"/>
        <v>1483.7719999999999</v>
      </c>
      <c r="AG602" s="75" t="str">
        <f t="shared" si="123"/>
        <v>15:00</v>
      </c>
      <c r="AH602" s="74">
        <f t="shared" si="124"/>
        <v>25735.558000000001</v>
      </c>
      <c r="AI602" s="73" t="str">
        <f t="shared" si="125"/>
        <v/>
      </c>
      <c r="AJ602" s="73" t="str">
        <f t="shared" si="126"/>
        <v/>
      </c>
      <c r="AK602" s="73" t="str">
        <f t="shared" si="127"/>
        <v/>
      </c>
      <c r="AL602" s="72" t="str">
        <f t="shared" si="128"/>
        <v/>
      </c>
      <c r="AM602" s="71" t="str">
        <f t="shared" si="129"/>
        <v/>
      </c>
    </row>
    <row r="603" spans="2:39" ht="13.8" thickBot="1">
      <c r="B603" s="79">
        <v>44735</v>
      </c>
      <c r="C603" s="78">
        <v>1333.865</v>
      </c>
      <c r="D603" s="78">
        <v>1322.5150000000001</v>
      </c>
      <c r="E603" s="78">
        <v>1311.4829999999999</v>
      </c>
      <c r="F603" s="78">
        <v>1323.0129999999999</v>
      </c>
      <c r="G603" s="78">
        <v>1331.519</v>
      </c>
      <c r="H603" s="78">
        <v>1360.586</v>
      </c>
      <c r="I603" s="78">
        <v>1391.0630000000001</v>
      </c>
      <c r="J603" s="78">
        <v>1398.0170000000001</v>
      </c>
      <c r="K603" s="78">
        <v>1481.8689999999999</v>
      </c>
      <c r="L603" s="78">
        <v>1482.3779999999999</v>
      </c>
      <c r="M603" s="78">
        <v>1482.82</v>
      </c>
      <c r="N603" s="78">
        <v>1483.653</v>
      </c>
      <c r="O603" s="78">
        <v>1482.7159999999999</v>
      </c>
      <c r="P603" s="78">
        <v>1483.509</v>
      </c>
      <c r="Q603" s="78">
        <v>1483.61</v>
      </c>
      <c r="R603" s="78">
        <v>1481.85</v>
      </c>
      <c r="S603" s="78">
        <v>1482.576</v>
      </c>
      <c r="T603" s="78">
        <v>1482.646</v>
      </c>
      <c r="U603" s="78">
        <v>1483.1410000000001</v>
      </c>
      <c r="V603" s="78">
        <v>1483.02</v>
      </c>
      <c r="W603" s="78">
        <v>1405.77</v>
      </c>
      <c r="X603" s="78">
        <v>1360.9269999999999</v>
      </c>
      <c r="Y603" s="78">
        <v>1296.0219999999999</v>
      </c>
      <c r="Z603" s="78">
        <v>1278.78</v>
      </c>
      <c r="AA603" s="78">
        <f t="shared" si="117"/>
        <v>1483.653</v>
      </c>
      <c r="AB603" s="77">
        <f t="shared" si="118"/>
        <v>2022</v>
      </c>
      <c r="AC603" s="76">
        <f t="shared" si="119"/>
        <v>6</v>
      </c>
      <c r="AD603" s="76" t="str">
        <f t="shared" si="120"/>
        <v/>
      </c>
      <c r="AE603" s="76" t="str">
        <f t="shared" si="121"/>
        <v/>
      </c>
      <c r="AF603" s="74">
        <f t="shared" si="122"/>
        <v>1483.653</v>
      </c>
      <c r="AG603" s="75" t="str">
        <f t="shared" si="123"/>
        <v>12:00</v>
      </c>
      <c r="AH603" s="74">
        <f t="shared" si="124"/>
        <v>35391.001000000004</v>
      </c>
      <c r="AI603" s="73" t="str">
        <f t="shared" si="125"/>
        <v/>
      </c>
      <c r="AJ603" s="73" t="str">
        <f t="shared" si="126"/>
        <v/>
      </c>
      <c r="AK603" s="73" t="str">
        <f t="shared" si="127"/>
        <v/>
      </c>
      <c r="AL603" s="72" t="str">
        <f t="shared" si="128"/>
        <v/>
      </c>
      <c r="AM603" s="71" t="str">
        <f t="shared" si="129"/>
        <v/>
      </c>
    </row>
    <row r="604" spans="2:39" ht="13.8" thickBot="1">
      <c r="B604" s="79">
        <v>44736</v>
      </c>
      <c r="C604" s="78">
        <v>1216.8689999999999</v>
      </c>
      <c r="D604" s="78">
        <v>1221.607</v>
      </c>
      <c r="E604" s="78">
        <v>1283.32</v>
      </c>
      <c r="F604" s="78">
        <v>1395.1110000000001</v>
      </c>
      <c r="G604" s="78">
        <v>1367.7529999999999</v>
      </c>
      <c r="H604" s="78">
        <v>1427.598</v>
      </c>
      <c r="I604" s="78">
        <v>1482.163</v>
      </c>
      <c r="J604" s="78">
        <v>1483.4549999999999</v>
      </c>
      <c r="K604" s="78">
        <v>1481.5450000000001</v>
      </c>
      <c r="L604" s="78">
        <v>1482.162</v>
      </c>
      <c r="M604" s="78">
        <v>1482.2929999999999</v>
      </c>
      <c r="N604" s="78">
        <v>1482.7629999999999</v>
      </c>
      <c r="O604" s="78">
        <v>1482.6210000000001</v>
      </c>
      <c r="P604" s="78">
        <v>1482.5920000000001</v>
      </c>
      <c r="Q604" s="78">
        <v>1482.9670000000001</v>
      </c>
      <c r="R604" s="78">
        <v>1482.9280000000001</v>
      </c>
      <c r="S604" s="78">
        <v>1482.479</v>
      </c>
      <c r="T604" s="78">
        <v>1483.088</v>
      </c>
      <c r="U604" s="78">
        <v>1482.902</v>
      </c>
      <c r="V604" s="78">
        <v>1482.7729999999999</v>
      </c>
      <c r="W604" s="78">
        <v>1482.625</v>
      </c>
      <c r="X604" s="78">
        <v>1482.2940000000001</v>
      </c>
      <c r="Y604" s="78">
        <v>1483.3430000000001</v>
      </c>
      <c r="Z604" s="78">
        <v>1483.623</v>
      </c>
      <c r="AA604" s="78">
        <f t="shared" si="117"/>
        <v>1483.623</v>
      </c>
      <c r="AB604" s="77">
        <f t="shared" si="118"/>
        <v>2022</v>
      </c>
      <c r="AC604" s="76">
        <f t="shared" si="119"/>
        <v>6</v>
      </c>
      <c r="AD604" s="76" t="str">
        <f t="shared" si="120"/>
        <v/>
      </c>
      <c r="AE604" s="76" t="str">
        <f t="shared" si="121"/>
        <v/>
      </c>
      <c r="AF604" s="74">
        <f t="shared" si="122"/>
        <v>1483.623</v>
      </c>
      <c r="AG604" s="75" t="str">
        <f t="shared" si="123"/>
        <v>24:00</v>
      </c>
      <c r="AH604" s="74">
        <f t="shared" si="124"/>
        <v>36084.497000000003</v>
      </c>
      <c r="AI604" s="73" t="str">
        <f t="shared" si="125"/>
        <v/>
      </c>
      <c r="AJ604" s="73" t="str">
        <f t="shared" si="126"/>
        <v/>
      </c>
      <c r="AK604" s="73" t="str">
        <f t="shared" si="127"/>
        <v/>
      </c>
      <c r="AL604" s="72" t="str">
        <f t="shared" si="128"/>
        <v/>
      </c>
      <c r="AM604" s="71" t="str">
        <f t="shared" si="129"/>
        <v/>
      </c>
    </row>
    <row r="605" spans="2:39" ht="13.8" thickBot="1">
      <c r="B605" s="79">
        <v>44737</v>
      </c>
      <c r="C605" s="78">
        <v>1483.375</v>
      </c>
      <c r="D605" s="78">
        <v>1482.116</v>
      </c>
      <c r="E605" s="78">
        <v>1481.6369999999999</v>
      </c>
      <c r="F605" s="78">
        <v>1475.0239999999999</v>
      </c>
      <c r="G605" s="78">
        <v>1470.992</v>
      </c>
      <c r="H605" s="78">
        <v>1481.114</v>
      </c>
      <c r="I605" s="78">
        <v>1483.3330000000001</v>
      </c>
      <c r="J605" s="78">
        <v>1482.912</v>
      </c>
      <c r="K605" s="78">
        <v>1483.412</v>
      </c>
      <c r="L605" s="78">
        <v>1480.7850000000001</v>
      </c>
      <c r="M605" s="78">
        <v>1473.4559999999999</v>
      </c>
      <c r="N605" s="78">
        <v>1461.123</v>
      </c>
      <c r="O605" s="78">
        <v>1477.7819999999999</v>
      </c>
      <c r="P605" s="78">
        <v>1482.6869999999999</v>
      </c>
      <c r="Q605" s="78">
        <v>1482.5719999999999</v>
      </c>
      <c r="R605" s="78">
        <v>1482.8820000000001</v>
      </c>
      <c r="S605" s="78">
        <v>1482.741</v>
      </c>
      <c r="T605" s="78">
        <v>1483.058</v>
      </c>
      <c r="U605" s="78">
        <v>1482.904</v>
      </c>
      <c r="V605" s="78">
        <v>1482.953</v>
      </c>
      <c r="W605" s="78">
        <v>1482.5619999999999</v>
      </c>
      <c r="X605" s="78">
        <v>1482.902</v>
      </c>
      <c r="Y605" s="78">
        <v>1483.2380000000001</v>
      </c>
      <c r="Z605" s="78">
        <v>1482.3240000000001</v>
      </c>
      <c r="AA605" s="78">
        <f t="shared" si="117"/>
        <v>1483.412</v>
      </c>
      <c r="AB605" s="77">
        <f t="shared" si="118"/>
        <v>2022</v>
      </c>
      <c r="AC605" s="76">
        <f t="shared" si="119"/>
        <v>6</v>
      </c>
      <c r="AD605" s="76" t="str">
        <f t="shared" si="120"/>
        <v/>
      </c>
      <c r="AE605" s="76" t="str">
        <f t="shared" si="121"/>
        <v/>
      </c>
      <c r="AF605" s="74">
        <f t="shared" si="122"/>
        <v>1483.412</v>
      </c>
      <c r="AG605" s="75" t="str">
        <f t="shared" si="123"/>
        <v>9:00</v>
      </c>
      <c r="AH605" s="74">
        <f t="shared" si="124"/>
        <v>37011.295999999995</v>
      </c>
      <c r="AI605" s="73" t="str">
        <f t="shared" si="125"/>
        <v/>
      </c>
      <c r="AJ605" s="73" t="str">
        <f t="shared" si="126"/>
        <v/>
      </c>
      <c r="AK605" s="73" t="str">
        <f t="shared" si="127"/>
        <v/>
      </c>
      <c r="AL605" s="72" t="str">
        <f t="shared" si="128"/>
        <v/>
      </c>
      <c r="AM605" s="71" t="str">
        <f t="shared" si="129"/>
        <v/>
      </c>
    </row>
    <row r="606" spans="2:39" ht="13.8" thickBot="1">
      <c r="B606" s="79">
        <v>44738</v>
      </c>
      <c r="C606" s="78">
        <v>1482.6590000000001</v>
      </c>
      <c r="D606" s="78">
        <v>1482.289</v>
      </c>
      <c r="E606" s="78">
        <v>1483.038</v>
      </c>
      <c r="F606" s="78">
        <v>1482.8630000000001</v>
      </c>
      <c r="G606" s="78">
        <v>1482.989</v>
      </c>
      <c r="H606" s="78">
        <v>1484.096</v>
      </c>
      <c r="I606" s="78">
        <v>1483.338</v>
      </c>
      <c r="J606" s="78">
        <v>1482.933</v>
      </c>
      <c r="K606" s="78">
        <v>1482.6489999999999</v>
      </c>
      <c r="L606" s="78">
        <v>1483.65</v>
      </c>
      <c r="M606" s="78">
        <v>1482.171</v>
      </c>
      <c r="N606" s="78">
        <v>1483.422</v>
      </c>
      <c r="O606" s="78">
        <v>1483.9169999999999</v>
      </c>
      <c r="P606" s="78">
        <v>1482.0429999999999</v>
      </c>
      <c r="Q606" s="78">
        <v>1483.184</v>
      </c>
      <c r="R606" s="78">
        <v>1483.2280000000001</v>
      </c>
      <c r="S606" s="78">
        <v>1482.7180000000001</v>
      </c>
      <c r="T606" s="78">
        <v>1483.078</v>
      </c>
      <c r="U606" s="78">
        <v>1482.4970000000001</v>
      </c>
      <c r="V606" s="78">
        <v>1484.8</v>
      </c>
      <c r="W606" s="78">
        <v>1484.2729999999999</v>
      </c>
      <c r="X606" s="78">
        <v>1483.4590000000001</v>
      </c>
      <c r="Y606" s="78">
        <v>1482.73</v>
      </c>
      <c r="Z606" s="78">
        <v>1483.3230000000001</v>
      </c>
      <c r="AA606" s="78">
        <f t="shared" si="117"/>
        <v>1484.8</v>
      </c>
      <c r="AB606" s="77">
        <f t="shared" si="118"/>
        <v>2022</v>
      </c>
      <c r="AC606" s="76">
        <f t="shared" si="119"/>
        <v>6</v>
      </c>
      <c r="AD606" s="76" t="str">
        <f t="shared" si="120"/>
        <v/>
      </c>
      <c r="AE606" s="76" t="str">
        <f t="shared" si="121"/>
        <v/>
      </c>
      <c r="AF606" s="74">
        <f t="shared" si="122"/>
        <v>1484.8</v>
      </c>
      <c r="AG606" s="75" t="str">
        <f t="shared" si="123"/>
        <v>20:00</v>
      </c>
      <c r="AH606" s="74">
        <f t="shared" si="124"/>
        <v>37080.147000000004</v>
      </c>
      <c r="AI606" s="73" t="str">
        <f t="shared" si="125"/>
        <v/>
      </c>
      <c r="AJ606" s="73" t="str">
        <f t="shared" si="126"/>
        <v/>
      </c>
      <c r="AK606" s="73" t="str">
        <f t="shared" si="127"/>
        <v/>
      </c>
      <c r="AL606" s="72" t="str">
        <f t="shared" si="128"/>
        <v/>
      </c>
      <c r="AM606" s="71" t="str">
        <f t="shared" si="129"/>
        <v/>
      </c>
    </row>
    <row r="607" spans="2:39" ht="13.8" thickBot="1">
      <c r="B607" s="79">
        <v>44739</v>
      </c>
      <c r="C607" s="78">
        <v>1480.568</v>
      </c>
      <c r="D607" s="78">
        <v>1467.5419999999999</v>
      </c>
      <c r="E607" s="78">
        <v>1428.22</v>
      </c>
      <c r="F607" s="78">
        <v>1433.559</v>
      </c>
      <c r="G607" s="78">
        <v>1396.3219999999999</v>
      </c>
      <c r="H607" s="78">
        <v>1421.1179999999999</v>
      </c>
      <c r="I607" s="78">
        <v>1483.3710000000001</v>
      </c>
      <c r="J607" s="78">
        <v>1482.8330000000001</v>
      </c>
      <c r="K607" s="78">
        <v>1482.8810000000001</v>
      </c>
      <c r="L607" s="78">
        <v>1481.9359999999999</v>
      </c>
      <c r="M607" s="78">
        <v>1483.616</v>
      </c>
      <c r="N607" s="78">
        <v>1482.5129999999999</v>
      </c>
      <c r="O607" s="78">
        <v>1482.0519999999999</v>
      </c>
      <c r="P607" s="78">
        <v>1483.328</v>
      </c>
      <c r="Q607" s="78">
        <v>1482.425</v>
      </c>
      <c r="R607" s="78">
        <v>1482.5170000000001</v>
      </c>
      <c r="S607" s="78">
        <v>1482.354</v>
      </c>
      <c r="T607" s="78">
        <v>1481.2470000000001</v>
      </c>
      <c r="U607" s="78">
        <v>1468.825</v>
      </c>
      <c r="V607" s="78">
        <v>1416.2670000000001</v>
      </c>
      <c r="W607" s="78">
        <v>1401.2670000000001</v>
      </c>
      <c r="X607" s="78">
        <v>1353.614</v>
      </c>
      <c r="Y607" s="78">
        <v>1303.5329999999999</v>
      </c>
      <c r="Z607" s="78">
        <v>1274.6489999999999</v>
      </c>
      <c r="AA607" s="78">
        <f t="shared" si="117"/>
        <v>1483.616</v>
      </c>
      <c r="AB607" s="77">
        <f t="shared" si="118"/>
        <v>2022</v>
      </c>
      <c r="AC607" s="76">
        <f t="shared" si="119"/>
        <v>6</v>
      </c>
      <c r="AD607" s="76" t="str">
        <f t="shared" si="120"/>
        <v/>
      </c>
      <c r="AE607" s="76" t="str">
        <f t="shared" si="121"/>
        <v/>
      </c>
      <c r="AF607" s="74">
        <f t="shared" si="122"/>
        <v>1483.616</v>
      </c>
      <c r="AG607" s="75" t="str">
        <f t="shared" si="123"/>
        <v>11:00</v>
      </c>
      <c r="AH607" s="74">
        <f t="shared" si="124"/>
        <v>36120.173000000003</v>
      </c>
      <c r="AI607" s="73" t="str">
        <f t="shared" si="125"/>
        <v/>
      </c>
      <c r="AJ607" s="73" t="str">
        <f t="shared" si="126"/>
        <v/>
      </c>
      <c r="AK607" s="73" t="str">
        <f t="shared" si="127"/>
        <v/>
      </c>
      <c r="AL607" s="72" t="str">
        <f t="shared" si="128"/>
        <v/>
      </c>
      <c r="AM607" s="71" t="str">
        <f t="shared" si="129"/>
        <v/>
      </c>
    </row>
    <row r="608" spans="2:39" ht="13.8" thickBot="1">
      <c r="B608" s="79">
        <v>44740</v>
      </c>
      <c r="C608" s="78">
        <v>1225.2760000000001</v>
      </c>
      <c r="D608" s="78">
        <v>1123.7070000000001</v>
      </c>
      <c r="E608" s="78">
        <v>1125.7470000000001</v>
      </c>
      <c r="F608" s="78">
        <v>1123.1310000000001</v>
      </c>
      <c r="G608" s="78">
        <v>1040.1559999999999</v>
      </c>
      <c r="H608" s="78">
        <v>1101.789</v>
      </c>
      <c r="I608" s="78">
        <v>1472.4739999999999</v>
      </c>
      <c r="J608" s="78">
        <v>1481.163</v>
      </c>
      <c r="K608" s="78">
        <v>1482.577</v>
      </c>
      <c r="L608" s="78">
        <v>1482.962</v>
      </c>
      <c r="M608" s="78">
        <v>1482.8910000000001</v>
      </c>
      <c r="N608" s="78">
        <v>1483.0360000000001</v>
      </c>
      <c r="O608" s="78">
        <v>1481.742</v>
      </c>
      <c r="P608" s="78">
        <v>1483.0809999999999</v>
      </c>
      <c r="Q608" s="78">
        <v>1483.5</v>
      </c>
      <c r="R608" s="78">
        <v>1480.86</v>
      </c>
      <c r="S608" s="78">
        <v>1483.396</v>
      </c>
      <c r="T608" s="78">
        <v>1482.2439999999999</v>
      </c>
      <c r="U608" s="78">
        <v>1483.1759999999999</v>
      </c>
      <c r="V608" s="78">
        <v>1481.5940000000001</v>
      </c>
      <c r="W608" s="78">
        <v>1483.037</v>
      </c>
      <c r="X608" s="78">
        <v>1471.354</v>
      </c>
      <c r="Y608" s="78">
        <v>1393.77</v>
      </c>
      <c r="Z608" s="78">
        <v>1365.056</v>
      </c>
      <c r="AA608" s="78">
        <f t="shared" si="117"/>
        <v>1483.5</v>
      </c>
      <c r="AB608" s="77">
        <f t="shared" si="118"/>
        <v>2022</v>
      </c>
      <c r="AC608" s="76">
        <f t="shared" si="119"/>
        <v>6</v>
      </c>
      <c r="AD608" s="76" t="str">
        <f t="shared" si="120"/>
        <v/>
      </c>
      <c r="AE608" s="76" t="str">
        <f t="shared" si="121"/>
        <v/>
      </c>
      <c r="AF608" s="74">
        <f t="shared" si="122"/>
        <v>1483.5</v>
      </c>
      <c r="AG608" s="75" t="str">
        <f t="shared" si="123"/>
        <v>15:00</v>
      </c>
      <c r="AH608" s="74">
        <f t="shared" si="124"/>
        <v>34681.218999999997</v>
      </c>
      <c r="AI608" s="73" t="str">
        <f t="shared" si="125"/>
        <v/>
      </c>
      <c r="AJ608" s="73" t="str">
        <f t="shared" si="126"/>
        <v/>
      </c>
      <c r="AK608" s="73" t="str">
        <f t="shared" si="127"/>
        <v/>
      </c>
      <c r="AL608" s="72" t="str">
        <f t="shared" si="128"/>
        <v/>
      </c>
      <c r="AM608" s="71" t="str">
        <f t="shared" si="129"/>
        <v/>
      </c>
    </row>
    <row r="609" spans="2:39" ht="13.8" thickBot="1">
      <c r="B609" s="79">
        <v>44741</v>
      </c>
      <c r="C609" s="78">
        <v>1341.6869999999999</v>
      </c>
      <c r="D609" s="78">
        <v>1324.973</v>
      </c>
      <c r="E609" s="78">
        <v>1336.7370000000001</v>
      </c>
      <c r="F609" s="78">
        <v>1323.3630000000001</v>
      </c>
      <c r="G609" s="78">
        <v>1336.7059999999999</v>
      </c>
      <c r="H609" s="78">
        <v>1364.54</v>
      </c>
      <c r="I609" s="78">
        <v>1467.278</v>
      </c>
      <c r="J609" s="78">
        <v>1483.4849999999999</v>
      </c>
      <c r="K609" s="78">
        <v>1483.1189999999999</v>
      </c>
      <c r="L609" s="78">
        <v>1482.7190000000001</v>
      </c>
      <c r="M609" s="78">
        <v>1483.4559999999999</v>
      </c>
      <c r="N609" s="78">
        <v>1483.662</v>
      </c>
      <c r="O609" s="78">
        <v>1483.2750000000001</v>
      </c>
      <c r="P609" s="78">
        <v>1482.12</v>
      </c>
      <c r="Q609" s="78">
        <v>1482.8340000000001</v>
      </c>
      <c r="R609" s="78">
        <v>1483.0630000000001</v>
      </c>
      <c r="S609" s="78">
        <v>1483.1780000000001</v>
      </c>
      <c r="T609" s="78">
        <v>1482.066</v>
      </c>
      <c r="U609" s="78">
        <v>1482.5219999999999</v>
      </c>
      <c r="V609" s="78">
        <v>1427.3420000000001</v>
      </c>
      <c r="W609" s="78">
        <v>1420.242</v>
      </c>
      <c r="X609" s="78">
        <v>1398.2270000000001</v>
      </c>
      <c r="Y609" s="78">
        <v>1334.1790000000001</v>
      </c>
      <c r="Z609" s="78">
        <v>1290.172</v>
      </c>
      <c r="AA609" s="78">
        <f t="shared" si="117"/>
        <v>1483.662</v>
      </c>
      <c r="AB609" s="77">
        <f t="shared" si="118"/>
        <v>2022</v>
      </c>
      <c r="AC609" s="76">
        <f t="shared" si="119"/>
        <v>6</v>
      </c>
      <c r="AD609" s="76" t="str">
        <f t="shared" si="120"/>
        <v/>
      </c>
      <c r="AE609" s="76" t="str">
        <f t="shared" si="121"/>
        <v/>
      </c>
      <c r="AF609" s="74">
        <f t="shared" si="122"/>
        <v>1483.662</v>
      </c>
      <c r="AG609" s="75" t="str">
        <f t="shared" si="123"/>
        <v>12:00</v>
      </c>
      <c r="AH609" s="74">
        <f t="shared" si="124"/>
        <v>35644.606999999996</v>
      </c>
      <c r="AI609" s="73" t="str">
        <f t="shared" si="125"/>
        <v/>
      </c>
      <c r="AJ609" s="73" t="str">
        <f t="shared" si="126"/>
        <v/>
      </c>
      <c r="AK609" s="73" t="str">
        <f t="shared" si="127"/>
        <v/>
      </c>
      <c r="AL609" s="72" t="str">
        <f t="shared" si="128"/>
        <v/>
      </c>
      <c r="AM609" s="71" t="str">
        <f t="shared" si="129"/>
        <v/>
      </c>
    </row>
    <row r="610" spans="2:39" ht="13.8" thickBot="1">
      <c r="B610" s="79">
        <v>44742</v>
      </c>
      <c r="C610" s="78">
        <v>1260.633</v>
      </c>
      <c r="D610" s="78">
        <v>1359.259</v>
      </c>
      <c r="E610" s="78">
        <v>1396.2270000000001</v>
      </c>
      <c r="F610" s="78">
        <v>1405.9580000000001</v>
      </c>
      <c r="G610" s="78">
        <v>1398.09</v>
      </c>
      <c r="H610" s="78">
        <v>1407.4970000000001</v>
      </c>
      <c r="I610" s="78">
        <v>1482.3920000000001</v>
      </c>
      <c r="J610" s="78">
        <v>1482.152</v>
      </c>
      <c r="K610" s="78">
        <v>1483.1020000000001</v>
      </c>
      <c r="L610" s="78">
        <v>1483.2439999999999</v>
      </c>
      <c r="M610" s="78">
        <v>1483.338</v>
      </c>
      <c r="N610" s="78">
        <v>1483.3920000000001</v>
      </c>
      <c r="O610" s="78">
        <v>1483.703</v>
      </c>
      <c r="P610" s="78">
        <v>1482.9549999999999</v>
      </c>
      <c r="Q610" s="78">
        <v>1482.6</v>
      </c>
      <c r="R610" s="78">
        <v>1483.7929999999999</v>
      </c>
      <c r="S610" s="78">
        <v>1482.8679999999999</v>
      </c>
      <c r="T610" s="78">
        <v>1482.5060000000001</v>
      </c>
      <c r="U610" s="78">
        <v>1482.502</v>
      </c>
      <c r="V610" s="78">
        <v>1483.34</v>
      </c>
      <c r="W610" s="78">
        <v>1482.3969999999999</v>
      </c>
      <c r="X610" s="78">
        <v>1483.029</v>
      </c>
      <c r="Y610" s="78">
        <v>1483.357</v>
      </c>
      <c r="Z610" s="78">
        <v>1482.6690000000001</v>
      </c>
      <c r="AA610" s="78">
        <f t="shared" si="117"/>
        <v>1483.7929999999999</v>
      </c>
      <c r="AB610" s="77">
        <f t="shared" si="118"/>
        <v>2022</v>
      </c>
      <c r="AC610" s="76">
        <f t="shared" si="119"/>
        <v>6</v>
      </c>
      <c r="AD610" s="76" t="str">
        <f t="shared" si="120"/>
        <v>2022-6</v>
      </c>
      <c r="AE610" s="76">
        <f t="shared" si="121"/>
        <v>6</v>
      </c>
      <c r="AF610" s="74">
        <f t="shared" si="122"/>
        <v>1483.7929999999999</v>
      </c>
      <c r="AG610" s="75" t="str">
        <f t="shared" si="123"/>
        <v>16:00</v>
      </c>
      <c r="AH610" s="74">
        <f t="shared" si="124"/>
        <v>36404.796000000002</v>
      </c>
      <c r="AI610" s="73">
        <f t="shared" si="125"/>
        <v>32749.089</v>
      </c>
      <c r="AJ610" s="73">
        <f t="shared" si="126"/>
        <v>1485.0119999999999</v>
      </c>
      <c r="AK610" s="73">
        <f t="shared" si="127"/>
        <v>37080.147000000004</v>
      </c>
      <c r="AL610" s="72">
        <f t="shared" si="128"/>
        <v>44720</v>
      </c>
      <c r="AM610" s="71" t="str">
        <f t="shared" si="129"/>
        <v>8:00</v>
      </c>
    </row>
    <row r="611" spans="2:39" ht="13.8" thickBot="1">
      <c r="B611" s="79">
        <v>44743</v>
      </c>
      <c r="C611" s="78">
        <v>1482.4490000000001</v>
      </c>
      <c r="D611" s="78">
        <v>1482.749</v>
      </c>
      <c r="E611" s="78">
        <v>1482.5309999999999</v>
      </c>
      <c r="F611" s="78">
        <v>1481.941</v>
      </c>
      <c r="G611" s="78">
        <v>303.87</v>
      </c>
      <c r="H611" s="78">
        <v>0</v>
      </c>
      <c r="I611" s="78">
        <v>0</v>
      </c>
      <c r="J611" s="78">
        <v>0</v>
      </c>
      <c r="K611" s="78">
        <v>0</v>
      </c>
      <c r="L611" s="78">
        <v>0</v>
      </c>
      <c r="M611" s="78">
        <v>0</v>
      </c>
      <c r="N611" s="78">
        <v>0</v>
      </c>
      <c r="O611" s="78">
        <v>0</v>
      </c>
      <c r="P611" s="78">
        <v>0</v>
      </c>
      <c r="Q611" s="78">
        <v>0</v>
      </c>
      <c r="R611" s="78">
        <v>0</v>
      </c>
      <c r="S611" s="78">
        <v>0</v>
      </c>
      <c r="T611" s="78">
        <v>0</v>
      </c>
      <c r="U611" s="78">
        <v>0</v>
      </c>
      <c r="V611" s="78">
        <v>0</v>
      </c>
      <c r="W611" s="78">
        <v>0</v>
      </c>
      <c r="X611" s="78">
        <v>0</v>
      </c>
      <c r="Y611" s="78">
        <v>0</v>
      </c>
      <c r="Z611" s="78">
        <v>0</v>
      </c>
      <c r="AA611" s="78">
        <f t="shared" si="117"/>
        <v>1482.749</v>
      </c>
      <c r="AB611" s="77">
        <f t="shared" si="118"/>
        <v>2022</v>
      </c>
      <c r="AC611" s="76">
        <f t="shared" si="119"/>
        <v>7</v>
      </c>
      <c r="AD611" s="76" t="str">
        <f t="shared" si="120"/>
        <v/>
      </c>
      <c r="AE611" s="76" t="str">
        <f t="shared" si="121"/>
        <v/>
      </c>
      <c r="AF611" s="74">
        <f t="shared" si="122"/>
        <v>1482.749</v>
      </c>
      <c r="AG611" s="75" t="str">
        <f t="shared" si="123"/>
        <v>2:00</v>
      </c>
      <c r="AH611" s="74">
        <f t="shared" si="124"/>
        <v>7716.2889999999998</v>
      </c>
      <c r="AI611" s="73" t="str">
        <f t="shared" si="125"/>
        <v/>
      </c>
      <c r="AJ611" s="73" t="str">
        <f t="shared" si="126"/>
        <v/>
      </c>
      <c r="AK611" s="73" t="str">
        <f t="shared" si="127"/>
        <v/>
      </c>
      <c r="AL611" s="72" t="str">
        <f t="shared" si="128"/>
        <v/>
      </c>
      <c r="AM611" s="71" t="str">
        <f t="shared" si="129"/>
        <v/>
      </c>
    </row>
    <row r="612" spans="2:39" ht="13.8" thickBot="1">
      <c r="B612" s="79">
        <v>44744</v>
      </c>
      <c r="C612" s="78">
        <v>0</v>
      </c>
      <c r="D612" s="78">
        <v>0</v>
      </c>
      <c r="E612" s="78">
        <v>0</v>
      </c>
      <c r="F612" s="78">
        <v>0</v>
      </c>
      <c r="G612" s="78">
        <v>0</v>
      </c>
      <c r="H612" s="78">
        <v>0</v>
      </c>
      <c r="I612" s="78">
        <v>0</v>
      </c>
      <c r="J612" s="78">
        <v>0</v>
      </c>
      <c r="K612" s="78">
        <v>0</v>
      </c>
      <c r="L612" s="78">
        <v>0</v>
      </c>
      <c r="M612" s="78">
        <v>0</v>
      </c>
      <c r="N612" s="78">
        <v>0</v>
      </c>
      <c r="O612" s="78">
        <v>0</v>
      </c>
      <c r="P612" s="78">
        <v>0</v>
      </c>
      <c r="Q612" s="78">
        <v>0</v>
      </c>
      <c r="R612" s="78">
        <v>0</v>
      </c>
      <c r="S612" s="78">
        <v>0</v>
      </c>
      <c r="T612" s="78">
        <v>0</v>
      </c>
      <c r="U612" s="78">
        <v>0</v>
      </c>
      <c r="V612" s="78">
        <v>0</v>
      </c>
      <c r="W612" s="78">
        <v>0</v>
      </c>
      <c r="X612" s="78">
        <v>0</v>
      </c>
      <c r="Y612" s="78">
        <v>0</v>
      </c>
      <c r="Z612" s="78">
        <v>0</v>
      </c>
      <c r="AA612" s="78">
        <f t="shared" si="117"/>
        <v>0</v>
      </c>
      <c r="AB612" s="77">
        <f t="shared" si="118"/>
        <v>2022</v>
      </c>
      <c r="AC612" s="76">
        <f t="shared" si="119"/>
        <v>7</v>
      </c>
      <c r="AD612" s="76" t="str">
        <f t="shared" si="120"/>
        <v/>
      </c>
      <c r="AE612" s="76" t="str">
        <f t="shared" si="121"/>
        <v/>
      </c>
      <c r="AF612" s="74">
        <f t="shared" si="122"/>
        <v>0</v>
      </c>
      <c r="AG612" s="75" t="str">
        <f t="shared" si="123"/>
        <v>1:00</v>
      </c>
      <c r="AH612" s="74">
        <f t="shared" si="124"/>
        <v>0</v>
      </c>
      <c r="AI612" s="73" t="str">
        <f t="shared" si="125"/>
        <v/>
      </c>
      <c r="AJ612" s="73" t="str">
        <f t="shared" si="126"/>
        <v/>
      </c>
      <c r="AK612" s="73" t="str">
        <f t="shared" si="127"/>
        <v/>
      </c>
      <c r="AL612" s="72" t="str">
        <f t="shared" si="128"/>
        <v/>
      </c>
      <c r="AM612" s="71" t="str">
        <f t="shared" si="129"/>
        <v/>
      </c>
    </row>
    <row r="613" spans="2:39" ht="13.8" thickBot="1">
      <c r="B613" s="79">
        <v>44745</v>
      </c>
      <c r="C613" s="78">
        <v>0</v>
      </c>
      <c r="D613" s="78">
        <v>0</v>
      </c>
      <c r="E613" s="78">
        <v>0</v>
      </c>
      <c r="F613" s="78">
        <v>0</v>
      </c>
      <c r="G613" s="78">
        <v>0</v>
      </c>
      <c r="H613" s="78">
        <v>0</v>
      </c>
      <c r="I613" s="78">
        <v>0</v>
      </c>
      <c r="J613" s="78">
        <v>0</v>
      </c>
      <c r="K613" s="78">
        <v>0</v>
      </c>
      <c r="L613" s="78">
        <v>0</v>
      </c>
      <c r="M613" s="78">
        <v>0</v>
      </c>
      <c r="N613" s="78">
        <v>0</v>
      </c>
      <c r="O613" s="78">
        <v>0</v>
      </c>
      <c r="P613" s="78">
        <v>0</v>
      </c>
      <c r="Q613" s="78">
        <v>0</v>
      </c>
      <c r="R613" s="78">
        <v>0</v>
      </c>
      <c r="S613" s="78">
        <v>0</v>
      </c>
      <c r="T613" s="78">
        <v>0</v>
      </c>
      <c r="U613" s="78">
        <v>0</v>
      </c>
      <c r="V613" s="78">
        <v>0</v>
      </c>
      <c r="W613" s="78">
        <v>0</v>
      </c>
      <c r="X613" s="78">
        <v>0</v>
      </c>
      <c r="Y613" s="78">
        <v>0</v>
      </c>
      <c r="Z613" s="78">
        <v>0</v>
      </c>
      <c r="AA613" s="78">
        <f t="shared" si="117"/>
        <v>0</v>
      </c>
      <c r="AB613" s="77">
        <f t="shared" si="118"/>
        <v>2022</v>
      </c>
      <c r="AC613" s="76">
        <f t="shared" si="119"/>
        <v>7</v>
      </c>
      <c r="AD613" s="76" t="str">
        <f t="shared" si="120"/>
        <v/>
      </c>
      <c r="AE613" s="76" t="str">
        <f t="shared" si="121"/>
        <v/>
      </c>
      <c r="AF613" s="74">
        <f t="shared" si="122"/>
        <v>0</v>
      </c>
      <c r="AG613" s="75" t="str">
        <f t="shared" si="123"/>
        <v>1:00</v>
      </c>
      <c r="AH613" s="74">
        <f t="shared" si="124"/>
        <v>0</v>
      </c>
      <c r="AI613" s="73" t="str">
        <f t="shared" si="125"/>
        <v/>
      </c>
      <c r="AJ613" s="73" t="str">
        <f t="shared" si="126"/>
        <v/>
      </c>
      <c r="AK613" s="73" t="str">
        <f t="shared" si="127"/>
        <v/>
      </c>
      <c r="AL613" s="72" t="str">
        <f t="shared" si="128"/>
        <v/>
      </c>
      <c r="AM613" s="71" t="str">
        <f t="shared" si="129"/>
        <v/>
      </c>
    </row>
    <row r="614" spans="2:39" ht="13.8" thickBot="1">
      <c r="B614" s="79">
        <v>44746</v>
      </c>
      <c r="C614" s="78">
        <v>0</v>
      </c>
      <c r="D614" s="78">
        <v>0</v>
      </c>
      <c r="E614" s="78">
        <v>0</v>
      </c>
      <c r="F614" s="78">
        <v>0</v>
      </c>
      <c r="G614" s="78">
        <v>0</v>
      </c>
      <c r="H614" s="78">
        <v>149.32300000000001</v>
      </c>
      <c r="I614" s="78">
        <v>1484.7260000000001</v>
      </c>
      <c r="J614" s="78">
        <v>1482.6579999999999</v>
      </c>
      <c r="K614" s="78">
        <v>1482.6949999999999</v>
      </c>
      <c r="L614" s="78">
        <v>1482.796</v>
      </c>
      <c r="M614" s="78">
        <v>1482.0609999999999</v>
      </c>
      <c r="N614" s="78">
        <v>1483.4469999999999</v>
      </c>
      <c r="O614" s="78">
        <v>1482.6579999999999</v>
      </c>
      <c r="P614" s="78">
        <v>1482.423</v>
      </c>
      <c r="Q614" s="78">
        <v>1483.2349999999999</v>
      </c>
      <c r="R614" s="78">
        <v>1482.095</v>
      </c>
      <c r="S614" s="78">
        <v>1483.144</v>
      </c>
      <c r="T614" s="78">
        <v>1482.644</v>
      </c>
      <c r="U614" s="78">
        <v>1482.11</v>
      </c>
      <c r="V614" s="78">
        <v>1481.6010000000001</v>
      </c>
      <c r="W614" s="78">
        <v>1483.125</v>
      </c>
      <c r="X614" s="78">
        <v>1482.056</v>
      </c>
      <c r="Y614" s="78">
        <v>1484.011</v>
      </c>
      <c r="Z614" s="78">
        <v>1482.7860000000001</v>
      </c>
      <c r="AA614" s="78">
        <f t="shared" si="117"/>
        <v>1484.7260000000001</v>
      </c>
      <c r="AB614" s="77">
        <f t="shared" si="118"/>
        <v>2022</v>
      </c>
      <c r="AC614" s="76">
        <f t="shared" si="119"/>
        <v>7</v>
      </c>
      <c r="AD614" s="76" t="str">
        <f t="shared" si="120"/>
        <v/>
      </c>
      <c r="AE614" s="76" t="str">
        <f t="shared" si="121"/>
        <v/>
      </c>
      <c r="AF614" s="74">
        <f t="shared" si="122"/>
        <v>1484.7260000000001</v>
      </c>
      <c r="AG614" s="75" t="str">
        <f t="shared" si="123"/>
        <v>7:00</v>
      </c>
      <c r="AH614" s="74">
        <f t="shared" si="124"/>
        <v>28324.319999999996</v>
      </c>
      <c r="AI614" s="73" t="str">
        <f t="shared" si="125"/>
        <v/>
      </c>
      <c r="AJ614" s="73" t="str">
        <f t="shared" si="126"/>
        <v/>
      </c>
      <c r="AK614" s="73" t="str">
        <f t="shared" si="127"/>
        <v/>
      </c>
      <c r="AL614" s="72" t="str">
        <f t="shared" si="128"/>
        <v/>
      </c>
      <c r="AM614" s="71" t="str">
        <f t="shared" si="129"/>
        <v/>
      </c>
    </row>
    <row r="615" spans="2:39" ht="13.8" thickBot="1">
      <c r="B615" s="79">
        <v>44747</v>
      </c>
      <c r="C615" s="78">
        <v>1483.16</v>
      </c>
      <c r="D615" s="78">
        <v>1482.8530000000001</v>
      </c>
      <c r="E615" s="78">
        <v>1482.576</v>
      </c>
      <c r="F615" s="78">
        <v>1482.9870000000001</v>
      </c>
      <c r="G615" s="78">
        <v>1482.8040000000001</v>
      </c>
      <c r="H615" s="78">
        <v>1482.4749999999999</v>
      </c>
      <c r="I615" s="78">
        <v>1482.4269999999999</v>
      </c>
      <c r="J615" s="78">
        <v>1483.1959999999999</v>
      </c>
      <c r="K615" s="78">
        <v>1483.56</v>
      </c>
      <c r="L615" s="78">
        <v>1483.2429999999999</v>
      </c>
      <c r="M615" s="78">
        <v>1483.0219999999999</v>
      </c>
      <c r="N615" s="78">
        <v>1483.1780000000001</v>
      </c>
      <c r="O615" s="78">
        <v>1483.2439999999999</v>
      </c>
      <c r="P615" s="78">
        <v>1481.78</v>
      </c>
      <c r="Q615" s="78">
        <v>1482.529</v>
      </c>
      <c r="R615" s="78">
        <v>1482.943</v>
      </c>
      <c r="S615" s="78">
        <v>1482.5160000000001</v>
      </c>
      <c r="T615" s="78">
        <v>1482.5440000000001</v>
      </c>
      <c r="U615" s="78">
        <v>1482.3679999999999</v>
      </c>
      <c r="V615" s="78">
        <v>1483.192</v>
      </c>
      <c r="W615" s="78">
        <v>1482.364</v>
      </c>
      <c r="X615" s="78">
        <v>1483.2929999999999</v>
      </c>
      <c r="Y615" s="78">
        <v>1483.4690000000001</v>
      </c>
      <c r="Z615" s="78">
        <v>1483.1949999999999</v>
      </c>
      <c r="AA615" s="78">
        <f t="shared" si="117"/>
        <v>1483.56</v>
      </c>
      <c r="AB615" s="77">
        <f t="shared" si="118"/>
        <v>2022</v>
      </c>
      <c r="AC615" s="76">
        <f t="shared" si="119"/>
        <v>7</v>
      </c>
      <c r="AD615" s="76" t="str">
        <f t="shared" si="120"/>
        <v/>
      </c>
      <c r="AE615" s="76" t="str">
        <f t="shared" si="121"/>
        <v/>
      </c>
      <c r="AF615" s="74">
        <f t="shared" si="122"/>
        <v>1483.56</v>
      </c>
      <c r="AG615" s="75" t="str">
        <f t="shared" si="123"/>
        <v>9:00</v>
      </c>
      <c r="AH615" s="74">
        <f t="shared" si="124"/>
        <v>37072.477999999996</v>
      </c>
      <c r="AI615" s="73" t="str">
        <f t="shared" si="125"/>
        <v/>
      </c>
      <c r="AJ615" s="73" t="str">
        <f t="shared" si="126"/>
        <v/>
      </c>
      <c r="AK615" s="73" t="str">
        <f t="shared" si="127"/>
        <v/>
      </c>
      <c r="AL615" s="72" t="str">
        <f t="shared" si="128"/>
        <v/>
      </c>
      <c r="AM615" s="71" t="str">
        <f t="shared" si="129"/>
        <v/>
      </c>
    </row>
    <row r="616" spans="2:39" ht="13.8" thickBot="1">
      <c r="B616" s="79">
        <v>44748</v>
      </c>
      <c r="C616" s="78">
        <v>1483.6010000000001</v>
      </c>
      <c r="D616" s="78">
        <v>1482.6369999999999</v>
      </c>
      <c r="E616" s="78">
        <v>1482.7840000000001</v>
      </c>
      <c r="F616" s="78">
        <v>1482.2719999999999</v>
      </c>
      <c r="G616" s="78">
        <v>1484.326</v>
      </c>
      <c r="H616" s="78">
        <v>1482.155</v>
      </c>
      <c r="I616" s="78">
        <v>1483.1410000000001</v>
      </c>
      <c r="J616" s="78">
        <v>1481.8679999999999</v>
      </c>
      <c r="K616" s="78">
        <v>1483.1</v>
      </c>
      <c r="L616" s="78">
        <v>1482.1189999999999</v>
      </c>
      <c r="M616" s="78">
        <v>1481.6679999999999</v>
      </c>
      <c r="N616" s="78">
        <v>1483.4490000000001</v>
      </c>
      <c r="O616" s="78">
        <v>1483.4590000000001</v>
      </c>
      <c r="P616" s="78">
        <v>1483.692</v>
      </c>
      <c r="Q616" s="78">
        <v>1482.7929999999999</v>
      </c>
      <c r="R616" s="78">
        <v>1482.1</v>
      </c>
      <c r="S616" s="78">
        <v>1481.9380000000001</v>
      </c>
      <c r="T616" s="78">
        <v>1385.509</v>
      </c>
      <c r="U616" s="78">
        <v>1382.098</v>
      </c>
      <c r="V616" s="78">
        <v>1447.2809999999999</v>
      </c>
      <c r="W616" s="78">
        <v>1482.6089999999999</v>
      </c>
      <c r="X616" s="78">
        <v>1483.2729999999999</v>
      </c>
      <c r="Y616" s="78">
        <v>1482.867</v>
      </c>
      <c r="Z616" s="78">
        <v>1482.4</v>
      </c>
      <c r="AA616" s="78">
        <f t="shared" si="117"/>
        <v>1484.326</v>
      </c>
      <c r="AB616" s="77">
        <f t="shared" si="118"/>
        <v>2022</v>
      </c>
      <c r="AC616" s="76">
        <f t="shared" si="119"/>
        <v>7</v>
      </c>
      <c r="AD616" s="76" t="str">
        <f t="shared" si="120"/>
        <v/>
      </c>
      <c r="AE616" s="76" t="str">
        <f t="shared" si="121"/>
        <v/>
      </c>
      <c r="AF616" s="74">
        <f t="shared" si="122"/>
        <v>1484.326</v>
      </c>
      <c r="AG616" s="75" t="str">
        <f t="shared" si="123"/>
        <v>5:00</v>
      </c>
      <c r="AH616" s="74">
        <f t="shared" si="124"/>
        <v>36837.464999999997</v>
      </c>
      <c r="AI616" s="73" t="str">
        <f t="shared" si="125"/>
        <v/>
      </c>
      <c r="AJ616" s="73" t="str">
        <f t="shared" si="126"/>
        <v/>
      </c>
      <c r="AK616" s="73" t="str">
        <f t="shared" si="127"/>
        <v/>
      </c>
      <c r="AL616" s="72" t="str">
        <f t="shared" si="128"/>
        <v/>
      </c>
      <c r="AM616" s="71" t="str">
        <f t="shared" si="129"/>
        <v/>
      </c>
    </row>
    <row r="617" spans="2:39" ht="13.8" thickBot="1">
      <c r="B617" s="79">
        <v>44749</v>
      </c>
      <c r="C617" s="78">
        <v>1476.5070000000001</v>
      </c>
      <c r="D617" s="78">
        <v>1463.02</v>
      </c>
      <c r="E617" s="78">
        <v>1446.8510000000001</v>
      </c>
      <c r="F617" s="78">
        <v>1444.3109999999999</v>
      </c>
      <c r="G617" s="78">
        <v>1403.4490000000001</v>
      </c>
      <c r="H617" s="78">
        <v>1446.1010000000001</v>
      </c>
      <c r="I617" s="78">
        <v>1482.6310000000001</v>
      </c>
      <c r="J617" s="78">
        <v>1482.259</v>
      </c>
      <c r="K617" s="78">
        <v>1482.28</v>
      </c>
      <c r="L617" s="78">
        <v>1482.2560000000001</v>
      </c>
      <c r="M617" s="78">
        <v>1482.136</v>
      </c>
      <c r="N617" s="78">
        <v>1482.326</v>
      </c>
      <c r="O617" s="78">
        <v>1481.923</v>
      </c>
      <c r="P617" s="78">
        <v>1482.9280000000001</v>
      </c>
      <c r="Q617" s="78">
        <v>1482.1030000000001</v>
      </c>
      <c r="R617" s="78">
        <v>1482.442</v>
      </c>
      <c r="S617" s="78">
        <v>1482.5039999999999</v>
      </c>
      <c r="T617" s="78">
        <v>1482.519</v>
      </c>
      <c r="U617" s="78">
        <v>1482.616</v>
      </c>
      <c r="V617" s="78">
        <v>1483.6010000000001</v>
      </c>
      <c r="W617" s="78">
        <v>1483.25</v>
      </c>
      <c r="X617" s="78">
        <v>1475.47</v>
      </c>
      <c r="Y617" s="78">
        <v>1309.96</v>
      </c>
      <c r="Z617" s="78">
        <v>1268.896</v>
      </c>
      <c r="AA617" s="78">
        <f t="shared" si="117"/>
        <v>1483.6010000000001</v>
      </c>
      <c r="AB617" s="77">
        <f t="shared" si="118"/>
        <v>2022</v>
      </c>
      <c r="AC617" s="76">
        <f t="shared" si="119"/>
        <v>7</v>
      </c>
      <c r="AD617" s="76" t="str">
        <f t="shared" si="120"/>
        <v/>
      </c>
      <c r="AE617" s="76" t="str">
        <f t="shared" si="121"/>
        <v/>
      </c>
      <c r="AF617" s="74">
        <f t="shared" si="122"/>
        <v>1483.6010000000001</v>
      </c>
      <c r="AG617" s="75" t="str">
        <f t="shared" si="123"/>
        <v>20:00</v>
      </c>
      <c r="AH617" s="74">
        <f t="shared" si="124"/>
        <v>36455.94</v>
      </c>
      <c r="AI617" s="73" t="str">
        <f t="shared" si="125"/>
        <v/>
      </c>
      <c r="AJ617" s="73" t="str">
        <f t="shared" si="126"/>
        <v/>
      </c>
      <c r="AK617" s="73" t="str">
        <f t="shared" si="127"/>
        <v/>
      </c>
      <c r="AL617" s="72" t="str">
        <f t="shared" si="128"/>
        <v/>
      </c>
      <c r="AM617" s="71" t="str">
        <f t="shared" si="129"/>
        <v/>
      </c>
    </row>
    <row r="618" spans="2:39" ht="13.8" thickBot="1">
      <c r="B618" s="79">
        <v>44750</v>
      </c>
      <c r="C618" s="78">
        <v>1255.527</v>
      </c>
      <c r="D618" s="78">
        <v>1394.934</v>
      </c>
      <c r="E618" s="78">
        <v>1449.37</v>
      </c>
      <c r="F618" s="78">
        <v>1474.0360000000001</v>
      </c>
      <c r="G618" s="78">
        <v>1466.066</v>
      </c>
      <c r="H618" s="78">
        <v>1482.0260000000001</v>
      </c>
      <c r="I618" s="78">
        <v>1483.4780000000001</v>
      </c>
      <c r="J618" s="78">
        <v>1483.0619999999999</v>
      </c>
      <c r="K618" s="78">
        <v>1482.4659999999999</v>
      </c>
      <c r="L618" s="78">
        <v>1483.7049999999999</v>
      </c>
      <c r="M618" s="78">
        <v>1482.116</v>
      </c>
      <c r="N618" s="78">
        <v>1483.1389999999999</v>
      </c>
      <c r="O618" s="78">
        <v>1481.8620000000001</v>
      </c>
      <c r="P618" s="78">
        <v>1482.077</v>
      </c>
      <c r="Q618" s="78">
        <v>1481.5139999999999</v>
      </c>
      <c r="R618" s="78">
        <v>1482.7539999999999</v>
      </c>
      <c r="S618" s="78">
        <v>1481.6469999999999</v>
      </c>
      <c r="T618" s="78">
        <v>1483.1759999999999</v>
      </c>
      <c r="U618" s="78">
        <v>1483.9</v>
      </c>
      <c r="V618" s="78">
        <v>1483.2809999999999</v>
      </c>
      <c r="W618" s="78">
        <v>1482.258</v>
      </c>
      <c r="X618" s="78">
        <v>1483.5070000000001</v>
      </c>
      <c r="Y618" s="78">
        <v>1458.9459999999999</v>
      </c>
      <c r="Z618" s="78">
        <v>1389.6</v>
      </c>
      <c r="AA618" s="78">
        <f t="shared" si="117"/>
        <v>1483.9</v>
      </c>
      <c r="AB618" s="77">
        <f t="shared" si="118"/>
        <v>2022</v>
      </c>
      <c r="AC618" s="76">
        <f t="shared" si="119"/>
        <v>7</v>
      </c>
      <c r="AD618" s="76" t="str">
        <f t="shared" si="120"/>
        <v/>
      </c>
      <c r="AE618" s="76" t="str">
        <f t="shared" si="121"/>
        <v/>
      </c>
      <c r="AF618" s="74">
        <f t="shared" si="122"/>
        <v>1483.9</v>
      </c>
      <c r="AG618" s="75" t="str">
        <f t="shared" si="123"/>
        <v>19:00</v>
      </c>
      <c r="AH618" s="74">
        <f t="shared" si="124"/>
        <v>36578.347000000009</v>
      </c>
      <c r="AI618" s="73" t="str">
        <f t="shared" si="125"/>
        <v/>
      </c>
      <c r="AJ618" s="73" t="str">
        <f t="shared" si="126"/>
        <v/>
      </c>
      <c r="AK618" s="73" t="str">
        <f t="shared" si="127"/>
        <v/>
      </c>
      <c r="AL618" s="72" t="str">
        <f t="shared" si="128"/>
        <v/>
      </c>
      <c r="AM618" s="71" t="str">
        <f t="shared" si="129"/>
        <v/>
      </c>
    </row>
    <row r="619" spans="2:39" ht="13.8" thickBot="1">
      <c r="B619" s="79">
        <v>44751</v>
      </c>
      <c r="C619" s="78">
        <v>1337.0450000000001</v>
      </c>
      <c r="D619" s="78">
        <v>1332.998</v>
      </c>
      <c r="E619" s="78">
        <v>1318.0830000000001</v>
      </c>
      <c r="F619" s="78">
        <v>1303.7719999999999</v>
      </c>
      <c r="G619" s="78">
        <v>1290.0719999999999</v>
      </c>
      <c r="H619" s="78">
        <v>1302.3820000000001</v>
      </c>
      <c r="I619" s="78">
        <v>1391.529</v>
      </c>
      <c r="J619" s="78">
        <v>1458.0630000000001</v>
      </c>
      <c r="K619" s="78">
        <v>1473.1859999999999</v>
      </c>
      <c r="L619" s="78">
        <v>1483.3520000000001</v>
      </c>
      <c r="M619" s="78">
        <v>1481.463</v>
      </c>
      <c r="N619" s="78">
        <v>1482.442</v>
      </c>
      <c r="O619" s="78">
        <v>1482.586</v>
      </c>
      <c r="P619" s="78">
        <v>1482.9190000000001</v>
      </c>
      <c r="Q619" s="78">
        <v>1482.202</v>
      </c>
      <c r="R619" s="78">
        <v>1482.691</v>
      </c>
      <c r="S619" s="78">
        <v>1482.8810000000001</v>
      </c>
      <c r="T619" s="78">
        <v>1482.1510000000001</v>
      </c>
      <c r="U619" s="78">
        <v>1483.155</v>
      </c>
      <c r="V619" s="78">
        <v>1482.3330000000001</v>
      </c>
      <c r="W619" s="78">
        <v>1472.654</v>
      </c>
      <c r="X619" s="78">
        <v>1462.9069999999999</v>
      </c>
      <c r="Y619" s="78">
        <v>1374.9590000000001</v>
      </c>
      <c r="Z619" s="78">
        <v>1323.0229999999999</v>
      </c>
      <c r="AA619" s="78">
        <f t="shared" si="117"/>
        <v>1483.3520000000001</v>
      </c>
      <c r="AB619" s="77">
        <f t="shared" si="118"/>
        <v>2022</v>
      </c>
      <c r="AC619" s="76">
        <f t="shared" si="119"/>
        <v>7</v>
      </c>
      <c r="AD619" s="76" t="str">
        <f t="shared" si="120"/>
        <v/>
      </c>
      <c r="AE619" s="76" t="str">
        <f t="shared" si="121"/>
        <v/>
      </c>
      <c r="AF619" s="74">
        <f t="shared" si="122"/>
        <v>1483.3520000000001</v>
      </c>
      <c r="AG619" s="75" t="str">
        <f t="shared" si="123"/>
        <v>10:00</v>
      </c>
      <c r="AH619" s="74">
        <f t="shared" si="124"/>
        <v>35632.200000000004</v>
      </c>
      <c r="AI619" s="73" t="str">
        <f t="shared" si="125"/>
        <v/>
      </c>
      <c r="AJ619" s="73" t="str">
        <f t="shared" si="126"/>
        <v/>
      </c>
      <c r="AK619" s="73" t="str">
        <f t="shared" si="127"/>
        <v/>
      </c>
      <c r="AL619" s="72" t="str">
        <f t="shared" si="128"/>
        <v/>
      </c>
      <c r="AM619" s="71" t="str">
        <f t="shared" si="129"/>
        <v/>
      </c>
    </row>
    <row r="620" spans="2:39" ht="13.8" thickBot="1">
      <c r="B620" s="79">
        <v>44752</v>
      </c>
      <c r="C620" s="78">
        <v>1306.952</v>
      </c>
      <c r="D620" s="78">
        <v>1285.2860000000001</v>
      </c>
      <c r="E620" s="78">
        <v>1267.623</v>
      </c>
      <c r="F620" s="78">
        <v>1261.5440000000001</v>
      </c>
      <c r="G620" s="78">
        <v>1253.068</v>
      </c>
      <c r="H620" s="78">
        <v>1217.04</v>
      </c>
      <c r="I620" s="78">
        <v>1393.895</v>
      </c>
      <c r="J620" s="78">
        <v>1454.9839999999999</v>
      </c>
      <c r="K620" s="78">
        <v>1482.0930000000001</v>
      </c>
      <c r="L620" s="78">
        <v>1482.049</v>
      </c>
      <c r="M620" s="78">
        <v>1482.174</v>
      </c>
      <c r="N620" s="78">
        <v>1482.3409999999999</v>
      </c>
      <c r="O620" s="78">
        <v>1482.2470000000001</v>
      </c>
      <c r="P620" s="78">
        <v>1482.152</v>
      </c>
      <c r="Q620" s="78">
        <v>1481.806</v>
      </c>
      <c r="R620" s="78">
        <v>1482.501</v>
      </c>
      <c r="S620" s="78">
        <v>1482.26</v>
      </c>
      <c r="T620" s="78">
        <v>1483.001</v>
      </c>
      <c r="U620" s="78">
        <v>1483.174</v>
      </c>
      <c r="V620" s="78">
        <v>1483.0630000000001</v>
      </c>
      <c r="W620" s="78">
        <v>1482.287</v>
      </c>
      <c r="X620" s="78">
        <v>1482.03</v>
      </c>
      <c r="Y620" s="78">
        <v>1472.1949999999999</v>
      </c>
      <c r="Z620" s="78">
        <v>1436.018</v>
      </c>
      <c r="AA620" s="78">
        <f t="shared" si="117"/>
        <v>1483.174</v>
      </c>
      <c r="AB620" s="77">
        <f t="shared" si="118"/>
        <v>2022</v>
      </c>
      <c r="AC620" s="76">
        <f t="shared" si="119"/>
        <v>7</v>
      </c>
      <c r="AD620" s="76" t="str">
        <f t="shared" si="120"/>
        <v/>
      </c>
      <c r="AE620" s="76" t="str">
        <f t="shared" si="121"/>
        <v/>
      </c>
      <c r="AF620" s="74">
        <f t="shared" si="122"/>
        <v>1483.174</v>
      </c>
      <c r="AG620" s="75" t="str">
        <f t="shared" si="123"/>
        <v>19:00</v>
      </c>
      <c r="AH620" s="74">
        <f t="shared" si="124"/>
        <v>35584.957000000002</v>
      </c>
      <c r="AI620" s="73" t="str">
        <f t="shared" si="125"/>
        <v/>
      </c>
      <c r="AJ620" s="73" t="str">
        <f t="shared" si="126"/>
        <v/>
      </c>
      <c r="AK620" s="73" t="str">
        <f t="shared" si="127"/>
        <v/>
      </c>
      <c r="AL620" s="72" t="str">
        <f t="shared" si="128"/>
        <v/>
      </c>
      <c r="AM620" s="71" t="str">
        <f t="shared" si="129"/>
        <v/>
      </c>
    </row>
    <row r="621" spans="2:39" ht="13.8" thickBot="1">
      <c r="B621" s="79">
        <v>44753</v>
      </c>
      <c r="C621" s="78">
        <v>1365.056</v>
      </c>
      <c r="D621" s="78">
        <v>1345.2850000000001</v>
      </c>
      <c r="E621" s="78">
        <v>1324.271</v>
      </c>
      <c r="F621" s="78">
        <v>1341.8510000000001</v>
      </c>
      <c r="G621" s="78">
        <v>1327.402</v>
      </c>
      <c r="H621" s="78">
        <v>1398.7470000000001</v>
      </c>
      <c r="I621" s="78">
        <v>1481.876</v>
      </c>
      <c r="J621" s="78">
        <v>1481.88</v>
      </c>
      <c r="K621" s="78">
        <v>1482.2940000000001</v>
      </c>
      <c r="L621" s="78">
        <v>1482.8589999999999</v>
      </c>
      <c r="M621" s="78">
        <v>1483.06</v>
      </c>
      <c r="N621" s="78">
        <v>1482.1569999999999</v>
      </c>
      <c r="O621" s="78">
        <v>1482.586</v>
      </c>
      <c r="P621" s="78">
        <v>1481.933</v>
      </c>
      <c r="Q621" s="78">
        <v>1481.8920000000001</v>
      </c>
      <c r="R621" s="78">
        <v>1482.6010000000001</v>
      </c>
      <c r="S621" s="78">
        <v>1482.097</v>
      </c>
      <c r="T621" s="78">
        <v>1482.614</v>
      </c>
      <c r="U621" s="78">
        <v>1483.94</v>
      </c>
      <c r="V621" s="78">
        <v>1482.18</v>
      </c>
      <c r="W621" s="78">
        <v>1482.654</v>
      </c>
      <c r="X621" s="78">
        <v>1482.915</v>
      </c>
      <c r="Y621" s="78">
        <v>1483.0820000000001</v>
      </c>
      <c r="Z621" s="78">
        <v>1482.55</v>
      </c>
      <c r="AA621" s="78">
        <f t="shared" si="117"/>
        <v>1483.94</v>
      </c>
      <c r="AB621" s="77">
        <f t="shared" si="118"/>
        <v>2022</v>
      </c>
      <c r="AC621" s="76">
        <f t="shared" si="119"/>
        <v>7</v>
      </c>
      <c r="AD621" s="76" t="str">
        <f t="shared" si="120"/>
        <v/>
      </c>
      <c r="AE621" s="76" t="str">
        <f t="shared" si="121"/>
        <v/>
      </c>
      <c r="AF621" s="74">
        <f t="shared" si="122"/>
        <v>1483.94</v>
      </c>
      <c r="AG621" s="75" t="str">
        <f t="shared" si="123"/>
        <v>19:00</v>
      </c>
      <c r="AH621" s="74">
        <f t="shared" si="124"/>
        <v>36271.722000000002</v>
      </c>
      <c r="AI621" s="73" t="str">
        <f t="shared" si="125"/>
        <v/>
      </c>
      <c r="AJ621" s="73" t="str">
        <f t="shared" si="126"/>
        <v/>
      </c>
      <c r="AK621" s="73" t="str">
        <f t="shared" si="127"/>
        <v/>
      </c>
      <c r="AL621" s="72" t="str">
        <f t="shared" si="128"/>
        <v/>
      </c>
      <c r="AM621" s="71" t="str">
        <f t="shared" si="129"/>
        <v/>
      </c>
    </row>
    <row r="622" spans="2:39" ht="13.8" thickBot="1">
      <c r="B622" s="79">
        <v>44754</v>
      </c>
      <c r="C622" s="78">
        <v>1482.4380000000001</v>
      </c>
      <c r="D622" s="78">
        <v>1483.653</v>
      </c>
      <c r="E622" s="78">
        <v>1483.7159999999999</v>
      </c>
      <c r="F622" s="78">
        <v>1483.5709999999999</v>
      </c>
      <c r="G622" s="78">
        <v>1482.845</v>
      </c>
      <c r="H622" s="78">
        <v>1483.11</v>
      </c>
      <c r="I622" s="78">
        <v>1483.9269999999999</v>
      </c>
      <c r="J622" s="78">
        <v>1482.231</v>
      </c>
      <c r="K622" s="78">
        <v>1482.2280000000001</v>
      </c>
      <c r="L622" s="78">
        <v>1482.5029999999999</v>
      </c>
      <c r="M622" s="78">
        <v>1482.2139999999999</v>
      </c>
      <c r="N622" s="78">
        <v>1481.8679999999999</v>
      </c>
      <c r="O622" s="78">
        <v>1483.0329999999999</v>
      </c>
      <c r="P622" s="78">
        <v>1481.682</v>
      </c>
      <c r="Q622" s="78">
        <v>1482.7170000000001</v>
      </c>
      <c r="R622" s="78">
        <v>1482.4480000000001</v>
      </c>
      <c r="S622" s="78">
        <v>1482.0989999999999</v>
      </c>
      <c r="T622" s="78">
        <v>1483.251</v>
      </c>
      <c r="U622" s="78">
        <v>1484.204</v>
      </c>
      <c r="V622" s="78">
        <v>1482.693</v>
      </c>
      <c r="W622" s="78">
        <v>1483.444</v>
      </c>
      <c r="X622" s="78">
        <v>1482.8689999999999</v>
      </c>
      <c r="Y622" s="78">
        <v>1483.1210000000001</v>
      </c>
      <c r="Z622" s="78">
        <v>1482.999</v>
      </c>
      <c r="AA622" s="78">
        <f t="shared" si="117"/>
        <v>1484.204</v>
      </c>
      <c r="AB622" s="77">
        <f t="shared" si="118"/>
        <v>2022</v>
      </c>
      <c r="AC622" s="76">
        <f t="shared" si="119"/>
        <v>7</v>
      </c>
      <c r="AD622" s="76" t="str">
        <f t="shared" si="120"/>
        <v/>
      </c>
      <c r="AE622" s="76" t="str">
        <f t="shared" si="121"/>
        <v/>
      </c>
      <c r="AF622" s="74">
        <f t="shared" si="122"/>
        <v>1484.204</v>
      </c>
      <c r="AG622" s="75" t="str">
        <f t="shared" si="123"/>
        <v>19:00</v>
      </c>
      <c r="AH622" s="74">
        <f t="shared" si="124"/>
        <v>37073.067999999999</v>
      </c>
      <c r="AI622" s="73" t="str">
        <f t="shared" si="125"/>
        <v/>
      </c>
      <c r="AJ622" s="73" t="str">
        <f t="shared" si="126"/>
        <v/>
      </c>
      <c r="AK622" s="73" t="str">
        <f t="shared" si="127"/>
        <v/>
      </c>
      <c r="AL622" s="72" t="str">
        <f t="shared" si="128"/>
        <v/>
      </c>
      <c r="AM622" s="71" t="str">
        <f t="shared" si="129"/>
        <v/>
      </c>
    </row>
    <row r="623" spans="2:39" ht="13.8" thickBot="1">
      <c r="B623" s="79">
        <v>44755</v>
      </c>
      <c r="C623" s="78">
        <v>1484</v>
      </c>
      <c r="D623" s="78">
        <v>1482.0719999999999</v>
      </c>
      <c r="E623" s="78">
        <v>1461.8630000000001</v>
      </c>
      <c r="F623" s="78">
        <v>1445.61</v>
      </c>
      <c r="G623" s="78">
        <v>1425.13</v>
      </c>
      <c r="H623" s="78">
        <v>1457.384</v>
      </c>
      <c r="I623" s="78">
        <v>1482.462</v>
      </c>
      <c r="J623" s="78">
        <v>1481.7049999999999</v>
      </c>
      <c r="K623" s="78">
        <v>1482.2919999999999</v>
      </c>
      <c r="L623" s="78">
        <v>1482.6320000000001</v>
      </c>
      <c r="M623" s="78">
        <v>246.72</v>
      </c>
      <c r="N623" s="78">
        <v>1482.8430000000001</v>
      </c>
      <c r="O623" s="78">
        <v>1482.2660000000001</v>
      </c>
      <c r="P623" s="78">
        <v>1483.9179999999999</v>
      </c>
      <c r="Q623" s="78">
        <v>1482.364</v>
      </c>
      <c r="R623" s="78">
        <v>1481.1880000000001</v>
      </c>
      <c r="S623" s="78">
        <v>1482.7639999999999</v>
      </c>
      <c r="T623" s="78">
        <v>1483.807</v>
      </c>
      <c r="U623" s="78">
        <v>1483.5530000000001</v>
      </c>
      <c r="V623" s="78">
        <v>1483.2919999999999</v>
      </c>
      <c r="W623" s="78">
        <v>1483.0619999999999</v>
      </c>
      <c r="X623" s="78">
        <v>1477.7829999999999</v>
      </c>
      <c r="Y623" s="78">
        <v>1435.829</v>
      </c>
      <c r="Z623" s="78">
        <v>434.41500000000002</v>
      </c>
      <c r="AA623" s="78">
        <f t="shared" si="117"/>
        <v>1484</v>
      </c>
      <c r="AB623" s="77">
        <f t="shared" si="118"/>
        <v>2022</v>
      </c>
      <c r="AC623" s="76">
        <f t="shared" si="119"/>
        <v>7</v>
      </c>
      <c r="AD623" s="76" t="str">
        <f t="shared" si="120"/>
        <v/>
      </c>
      <c r="AE623" s="76" t="str">
        <f t="shared" si="121"/>
        <v/>
      </c>
      <c r="AF623" s="74">
        <f t="shared" si="122"/>
        <v>1484</v>
      </c>
      <c r="AG623" s="75" t="str">
        <f t="shared" si="123"/>
        <v>1:00</v>
      </c>
      <c r="AH623" s="74">
        <f t="shared" si="124"/>
        <v>34592.954000000005</v>
      </c>
      <c r="AI623" s="73" t="str">
        <f t="shared" si="125"/>
        <v/>
      </c>
      <c r="AJ623" s="73" t="str">
        <f t="shared" si="126"/>
        <v/>
      </c>
      <c r="AK623" s="73" t="str">
        <f t="shared" si="127"/>
        <v/>
      </c>
      <c r="AL623" s="72" t="str">
        <f t="shared" si="128"/>
        <v/>
      </c>
      <c r="AM623" s="71" t="str">
        <f t="shared" si="129"/>
        <v/>
      </c>
    </row>
    <row r="624" spans="2:39" ht="13.8" thickBot="1">
      <c r="B624" s="79">
        <v>44756</v>
      </c>
      <c r="C624" s="78">
        <v>0</v>
      </c>
      <c r="D624" s="78">
        <v>0</v>
      </c>
      <c r="E624" s="78">
        <v>0</v>
      </c>
      <c r="F624" s="78">
        <v>0</v>
      </c>
      <c r="G624" s="78">
        <v>0</v>
      </c>
      <c r="H624" s="78">
        <v>0</v>
      </c>
      <c r="I624" s="78">
        <v>0</v>
      </c>
      <c r="J624" s="78">
        <v>0</v>
      </c>
      <c r="K624" s="78">
        <v>0</v>
      </c>
      <c r="L624" s="78">
        <v>0</v>
      </c>
      <c r="M624" s="78">
        <v>0</v>
      </c>
      <c r="N624" s="78">
        <v>0</v>
      </c>
      <c r="O624" s="78">
        <v>0</v>
      </c>
      <c r="P624" s="78">
        <v>0</v>
      </c>
      <c r="Q624" s="78">
        <v>0</v>
      </c>
      <c r="R624" s="78">
        <v>0</v>
      </c>
      <c r="S624" s="78">
        <v>0</v>
      </c>
      <c r="T624" s="78">
        <v>0</v>
      </c>
      <c r="U624" s="78">
        <v>0</v>
      </c>
      <c r="V624" s="78">
        <v>0</v>
      </c>
      <c r="W624" s="78">
        <v>0</v>
      </c>
      <c r="X624" s="78">
        <v>0</v>
      </c>
      <c r="Y624" s="78">
        <v>0</v>
      </c>
      <c r="Z624" s="78">
        <v>0</v>
      </c>
      <c r="AA624" s="78">
        <f t="shared" si="117"/>
        <v>0</v>
      </c>
      <c r="AB624" s="77">
        <f t="shared" si="118"/>
        <v>2022</v>
      </c>
      <c r="AC624" s="76">
        <f t="shared" si="119"/>
        <v>7</v>
      </c>
      <c r="AD624" s="76" t="str">
        <f t="shared" si="120"/>
        <v/>
      </c>
      <c r="AE624" s="76" t="str">
        <f t="shared" si="121"/>
        <v/>
      </c>
      <c r="AF624" s="74">
        <f t="shared" si="122"/>
        <v>0</v>
      </c>
      <c r="AG624" s="75" t="str">
        <f t="shared" si="123"/>
        <v>1:00</v>
      </c>
      <c r="AH624" s="74">
        <f t="shared" si="124"/>
        <v>0</v>
      </c>
      <c r="AI624" s="73" t="str">
        <f t="shared" si="125"/>
        <v/>
      </c>
      <c r="AJ624" s="73" t="str">
        <f t="shared" si="126"/>
        <v/>
      </c>
      <c r="AK624" s="73" t="str">
        <f t="shared" si="127"/>
        <v/>
      </c>
      <c r="AL624" s="72" t="str">
        <f t="shared" si="128"/>
        <v/>
      </c>
      <c r="AM624" s="71" t="str">
        <f t="shared" si="129"/>
        <v/>
      </c>
    </row>
    <row r="625" spans="2:39" ht="13.8" thickBot="1">
      <c r="B625" s="79">
        <v>44757</v>
      </c>
      <c r="C625" s="78">
        <v>0</v>
      </c>
      <c r="D625" s="78">
        <v>0</v>
      </c>
      <c r="E625" s="78">
        <v>0</v>
      </c>
      <c r="F625" s="78">
        <v>0</v>
      </c>
      <c r="G625" s="78">
        <v>0</v>
      </c>
      <c r="H625" s="78">
        <v>408.18099999999998</v>
      </c>
      <c r="I625" s="78">
        <v>1454.8030000000001</v>
      </c>
      <c r="J625" s="78">
        <v>1466.94</v>
      </c>
      <c r="K625" s="78">
        <v>1482.25</v>
      </c>
      <c r="L625" s="78">
        <v>1482.5519999999999</v>
      </c>
      <c r="M625" s="78">
        <v>1483.116</v>
      </c>
      <c r="N625" s="78">
        <v>1483.33</v>
      </c>
      <c r="O625" s="78">
        <v>1482.673</v>
      </c>
      <c r="P625" s="78">
        <v>1482.579</v>
      </c>
      <c r="Q625" s="78">
        <v>1482.0920000000001</v>
      </c>
      <c r="R625" s="78">
        <v>1482.4280000000001</v>
      </c>
      <c r="S625" s="78">
        <v>1483.5809999999999</v>
      </c>
      <c r="T625" s="78">
        <v>1482.3869999999999</v>
      </c>
      <c r="U625" s="78">
        <v>1481.88</v>
      </c>
      <c r="V625" s="78">
        <v>1482.0239999999999</v>
      </c>
      <c r="W625" s="78">
        <v>1481.7329999999999</v>
      </c>
      <c r="X625" s="78">
        <v>1483.3409999999999</v>
      </c>
      <c r="Y625" s="78">
        <v>1483.068</v>
      </c>
      <c r="Z625" s="78">
        <v>1483.085</v>
      </c>
      <c r="AA625" s="78">
        <f t="shared" si="117"/>
        <v>1483.5809999999999</v>
      </c>
      <c r="AB625" s="77">
        <f t="shared" si="118"/>
        <v>2022</v>
      </c>
      <c r="AC625" s="76">
        <f t="shared" si="119"/>
        <v>7</v>
      </c>
      <c r="AD625" s="76" t="str">
        <f t="shared" si="120"/>
        <v/>
      </c>
      <c r="AE625" s="76" t="str">
        <f t="shared" si="121"/>
        <v/>
      </c>
      <c r="AF625" s="74">
        <f t="shared" si="122"/>
        <v>1483.5809999999999</v>
      </c>
      <c r="AG625" s="75" t="str">
        <f t="shared" si="123"/>
        <v>17:00</v>
      </c>
      <c r="AH625" s="74">
        <f t="shared" si="124"/>
        <v>28535.623999999996</v>
      </c>
      <c r="AI625" s="73" t="str">
        <f t="shared" si="125"/>
        <v/>
      </c>
      <c r="AJ625" s="73" t="str">
        <f t="shared" si="126"/>
        <v/>
      </c>
      <c r="AK625" s="73" t="str">
        <f t="shared" si="127"/>
        <v/>
      </c>
      <c r="AL625" s="72" t="str">
        <f t="shared" si="128"/>
        <v/>
      </c>
      <c r="AM625" s="71" t="str">
        <f t="shared" si="129"/>
        <v/>
      </c>
    </row>
    <row r="626" spans="2:39" ht="13.8" thickBot="1">
      <c r="B626" s="79">
        <v>44758</v>
      </c>
      <c r="C626" s="78">
        <v>1483.163</v>
      </c>
      <c r="D626" s="78">
        <v>1478.952</v>
      </c>
      <c r="E626" s="78">
        <v>1476.3530000000001</v>
      </c>
      <c r="F626" s="78">
        <v>1462.13</v>
      </c>
      <c r="G626" s="78">
        <v>1421.6079999999999</v>
      </c>
      <c r="H626" s="78">
        <v>1428.3789999999999</v>
      </c>
      <c r="I626" s="78">
        <v>1481.67</v>
      </c>
      <c r="J626" s="78">
        <v>1483.2360000000001</v>
      </c>
      <c r="K626" s="78">
        <v>1482.354</v>
      </c>
      <c r="L626" s="78">
        <v>1482.7819999999999</v>
      </c>
      <c r="M626" s="78">
        <v>1482.5889999999999</v>
      </c>
      <c r="N626" s="78">
        <v>1439.63</v>
      </c>
      <c r="O626" s="78">
        <v>1453.74</v>
      </c>
      <c r="P626" s="78">
        <v>1483.04</v>
      </c>
      <c r="Q626" s="78">
        <v>1481.7270000000001</v>
      </c>
      <c r="R626" s="78">
        <v>1468.9960000000001</v>
      </c>
      <c r="S626" s="78">
        <v>1368.68</v>
      </c>
      <c r="T626" s="78">
        <v>1346.2260000000001</v>
      </c>
      <c r="U626" s="78">
        <v>1453.2139999999999</v>
      </c>
      <c r="V626" s="78">
        <v>1481.46</v>
      </c>
      <c r="W626" s="78">
        <v>1482.973</v>
      </c>
      <c r="X626" s="78">
        <v>1481.4549999999999</v>
      </c>
      <c r="Y626" s="78">
        <v>1483.2760000000001</v>
      </c>
      <c r="Z626" s="78">
        <v>1483.123</v>
      </c>
      <c r="AA626" s="78">
        <f t="shared" si="117"/>
        <v>1483.2760000000001</v>
      </c>
      <c r="AB626" s="77">
        <f t="shared" si="118"/>
        <v>2022</v>
      </c>
      <c r="AC626" s="76">
        <f t="shared" si="119"/>
        <v>7</v>
      </c>
      <c r="AD626" s="76" t="str">
        <f t="shared" si="120"/>
        <v/>
      </c>
      <c r="AE626" s="76" t="str">
        <f t="shared" si="121"/>
        <v/>
      </c>
      <c r="AF626" s="74">
        <f t="shared" si="122"/>
        <v>1483.2760000000001</v>
      </c>
      <c r="AG626" s="75" t="str">
        <f t="shared" si="123"/>
        <v>23:00</v>
      </c>
      <c r="AH626" s="74">
        <f t="shared" si="124"/>
        <v>36554.031999999992</v>
      </c>
      <c r="AI626" s="73" t="str">
        <f t="shared" si="125"/>
        <v/>
      </c>
      <c r="AJ626" s="73" t="str">
        <f t="shared" si="126"/>
        <v/>
      </c>
      <c r="AK626" s="73" t="str">
        <f t="shared" si="127"/>
        <v/>
      </c>
      <c r="AL626" s="72" t="str">
        <f t="shared" si="128"/>
        <v/>
      </c>
      <c r="AM626" s="71" t="str">
        <f t="shared" si="129"/>
        <v/>
      </c>
    </row>
    <row r="627" spans="2:39" ht="13.8" thickBot="1">
      <c r="B627" s="79">
        <v>44759</v>
      </c>
      <c r="C627" s="78">
        <v>1482.76</v>
      </c>
      <c r="D627" s="78">
        <v>1482.962</v>
      </c>
      <c r="E627" s="78">
        <v>1482.6210000000001</v>
      </c>
      <c r="F627" s="78">
        <v>1482.077</v>
      </c>
      <c r="G627" s="78">
        <v>1483.1369999999999</v>
      </c>
      <c r="H627" s="78">
        <v>1483.3489999999999</v>
      </c>
      <c r="I627" s="78">
        <v>1481.8969999999999</v>
      </c>
      <c r="J627" s="78">
        <v>1483.3910000000001</v>
      </c>
      <c r="K627" s="78">
        <v>1482.4639999999999</v>
      </c>
      <c r="L627" s="78">
        <v>1481.6859999999999</v>
      </c>
      <c r="M627" s="78">
        <v>1482.711</v>
      </c>
      <c r="N627" s="78">
        <v>1482.4770000000001</v>
      </c>
      <c r="O627" s="78">
        <v>1482.8219999999999</v>
      </c>
      <c r="P627" s="78">
        <v>1482.1590000000001</v>
      </c>
      <c r="Q627" s="78">
        <v>1482.104</v>
      </c>
      <c r="R627" s="78">
        <v>1483.248</v>
      </c>
      <c r="S627" s="78">
        <v>1482.921</v>
      </c>
      <c r="T627" s="78">
        <v>1482.482</v>
      </c>
      <c r="U627" s="78">
        <v>1482.8510000000001</v>
      </c>
      <c r="V627" s="78">
        <v>1481.913</v>
      </c>
      <c r="W627" s="78">
        <v>1482.732</v>
      </c>
      <c r="X627" s="78">
        <v>1483.6849999999999</v>
      </c>
      <c r="Y627" s="78">
        <v>1483.248</v>
      </c>
      <c r="Z627" s="78">
        <v>1482.864</v>
      </c>
      <c r="AA627" s="78">
        <f t="shared" si="117"/>
        <v>1483.6849999999999</v>
      </c>
      <c r="AB627" s="77">
        <f t="shared" si="118"/>
        <v>2022</v>
      </c>
      <c r="AC627" s="76">
        <f t="shared" si="119"/>
        <v>7</v>
      </c>
      <c r="AD627" s="76" t="str">
        <f t="shared" si="120"/>
        <v/>
      </c>
      <c r="AE627" s="76" t="str">
        <f t="shared" si="121"/>
        <v/>
      </c>
      <c r="AF627" s="74">
        <f t="shared" si="122"/>
        <v>1483.6849999999999</v>
      </c>
      <c r="AG627" s="75" t="str">
        <f t="shared" si="123"/>
        <v>22:00</v>
      </c>
      <c r="AH627" s="74">
        <f t="shared" si="124"/>
        <v>37068.245999999999</v>
      </c>
      <c r="AI627" s="73" t="str">
        <f t="shared" si="125"/>
        <v/>
      </c>
      <c r="AJ627" s="73" t="str">
        <f t="shared" si="126"/>
        <v/>
      </c>
      <c r="AK627" s="73" t="str">
        <f t="shared" si="127"/>
        <v/>
      </c>
      <c r="AL627" s="72" t="str">
        <f t="shared" si="128"/>
        <v/>
      </c>
      <c r="AM627" s="71" t="str">
        <f t="shared" si="129"/>
        <v/>
      </c>
    </row>
    <row r="628" spans="2:39" ht="13.8" thickBot="1">
      <c r="B628" s="79">
        <v>44760</v>
      </c>
      <c r="C628" s="78">
        <v>1482.4059999999999</v>
      </c>
      <c r="D628" s="78">
        <v>1482.261</v>
      </c>
      <c r="E628" s="78">
        <v>1482.701</v>
      </c>
      <c r="F628" s="78">
        <v>1482.5139999999999</v>
      </c>
      <c r="G628" s="78">
        <v>1482.5139999999999</v>
      </c>
      <c r="H628" s="78">
        <v>1482.2380000000001</v>
      </c>
      <c r="I628" s="78">
        <v>1481.749</v>
      </c>
      <c r="J628" s="78">
        <v>1481.921</v>
      </c>
      <c r="K628" s="78">
        <v>1481.6669999999999</v>
      </c>
      <c r="L628" s="78">
        <v>1482.731</v>
      </c>
      <c r="M628" s="78">
        <v>1482.3820000000001</v>
      </c>
      <c r="N628" s="78">
        <v>1482.0360000000001</v>
      </c>
      <c r="O628" s="78">
        <v>1481.99</v>
      </c>
      <c r="P628" s="78">
        <v>1483.08</v>
      </c>
      <c r="Q628" s="78">
        <v>1481.4449999999999</v>
      </c>
      <c r="R628" s="78">
        <v>1483.5940000000001</v>
      </c>
      <c r="S628" s="78">
        <v>1483.6949999999999</v>
      </c>
      <c r="T628" s="78">
        <v>1483.2909999999999</v>
      </c>
      <c r="U628" s="78">
        <v>1482.492</v>
      </c>
      <c r="V628" s="78">
        <v>1481.5170000000001</v>
      </c>
      <c r="W628" s="78">
        <v>1483.0909999999999</v>
      </c>
      <c r="X628" s="78">
        <v>1482.511</v>
      </c>
      <c r="Y628" s="78">
        <v>1482.152</v>
      </c>
      <c r="Z628" s="78">
        <v>1483.1120000000001</v>
      </c>
      <c r="AA628" s="78">
        <f t="shared" si="117"/>
        <v>1483.6949999999999</v>
      </c>
      <c r="AB628" s="77">
        <f t="shared" si="118"/>
        <v>2022</v>
      </c>
      <c r="AC628" s="76">
        <f t="shared" si="119"/>
        <v>7</v>
      </c>
      <c r="AD628" s="76" t="str">
        <f t="shared" si="120"/>
        <v/>
      </c>
      <c r="AE628" s="76" t="str">
        <f t="shared" si="121"/>
        <v/>
      </c>
      <c r="AF628" s="74">
        <f t="shared" si="122"/>
        <v>1483.6949999999999</v>
      </c>
      <c r="AG628" s="75" t="str">
        <f t="shared" si="123"/>
        <v>17:00</v>
      </c>
      <c r="AH628" s="74">
        <f t="shared" si="124"/>
        <v>37062.785000000003</v>
      </c>
      <c r="AI628" s="73" t="str">
        <f t="shared" si="125"/>
        <v/>
      </c>
      <c r="AJ628" s="73" t="str">
        <f t="shared" si="126"/>
        <v/>
      </c>
      <c r="AK628" s="73" t="str">
        <f t="shared" si="127"/>
        <v/>
      </c>
      <c r="AL628" s="72" t="str">
        <f t="shared" si="128"/>
        <v/>
      </c>
      <c r="AM628" s="71" t="str">
        <f t="shared" si="129"/>
        <v/>
      </c>
    </row>
    <row r="629" spans="2:39" ht="13.8" thickBot="1">
      <c r="B629" s="79">
        <v>44761</v>
      </c>
      <c r="C629" s="78">
        <v>1482.2819999999999</v>
      </c>
      <c r="D629" s="78">
        <v>1482.7249999999999</v>
      </c>
      <c r="E629" s="78">
        <v>1482.3630000000001</v>
      </c>
      <c r="F629" s="78">
        <v>1482.308</v>
      </c>
      <c r="G629" s="78">
        <v>1482.64</v>
      </c>
      <c r="H629" s="78">
        <v>1483.0409999999999</v>
      </c>
      <c r="I629" s="78">
        <v>1482.2809999999999</v>
      </c>
      <c r="J629" s="78">
        <v>1482.0060000000001</v>
      </c>
      <c r="K629" s="78">
        <v>1482.9649999999999</v>
      </c>
      <c r="L629" s="78">
        <v>1483.124</v>
      </c>
      <c r="M629" s="78">
        <v>1484.076</v>
      </c>
      <c r="N629" s="78">
        <v>1483.0609999999999</v>
      </c>
      <c r="O629" s="78">
        <v>1364.7850000000001</v>
      </c>
      <c r="P629" s="78">
        <v>924.57</v>
      </c>
      <c r="Q629" s="78">
        <v>1243.54</v>
      </c>
      <c r="R629" s="78">
        <v>1244.627</v>
      </c>
      <c r="S629" s="78">
        <v>1244.6199999999999</v>
      </c>
      <c r="T629" s="78">
        <v>1243.48</v>
      </c>
      <c r="U629" s="78">
        <v>1243.7819999999999</v>
      </c>
      <c r="V629" s="78">
        <v>1244.2629999999999</v>
      </c>
      <c r="W629" s="78">
        <v>1244.1859999999999</v>
      </c>
      <c r="X629" s="78">
        <v>1244.01</v>
      </c>
      <c r="Y629" s="78">
        <v>1244.1420000000001</v>
      </c>
      <c r="Z629" s="78">
        <v>1243.989</v>
      </c>
      <c r="AA629" s="78">
        <f t="shared" si="117"/>
        <v>1484.076</v>
      </c>
      <c r="AB629" s="77">
        <f t="shared" si="118"/>
        <v>2022</v>
      </c>
      <c r="AC629" s="76">
        <f t="shared" si="119"/>
        <v>7</v>
      </c>
      <c r="AD629" s="76" t="str">
        <f t="shared" si="120"/>
        <v/>
      </c>
      <c r="AE629" s="76" t="str">
        <f t="shared" si="121"/>
        <v/>
      </c>
      <c r="AF629" s="74">
        <f t="shared" si="122"/>
        <v>1484.076</v>
      </c>
      <c r="AG629" s="75" t="str">
        <f t="shared" si="123"/>
        <v>11:00</v>
      </c>
      <c r="AH629" s="74">
        <f t="shared" si="124"/>
        <v>34006.941999999995</v>
      </c>
      <c r="AI629" s="73" t="str">
        <f t="shared" si="125"/>
        <v/>
      </c>
      <c r="AJ629" s="73" t="str">
        <f t="shared" si="126"/>
        <v/>
      </c>
      <c r="AK629" s="73" t="str">
        <f t="shared" si="127"/>
        <v/>
      </c>
      <c r="AL629" s="72" t="str">
        <f t="shared" si="128"/>
        <v/>
      </c>
      <c r="AM629" s="71" t="str">
        <f t="shared" si="129"/>
        <v/>
      </c>
    </row>
    <row r="630" spans="2:39" ht="13.8" thickBot="1">
      <c r="B630" s="79">
        <v>44762</v>
      </c>
      <c r="C630" s="78">
        <v>1244.627</v>
      </c>
      <c r="D630" s="78">
        <v>1244.4680000000001</v>
      </c>
      <c r="E630" s="78">
        <v>1244.182</v>
      </c>
      <c r="F630" s="78">
        <v>1244.3589999999999</v>
      </c>
      <c r="G630" s="78">
        <v>1243.979</v>
      </c>
      <c r="H630" s="78">
        <v>1245.058</v>
      </c>
      <c r="I630" s="78">
        <v>1244.78</v>
      </c>
      <c r="J630" s="78">
        <v>1244.7629999999999</v>
      </c>
      <c r="K630" s="78">
        <v>1245.731</v>
      </c>
      <c r="L630" s="78">
        <v>1477.5740000000001</v>
      </c>
      <c r="M630" s="78">
        <v>1244.625</v>
      </c>
      <c r="N630" s="78">
        <v>1245.3399999999999</v>
      </c>
      <c r="O630" s="78">
        <v>1243.626</v>
      </c>
      <c r="P630" s="78">
        <v>1245.1890000000001</v>
      </c>
      <c r="Q630" s="78">
        <v>1244.364</v>
      </c>
      <c r="R630" s="78">
        <v>1244.2180000000001</v>
      </c>
      <c r="S630" s="78">
        <v>1245.213</v>
      </c>
      <c r="T630" s="78">
        <v>1244.4190000000001</v>
      </c>
      <c r="U630" s="78">
        <v>1244.1130000000001</v>
      </c>
      <c r="V630" s="78">
        <v>315.17599999999999</v>
      </c>
      <c r="W630" s="78">
        <v>0</v>
      </c>
      <c r="X630" s="78">
        <v>0</v>
      </c>
      <c r="Y630" s="78">
        <v>0</v>
      </c>
      <c r="Z630" s="78">
        <v>0</v>
      </c>
      <c r="AA630" s="78">
        <f t="shared" si="117"/>
        <v>1477.5740000000001</v>
      </c>
      <c r="AB630" s="77">
        <f t="shared" si="118"/>
        <v>2022</v>
      </c>
      <c r="AC630" s="76">
        <f t="shared" si="119"/>
        <v>7</v>
      </c>
      <c r="AD630" s="76" t="str">
        <f t="shared" si="120"/>
        <v/>
      </c>
      <c r="AE630" s="76" t="str">
        <f t="shared" si="121"/>
        <v/>
      </c>
      <c r="AF630" s="74">
        <f t="shared" si="122"/>
        <v>1477.5740000000001</v>
      </c>
      <c r="AG630" s="75" t="str">
        <f t="shared" si="123"/>
        <v>10:00</v>
      </c>
      <c r="AH630" s="74">
        <f t="shared" si="124"/>
        <v>25673.378000000004</v>
      </c>
      <c r="AI630" s="73" t="str">
        <f t="shared" si="125"/>
        <v/>
      </c>
      <c r="AJ630" s="73" t="str">
        <f t="shared" si="126"/>
        <v/>
      </c>
      <c r="AK630" s="73" t="str">
        <f t="shared" si="127"/>
        <v/>
      </c>
      <c r="AL630" s="72" t="str">
        <f t="shared" si="128"/>
        <v/>
      </c>
      <c r="AM630" s="71" t="str">
        <f t="shared" si="129"/>
        <v/>
      </c>
    </row>
    <row r="631" spans="2:39" ht="13.8" thickBot="1">
      <c r="B631" s="79">
        <v>44763</v>
      </c>
      <c r="C631" s="78">
        <v>0</v>
      </c>
      <c r="D631" s="78">
        <v>0</v>
      </c>
      <c r="E631" s="78">
        <v>0</v>
      </c>
      <c r="F631" s="78">
        <v>0</v>
      </c>
      <c r="G631" s="78">
        <v>0</v>
      </c>
      <c r="H631" s="78">
        <v>0.10299999999999999</v>
      </c>
      <c r="I631" s="78">
        <v>0</v>
      </c>
      <c r="J631" s="78">
        <v>0</v>
      </c>
      <c r="K631" s="78">
        <v>0</v>
      </c>
      <c r="L631" s="78">
        <v>0</v>
      </c>
      <c r="M631" s="78">
        <v>0</v>
      </c>
      <c r="N631" s="78">
        <v>0</v>
      </c>
      <c r="O631" s="78">
        <v>0</v>
      </c>
      <c r="P631" s="78">
        <v>0</v>
      </c>
      <c r="Q631" s="78">
        <v>0</v>
      </c>
      <c r="R631" s="78">
        <v>0</v>
      </c>
      <c r="S631" s="78">
        <v>0</v>
      </c>
      <c r="T631" s="78">
        <v>0</v>
      </c>
      <c r="U631" s="78">
        <v>0</v>
      </c>
      <c r="V631" s="78">
        <v>0</v>
      </c>
      <c r="W631" s="78">
        <v>0</v>
      </c>
      <c r="X631" s="78">
        <v>0</v>
      </c>
      <c r="Y631" s="78">
        <v>0</v>
      </c>
      <c r="Z631" s="78">
        <v>0</v>
      </c>
      <c r="AA631" s="78">
        <f t="shared" si="117"/>
        <v>0.10299999999999999</v>
      </c>
      <c r="AB631" s="77">
        <f t="shared" si="118"/>
        <v>2022</v>
      </c>
      <c r="AC631" s="76">
        <f t="shared" si="119"/>
        <v>7</v>
      </c>
      <c r="AD631" s="76" t="str">
        <f t="shared" si="120"/>
        <v/>
      </c>
      <c r="AE631" s="76" t="str">
        <f t="shared" si="121"/>
        <v/>
      </c>
      <c r="AF631" s="74">
        <f t="shared" si="122"/>
        <v>0.10299999999999999</v>
      </c>
      <c r="AG631" s="75" t="str">
        <f t="shared" si="123"/>
        <v>6:00</v>
      </c>
      <c r="AH631" s="74">
        <f t="shared" si="124"/>
        <v>0.20599999999999999</v>
      </c>
      <c r="AI631" s="73" t="str">
        <f t="shared" si="125"/>
        <v/>
      </c>
      <c r="AJ631" s="73" t="str">
        <f t="shared" si="126"/>
        <v/>
      </c>
      <c r="AK631" s="73" t="str">
        <f t="shared" si="127"/>
        <v/>
      </c>
      <c r="AL631" s="72" t="str">
        <f t="shared" si="128"/>
        <v/>
      </c>
      <c r="AM631" s="71" t="str">
        <f t="shared" si="129"/>
        <v/>
      </c>
    </row>
    <row r="632" spans="2:39" ht="13.8" thickBot="1">
      <c r="B632" s="79">
        <v>44764</v>
      </c>
      <c r="C632" s="78">
        <v>0</v>
      </c>
      <c r="D632" s="78">
        <v>0</v>
      </c>
      <c r="E632" s="78">
        <v>0</v>
      </c>
      <c r="F632" s="78">
        <v>0</v>
      </c>
      <c r="G632" s="78">
        <v>0</v>
      </c>
      <c r="H632" s="78">
        <v>0</v>
      </c>
      <c r="I632" s="78">
        <v>0</v>
      </c>
      <c r="J632" s="78">
        <v>0</v>
      </c>
      <c r="K632" s="78">
        <v>0</v>
      </c>
      <c r="L632" s="78">
        <v>640.42600000000004</v>
      </c>
      <c r="M632" s="78">
        <v>1244.721</v>
      </c>
      <c r="N632" s="78">
        <v>1243.8630000000001</v>
      </c>
      <c r="O632" s="78">
        <v>1244.673</v>
      </c>
      <c r="P632" s="78">
        <v>1244.498</v>
      </c>
      <c r="Q632" s="78">
        <v>1244.402</v>
      </c>
      <c r="R632" s="78">
        <v>1244.5940000000001</v>
      </c>
      <c r="S632" s="78">
        <v>1244.3230000000001</v>
      </c>
      <c r="T632" s="78">
        <v>1244.106</v>
      </c>
      <c r="U632" s="78">
        <v>1244.037</v>
      </c>
      <c r="V632" s="78">
        <v>1244.2719999999999</v>
      </c>
      <c r="W632" s="78">
        <v>1243.981</v>
      </c>
      <c r="X632" s="78">
        <v>1243.5409999999999</v>
      </c>
      <c r="Y632" s="78">
        <v>1243.336</v>
      </c>
      <c r="Z632" s="78">
        <v>1244.607</v>
      </c>
      <c r="AA632" s="78">
        <f t="shared" si="117"/>
        <v>1244.721</v>
      </c>
      <c r="AB632" s="77">
        <f t="shared" si="118"/>
        <v>2022</v>
      </c>
      <c r="AC632" s="76">
        <f t="shared" si="119"/>
        <v>7</v>
      </c>
      <c r="AD632" s="76" t="str">
        <f t="shared" si="120"/>
        <v/>
      </c>
      <c r="AE632" s="76" t="str">
        <f t="shared" si="121"/>
        <v/>
      </c>
      <c r="AF632" s="74">
        <f t="shared" si="122"/>
        <v>1244.721</v>
      </c>
      <c r="AG632" s="75" t="str">
        <f t="shared" si="123"/>
        <v>11:00</v>
      </c>
      <c r="AH632" s="74">
        <f t="shared" si="124"/>
        <v>19304.101000000002</v>
      </c>
      <c r="AI632" s="73" t="str">
        <f t="shared" si="125"/>
        <v/>
      </c>
      <c r="AJ632" s="73" t="str">
        <f t="shared" si="126"/>
        <v/>
      </c>
      <c r="AK632" s="73" t="str">
        <f t="shared" si="127"/>
        <v/>
      </c>
      <c r="AL632" s="72" t="str">
        <f t="shared" si="128"/>
        <v/>
      </c>
      <c r="AM632" s="71" t="str">
        <f t="shared" si="129"/>
        <v/>
      </c>
    </row>
    <row r="633" spans="2:39" ht="13.8" thickBot="1">
      <c r="B633" s="79">
        <v>44765</v>
      </c>
      <c r="C633" s="78">
        <v>1243.92</v>
      </c>
      <c r="D633" s="78">
        <v>1244.4949999999999</v>
      </c>
      <c r="E633" s="78">
        <v>1243.8130000000001</v>
      </c>
      <c r="F633" s="78">
        <v>1244.223</v>
      </c>
      <c r="G633" s="78">
        <v>1245.009</v>
      </c>
      <c r="H633" s="78">
        <v>1243.6980000000001</v>
      </c>
      <c r="I633" s="78">
        <v>1244.8109999999999</v>
      </c>
      <c r="J633" s="78">
        <v>1243.9670000000001</v>
      </c>
      <c r="K633" s="78">
        <v>1244.373</v>
      </c>
      <c r="L633" s="78">
        <v>1244.3030000000001</v>
      </c>
      <c r="M633" s="78">
        <v>1244.0070000000001</v>
      </c>
      <c r="N633" s="78">
        <v>1244.18</v>
      </c>
      <c r="O633" s="78">
        <v>1244.6500000000001</v>
      </c>
      <c r="P633" s="78">
        <v>1244.32</v>
      </c>
      <c r="Q633" s="78">
        <v>1243.741</v>
      </c>
      <c r="R633" s="78">
        <v>1243.4179999999999</v>
      </c>
      <c r="S633" s="78">
        <v>1244.923</v>
      </c>
      <c r="T633" s="78">
        <v>1243.9010000000001</v>
      </c>
      <c r="U633" s="78">
        <v>1244.8920000000001</v>
      </c>
      <c r="V633" s="78">
        <v>1243.9079999999999</v>
      </c>
      <c r="W633" s="78">
        <v>1243.2719999999999</v>
      </c>
      <c r="X633" s="78">
        <v>1244.557</v>
      </c>
      <c r="Y633" s="78">
        <v>1243.8610000000001</v>
      </c>
      <c r="Z633" s="78">
        <v>1244.0619999999999</v>
      </c>
      <c r="AA633" s="78">
        <f t="shared" si="117"/>
        <v>1245.009</v>
      </c>
      <c r="AB633" s="77">
        <f t="shared" si="118"/>
        <v>2022</v>
      </c>
      <c r="AC633" s="76">
        <f t="shared" si="119"/>
        <v>7</v>
      </c>
      <c r="AD633" s="76" t="str">
        <f t="shared" si="120"/>
        <v/>
      </c>
      <c r="AE633" s="76" t="str">
        <f t="shared" si="121"/>
        <v/>
      </c>
      <c r="AF633" s="74">
        <f t="shared" si="122"/>
        <v>1245.009</v>
      </c>
      <c r="AG633" s="75" t="str">
        <f t="shared" si="123"/>
        <v>5:00</v>
      </c>
      <c r="AH633" s="74">
        <f t="shared" si="124"/>
        <v>31105.313000000002</v>
      </c>
      <c r="AI633" s="73" t="str">
        <f t="shared" si="125"/>
        <v/>
      </c>
      <c r="AJ633" s="73" t="str">
        <f t="shared" si="126"/>
        <v/>
      </c>
      <c r="AK633" s="73" t="str">
        <f t="shared" si="127"/>
        <v/>
      </c>
      <c r="AL633" s="72" t="str">
        <f t="shared" si="128"/>
        <v/>
      </c>
      <c r="AM633" s="71" t="str">
        <f t="shared" si="129"/>
        <v/>
      </c>
    </row>
    <row r="634" spans="2:39" ht="13.8" thickBot="1">
      <c r="B634" s="79">
        <v>44766</v>
      </c>
      <c r="C634" s="78">
        <v>1244.6980000000001</v>
      </c>
      <c r="D634" s="78">
        <v>1243.4690000000001</v>
      </c>
      <c r="E634" s="78">
        <v>1243.665</v>
      </c>
      <c r="F634" s="78">
        <v>1243.771</v>
      </c>
      <c r="G634" s="78">
        <v>1244.991</v>
      </c>
      <c r="H634" s="78">
        <v>1243.8699999999999</v>
      </c>
      <c r="I634" s="78">
        <v>1244.4649999999999</v>
      </c>
      <c r="J634" s="78">
        <v>1244.3630000000001</v>
      </c>
      <c r="K634" s="78">
        <v>1244.242</v>
      </c>
      <c r="L634" s="78">
        <v>1244.4369999999999</v>
      </c>
      <c r="M634" s="78">
        <v>1244.171</v>
      </c>
      <c r="N634" s="78">
        <v>1243.912</v>
      </c>
      <c r="O634" s="78">
        <v>1243.7719999999999</v>
      </c>
      <c r="P634" s="78">
        <v>1244.212</v>
      </c>
      <c r="Q634" s="78">
        <v>1243.883</v>
      </c>
      <c r="R634" s="78">
        <v>1243.8309999999999</v>
      </c>
      <c r="S634" s="78">
        <v>1244.04</v>
      </c>
      <c r="T634" s="78">
        <v>1243.5719999999999</v>
      </c>
      <c r="U634" s="78">
        <v>1243.4069999999999</v>
      </c>
      <c r="V634" s="78">
        <v>1242.5139999999999</v>
      </c>
      <c r="W634" s="78">
        <v>1243.537</v>
      </c>
      <c r="X634" s="78">
        <v>1243.952</v>
      </c>
      <c r="Y634" s="78">
        <v>1244.4770000000001</v>
      </c>
      <c r="Z634" s="78">
        <v>1244</v>
      </c>
      <c r="AA634" s="78">
        <f t="shared" si="117"/>
        <v>1244.991</v>
      </c>
      <c r="AB634" s="77">
        <f t="shared" si="118"/>
        <v>2022</v>
      </c>
      <c r="AC634" s="76">
        <f t="shared" si="119"/>
        <v>7</v>
      </c>
      <c r="AD634" s="76" t="str">
        <f t="shared" si="120"/>
        <v/>
      </c>
      <c r="AE634" s="76" t="str">
        <f t="shared" si="121"/>
        <v/>
      </c>
      <c r="AF634" s="74">
        <f t="shared" si="122"/>
        <v>1244.991</v>
      </c>
      <c r="AG634" s="75" t="str">
        <f t="shared" si="123"/>
        <v>5:00</v>
      </c>
      <c r="AH634" s="74">
        <f t="shared" si="124"/>
        <v>31100.241999999998</v>
      </c>
      <c r="AI634" s="73" t="str">
        <f t="shared" si="125"/>
        <v/>
      </c>
      <c r="AJ634" s="73" t="str">
        <f t="shared" si="126"/>
        <v/>
      </c>
      <c r="AK634" s="73" t="str">
        <f t="shared" si="127"/>
        <v/>
      </c>
      <c r="AL634" s="72" t="str">
        <f t="shared" si="128"/>
        <v/>
      </c>
      <c r="AM634" s="71" t="str">
        <f t="shared" si="129"/>
        <v/>
      </c>
    </row>
    <row r="635" spans="2:39" ht="13.8" thickBot="1">
      <c r="B635" s="79">
        <v>44767</v>
      </c>
      <c r="C635" s="78">
        <v>1243.894</v>
      </c>
      <c r="D635" s="78">
        <v>1243.5989999999999</v>
      </c>
      <c r="E635" s="78">
        <v>1244.3699999999999</v>
      </c>
      <c r="F635" s="78">
        <v>1243.249</v>
      </c>
      <c r="G635" s="78">
        <v>1244.0139999999999</v>
      </c>
      <c r="H635" s="78">
        <v>1244.2809999999999</v>
      </c>
      <c r="I635" s="78">
        <v>1244.396</v>
      </c>
      <c r="J635" s="78">
        <v>1433.1210000000001</v>
      </c>
      <c r="K635" s="78">
        <v>1481.53</v>
      </c>
      <c r="L635" s="78">
        <v>1483.0329999999999</v>
      </c>
      <c r="M635" s="78">
        <v>1481.2380000000001</v>
      </c>
      <c r="N635" s="78">
        <v>1482.7729999999999</v>
      </c>
      <c r="O635" s="78">
        <v>1480.9079999999999</v>
      </c>
      <c r="P635" s="78">
        <v>1482.1210000000001</v>
      </c>
      <c r="Q635" s="78">
        <v>1482.586</v>
      </c>
      <c r="R635" s="78">
        <v>1482.325</v>
      </c>
      <c r="S635" s="78">
        <v>1481.807</v>
      </c>
      <c r="T635" s="78">
        <v>1482.0630000000001</v>
      </c>
      <c r="U635" s="78">
        <v>1481.7760000000001</v>
      </c>
      <c r="V635" s="78">
        <v>1482.806</v>
      </c>
      <c r="W635" s="78">
        <v>1482.549</v>
      </c>
      <c r="X635" s="78">
        <v>1474.796</v>
      </c>
      <c r="Y635" s="78">
        <v>1419.81</v>
      </c>
      <c r="Z635" s="78">
        <v>1404.6579999999999</v>
      </c>
      <c r="AA635" s="78">
        <f t="shared" si="117"/>
        <v>1483.0329999999999</v>
      </c>
      <c r="AB635" s="77">
        <f t="shared" si="118"/>
        <v>2022</v>
      </c>
      <c r="AC635" s="76">
        <f t="shared" si="119"/>
        <v>7</v>
      </c>
      <c r="AD635" s="76" t="str">
        <f t="shared" si="120"/>
        <v/>
      </c>
      <c r="AE635" s="76" t="str">
        <f t="shared" si="121"/>
        <v/>
      </c>
      <c r="AF635" s="74">
        <f t="shared" si="122"/>
        <v>1483.0329999999999</v>
      </c>
      <c r="AG635" s="75" t="str">
        <f t="shared" si="123"/>
        <v>10:00</v>
      </c>
      <c r="AH635" s="74">
        <f t="shared" si="124"/>
        <v>35190.736000000004</v>
      </c>
      <c r="AI635" s="73" t="str">
        <f t="shared" si="125"/>
        <v/>
      </c>
      <c r="AJ635" s="73" t="str">
        <f t="shared" si="126"/>
        <v/>
      </c>
      <c r="AK635" s="73" t="str">
        <f t="shared" si="127"/>
        <v/>
      </c>
      <c r="AL635" s="72" t="str">
        <f t="shared" si="128"/>
        <v/>
      </c>
      <c r="AM635" s="71" t="str">
        <f t="shared" si="129"/>
        <v/>
      </c>
    </row>
    <row r="636" spans="2:39" ht="13.8" thickBot="1">
      <c r="B636" s="79">
        <v>44768</v>
      </c>
      <c r="C636" s="78">
        <v>1380.932</v>
      </c>
      <c r="D636" s="78">
        <v>1354.038</v>
      </c>
      <c r="E636" s="78">
        <v>1348.67</v>
      </c>
      <c r="F636" s="78">
        <v>1343.6189999999999</v>
      </c>
      <c r="G636" s="78">
        <v>1357.46</v>
      </c>
      <c r="H636" s="78">
        <v>1386.876</v>
      </c>
      <c r="I636" s="78">
        <v>1478.1210000000001</v>
      </c>
      <c r="J636" s="78">
        <v>1481.9690000000001</v>
      </c>
      <c r="K636" s="78">
        <v>1482.4860000000001</v>
      </c>
      <c r="L636" s="78">
        <v>1480.742</v>
      </c>
      <c r="M636" s="78">
        <v>1482.365</v>
      </c>
      <c r="N636" s="78">
        <v>1482.5260000000001</v>
      </c>
      <c r="O636" s="78">
        <v>1483.037</v>
      </c>
      <c r="P636" s="78">
        <v>1484.2339999999999</v>
      </c>
      <c r="Q636" s="78">
        <v>1482.585</v>
      </c>
      <c r="R636" s="78">
        <v>1481.8440000000001</v>
      </c>
      <c r="S636" s="78">
        <v>1482.76</v>
      </c>
      <c r="T636" s="78">
        <v>1482.693</v>
      </c>
      <c r="U636" s="78">
        <v>1483.3019999999999</v>
      </c>
      <c r="V636" s="78">
        <v>1483.8710000000001</v>
      </c>
      <c r="W636" s="78">
        <v>1481.83</v>
      </c>
      <c r="X636" s="78">
        <v>1482.83</v>
      </c>
      <c r="Y636" s="78">
        <v>1482.4259999999999</v>
      </c>
      <c r="Z636" s="78">
        <v>1479.8130000000001</v>
      </c>
      <c r="AA636" s="78">
        <f t="shared" si="117"/>
        <v>1484.2339999999999</v>
      </c>
      <c r="AB636" s="77">
        <f t="shared" si="118"/>
        <v>2022</v>
      </c>
      <c r="AC636" s="76">
        <f t="shared" si="119"/>
        <v>7</v>
      </c>
      <c r="AD636" s="76" t="str">
        <f t="shared" si="120"/>
        <v/>
      </c>
      <c r="AE636" s="76" t="str">
        <f t="shared" si="121"/>
        <v/>
      </c>
      <c r="AF636" s="74">
        <f t="shared" si="122"/>
        <v>1484.2339999999999</v>
      </c>
      <c r="AG636" s="75" t="str">
        <f t="shared" si="123"/>
        <v>14:00</v>
      </c>
      <c r="AH636" s="74">
        <f t="shared" si="124"/>
        <v>36335.262999999999</v>
      </c>
      <c r="AI636" s="73" t="str">
        <f t="shared" si="125"/>
        <v/>
      </c>
      <c r="AJ636" s="73" t="str">
        <f t="shared" si="126"/>
        <v/>
      </c>
      <c r="AK636" s="73" t="str">
        <f t="shared" si="127"/>
        <v/>
      </c>
      <c r="AL636" s="72" t="str">
        <f t="shared" si="128"/>
        <v/>
      </c>
      <c r="AM636" s="71" t="str">
        <f t="shared" si="129"/>
        <v/>
      </c>
    </row>
    <row r="637" spans="2:39" ht="13.8" thickBot="1">
      <c r="B637" s="79">
        <v>44769</v>
      </c>
      <c r="C637" s="78">
        <v>1464.8219999999999</v>
      </c>
      <c r="D637" s="78">
        <v>1440.251</v>
      </c>
      <c r="E637" s="78">
        <v>1429.098</v>
      </c>
      <c r="F637" s="78">
        <v>1404.8989999999999</v>
      </c>
      <c r="G637" s="78">
        <v>1407.798</v>
      </c>
      <c r="H637" s="78">
        <v>1437.127</v>
      </c>
      <c r="I637" s="78">
        <v>1481.7950000000001</v>
      </c>
      <c r="J637" s="78">
        <v>116.706</v>
      </c>
      <c r="K637" s="78">
        <v>0</v>
      </c>
      <c r="L637" s="78">
        <v>0</v>
      </c>
      <c r="M637" s="78">
        <v>0</v>
      </c>
      <c r="N637" s="78">
        <v>0</v>
      </c>
      <c r="O637" s="78">
        <v>0</v>
      </c>
      <c r="P637" s="78">
        <v>1016.061</v>
      </c>
      <c r="Q637" s="78">
        <v>1482.481</v>
      </c>
      <c r="R637" s="78">
        <v>1482.9290000000001</v>
      </c>
      <c r="S637" s="78">
        <v>1482.83</v>
      </c>
      <c r="T637" s="78">
        <v>1482.069</v>
      </c>
      <c r="U637" s="78">
        <v>1482.4970000000001</v>
      </c>
      <c r="V637" s="78">
        <v>1482.3879999999999</v>
      </c>
      <c r="W637" s="78">
        <v>1482.894</v>
      </c>
      <c r="X637" s="78">
        <v>1482.356</v>
      </c>
      <c r="Y637" s="78">
        <v>1482.596</v>
      </c>
      <c r="Z637" s="78">
        <v>1483.433</v>
      </c>
      <c r="AA637" s="78">
        <f t="shared" si="117"/>
        <v>1483.433</v>
      </c>
      <c r="AB637" s="77">
        <f t="shared" si="118"/>
        <v>2022</v>
      </c>
      <c r="AC637" s="76">
        <f t="shared" si="119"/>
        <v>7</v>
      </c>
      <c r="AD637" s="76" t="str">
        <f t="shared" si="120"/>
        <v/>
      </c>
      <c r="AE637" s="76" t="str">
        <f t="shared" si="121"/>
        <v/>
      </c>
      <c r="AF637" s="74">
        <f t="shared" si="122"/>
        <v>1483.433</v>
      </c>
      <c r="AG637" s="75" t="str">
        <f t="shared" si="123"/>
        <v>24:00</v>
      </c>
      <c r="AH637" s="74">
        <f t="shared" si="124"/>
        <v>27508.463</v>
      </c>
      <c r="AI637" s="73" t="str">
        <f t="shared" si="125"/>
        <v/>
      </c>
      <c r="AJ637" s="73" t="str">
        <f t="shared" si="126"/>
        <v/>
      </c>
      <c r="AK637" s="73" t="str">
        <f t="shared" si="127"/>
        <v/>
      </c>
      <c r="AL637" s="72" t="str">
        <f t="shared" si="128"/>
        <v/>
      </c>
      <c r="AM637" s="71" t="str">
        <f t="shared" si="129"/>
        <v/>
      </c>
    </row>
    <row r="638" spans="2:39" ht="13.8" thickBot="1">
      <c r="B638" s="79">
        <v>44770</v>
      </c>
      <c r="C638" s="78">
        <v>1482.133</v>
      </c>
      <c r="D638" s="78">
        <v>1482.45</v>
      </c>
      <c r="E638" s="78">
        <v>1482.4929999999999</v>
      </c>
      <c r="F638" s="78">
        <v>1483.307</v>
      </c>
      <c r="G638" s="78">
        <v>1483.1410000000001</v>
      </c>
      <c r="H638" s="78">
        <v>1482.4580000000001</v>
      </c>
      <c r="I638" s="78">
        <v>1482.0170000000001</v>
      </c>
      <c r="J638" s="78">
        <v>1482.644</v>
      </c>
      <c r="K638" s="78">
        <v>1482.7860000000001</v>
      </c>
      <c r="L638" s="78">
        <v>1481.462</v>
      </c>
      <c r="M638" s="78">
        <v>1319.239</v>
      </c>
      <c r="N638" s="78">
        <v>0</v>
      </c>
      <c r="O638" s="78">
        <v>1284.481</v>
      </c>
      <c r="P638" s="78">
        <v>1482.894</v>
      </c>
      <c r="Q638" s="78">
        <v>1482.7090000000001</v>
      </c>
      <c r="R638" s="78">
        <v>1482.604</v>
      </c>
      <c r="S638" s="78">
        <v>1481.9380000000001</v>
      </c>
      <c r="T638" s="78">
        <v>1484.0119999999999</v>
      </c>
      <c r="U638" s="78">
        <v>1482.154</v>
      </c>
      <c r="V638" s="78">
        <v>1483.723</v>
      </c>
      <c r="W638" s="78">
        <v>1482.443</v>
      </c>
      <c r="X638" s="78">
        <v>1482.6990000000001</v>
      </c>
      <c r="Y638" s="78">
        <v>1482.5509999999999</v>
      </c>
      <c r="Z638" s="78">
        <v>1482.7059999999999</v>
      </c>
      <c r="AA638" s="78">
        <f t="shared" si="117"/>
        <v>1484.0119999999999</v>
      </c>
      <c r="AB638" s="77">
        <f t="shared" si="118"/>
        <v>2022</v>
      </c>
      <c r="AC638" s="76">
        <f t="shared" si="119"/>
        <v>7</v>
      </c>
      <c r="AD638" s="76" t="str">
        <f t="shared" si="120"/>
        <v/>
      </c>
      <c r="AE638" s="76" t="str">
        <f t="shared" si="121"/>
        <v/>
      </c>
      <c r="AF638" s="74">
        <f t="shared" si="122"/>
        <v>1484.0119999999999</v>
      </c>
      <c r="AG638" s="75" t="str">
        <f t="shared" si="123"/>
        <v>18:00</v>
      </c>
      <c r="AH638" s="74">
        <f t="shared" si="124"/>
        <v>35223.055999999997</v>
      </c>
      <c r="AI638" s="73" t="str">
        <f t="shared" si="125"/>
        <v/>
      </c>
      <c r="AJ638" s="73" t="str">
        <f t="shared" si="126"/>
        <v/>
      </c>
      <c r="AK638" s="73" t="str">
        <f t="shared" si="127"/>
        <v/>
      </c>
      <c r="AL638" s="72" t="str">
        <f t="shared" si="128"/>
        <v/>
      </c>
      <c r="AM638" s="71" t="str">
        <f t="shared" si="129"/>
        <v/>
      </c>
    </row>
    <row r="639" spans="2:39" ht="13.8" thickBot="1">
      <c r="B639" s="79">
        <v>44771</v>
      </c>
      <c r="C639" s="78">
        <v>1481.1679999999999</v>
      </c>
      <c r="D639" s="78">
        <v>1479.7950000000001</v>
      </c>
      <c r="E639" s="78">
        <v>1463.6489999999999</v>
      </c>
      <c r="F639" s="78">
        <v>1458.808</v>
      </c>
      <c r="G639" s="78">
        <v>1459.0840000000001</v>
      </c>
      <c r="H639" s="78">
        <v>1465.9179999999999</v>
      </c>
      <c r="I639" s="78">
        <v>1482.4280000000001</v>
      </c>
      <c r="J639" s="78">
        <v>1481.797</v>
      </c>
      <c r="K639" s="78">
        <v>1482.1130000000001</v>
      </c>
      <c r="L639" s="78">
        <v>1482.4390000000001</v>
      </c>
      <c r="M639" s="78">
        <v>1482.0550000000001</v>
      </c>
      <c r="N639" s="78">
        <v>1483.9069999999999</v>
      </c>
      <c r="O639" s="78">
        <v>1482.1310000000001</v>
      </c>
      <c r="P639" s="78">
        <v>1481.8389999999999</v>
      </c>
      <c r="Q639" s="78">
        <v>1482.748</v>
      </c>
      <c r="R639" s="78">
        <v>1482.2719999999999</v>
      </c>
      <c r="S639" s="78">
        <v>1482.826</v>
      </c>
      <c r="T639" s="78">
        <v>1483.0170000000001</v>
      </c>
      <c r="U639" s="78">
        <v>1483.1590000000001</v>
      </c>
      <c r="V639" s="78">
        <v>1483.4549999999999</v>
      </c>
      <c r="W639" s="78">
        <v>1482.2090000000001</v>
      </c>
      <c r="X639" s="78">
        <v>1479.5250000000001</v>
      </c>
      <c r="Y639" s="78">
        <v>1482.124</v>
      </c>
      <c r="Z639" s="78">
        <v>1482.2349999999999</v>
      </c>
      <c r="AA639" s="78">
        <f t="shared" si="117"/>
        <v>1483.9069999999999</v>
      </c>
      <c r="AB639" s="77">
        <f t="shared" si="118"/>
        <v>2022</v>
      </c>
      <c r="AC639" s="76">
        <f t="shared" si="119"/>
        <v>7</v>
      </c>
      <c r="AD639" s="76" t="str">
        <f t="shared" si="120"/>
        <v/>
      </c>
      <c r="AE639" s="76" t="str">
        <f t="shared" si="121"/>
        <v/>
      </c>
      <c r="AF639" s="74">
        <f t="shared" si="122"/>
        <v>1483.9069999999999</v>
      </c>
      <c r="AG639" s="75" t="str">
        <f t="shared" si="123"/>
        <v>12:00</v>
      </c>
      <c r="AH639" s="74">
        <f t="shared" si="124"/>
        <v>36974.608</v>
      </c>
      <c r="AI639" s="73" t="str">
        <f t="shared" si="125"/>
        <v/>
      </c>
      <c r="AJ639" s="73" t="str">
        <f t="shared" si="126"/>
        <v/>
      </c>
      <c r="AK639" s="73" t="str">
        <f t="shared" si="127"/>
        <v/>
      </c>
      <c r="AL639" s="72" t="str">
        <f t="shared" si="128"/>
        <v/>
      </c>
      <c r="AM639" s="71" t="str">
        <f t="shared" si="129"/>
        <v/>
      </c>
    </row>
    <row r="640" spans="2:39" ht="13.8" thickBot="1">
      <c r="B640" s="79">
        <v>44772</v>
      </c>
      <c r="C640" s="78">
        <v>1474.098</v>
      </c>
      <c r="D640" s="78">
        <v>1459.0619999999999</v>
      </c>
      <c r="E640" s="78">
        <v>1442.4010000000001</v>
      </c>
      <c r="F640" s="78">
        <v>1424.23</v>
      </c>
      <c r="G640" s="78">
        <v>1414.873</v>
      </c>
      <c r="H640" s="78">
        <v>1435.2840000000001</v>
      </c>
      <c r="I640" s="78">
        <v>1481.6130000000001</v>
      </c>
      <c r="J640" s="78">
        <v>1481.5260000000001</v>
      </c>
      <c r="K640" s="78">
        <v>1482.12</v>
      </c>
      <c r="L640" s="78">
        <v>1481.501</v>
      </c>
      <c r="M640" s="78">
        <v>1482.614</v>
      </c>
      <c r="N640" s="78">
        <v>1481.6890000000001</v>
      </c>
      <c r="O640" s="78">
        <v>1481.925</v>
      </c>
      <c r="P640" s="78">
        <v>1483.441</v>
      </c>
      <c r="Q640" s="78">
        <v>1482.114</v>
      </c>
      <c r="R640" s="78">
        <v>1484.2439999999999</v>
      </c>
      <c r="S640" s="78">
        <v>1481.712</v>
      </c>
      <c r="T640" s="78">
        <v>1483.3209999999999</v>
      </c>
      <c r="U640" s="78">
        <v>1482.4549999999999</v>
      </c>
      <c r="V640" s="78">
        <v>1482.3009999999999</v>
      </c>
      <c r="W640" s="78">
        <v>1482.307</v>
      </c>
      <c r="X640" s="78">
        <v>1483.14</v>
      </c>
      <c r="Y640" s="78">
        <v>1483.1869999999999</v>
      </c>
      <c r="Z640" s="78">
        <v>1482.155</v>
      </c>
      <c r="AA640" s="78">
        <f t="shared" si="117"/>
        <v>1484.2439999999999</v>
      </c>
      <c r="AB640" s="77">
        <f t="shared" si="118"/>
        <v>2022</v>
      </c>
      <c r="AC640" s="76">
        <f t="shared" si="119"/>
        <v>7</v>
      </c>
      <c r="AD640" s="76" t="str">
        <f t="shared" si="120"/>
        <v/>
      </c>
      <c r="AE640" s="76" t="str">
        <f t="shared" si="121"/>
        <v/>
      </c>
      <c r="AF640" s="74">
        <f t="shared" si="122"/>
        <v>1484.2439999999999</v>
      </c>
      <c r="AG640" s="75" t="str">
        <f t="shared" si="123"/>
        <v>16:00</v>
      </c>
      <c r="AH640" s="74">
        <f t="shared" si="124"/>
        <v>36817.556999999993</v>
      </c>
      <c r="AI640" s="73" t="str">
        <f t="shared" si="125"/>
        <v/>
      </c>
      <c r="AJ640" s="73" t="str">
        <f t="shared" si="126"/>
        <v/>
      </c>
      <c r="AK640" s="73" t="str">
        <f t="shared" si="127"/>
        <v/>
      </c>
      <c r="AL640" s="72" t="str">
        <f t="shared" si="128"/>
        <v/>
      </c>
      <c r="AM640" s="71" t="str">
        <f t="shared" si="129"/>
        <v/>
      </c>
    </row>
    <row r="641" spans="2:39" ht="13.8" thickBot="1">
      <c r="B641" s="79">
        <v>44773</v>
      </c>
      <c r="C641" s="78">
        <v>1482.9970000000001</v>
      </c>
      <c r="D641" s="78">
        <v>1483.425</v>
      </c>
      <c r="E641" s="78">
        <v>1481.318</v>
      </c>
      <c r="F641" s="78">
        <v>1479.04</v>
      </c>
      <c r="G641" s="78">
        <v>1476.213</v>
      </c>
      <c r="H641" s="78">
        <v>1475.817</v>
      </c>
      <c r="I641" s="78">
        <v>1482.6769999999999</v>
      </c>
      <c r="J641" s="78">
        <v>1483.652</v>
      </c>
      <c r="K641" s="78">
        <v>1482.48</v>
      </c>
      <c r="L641" s="78">
        <v>1483.366</v>
      </c>
      <c r="M641" s="78">
        <v>1482.087</v>
      </c>
      <c r="N641" s="78">
        <v>1481.835</v>
      </c>
      <c r="O641" s="78">
        <v>1482.3389999999999</v>
      </c>
      <c r="P641" s="78">
        <v>305.40699999999998</v>
      </c>
      <c r="Q641" s="78">
        <v>0</v>
      </c>
      <c r="R641" s="78">
        <v>0</v>
      </c>
      <c r="S641" s="78">
        <v>0</v>
      </c>
      <c r="T641" s="78">
        <v>0</v>
      </c>
      <c r="U641" s="78">
        <v>0</v>
      </c>
      <c r="V641" s="78">
        <v>0</v>
      </c>
      <c r="W641" s="78">
        <v>0</v>
      </c>
      <c r="X641" s="78">
        <v>0</v>
      </c>
      <c r="Y641" s="78">
        <v>0</v>
      </c>
      <c r="Z641" s="78">
        <v>0</v>
      </c>
      <c r="AA641" s="78">
        <f t="shared" si="117"/>
        <v>1483.652</v>
      </c>
      <c r="AB641" s="77">
        <f t="shared" si="118"/>
        <v>2022</v>
      </c>
      <c r="AC641" s="76">
        <f t="shared" si="119"/>
        <v>7</v>
      </c>
      <c r="AD641" s="76" t="str">
        <f t="shared" si="120"/>
        <v>2022-7</v>
      </c>
      <c r="AE641" s="76">
        <f t="shared" si="121"/>
        <v>7</v>
      </c>
      <c r="AF641" s="74">
        <f t="shared" si="122"/>
        <v>1483.652</v>
      </c>
      <c r="AG641" s="75" t="str">
        <f t="shared" si="123"/>
        <v>8:00</v>
      </c>
      <c r="AH641" s="74">
        <f t="shared" si="124"/>
        <v>21046.305</v>
      </c>
      <c r="AI641" s="73">
        <f t="shared" si="125"/>
        <v>39338.758000000002</v>
      </c>
      <c r="AJ641" s="73">
        <f t="shared" si="126"/>
        <v>1484.7260000000001</v>
      </c>
      <c r="AK641" s="73">
        <f t="shared" si="127"/>
        <v>37073.067999999999</v>
      </c>
      <c r="AL641" s="72">
        <f t="shared" si="128"/>
        <v>44746</v>
      </c>
      <c r="AM641" s="71" t="str">
        <f t="shared" si="129"/>
        <v>7:00</v>
      </c>
    </row>
    <row r="642" spans="2:39" ht="13.8" thickBot="1">
      <c r="B642" s="79">
        <v>44774</v>
      </c>
      <c r="C642" s="78">
        <v>0</v>
      </c>
      <c r="D642" s="78">
        <v>0</v>
      </c>
      <c r="E642" s="78">
        <v>0</v>
      </c>
      <c r="F642" s="78">
        <v>0</v>
      </c>
      <c r="G642" s="78">
        <v>0</v>
      </c>
      <c r="H642" s="78">
        <v>0</v>
      </c>
      <c r="I642" s="78">
        <v>0</v>
      </c>
      <c r="J642" s="78">
        <v>0</v>
      </c>
      <c r="K642" s="78">
        <v>0</v>
      </c>
      <c r="L642" s="78">
        <v>0</v>
      </c>
      <c r="M642" s="78">
        <v>0</v>
      </c>
      <c r="N642" s="78">
        <v>0</v>
      </c>
      <c r="O642" s="78">
        <v>0</v>
      </c>
      <c r="P642" s="78">
        <v>0</v>
      </c>
      <c r="Q642" s="78">
        <v>0</v>
      </c>
      <c r="R642" s="78">
        <v>0</v>
      </c>
      <c r="S642" s="78">
        <v>0</v>
      </c>
      <c r="T642" s="78">
        <v>0</v>
      </c>
      <c r="U642" s="78">
        <v>0</v>
      </c>
      <c r="V642" s="78">
        <v>0</v>
      </c>
      <c r="W642" s="78">
        <v>0</v>
      </c>
      <c r="X642" s="78">
        <v>0</v>
      </c>
      <c r="Y642" s="78">
        <v>0</v>
      </c>
      <c r="Z642" s="78">
        <v>0</v>
      </c>
      <c r="AA642" s="78">
        <f t="shared" si="117"/>
        <v>0</v>
      </c>
      <c r="AB642" s="77">
        <f t="shared" si="118"/>
        <v>2022</v>
      </c>
      <c r="AC642" s="76">
        <f t="shared" si="119"/>
        <v>8</v>
      </c>
      <c r="AD642" s="76" t="str">
        <f t="shared" si="120"/>
        <v/>
      </c>
      <c r="AE642" s="76" t="str">
        <f t="shared" si="121"/>
        <v/>
      </c>
      <c r="AF642" s="74">
        <f t="shared" si="122"/>
        <v>0</v>
      </c>
      <c r="AG642" s="75" t="str">
        <f t="shared" si="123"/>
        <v>1:00</v>
      </c>
      <c r="AH642" s="74">
        <f t="shared" si="124"/>
        <v>0</v>
      </c>
      <c r="AI642" s="73" t="str">
        <f t="shared" si="125"/>
        <v/>
      </c>
      <c r="AJ642" s="73" t="str">
        <f t="shared" si="126"/>
        <v/>
      </c>
      <c r="AK642" s="73" t="str">
        <f t="shared" si="127"/>
        <v/>
      </c>
      <c r="AL642" s="72" t="str">
        <f t="shared" si="128"/>
        <v/>
      </c>
      <c r="AM642" s="71" t="str">
        <f t="shared" si="129"/>
        <v/>
      </c>
    </row>
    <row r="643" spans="2:39" ht="13.8" thickBot="1">
      <c r="B643" s="79">
        <v>44775</v>
      </c>
      <c r="C643" s="78">
        <v>0</v>
      </c>
      <c r="D643" s="78">
        <v>0</v>
      </c>
      <c r="E643" s="78">
        <v>0</v>
      </c>
      <c r="F643" s="78">
        <v>0</v>
      </c>
      <c r="G643" s="78">
        <v>0</v>
      </c>
      <c r="H643" s="78">
        <v>0</v>
      </c>
      <c r="I643" s="78">
        <v>0</v>
      </c>
      <c r="J643" s="78">
        <v>0</v>
      </c>
      <c r="K643" s="78">
        <v>49.844000000000001</v>
      </c>
      <c r="L643" s="78">
        <v>1462.377</v>
      </c>
      <c r="M643" s="78">
        <v>191.53899999999999</v>
      </c>
      <c r="N643" s="78">
        <v>0</v>
      </c>
      <c r="O643" s="78">
        <v>0</v>
      </c>
      <c r="P643" s="78">
        <v>0</v>
      </c>
      <c r="Q643" s="78">
        <v>0</v>
      </c>
      <c r="R643" s="78">
        <v>0</v>
      </c>
      <c r="S643" s="78">
        <v>0</v>
      </c>
      <c r="T643" s="78">
        <v>0</v>
      </c>
      <c r="U643" s="78">
        <v>0</v>
      </c>
      <c r="V643" s="78">
        <v>0</v>
      </c>
      <c r="W643" s="78">
        <v>0</v>
      </c>
      <c r="X643" s="78">
        <v>0</v>
      </c>
      <c r="Y643" s="78">
        <v>0</v>
      </c>
      <c r="Z643" s="78">
        <v>0</v>
      </c>
      <c r="AA643" s="78">
        <f t="shared" ref="AA643:AA706" si="130">MAX(C643:Z643)</f>
        <v>1462.377</v>
      </c>
      <c r="AB643" s="77">
        <f t="shared" ref="AB643:AB706" si="131">YEAR(B643)</f>
        <v>2022</v>
      </c>
      <c r="AC643" s="76">
        <f t="shared" ref="AC643:AC706" si="132">MONTH(B643)</f>
        <v>8</v>
      </c>
      <c r="AD643" s="76" t="str">
        <f t="shared" ref="AD643:AD706" si="133">IF(AE643="","",AB643&amp;"-"&amp;AE643)</f>
        <v/>
      </c>
      <c r="AE643" s="76" t="str">
        <f t="shared" ref="AE643:AE706" si="134">IF(DAY(B643+1)=1,AC643,"")</f>
        <v/>
      </c>
      <c r="AF643" s="74">
        <f t="shared" ref="AF643:AF706" si="135">MAX(C643:AA643)</f>
        <v>1462.377</v>
      </c>
      <c r="AG643" s="75" t="str">
        <f t="shared" ref="AG643:AG706" si="136">INDEX($C$2:$Z$2,MATCH(AF643,C643:Z643,0))</f>
        <v>10:00</v>
      </c>
      <c r="AH643" s="74">
        <f t="shared" ref="AH643:AH706" si="137">SUM(C643:AA643)</f>
        <v>3166.1369999999997</v>
      </c>
      <c r="AI643" s="73" t="str">
        <f t="shared" ref="AI643:AI706" si="138">IF(AE643&lt;&gt;"",SUMIFS(AF:AF,AC:AC,AC643,AB:AB,AB643),"")</f>
        <v/>
      </c>
      <c r="AJ643" s="73" t="str">
        <f t="shared" ref="AJ643:AJ706" si="139">IF(AI643="","",_xlfn.MAXIFS(AF:AF,AC:AC,AC643,AB:AB,AB643))</f>
        <v/>
      </c>
      <c r="AK643" s="73" t="str">
        <f t="shared" ref="AK643:AK706" si="140">IF(AI643="","",_xlfn.MAXIFS(AH:AH,AC:AC,AC643,AB:AB,AB643))</f>
        <v/>
      </c>
      <c r="AL643" s="72" t="str">
        <f t="shared" ref="AL643:AL706" si="141">IF(AI643&lt;&gt;"",INDEX(B:B,MATCH(AJ643,AF:AF,0)),"")</f>
        <v/>
      </c>
      <c r="AM643" s="71" t="str">
        <f t="shared" ref="AM643:AM706" si="142">IF(AI643&lt;&gt;"",INDEX(AG:AG,MATCH(AJ643,AF:AF,0)),"")</f>
        <v/>
      </c>
    </row>
    <row r="644" spans="2:39" ht="13.8" thickBot="1">
      <c r="B644" s="79">
        <v>44776</v>
      </c>
      <c r="C644" s="78">
        <v>0</v>
      </c>
      <c r="D644" s="78">
        <v>0</v>
      </c>
      <c r="E644" s="78">
        <v>0</v>
      </c>
      <c r="F644" s="78">
        <v>0</v>
      </c>
      <c r="G644" s="78">
        <v>0</v>
      </c>
      <c r="H644" s="78">
        <v>0</v>
      </c>
      <c r="I644" s="78">
        <v>0</v>
      </c>
      <c r="J644" s="78">
        <v>0</v>
      </c>
      <c r="K644" s="78">
        <v>0</v>
      </c>
      <c r="L644" s="78">
        <v>0</v>
      </c>
      <c r="M644" s="78">
        <v>0</v>
      </c>
      <c r="N644" s="78">
        <v>0</v>
      </c>
      <c r="O644" s="78">
        <v>0</v>
      </c>
      <c r="P644" s="78">
        <v>709.76599999999996</v>
      </c>
      <c r="Q644" s="78">
        <v>1482.2349999999999</v>
      </c>
      <c r="R644" s="78">
        <v>1482.154</v>
      </c>
      <c r="S644" s="78">
        <v>1482.096</v>
      </c>
      <c r="T644" s="78">
        <v>1481.1679999999999</v>
      </c>
      <c r="U644" s="78">
        <v>1481.9749999999999</v>
      </c>
      <c r="V644" s="78">
        <v>1482.317</v>
      </c>
      <c r="W644" s="78">
        <v>1482.65</v>
      </c>
      <c r="X644" s="78">
        <v>1482.674</v>
      </c>
      <c r="Y644" s="78">
        <v>1481.8820000000001</v>
      </c>
      <c r="Z644" s="78">
        <v>1483.1610000000001</v>
      </c>
      <c r="AA644" s="78">
        <f t="shared" si="130"/>
        <v>1483.1610000000001</v>
      </c>
      <c r="AB644" s="77">
        <f t="shared" si="131"/>
        <v>2022</v>
      </c>
      <c r="AC644" s="76">
        <f t="shared" si="132"/>
        <v>8</v>
      </c>
      <c r="AD644" s="76" t="str">
        <f t="shared" si="133"/>
        <v/>
      </c>
      <c r="AE644" s="76" t="str">
        <f t="shared" si="134"/>
        <v/>
      </c>
      <c r="AF644" s="74">
        <f t="shared" si="135"/>
        <v>1483.1610000000001</v>
      </c>
      <c r="AG644" s="75" t="str">
        <f t="shared" si="136"/>
        <v>24:00</v>
      </c>
      <c r="AH644" s="74">
        <f t="shared" si="137"/>
        <v>17015.239000000001</v>
      </c>
      <c r="AI644" s="73" t="str">
        <f t="shared" si="138"/>
        <v/>
      </c>
      <c r="AJ644" s="73" t="str">
        <f t="shared" si="139"/>
        <v/>
      </c>
      <c r="AK644" s="73" t="str">
        <f t="shared" si="140"/>
        <v/>
      </c>
      <c r="AL644" s="72" t="str">
        <f t="shared" si="141"/>
        <v/>
      </c>
      <c r="AM644" s="71" t="str">
        <f t="shared" si="142"/>
        <v/>
      </c>
    </row>
    <row r="645" spans="2:39" ht="13.8" thickBot="1">
      <c r="B645" s="79">
        <v>44777</v>
      </c>
      <c r="C645" s="78">
        <v>1482.473</v>
      </c>
      <c r="D645" s="78">
        <v>1483.057</v>
      </c>
      <c r="E645" s="78">
        <v>1481.5</v>
      </c>
      <c r="F645" s="78">
        <v>1482.2149999999999</v>
      </c>
      <c r="G645" s="78">
        <v>1481.6130000000001</v>
      </c>
      <c r="H645" s="78">
        <v>1482.0309999999999</v>
      </c>
      <c r="I645" s="78">
        <v>1482.6869999999999</v>
      </c>
      <c r="J645" s="78">
        <v>1481.9069999999999</v>
      </c>
      <c r="K645" s="78">
        <v>1482.3009999999999</v>
      </c>
      <c r="L645" s="78">
        <v>1482.6949999999999</v>
      </c>
      <c r="M645" s="78">
        <v>1480.92</v>
      </c>
      <c r="N645" s="78">
        <v>1482.711</v>
      </c>
      <c r="O645" s="78">
        <v>1482.454</v>
      </c>
      <c r="P645" s="78">
        <v>1482.4559999999999</v>
      </c>
      <c r="Q645" s="78">
        <v>1481.999</v>
      </c>
      <c r="R645" s="78">
        <v>1483.2260000000001</v>
      </c>
      <c r="S645" s="78">
        <v>1481.944</v>
      </c>
      <c r="T645" s="78">
        <v>1482.7619999999999</v>
      </c>
      <c r="U645" s="78">
        <v>1481.1020000000001</v>
      </c>
      <c r="V645" s="78">
        <v>1483.3589999999999</v>
      </c>
      <c r="W645" s="78">
        <v>1483.125</v>
      </c>
      <c r="X645" s="78">
        <v>1482.8979999999999</v>
      </c>
      <c r="Y645" s="78">
        <v>1483.2249999999999</v>
      </c>
      <c r="Z645" s="78">
        <v>1482.47</v>
      </c>
      <c r="AA645" s="78">
        <f t="shared" si="130"/>
        <v>1483.3589999999999</v>
      </c>
      <c r="AB645" s="77">
        <f t="shared" si="131"/>
        <v>2022</v>
      </c>
      <c r="AC645" s="76">
        <f t="shared" si="132"/>
        <v>8</v>
      </c>
      <c r="AD645" s="76" t="str">
        <f t="shared" si="133"/>
        <v/>
      </c>
      <c r="AE645" s="76" t="str">
        <f t="shared" si="134"/>
        <v/>
      </c>
      <c r="AF645" s="74">
        <f t="shared" si="135"/>
        <v>1483.3589999999999</v>
      </c>
      <c r="AG645" s="75" t="str">
        <f t="shared" si="136"/>
        <v>20:00</v>
      </c>
      <c r="AH645" s="74">
        <f t="shared" si="137"/>
        <v>37060.488999999994</v>
      </c>
      <c r="AI645" s="73" t="str">
        <f t="shared" si="138"/>
        <v/>
      </c>
      <c r="AJ645" s="73" t="str">
        <f t="shared" si="139"/>
        <v/>
      </c>
      <c r="AK645" s="73" t="str">
        <f t="shared" si="140"/>
        <v/>
      </c>
      <c r="AL645" s="72" t="str">
        <f t="shared" si="141"/>
        <v/>
      </c>
      <c r="AM645" s="71" t="str">
        <f t="shared" si="142"/>
        <v/>
      </c>
    </row>
    <row r="646" spans="2:39" ht="13.8" thickBot="1">
      <c r="B646" s="79">
        <v>44778</v>
      </c>
      <c r="C646" s="78">
        <v>1482.7429999999999</v>
      </c>
      <c r="D646" s="78">
        <v>1482.431</v>
      </c>
      <c r="E646" s="78">
        <v>1482.5640000000001</v>
      </c>
      <c r="F646" s="78">
        <v>1482.028</v>
      </c>
      <c r="G646" s="78">
        <v>1481.9190000000001</v>
      </c>
      <c r="H646" s="78">
        <v>1482.6990000000001</v>
      </c>
      <c r="I646" s="78">
        <v>1482.9010000000001</v>
      </c>
      <c r="J646" s="78">
        <v>1482.316</v>
      </c>
      <c r="K646" s="78">
        <v>1482.259</v>
      </c>
      <c r="L646" s="78">
        <v>1481.9190000000001</v>
      </c>
      <c r="M646" s="78">
        <v>1482.27</v>
      </c>
      <c r="N646" s="78">
        <v>1482.89</v>
      </c>
      <c r="O646" s="78">
        <v>1481.9649999999999</v>
      </c>
      <c r="P646" s="78">
        <v>1482.481</v>
      </c>
      <c r="Q646" s="78">
        <v>1482.296</v>
      </c>
      <c r="R646" s="78">
        <v>1482.6389999999999</v>
      </c>
      <c r="S646" s="78">
        <v>1482.0360000000001</v>
      </c>
      <c r="T646" s="78">
        <v>1482.1510000000001</v>
      </c>
      <c r="U646" s="78">
        <v>1483.0509999999999</v>
      </c>
      <c r="V646" s="78">
        <v>1482.011</v>
      </c>
      <c r="W646" s="78">
        <v>1481.5409999999999</v>
      </c>
      <c r="X646" s="78">
        <v>1482.107</v>
      </c>
      <c r="Y646" s="78">
        <v>1481.711</v>
      </c>
      <c r="Z646" s="78">
        <v>1483.0319999999999</v>
      </c>
      <c r="AA646" s="78">
        <f t="shared" si="130"/>
        <v>1483.0509999999999</v>
      </c>
      <c r="AB646" s="77">
        <f t="shared" si="131"/>
        <v>2022</v>
      </c>
      <c r="AC646" s="76">
        <f t="shared" si="132"/>
        <v>8</v>
      </c>
      <c r="AD646" s="76" t="str">
        <f t="shared" si="133"/>
        <v/>
      </c>
      <c r="AE646" s="76" t="str">
        <f t="shared" si="134"/>
        <v/>
      </c>
      <c r="AF646" s="74">
        <f t="shared" si="135"/>
        <v>1483.0509999999999</v>
      </c>
      <c r="AG646" s="75" t="str">
        <f t="shared" si="136"/>
        <v>19:00</v>
      </c>
      <c r="AH646" s="74">
        <f t="shared" si="137"/>
        <v>37059.010999999999</v>
      </c>
      <c r="AI646" s="73" t="str">
        <f t="shared" si="138"/>
        <v/>
      </c>
      <c r="AJ646" s="73" t="str">
        <f t="shared" si="139"/>
        <v/>
      </c>
      <c r="AK646" s="73" t="str">
        <f t="shared" si="140"/>
        <v/>
      </c>
      <c r="AL646" s="72" t="str">
        <f t="shared" si="141"/>
        <v/>
      </c>
      <c r="AM646" s="71" t="str">
        <f t="shared" si="142"/>
        <v/>
      </c>
    </row>
    <row r="647" spans="2:39" ht="13.8" thickBot="1">
      <c r="B647" s="79">
        <v>44779</v>
      </c>
      <c r="C647" s="78">
        <v>1482.077</v>
      </c>
      <c r="D647" s="78">
        <v>1482.2339999999999</v>
      </c>
      <c r="E647" s="78">
        <v>1483.1120000000001</v>
      </c>
      <c r="F647" s="78">
        <v>1482.1210000000001</v>
      </c>
      <c r="G647" s="78">
        <v>1483.008</v>
      </c>
      <c r="H647" s="78">
        <v>1483.277</v>
      </c>
      <c r="I647" s="78">
        <v>1482.2729999999999</v>
      </c>
      <c r="J647" s="78">
        <v>1482.088</v>
      </c>
      <c r="K647" s="78">
        <v>1482.845</v>
      </c>
      <c r="L647" s="78">
        <v>1482.2149999999999</v>
      </c>
      <c r="M647" s="78">
        <v>1482.9380000000001</v>
      </c>
      <c r="N647" s="78">
        <v>1482.5</v>
      </c>
      <c r="O647" s="78">
        <v>1482.8910000000001</v>
      </c>
      <c r="P647" s="78">
        <v>1482.98</v>
      </c>
      <c r="Q647" s="78">
        <v>1483.1210000000001</v>
      </c>
      <c r="R647" s="78">
        <v>1483.095</v>
      </c>
      <c r="S647" s="78">
        <v>1483.09</v>
      </c>
      <c r="T647" s="78">
        <v>1483.289</v>
      </c>
      <c r="U647" s="78">
        <v>1482.0530000000001</v>
      </c>
      <c r="V647" s="78">
        <v>1482.4269999999999</v>
      </c>
      <c r="W647" s="78">
        <v>1482.3969999999999</v>
      </c>
      <c r="X647" s="78">
        <v>1481.856</v>
      </c>
      <c r="Y647" s="78">
        <v>1482.856</v>
      </c>
      <c r="Z647" s="78">
        <v>1482.4870000000001</v>
      </c>
      <c r="AA647" s="78">
        <f t="shared" si="130"/>
        <v>1483.289</v>
      </c>
      <c r="AB647" s="77">
        <f t="shared" si="131"/>
        <v>2022</v>
      </c>
      <c r="AC647" s="76">
        <f t="shared" si="132"/>
        <v>8</v>
      </c>
      <c r="AD647" s="76" t="str">
        <f t="shared" si="133"/>
        <v/>
      </c>
      <c r="AE647" s="76" t="str">
        <f t="shared" si="134"/>
        <v/>
      </c>
      <c r="AF647" s="74">
        <f t="shared" si="135"/>
        <v>1483.289</v>
      </c>
      <c r="AG647" s="75" t="str">
        <f t="shared" si="136"/>
        <v>18:00</v>
      </c>
      <c r="AH647" s="74">
        <f t="shared" si="137"/>
        <v>37066.519</v>
      </c>
      <c r="AI647" s="73" t="str">
        <f t="shared" si="138"/>
        <v/>
      </c>
      <c r="AJ647" s="73" t="str">
        <f t="shared" si="139"/>
        <v/>
      </c>
      <c r="AK647" s="73" t="str">
        <f t="shared" si="140"/>
        <v/>
      </c>
      <c r="AL647" s="72" t="str">
        <f t="shared" si="141"/>
        <v/>
      </c>
      <c r="AM647" s="71" t="str">
        <f t="shared" si="142"/>
        <v/>
      </c>
    </row>
    <row r="648" spans="2:39" ht="13.8" thickBot="1">
      <c r="B648" s="79">
        <v>44780</v>
      </c>
      <c r="C648" s="78">
        <v>1482.527</v>
      </c>
      <c r="D648" s="78">
        <v>1482.586</v>
      </c>
      <c r="E648" s="78">
        <v>1482.4369999999999</v>
      </c>
      <c r="F648" s="78">
        <v>1482.383</v>
      </c>
      <c r="G648" s="78">
        <v>1482.2929999999999</v>
      </c>
      <c r="H648" s="78">
        <v>1482.492</v>
      </c>
      <c r="I648" s="78">
        <v>1481.692</v>
      </c>
      <c r="J648" s="78">
        <v>1482.7180000000001</v>
      </c>
      <c r="K648" s="78">
        <v>1482.4690000000001</v>
      </c>
      <c r="L648" s="78">
        <v>1482.7809999999999</v>
      </c>
      <c r="M648" s="78">
        <v>1482.845</v>
      </c>
      <c r="N648" s="78">
        <v>1482.413</v>
      </c>
      <c r="O648" s="78">
        <v>1482.213</v>
      </c>
      <c r="P648" s="78">
        <v>1482</v>
      </c>
      <c r="Q648" s="78">
        <v>1481.9670000000001</v>
      </c>
      <c r="R648" s="78">
        <v>1482.0530000000001</v>
      </c>
      <c r="S648" s="78">
        <v>1481.8989999999999</v>
      </c>
      <c r="T648" s="78">
        <v>1482.962</v>
      </c>
      <c r="U648" s="78">
        <v>1482.7080000000001</v>
      </c>
      <c r="V648" s="78">
        <v>1482.7249999999999</v>
      </c>
      <c r="W648" s="78">
        <v>1482.817</v>
      </c>
      <c r="X648" s="78">
        <v>1481.4970000000001</v>
      </c>
      <c r="Y648" s="78">
        <v>1482.7170000000001</v>
      </c>
      <c r="Z648" s="78">
        <v>1482.952</v>
      </c>
      <c r="AA648" s="78">
        <f t="shared" si="130"/>
        <v>1482.962</v>
      </c>
      <c r="AB648" s="77">
        <f t="shared" si="131"/>
        <v>2022</v>
      </c>
      <c r="AC648" s="76">
        <f t="shared" si="132"/>
        <v>8</v>
      </c>
      <c r="AD648" s="76" t="str">
        <f t="shared" si="133"/>
        <v/>
      </c>
      <c r="AE648" s="76" t="str">
        <f t="shared" si="134"/>
        <v/>
      </c>
      <c r="AF648" s="74">
        <f t="shared" si="135"/>
        <v>1482.962</v>
      </c>
      <c r="AG648" s="75" t="str">
        <f t="shared" si="136"/>
        <v>18:00</v>
      </c>
      <c r="AH648" s="74">
        <f t="shared" si="137"/>
        <v>37061.107999999993</v>
      </c>
      <c r="AI648" s="73" t="str">
        <f t="shared" si="138"/>
        <v/>
      </c>
      <c r="AJ648" s="73" t="str">
        <f t="shared" si="139"/>
        <v/>
      </c>
      <c r="AK648" s="73" t="str">
        <f t="shared" si="140"/>
        <v/>
      </c>
      <c r="AL648" s="72" t="str">
        <f t="shared" si="141"/>
        <v/>
      </c>
      <c r="AM648" s="71" t="str">
        <f t="shared" si="142"/>
        <v/>
      </c>
    </row>
    <row r="649" spans="2:39" ht="13.8" thickBot="1">
      <c r="B649" s="79">
        <v>44781</v>
      </c>
      <c r="C649" s="78">
        <v>1483.4749999999999</v>
      </c>
      <c r="D649" s="78">
        <v>1482.0650000000001</v>
      </c>
      <c r="E649" s="78">
        <v>1483.0989999999999</v>
      </c>
      <c r="F649" s="78">
        <v>1483.4280000000001</v>
      </c>
      <c r="G649" s="78">
        <v>1482.645</v>
      </c>
      <c r="H649" s="78">
        <v>1482.9459999999999</v>
      </c>
      <c r="I649" s="78">
        <v>1483.0530000000001</v>
      </c>
      <c r="J649" s="78">
        <v>1482.633</v>
      </c>
      <c r="K649" s="78">
        <v>1482.154</v>
      </c>
      <c r="L649" s="78">
        <v>1482.846</v>
      </c>
      <c r="M649" s="78">
        <v>1482.17</v>
      </c>
      <c r="N649" s="78">
        <v>1483.039</v>
      </c>
      <c r="O649" s="78">
        <v>1482.06</v>
      </c>
      <c r="P649" s="78">
        <v>1482.739</v>
      </c>
      <c r="Q649" s="78">
        <v>1482.0150000000001</v>
      </c>
      <c r="R649" s="78">
        <v>1482.3630000000001</v>
      </c>
      <c r="S649" s="78">
        <v>1228.2639999999999</v>
      </c>
      <c r="T649" s="78">
        <v>0</v>
      </c>
      <c r="U649" s="78">
        <v>0</v>
      </c>
      <c r="V649" s="78">
        <v>0</v>
      </c>
      <c r="W649" s="78">
        <v>0</v>
      </c>
      <c r="X649" s="78">
        <v>0</v>
      </c>
      <c r="Y649" s="78">
        <v>0</v>
      </c>
      <c r="Z649" s="78">
        <v>0</v>
      </c>
      <c r="AA649" s="78">
        <f t="shared" si="130"/>
        <v>1483.4749999999999</v>
      </c>
      <c r="AB649" s="77">
        <f t="shared" si="131"/>
        <v>2022</v>
      </c>
      <c r="AC649" s="76">
        <f t="shared" si="132"/>
        <v>8</v>
      </c>
      <c r="AD649" s="76" t="str">
        <f t="shared" si="133"/>
        <v/>
      </c>
      <c r="AE649" s="76" t="str">
        <f t="shared" si="134"/>
        <v/>
      </c>
      <c r="AF649" s="74">
        <f t="shared" si="135"/>
        <v>1483.4749999999999</v>
      </c>
      <c r="AG649" s="75" t="str">
        <f t="shared" si="136"/>
        <v>1:00</v>
      </c>
      <c r="AH649" s="74">
        <f t="shared" si="137"/>
        <v>26434.469000000001</v>
      </c>
      <c r="AI649" s="73" t="str">
        <f t="shared" si="138"/>
        <v/>
      </c>
      <c r="AJ649" s="73" t="str">
        <f t="shared" si="139"/>
        <v/>
      </c>
      <c r="AK649" s="73" t="str">
        <f t="shared" si="140"/>
        <v/>
      </c>
      <c r="AL649" s="72" t="str">
        <f t="shared" si="141"/>
        <v/>
      </c>
      <c r="AM649" s="71" t="str">
        <f t="shared" si="142"/>
        <v/>
      </c>
    </row>
    <row r="650" spans="2:39" ht="13.8" thickBot="1">
      <c r="B650" s="79">
        <v>44782</v>
      </c>
      <c r="C650" s="78">
        <v>0</v>
      </c>
      <c r="D650" s="78">
        <v>0</v>
      </c>
      <c r="E650" s="78">
        <v>0</v>
      </c>
      <c r="F650" s="78">
        <v>0</v>
      </c>
      <c r="G650" s="78">
        <v>0</v>
      </c>
      <c r="H650" s="78">
        <v>0</v>
      </c>
      <c r="I650" s="78">
        <v>0</v>
      </c>
      <c r="J650" s="78">
        <v>1027.0899999999999</v>
      </c>
      <c r="K650" s="78">
        <v>1456.0940000000001</v>
      </c>
      <c r="L650" s="78">
        <v>1454.721</v>
      </c>
      <c r="M650" s="78">
        <v>1482.009</v>
      </c>
      <c r="N650" s="78">
        <v>1483.8489999999999</v>
      </c>
      <c r="O650" s="78">
        <v>1481.473</v>
      </c>
      <c r="P650" s="78">
        <v>1482.77</v>
      </c>
      <c r="Q650" s="78">
        <v>1481.825</v>
      </c>
      <c r="R650" s="78">
        <v>1482.8130000000001</v>
      </c>
      <c r="S650" s="78">
        <v>1482.5630000000001</v>
      </c>
      <c r="T650" s="78">
        <v>1482.943</v>
      </c>
      <c r="U650" s="78">
        <v>1484.0940000000001</v>
      </c>
      <c r="V650" s="78">
        <v>1482.595</v>
      </c>
      <c r="W650" s="78">
        <v>1482.492</v>
      </c>
      <c r="X650" s="78">
        <v>1482.5250000000001</v>
      </c>
      <c r="Y650" s="78">
        <v>1462.201</v>
      </c>
      <c r="Z650" s="78">
        <v>1459.508</v>
      </c>
      <c r="AA650" s="78">
        <f t="shared" si="130"/>
        <v>1484.0940000000001</v>
      </c>
      <c r="AB650" s="77">
        <f t="shared" si="131"/>
        <v>2022</v>
      </c>
      <c r="AC650" s="76">
        <f t="shared" si="132"/>
        <v>8</v>
      </c>
      <c r="AD650" s="76" t="str">
        <f t="shared" si="133"/>
        <v/>
      </c>
      <c r="AE650" s="76" t="str">
        <f t="shared" si="134"/>
        <v/>
      </c>
      <c r="AF650" s="74">
        <f t="shared" si="135"/>
        <v>1484.0940000000001</v>
      </c>
      <c r="AG650" s="75" t="str">
        <f t="shared" si="136"/>
        <v>19:00</v>
      </c>
      <c r="AH650" s="74">
        <f t="shared" si="137"/>
        <v>26135.659000000007</v>
      </c>
      <c r="AI650" s="73" t="str">
        <f t="shared" si="138"/>
        <v/>
      </c>
      <c r="AJ650" s="73" t="str">
        <f t="shared" si="139"/>
        <v/>
      </c>
      <c r="AK650" s="73" t="str">
        <f t="shared" si="140"/>
        <v/>
      </c>
      <c r="AL650" s="72" t="str">
        <f t="shared" si="141"/>
        <v/>
      </c>
      <c r="AM650" s="71" t="str">
        <f t="shared" si="142"/>
        <v/>
      </c>
    </row>
    <row r="651" spans="2:39" ht="13.8" thickBot="1">
      <c r="B651" s="79">
        <v>44783</v>
      </c>
      <c r="C651" s="78">
        <v>1417.1510000000001</v>
      </c>
      <c r="D651" s="78">
        <v>1395.7819999999999</v>
      </c>
      <c r="E651" s="78">
        <v>1372.9549999999999</v>
      </c>
      <c r="F651" s="78">
        <v>1369.19</v>
      </c>
      <c r="G651" s="78">
        <v>1374.1289999999999</v>
      </c>
      <c r="H651" s="78">
        <v>1410.7159999999999</v>
      </c>
      <c r="I651" s="78">
        <v>1482.6559999999999</v>
      </c>
      <c r="J651" s="78">
        <v>1390.6969999999999</v>
      </c>
      <c r="K651" s="78">
        <v>0</v>
      </c>
      <c r="L651" s="78">
        <v>1289.0450000000001</v>
      </c>
      <c r="M651" s="78">
        <v>1482.182</v>
      </c>
      <c r="N651" s="78">
        <v>1482.5070000000001</v>
      </c>
      <c r="O651" s="78">
        <v>1482.09</v>
      </c>
      <c r="P651" s="78">
        <v>1482.1210000000001</v>
      </c>
      <c r="Q651" s="78">
        <v>1482.116</v>
      </c>
      <c r="R651" s="78">
        <v>1482.155</v>
      </c>
      <c r="S651" s="78">
        <v>1482.4349999999999</v>
      </c>
      <c r="T651" s="78">
        <v>1483.326</v>
      </c>
      <c r="U651" s="78">
        <v>1483.3219999999999</v>
      </c>
      <c r="V651" s="78">
        <v>1483.2760000000001</v>
      </c>
      <c r="W651" s="78">
        <v>1482.5820000000001</v>
      </c>
      <c r="X651" s="78">
        <v>1483.057</v>
      </c>
      <c r="Y651" s="78">
        <v>1483.1569999999999</v>
      </c>
      <c r="Z651" s="78">
        <v>1482.6179999999999</v>
      </c>
      <c r="AA651" s="78">
        <f t="shared" si="130"/>
        <v>1483.326</v>
      </c>
      <c r="AB651" s="77">
        <f t="shared" si="131"/>
        <v>2022</v>
      </c>
      <c r="AC651" s="76">
        <f t="shared" si="132"/>
        <v>8</v>
      </c>
      <c r="AD651" s="76" t="str">
        <f t="shared" si="133"/>
        <v/>
      </c>
      <c r="AE651" s="76" t="str">
        <f t="shared" si="134"/>
        <v/>
      </c>
      <c r="AF651" s="74">
        <f t="shared" si="135"/>
        <v>1483.326</v>
      </c>
      <c r="AG651" s="75" t="str">
        <f t="shared" si="136"/>
        <v>18:00</v>
      </c>
      <c r="AH651" s="74">
        <f t="shared" si="137"/>
        <v>34742.591</v>
      </c>
      <c r="AI651" s="73" t="str">
        <f t="shared" si="138"/>
        <v/>
      </c>
      <c r="AJ651" s="73" t="str">
        <f t="shared" si="139"/>
        <v/>
      </c>
      <c r="AK651" s="73" t="str">
        <f t="shared" si="140"/>
        <v/>
      </c>
      <c r="AL651" s="72" t="str">
        <f t="shared" si="141"/>
        <v/>
      </c>
      <c r="AM651" s="71" t="str">
        <f t="shared" si="142"/>
        <v/>
      </c>
    </row>
    <row r="652" spans="2:39" ht="13.8" thickBot="1">
      <c r="B652" s="79">
        <v>44784</v>
      </c>
      <c r="C652" s="78">
        <v>1482.08</v>
      </c>
      <c r="D652" s="78">
        <v>1483.2819999999999</v>
      </c>
      <c r="E652" s="78">
        <v>1481.5509999999999</v>
      </c>
      <c r="F652" s="78">
        <v>1477.8689999999999</v>
      </c>
      <c r="G652" s="78">
        <v>1478.3510000000001</v>
      </c>
      <c r="H652" s="78">
        <v>1469.8820000000001</v>
      </c>
      <c r="I652" s="78">
        <v>1482.788</v>
      </c>
      <c r="J652" s="78">
        <v>1482.357</v>
      </c>
      <c r="K652" s="78">
        <v>1483.451</v>
      </c>
      <c r="L652" s="78">
        <v>1482.9639999999999</v>
      </c>
      <c r="M652" s="78">
        <v>1482.2819999999999</v>
      </c>
      <c r="N652" s="78">
        <v>1482.4939999999999</v>
      </c>
      <c r="O652" s="78">
        <v>1481.886</v>
      </c>
      <c r="P652" s="78">
        <v>1482.798</v>
      </c>
      <c r="Q652" s="78">
        <v>1482.3230000000001</v>
      </c>
      <c r="R652" s="78">
        <v>1482.2619999999999</v>
      </c>
      <c r="S652" s="78">
        <v>1482.508</v>
      </c>
      <c r="T652" s="78">
        <v>1483.357</v>
      </c>
      <c r="U652" s="78">
        <v>1482.999</v>
      </c>
      <c r="V652" s="78">
        <v>1482.9369999999999</v>
      </c>
      <c r="W652" s="78">
        <v>1481.8869999999999</v>
      </c>
      <c r="X652" s="78">
        <v>1442.248</v>
      </c>
      <c r="Y652" s="78">
        <v>1363.6020000000001</v>
      </c>
      <c r="Z652" s="78">
        <v>1351.097</v>
      </c>
      <c r="AA652" s="78">
        <f t="shared" si="130"/>
        <v>1483.451</v>
      </c>
      <c r="AB652" s="77">
        <f t="shared" si="131"/>
        <v>2022</v>
      </c>
      <c r="AC652" s="76">
        <f t="shared" si="132"/>
        <v>8</v>
      </c>
      <c r="AD652" s="76" t="str">
        <f t="shared" si="133"/>
        <v/>
      </c>
      <c r="AE652" s="76" t="str">
        <f t="shared" si="134"/>
        <v/>
      </c>
      <c r="AF652" s="74">
        <f t="shared" si="135"/>
        <v>1483.451</v>
      </c>
      <c r="AG652" s="75" t="str">
        <f t="shared" si="136"/>
        <v>9:00</v>
      </c>
      <c r="AH652" s="74">
        <f t="shared" si="137"/>
        <v>36752.705999999998</v>
      </c>
      <c r="AI652" s="73" t="str">
        <f t="shared" si="138"/>
        <v/>
      </c>
      <c r="AJ652" s="73" t="str">
        <f t="shared" si="139"/>
        <v/>
      </c>
      <c r="AK652" s="73" t="str">
        <f t="shared" si="140"/>
        <v/>
      </c>
      <c r="AL652" s="72" t="str">
        <f t="shared" si="141"/>
        <v/>
      </c>
      <c r="AM652" s="71" t="str">
        <f t="shared" si="142"/>
        <v/>
      </c>
    </row>
    <row r="653" spans="2:39" ht="13.8" thickBot="1">
      <c r="B653" s="79">
        <v>44785</v>
      </c>
      <c r="C653" s="78">
        <v>1332.9380000000001</v>
      </c>
      <c r="D653" s="78">
        <v>1317.75</v>
      </c>
      <c r="E653" s="78">
        <v>1307.3610000000001</v>
      </c>
      <c r="F653" s="78">
        <v>1326.096</v>
      </c>
      <c r="G653" s="78">
        <v>1315.6469999999999</v>
      </c>
      <c r="H653" s="78">
        <v>1221.4459999999999</v>
      </c>
      <c r="I653" s="78">
        <v>1408.11</v>
      </c>
      <c r="J653" s="78">
        <v>1481.0340000000001</v>
      </c>
      <c r="K653" s="78">
        <v>1482.6020000000001</v>
      </c>
      <c r="L653" s="78">
        <v>1482.826</v>
      </c>
      <c r="M653" s="78">
        <v>1482.7670000000001</v>
      </c>
      <c r="N653" s="78">
        <v>1482.818</v>
      </c>
      <c r="O653" s="78">
        <v>1482.8009999999999</v>
      </c>
      <c r="P653" s="78">
        <v>1482.223</v>
      </c>
      <c r="Q653" s="78">
        <v>1482.307</v>
      </c>
      <c r="R653" s="78">
        <v>1482.16</v>
      </c>
      <c r="S653" s="78">
        <v>1481.8140000000001</v>
      </c>
      <c r="T653" s="78">
        <v>1482.8019999999999</v>
      </c>
      <c r="U653" s="78">
        <v>1482.8979999999999</v>
      </c>
      <c r="V653" s="78">
        <v>1483.7159999999999</v>
      </c>
      <c r="W653" s="78">
        <v>1482.3820000000001</v>
      </c>
      <c r="X653" s="78">
        <v>1479.3679999999999</v>
      </c>
      <c r="Y653" s="78">
        <v>1445.7429999999999</v>
      </c>
      <c r="Z653" s="78">
        <v>1386.6189999999999</v>
      </c>
      <c r="AA653" s="78">
        <f t="shared" si="130"/>
        <v>1483.7159999999999</v>
      </c>
      <c r="AB653" s="77">
        <f t="shared" si="131"/>
        <v>2022</v>
      </c>
      <c r="AC653" s="76">
        <f t="shared" si="132"/>
        <v>8</v>
      </c>
      <c r="AD653" s="76" t="str">
        <f t="shared" si="133"/>
        <v/>
      </c>
      <c r="AE653" s="76" t="str">
        <f t="shared" si="134"/>
        <v/>
      </c>
      <c r="AF653" s="74">
        <f t="shared" si="135"/>
        <v>1483.7159999999999</v>
      </c>
      <c r="AG653" s="75" t="str">
        <f t="shared" si="136"/>
        <v>20:00</v>
      </c>
      <c r="AH653" s="74">
        <f t="shared" si="137"/>
        <v>35779.944000000003</v>
      </c>
      <c r="AI653" s="73" t="str">
        <f t="shared" si="138"/>
        <v/>
      </c>
      <c r="AJ653" s="73" t="str">
        <f t="shared" si="139"/>
        <v/>
      </c>
      <c r="AK653" s="73" t="str">
        <f t="shared" si="140"/>
        <v/>
      </c>
      <c r="AL653" s="72" t="str">
        <f t="shared" si="141"/>
        <v/>
      </c>
      <c r="AM653" s="71" t="str">
        <f t="shared" si="142"/>
        <v/>
      </c>
    </row>
    <row r="654" spans="2:39" ht="13.8" thickBot="1">
      <c r="B654" s="79">
        <v>44786</v>
      </c>
      <c r="C654" s="78">
        <v>1322.17</v>
      </c>
      <c r="D654" s="78">
        <v>1315.432</v>
      </c>
      <c r="E654" s="78">
        <v>1291.269</v>
      </c>
      <c r="F654" s="78">
        <v>1267.8140000000001</v>
      </c>
      <c r="G654" s="78">
        <v>1273.962</v>
      </c>
      <c r="H654" s="78">
        <v>1254.2170000000001</v>
      </c>
      <c r="I654" s="78">
        <v>1321.0260000000001</v>
      </c>
      <c r="J654" s="78">
        <v>1419.4949999999999</v>
      </c>
      <c r="K654" s="78">
        <v>1479.4970000000001</v>
      </c>
      <c r="L654" s="78">
        <v>1482.6289999999999</v>
      </c>
      <c r="M654" s="78">
        <v>1482.982</v>
      </c>
      <c r="N654" s="78">
        <v>1482.5709999999999</v>
      </c>
      <c r="O654" s="78">
        <v>1482.335</v>
      </c>
      <c r="P654" s="78">
        <v>1482.259</v>
      </c>
      <c r="Q654" s="78">
        <v>1482.634</v>
      </c>
      <c r="R654" s="78">
        <v>1482.3309999999999</v>
      </c>
      <c r="S654" s="78">
        <v>1482.5930000000001</v>
      </c>
      <c r="T654" s="78">
        <v>1482.502</v>
      </c>
      <c r="U654" s="78">
        <v>1481.2550000000001</v>
      </c>
      <c r="V654" s="78">
        <v>1482.0340000000001</v>
      </c>
      <c r="W654" s="78">
        <v>1482.549</v>
      </c>
      <c r="X654" s="78">
        <v>1476.8030000000001</v>
      </c>
      <c r="Y654" s="78">
        <v>1465.8889999999999</v>
      </c>
      <c r="Z654" s="78">
        <v>1457.675</v>
      </c>
      <c r="AA654" s="78">
        <f t="shared" si="130"/>
        <v>1482.982</v>
      </c>
      <c r="AB654" s="77">
        <f t="shared" si="131"/>
        <v>2022</v>
      </c>
      <c r="AC654" s="76">
        <f t="shared" si="132"/>
        <v>8</v>
      </c>
      <c r="AD654" s="76" t="str">
        <f t="shared" si="133"/>
        <v/>
      </c>
      <c r="AE654" s="76" t="str">
        <f t="shared" si="134"/>
        <v/>
      </c>
      <c r="AF654" s="74">
        <f t="shared" si="135"/>
        <v>1482.982</v>
      </c>
      <c r="AG654" s="75" t="str">
        <f t="shared" si="136"/>
        <v>11:00</v>
      </c>
      <c r="AH654" s="74">
        <f t="shared" si="137"/>
        <v>35616.904999999999</v>
      </c>
      <c r="AI654" s="73" t="str">
        <f t="shared" si="138"/>
        <v/>
      </c>
      <c r="AJ654" s="73" t="str">
        <f t="shared" si="139"/>
        <v/>
      </c>
      <c r="AK654" s="73" t="str">
        <f t="shared" si="140"/>
        <v/>
      </c>
      <c r="AL654" s="72" t="str">
        <f t="shared" si="141"/>
        <v/>
      </c>
      <c r="AM654" s="71" t="str">
        <f t="shared" si="142"/>
        <v/>
      </c>
    </row>
    <row r="655" spans="2:39" ht="13.8" thickBot="1">
      <c r="B655" s="79">
        <v>44787</v>
      </c>
      <c r="C655" s="78">
        <v>1441.0260000000001</v>
      </c>
      <c r="D655" s="78">
        <v>1430.104</v>
      </c>
      <c r="E655" s="78">
        <v>1423.607</v>
      </c>
      <c r="F655" s="78">
        <v>1415.4680000000001</v>
      </c>
      <c r="G655" s="78">
        <v>1399.789</v>
      </c>
      <c r="H655" s="78">
        <v>1402.9970000000001</v>
      </c>
      <c r="I655" s="78">
        <v>1470.8030000000001</v>
      </c>
      <c r="J655" s="78">
        <v>1481.66</v>
      </c>
      <c r="K655" s="78">
        <v>1481.7360000000001</v>
      </c>
      <c r="L655" s="78">
        <v>1482.527</v>
      </c>
      <c r="M655" s="78">
        <v>1482.8330000000001</v>
      </c>
      <c r="N655" s="78">
        <v>1482.306</v>
      </c>
      <c r="O655" s="78">
        <v>1481.6189999999999</v>
      </c>
      <c r="P655" s="78">
        <v>1482.5429999999999</v>
      </c>
      <c r="Q655" s="78">
        <v>1481.8720000000001</v>
      </c>
      <c r="R655" s="78">
        <v>1482.452</v>
      </c>
      <c r="S655" s="78">
        <v>1482.6669999999999</v>
      </c>
      <c r="T655" s="78">
        <v>1482.826</v>
      </c>
      <c r="U655" s="78">
        <v>1482.415</v>
      </c>
      <c r="V655" s="78">
        <v>1482.4459999999999</v>
      </c>
      <c r="W655" s="78">
        <v>1481.296</v>
      </c>
      <c r="X655" s="78">
        <v>1475.518</v>
      </c>
      <c r="Y655" s="78">
        <v>1472.018</v>
      </c>
      <c r="Z655" s="78">
        <v>1469.8789999999999</v>
      </c>
      <c r="AA655" s="78">
        <f t="shared" si="130"/>
        <v>1482.8330000000001</v>
      </c>
      <c r="AB655" s="77">
        <f t="shared" si="131"/>
        <v>2022</v>
      </c>
      <c r="AC655" s="76">
        <f t="shared" si="132"/>
        <v>8</v>
      </c>
      <c r="AD655" s="76" t="str">
        <f t="shared" si="133"/>
        <v/>
      </c>
      <c r="AE655" s="76" t="str">
        <f t="shared" si="134"/>
        <v/>
      </c>
      <c r="AF655" s="74">
        <f t="shared" si="135"/>
        <v>1482.8330000000001</v>
      </c>
      <c r="AG655" s="75" t="str">
        <f t="shared" si="136"/>
        <v>11:00</v>
      </c>
      <c r="AH655" s="74">
        <f t="shared" si="137"/>
        <v>36635.240000000005</v>
      </c>
      <c r="AI655" s="73" t="str">
        <f t="shared" si="138"/>
        <v/>
      </c>
      <c r="AJ655" s="73" t="str">
        <f t="shared" si="139"/>
        <v/>
      </c>
      <c r="AK655" s="73" t="str">
        <f t="shared" si="140"/>
        <v/>
      </c>
      <c r="AL655" s="72" t="str">
        <f t="shared" si="141"/>
        <v/>
      </c>
      <c r="AM655" s="71" t="str">
        <f t="shared" si="142"/>
        <v/>
      </c>
    </row>
    <row r="656" spans="2:39" ht="13.8" thickBot="1">
      <c r="B656" s="79">
        <v>44788</v>
      </c>
      <c r="C656" s="78">
        <v>1453.885</v>
      </c>
      <c r="D656" s="78">
        <v>1448.664</v>
      </c>
      <c r="E656" s="78">
        <v>1426.586</v>
      </c>
      <c r="F656" s="78">
        <v>1413.365</v>
      </c>
      <c r="G656" s="78">
        <v>1382.789</v>
      </c>
      <c r="H656" s="78">
        <v>1392.559</v>
      </c>
      <c r="I656" s="78">
        <v>1480.4159999999999</v>
      </c>
      <c r="J656" s="78">
        <v>1483.184</v>
      </c>
      <c r="K656" s="78">
        <v>1482.1880000000001</v>
      </c>
      <c r="L656" s="78">
        <v>1482.4349999999999</v>
      </c>
      <c r="M656" s="78">
        <v>67.972999999999999</v>
      </c>
      <c r="N656" s="78">
        <v>768.702</v>
      </c>
      <c r="O656" s="78">
        <v>1017.799</v>
      </c>
      <c r="P656" s="78">
        <v>1464.329</v>
      </c>
      <c r="Q656" s="78">
        <v>1262.421</v>
      </c>
      <c r="R656" s="78">
        <v>1337.6669999999999</v>
      </c>
      <c r="S656" s="78">
        <v>1482.509</v>
      </c>
      <c r="T656" s="78">
        <v>1483.3679999999999</v>
      </c>
      <c r="U656" s="78">
        <v>1483.2370000000001</v>
      </c>
      <c r="V656" s="78">
        <v>1482.5630000000001</v>
      </c>
      <c r="W656" s="78">
        <v>1482.5719999999999</v>
      </c>
      <c r="X656" s="78">
        <v>1482.924</v>
      </c>
      <c r="Y656" s="78">
        <v>1483.2929999999999</v>
      </c>
      <c r="Z656" s="78">
        <v>1481.463</v>
      </c>
      <c r="AA656" s="78">
        <f t="shared" si="130"/>
        <v>1483.3679999999999</v>
      </c>
      <c r="AB656" s="77">
        <f t="shared" si="131"/>
        <v>2022</v>
      </c>
      <c r="AC656" s="76">
        <f t="shared" si="132"/>
        <v>8</v>
      </c>
      <c r="AD656" s="76" t="str">
        <f t="shared" si="133"/>
        <v/>
      </c>
      <c r="AE656" s="76" t="str">
        <f t="shared" si="134"/>
        <v/>
      </c>
      <c r="AF656" s="74">
        <f t="shared" si="135"/>
        <v>1483.3679999999999</v>
      </c>
      <c r="AG656" s="75" t="str">
        <f t="shared" si="136"/>
        <v>18:00</v>
      </c>
      <c r="AH656" s="74">
        <f t="shared" si="137"/>
        <v>33710.258999999998</v>
      </c>
      <c r="AI656" s="73" t="str">
        <f t="shared" si="138"/>
        <v/>
      </c>
      <c r="AJ656" s="73" t="str">
        <f t="shared" si="139"/>
        <v/>
      </c>
      <c r="AK656" s="73" t="str">
        <f t="shared" si="140"/>
        <v/>
      </c>
      <c r="AL656" s="72" t="str">
        <f t="shared" si="141"/>
        <v/>
      </c>
      <c r="AM656" s="71" t="str">
        <f t="shared" si="142"/>
        <v/>
      </c>
    </row>
    <row r="657" spans="2:39" ht="13.8" thickBot="1">
      <c r="B657" s="79">
        <v>44789</v>
      </c>
      <c r="C657" s="78">
        <v>1481.577</v>
      </c>
      <c r="D657" s="78">
        <v>1473.8140000000001</v>
      </c>
      <c r="E657" s="78">
        <v>1465.577</v>
      </c>
      <c r="F657" s="78">
        <v>1462.943</v>
      </c>
      <c r="G657" s="78">
        <v>1461.49</v>
      </c>
      <c r="H657" s="78">
        <v>1471.4970000000001</v>
      </c>
      <c r="I657" s="78">
        <v>1481.425</v>
      </c>
      <c r="J657" s="78">
        <v>1482.021</v>
      </c>
      <c r="K657" s="78">
        <v>1483.2270000000001</v>
      </c>
      <c r="L657" s="78">
        <v>1482.356</v>
      </c>
      <c r="M657" s="78">
        <v>1482.7929999999999</v>
      </c>
      <c r="N657" s="78">
        <v>1482.8879999999999</v>
      </c>
      <c r="O657" s="78">
        <v>1481.8969999999999</v>
      </c>
      <c r="P657" s="78">
        <v>1483.0429999999999</v>
      </c>
      <c r="Q657" s="78">
        <v>1482.7729999999999</v>
      </c>
      <c r="R657" s="78">
        <v>1483.558</v>
      </c>
      <c r="S657" s="78">
        <v>1483.114</v>
      </c>
      <c r="T657" s="78">
        <v>1482.954</v>
      </c>
      <c r="U657" s="78">
        <v>1481.9269999999999</v>
      </c>
      <c r="V657" s="78">
        <v>1483.0450000000001</v>
      </c>
      <c r="W657" s="78">
        <v>1482.8309999999999</v>
      </c>
      <c r="X657" s="78">
        <v>1482.7380000000001</v>
      </c>
      <c r="Y657" s="78">
        <v>1483.643</v>
      </c>
      <c r="Z657" s="78">
        <v>1481.33</v>
      </c>
      <c r="AA657" s="78">
        <f t="shared" si="130"/>
        <v>1483.643</v>
      </c>
      <c r="AB657" s="77">
        <f t="shared" si="131"/>
        <v>2022</v>
      </c>
      <c r="AC657" s="76">
        <f t="shared" si="132"/>
        <v>8</v>
      </c>
      <c r="AD657" s="76" t="str">
        <f t="shared" si="133"/>
        <v/>
      </c>
      <c r="AE657" s="76" t="str">
        <f t="shared" si="134"/>
        <v/>
      </c>
      <c r="AF657" s="74">
        <f t="shared" si="135"/>
        <v>1483.643</v>
      </c>
      <c r="AG657" s="75" t="str">
        <f t="shared" si="136"/>
        <v>23:00</v>
      </c>
      <c r="AH657" s="74">
        <f t="shared" si="137"/>
        <v>36988.104000000007</v>
      </c>
      <c r="AI657" s="73" t="str">
        <f t="shared" si="138"/>
        <v/>
      </c>
      <c r="AJ657" s="73" t="str">
        <f t="shared" si="139"/>
        <v/>
      </c>
      <c r="AK657" s="73" t="str">
        <f t="shared" si="140"/>
        <v/>
      </c>
      <c r="AL657" s="72" t="str">
        <f t="shared" si="141"/>
        <v/>
      </c>
      <c r="AM657" s="71" t="str">
        <f t="shared" si="142"/>
        <v/>
      </c>
    </row>
    <row r="658" spans="2:39" ht="13.8" thickBot="1">
      <c r="B658" s="79">
        <v>44790</v>
      </c>
      <c r="C658" s="78">
        <v>1480.761</v>
      </c>
      <c r="D658" s="78">
        <v>1475.0609999999999</v>
      </c>
      <c r="E658" s="78">
        <v>1468.2380000000001</v>
      </c>
      <c r="F658" s="78">
        <v>1466.518</v>
      </c>
      <c r="G658" s="78">
        <v>1467.8589999999999</v>
      </c>
      <c r="H658" s="78">
        <v>1480.934</v>
      </c>
      <c r="I658" s="78">
        <v>1208.1210000000001</v>
      </c>
      <c r="J658" s="78">
        <v>298.90100000000001</v>
      </c>
      <c r="K658" s="78">
        <v>992.85400000000004</v>
      </c>
      <c r="L658" s="78">
        <v>917.64400000000001</v>
      </c>
      <c r="M658" s="78">
        <v>1290.7560000000001</v>
      </c>
      <c r="N658" s="78">
        <v>1483.0340000000001</v>
      </c>
      <c r="O658" s="78">
        <v>1482.682</v>
      </c>
      <c r="P658" s="78">
        <v>1483.962</v>
      </c>
      <c r="Q658" s="78">
        <v>1245.732</v>
      </c>
      <c r="R658" s="78">
        <v>1458.5329999999999</v>
      </c>
      <c r="S658" s="78">
        <v>1483.1089999999999</v>
      </c>
      <c r="T658" s="78">
        <v>1482.8710000000001</v>
      </c>
      <c r="U658" s="78">
        <v>1484.2670000000001</v>
      </c>
      <c r="V658" s="78">
        <v>1483.7560000000001</v>
      </c>
      <c r="W658" s="78">
        <v>1483.0940000000001</v>
      </c>
      <c r="X658" s="78">
        <v>1483.8440000000001</v>
      </c>
      <c r="Y658" s="78">
        <v>1483.787</v>
      </c>
      <c r="Z658" s="78">
        <v>1483.5920000000001</v>
      </c>
      <c r="AA658" s="78">
        <f t="shared" si="130"/>
        <v>1484.2670000000001</v>
      </c>
      <c r="AB658" s="77">
        <f t="shared" si="131"/>
        <v>2022</v>
      </c>
      <c r="AC658" s="76">
        <f t="shared" si="132"/>
        <v>8</v>
      </c>
      <c r="AD658" s="76" t="str">
        <f t="shared" si="133"/>
        <v/>
      </c>
      <c r="AE658" s="76" t="str">
        <f t="shared" si="134"/>
        <v/>
      </c>
      <c r="AF658" s="74">
        <f t="shared" si="135"/>
        <v>1484.2670000000001</v>
      </c>
      <c r="AG658" s="75" t="str">
        <f t="shared" si="136"/>
        <v>19:00</v>
      </c>
      <c r="AH658" s="74">
        <f t="shared" si="137"/>
        <v>34054.177000000003</v>
      </c>
      <c r="AI658" s="73" t="str">
        <f t="shared" si="138"/>
        <v/>
      </c>
      <c r="AJ658" s="73" t="str">
        <f t="shared" si="139"/>
        <v/>
      </c>
      <c r="AK658" s="73" t="str">
        <f t="shared" si="140"/>
        <v/>
      </c>
      <c r="AL658" s="72" t="str">
        <f t="shared" si="141"/>
        <v/>
      </c>
      <c r="AM658" s="71" t="str">
        <f t="shared" si="142"/>
        <v/>
      </c>
    </row>
    <row r="659" spans="2:39" ht="13.8" thickBot="1">
      <c r="B659" s="79">
        <v>44791</v>
      </c>
      <c r="C659" s="78">
        <v>1479.615</v>
      </c>
      <c r="D659" s="78">
        <v>1464.0050000000001</v>
      </c>
      <c r="E659" s="78">
        <v>1451.923</v>
      </c>
      <c r="F659" s="78">
        <v>1449.443</v>
      </c>
      <c r="G659" s="78">
        <v>1447.3869999999999</v>
      </c>
      <c r="H659" s="78">
        <v>1471.143</v>
      </c>
      <c r="I659" s="78">
        <v>1483.2829999999999</v>
      </c>
      <c r="J659" s="78">
        <v>1483.5350000000001</v>
      </c>
      <c r="K659" s="78">
        <v>1483.2339999999999</v>
      </c>
      <c r="L659" s="78">
        <v>1484.204</v>
      </c>
      <c r="M659" s="78">
        <v>1483.741</v>
      </c>
      <c r="N659" s="78">
        <v>1482.2539999999999</v>
      </c>
      <c r="O659" s="78">
        <v>1482.739</v>
      </c>
      <c r="P659" s="78">
        <v>1483.3810000000001</v>
      </c>
      <c r="Q659" s="78">
        <v>1483.1780000000001</v>
      </c>
      <c r="R659" s="78">
        <v>1482.0820000000001</v>
      </c>
      <c r="S659" s="78">
        <v>1482.9190000000001</v>
      </c>
      <c r="T659" s="78">
        <v>1482.2739999999999</v>
      </c>
      <c r="U659" s="78">
        <v>1483.4290000000001</v>
      </c>
      <c r="V659" s="78">
        <v>1482.6969999999999</v>
      </c>
      <c r="W659" s="78">
        <v>1482.921</v>
      </c>
      <c r="X659" s="78">
        <v>1482.461</v>
      </c>
      <c r="Y659" s="78">
        <v>1482.6569999999999</v>
      </c>
      <c r="Z659" s="78">
        <v>1481.22</v>
      </c>
      <c r="AA659" s="78">
        <f t="shared" si="130"/>
        <v>1484.204</v>
      </c>
      <c r="AB659" s="77">
        <f t="shared" si="131"/>
        <v>2022</v>
      </c>
      <c r="AC659" s="76">
        <f t="shared" si="132"/>
        <v>8</v>
      </c>
      <c r="AD659" s="76" t="str">
        <f t="shared" si="133"/>
        <v/>
      </c>
      <c r="AE659" s="76" t="str">
        <f t="shared" si="134"/>
        <v/>
      </c>
      <c r="AF659" s="74">
        <f t="shared" si="135"/>
        <v>1484.204</v>
      </c>
      <c r="AG659" s="75" t="str">
        <f t="shared" si="136"/>
        <v>10:00</v>
      </c>
      <c r="AH659" s="74">
        <f t="shared" si="137"/>
        <v>36939.929000000004</v>
      </c>
      <c r="AI659" s="73" t="str">
        <f t="shared" si="138"/>
        <v/>
      </c>
      <c r="AJ659" s="73" t="str">
        <f t="shared" si="139"/>
        <v/>
      </c>
      <c r="AK659" s="73" t="str">
        <f t="shared" si="140"/>
        <v/>
      </c>
      <c r="AL659" s="72" t="str">
        <f t="shared" si="141"/>
        <v/>
      </c>
      <c r="AM659" s="71" t="str">
        <f t="shared" si="142"/>
        <v/>
      </c>
    </row>
    <row r="660" spans="2:39" ht="13.8" thickBot="1">
      <c r="B660" s="79">
        <v>44792</v>
      </c>
      <c r="C660" s="78">
        <v>1453.5709999999999</v>
      </c>
      <c r="D660" s="78">
        <v>1434.894</v>
      </c>
      <c r="E660" s="78">
        <v>1421.924</v>
      </c>
      <c r="F660" s="78">
        <v>1426.1669999999999</v>
      </c>
      <c r="G660" s="78">
        <v>1434.269</v>
      </c>
      <c r="H660" s="78">
        <v>1454.539</v>
      </c>
      <c r="I660" s="78">
        <v>1482.806</v>
      </c>
      <c r="J660" s="78">
        <v>1483.4770000000001</v>
      </c>
      <c r="K660" s="78">
        <v>1482.1849999999999</v>
      </c>
      <c r="L660" s="78">
        <v>1483.3030000000001</v>
      </c>
      <c r="M660" s="78">
        <v>1483.9290000000001</v>
      </c>
      <c r="N660" s="78">
        <v>1482.4010000000001</v>
      </c>
      <c r="O660" s="78">
        <v>1482.848</v>
      </c>
      <c r="P660" s="78">
        <v>1482.61</v>
      </c>
      <c r="Q660" s="78">
        <v>1483.4970000000001</v>
      </c>
      <c r="R660" s="78">
        <v>1483.1120000000001</v>
      </c>
      <c r="S660" s="78">
        <v>1482.6</v>
      </c>
      <c r="T660" s="78">
        <v>1483.7149999999999</v>
      </c>
      <c r="U660" s="78">
        <v>1482.6410000000001</v>
      </c>
      <c r="V660" s="78">
        <v>1483.39</v>
      </c>
      <c r="W660" s="78">
        <v>1483.548</v>
      </c>
      <c r="X660" s="78">
        <v>1483.886</v>
      </c>
      <c r="Y660" s="78">
        <v>1482.5640000000001</v>
      </c>
      <c r="Z660" s="78">
        <v>1482.8119999999999</v>
      </c>
      <c r="AA660" s="78">
        <f t="shared" si="130"/>
        <v>1483.9290000000001</v>
      </c>
      <c r="AB660" s="77">
        <f t="shared" si="131"/>
        <v>2022</v>
      </c>
      <c r="AC660" s="76">
        <f t="shared" si="132"/>
        <v>8</v>
      </c>
      <c r="AD660" s="76" t="str">
        <f t="shared" si="133"/>
        <v/>
      </c>
      <c r="AE660" s="76" t="str">
        <f t="shared" si="134"/>
        <v/>
      </c>
      <c r="AF660" s="74">
        <f t="shared" si="135"/>
        <v>1483.9290000000001</v>
      </c>
      <c r="AG660" s="75" t="str">
        <f t="shared" si="136"/>
        <v>11:00</v>
      </c>
      <c r="AH660" s="74">
        <f t="shared" si="137"/>
        <v>36804.616999999998</v>
      </c>
      <c r="AI660" s="73" t="str">
        <f t="shared" si="138"/>
        <v/>
      </c>
      <c r="AJ660" s="73" t="str">
        <f t="shared" si="139"/>
        <v/>
      </c>
      <c r="AK660" s="73" t="str">
        <f t="shared" si="140"/>
        <v/>
      </c>
      <c r="AL660" s="72" t="str">
        <f t="shared" si="141"/>
        <v/>
      </c>
      <c r="AM660" s="71" t="str">
        <f t="shared" si="142"/>
        <v/>
      </c>
    </row>
    <row r="661" spans="2:39" ht="13.8" thickBot="1">
      <c r="B661" s="79">
        <v>44793</v>
      </c>
      <c r="C661" s="78">
        <v>1479.962</v>
      </c>
      <c r="D661" s="78">
        <v>1471.566</v>
      </c>
      <c r="E661" s="78">
        <v>1454.963</v>
      </c>
      <c r="F661" s="78">
        <v>1439.4929999999999</v>
      </c>
      <c r="G661" s="78">
        <v>1427.251</v>
      </c>
      <c r="H661" s="78">
        <v>1439.356</v>
      </c>
      <c r="I661" s="78">
        <v>1481.15</v>
      </c>
      <c r="J661" s="78">
        <v>1482.2070000000001</v>
      </c>
      <c r="K661" s="78">
        <v>1482.43</v>
      </c>
      <c r="L661" s="78">
        <v>1482.6320000000001</v>
      </c>
      <c r="M661" s="78">
        <v>1482.001</v>
      </c>
      <c r="N661" s="78">
        <v>1482.885</v>
      </c>
      <c r="O661" s="78">
        <v>1483.056</v>
      </c>
      <c r="P661" s="78">
        <v>1483.075</v>
      </c>
      <c r="Q661" s="78">
        <v>1483.348</v>
      </c>
      <c r="R661" s="78">
        <v>1482.8430000000001</v>
      </c>
      <c r="S661" s="78">
        <v>1483.7239999999999</v>
      </c>
      <c r="T661" s="78">
        <v>1482.9169999999999</v>
      </c>
      <c r="U661" s="78">
        <v>1483.1869999999999</v>
      </c>
      <c r="V661" s="78">
        <v>1482.9649999999999</v>
      </c>
      <c r="W661" s="78">
        <v>1482.347</v>
      </c>
      <c r="X661" s="78">
        <v>1482.123</v>
      </c>
      <c r="Y661" s="78">
        <v>1482.616</v>
      </c>
      <c r="Z661" s="78">
        <v>1482.5540000000001</v>
      </c>
      <c r="AA661" s="78">
        <f t="shared" si="130"/>
        <v>1483.7239999999999</v>
      </c>
      <c r="AB661" s="77">
        <f t="shared" si="131"/>
        <v>2022</v>
      </c>
      <c r="AC661" s="76">
        <f t="shared" si="132"/>
        <v>8</v>
      </c>
      <c r="AD661" s="76" t="str">
        <f t="shared" si="133"/>
        <v/>
      </c>
      <c r="AE661" s="76" t="str">
        <f t="shared" si="134"/>
        <v/>
      </c>
      <c r="AF661" s="74">
        <f t="shared" si="135"/>
        <v>1483.7239999999999</v>
      </c>
      <c r="AG661" s="75" t="str">
        <f t="shared" si="136"/>
        <v>17:00</v>
      </c>
      <c r="AH661" s="74">
        <f t="shared" si="137"/>
        <v>36884.375</v>
      </c>
      <c r="AI661" s="73" t="str">
        <f t="shared" si="138"/>
        <v/>
      </c>
      <c r="AJ661" s="73" t="str">
        <f t="shared" si="139"/>
        <v/>
      </c>
      <c r="AK661" s="73" t="str">
        <f t="shared" si="140"/>
        <v/>
      </c>
      <c r="AL661" s="72" t="str">
        <f t="shared" si="141"/>
        <v/>
      </c>
      <c r="AM661" s="71" t="str">
        <f t="shared" si="142"/>
        <v/>
      </c>
    </row>
    <row r="662" spans="2:39" ht="13.8" thickBot="1">
      <c r="B662" s="79">
        <v>44794</v>
      </c>
      <c r="C662" s="78">
        <v>1482.2829999999999</v>
      </c>
      <c r="D662" s="78">
        <v>1482.848</v>
      </c>
      <c r="E662" s="78">
        <v>1483.116</v>
      </c>
      <c r="F662" s="78">
        <v>1483.297</v>
      </c>
      <c r="G662" s="78">
        <v>1481.6410000000001</v>
      </c>
      <c r="H662" s="78">
        <v>1481.8109999999999</v>
      </c>
      <c r="I662" s="78">
        <v>1482.8430000000001</v>
      </c>
      <c r="J662" s="78">
        <v>1483.03</v>
      </c>
      <c r="K662" s="78">
        <v>1482.8409999999999</v>
      </c>
      <c r="L662" s="78">
        <v>1482.1279999999999</v>
      </c>
      <c r="M662" s="78">
        <v>1482.616</v>
      </c>
      <c r="N662" s="78">
        <v>1481.8119999999999</v>
      </c>
      <c r="O662" s="78">
        <v>1482.6990000000001</v>
      </c>
      <c r="P662" s="78">
        <v>1482.7280000000001</v>
      </c>
      <c r="Q662" s="78">
        <v>1482.92</v>
      </c>
      <c r="R662" s="78">
        <v>1482.7429999999999</v>
      </c>
      <c r="S662" s="78">
        <v>1482.63</v>
      </c>
      <c r="T662" s="78">
        <v>1482.4870000000001</v>
      </c>
      <c r="U662" s="78">
        <v>1482.8140000000001</v>
      </c>
      <c r="V662" s="78">
        <v>1482.9179999999999</v>
      </c>
      <c r="W662" s="78">
        <v>1482.1410000000001</v>
      </c>
      <c r="X662" s="78">
        <v>1483.2280000000001</v>
      </c>
      <c r="Y662" s="78">
        <v>1480.441</v>
      </c>
      <c r="Z662" s="78">
        <v>1480.681</v>
      </c>
      <c r="AA662" s="78">
        <f t="shared" si="130"/>
        <v>1483.297</v>
      </c>
      <c r="AB662" s="77">
        <f t="shared" si="131"/>
        <v>2022</v>
      </c>
      <c r="AC662" s="76">
        <f t="shared" si="132"/>
        <v>8</v>
      </c>
      <c r="AD662" s="76" t="str">
        <f t="shared" si="133"/>
        <v/>
      </c>
      <c r="AE662" s="76" t="str">
        <f t="shared" si="134"/>
        <v/>
      </c>
      <c r="AF662" s="74">
        <f t="shared" si="135"/>
        <v>1483.297</v>
      </c>
      <c r="AG662" s="75" t="str">
        <f t="shared" si="136"/>
        <v>4:00</v>
      </c>
      <c r="AH662" s="74">
        <f t="shared" si="137"/>
        <v>37061.993000000002</v>
      </c>
      <c r="AI662" s="73" t="str">
        <f t="shared" si="138"/>
        <v/>
      </c>
      <c r="AJ662" s="73" t="str">
        <f t="shared" si="139"/>
        <v/>
      </c>
      <c r="AK662" s="73" t="str">
        <f t="shared" si="140"/>
        <v/>
      </c>
      <c r="AL662" s="72" t="str">
        <f t="shared" si="141"/>
        <v/>
      </c>
      <c r="AM662" s="71" t="str">
        <f t="shared" si="142"/>
        <v/>
      </c>
    </row>
    <row r="663" spans="2:39" ht="13.8" thickBot="1">
      <c r="B663" s="79">
        <v>44795</v>
      </c>
      <c r="C663" s="78">
        <v>1479.982</v>
      </c>
      <c r="D663" s="78">
        <v>1268.81</v>
      </c>
      <c r="E663" s="78">
        <v>0</v>
      </c>
      <c r="F663" s="78">
        <v>0</v>
      </c>
      <c r="G663" s="78">
        <v>0</v>
      </c>
      <c r="H663" s="78">
        <v>0</v>
      </c>
      <c r="I663" s="78">
        <v>0</v>
      </c>
      <c r="J663" s="78">
        <v>0</v>
      </c>
      <c r="K663" s="78">
        <v>0</v>
      </c>
      <c r="L663" s="78">
        <v>0</v>
      </c>
      <c r="M663" s="78">
        <v>0</v>
      </c>
      <c r="N663" s="78">
        <v>1.3580000000000001</v>
      </c>
      <c r="O663" s="78">
        <v>457.20499999999998</v>
      </c>
      <c r="P663" s="78">
        <v>1259.085</v>
      </c>
      <c r="Q663" s="78">
        <v>1483.1010000000001</v>
      </c>
      <c r="R663" s="78">
        <v>1482.3869999999999</v>
      </c>
      <c r="S663" s="78">
        <v>1482.2429999999999</v>
      </c>
      <c r="T663" s="78">
        <v>1482.395</v>
      </c>
      <c r="U663" s="78">
        <v>1482.5260000000001</v>
      </c>
      <c r="V663" s="78">
        <v>1482.2819999999999</v>
      </c>
      <c r="W663" s="78">
        <v>1483.1590000000001</v>
      </c>
      <c r="X663" s="78">
        <v>1482.8109999999999</v>
      </c>
      <c r="Y663" s="78">
        <v>1482.528</v>
      </c>
      <c r="Z663" s="78">
        <v>1483.6990000000001</v>
      </c>
      <c r="AA663" s="78">
        <f t="shared" si="130"/>
        <v>1483.6990000000001</v>
      </c>
      <c r="AB663" s="77">
        <f t="shared" si="131"/>
        <v>2022</v>
      </c>
      <c r="AC663" s="76">
        <f t="shared" si="132"/>
        <v>8</v>
      </c>
      <c r="AD663" s="76" t="str">
        <f t="shared" si="133"/>
        <v/>
      </c>
      <c r="AE663" s="76" t="str">
        <f t="shared" si="134"/>
        <v/>
      </c>
      <c r="AF663" s="74">
        <f t="shared" si="135"/>
        <v>1483.6990000000001</v>
      </c>
      <c r="AG663" s="75" t="str">
        <f t="shared" si="136"/>
        <v>24:00</v>
      </c>
      <c r="AH663" s="74">
        <f t="shared" si="137"/>
        <v>20777.27</v>
      </c>
      <c r="AI663" s="73" t="str">
        <f t="shared" si="138"/>
        <v/>
      </c>
      <c r="AJ663" s="73" t="str">
        <f t="shared" si="139"/>
        <v/>
      </c>
      <c r="AK663" s="73" t="str">
        <f t="shared" si="140"/>
        <v/>
      </c>
      <c r="AL663" s="72" t="str">
        <f t="shared" si="141"/>
        <v/>
      </c>
      <c r="AM663" s="71" t="str">
        <f t="shared" si="142"/>
        <v/>
      </c>
    </row>
    <row r="664" spans="2:39" ht="13.8" thickBot="1">
      <c r="B664" s="79">
        <v>44796</v>
      </c>
      <c r="C664" s="78">
        <v>1482.432</v>
      </c>
      <c r="D664" s="78">
        <v>1481.93</v>
      </c>
      <c r="E664" s="78">
        <v>1482.367</v>
      </c>
      <c r="F664" s="78">
        <v>1482.6769999999999</v>
      </c>
      <c r="G664" s="78">
        <v>1482.723</v>
      </c>
      <c r="H664" s="78">
        <v>1481.72</v>
      </c>
      <c r="I664" s="78">
        <v>1481.9970000000001</v>
      </c>
      <c r="J664" s="78">
        <v>1482.58</v>
      </c>
      <c r="K664" s="78">
        <v>1482.789</v>
      </c>
      <c r="L664" s="78">
        <v>1483.8389999999999</v>
      </c>
      <c r="M664" s="78">
        <v>1482.252</v>
      </c>
      <c r="N664" s="78">
        <v>1482.019</v>
      </c>
      <c r="O664" s="78">
        <v>1482.076</v>
      </c>
      <c r="P664" s="78">
        <v>1482.45</v>
      </c>
      <c r="Q664" s="78">
        <v>1482.461</v>
      </c>
      <c r="R664" s="78">
        <v>1482.241</v>
      </c>
      <c r="S664" s="78">
        <v>1483.5540000000001</v>
      </c>
      <c r="T664" s="78">
        <v>1482.59</v>
      </c>
      <c r="U664" s="78">
        <v>1482.452</v>
      </c>
      <c r="V664" s="78">
        <v>1481.9929999999999</v>
      </c>
      <c r="W664" s="78">
        <v>1482.4290000000001</v>
      </c>
      <c r="X664" s="78">
        <v>1482.8320000000001</v>
      </c>
      <c r="Y664" s="78">
        <v>1483.529</v>
      </c>
      <c r="Z664" s="78">
        <v>1482.402</v>
      </c>
      <c r="AA664" s="78">
        <f t="shared" si="130"/>
        <v>1483.8389999999999</v>
      </c>
      <c r="AB664" s="77">
        <f t="shared" si="131"/>
        <v>2022</v>
      </c>
      <c r="AC664" s="76">
        <f t="shared" si="132"/>
        <v>8</v>
      </c>
      <c r="AD664" s="76" t="str">
        <f t="shared" si="133"/>
        <v/>
      </c>
      <c r="AE664" s="76" t="str">
        <f t="shared" si="134"/>
        <v/>
      </c>
      <c r="AF664" s="74">
        <f t="shared" si="135"/>
        <v>1483.8389999999999</v>
      </c>
      <c r="AG664" s="75" t="str">
        <f t="shared" si="136"/>
        <v>10:00</v>
      </c>
      <c r="AH664" s="74">
        <f t="shared" si="137"/>
        <v>37064.173000000003</v>
      </c>
      <c r="AI664" s="73" t="str">
        <f t="shared" si="138"/>
        <v/>
      </c>
      <c r="AJ664" s="73" t="str">
        <f t="shared" si="139"/>
        <v/>
      </c>
      <c r="AK664" s="73" t="str">
        <f t="shared" si="140"/>
        <v/>
      </c>
      <c r="AL664" s="72" t="str">
        <f t="shared" si="141"/>
        <v/>
      </c>
      <c r="AM664" s="71" t="str">
        <f t="shared" si="142"/>
        <v/>
      </c>
    </row>
    <row r="665" spans="2:39" ht="13.8" thickBot="1">
      <c r="B665" s="79">
        <v>44797</v>
      </c>
      <c r="C665" s="78">
        <v>1481.154</v>
      </c>
      <c r="D665" s="78">
        <v>1473.204</v>
      </c>
      <c r="E665" s="78">
        <v>1455.384</v>
      </c>
      <c r="F665" s="78">
        <v>1460.0219999999999</v>
      </c>
      <c r="G665" s="78">
        <v>1451.3019999999999</v>
      </c>
      <c r="H665" s="78">
        <v>1474.5540000000001</v>
      </c>
      <c r="I665" s="78">
        <v>1482.604</v>
      </c>
      <c r="J665" s="78">
        <v>1482.3979999999999</v>
      </c>
      <c r="K665" s="78">
        <v>1482.6220000000001</v>
      </c>
      <c r="L665" s="78">
        <v>1482.472</v>
      </c>
      <c r="M665" s="78">
        <v>1483.143</v>
      </c>
      <c r="N665" s="78">
        <v>1481.9849999999999</v>
      </c>
      <c r="O665" s="78">
        <v>1481.8</v>
      </c>
      <c r="P665" s="78">
        <v>1483.6479999999999</v>
      </c>
      <c r="Q665" s="78">
        <v>1483.029</v>
      </c>
      <c r="R665" s="78">
        <v>1482.337</v>
      </c>
      <c r="S665" s="78">
        <v>1481.5139999999999</v>
      </c>
      <c r="T665" s="78">
        <v>1482.4780000000001</v>
      </c>
      <c r="U665" s="78">
        <v>1482.356</v>
      </c>
      <c r="V665" s="78">
        <v>1482.981</v>
      </c>
      <c r="W665" s="78">
        <v>1483.124</v>
      </c>
      <c r="X665" s="78">
        <v>1483.319</v>
      </c>
      <c r="Y665" s="78">
        <v>1482.5889999999999</v>
      </c>
      <c r="Z665" s="78">
        <v>1482.18</v>
      </c>
      <c r="AA665" s="78">
        <f t="shared" si="130"/>
        <v>1483.6479999999999</v>
      </c>
      <c r="AB665" s="77">
        <f t="shared" si="131"/>
        <v>2022</v>
      </c>
      <c r="AC665" s="76">
        <f t="shared" si="132"/>
        <v>8</v>
      </c>
      <c r="AD665" s="76" t="str">
        <f t="shared" si="133"/>
        <v/>
      </c>
      <c r="AE665" s="76" t="str">
        <f t="shared" si="134"/>
        <v/>
      </c>
      <c r="AF665" s="74">
        <f t="shared" si="135"/>
        <v>1483.6479999999999</v>
      </c>
      <c r="AG665" s="75" t="str">
        <f t="shared" si="136"/>
        <v>14:00</v>
      </c>
      <c r="AH665" s="74">
        <f t="shared" si="137"/>
        <v>36965.846999999994</v>
      </c>
      <c r="AI665" s="73" t="str">
        <f t="shared" si="138"/>
        <v/>
      </c>
      <c r="AJ665" s="73" t="str">
        <f t="shared" si="139"/>
        <v/>
      </c>
      <c r="AK665" s="73" t="str">
        <f t="shared" si="140"/>
        <v/>
      </c>
      <c r="AL665" s="72" t="str">
        <f t="shared" si="141"/>
        <v/>
      </c>
      <c r="AM665" s="71" t="str">
        <f t="shared" si="142"/>
        <v/>
      </c>
    </row>
    <row r="666" spans="2:39" ht="13.8" thickBot="1">
      <c r="B666" s="79">
        <v>44798</v>
      </c>
      <c r="C666" s="78">
        <v>1482.1769999999999</v>
      </c>
      <c r="D666" s="78">
        <v>1482.499</v>
      </c>
      <c r="E666" s="78">
        <v>1483.2280000000001</v>
      </c>
      <c r="F666" s="78">
        <v>1482.3389999999999</v>
      </c>
      <c r="G666" s="78">
        <v>1482.8820000000001</v>
      </c>
      <c r="H666" s="78">
        <v>1482.4549999999999</v>
      </c>
      <c r="I666" s="78">
        <v>1482.6079999999999</v>
      </c>
      <c r="J666" s="78">
        <v>1483.4590000000001</v>
      </c>
      <c r="K666" s="78">
        <v>1483.3620000000001</v>
      </c>
      <c r="L666" s="78">
        <v>1482.7049999999999</v>
      </c>
      <c r="M666" s="78">
        <v>1482.1210000000001</v>
      </c>
      <c r="N666" s="78">
        <v>1482.0429999999999</v>
      </c>
      <c r="O666" s="78">
        <v>1483.0719999999999</v>
      </c>
      <c r="P666" s="78">
        <v>1482.482</v>
      </c>
      <c r="Q666" s="78">
        <v>1482.0039999999999</v>
      </c>
      <c r="R666" s="78">
        <v>1482.6949999999999</v>
      </c>
      <c r="S666" s="78">
        <v>1483.0360000000001</v>
      </c>
      <c r="T666" s="78">
        <v>1482.269</v>
      </c>
      <c r="U666" s="78">
        <v>1482.5840000000001</v>
      </c>
      <c r="V666" s="78">
        <v>1483.13</v>
      </c>
      <c r="W666" s="78">
        <v>1483.2629999999999</v>
      </c>
      <c r="X666" s="78">
        <v>1483.1969999999999</v>
      </c>
      <c r="Y666" s="78">
        <v>1483.2739999999999</v>
      </c>
      <c r="Z666" s="78">
        <v>1481.1210000000001</v>
      </c>
      <c r="AA666" s="78">
        <f t="shared" si="130"/>
        <v>1483.4590000000001</v>
      </c>
      <c r="AB666" s="77">
        <f t="shared" si="131"/>
        <v>2022</v>
      </c>
      <c r="AC666" s="76">
        <f t="shared" si="132"/>
        <v>8</v>
      </c>
      <c r="AD666" s="76" t="str">
        <f t="shared" si="133"/>
        <v/>
      </c>
      <c r="AE666" s="76" t="str">
        <f t="shared" si="134"/>
        <v/>
      </c>
      <c r="AF666" s="74">
        <f t="shared" si="135"/>
        <v>1483.4590000000001</v>
      </c>
      <c r="AG666" s="75" t="str">
        <f t="shared" si="136"/>
        <v>8:00</v>
      </c>
      <c r="AH666" s="74">
        <f t="shared" si="137"/>
        <v>37067.464000000007</v>
      </c>
      <c r="AI666" s="73" t="str">
        <f t="shared" si="138"/>
        <v/>
      </c>
      <c r="AJ666" s="73" t="str">
        <f t="shared" si="139"/>
        <v/>
      </c>
      <c r="AK666" s="73" t="str">
        <f t="shared" si="140"/>
        <v/>
      </c>
      <c r="AL666" s="72" t="str">
        <f t="shared" si="141"/>
        <v/>
      </c>
      <c r="AM666" s="71" t="str">
        <f t="shared" si="142"/>
        <v/>
      </c>
    </row>
    <row r="667" spans="2:39" ht="13.8" thickBot="1">
      <c r="B667" s="79">
        <v>44799</v>
      </c>
      <c r="C667" s="78">
        <v>1482.922</v>
      </c>
      <c r="D667" s="78">
        <v>1481.8720000000001</v>
      </c>
      <c r="E667" s="78">
        <v>1482.3440000000001</v>
      </c>
      <c r="F667" s="78">
        <v>1481.5239999999999</v>
      </c>
      <c r="G667" s="78">
        <v>1482.5550000000001</v>
      </c>
      <c r="H667" s="78">
        <v>1482.278</v>
      </c>
      <c r="I667" s="78">
        <v>1483.0129999999999</v>
      </c>
      <c r="J667" s="78">
        <v>1483.0530000000001</v>
      </c>
      <c r="K667" s="78">
        <v>1481.546</v>
      </c>
      <c r="L667" s="78">
        <v>1483.0419999999999</v>
      </c>
      <c r="M667" s="78">
        <v>1483.0730000000001</v>
      </c>
      <c r="N667" s="78">
        <v>1482.471</v>
      </c>
      <c r="O667" s="78">
        <v>1482.8050000000001</v>
      </c>
      <c r="P667" s="78">
        <v>1483.115</v>
      </c>
      <c r="Q667" s="78">
        <v>1482.0709999999999</v>
      </c>
      <c r="R667" s="78">
        <v>1482.6410000000001</v>
      </c>
      <c r="S667" s="78">
        <v>1483.0070000000001</v>
      </c>
      <c r="T667" s="78">
        <v>1482.492</v>
      </c>
      <c r="U667" s="78">
        <v>1483.0889999999999</v>
      </c>
      <c r="V667" s="78">
        <v>1483.086</v>
      </c>
      <c r="W667" s="78">
        <v>1483.5170000000001</v>
      </c>
      <c r="X667" s="78">
        <v>1474.819</v>
      </c>
      <c r="Y667" s="78">
        <v>1426.569</v>
      </c>
      <c r="Z667" s="78">
        <v>1403.92</v>
      </c>
      <c r="AA667" s="78">
        <f t="shared" si="130"/>
        <v>1483.5170000000001</v>
      </c>
      <c r="AB667" s="77">
        <f t="shared" si="131"/>
        <v>2022</v>
      </c>
      <c r="AC667" s="76">
        <f t="shared" si="132"/>
        <v>8</v>
      </c>
      <c r="AD667" s="76" t="str">
        <f t="shared" si="133"/>
        <v/>
      </c>
      <c r="AE667" s="76" t="str">
        <f t="shared" si="134"/>
        <v/>
      </c>
      <c r="AF667" s="74">
        <f t="shared" si="135"/>
        <v>1483.5170000000001</v>
      </c>
      <c r="AG667" s="75" t="str">
        <f t="shared" si="136"/>
        <v>21:00</v>
      </c>
      <c r="AH667" s="74">
        <f t="shared" si="137"/>
        <v>36924.341</v>
      </c>
      <c r="AI667" s="73" t="str">
        <f t="shared" si="138"/>
        <v/>
      </c>
      <c r="AJ667" s="73" t="str">
        <f t="shared" si="139"/>
        <v/>
      </c>
      <c r="AK667" s="73" t="str">
        <f t="shared" si="140"/>
        <v/>
      </c>
      <c r="AL667" s="72" t="str">
        <f t="shared" si="141"/>
        <v/>
      </c>
      <c r="AM667" s="71" t="str">
        <f t="shared" si="142"/>
        <v/>
      </c>
    </row>
    <row r="668" spans="2:39" ht="13.8" thickBot="1">
      <c r="B668" s="79">
        <v>44800</v>
      </c>
      <c r="C668" s="78">
        <v>1376.604</v>
      </c>
      <c r="D668" s="78">
        <v>1351.1990000000001</v>
      </c>
      <c r="E668" s="78">
        <v>1314.635</v>
      </c>
      <c r="F668" s="78">
        <v>1296.0260000000001</v>
      </c>
      <c r="G668" s="78">
        <v>1286.77</v>
      </c>
      <c r="H668" s="78">
        <v>1308.576</v>
      </c>
      <c r="I668" s="78">
        <v>1360.941</v>
      </c>
      <c r="J668" s="78">
        <v>1452.2809999999999</v>
      </c>
      <c r="K668" s="78">
        <v>1477.4159999999999</v>
      </c>
      <c r="L668" s="78">
        <v>1482.248</v>
      </c>
      <c r="M668" s="78">
        <v>1482.8720000000001</v>
      </c>
      <c r="N668" s="78">
        <v>1482.8440000000001</v>
      </c>
      <c r="O668" s="78">
        <v>1483.2639999999999</v>
      </c>
      <c r="P668" s="78">
        <v>1483.0709999999999</v>
      </c>
      <c r="Q668" s="78">
        <v>38.308999999999997</v>
      </c>
      <c r="R668" s="78">
        <v>0</v>
      </c>
      <c r="S668" s="78">
        <v>0</v>
      </c>
      <c r="T668" s="78">
        <v>0</v>
      </c>
      <c r="U668" s="78">
        <v>0</v>
      </c>
      <c r="V668" s="78">
        <v>0</v>
      </c>
      <c r="W668" s="78">
        <v>0</v>
      </c>
      <c r="X668" s="78">
        <v>0</v>
      </c>
      <c r="Y668" s="78">
        <v>0</v>
      </c>
      <c r="Z668" s="78">
        <v>0</v>
      </c>
      <c r="AA668" s="78">
        <f t="shared" si="130"/>
        <v>1483.2639999999999</v>
      </c>
      <c r="AB668" s="77">
        <f t="shared" si="131"/>
        <v>2022</v>
      </c>
      <c r="AC668" s="76">
        <f t="shared" si="132"/>
        <v>8</v>
      </c>
      <c r="AD668" s="76" t="str">
        <f t="shared" si="133"/>
        <v/>
      </c>
      <c r="AE668" s="76" t="str">
        <f t="shared" si="134"/>
        <v/>
      </c>
      <c r="AF668" s="74">
        <f t="shared" si="135"/>
        <v>1483.2639999999999</v>
      </c>
      <c r="AG668" s="75" t="str">
        <f t="shared" si="136"/>
        <v>13:00</v>
      </c>
      <c r="AH668" s="74">
        <f t="shared" si="137"/>
        <v>21160.319999999996</v>
      </c>
      <c r="AI668" s="73" t="str">
        <f t="shared" si="138"/>
        <v/>
      </c>
      <c r="AJ668" s="73" t="str">
        <f t="shared" si="139"/>
        <v/>
      </c>
      <c r="AK668" s="73" t="str">
        <f t="shared" si="140"/>
        <v/>
      </c>
      <c r="AL668" s="72" t="str">
        <f t="shared" si="141"/>
        <v/>
      </c>
      <c r="AM668" s="71" t="str">
        <f t="shared" si="142"/>
        <v/>
      </c>
    </row>
    <row r="669" spans="2:39" ht="13.8" thickBot="1">
      <c r="B669" s="79">
        <v>44801</v>
      </c>
      <c r="C669" s="78">
        <v>0</v>
      </c>
      <c r="D669" s="78">
        <v>0</v>
      </c>
      <c r="E669" s="78">
        <v>0</v>
      </c>
      <c r="F669" s="78">
        <v>0</v>
      </c>
      <c r="G669" s="78">
        <v>0</v>
      </c>
      <c r="H669" s="78">
        <v>0</v>
      </c>
      <c r="I669" s="78">
        <v>0</v>
      </c>
      <c r="J669" s="78">
        <v>0</v>
      </c>
      <c r="K669" s="78">
        <v>0</v>
      </c>
      <c r="L669" s="78">
        <v>0</v>
      </c>
      <c r="M669" s="78">
        <v>0</v>
      </c>
      <c r="N669" s="78">
        <v>0</v>
      </c>
      <c r="O669" s="78">
        <v>0</v>
      </c>
      <c r="P669" s="78">
        <v>0</v>
      </c>
      <c r="Q669" s="78">
        <v>0</v>
      </c>
      <c r="R669" s="78">
        <v>0</v>
      </c>
      <c r="S669" s="78">
        <v>0</v>
      </c>
      <c r="T669" s="78">
        <v>0</v>
      </c>
      <c r="U669" s="78">
        <v>0</v>
      </c>
      <c r="V669" s="78">
        <v>0</v>
      </c>
      <c r="W669" s="78">
        <v>0</v>
      </c>
      <c r="X669" s="78">
        <v>0</v>
      </c>
      <c r="Y669" s="78">
        <v>0</v>
      </c>
      <c r="Z669" s="78">
        <v>0</v>
      </c>
      <c r="AA669" s="78">
        <f t="shared" si="130"/>
        <v>0</v>
      </c>
      <c r="AB669" s="77">
        <f t="shared" si="131"/>
        <v>2022</v>
      </c>
      <c r="AC669" s="76">
        <f t="shared" si="132"/>
        <v>8</v>
      </c>
      <c r="AD669" s="76" t="str">
        <f t="shared" si="133"/>
        <v/>
      </c>
      <c r="AE669" s="76" t="str">
        <f t="shared" si="134"/>
        <v/>
      </c>
      <c r="AF669" s="74">
        <f t="shared" si="135"/>
        <v>0</v>
      </c>
      <c r="AG669" s="75" t="str">
        <f t="shared" si="136"/>
        <v>1:00</v>
      </c>
      <c r="AH669" s="74">
        <f t="shared" si="137"/>
        <v>0</v>
      </c>
      <c r="AI669" s="73" t="str">
        <f t="shared" si="138"/>
        <v/>
      </c>
      <c r="AJ669" s="73" t="str">
        <f t="shared" si="139"/>
        <v/>
      </c>
      <c r="AK669" s="73" t="str">
        <f t="shared" si="140"/>
        <v/>
      </c>
      <c r="AL669" s="72" t="str">
        <f t="shared" si="141"/>
        <v/>
      </c>
      <c r="AM669" s="71" t="str">
        <f t="shared" si="142"/>
        <v/>
      </c>
    </row>
    <row r="670" spans="2:39" ht="13.8" thickBot="1">
      <c r="B670" s="79">
        <v>44802</v>
      </c>
      <c r="C670" s="78">
        <v>0</v>
      </c>
      <c r="D670" s="78">
        <v>0</v>
      </c>
      <c r="E670" s="78">
        <v>0</v>
      </c>
      <c r="F670" s="78">
        <v>0</v>
      </c>
      <c r="G670" s="78">
        <v>0</v>
      </c>
      <c r="H670" s="78">
        <v>14.478999999999999</v>
      </c>
      <c r="I670" s="78">
        <v>0</v>
      </c>
      <c r="J670" s="78">
        <v>0</v>
      </c>
      <c r="K670" s="78">
        <v>0</v>
      </c>
      <c r="L670" s="78">
        <v>0</v>
      </c>
      <c r="M670" s="78">
        <v>0</v>
      </c>
      <c r="N670" s="78">
        <v>0</v>
      </c>
      <c r="O670" s="78">
        <v>839.20600000000002</v>
      </c>
      <c r="P670" s="78">
        <v>1482.3109999999999</v>
      </c>
      <c r="Q670" s="78">
        <v>1482.6320000000001</v>
      </c>
      <c r="R670" s="78">
        <v>1482.1610000000001</v>
      </c>
      <c r="S670" s="78">
        <v>1483.1210000000001</v>
      </c>
      <c r="T670" s="78">
        <v>1483.472</v>
      </c>
      <c r="U670" s="78">
        <v>1483.14</v>
      </c>
      <c r="V670" s="78">
        <v>1482.288</v>
      </c>
      <c r="W670" s="78">
        <v>1482.9390000000001</v>
      </c>
      <c r="X670" s="78">
        <v>1482.3040000000001</v>
      </c>
      <c r="Y670" s="78">
        <v>1482.7860000000001</v>
      </c>
      <c r="Z670" s="78">
        <v>1482.3240000000001</v>
      </c>
      <c r="AA670" s="78">
        <f t="shared" si="130"/>
        <v>1483.472</v>
      </c>
      <c r="AB670" s="77">
        <f t="shared" si="131"/>
        <v>2022</v>
      </c>
      <c r="AC670" s="76">
        <f t="shared" si="132"/>
        <v>8</v>
      </c>
      <c r="AD670" s="76" t="str">
        <f t="shared" si="133"/>
        <v/>
      </c>
      <c r="AE670" s="76" t="str">
        <f t="shared" si="134"/>
        <v/>
      </c>
      <c r="AF670" s="74">
        <f t="shared" si="135"/>
        <v>1483.472</v>
      </c>
      <c r="AG670" s="75" t="str">
        <f t="shared" si="136"/>
        <v>18:00</v>
      </c>
      <c r="AH670" s="74">
        <f t="shared" si="137"/>
        <v>18646.635000000002</v>
      </c>
      <c r="AI670" s="73" t="str">
        <f t="shared" si="138"/>
        <v/>
      </c>
      <c r="AJ670" s="73" t="str">
        <f t="shared" si="139"/>
        <v/>
      </c>
      <c r="AK670" s="73" t="str">
        <f t="shared" si="140"/>
        <v/>
      </c>
      <c r="AL670" s="72" t="str">
        <f t="shared" si="141"/>
        <v/>
      </c>
      <c r="AM670" s="71" t="str">
        <f t="shared" si="142"/>
        <v/>
      </c>
    </row>
    <row r="671" spans="2:39" ht="13.8" thickBot="1">
      <c r="B671" s="79">
        <v>44803</v>
      </c>
      <c r="C671" s="78">
        <v>1483.3219999999999</v>
      </c>
      <c r="D671" s="78">
        <v>1482.08</v>
      </c>
      <c r="E671" s="78">
        <v>1482.2370000000001</v>
      </c>
      <c r="F671" s="78">
        <v>1481.566</v>
      </c>
      <c r="G671" s="78">
        <v>1482.2629999999999</v>
      </c>
      <c r="H671" s="78">
        <v>1482.4880000000001</v>
      </c>
      <c r="I671" s="78">
        <v>1483.1659999999999</v>
      </c>
      <c r="J671" s="78">
        <v>1482.462</v>
      </c>
      <c r="K671" s="78">
        <v>1482.7629999999999</v>
      </c>
      <c r="L671" s="78">
        <v>1482.471</v>
      </c>
      <c r="M671" s="78">
        <v>1482.386</v>
      </c>
      <c r="N671" s="78">
        <v>1482.4939999999999</v>
      </c>
      <c r="O671" s="78">
        <v>1482.58</v>
      </c>
      <c r="P671" s="78">
        <v>1482.0940000000001</v>
      </c>
      <c r="Q671" s="78">
        <v>1483.2470000000001</v>
      </c>
      <c r="R671" s="78">
        <v>1482.4649999999999</v>
      </c>
      <c r="S671" s="78">
        <v>1482.5640000000001</v>
      </c>
      <c r="T671" s="78">
        <v>1483.6369999999999</v>
      </c>
      <c r="U671" s="78">
        <v>1483.1569999999999</v>
      </c>
      <c r="V671" s="78">
        <v>1482.617</v>
      </c>
      <c r="W671" s="78">
        <v>1482.807</v>
      </c>
      <c r="X671" s="78">
        <v>1483.546</v>
      </c>
      <c r="Y671" s="78">
        <v>1478.989</v>
      </c>
      <c r="Z671" s="78">
        <v>1478.4929999999999</v>
      </c>
      <c r="AA671" s="78">
        <f t="shared" si="130"/>
        <v>1483.6369999999999</v>
      </c>
      <c r="AB671" s="77">
        <f t="shared" si="131"/>
        <v>2022</v>
      </c>
      <c r="AC671" s="76">
        <f t="shared" si="132"/>
        <v>8</v>
      </c>
      <c r="AD671" s="76" t="str">
        <f t="shared" si="133"/>
        <v/>
      </c>
      <c r="AE671" s="76" t="str">
        <f t="shared" si="134"/>
        <v/>
      </c>
      <c r="AF671" s="74">
        <f t="shared" si="135"/>
        <v>1483.6369999999999</v>
      </c>
      <c r="AG671" s="75" t="str">
        <f t="shared" si="136"/>
        <v>18:00</v>
      </c>
      <c r="AH671" s="74">
        <f t="shared" si="137"/>
        <v>37059.530999999995</v>
      </c>
      <c r="AI671" s="73" t="str">
        <f t="shared" si="138"/>
        <v/>
      </c>
      <c r="AJ671" s="73" t="str">
        <f t="shared" si="139"/>
        <v/>
      </c>
      <c r="AK671" s="73" t="str">
        <f t="shared" si="140"/>
        <v/>
      </c>
      <c r="AL671" s="72" t="str">
        <f t="shared" si="141"/>
        <v/>
      </c>
      <c r="AM671" s="71" t="str">
        <f t="shared" si="142"/>
        <v/>
      </c>
    </row>
    <row r="672" spans="2:39" ht="13.8" thickBot="1">
      <c r="B672" s="79">
        <v>44804</v>
      </c>
      <c r="C672" s="78">
        <v>1451.2049999999999</v>
      </c>
      <c r="D672" s="78">
        <v>1433.711</v>
      </c>
      <c r="E672" s="78">
        <v>1427.9069999999999</v>
      </c>
      <c r="F672" s="78">
        <v>1434.364</v>
      </c>
      <c r="G672" s="78">
        <v>1438.335</v>
      </c>
      <c r="H672" s="78">
        <v>1472.5129999999999</v>
      </c>
      <c r="I672" s="78">
        <v>1481.953</v>
      </c>
      <c r="J672" s="78">
        <v>1481.662</v>
      </c>
      <c r="K672" s="78">
        <v>1482.367</v>
      </c>
      <c r="L672" s="78">
        <v>1481.653</v>
      </c>
      <c r="M672" s="78">
        <v>1483.365</v>
      </c>
      <c r="N672" s="78">
        <v>1482.174</v>
      </c>
      <c r="O672" s="78">
        <v>1482.931</v>
      </c>
      <c r="P672" s="78">
        <v>1481.8050000000001</v>
      </c>
      <c r="Q672" s="78">
        <v>1482.12</v>
      </c>
      <c r="R672" s="78">
        <v>1454.104</v>
      </c>
      <c r="S672" s="78">
        <v>1398.7739999999999</v>
      </c>
      <c r="T672" s="78">
        <v>1475.289</v>
      </c>
      <c r="U672" s="78">
        <v>1482.5229999999999</v>
      </c>
      <c r="V672" s="78">
        <v>1482.105</v>
      </c>
      <c r="W672" s="78">
        <v>1483.2729999999999</v>
      </c>
      <c r="X672" s="78">
        <v>1479.9110000000001</v>
      </c>
      <c r="Y672" s="78">
        <v>1444.29</v>
      </c>
      <c r="Z672" s="78">
        <v>1398.83</v>
      </c>
      <c r="AA672" s="78">
        <f t="shared" si="130"/>
        <v>1483.365</v>
      </c>
      <c r="AB672" s="77">
        <f t="shared" si="131"/>
        <v>2022</v>
      </c>
      <c r="AC672" s="76">
        <f t="shared" si="132"/>
        <v>8</v>
      </c>
      <c r="AD672" s="76" t="str">
        <f t="shared" si="133"/>
        <v>2022-8</v>
      </c>
      <c r="AE672" s="76">
        <f t="shared" si="134"/>
        <v>8</v>
      </c>
      <c r="AF672" s="74">
        <f t="shared" si="135"/>
        <v>1483.365</v>
      </c>
      <c r="AG672" s="75" t="str">
        <f t="shared" si="136"/>
        <v>11:00</v>
      </c>
      <c r="AH672" s="74">
        <f t="shared" si="137"/>
        <v>36580.529000000002</v>
      </c>
      <c r="AI672" s="73">
        <f t="shared" si="138"/>
        <v>43000.408000000003</v>
      </c>
      <c r="AJ672" s="73">
        <f t="shared" si="139"/>
        <v>1484.2670000000001</v>
      </c>
      <c r="AK672" s="73">
        <f t="shared" si="140"/>
        <v>37067.464000000007</v>
      </c>
      <c r="AL672" s="72">
        <f t="shared" si="141"/>
        <v>44790</v>
      </c>
      <c r="AM672" s="71" t="str">
        <f t="shared" si="142"/>
        <v>19:00</v>
      </c>
    </row>
    <row r="673" spans="2:39" ht="13.8" thickBot="1">
      <c r="B673" s="79">
        <v>44805</v>
      </c>
      <c r="C673" s="78">
        <v>1349.557</v>
      </c>
      <c r="D673" s="78">
        <v>1318.944</v>
      </c>
      <c r="E673" s="78">
        <v>1303.8610000000001</v>
      </c>
      <c r="F673" s="78">
        <v>1304.232</v>
      </c>
      <c r="G673" s="78">
        <v>1303.191</v>
      </c>
      <c r="H673" s="78">
        <v>1171.1769999999999</v>
      </c>
      <c r="I673" s="78">
        <v>1227.0920000000001</v>
      </c>
      <c r="J673" s="78">
        <v>1475.33</v>
      </c>
      <c r="K673" s="78">
        <v>1482.1310000000001</v>
      </c>
      <c r="L673" s="78">
        <v>1482.5719999999999</v>
      </c>
      <c r="M673" s="78">
        <v>1482.0229999999999</v>
      </c>
      <c r="N673" s="78">
        <v>1482.2950000000001</v>
      </c>
      <c r="O673" s="78">
        <v>1482.84</v>
      </c>
      <c r="P673" s="78">
        <v>1482.3779999999999</v>
      </c>
      <c r="Q673" s="78">
        <v>1482.2840000000001</v>
      </c>
      <c r="R673" s="78">
        <v>1482.471</v>
      </c>
      <c r="S673" s="78">
        <v>1482.5429999999999</v>
      </c>
      <c r="T673" s="78">
        <v>1482.66</v>
      </c>
      <c r="U673" s="78">
        <v>1483.1690000000001</v>
      </c>
      <c r="V673" s="78">
        <v>1482.3710000000001</v>
      </c>
      <c r="W673" s="78">
        <v>712.37800000000004</v>
      </c>
      <c r="X673" s="78">
        <v>0</v>
      </c>
      <c r="Y673" s="78">
        <v>0</v>
      </c>
      <c r="Z673" s="78">
        <v>0</v>
      </c>
      <c r="AA673" s="78">
        <f t="shared" si="130"/>
        <v>1483.1690000000001</v>
      </c>
      <c r="AB673" s="77">
        <f t="shared" si="131"/>
        <v>2022</v>
      </c>
      <c r="AC673" s="76">
        <f t="shared" si="132"/>
        <v>9</v>
      </c>
      <c r="AD673" s="76" t="str">
        <f t="shared" si="133"/>
        <v/>
      </c>
      <c r="AE673" s="76" t="str">
        <f t="shared" si="134"/>
        <v/>
      </c>
      <c r="AF673" s="74">
        <f t="shared" si="135"/>
        <v>1483.1690000000001</v>
      </c>
      <c r="AG673" s="75" t="str">
        <f t="shared" si="136"/>
        <v>19:00</v>
      </c>
      <c r="AH673" s="74">
        <f t="shared" si="137"/>
        <v>30438.668000000005</v>
      </c>
      <c r="AI673" s="73" t="str">
        <f t="shared" si="138"/>
        <v/>
      </c>
      <c r="AJ673" s="73" t="str">
        <f t="shared" si="139"/>
        <v/>
      </c>
      <c r="AK673" s="73" t="str">
        <f t="shared" si="140"/>
        <v/>
      </c>
      <c r="AL673" s="72" t="str">
        <f t="shared" si="141"/>
        <v/>
      </c>
      <c r="AM673" s="71" t="str">
        <f t="shared" si="142"/>
        <v/>
      </c>
    </row>
    <row r="674" spans="2:39" ht="13.8" thickBot="1">
      <c r="B674" s="79">
        <v>44806</v>
      </c>
      <c r="C674" s="78">
        <v>0</v>
      </c>
      <c r="D674" s="78">
        <v>0</v>
      </c>
      <c r="E674" s="78">
        <v>0</v>
      </c>
      <c r="F674" s="78">
        <v>0</v>
      </c>
      <c r="G674" s="78">
        <v>0</v>
      </c>
      <c r="H674" s="78">
        <v>75.548000000000002</v>
      </c>
      <c r="I674" s="78">
        <v>1484.01</v>
      </c>
      <c r="J674" s="78">
        <v>1482.0830000000001</v>
      </c>
      <c r="K674" s="78">
        <v>1481.9870000000001</v>
      </c>
      <c r="L674" s="78">
        <v>1481.807</v>
      </c>
      <c r="M674" s="78">
        <v>1483.02</v>
      </c>
      <c r="N674" s="78">
        <v>1482.655</v>
      </c>
      <c r="O674" s="78">
        <v>1482.172</v>
      </c>
      <c r="P674" s="78">
        <v>1481.431</v>
      </c>
      <c r="Q674" s="78">
        <v>1481.607</v>
      </c>
      <c r="R674" s="78">
        <v>1482.393</v>
      </c>
      <c r="S674" s="78">
        <v>1483.0070000000001</v>
      </c>
      <c r="T674" s="78">
        <v>1481.9870000000001</v>
      </c>
      <c r="U674" s="78">
        <v>1482.739</v>
      </c>
      <c r="V674" s="78">
        <v>1482.779</v>
      </c>
      <c r="W674" s="78">
        <v>1483.0429999999999</v>
      </c>
      <c r="X674" s="78">
        <v>1482.942</v>
      </c>
      <c r="Y674" s="78">
        <v>1482.9880000000001</v>
      </c>
      <c r="Z674" s="78">
        <v>1482.644</v>
      </c>
      <c r="AA674" s="78">
        <f t="shared" si="130"/>
        <v>1484.01</v>
      </c>
      <c r="AB674" s="77">
        <f t="shared" si="131"/>
        <v>2022</v>
      </c>
      <c r="AC674" s="76">
        <f t="shared" si="132"/>
        <v>9</v>
      </c>
      <c r="AD674" s="76" t="str">
        <f t="shared" si="133"/>
        <v/>
      </c>
      <c r="AE674" s="76" t="str">
        <f t="shared" si="134"/>
        <v/>
      </c>
      <c r="AF674" s="74">
        <f t="shared" si="135"/>
        <v>1484.01</v>
      </c>
      <c r="AG674" s="75" t="str">
        <f t="shared" si="136"/>
        <v>7:00</v>
      </c>
      <c r="AH674" s="74">
        <f t="shared" si="137"/>
        <v>28244.852000000003</v>
      </c>
      <c r="AI674" s="73" t="str">
        <f t="shared" si="138"/>
        <v/>
      </c>
      <c r="AJ674" s="73" t="str">
        <f t="shared" si="139"/>
        <v/>
      </c>
      <c r="AK674" s="73" t="str">
        <f t="shared" si="140"/>
        <v/>
      </c>
      <c r="AL674" s="72" t="str">
        <f t="shared" si="141"/>
        <v/>
      </c>
      <c r="AM674" s="71" t="str">
        <f t="shared" si="142"/>
        <v/>
      </c>
    </row>
    <row r="675" spans="2:39" ht="13.8" thickBot="1">
      <c r="B675" s="79">
        <v>44807</v>
      </c>
      <c r="C675" s="78">
        <v>1482.992</v>
      </c>
      <c r="D675" s="78">
        <v>1482.502</v>
      </c>
      <c r="E675" s="78">
        <v>1482.085</v>
      </c>
      <c r="F675" s="78">
        <v>1482.941</v>
      </c>
      <c r="G675" s="78">
        <v>1481.8679999999999</v>
      </c>
      <c r="H675" s="78">
        <v>1483.2159999999999</v>
      </c>
      <c r="I675" s="78">
        <v>1483.9690000000001</v>
      </c>
      <c r="J675" s="78">
        <v>1482.5170000000001</v>
      </c>
      <c r="K675" s="78">
        <v>1483.346</v>
      </c>
      <c r="L675" s="78">
        <v>1482.346</v>
      </c>
      <c r="M675" s="78">
        <v>1483.175</v>
      </c>
      <c r="N675" s="78">
        <v>1482.5229999999999</v>
      </c>
      <c r="O675" s="78">
        <v>1482.979</v>
      </c>
      <c r="P675" s="78">
        <v>1482.4349999999999</v>
      </c>
      <c r="Q675" s="78">
        <v>1481.3869999999999</v>
      </c>
      <c r="R675" s="78">
        <v>1482.0440000000001</v>
      </c>
      <c r="S675" s="78">
        <v>1481.961</v>
      </c>
      <c r="T675" s="78">
        <v>1481.663</v>
      </c>
      <c r="U675" s="78">
        <v>1481.721</v>
      </c>
      <c r="V675" s="78">
        <v>1482.626</v>
      </c>
      <c r="W675" s="78">
        <v>1482.336</v>
      </c>
      <c r="X675" s="78">
        <v>1483.1759999999999</v>
      </c>
      <c r="Y675" s="78">
        <v>1482.5830000000001</v>
      </c>
      <c r="Z675" s="78">
        <v>1482.982</v>
      </c>
      <c r="AA675" s="78">
        <f t="shared" si="130"/>
        <v>1483.9690000000001</v>
      </c>
      <c r="AB675" s="77">
        <f t="shared" si="131"/>
        <v>2022</v>
      </c>
      <c r="AC675" s="76">
        <f t="shared" si="132"/>
        <v>9</v>
      </c>
      <c r="AD675" s="76" t="str">
        <f t="shared" si="133"/>
        <v/>
      </c>
      <c r="AE675" s="76" t="str">
        <f t="shared" si="134"/>
        <v/>
      </c>
      <c r="AF675" s="74">
        <f t="shared" si="135"/>
        <v>1483.9690000000001</v>
      </c>
      <c r="AG675" s="75" t="str">
        <f t="shared" si="136"/>
        <v>7:00</v>
      </c>
      <c r="AH675" s="74">
        <f t="shared" si="137"/>
        <v>37065.342000000004</v>
      </c>
      <c r="AI675" s="73" t="str">
        <f t="shared" si="138"/>
        <v/>
      </c>
      <c r="AJ675" s="73" t="str">
        <f t="shared" si="139"/>
        <v/>
      </c>
      <c r="AK675" s="73" t="str">
        <f t="shared" si="140"/>
        <v/>
      </c>
      <c r="AL675" s="72" t="str">
        <f t="shared" si="141"/>
        <v/>
      </c>
      <c r="AM675" s="71" t="str">
        <f t="shared" si="142"/>
        <v/>
      </c>
    </row>
    <row r="676" spans="2:39" ht="13.8" thickBot="1">
      <c r="B676" s="79">
        <v>44808</v>
      </c>
      <c r="C676" s="78">
        <v>1482.5540000000001</v>
      </c>
      <c r="D676" s="78">
        <v>1482.431</v>
      </c>
      <c r="E676" s="78">
        <v>1484.2149999999999</v>
      </c>
      <c r="F676" s="78">
        <v>1483.0530000000001</v>
      </c>
      <c r="G676" s="78">
        <v>1482.558</v>
      </c>
      <c r="H676" s="78">
        <v>1482.492</v>
      </c>
      <c r="I676" s="78">
        <v>1482.2190000000001</v>
      </c>
      <c r="J676" s="78">
        <v>1482.0719999999999</v>
      </c>
      <c r="K676" s="78">
        <v>1483.115</v>
      </c>
      <c r="L676" s="78">
        <v>1482.681</v>
      </c>
      <c r="M676" s="78">
        <v>1482.9359999999999</v>
      </c>
      <c r="N676" s="78">
        <v>1482.5029999999999</v>
      </c>
      <c r="O676" s="78">
        <v>1482.665</v>
      </c>
      <c r="P676" s="78">
        <v>1482.0070000000001</v>
      </c>
      <c r="Q676" s="78">
        <v>1483.8309999999999</v>
      </c>
      <c r="R676" s="78">
        <v>1483.155</v>
      </c>
      <c r="S676" s="78">
        <v>1482.82</v>
      </c>
      <c r="T676" s="78">
        <v>1478.3889999999999</v>
      </c>
      <c r="U676" s="78">
        <v>1463.921</v>
      </c>
      <c r="V676" s="78">
        <v>1472.8810000000001</v>
      </c>
      <c r="W676" s="78">
        <v>1468.095</v>
      </c>
      <c r="X676" s="78">
        <v>1463.6559999999999</v>
      </c>
      <c r="Y676" s="78">
        <v>1459.165</v>
      </c>
      <c r="Z676" s="78">
        <v>1452.3389999999999</v>
      </c>
      <c r="AA676" s="78">
        <f t="shared" si="130"/>
        <v>1484.2149999999999</v>
      </c>
      <c r="AB676" s="77">
        <f t="shared" si="131"/>
        <v>2022</v>
      </c>
      <c r="AC676" s="76">
        <f t="shared" si="132"/>
        <v>9</v>
      </c>
      <c r="AD676" s="76" t="str">
        <f t="shared" si="133"/>
        <v/>
      </c>
      <c r="AE676" s="76" t="str">
        <f t="shared" si="134"/>
        <v/>
      </c>
      <c r="AF676" s="74">
        <f t="shared" si="135"/>
        <v>1484.2149999999999</v>
      </c>
      <c r="AG676" s="75" t="str">
        <f t="shared" si="136"/>
        <v>3:00</v>
      </c>
      <c r="AH676" s="74">
        <f t="shared" si="137"/>
        <v>36949.967999999993</v>
      </c>
      <c r="AI676" s="73" t="str">
        <f t="shared" si="138"/>
        <v/>
      </c>
      <c r="AJ676" s="73" t="str">
        <f t="shared" si="139"/>
        <v/>
      </c>
      <c r="AK676" s="73" t="str">
        <f t="shared" si="140"/>
        <v/>
      </c>
      <c r="AL676" s="72" t="str">
        <f t="shared" si="141"/>
        <v/>
      </c>
      <c r="AM676" s="71" t="str">
        <f t="shared" si="142"/>
        <v/>
      </c>
    </row>
    <row r="677" spans="2:39" ht="13.8" thickBot="1">
      <c r="B677" s="79">
        <v>44809</v>
      </c>
      <c r="C677" s="78">
        <v>1444.335</v>
      </c>
      <c r="D677" s="78">
        <v>1433.61</v>
      </c>
      <c r="E677" s="78">
        <v>1435.124</v>
      </c>
      <c r="F677" s="78">
        <v>1453.93</v>
      </c>
      <c r="G677" s="78">
        <v>1448.6990000000001</v>
      </c>
      <c r="H677" s="78">
        <v>1452.6990000000001</v>
      </c>
      <c r="I677" s="78">
        <v>1479.7560000000001</v>
      </c>
      <c r="J677" s="78">
        <v>1473.057</v>
      </c>
      <c r="K677" s="78">
        <v>1472.5340000000001</v>
      </c>
      <c r="L677" s="78">
        <v>1482.643</v>
      </c>
      <c r="M677" s="78">
        <v>1482.4190000000001</v>
      </c>
      <c r="N677" s="78">
        <v>1482.5029999999999</v>
      </c>
      <c r="O677" s="78">
        <v>1482.075</v>
      </c>
      <c r="P677" s="78">
        <v>1482.596</v>
      </c>
      <c r="Q677" s="78">
        <v>1482.7819999999999</v>
      </c>
      <c r="R677" s="78">
        <v>1481.7919999999999</v>
      </c>
      <c r="S677" s="78">
        <v>1482.829</v>
      </c>
      <c r="T677" s="78">
        <v>1481.693</v>
      </c>
      <c r="U677" s="78">
        <v>1481.4380000000001</v>
      </c>
      <c r="V677" s="78">
        <v>1482.454</v>
      </c>
      <c r="W677" s="78">
        <v>1482.8040000000001</v>
      </c>
      <c r="X677" s="78">
        <v>1482.742</v>
      </c>
      <c r="Y677" s="78">
        <v>1482.259</v>
      </c>
      <c r="Z677" s="78">
        <v>1482.087</v>
      </c>
      <c r="AA677" s="78">
        <f t="shared" si="130"/>
        <v>1482.829</v>
      </c>
      <c r="AB677" s="77">
        <f t="shared" si="131"/>
        <v>2022</v>
      </c>
      <c r="AC677" s="76">
        <f t="shared" si="132"/>
        <v>9</v>
      </c>
      <c r="AD677" s="76" t="str">
        <f t="shared" si="133"/>
        <v/>
      </c>
      <c r="AE677" s="76" t="str">
        <f t="shared" si="134"/>
        <v/>
      </c>
      <c r="AF677" s="74">
        <f t="shared" si="135"/>
        <v>1482.829</v>
      </c>
      <c r="AG677" s="75" t="str">
        <f t="shared" si="136"/>
        <v>17:00</v>
      </c>
      <c r="AH677" s="74">
        <f t="shared" si="137"/>
        <v>36811.688999999998</v>
      </c>
      <c r="AI677" s="73" t="str">
        <f t="shared" si="138"/>
        <v/>
      </c>
      <c r="AJ677" s="73" t="str">
        <f t="shared" si="139"/>
        <v/>
      </c>
      <c r="AK677" s="73" t="str">
        <f t="shared" si="140"/>
        <v/>
      </c>
      <c r="AL677" s="72" t="str">
        <f t="shared" si="141"/>
        <v/>
      </c>
      <c r="AM677" s="71" t="str">
        <f t="shared" si="142"/>
        <v/>
      </c>
    </row>
    <row r="678" spans="2:39" ht="13.8" thickBot="1">
      <c r="B678" s="79">
        <v>44810</v>
      </c>
      <c r="C678" s="78">
        <v>1436.0060000000001</v>
      </c>
      <c r="D678" s="78">
        <v>1435.3019999999999</v>
      </c>
      <c r="E678" s="78">
        <v>1406.44</v>
      </c>
      <c r="F678" s="78">
        <v>1423.3119999999999</v>
      </c>
      <c r="G678" s="78">
        <v>1428.8979999999999</v>
      </c>
      <c r="H678" s="78">
        <v>1464.308</v>
      </c>
      <c r="I678" s="78">
        <v>606.245</v>
      </c>
      <c r="J678" s="78">
        <v>0</v>
      </c>
      <c r="K678" s="78">
        <v>0</v>
      </c>
      <c r="L678" s="78">
        <v>0</v>
      </c>
      <c r="M678" s="78">
        <v>0</v>
      </c>
      <c r="N678" s="78">
        <v>0</v>
      </c>
      <c r="O678" s="78">
        <v>0</v>
      </c>
      <c r="P678" s="78">
        <v>0</v>
      </c>
      <c r="Q678" s="78">
        <v>0</v>
      </c>
      <c r="R678" s="78">
        <v>0</v>
      </c>
      <c r="S678" s="78">
        <v>0</v>
      </c>
      <c r="T678" s="78">
        <v>0</v>
      </c>
      <c r="U678" s="78">
        <v>0</v>
      </c>
      <c r="V678" s="78">
        <v>0</v>
      </c>
      <c r="W678" s="78">
        <v>0</v>
      </c>
      <c r="X678" s="78">
        <v>0</v>
      </c>
      <c r="Y678" s="78">
        <v>0</v>
      </c>
      <c r="Z678" s="78">
        <v>0</v>
      </c>
      <c r="AA678" s="78">
        <f t="shared" si="130"/>
        <v>1464.308</v>
      </c>
      <c r="AB678" s="77">
        <f t="shared" si="131"/>
        <v>2022</v>
      </c>
      <c r="AC678" s="76">
        <f t="shared" si="132"/>
        <v>9</v>
      </c>
      <c r="AD678" s="76" t="str">
        <f t="shared" si="133"/>
        <v/>
      </c>
      <c r="AE678" s="76" t="str">
        <f t="shared" si="134"/>
        <v/>
      </c>
      <c r="AF678" s="74">
        <f t="shared" si="135"/>
        <v>1464.308</v>
      </c>
      <c r="AG678" s="75" t="str">
        <f t="shared" si="136"/>
        <v>6:00</v>
      </c>
      <c r="AH678" s="74">
        <f t="shared" si="137"/>
        <v>10664.819</v>
      </c>
      <c r="AI678" s="73" t="str">
        <f t="shared" si="138"/>
        <v/>
      </c>
      <c r="AJ678" s="73" t="str">
        <f t="shared" si="139"/>
        <v/>
      </c>
      <c r="AK678" s="73" t="str">
        <f t="shared" si="140"/>
        <v/>
      </c>
      <c r="AL678" s="72" t="str">
        <f t="shared" si="141"/>
        <v/>
      </c>
      <c r="AM678" s="71" t="str">
        <f t="shared" si="142"/>
        <v/>
      </c>
    </row>
    <row r="679" spans="2:39" ht="13.8" thickBot="1">
      <c r="B679" s="79">
        <v>44811</v>
      </c>
      <c r="C679" s="78">
        <v>0</v>
      </c>
      <c r="D679" s="78">
        <v>0</v>
      </c>
      <c r="E679" s="78">
        <v>0</v>
      </c>
      <c r="F679" s="78">
        <v>0</v>
      </c>
      <c r="G679" s="78">
        <v>0</v>
      </c>
      <c r="H679" s="78">
        <v>0</v>
      </c>
      <c r="I679" s="78">
        <v>0</v>
      </c>
      <c r="J679" s="78">
        <v>0</v>
      </c>
      <c r="K679" s="78">
        <v>0</v>
      </c>
      <c r="L679" s="78">
        <v>0</v>
      </c>
      <c r="M679" s="78">
        <v>0</v>
      </c>
      <c r="N679" s="78">
        <v>0</v>
      </c>
      <c r="O679" s="78">
        <v>0</v>
      </c>
      <c r="P679" s="78">
        <v>0</v>
      </c>
      <c r="Q679" s="78">
        <v>0</v>
      </c>
      <c r="R679" s="78">
        <v>0</v>
      </c>
      <c r="S679" s="78">
        <v>0</v>
      </c>
      <c r="T679" s="78">
        <v>0</v>
      </c>
      <c r="U679" s="78">
        <v>0</v>
      </c>
      <c r="V679" s="78">
        <v>0</v>
      </c>
      <c r="W679" s="78">
        <v>0</v>
      </c>
      <c r="X679" s="78">
        <v>0</v>
      </c>
      <c r="Y679" s="78">
        <v>0</v>
      </c>
      <c r="Z679" s="78">
        <v>0</v>
      </c>
      <c r="AA679" s="78">
        <f t="shared" si="130"/>
        <v>0</v>
      </c>
      <c r="AB679" s="77">
        <f t="shared" si="131"/>
        <v>2022</v>
      </c>
      <c r="AC679" s="76">
        <f t="shared" si="132"/>
        <v>9</v>
      </c>
      <c r="AD679" s="76" t="str">
        <f t="shared" si="133"/>
        <v/>
      </c>
      <c r="AE679" s="76" t="str">
        <f t="shared" si="134"/>
        <v/>
      </c>
      <c r="AF679" s="74">
        <f t="shared" si="135"/>
        <v>0</v>
      </c>
      <c r="AG679" s="75" t="str">
        <f t="shared" si="136"/>
        <v>1:00</v>
      </c>
      <c r="AH679" s="74">
        <f t="shared" si="137"/>
        <v>0</v>
      </c>
      <c r="AI679" s="73" t="str">
        <f t="shared" si="138"/>
        <v/>
      </c>
      <c r="AJ679" s="73" t="str">
        <f t="shared" si="139"/>
        <v/>
      </c>
      <c r="AK679" s="73" t="str">
        <f t="shared" si="140"/>
        <v/>
      </c>
      <c r="AL679" s="72" t="str">
        <f t="shared" si="141"/>
        <v/>
      </c>
      <c r="AM679" s="71" t="str">
        <f t="shared" si="142"/>
        <v/>
      </c>
    </row>
    <row r="680" spans="2:39" ht="13.8" thickBot="1">
      <c r="B680" s="79">
        <v>44812</v>
      </c>
      <c r="C680" s="78">
        <v>0</v>
      </c>
      <c r="D680" s="78">
        <v>0</v>
      </c>
      <c r="E680" s="78">
        <v>0</v>
      </c>
      <c r="F680" s="78">
        <v>0</v>
      </c>
      <c r="G680" s="78">
        <v>0</v>
      </c>
      <c r="H680" s="78">
        <v>0</v>
      </c>
      <c r="I680" s="78">
        <v>0</v>
      </c>
      <c r="J680" s="78">
        <v>0</v>
      </c>
      <c r="K680" s="78">
        <v>0</v>
      </c>
      <c r="L680" s="78">
        <v>0</v>
      </c>
      <c r="M680" s="78">
        <v>0</v>
      </c>
      <c r="N680" s="78">
        <v>0</v>
      </c>
      <c r="O680" s="78">
        <v>0</v>
      </c>
      <c r="P680" s="78">
        <v>0</v>
      </c>
      <c r="Q680" s="78">
        <v>0</v>
      </c>
      <c r="R680" s="78">
        <v>0</v>
      </c>
      <c r="S680" s="78">
        <v>0</v>
      </c>
      <c r="T680" s="78">
        <v>0</v>
      </c>
      <c r="U680" s="78">
        <v>0</v>
      </c>
      <c r="V680" s="78">
        <v>0</v>
      </c>
      <c r="W680" s="78">
        <v>0</v>
      </c>
      <c r="X680" s="78">
        <v>0</v>
      </c>
      <c r="Y680" s="78">
        <v>0</v>
      </c>
      <c r="Z680" s="78">
        <v>0</v>
      </c>
      <c r="AA680" s="78">
        <f t="shared" si="130"/>
        <v>0</v>
      </c>
      <c r="AB680" s="77">
        <f t="shared" si="131"/>
        <v>2022</v>
      </c>
      <c r="AC680" s="76">
        <f t="shared" si="132"/>
        <v>9</v>
      </c>
      <c r="AD680" s="76" t="str">
        <f t="shared" si="133"/>
        <v/>
      </c>
      <c r="AE680" s="76" t="str">
        <f t="shared" si="134"/>
        <v/>
      </c>
      <c r="AF680" s="74">
        <f t="shared" si="135"/>
        <v>0</v>
      </c>
      <c r="AG680" s="75" t="str">
        <f t="shared" si="136"/>
        <v>1:00</v>
      </c>
      <c r="AH680" s="74">
        <f t="shared" si="137"/>
        <v>0</v>
      </c>
      <c r="AI680" s="73" t="str">
        <f t="shared" si="138"/>
        <v/>
      </c>
      <c r="AJ680" s="73" t="str">
        <f t="shared" si="139"/>
        <v/>
      </c>
      <c r="AK680" s="73" t="str">
        <f t="shared" si="140"/>
        <v/>
      </c>
      <c r="AL680" s="72" t="str">
        <f t="shared" si="141"/>
        <v/>
      </c>
      <c r="AM680" s="71" t="str">
        <f t="shared" si="142"/>
        <v/>
      </c>
    </row>
    <row r="681" spans="2:39" ht="13.8" thickBot="1">
      <c r="B681" s="79">
        <v>44813</v>
      </c>
      <c r="C681" s="78">
        <v>0</v>
      </c>
      <c r="D681" s="78">
        <v>0</v>
      </c>
      <c r="E681" s="78">
        <v>0</v>
      </c>
      <c r="F681" s="78">
        <v>0</v>
      </c>
      <c r="G681" s="78">
        <v>0</v>
      </c>
      <c r="H681" s="78">
        <v>0</v>
      </c>
      <c r="I681" s="78">
        <v>0</v>
      </c>
      <c r="J681" s="78">
        <v>0</v>
      </c>
      <c r="K681" s="78">
        <v>0</v>
      </c>
      <c r="L681" s="78">
        <v>0</v>
      </c>
      <c r="M681" s="78">
        <v>0</v>
      </c>
      <c r="N681" s="78">
        <v>0</v>
      </c>
      <c r="O681" s="78">
        <v>0</v>
      </c>
      <c r="P681" s="78">
        <v>0</v>
      </c>
      <c r="Q681" s="78">
        <v>0</v>
      </c>
      <c r="R681" s="78">
        <v>0</v>
      </c>
      <c r="S681" s="78">
        <v>0</v>
      </c>
      <c r="T681" s="78">
        <v>0</v>
      </c>
      <c r="U681" s="78">
        <v>0</v>
      </c>
      <c r="V681" s="78">
        <v>0</v>
      </c>
      <c r="W681" s="78">
        <v>0</v>
      </c>
      <c r="X681" s="78">
        <v>0</v>
      </c>
      <c r="Y681" s="78">
        <v>0</v>
      </c>
      <c r="Z681" s="78">
        <v>0</v>
      </c>
      <c r="AA681" s="78">
        <f t="shared" si="130"/>
        <v>0</v>
      </c>
      <c r="AB681" s="77">
        <f t="shared" si="131"/>
        <v>2022</v>
      </c>
      <c r="AC681" s="76">
        <f t="shared" si="132"/>
        <v>9</v>
      </c>
      <c r="AD681" s="76" t="str">
        <f t="shared" si="133"/>
        <v/>
      </c>
      <c r="AE681" s="76" t="str">
        <f t="shared" si="134"/>
        <v/>
      </c>
      <c r="AF681" s="74">
        <f t="shared" si="135"/>
        <v>0</v>
      </c>
      <c r="AG681" s="75" t="str">
        <f t="shared" si="136"/>
        <v>1:00</v>
      </c>
      <c r="AH681" s="74">
        <f t="shared" si="137"/>
        <v>0</v>
      </c>
      <c r="AI681" s="73" t="str">
        <f t="shared" si="138"/>
        <v/>
      </c>
      <c r="AJ681" s="73" t="str">
        <f t="shared" si="139"/>
        <v/>
      </c>
      <c r="AK681" s="73" t="str">
        <f t="shared" si="140"/>
        <v/>
      </c>
      <c r="AL681" s="72" t="str">
        <f t="shared" si="141"/>
        <v/>
      </c>
      <c r="AM681" s="71" t="str">
        <f t="shared" si="142"/>
        <v/>
      </c>
    </row>
    <row r="682" spans="2:39" ht="13.8" thickBot="1">
      <c r="B682" s="79">
        <v>44814</v>
      </c>
      <c r="C682" s="78">
        <v>0</v>
      </c>
      <c r="D682" s="78">
        <v>0</v>
      </c>
      <c r="E682" s="78">
        <v>0</v>
      </c>
      <c r="F682" s="78">
        <v>0</v>
      </c>
      <c r="G682" s="78">
        <v>0</v>
      </c>
      <c r="H682" s="78">
        <v>0</v>
      </c>
      <c r="I682" s="78">
        <v>0</v>
      </c>
      <c r="J682" s="78">
        <v>0</v>
      </c>
      <c r="K682" s="78">
        <v>0</v>
      </c>
      <c r="L682" s="78">
        <v>0</v>
      </c>
      <c r="M682" s="78">
        <v>0</v>
      </c>
      <c r="N682" s="78">
        <v>0</v>
      </c>
      <c r="O682" s="78">
        <v>0</v>
      </c>
      <c r="P682" s="78">
        <v>0</v>
      </c>
      <c r="Q682" s="78">
        <v>0</v>
      </c>
      <c r="R682" s="78">
        <v>0</v>
      </c>
      <c r="S682" s="78">
        <v>0</v>
      </c>
      <c r="T682" s="78">
        <v>0</v>
      </c>
      <c r="U682" s="78">
        <v>0</v>
      </c>
      <c r="V682" s="78">
        <v>0</v>
      </c>
      <c r="W682" s="78">
        <v>0</v>
      </c>
      <c r="X682" s="78">
        <v>0</v>
      </c>
      <c r="Y682" s="78">
        <v>0</v>
      </c>
      <c r="Z682" s="78">
        <v>0</v>
      </c>
      <c r="AA682" s="78">
        <f t="shared" si="130"/>
        <v>0</v>
      </c>
      <c r="AB682" s="77">
        <f t="shared" si="131"/>
        <v>2022</v>
      </c>
      <c r="AC682" s="76">
        <f t="shared" si="132"/>
        <v>9</v>
      </c>
      <c r="AD682" s="76" t="str">
        <f t="shared" si="133"/>
        <v/>
      </c>
      <c r="AE682" s="76" t="str">
        <f t="shared" si="134"/>
        <v/>
      </c>
      <c r="AF682" s="74">
        <f t="shared" si="135"/>
        <v>0</v>
      </c>
      <c r="AG682" s="75" t="str">
        <f t="shared" si="136"/>
        <v>1:00</v>
      </c>
      <c r="AH682" s="74">
        <f t="shared" si="137"/>
        <v>0</v>
      </c>
      <c r="AI682" s="73" t="str">
        <f t="shared" si="138"/>
        <v/>
      </c>
      <c r="AJ682" s="73" t="str">
        <f t="shared" si="139"/>
        <v/>
      </c>
      <c r="AK682" s="73" t="str">
        <f t="shared" si="140"/>
        <v/>
      </c>
      <c r="AL682" s="72" t="str">
        <f t="shared" si="141"/>
        <v/>
      </c>
      <c r="AM682" s="71" t="str">
        <f t="shared" si="142"/>
        <v/>
      </c>
    </row>
    <row r="683" spans="2:39" ht="13.8" thickBot="1">
      <c r="B683" s="79">
        <v>44815</v>
      </c>
      <c r="C683" s="78">
        <v>0</v>
      </c>
      <c r="D683" s="78">
        <v>0</v>
      </c>
      <c r="E683" s="78">
        <v>0</v>
      </c>
      <c r="F683" s="78">
        <v>0</v>
      </c>
      <c r="G683" s="78">
        <v>0</v>
      </c>
      <c r="H683" s="78">
        <v>0</v>
      </c>
      <c r="I683" s="78">
        <v>0</v>
      </c>
      <c r="J683" s="78">
        <v>0</v>
      </c>
      <c r="K683" s="78">
        <v>0</v>
      </c>
      <c r="L683" s="78">
        <v>0</v>
      </c>
      <c r="M683" s="78">
        <v>0</v>
      </c>
      <c r="N683" s="78">
        <v>0</v>
      </c>
      <c r="O683" s="78">
        <v>0</v>
      </c>
      <c r="P683" s="78">
        <v>0</v>
      </c>
      <c r="Q683" s="78">
        <v>0</v>
      </c>
      <c r="R683" s="78">
        <v>0</v>
      </c>
      <c r="S683" s="78">
        <v>0</v>
      </c>
      <c r="T683" s="78">
        <v>0</v>
      </c>
      <c r="U683" s="78">
        <v>0</v>
      </c>
      <c r="V683" s="78">
        <v>0</v>
      </c>
      <c r="W683" s="78">
        <v>0</v>
      </c>
      <c r="X683" s="78">
        <v>0</v>
      </c>
      <c r="Y683" s="78">
        <v>0</v>
      </c>
      <c r="Z683" s="78">
        <v>0</v>
      </c>
      <c r="AA683" s="78">
        <f t="shared" si="130"/>
        <v>0</v>
      </c>
      <c r="AB683" s="77">
        <f t="shared" si="131"/>
        <v>2022</v>
      </c>
      <c r="AC683" s="76">
        <f t="shared" si="132"/>
        <v>9</v>
      </c>
      <c r="AD683" s="76" t="str">
        <f t="shared" si="133"/>
        <v/>
      </c>
      <c r="AE683" s="76" t="str">
        <f t="shared" si="134"/>
        <v/>
      </c>
      <c r="AF683" s="74">
        <f t="shared" si="135"/>
        <v>0</v>
      </c>
      <c r="AG683" s="75" t="str">
        <f t="shared" si="136"/>
        <v>1:00</v>
      </c>
      <c r="AH683" s="74">
        <f t="shared" si="137"/>
        <v>0</v>
      </c>
      <c r="AI683" s="73" t="str">
        <f t="shared" si="138"/>
        <v/>
      </c>
      <c r="AJ683" s="73" t="str">
        <f t="shared" si="139"/>
        <v/>
      </c>
      <c r="AK683" s="73" t="str">
        <f t="shared" si="140"/>
        <v/>
      </c>
      <c r="AL683" s="72" t="str">
        <f t="shared" si="141"/>
        <v/>
      </c>
      <c r="AM683" s="71" t="str">
        <f t="shared" si="142"/>
        <v/>
      </c>
    </row>
    <row r="684" spans="2:39" ht="13.8" thickBot="1">
      <c r="B684" s="79">
        <v>44816</v>
      </c>
      <c r="C684" s="78">
        <v>0</v>
      </c>
      <c r="D684" s="78">
        <v>0</v>
      </c>
      <c r="E684" s="78">
        <v>0</v>
      </c>
      <c r="F684" s="78">
        <v>0</v>
      </c>
      <c r="G684" s="78">
        <v>0</v>
      </c>
      <c r="H684" s="78">
        <v>0</v>
      </c>
      <c r="I684" s="78">
        <v>0</v>
      </c>
      <c r="J684" s="78">
        <v>0</v>
      </c>
      <c r="K684" s="78">
        <v>0</v>
      </c>
      <c r="L684" s="78">
        <v>0</v>
      </c>
      <c r="M684" s="78">
        <v>0</v>
      </c>
      <c r="N684" s="78">
        <v>0</v>
      </c>
      <c r="O684" s="78">
        <v>0</v>
      </c>
      <c r="P684" s="78">
        <v>0</v>
      </c>
      <c r="Q684" s="78">
        <v>0</v>
      </c>
      <c r="R684" s="78">
        <v>0</v>
      </c>
      <c r="S684" s="78">
        <v>0</v>
      </c>
      <c r="T684" s="78">
        <v>0</v>
      </c>
      <c r="U684" s="78">
        <v>0</v>
      </c>
      <c r="V684" s="78">
        <v>0</v>
      </c>
      <c r="W684" s="78">
        <v>0</v>
      </c>
      <c r="X684" s="78">
        <v>0</v>
      </c>
      <c r="Y684" s="78">
        <v>0</v>
      </c>
      <c r="Z684" s="78">
        <v>0</v>
      </c>
      <c r="AA684" s="78">
        <f t="shared" si="130"/>
        <v>0</v>
      </c>
      <c r="AB684" s="77">
        <f t="shared" si="131"/>
        <v>2022</v>
      </c>
      <c r="AC684" s="76">
        <f t="shared" si="132"/>
        <v>9</v>
      </c>
      <c r="AD684" s="76" t="str">
        <f t="shared" si="133"/>
        <v/>
      </c>
      <c r="AE684" s="76" t="str">
        <f t="shared" si="134"/>
        <v/>
      </c>
      <c r="AF684" s="74">
        <f t="shared" si="135"/>
        <v>0</v>
      </c>
      <c r="AG684" s="75" t="str">
        <f t="shared" si="136"/>
        <v>1:00</v>
      </c>
      <c r="AH684" s="74">
        <f t="shared" si="137"/>
        <v>0</v>
      </c>
      <c r="AI684" s="73" t="str">
        <f t="shared" si="138"/>
        <v/>
      </c>
      <c r="AJ684" s="73" t="str">
        <f t="shared" si="139"/>
        <v/>
      </c>
      <c r="AK684" s="73" t="str">
        <f t="shared" si="140"/>
        <v/>
      </c>
      <c r="AL684" s="72" t="str">
        <f t="shared" si="141"/>
        <v/>
      </c>
      <c r="AM684" s="71" t="str">
        <f t="shared" si="142"/>
        <v/>
      </c>
    </row>
    <row r="685" spans="2:39" ht="13.8" thickBot="1">
      <c r="B685" s="79">
        <v>44817</v>
      </c>
      <c r="C685" s="78">
        <v>0</v>
      </c>
      <c r="D685" s="78">
        <v>0</v>
      </c>
      <c r="E685" s="78">
        <v>0</v>
      </c>
      <c r="F685" s="78">
        <v>0</v>
      </c>
      <c r="G685" s="78">
        <v>0</v>
      </c>
      <c r="H685" s="78">
        <v>0</v>
      </c>
      <c r="I685" s="78">
        <v>0</v>
      </c>
      <c r="J685" s="78">
        <v>0</v>
      </c>
      <c r="K685" s="78">
        <v>0</v>
      </c>
      <c r="L685" s="78">
        <v>0</v>
      </c>
      <c r="M685" s="78">
        <v>0</v>
      </c>
      <c r="N685" s="78">
        <v>0</v>
      </c>
      <c r="O685" s="78">
        <v>0</v>
      </c>
      <c r="P685" s="78">
        <v>0</v>
      </c>
      <c r="Q685" s="78">
        <v>0</v>
      </c>
      <c r="R685" s="78">
        <v>0</v>
      </c>
      <c r="S685" s="78">
        <v>0</v>
      </c>
      <c r="T685" s="78">
        <v>0</v>
      </c>
      <c r="U685" s="78">
        <v>0</v>
      </c>
      <c r="V685" s="78">
        <v>0</v>
      </c>
      <c r="W685" s="78">
        <v>0</v>
      </c>
      <c r="X685" s="78">
        <v>0</v>
      </c>
      <c r="Y685" s="78">
        <v>0</v>
      </c>
      <c r="Z685" s="78">
        <v>0</v>
      </c>
      <c r="AA685" s="78">
        <f t="shared" si="130"/>
        <v>0</v>
      </c>
      <c r="AB685" s="77">
        <f t="shared" si="131"/>
        <v>2022</v>
      </c>
      <c r="AC685" s="76">
        <f t="shared" si="132"/>
        <v>9</v>
      </c>
      <c r="AD685" s="76" t="str">
        <f t="shared" si="133"/>
        <v/>
      </c>
      <c r="AE685" s="76" t="str">
        <f t="shared" si="134"/>
        <v/>
      </c>
      <c r="AF685" s="74">
        <f t="shared" si="135"/>
        <v>0</v>
      </c>
      <c r="AG685" s="75" t="str">
        <f t="shared" si="136"/>
        <v>1:00</v>
      </c>
      <c r="AH685" s="74">
        <f t="shared" si="137"/>
        <v>0</v>
      </c>
      <c r="AI685" s="73" t="str">
        <f t="shared" si="138"/>
        <v/>
      </c>
      <c r="AJ685" s="73" t="str">
        <f t="shared" si="139"/>
        <v/>
      </c>
      <c r="AK685" s="73" t="str">
        <f t="shared" si="140"/>
        <v/>
      </c>
      <c r="AL685" s="72" t="str">
        <f t="shared" si="141"/>
        <v/>
      </c>
      <c r="AM685" s="71" t="str">
        <f t="shared" si="142"/>
        <v/>
      </c>
    </row>
    <row r="686" spans="2:39" ht="13.8" thickBot="1">
      <c r="B686" s="79">
        <v>44818</v>
      </c>
      <c r="C686" s="78">
        <v>0</v>
      </c>
      <c r="D686" s="78">
        <v>0</v>
      </c>
      <c r="E686" s="78">
        <v>0</v>
      </c>
      <c r="F686" s="78">
        <v>0</v>
      </c>
      <c r="G686" s="78">
        <v>0</v>
      </c>
      <c r="H686" s="78">
        <v>0</v>
      </c>
      <c r="I686" s="78">
        <v>0</v>
      </c>
      <c r="J686" s="78">
        <v>0</v>
      </c>
      <c r="K686" s="78">
        <v>0</v>
      </c>
      <c r="L686" s="78">
        <v>0</v>
      </c>
      <c r="M686" s="78">
        <v>0</v>
      </c>
      <c r="N686" s="78">
        <v>0</v>
      </c>
      <c r="O686" s="78">
        <v>0</v>
      </c>
      <c r="P686" s="78">
        <v>0</v>
      </c>
      <c r="Q686" s="78">
        <v>0</v>
      </c>
      <c r="R686" s="78">
        <v>0</v>
      </c>
      <c r="S686" s="78">
        <v>0</v>
      </c>
      <c r="T686" s="78">
        <v>0</v>
      </c>
      <c r="U686" s="78">
        <v>0</v>
      </c>
      <c r="V686" s="78">
        <v>0</v>
      </c>
      <c r="W686" s="78">
        <v>0</v>
      </c>
      <c r="X686" s="78">
        <v>0</v>
      </c>
      <c r="Y686" s="78">
        <v>0</v>
      </c>
      <c r="Z686" s="78">
        <v>0</v>
      </c>
      <c r="AA686" s="78">
        <f t="shared" si="130"/>
        <v>0</v>
      </c>
      <c r="AB686" s="77">
        <f t="shared" si="131"/>
        <v>2022</v>
      </c>
      <c r="AC686" s="76">
        <f t="shared" si="132"/>
        <v>9</v>
      </c>
      <c r="AD686" s="76" t="str">
        <f t="shared" si="133"/>
        <v/>
      </c>
      <c r="AE686" s="76" t="str">
        <f t="shared" si="134"/>
        <v/>
      </c>
      <c r="AF686" s="74">
        <f t="shared" si="135"/>
        <v>0</v>
      </c>
      <c r="AG686" s="75" t="str">
        <f t="shared" si="136"/>
        <v>1:00</v>
      </c>
      <c r="AH686" s="74">
        <f t="shared" si="137"/>
        <v>0</v>
      </c>
      <c r="AI686" s="73" t="str">
        <f t="shared" si="138"/>
        <v/>
      </c>
      <c r="AJ686" s="73" t="str">
        <f t="shared" si="139"/>
        <v/>
      </c>
      <c r="AK686" s="73" t="str">
        <f t="shared" si="140"/>
        <v/>
      </c>
      <c r="AL686" s="72" t="str">
        <f t="shared" si="141"/>
        <v/>
      </c>
      <c r="AM686" s="71" t="str">
        <f t="shared" si="142"/>
        <v/>
      </c>
    </row>
    <row r="687" spans="2:39" ht="13.8" thickBot="1">
      <c r="B687" s="79">
        <v>44819</v>
      </c>
      <c r="C687" s="78">
        <v>0</v>
      </c>
      <c r="D687" s="78">
        <v>0</v>
      </c>
      <c r="E687" s="78">
        <v>0</v>
      </c>
      <c r="F687" s="78">
        <v>0</v>
      </c>
      <c r="G687" s="78">
        <v>0</v>
      </c>
      <c r="H687" s="78">
        <v>0</v>
      </c>
      <c r="I687" s="78">
        <v>0</v>
      </c>
      <c r="J687" s="78">
        <v>0</v>
      </c>
      <c r="K687" s="78">
        <v>0</v>
      </c>
      <c r="L687" s="78">
        <v>0</v>
      </c>
      <c r="M687" s="78">
        <v>0</v>
      </c>
      <c r="N687" s="78">
        <v>0</v>
      </c>
      <c r="O687" s="78">
        <v>0</v>
      </c>
      <c r="P687" s="78">
        <v>0</v>
      </c>
      <c r="Q687" s="78">
        <v>0</v>
      </c>
      <c r="R687" s="78">
        <v>0</v>
      </c>
      <c r="S687" s="78">
        <v>0</v>
      </c>
      <c r="T687" s="78">
        <v>0</v>
      </c>
      <c r="U687" s="78">
        <v>0</v>
      </c>
      <c r="V687" s="78">
        <v>0</v>
      </c>
      <c r="W687" s="78">
        <v>0</v>
      </c>
      <c r="X687" s="78">
        <v>0</v>
      </c>
      <c r="Y687" s="78">
        <v>0</v>
      </c>
      <c r="Z687" s="78">
        <v>0</v>
      </c>
      <c r="AA687" s="78">
        <f t="shared" si="130"/>
        <v>0</v>
      </c>
      <c r="AB687" s="77">
        <f t="shared" si="131"/>
        <v>2022</v>
      </c>
      <c r="AC687" s="76">
        <f t="shared" si="132"/>
        <v>9</v>
      </c>
      <c r="AD687" s="76" t="str">
        <f t="shared" si="133"/>
        <v/>
      </c>
      <c r="AE687" s="76" t="str">
        <f t="shared" si="134"/>
        <v/>
      </c>
      <c r="AF687" s="74">
        <f t="shared" si="135"/>
        <v>0</v>
      </c>
      <c r="AG687" s="75" t="str">
        <f t="shared" si="136"/>
        <v>1:00</v>
      </c>
      <c r="AH687" s="74">
        <f t="shared" si="137"/>
        <v>0</v>
      </c>
      <c r="AI687" s="73" t="str">
        <f t="shared" si="138"/>
        <v/>
      </c>
      <c r="AJ687" s="73" t="str">
        <f t="shared" si="139"/>
        <v/>
      </c>
      <c r="AK687" s="73" t="str">
        <f t="shared" si="140"/>
        <v/>
      </c>
      <c r="AL687" s="72" t="str">
        <f t="shared" si="141"/>
        <v/>
      </c>
      <c r="AM687" s="71" t="str">
        <f t="shared" si="142"/>
        <v/>
      </c>
    </row>
    <row r="688" spans="2:39" ht="13.8" thickBot="1">
      <c r="B688" s="79">
        <v>44820</v>
      </c>
      <c r="C688" s="78">
        <v>0</v>
      </c>
      <c r="D688" s="78">
        <v>0</v>
      </c>
      <c r="E688" s="78">
        <v>0</v>
      </c>
      <c r="F688" s="78">
        <v>0</v>
      </c>
      <c r="G688" s="78">
        <v>0</v>
      </c>
      <c r="H688" s="78">
        <v>0</v>
      </c>
      <c r="I688" s="78">
        <v>0</v>
      </c>
      <c r="J688" s="78">
        <v>0</v>
      </c>
      <c r="K688" s="78">
        <v>0</v>
      </c>
      <c r="L688" s="78">
        <v>0</v>
      </c>
      <c r="M688" s="78">
        <v>0</v>
      </c>
      <c r="N688" s="78">
        <v>0</v>
      </c>
      <c r="O688" s="78">
        <v>0</v>
      </c>
      <c r="P688" s="78">
        <v>0</v>
      </c>
      <c r="Q688" s="78">
        <v>0</v>
      </c>
      <c r="R688" s="78">
        <v>0</v>
      </c>
      <c r="S688" s="78">
        <v>0</v>
      </c>
      <c r="T688" s="78">
        <v>0</v>
      </c>
      <c r="U688" s="78">
        <v>0</v>
      </c>
      <c r="V688" s="78">
        <v>0</v>
      </c>
      <c r="W688" s="78">
        <v>0</v>
      </c>
      <c r="X688" s="78">
        <v>0</v>
      </c>
      <c r="Y688" s="78">
        <v>0</v>
      </c>
      <c r="Z688" s="78">
        <v>0</v>
      </c>
      <c r="AA688" s="78">
        <f t="shared" si="130"/>
        <v>0</v>
      </c>
      <c r="AB688" s="77">
        <f t="shared" si="131"/>
        <v>2022</v>
      </c>
      <c r="AC688" s="76">
        <f t="shared" si="132"/>
        <v>9</v>
      </c>
      <c r="AD688" s="76" t="str">
        <f t="shared" si="133"/>
        <v/>
      </c>
      <c r="AE688" s="76" t="str">
        <f t="shared" si="134"/>
        <v/>
      </c>
      <c r="AF688" s="74">
        <f t="shared" si="135"/>
        <v>0</v>
      </c>
      <c r="AG688" s="75" t="str">
        <f t="shared" si="136"/>
        <v>1:00</v>
      </c>
      <c r="AH688" s="74">
        <f t="shared" si="137"/>
        <v>0</v>
      </c>
      <c r="AI688" s="73" t="str">
        <f t="shared" si="138"/>
        <v/>
      </c>
      <c r="AJ688" s="73" t="str">
        <f t="shared" si="139"/>
        <v/>
      </c>
      <c r="AK688" s="73" t="str">
        <f t="shared" si="140"/>
        <v/>
      </c>
      <c r="AL688" s="72" t="str">
        <f t="shared" si="141"/>
        <v/>
      </c>
      <c r="AM688" s="71" t="str">
        <f t="shared" si="142"/>
        <v/>
      </c>
    </row>
    <row r="689" spans="2:39" ht="13.8" thickBot="1">
      <c r="B689" s="79">
        <v>44821</v>
      </c>
      <c r="C689" s="78">
        <v>0</v>
      </c>
      <c r="D689" s="78">
        <v>0</v>
      </c>
      <c r="E689" s="78">
        <v>0</v>
      </c>
      <c r="F689" s="78">
        <v>0</v>
      </c>
      <c r="G689" s="78">
        <v>0</v>
      </c>
      <c r="H689" s="78">
        <v>0</v>
      </c>
      <c r="I689" s="78">
        <v>0</v>
      </c>
      <c r="J689" s="78">
        <v>0</v>
      </c>
      <c r="K689" s="78">
        <v>0</v>
      </c>
      <c r="L689" s="78">
        <v>0</v>
      </c>
      <c r="M689" s="78">
        <v>0</v>
      </c>
      <c r="N689" s="78">
        <v>0</v>
      </c>
      <c r="O689" s="78">
        <v>0</v>
      </c>
      <c r="P689" s="78">
        <v>0</v>
      </c>
      <c r="Q689" s="78">
        <v>0</v>
      </c>
      <c r="R689" s="78">
        <v>0</v>
      </c>
      <c r="S689" s="78">
        <v>0</v>
      </c>
      <c r="T689" s="78">
        <v>0</v>
      </c>
      <c r="U689" s="78">
        <v>0</v>
      </c>
      <c r="V689" s="78">
        <v>0</v>
      </c>
      <c r="W689" s="78">
        <v>0</v>
      </c>
      <c r="X689" s="78">
        <v>0</v>
      </c>
      <c r="Y689" s="78">
        <v>0</v>
      </c>
      <c r="Z689" s="78">
        <v>0</v>
      </c>
      <c r="AA689" s="78">
        <f t="shared" si="130"/>
        <v>0</v>
      </c>
      <c r="AB689" s="77">
        <f t="shared" si="131"/>
        <v>2022</v>
      </c>
      <c r="AC689" s="76">
        <f t="shared" si="132"/>
        <v>9</v>
      </c>
      <c r="AD689" s="76" t="str">
        <f t="shared" si="133"/>
        <v/>
      </c>
      <c r="AE689" s="76" t="str">
        <f t="shared" si="134"/>
        <v/>
      </c>
      <c r="AF689" s="74">
        <f t="shared" si="135"/>
        <v>0</v>
      </c>
      <c r="AG689" s="75" t="str">
        <f t="shared" si="136"/>
        <v>1:00</v>
      </c>
      <c r="AH689" s="74">
        <f t="shared" si="137"/>
        <v>0</v>
      </c>
      <c r="AI689" s="73" t="str">
        <f t="shared" si="138"/>
        <v/>
      </c>
      <c r="AJ689" s="73" t="str">
        <f t="shared" si="139"/>
        <v/>
      </c>
      <c r="AK689" s="73" t="str">
        <f t="shared" si="140"/>
        <v/>
      </c>
      <c r="AL689" s="72" t="str">
        <f t="shared" si="141"/>
        <v/>
      </c>
      <c r="AM689" s="71" t="str">
        <f t="shared" si="142"/>
        <v/>
      </c>
    </row>
    <row r="690" spans="2:39" ht="13.8" thickBot="1">
      <c r="B690" s="79">
        <v>44822</v>
      </c>
      <c r="C690" s="78">
        <v>0</v>
      </c>
      <c r="D690" s="78">
        <v>0</v>
      </c>
      <c r="E690" s="78">
        <v>0</v>
      </c>
      <c r="F690" s="78">
        <v>0</v>
      </c>
      <c r="G690" s="78">
        <v>0</v>
      </c>
      <c r="H690" s="78">
        <v>0</v>
      </c>
      <c r="I690" s="78">
        <v>0</v>
      </c>
      <c r="J690" s="78">
        <v>0</v>
      </c>
      <c r="K690" s="78">
        <v>0</v>
      </c>
      <c r="L690" s="78">
        <v>0</v>
      </c>
      <c r="M690" s="78">
        <v>0</v>
      </c>
      <c r="N690" s="78">
        <v>0</v>
      </c>
      <c r="O690" s="78">
        <v>0</v>
      </c>
      <c r="P690" s="78">
        <v>0</v>
      </c>
      <c r="Q690" s="78">
        <v>0</v>
      </c>
      <c r="R690" s="78">
        <v>0</v>
      </c>
      <c r="S690" s="78">
        <v>0</v>
      </c>
      <c r="T690" s="78">
        <v>0</v>
      </c>
      <c r="U690" s="78">
        <v>0</v>
      </c>
      <c r="V690" s="78">
        <v>0</v>
      </c>
      <c r="W690" s="78">
        <v>0</v>
      </c>
      <c r="X690" s="78">
        <v>0</v>
      </c>
      <c r="Y690" s="78">
        <v>0</v>
      </c>
      <c r="Z690" s="78">
        <v>0</v>
      </c>
      <c r="AA690" s="78">
        <f t="shared" si="130"/>
        <v>0</v>
      </c>
      <c r="AB690" s="77">
        <f t="shared" si="131"/>
        <v>2022</v>
      </c>
      <c r="AC690" s="76">
        <f t="shared" si="132"/>
        <v>9</v>
      </c>
      <c r="AD690" s="76" t="str">
        <f t="shared" si="133"/>
        <v/>
      </c>
      <c r="AE690" s="76" t="str">
        <f t="shared" si="134"/>
        <v/>
      </c>
      <c r="AF690" s="74">
        <f t="shared" si="135"/>
        <v>0</v>
      </c>
      <c r="AG690" s="75" t="str">
        <f t="shared" si="136"/>
        <v>1:00</v>
      </c>
      <c r="AH690" s="74">
        <f t="shared" si="137"/>
        <v>0</v>
      </c>
      <c r="AI690" s="73" t="str">
        <f t="shared" si="138"/>
        <v/>
      </c>
      <c r="AJ690" s="73" t="str">
        <f t="shared" si="139"/>
        <v/>
      </c>
      <c r="AK690" s="73" t="str">
        <f t="shared" si="140"/>
        <v/>
      </c>
      <c r="AL690" s="72" t="str">
        <f t="shared" si="141"/>
        <v/>
      </c>
      <c r="AM690" s="71" t="str">
        <f t="shared" si="142"/>
        <v/>
      </c>
    </row>
    <row r="691" spans="2:39" ht="13.8" thickBot="1">
      <c r="B691" s="79">
        <v>44823</v>
      </c>
      <c r="C691" s="78">
        <v>0</v>
      </c>
      <c r="D691" s="78">
        <v>0</v>
      </c>
      <c r="E691" s="78">
        <v>0</v>
      </c>
      <c r="F691" s="78">
        <v>0</v>
      </c>
      <c r="G691" s="78">
        <v>0</v>
      </c>
      <c r="H691" s="78">
        <v>0</v>
      </c>
      <c r="I691" s="78">
        <v>0</v>
      </c>
      <c r="J691" s="78">
        <v>0</v>
      </c>
      <c r="K691" s="78">
        <v>0</v>
      </c>
      <c r="L691" s="78">
        <v>0</v>
      </c>
      <c r="M691" s="78">
        <v>0</v>
      </c>
      <c r="N691" s="78">
        <v>0</v>
      </c>
      <c r="O691" s="78">
        <v>0</v>
      </c>
      <c r="P691" s="78">
        <v>0</v>
      </c>
      <c r="Q691" s="78">
        <v>0</v>
      </c>
      <c r="R691" s="78">
        <v>0</v>
      </c>
      <c r="S691" s="78">
        <v>0</v>
      </c>
      <c r="T691" s="78">
        <v>0</v>
      </c>
      <c r="U691" s="78">
        <v>0</v>
      </c>
      <c r="V691" s="78">
        <v>0</v>
      </c>
      <c r="W691" s="78">
        <v>0</v>
      </c>
      <c r="X691" s="78">
        <v>0</v>
      </c>
      <c r="Y691" s="78">
        <v>0</v>
      </c>
      <c r="Z691" s="78">
        <v>0</v>
      </c>
      <c r="AA691" s="78">
        <f t="shared" si="130"/>
        <v>0</v>
      </c>
      <c r="AB691" s="77">
        <f t="shared" si="131"/>
        <v>2022</v>
      </c>
      <c r="AC691" s="76">
        <f t="shared" si="132"/>
        <v>9</v>
      </c>
      <c r="AD691" s="76" t="str">
        <f t="shared" si="133"/>
        <v/>
      </c>
      <c r="AE691" s="76" t="str">
        <f t="shared" si="134"/>
        <v/>
      </c>
      <c r="AF691" s="74">
        <f t="shared" si="135"/>
        <v>0</v>
      </c>
      <c r="AG691" s="75" t="str">
        <f t="shared" si="136"/>
        <v>1:00</v>
      </c>
      <c r="AH691" s="74">
        <f t="shared" si="137"/>
        <v>0</v>
      </c>
      <c r="AI691" s="73" t="str">
        <f t="shared" si="138"/>
        <v/>
      </c>
      <c r="AJ691" s="73" t="str">
        <f t="shared" si="139"/>
        <v/>
      </c>
      <c r="AK691" s="73" t="str">
        <f t="shared" si="140"/>
        <v/>
      </c>
      <c r="AL691" s="72" t="str">
        <f t="shared" si="141"/>
        <v/>
      </c>
      <c r="AM691" s="71" t="str">
        <f t="shared" si="142"/>
        <v/>
      </c>
    </row>
    <row r="692" spans="2:39" ht="13.8" thickBot="1">
      <c r="B692" s="79">
        <v>44824</v>
      </c>
      <c r="C692" s="78">
        <v>0</v>
      </c>
      <c r="D692" s="78">
        <v>0</v>
      </c>
      <c r="E692" s="78">
        <v>0</v>
      </c>
      <c r="F692" s="78">
        <v>0</v>
      </c>
      <c r="G692" s="78">
        <v>0</v>
      </c>
      <c r="H692" s="78">
        <v>0</v>
      </c>
      <c r="I692" s="78">
        <v>0</v>
      </c>
      <c r="J692" s="78">
        <v>0</v>
      </c>
      <c r="K692" s="78">
        <v>0</v>
      </c>
      <c r="L692" s="78">
        <v>0</v>
      </c>
      <c r="M692" s="78">
        <v>0</v>
      </c>
      <c r="N692" s="78">
        <v>0</v>
      </c>
      <c r="O692" s="78">
        <v>0</v>
      </c>
      <c r="P692" s="78">
        <v>0</v>
      </c>
      <c r="Q692" s="78">
        <v>0</v>
      </c>
      <c r="R692" s="78">
        <v>0</v>
      </c>
      <c r="S692" s="78">
        <v>0</v>
      </c>
      <c r="T692" s="78">
        <v>0</v>
      </c>
      <c r="U692" s="78">
        <v>0</v>
      </c>
      <c r="V692" s="78">
        <v>0</v>
      </c>
      <c r="W692" s="78">
        <v>0</v>
      </c>
      <c r="X692" s="78">
        <v>0</v>
      </c>
      <c r="Y692" s="78">
        <v>0</v>
      </c>
      <c r="Z692" s="78">
        <v>0</v>
      </c>
      <c r="AA692" s="78">
        <f t="shared" si="130"/>
        <v>0</v>
      </c>
      <c r="AB692" s="77">
        <f t="shared" si="131"/>
        <v>2022</v>
      </c>
      <c r="AC692" s="76">
        <f t="shared" si="132"/>
        <v>9</v>
      </c>
      <c r="AD692" s="76" t="str">
        <f t="shared" si="133"/>
        <v/>
      </c>
      <c r="AE692" s="76" t="str">
        <f t="shared" si="134"/>
        <v/>
      </c>
      <c r="AF692" s="74">
        <f t="shared" si="135"/>
        <v>0</v>
      </c>
      <c r="AG692" s="75" t="str">
        <f t="shared" si="136"/>
        <v>1:00</v>
      </c>
      <c r="AH692" s="74">
        <f t="shared" si="137"/>
        <v>0</v>
      </c>
      <c r="AI692" s="73" t="str">
        <f t="shared" si="138"/>
        <v/>
      </c>
      <c r="AJ692" s="73" t="str">
        <f t="shared" si="139"/>
        <v/>
      </c>
      <c r="AK692" s="73" t="str">
        <f t="shared" si="140"/>
        <v/>
      </c>
      <c r="AL692" s="72" t="str">
        <f t="shared" si="141"/>
        <v/>
      </c>
      <c r="AM692" s="71" t="str">
        <f t="shared" si="142"/>
        <v/>
      </c>
    </row>
    <row r="693" spans="2:39" ht="13.8" thickBot="1">
      <c r="B693" s="79">
        <v>44825</v>
      </c>
      <c r="C693" s="78">
        <v>0</v>
      </c>
      <c r="D693" s="78">
        <v>0</v>
      </c>
      <c r="E693" s="78">
        <v>0</v>
      </c>
      <c r="F693" s="78">
        <v>0</v>
      </c>
      <c r="G693" s="78">
        <v>0</v>
      </c>
      <c r="H693" s="78">
        <v>0</v>
      </c>
      <c r="I693" s="78">
        <v>0</v>
      </c>
      <c r="J693" s="78">
        <v>0</v>
      </c>
      <c r="K693" s="78">
        <v>0</v>
      </c>
      <c r="L693" s="78">
        <v>0</v>
      </c>
      <c r="M693" s="78">
        <v>0</v>
      </c>
      <c r="N693" s="78">
        <v>0</v>
      </c>
      <c r="O693" s="78">
        <v>0</v>
      </c>
      <c r="P693" s="78">
        <v>0</v>
      </c>
      <c r="Q693" s="78">
        <v>0</v>
      </c>
      <c r="R693" s="78">
        <v>0</v>
      </c>
      <c r="S693" s="78">
        <v>0</v>
      </c>
      <c r="T693" s="78">
        <v>0</v>
      </c>
      <c r="U693" s="78">
        <v>0</v>
      </c>
      <c r="V693" s="78">
        <v>0</v>
      </c>
      <c r="W693" s="78">
        <v>0</v>
      </c>
      <c r="X693" s="78">
        <v>0</v>
      </c>
      <c r="Y693" s="78">
        <v>0</v>
      </c>
      <c r="Z693" s="78">
        <v>0</v>
      </c>
      <c r="AA693" s="78">
        <f t="shared" si="130"/>
        <v>0</v>
      </c>
      <c r="AB693" s="77">
        <f t="shared" si="131"/>
        <v>2022</v>
      </c>
      <c r="AC693" s="76">
        <f t="shared" si="132"/>
        <v>9</v>
      </c>
      <c r="AD693" s="76" t="str">
        <f t="shared" si="133"/>
        <v/>
      </c>
      <c r="AE693" s="76" t="str">
        <f t="shared" si="134"/>
        <v/>
      </c>
      <c r="AF693" s="74">
        <f t="shared" si="135"/>
        <v>0</v>
      </c>
      <c r="AG693" s="75" t="str">
        <f t="shared" si="136"/>
        <v>1:00</v>
      </c>
      <c r="AH693" s="74">
        <f t="shared" si="137"/>
        <v>0</v>
      </c>
      <c r="AI693" s="73" t="str">
        <f t="shared" si="138"/>
        <v/>
      </c>
      <c r="AJ693" s="73" t="str">
        <f t="shared" si="139"/>
        <v/>
      </c>
      <c r="AK693" s="73" t="str">
        <f t="shared" si="140"/>
        <v/>
      </c>
      <c r="AL693" s="72" t="str">
        <f t="shared" si="141"/>
        <v/>
      </c>
      <c r="AM693" s="71" t="str">
        <f t="shared" si="142"/>
        <v/>
      </c>
    </row>
    <row r="694" spans="2:39" ht="13.8" thickBot="1">
      <c r="B694" s="79">
        <v>44826</v>
      </c>
      <c r="C694" s="78">
        <v>0</v>
      </c>
      <c r="D694" s="78">
        <v>0</v>
      </c>
      <c r="E694" s="78">
        <v>0</v>
      </c>
      <c r="F694" s="78">
        <v>0</v>
      </c>
      <c r="G694" s="78">
        <v>0</v>
      </c>
      <c r="H694" s="78">
        <v>0</v>
      </c>
      <c r="I694" s="78">
        <v>0</v>
      </c>
      <c r="J694" s="78">
        <v>0</v>
      </c>
      <c r="K694" s="78">
        <v>0</v>
      </c>
      <c r="L694" s="78">
        <v>0</v>
      </c>
      <c r="M694" s="78">
        <v>0</v>
      </c>
      <c r="N694" s="78">
        <v>0</v>
      </c>
      <c r="O694" s="78">
        <v>0</v>
      </c>
      <c r="P694" s="78">
        <v>0</v>
      </c>
      <c r="Q694" s="78">
        <v>0</v>
      </c>
      <c r="R694" s="78">
        <v>0</v>
      </c>
      <c r="S694" s="78">
        <v>0</v>
      </c>
      <c r="T694" s="78">
        <v>0</v>
      </c>
      <c r="U694" s="78">
        <v>0</v>
      </c>
      <c r="V694" s="78">
        <v>0</v>
      </c>
      <c r="W694" s="78">
        <v>0</v>
      </c>
      <c r="X694" s="78">
        <v>0</v>
      </c>
      <c r="Y694" s="78">
        <v>0</v>
      </c>
      <c r="Z694" s="78">
        <v>0</v>
      </c>
      <c r="AA694" s="78">
        <f t="shared" si="130"/>
        <v>0</v>
      </c>
      <c r="AB694" s="77">
        <f t="shared" si="131"/>
        <v>2022</v>
      </c>
      <c r="AC694" s="76">
        <f t="shared" si="132"/>
        <v>9</v>
      </c>
      <c r="AD694" s="76" t="str">
        <f t="shared" si="133"/>
        <v/>
      </c>
      <c r="AE694" s="76" t="str">
        <f t="shared" si="134"/>
        <v/>
      </c>
      <c r="AF694" s="74">
        <f t="shared" si="135"/>
        <v>0</v>
      </c>
      <c r="AG694" s="75" t="str">
        <f t="shared" si="136"/>
        <v>1:00</v>
      </c>
      <c r="AH694" s="74">
        <f t="shared" si="137"/>
        <v>0</v>
      </c>
      <c r="AI694" s="73" t="str">
        <f t="shared" si="138"/>
        <v/>
      </c>
      <c r="AJ694" s="73" t="str">
        <f t="shared" si="139"/>
        <v/>
      </c>
      <c r="AK694" s="73" t="str">
        <f t="shared" si="140"/>
        <v/>
      </c>
      <c r="AL694" s="72" t="str">
        <f t="shared" si="141"/>
        <v/>
      </c>
      <c r="AM694" s="71" t="str">
        <f t="shared" si="142"/>
        <v/>
      </c>
    </row>
    <row r="695" spans="2:39" ht="13.8" thickBot="1">
      <c r="B695" s="79">
        <v>44827</v>
      </c>
      <c r="C695" s="78">
        <v>0</v>
      </c>
      <c r="D695" s="78">
        <v>0</v>
      </c>
      <c r="E695" s="78">
        <v>0</v>
      </c>
      <c r="F695" s="78">
        <v>0</v>
      </c>
      <c r="G695" s="78">
        <v>0</v>
      </c>
      <c r="H695" s="78">
        <v>0</v>
      </c>
      <c r="I695" s="78">
        <v>0</v>
      </c>
      <c r="J695" s="78">
        <v>0</v>
      </c>
      <c r="K695" s="78">
        <v>0</v>
      </c>
      <c r="L695" s="78">
        <v>0</v>
      </c>
      <c r="M695" s="78">
        <v>0</v>
      </c>
      <c r="N695" s="78">
        <v>0</v>
      </c>
      <c r="O695" s="78">
        <v>0</v>
      </c>
      <c r="P695" s="78">
        <v>0</v>
      </c>
      <c r="Q695" s="78">
        <v>0</v>
      </c>
      <c r="R695" s="78">
        <v>0</v>
      </c>
      <c r="S695" s="78">
        <v>0</v>
      </c>
      <c r="T695" s="78">
        <v>0</v>
      </c>
      <c r="U695" s="78">
        <v>0</v>
      </c>
      <c r="V695" s="78">
        <v>0</v>
      </c>
      <c r="W695" s="78">
        <v>0</v>
      </c>
      <c r="X695" s="78">
        <v>0</v>
      </c>
      <c r="Y695" s="78">
        <v>0</v>
      </c>
      <c r="Z695" s="78">
        <v>0</v>
      </c>
      <c r="AA695" s="78">
        <f t="shared" si="130"/>
        <v>0</v>
      </c>
      <c r="AB695" s="77">
        <f t="shared" si="131"/>
        <v>2022</v>
      </c>
      <c r="AC695" s="76">
        <f t="shared" si="132"/>
        <v>9</v>
      </c>
      <c r="AD695" s="76" t="str">
        <f t="shared" si="133"/>
        <v/>
      </c>
      <c r="AE695" s="76" t="str">
        <f t="shared" si="134"/>
        <v/>
      </c>
      <c r="AF695" s="74">
        <f t="shared" si="135"/>
        <v>0</v>
      </c>
      <c r="AG695" s="75" t="str">
        <f t="shared" si="136"/>
        <v>1:00</v>
      </c>
      <c r="AH695" s="74">
        <f t="shared" si="137"/>
        <v>0</v>
      </c>
      <c r="AI695" s="73" t="str">
        <f t="shared" si="138"/>
        <v/>
      </c>
      <c r="AJ695" s="73" t="str">
        <f t="shared" si="139"/>
        <v/>
      </c>
      <c r="AK695" s="73" t="str">
        <f t="shared" si="140"/>
        <v/>
      </c>
      <c r="AL695" s="72" t="str">
        <f t="shared" si="141"/>
        <v/>
      </c>
      <c r="AM695" s="71" t="str">
        <f t="shared" si="142"/>
        <v/>
      </c>
    </row>
    <row r="696" spans="2:39" ht="13.8" thickBot="1">
      <c r="B696" s="79">
        <v>44828</v>
      </c>
      <c r="C696" s="78">
        <v>0</v>
      </c>
      <c r="D696" s="78">
        <v>0</v>
      </c>
      <c r="E696" s="78">
        <v>0</v>
      </c>
      <c r="F696" s="78">
        <v>0</v>
      </c>
      <c r="G696" s="78">
        <v>0</v>
      </c>
      <c r="H696" s="78">
        <v>0</v>
      </c>
      <c r="I696" s="78">
        <v>0</v>
      </c>
      <c r="J696" s="78">
        <v>0</v>
      </c>
      <c r="K696" s="78">
        <v>0</v>
      </c>
      <c r="L696" s="78">
        <v>0</v>
      </c>
      <c r="M696" s="78">
        <v>0</v>
      </c>
      <c r="N696" s="78">
        <v>0</v>
      </c>
      <c r="O696" s="78">
        <v>0</v>
      </c>
      <c r="P696" s="78">
        <v>0</v>
      </c>
      <c r="Q696" s="78">
        <v>0</v>
      </c>
      <c r="R696" s="78">
        <v>0</v>
      </c>
      <c r="S696" s="78">
        <v>0</v>
      </c>
      <c r="T696" s="78">
        <v>0</v>
      </c>
      <c r="U696" s="78">
        <v>0</v>
      </c>
      <c r="V696" s="78">
        <v>0</v>
      </c>
      <c r="W696" s="78">
        <v>0</v>
      </c>
      <c r="X696" s="78">
        <v>0</v>
      </c>
      <c r="Y696" s="78">
        <v>0</v>
      </c>
      <c r="Z696" s="78">
        <v>0</v>
      </c>
      <c r="AA696" s="78">
        <f t="shared" si="130"/>
        <v>0</v>
      </c>
      <c r="AB696" s="77">
        <f t="shared" si="131"/>
        <v>2022</v>
      </c>
      <c r="AC696" s="76">
        <f t="shared" si="132"/>
        <v>9</v>
      </c>
      <c r="AD696" s="76" t="str">
        <f t="shared" si="133"/>
        <v/>
      </c>
      <c r="AE696" s="76" t="str">
        <f t="shared" si="134"/>
        <v/>
      </c>
      <c r="AF696" s="74">
        <f t="shared" si="135"/>
        <v>0</v>
      </c>
      <c r="AG696" s="75" t="str">
        <f t="shared" si="136"/>
        <v>1:00</v>
      </c>
      <c r="AH696" s="74">
        <f t="shared" si="137"/>
        <v>0</v>
      </c>
      <c r="AI696" s="73" t="str">
        <f t="shared" si="138"/>
        <v/>
      </c>
      <c r="AJ696" s="73" t="str">
        <f t="shared" si="139"/>
        <v/>
      </c>
      <c r="AK696" s="73" t="str">
        <f t="shared" si="140"/>
        <v/>
      </c>
      <c r="AL696" s="72" t="str">
        <f t="shared" si="141"/>
        <v/>
      </c>
      <c r="AM696" s="71" t="str">
        <f t="shared" si="142"/>
        <v/>
      </c>
    </row>
    <row r="697" spans="2:39" ht="13.8" thickBot="1">
      <c r="B697" s="79">
        <v>44829</v>
      </c>
      <c r="C697" s="78">
        <v>0</v>
      </c>
      <c r="D697" s="78">
        <v>0</v>
      </c>
      <c r="E697" s="78">
        <v>0</v>
      </c>
      <c r="F697" s="78">
        <v>0</v>
      </c>
      <c r="G697" s="78">
        <v>0</v>
      </c>
      <c r="H697" s="78">
        <v>0</v>
      </c>
      <c r="I697" s="78">
        <v>0</v>
      </c>
      <c r="J697" s="78">
        <v>0</v>
      </c>
      <c r="K697" s="78">
        <v>0</v>
      </c>
      <c r="L697" s="78">
        <v>0</v>
      </c>
      <c r="M697" s="78">
        <v>0</v>
      </c>
      <c r="N697" s="78">
        <v>0</v>
      </c>
      <c r="O697" s="78">
        <v>0</v>
      </c>
      <c r="P697" s="78">
        <v>0</v>
      </c>
      <c r="Q697" s="78">
        <v>0</v>
      </c>
      <c r="R697" s="78">
        <v>0</v>
      </c>
      <c r="S697" s="78">
        <v>0</v>
      </c>
      <c r="T697" s="78">
        <v>0</v>
      </c>
      <c r="U697" s="78">
        <v>0</v>
      </c>
      <c r="V697" s="78">
        <v>0</v>
      </c>
      <c r="W697" s="78">
        <v>0</v>
      </c>
      <c r="X697" s="78">
        <v>0</v>
      </c>
      <c r="Y697" s="78">
        <v>0</v>
      </c>
      <c r="Z697" s="78">
        <v>0</v>
      </c>
      <c r="AA697" s="78">
        <f t="shared" si="130"/>
        <v>0</v>
      </c>
      <c r="AB697" s="77">
        <f t="shared" si="131"/>
        <v>2022</v>
      </c>
      <c r="AC697" s="76">
        <f t="shared" si="132"/>
        <v>9</v>
      </c>
      <c r="AD697" s="76" t="str">
        <f t="shared" si="133"/>
        <v/>
      </c>
      <c r="AE697" s="76" t="str">
        <f t="shared" si="134"/>
        <v/>
      </c>
      <c r="AF697" s="74">
        <f t="shared" si="135"/>
        <v>0</v>
      </c>
      <c r="AG697" s="75" t="str">
        <f t="shared" si="136"/>
        <v>1:00</v>
      </c>
      <c r="AH697" s="74">
        <f t="shared" si="137"/>
        <v>0</v>
      </c>
      <c r="AI697" s="73" t="str">
        <f t="shared" si="138"/>
        <v/>
      </c>
      <c r="AJ697" s="73" t="str">
        <f t="shared" si="139"/>
        <v/>
      </c>
      <c r="AK697" s="73" t="str">
        <f t="shared" si="140"/>
        <v/>
      </c>
      <c r="AL697" s="72" t="str">
        <f t="shared" si="141"/>
        <v/>
      </c>
      <c r="AM697" s="71" t="str">
        <f t="shared" si="142"/>
        <v/>
      </c>
    </row>
    <row r="698" spans="2:39" ht="13.8" thickBot="1">
      <c r="B698" s="79">
        <v>44830</v>
      </c>
      <c r="C698" s="78">
        <v>0</v>
      </c>
      <c r="D698" s="78">
        <v>0</v>
      </c>
      <c r="E698" s="78">
        <v>0</v>
      </c>
      <c r="F698" s="78">
        <v>0</v>
      </c>
      <c r="G698" s="78">
        <v>0</v>
      </c>
      <c r="H698" s="78">
        <v>0</v>
      </c>
      <c r="I698" s="78">
        <v>0</v>
      </c>
      <c r="J698" s="78">
        <v>0</v>
      </c>
      <c r="K698" s="78">
        <v>46.875</v>
      </c>
      <c r="L698" s="78">
        <v>942.11599999999999</v>
      </c>
      <c r="M698" s="78">
        <v>994.73400000000004</v>
      </c>
      <c r="N698" s="78">
        <v>995.20500000000004</v>
      </c>
      <c r="O698" s="78">
        <v>995.06200000000001</v>
      </c>
      <c r="P698" s="78">
        <v>1137.4100000000001</v>
      </c>
      <c r="Q698" s="78">
        <v>1413.6559999999999</v>
      </c>
      <c r="R698" s="78">
        <v>1358.4349999999999</v>
      </c>
      <c r="S698" s="78">
        <v>1301.6130000000001</v>
      </c>
      <c r="T698" s="78">
        <v>1257.3599999999999</v>
      </c>
      <c r="U698" s="78">
        <v>1214.008</v>
      </c>
      <c r="V698" s="78">
        <v>1151.684</v>
      </c>
      <c r="W698" s="78">
        <v>1126.3969999999999</v>
      </c>
      <c r="X698" s="78">
        <v>1106.7660000000001</v>
      </c>
      <c r="Y698" s="78">
        <v>1078.7280000000001</v>
      </c>
      <c r="Z698" s="78">
        <v>1067.1210000000001</v>
      </c>
      <c r="AA698" s="78">
        <f t="shared" si="130"/>
        <v>1413.6559999999999</v>
      </c>
      <c r="AB698" s="77">
        <f t="shared" si="131"/>
        <v>2022</v>
      </c>
      <c r="AC698" s="76">
        <f t="shared" si="132"/>
        <v>9</v>
      </c>
      <c r="AD698" s="76" t="str">
        <f t="shared" si="133"/>
        <v/>
      </c>
      <c r="AE698" s="76" t="str">
        <f t="shared" si="134"/>
        <v/>
      </c>
      <c r="AF698" s="74">
        <f t="shared" si="135"/>
        <v>1413.6559999999999</v>
      </c>
      <c r="AG698" s="75" t="str">
        <f t="shared" si="136"/>
        <v>15:00</v>
      </c>
      <c r="AH698" s="74">
        <f t="shared" si="137"/>
        <v>18600.825999999997</v>
      </c>
      <c r="AI698" s="73" t="str">
        <f t="shared" si="138"/>
        <v/>
      </c>
      <c r="AJ698" s="73" t="str">
        <f t="shared" si="139"/>
        <v/>
      </c>
      <c r="AK698" s="73" t="str">
        <f t="shared" si="140"/>
        <v/>
      </c>
      <c r="AL698" s="72" t="str">
        <f t="shared" si="141"/>
        <v/>
      </c>
      <c r="AM698" s="71" t="str">
        <f t="shared" si="142"/>
        <v/>
      </c>
    </row>
    <row r="699" spans="2:39" ht="13.8" thickBot="1">
      <c r="B699" s="79">
        <v>44831</v>
      </c>
      <c r="C699" s="78">
        <v>1059.51</v>
      </c>
      <c r="D699" s="78">
        <v>1055.492</v>
      </c>
      <c r="E699" s="78">
        <v>1064.317</v>
      </c>
      <c r="F699" s="78">
        <v>1079.7639999999999</v>
      </c>
      <c r="G699" s="78">
        <v>1099.348</v>
      </c>
      <c r="H699" s="78">
        <v>1144.0429999999999</v>
      </c>
      <c r="I699" s="78">
        <v>1246.0899999999999</v>
      </c>
      <c r="J699" s="78">
        <v>1280.18</v>
      </c>
      <c r="K699" s="78">
        <v>1312.6790000000001</v>
      </c>
      <c r="L699" s="78">
        <v>1466.02</v>
      </c>
      <c r="M699" s="78">
        <v>1464.424</v>
      </c>
      <c r="N699" s="78">
        <v>1440.0509999999999</v>
      </c>
      <c r="O699" s="78">
        <v>1433.8530000000001</v>
      </c>
      <c r="P699" s="78">
        <v>1474.5129999999999</v>
      </c>
      <c r="Q699" s="78">
        <v>1483.521</v>
      </c>
      <c r="R699" s="78">
        <v>1445.867</v>
      </c>
      <c r="S699" s="78">
        <v>1334.8209999999999</v>
      </c>
      <c r="T699" s="78">
        <v>1250.644</v>
      </c>
      <c r="U699" s="78">
        <v>1268.7660000000001</v>
      </c>
      <c r="V699" s="78">
        <v>1128.2249999999999</v>
      </c>
      <c r="W699" s="78">
        <v>1120.0540000000001</v>
      </c>
      <c r="X699" s="78">
        <v>1101.2950000000001</v>
      </c>
      <c r="Y699" s="78">
        <v>1077.6510000000001</v>
      </c>
      <c r="Z699" s="78">
        <v>1076.3789999999999</v>
      </c>
      <c r="AA699" s="78">
        <f t="shared" si="130"/>
        <v>1483.521</v>
      </c>
      <c r="AB699" s="77">
        <f t="shared" si="131"/>
        <v>2022</v>
      </c>
      <c r="AC699" s="76">
        <f t="shared" si="132"/>
        <v>9</v>
      </c>
      <c r="AD699" s="76" t="str">
        <f t="shared" si="133"/>
        <v/>
      </c>
      <c r="AE699" s="76" t="str">
        <f t="shared" si="134"/>
        <v/>
      </c>
      <c r="AF699" s="74">
        <f t="shared" si="135"/>
        <v>1483.521</v>
      </c>
      <c r="AG699" s="75" t="str">
        <f t="shared" si="136"/>
        <v>15:00</v>
      </c>
      <c r="AH699" s="74">
        <f t="shared" si="137"/>
        <v>31391.027999999995</v>
      </c>
      <c r="AI699" s="73" t="str">
        <f t="shared" si="138"/>
        <v/>
      </c>
      <c r="AJ699" s="73" t="str">
        <f t="shared" si="139"/>
        <v/>
      </c>
      <c r="AK699" s="73" t="str">
        <f t="shared" si="140"/>
        <v/>
      </c>
      <c r="AL699" s="72" t="str">
        <f t="shared" si="141"/>
        <v/>
      </c>
      <c r="AM699" s="71" t="str">
        <f t="shared" si="142"/>
        <v/>
      </c>
    </row>
    <row r="700" spans="2:39" ht="13.8" thickBot="1">
      <c r="B700" s="79">
        <v>44832</v>
      </c>
      <c r="C700" s="78">
        <v>1063.0150000000001</v>
      </c>
      <c r="D700" s="78">
        <v>1034.7940000000001</v>
      </c>
      <c r="E700" s="78">
        <v>1063.7750000000001</v>
      </c>
      <c r="F700" s="78">
        <v>1074.155</v>
      </c>
      <c r="G700" s="78">
        <v>1093.6590000000001</v>
      </c>
      <c r="H700" s="78">
        <v>1141.6120000000001</v>
      </c>
      <c r="I700" s="78">
        <v>1242.126</v>
      </c>
      <c r="J700" s="78">
        <v>1265.7249999999999</v>
      </c>
      <c r="K700" s="78">
        <v>1281.1010000000001</v>
      </c>
      <c r="L700" s="78">
        <v>1309.462</v>
      </c>
      <c r="M700" s="78">
        <v>1319.74</v>
      </c>
      <c r="N700" s="78">
        <v>1272.095</v>
      </c>
      <c r="O700" s="78">
        <v>1285.2670000000001</v>
      </c>
      <c r="P700" s="78">
        <v>1483.761</v>
      </c>
      <c r="Q700" s="78">
        <v>1482.329</v>
      </c>
      <c r="R700" s="78">
        <v>1402.098</v>
      </c>
      <c r="S700" s="78">
        <v>1206.453</v>
      </c>
      <c r="T700" s="78">
        <v>1120.973</v>
      </c>
      <c r="U700" s="78">
        <v>1137.856</v>
      </c>
      <c r="V700" s="78">
        <v>1120.838</v>
      </c>
      <c r="W700" s="78">
        <v>1105.4770000000001</v>
      </c>
      <c r="X700" s="78">
        <v>1082.9839999999999</v>
      </c>
      <c r="Y700" s="78">
        <v>1057.797</v>
      </c>
      <c r="Z700" s="78">
        <v>1058.595</v>
      </c>
      <c r="AA700" s="78">
        <f t="shared" si="130"/>
        <v>1483.761</v>
      </c>
      <c r="AB700" s="77">
        <f t="shared" si="131"/>
        <v>2022</v>
      </c>
      <c r="AC700" s="76">
        <f t="shared" si="132"/>
        <v>9</v>
      </c>
      <c r="AD700" s="76" t="str">
        <f t="shared" si="133"/>
        <v/>
      </c>
      <c r="AE700" s="76" t="str">
        <f t="shared" si="134"/>
        <v/>
      </c>
      <c r="AF700" s="74">
        <f t="shared" si="135"/>
        <v>1483.761</v>
      </c>
      <c r="AG700" s="75" t="str">
        <f t="shared" si="136"/>
        <v>14:00</v>
      </c>
      <c r="AH700" s="74">
        <f t="shared" si="137"/>
        <v>30189.447999999997</v>
      </c>
      <c r="AI700" s="73" t="str">
        <f t="shared" si="138"/>
        <v/>
      </c>
      <c r="AJ700" s="73" t="str">
        <f t="shared" si="139"/>
        <v/>
      </c>
      <c r="AK700" s="73" t="str">
        <f t="shared" si="140"/>
        <v/>
      </c>
      <c r="AL700" s="72" t="str">
        <f t="shared" si="141"/>
        <v/>
      </c>
      <c r="AM700" s="71" t="str">
        <f t="shared" si="142"/>
        <v/>
      </c>
    </row>
    <row r="701" spans="2:39" ht="13.8" thickBot="1">
      <c r="B701" s="79">
        <v>44833</v>
      </c>
      <c r="C701" s="78">
        <v>1051.9169999999999</v>
      </c>
      <c r="D701" s="78">
        <v>1048.556</v>
      </c>
      <c r="E701" s="78">
        <v>1060.452</v>
      </c>
      <c r="F701" s="78">
        <v>1088.3330000000001</v>
      </c>
      <c r="G701" s="78">
        <v>1089.096</v>
      </c>
      <c r="H701" s="78">
        <v>1147.175</v>
      </c>
      <c r="I701" s="78">
        <v>1233.538</v>
      </c>
      <c r="J701" s="78">
        <v>1249.6569999999999</v>
      </c>
      <c r="K701" s="78">
        <v>1254.404</v>
      </c>
      <c r="L701" s="78">
        <v>1286.893</v>
      </c>
      <c r="M701" s="78">
        <v>1302.7639999999999</v>
      </c>
      <c r="N701" s="78">
        <v>1417.9760000000001</v>
      </c>
      <c r="O701" s="78">
        <v>1482.1279999999999</v>
      </c>
      <c r="P701" s="78">
        <v>1481.5550000000001</v>
      </c>
      <c r="Q701" s="78">
        <v>1482.3779999999999</v>
      </c>
      <c r="R701" s="78">
        <v>1482.107</v>
      </c>
      <c r="S701" s="78">
        <v>1479.251</v>
      </c>
      <c r="T701" s="78">
        <v>1447.9</v>
      </c>
      <c r="U701" s="78">
        <v>1345.5429999999999</v>
      </c>
      <c r="V701" s="78">
        <v>1157.145</v>
      </c>
      <c r="W701" s="78">
        <v>1089.2729999999999</v>
      </c>
      <c r="X701" s="78">
        <v>1061.08</v>
      </c>
      <c r="Y701" s="78">
        <v>1037.7449999999999</v>
      </c>
      <c r="Z701" s="78">
        <v>1045.933</v>
      </c>
      <c r="AA701" s="78">
        <f t="shared" si="130"/>
        <v>1482.3779999999999</v>
      </c>
      <c r="AB701" s="77">
        <f t="shared" si="131"/>
        <v>2022</v>
      </c>
      <c r="AC701" s="76">
        <f t="shared" si="132"/>
        <v>9</v>
      </c>
      <c r="AD701" s="76" t="str">
        <f t="shared" si="133"/>
        <v/>
      </c>
      <c r="AE701" s="76" t="str">
        <f t="shared" si="134"/>
        <v/>
      </c>
      <c r="AF701" s="74">
        <f t="shared" si="135"/>
        <v>1482.3779999999999</v>
      </c>
      <c r="AG701" s="75" t="str">
        <f t="shared" si="136"/>
        <v>15:00</v>
      </c>
      <c r="AH701" s="74">
        <f t="shared" si="137"/>
        <v>31305.177000000007</v>
      </c>
      <c r="AI701" s="73" t="str">
        <f t="shared" si="138"/>
        <v/>
      </c>
      <c r="AJ701" s="73" t="str">
        <f t="shared" si="139"/>
        <v/>
      </c>
      <c r="AK701" s="73" t="str">
        <f t="shared" si="140"/>
        <v/>
      </c>
      <c r="AL701" s="72" t="str">
        <f t="shared" si="141"/>
        <v/>
      </c>
      <c r="AM701" s="71" t="str">
        <f t="shared" si="142"/>
        <v/>
      </c>
    </row>
    <row r="702" spans="2:39" ht="13.8" thickBot="1">
      <c r="B702" s="79">
        <v>44834</v>
      </c>
      <c r="C702" s="78">
        <v>1062.8219999999999</v>
      </c>
      <c r="D702" s="78">
        <v>1088.9929999999999</v>
      </c>
      <c r="E702" s="78">
        <v>1088.2570000000001</v>
      </c>
      <c r="F702" s="78">
        <v>1102.329</v>
      </c>
      <c r="G702" s="78">
        <v>1121.2339999999999</v>
      </c>
      <c r="H702" s="78">
        <v>1167.287</v>
      </c>
      <c r="I702" s="78">
        <v>1270.934</v>
      </c>
      <c r="J702" s="78">
        <v>1273.7619999999999</v>
      </c>
      <c r="K702" s="78">
        <v>1244.4190000000001</v>
      </c>
      <c r="L702" s="78">
        <v>1265.8240000000001</v>
      </c>
      <c r="M702" s="78">
        <v>1468.12</v>
      </c>
      <c r="N702" s="78">
        <v>1482.087</v>
      </c>
      <c r="O702" s="78">
        <v>1482.8219999999999</v>
      </c>
      <c r="P702" s="78">
        <v>1482.7619999999999</v>
      </c>
      <c r="Q702" s="78">
        <v>1482.249</v>
      </c>
      <c r="R702" s="78">
        <v>1482.8340000000001</v>
      </c>
      <c r="S702" s="78">
        <v>1475.3520000000001</v>
      </c>
      <c r="T702" s="78">
        <v>1407.9059999999999</v>
      </c>
      <c r="U702" s="78">
        <v>1290.7570000000001</v>
      </c>
      <c r="V702" s="78">
        <v>1120.722</v>
      </c>
      <c r="W702" s="78">
        <v>1098.4280000000001</v>
      </c>
      <c r="X702" s="78">
        <v>1065.6669999999999</v>
      </c>
      <c r="Y702" s="78">
        <v>1046.5920000000001</v>
      </c>
      <c r="Z702" s="78">
        <v>1034.79</v>
      </c>
      <c r="AA702" s="78">
        <f t="shared" si="130"/>
        <v>1482.8340000000001</v>
      </c>
      <c r="AB702" s="77">
        <f t="shared" si="131"/>
        <v>2022</v>
      </c>
      <c r="AC702" s="76">
        <f t="shared" si="132"/>
        <v>9</v>
      </c>
      <c r="AD702" s="76" t="str">
        <f t="shared" si="133"/>
        <v>2022-9</v>
      </c>
      <c r="AE702" s="76">
        <f t="shared" si="134"/>
        <v>9</v>
      </c>
      <c r="AF702" s="74">
        <f t="shared" si="135"/>
        <v>1482.8340000000001</v>
      </c>
      <c r="AG702" s="75" t="str">
        <f t="shared" si="136"/>
        <v>16:00</v>
      </c>
      <c r="AH702" s="74">
        <f t="shared" si="137"/>
        <v>31589.782999999999</v>
      </c>
      <c r="AI702" s="73">
        <f t="shared" si="138"/>
        <v>16228.650000000001</v>
      </c>
      <c r="AJ702" s="73">
        <f t="shared" si="139"/>
        <v>1484.2149999999999</v>
      </c>
      <c r="AK702" s="73">
        <f t="shared" si="140"/>
        <v>37065.342000000004</v>
      </c>
      <c r="AL702" s="72">
        <f t="shared" si="141"/>
        <v>44808</v>
      </c>
      <c r="AM702" s="71" t="str">
        <f t="shared" si="142"/>
        <v>3:00</v>
      </c>
    </row>
    <row r="703" spans="2:39" ht="13.8" thickBot="1">
      <c r="B703" s="79">
        <v>44835</v>
      </c>
      <c r="C703" s="78">
        <v>1032.1980000000001</v>
      </c>
      <c r="D703" s="78">
        <v>1027.7439999999999</v>
      </c>
      <c r="E703" s="78">
        <v>1027.761</v>
      </c>
      <c r="F703" s="78">
        <v>1025.184</v>
      </c>
      <c r="G703" s="78">
        <v>1030.6020000000001</v>
      </c>
      <c r="H703" s="78">
        <v>1086.3389999999999</v>
      </c>
      <c r="I703" s="78">
        <v>1127.1780000000001</v>
      </c>
      <c r="J703" s="78">
        <v>1133.5550000000001</v>
      </c>
      <c r="K703" s="78">
        <v>1145.6759999999999</v>
      </c>
      <c r="L703" s="78">
        <v>1205.665</v>
      </c>
      <c r="M703" s="78">
        <v>1473.6289999999999</v>
      </c>
      <c r="N703" s="78">
        <v>1467.181</v>
      </c>
      <c r="O703" s="78">
        <v>1476.192</v>
      </c>
      <c r="P703" s="78">
        <v>1478.0170000000001</v>
      </c>
      <c r="Q703" s="78">
        <v>1481.9480000000001</v>
      </c>
      <c r="R703" s="78">
        <v>1472.9839999999999</v>
      </c>
      <c r="S703" s="78">
        <v>1406.3019999999999</v>
      </c>
      <c r="T703" s="78">
        <v>1393.2739999999999</v>
      </c>
      <c r="U703" s="78">
        <v>1366.549</v>
      </c>
      <c r="V703" s="78">
        <v>1336.61</v>
      </c>
      <c r="W703" s="78">
        <v>1321.48</v>
      </c>
      <c r="X703" s="78">
        <v>1288.0150000000001</v>
      </c>
      <c r="Y703" s="78">
        <v>1216.923</v>
      </c>
      <c r="Z703" s="78">
        <v>1114.03</v>
      </c>
      <c r="AA703" s="78">
        <f t="shared" si="130"/>
        <v>1481.9480000000001</v>
      </c>
      <c r="AB703" s="77">
        <f t="shared" si="131"/>
        <v>2022</v>
      </c>
      <c r="AC703" s="76">
        <f t="shared" si="132"/>
        <v>10</v>
      </c>
      <c r="AD703" s="76" t="str">
        <f t="shared" si="133"/>
        <v/>
      </c>
      <c r="AE703" s="76" t="str">
        <f t="shared" si="134"/>
        <v/>
      </c>
      <c r="AF703" s="74">
        <f t="shared" si="135"/>
        <v>1481.9480000000001</v>
      </c>
      <c r="AG703" s="75" t="str">
        <f t="shared" si="136"/>
        <v>15:00</v>
      </c>
      <c r="AH703" s="74">
        <f t="shared" si="137"/>
        <v>31616.983999999997</v>
      </c>
      <c r="AI703" s="73" t="str">
        <f t="shared" si="138"/>
        <v/>
      </c>
      <c r="AJ703" s="73" t="str">
        <f t="shared" si="139"/>
        <v/>
      </c>
      <c r="AK703" s="73" t="str">
        <f t="shared" si="140"/>
        <v/>
      </c>
      <c r="AL703" s="72" t="str">
        <f t="shared" si="141"/>
        <v/>
      </c>
      <c r="AM703" s="71" t="str">
        <f t="shared" si="142"/>
        <v/>
      </c>
    </row>
    <row r="704" spans="2:39" ht="13.8" thickBot="1">
      <c r="B704" s="79">
        <v>44836</v>
      </c>
      <c r="C704" s="78">
        <v>1018.213</v>
      </c>
      <c r="D704" s="78">
        <v>1021.862</v>
      </c>
      <c r="E704" s="78">
        <v>1019.593</v>
      </c>
      <c r="F704" s="78">
        <v>1022.221</v>
      </c>
      <c r="G704" s="78">
        <v>1017.175</v>
      </c>
      <c r="H704" s="78">
        <v>1114.097</v>
      </c>
      <c r="I704" s="78">
        <v>1172.502</v>
      </c>
      <c r="J704" s="78">
        <v>1150.1880000000001</v>
      </c>
      <c r="K704" s="78">
        <v>1140.425</v>
      </c>
      <c r="L704" s="78">
        <v>1125.741</v>
      </c>
      <c r="M704" s="78">
        <v>1142.5250000000001</v>
      </c>
      <c r="N704" s="78">
        <v>1112.2550000000001</v>
      </c>
      <c r="O704" s="78">
        <v>1122.421</v>
      </c>
      <c r="P704" s="78">
        <v>1130.2809999999999</v>
      </c>
      <c r="Q704" s="78">
        <v>1368.748</v>
      </c>
      <c r="R704" s="78">
        <v>1401.6410000000001</v>
      </c>
      <c r="S704" s="78">
        <v>1291.0609999999999</v>
      </c>
      <c r="T704" s="78">
        <v>1098.3389999999999</v>
      </c>
      <c r="U704" s="78">
        <v>1054.3989999999999</v>
      </c>
      <c r="V704" s="78">
        <v>1057.1079999999999</v>
      </c>
      <c r="W704" s="78">
        <v>1055.252</v>
      </c>
      <c r="X704" s="78">
        <v>1039.7360000000001</v>
      </c>
      <c r="Y704" s="78">
        <v>1032.673</v>
      </c>
      <c r="Z704" s="78">
        <v>1051.126</v>
      </c>
      <c r="AA704" s="78">
        <f t="shared" si="130"/>
        <v>1401.6410000000001</v>
      </c>
      <c r="AB704" s="77">
        <f t="shared" si="131"/>
        <v>2022</v>
      </c>
      <c r="AC704" s="76">
        <f t="shared" si="132"/>
        <v>10</v>
      </c>
      <c r="AD704" s="76" t="str">
        <f t="shared" si="133"/>
        <v/>
      </c>
      <c r="AE704" s="76" t="str">
        <f t="shared" si="134"/>
        <v/>
      </c>
      <c r="AF704" s="74">
        <f t="shared" si="135"/>
        <v>1401.6410000000001</v>
      </c>
      <c r="AG704" s="75" t="str">
        <f t="shared" si="136"/>
        <v>16:00</v>
      </c>
      <c r="AH704" s="74">
        <f t="shared" si="137"/>
        <v>28161.223000000002</v>
      </c>
      <c r="AI704" s="73" t="str">
        <f t="shared" si="138"/>
        <v/>
      </c>
      <c r="AJ704" s="73" t="str">
        <f t="shared" si="139"/>
        <v/>
      </c>
      <c r="AK704" s="73" t="str">
        <f t="shared" si="140"/>
        <v/>
      </c>
      <c r="AL704" s="72" t="str">
        <f t="shared" si="141"/>
        <v/>
      </c>
      <c r="AM704" s="71" t="str">
        <f t="shared" si="142"/>
        <v/>
      </c>
    </row>
    <row r="705" spans="2:39" ht="13.8" thickBot="1">
      <c r="B705" s="79">
        <v>44837</v>
      </c>
      <c r="C705" s="78">
        <v>1077.6510000000001</v>
      </c>
      <c r="D705" s="78">
        <v>1072.0899999999999</v>
      </c>
      <c r="E705" s="78">
        <v>1088.7080000000001</v>
      </c>
      <c r="F705" s="78">
        <v>1135.0509999999999</v>
      </c>
      <c r="G705" s="78">
        <v>1128.27</v>
      </c>
      <c r="H705" s="78">
        <v>1201.2429999999999</v>
      </c>
      <c r="I705" s="78">
        <v>1295.8979999999999</v>
      </c>
      <c r="J705" s="78">
        <v>1272.2329999999999</v>
      </c>
      <c r="K705" s="78">
        <v>1283.7329999999999</v>
      </c>
      <c r="L705" s="78">
        <v>1288.4549999999999</v>
      </c>
      <c r="M705" s="78">
        <v>1286.3989999999999</v>
      </c>
      <c r="N705" s="78">
        <v>1264.6389999999999</v>
      </c>
      <c r="O705" s="78">
        <v>1416.7719999999999</v>
      </c>
      <c r="P705" s="78">
        <v>1483.2090000000001</v>
      </c>
      <c r="Q705" s="78">
        <v>1483.913</v>
      </c>
      <c r="R705" s="78">
        <v>1480.1790000000001</v>
      </c>
      <c r="S705" s="78">
        <v>1481.2070000000001</v>
      </c>
      <c r="T705" s="78">
        <v>1443.7280000000001</v>
      </c>
      <c r="U705" s="78">
        <v>1304.442</v>
      </c>
      <c r="V705" s="78">
        <v>1146.6659999999999</v>
      </c>
      <c r="W705" s="78">
        <v>1091.9010000000001</v>
      </c>
      <c r="X705" s="78">
        <v>1089.614</v>
      </c>
      <c r="Y705" s="78">
        <v>1069.194</v>
      </c>
      <c r="Z705" s="78">
        <v>1077.6020000000001</v>
      </c>
      <c r="AA705" s="78">
        <f t="shared" si="130"/>
        <v>1483.913</v>
      </c>
      <c r="AB705" s="77">
        <f t="shared" si="131"/>
        <v>2022</v>
      </c>
      <c r="AC705" s="76">
        <f t="shared" si="132"/>
        <v>10</v>
      </c>
      <c r="AD705" s="76" t="str">
        <f t="shared" si="133"/>
        <v/>
      </c>
      <c r="AE705" s="76" t="str">
        <f t="shared" si="134"/>
        <v/>
      </c>
      <c r="AF705" s="74">
        <f t="shared" si="135"/>
        <v>1483.913</v>
      </c>
      <c r="AG705" s="75" t="str">
        <f t="shared" si="136"/>
        <v>15:00</v>
      </c>
      <c r="AH705" s="74">
        <f t="shared" si="137"/>
        <v>31446.71</v>
      </c>
      <c r="AI705" s="73" t="str">
        <f t="shared" si="138"/>
        <v/>
      </c>
      <c r="AJ705" s="73" t="str">
        <f t="shared" si="139"/>
        <v/>
      </c>
      <c r="AK705" s="73" t="str">
        <f t="shared" si="140"/>
        <v/>
      </c>
      <c r="AL705" s="72" t="str">
        <f t="shared" si="141"/>
        <v/>
      </c>
      <c r="AM705" s="71" t="str">
        <f t="shared" si="142"/>
        <v/>
      </c>
    </row>
    <row r="706" spans="2:39" ht="13.8" thickBot="1">
      <c r="B706" s="79">
        <v>44838</v>
      </c>
      <c r="C706" s="78">
        <v>1080.702</v>
      </c>
      <c r="D706" s="78">
        <v>1081.8</v>
      </c>
      <c r="E706" s="78">
        <v>1082.539</v>
      </c>
      <c r="F706" s="78">
        <v>1111.5239999999999</v>
      </c>
      <c r="G706" s="78">
        <v>1129.7349999999999</v>
      </c>
      <c r="H706" s="78">
        <v>1205.539</v>
      </c>
      <c r="I706" s="78">
        <v>1276.415</v>
      </c>
      <c r="J706" s="78">
        <v>1275.3579999999999</v>
      </c>
      <c r="K706" s="78">
        <v>1290.194</v>
      </c>
      <c r="L706" s="78">
        <v>1291.1790000000001</v>
      </c>
      <c r="M706" s="78">
        <v>1441.902</v>
      </c>
      <c r="N706" s="78">
        <v>1482.7739999999999</v>
      </c>
      <c r="O706" s="78">
        <v>1484.058</v>
      </c>
      <c r="P706" s="78">
        <v>1483.194</v>
      </c>
      <c r="Q706" s="78">
        <v>1483.652</v>
      </c>
      <c r="R706" s="78">
        <v>1483.63</v>
      </c>
      <c r="S706" s="78">
        <v>1482.36</v>
      </c>
      <c r="T706" s="78">
        <v>1482.105</v>
      </c>
      <c r="U706" s="78">
        <v>1479.241</v>
      </c>
      <c r="V706" s="78">
        <v>1375.1220000000001</v>
      </c>
      <c r="W706" s="78">
        <v>1232.135</v>
      </c>
      <c r="X706" s="78">
        <v>1091.0909999999999</v>
      </c>
      <c r="Y706" s="78">
        <v>1064.5909999999999</v>
      </c>
      <c r="Z706" s="78">
        <v>1045.0719999999999</v>
      </c>
      <c r="AA706" s="78">
        <f t="shared" si="130"/>
        <v>1484.058</v>
      </c>
      <c r="AB706" s="77">
        <f t="shared" si="131"/>
        <v>2022</v>
      </c>
      <c r="AC706" s="76">
        <f t="shared" si="132"/>
        <v>10</v>
      </c>
      <c r="AD706" s="76" t="str">
        <f t="shared" si="133"/>
        <v/>
      </c>
      <c r="AE706" s="76" t="str">
        <f t="shared" si="134"/>
        <v/>
      </c>
      <c r="AF706" s="74">
        <f t="shared" si="135"/>
        <v>1484.058</v>
      </c>
      <c r="AG706" s="75" t="str">
        <f t="shared" si="136"/>
        <v>13:00</v>
      </c>
      <c r="AH706" s="74">
        <f t="shared" si="137"/>
        <v>32419.969999999998</v>
      </c>
      <c r="AI706" s="73" t="str">
        <f t="shared" si="138"/>
        <v/>
      </c>
      <c r="AJ706" s="73" t="str">
        <f t="shared" si="139"/>
        <v/>
      </c>
      <c r="AK706" s="73" t="str">
        <f t="shared" si="140"/>
        <v/>
      </c>
      <c r="AL706" s="72" t="str">
        <f t="shared" si="141"/>
        <v/>
      </c>
      <c r="AM706" s="71" t="str">
        <f t="shared" si="142"/>
        <v/>
      </c>
    </row>
    <row r="707" spans="2:39" ht="13.8" thickBot="1">
      <c r="B707" s="79">
        <v>44839</v>
      </c>
      <c r="C707" s="78">
        <v>1038.288</v>
      </c>
      <c r="D707" s="78">
        <v>1032.498</v>
      </c>
      <c r="E707" s="78">
        <v>1047.538</v>
      </c>
      <c r="F707" s="78">
        <v>1065.914</v>
      </c>
      <c r="G707" s="78">
        <v>1084.3499999999999</v>
      </c>
      <c r="H707" s="78">
        <v>1163.0550000000001</v>
      </c>
      <c r="I707" s="78">
        <v>1229.922</v>
      </c>
      <c r="J707" s="78">
        <v>1249.4639999999999</v>
      </c>
      <c r="K707" s="78">
        <v>1297.144</v>
      </c>
      <c r="L707" s="78">
        <v>1482.673</v>
      </c>
      <c r="M707" s="78">
        <v>1483.194</v>
      </c>
      <c r="N707" s="78">
        <v>1481.7270000000001</v>
      </c>
      <c r="O707" s="78">
        <v>1482.3710000000001</v>
      </c>
      <c r="P707" s="78">
        <v>1482.991</v>
      </c>
      <c r="Q707" s="78">
        <v>1483.076</v>
      </c>
      <c r="R707" s="78">
        <v>1482.3489999999999</v>
      </c>
      <c r="S707" s="78">
        <v>1482.5060000000001</v>
      </c>
      <c r="T707" s="78">
        <v>1483.1489999999999</v>
      </c>
      <c r="U707" s="78">
        <v>1482.799</v>
      </c>
      <c r="V707" s="78">
        <v>1459.377</v>
      </c>
      <c r="W707" s="78">
        <v>1433.7329999999999</v>
      </c>
      <c r="X707" s="78">
        <v>1362.473</v>
      </c>
      <c r="Y707" s="78">
        <v>1312.396</v>
      </c>
      <c r="Z707" s="78">
        <v>1300.1369999999999</v>
      </c>
      <c r="AA707" s="78">
        <f t="shared" ref="AA707:AA770" si="143">MAX(C707:Z707)</f>
        <v>1483.194</v>
      </c>
      <c r="AB707" s="77">
        <f t="shared" ref="AB707:AB770" si="144">YEAR(B707)</f>
        <v>2022</v>
      </c>
      <c r="AC707" s="76">
        <f t="shared" ref="AC707:AC770" si="145">MONTH(B707)</f>
        <v>10</v>
      </c>
      <c r="AD707" s="76" t="str">
        <f t="shared" ref="AD707:AD770" si="146">IF(AE707="","",AB707&amp;"-"&amp;AE707)</f>
        <v/>
      </c>
      <c r="AE707" s="76" t="str">
        <f t="shared" ref="AE707:AE770" si="147">IF(DAY(B707+1)=1,AC707,"")</f>
        <v/>
      </c>
      <c r="AF707" s="74">
        <f t="shared" ref="AF707:AF770" si="148">MAX(C707:AA707)</f>
        <v>1483.194</v>
      </c>
      <c r="AG707" s="75" t="str">
        <f t="shared" ref="AG707:AG770" si="149">INDEX($C$2:$Z$2,MATCH(AF707,C707:Z707,0))</f>
        <v>11:00</v>
      </c>
      <c r="AH707" s="74">
        <f t="shared" ref="AH707:AH770" si="150">SUM(C707:AA707)</f>
        <v>33386.317999999999</v>
      </c>
      <c r="AI707" s="73" t="str">
        <f t="shared" ref="AI707:AI770" si="151">IF(AE707&lt;&gt;"",SUMIFS(AF:AF,AC:AC,AC707,AB:AB,AB707),"")</f>
        <v/>
      </c>
      <c r="AJ707" s="73" t="str">
        <f t="shared" ref="AJ707:AJ770" si="152">IF(AI707="","",_xlfn.MAXIFS(AF:AF,AC:AC,AC707,AB:AB,AB707))</f>
        <v/>
      </c>
      <c r="AK707" s="73" t="str">
        <f t="shared" ref="AK707:AK770" si="153">IF(AI707="","",_xlfn.MAXIFS(AH:AH,AC:AC,AC707,AB:AB,AB707))</f>
        <v/>
      </c>
      <c r="AL707" s="72" t="str">
        <f t="shared" ref="AL707:AL770" si="154">IF(AI707&lt;&gt;"",INDEX(B:B,MATCH(AJ707,AF:AF,0)),"")</f>
        <v/>
      </c>
      <c r="AM707" s="71" t="str">
        <f t="shared" ref="AM707:AM770" si="155">IF(AI707&lt;&gt;"",INDEX(AG:AG,MATCH(AJ707,AF:AF,0)),"")</f>
        <v/>
      </c>
    </row>
    <row r="708" spans="2:39" ht="13.8" thickBot="1">
      <c r="B708" s="79">
        <v>44840</v>
      </c>
      <c r="C708" s="78">
        <v>1264.0360000000001</v>
      </c>
      <c r="D708" s="78">
        <v>1285.1990000000001</v>
      </c>
      <c r="E708" s="78">
        <v>1295.434</v>
      </c>
      <c r="F708" s="78">
        <v>1299.4090000000001</v>
      </c>
      <c r="G708" s="78">
        <v>1334.123</v>
      </c>
      <c r="H708" s="78">
        <v>1397.7560000000001</v>
      </c>
      <c r="I708" s="78">
        <v>1456.9739999999999</v>
      </c>
      <c r="J708" s="78">
        <v>1479.779</v>
      </c>
      <c r="K708" s="78">
        <v>1480.2940000000001</v>
      </c>
      <c r="L708" s="78">
        <v>1483.7729999999999</v>
      </c>
      <c r="M708" s="78">
        <v>1482.69</v>
      </c>
      <c r="N708" s="78">
        <v>1482.9079999999999</v>
      </c>
      <c r="O708" s="78">
        <v>1482.5830000000001</v>
      </c>
      <c r="P708" s="78">
        <v>1483.114</v>
      </c>
      <c r="Q708" s="78">
        <v>1482.36</v>
      </c>
      <c r="R708" s="78">
        <v>1483.154</v>
      </c>
      <c r="S708" s="78">
        <v>1483.13</v>
      </c>
      <c r="T708" s="78">
        <v>1481.0129999999999</v>
      </c>
      <c r="U708" s="78">
        <v>1480.6690000000001</v>
      </c>
      <c r="V708" s="78">
        <v>1459.8309999999999</v>
      </c>
      <c r="W708" s="78">
        <v>1433.713</v>
      </c>
      <c r="X708" s="78">
        <v>1384.6469999999999</v>
      </c>
      <c r="Y708" s="78">
        <v>1322.37</v>
      </c>
      <c r="Z708" s="78">
        <v>1203.5340000000001</v>
      </c>
      <c r="AA708" s="78">
        <f t="shared" si="143"/>
        <v>1483.7729999999999</v>
      </c>
      <c r="AB708" s="77">
        <f t="shared" si="144"/>
        <v>2022</v>
      </c>
      <c r="AC708" s="76">
        <f t="shared" si="145"/>
        <v>10</v>
      </c>
      <c r="AD708" s="76" t="str">
        <f t="shared" si="146"/>
        <v/>
      </c>
      <c r="AE708" s="76" t="str">
        <f t="shared" si="147"/>
        <v/>
      </c>
      <c r="AF708" s="74">
        <f t="shared" si="148"/>
        <v>1483.7729999999999</v>
      </c>
      <c r="AG708" s="75" t="str">
        <f t="shared" si="149"/>
        <v>10:00</v>
      </c>
      <c r="AH708" s="74">
        <f t="shared" si="150"/>
        <v>35406.266000000003</v>
      </c>
      <c r="AI708" s="73" t="str">
        <f t="shared" si="151"/>
        <v/>
      </c>
      <c r="AJ708" s="73" t="str">
        <f t="shared" si="152"/>
        <v/>
      </c>
      <c r="AK708" s="73" t="str">
        <f t="shared" si="153"/>
        <v/>
      </c>
      <c r="AL708" s="72" t="str">
        <f t="shared" si="154"/>
        <v/>
      </c>
      <c r="AM708" s="71" t="str">
        <f t="shared" si="155"/>
        <v/>
      </c>
    </row>
    <row r="709" spans="2:39" ht="13.8" thickBot="1">
      <c r="B709" s="79">
        <v>44841</v>
      </c>
      <c r="C709" s="78">
        <v>1144.259</v>
      </c>
      <c r="D709" s="78">
        <v>1071.1559999999999</v>
      </c>
      <c r="E709" s="78">
        <v>1077.355</v>
      </c>
      <c r="F709" s="78">
        <v>1038.9459999999999</v>
      </c>
      <c r="G709" s="78">
        <v>1061.271</v>
      </c>
      <c r="H709" s="78">
        <v>523.37300000000005</v>
      </c>
      <c r="I709" s="78">
        <v>0</v>
      </c>
      <c r="J709" s="78">
        <v>0</v>
      </c>
      <c r="K709" s="78">
        <v>0</v>
      </c>
      <c r="L709" s="78">
        <v>0</v>
      </c>
      <c r="M709" s="78">
        <v>0</v>
      </c>
      <c r="N709" s="78">
        <v>0</v>
      </c>
      <c r="O709" s="78">
        <v>0</v>
      </c>
      <c r="P709" s="78">
        <v>0</v>
      </c>
      <c r="Q709" s="78">
        <v>0</v>
      </c>
      <c r="R709" s="78">
        <v>0</v>
      </c>
      <c r="S709" s="78">
        <v>0</v>
      </c>
      <c r="T709" s="78">
        <v>0</v>
      </c>
      <c r="U709" s="78">
        <v>0</v>
      </c>
      <c r="V709" s="78">
        <v>0</v>
      </c>
      <c r="W709" s="78">
        <v>0</v>
      </c>
      <c r="X709" s="78">
        <v>0</v>
      </c>
      <c r="Y709" s="78">
        <v>0</v>
      </c>
      <c r="Z709" s="78">
        <v>0</v>
      </c>
      <c r="AA709" s="78">
        <f t="shared" si="143"/>
        <v>1144.259</v>
      </c>
      <c r="AB709" s="77">
        <f t="shared" si="144"/>
        <v>2022</v>
      </c>
      <c r="AC709" s="76">
        <f t="shared" si="145"/>
        <v>10</v>
      </c>
      <c r="AD709" s="76" t="str">
        <f t="shared" si="146"/>
        <v/>
      </c>
      <c r="AE709" s="76" t="str">
        <f t="shared" si="147"/>
        <v/>
      </c>
      <c r="AF709" s="74">
        <f t="shared" si="148"/>
        <v>1144.259</v>
      </c>
      <c r="AG709" s="75" t="str">
        <f t="shared" si="149"/>
        <v>1:00</v>
      </c>
      <c r="AH709" s="74">
        <f t="shared" si="150"/>
        <v>7060.6190000000006</v>
      </c>
      <c r="AI709" s="73" t="str">
        <f t="shared" si="151"/>
        <v/>
      </c>
      <c r="AJ709" s="73" t="str">
        <f t="shared" si="152"/>
        <v/>
      </c>
      <c r="AK709" s="73" t="str">
        <f t="shared" si="153"/>
        <v/>
      </c>
      <c r="AL709" s="72" t="str">
        <f t="shared" si="154"/>
        <v/>
      </c>
      <c r="AM709" s="71" t="str">
        <f t="shared" si="155"/>
        <v/>
      </c>
    </row>
    <row r="710" spans="2:39" ht="13.8" thickBot="1">
      <c r="B710" s="79">
        <v>44842</v>
      </c>
      <c r="C710" s="78">
        <v>0</v>
      </c>
      <c r="D710" s="78">
        <v>0</v>
      </c>
      <c r="E710" s="78">
        <v>0</v>
      </c>
      <c r="F710" s="78">
        <v>0</v>
      </c>
      <c r="G710" s="78">
        <v>0</v>
      </c>
      <c r="H710" s="78">
        <v>0</v>
      </c>
      <c r="I710" s="78">
        <v>0</v>
      </c>
      <c r="J710" s="78">
        <v>0</v>
      </c>
      <c r="K710" s="78">
        <v>0</v>
      </c>
      <c r="L710" s="78">
        <v>0</v>
      </c>
      <c r="M710" s="78">
        <v>0</v>
      </c>
      <c r="N710" s="78">
        <v>0</v>
      </c>
      <c r="O710" s="78">
        <v>0</v>
      </c>
      <c r="P710" s="78">
        <v>0</v>
      </c>
      <c r="Q710" s="78">
        <v>0</v>
      </c>
      <c r="R710" s="78">
        <v>0</v>
      </c>
      <c r="S710" s="78">
        <v>0</v>
      </c>
      <c r="T710" s="78">
        <v>0</v>
      </c>
      <c r="U710" s="78">
        <v>0</v>
      </c>
      <c r="V710" s="78">
        <v>0</v>
      </c>
      <c r="W710" s="78">
        <v>0</v>
      </c>
      <c r="X710" s="78">
        <v>0</v>
      </c>
      <c r="Y710" s="78">
        <v>0</v>
      </c>
      <c r="Z710" s="78">
        <v>0</v>
      </c>
      <c r="AA710" s="78">
        <f t="shared" si="143"/>
        <v>0</v>
      </c>
      <c r="AB710" s="77">
        <f t="shared" si="144"/>
        <v>2022</v>
      </c>
      <c r="AC710" s="76">
        <f t="shared" si="145"/>
        <v>10</v>
      </c>
      <c r="AD710" s="76" t="str">
        <f t="shared" si="146"/>
        <v/>
      </c>
      <c r="AE710" s="76" t="str">
        <f t="shared" si="147"/>
        <v/>
      </c>
      <c r="AF710" s="74">
        <f t="shared" si="148"/>
        <v>0</v>
      </c>
      <c r="AG710" s="75" t="str">
        <f t="shared" si="149"/>
        <v>1:00</v>
      </c>
      <c r="AH710" s="74">
        <f t="shared" si="150"/>
        <v>0</v>
      </c>
      <c r="AI710" s="73" t="str">
        <f t="shared" si="151"/>
        <v/>
      </c>
      <c r="AJ710" s="73" t="str">
        <f t="shared" si="152"/>
        <v/>
      </c>
      <c r="AK710" s="73" t="str">
        <f t="shared" si="153"/>
        <v/>
      </c>
      <c r="AL710" s="72" t="str">
        <f t="shared" si="154"/>
        <v/>
      </c>
      <c r="AM710" s="71" t="str">
        <f t="shared" si="155"/>
        <v/>
      </c>
    </row>
    <row r="711" spans="2:39" ht="13.8" thickBot="1">
      <c r="B711" s="79">
        <v>44843</v>
      </c>
      <c r="C711" s="78">
        <v>0</v>
      </c>
      <c r="D711" s="78">
        <v>0</v>
      </c>
      <c r="E711" s="78">
        <v>0</v>
      </c>
      <c r="F711" s="78">
        <v>0</v>
      </c>
      <c r="G711" s="78">
        <v>0</v>
      </c>
      <c r="H711" s="78">
        <v>0</v>
      </c>
      <c r="I711" s="78">
        <v>0</v>
      </c>
      <c r="J711" s="78">
        <v>0</v>
      </c>
      <c r="K711" s="78">
        <v>0</v>
      </c>
      <c r="L711" s="78">
        <v>0</v>
      </c>
      <c r="M711" s="78">
        <v>0</v>
      </c>
      <c r="N711" s="78">
        <v>0</v>
      </c>
      <c r="O711" s="78">
        <v>0</v>
      </c>
      <c r="P711" s="78">
        <v>0</v>
      </c>
      <c r="Q711" s="78">
        <v>0</v>
      </c>
      <c r="R711" s="78">
        <v>0</v>
      </c>
      <c r="S711" s="78">
        <v>0</v>
      </c>
      <c r="T711" s="78">
        <v>0</v>
      </c>
      <c r="U711" s="78">
        <v>0</v>
      </c>
      <c r="V711" s="78">
        <v>0</v>
      </c>
      <c r="W711" s="78">
        <v>0</v>
      </c>
      <c r="X711" s="78">
        <v>0</v>
      </c>
      <c r="Y711" s="78">
        <v>0</v>
      </c>
      <c r="Z711" s="78">
        <v>0</v>
      </c>
      <c r="AA711" s="78">
        <f t="shared" si="143"/>
        <v>0</v>
      </c>
      <c r="AB711" s="77">
        <f t="shared" si="144"/>
        <v>2022</v>
      </c>
      <c r="AC711" s="76">
        <f t="shared" si="145"/>
        <v>10</v>
      </c>
      <c r="AD711" s="76" t="str">
        <f t="shared" si="146"/>
        <v/>
      </c>
      <c r="AE711" s="76" t="str">
        <f t="shared" si="147"/>
        <v/>
      </c>
      <c r="AF711" s="74">
        <f t="shared" si="148"/>
        <v>0</v>
      </c>
      <c r="AG711" s="75" t="str">
        <f t="shared" si="149"/>
        <v>1:00</v>
      </c>
      <c r="AH711" s="74">
        <f t="shared" si="150"/>
        <v>0</v>
      </c>
      <c r="AI711" s="73" t="str">
        <f t="shared" si="151"/>
        <v/>
      </c>
      <c r="AJ711" s="73" t="str">
        <f t="shared" si="152"/>
        <v/>
      </c>
      <c r="AK711" s="73" t="str">
        <f t="shared" si="153"/>
        <v/>
      </c>
      <c r="AL711" s="72" t="str">
        <f t="shared" si="154"/>
        <v/>
      </c>
      <c r="AM711" s="71" t="str">
        <f t="shared" si="155"/>
        <v/>
      </c>
    </row>
    <row r="712" spans="2:39" ht="13.8" thickBot="1">
      <c r="B712" s="79">
        <v>44844</v>
      </c>
      <c r="C712" s="78">
        <v>0</v>
      </c>
      <c r="D712" s="78">
        <v>0</v>
      </c>
      <c r="E712" s="78">
        <v>0</v>
      </c>
      <c r="F712" s="78">
        <v>0</v>
      </c>
      <c r="G712" s="78">
        <v>0</v>
      </c>
      <c r="H712" s="78">
        <v>0</v>
      </c>
      <c r="I712" s="78">
        <v>0</v>
      </c>
      <c r="J712" s="78">
        <v>0</v>
      </c>
      <c r="K712" s="78">
        <v>0</v>
      </c>
      <c r="L712" s="78">
        <v>0</v>
      </c>
      <c r="M712" s="78">
        <v>0</v>
      </c>
      <c r="N712" s="78">
        <v>0</v>
      </c>
      <c r="O712" s="78">
        <v>0</v>
      </c>
      <c r="P712" s="78">
        <v>0</v>
      </c>
      <c r="Q712" s="78">
        <v>0</v>
      </c>
      <c r="R712" s="78">
        <v>0</v>
      </c>
      <c r="S712" s="78">
        <v>0</v>
      </c>
      <c r="T712" s="78">
        <v>0</v>
      </c>
      <c r="U712" s="78">
        <v>0</v>
      </c>
      <c r="V712" s="78">
        <v>0</v>
      </c>
      <c r="W712" s="78">
        <v>0</v>
      </c>
      <c r="X712" s="78">
        <v>0</v>
      </c>
      <c r="Y712" s="78">
        <v>0</v>
      </c>
      <c r="Z712" s="78">
        <v>0</v>
      </c>
      <c r="AA712" s="78">
        <f t="shared" si="143"/>
        <v>0</v>
      </c>
      <c r="AB712" s="77">
        <f t="shared" si="144"/>
        <v>2022</v>
      </c>
      <c r="AC712" s="76">
        <f t="shared" si="145"/>
        <v>10</v>
      </c>
      <c r="AD712" s="76" t="str">
        <f t="shared" si="146"/>
        <v/>
      </c>
      <c r="AE712" s="76" t="str">
        <f t="shared" si="147"/>
        <v/>
      </c>
      <c r="AF712" s="74">
        <f t="shared" si="148"/>
        <v>0</v>
      </c>
      <c r="AG712" s="75" t="str">
        <f t="shared" si="149"/>
        <v>1:00</v>
      </c>
      <c r="AH712" s="74">
        <f t="shared" si="150"/>
        <v>0</v>
      </c>
      <c r="AI712" s="73" t="str">
        <f t="shared" si="151"/>
        <v/>
      </c>
      <c r="AJ712" s="73" t="str">
        <f t="shared" si="152"/>
        <v/>
      </c>
      <c r="AK712" s="73" t="str">
        <f t="shared" si="153"/>
        <v/>
      </c>
      <c r="AL712" s="72" t="str">
        <f t="shared" si="154"/>
        <v/>
      </c>
      <c r="AM712" s="71" t="str">
        <f t="shared" si="155"/>
        <v/>
      </c>
    </row>
    <row r="713" spans="2:39" ht="13.8" thickBot="1">
      <c r="B713" s="79">
        <v>44845</v>
      </c>
      <c r="C713" s="78">
        <v>0</v>
      </c>
      <c r="D713" s="78">
        <v>0</v>
      </c>
      <c r="E713" s="78">
        <v>0</v>
      </c>
      <c r="F713" s="78">
        <v>0</v>
      </c>
      <c r="G713" s="78">
        <v>0</v>
      </c>
      <c r="H713" s="78">
        <v>0</v>
      </c>
      <c r="I713" s="78">
        <v>0</v>
      </c>
      <c r="J713" s="78">
        <v>0</v>
      </c>
      <c r="K713" s="78">
        <v>0</v>
      </c>
      <c r="L713" s="78">
        <v>0</v>
      </c>
      <c r="M713" s="78">
        <v>0</v>
      </c>
      <c r="N713" s="78">
        <v>0</v>
      </c>
      <c r="O713" s="78">
        <v>0</v>
      </c>
      <c r="P713" s="78">
        <v>0</v>
      </c>
      <c r="Q713" s="78">
        <v>0</v>
      </c>
      <c r="R713" s="78">
        <v>0</v>
      </c>
      <c r="S713" s="78">
        <v>0</v>
      </c>
      <c r="T713" s="78">
        <v>0</v>
      </c>
      <c r="U713" s="78">
        <v>0</v>
      </c>
      <c r="V713" s="78">
        <v>0</v>
      </c>
      <c r="W713" s="78">
        <v>0</v>
      </c>
      <c r="X713" s="78">
        <v>0</v>
      </c>
      <c r="Y713" s="78">
        <v>0</v>
      </c>
      <c r="Z713" s="78">
        <v>0</v>
      </c>
      <c r="AA713" s="78">
        <f t="shared" si="143"/>
        <v>0</v>
      </c>
      <c r="AB713" s="77">
        <f t="shared" si="144"/>
        <v>2022</v>
      </c>
      <c r="AC713" s="76">
        <f t="shared" si="145"/>
        <v>10</v>
      </c>
      <c r="AD713" s="76" t="str">
        <f t="shared" si="146"/>
        <v/>
      </c>
      <c r="AE713" s="76" t="str">
        <f t="shared" si="147"/>
        <v/>
      </c>
      <c r="AF713" s="74">
        <f t="shared" si="148"/>
        <v>0</v>
      </c>
      <c r="AG713" s="75" t="str">
        <f t="shared" si="149"/>
        <v>1:00</v>
      </c>
      <c r="AH713" s="74">
        <f t="shared" si="150"/>
        <v>0</v>
      </c>
      <c r="AI713" s="73" t="str">
        <f t="shared" si="151"/>
        <v/>
      </c>
      <c r="AJ713" s="73" t="str">
        <f t="shared" si="152"/>
        <v/>
      </c>
      <c r="AK713" s="73" t="str">
        <f t="shared" si="153"/>
        <v/>
      </c>
      <c r="AL713" s="72" t="str">
        <f t="shared" si="154"/>
        <v/>
      </c>
      <c r="AM713" s="71" t="str">
        <f t="shared" si="155"/>
        <v/>
      </c>
    </row>
    <row r="714" spans="2:39" ht="13.8" thickBot="1">
      <c r="B714" s="79">
        <v>44846</v>
      </c>
      <c r="C714" s="78">
        <v>0</v>
      </c>
      <c r="D714" s="78">
        <v>0</v>
      </c>
      <c r="E714" s="78">
        <v>0</v>
      </c>
      <c r="F714" s="78">
        <v>0</v>
      </c>
      <c r="G714" s="78">
        <v>0</v>
      </c>
      <c r="H714" s="78">
        <v>0</v>
      </c>
      <c r="I714" s="78">
        <v>0</v>
      </c>
      <c r="J714" s="78">
        <v>0</v>
      </c>
      <c r="K714" s="78">
        <v>0</v>
      </c>
      <c r="L714" s="78">
        <v>0</v>
      </c>
      <c r="M714" s="78">
        <v>0</v>
      </c>
      <c r="N714" s="78">
        <v>0</v>
      </c>
      <c r="O714" s="78">
        <v>0</v>
      </c>
      <c r="P714" s="78">
        <v>0</v>
      </c>
      <c r="Q714" s="78">
        <v>0</v>
      </c>
      <c r="R714" s="78">
        <v>0</v>
      </c>
      <c r="S714" s="78">
        <v>0</v>
      </c>
      <c r="T714" s="78">
        <v>0</v>
      </c>
      <c r="U714" s="78">
        <v>0</v>
      </c>
      <c r="V714" s="78">
        <v>0</v>
      </c>
      <c r="W714" s="78">
        <v>0</v>
      </c>
      <c r="X714" s="78">
        <v>0</v>
      </c>
      <c r="Y714" s="78">
        <v>0</v>
      </c>
      <c r="Z714" s="78">
        <v>0</v>
      </c>
      <c r="AA714" s="78">
        <f t="shared" si="143"/>
        <v>0</v>
      </c>
      <c r="AB714" s="77">
        <f t="shared" si="144"/>
        <v>2022</v>
      </c>
      <c r="AC714" s="76">
        <f t="shared" si="145"/>
        <v>10</v>
      </c>
      <c r="AD714" s="76" t="str">
        <f t="shared" si="146"/>
        <v/>
      </c>
      <c r="AE714" s="76" t="str">
        <f t="shared" si="147"/>
        <v/>
      </c>
      <c r="AF714" s="74">
        <f t="shared" si="148"/>
        <v>0</v>
      </c>
      <c r="AG714" s="75" t="str">
        <f t="shared" si="149"/>
        <v>1:00</v>
      </c>
      <c r="AH714" s="74">
        <f t="shared" si="150"/>
        <v>0</v>
      </c>
      <c r="AI714" s="73" t="str">
        <f t="shared" si="151"/>
        <v/>
      </c>
      <c r="AJ714" s="73" t="str">
        <f t="shared" si="152"/>
        <v/>
      </c>
      <c r="AK714" s="73" t="str">
        <f t="shared" si="153"/>
        <v/>
      </c>
      <c r="AL714" s="72" t="str">
        <f t="shared" si="154"/>
        <v/>
      </c>
      <c r="AM714" s="71" t="str">
        <f t="shared" si="155"/>
        <v/>
      </c>
    </row>
    <row r="715" spans="2:39" ht="13.8" thickBot="1">
      <c r="B715" s="79">
        <v>44847</v>
      </c>
      <c r="C715" s="78">
        <v>0</v>
      </c>
      <c r="D715" s="78">
        <v>0</v>
      </c>
      <c r="E715" s="78">
        <v>0</v>
      </c>
      <c r="F715" s="78">
        <v>0</v>
      </c>
      <c r="G715" s="78">
        <v>0</v>
      </c>
      <c r="H715" s="78">
        <v>0</v>
      </c>
      <c r="I715" s="78">
        <v>0</v>
      </c>
      <c r="J715" s="78">
        <v>0</v>
      </c>
      <c r="K715" s="78">
        <v>0</v>
      </c>
      <c r="L715" s="78">
        <v>0</v>
      </c>
      <c r="M715" s="78">
        <v>0</v>
      </c>
      <c r="N715" s="78">
        <v>0</v>
      </c>
      <c r="O715" s="78">
        <v>0</v>
      </c>
      <c r="P715" s="78">
        <v>0</v>
      </c>
      <c r="Q715" s="78">
        <v>0</v>
      </c>
      <c r="R715" s="78">
        <v>0</v>
      </c>
      <c r="S715" s="78">
        <v>0</v>
      </c>
      <c r="T715" s="78">
        <v>0</v>
      </c>
      <c r="U715" s="78">
        <v>0</v>
      </c>
      <c r="V715" s="78">
        <v>0</v>
      </c>
      <c r="W715" s="78">
        <v>0</v>
      </c>
      <c r="X715" s="78">
        <v>0</v>
      </c>
      <c r="Y715" s="78">
        <v>0</v>
      </c>
      <c r="Z715" s="78">
        <v>0</v>
      </c>
      <c r="AA715" s="78">
        <f t="shared" si="143"/>
        <v>0</v>
      </c>
      <c r="AB715" s="77">
        <f t="shared" si="144"/>
        <v>2022</v>
      </c>
      <c r="AC715" s="76">
        <f t="shared" si="145"/>
        <v>10</v>
      </c>
      <c r="AD715" s="76" t="str">
        <f t="shared" si="146"/>
        <v/>
      </c>
      <c r="AE715" s="76" t="str">
        <f t="shared" si="147"/>
        <v/>
      </c>
      <c r="AF715" s="74">
        <f t="shared" si="148"/>
        <v>0</v>
      </c>
      <c r="AG715" s="75" t="str">
        <f t="shared" si="149"/>
        <v>1:00</v>
      </c>
      <c r="AH715" s="74">
        <f t="shared" si="150"/>
        <v>0</v>
      </c>
      <c r="AI715" s="73" t="str">
        <f t="shared" si="151"/>
        <v/>
      </c>
      <c r="AJ715" s="73" t="str">
        <f t="shared" si="152"/>
        <v/>
      </c>
      <c r="AK715" s="73" t="str">
        <f t="shared" si="153"/>
        <v/>
      </c>
      <c r="AL715" s="72" t="str">
        <f t="shared" si="154"/>
        <v/>
      </c>
      <c r="AM715" s="71" t="str">
        <f t="shared" si="155"/>
        <v/>
      </c>
    </row>
    <row r="716" spans="2:39" ht="13.8" thickBot="1">
      <c r="B716" s="79">
        <v>44848</v>
      </c>
      <c r="C716" s="78">
        <v>0</v>
      </c>
      <c r="D716" s="78">
        <v>0</v>
      </c>
      <c r="E716" s="78">
        <v>0</v>
      </c>
      <c r="F716" s="78">
        <v>0</v>
      </c>
      <c r="G716" s="78">
        <v>0</v>
      </c>
      <c r="H716" s="78">
        <v>0</v>
      </c>
      <c r="I716" s="78">
        <v>0</v>
      </c>
      <c r="J716" s="78">
        <v>0</v>
      </c>
      <c r="K716" s="78">
        <v>0</v>
      </c>
      <c r="L716" s="78">
        <v>0</v>
      </c>
      <c r="M716" s="78">
        <v>0</v>
      </c>
      <c r="N716" s="78">
        <v>0</v>
      </c>
      <c r="O716" s="78">
        <v>0</v>
      </c>
      <c r="P716" s="78">
        <v>0</v>
      </c>
      <c r="Q716" s="78">
        <v>0</v>
      </c>
      <c r="R716" s="78">
        <v>0</v>
      </c>
      <c r="S716" s="78">
        <v>0</v>
      </c>
      <c r="T716" s="78">
        <v>0</v>
      </c>
      <c r="U716" s="78">
        <v>0</v>
      </c>
      <c r="V716" s="78">
        <v>0</v>
      </c>
      <c r="W716" s="78">
        <v>0</v>
      </c>
      <c r="X716" s="78">
        <v>0</v>
      </c>
      <c r="Y716" s="78">
        <v>0</v>
      </c>
      <c r="Z716" s="78">
        <v>0</v>
      </c>
      <c r="AA716" s="78">
        <f t="shared" si="143"/>
        <v>0</v>
      </c>
      <c r="AB716" s="77">
        <f t="shared" si="144"/>
        <v>2022</v>
      </c>
      <c r="AC716" s="76">
        <f t="shared" si="145"/>
        <v>10</v>
      </c>
      <c r="AD716" s="76" t="str">
        <f t="shared" si="146"/>
        <v/>
      </c>
      <c r="AE716" s="76" t="str">
        <f t="shared" si="147"/>
        <v/>
      </c>
      <c r="AF716" s="74">
        <f t="shared" si="148"/>
        <v>0</v>
      </c>
      <c r="AG716" s="75" t="str">
        <f t="shared" si="149"/>
        <v>1:00</v>
      </c>
      <c r="AH716" s="74">
        <f t="shared" si="150"/>
        <v>0</v>
      </c>
      <c r="AI716" s="73" t="str">
        <f t="shared" si="151"/>
        <v/>
      </c>
      <c r="AJ716" s="73" t="str">
        <f t="shared" si="152"/>
        <v/>
      </c>
      <c r="AK716" s="73" t="str">
        <f t="shared" si="153"/>
        <v/>
      </c>
      <c r="AL716" s="72" t="str">
        <f t="shared" si="154"/>
        <v/>
      </c>
      <c r="AM716" s="71" t="str">
        <f t="shared" si="155"/>
        <v/>
      </c>
    </row>
    <row r="717" spans="2:39" ht="13.8" thickBot="1">
      <c r="B717" s="79">
        <v>44849</v>
      </c>
      <c r="C717" s="78">
        <v>0</v>
      </c>
      <c r="D717" s="78">
        <v>0</v>
      </c>
      <c r="E717" s="78">
        <v>0</v>
      </c>
      <c r="F717" s="78">
        <v>0</v>
      </c>
      <c r="G717" s="78">
        <v>0</v>
      </c>
      <c r="H717" s="78">
        <v>0</v>
      </c>
      <c r="I717" s="78">
        <v>0</v>
      </c>
      <c r="J717" s="78">
        <v>0</v>
      </c>
      <c r="K717" s="78">
        <v>0</v>
      </c>
      <c r="L717" s="78">
        <v>0</v>
      </c>
      <c r="M717" s="78">
        <v>0</v>
      </c>
      <c r="N717" s="78">
        <v>0</v>
      </c>
      <c r="O717" s="78">
        <v>0</v>
      </c>
      <c r="P717" s="78">
        <v>0</v>
      </c>
      <c r="Q717" s="78">
        <v>0</v>
      </c>
      <c r="R717" s="78">
        <v>0</v>
      </c>
      <c r="S717" s="78">
        <v>0</v>
      </c>
      <c r="T717" s="78">
        <v>0</v>
      </c>
      <c r="U717" s="78">
        <v>0</v>
      </c>
      <c r="V717" s="78">
        <v>0</v>
      </c>
      <c r="W717" s="78">
        <v>0</v>
      </c>
      <c r="X717" s="78">
        <v>0</v>
      </c>
      <c r="Y717" s="78">
        <v>0</v>
      </c>
      <c r="Z717" s="78">
        <v>0</v>
      </c>
      <c r="AA717" s="78">
        <f t="shared" si="143"/>
        <v>0</v>
      </c>
      <c r="AB717" s="77">
        <f t="shared" si="144"/>
        <v>2022</v>
      </c>
      <c r="AC717" s="76">
        <f t="shared" si="145"/>
        <v>10</v>
      </c>
      <c r="AD717" s="76" t="str">
        <f t="shared" si="146"/>
        <v/>
      </c>
      <c r="AE717" s="76" t="str">
        <f t="shared" si="147"/>
        <v/>
      </c>
      <c r="AF717" s="74">
        <f t="shared" si="148"/>
        <v>0</v>
      </c>
      <c r="AG717" s="75" t="str">
        <f t="shared" si="149"/>
        <v>1:00</v>
      </c>
      <c r="AH717" s="74">
        <f t="shared" si="150"/>
        <v>0</v>
      </c>
      <c r="AI717" s="73" t="str">
        <f t="shared" si="151"/>
        <v/>
      </c>
      <c r="AJ717" s="73" t="str">
        <f t="shared" si="152"/>
        <v/>
      </c>
      <c r="AK717" s="73" t="str">
        <f t="shared" si="153"/>
        <v/>
      </c>
      <c r="AL717" s="72" t="str">
        <f t="shared" si="154"/>
        <v/>
      </c>
      <c r="AM717" s="71" t="str">
        <f t="shared" si="155"/>
        <v/>
      </c>
    </row>
    <row r="718" spans="2:39" ht="13.8" thickBot="1">
      <c r="B718" s="79">
        <v>44850</v>
      </c>
      <c r="C718" s="78">
        <v>0</v>
      </c>
      <c r="D718" s="78">
        <v>0</v>
      </c>
      <c r="E718" s="78">
        <v>0</v>
      </c>
      <c r="F718" s="78">
        <v>0</v>
      </c>
      <c r="G718" s="78">
        <v>0</v>
      </c>
      <c r="H718" s="78">
        <v>0</v>
      </c>
      <c r="I718" s="78">
        <v>0</v>
      </c>
      <c r="J718" s="78">
        <v>0</v>
      </c>
      <c r="K718" s="78">
        <v>0</v>
      </c>
      <c r="L718" s="78">
        <v>0</v>
      </c>
      <c r="M718" s="78">
        <v>0</v>
      </c>
      <c r="N718" s="78">
        <v>0</v>
      </c>
      <c r="O718" s="78">
        <v>0</v>
      </c>
      <c r="P718" s="78">
        <v>0</v>
      </c>
      <c r="Q718" s="78">
        <v>0</v>
      </c>
      <c r="R718" s="78">
        <v>0</v>
      </c>
      <c r="S718" s="78">
        <v>0</v>
      </c>
      <c r="T718" s="78">
        <v>0</v>
      </c>
      <c r="U718" s="78">
        <v>0</v>
      </c>
      <c r="V718" s="78">
        <v>0</v>
      </c>
      <c r="W718" s="78">
        <v>0</v>
      </c>
      <c r="X718" s="78">
        <v>0</v>
      </c>
      <c r="Y718" s="78">
        <v>0</v>
      </c>
      <c r="Z718" s="78">
        <v>0</v>
      </c>
      <c r="AA718" s="78">
        <f t="shared" si="143"/>
        <v>0</v>
      </c>
      <c r="AB718" s="77">
        <f t="shared" si="144"/>
        <v>2022</v>
      </c>
      <c r="AC718" s="76">
        <f t="shared" si="145"/>
        <v>10</v>
      </c>
      <c r="AD718" s="76" t="str">
        <f t="shared" si="146"/>
        <v/>
      </c>
      <c r="AE718" s="76" t="str">
        <f t="shared" si="147"/>
        <v/>
      </c>
      <c r="AF718" s="74">
        <f t="shared" si="148"/>
        <v>0</v>
      </c>
      <c r="AG718" s="75" t="str">
        <f t="shared" si="149"/>
        <v>1:00</v>
      </c>
      <c r="AH718" s="74">
        <f t="shared" si="150"/>
        <v>0</v>
      </c>
      <c r="AI718" s="73" t="str">
        <f t="shared" si="151"/>
        <v/>
      </c>
      <c r="AJ718" s="73" t="str">
        <f t="shared" si="152"/>
        <v/>
      </c>
      <c r="AK718" s="73" t="str">
        <f t="shared" si="153"/>
        <v/>
      </c>
      <c r="AL718" s="72" t="str">
        <f t="shared" si="154"/>
        <v/>
      </c>
      <c r="AM718" s="71" t="str">
        <f t="shared" si="155"/>
        <v/>
      </c>
    </row>
    <row r="719" spans="2:39" ht="13.8" thickBot="1">
      <c r="B719" s="79">
        <v>44851</v>
      </c>
      <c r="C719" s="78">
        <v>0</v>
      </c>
      <c r="D719" s="78">
        <v>0</v>
      </c>
      <c r="E719" s="78">
        <v>0</v>
      </c>
      <c r="F719" s="78">
        <v>0</v>
      </c>
      <c r="G719" s="78">
        <v>0</v>
      </c>
      <c r="H719" s="78">
        <v>0</v>
      </c>
      <c r="I719" s="78">
        <v>0</v>
      </c>
      <c r="J719" s="78">
        <v>0</v>
      </c>
      <c r="K719" s="78">
        <v>0</v>
      </c>
      <c r="L719" s="78">
        <v>0</v>
      </c>
      <c r="M719" s="78">
        <v>0</v>
      </c>
      <c r="N719" s="78">
        <v>0</v>
      </c>
      <c r="O719" s="78">
        <v>0</v>
      </c>
      <c r="P719" s="78">
        <v>0</v>
      </c>
      <c r="Q719" s="78">
        <v>0</v>
      </c>
      <c r="R719" s="78">
        <v>0</v>
      </c>
      <c r="S719" s="78">
        <v>0</v>
      </c>
      <c r="T719" s="78">
        <v>0</v>
      </c>
      <c r="U719" s="78">
        <v>0</v>
      </c>
      <c r="V719" s="78">
        <v>0</v>
      </c>
      <c r="W719" s="78">
        <v>0</v>
      </c>
      <c r="X719" s="78">
        <v>0</v>
      </c>
      <c r="Y719" s="78">
        <v>0</v>
      </c>
      <c r="Z719" s="78">
        <v>0</v>
      </c>
      <c r="AA719" s="78">
        <f t="shared" si="143"/>
        <v>0</v>
      </c>
      <c r="AB719" s="77">
        <f t="shared" si="144"/>
        <v>2022</v>
      </c>
      <c r="AC719" s="76">
        <f t="shared" si="145"/>
        <v>10</v>
      </c>
      <c r="AD719" s="76" t="str">
        <f t="shared" si="146"/>
        <v/>
      </c>
      <c r="AE719" s="76" t="str">
        <f t="shared" si="147"/>
        <v/>
      </c>
      <c r="AF719" s="74">
        <f t="shared" si="148"/>
        <v>0</v>
      </c>
      <c r="AG719" s="75" t="str">
        <f t="shared" si="149"/>
        <v>1:00</v>
      </c>
      <c r="AH719" s="74">
        <f t="shared" si="150"/>
        <v>0</v>
      </c>
      <c r="AI719" s="73" t="str">
        <f t="shared" si="151"/>
        <v/>
      </c>
      <c r="AJ719" s="73" t="str">
        <f t="shared" si="152"/>
        <v/>
      </c>
      <c r="AK719" s="73" t="str">
        <f t="shared" si="153"/>
        <v/>
      </c>
      <c r="AL719" s="72" t="str">
        <f t="shared" si="154"/>
        <v/>
      </c>
      <c r="AM719" s="71" t="str">
        <f t="shared" si="155"/>
        <v/>
      </c>
    </row>
    <row r="720" spans="2:39" ht="13.8" thickBot="1">
      <c r="B720" s="79">
        <v>44852</v>
      </c>
      <c r="C720" s="78">
        <v>0</v>
      </c>
      <c r="D720" s="78">
        <v>0</v>
      </c>
      <c r="E720" s="78">
        <v>0</v>
      </c>
      <c r="F720" s="78">
        <v>0</v>
      </c>
      <c r="G720" s="78">
        <v>0</v>
      </c>
      <c r="H720" s="78">
        <v>0</v>
      </c>
      <c r="I720" s="78">
        <v>0</v>
      </c>
      <c r="J720" s="78">
        <v>0</v>
      </c>
      <c r="K720" s="78">
        <v>0</v>
      </c>
      <c r="L720" s="78">
        <v>0</v>
      </c>
      <c r="M720" s="78">
        <v>0</v>
      </c>
      <c r="N720" s="78">
        <v>0</v>
      </c>
      <c r="O720" s="78">
        <v>0</v>
      </c>
      <c r="P720" s="78">
        <v>0</v>
      </c>
      <c r="Q720" s="78">
        <v>0</v>
      </c>
      <c r="R720" s="78">
        <v>0</v>
      </c>
      <c r="S720" s="78">
        <v>0</v>
      </c>
      <c r="T720" s="78">
        <v>0</v>
      </c>
      <c r="U720" s="78">
        <v>0</v>
      </c>
      <c r="V720" s="78">
        <v>0</v>
      </c>
      <c r="W720" s="78">
        <v>0</v>
      </c>
      <c r="X720" s="78">
        <v>0</v>
      </c>
      <c r="Y720" s="78">
        <v>0</v>
      </c>
      <c r="Z720" s="78">
        <v>0</v>
      </c>
      <c r="AA720" s="78">
        <f t="shared" si="143"/>
        <v>0</v>
      </c>
      <c r="AB720" s="77">
        <f t="shared" si="144"/>
        <v>2022</v>
      </c>
      <c r="AC720" s="76">
        <f t="shared" si="145"/>
        <v>10</v>
      </c>
      <c r="AD720" s="76" t="str">
        <f t="shared" si="146"/>
        <v/>
      </c>
      <c r="AE720" s="76" t="str">
        <f t="shared" si="147"/>
        <v/>
      </c>
      <c r="AF720" s="74">
        <f t="shared" si="148"/>
        <v>0</v>
      </c>
      <c r="AG720" s="75" t="str">
        <f t="shared" si="149"/>
        <v>1:00</v>
      </c>
      <c r="AH720" s="74">
        <f t="shared" si="150"/>
        <v>0</v>
      </c>
      <c r="AI720" s="73" t="str">
        <f t="shared" si="151"/>
        <v/>
      </c>
      <c r="AJ720" s="73" t="str">
        <f t="shared" si="152"/>
        <v/>
      </c>
      <c r="AK720" s="73" t="str">
        <f t="shared" si="153"/>
        <v/>
      </c>
      <c r="AL720" s="72" t="str">
        <f t="shared" si="154"/>
        <v/>
      </c>
      <c r="AM720" s="71" t="str">
        <f t="shared" si="155"/>
        <v/>
      </c>
    </row>
    <row r="721" spans="2:39" ht="13.8" thickBot="1">
      <c r="B721" s="79">
        <v>44853</v>
      </c>
      <c r="C721" s="78">
        <v>0</v>
      </c>
      <c r="D721" s="78">
        <v>0</v>
      </c>
      <c r="E721" s="78">
        <v>0</v>
      </c>
      <c r="F721" s="78">
        <v>0</v>
      </c>
      <c r="G721" s="78">
        <v>0</v>
      </c>
      <c r="H721" s="78">
        <v>0</v>
      </c>
      <c r="I721" s="78">
        <v>0</v>
      </c>
      <c r="J721" s="78">
        <v>0</v>
      </c>
      <c r="K721" s="78">
        <v>0</v>
      </c>
      <c r="L721" s="78">
        <v>0</v>
      </c>
      <c r="M721" s="78">
        <v>0</v>
      </c>
      <c r="N721" s="78">
        <v>0</v>
      </c>
      <c r="O721" s="78">
        <v>0</v>
      </c>
      <c r="P721" s="78">
        <v>0</v>
      </c>
      <c r="Q721" s="78">
        <v>0</v>
      </c>
      <c r="R721" s="78">
        <v>0</v>
      </c>
      <c r="S721" s="78">
        <v>0</v>
      </c>
      <c r="T721" s="78">
        <v>0</v>
      </c>
      <c r="U721" s="78">
        <v>0</v>
      </c>
      <c r="V721" s="78">
        <v>0</v>
      </c>
      <c r="W721" s="78">
        <v>0</v>
      </c>
      <c r="X721" s="78">
        <v>0</v>
      </c>
      <c r="Y721" s="78">
        <v>0</v>
      </c>
      <c r="Z721" s="78">
        <v>0</v>
      </c>
      <c r="AA721" s="78">
        <f t="shared" si="143"/>
        <v>0</v>
      </c>
      <c r="AB721" s="77">
        <f t="shared" si="144"/>
        <v>2022</v>
      </c>
      <c r="AC721" s="76">
        <f t="shared" si="145"/>
        <v>10</v>
      </c>
      <c r="AD721" s="76" t="str">
        <f t="shared" si="146"/>
        <v/>
      </c>
      <c r="AE721" s="76" t="str">
        <f t="shared" si="147"/>
        <v/>
      </c>
      <c r="AF721" s="74">
        <f t="shared" si="148"/>
        <v>0</v>
      </c>
      <c r="AG721" s="75" t="str">
        <f t="shared" si="149"/>
        <v>1:00</v>
      </c>
      <c r="AH721" s="74">
        <f t="shared" si="150"/>
        <v>0</v>
      </c>
      <c r="AI721" s="73" t="str">
        <f t="shared" si="151"/>
        <v/>
      </c>
      <c r="AJ721" s="73" t="str">
        <f t="shared" si="152"/>
        <v/>
      </c>
      <c r="AK721" s="73" t="str">
        <f t="shared" si="153"/>
        <v/>
      </c>
      <c r="AL721" s="72" t="str">
        <f t="shared" si="154"/>
        <v/>
      </c>
      <c r="AM721" s="71" t="str">
        <f t="shared" si="155"/>
        <v/>
      </c>
    </row>
    <row r="722" spans="2:39" ht="13.8" thickBot="1">
      <c r="B722" s="79">
        <v>44854</v>
      </c>
      <c r="C722" s="78">
        <v>0</v>
      </c>
      <c r="D722" s="78">
        <v>0</v>
      </c>
      <c r="E722" s="78">
        <v>0</v>
      </c>
      <c r="F722" s="78">
        <v>0</v>
      </c>
      <c r="G722" s="78">
        <v>0</v>
      </c>
      <c r="H722" s="78">
        <v>0</v>
      </c>
      <c r="I722" s="78">
        <v>0</v>
      </c>
      <c r="J722" s="78">
        <v>0</v>
      </c>
      <c r="K722" s="78">
        <v>0</v>
      </c>
      <c r="L722" s="78">
        <v>0</v>
      </c>
      <c r="M722" s="78">
        <v>0</v>
      </c>
      <c r="N722" s="78">
        <v>0</v>
      </c>
      <c r="O722" s="78">
        <v>0</v>
      </c>
      <c r="P722" s="78">
        <v>0</v>
      </c>
      <c r="Q722" s="78">
        <v>0</v>
      </c>
      <c r="R722" s="78">
        <v>0</v>
      </c>
      <c r="S722" s="78">
        <v>0</v>
      </c>
      <c r="T722" s="78">
        <v>0</v>
      </c>
      <c r="U722" s="78">
        <v>0</v>
      </c>
      <c r="V722" s="78">
        <v>0</v>
      </c>
      <c r="W722" s="78">
        <v>0</v>
      </c>
      <c r="X722" s="78">
        <v>0</v>
      </c>
      <c r="Y722" s="78">
        <v>0</v>
      </c>
      <c r="Z722" s="78">
        <v>0</v>
      </c>
      <c r="AA722" s="78">
        <f t="shared" si="143"/>
        <v>0</v>
      </c>
      <c r="AB722" s="77">
        <f t="shared" si="144"/>
        <v>2022</v>
      </c>
      <c r="AC722" s="76">
        <f t="shared" si="145"/>
        <v>10</v>
      </c>
      <c r="AD722" s="76" t="str">
        <f t="shared" si="146"/>
        <v/>
      </c>
      <c r="AE722" s="76" t="str">
        <f t="shared" si="147"/>
        <v/>
      </c>
      <c r="AF722" s="74">
        <f t="shared" si="148"/>
        <v>0</v>
      </c>
      <c r="AG722" s="75" t="str">
        <f t="shared" si="149"/>
        <v>1:00</v>
      </c>
      <c r="AH722" s="74">
        <f t="shared" si="150"/>
        <v>0</v>
      </c>
      <c r="AI722" s="73" t="str">
        <f t="shared" si="151"/>
        <v/>
      </c>
      <c r="AJ722" s="73" t="str">
        <f t="shared" si="152"/>
        <v/>
      </c>
      <c r="AK722" s="73" t="str">
        <f t="shared" si="153"/>
        <v/>
      </c>
      <c r="AL722" s="72" t="str">
        <f t="shared" si="154"/>
        <v/>
      </c>
      <c r="AM722" s="71" t="str">
        <f t="shared" si="155"/>
        <v/>
      </c>
    </row>
    <row r="723" spans="2:39" ht="13.8" thickBot="1">
      <c r="B723" s="79">
        <v>44855</v>
      </c>
      <c r="C723" s="78">
        <v>0</v>
      </c>
      <c r="D723" s="78">
        <v>0</v>
      </c>
      <c r="E723" s="78">
        <v>0</v>
      </c>
      <c r="F723" s="78">
        <v>0</v>
      </c>
      <c r="G723" s="78">
        <v>0</v>
      </c>
      <c r="H723" s="78">
        <v>0</v>
      </c>
      <c r="I723" s="78">
        <v>0</v>
      </c>
      <c r="J723" s="78">
        <v>0</v>
      </c>
      <c r="K723" s="78">
        <v>0</v>
      </c>
      <c r="L723" s="78">
        <v>0</v>
      </c>
      <c r="M723" s="78">
        <v>0</v>
      </c>
      <c r="N723" s="78">
        <v>0</v>
      </c>
      <c r="O723" s="78">
        <v>0</v>
      </c>
      <c r="P723" s="78">
        <v>0</v>
      </c>
      <c r="Q723" s="78">
        <v>0</v>
      </c>
      <c r="R723" s="78">
        <v>0</v>
      </c>
      <c r="S723" s="78">
        <v>0</v>
      </c>
      <c r="T723" s="78">
        <v>0</v>
      </c>
      <c r="U723" s="78">
        <v>0</v>
      </c>
      <c r="V723" s="78">
        <v>0</v>
      </c>
      <c r="W723" s="78">
        <v>0</v>
      </c>
      <c r="X723" s="78">
        <v>0</v>
      </c>
      <c r="Y723" s="78">
        <v>0</v>
      </c>
      <c r="Z723" s="78">
        <v>0</v>
      </c>
      <c r="AA723" s="78">
        <f t="shared" si="143"/>
        <v>0</v>
      </c>
      <c r="AB723" s="77">
        <f t="shared" si="144"/>
        <v>2022</v>
      </c>
      <c r="AC723" s="76">
        <f t="shared" si="145"/>
        <v>10</v>
      </c>
      <c r="AD723" s="76" t="str">
        <f t="shared" si="146"/>
        <v/>
      </c>
      <c r="AE723" s="76" t="str">
        <f t="shared" si="147"/>
        <v/>
      </c>
      <c r="AF723" s="74">
        <f t="shared" si="148"/>
        <v>0</v>
      </c>
      <c r="AG723" s="75" t="str">
        <f t="shared" si="149"/>
        <v>1:00</v>
      </c>
      <c r="AH723" s="74">
        <f t="shared" si="150"/>
        <v>0</v>
      </c>
      <c r="AI723" s="73" t="str">
        <f t="shared" si="151"/>
        <v/>
      </c>
      <c r="AJ723" s="73" t="str">
        <f t="shared" si="152"/>
        <v/>
      </c>
      <c r="AK723" s="73" t="str">
        <f t="shared" si="153"/>
        <v/>
      </c>
      <c r="AL723" s="72" t="str">
        <f t="shared" si="154"/>
        <v/>
      </c>
      <c r="AM723" s="71" t="str">
        <f t="shared" si="155"/>
        <v/>
      </c>
    </row>
    <row r="724" spans="2:39" ht="13.8" thickBot="1">
      <c r="B724" s="79">
        <v>44856</v>
      </c>
      <c r="C724" s="78">
        <v>0</v>
      </c>
      <c r="D724" s="78">
        <v>0</v>
      </c>
      <c r="E724" s="78">
        <v>0</v>
      </c>
      <c r="F724" s="78">
        <v>0</v>
      </c>
      <c r="G724" s="78">
        <v>0</v>
      </c>
      <c r="H724" s="78">
        <v>0</v>
      </c>
      <c r="I724" s="78">
        <v>0</v>
      </c>
      <c r="J724" s="78">
        <v>0</v>
      </c>
      <c r="K724" s="78">
        <v>0</v>
      </c>
      <c r="L724" s="78">
        <v>0</v>
      </c>
      <c r="M724" s="78">
        <v>0</v>
      </c>
      <c r="N724" s="78">
        <v>0</v>
      </c>
      <c r="O724" s="78">
        <v>0</v>
      </c>
      <c r="P724" s="78">
        <v>0</v>
      </c>
      <c r="Q724" s="78">
        <v>0</v>
      </c>
      <c r="R724" s="78">
        <v>0</v>
      </c>
      <c r="S724" s="78">
        <v>0</v>
      </c>
      <c r="T724" s="78">
        <v>0</v>
      </c>
      <c r="U724" s="78">
        <v>0</v>
      </c>
      <c r="V724" s="78">
        <v>0</v>
      </c>
      <c r="W724" s="78">
        <v>0</v>
      </c>
      <c r="X724" s="78">
        <v>0</v>
      </c>
      <c r="Y724" s="78">
        <v>0</v>
      </c>
      <c r="Z724" s="78">
        <v>0</v>
      </c>
      <c r="AA724" s="78">
        <f t="shared" si="143"/>
        <v>0</v>
      </c>
      <c r="AB724" s="77">
        <f t="shared" si="144"/>
        <v>2022</v>
      </c>
      <c r="AC724" s="76">
        <f t="shared" si="145"/>
        <v>10</v>
      </c>
      <c r="AD724" s="76" t="str">
        <f t="shared" si="146"/>
        <v/>
      </c>
      <c r="AE724" s="76" t="str">
        <f t="shared" si="147"/>
        <v/>
      </c>
      <c r="AF724" s="74">
        <f t="shared" si="148"/>
        <v>0</v>
      </c>
      <c r="AG724" s="75" t="str">
        <f t="shared" si="149"/>
        <v>1:00</v>
      </c>
      <c r="AH724" s="74">
        <f t="shared" si="150"/>
        <v>0</v>
      </c>
      <c r="AI724" s="73" t="str">
        <f t="shared" si="151"/>
        <v/>
      </c>
      <c r="AJ724" s="73" t="str">
        <f t="shared" si="152"/>
        <v/>
      </c>
      <c r="AK724" s="73" t="str">
        <f t="shared" si="153"/>
        <v/>
      </c>
      <c r="AL724" s="72" t="str">
        <f t="shared" si="154"/>
        <v/>
      </c>
      <c r="AM724" s="71" t="str">
        <f t="shared" si="155"/>
        <v/>
      </c>
    </row>
    <row r="725" spans="2:39" ht="13.8" thickBot="1">
      <c r="B725" s="79">
        <v>44857</v>
      </c>
      <c r="C725" s="78">
        <v>0</v>
      </c>
      <c r="D725" s="78">
        <v>0</v>
      </c>
      <c r="E725" s="78">
        <v>0</v>
      </c>
      <c r="F725" s="78">
        <v>0</v>
      </c>
      <c r="G725" s="78">
        <v>0</v>
      </c>
      <c r="H725" s="78">
        <v>0</v>
      </c>
      <c r="I725" s="78">
        <v>0</v>
      </c>
      <c r="J725" s="78">
        <v>0</v>
      </c>
      <c r="K725" s="78">
        <v>0</v>
      </c>
      <c r="L725" s="78">
        <v>0</v>
      </c>
      <c r="M725" s="78">
        <v>0</v>
      </c>
      <c r="N725" s="78">
        <v>0</v>
      </c>
      <c r="O725" s="78">
        <v>0</v>
      </c>
      <c r="P725" s="78">
        <v>0</v>
      </c>
      <c r="Q725" s="78">
        <v>0</v>
      </c>
      <c r="R725" s="78">
        <v>0</v>
      </c>
      <c r="S725" s="78">
        <v>0</v>
      </c>
      <c r="T725" s="78">
        <v>0</v>
      </c>
      <c r="U725" s="78">
        <v>0</v>
      </c>
      <c r="V725" s="78">
        <v>0</v>
      </c>
      <c r="W725" s="78">
        <v>0</v>
      </c>
      <c r="X725" s="78">
        <v>0</v>
      </c>
      <c r="Y725" s="78">
        <v>0</v>
      </c>
      <c r="Z725" s="78">
        <v>0</v>
      </c>
      <c r="AA725" s="78">
        <f t="shared" si="143"/>
        <v>0</v>
      </c>
      <c r="AB725" s="77">
        <f t="shared" si="144"/>
        <v>2022</v>
      </c>
      <c r="AC725" s="76">
        <f t="shared" si="145"/>
        <v>10</v>
      </c>
      <c r="AD725" s="76" t="str">
        <f t="shared" si="146"/>
        <v/>
      </c>
      <c r="AE725" s="76" t="str">
        <f t="shared" si="147"/>
        <v/>
      </c>
      <c r="AF725" s="74">
        <f t="shared" si="148"/>
        <v>0</v>
      </c>
      <c r="AG725" s="75" t="str">
        <f t="shared" si="149"/>
        <v>1:00</v>
      </c>
      <c r="AH725" s="74">
        <f t="shared" si="150"/>
        <v>0</v>
      </c>
      <c r="AI725" s="73" t="str">
        <f t="shared" si="151"/>
        <v/>
      </c>
      <c r="AJ725" s="73" t="str">
        <f t="shared" si="152"/>
        <v/>
      </c>
      <c r="AK725" s="73" t="str">
        <f t="shared" si="153"/>
        <v/>
      </c>
      <c r="AL725" s="72" t="str">
        <f t="shared" si="154"/>
        <v/>
      </c>
      <c r="AM725" s="71" t="str">
        <f t="shared" si="155"/>
        <v/>
      </c>
    </row>
    <row r="726" spans="2:39" ht="13.8" thickBot="1">
      <c r="B726" s="79">
        <v>44858</v>
      </c>
      <c r="C726" s="78">
        <v>0</v>
      </c>
      <c r="D726" s="78">
        <v>0</v>
      </c>
      <c r="E726" s="78">
        <v>0</v>
      </c>
      <c r="F726" s="78">
        <v>0</v>
      </c>
      <c r="G726" s="78">
        <v>0</v>
      </c>
      <c r="H726" s="78">
        <v>0</v>
      </c>
      <c r="I726" s="78">
        <v>0</v>
      </c>
      <c r="J726" s="78">
        <v>0</v>
      </c>
      <c r="K726" s="78">
        <v>0</v>
      </c>
      <c r="L726" s="78">
        <v>0</v>
      </c>
      <c r="M726" s="78">
        <v>0</v>
      </c>
      <c r="N726" s="78">
        <v>0</v>
      </c>
      <c r="O726" s="78">
        <v>0</v>
      </c>
      <c r="P726" s="78">
        <v>0</v>
      </c>
      <c r="Q726" s="78">
        <v>0</v>
      </c>
      <c r="R726" s="78">
        <v>0</v>
      </c>
      <c r="S726" s="78">
        <v>0</v>
      </c>
      <c r="T726" s="78">
        <v>0</v>
      </c>
      <c r="U726" s="78">
        <v>0</v>
      </c>
      <c r="V726" s="78">
        <v>0</v>
      </c>
      <c r="W726" s="78">
        <v>0</v>
      </c>
      <c r="X726" s="78">
        <v>0</v>
      </c>
      <c r="Y726" s="78">
        <v>0</v>
      </c>
      <c r="Z726" s="78">
        <v>0</v>
      </c>
      <c r="AA726" s="78">
        <f t="shared" si="143"/>
        <v>0</v>
      </c>
      <c r="AB726" s="77">
        <f t="shared" si="144"/>
        <v>2022</v>
      </c>
      <c r="AC726" s="76">
        <f t="shared" si="145"/>
        <v>10</v>
      </c>
      <c r="AD726" s="76" t="str">
        <f t="shared" si="146"/>
        <v/>
      </c>
      <c r="AE726" s="76" t="str">
        <f t="shared" si="147"/>
        <v/>
      </c>
      <c r="AF726" s="74">
        <f t="shared" si="148"/>
        <v>0</v>
      </c>
      <c r="AG726" s="75" t="str">
        <f t="shared" si="149"/>
        <v>1:00</v>
      </c>
      <c r="AH726" s="74">
        <f t="shared" si="150"/>
        <v>0</v>
      </c>
      <c r="AI726" s="73" t="str">
        <f t="shared" si="151"/>
        <v/>
      </c>
      <c r="AJ726" s="73" t="str">
        <f t="shared" si="152"/>
        <v/>
      </c>
      <c r="AK726" s="73" t="str">
        <f t="shared" si="153"/>
        <v/>
      </c>
      <c r="AL726" s="72" t="str">
        <f t="shared" si="154"/>
        <v/>
      </c>
      <c r="AM726" s="71" t="str">
        <f t="shared" si="155"/>
        <v/>
      </c>
    </row>
    <row r="727" spans="2:39" ht="13.8" thickBot="1">
      <c r="B727" s="79">
        <v>44859</v>
      </c>
      <c r="C727" s="78">
        <v>0</v>
      </c>
      <c r="D727" s="78">
        <v>0</v>
      </c>
      <c r="E727" s="78">
        <v>0</v>
      </c>
      <c r="F727" s="78">
        <v>0</v>
      </c>
      <c r="G727" s="78">
        <v>0</v>
      </c>
      <c r="H727" s="78">
        <v>0</v>
      </c>
      <c r="I727" s="78">
        <v>0</v>
      </c>
      <c r="J727" s="78">
        <v>0</v>
      </c>
      <c r="K727" s="78">
        <v>0</v>
      </c>
      <c r="L727" s="78">
        <v>0</v>
      </c>
      <c r="M727" s="78">
        <v>0</v>
      </c>
      <c r="N727" s="78">
        <v>0</v>
      </c>
      <c r="O727" s="78">
        <v>0</v>
      </c>
      <c r="P727" s="78">
        <v>0</v>
      </c>
      <c r="Q727" s="78">
        <v>0</v>
      </c>
      <c r="R727" s="78">
        <v>0</v>
      </c>
      <c r="S727" s="78">
        <v>0</v>
      </c>
      <c r="T727" s="78">
        <v>0</v>
      </c>
      <c r="U727" s="78">
        <v>0</v>
      </c>
      <c r="V727" s="78">
        <v>0</v>
      </c>
      <c r="W727" s="78">
        <v>0</v>
      </c>
      <c r="X727" s="78">
        <v>0</v>
      </c>
      <c r="Y727" s="78">
        <v>0</v>
      </c>
      <c r="Z727" s="78">
        <v>0</v>
      </c>
      <c r="AA727" s="78">
        <f t="shared" si="143"/>
        <v>0</v>
      </c>
      <c r="AB727" s="77">
        <f t="shared" si="144"/>
        <v>2022</v>
      </c>
      <c r="AC727" s="76">
        <f t="shared" si="145"/>
        <v>10</v>
      </c>
      <c r="AD727" s="76" t="str">
        <f t="shared" si="146"/>
        <v/>
      </c>
      <c r="AE727" s="76" t="str">
        <f t="shared" si="147"/>
        <v/>
      </c>
      <c r="AF727" s="74">
        <f t="shared" si="148"/>
        <v>0</v>
      </c>
      <c r="AG727" s="75" t="str">
        <f t="shared" si="149"/>
        <v>1:00</v>
      </c>
      <c r="AH727" s="74">
        <f t="shared" si="150"/>
        <v>0</v>
      </c>
      <c r="AI727" s="73" t="str">
        <f t="shared" si="151"/>
        <v/>
      </c>
      <c r="AJ727" s="73" t="str">
        <f t="shared" si="152"/>
        <v/>
      </c>
      <c r="AK727" s="73" t="str">
        <f t="shared" si="153"/>
        <v/>
      </c>
      <c r="AL727" s="72" t="str">
        <f t="shared" si="154"/>
        <v/>
      </c>
      <c r="AM727" s="71" t="str">
        <f t="shared" si="155"/>
        <v/>
      </c>
    </row>
    <row r="728" spans="2:39" ht="13.8" thickBot="1">
      <c r="B728" s="79">
        <v>44860</v>
      </c>
      <c r="C728" s="78">
        <v>0</v>
      </c>
      <c r="D728" s="78">
        <v>0</v>
      </c>
      <c r="E728" s="78">
        <v>0</v>
      </c>
      <c r="F728" s="78">
        <v>0</v>
      </c>
      <c r="G728" s="78">
        <v>0</v>
      </c>
      <c r="H728" s="78">
        <v>0</v>
      </c>
      <c r="I728" s="78">
        <v>0</v>
      </c>
      <c r="J728" s="78">
        <v>0</v>
      </c>
      <c r="K728" s="78">
        <v>0</v>
      </c>
      <c r="L728" s="78">
        <v>0</v>
      </c>
      <c r="M728" s="78">
        <v>0</v>
      </c>
      <c r="N728" s="78">
        <v>0</v>
      </c>
      <c r="O728" s="78">
        <v>0</v>
      </c>
      <c r="P728" s="78">
        <v>0</v>
      </c>
      <c r="Q728" s="78">
        <v>0</v>
      </c>
      <c r="R728" s="78">
        <v>0</v>
      </c>
      <c r="S728" s="78">
        <v>0</v>
      </c>
      <c r="T728" s="78">
        <v>0</v>
      </c>
      <c r="U728" s="78">
        <v>0</v>
      </c>
      <c r="V728" s="78">
        <v>0</v>
      </c>
      <c r="W728" s="78">
        <v>0</v>
      </c>
      <c r="X728" s="78">
        <v>0</v>
      </c>
      <c r="Y728" s="78">
        <v>0</v>
      </c>
      <c r="Z728" s="78">
        <v>0</v>
      </c>
      <c r="AA728" s="78">
        <f t="shared" si="143"/>
        <v>0</v>
      </c>
      <c r="AB728" s="77">
        <f t="shared" si="144"/>
        <v>2022</v>
      </c>
      <c r="AC728" s="76">
        <f t="shared" si="145"/>
        <v>10</v>
      </c>
      <c r="AD728" s="76" t="str">
        <f t="shared" si="146"/>
        <v/>
      </c>
      <c r="AE728" s="76" t="str">
        <f t="shared" si="147"/>
        <v/>
      </c>
      <c r="AF728" s="74">
        <f t="shared" si="148"/>
        <v>0</v>
      </c>
      <c r="AG728" s="75" t="str">
        <f t="shared" si="149"/>
        <v>1:00</v>
      </c>
      <c r="AH728" s="74">
        <f t="shared" si="150"/>
        <v>0</v>
      </c>
      <c r="AI728" s="73" t="str">
        <f t="shared" si="151"/>
        <v/>
      </c>
      <c r="AJ728" s="73" t="str">
        <f t="shared" si="152"/>
        <v/>
      </c>
      <c r="AK728" s="73" t="str">
        <f t="shared" si="153"/>
        <v/>
      </c>
      <c r="AL728" s="72" t="str">
        <f t="shared" si="154"/>
        <v/>
      </c>
      <c r="AM728" s="71" t="str">
        <f t="shared" si="155"/>
        <v/>
      </c>
    </row>
    <row r="729" spans="2:39" ht="13.8" thickBot="1">
      <c r="B729" s="79">
        <v>44861</v>
      </c>
      <c r="C729" s="78">
        <v>0</v>
      </c>
      <c r="D729" s="78">
        <v>0</v>
      </c>
      <c r="E729" s="78">
        <v>0</v>
      </c>
      <c r="F729" s="78">
        <v>0</v>
      </c>
      <c r="G729" s="78">
        <v>0</v>
      </c>
      <c r="H729" s="78">
        <v>0</v>
      </c>
      <c r="I729" s="78">
        <v>0</v>
      </c>
      <c r="J729" s="78">
        <v>0</v>
      </c>
      <c r="K729" s="78">
        <v>0</v>
      </c>
      <c r="L729" s="78">
        <v>0</v>
      </c>
      <c r="M729" s="78">
        <v>0</v>
      </c>
      <c r="N729" s="78">
        <v>0</v>
      </c>
      <c r="O729" s="78">
        <v>0</v>
      </c>
      <c r="P729" s="78">
        <v>0</v>
      </c>
      <c r="Q729" s="78">
        <v>0</v>
      </c>
      <c r="R729" s="78">
        <v>0</v>
      </c>
      <c r="S729" s="78">
        <v>0</v>
      </c>
      <c r="T729" s="78">
        <v>0</v>
      </c>
      <c r="U729" s="78">
        <v>0</v>
      </c>
      <c r="V729" s="78">
        <v>0</v>
      </c>
      <c r="W729" s="78">
        <v>0</v>
      </c>
      <c r="X729" s="78">
        <v>0</v>
      </c>
      <c r="Y729" s="78">
        <v>0</v>
      </c>
      <c r="Z729" s="78">
        <v>0</v>
      </c>
      <c r="AA729" s="78">
        <f t="shared" si="143"/>
        <v>0</v>
      </c>
      <c r="AB729" s="77">
        <f t="shared" si="144"/>
        <v>2022</v>
      </c>
      <c r="AC729" s="76">
        <f t="shared" si="145"/>
        <v>10</v>
      </c>
      <c r="AD729" s="76" t="str">
        <f t="shared" si="146"/>
        <v/>
      </c>
      <c r="AE729" s="76" t="str">
        <f t="shared" si="147"/>
        <v/>
      </c>
      <c r="AF729" s="74">
        <f t="shared" si="148"/>
        <v>0</v>
      </c>
      <c r="AG729" s="75" t="str">
        <f t="shared" si="149"/>
        <v>1:00</v>
      </c>
      <c r="AH729" s="74">
        <f t="shared" si="150"/>
        <v>0</v>
      </c>
      <c r="AI729" s="73" t="str">
        <f t="shared" si="151"/>
        <v/>
      </c>
      <c r="AJ729" s="73" t="str">
        <f t="shared" si="152"/>
        <v/>
      </c>
      <c r="AK729" s="73" t="str">
        <f t="shared" si="153"/>
        <v/>
      </c>
      <c r="AL729" s="72" t="str">
        <f t="shared" si="154"/>
        <v/>
      </c>
      <c r="AM729" s="71" t="str">
        <f t="shared" si="155"/>
        <v/>
      </c>
    </row>
    <row r="730" spans="2:39" ht="13.8" thickBot="1">
      <c r="B730" s="79">
        <v>44862</v>
      </c>
      <c r="C730" s="78">
        <v>0</v>
      </c>
      <c r="D730" s="78">
        <v>0</v>
      </c>
      <c r="E730" s="78">
        <v>0</v>
      </c>
      <c r="F730" s="78">
        <v>0</v>
      </c>
      <c r="G730" s="78">
        <v>0</v>
      </c>
      <c r="H730" s="78">
        <v>0</v>
      </c>
      <c r="I730" s="78">
        <v>0</v>
      </c>
      <c r="J730" s="78">
        <v>0</v>
      </c>
      <c r="K730" s="78">
        <v>0</v>
      </c>
      <c r="L730" s="78">
        <v>0</v>
      </c>
      <c r="M730" s="78">
        <v>0</v>
      </c>
      <c r="N730" s="78">
        <v>0</v>
      </c>
      <c r="O730" s="78">
        <v>0</v>
      </c>
      <c r="P730" s="78">
        <v>0</v>
      </c>
      <c r="Q730" s="78">
        <v>0</v>
      </c>
      <c r="R730" s="78">
        <v>0</v>
      </c>
      <c r="S730" s="78">
        <v>0</v>
      </c>
      <c r="T730" s="78">
        <v>0</v>
      </c>
      <c r="U730" s="78">
        <v>0</v>
      </c>
      <c r="V730" s="78">
        <v>0</v>
      </c>
      <c r="W730" s="78">
        <v>0</v>
      </c>
      <c r="X730" s="78">
        <v>0</v>
      </c>
      <c r="Y730" s="78">
        <v>0</v>
      </c>
      <c r="Z730" s="78">
        <v>0</v>
      </c>
      <c r="AA730" s="78">
        <f t="shared" si="143"/>
        <v>0</v>
      </c>
      <c r="AB730" s="77">
        <f t="shared" si="144"/>
        <v>2022</v>
      </c>
      <c r="AC730" s="76">
        <f t="shared" si="145"/>
        <v>10</v>
      </c>
      <c r="AD730" s="76" t="str">
        <f t="shared" si="146"/>
        <v/>
      </c>
      <c r="AE730" s="76" t="str">
        <f t="shared" si="147"/>
        <v/>
      </c>
      <c r="AF730" s="74">
        <f t="shared" si="148"/>
        <v>0</v>
      </c>
      <c r="AG730" s="75" t="str">
        <f t="shared" si="149"/>
        <v>1:00</v>
      </c>
      <c r="AH730" s="74">
        <f t="shared" si="150"/>
        <v>0</v>
      </c>
      <c r="AI730" s="73" t="str">
        <f t="shared" si="151"/>
        <v/>
      </c>
      <c r="AJ730" s="73" t="str">
        <f t="shared" si="152"/>
        <v/>
      </c>
      <c r="AK730" s="73" t="str">
        <f t="shared" si="153"/>
        <v/>
      </c>
      <c r="AL730" s="72" t="str">
        <f t="shared" si="154"/>
        <v/>
      </c>
      <c r="AM730" s="71" t="str">
        <f t="shared" si="155"/>
        <v/>
      </c>
    </row>
    <row r="731" spans="2:39" ht="13.8" thickBot="1">
      <c r="B731" s="79">
        <v>44863</v>
      </c>
      <c r="C731" s="78">
        <v>0</v>
      </c>
      <c r="D731" s="78">
        <v>0</v>
      </c>
      <c r="E731" s="78">
        <v>0</v>
      </c>
      <c r="F731" s="78">
        <v>0</v>
      </c>
      <c r="G731" s="78">
        <v>0</v>
      </c>
      <c r="H731" s="78">
        <v>0</v>
      </c>
      <c r="I731" s="78">
        <v>0</v>
      </c>
      <c r="J731" s="78">
        <v>0</v>
      </c>
      <c r="K731" s="78">
        <v>0</v>
      </c>
      <c r="L731" s="78">
        <v>0</v>
      </c>
      <c r="M731" s="78">
        <v>0</v>
      </c>
      <c r="N731" s="78">
        <v>0</v>
      </c>
      <c r="O731" s="78">
        <v>0</v>
      </c>
      <c r="P731" s="78">
        <v>0</v>
      </c>
      <c r="Q731" s="78">
        <v>0</v>
      </c>
      <c r="R731" s="78">
        <v>0</v>
      </c>
      <c r="S731" s="78">
        <v>0</v>
      </c>
      <c r="T731" s="78">
        <v>0</v>
      </c>
      <c r="U731" s="78">
        <v>0</v>
      </c>
      <c r="V731" s="78">
        <v>0</v>
      </c>
      <c r="W731" s="78">
        <v>0</v>
      </c>
      <c r="X731" s="78">
        <v>0</v>
      </c>
      <c r="Y731" s="78">
        <v>0</v>
      </c>
      <c r="Z731" s="78">
        <v>0</v>
      </c>
      <c r="AA731" s="78">
        <f t="shared" si="143"/>
        <v>0</v>
      </c>
      <c r="AB731" s="77">
        <f t="shared" si="144"/>
        <v>2022</v>
      </c>
      <c r="AC731" s="76">
        <f t="shared" si="145"/>
        <v>10</v>
      </c>
      <c r="AD731" s="76" t="str">
        <f t="shared" si="146"/>
        <v/>
      </c>
      <c r="AE731" s="76" t="str">
        <f t="shared" si="147"/>
        <v/>
      </c>
      <c r="AF731" s="74">
        <f t="shared" si="148"/>
        <v>0</v>
      </c>
      <c r="AG731" s="75" t="str">
        <f t="shared" si="149"/>
        <v>1:00</v>
      </c>
      <c r="AH731" s="74">
        <f t="shared" si="150"/>
        <v>0</v>
      </c>
      <c r="AI731" s="73" t="str">
        <f t="shared" si="151"/>
        <v/>
      </c>
      <c r="AJ731" s="73" t="str">
        <f t="shared" si="152"/>
        <v/>
      </c>
      <c r="AK731" s="73" t="str">
        <f t="shared" si="153"/>
        <v/>
      </c>
      <c r="AL731" s="72" t="str">
        <f t="shared" si="154"/>
        <v/>
      </c>
      <c r="AM731" s="71" t="str">
        <f t="shared" si="155"/>
        <v/>
      </c>
    </row>
    <row r="732" spans="2:39" ht="13.8" thickBot="1">
      <c r="B732" s="79">
        <v>44864</v>
      </c>
      <c r="C732" s="78">
        <v>0</v>
      </c>
      <c r="D732" s="78">
        <v>0</v>
      </c>
      <c r="E732" s="78">
        <v>0</v>
      </c>
      <c r="F732" s="78">
        <v>0</v>
      </c>
      <c r="G732" s="78">
        <v>0</v>
      </c>
      <c r="H732" s="78">
        <v>0</v>
      </c>
      <c r="I732" s="78">
        <v>0</v>
      </c>
      <c r="J732" s="78">
        <v>0</v>
      </c>
      <c r="K732" s="78">
        <v>0</v>
      </c>
      <c r="L732" s="78">
        <v>0</v>
      </c>
      <c r="M732" s="78">
        <v>0</v>
      </c>
      <c r="N732" s="78">
        <v>0</v>
      </c>
      <c r="O732" s="78">
        <v>0</v>
      </c>
      <c r="P732" s="78">
        <v>0</v>
      </c>
      <c r="Q732" s="78">
        <v>0</v>
      </c>
      <c r="R732" s="78">
        <v>0</v>
      </c>
      <c r="S732" s="78">
        <v>0</v>
      </c>
      <c r="T732" s="78">
        <v>0</v>
      </c>
      <c r="U732" s="78">
        <v>0</v>
      </c>
      <c r="V732" s="78">
        <v>0</v>
      </c>
      <c r="W732" s="78">
        <v>0</v>
      </c>
      <c r="X732" s="78">
        <v>0</v>
      </c>
      <c r="Y732" s="78">
        <v>0</v>
      </c>
      <c r="Z732" s="78">
        <v>0</v>
      </c>
      <c r="AA732" s="78">
        <f t="shared" si="143"/>
        <v>0</v>
      </c>
      <c r="AB732" s="77">
        <f t="shared" si="144"/>
        <v>2022</v>
      </c>
      <c r="AC732" s="76">
        <f t="shared" si="145"/>
        <v>10</v>
      </c>
      <c r="AD732" s="76" t="str">
        <f t="shared" si="146"/>
        <v/>
      </c>
      <c r="AE732" s="76" t="str">
        <f t="shared" si="147"/>
        <v/>
      </c>
      <c r="AF732" s="74">
        <f t="shared" si="148"/>
        <v>0</v>
      </c>
      <c r="AG732" s="75" t="str">
        <f t="shared" si="149"/>
        <v>1:00</v>
      </c>
      <c r="AH732" s="74">
        <f t="shared" si="150"/>
        <v>0</v>
      </c>
      <c r="AI732" s="73" t="str">
        <f t="shared" si="151"/>
        <v/>
      </c>
      <c r="AJ732" s="73" t="str">
        <f t="shared" si="152"/>
        <v/>
      </c>
      <c r="AK732" s="73" t="str">
        <f t="shared" si="153"/>
        <v/>
      </c>
      <c r="AL732" s="72" t="str">
        <f t="shared" si="154"/>
        <v/>
      </c>
      <c r="AM732" s="71" t="str">
        <f t="shared" si="155"/>
        <v/>
      </c>
    </row>
    <row r="733" spans="2:39" ht="13.8" thickBot="1">
      <c r="B733" s="79">
        <v>44865</v>
      </c>
      <c r="C733" s="78">
        <v>0</v>
      </c>
      <c r="D733" s="78">
        <v>0</v>
      </c>
      <c r="E733" s="78">
        <v>0</v>
      </c>
      <c r="F733" s="78">
        <v>0</v>
      </c>
      <c r="G733" s="78">
        <v>0</v>
      </c>
      <c r="H733" s="78">
        <v>0</v>
      </c>
      <c r="I733" s="78">
        <v>0</v>
      </c>
      <c r="J733" s="78">
        <v>0</v>
      </c>
      <c r="K733" s="78">
        <v>0</v>
      </c>
      <c r="L733" s="78">
        <v>0</v>
      </c>
      <c r="M733" s="78">
        <v>0</v>
      </c>
      <c r="N733" s="78">
        <v>0</v>
      </c>
      <c r="O733" s="78">
        <v>0</v>
      </c>
      <c r="P733" s="78">
        <v>0</v>
      </c>
      <c r="Q733" s="78">
        <v>0</v>
      </c>
      <c r="R733" s="78">
        <v>0</v>
      </c>
      <c r="S733" s="78">
        <v>0</v>
      </c>
      <c r="T733" s="78">
        <v>0</v>
      </c>
      <c r="U733" s="78">
        <v>0</v>
      </c>
      <c r="V733" s="78">
        <v>0</v>
      </c>
      <c r="W733" s="78">
        <v>0</v>
      </c>
      <c r="X733" s="78">
        <v>0</v>
      </c>
      <c r="Y733" s="78">
        <v>0</v>
      </c>
      <c r="Z733" s="78">
        <v>0</v>
      </c>
      <c r="AA733" s="78">
        <f t="shared" si="143"/>
        <v>0</v>
      </c>
      <c r="AB733" s="77">
        <f t="shared" si="144"/>
        <v>2022</v>
      </c>
      <c r="AC733" s="76">
        <f t="shared" si="145"/>
        <v>10</v>
      </c>
      <c r="AD733" s="76" t="str">
        <f t="shared" si="146"/>
        <v>2022-10</v>
      </c>
      <c r="AE733" s="76">
        <f t="shared" si="147"/>
        <v>10</v>
      </c>
      <c r="AF733" s="74">
        <f t="shared" si="148"/>
        <v>0</v>
      </c>
      <c r="AG733" s="75" t="str">
        <f t="shared" si="149"/>
        <v>1:00</v>
      </c>
      <c r="AH733" s="74">
        <f t="shared" si="150"/>
        <v>0</v>
      </c>
      <c r="AI733" s="73">
        <f t="shared" si="151"/>
        <v>9962.7860000000001</v>
      </c>
      <c r="AJ733" s="73">
        <f t="shared" si="152"/>
        <v>1484.058</v>
      </c>
      <c r="AK733" s="73">
        <f t="shared" si="153"/>
        <v>35406.266000000003</v>
      </c>
      <c r="AL733" s="72">
        <f t="shared" si="154"/>
        <v>44838</v>
      </c>
      <c r="AM733" s="71" t="str">
        <f t="shared" si="155"/>
        <v>13:00</v>
      </c>
    </row>
    <row r="734" spans="2:39" ht="13.8" thickBot="1">
      <c r="B734" s="79">
        <v>44866</v>
      </c>
      <c r="C734" s="78">
        <v>0</v>
      </c>
      <c r="D734" s="78">
        <v>0</v>
      </c>
      <c r="E734" s="78">
        <v>0</v>
      </c>
      <c r="F734" s="78">
        <v>0</v>
      </c>
      <c r="G734" s="78">
        <v>0</v>
      </c>
      <c r="H734" s="78">
        <v>0</v>
      </c>
      <c r="I734" s="78">
        <v>0</v>
      </c>
      <c r="J734" s="78">
        <v>0</v>
      </c>
      <c r="K734" s="78">
        <v>0</v>
      </c>
      <c r="L734" s="78">
        <v>0</v>
      </c>
      <c r="M734" s="78">
        <v>0</v>
      </c>
      <c r="N734" s="78">
        <v>0</v>
      </c>
      <c r="O734" s="78">
        <v>0</v>
      </c>
      <c r="P734" s="78">
        <v>0</v>
      </c>
      <c r="Q734" s="78">
        <v>0</v>
      </c>
      <c r="R734" s="78">
        <v>0</v>
      </c>
      <c r="S734" s="78">
        <v>0</v>
      </c>
      <c r="T734" s="78">
        <v>0</v>
      </c>
      <c r="U734" s="78">
        <v>0</v>
      </c>
      <c r="V734" s="78">
        <v>0</v>
      </c>
      <c r="W734" s="78">
        <v>0</v>
      </c>
      <c r="X734" s="78">
        <v>0</v>
      </c>
      <c r="Y734" s="78">
        <v>0</v>
      </c>
      <c r="Z734" s="78">
        <v>0</v>
      </c>
      <c r="AA734" s="78">
        <f t="shared" si="143"/>
        <v>0</v>
      </c>
      <c r="AB734" s="77">
        <f t="shared" si="144"/>
        <v>2022</v>
      </c>
      <c r="AC734" s="76">
        <f t="shared" si="145"/>
        <v>11</v>
      </c>
      <c r="AD734" s="76" t="str">
        <f t="shared" si="146"/>
        <v/>
      </c>
      <c r="AE734" s="76" t="str">
        <f t="shared" si="147"/>
        <v/>
      </c>
      <c r="AF734" s="74">
        <f t="shared" si="148"/>
        <v>0</v>
      </c>
      <c r="AG734" s="75" t="str">
        <f t="shared" si="149"/>
        <v>1:00</v>
      </c>
      <c r="AH734" s="74">
        <f t="shared" si="150"/>
        <v>0</v>
      </c>
      <c r="AI734" s="73" t="str">
        <f t="shared" si="151"/>
        <v/>
      </c>
      <c r="AJ734" s="73" t="str">
        <f t="shared" si="152"/>
        <v/>
      </c>
      <c r="AK734" s="73" t="str">
        <f t="shared" si="153"/>
        <v/>
      </c>
      <c r="AL734" s="72" t="str">
        <f t="shared" si="154"/>
        <v/>
      </c>
      <c r="AM734" s="71" t="str">
        <f t="shared" si="155"/>
        <v/>
      </c>
    </row>
    <row r="735" spans="2:39" ht="13.8" thickBot="1">
      <c r="B735" s="79">
        <v>44867</v>
      </c>
      <c r="C735" s="78">
        <v>0</v>
      </c>
      <c r="D735" s="78">
        <v>0</v>
      </c>
      <c r="E735" s="78">
        <v>0</v>
      </c>
      <c r="F735" s="78">
        <v>0</v>
      </c>
      <c r="G735" s="78">
        <v>0</v>
      </c>
      <c r="H735" s="78">
        <v>0</v>
      </c>
      <c r="I735" s="78">
        <v>0</v>
      </c>
      <c r="J735" s="78">
        <v>0</v>
      </c>
      <c r="K735" s="78">
        <v>0</v>
      </c>
      <c r="L735" s="78">
        <v>0</v>
      </c>
      <c r="M735" s="78">
        <v>0</v>
      </c>
      <c r="N735" s="78">
        <v>0</v>
      </c>
      <c r="O735" s="78">
        <v>0</v>
      </c>
      <c r="P735" s="78">
        <v>0</v>
      </c>
      <c r="Q735" s="78">
        <v>0</v>
      </c>
      <c r="R735" s="78">
        <v>0</v>
      </c>
      <c r="S735" s="78">
        <v>0</v>
      </c>
      <c r="T735" s="78">
        <v>0</v>
      </c>
      <c r="U735" s="78">
        <v>0</v>
      </c>
      <c r="V735" s="78">
        <v>0</v>
      </c>
      <c r="W735" s="78">
        <v>0</v>
      </c>
      <c r="X735" s="78">
        <v>0</v>
      </c>
      <c r="Y735" s="78">
        <v>0</v>
      </c>
      <c r="Z735" s="78">
        <v>0</v>
      </c>
      <c r="AA735" s="78">
        <f t="shared" si="143"/>
        <v>0</v>
      </c>
      <c r="AB735" s="77">
        <f t="shared" si="144"/>
        <v>2022</v>
      </c>
      <c r="AC735" s="76">
        <f t="shared" si="145"/>
        <v>11</v>
      </c>
      <c r="AD735" s="76" t="str">
        <f t="shared" si="146"/>
        <v/>
      </c>
      <c r="AE735" s="76" t="str">
        <f t="shared" si="147"/>
        <v/>
      </c>
      <c r="AF735" s="74">
        <f t="shared" si="148"/>
        <v>0</v>
      </c>
      <c r="AG735" s="75" t="str">
        <f t="shared" si="149"/>
        <v>1:00</v>
      </c>
      <c r="AH735" s="74">
        <f t="shared" si="150"/>
        <v>0</v>
      </c>
      <c r="AI735" s="73" t="str">
        <f t="shared" si="151"/>
        <v/>
      </c>
      <c r="AJ735" s="73" t="str">
        <f t="shared" si="152"/>
        <v/>
      </c>
      <c r="AK735" s="73" t="str">
        <f t="shared" si="153"/>
        <v/>
      </c>
      <c r="AL735" s="72" t="str">
        <f t="shared" si="154"/>
        <v/>
      </c>
      <c r="AM735" s="71" t="str">
        <f t="shared" si="155"/>
        <v/>
      </c>
    </row>
    <row r="736" spans="2:39" ht="13.8" thickBot="1">
      <c r="B736" s="79">
        <v>44868</v>
      </c>
      <c r="C736" s="78">
        <v>0</v>
      </c>
      <c r="D736" s="78">
        <v>0</v>
      </c>
      <c r="E736" s="78">
        <v>0</v>
      </c>
      <c r="F736" s="78">
        <v>0</v>
      </c>
      <c r="G736" s="78">
        <v>0</v>
      </c>
      <c r="H736" s="78">
        <v>0</v>
      </c>
      <c r="I736" s="78">
        <v>0</v>
      </c>
      <c r="J736" s="78">
        <v>0</v>
      </c>
      <c r="K736" s="78">
        <v>0</v>
      </c>
      <c r="L736" s="78">
        <v>0</v>
      </c>
      <c r="M736" s="78">
        <v>0</v>
      </c>
      <c r="N736" s="78">
        <v>0</v>
      </c>
      <c r="O736" s="78">
        <v>0</v>
      </c>
      <c r="P736" s="78">
        <v>0</v>
      </c>
      <c r="Q736" s="78">
        <v>0</v>
      </c>
      <c r="R736" s="78">
        <v>0</v>
      </c>
      <c r="S736" s="78">
        <v>0</v>
      </c>
      <c r="T736" s="78">
        <v>0</v>
      </c>
      <c r="U736" s="78">
        <v>0</v>
      </c>
      <c r="V736" s="78">
        <v>0</v>
      </c>
      <c r="W736" s="78">
        <v>0</v>
      </c>
      <c r="X736" s="78">
        <v>0</v>
      </c>
      <c r="Y736" s="78">
        <v>0</v>
      </c>
      <c r="Z736" s="78">
        <v>0</v>
      </c>
      <c r="AA736" s="78">
        <f t="shared" si="143"/>
        <v>0</v>
      </c>
      <c r="AB736" s="77">
        <f t="shared" si="144"/>
        <v>2022</v>
      </c>
      <c r="AC736" s="76">
        <f t="shared" si="145"/>
        <v>11</v>
      </c>
      <c r="AD736" s="76" t="str">
        <f t="shared" si="146"/>
        <v/>
      </c>
      <c r="AE736" s="76" t="str">
        <f t="shared" si="147"/>
        <v/>
      </c>
      <c r="AF736" s="74">
        <f t="shared" si="148"/>
        <v>0</v>
      </c>
      <c r="AG736" s="75" t="str">
        <f t="shared" si="149"/>
        <v>1:00</v>
      </c>
      <c r="AH736" s="74">
        <f t="shared" si="150"/>
        <v>0</v>
      </c>
      <c r="AI736" s="73" t="str">
        <f t="shared" si="151"/>
        <v/>
      </c>
      <c r="AJ736" s="73" t="str">
        <f t="shared" si="152"/>
        <v/>
      </c>
      <c r="AK736" s="73" t="str">
        <f t="shared" si="153"/>
        <v/>
      </c>
      <c r="AL736" s="72" t="str">
        <f t="shared" si="154"/>
        <v/>
      </c>
      <c r="AM736" s="71" t="str">
        <f t="shared" si="155"/>
        <v/>
      </c>
    </row>
    <row r="737" spans="2:39" ht="13.8" thickBot="1">
      <c r="B737" s="79">
        <v>44869</v>
      </c>
      <c r="C737" s="78">
        <v>0</v>
      </c>
      <c r="D737" s="78">
        <v>0</v>
      </c>
      <c r="E737" s="78">
        <v>0</v>
      </c>
      <c r="F737" s="78">
        <v>0</v>
      </c>
      <c r="G737" s="78">
        <v>0</v>
      </c>
      <c r="H737" s="78">
        <v>0</v>
      </c>
      <c r="I737" s="78">
        <v>0</v>
      </c>
      <c r="J737" s="78">
        <v>0</v>
      </c>
      <c r="K737" s="78">
        <v>0</v>
      </c>
      <c r="L737" s="78">
        <v>0</v>
      </c>
      <c r="M737" s="78">
        <v>0</v>
      </c>
      <c r="N737" s="78">
        <v>0</v>
      </c>
      <c r="O737" s="78">
        <v>0</v>
      </c>
      <c r="P737" s="78">
        <v>0</v>
      </c>
      <c r="Q737" s="78">
        <v>0</v>
      </c>
      <c r="R737" s="78">
        <v>0</v>
      </c>
      <c r="S737" s="78">
        <v>0</v>
      </c>
      <c r="T737" s="78">
        <v>0</v>
      </c>
      <c r="U737" s="78">
        <v>0</v>
      </c>
      <c r="V737" s="78">
        <v>0</v>
      </c>
      <c r="W737" s="78">
        <v>0</v>
      </c>
      <c r="X737" s="78">
        <v>0</v>
      </c>
      <c r="Y737" s="78">
        <v>0</v>
      </c>
      <c r="Z737" s="78">
        <v>0</v>
      </c>
      <c r="AA737" s="78">
        <f t="shared" si="143"/>
        <v>0</v>
      </c>
      <c r="AB737" s="77">
        <f t="shared" si="144"/>
        <v>2022</v>
      </c>
      <c r="AC737" s="76">
        <f t="shared" si="145"/>
        <v>11</v>
      </c>
      <c r="AD737" s="76" t="str">
        <f t="shared" si="146"/>
        <v/>
      </c>
      <c r="AE737" s="76" t="str">
        <f t="shared" si="147"/>
        <v/>
      </c>
      <c r="AF737" s="74">
        <f t="shared" si="148"/>
        <v>0</v>
      </c>
      <c r="AG737" s="75" t="str">
        <f t="shared" si="149"/>
        <v>1:00</v>
      </c>
      <c r="AH737" s="74">
        <f t="shared" si="150"/>
        <v>0</v>
      </c>
      <c r="AI737" s="73" t="str">
        <f t="shared" si="151"/>
        <v/>
      </c>
      <c r="AJ737" s="73" t="str">
        <f t="shared" si="152"/>
        <v/>
      </c>
      <c r="AK737" s="73" t="str">
        <f t="shared" si="153"/>
        <v/>
      </c>
      <c r="AL737" s="72" t="str">
        <f t="shared" si="154"/>
        <v/>
      </c>
      <c r="AM737" s="71" t="str">
        <f t="shared" si="155"/>
        <v/>
      </c>
    </row>
    <row r="738" spans="2:39" ht="13.8" thickBot="1">
      <c r="B738" s="79">
        <v>44870</v>
      </c>
      <c r="C738" s="78">
        <v>0</v>
      </c>
      <c r="D738" s="78">
        <v>0</v>
      </c>
      <c r="E738" s="78">
        <v>0</v>
      </c>
      <c r="F738" s="78">
        <v>0</v>
      </c>
      <c r="G738" s="78">
        <v>0</v>
      </c>
      <c r="H738" s="78">
        <v>0</v>
      </c>
      <c r="I738" s="78">
        <v>0</v>
      </c>
      <c r="J738" s="78">
        <v>0</v>
      </c>
      <c r="K738" s="78">
        <v>0</v>
      </c>
      <c r="L738" s="78">
        <v>0</v>
      </c>
      <c r="M738" s="78">
        <v>0</v>
      </c>
      <c r="N738" s="78">
        <v>0</v>
      </c>
      <c r="O738" s="78">
        <v>0</v>
      </c>
      <c r="P738" s="78">
        <v>0</v>
      </c>
      <c r="Q738" s="78">
        <v>0</v>
      </c>
      <c r="R738" s="78">
        <v>0</v>
      </c>
      <c r="S738" s="78">
        <v>0</v>
      </c>
      <c r="T738" s="78">
        <v>0</v>
      </c>
      <c r="U738" s="78">
        <v>0</v>
      </c>
      <c r="V738" s="78">
        <v>0</v>
      </c>
      <c r="W738" s="78">
        <v>0</v>
      </c>
      <c r="X738" s="78">
        <v>0</v>
      </c>
      <c r="Y738" s="78">
        <v>0</v>
      </c>
      <c r="Z738" s="78">
        <v>0</v>
      </c>
      <c r="AA738" s="78">
        <f t="shared" si="143"/>
        <v>0</v>
      </c>
      <c r="AB738" s="77">
        <f t="shared" si="144"/>
        <v>2022</v>
      </c>
      <c r="AC738" s="76">
        <f t="shared" si="145"/>
        <v>11</v>
      </c>
      <c r="AD738" s="76" t="str">
        <f t="shared" si="146"/>
        <v/>
      </c>
      <c r="AE738" s="76" t="str">
        <f t="shared" si="147"/>
        <v/>
      </c>
      <c r="AF738" s="74">
        <f t="shared" si="148"/>
        <v>0</v>
      </c>
      <c r="AG738" s="75" t="str">
        <f t="shared" si="149"/>
        <v>1:00</v>
      </c>
      <c r="AH738" s="74">
        <f t="shared" si="150"/>
        <v>0</v>
      </c>
      <c r="AI738" s="73" t="str">
        <f t="shared" si="151"/>
        <v/>
      </c>
      <c r="AJ738" s="73" t="str">
        <f t="shared" si="152"/>
        <v/>
      </c>
      <c r="AK738" s="73" t="str">
        <f t="shared" si="153"/>
        <v/>
      </c>
      <c r="AL738" s="72" t="str">
        <f t="shared" si="154"/>
        <v/>
      </c>
      <c r="AM738" s="71" t="str">
        <f t="shared" si="155"/>
        <v/>
      </c>
    </row>
    <row r="739" spans="2:39" ht="13.8" thickBot="1">
      <c r="B739" s="79">
        <v>44871</v>
      </c>
      <c r="C739" s="78">
        <v>0</v>
      </c>
      <c r="D739" s="78">
        <v>0</v>
      </c>
      <c r="E739" s="78">
        <v>0</v>
      </c>
      <c r="F739" s="78">
        <v>0</v>
      </c>
      <c r="G739" s="78">
        <v>0</v>
      </c>
      <c r="H739" s="78">
        <v>0</v>
      </c>
      <c r="I739" s="78">
        <v>0</v>
      </c>
      <c r="J739" s="78">
        <v>0</v>
      </c>
      <c r="K739" s="78">
        <v>0</v>
      </c>
      <c r="L739" s="78">
        <v>0</v>
      </c>
      <c r="M739" s="78">
        <v>0</v>
      </c>
      <c r="N739" s="78">
        <v>0</v>
      </c>
      <c r="O739" s="78">
        <v>0</v>
      </c>
      <c r="P739" s="78">
        <v>0</v>
      </c>
      <c r="Q739" s="78">
        <v>0</v>
      </c>
      <c r="R739" s="78">
        <v>0</v>
      </c>
      <c r="S739" s="78">
        <v>0</v>
      </c>
      <c r="T739" s="78">
        <v>0</v>
      </c>
      <c r="U739" s="78">
        <v>0</v>
      </c>
      <c r="V739" s="78">
        <v>0</v>
      </c>
      <c r="W739" s="78">
        <v>0</v>
      </c>
      <c r="X739" s="78">
        <v>0</v>
      </c>
      <c r="Y739" s="78">
        <v>0</v>
      </c>
      <c r="Z739" s="78">
        <v>0</v>
      </c>
      <c r="AA739" s="78">
        <f t="shared" si="143"/>
        <v>0</v>
      </c>
      <c r="AB739" s="77">
        <f t="shared" si="144"/>
        <v>2022</v>
      </c>
      <c r="AC739" s="76">
        <f t="shared" si="145"/>
        <v>11</v>
      </c>
      <c r="AD739" s="76" t="str">
        <f t="shared" si="146"/>
        <v/>
      </c>
      <c r="AE739" s="76" t="str">
        <f t="shared" si="147"/>
        <v/>
      </c>
      <c r="AF739" s="74">
        <f t="shared" si="148"/>
        <v>0</v>
      </c>
      <c r="AG739" s="75" t="str">
        <f t="shared" si="149"/>
        <v>1:00</v>
      </c>
      <c r="AH739" s="74">
        <f t="shared" si="150"/>
        <v>0</v>
      </c>
      <c r="AI739" s="73" t="str">
        <f t="shared" si="151"/>
        <v/>
      </c>
      <c r="AJ739" s="73" t="str">
        <f t="shared" si="152"/>
        <v/>
      </c>
      <c r="AK739" s="73" t="str">
        <f t="shared" si="153"/>
        <v/>
      </c>
      <c r="AL739" s="72" t="str">
        <f t="shared" si="154"/>
        <v/>
      </c>
      <c r="AM739" s="71" t="str">
        <f t="shared" si="155"/>
        <v/>
      </c>
    </row>
    <row r="740" spans="2:39" ht="13.8" thickBot="1">
      <c r="B740" s="79">
        <v>44872</v>
      </c>
      <c r="C740" s="78">
        <v>0</v>
      </c>
      <c r="D740" s="78">
        <v>0</v>
      </c>
      <c r="E740" s="78">
        <v>0</v>
      </c>
      <c r="F740" s="78">
        <v>0</v>
      </c>
      <c r="G740" s="78">
        <v>0</v>
      </c>
      <c r="H740" s="78">
        <v>0</v>
      </c>
      <c r="I740" s="78">
        <v>0</v>
      </c>
      <c r="J740" s="78">
        <v>0</v>
      </c>
      <c r="K740" s="78">
        <v>0</v>
      </c>
      <c r="L740" s="78">
        <v>0</v>
      </c>
      <c r="M740" s="78">
        <v>0</v>
      </c>
      <c r="N740" s="78">
        <v>0</v>
      </c>
      <c r="O740" s="78">
        <v>0</v>
      </c>
      <c r="P740" s="78">
        <v>0</v>
      </c>
      <c r="Q740" s="78">
        <v>0</v>
      </c>
      <c r="R740" s="78">
        <v>0</v>
      </c>
      <c r="S740" s="78">
        <v>0</v>
      </c>
      <c r="T740" s="78">
        <v>0</v>
      </c>
      <c r="U740" s="78">
        <v>0</v>
      </c>
      <c r="V740" s="78">
        <v>0</v>
      </c>
      <c r="W740" s="78">
        <v>0</v>
      </c>
      <c r="X740" s="78">
        <v>0</v>
      </c>
      <c r="Y740" s="78">
        <v>0</v>
      </c>
      <c r="Z740" s="78">
        <v>0</v>
      </c>
      <c r="AA740" s="78">
        <f t="shared" si="143"/>
        <v>0</v>
      </c>
      <c r="AB740" s="77">
        <f t="shared" si="144"/>
        <v>2022</v>
      </c>
      <c r="AC740" s="76">
        <f t="shared" si="145"/>
        <v>11</v>
      </c>
      <c r="AD740" s="76" t="str">
        <f t="shared" si="146"/>
        <v/>
      </c>
      <c r="AE740" s="76" t="str">
        <f t="shared" si="147"/>
        <v/>
      </c>
      <c r="AF740" s="74">
        <f t="shared" si="148"/>
        <v>0</v>
      </c>
      <c r="AG740" s="75" t="str">
        <f t="shared" si="149"/>
        <v>1:00</v>
      </c>
      <c r="AH740" s="74">
        <f t="shared" si="150"/>
        <v>0</v>
      </c>
      <c r="AI740" s="73" t="str">
        <f t="shared" si="151"/>
        <v/>
      </c>
      <c r="AJ740" s="73" t="str">
        <f t="shared" si="152"/>
        <v/>
      </c>
      <c r="AK740" s="73" t="str">
        <f t="shared" si="153"/>
        <v/>
      </c>
      <c r="AL740" s="72" t="str">
        <f t="shared" si="154"/>
        <v/>
      </c>
      <c r="AM740" s="71" t="str">
        <f t="shared" si="155"/>
        <v/>
      </c>
    </row>
    <row r="741" spans="2:39" ht="13.8" thickBot="1">
      <c r="B741" s="79">
        <v>44873</v>
      </c>
      <c r="C741" s="78">
        <v>0</v>
      </c>
      <c r="D741" s="78">
        <v>0</v>
      </c>
      <c r="E741" s="78">
        <v>0</v>
      </c>
      <c r="F741" s="78">
        <v>0</v>
      </c>
      <c r="G741" s="78">
        <v>0</v>
      </c>
      <c r="H741" s="78">
        <v>0</v>
      </c>
      <c r="I741" s="78">
        <v>0</v>
      </c>
      <c r="J741" s="78">
        <v>0</v>
      </c>
      <c r="K741" s="78">
        <v>0</v>
      </c>
      <c r="L741" s="78">
        <v>0</v>
      </c>
      <c r="M741" s="78">
        <v>0</v>
      </c>
      <c r="N741" s="78">
        <v>0</v>
      </c>
      <c r="O741" s="78">
        <v>0</v>
      </c>
      <c r="P741" s="78">
        <v>0</v>
      </c>
      <c r="Q741" s="78">
        <v>0</v>
      </c>
      <c r="R741" s="78">
        <v>0</v>
      </c>
      <c r="S741" s="78">
        <v>0</v>
      </c>
      <c r="T741" s="78">
        <v>0</v>
      </c>
      <c r="U741" s="78">
        <v>0</v>
      </c>
      <c r="V741" s="78">
        <v>0</v>
      </c>
      <c r="W741" s="78">
        <v>0</v>
      </c>
      <c r="X741" s="78">
        <v>0</v>
      </c>
      <c r="Y741" s="78">
        <v>0</v>
      </c>
      <c r="Z741" s="78">
        <v>0</v>
      </c>
      <c r="AA741" s="78">
        <f t="shared" si="143"/>
        <v>0</v>
      </c>
      <c r="AB741" s="77">
        <f t="shared" si="144"/>
        <v>2022</v>
      </c>
      <c r="AC741" s="76">
        <f t="shared" si="145"/>
        <v>11</v>
      </c>
      <c r="AD741" s="76" t="str">
        <f t="shared" si="146"/>
        <v/>
      </c>
      <c r="AE741" s="76" t="str">
        <f t="shared" si="147"/>
        <v/>
      </c>
      <c r="AF741" s="74">
        <f t="shared" si="148"/>
        <v>0</v>
      </c>
      <c r="AG741" s="75" t="str">
        <f t="shared" si="149"/>
        <v>1:00</v>
      </c>
      <c r="AH741" s="74">
        <f t="shared" si="150"/>
        <v>0</v>
      </c>
      <c r="AI741" s="73" t="str">
        <f t="shared" si="151"/>
        <v/>
      </c>
      <c r="AJ741" s="73" t="str">
        <f t="shared" si="152"/>
        <v/>
      </c>
      <c r="AK741" s="73" t="str">
        <f t="shared" si="153"/>
        <v/>
      </c>
      <c r="AL741" s="72" t="str">
        <f t="shared" si="154"/>
        <v/>
      </c>
      <c r="AM741" s="71" t="str">
        <f t="shared" si="155"/>
        <v/>
      </c>
    </row>
    <row r="742" spans="2:39" ht="13.8" thickBot="1">
      <c r="B742" s="79">
        <v>44874</v>
      </c>
      <c r="C742" s="78">
        <v>0</v>
      </c>
      <c r="D742" s="78">
        <v>0</v>
      </c>
      <c r="E742" s="78">
        <v>0</v>
      </c>
      <c r="F742" s="78">
        <v>0</v>
      </c>
      <c r="G742" s="78">
        <v>0</v>
      </c>
      <c r="H742" s="78">
        <v>0</v>
      </c>
      <c r="I742" s="78">
        <v>0</v>
      </c>
      <c r="J742" s="78">
        <v>0</v>
      </c>
      <c r="K742" s="78">
        <v>0</v>
      </c>
      <c r="L742" s="78">
        <v>0</v>
      </c>
      <c r="M742" s="78">
        <v>0</v>
      </c>
      <c r="N742" s="78">
        <v>0</v>
      </c>
      <c r="O742" s="78">
        <v>0</v>
      </c>
      <c r="P742" s="78">
        <v>0</v>
      </c>
      <c r="Q742" s="78">
        <v>0</v>
      </c>
      <c r="R742" s="78">
        <v>0</v>
      </c>
      <c r="S742" s="78">
        <v>0</v>
      </c>
      <c r="T742" s="78">
        <v>0</v>
      </c>
      <c r="U742" s="78">
        <v>0</v>
      </c>
      <c r="V742" s="78">
        <v>0</v>
      </c>
      <c r="W742" s="78">
        <v>0</v>
      </c>
      <c r="X742" s="78">
        <v>0</v>
      </c>
      <c r="Y742" s="78">
        <v>0</v>
      </c>
      <c r="Z742" s="78">
        <v>0</v>
      </c>
      <c r="AA742" s="78">
        <f t="shared" si="143"/>
        <v>0</v>
      </c>
      <c r="AB742" s="77">
        <f t="shared" si="144"/>
        <v>2022</v>
      </c>
      <c r="AC742" s="76">
        <f t="shared" si="145"/>
        <v>11</v>
      </c>
      <c r="AD742" s="76" t="str">
        <f t="shared" si="146"/>
        <v/>
      </c>
      <c r="AE742" s="76" t="str">
        <f t="shared" si="147"/>
        <v/>
      </c>
      <c r="AF742" s="74">
        <f t="shared" si="148"/>
        <v>0</v>
      </c>
      <c r="AG742" s="75" t="str">
        <f t="shared" si="149"/>
        <v>1:00</v>
      </c>
      <c r="AH742" s="74">
        <f t="shared" si="150"/>
        <v>0</v>
      </c>
      <c r="AI742" s="73" t="str">
        <f t="shared" si="151"/>
        <v/>
      </c>
      <c r="AJ742" s="73" t="str">
        <f t="shared" si="152"/>
        <v/>
      </c>
      <c r="AK742" s="73" t="str">
        <f t="shared" si="153"/>
        <v/>
      </c>
      <c r="AL742" s="72" t="str">
        <f t="shared" si="154"/>
        <v/>
      </c>
      <c r="AM742" s="71" t="str">
        <f t="shared" si="155"/>
        <v/>
      </c>
    </row>
    <row r="743" spans="2:39" ht="13.8" thickBot="1">
      <c r="B743" s="79">
        <v>44875</v>
      </c>
      <c r="C743" s="78">
        <v>0</v>
      </c>
      <c r="D743" s="78">
        <v>0</v>
      </c>
      <c r="E743" s="78">
        <v>0</v>
      </c>
      <c r="F743" s="78">
        <v>0</v>
      </c>
      <c r="G743" s="78">
        <v>0</v>
      </c>
      <c r="H743" s="78">
        <v>0</v>
      </c>
      <c r="I743" s="78">
        <v>0</v>
      </c>
      <c r="J743" s="78">
        <v>0</v>
      </c>
      <c r="K743" s="78">
        <v>0</v>
      </c>
      <c r="L743" s="78">
        <v>0</v>
      </c>
      <c r="M743" s="78">
        <v>0</v>
      </c>
      <c r="N743" s="78">
        <v>0</v>
      </c>
      <c r="O743" s="78">
        <v>0</v>
      </c>
      <c r="P743" s="78">
        <v>0</v>
      </c>
      <c r="Q743" s="78">
        <v>0</v>
      </c>
      <c r="R743" s="78">
        <v>0</v>
      </c>
      <c r="S743" s="78">
        <v>0</v>
      </c>
      <c r="T743" s="78">
        <v>0</v>
      </c>
      <c r="U743" s="78">
        <v>0</v>
      </c>
      <c r="V743" s="78">
        <v>0</v>
      </c>
      <c r="W743" s="78">
        <v>0</v>
      </c>
      <c r="X743" s="78">
        <v>0</v>
      </c>
      <c r="Y743" s="78">
        <v>0</v>
      </c>
      <c r="Z743" s="78">
        <v>0</v>
      </c>
      <c r="AA743" s="78">
        <f t="shared" si="143"/>
        <v>0</v>
      </c>
      <c r="AB743" s="77">
        <f t="shared" si="144"/>
        <v>2022</v>
      </c>
      <c r="AC743" s="76">
        <f t="shared" si="145"/>
        <v>11</v>
      </c>
      <c r="AD743" s="76" t="str">
        <f t="shared" si="146"/>
        <v/>
      </c>
      <c r="AE743" s="76" t="str">
        <f t="shared" si="147"/>
        <v/>
      </c>
      <c r="AF743" s="74">
        <f t="shared" si="148"/>
        <v>0</v>
      </c>
      <c r="AG743" s="75" t="str">
        <f t="shared" si="149"/>
        <v>1:00</v>
      </c>
      <c r="AH743" s="74">
        <f t="shared" si="150"/>
        <v>0</v>
      </c>
      <c r="AI743" s="73" t="str">
        <f t="shared" si="151"/>
        <v/>
      </c>
      <c r="AJ743" s="73" t="str">
        <f t="shared" si="152"/>
        <v/>
      </c>
      <c r="AK743" s="73" t="str">
        <f t="shared" si="153"/>
        <v/>
      </c>
      <c r="AL743" s="72" t="str">
        <f t="shared" si="154"/>
        <v/>
      </c>
      <c r="AM743" s="71" t="str">
        <f t="shared" si="155"/>
        <v/>
      </c>
    </row>
    <row r="744" spans="2:39" ht="13.8" thickBot="1">
      <c r="B744" s="79">
        <v>44876</v>
      </c>
      <c r="C744" s="78">
        <v>0</v>
      </c>
      <c r="D744" s="78">
        <v>0</v>
      </c>
      <c r="E744" s="78">
        <v>0</v>
      </c>
      <c r="F744" s="78">
        <v>0</v>
      </c>
      <c r="G744" s="78">
        <v>0</v>
      </c>
      <c r="H744" s="78">
        <v>0</v>
      </c>
      <c r="I744" s="78">
        <v>0</v>
      </c>
      <c r="J744" s="78">
        <v>0</v>
      </c>
      <c r="K744" s="78">
        <v>0</v>
      </c>
      <c r="L744" s="78">
        <v>0</v>
      </c>
      <c r="M744" s="78">
        <v>0</v>
      </c>
      <c r="N744" s="78">
        <v>0</v>
      </c>
      <c r="O744" s="78">
        <v>0</v>
      </c>
      <c r="P744" s="78">
        <v>0</v>
      </c>
      <c r="Q744" s="78">
        <v>0</v>
      </c>
      <c r="R744" s="78">
        <v>0</v>
      </c>
      <c r="S744" s="78">
        <v>0</v>
      </c>
      <c r="T744" s="78">
        <v>0</v>
      </c>
      <c r="U744" s="78">
        <v>0</v>
      </c>
      <c r="V744" s="78">
        <v>0</v>
      </c>
      <c r="W744" s="78">
        <v>0</v>
      </c>
      <c r="X744" s="78">
        <v>0</v>
      </c>
      <c r="Y744" s="78">
        <v>0</v>
      </c>
      <c r="Z744" s="78">
        <v>0</v>
      </c>
      <c r="AA744" s="78">
        <f t="shared" si="143"/>
        <v>0</v>
      </c>
      <c r="AB744" s="77">
        <f t="shared" si="144"/>
        <v>2022</v>
      </c>
      <c r="AC744" s="76">
        <f t="shared" si="145"/>
        <v>11</v>
      </c>
      <c r="AD744" s="76" t="str">
        <f t="shared" si="146"/>
        <v/>
      </c>
      <c r="AE744" s="76" t="str">
        <f t="shared" si="147"/>
        <v/>
      </c>
      <c r="AF744" s="74">
        <f t="shared" si="148"/>
        <v>0</v>
      </c>
      <c r="AG744" s="75" t="str">
        <f t="shared" si="149"/>
        <v>1:00</v>
      </c>
      <c r="AH744" s="74">
        <f t="shared" si="150"/>
        <v>0</v>
      </c>
      <c r="AI744" s="73" t="str">
        <f t="shared" si="151"/>
        <v/>
      </c>
      <c r="AJ744" s="73" t="str">
        <f t="shared" si="152"/>
        <v/>
      </c>
      <c r="AK744" s="73" t="str">
        <f t="shared" si="153"/>
        <v/>
      </c>
      <c r="AL744" s="72" t="str">
        <f t="shared" si="154"/>
        <v/>
      </c>
      <c r="AM744" s="71" t="str">
        <f t="shared" si="155"/>
        <v/>
      </c>
    </row>
    <row r="745" spans="2:39" ht="13.8" thickBot="1">
      <c r="B745" s="79">
        <v>44877</v>
      </c>
      <c r="C745" s="78">
        <v>0</v>
      </c>
      <c r="D745" s="78">
        <v>0</v>
      </c>
      <c r="E745" s="78">
        <v>0</v>
      </c>
      <c r="F745" s="78">
        <v>0</v>
      </c>
      <c r="G745" s="78">
        <v>0</v>
      </c>
      <c r="H745" s="78">
        <v>0</v>
      </c>
      <c r="I745" s="78">
        <v>0</v>
      </c>
      <c r="J745" s="78">
        <v>0</v>
      </c>
      <c r="K745" s="78">
        <v>0</v>
      </c>
      <c r="L745" s="78">
        <v>0</v>
      </c>
      <c r="M745" s="78">
        <v>0</v>
      </c>
      <c r="N745" s="78">
        <v>0</v>
      </c>
      <c r="O745" s="78">
        <v>0</v>
      </c>
      <c r="P745" s="78">
        <v>0</v>
      </c>
      <c r="Q745" s="78">
        <v>0</v>
      </c>
      <c r="R745" s="78">
        <v>0</v>
      </c>
      <c r="S745" s="78">
        <v>0</v>
      </c>
      <c r="T745" s="78">
        <v>0</v>
      </c>
      <c r="U745" s="78">
        <v>0</v>
      </c>
      <c r="V745" s="78">
        <v>0</v>
      </c>
      <c r="W745" s="78">
        <v>0</v>
      </c>
      <c r="X745" s="78">
        <v>0</v>
      </c>
      <c r="Y745" s="78">
        <v>0</v>
      </c>
      <c r="Z745" s="78">
        <v>0</v>
      </c>
      <c r="AA745" s="78">
        <f t="shared" si="143"/>
        <v>0</v>
      </c>
      <c r="AB745" s="77">
        <f t="shared" si="144"/>
        <v>2022</v>
      </c>
      <c r="AC745" s="76">
        <f t="shared" si="145"/>
        <v>11</v>
      </c>
      <c r="AD745" s="76" t="str">
        <f t="shared" si="146"/>
        <v/>
      </c>
      <c r="AE745" s="76" t="str">
        <f t="shared" si="147"/>
        <v/>
      </c>
      <c r="AF745" s="74">
        <f t="shared" si="148"/>
        <v>0</v>
      </c>
      <c r="AG745" s="75" t="str">
        <f t="shared" si="149"/>
        <v>1:00</v>
      </c>
      <c r="AH745" s="74">
        <f t="shared" si="150"/>
        <v>0</v>
      </c>
      <c r="AI745" s="73" t="str">
        <f t="shared" si="151"/>
        <v/>
      </c>
      <c r="AJ745" s="73" t="str">
        <f t="shared" si="152"/>
        <v/>
      </c>
      <c r="AK745" s="73" t="str">
        <f t="shared" si="153"/>
        <v/>
      </c>
      <c r="AL745" s="72" t="str">
        <f t="shared" si="154"/>
        <v/>
      </c>
      <c r="AM745" s="71" t="str">
        <f t="shared" si="155"/>
        <v/>
      </c>
    </row>
    <row r="746" spans="2:39" ht="13.8" thickBot="1">
      <c r="B746" s="79">
        <v>44878</v>
      </c>
      <c r="C746" s="78">
        <v>0</v>
      </c>
      <c r="D746" s="78">
        <v>0</v>
      </c>
      <c r="E746" s="78">
        <v>0</v>
      </c>
      <c r="F746" s="78">
        <v>0</v>
      </c>
      <c r="G746" s="78">
        <v>0</v>
      </c>
      <c r="H746" s="78">
        <v>0</v>
      </c>
      <c r="I746" s="78">
        <v>0</v>
      </c>
      <c r="J746" s="78">
        <v>0</v>
      </c>
      <c r="K746" s="78">
        <v>0</v>
      </c>
      <c r="L746" s="78">
        <v>0</v>
      </c>
      <c r="M746" s="78">
        <v>0</v>
      </c>
      <c r="N746" s="78">
        <v>0</v>
      </c>
      <c r="O746" s="78">
        <v>0</v>
      </c>
      <c r="P746" s="78">
        <v>0</v>
      </c>
      <c r="Q746" s="78">
        <v>0</v>
      </c>
      <c r="R746" s="78">
        <v>0</v>
      </c>
      <c r="S746" s="78">
        <v>0</v>
      </c>
      <c r="T746" s="78">
        <v>0</v>
      </c>
      <c r="U746" s="78">
        <v>0</v>
      </c>
      <c r="V746" s="78">
        <v>0</v>
      </c>
      <c r="W746" s="78">
        <v>0</v>
      </c>
      <c r="X746" s="78">
        <v>0</v>
      </c>
      <c r="Y746" s="78">
        <v>0</v>
      </c>
      <c r="Z746" s="78">
        <v>0</v>
      </c>
      <c r="AA746" s="78">
        <f t="shared" si="143"/>
        <v>0</v>
      </c>
      <c r="AB746" s="77">
        <f t="shared" si="144"/>
        <v>2022</v>
      </c>
      <c r="AC746" s="76">
        <f t="shared" si="145"/>
        <v>11</v>
      </c>
      <c r="AD746" s="76" t="str">
        <f t="shared" si="146"/>
        <v/>
      </c>
      <c r="AE746" s="76" t="str">
        <f t="shared" si="147"/>
        <v/>
      </c>
      <c r="AF746" s="74">
        <f t="shared" si="148"/>
        <v>0</v>
      </c>
      <c r="AG746" s="75" t="str">
        <f t="shared" si="149"/>
        <v>1:00</v>
      </c>
      <c r="AH746" s="74">
        <f t="shared" si="150"/>
        <v>0</v>
      </c>
      <c r="AI746" s="73" t="str">
        <f t="shared" si="151"/>
        <v/>
      </c>
      <c r="AJ746" s="73" t="str">
        <f t="shared" si="152"/>
        <v/>
      </c>
      <c r="AK746" s="73" t="str">
        <f t="shared" si="153"/>
        <v/>
      </c>
      <c r="AL746" s="72" t="str">
        <f t="shared" si="154"/>
        <v/>
      </c>
      <c r="AM746" s="71" t="str">
        <f t="shared" si="155"/>
        <v/>
      </c>
    </row>
    <row r="747" spans="2:39" ht="13.8" thickBot="1">
      <c r="B747" s="79">
        <v>44879</v>
      </c>
      <c r="C747" s="78">
        <v>0</v>
      </c>
      <c r="D747" s="78">
        <v>0</v>
      </c>
      <c r="E747" s="78">
        <v>0</v>
      </c>
      <c r="F747" s="78">
        <v>0</v>
      </c>
      <c r="G747" s="78">
        <v>0</v>
      </c>
      <c r="H747" s="78">
        <v>0</v>
      </c>
      <c r="I747" s="78">
        <v>0</v>
      </c>
      <c r="J747" s="78">
        <v>0</v>
      </c>
      <c r="K747" s="78">
        <v>0</v>
      </c>
      <c r="L747" s="78">
        <v>0</v>
      </c>
      <c r="M747" s="78">
        <v>0</v>
      </c>
      <c r="N747" s="78">
        <v>0</v>
      </c>
      <c r="O747" s="78">
        <v>0</v>
      </c>
      <c r="P747" s="78">
        <v>0</v>
      </c>
      <c r="Q747" s="78">
        <v>0</v>
      </c>
      <c r="R747" s="78">
        <v>0</v>
      </c>
      <c r="S747" s="78">
        <v>0</v>
      </c>
      <c r="T747" s="78">
        <v>0</v>
      </c>
      <c r="U747" s="78">
        <v>0</v>
      </c>
      <c r="V747" s="78">
        <v>0</v>
      </c>
      <c r="W747" s="78">
        <v>0</v>
      </c>
      <c r="X747" s="78">
        <v>0</v>
      </c>
      <c r="Y747" s="78">
        <v>0</v>
      </c>
      <c r="Z747" s="78">
        <v>0</v>
      </c>
      <c r="AA747" s="78">
        <f t="shared" si="143"/>
        <v>0</v>
      </c>
      <c r="AB747" s="77">
        <f t="shared" si="144"/>
        <v>2022</v>
      </c>
      <c r="AC747" s="76">
        <f t="shared" si="145"/>
        <v>11</v>
      </c>
      <c r="AD747" s="76" t="str">
        <f t="shared" si="146"/>
        <v/>
      </c>
      <c r="AE747" s="76" t="str">
        <f t="shared" si="147"/>
        <v/>
      </c>
      <c r="AF747" s="74">
        <f t="shared" si="148"/>
        <v>0</v>
      </c>
      <c r="AG747" s="75" t="str">
        <f t="shared" si="149"/>
        <v>1:00</v>
      </c>
      <c r="AH747" s="74">
        <f t="shared" si="150"/>
        <v>0</v>
      </c>
      <c r="AI747" s="73" t="str">
        <f t="shared" si="151"/>
        <v/>
      </c>
      <c r="AJ747" s="73" t="str">
        <f t="shared" si="152"/>
        <v/>
      </c>
      <c r="AK747" s="73" t="str">
        <f t="shared" si="153"/>
        <v/>
      </c>
      <c r="AL747" s="72" t="str">
        <f t="shared" si="154"/>
        <v/>
      </c>
      <c r="AM747" s="71" t="str">
        <f t="shared" si="155"/>
        <v/>
      </c>
    </row>
    <row r="748" spans="2:39" ht="13.8" thickBot="1">
      <c r="B748" s="79">
        <v>44880</v>
      </c>
      <c r="C748" s="78">
        <v>0</v>
      </c>
      <c r="D748" s="78">
        <v>0</v>
      </c>
      <c r="E748" s="78">
        <v>0</v>
      </c>
      <c r="F748" s="78">
        <v>0</v>
      </c>
      <c r="G748" s="78">
        <v>0</v>
      </c>
      <c r="H748" s="78">
        <v>0</v>
      </c>
      <c r="I748" s="78">
        <v>0</v>
      </c>
      <c r="J748" s="78">
        <v>0</v>
      </c>
      <c r="K748" s="78">
        <v>0</v>
      </c>
      <c r="L748" s="78">
        <v>0</v>
      </c>
      <c r="M748" s="78">
        <v>0</v>
      </c>
      <c r="N748" s="78">
        <v>0</v>
      </c>
      <c r="O748" s="78">
        <v>0</v>
      </c>
      <c r="P748" s="78">
        <v>0</v>
      </c>
      <c r="Q748" s="78">
        <v>0</v>
      </c>
      <c r="R748" s="78">
        <v>0</v>
      </c>
      <c r="S748" s="78">
        <v>0</v>
      </c>
      <c r="T748" s="78">
        <v>0</v>
      </c>
      <c r="U748" s="78">
        <v>0</v>
      </c>
      <c r="V748" s="78">
        <v>0</v>
      </c>
      <c r="W748" s="78">
        <v>0</v>
      </c>
      <c r="X748" s="78">
        <v>0</v>
      </c>
      <c r="Y748" s="78">
        <v>0</v>
      </c>
      <c r="Z748" s="78">
        <v>0</v>
      </c>
      <c r="AA748" s="78">
        <f t="shared" si="143"/>
        <v>0</v>
      </c>
      <c r="AB748" s="77">
        <f t="shared" si="144"/>
        <v>2022</v>
      </c>
      <c r="AC748" s="76">
        <f t="shared" si="145"/>
        <v>11</v>
      </c>
      <c r="AD748" s="76" t="str">
        <f t="shared" si="146"/>
        <v/>
      </c>
      <c r="AE748" s="76" t="str">
        <f t="shared" si="147"/>
        <v/>
      </c>
      <c r="AF748" s="74">
        <f t="shared" si="148"/>
        <v>0</v>
      </c>
      <c r="AG748" s="75" t="str">
        <f t="shared" si="149"/>
        <v>1:00</v>
      </c>
      <c r="AH748" s="74">
        <f t="shared" si="150"/>
        <v>0</v>
      </c>
      <c r="AI748" s="73" t="str">
        <f t="shared" si="151"/>
        <v/>
      </c>
      <c r="AJ748" s="73" t="str">
        <f t="shared" si="152"/>
        <v/>
      </c>
      <c r="AK748" s="73" t="str">
        <f t="shared" si="153"/>
        <v/>
      </c>
      <c r="AL748" s="72" t="str">
        <f t="shared" si="154"/>
        <v/>
      </c>
      <c r="AM748" s="71" t="str">
        <f t="shared" si="155"/>
        <v/>
      </c>
    </row>
    <row r="749" spans="2:39" ht="13.8" thickBot="1">
      <c r="B749" s="79">
        <v>44881</v>
      </c>
      <c r="C749" s="78">
        <v>0</v>
      </c>
      <c r="D749" s="78">
        <v>0</v>
      </c>
      <c r="E749" s="78">
        <v>0</v>
      </c>
      <c r="F749" s="78">
        <v>0</v>
      </c>
      <c r="G749" s="78">
        <v>0</v>
      </c>
      <c r="H749" s="78">
        <v>0</v>
      </c>
      <c r="I749" s="78">
        <v>0</v>
      </c>
      <c r="J749" s="78">
        <v>0</v>
      </c>
      <c r="K749" s="78">
        <v>0</v>
      </c>
      <c r="L749" s="78">
        <v>0</v>
      </c>
      <c r="M749" s="78">
        <v>0</v>
      </c>
      <c r="N749" s="78">
        <v>0</v>
      </c>
      <c r="O749" s="78">
        <v>0</v>
      </c>
      <c r="P749" s="78">
        <v>0</v>
      </c>
      <c r="Q749" s="78">
        <v>0</v>
      </c>
      <c r="R749" s="78">
        <v>0</v>
      </c>
      <c r="S749" s="78">
        <v>0</v>
      </c>
      <c r="T749" s="78">
        <v>0</v>
      </c>
      <c r="U749" s="78">
        <v>0</v>
      </c>
      <c r="V749" s="78">
        <v>0</v>
      </c>
      <c r="W749" s="78">
        <v>0</v>
      </c>
      <c r="X749" s="78">
        <v>0</v>
      </c>
      <c r="Y749" s="78">
        <v>0</v>
      </c>
      <c r="Z749" s="78">
        <v>0</v>
      </c>
      <c r="AA749" s="78">
        <f t="shared" si="143"/>
        <v>0</v>
      </c>
      <c r="AB749" s="77">
        <f t="shared" si="144"/>
        <v>2022</v>
      </c>
      <c r="AC749" s="76">
        <f t="shared" si="145"/>
        <v>11</v>
      </c>
      <c r="AD749" s="76" t="str">
        <f t="shared" si="146"/>
        <v/>
      </c>
      <c r="AE749" s="76" t="str">
        <f t="shared" si="147"/>
        <v/>
      </c>
      <c r="AF749" s="74">
        <f t="shared" si="148"/>
        <v>0</v>
      </c>
      <c r="AG749" s="75" t="str">
        <f t="shared" si="149"/>
        <v>1:00</v>
      </c>
      <c r="AH749" s="74">
        <f t="shared" si="150"/>
        <v>0</v>
      </c>
      <c r="AI749" s="73" t="str">
        <f t="shared" si="151"/>
        <v/>
      </c>
      <c r="AJ749" s="73" t="str">
        <f t="shared" si="152"/>
        <v/>
      </c>
      <c r="AK749" s="73" t="str">
        <f t="shared" si="153"/>
        <v/>
      </c>
      <c r="AL749" s="72" t="str">
        <f t="shared" si="154"/>
        <v/>
      </c>
      <c r="AM749" s="71" t="str">
        <f t="shared" si="155"/>
        <v/>
      </c>
    </row>
    <row r="750" spans="2:39" ht="13.8" thickBot="1">
      <c r="B750" s="79">
        <v>44882</v>
      </c>
      <c r="C750" s="78">
        <v>0</v>
      </c>
      <c r="D750" s="78">
        <v>0</v>
      </c>
      <c r="E750" s="78">
        <v>0</v>
      </c>
      <c r="F750" s="78">
        <v>0</v>
      </c>
      <c r="G750" s="78">
        <v>0</v>
      </c>
      <c r="H750" s="78">
        <v>0</v>
      </c>
      <c r="I750" s="78">
        <v>0</v>
      </c>
      <c r="J750" s="78">
        <v>0</v>
      </c>
      <c r="K750" s="78">
        <v>0</v>
      </c>
      <c r="L750" s="78">
        <v>0</v>
      </c>
      <c r="M750" s="78">
        <v>0</v>
      </c>
      <c r="N750" s="78">
        <v>0</v>
      </c>
      <c r="O750" s="78">
        <v>0</v>
      </c>
      <c r="P750" s="78">
        <v>0</v>
      </c>
      <c r="Q750" s="78">
        <v>0</v>
      </c>
      <c r="R750" s="78">
        <v>0</v>
      </c>
      <c r="S750" s="78">
        <v>0</v>
      </c>
      <c r="T750" s="78">
        <v>0</v>
      </c>
      <c r="U750" s="78">
        <v>0</v>
      </c>
      <c r="V750" s="78">
        <v>0</v>
      </c>
      <c r="W750" s="78">
        <v>0</v>
      </c>
      <c r="X750" s="78">
        <v>0</v>
      </c>
      <c r="Y750" s="78">
        <v>0</v>
      </c>
      <c r="Z750" s="78">
        <v>0</v>
      </c>
      <c r="AA750" s="78">
        <f t="shared" si="143"/>
        <v>0</v>
      </c>
      <c r="AB750" s="77">
        <f t="shared" si="144"/>
        <v>2022</v>
      </c>
      <c r="AC750" s="76">
        <f t="shared" si="145"/>
        <v>11</v>
      </c>
      <c r="AD750" s="76" t="str">
        <f t="shared" si="146"/>
        <v/>
      </c>
      <c r="AE750" s="76" t="str">
        <f t="shared" si="147"/>
        <v/>
      </c>
      <c r="AF750" s="74">
        <f t="shared" si="148"/>
        <v>0</v>
      </c>
      <c r="AG750" s="75" t="str">
        <f t="shared" si="149"/>
        <v>1:00</v>
      </c>
      <c r="AH750" s="74">
        <f t="shared" si="150"/>
        <v>0</v>
      </c>
      <c r="AI750" s="73" t="str">
        <f t="shared" si="151"/>
        <v/>
      </c>
      <c r="AJ750" s="73" t="str">
        <f t="shared" si="152"/>
        <v/>
      </c>
      <c r="AK750" s="73" t="str">
        <f t="shared" si="153"/>
        <v/>
      </c>
      <c r="AL750" s="72" t="str">
        <f t="shared" si="154"/>
        <v/>
      </c>
      <c r="AM750" s="71" t="str">
        <f t="shared" si="155"/>
        <v/>
      </c>
    </row>
    <row r="751" spans="2:39" ht="13.8" thickBot="1">
      <c r="B751" s="79">
        <v>44883</v>
      </c>
      <c r="C751" s="78">
        <v>0</v>
      </c>
      <c r="D751" s="78">
        <v>0</v>
      </c>
      <c r="E751" s="78">
        <v>0</v>
      </c>
      <c r="F751" s="78">
        <v>0</v>
      </c>
      <c r="G751" s="78">
        <v>0</v>
      </c>
      <c r="H751" s="78">
        <v>0</v>
      </c>
      <c r="I751" s="78">
        <v>0</v>
      </c>
      <c r="J751" s="78">
        <v>0</v>
      </c>
      <c r="K751" s="78">
        <v>0</v>
      </c>
      <c r="L751" s="78">
        <v>0</v>
      </c>
      <c r="M751" s="78">
        <v>0</v>
      </c>
      <c r="N751" s="78">
        <v>0</v>
      </c>
      <c r="O751" s="78">
        <v>0</v>
      </c>
      <c r="P751" s="78">
        <v>0</v>
      </c>
      <c r="Q751" s="78">
        <v>0</v>
      </c>
      <c r="R751" s="78">
        <v>0</v>
      </c>
      <c r="S751" s="78">
        <v>0</v>
      </c>
      <c r="T751" s="78">
        <v>0</v>
      </c>
      <c r="U751" s="78">
        <v>0</v>
      </c>
      <c r="V751" s="78">
        <v>0</v>
      </c>
      <c r="W751" s="78">
        <v>0</v>
      </c>
      <c r="X751" s="78">
        <v>0</v>
      </c>
      <c r="Y751" s="78">
        <v>0</v>
      </c>
      <c r="Z751" s="78">
        <v>0</v>
      </c>
      <c r="AA751" s="78">
        <f t="shared" si="143"/>
        <v>0</v>
      </c>
      <c r="AB751" s="77">
        <f t="shared" si="144"/>
        <v>2022</v>
      </c>
      <c r="AC751" s="76">
        <f t="shared" si="145"/>
        <v>11</v>
      </c>
      <c r="AD751" s="76" t="str">
        <f t="shared" si="146"/>
        <v/>
      </c>
      <c r="AE751" s="76" t="str">
        <f t="shared" si="147"/>
        <v/>
      </c>
      <c r="AF751" s="74">
        <f t="shared" si="148"/>
        <v>0</v>
      </c>
      <c r="AG751" s="75" t="str">
        <f t="shared" si="149"/>
        <v>1:00</v>
      </c>
      <c r="AH751" s="74">
        <f t="shared" si="150"/>
        <v>0</v>
      </c>
      <c r="AI751" s="73" t="str">
        <f t="shared" si="151"/>
        <v/>
      </c>
      <c r="AJ751" s="73" t="str">
        <f t="shared" si="152"/>
        <v/>
      </c>
      <c r="AK751" s="73" t="str">
        <f t="shared" si="153"/>
        <v/>
      </c>
      <c r="AL751" s="72" t="str">
        <f t="shared" si="154"/>
        <v/>
      </c>
      <c r="AM751" s="71" t="str">
        <f t="shared" si="155"/>
        <v/>
      </c>
    </row>
    <row r="752" spans="2:39" ht="13.8" thickBot="1">
      <c r="B752" s="79">
        <v>44884</v>
      </c>
      <c r="C752" s="78">
        <v>0</v>
      </c>
      <c r="D752" s="78">
        <v>0</v>
      </c>
      <c r="E752" s="78">
        <v>0</v>
      </c>
      <c r="F752" s="78">
        <v>0</v>
      </c>
      <c r="G752" s="78">
        <v>0</v>
      </c>
      <c r="H752" s="78">
        <v>0</v>
      </c>
      <c r="I752" s="78">
        <v>0</v>
      </c>
      <c r="J752" s="78">
        <v>0</v>
      </c>
      <c r="K752" s="78">
        <v>0</v>
      </c>
      <c r="L752" s="78">
        <v>0</v>
      </c>
      <c r="M752" s="78">
        <v>0</v>
      </c>
      <c r="N752" s="78">
        <v>0</v>
      </c>
      <c r="O752" s="78">
        <v>0</v>
      </c>
      <c r="P752" s="78">
        <v>0</v>
      </c>
      <c r="Q752" s="78">
        <v>0</v>
      </c>
      <c r="R752" s="78">
        <v>0</v>
      </c>
      <c r="S752" s="78">
        <v>0</v>
      </c>
      <c r="T752" s="78">
        <v>0</v>
      </c>
      <c r="U752" s="78">
        <v>0</v>
      </c>
      <c r="V752" s="78">
        <v>0</v>
      </c>
      <c r="W752" s="78">
        <v>0</v>
      </c>
      <c r="X752" s="78">
        <v>0</v>
      </c>
      <c r="Y752" s="78">
        <v>0</v>
      </c>
      <c r="Z752" s="78">
        <v>0</v>
      </c>
      <c r="AA752" s="78">
        <f t="shared" si="143"/>
        <v>0</v>
      </c>
      <c r="AB752" s="77">
        <f t="shared" si="144"/>
        <v>2022</v>
      </c>
      <c r="AC752" s="76">
        <f t="shared" si="145"/>
        <v>11</v>
      </c>
      <c r="AD752" s="76" t="str">
        <f t="shared" si="146"/>
        <v/>
      </c>
      <c r="AE752" s="76" t="str">
        <f t="shared" si="147"/>
        <v/>
      </c>
      <c r="AF752" s="74">
        <f t="shared" si="148"/>
        <v>0</v>
      </c>
      <c r="AG752" s="75" t="str">
        <f t="shared" si="149"/>
        <v>1:00</v>
      </c>
      <c r="AH752" s="74">
        <f t="shared" si="150"/>
        <v>0</v>
      </c>
      <c r="AI752" s="73" t="str">
        <f t="shared" si="151"/>
        <v/>
      </c>
      <c r="AJ752" s="73" t="str">
        <f t="shared" si="152"/>
        <v/>
      </c>
      <c r="AK752" s="73" t="str">
        <f t="shared" si="153"/>
        <v/>
      </c>
      <c r="AL752" s="72" t="str">
        <f t="shared" si="154"/>
        <v/>
      </c>
      <c r="AM752" s="71" t="str">
        <f t="shared" si="155"/>
        <v/>
      </c>
    </row>
    <row r="753" spans="2:39" ht="13.8" thickBot="1">
      <c r="B753" s="79">
        <v>44885</v>
      </c>
      <c r="C753" s="78">
        <v>0</v>
      </c>
      <c r="D753" s="78">
        <v>0</v>
      </c>
      <c r="E753" s="78">
        <v>0</v>
      </c>
      <c r="F753" s="78">
        <v>0</v>
      </c>
      <c r="G753" s="78">
        <v>0</v>
      </c>
      <c r="H753" s="78">
        <v>0</v>
      </c>
      <c r="I753" s="78">
        <v>0</v>
      </c>
      <c r="J753" s="78">
        <v>0</v>
      </c>
      <c r="K753" s="78">
        <v>0</v>
      </c>
      <c r="L753" s="78">
        <v>0</v>
      </c>
      <c r="M753" s="78">
        <v>0</v>
      </c>
      <c r="N753" s="78">
        <v>0</v>
      </c>
      <c r="O753" s="78">
        <v>0</v>
      </c>
      <c r="P753" s="78">
        <v>0</v>
      </c>
      <c r="Q753" s="78">
        <v>0</v>
      </c>
      <c r="R753" s="78">
        <v>0</v>
      </c>
      <c r="S753" s="78">
        <v>0</v>
      </c>
      <c r="T753" s="78">
        <v>0</v>
      </c>
      <c r="U753" s="78">
        <v>0</v>
      </c>
      <c r="V753" s="78">
        <v>0</v>
      </c>
      <c r="W753" s="78">
        <v>0</v>
      </c>
      <c r="X753" s="78">
        <v>0</v>
      </c>
      <c r="Y753" s="78">
        <v>0</v>
      </c>
      <c r="Z753" s="78">
        <v>0</v>
      </c>
      <c r="AA753" s="78">
        <f t="shared" si="143"/>
        <v>0</v>
      </c>
      <c r="AB753" s="77">
        <f t="shared" si="144"/>
        <v>2022</v>
      </c>
      <c r="AC753" s="76">
        <f t="shared" si="145"/>
        <v>11</v>
      </c>
      <c r="AD753" s="76" t="str">
        <f t="shared" si="146"/>
        <v/>
      </c>
      <c r="AE753" s="76" t="str">
        <f t="shared" si="147"/>
        <v/>
      </c>
      <c r="AF753" s="74">
        <f t="shared" si="148"/>
        <v>0</v>
      </c>
      <c r="AG753" s="75" t="str">
        <f t="shared" si="149"/>
        <v>1:00</v>
      </c>
      <c r="AH753" s="74">
        <f t="shared" si="150"/>
        <v>0</v>
      </c>
      <c r="AI753" s="73" t="str">
        <f t="shared" si="151"/>
        <v/>
      </c>
      <c r="AJ753" s="73" t="str">
        <f t="shared" si="152"/>
        <v/>
      </c>
      <c r="AK753" s="73" t="str">
        <f t="shared" si="153"/>
        <v/>
      </c>
      <c r="AL753" s="72" t="str">
        <f t="shared" si="154"/>
        <v/>
      </c>
      <c r="AM753" s="71" t="str">
        <f t="shared" si="155"/>
        <v/>
      </c>
    </row>
    <row r="754" spans="2:39" ht="13.8" thickBot="1">
      <c r="B754" s="79">
        <v>44886</v>
      </c>
      <c r="C754" s="78">
        <v>0</v>
      </c>
      <c r="D754" s="78">
        <v>0</v>
      </c>
      <c r="E754" s="78">
        <v>0</v>
      </c>
      <c r="F754" s="78">
        <v>0</v>
      </c>
      <c r="G754" s="78">
        <v>0</v>
      </c>
      <c r="H754" s="78">
        <v>0</v>
      </c>
      <c r="I754" s="78">
        <v>0</v>
      </c>
      <c r="J754" s="78">
        <v>0</v>
      </c>
      <c r="K754" s="78">
        <v>0</v>
      </c>
      <c r="L754" s="78">
        <v>0</v>
      </c>
      <c r="M754" s="78">
        <v>0</v>
      </c>
      <c r="N754" s="78">
        <v>0</v>
      </c>
      <c r="O754" s="78">
        <v>0</v>
      </c>
      <c r="P754" s="78">
        <v>0</v>
      </c>
      <c r="Q754" s="78">
        <v>0</v>
      </c>
      <c r="R754" s="78">
        <v>0</v>
      </c>
      <c r="S754" s="78">
        <v>0</v>
      </c>
      <c r="T754" s="78">
        <v>0</v>
      </c>
      <c r="U754" s="78">
        <v>0</v>
      </c>
      <c r="V754" s="78">
        <v>0</v>
      </c>
      <c r="W754" s="78">
        <v>0</v>
      </c>
      <c r="X754" s="78">
        <v>0</v>
      </c>
      <c r="Y754" s="78">
        <v>0</v>
      </c>
      <c r="Z754" s="78">
        <v>0</v>
      </c>
      <c r="AA754" s="78">
        <f t="shared" si="143"/>
        <v>0</v>
      </c>
      <c r="AB754" s="77">
        <f t="shared" si="144"/>
        <v>2022</v>
      </c>
      <c r="AC754" s="76">
        <f t="shared" si="145"/>
        <v>11</v>
      </c>
      <c r="AD754" s="76" t="str">
        <f t="shared" si="146"/>
        <v/>
      </c>
      <c r="AE754" s="76" t="str">
        <f t="shared" si="147"/>
        <v/>
      </c>
      <c r="AF754" s="74">
        <f t="shared" si="148"/>
        <v>0</v>
      </c>
      <c r="AG754" s="75" t="str">
        <f t="shared" si="149"/>
        <v>1:00</v>
      </c>
      <c r="AH754" s="74">
        <f t="shared" si="150"/>
        <v>0</v>
      </c>
      <c r="AI754" s="73" t="str">
        <f t="shared" si="151"/>
        <v/>
      </c>
      <c r="AJ754" s="73" t="str">
        <f t="shared" si="152"/>
        <v/>
      </c>
      <c r="AK754" s="73" t="str">
        <f t="shared" si="153"/>
        <v/>
      </c>
      <c r="AL754" s="72" t="str">
        <f t="shared" si="154"/>
        <v/>
      </c>
      <c r="AM754" s="71" t="str">
        <f t="shared" si="155"/>
        <v/>
      </c>
    </row>
    <row r="755" spans="2:39" ht="13.8" thickBot="1">
      <c r="B755" s="79">
        <v>44887</v>
      </c>
      <c r="C755" s="78">
        <v>0</v>
      </c>
      <c r="D755" s="78">
        <v>0</v>
      </c>
      <c r="E755" s="78">
        <v>0</v>
      </c>
      <c r="F755" s="78">
        <v>0</v>
      </c>
      <c r="G755" s="78">
        <v>0</v>
      </c>
      <c r="H755" s="78">
        <v>0</v>
      </c>
      <c r="I755" s="78">
        <v>0</v>
      </c>
      <c r="J755" s="78">
        <v>0</v>
      </c>
      <c r="K755" s="78">
        <v>0</v>
      </c>
      <c r="L755" s="78">
        <v>0</v>
      </c>
      <c r="M755" s="78">
        <v>0</v>
      </c>
      <c r="N755" s="78">
        <v>0</v>
      </c>
      <c r="O755" s="78">
        <v>0</v>
      </c>
      <c r="P755" s="78">
        <v>0</v>
      </c>
      <c r="Q755" s="78">
        <v>0</v>
      </c>
      <c r="R755" s="78">
        <v>0</v>
      </c>
      <c r="S755" s="78">
        <v>0</v>
      </c>
      <c r="T755" s="78">
        <v>0</v>
      </c>
      <c r="U755" s="78">
        <v>0</v>
      </c>
      <c r="V755" s="78">
        <v>0</v>
      </c>
      <c r="W755" s="78">
        <v>0</v>
      </c>
      <c r="X755" s="78">
        <v>0</v>
      </c>
      <c r="Y755" s="78">
        <v>0</v>
      </c>
      <c r="Z755" s="78">
        <v>0</v>
      </c>
      <c r="AA755" s="78">
        <f t="shared" si="143"/>
        <v>0</v>
      </c>
      <c r="AB755" s="77">
        <f t="shared" si="144"/>
        <v>2022</v>
      </c>
      <c r="AC755" s="76">
        <f t="shared" si="145"/>
        <v>11</v>
      </c>
      <c r="AD755" s="76" t="str">
        <f t="shared" si="146"/>
        <v/>
      </c>
      <c r="AE755" s="76" t="str">
        <f t="shared" si="147"/>
        <v/>
      </c>
      <c r="AF755" s="74">
        <f t="shared" si="148"/>
        <v>0</v>
      </c>
      <c r="AG755" s="75" t="str">
        <f t="shared" si="149"/>
        <v>1:00</v>
      </c>
      <c r="AH755" s="74">
        <f t="shared" si="150"/>
        <v>0</v>
      </c>
      <c r="AI755" s="73" t="str">
        <f t="shared" si="151"/>
        <v/>
      </c>
      <c r="AJ755" s="73" t="str">
        <f t="shared" si="152"/>
        <v/>
      </c>
      <c r="AK755" s="73" t="str">
        <f t="shared" si="153"/>
        <v/>
      </c>
      <c r="AL755" s="72" t="str">
        <f t="shared" si="154"/>
        <v/>
      </c>
      <c r="AM755" s="71" t="str">
        <f t="shared" si="155"/>
        <v/>
      </c>
    </row>
    <row r="756" spans="2:39" ht="13.8" thickBot="1">
      <c r="B756" s="79">
        <v>44888</v>
      </c>
      <c r="C756" s="78">
        <v>0</v>
      </c>
      <c r="D756" s="78">
        <v>0</v>
      </c>
      <c r="E756" s="78">
        <v>0</v>
      </c>
      <c r="F756" s="78">
        <v>0</v>
      </c>
      <c r="G756" s="78">
        <v>0</v>
      </c>
      <c r="H756" s="78">
        <v>0</v>
      </c>
      <c r="I756" s="78">
        <v>0</v>
      </c>
      <c r="J756" s="78">
        <v>0</v>
      </c>
      <c r="K756" s="78">
        <v>0</v>
      </c>
      <c r="L756" s="78">
        <v>0</v>
      </c>
      <c r="M756" s="78">
        <v>0</v>
      </c>
      <c r="N756" s="78">
        <v>0</v>
      </c>
      <c r="O756" s="78">
        <v>0</v>
      </c>
      <c r="P756" s="78">
        <v>0</v>
      </c>
      <c r="Q756" s="78">
        <v>0</v>
      </c>
      <c r="R756" s="78">
        <v>0</v>
      </c>
      <c r="S756" s="78">
        <v>0</v>
      </c>
      <c r="T756" s="78">
        <v>0</v>
      </c>
      <c r="U756" s="78">
        <v>0</v>
      </c>
      <c r="V756" s="78">
        <v>0</v>
      </c>
      <c r="W756" s="78">
        <v>0</v>
      </c>
      <c r="X756" s="78">
        <v>0</v>
      </c>
      <c r="Y756" s="78">
        <v>0</v>
      </c>
      <c r="Z756" s="78">
        <v>0</v>
      </c>
      <c r="AA756" s="78">
        <f t="shared" si="143"/>
        <v>0</v>
      </c>
      <c r="AB756" s="77">
        <f t="shared" si="144"/>
        <v>2022</v>
      </c>
      <c r="AC756" s="76">
        <f t="shared" si="145"/>
        <v>11</v>
      </c>
      <c r="AD756" s="76" t="str">
        <f t="shared" si="146"/>
        <v/>
      </c>
      <c r="AE756" s="76" t="str">
        <f t="shared" si="147"/>
        <v/>
      </c>
      <c r="AF756" s="74">
        <f t="shared" si="148"/>
        <v>0</v>
      </c>
      <c r="AG756" s="75" t="str">
        <f t="shared" si="149"/>
        <v>1:00</v>
      </c>
      <c r="AH756" s="74">
        <f t="shared" si="150"/>
        <v>0</v>
      </c>
      <c r="AI756" s="73" t="str">
        <f t="shared" si="151"/>
        <v/>
      </c>
      <c r="AJ756" s="73" t="str">
        <f t="shared" si="152"/>
        <v/>
      </c>
      <c r="AK756" s="73" t="str">
        <f t="shared" si="153"/>
        <v/>
      </c>
      <c r="AL756" s="72" t="str">
        <f t="shared" si="154"/>
        <v/>
      </c>
      <c r="AM756" s="71" t="str">
        <f t="shared" si="155"/>
        <v/>
      </c>
    </row>
    <row r="757" spans="2:39" ht="13.8" thickBot="1">
      <c r="B757" s="79">
        <v>44889</v>
      </c>
      <c r="C757" s="78">
        <v>0</v>
      </c>
      <c r="D757" s="78">
        <v>0</v>
      </c>
      <c r="E757" s="78">
        <v>0</v>
      </c>
      <c r="F757" s="78">
        <v>0</v>
      </c>
      <c r="G757" s="78">
        <v>0</v>
      </c>
      <c r="H757" s="78">
        <v>0</v>
      </c>
      <c r="I757" s="78">
        <v>0</v>
      </c>
      <c r="J757" s="78">
        <v>0</v>
      </c>
      <c r="K757" s="78">
        <v>0</v>
      </c>
      <c r="L757" s="78">
        <v>0</v>
      </c>
      <c r="M757" s="78">
        <v>0</v>
      </c>
      <c r="N757" s="78">
        <v>0</v>
      </c>
      <c r="O757" s="78">
        <v>0</v>
      </c>
      <c r="P757" s="78">
        <v>0</v>
      </c>
      <c r="Q757" s="78">
        <v>0</v>
      </c>
      <c r="R757" s="78">
        <v>0</v>
      </c>
      <c r="S757" s="78">
        <v>0</v>
      </c>
      <c r="T757" s="78">
        <v>0</v>
      </c>
      <c r="U757" s="78">
        <v>0</v>
      </c>
      <c r="V757" s="78">
        <v>0</v>
      </c>
      <c r="W757" s="78">
        <v>0</v>
      </c>
      <c r="X757" s="78">
        <v>0</v>
      </c>
      <c r="Y757" s="78">
        <v>0</v>
      </c>
      <c r="Z757" s="78">
        <v>0</v>
      </c>
      <c r="AA757" s="78">
        <f t="shared" si="143"/>
        <v>0</v>
      </c>
      <c r="AB757" s="77">
        <f t="shared" si="144"/>
        <v>2022</v>
      </c>
      <c r="AC757" s="76">
        <f t="shared" si="145"/>
        <v>11</v>
      </c>
      <c r="AD757" s="76" t="str">
        <f t="shared" si="146"/>
        <v/>
      </c>
      <c r="AE757" s="76" t="str">
        <f t="shared" si="147"/>
        <v/>
      </c>
      <c r="AF757" s="74">
        <f t="shared" si="148"/>
        <v>0</v>
      </c>
      <c r="AG757" s="75" t="str">
        <f t="shared" si="149"/>
        <v>1:00</v>
      </c>
      <c r="AH757" s="74">
        <f t="shared" si="150"/>
        <v>0</v>
      </c>
      <c r="AI757" s="73" t="str">
        <f t="shared" si="151"/>
        <v/>
      </c>
      <c r="AJ757" s="73" t="str">
        <f t="shared" si="152"/>
        <v/>
      </c>
      <c r="AK757" s="73" t="str">
        <f t="shared" si="153"/>
        <v/>
      </c>
      <c r="AL757" s="72" t="str">
        <f t="shared" si="154"/>
        <v/>
      </c>
      <c r="AM757" s="71" t="str">
        <f t="shared" si="155"/>
        <v/>
      </c>
    </row>
    <row r="758" spans="2:39" ht="13.8" thickBot="1">
      <c r="B758" s="79">
        <v>44890</v>
      </c>
      <c r="C758" s="78">
        <v>0</v>
      </c>
      <c r="D758" s="78">
        <v>0</v>
      </c>
      <c r="E758" s="78">
        <v>0</v>
      </c>
      <c r="F758" s="78">
        <v>0</v>
      </c>
      <c r="G758" s="78">
        <v>0</v>
      </c>
      <c r="H758" s="78">
        <v>0</v>
      </c>
      <c r="I758" s="78">
        <v>0</v>
      </c>
      <c r="J758" s="78">
        <v>0</v>
      </c>
      <c r="K758" s="78">
        <v>0</v>
      </c>
      <c r="L758" s="78">
        <v>0</v>
      </c>
      <c r="M758" s="78">
        <v>0</v>
      </c>
      <c r="N758" s="78">
        <v>0</v>
      </c>
      <c r="O758" s="78">
        <v>0</v>
      </c>
      <c r="P758" s="78">
        <v>0</v>
      </c>
      <c r="Q758" s="78">
        <v>0</v>
      </c>
      <c r="R758" s="78">
        <v>0</v>
      </c>
      <c r="S758" s="78">
        <v>0</v>
      </c>
      <c r="T758" s="78">
        <v>0</v>
      </c>
      <c r="U758" s="78">
        <v>0</v>
      </c>
      <c r="V758" s="78">
        <v>0</v>
      </c>
      <c r="W758" s="78">
        <v>0</v>
      </c>
      <c r="X758" s="78">
        <v>0</v>
      </c>
      <c r="Y758" s="78">
        <v>0</v>
      </c>
      <c r="Z758" s="78">
        <v>0</v>
      </c>
      <c r="AA758" s="78">
        <f t="shared" si="143"/>
        <v>0</v>
      </c>
      <c r="AB758" s="77">
        <f t="shared" si="144"/>
        <v>2022</v>
      </c>
      <c r="AC758" s="76">
        <f t="shared" si="145"/>
        <v>11</v>
      </c>
      <c r="AD758" s="76" t="str">
        <f t="shared" si="146"/>
        <v/>
      </c>
      <c r="AE758" s="76" t="str">
        <f t="shared" si="147"/>
        <v/>
      </c>
      <c r="AF758" s="74">
        <f t="shared" si="148"/>
        <v>0</v>
      </c>
      <c r="AG758" s="75" t="str">
        <f t="shared" si="149"/>
        <v>1:00</v>
      </c>
      <c r="AH758" s="74">
        <f t="shared" si="150"/>
        <v>0</v>
      </c>
      <c r="AI758" s="73" t="str">
        <f t="shared" si="151"/>
        <v/>
      </c>
      <c r="AJ758" s="73" t="str">
        <f t="shared" si="152"/>
        <v/>
      </c>
      <c r="AK758" s="73" t="str">
        <f t="shared" si="153"/>
        <v/>
      </c>
      <c r="AL758" s="72" t="str">
        <f t="shared" si="154"/>
        <v/>
      </c>
      <c r="AM758" s="71" t="str">
        <f t="shared" si="155"/>
        <v/>
      </c>
    </row>
    <row r="759" spans="2:39" ht="13.8" thickBot="1">
      <c r="B759" s="79">
        <v>44891</v>
      </c>
      <c r="C759" s="78">
        <v>0</v>
      </c>
      <c r="D759" s="78">
        <v>0</v>
      </c>
      <c r="E759" s="78">
        <v>0</v>
      </c>
      <c r="F759" s="78">
        <v>0</v>
      </c>
      <c r="G759" s="78">
        <v>0</v>
      </c>
      <c r="H759" s="78">
        <v>0</v>
      </c>
      <c r="I759" s="78">
        <v>0</v>
      </c>
      <c r="J759" s="78">
        <v>0</v>
      </c>
      <c r="K759" s="78">
        <v>0</v>
      </c>
      <c r="L759" s="78">
        <v>0</v>
      </c>
      <c r="M759" s="78">
        <v>0</v>
      </c>
      <c r="N759" s="78">
        <v>0</v>
      </c>
      <c r="O759" s="78">
        <v>0</v>
      </c>
      <c r="P759" s="78">
        <v>0</v>
      </c>
      <c r="Q759" s="78">
        <v>0</v>
      </c>
      <c r="R759" s="78">
        <v>0</v>
      </c>
      <c r="S759" s="78">
        <v>0</v>
      </c>
      <c r="T759" s="78">
        <v>0</v>
      </c>
      <c r="U759" s="78">
        <v>0</v>
      </c>
      <c r="V759" s="78">
        <v>0</v>
      </c>
      <c r="W759" s="78">
        <v>0</v>
      </c>
      <c r="X759" s="78">
        <v>0</v>
      </c>
      <c r="Y759" s="78">
        <v>0</v>
      </c>
      <c r="Z759" s="78">
        <v>0</v>
      </c>
      <c r="AA759" s="78">
        <f t="shared" si="143"/>
        <v>0</v>
      </c>
      <c r="AB759" s="77">
        <f t="shared" si="144"/>
        <v>2022</v>
      </c>
      <c r="AC759" s="76">
        <f t="shared" si="145"/>
        <v>11</v>
      </c>
      <c r="AD759" s="76" t="str">
        <f t="shared" si="146"/>
        <v/>
      </c>
      <c r="AE759" s="76" t="str">
        <f t="shared" si="147"/>
        <v/>
      </c>
      <c r="AF759" s="74">
        <f t="shared" si="148"/>
        <v>0</v>
      </c>
      <c r="AG759" s="75" t="str">
        <f t="shared" si="149"/>
        <v>1:00</v>
      </c>
      <c r="AH759" s="74">
        <f t="shared" si="150"/>
        <v>0</v>
      </c>
      <c r="AI759" s="73" t="str">
        <f t="shared" si="151"/>
        <v/>
      </c>
      <c r="AJ759" s="73" t="str">
        <f t="shared" si="152"/>
        <v/>
      </c>
      <c r="AK759" s="73" t="str">
        <f t="shared" si="153"/>
        <v/>
      </c>
      <c r="AL759" s="72" t="str">
        <f t="shared" si="154"/>
        <v/>
      </c>
      <c r="AM759" s="71" t="str">
        <f t="shared" si="155"/>
        <v/>
      </c>
    </row>
    <row r="760" spans="2:39" ht="13.8" thickBot="1">
      <c r="B760" s="79">
        <v>44892</v>
      </c>
      <c r="C760" s="78">
        <v>0</v>
      </c>
      <c r="D760" s="78">
        <v>0</v>
      </c>
      <c r="E760" s="78">
        <v>0</v>
      </c>
      <c r="F760" s="78">
        <v>0</v>
      </c>
      <c r="G760" s="78">
        <v>0</v>
      </c>
      <c r="H760" s="78">
        <v>0</v>
      </c>
      <c r="I760" s="78">
        <v>0</v>
      </c>
      <c r="J760" s="78">
        <v>0</v>
      </c>
      <c r="K760" s="78">
        <v>0</v>
      </c>
      <c r="L760" s="78">
        <v>0</v>
      </c>
      <c r="M760" s="78">
        <v>0</v>
      </c>
      <c r="N760" s="78">
        <v>0</v>
      </c>
      <c r="O760" s="78">
        <v>0</v>
      </c>
      <c r="P760" s="78">
        <v>0</v>
      </c>
      <c r="Q760" s="78">
        <v>0</v>
      </c>
      <c r="R760" s="78">
        <v>0</v>
      </c>
      <c r="S760" s="78">
        <v>0</v>
      </c>
      <c r="T760" s="78">
        <v>0</v>
      </c>
      <c r="U760" s="78">
        <v>0</v>
      </c>
      <c r="V760" s="78">
        <v>0</v>
      </c>
      <c r="W760" s="78">
        <v>0</v>
      </c>
      <c r="X760" s="78">
        <v>0</v>
      </c>
      <c r="Y760" s="78">
        <v>0</v>
      </c>
      <c r="Z760" s="78">
        <v>0</v>
      </c>
      <c r="AA760" s="78">
        <f t="shared" si="143"/>
        <v>0</v>
      </c>
      <c r="AB760" s="77">
        <f t="shared" si="144"/>
        <v>2022</v>
      </c>
      <c r="AC760" s="76">
        <f t="shared" si="145"/>
        <v>11</v>
      </c>
      <c r="AD760" s="76" t="str">
        <f t="shared" si="146"/>
        <v/>
      </c>
      <c r="AE760" s="76" t="str">
        <f t="shared" si="147"/>
        <v/>
      </c>
      <c r="AF760" s="74">
        <f t="shared" si="148"/>
        <v>0</v>
      </c>
      <c r="AG760" s="75" t="str">
        <f t="shared" si="149"/>
        <v>1:00</v>
      </c>
      <c r="AH760" s="74">
        <f t="shared" si="150"/>
        <v>0</v>
      </c>
      <c r="AI760" s="73" t="str">
        <f t="shared" si="151"/>
        <v/>
      </c>
      <c r="AJ760" s="73" t="str">
        <f t="shared" si="152"/>
        <v/>
      </c>
      <c r="AK760" s="73" t="str">
        <f t="shared" si="153"/>
        <v/>
      </c>
      <c r="AL760" s="72" t="str">
        <f t="shared" si="154"/>
        <v/>
      </c>
      <c r="AM760" s="71" t="str">
        <f t="shared" si="155"/>
        <v/>
      </c>
    </row>
    <row r="761" spans="2:39" ht="13.8" thickBot="1">
      <c r="B761" s="79">
        <v>44893</v>
      </c>
      <c r="C761" s="78">
        <v>0</v>
      </c>
      <c r="D761" s="78">
        <v>0</v>
      </c>
      <c r="E761" s="78">
        <v>0</v>
      </c>
      <c r="F761" s="78">
        <v>0</v>
      </c>
      <c r="G761" s="78">
        <v>0</v>
      </c>
      <c r="H761" s="78">
        <v>0</v>
      </c>
      <c r="I761" s="78">
        <v>0</v>
      </c>
      <c r="J761" s="78">
        <v>0</v>
      </c>
      <c r="K761" s="78">
        <v>0</v>
      </c>
      <c r="L761" s="78">
        <v>0</v>
      </c>
      <c r="M761" s="78">
        <v>0</v>
      </c>
      <c r="N761" s="78">
        <v>0</v>
      </c>
      <c r="O761" s="78">
        <v>0</v>
      </c>
      <c r="P761" s="78">
        <v>0</v>
      </c>
      <c r="Q761" s="78">
        <v>0</v>
      </c>
      <c r="R761" s="78">
        <v>0</v>
      </c>
      <c r="S761" s="78">
        <v>0</v>
      </c>
      <c r="T761" s="78">
        <v>0</v>
      </c>
      <c r="U761" s="78">
        <v>0</v>
      </c>
      <c r="V761" s="78">
        <v>0</v>
      </c>
      <c r="W761" s="78">
        <v>0</v>
      </c>
      <c r="X761" s="78">
        <v>0</v>
      </c>
      <c r="Y761" s="78">
        <v>0</v>
      </c>
      <c r="Z761" s="78">
        <v>0</v>
      </c>
      <c r="AA761" s="78">
        <f t="shared" si="143"/>
        <v>0</v>
      </c>
      <c r="AB761" s="77">
        <f t="shared" si="144"/>
        <v>2022</v>
      </c>
      <c r="AC761" s="76">
        <f t="shared" si="145"/>
        <v>11</v>
      </c>
      <c r="AD761" s="76" t="str">
        <f t="shared" si="146"/>
        <v/>
      </c>
      <c r="AE761" s="76" t="str">
        <f t="shared" si="147"/>
        <v/>
      </c>
      <c r="AF761" s="74">
        <f t="shared" si="148"/>
        <v>0</v>
      </c>
      <c r="AG761" s="75" t="str">
        <f t="shared" si="149"/>
        <v>1:00</v>
      </c>
      <c r="AH761" s="74">
        <f t="shared" si="150"/>
        <v>0</v>
      </c>
      <c r="AI761" s="73" t="str">
        <f t="shared" si="151"/>
        <v/>
      </c>
      <c r="AJ761" s="73" t="str">
        <f t="shared" si="152"/>
        <v/>
      </c>
      <c r="AK761" s="73" t="str">
        <f t="shared" si="153"/>
        <v/>
      </c>
      <c r="AL761" s="72" t="str">
        <f t="shared" si="154"/>
        <v/>
      </c>
      <c r="AM761" s="71" t="str">
        <f t="shared" si="155"/>
        <v/>
      </c>
    </row>
    <row r="762" spans="2:39" ht="13.8" thickBot="1">
      <c r="B762" s="79">
        <v>44894</v>
      </c>
      <c r="C762" s="78">
        <v>0</v>
      </c>
      <c r="D762" s="78">
        <v>0</v>
      </c>
      <c r="E762" s="78">
        <v>0</v>
      </c>
      <c r="F762" s="78">
        <v>0</v>
      </c>
      <c r="G762" s="78">
        <v>0</v>
      </c>
      <c r="H762" s="78">
        <v>0</v>
      </c>
      <c r="I762" s="78">
        <v>0</v>
      </c>
      <c r="J762" s="78">
        <v>0</v>
      </c>
      <c r="K762" s="78">
        <v>0</v>
      </c>
      <c r="L762" s="78">
        <v>0</v>
      </c>
      <c r="M762" s="78">
        <v>0</v>
      </c>
      <c r="N762" s="78">
        <v>0</v>
      </c>
      <c r="O762" s="78">
        <v>0</v>
      </c>
      <c r="P762" s="78">
        <v>0</v>
      </c>
      <c r="Q762" s="78">
        <v>0</v>
      </c>
      <c r="R762" s="78">
        <v>0</v>
      </c>
      <c r="S762" s="78">
        <v>0</v>
      </c>
      <c r="T762" s="78">
        <v>0</v>
      </c>
      <c r="U762" s="78">
        <v>0</v>
      </c>
      <c r="V762" s="78">
        <v>0</v>
      </c>
      <c r="W762" s="78">
        <v>0</v>
      </c>
      <c r="X762" s="78">
        <v>0</v>
      </c>
      <c r="Y762" s="78">
        <v>0</v>
      </c>
      <c r="Z762" s="78">
        <v>0</v>
      </c>
      <c r="AA762" s="78">
        <f t="shared" si="143"/>
        <v>0</v>
      </c>
      <c r="AB762" s="77">
        <f t="shared" si="144"/>
        <v>2022</v>
      </c>
      <c r="AC762" s="76">
        <f t="shared" si="145"/>
        <v>11</v>
      </c>
      <c r="AD762" s="76" t="str">
        <f t="shared" si="146"/>
        <v/>
      </c>
      <c r="AE762" s="76" t="str">
        <f t="shared" si="147"/>
        <v/>
      </c>
      <c r="AF762" s="74">
        <f t="shared" si="148"/>
        <v>0</v>
      </c>
      <c r="AG762" s="75" t="str">
        <f t="shared" si="149"/>
        <v>1:00</v>
      </c>
      <c r="AH762" s="74">
        <f t="shared" si="150"/>
        <v>0</v>
      </c>
      <c r="AI762" s="73" t="str">
        <f t="shared" si="151"/>
        <v/>
      </c>
      <c r="AJ762" s="73" t="str">
        <f t="shared" si="152"/>
        <v/>
      </c>
      <c r="AK762" s="73" t="str">
        <f t="shared" si="153"/>
        <v/>
      </c>
      <c r="AL762" s="72" t="str">
        <f t="shared" si="154"/>
        <v/>
      </c>
      <c r="AM762" s="71" t="str">
        <f t="shared" si="155"/>
        <v/>
      </c>
    </row>
    <row r="763" spans="2:39" ht="13.8" thickBot="1">
      <c r="B763" s="79">
        <v>44895</v>
      </c>
      <c r="C763" s="78">
        <v>0</v>
      </c>
      <c r="D763" s="78">
        <v>0</v>
      </c>
      <c r="E763" s="78">
        <v>0</v>
      </c>
      <c r="F763" s="78">
        <v>0</v>
      </c>
      <c r="G763" s="78">
        <v>0</v>
      </c>
      <c r="H763" s="78">
        <v>0</v>
      </c>
      <c r="I763" s="78">
        <v>0</v>
      </c>
      <c r="J763" s="78">
        <v>0</v>
      </c>
      <c r="K763" s="78">
        <v>0</v>
      </c>
      <c r="L763" s="78">
        <v>0</v>
      </c>
      <c r="M763" s="78">
        <v>0</v>
      </c>
      <c r="N763" s="78">
        <v>0</v>
      </c>
      <c r="O763" s="78">
        <v>0</v>
      </c>
      <c r="P763" s="78">
        <v>0</v>
      </c>
      <c r="Q763" s="78">
        <v>0</v>
      </c>
      <c r="R763" s="78">
        <v>0</v>
      </c>
      <c r="S763" s="78">
        <v>0</v>
      </c>
      <c r="T763" s="78">
        <v>0</v>
      </c>
      <c r="U763" s="78">
        <v>0</v>
      </c>
      <c r="V763" s="78">
        <v>0</v>
      </c>
      <c r="W763" s="78">
        <v>0</v>
      </c>
      <c r="X763" s="78">
        <v>0</v>
      </c>
      <c r="Y763" s="78">
        <v>0</v>
      </c>
      <c r="Z763" s="78">
        <v>0</v>
      </c>
      <c r="AA763" s="78">
        <f t="shared" si="143"/>
        <v>0</v>
      </c>
      <c r="AB763" s="77">
        <f t="shared" si="144"/>
        <v>2022</v>
      </c>
      <c r="AC763" s="76">
        <f t="shared" si="145"/>
        <v>11</v>
      </c>
      <c r="AD763" s="76" t="str">
        <f t="shared" si="146"/>
        <v>2022-11</v>
      </c>
      <c r="AE763" s="76">
        <f t="shared" si="147"/>
        <v>11</v>
      </c>
      <c r="AF763" s="74">
        <f t="shared" si="148"/>
        <v>0</v>
      </c>
      <c r="AG763" s="75" t="str">
        <f t="shared" si="149"/>
        <v>1:00</v>
      </c>
      <c r="AH763" s="74">
        <f t="shared" si="150"/>
        <v>0</v>
      </c>
      <c r="AI763" s="73">
        <f t="shared" si="151"/>
        <v>0</v>
      </c>
      <c r="AJ763" s="73">
        <f t="shared" si="152"/>
        <v>0</v>
      </c>
      <c r="AK763" s="73">
        <f t="shared" si="153"/>
        <v>0</v>
      </c>
      <c r="AL763" s="72">
        <f t="shared" si="154"/>
        <v>44135</v>
      </c>
      <c r="AM763" s="71" t="str">
        <f t="shared" si="155"/>
        <v>1:00</v>
      </c>
    </row>
    <row r="764" spans="2:39" ht="13.8" thickBot="1">
      <c r="B764" s="79">
        <v>44896</v>
      </c>
      <c r="C764" s="78">
        <v>0</v>
      </c>
      <c r="D764" s="78">
        <v>0</v>
      </c>
      <c r="E764" s="78">
        <v>0</v>
      </c>
      <c r="F764" s="78">
        <v>0</v>
      </c>
      <c r="G764" s="78">
        <v>0</v>
      </c>
      <c r="H764" s="78">
        <v>0</v>
      </c>
      <c r="I764" s="78">
        <v>0</v>
      </c>
      <c r="J764" s="78">
        <v>0</v>
      </c>
      <c r="K764" s="78">
        <v>0</v>
      </c>
      <c r="L764" s="78">
        <v>0</v>
      </c>
      <c r="M764" s="78">
        <v>0</v>
      </c>
      <c r="N764" s="78">
        <v>0</v>
      </c>
      <c r="O764" s="78">
        <v>0</v>
      </c>
      <c r="P764" s="78">
        <v>0</v>
      </c>
      <c r="Q764" s="78">
        <v>0</v>
      </c>
      <c r="R764" s="78">
        <v>0</v>
      </c>
      <c r="S764" s="78">
        <v>0</v>
      </c>
      <c r="T764" s="78">
        <v>0</v>
      </c>
      <c r="U764" s="78">
        <v>0</v>
      </c>
      <c r="V764" s="78">
        <v>0</v>
      </c>
      <c r="W764" s="78">
        <v>0</v>
      </c>
      <c r="X764" s="78">
        <v>0</v>
      </c>
      <c r="Y764" s="78">
        <v>0</v>
      </c>
      <c r="Z764" s="78">
        <v>0</v>
      </c>
      <c r="AA764" s="78">
        <f t="shared" si="143"/>
        <v>0</v>
      </c>
      <c r="AB764" s="77">
        <f t="shared" si="144"/>
        <v>2022</v>
      </c>
      <c r="AC764" s="76">
        <f t="shared" si="145"/>
        <v>12</v>
      </c>
      <c r="AD764" s="76" t="str">
        <f t="shared" si="146"/>
        <v/>
      </c>
      <c r="AE764" s="76" t="str">
        <f t="shared" si="147"/>
        <v/>
      </c>
      <c r="AF764" s="74">
        <f t="shared" si="148"/>
        <v>0</v>
      </c>
      <c r="AG764" s="75" t="str">
        <f t="shared" si="149"/>
        <v>1:00</v>
      </c>
      <c r="AH764" s="74">
        <f t="shared" si="150"/>
        <v>0</v>
      </c>
      <c r="AI764" s="73" t="str">
        <f t="shared" si="151"/>
        <v/>
      </c>
      <c r="AJ764" s="73" t="str">
        <f t="shared" si="152"/>
        <v/>
      </c>
      <c r="AK764" s="73" t="str">
        <f t="shared" si="153"/>
        <v/>
      </c>
      <c r="AL764" s="72" t="str">
        <f t="shared" si="154"/>
        <v/>
      </c>
      <c r="AM764" s="71" t="str">
        <f t="shared" si="155"/>
        <v/>
      </c>
    </row>
    <row r="765" spans="2:39" ht="13.8" thickBot="1">
      <c r="B765" s="79">
        <v>44897</v>
      </c>
      <c r="C765" s="78">
        <v>0</v>
      </c>
      <c r="D765" s="78">
        <v>0</v>
      </c>
      <c r="E765" s="78">
        <v>0</v>
      </c>
      <c r="F765" s="78">
        <v>0</v>
      </c>
      <c r="G765" s="78">
        <v>0</v>
      </c>
      <c r="H765" s="78">
        <v>0</v>
      </c>
      <c r="I765" s="78">
        <v>0</v>
      </c>
      <c r="J765" s="78">
        <v>0</v>
      </c>
      <c r="K765" s="78">
        <v>0</v>
      </c>
      <c r="L765" s="78">
        <v>0</v>
      </c>
      <c r="M765" s="78">
        <v>0</v>
      </c>
      <c r="N765" s="78">
        <v>0</v>
      </c>
      <c r="O765" s="78">
        <v>0</v>
      </c>
      <c r="P765" s="78">
        <v>0</v>
      </c>
      <c r="Q765" s="78">
        <v>0</v>
      </c>
      <c r="R765" s="78">
        <v>0</v>
      </c>
      <c r="S765" s="78">
        <v>0</v>
      </c>
      <c r="T765" s="78">
        <v>0</v>
      </c>
      <c r="U765" s="78">
        <v>0</v>
      </c>
      <c r="V765" s="78">
        <v>0</v>
      </c>
      <c r="W765" s="78">
        <v>0</v>
      </c>
      <c r="X765" s="78">
        <v>0</v>
      </c>
      <c r="Y765" s="78">
        <v>0</v>
      </c>
      <c r="Z765" s="78">
        <v>0</v>
      </c>
      <c r="AA765" s="78">
        <f t="shared" si="143"/>
        <v>0</v>
      </c>
      <c r="AB765" s="77">
        <f t="shared" si="144"/>
        <v>2022</v>
      </c>
      <c r="AC765" s="76">
        <f t="shared" si="145"/>
        <v>12</v>
      </c>
      <c r="AD765" s="76" t="str">
        <f t="shared" si="146"/>
        <v/>
      </c>
      <c r="AE765" s="76" t="str">
        <f t="shared" si="147"/>
        <v/>
      </c>
      <c r="AF765" s="74">
        <f t="shared" si="148"/>
        <v>0</v>
      </c>
      <c r="AG765" s="75" t="str">
        <f t="shared" si="149"/>
        <v>1:00</v>
      </c>
      <c r="AH765" s="74">
        <f t="shared" si="150"/>
        <v>0</v>
      </c>
      <c r="AI765" s="73" t="str">
        <f t="shared" si="151"/>
        <v/>
      </c>
      <c r="AJ765" s="73" t="str">
        <f t="shared" si="152"/>
        <v/>
      </c>
      <c r="AK765" s="73" t="str">
        <f t="shared" si="153"/>
        <v/>
      </c>
      <c r="AL765" s="72" t="str">
        <f t="shared" si="154"/>
        <v/>
      </c>
      <c r="AM765" s="71" t="str">
        <f t="shared" si="155"/>
        <v/>
      </c>
    </row>
    <row r="766" spans="2:39" ht="13.8" thickBot="1">
      <c r="B766" s="79">
        <v>44898</v>
      </c>
      <c r="C766" s="78">
        <v>0</v>
      </c>
      <c r="D766" s="78">
        <v>0</v>
      </c>
      <c r="E766" s="78">
        <v>0</v>
      </c>
      <c r="F766" s="78">
        <v>0</v>
      </c>
      <c r="G766" s="78">
        <v>0</v>
      </c>
      <c r="H766" s="78">
        <v>0</v>
      </c>
      <c r="I766" s="78">
        <v>0</v>
      </c>
      <c r="J766" s="78">
        <v>0</v>
      </c>
      <c r="K766" s="78">
        <v>0</v>
      </c>
      <c r="L766" s="78">
        <v>0</v>
      </c>
      <c r="M766" s="78">
        <v>0</v>
      </c>
      <c r="N766" s="78">
        <v>0</v>
      </c>
      <c r="O766" s="78">
        <v>0</v>
      </c>
      <c r="P766" s="78">
        <v>0</v>
      </c>
      <c r="Q766" s="78">
        <v>0</v>
      </c>
      <c r="R766" s="78">
        <v>0</v>
      </c>
      <c r="S766" s="78">
        <v>0</v>
      </c>
      <c r="T766" s="78">
        <v>0</v>
      </c>
      <c r="U766" s="78">
        <v>0</v>
      </c>
      <c r="V766" s="78">
        <v>0</v>
      </c>
      <c r="W766" s="78">
        <v>0</v>
      </c>
      <c r="X766" s="78">
        <v>0</v>
      </c>
      <c r="Y766" s="78">
        <v>0</v>
      </c>
      <c r="Z766" s="78">
        <v>0</v>
      </c>
      <c r="AA766" s="78">
        <f t="shared" si="143"/>
        <v>0</v>
      </c>
      <c r="AB766" s="77">
        <f t="shared" si="144"/>
        <v>2022</v>
      </c>
      <c r="AC766" s="76">
        <f t="shared" si="145"/>
        <v>12</v>
      </c>
      <c r="AD766" s="76" t="str">
        <f t="shared" si="146"/>
        <v/>
      </c>
      <c r="AE766" s="76" t="str">
        <f t="shared" si="147"/>
        <v/>
      </c>
      <c r="AF766" s="74">
        <f t="shared" si="148"/>
        <v>0</v>
      </c>
      <c r="AG766" s="75" t="str">
        <f t="shared" si="149"/>
        <v>1:00</v>
      </c>
      <c r="AH766" s="74">
        <f t="shared" si="150"/>
        <v>0</v>
      </c>
      <c r="AI766" s="73" t="str">
        <f t="shared" si="151"/>
        <v/>
      </c>
      <c r="AJ766" s="73" t="str">
        <f t="shared" si="152"/>
        <v/>
      </c>
      <c r="AK766" s="73" t="str">
        <f t="shared" si="153"/>
        <v/>
      </c>
      <c r="AL766" s="72" t="str">
        <f t="shared" si="154"/>
        <v/>
      </c>
      <c r="AM766" s="71" t="str">
        <f t="shared" si="155"/>
        <v/>
      </c>
    </row>
    <row r="767" spans="2:39" ht="13.8" thickBot="1">
      <c r="B767" s="79">
        <v>44899</v>
      </c>
      <c r="C767" s="78">
        <v>0</v>
      </c>
      <c r="D767" s="78">
        <v>0</v>
      </c>
      <c r="E767" s="78">
        <v>0</v>
      </c>
      <c r="F767" s="78">
        <v>0</v>
      </c>
      <c r="G767" s="78">
        <v>0</v>
      </c>
      <c r="H767" s="78">
        <v>0</v>
      </c>
      <c r="I767" s="78">
        <v>0</v>
      </c>
      <c r="J767" s="78">
        <v>0</v>
      </c>
      <c r="K767" s="78">
        <v>0</v>
      </c>
      <c r="L767" s="78">
        <v>0</v>
      </c>
      <c r="M767" s="78">
        <v>0</v>
      </c>
      <c r="N767" s="78">
        <v>0</v>
      </c>
      <c r="O767" s="78">
        <v>0</v>
      </c>
      <c r="P767" s="78">
        <v>0</v>
      </c>
      <c r="Q767" s="78">
        <v>0</v>
      </c>
      <c r="R767" s="78">
        <v>0</v>
      </c>
      <c r="S767" s="78">
        <v>0</v>
      </c>
      <c r="T767" s="78">
        <v>0</v>
      </c>
      <c r="U767" s="78">
        <v>0</v>
      </c>
      <c r="V767" s="78">
        <v>0</v>
      </c>
      <c r="W767" s="78">
        <v>0</v>
      </c>
      <c r="X767" s="78">
        <v>0</v>
      </c>
      <c r="Y767" s="78">
        <v>0</v>
      </c>
      <c r="Z767" s="78">
        <v>0</v>
      </c>
      <c r="AA767" s="78">
        <f t="shared" si="143"/>
        <v>0</v>
      </c>
      <c r="AB767" s="77">
        <f t="shared" si="144"/>
        <v>2022</v>
      </c>
      <c r="AC767" s="76">
        <f t="shared" si="145"/>
        <v>12</v>
      </c>
      <c r="AD767" s="76" t="str">
        <f t="shared" si="146"/>
        <v/>
      </c>
      <c r="AE767" s="76" t="str">
        <f t="shared" si="147"/>
        <v/>
      </c>
      <c r="AF767" s="74">
        <f t="shared" si="148"/>
        <v>0</v>
      </c>
      <c r="AG767" s="75" t="str">
        <f t="shared" si="149"/>
        <v>1:00</v>
      </c>
      <c r="AH767" s="74">
        <f t="shared" si="150"/>
        <v>0</v>
      </c>
      <c r="AI767" s="73" t="str">
        <f t="shared" si="151"/>
        <v/>
      </c>
      <c r="AJ767" s="73" t="str">
        <f t="shared" si="152"/>
        <v/>
      </c>
      <c r="AK767" s="73" t="str">
        <f t="shared" si="153"/>
        <v/>
      </c>
      <c r="AL767" s="72" t="str">
        <f t="shared" si="154"/>
        <v/>
      </c>
      <c r="AM767" s="71" t="str">
        <f t="shared" si="155"/>
        <v/>
      </c>
    </row>
    <row r="768" spans="2:39" ht="13.8" thickBot="1">
      <c r="B768" s="79">
        <v>44900</v>
      </c>
      <c r="C768" s="78">
        <v>0</v>
      </c>
      <c r="D768" s="78">
        <v>0</v>
      </c>
      <c r="E768" s="78">
        <v>0</v>
      </c>
      <c r="F768" s="78">
        <v>0</v>
      </c>
      <c r="G768" s="78">
        <v>0</v>
      </c>
      <c r="H768" s="78">
        <v>0</v>
      </c>
      <c r="I768" s="78">
        <v>0</v>
      </c>
      <c r="J768" s="78">
        <v>0</v>
      </c>
      <c r="K768" s="78">
        <v>0</v>
      </c>
      <c r="L768" s="78">
        <v>0</v>
      </c>
      <c r="M768" s="78">
        <v>0</v>
      </c>
      <c r="N768" s="78">
        <v>0</v>
      </c>
      <c r="O768" s="78">
        <v>0</v>
      </c>
      <c r="P768" s="78">
        <v>0</v>
      </c>
      <c r="Q768" s="78">
        <v>0</v>
      </c>
      <c r="R768" s="78">
        <v>0</v>
      </c>
      <c r="S768" s="78">
        <v>0</v>
      </c>
      <c r="T768" s="78">
        <v>0</v>
      </c>
      <c r="U768" s="78">
        <v>0</v>
      </c>
      <c r="V768" s="78">
        <v>0</v>
      </c>
      <c r="W768" s="78">
        <v>0</v>
      </c>
      <c r="X768" s="78">
        <v>0</v>
      </c>
      <c r="Y768" s="78">
        <v>0</v>
      </c>
      <c r="Z768" s="78">
        <v>0</v>
      </c>
      <c r="AA768" s="78">
        <f t="shared" si="143"/>
        <v>0</v>
      </c>
      <c r="AB768" s="77">
        <f t="shared" si="144"/>
        <v>2022</v>
      </c>
      <c r="AC768" s="76">
        <f t="shared" si="145"/>
        <v>12</v>
      </c>
      <c r="AD768" s="76" t="str">
        <f t="shared" si="146"/>
        <v/>
      </c>
      <c r="AE768" s="76" t="str">
        <f t="shared" si="147"/>
        <v/>
      </c>
      <c r="AF768" s="74">
        <f t="shared" si="148"/>
        <v>0</v>
      </c>
      <c r="AG768" s="75" t="str">
        <f t="shared" si="149"/>
        <v>1:00</v>
      </c>
      <c r="AH768" s="74">
        <f t="shared" si="150"/>
        <v>0</v>
      </c>
      <c r="AI768" s="73" t="str">
        <f t="shared" si="151"/>
        <v/>
      </c>
      <c r="AJ768" s="73" t="str">
        <f t="shared" si="152"/>
        <v/>
      </c>
      <c r="AK768" s="73" t="str">
        <f t="shared" si="153"/>
        <v/>
      </c>
      <c r="AL768" s="72" t="str">
        <f t="shared" si="154"/>
        <v/>
      </c>
      <c r="AM768" s="71" t="str">
        <f t="shared" si="155"/>
        <v/>
      </c>
    </row>
    <row r="769" spans="2:39" ht="13.8" thickBot="1">
      <c r="B769" s="79">
        <v>44901</v>
      </c>
      <c r="C769" s="78">
        <v>0</v>
      </c>
      <c r="D769" s="78">
        <v>0</v>
      </c>
      <c r="E769" s="78">
        <v>0</v>
      </c>
      <c r="F769" s="78">
        <v>0</v>
      </c>
      <c r="G769" s="78">
        <v>0</v>
      </c>
      <c r="H769" s="78">
        <v>0</v>
      </c>
      <c r="I769" s="78">
        <v>0</v>
      </c>
      <c r="J769" s="78">
        <v>0</v>
      </c>
      <c r="K769" s="78">
        <v>0</v>
      </c>
      <c r="L769" s="78">
        <v>0</v>
      </c>
      <c r="M769" s="78">
        <v>0</v>
      </c>
      <c r="N769" s="78">
        <v>0</v>
      </c>
      <c r="O769" s="78">
        <v>0</v>
      </c>
      <c r="P769" s="78">
        <v>0</v>
      </c>
      <c r="Q769" s="78">
        <v>0</v>
      </c>
      <c r="R769" s="78">
        <v>0</v>
      </c>
      <c r="S769" s="78">
        <v>0</v>
      </c>
      <c r="T769" s="78">
        <v>0</v>
      </c>
      <c r="U769" s="78">
        <v>0</v>
      </c>
      <c r="V769" s="78">
        <v>0</v>
      </c>
      <c r="W769" s="78">
        <v>0</v>
      </c>
      <c r="X769" s="78">
        <v>0</v>
      </c>
      <c r="Y769" s="78">
        <v>0</v>
      </c>
      <c r="Z769" s="78">
        <v>0</v>
      </c>
      <c r="AA769" s="78">
        <f t="shared" si="143"/>
        <v>0</v>
      </c>
      <c r="AB769" s="77">
        <f t="shared" si="144"/>
        <v>2022</v>
      </c>
      <c r="AC769" s="76">
        <f t="shared" si="145"/>
        <v>12</v>
      </c>
      <c r="AD769" s="76" t="str">
        <f t="shared" si="146"/>
        <v/>
      </c>
      <c r="AE769" s="76" t="str">
        <f t="shared" si="147"/>
        <v/>
      </c>
      <c r="AF769" s="74">
        <f t="shared" si="148"/>
        <v>0</v>
      </c>
      <c r="AG769" s="75" t="str">
        <f t="shared" si="149"/>
        <v>1:00</v>
      </c>
      <c r="AH769" s="74">
        <f t="shared" si="150"/>
        <v>0</v>
      </c>
      <c r="AI769" s="73" t="str">
        <f t="shared" si="151"/>
        <v/>
      </c>
      <c r="AJ769" s="73" t="str">
        <f t="shared" si="152"/>
        <v/>
      </c>
      <c r="AK769" s="73" t="str">
        <f t="shared" si="153"/>
        <v/>
      </c>
      <c r="AL769" s="72" t="str">
        <f t="shared" si="154"/>
        <v/>
      </c>
      <c r="AM769" s="71" t="str">
        <f t="shared" si="155"/>
        <v/>
      </c>
    </row>
    <row r="770" spans="2:39" ht="13.8" thickBot="1">
      <c r="B770" s="79">
        <v>44902</v>
      </c>
      <c r="C770" s="78">
        <v>0</v>
      </c>
      <c r="D770" s="78">
        <v>0</v>
      </c>
      <c r="E770" s="78">
        <v>0</v>
      </c>
      <c r="F770" s="78">
        <v>0</v>
      </c>
      <c r="G770" s="78">
        <v>0</v>
      </c>
      <c r="H770" s="78">
        <v>0</v>
      </c>
      <c r="I770" s="78">
        <v>0</v>
      </c>
      <c r="J770" s="78">
        <v>0</v>
      </c>
      <c r="K770" s="78">
        <v>0</v>
      </c>
      <c r="L770" s="78">
        <v>0</v>
      </c>
      <c r="M770" s="78">
        <v>0</v>
      </c>
      <c r="N770" s="78">
        <v>0</v>
      </c>
      <c r="O770" s="78">
        <v>0</v>
      </c>
      <c r="P770" s="78">
        <v>0</v>
      </c>
      <c r="Q770" s="78">
        <v>0</v>
      </c>
      <c r="R770" s="78">
        <v>0</v>
      </c>
      <c r="S770" s="78">
        <v>0</v>
      </c>
      <c r="T770" s="78">
        <v>0</v>
      </c>
      <c r="U770" s="78">
        <v>0</v>
      </c>
      <c r="V770" s="78">
        <v>0</v>
      </c>
      <c r="W770" s="78">
        <v>0</v>
      </c>
      <c r="X770" s="78">
        <v>0</v>
      </c>
      <c r="Y770" s="78">
        <v>0</v>
      </c>
      <c r="Z770" s="78">
        <v>0</v>
      </c>
      <c r="AA770" s="78">
        <f t="shared" si="143"/>
        <v>0</v>
      </c>
      <c r="AB770" s="77">
        <f t="shared" si="144"/>
        <v>2022</v>
      </c>
      <c r="AC770" s="76">
        <f t="shared" si="145"/>
        <v>12</v>
      </c>
      <c r="AD770" s="76" t="str">
        <f t="shared" si="146"/>
        <v/>
      </c>
      <c r="AE770" s="76" t="str">
        <f t="shared" si="147"/>
        <v/>
      </c>
      <c r="AF770" s="74">
        <f t="shared" si="148"/>
        <v>0</v>
      </c>
      <c r="AG770" s="75" t="str">
        <f t="shared" si="149"/>
        <v>1:00</v>
      </c>
      <c r="AH770" s="74">
        <f t="shared" si="150"/>
        <v>0</v>
      </c>
      <c r="AI770" s="73" t="str">
        <f t="shared" si="151"/>
        <v/>
      </c>
      <c r="AJ770" s="73" t="str">
        <f t="shared" si="152"/>
        <v/>
      </c>
      <c r="AK770" s="73" t="str">
        <f t="shared" si="153"/>
        <v/>
      </c>
      <c r="AL770" s="72" t="str">
        <f t="shared" si="154"/>
        <v/>
      </c>
      <c r="AM770" s="71" t="str">
        <f t="shared" si="155"/>
        <v/>
      </c>
    </row>
    <row r="771" spans="2:39" ht="13.8" thickBot="1">
      <c r="B771" s="79">
        <v>44903</v>
      </c>
      <c r="C771" s="78">
        <v>0</v>
      </c>
      <c r="D771" s="78">
        <v>0</v>
      </c>
      <c r="E771" s="78">
        <v>0</v>
      </c>
      <c r="F771" s="78">
        <v>0</v>
      </c>
      <c r="G771" s="78">
        <v>0</v>
      </c>
      <c r="H771" s="78">
        <v>0</v>
      </c>
      <c r="I771" s="78">
        <v>0</v>
      </c>
      <c r="J771" s="78">
        <v>0</v>
      </c>
      <c r="K771" s="78">
        <v>0</v>
      </c>
      <c r="L771" s="78">
        <v>0</v>
      </c>
      <c r="M771" s="78">
        <v>0</v>
      </c>
      <c r="N771" s="78">
        <v>0</v>
      </c>
      <c r="O771" s="78">
        <v>0</v>
      </c>
      <c r="P771" s="78">
        <v>0</v>
      </c>
      <c r="Q771" s="78">
        <v>0</v>
      </c>
      <c r="R771" s="78">
        <v>0</v>
      </c>
      <c r="S771" s="78">
        <v>0</v>
      </c>
      <c r="T771" s="78">
        <v>0</v>
      </c>
      <c r="U771" s="78">
        <v>0</v>
      </c>
      <c r="V771" s="78">
        <v>0</v>
      </c>
      <c r="W771" s="78">
        <v>0</v>
      </c>
      <c r="X771" s="78">
        <v>0</v>
      </c>
      <c r="Y771" s="78">
        <v>0</v>
      </c>
      <c r="Z771" s="78">
        <v>0</v>
      </c>
      <c r="AA771" s="78">
        <f t="shared" ref="AA771:AA794" si="156">MAX(C771:Z771)</f>
        <v>0</v>
      </c>
      <c r="AB771" s="77">
        <f t="shared" ref="AB771:AB794" si="157">YEAR(B771)</f>
        <v>2022</v>
      </c>
      <c r="AC771" s="76">
        <f t="shared" ref="AC771:AC794" si="158">MONTH(B771)</f>
        <v>12</v>
      </c>
      <c r="AD771" s="76" t="str">
        <f t="shared" ref="AD771:AD794" si="159">IF(AE771="","",AB771&amp;"-"&amp;AE771)</f>
        <v/>
      </c>
      <c r="AE771" s="76" t="str">
        <f t="shared" ref="AE771:AE794" si="160">IF(DAY(B771+1)=1,AC771,"")</f>
        <v/>
      </c>
      <c r="AF771" s="74">
        <f t="shared" ref="AF771:AF794" si="161">MAX(C771:AA771)</f>
        <v>0</v>
      </c>
      <c r="AG771" s="75" t="str">
        <f t="shared" ref="AG771:AG794" si="162">INDEX($C$2:$Z$2,MATCH(AF771,C771:Z771,0))</f>
        <v>1:00</v>
      </c>
      <c r="AH771" s="74">
        <f t="shared" ref="AH771:AH794" si="163">SUM(C771:AA771)</f>
        <v>0</v>
      </c>
      <c r="AI771" s="73" t="str">
        <f t="shared" ref="AI771:AI794" si="164">IF(AE771&lt;&gt;"",SUMIFS(AF:AF,AC:AC,AC771,AB:AB,AB771),"")</f>
        <v/>
      </c>
      <c r="AJ771" s="73" t="str">
        <f t="shared" ref="AJ771:AJ794" si="165">IF(AI771="","",_xlfn.MAXIFS(AF:AF,AC:AC,AC771,AB:AB,AB771))</f>
        <v/>
      </c>
      <c r="AK771" s="73" t="str">
        <f t="shared" ref="AK771:AK794" si="166">IF(AI771="","",_xlfn.MAXIFS(AH:AH,AC:AC,AC771,AB:AB,AB771))</f>
        <v/>
      </c>
      <c r="AL771" s="72" t="str">
        <f t="shared" ref="AL771:AL794" si="167">IF(AI771&lt;&gt;"",INDEX(B:B,MATCH(AJ771,AF:AF,0)),"")</f>
        <v/>
      </c>
      <c r="AM771" s="71" t="str">
        <f t="shared" ref="AM771:AM794" si="168">IF(AI771&lt;&gt;"",INDEX(AG:AG,MATCH(AJ771,AF:AF,0)),"")</f>
        <v/>
      </c>
    </row>
    <row r="772" spans="2:39" ht="13.8" thickBot="1">
      <c r="B772" s="79">
        <v>44904</v>
      </c>
      <c r="C772" s="78">
        <v>0</v>
      </c>
      <c r="D772" s="78">
        <v>0</v>
      </c>
      <c r="E772" s="78">
        <v>0</v>
      </c>
      <c r="F772" s="78">
        <v>0</v>
      </c>
      <c r="G772" s="78">
        <v>0</v>
      </c>
      <c r="H772" s="78">
        <v>0</v>
      </c>
      <c r="I772" s="78">
        <v>0</v>
      </c>
      <c r="J772" s="78">
        <v>0</v>
      </c>
      <c r="K772" s="78">
        <v>0</v>
      </c>
      <c r="L772" s="78">
        <v>0</v>
      </c>
      <c r="M772" s="78">
        <v>0</v>
      </c>
      <c r="N772" s="78">
        <v>0</v>
      </c>
      <c r="O772" s="78">
        <v>0</v>
      </c>
      <c r="P772" s="78">
        <v>0</v>
      </c>
      <c r="Q772" s="78">
        <v>0</v>
      </c>
      <c r="R772" s="78">
        <v>0</v>
      </c>
      <c r="S772" s="78">
        <v>0</v>
      </c>
      <c r="T772" s="78">
        <v>0</v>
      </c>
      <c r="U772" s="78">
        <v>0</v>
      </c>
      <c r="V772" s="78">
        <v>0</v>
      </c>
      <c r="W772" s="78">
        <v>0</v>
      </c>
      <c r="X772" s="78">
        <v>0</v>
      </c>
      <c r="Y772" s="78">
        <v>0</v>
      </c>
      <c r="Z772" s="78">
        <v>0</v>
      </c>
      <c r="AA772" s="78">
        <f t="shared" si="156"/>
        <v>0</v>
      </c>
      <c r="AB772" s="77">
        <f t="shared" si="157"/>
        <v>2022</v>
      </c>
      <c r="AC772" s="76">
        <f t="shared" si="158"/>
        <v>12</v>
      </c>
      <c r="AD772" s="76" t="str">
        <f t="shared" si="159"/>
        <v/>
      </c>
      <c r="AE772" s="76" t="str">
        <f t="shared" si="160"/>
        <v/>
      </c>
      <c r="AF772" s="74">
        <f t="shared" si="161"/>
        <v>0</v>
      </c>
      <c r="AG772" s="75" t="str">
        <f t="shared" si="162"/>
        <v>1:00</v>
      </c>
      <c r="AH772" s="74">
        <f t="shared" si="163"/>
        <v>0</v>
      </c>
      <c r="AI772" s="73" t="str">
        <f t="shared" si="164"/>
        <v/>
      </c>
      <c r="AJ772" s="73" t="str">
        <f t="shared" si="165"/>
        <v/>
      </c>
      <c r="AK772" s="73" t="str">
        <f t="shared" si="166"/>
        <v/>
      </c>
      <c r="AL772" s="72" t="str">
        <f t="shared" si="167"/>
        <v/>
      </c>
      <c r="AM772" s="71" t="str">
        <f t="shared" si="168"/>
        <v/>
      </c>
    </row>
    <row r="773" spans="2:39" ht="13.8" thickBot="1">
      <c r="B773" s="79">
        <v>44905</v>
      </c>
      <c r="C773" s="78">
        <v>0</v>
      </c>
      <c r="D773" s="78">
        <v>0</v>
      </c>
      <c r="E773" s="78">
        <v>0</v>
      </c>
      <c r="F773" s="78">
        <v>0</v>
      </c>
      <c r="G773" s="78">
        <v>0</v>
      </c>
      <c r="H773" s="78">
        <v>0</v>
      </c>
      <c r="I773" s="78">
        <v>0</v>
      </c>
      <c r="J773" s="78">
        <v>0</v>
      </c>
      <c r="K773" s="78">
        <v>0</v>
      </c>
      <c r="L773" s="78">
        <v>0</v>
      </c>
      <c r="M773" s="78">
        <v>0</v>
      </c>
      <c r="N773" s="78">
        <v>0</v>
      </c>
      <c r="O773" s="78">
        <v>0</v>
      </c>
      <c r="P773" s="78">
        <v>0</v>
      </c>
      <c r="Q773" s="78">
        <v>0</v>
      </c>
      <c r="R773" s="78">
        <v>0</v>
      </c>
      <c r="S773" s="78">
        <v>0</v>
      </c>
      <c r="T773" s="78">
        <v>0</v>
      </c>
      <c r="U773" s="78">
        <v>0</v>
      </c>
      <c r="V773" s="78">
        <v>0</v>
      </c>
      <c r="W773" s="78">
        <v>0</v>
      </c>
      <c r="X773" s="78">
        <v>0</v>
      </c>
      <c r="Y773" s="78">
        <v>0</v>
      </c>
      <c r="Z773" s="78">
        <v>0</v>
      </c>
      <c r="AA773" s="78">
        <f t="shared" si="156"/>
        <v>0</v>
      </c>
      <c r="AB773" s="77">
        <f t="shared" si="157"/>
        <v>2022</v>
      </c>
      <c r="AC773" s="76">
        <f t="shared" si="158"/>
        <v>12</v>
      </c>
      <c r="AD773" s="76" t="str">
        <f t="shared" si="159"/>
        <v/>
      </c>
      <c r="AE773" s="76" t="str">
        <f t="shared" si="160"/>
        <v/>
      </c>
      <c r="AF773" s="74">
        <f t="shared" si="161"/>
        <v>0</v>
      </c>
      <c r="AG773" s="75" t="str">
        <f t="shared" si="162"/>
        <v>1:00</v>
      </c>
      <c r="AH773" s="74">
        <f t="shared" si="163"/>
        <v>0</v>
      </c>
      <c r="AI773" s="73" t="str">
        <f t="shared" si="164"/>
        <v/>
      </c>
      <c r="AJ773" s="73" t="str">
        <f t="shared" si="165"/>
        <v/>
      </c>
      <c r="AK773" s="73" t="str">
        <f t="shared" si="166"/>
        <v/>
      </c>
      <c r="AL773" s="72" t="str">
        <f t="shared" si="167"/>
        <v/>
      </c>
      <c r="AM773" s="71" t="str">
        <f t="shared" si="168"/>
        <v/>
      </c>
    </row>
    <row r="774" spans="2:39" ht="13.8" thickBot="1">
      <c r="B774" s="79">
        <v>44906</v>
      </c>
      <c r="C774" s="78">
        <v>0</v>
      </c>
      <c r="D774" s="78">
        <v>0</v>
      </c>
      <c r="E774" s="78">
        <v>0</v>
      </c>
      <c r="F774" s="78">
        <v>0</v>
      </c>
      <c r="G774" s="78">
        <v>0</v>
      </c>
      <c r="H774" s="78">
        <v>0</v>
      </c>
      <c r="I774" s="78">
        <v>0</v>
      </c>
      <c r="J774" s="78">
        <v>0</v>
      </c>
      <c r="K774" s="78">
        <v>0</v>
      </c>
      <c r="L774" s="78">
        <v>0</v>
      </c>
      <c r="M774" s="78">
        <v>0</v>
      </c>
      <c r="N774" s="78">
        <v>0</v>
      </c>
      <c r="O774" s="78">
        <v>0</v>
      </c>
      <c r="P774" s="78">
        <v>0</v>
      </c>
      <c r="Q774" s="78">
        <v>0</v>
      </c>
      <c r="R774" s="78">
        <v>0</v>
      </c>
      <c r="S774" s="78">
        <v>0</v>
      </c>
      <c r="T774" s="78">
        <v>0</v>
      </c>
      <c r="U774" s="78">
        <v>0</v>
      </c>
      <c r="V774" s="78">
        <v>0</v>
      </c>
      <c r="W774" s="78">
        <v>0</v>
      </c>
      <c r="X774" s="78">
        <v>0</v>
      </c>
      <c r="Y774" s="78">
        <v>0</v>
      </c>
      <c r="Z774" s="78">
        <v>0</v>
      </c>
      <c r="AA774" s="78">
        <f t="shared" si="156"/>
        <v>0</v>
      </c>
      <c r="AB774" s="77">
        <f t="shared" si="157"/>
        <v>2022</v>
      </c>
      <c r="AC774" s="76">
        <f t="shared" si="158"/>
        <v>12</v>
      </c>
      <c r="AD774" s="76" t="str">
        <f t="shared" si="159"/>
        <v/>
      </c>
      <c r="AE774" s="76" t="str">
        <f t="shared" si="160"/>
        <v/>
      </c>
      <c r="AF774" s="74">
        <f t="shared" si="161"/>
        <v>0</v>
      </c>
      <c r="AG774" s="75" t="str">
        <f t="shared" si="162"/>
        <v>1:00</v>
      </c>
      <c r="AH774" s="74">
        <f t="shared" si="163"/>
        <v>0</v>
      </c>
      <c r="AI774" s="73" t="str">
        <f t="shared" si="164"/>
        <v/>
      </c>
      <c r="AJ774" s="73" t="str">
        <f t="shared" si="165"/>
        <v/>
      </c>
      <c r="AK774" s="73" t="str">
        <f t="shared" si="166"/>
        <v/>
      </c>
      <c r="AL774" s="72" t="str">
        <f t="shared" si="167"/>
        <v/>
      </c>
      <c r="AM774" s="71" t="str">
        <f t="shared" si="168"/>
        <v/>
      </c>
    </row>
    <row r="775" spans="2:39" ht="13.8" thickBot="1">
      <c r="B775" s="79">
        <v>44907</v>
      </c>
      <c r="C775" s="78">
        <v>0</v>
      </c>
      <c r="D775" s="78">
        <v>0</v>
      </c>
      <c r="E775" s="78">
        <v>0</v>
      </c>
      <c r="F775" s="78">
        <v>0</v>
      </c>
      <c r="G775" s="78">
        <v>0</v>
      </c>
      <c r="H775" s="78">
        <v>0</v>
      </c>
      <c r="I775" s="78">
        <v>0</v>
      </c>
      <c r="J775" s="78">
        <v>0</v>
      </c>
      <c r="K775" s="78">
        <v>0</v>
      </c>
      <c r="L775" s="78">
        <v>0</v>
      </c>
      <c r="M775" s="78">
        <v>0</v>
      </c>
      <c r="N775" s="78">
        <v>0</v>
      </c>
      <c r="O775" s="78">
        <v>0</v>
      </c>
      <c r="P775" s="78">
        <v>0</v>
      </c>
      <c r="Q775" s="78">
        <v>0</v>
      </c>
      <c r="R775" s="78">
        <v>0</v>
      </c>
      <c r="S775" s="78">
        <v>0</v>
      </c>
      <c r="T775" s="78">
        <v>0</v>
      </c>
      <c r="U775" s="78">
        <v>0</v>
      </c>
      <c r="V775" s="78">
        <v>0</v>
      </c>
      <c r="W775" s="78">
        <v>0</v>
      </c>
      <c r="X775" s="78">
        <v>0</v>
      </c>
      <c r="Y775" s="78">
        <v>0</v>
      </c>
      <c r="Z775" s="78">
        <v>0</v>
      </c>
      <c r="AA775" s="78">
        <f t="shared" si="156"/>
        <v>0</v>
      </c>
      <c r="AB775" s="77">
        <f t="shared" si="157"/>
        <v>2022</v>
      </c>
      <c r="AC775" s="76">
        <f t="shared" si="158"/>
        <v>12</v>
      </c>
      <c r="AD775" s="76" t="str">
        <f t="shared" si="159"/>
        <v/>
      </c>
      <c r="AE775" s="76" t="str">
        <f t="shared" si="160"/>
        <v/>
      </c>
      <c r="AF775" s="74">
        <f t="shared" si="161"/>
        <v>0</v>
      </c>
      <c r="AG775" s="75" t="str">
        <f t="shared" si="162"/>
        <v>1:00</v>
      </c>
      <c r="AH775" s="74">
        <f t="shared" si="163"/>
        <v>0</v>
      </c>
      <c r="AI775" s="73" t="str">
        <f t="shared" si="164"/>
        <v/>
      </c>
      <c r="AJ775" s="73" t="str">
        <f t="shared" si="165"/>
        <v/>
      </c>
      <c r="AK775" s="73" t="str">
        <f t="shared" si="166"/>
        <v/>
      </c>
      <c r="AL775" s="72" t="str">
        <f t="shared" si="167"/>
        <v/>
      </c>
      <c r="AM775" s="71" t="str">
        <f t="shared" si="168"/>
        <v/>
      </c>
    </row>
    <row r="776" spans="2:39" ht="13.8" thickBot="1">
      <c r="B776" s="79">
        <v>44908</v>
      </c>
      <c r="C776" s="78">
        <v>0</v>
      </c>
      <c r="D776" s="78">
        <v>0</v>
      </c>
      <c r="E776" s="78">
        <v>0</v>
      </c>
      <c r="F776" s="78">
        <v>0</v>
      </c>
      <c r="G776" s="78">
        <v>0</v>
      </c>
      <c r="H776" s="78">
        <v>0</v>
      </c>
      <c r="I776" s="78">
        <v>0</v>
      </c>
      <c r="J776" s="78">
        <v>0</v>
      </c>
      <c r="K776" s="78">
        <v>0</v>
      </c>
      <c r="L776" s="78">
        <v>0</v>
      </c>
      <c r="M776" s="78">
        <v>0</v>
      </c>
      <c r="N776" s="78">
        <v>0</v>
      </c>
      <c r="O776" s="78">
        <v>0</v>
      </c>
      <c r="P776" s="78">
        <v>0</v>
      </c>
      <c r="Q776" s="78">
        <v>0</v>
      </c>
      <c r="R776" s="78">
        <v>0</v>
      </c>
      <c r="S776" s="78">
        <v>0</v>
      </c>
      <c r="T776" s="78">
        <v>0</v>
      </c>
      <c r="U776" s="78">
        <v>0</v>
      </c>
      <c r="V776" s="78">
        <v>0</v>
      </c>
      <c r="W776" s="78">
        <v>0</v>
      </c>
      <c r="X776" s="78">
        <v>0</v>
      </c>
      <c r="Y776" s="78">
        <v>0</v>
      </c>
      <c r="Z776" s="78">
        <v>0</v>
      </c>
      <c r="AA776" s="78">
        <f t="shared" si="156"/>
        <v>0</v>
      </c>
      <c r="AB776" s="77">
        <f t="shared" si="157"/>
        <v>2022</v>
      </c>
      <c r="AC776" s="76">
        <f t="shared" si="158"/>
        <v>12</v>
      </c>
      <c r="AD776" s="76" t="str">
        <f t="shared" si="159"/>
        <v/>
      </c>
      <c r="AE776" s="76" t="str">
        <f t="shared" si="160"/>
        <v/>
      </c>
      <c r="AF776" s="74">
        <f t="shared" si="161"/>
        <v>0</v>
      </c>
      <c r="AG776" s="75" t="str">
        <f t="shared" si="162"/>
        <v>1:00</v>
      </c>
      <c r="AH776" s="74">
        <f t="shared" si="163"/>
        <v>0</v>
      </c>
      <c r="AI776" s="73" t="str">
        <f t="shared" si="164"/>
        <v/>
      </c>
      <c r="AJ776" s="73" t="str">
        <f t="shared" si="165"/>
        <v/>
      </c>
      <c r="AK776" s="73" t="str">
        <f t="shared" si="166"/>
        <v/>
      </c>
      <c r="AL776" s="72" t="str">
        <f t="shared" si="167"/>
        <v/>
      </c>
      <c r="AM776" s="71" t="str">
        <f t="shared" si="168"/>
        <v/>
      </c>
    </row>
    <row r="777" spans="2:39" ht="13.8" thickBot="1">
      <c r="B777" s="79">
        <v>44909</v>
      </c>
      <c r="C777" s="78">
        <v>0</v>
      </c>
      <c r="D777" s="78">
        <v>0</v>
      </c>
      <c r="E777" s="78">
        <v>0</v>
      </c>
      <c r="F777" s="78">
        <v>0</v>
      </c>
      <c r="G777" s="78">
        <v>0</v>
      </c>
      <c r="H777" s="78">
        <v>0</v>
      </c>
      <c r="I777" s="78">
        <v>0</v>
      </c>
      <c r="J777" s="78">
        <v>0</v>
      </c>
      <c r="K777" s="78">
        <v>0</v>
      </c>
      <c r="L777" s="78">
        <v>0</v>
      </c>
      <c r="M777" s="78">
        <v>0</v>
      </c>
      <c r="N777" s="78">
        <v>46.015000000000001</v>
      </c>
      <c r="O777" s="78">
        <v>1259.625</v>
      </c>
      <c r="P777" s="78">
        <v>1363.865</v>
      </c>
      <c r="Q777" s="78">
        <v>1344.0350000000001</v>
      </c>
      <c r="R777" s="78">
        <v>1359.749</v>
      </c>
      <c r="S777" s="78">
        <v>1320.336</v>
      </c>
      <c r="T777" s="78">
        <v>1301.325</v>
      </c>
      <c r="U777" s="78">
        <v>1271.903</v>
      </c>
      <c r="V777" s="78">
        <v>1270.537</v>
      </c>
      <c r="W777" s="78">
        <v>1243.6389999999999</v>
      </c>
      <c r="X777" s="78">
        <v>1242.0730000000001</v>
      </c>
      <c r="Y777" s="78">
        <v>1211.373</v>
      </c>
      <c r="Z777" s="78">
        <v>1185.134</v>
      </c>
      <c r="AA777" s="78">
        <f t="shared" si="156"/>
        <v>1363.865</v>
      </c>
      <c r="AB777" s="77">
        <f t="shared" si="157"/>
        <v>2022</v>
      </c>
      <c r="AC777" s="76">
        <f t="shared" si="158"/>
        <v>12</v>
      </c>
      <c r="AD777" s="76" t="str">
        <f t="shared" si="159"/>
        <v/>
      </c>
      <c r="AE777" s="76" t="str">
        <f t="shared" si="160"/>
        <v/>
      </c>
      <c r="AF777" s="74">
        <f t="shared" si="161"/>
        <v>1363.865</v>
      </c>
      <c r="AG777" s="75" t="str">
        <f t="shared" si="162"/>
        <v>14:00</v>
      </c>
      <c r="AH777" s="74">
        <f t="shared" si="163"/>
        <v>16783.473999999998</v>
      </c>
      <c r="AI777" s="73" t="str">
        <f t="shared" si="164"/>
        <v/>
      </c>
      <c r="AJ777" s="73" t="str">
        <f t="shared" si="165"/>
        <v/>
      </c>
      <c r="AK777" s="73" t="str">
        <f t="shared" si="166"/>
        <v/>
      </c>
      <c r="AL777" s="72" t="str">
        <f t="shared" si="167"/>
        <v/>
      </c>
      <c r="AM777" s="71" t="str">
        <f t="shared" si="168"/>
        <v/>
      </c>
    </row>
    <row r="778" spans="2:39" ht="13.8" thickBot="1">
      <c r="B778" s="79">
        <v>44910</v>
      </c>
      <c r="C778" s="78">
        <v>1194.309</v>
      </c>
      <c r="D778" s="78">
        <v>1171.1759999999999</v>
      </c>
      <c r="E778" s="78">
        <v>1178.5709999999999</v>
      </c>
      <c r="F778" s="78">
        <v>1185.25</v>
      </c>
      <c r="G778" s="78">
        <v>1190.085</v>
      </c>
      <c r="H778" s="78">
        <v>1206.116</v>
      </c>
      <c r="I778" s="78">
        <v>1252.9829999999999</v>
      </c>
      <c r="J778" s="78">
        <v>1363.29</v>
      </c>
      <c r="K778" s="78">
        <v>1349.6079999999999</v>
      </c>
      <c r="L778" s="78">
        <v>1380.471</v>
      </c>
      <c r="M778" s="78">
        <v>1420.123</v>
      </c>
      <c r="N778" s="78">
        <v>1403.76</v>
      </c>
      <c r="O778" s="78">
        <v>1384.7829999999999</v>
      </c>
      <c r="P778" s="78">
        <v>1371.7449999999999</v>
      </c>
      <c r="Q778" s="78">
        <v>1386.7950000000001</v>
      </c>
      <c r="R778" s="78">
        <v>1367.066</v>
      </c>
      <c r="S778" s="78">
        <v>1377.3820000000001</v>
      </c>
      <c r="T778" s="78">
        <v>1346.441</v>
      </c>
      <c r="U778" s="78">
        <v>1295.24</v>
      </c>
      <c r="V778" s="78">
        <v>1311.981</v>
      </c>
      <c r="W778" s="78">
        <v>1268.0440000000001</v>
      </c>
      <c r="X778" s="78">
        <v>1248.4090000000001</v>
      </c>
      <c r="Y778" s="78">
        <v>1243.4690000000001</v>
      </c>
      <c r="Z778" s="78">
        <v>1208.124</v>
      </c>
      <c r="AA778" s="78">
        <f t="shared" si="156"/>
        <v>1420.123</v>
      </c>
      <c r="AB778" s="77">
        <f t="shared" si="157"/>
        <v>2022</v>
      </c>
      <c r="AC778" s="76">
        <f t="shared" si="158"/>
        <v>12</v>
      </c>
      <c r="AD778" s="76" t="str">
        <f t="shared" si="159"/>
        <v/>
      </c>
      <c r="AE778" s="76" t="str">
        <f t="shared" si="160"/>
        <v/>
      </c>
      <c r="AF778" s="74">
        <f t="shared" si="161"/>
        <v>1420.123</v>
      </c>
      <c r="AG778" s="75" t="str">
        <f t="shared" si="162"/>
        <v>11:00</v>
      </c>
      <c r="AH778" s="74">
        <f t="shared" si="163"/>
        <v>32525.343999999997</v>
      </c>
      <c r="AI778" s="73" t="str">
        <f t="shared" si="164"/>
        <v/>
      </c>
      <c r="AJ778" s="73" t="str">
        <f t="shared" si="165"/>
        <v/>
      </c>
      <c r="AK778" s="73" t="str">
        <f t="shared" si="166"/>
        <v/>
      </c>
      <c r="AL778" s="72" t="str">
        <f t="shared" si="167"/>
        <v/>
      </c>
      <c r="AM778" s="71" t="str">
        <f t="shared" si="168"/>
        <v/>
      </c>
    </row>
    <row r="779" spans="2:39" ht="13.8" thickBot="1">
      <c r="B779" s="79">
        <v>44911</v>
      </c>
      <c r="C779" s="78">
        <v>1203.58</v>
      </c>
      <c r="D779" s="78">
        <v>1203.7090000000001</v>
      </c>
      <c r="E779" s="78">
        <v>1190.914</v>
      </c>
      <c r="F779" s="78">
        <v>1198.607</v>
      </c>
      <c r="G779" s="78">
        <v>1187.8920000000001</v>
      </c>
      <c r="H779" s="78">
        <v>1228.4559999999999</v>
      </c>
      <c r="I779" s="78">
        <v>1269.597</v>
      </c>
      <c r="J779" s="78">
        <v>1362.2170000000001</v>
      </c>
      <c r="K779" s="78">
        <v>1330.9960000000001</v>
      </c>
      <c r="L779" s="78">
        <v>1351.0740000000001</v>
      </c>
      <c r="M779" s="78">
        <v>1374.4069999999999</v>
      </c>
      <c r="N779" s="78">
        <v>1368.8789999999999</v>
      </c>
      <c r="O779" s="78">
        <v>1340.6969999999999</v>
      </c>
      <c r="P779" s="78">
        <v>1349.0329999999999</v>
      </c>
      <c r="Q779" s="78">
        <v>1337.2339999999999</v>
      </c>
      <c r="R779" s="78">
        <v>1337.5029999999999</v>
      </c>
      <c r="S779" s="78">
        <v>1293.3510000000001</v>
      </c>
      <c r="T779" s="78">
        <v>1279.0050000000001</v>
      </c>
      <c r="U779" s="78">
        <v>1256.1659999999999</v>
      </c>
      <c r="V779" s="78">
        <v>1231.095</v>
      </c>
      <c r="W779" s="78">
        <v>1205.463</v>
      </c>
      <c r="X779" s="78">
        <v>1211.7470000000001</v>
      </c>
      <c r="Y779" s="78">
        <v>1192.002</v>
      </c>
      <c r="Z779" s="78">
        <v>1160.202</v>
      </c>
      <c r="AA779" s="78">
        <f t="shared" si="156"/>
        <v>1374.4069999999999</v>
      </c>
      <c r="AB779" s="77">
        <f t="shared" si="157"/>
        <v>2022</v>
      </c>
      <c r="AC779" s="76">
        <f t="shared" si="158"/>
        <v>12</v>
      </c>
      <c r="AD779" s="76" t="str">
        <f t="shared" si="159"/>
        <v/>
      </c>
      <c r="AE779" s="76" t="str">
        <f t="shared" si="160"/>
        <v/>
      </c>
      <c r="AF779" s="74">
        <f t="shared" si="161"/>
        <v>1374.4069999999999</v>
      </c>
      <c r="AG779" s="75" t="str">
        <f t="shared" si="162"/>
        <v>11:00</v>
      </c>
      <c r="AH779" s="74">
        <f t="shared" si="163"/>
        <v>31838.233000000004</v>
      </c>
      <c r="AI779" s="73" t="str">
        <f t="shared" si="164"/>
        <v/>
      </c>
      <c r="AJ779" s="73" t="str">
        <f t="shared" si="165"/>
        <v/>
      </c>
      <c r="AK779" s="73" t="str">
        <f t="shared" si="166"/>
        <v/>
      </c>
      <c r="AL779" s="72" t="str">
        <f t="shared" si="167"/>
        <v/>
      </c>
      <c r="AM779" s="71" t="str">
        <f t="shared" si="168"/>
        <v/>
      </c>
    </row>
    <row r="780" spans="2:39" ht="13.8" thickBot="1">
      <c r="B780" s="79">
        <v>44912</v>
      </c>
      <c r="C780" s="78">
        <v>1155.2360000000001</v>
      </c>
      <c r="D780" s="78">
        <v>1157.83</v>
      </c>
      <c r="E780" s="78">
        <v>1156.963</v>
      </c>
      <c r="F780" s="78">
        <v>1145.191</v>
      </c>
      <c r="G780" s="78">
        <v>1152.1559999999999</v>
      </c>
      <c r="H780" s="78">
        <v>1155.367</v>
      </c>
      <c r="I780" s="78">
        <v>1204.9280000000001</v>
      </c>
      <c r="J780" s="78">
        <v>1251.6099999999999</v>
      </c>
      <c r="K780" s="78">
        <v>1238.0150000000001</v>
      </c>
      <c r="L780" s="78">
        <v>1227.1220000000001</v>
      </c>
      <c r="M780" s="78">
        <v>1257.8510000000001</v>
      </c>
      <c r="N780" s="78">
        <v>1243.752</v>
      </c>
      <c r="O780" s="78">
        <v>1214.7449999999999</v>
      </c>
      <c r="P780" s="78">
        <v>1222.174</v>
      </c>
      <c r="Q780" s="78">
        <v>1220.1890000000001</v>
      </c>
      <c r="R780" s="78">
        <v>1224.165</v>
      </c>
      <c r="S780" s="78">
        <v>1218.7650000000001</v>
      </c>
      <c r="T780" s="78">
        <v>1202.2660000000001</v>
      </c>
      <c r="U780" s="78">
        <v>1197.1659999999999</v>
      </c>
      <c r="V780" s="78">
        <v>1190.1600000000001</v>
      </c>
      <c r="W780" s="78">
        <v>1195.23</v>
      </c>
      <c r="X780" s="78">
        <v>1188.432</v>
      </c>
      <c r="Y780" s="78">
        <v>1166.9659999999999</v>
      </c>
      <c r="Z780" s="78">
        <v>1158.47</v>
      </c>
      <c r="AA780" s="78">
        <f t="shared" si="156"/>
        <v>1257.8510000000001</v>
      </c>
      <c r="AB780" s="77">
        <f t="shared" si="157"/>
        <v>2022</v>
      </c>
      <c r="AC780" s="76">
        <f t="shared" si="158"/>
        <v>12</v>
      </c>
      <c r="AD780" s="76" t="str">
        <f t="shared" si="159"/>
        <v/>
      </c>
      <c r="AE780" s="76" t="str">
        <f t="shared" si="160"/>
        <v/>
      </c>
      <c r="AF780" s="74">
        <f t="shared" si="161"/>
        <v>1257.8510000000001</v>
      </c>
      <c r="AG780" s="75" t="str">
        <f t="shared" si="162"/>
        <v>11:00</v>
      </c>
      <c r="AH780" s="74">
        <f t="shared" si="163"/>
        <v>30002.6</v>
      </c>
      <c r="AI780" s="73" t="str">
        <f t="shared" si="164"/>
        <v/>
      </c>
      <c r="AJ780" s="73" t="str">
        <f t="shared" si="165"/>
        <v/>
      </c>
      <c r="AK780" s="73" t="str">
        <f t="shared" si="166"/>
        <v/>
      </c>
      <c r="AL780" s="72" t="str">
        <f t="shared" si="167"/>
        <v/>
      </c>
      <c r="AM780" s="71" t="str">
        <f t="shared" si="168"/>
        <v/>
      </c>
    </row>
    <row r="781" spans="2:39" ht="13.8" thickBot="1">
      <c r="B781" s="79">
        <v>44913</v>
      </c>
      <c r="C781" s="78">
        <v>1171.999</v>
      </c>
      <c r="D781" s="78">
        <v>1170.442</v>
      </c>
      <c r="E781" s="78">
        <v>1168.5909999999999</v>
      </c>
      <c r="F781" s="78">
        <v>1170.019</v>
      </c>
      <c r="G781" s="78">
        <v>1154.2070000000001</v>
      </c>
      <c r="H781" s="78">
        <v>1161.999</v>
      </c>
      <c r="I781" s="78">
        <v>1205.768</v>
      </c>
      <c r="J781" s="78">
        <v>1275.1949999999999</v>
      </c>
      <c r="K781" s="78">
        <v>1254.8969999999999</v>
      </c>
      <c r="L781" s="78">
        <v>1248.663</v>
      </c>
      <c r="M781" s="78">
        <v>1265.058</v>
      </c>
      <c r="N781" s="78">
        <v>1253.635</v>
      </c>
      <c r="O781" s="78">
        <v>1235.432</v>
      </c>
      <c r="P781" s="78">
        <v>1234.3920000000001</v>
      </c>
      <c r="Q781" s="78">
        <v>1226.8140000000001</v>
      </c>
      <c r="R781" s="78">
        <v>1226.3630000000001</v>
      </c>
      <c r="S781" s="78">
        <v>1210.704</v>
      </c>
      <c r="T781" s="78">
        <v>1202.4469999999999</v>
      </c>
      <c r="U781" s="78">
        <v>1215.662</v>
      </c>
      <c r="V781" s="78">
        <v>1199.212</v>
      </c>
      <c r="W781" s="78">
        <v>1200.1300000000001</v>
      </c>
      <c r="X781" s="78">
        <v>1205.6389999999999</v>
      </c>
      <c r="Y781" s="78">
        <v>1192.8789999999999</v>
      </c>
      <c r="Z781" s="78">
        <v>1180.046</v>
      </c>
      <c r="AA781" s="78">
        <f t="shared" si="156"/>
        <v>1275.1949999999999</v>
      </c>
      <c r="AB781" s="77">
        <f t="shared" si="157"/>
        <v>2022</v>
      </c>
      <c r="AC781" s="76">
        <f t="shared" si="158"/>
        <v>12</v>
      </c>
      <c r="AD781" s="76" t="str">
        <f t="shared" si="159"/>
        <v/>
      </c>
      <c r="AE781" s="76" t="str">
        <f t="shared" si="160"/>
        <v/>
      </c>
      <c r="AF781" s="74">
        <f t="shared" si="161"/>
        <v>1275.1949999999999</v>
      </c>
      <c r="AG781" s="75" t="str">
        <f t="shared" si="162"/>
        <v>8:00</v>
      </c>
      <c r="AH781" s="74">
        <f t="shared" si="163"/>
        <v>30305.388000000003</v>
      </c>
      <c r="AI781" s="73" t="str">
        <f t="shared" si="164"/>
        <v/>
      </c>
      <c r="AJ781" s="73" t="str">
        <f t="shared" si="165"/>
        <v/>
      </c>
      <c r="AK781" s="73" t="str">
        <f t="shared" si="166"/>
        <v/>
      </c>
      <c r="AL781" s="72" t="str">
        <f t="shared" si="167"/>
        <v/>
      </c>
      <c r="AM781" s="71" t="str">
        <f t="shared" si="168"/>
        <v/>
      </c>
    </row>
    <row r="782" spans="2:39" ht="13.8" thickBot="1">
      <c r="B782" s="79">
        <v>44914</v>
      </c>
      <c r="C782" s="78">
        <v>1182.5920000000001</v>
      </c>
      <c r="D782" s="78">
        <v>1161.44</v>
      </c>
      <c r="E782" s="78">
        <v>1156.9649999999999</v>
      </c>
      <c r="F782" s="78">
        <v>1170.252</v>
      </c>
      <c r="G782" s="78">
        <v>1185.2750000000001</v>
      </c>
      <c r="H782" s="78">
        <v>1211.4749999999999</v>
      </c>
      <c r="I782" s="78">
        <v>1252.26</v>
      </c>
      <c r="J782" s="78">
        <v>1376.115</v>
      </c>
      <c r="K782" s="78">
        <v>1419.201</v>
      </c>
      <c r="L782" s="78">
        <v>1418.4159999999999</v>
      </c>
      <c r="M782" s="78">
        <v>1419.3340000000001</v>
      </c>
      <c r="N782" s="78">
        <v>1424.35</v>
      </c>
      <c r="O782" s="78">
        <v>1380.126</v>
      </c>
      <c r="P782" s="78">
        <v>1388.548</v>
      </c>
      <c r="Q782" s="78">
        <v>1375.7260000000001</v>
      </c>
      <c r="R782" s="78">
        <v>1376.7280000000001</v>
      </c>
      <c r="S782" s="78">
        <v>1352.691</v>
      </c>
      <c r="T782" s="78">
        <v>1307.9780000000001</v>
      </c>
      <c r="U782" s="78">
        <v>1274.6020000000001</v>
      </c>
      <c r="V782" s="78">
        <v>1272.546</v>
      </c>
      <c r="W782" s="78">
        <v>1254.213</v>
      </c>
      <c r="X782" s="78">
        <v>1235.625</v>
      </c>
      <c r="Y782" s="78">
        <v>1185.73</v>
      </c>
      <c r="Z782" s="78">
        <v>1166.952</v>
      </c>
      <c r="AA782" s="78">
        <f t="shared" si="156"/>
        <v>1424.35</v>
      </c>
      <c r="AB782" s="77">
        <f t="shared" si="157"/>
        <v>2022</v>
      </c>
      <c r="AC782" s="76">
        <f t="shared" si="158"/>
        <v>12</v>
      </c>
      <c r="AD782" s="76" t="str">
        <f t="shared" si="159"/>
        <v/>
      </c>
      <c r="AE782" s="76" t="str">
        <f t="shared" si="160"/>
        <v/>
      </c>
      <c r="AF782" s="74">
        <f t="shared" si="161"/>
        <v>1424.35</v>
      </c>
      <c r="AG782" s="75" t="str">
        <f t="shared" si="162"/>
        <v>12:00</v>
      </c>
      <c r="AH782" s="74">
        <f t="shared" si="163"/>
        <v>32373.489999999991</v>
      </c>
      <c r="AI782" s="73" t="str">
        <f t="shared" si="164"/>
        <v/>
      </c>
      <c r="AJ782" s="73" t="str">
        <f t="shared" si="165"/>
        <v/>
      </c>
      <c r="AK782" s="73" t="str">
        <f t="shared" si="166"/>
        <v/>
      </c>
      <c r="AL782" s="72" t="str">
        <f t="shared" si="167"/>
        <v/>
      </c>
      <c r="AM782" s="71" t="str">
        <f t="shared" si="168"/>
        <v/>
      </c>
    </row>
    <row r="783" spans="2:39" ht="13.8" thickBot="1">
      <c r="B783" s="79">
        <v>44915</v>
      </c>
      <c r="C783" s="78">
        <v>1173.7729999999999</v>
      </c>
      <c r="D783" s="78">
        <v>1152.933</v>
      </c>
      <c r="E783" s="78">
        <v>1145.982</v>
      </c>
      <c r="F783" s="78">
        <v>1163.5820000000001</v>
      </c>
      <c r="G783" s="78">
        <v>1160.8030000000001</v>
      </c>
      <c r="H783" s="78">
        <v>1201.518</v>
      </c>
      <c r="I783" s="78">
        <v>1245.915</v>
      </c>
      <c r="J783" s="78">
        <v>1370.616</v>
      </c>
      <c r="K783" s="78">
        <v>1387.1489999999999</v>
      </c>
      <c r="L783" s="78">
        <v>1383.2619999999999</v>
      </c>
      <c r="M783" s="78">
        <v>1409.086</v>
      </c>
      <c r="N783" s="78">
        <v>1411.5930000000001</v>
      </c>
      <c r="O783" s="78">
        <v>1380.114</v>
      </c>
      <c r="P783" s="78">
        <v>1386.913</v>
      </c>
      <c r="Q783" s="78">
        <v>1384.2460000000001</v>
      </c>
      <c r="R783" s="78">
        <v>1380.982</v>
      </c>
      <c r="S783" s="78">
        <v>1343.21</v>
      </c>
      <c r="T783" s="78">
        <v>1318.0920000000001</v>
      </c>
      <c r="U783" s="78">
        <v>1279.1030000000001</v>
      </c>
      <c r="V783" s="78">
        <v>1255.748</v>
      </c>
      <c r="W783" s="78">
        <v>1232.6279999999999</v>
      </c>
      <c r="X783" s="78">
        <v>1223.4359999999999</v>
      </c>
      <c r="Y783" s="78">
        <v>1204.4659999999999</v>
      </c>
      <c r="Z783" s="78">
        <v>1161.5309999999999</v>
      </c>
      <c r="AA783" s="78">
        <f t="shared" si="156"/>
        <v>1411.5930000000001</v>
      </c>
      <c r="AB783" s="77">
        <f t="shared" si="157"/>
        <v>2022</v>
      </c>
      <c r="AC783" s="76">
        <f t="shared" si="158"/>
        <v>12</v>
      </c>
      <c r="AD783" s="76" t="str">
        <f t="shared" si="159"/>
        <v/>
      </c>
      <c r="AE783" s="76" t="str">
        <f t="shared" si="160"/>
        <v/>
      </c>
      <c r="AF783" s="74">
        <f t="shared" si="161"/>
        <v>1411.5930000000001</v>
      </c>
      <c r="AG783" s="75" t="str">
        <f t="shared" si="162"/>
        <v>12:00</v>
      </c>
      <c r="AH783" s="74">
        <f t="shared" si="163"/>
        <v>32168.274000000001</v>
      </c>
      <c r="AI783" s="73" t="str">
        <f t="shared" si="164"/>
        <v/>
      </c>
      <c r="AJ783" s="73" t="str">
        <f t="shared" si="165"/>
        <v/>
      </c>
      <c r="AK783" s="73" t="str">
        <f t="shared" si="166"/>
        <v/>
      </c>
      <c r="AL783" s="72" t="str">
        <f t="shared" si="167"/>
        <v/>
      </c>
      <c r="AM783" s="71" t="str">
        <f t="shared" si="168"/>
        <v/>
      </c>
    </row>
    <row r="784" spans="2:39" ht="13.8" thickBot="1">
      <c r="B784" s="79">
        <v>44916</v>
      </c>
      <c r="C784" s="78">
        <v>1166.5540000000001</v>
      </c>
      <c r="D784" s="78">
        <v>1154.23</v>
      </c>
      <c r="E784" s="78">
        <v>1161.0619999999999</v>
      </c>
      <c r="F784" s="78">
        <v>1176.0999999999999</v>
      </c>
      <c r="G784" s="78">
        <v>1175.623</v>
      </c>
      <c r="H784" s="78">
        <v>1206.4770000000001</v>
      </c>
      <c r="I784" s="78">
        <v>1242.2260000000001</v>
      </c>
      <c r="J784" s="78">
        <v>1380.7280000000001</v>
      </c>
      <c r="K784" s="78">
        <v>1370.287</v>
      </c>
      <c r="L784" s="78">
        <v>1383.297</v>
      </c>
      <c r="M784" s="78">
        <v>1403.4970000000001</v>
      </c>
      <c r="N784" s="78">
        <v>1376.7449999999999</v>
      </c>
      <c r="O784" s="78">
        <v>1331.9169999999999</v>
      </c>
      <c r="P784" s="78">
        <v>1361.8779999999999</v>
      </c>
      <c r="Q784" s="78">
        <v>1353.9480000000001</v>
      </c>
      <c r="R784" s="78">
        <v>1348.24</v>
      </c>
      <c r="S784" s="78">
        <v>1347.521</v>
      </c>
      <c r="T784" s="78">
        <v>1333.8720000000001</v>
      </c>
      <c r="U784" s="78">
        <v>1288.9760000000001</v>
      </c>
      <c r="V784" s="78">
        <v>1279.117</v>
      </c>
      <c r="W784" s="78">
        <v>1265.0930000000001</v>
      </c>
      <c r="X784" s="78">
        <v>1252.1079999999999</v>
      </c>
      <c r="Y784" s="78">
        <v>1217.067</v>
      </c>
      <c r="Z784" s="78">
        <v>1196.338</v>
      </c>
      <c r="AA784" s="78">
        <f t="shared" si="156"/>
        <v>1403.4970000000001</v>
      </c>
      <c r="AB784" s="77">
        <f t="shared" si="157"/>
        <v>2022</v>
      </c>
      <c r="AC784" s="76">
        <f t="shared" si="158"/>
        <v>12</v>
      </c>
      <c r="AD784" s="76" t="str">
        <f t="shared" si="159"/>
        <v/>
      </c>
      <c r="AE784" s="76" t="str">
        <f t="shared" si="160"/>
        <v/>
      </c>
      <c r="AF784" s="74">
        <f t="shared" si="161"/>
        <v>1403.4970000000001</v>
      </c>
      <c r="AG784" s="75" t="str">
        <f t="shared" si="162"/>
        <v>11:00</v>
      </c>
      <c r="AH784" s="74">
        <f t="shared" si="163"/>
        <v>32176.398000000001</v>
      </c>
      <c r="AI784" s="73" t="str">
        <f t="shared" si="164"/>
        <v/>
      </c>
      <c r="AJ784" s="73" t="str">
        <f t="shared" si="165"/>
        <v/>
      </c>
      <c r="AK784" s="73" t="str">
        <f t="shared" si="166"/>
        <v/>
      </c>
      <c r="AL784" s="72" t="str">
        <f t="shared" si="167"/>
        <v/>
      </c>
      <c r="AM784" s="71" t="str">
        <f t="shared" si="168"/>
        <v/>
      </c>
    </row>
    <row r="785" spans="2:39" ht="13.8" thickBot="1">
      <c r="B785" s="79">
        <v>44917</v>
      </c>
      <c r="C785" s="78">
        <v>1184.921</v>
      </c>
      <c r="D785" s="78">
        <v>1184.2860000000001</v>
      </c>
      <c r="E785" s="78">
        <v>1182.9559999999999</v>
      </c>
      <c r="F785" s="78">
        <v>1192.546</v>
      </c>
      <c r="G785" s="78">
        <v>1192.6579999999999</v>
      </c>
      <c r="H785" s="78">
        <v>1208.798</v>
      </c>
      <c r="I785" s="78">
        <v>1254.2570000000001</v>
      </c>
      <c r="J785" s="78">
        <v>1374.7370000000001</v>
      </c>
      <c r="K785" s="78">
        <v>1356.6969999999999</v>
      </c>
      <c r="L785" s="78">
        <v>1368.7829999999999</v>
      </c>
      <c r="M785" s="78">
        <v>1376.828</v>
      </c>
      <c r="N785" s="78">
        <v>1382.0540000000001</v>
      </c>
      <c r="O785" s="78">
        <v>1341.2739999999999</v>
      </c>
      <c r="P785" s="78">
        <v>1362.9179999999999</v>
      </c>
      <c r="Q785" s="78">
        <v>1374.33</v>
      </c>
      <c r="R785" s="78">
        <v>1382.7819999999999</v>
      </c>
      <c r="S785" s="78">
        <v>1376.1120000000001</v>
      </c>
      <c r="T785" s="78">
        <v>1342.9580000000001</v>
      </c>
      <c r="U785" s="78">
        <v>1259.8520000000001</v>
      </c>
      <c r="V785" s="78">
        <v>1286.4559999999999</v>
      </c>
      <c r="W785" s="78">
        <v>1262.7439999999999</v>
      </c>
      <c r="X785" s="78">
        <v>1268.3699999999999</v>
      </c>
      <c r="Y785" s="78">
        <v>1210.2660000000001</v>
      </c>
      <c r="Z785" s="78">
        <v>1222.1079999999999</v>
      </c>
      <c r="AA785" s="78">
        <f t="shared" si="156"/>
        <v>1382.7819999999999</v>
      </c>
      <c r="AB785" s="77">
        <f t="shared" si="157"/>
        <v>2022</v>
      </c>
      <c r="AC785" s="76">
        <f t="shared" si="158"/>
        <v>12</v>
      </c>
      <c r="AD785" s="76" t="str">
        <f t="shared" si="159"/>
        <v/>
      </c>
      <c r="AE785" s="76" t="str">
        <f t="shared" si="160"/>
        <v/>
      </c>
      <c r="AF785" s="74">
        <f t="shared" si="161"/>
        <v>1382.7819999999999</v>
      </c>
      <c r="AG785" s="75" t="str">
        <f t="shared" si="162"/>
        <v>16:00</v>
      </c>
      <c r="AH785" s="74">
        <f t="shared" si="163"/>
        <v>32332.472999999991</v>
      </c>
      <c r="AI785" s="73" t="str">
        <f t="shared" si="164"/>
        <v/>
      </c>
      <c r="AJ785" s="73" t="str">
        <f t="shared" si="165"/>
        <v/>
      </c>
      <c r="AK785" s="73" t="str">
        <f t="shared" si="166"/>
        <v/>
      </c>
      <c r="AL785" s="72" t="str">
        <f t="shared" si="167"/>
        <v/>
      </c>
      <c r="AM785" s="71" t="str">
        <f t="shared" si="168"/>
        <v/>
      </c>
    </row>
    <row r="786" spans="2:39" ht="13.8" thickBot="1">
      <c r="B786" s="79">
        <v>44918</v>
      </c>
      <c r="C786" s="78">
        <v>1175.123</v>
      </c>
      <c r="D786" s="78">
        <v>1195.614</v>
      </c>
      <c r="E786" s="78">
        <v>1156.039</v>
      </c>
      <c r="F786" s="78">
        <v>1193.655</v>
      </c>
      <c r="G786" s="78">
        <v>1168.3420000000001</v>
      </c>
      <c r="H786" s="78">
        <v>1218.367</v>
      </c>
      <c r="I786" s="78">
        <v>1224.654</v>
      </c>
      <c r="J786" s="78">
        <v>1370.51</v>
      </c>
      <c r="K786" s="78">
        <v>1393.116</v>
      </c>
      <c r="L786" s="78">
        <v>1432.6759999999999</v>
      </c>
      <c r="M786" s="78">
        <v>1479.125</v>
      </c>
      <c r="N786" s="78">
        <v>1473.789</v>
      </c>
      <c r="O786" s="78">
        <v>1471.7349999999999</v>
      </c>
      <c r="P786" s="78">
        <v>1475.0989999999999</v>
      </c>
      <c r="Q786" s="78">
        <v>1476.5820000000001</v>
      </c>
      <c r="R786" s="78">
        <v>1465.65</v>
      </c>
      <c r="S786" s="78">
        <v>1477.806</v>
      </c>
      <c r="T786" s="78">
        <v>1457.7260000000001</v>
      </c>
      <c r="U786" s="78">
        <v>554.43700000000001</v>
      </c>
      <c r="V786" s="78">
        <v>0</v>
      </c>
      <c r="W786" s="78">
        <v>0</v>
      </c>
      <c r="X786" s="78">
        <v>0</v>
      </c>
      <c r="Y786" s="78">
        <v>0</v>
      </c>
      <c r="Z786" s="78">
        <v>0</v>
      </c>
      <c r="AA786" s="78">
        <f t="shared" si="156"/>
        <v>1479.125</v>
      </c>
      <c r="AB786" s="77">
        <f t="shared" si="157"/>
        <v>2022</v>
      </c>
      <c r="AC786" s="76">
        <f t="shared" si="158"/>
        <v>12</v>
      </c>
      <c r="AD786" s="76" t="str">
        <f t="shared" si="159"/>
        <v/>
      </c>
      <c r="AE786" s="76" t="str">
        <f t="shared" si="160"/>
        <v/>
      </c>
      <c r="AF786" s="74">
        <f t="shared" si="161"/>
        <v>1479.125</v>
      </c>
      <c r="AG786" s="75" t="str">
        <f t="shared" si="162"/>
        <v>11:00</v>
      </c>
      <c r="AH786" s="74">
        <f t="shared" si="163"/>
        <v>26339.17</v>
      </c>
      <c r="AI786" s="73" t="str">
        <f t="shared" si="164"/>
        <v/>
      </c>
      <c r="AJ786" s="73" t="str">
        <f t="shared" si="165"/>
        <v/>
      </c>
      <c r="AK786" s="73" t="str">
        <f t="shared" si="166"/>
        <v/>
      </c>
      <c r="AL786" s="72" t="str">
        <f t="shared" si="167"/>
        <v/>
      </c>
      <c r="AM786" s="71" t="str">
        <f t="shared" si="168"/>
        <v/>
      </c>
    </row>
    <row r="787" spans="2:39" ht="13.8" thickBot="1">
      <c r="B787" s="79">
        <v>44919</v>
      </c>
      <c r="C787" s="78">
        <v>0</v>
      </c>
      <c r="D787" s="78">
        <v>0</v>
      </c>
      <c r="E787" s="78">
        <v>0</v>
      </c>
      <c r="F787" s="78">
        <v>0</v>
      </c>
      <c r="G787" s="78">
        <v>0</v>
      </c>
      <c r="H787" s="78">
        <v>0</v>
      </c>
      <c r="I787" s="78">
        <v>0</v>
      </c>
      <c r="J787" s="78">
        <v>0</v>
      </c>
      <c r="K787" s="78">
        <v>1114.1790000000001</v>
      </c>
      <c r="L787" s="78">
        <v>1471.912</v>
      </c>
      <c r="M787" s="78">
        <v>1476.5989999999999</v>
      </c>
      <c r="N787" s="78">
        <v>1464.2380000000001</v>
      </c>
      <c r="O787" s="78">
        <v>1434.2449999999999</v>
      </c>
      <c r="P787" s="78">
        <v>1449.7529999999999</v>
      </c>
      <c r="Q787" s="78">
        <v>1401.287</v>
      </c>
      <c r="R787" s="78">
        <v>1425.422</v>
      </c>
      <c r="S787" s="78">
        <v>1435.0229999999999</v>
      </c>
      <c r="T787" s="78">
        <v>1450.106</v>
      </c>
      <c r="U787" s="78">
        <v>1460.384</v>
      </c>
      <c r="V787" s="78">
        <v>1447.768</v>
      </c>
      <c r="W787" s="78">
        <v>1434.2170000000001</v>
      </c>
      <c r="X787" s="78">
        <v>1431.9929999999999</v>
      </c>
      <c r="Y787" s="78">
        <v>437.92599999999999</v>
      </c>
      <c r="Z787" s="78">
        <v>0</v>
      </c>
      <c r="AA787" s="78">
        <f t="shared" si="156"/>
        <v>1476.5989999999999</v>
      </c>
      <c r="AB787" s="77">
        <f t="shared" si="157"/>
        <v>2022</v>
      </c>
      <c r="AC787" s="76">
        <f t="shared" si="158"/>
        <v>12</v>
      </c>
      <c r="AD787" s="76" t="str">
        <f t="shared" si="159"/>
        <v/>
      </c>
      <c r="AE787" s="76" t="str">
        <f t="shared" si="160"/>
        <v/>
      </c>
      <c r="AF787" s="74">
        <f t="shared" si="161"/>
        <v>1476.5989999999999</v>
      </c>
      <c r="AG787" s="75" t="str">
        <f t="shared" si="162"/>
        <v>11:00</v>
      </c>
      <c r="AH787" s="74">
        <f t="shared" si="163"/>
        <v>21811.650999999998</v>
      </c>
      <c r="AI787" s="73" t="str">
        <f t="shared" si="164"/>
        <v/>
      </c>
      <c r="AJ787" s="73" t="str">
        <f t="shared" si="165"/>
        <v/>
      </c>
      <c r="AK787" s="73" t="str">
        <f t="shared" si="166"/>
        <v/>
      </c>
      <c r="AL787" s="72" t="str">
        <f t="shared" si="167"/>
        <v/>
      </c>
      <c r="AM787" s="71" t="str">
        <f t="shared" si="168"/>
        <v/>
      </c>
    </row>
    <row r="788" spans="2:39" ht="13.8" thickBot="1">
      <c r="B788" s="79">
        <v>44920</v>
      </c>
      <c r="C788" s="78">
        <v>0</v>
      </c>
      <c r="D788" s="78">
        <v>0</v>
      </c>
      <c r="E788" s="78">
        <v>0</v>
      </c>
      <c r="F788" s="78">
        <v>0</v>
      </c>
      <c r="G788" s="78">
        <v>0</v>
      </c>
      <c r="H788" s="78">
        <v>0</v>
      </c>
      <c r="I788" s="78">
        <v>0</v>
      </c>
      <c r="J788" s="78">
        <v>0</v>
      </c>
      <c r="K788" s="78">
        <v>0</v>
      </c>
      <c r="L788" s="78">
        <v>0</v>
      </c>
      <c r="M788" s="78">
        <v>0</v>
      </c>
      <c r="N788" s="78">
        <v>0</v>
      </c>
      <c r="O788" s="78">
        <v>0</v>
      </c>
      <c r="P788" s="78">
        <v>0</v>
      </c>
      <c r="Q788" s="78">
        <v>0</v>
      </c>
      <c r="R788" s="78">
        <v>0</v>
      </c>
      <c r="S788" s="78">
        <v>0</v>
      </c>
      <c r="T788" s="78">
        <v>0</v>
      </c>
      <c r="U788" s="78">
        <v>0</v>
      </c>
      <c r="V788" s="78">
        <v>0</v>
      </c>
      <c r="W788" s="78">
        <v>0</v>
      </c>
      <c r="X788" s="78">
        <v>0</v>
      </c>
      <c r="Y788" s="78">
        <v>0</v>
      </c>
      <c r="Z788" s="78">
        <v>0</v>
      </c>
      <c r="AA788" s="78">
        <f t="shared" si="156"/>
        <v>0</v>
      </c>
      <c r="AB788" s="77">
        <f t="shared" si="157"/>
        <v>2022</v>
      </c>
      <c r="AC788" s="76">
        <f t="shared" si="158"/>
        <v>12</v>
      </c>
      <c r="AD788" s="76" t="str">
        <f t="shared" si="159"/>
        <v/>
      </c>
      <c r="AE788" s="76" t="str">
        <f t="shared" si="160"/>
        <v/>
      </c>
      <c r="AF788" s="74">
        <f t="shared" si="161"/>
        <v>0</v>
      </c>
      <c r="AG788" s="75" t="str">
        <f t="shared" si="162"/>
        <v>1:00</v>
      </c>
      <c r="AH788" s="74">
        <f t="shared" si="163"/>
        <v>0</v>
      </c>
      <c r="AI788" s="73" t="str">
        <f t="shared" si="164"/>
        <v/>
      </c>
      <c r="AJ788" s="73" t="str">
        <f t="shared" si="165"/>
        <v/>
      </c>
      <c r="AK788" s="73" t="str">
        <f t="shared" si="166"/>
        <v/>
      </c>
      <c r="AL788" s="72" t="str">
        <f t="shared" si="167"/>
        <v/>
      </c>
      <c r="AM788" s="71" t="str">
        <f t="shared" si="168"/>
        <v/>
      </c>
    </row>
    <row r="789" spans="2:39" ht="13.8" thickBot="1">
      <c r="B789" s="79">
        <v>44921</v>
      </c>
      <c r="C789" s="78">
        <v>0</v>
      </c>
      <c r="D789" s="78">
        <v>0</v>
      </c>
      <c r="E789" s="78">
        <v>0</v>
      </c>
      <c r="F789" s="78">
        <v>0</v>
      </c>
      <c r="G789" s="78">
        <v>0</v>
      </c>
      <c r="H789" s="78">
        <v>0</v>
      </c>
      <c r="I789" s="78">
        <v>0</v>
      </c>
      <c r="J789" s="78">
        <v>0</v>
      </c>
      <c r="K789" s="78">
        <v>0</v>
      </c>
      <c r="L789" s="78">
        <v>0</v>
      </c>
      <c r="M789" s="78">
        <v>0</v>
      </c>
      <c r="N789" s="78">
        <v>0</v>
      </c>
      <c r="O789" s="78">
        <v>0</v>
      </c>
      <c r="P789" s="78">
        <v>0</v>
      </c>
      <c r="Q789" s="78">
        <v>0</v>
      </c>
      <c r="R789" s="78">
        <v>0</v>
      </c>
      <c r="S789" s="78">
        <v>0</v>
      </c>
      <c r="T789" s="78">
        <v>0</v>
      </c>
      <c r="U789" s="78">
        <v>0</v>
      </c>
      <c r="V789" s="78">
        <v>0</v>
      </c>
      <c r="W789" s="78">
        <v>0</v>
      </c>
      <c r="X789" s="78">
        <v>0</v>
      </c>
      <c r="Y789" s="78">
        <v>0</v>
      </c>
      <c r="Z789" s="78">
        <v>0</v>
      </c>
      <c r="AA789" s="78">
        <f t="shared" si="156"/>
        <v>0</v>
      </c>
      <c r="AB789" s="77">
        <f t="shared" si="157"/>
        <v>2022</v>
      </c>
      <c r="AC789" s="76">
        <f t="shared" si="158"/>
        <v>12</v>
      </c>
      <c r="AD789" s="76" t="str">
        <f t="shared" si="159"/>
        <v/>
      </c>
      <c r="AE789" s="76" t="str">
        <f t="shared" si="160"/>
        <v/>
      </c>
      <c r="AF789" s="74">
        <f t="shared" si="161"/>
        <v>0</v>
      </c>
      <c r="AG789" s="75" t="str">
        <f t="shared" si="162"/>
        <v>1:00</v>
      </c>
      <c r="AH789" s="74">
        <f t="shared" si="163"/>
        <v>0</v>
      </c>
      <c r="AI789" s="73" t="str">
        <f t="shared" si="164"/>
        <v/>
      </c>
      <c r="AJ789" s="73" t="str">
        <f t="shared" si="165"/>
        <v/>
      </c>
      <c r="AK789" s="73" t="str">
        <f t="shared" si="166"/>
        <v/>
      </c>
      <c r="AL789" s="72" t="str">
        <f t="shared" si="167"/>
        <v/>
      </c>
      <c r="AM789" s="71" t="str">
        <f t="shared" si="168"/>
        <v/>
      </c>
    </row>
    <row r="790" spans="2:39" ht="13.8" thickBot="1">
      <c r="B790" s="79">
        <v>44922</v>
      </c>
      <c r="C790" s="78">
        <v>0</v>
      </c>
      <c r="D790" s="78">
        <v>0</v>
      </c>
      <c r="E790" s="78">
        <v>0</v>
      </c>
      <c r="F790" s="78">
        <v>0</v>
      </c>
      <c r="G790" s="78">
        <v>0</v>
      </c>
      <c r="H790" s="78">
        <v>0</v>
      </c>
      <c r="I790" s="78">
        <v>0</v>
      </c>
      <c r="J790" s="78">
        <v>0</v>
      </c>
      <c r="K790" s="78">
        <v>0</v>
      </c>
      <c r="L790" s="78">
        <v>0</v>
      </c>
      <c r="M790" s="78">
        <v>0</v>
      </c>
      <c r="N790" s="78">
        <v>0</v>
      </c>
      <c r="O790" s="78">
        <v>0</v>
      </c>
      <c r="P790" s="78">
        <v>330.83</v>
      </c>
      <c r="Q790" s="78">
        <v>1311.173</v>
      </c>
      <c r="R790" s="78">
        <v>1317.45</v>
      </c>
      <c r="S790" s="78">
        <v>1305.6679999999999</v>
      </c>
      <c r="T790" s="78">
        <v>1335.575</v>
      </c>
      <c r="U790" s="78">
        <v>1284.779</v>
      </c>
      <c r="V790" s="78">
        <v>1315.537</v>
      </c>
      <c r="W790" s="78">
        <v>1302.4480000000001</v>
      </c>
      <c r="X790" s="78">
        <v>1281.98</v>
      </c>
      <c r="Y790" s="78">
        <v>1265.47</v>
      </c>
      <c r="Z790" s="78">
        <v>1282.319</v>
      </c>
      <c r="AA790" s="78">
        <f t="shared" si="156"/>
        <v>1335.575</v>
      </c>
      <c r="AB790" s="77">
        <f t="shared" si="157"/>
        <v>2022</v>
      </c>
      <c r="AC790" s="76">
        <f t="shared" si="158"/>
        <v>12</v>
      </c>
      <c r="AD790" s="76" t="str">
        <f t="shared" si="159"/>
        <v/>
      </c>
      <c r="AE790" s="76" t="str">
        <f t="shared" si="160"/>
        <v/>
      </c>
      <c r="AF790" s="74">
        <f t="shared" si="161"/>
        <v>1335.575</v>
      </c>
      <c r="AG790" s="75" t="str">
        <f t="shared" si="162"/>
        <v>18:00</v>
      </c>
      <c r="AH790" s="74">
        <f t="shared" si="163"/>
        <v>14668.804</v>
      </c>
      <c r="AI790" s="73" t="str">
        <f t="shared" si="164"/>
        <v/>
      </c>
      <c r="AJ790" s="73" t="str">
        <f t="shared" si="165"/>
        <v/>
      </c>
      <c r="AK790" s="73" t="str">
        <f t="shared" si="166"/>
        <v/>
      </c>
      <c r="AL790" s="72" t="str">
        <f t="shared" si="167"/>
        <v/>
      </c>
      <c r="AM790" s="71" t="str">
        <f t="shared" si="168"/>
        <v/>
      </c>
    </row>
    <row r="791" spans="2:39" ht="13.8" thickBot="1">
      <c r="B791" s="79">
        <v>44923</v>
      </c>
      <c r="C791" s="78">
        <v>1257.963</v>
      </c>
      <c r="D791" s="78">
        <v>1250.076</v>
      </c>
      <c r="E791" s="78">
        <v>1228.8699999999999</v>
      </c>
      <c r="F791" s="78">
        <v>1259.383</v>
      </c>
      <c r="G791" s="78">
        <v>1240.722</v>
      </c>
      <c r="H791" s="78">
        <v>1253.855</v>
      </c>
      <c r="I791" s="78">
        <v>1308.9590000000001</v>
      </c>
      <c r="J791" s="78">
        <v>1377.586</v>
      </c>
      <c r="K791" s="78">
        <v>1381.2280000000001</v>
      </c>
      <c r="L791" s="78">
        <v>1352.4110000000001</v>
      </c>
      <c r="M791" s="78">
        <v>1401.373</v>
      </c>
      <c r="N791" s="78">
        <v>1385.2090000000001</v>
      </c>
      <c r="O791" s="78">
        <v>1366.2950000000001</v>
      </c>
      <c r="P791" s="78">
        <v>1390.806</v>
      </c>
      <c r="Q791" s="78">
        <v>1363.1990000000001</v>
      </c>
      <c r="R791" s="78">
        <v>1361.0920000000001</v>
      </c>
      <c r="S791" s="78">
        <v>1351.626</v>
      </c>
      <c r="T791" s="78">
        <v>1307.5899999999999</v>
      </c>
      <c r="U791" s="78">
        <v>1315.7439999999999</v>
      </c>
      <c r="V791" s="78">
        <v>1308.749</v>
      </c>
      <c r="W791" s="78">
        <v>1291.663</v>
      </c>
      <c r="X791" s="78">
        <v>1272.587</v>
      </c>
      <c r="Y791" s="78">
        <v>1289.001</v>
      </c>
      <c r="Z791" s="78">
        <v>1251.9970000000001</v>
      </c>
      <c r="AA791" s="78">
        <f t="shared" si="156"/>
        <v>1401.373</v>
      </c>
      <c r="AB791" s="77">
        <f t="shared" si="157"/>
        <v>2022</v>
      </c>
      <c r="AC791" s="76">
        <f t="shared" si="158"/>
        <v>12</v>
      </c>
      <c r="AD791" s="76" t="str">
        <f t="shared" si="159"/>
        <v/>
      </c>
      <c r="AE791" s="76" t="str">
        <f t="shared" si="160"/>
        <v/>
      </c>
      <c r="AF791" s="74">
        <f t="shared" si="161"/>
        <v>1401.373</v>
      </c>
      <c r="AG791" s="75" t="str">
        <f t="shared" si="162"/>
        <v>11:00</v>
      </c>
      <c r="AH791" s="74">
        <f t="shared" si="163"/>
        <v>32969.357000000004</v>
      </c>
      <c r="AI791" s="73" t="str">
        <f t="shared" si="164"/>
        <v/>
      </c>
      <c r="AJ791" s="73" t="str">
        <f t="shared" si="165"/>
        <v/>
      </c>
      <c r="AK791" s="73" t="str">
        <f t="shared" si="166"/>
        <v/>
      </c>
      <c r="AL791" s="72" t="str">
        <f t="shared" si="167"/>
        <v/>
      </c>
      <c r="AM791" s="71" t="str">
        <f t="shared" si="168"/>
        <v/>
      </c>
    </row>
    <row r="792" spans="2:39" ht="13.8" thickBot="1">
      <c r="B792" s="79">
        <v>44924</v>
      </c>
      <c r="C792" s="78">
        <v>1222.7080000000001</v>
      </c>
      <c r="D792" s="78">
        <v>1217.6869999999999</v>
      </c>
      <c r="E792" s="78">
        <v>1226.223</v>
      </c>
      <c r="F792" s="78">
        <v>1211.761</v>
      </c>
      <c r="G792" s="78">
        <v>1214.4749999999999</v>
      </c>
      <c r="H792" s="78">
        <v>1237.674</v>
      </c>
      <c r="I792" s="78">
        <v>1267.7570000000001</v>
      </c>
      <c r="J792" s="78">
        <v>1344.636</v>
      </c>
      <c r="K792" s="78">
        <v>1344.07</v>
      </c>
      <c r="L792" s="78">
        <v>1339.0540000000001</v>
      </c>
      <c r="M792" s="78">
        <v>1354.8240000000001</v>
      </c>
      <c r="N792" s="78">
        <v>1364.3810000000001</v>
      </c>
      <c r="O792" s="78">
        <v>1321.345</v>
      </c>
      <c r="P792" s="78">
        <v>1345.4829999999999</v>
      </c>
      <c r="Q792" s="78">
        <v>1341.672</v>
      </c>
      <c r="R792" s="78">
        <v>1324.4069999999999</v>
      </c>
      <c r="S792" s="78">
        <v>1323.0889999999999</v>
      </c>
      <c r="T792" s="78">
        <v>1278.0530000000001</v>
      </c>
      <c r="U792" s="78">
        <v>1260.721</v>
      </c>
      <c r="V792" s="78">
        <v>1260.7639999999999</v>
      </c>
      <c r="W792" s="78">
        <v>1208.04</v>
      </c>
      <c r="X792" s="78">
        <v>1217.0440000000001</v>
      </c>
      <c r="Y792" s="78">
        <v>1183.682</v>
      </c>
      <c r="Z792" s="78">
        <v>1163.04</v>
      </c>
      <c r="AA792" s="78">
        <f t="shared" si="156"/>
        <v>1364.3810000000001</v>
      </c>
      <c r="AB792" s="77">
        <f t="shared" si="157"/>
        <v>2022</v>
      </c>
      <c r="AC792" s="76">
        <f t="shared" si="158"/>
        <v>12</v>
      </c>
      <c r="AD792" s="76" t="str">
        <f t="shared" si="159"/>
        <v/>
      </c>
      <c r="AE792" s="76" t="str">
        <f t="shared" si="160"/>
        <v/>
      </c>
      <c r="AF792" s="74">
        <f t="shared" si="161"/>
        <v>1364.3810000000001</v>
      </c>
      <c r="AG792" s="75" t="str">
        <f t="shared" si="162"/>
        <v>12:00</v>
      </c>
      <c r="AH792" s="74">
        <f t="shared" si="163"/>
        <v>31936.971000000005</v>
      </c>
      <c r="AI792" s="73" t="str">
        <f t="shared" si="164"/>
        <v/>
      </c>
      <c r="AJ792" s="73" t="str">
        <f t="shared" si="165"/>
        <v/>
      </c>
      <c r="AK792" s="73" t="str">
        <f t="shared" si="166"/>
        <v/>
      </c>
      <c r="AL792" s="72" t="str">
        <f t="shared" si="167"/>
        <v/>
      </c>
      <c r="AM792" s="71" t="str">
        <f t="shared" si="168"/>
        <v/>
      </c>
    </row>
    <row r="793" spans="2:39" ht="13.8" thickBot="1">
      <c r="B793" s="79">
        <v>44925</v>
      </c>
      <c r="C793" s="78">
        <v>1151.3230000000001</v>
      </c>
      <c r="D793" s="78">
        <v>1142.596</v>
      </c>
      <c r="E793" s="78">
        <v>1141.1880000000001</v>
      </c>
      <c r="F793" s="78">
        <v>1109.24</v>
      </c>
      <c r="G793" s="78">
        <v>1125.1110000000001</v>
      </c>
      <c r="H793" s="78">
        <v>1123.4390000000001</v>
      </c>
      <c r="I793" s="78">
        <v>1158.048</v>
      </c>
      <c r="J793" s="78">
        <v>1249.5219999999999</v>
      </c>
      <c r="K793" s="78">
        <v>1249.2719999999999</v>
      </c>
      <c r="L793" s="78">
        <v>1258.269</v>
      </c>
      <c r="M793" s="78">
        <v>1272.057</v>
      </c>
      <c r="N793" s="78">
        <v>1281.664</v>
      </c>
      <c r="O793" s="78">
        <v>1261.1220000000001</v>
      </c>
      <c r="P793" s="78">
        <v>1250.4069999999999</v>
      </c>
      <c r="Q793" s="78">
        <v>1251.2729999999999</v>
      </c>
      <c r="R793" s="78">
        <v>1262.5050000000001</v>
      </c>
      <c r="S793" s="78">
        <v>1240.5119999999999</v>
      </c>
      <c r="T793" s="78">
        <v>1222.7909999999999</v>
      </c>
      <c r="U793" s="78">
        <v>1206.808</v>
      </c>
      <c r="V793" s="78">
        <v>1215.319</v>
      </c>
      <c r="W793" s="78">
        <v>1179.8579999999999</v>
      </c>
      <c r="X793" s="78">
        <v>1169.518</v>
      </c>
      <c r="Y793" s="78">
        <v>1114.471</v>
      </c>
      <c r="Z793" s="78">
        <v>1155.702</v>
      </c>
      <c r="AA793" s="78">
        <f t="shared" si="156"/>
        <v>1281.664</v>
      </c>
      <c r="AB793" s="77">
        <f t="shared" si="157"/>
        <v>2022</v>
      </c>
      <c r="AC793" s="76">
        <f t="shared" si="158"/>
        <v>12</v>
      </c>
      <c r="AD793" s="76" t="str">
        <f t="shared" si="159"/>
        <v/>
      </c>
      <c r="AE793" s="76" t="str">
        <f t="shared" si="160"/>
        <v/>
      </c>
      <c r="AF793" s="74">
        <f t="shared" si="161"/>
        <v>1281.664</v>
      </c>
      <c r="AG793" s="75" t="str">
        <f t="shared" si="162"/>
        <v>12:00</v>
      </c>
      <c r="AH793" s="74">
        <f t="shared" si="163"/>
        <v>30073.679000000007</v>
      </c>
      <c r="AI793" s="73" t="str">
        <f t="shared" si="164"/>
        <v/>
      </c>
      <c r="AJ793" s="73" t="str">
        <f t="shared" si="165"/>
        <v/>
      </c>
      <c r="AK793" s="73" t="str">
        <f t="shared" si="166"/>
        <v/>
      </c>
      <c r="AL793" s="72" t="str">
        <f t="shared" si="167"/>
        <v/>
      </c>
      <c r="AM793" s="71" t="str">
        <f t="shared" si="168"/>
        <v/>
      </c>
    </row>
    <row r="794" spans="2:39" ht="13.8" thickBot="1">
      <c r="B794" s="79">
        <v>44926</v>
      </c>
      <c r="C794" s="78">
        <v>1163.491</v>
      </c>
      <c r="D794" s="78">
        <v>1124.348</v>
      </c>
      <c r="E794" s="78">
        <v>1132.519</v>
      </c>
      <c r="F794" s="78">
        <v>1125.558</v>
      </c>
      <c r="G794" s="78">
        <v>1120.693</v>
      </c>
      <c r="H794" s="78">
        <v>1117.232</v>
      </c>
      <c r="I794" s="78">
        <v>1154.1790000000001</v>
      </c>
      <c r="J794" s="78">
        <v>1230.336</v>
      </c>
      <c r="K794" s="78">
        <v>1239.3499999999999</v>
      </c>
      <c r="L794" s="78">
        <v>1215.03</v>
      </c>
      <c r="M794" s="78">
        <v>1233.175</v>
      </c>
      <c r="N794" s="78">
        <v>1237.2809999999999</v>
      </c>
      <c r="O794" s="78">
        <v>1195.615</v>
      </c>
      <c r="P794" s="78">
        <v>1200.6559999999999</v>
      </c>
      <c r="Q794" s="78">
        <v>1206.2750000000001</v>
      </c>
      <c r="R794" s="78">
        <v>1191.173</v>
      </c>
      <c r="S794" s="78">
        <v>1169.8579999999999</v>
      </c>
      <c r="T794" s="78">
        <v>1192.1310000000001</v>
      </c>
      <c r="U794" s="78">
        <v>1182.1790000000001</v>
      </c>
      <c r="V794" s="78">
        <v>1194.299</v>
      </c>
      <c r="W794" s="78">
        <v>1179.441</v>
      </c>
      <c r="X794" s="78">
        <v>1177.4059999999999</v>
      </c>
      <c r="Y794" s="78">
        <v>1162.6869999999999</v>
      </c>
      <c r="Z794" s="78">
        <v>1173.617</v>
      </c>
      <c r="AA794" s="78">
        <f t="shared" si="156"/>
        <v>1239.3499999999999</v>
      </c>
      <c r="AB794" s="77">
        <f t="shared" si="157"/>
        <v>2022</v>
      </c>
      <c r="AC794" s="76">
        <f t="shared" si="158"/>
        <v>12</v>
      </c>
      <c r="AD794" s="76" t="str">
        <f t="shared" si="159"/>
        <v>2022-12</v>
      </c>
      <c r="AE794" s="76">
        <f t="shared" si="160"/>
        <v>12</v>
      </c>
      <c r="AF794" s="74">
        <f t="shared" si="161"/>
        <v>1239.3499999999999</v>
      </c>
      <c r="AG794" s="75" t="str">
        <f t="shared" si="162"/>
        <v>9:00</v>
      </c>
      <c r="AH794" s="74">
        <f t="shared" si="163"/>
        <v>29557.878999999994</v>
      </c>
      <c r="AI794" s="73">
        <f t="shared" si="164"/>
        <v>21891.73</v>
      </c>
      <c r="AJ794" s="73">
        <f t="shared" si="165"/>
        <v>1479.125</v>
      </c>
      <c r="AK794" s="73">
        <f t="shared" si="166"/>
        <v>32969.357000000004</v>
      </c>
      <c r="AL794" s="72">
        <f t="shared" si="167"/>
        <v>44918</v>
      </c>
      <c r="AM794" s="71" t="str">
        <f t="shared" si="168"/>
        <v>11:00</v>
      </c>
    </row>
    <row r="795" spans="2:39" ht="13.8" thickBot="1">
      <c r="B795" s="79">
        <v>44927</v>
      </c>
      <c r="C795" s="78">
        <v>1166.7349999999999</v>
      </c>
      <c r="D795" s="78">
        <v>1166.1130000000001</v>
      </c>
      <c r="E795" s="78">
        <v>1149.463</v>
      </c>
      <c r="F795" s="78">
        <v>1166.6569999999999</v>
      </c>
      <c r="G795" s="78">
        <v>1157.018</v>
      </c>
      <c r="H795" s="78">
        <v>1168.133</v>
      </c>
      <c r="I795" s="78">
        <v>1179.182</v>
      </c>
      <c r="J795" s="78">
        <v>1247.201</v>
      </c>
      <c r="K795" s="78">
        <v>1234.979</v>
      </c>
      <c r="L795" s="78">
        <v>1239.518</v>
      </c>
      <c r="M795" s="78">
        <v>1240.8589999999999</v>
      </c>
      <c r="N795" s="78">
        <v>1256.018</v>
      </c>
      <c r="O795" s="78">
        <v>1214.1110000000001</v>
      </c>
      <c r="P795" s="78">
        <v>1230.1679999999999</v>
      </c>
      <c r="Q795" s="78">
        <v>1227.0509999999999</v>
      </c>
      <c r="R795" s="78">
        <v>1236.3910000000001</v>
      </c>
      <c r="S795" s="78">
        <v>1237.5419999999999</v>
      </c>
      <c r="T795" s="78">
        <v>1225.952</v>
      </c>
      <c r="U795" s="78">
        <v>1243.134</v>
      </c>
      <c r="V795" s="78">
        <v>1217.1500000000001</v>
      </c>
      <c r="W795" s="78">
        <v>1225.877</v>
      </c>
      <c r="X795" s="78">
        <v>1205.308</v>
      </c>
      <c r="Y795" s="78">
        <v>1204.758</v>
      </c>
      <c r="Z795" s="78">
        <v>1196.432</v>
      </c>
      <c r="AA795" s="78">
        <f>MAX(C795:Z795)</f>
        <v>1256.018</v>
      </c>
      <c r="AB795" s="77">
        <f t="shared" ref="AB795:AB858" si="169">YEAR(B795)</f>
        <v>2023</v>
      </c>
      <c r="AC795" s="76">
        <f t="shared" ref="AC795:AC858" si="170">MONTH(B795)</f>
        <v>1</v>
      </c>
      <c r="AD795" s="76" t="str">
        <f t="shared" ref="AD795:AD858" si="171">IF(AE795="","",AB795&amp;"-"&amp;AE795)</f>
        <v/>
      </c>
      <c r="AE795" s="76" t="str">
        <f t="shared" ref="AE795:AE858" si="172">IF(DAY(B795+1)=1,AC795,"")</f>
        <v/>
      </c>
      <c r="AF795" s="74">
        <f t="shared" ref="AF795:AF858" si="173">MAX(C795:AA795)</f>
        <v>1256.018</v>
      </c>
      <c r="AG795" s="75" t="str">
        <f t="shared" ref="AG795:AG858" si="174">INDEX($C$2:$Z$2,MATCH(AF795,C795:Z795,0))</f>
        <v>12:00</v>
      </c>
      <c r="AH795" s="74">
        <f t="shared" ref="AH795:AH858" si="175">SUM(C795:AA795)</f>
        <v>30291.768000000011</v>
      </c>
      <c r="AI795" s="73" t="str">
        <f t="shared" ref="AI795:AI858" si="176">IF(AE795&lt;&gt;"",SUMIFS(AF:AF,AC:AC,AC795,AB:AB,AB795),"")</f>
        <v/>
      </c>
      <c r="AJ795" s="73" t="str">
        <f t="shared" ref="AJ795:AJ858" si="177">IF(AI795="","",_xlfn.MAXIFS(AF:AF,AC:AC,AC795,AB:AB,AB795))</f>
        <v/>
      </c>
      <c r="AK795" s="73" t="str">
        <f t="shared" ref="AK795:AK858" si="178">IF(AI795="","",_xlfn.MAXIFS(AH:AH,AC:AC,AC795,AB:AB,AB795))</f>
        <v/>
      </c>
      <c r="AL795" s="72" t="str">
        <f t="shared" ref="AL795:AL858" si="179">IF(AI795&lt;&gt;"",INDEX(B:B,MATCH(AJ795,AF:AF,0)),"")</f>
        <v/>
      </c>
      <c r="AM795" s="71" t="str">
        <f t="shared" ref="AM795:AM858" si="180">IF(AI795&lt;&gt;"",INDEX(AG:AG,MATCH(AJ795,AF:AF,0)),"")</f>
        <v/>
      </c>
    </row>
    <row r="796" spans="2:39" ht="13.8" thickBot="1">
      <c r="B796" s="79">
        <v>44928</v>
      </c>
      <c r="C796" s="78">
        <v>1189.3800000000001</v>
      </c>
      <c r="D796" s="78">
        <v>1186.6179999999999</v>
      </c>
      <c r="E796" s="78">
        <v>1170.797</v>
      </c>
      <c r="F796" s="78">
        <v>1187.1959999999999</v>
      </c>
      <c r="G796" s="78">
        <v>1170.0930000000001</v>
      </c>
      <c r="H796" s="78">
        <v>1194.011</v>
      </c>
      <c r="I796" s="78">
        <v>1209.3630000000001</v>
      </c>
      <c r="J796" s="78">
        <v>1266.5640000000001</v>
      </c>
      <c r="K796" s="78">
        <v>1251.729</v>
      </c>
      <c r="L796" s="78">
        <v>1254.2729999999999</v>
      </c>
      <c r="M796" s="78">
        <v>1284.9090000000001</v>
      </c>
      <c r="N796" s="78">
        <v>1267.546</v>
      </c>
      <c r="O796" s="78">
        <v>1231.557</v>
      </c>
      <c r="P796" s="78">
        <v>1207.943</v>
      </c>
      <c r="Q796" s="78">
        <v>1208.21</v>
      </c>
      <c r="R796" s="78">
        <v>1195.7449999999999</v>
      </c>
      <c r="S796" s="78">
        <v>1217.867</v>
      </c>
      <c r="T796" s="78">
        <v>1208.2950000000001</v>
      </c>
      <c r="U796" s="78">
        <v>1233.9190000000001</v>
      </c>
      <c r="V796" s="78">
        <v>1228.2059999999999</v>
      </c>
      <c r="W796" s="78">
        <v>1223.0989999999999</v>
      </c>
      <c r="X796" s="78">
        <v>1200.2639999999999</v>
      </c>
      <c r="Y796" s="78">
        <v>1206.288</v>
      </c>
      <c r="Z796" s="78">
        <v>1173.713</v>
      </c>
      <c r="AA796" s="78">
        <f t="shared" ref="AA796:AA859" si="181">MAX(C796:Z796)</f>
        <v>1284.9090000000001</v>
      </c>
      <c r="AB796" s="77">
        <f t="shared" si="169"/>
        <v>2023</v>
      </c>
      <c r="AC796" s="76">
        <f t="shared" si="170"/>
        <v>1</v>
      </c>
      <c r="AD796" s="76" t="str">
        <f t="shared" si="171"/>
        <v/>
      </c>
      <c r="AE796" s="76" t="str">
        <f t="shared" si="172"/>
        <v/>
      </c>
      <c r="AF796" s="74">
        <f t="shared" si="173"/>
        <v>1284.9090000000001</v>
      </c>
      <c r="AG796" s="75" t="str">
        <f t="shared" si="174"/>
        <v>11:00</v>
      </c>
      <c r="AH796" s="74">
        <f t="shared" si="175"/>
        <v>30452.493999999995</v>
      </c>
      <c r="AI796" s="73" t="str">
        <f t="shared" si="176"/>
        <v/>
      </c>
      <c r="AJ796" s="73" t="str">
        <f t="shared" si="177"/>
        <v/>
      </c>
      <c r="AK796" s="73" t="str">
        <f t="shared" si="178"/>
        <v/>
      </c>
      <c r="AL796" s="72" t="str">
        <f t="shared" si="179"/>
        <v/>
      </c>
      <c r="AM796" s="71" t="str">
        <f t="shared" si="180"/>
        <v/>
      </c>
    </row>
    <row r="797" spans="2:39" ht="13.8" thickBot="1">
      <c r="B797" s="79">
        <v>44929</v>
      </c>
      <c r="C797" s="78">
        <v>1184.942</v>
      </c>
      <c r="D797" s="78">
        <v>1172.7539999999999</v>
      </c>
      <c r="E797" s="78">
        <v>1164.373</v>
      </c>
      <c r="F797" s="78">
        <v>1170.9960000000001</v>
      </c>
      <c r="G797" s="78">
        <v>1175.1590000000001</v>
      </c>
      <c r="H797" s="78">
        <v>1190.097</v>
      </c>
      <c r="I797" s="78">
        <v>1232.8420000000001</v>
      </c>
      <c r="J797" s="78">
        <v>1346.2449999999999</v>
      </c>
      <c r="K797" s="78">
        <v>1353.21</v>
      </c>
      <c r="L797" s="78">
        <v>1342.1559999999999</v>
      </c>
      <c r="M797" s="78">
        <v>1340.6479999999999</v>
      </c>
      <c r="N797" s="78">
        <v>1371.018</v>
      </c>
      <c r="O797" s="78">
        <v>1345.393</v>
      </c>
      <c r="P797" s="78">
        <v>1345.566</v>
      </c>
      <c r="Q797" s="78">
        <v>1347.327</v>
      </c>
      <c r="R797" s="78">
        <v>1355.722</v>
      </c>
      <c r="S797" s="78">
        <v>1318.62</v>
      </c>
      <c r="T797" s="78">
        <v>1299.22</v>
      </c>
      <c r="U797" s="78">
        <v>1289.605</v>
      </c>
      <c r="V797" s="78">
        <v>1268.6079999999999</v>
      </c>
      <c r="W797" s="78">
        <v>1241.1199999999999</v>
      </c>
      <c r="X797" s="78">
        <v>1232.528</v>
      </c>
      <c r="Y797" s="78">
        <v>1212.03</v>
      </c>
      <c r="Z797" s="78">
        <v>1181.7560000000001</v>
      </c>
      <c r="AA797" s="78">
        <f t="shared" si="181"/>
        <v>1371.018</v>
      </c>
      <c r="AB797" s="77">
        <f t="shared" si="169"/>
        <v>2023</v>
      </c>
      <c r="AC797" s="76">
        <f t="shared" si="170"/>
        <v>1</v>
      </c>
      <c r="AD797" s="76" t="str">
        <f t="shared" si="171"/>
        <v/>
      </c>
      <c r="AE797" s="76" t="str">
        <f t="shared" si="172"/>
        <v/>
      </c>
      <c r="AF797" s="74">
        <f t="shared" si="173"/>
        <v>1371.018</v>
      </c>
      <c r="AG797" s="75" t="str">
        <f t="shared" si="174"/>
        <v>12:00</v>
      </c>
      <c r="AH797" s="74">
        <f t="shared" si="175"/>
        <v>31852.952999999998</v>
      </c>
      <c r="AI797" s="73" t="str">
        <f t="shared" si="176"/>
        <v/>
      </c>
      <c r="AJ797" s="73" t="str">
        <f t="shared" si="177"/>
        <v/>
      </c>
      <c r="AK797" s="73" t="str">
        <f t="shared" si="178"/>
        <v/>
      </c>
      <c r="AL797" s="72" t="str">
        <f t="shared" si="179"/>
        <v/>
      </c>
      <c r="AM797" s="71" t="str">
        <f t="shared" si="180"/>
        <v/>
      </c>
    </row>
    <row r="798" spans="2:39" ht="13.8" thickBot="1">
      <c r="B798" s="79">
        <v>44930</v>
      </c>
      <c r="C798" s="78">
        <v>1176.28</v>
      </c>
      <c r="D798" s="78">
        <v>1157.0740000000001</v>
      </c>
      <c r="E798" s="78">
        <v>1164.27</v>
      </c>
      <c r="F798" s="78">
        <v>1156.5429999999999</v>
      </c>
      <c r="G798" s="78">
        <v>1153.9749999999999</v>
      </c>
      <c r="H798" s="78">
        <v>1162.635</v>
      </c>
      <c r="I798" s="78">
        <v>1229.3599999999999</v>
      </c>
      <c r="J798" s="78">
        <v>1324.0360000000001</v>
      </c>
      <c r="K798" s="78">
        <v>1338.9169999999999</v>
      </c>
      <c r="L798" s="78">
        <v>1345.798</v>
      </c>
      <c r="M798" s="78">
        <v>1385.519</v>
      </c>
      <c r="N798" s="78">
        <v>1394.4480000000001</v>
      </c>
      <c r="O798" s="78">
        <v>1372.8219999999999</v>
      </c>
      <c r="P798" s="78">
        <v>1350.2629999999999</v>
      </c>
      <c r="Q798" s="78">
        <v>1350.877</v>
      </c>
      <c r="R798" s="78">
        <v>1361.0170000000001</v>
      </c>
      <c r="S798" s="78">
        <v>1323.443</v>
      </c>
      <c r="T798" s="78">
        <v>1282.182</v>
      </c>
      <c r="U798" s="78">
        <v>1253.2639999999999</v>
      </c>
      <c r="V798" s="78">
        <v>1246.423</v>
      </c>
      <c r="W798" s="78">
        <v>1217.645</v>
      </c>
      <c r="X798" s="78">
        <v>1211.617</v>
      </c>
      <c r="Y798" s="78">
        <v>1191.22</v>
      </c>
      <c r="Z798" s="78">
        <v>1166.617</v>
      </c>
      <c r="AA798" s="78">
        <f t="shared" si="181"/>
        <v>1394.4480000000001</v>
      </c>
      <c r="AB798" s="77">
        <f t="shared" si="169"/>
        <v>2023</v>
      </c>
      <c r="AC798" s="76">
        <f t="shared" si="170"/>
        <v>1</v>
      </c>
      <c r="AD798" s="76" t="str">
        <f t="shared" si="171"/>
        <v/>
      </c>
      <c r="AE798" s="76" t="str">
        <f t="shared" si="172"/>
        <v/>
      </c>
      <c r="AF798" s="74">
        <f t="shared" si="173"/>
        <v>1394.4480000000001</v>
      </c>
      <c r="AG798" s="75" t="str">
        <f t="shared" si="174"/>
        <v>12:00</v>
      </c>
      <c r="AH798" s="74">
        <f t="shared" si="175"/>
        <v>31710.692999999999</v>
      </c>
      <c r="AI798" s="73" t="str">
        <f t="shared" si="176"/>
        <v/>
      </c>
      <c r="AJ798" s="73" t="str">
        <f t="shared" si="177"/>
        <v/>
      </c>
      <c r="AK798" s="73" t="str">
        <f t="shared" si="178"/>
        <v/>
      </c>
      <c r="AL798" s="72" t="str">
        <f t="shared" si="179"/>
        <v/>
      </c>
      <c r="AM798" s="71" t="str">
        <f t="shared" si="180"/>
        <v/>
      </c>
    </row>
    <row r="799" spans="2:39" ht="13.8" thickBot="1">
      <c r="B799" s="79">
        <v>44931</v>
      </c>
      <c r="C799" s="78">
        <v>1152.7550000000001</v>
      </c>
      <c r="D799" s="78">
        <v>1139.021</v>
      </c>
      <c r="E799" s="78">
        <v>1137.4349999999999</v>
      </c>
      <c r="F799" s="78">
        <v>1145.9069999999999</v>
      </c>
      <c r="G799" s="78">
        <v>1134.0129999999999</v>
      </c>
      <c r="H799" s="78">
        <v>1161.394</v>
      </c>
      <c r="I799" s="78">
        <v>1230.7339999999999</v>
      </c>
      <c r="J799" s="78">
        <v>1337.43</v>
      </c>
      <c r="K799" s="78">
        <v>1347.9159999999999</v>
      </c>
      <c r="L799" s="78">
        <v>1370.1990000000001</v>
      </c>
      <c r="M799" s="78">
        <v>1413.0609999999999</v>
      </c>
      <c r="N799" s="78">
        <v>1427.972</v>
      </c>
      <c r="O799" s="78">
        <v>1376.1130000000001</v>
      </c>
      <c r="P799" s="78">
        <v>1361.5920000000001</v>
      </c>
      <c r="Q799" s="78">
        <v>1372.289</v>
      </c>
      <c r="R799" s="78">
        <v>1360.075</v>
      </c>
      <c r="S799" s="78">
        <v>1300.364</v>
      </c>
      <c r="T799" s="78">
        <v>1262.18</v>
      </c>
      <c r="U799" s="78">
        <v>1266.3440000000001</v>
      </c>
      <c r="V799" s="78">
        <v>1227.95</v>
      </c>
      <c r="W799" s="78">
        <v>1223.279</v>
      </c>
      <c r="X799" s="78">
        <v>1205.25</v>
      </c>
      <c r="Y799" s="78">
        <v>1186.135</v>
      </c>
      <c r="Z799" s="78">
        <v>1160.056</v>
      </c>
      <c r="AA799" s="78">
        <f t="shared" si="181"/>
        <v>1427.972</v>
      </c>
      <c r="AB799" s="77">
        <f t="shared" si="169"/>
        <v>2023</v>
      </c>
      <c r="AC799" s="76">
        <f t="shared" si="170"/>
        <v>1</v>
      </c>
      <c r="AD799" s="76" t="str">
        <f t="shared" si="171"/>
        <v/>
      </c>
      <c r="AE799" s="76" t="str">
        <f t="shared" si="172"/>
        <v/>
      </c>
      <c r="AF799" s="74">
        <f t="shared" si="173"/>
        <v>1427.972</v>
      </c>
      <c r="AG799" s="75" t="str">
        <f t="shared" si="174"/>
        <v>12:00</v>
      </c>
      <c r="AH799" s="74">
        <f t="shared" si="175"/>
        <v>31727.436000000002</v>
      </c>
      <c r="AI799" s="73" t="str">
        <f t="shared" si="176"/>
        <v/>
      </c>
      <c r="AJ799" s="73" t="str">
        <f t="shared" si="177"/>
        <v/>
      </c>
      <c r="AK799" s="73" t="str">
        <f t="shared" si="178"/>
        <v/>
      </c>
      <c r="AL799" s="72" t="str">
        <f t="shared" si="179"/>
        <v/>
      </c>
      <c r="AM799" s="71" t="str">
        <f t="shared" si="180"/>
        <v/>
      </c>
    </row>
    <row r="800" spans="2:39" ht="13.8" thickBot="1">
      <c r="B800" s="79">
        <v>44932</v>
      </c>
      <c r="C800" s="78">
        <v>1148.8520000000001</v>
      </c>
      <c r="D800" s="78">
        <v>1150.8810000000001</v>
      </c>
      <c r="E800" s="78">
        <v>1161.8510000000001</v>
      </c>
      <c r="F800" s="78">
        <v>1146.441</v>
      </c>
      <c r="G800" s="78">
        <v>1166.98</v>
      </c>
      <c r="H800" s="78">
        <v>1172.732</v>
      </c>
      <c r="I800" s="78">
        <v>1221.8409999999999</v>
      </c>
      <c r="J800" s="78">
        <v>1343.1590000000001</v>
      </c>
      <c r="K800" s="78">
        <v>1360.2860000000001</v>
      </c>
      <c r="L800" s="78">
        <v>1395.338</v>
      </c>
      <c r="M800" s="78">
        <v>1420.165</v>
      </c>
      <c r="N800" s="78">
        <v>1411.7439999999999</v>
      </c>
      <c r="O800" s="78">
        <v>1404.6179999999999</v>
      </c>
      <c r="P800" s="78">
        <v>1407.34</v>
      </c>
      <c r="Q800" s="78">
        <v>1407.489</v>
      </c>
      <c r="R800" s="78">
        <v>1372.5429999999999</v>
      </c>
      <c r="S800" s="78">
        <v>1357.6590000000001</v>
      </c>
      <c r="T800" s="78">
        <v>1304.712</v>
      </c>
      <c r="U800" s="78">
        <v>1288.848</v>
      </c>
      <c r="V800" s="78">
        <v>1272.2860000000001</v>
      </c>
      <c r="W800" s="78">
        <v>1271.9580000000001</v>
      </c>
      <c r="X800" s="78">
        <v>1236.6669999999999</v>
      </c>
      <c r="Y800" s="78">
        <v>1227.633</v>
      </c>
      <c r="Z800" s="78">
        <v>1177.662</v>
      </c>
      <c r="AA800" s="78">
        <f t="shared" si="181"/>
        <v>1420.165</v>
      </c>
      <c r="AB800" s="77">
        <f t="shared" si="169"/>
        <v>2023</v>
      </c>
      <c r="AC800" s="76">
        <f t="shared" si="170"/>
        <v>1</v>
      </c>
      <c r="AD800" s="76" t="str">
        <f t="shared" si="171"/>
        <v/>
      </c>
      <c r="AE800" s="76" t="str">
        <f t="shared" si="172"/>
        <v/>
      </c>
      <c r="AF800" s="74">
        <f t="shared" si="173"/>
        <v>1420.165</v>
      </c>
      <c r="AG800" s="75" t="str">
        <f t="shared" si="174"/>
        <v>11:00</v>
      </c>
      <c r="AH800" s="74">
        <f t="shared" si="175"/>
        <v>32249.850000000009</v>
      </c>
      <c r="AI800" s="73" t="str">
        <f t="shared" si="176"/>
        <v/>
      </c>
      <c r="AJ800" s="73" t="str">
        <f t="shared" si="177"/>
        <v/>
      </c>
      <c r="AK800" s="73" t="str">
        <f t="shared" si="178"/>
        <v/>
      </c>
      <c r="AL800" s="72" t="str">
        <f t="shared" si="179"/>
        <v/>
      </c>
      <c r="AM800" s="71" t="str">
        <f t="shared" si="180"/>
        <v/>
      </c>
    </row>
    <row r="801" spans="2:39" ht="13.8" thickBot="1">
      <c r="B801" s="79">
        <v>44933</v>
      </c>
      <c r="C801" s="78">
        <v>1193.529</v>
      </c>
      <c r="D801" s="78">
        <v>1163.17</v>
      </c>
      <c r="E801" s="78">
        <v>1175.8920000000001</v>
      </c>
      <c r="F801" s="78">
        <v>1162.8209999999999</v>
      </c>
      <c r="G801" s="78">
        <v>1174.835</v>
      </c>
      <c r="H801" s="78">
        <v>1167.5940000000001</v>
      </c>
      <c r="I801" s="78">
        <v>1224.953</v>
      </c>
      <c r="J801" s="78">
        <v>1283.1859999999999</v>
      </c>
      <c r="K801" s="78">
        <v>1290.308</v>
      </c>
      <c r="L801" s="78">
        <v>1266.1110000000001</v>
      </c>
      <c r="M801" s="78">
        <v>1288.2449999999999</v>
      </c>
      <c r="N801" s="78">
        <v>1287.338</v>
      </c>
      <c r="O801" s="78">
        <v>1291.8579999999999</v>
      </c>
      <c r="P801" s="78">
        <v>1279.5820000000001</v>
      </c>
      <c r="Q801" s="78">
        <v>1288.4870000000001</v>
      </c>
      <c r="R801" s="78">
        <v>1255.8030000000001</v>
      </c>
      <c r="S801" s="78">
        <v>1282.3040000000001</v>
      </c>
      <c r="T801" s="78">
        <v>1254.6300000000001</v>
      </c>
      <c r="U801" s="78">
        <v>1286.566</v>
      </c>
      <c r="V801" s="78">
        <v>1285.4749999999999</v>
      </c>
      <c r="W801" s="78">
        <v>1260.421</v>
      </c>
      <c r="X801" s="78">
        <v>1281.711</v>
      </c>
      <c r="Y801" s="78">
        <v>1239.3900000000001</v>
      </c>
      <c r="Z801" s="78">
        <v>1262.4770000000001</v>
      </c>
      <c r="AA801" s="78">
        <f t="shared" si="181"/>
        <v>1291.8579999999999</v>
      </c>
      <c r="AB801" s="77">
        <f t="shared" si="169"/>
        <v>2023</v>
      </c>
      <c r="AC801" s="76">
        <f t="shared" si="170"/>
        <v>1</v>
      </c>
      <c r="AD801" s="76" t="str">
        <f t="shared" si="171"/>
        <v/>
      </c>
      <c r="AE801" s="76" t="str">
        <f t="shared" si="172"/>
        <v/>
      </c>
      <c r="AF801" s="74">
        <f t="shared" si="173"/>
        <v>1291.8579999999999</v>
      </c>
      <c r="AG801" s="75" t="str">
        <f t="shared" si="174"/>
        <v>13:00</v>
      </c>
      <c r="AH801" s="74">
        <f t="shared" si="175"/>
        <v>31238.543999999994</v>
      </c>
      <c r="AI801" s="73" t="str">
        <f t="shared" si="176"/>
        <v/>
      </c>
      <c r="AJ801" s="73" t="str">
        <f t="shared" si="177"/>
        <v/>
      </c>
      <c r="AK801" s="73" t="str">
        <f t="shared" si="178"/>
        <v/>
      </c>
      <c r="AL801" s="72" t="str">
        <f t="shared" si="179"/>
        <v/>
      </c>
      <c r="AM801" s="71" t="str">
        <f t="shared" si="180"/>
        <v/>
      </c>
    </row>
    <row r="802" spans="2:39" ht="13.8" thickBot="1">
      <c r="B802" s="79">
        <v>44934</v>
      </c>
      <c r="C802" s="78">
        <v>1250.4449999999999</v>
      </c>
      <c r="D802" s="78">
        <v>1229.7950000000001</v>
      </c>
      <c r="E802" s="78">
        <v>1257.6189999999999</v>
      </c>
      <c r="F802" s="78">
        <v>1221.6769999999999</v>
      </c>
      <c r="G802" s="78">
        <v>1259.941</v>
      </c>
      <c r="H802" s="78">
        <v>1265.7260000000001</v>
      </c>
      <c r="I802" s="78">
        <v>1265.163</v>
      </c>
      <c r="J802" s="78">
        <v>1345.3019999999999</v>
      </c>
      <c r="K802" s="78">
        <v>1348.404</v>
      </c>
      <c r="L802" s="78">
        <v>1335.847</v>
      </c>
      <c r="M802" s="78">
        <v>1300.2090000000001</v>
      </c>
      <c r="N802" s="78">
        <v>1340.1959999999999</v>
      </c>
      <c r="O802" s="78">
        <v>1326.34</v>
      </c>
      <c r="P802" s="78">
        <v>1315.318</v>
      </c>
      <c r="Q802" s="78">
        <v>1318.154</v>
      </c>
      <c r="R802" s="78">
        <v>1310.319</v>
      </c>
      <c r="S802" s="78">
        <v>1306.008</v>
      </c>
      <c r="T802" s="78">
        <v>1343.1610000000001</v>
      </c>
      <c r="U802" s="78">
        <v>1294.7539999999999</v>
      </c>
      <c r="V802" s="78">
        <v>1309.239</v>
      </c>
      <c r="W802" s="78">
        <v>1293.1020000000001</v>
      </c>
      <c r="X802" s="78">
        <v>1259.136</v>
      </c>
      <c r="Y802" s="78">
        <v>1285.097</v>
      </c>
      <c r="Z802" s="78">
        <v>1241.4960000000001</v>
      </c>
      <c r="AA802" s="78">
        <f t="shared" si="181"/>
        <v>1348.404</v>
      </c>
      <c r="AB802" s="77">
        <f t="shared" si="169"/>
        <v>2023</v>
      </c>
      <c r="AC802" s="76">
        <f t="shared" si="170"/>
        <v>1</v>
      </c>
      <c r="AD802" s="76" t="str">
        <f t="shared" si="171"/>
        <v/>
      </c>
      <c r="AE802" s="76" t="str">
        <f t="shared" si="172"/>
        <v/>
      </c>
      <c r="AF802" s="74">
        <f t="shared" si="173"/>
        <v>1348.404</v>
      </c>
      <c r="AG802" s="75" t="str">
        <f t="shared" si="174"/>
        <v>9:00</v>
      </c>
      <c r="AH802" s="74">
        <f t="shared" si="175"/>
        <v>32370.851999999999</v>
      </c>
      <c r="AI802" s="73" t="str">
        <f t="shared" si="176"/>
        <v/>
      </c>
      <c r="AJ802" s="73" t="str">
        <f t="shared" si="177"/>
        <v/>
      </c>
      <c r="AK802" s="73" t="str">
        <f t="shared" si="178"/>
        <v/>
      </c>
      <c r="AL802" s="72" t="str">
        <f t="shared" si="179"/>
        <v/>
      </c>
      <c r="AM802" s="71" t="str">
        <f t="shared" si="180"/>
        <v/>
      </c>
    </row>
    <row r="803" spans="2:39" ht="13.8" thickBot="1">
      <c r="B803" s="79">
        <v>44935</v>
      </c>
      <c r="C803" s="78">
        <v>1218.0509999999999</v>
      </c>
      <c r="D803" s="78">
        <v>1253.4449999999999</v>
      </c>
      <c r="E803" s="78">
        <v>1245.5509999999999</v>
      </c>
      <c r="F803" s="78">
        <v>1214.8989999999999</v>
      </c>
      <c r="G803" s="78">
        <v>1239.086</v>
      </c>
      <c r="H803" s="78">
        <v>1271.6400000000001</v>
      </c>
      <c r="I803" s="78">
        <v>1301.1130000000001</v>
      </c>
      <c r="J803" s="78">
        <v>1445.144</v>
      </c>
      <c r="K803" s="78">
        <v>1465.3679999999999</v>
      </c>
      <c r="L803" s="78">
        <v>1459.3679999999999</v>
      </c>
      <c r="M803" s="78">
        <v>1474.4090000000001</v>
      </c>
      <c r="N803" s="78">
        <v>1475.23</v>
      </c>
      <c r="O803" s="78">
        <v>1454.3689999999999</v>
      </c>
      <c r="P803" s="78">
        <v>1448.8630000000001</v>
      </c>
      <c r="Q803" s="78">
        <v>1415.3140000000001</v>
      </c>
      <c r="R803" s="78">
        <v>1419.896</v>
      </c>
      <c r="S803" s="78">
        <v>1395.2260000000001</v>
      </c>
      <c r="T803" s="78">
        <v>1337.134</v>
      </c>
      <c r="U803" s="78">
        <v>1318.4480000000001</v>
      </c>
      <c r="V803" s="78">
        <v>401.28399999999999</v>
      </c>
      <c r="W803" s="78">
        <v>0</v>
      </c>
      <c r="X803" s="78">
        <v>0</v>
      </c>
      <c r="Y803" s="78">
        <v>0</v>
      </c>
      <c r="Z803" s="78">
        <v>0</v>
      </c>
      <c r="AA803" s="78">
        <f t="shared" si="181"/>
        <v>1475.23</v>
      </c>
      <c r="AB803" s="77">
        <f t="shared" si="169"/>
        <v>2023</v>
      </c>
      <c r="AC803" s="76">
        <f t="shared" si="170"/>
        <v>1</v>
      </c>
      <c r="AD803" s="76" t="str">
        <f t="shared" si="171"/>
        <v/>
      </c>
      <c r="AE803" s="76" t="str">
        <f t="shared" si="172"/>
        <v/>
      </c>
      <c r="AF803" s="74">
        <f t="shared" si="173"/>
        <v>1475.23</v>
      </c>
      <c r="AG803" s="75" t="str">
        <f t="shared" si="174"/>
        <v>12:00</v>
      </c>
      <c r="AH803" s="74">
        <f t="shared" si="175"/>
        <v>27729.067999999999</v>
      </c>
      <c r="AI803" s="73" t="str">
        <f t="shared" si="176"/>
        <v/>
      </c>
      <c r="AJ803" s="73" t="str">
        <f t="shared" si="177"/>
        <v/>
      </c>
      <c r="AK803" s="73" t="str">
        <f t="shared" si="178"/>
        <v/>
      </c>
      <c r="AL803" s="72" t="str">
        <f t="shared" si="179"/>
        <v/>
      </c>
      <c r="AM803" s="71" t="str">
        <f t="shared" si="180"/>
        <v/>
      </c>
    </row>
    <row r="804" spans="2:39" ht="13.8" thickBot="1">
      <c r="B804" s="79">
        <v>44936</v>
      </c>
      <c r="C804" s="78">
        <v>0</v>
      </c>
      <c r="D804" s="78">
        <v>0</v>
      </c>
      <c r="E804" s="78">
        <v>0</v>
      </c>
      <c r="F804" s="78">
        <v>0</v>
      </c>
      <c r="G804" s="78">
        <v>0</v>
      </c>
      <c r="H804" s="78">
        <v>0</v>
      </c>
      <c r="I804" s="78">
        <v>0</v>
      </c>
      <c r="J804" s="78">
        <v>0</v>
      </c>
      <c r="K804" s="78">
        <v>1056.729</v>
      </c>
      <c r="L804" s="78">
        <v>1435.752</v>
      </c>
      <c r="M804" s="78">
        <v>1425.34</v>
      </c>
      <c r="N804" s="78">
        <v>1462.1669999999999</v>
      </c>
      <c r="O804" s="78">
        <v>1430.673</v>
      </c>
      <c r="P804" s="78">
        <v>1456.2909999999999</v>
      </c>
      <c r="Q804" s="78">
        <v>1441.7</v>
      </c>
      <c r="R804" s="78">
        <v>1435.0519999999999</v>
      </c>
      <c r="S804" s="78">
        <v>1408.3520000000001</v>
      </c>
      <c r="T804" s="78">
        <v>1371.8510000000001</v>
      </c>
      <c r="U804" s="78">
        <v>1361.9860000000001</v>
      </c>
      <c r="V804" s="78">
        <v>1352.45</v>
      </c>
      <c r="W804" s="78">
        <v>1309.396</v>
      </c>
      <c r="X804" s="78">
        <v>1304.194</v>
      </c>
      <c r="Y804" s="78">
        <v>1277.1500000000001</v>
      </c>
      <c r="Z804" s="78">
        <v>1265.3219999999999</v>
      </c>
      <c r="AA804" s="78">
        <f t="shared" si="181"/>
        <v>1462.1669999999999</v>
      </c>
      <c r="AB804" s="77">
        <f t="shared" si="169"/>
        <v>2023</v>
      </c>
      <c r="AC804" s="76">
        <f t="shared" si="170"/>
        <v>1</v>
      </c>
      <c r="AD804" s="76" t="str">
        <f t="shared" si="171"/>
        <v/>
      </c>
      <c r="AE804" s="76" t="str">
        <f t="shared" si="172"/>
        <v/>
      </c>
      <c r="AF804" s="74">
        <f t="shared" si="173"/>
        <v>1462.1669999999999</v>
      </c>
      <c r="AG804" s="75" t="str">
        <f t="shared" si="174"/>
        <v>12:00</v>
      </c>
      <c r="AH804" s="74">
        <f t="shared" si="175"/>
        <v>23256.572000000004</v>
      </c>
      <c r="AI804" s="73" t="str">
        <f t="shared" si="176"/>
        <v/>
      </c>
      <c r="AJ804" s="73" t="str">
        <f t="shared" si="177"/>
        <v/>
      </c>
      <c r="AK804" s="73" t="str">
        <f t="shared" si="178"/>
        <v/>
      </c>
      <c r="AL804" s="72" t="str">
        <f t="shared" si="179"/>
        <v/>
      </c>
      <c r="AM804" s="71" t="str">
        <f t="shared" si="180"/>
        <v/>
      </c>
    </row>
    <row r="805" spans="2:39" ht="13.8" thickBot="1">
      <c r="B805" s="79">
        <v>44937</v>
      </c>
      <c r="C805" s="78">
        <v>1256.4359999999999</v>
      </c>
      <c r="D805" s="78">
        <v>1248.982</v>
      </c>
      <c r="E805" s="78">
        <v>1240.598</v>
      </c>
      <c r="F805" s="78">
        <v>1238.201</v>
      </c>
      <c r="G805" s="78">
        <v>1236.53</v>
      </c>
      <c r="H805" s="78">
        <v>1259.2919999999999</v>
      </c>
      <c r="I805" s="78">
        <v>1313.365</v>
      </c>
      <c r="J805" s="78">
        <v>1436.6590000000001</v>
      </c>
      <c r="K805" s="78">
        <v>1470.2829999999999</v>
      </c>
      <c r="L805" s="78">
        <v>1473.3620000000001</v>
      </c>
      <c r="M805" s="78">
        <v>1471.752</v>
      </c>
      <c r="N805" s="78">
        <v>1478.9079999999999</v>
      </c>
      <c r="O805" s="78">
        <v>1452.0319999999999</v>
      </c>
      <c r="P805" s="78">
        <v>1449.3779999999999</v>
      </c>
      <c r="Q805" s="78">
        <v>1449.982</v>
      </c>
      <c r="R805" s="78">
        <v>1445.34</v>
      </c>
      <c r="S805" s="78">
        <v>1408.501</v>
      </c>
      <c r="T805" s="78">
        <v>1369.9690000000001</v>
      </c>
      <c r="U805" s="78">
        <v>1355.9</v>
      </c>
      <c r="V805" s="78">
        <v>1332.82</v>
      </c>
      <c r="W805" s="78">
        <v>1294.9929999999999</v>
      </c>
      <c r="X805" s="78">
        <v>1278.9970000000001</v>
      </c>
      <c r="Y805" s="78">
        <v>1276.508</v>
      </c>
      <c r="Z805" s="78">
        <v>1239.56</v>
      </c>
      <c r="AA805" s="78">
        <f t="shared" si="181"/>
        <v>1478.9079999999999</v>
      </c>
      <c r="AB805" s="77">
        <f t="shared" si="169"/>
        <v>2023</v>
      </c>
      <c r="AC805" s="76">
        <f t="shared" si="170"/>
        <v>1</v>
      </c>
      <c r="AD805" s="76" t="str">
        <f t="shared" si="171"/>
        <v/>
      </c>
      <c r="AE805" s="76" t="str">
        <f t="shared" si="172"/>
        <v/>
      </c>
      <c r="AF805" s="74">
        <f t="shared" si="173"/>
        <v>1478.9079999999999</v>
      </c>
      <c r="AG805" s="75" t="str">
        <f t="shared" si="174"/>
        <v>12:00</v>
      </c>
      <c r="AH805" s="74">
        <f t="shared" si="175"/>
        <v>33957.256000000001</v>
      </c>
      <c r="AI805" s="73" t="str">
        <f t="shared" si="176"/>
        <v/>
      </c>
      <c r="AJ805" s="73" t="str">
        <f t="shared" si="177"/>
        <v/>
      </c>
      <c r="AK805" s="73" t="str">
        <f t="shared" si="178"/>
        <v/>
      </c>
      <c r="AL805" s="72" t="str">
        <f t="shared" si="179"/>
        <v/>
      </c>
      <c r="AM805" s="71" t="str">
        <f t="shared" si="180"/>
        <v/>
      </c>
    </row>
    <row r="806" spans="2:39" ht="13.8" thickBot="1">
      <c r="B806" s="79">
        <v>44938</v>
      </c>
      <c r="C806" s="78">
        <v>1225.421</v>
      </c>
      <c r="D806" s="78">
        <v>1230.1189999999999</v>
      </c>
      <c r="E806" s="78">
        <v>1210.172</v>
      </c>
      <c r="F806" s="78">
        <v>1220.579</v>
      </c>
      <c r="G806" s="78">
        <v>1206.3699999999999</v>
      </c>
      <c r="H806" s="78">
        <v>1243.6569999999999</v>
      </c>
      <c r="I806" s="78">
        <v>1290.472</v>
      </c>
      <c r="J806" s="78">
        <v>1413.443</v>
      </c>
      <c r="K806" s="78">
        <v>1382.29</v>
      </c>
      <c r="L806" s="78">
        <v>1394.2439999999999</v>
      </c>
      <c r="M806" s="78">
        <v>1414.8050000000001</v>
      </c>
      <c r="N806" s="78">
        <v>1433.9960000000001</v>
      </c>
      <c r="O806" s="78">
        <v>1370.703</v>
      </c>
      <c r="P806" s="78">
        <v>1387.056</v>
      </c>
      <c r="Q806" s="78">
        <v>1365.981</v>
      </c>
      <c r="R806" s="78">
        <v>1382.6220000000001</v>
      </c>
      <c r="S806" s="78">
        <v>1323.2829999999999</v>
      </c>
      <c r="T806" s="78">
        <v>1303.3019999999999</v>
      </c>
      <c r="U806" s="78">
        <v>1285.4549999999999</v>
      </c>
      <c r="V806" s="78">
        <v>1256.8530000000001</v>
      </c>
      <c r="W806" s="78">
        <v>1239.7159999999999</v>
      </c>
      <c r="X806" s="78">
        <v>1217.5519999999999</v>
      </c>
      <c r="Y806" s="78">
        <v>1207.327</v>
      </c>
      <c r="Z806" s="78">
        <v>1174.886</v>
      </c>
      <c r="AA806" s="78">
        <f t="shared" si="181"/>
        <v>1433.9960000000001</v>
      </c>
      <c r="AB806" s="77">
        <f t="shared" si="169"/>
        <v>2023</v>
      </c>
      <c r="AC806" s="76">
        <f t="shared" si="170"/>
        <v>1</v>
      </c>
      <c r="AD806" s="76" t="str">
        <f t="shared" si="171"/>
        <v/>
      </c>
      <c r="AE806" s="76" t="str">
        <f t="shared" si="172"/>
        <v/>
      </c>
      <c r="AF806" s="74">
        <f t="shared" si="173"/>
        <v>1433.9960000000001</v>
      </c>
      <c r="AG806" s="75" t="str">
        <f t="shared" si="174"/>
        <v>12:00</v>
      </c>
      <c r="AH806" s="74">
        <f t="shared" si="175"/>
        <v>32614.3</v>
      </c>
      <c r="AI806" s="73" t="str">
        <f t="shared" si="176"/>
        <v/>
      </c>
      <c r="AJ806" s="73" t="str">
        <f t="shared" si="177"/>
        <v/>
      </c>
      <c r="AK806" s="73" t="str">
        <f t="shared" si="178"/>
        <v/>
      </c>
      <c r="AL806" s="72" t="str">
        <f t="shared" si="179"/>
        <v/>
      </c>
      <c r="AM806" s="71" t="str">
        <f t="shared" si="180"/>
        <v/>
      </c>
    </row>
    <row r="807" spans="2:39" ht="13.8" thickBot="1">
      <c r="B807" s="79">
        <v>44939</v>
      </c>
      <c r="C807" s="78">
        <v>1183.011</v>
      </c>
      <c r="D807" s="78">
        <v>1181.56</v>
      </c>
      <c r="E807" s="78">
        <v>1181.212</v>
      </c>
      <c r="F807" s="78">
        <v>1175.7380000000001</v>
      </c>
      <c r="G807" s="78">
        <v>1183.7940000000001</v>
      </c>
      <c r="H807" s="78">
        <v>1199.953</v>
      </c>
      <c r="I807" s="78">
        <v>1264.4169999999999</v>
      </c>
      <c r="J807" s="78">
        <v>1369.2280000000001</v>
      </c>
      <c r="K807" s="78">
        <v>1388.4680000000001</v>
      </c>
      <c r="L807" s="78">
        <v>1421.5989999999999</v>
      </c>
      <c r="M807" s="78">
        <v>1431.7909999999999</v>
      </c>
      <c r="N807" s="78">
        <v>1438.5889999999999</v>
      </c>
      <c r="O807" s="78">
        <v>1432.011</v>
      </c>
      <c r="P807" s="78">
        <v>1457.402</v>
      </c>
      <c r="Q807" s="78">
        <v>1404.3610000000001</v>
      </c>
      <c r="R807" s="78">
        <v>1418.62</v>
      </c>
      <c r="S807" s="78">
        <v>1381.971</v>
      </c>
      <c r="T807" s="78">
        <v>1342.501</v>
      </c>
      <c r="U807" s="78">
        <v>1347.9269999999999</v>
      </c>
      <c r="V807" s="78">
        <v>1308.069</v>
      </c>
      <c r="W807" s="78">
        <v>1294.3050000000001</v>
      </c>
      <c r="X807" s="78">
        <v>1277.671</v>
      </c>
      <c r="Y807" s="78">
        <v>1264.992</v>
      </c>
      <c r="Z807" s="78">
        <v>1246.9490000000001</v>
      </c>
      <c r="AA807" s="78">
        <f t="shared" si="181"/>
        <v>1457.402</v>
      </c>
      <c r="AB807" s="77">
        <f t="shared" si="169"/>
        <v>2023</v>
      </c>
      <c r="AC807" s="76">
        <f t="shared" si="170"/>
        <v>1</v>
      </c>
      <c r="AD807" s="76" t="str">
        <f t="shared" si="171"/>
        <v/>
      </c>
      <c r="AE807" s="76" t="str">
        <f t="shared" si="172"/>
        <v/>
      </c>
      <c r="AF807" s="74">
        <f t="shared" si="173"/>
        <v>1457.402</v>
      </c>
      <c r="AG807" s="75" t="str">
        <f t="shared" si="174"/>
        <v>14:00</v>
      </c>
      <c r="AH807" s="74">
        <f t="shared" si="175"/>
        <v>33053.540999999997</v>
      </c>
      <c r="AI807" s="73" t="str">
        <f t="shared" si="176"/>
        <v/>
      </c>
      <c r="AJ807" s="73" t="str">
        <f t="shared" si="177"/>
        <v/>
      </c>
      <c r="AK807" s="73" t="str">
        <f t="shared" si="178"/>
        <v/>
      </c>
      <c r="AL807" s="72" t="str">
        <f t="shared" si="179"/>
        <v/>
      </c>
      <c r="AM807" s="71" t="str">
        <f t="shared" si="180"/>
        <v/>
      </c>
    </row>
    <row r="808" spans="2:39" ht="13.8" thickBot="1">
      <c r="B808" s="79">
        <v>44940</v>
      </c>
      <c r="C808" s="78">
        <v>1246.8869999999999</v>
      </c>
      <c r="D808" s="78">
        <v>1240.6890000000001</v>
      </c>
      <c r="E808" s="78">
        <v>1253.2360000000001</v>
      </c>
      <c r="F808" s="78">
        <v>1266.8689999999999</v>
      </c>
      <c r="G808" s="78">
        <v>1260.31</v>
      </c>
      <c r="H808" s="78">
        <v>1258.44</v>
      </c>
      <c r="I808" s="78">
        <v>1300.4760000000001</v>
      </c>
      <c r="J808" s="78">
        <v>1370.13</v>
      </c>
      <c r="K808" s="78">
        <v>1372.3009999999999</v>
      </c>
      <c r="L808" s="78">
        <v>1364.4459999999999</v>
      </c>
      <c r="M808" s="78">
        <v>1346.799</v>
      </c>
      <c r="N808" s="78">
        <v>1309.838</v>
      </c>
      <c r="O808" s="78">
        <v>1288.3489999999999</v>
      </c>
      <c r="P808" s="78">
        <v>1270.25</v>
      </c>
      <c r="Q808" s="78">
        <v>1262.365</v>
      </c>
      <c r="R808" s="78">
        <v>1287.17</v>
      </c>
      <c r="S808" s="78">
        <v>1261.413</v>
      </c>
      <c r="T808" s="78">
        <v>1255.2280000000001</v>
      </c>
      <c r="U808" s="78">
        <v>1270.9649999999999</v>
      </c>
      <c r="V808" s="78">
        <v>1273.7080000000001</v>
      </c>
      <c r="W808" s="78">
        <v>1285.616</v>
      </c>
      <c r="X808" s="78">
        <v>1294.5519999999999</v>
      </c>
      <c r="Y808" s="78">
        <v>1308.797</v>
      </c>
      <c r="Z808" s="78">
        <v>1281.338</v>
      </c>
      <c r="AA808" s="78">
        <f t="shared" si="181"/>
        <v>1372.3009999999999</v>
      </c>
      <c r="AB808" s="77">
        <f t="shared" si="169"/>
        <v>2023</v>
      </c>
      <c r="AC808" s="76">
        <f t="shared" si="170"/>
        <v>1</v>
      </c>
      <c r="AD808" s="76" t="str">
        <f t="shared" si="171"/>
        <v/>
      </c>
      <c r="AE808" s="76" t="str">
        <f t="shared" si="172"/>
        <v/>
      </c>
      <c r="AF808" s="74">
        <f t="shared" si="173"/>
        <v>1372.3009999999999</v>
      </c>
      <c r="AG808" s="75" t="str">
        <f t="shared" si="174"/>
        <v>9:00</v>
      </c>
      <c r="AH808" s="74">
        <f t="shared" si="175"/>
        <v>32302.472999999998</v>
      </c>
      <c r="AI808" s="73" t="str">
        <f t="shared" si="176"/>
        <v/>
      </c>
      <c r="AJ808" s="73" t="str">
        <f t="shared" si="177"/>
        <v/>
      </c>
      <c r="AK808" s="73" t="str">
        <f t="shared" si="178"/>
        <v/>
      </c>
      <c r="AL808" s="72" t="str">
        <f t="shared" si="179"/>
        <v/>
      </c>
      <c r="AM808" s="71" t="str">
        <f t="shared" si="180"/>
        <v/>
      </c>
    </row>
    <row r="809" spans="2:39" ht="13.8" thickBot="1">
      <c r="B809" s="79">
        <v>44941</v>
      </c>
      <c r="C809" s="78">
        <v>1284.386</v>
      </c>
      <c r="D809" s="78">
        <v>1284.1320000000001</v>
      </c>
      <c r="E809" s="78">
        <v>1283.1110000000001</v>
      </c>
      <c r="F809" s="78">
        <v>1285.7280000000001</v>
      </c>
      <c r="G809" s="78">
        <v>1285.153</v>
      </c>
      <c r="H809" s="78">
        <v>1288.0260000000001</v>
      </c>
      <c r="I809" s="78">
        <v>1334.0719999999999</v>
      </c>
      <c r="J809" s="78">
        <v>1391.7539999999999</v>
      </c>
      <c r="K809" s="78">
        <v>1365.7619999999999</v>
      </c>
      <c r="L809" s="78">
        <v>1353.701</v>
      </c>
      <c r="M809" s="78">
        <v>1316.924</v>
      </c>
      <c r="N809" s="78">
        <v>1309.816</v>
      </c>
      <c r="O809" s="78">
        <v>1287.2850000000001</v>
      </c>
      <c r="P809" s="78">
        <v>1270.886</v>
      </c>
      <c r="Q809" s="78">
        <v>1257.146</v>
      </c>
      <c r="R809" s="78">
        <v>1259.2049999999999</v>
      </c>
      <c r="S809" s="78">
        <v>1239.21</v>
      </c>
      <c r="T809" s="78">
        <v>1243.604</v>
      </c>
      <c r="U809" s="78">
        <v>1276.269</v>
      </c>
      <c r="V809" s="78">
        <v>1251.127</v>
      </c>
      <c r="W809" s="78">
        <v>1264.144</v>
      </c>
      <c r="X809" s="78">
        <v>1260.355</v>
      </c>
      <c r="Y809" s="78">
        <v>1267.441</v>
      </c>
      <c r="Z809" s="78">
        <v>1253.808</v>
      </c>
      <c r="AA809" s="78">
        <f t="shared" si="181"/>
        <v>1391.7539999999999</v>
      </c>
      <c r="AB809" s="77">
        <f t="shared" si="169"/>
        <v>2023</v>
      </c>
      <c r="AC809" s="76">
        <f t="shared" si="170"/>
        <v>1</v>
      </c>
      <c r="AD809" s="76" t="str">
        <f t="shared" si="171"/>
        <v/>
      </c>
      <c r="AE809" s="76" t="str">
        <f t="shared" si="172"/>
        <v/>
      </c>
      <c r="AF809" s="74">
        <f t="shared" si="173"/>
        <v>1391.7539999999999</v>
      </c>
      <c r="AG809" s="75" t="str">
        <f t="shared" si="174"/>
        <v>8:00</v>
      </c>
      <c r="AH809" s="74">
        <f t="shared" si="175"/>
        <v>32304.798999999999</v>
      </c>
      <c r="AI809" s="73" t="str">
        <f t="shared" si="176"/>
        <v/>
      </c>
      <c r="AJ809" s="73" t="str">
        <f t="shared" si="177"/>
        <v/>
      </c>
      <c r="AK809" s="73" t="str">
        <f t="shared" si="178"/>
        <v/>
      </c>
      <c r="AL809" s="72" t="str">
        <f t="shared" si="179"/>
        <v/>
      </c>
      <c r="AM809" s="71" t="str">
        <f t="shared" si="180"/>
        <v/>
      </c>
    </row>
    <row r="810" spans="2:39" ht="13.8" thickBot="1">
      <c r="B810" s="79">
        <v>44942</v>
      </c>
      <c r="C810" s="78">
        <v>1230.2</v>
      </c>
      <c r="D810" s="78">
        <v>1228.239</v>
      </c>
      <c r="E810" s="78">
        <v>1227.4110000000001</v>
      </c>
      <c r="F810" s="78">
        <v>1202.43</v>
      </c>
      <c r="G810" s="78">
        <v>1224.0999999999999</v>
      </c>
      <c r="H810" s="78">
        <v>1254.319</v>
      </c>
      <c r="I810" s="78">
        <v>1300.2760000000001</v>
      </c>
      <c r="J810" s="78">
        <v>1388.155</v>
      </c>
      <c r="K810" s="78">
        <v>1400.2750000000001</v>
      </c>
      <c r="L810" s="78">
        <v>1412.2080000000001</v>
      </c>
      <c r="M810" s="78">
        <v>1409.7860000000001</v>
      </c>
      <c r="N810" s="78">
        <v>1414.201</v>
      </c>
      <c r="O810" s="78">
        <v>1382.6890000000001</v>
      </c>
      <c r="P810" s="78">
        <v>1378.289</v>
      </c>
      <c r="Q810" s="78">
        <v>1357.88</v>
      </c>
      <c r="R810" s="78">
        <v>1361.77</v>
      </c>
      <c r="S810" s="78">
        <v>1309.9169999999999</v>
      </c>
      <c r="T810" s="78">
        <v>1292.056</v>
      </c>
      <c r="U810" s="78">
        <v>1274.4449999999999</v>
      </c>
      <c r="V810" s="78">
        <v>1277.452</v>
      </c>
      <c r="W810" s="78">
        <v>1257.549</v>
      </c>
      <c r="X810" s="78">
        <v>1247.3009999999999</v>
      </c>
      <c r="Y810" s="78">
        <v>1222.6690000000001</v>
      </c>
      <c r="Z810" s="78">
        <v>1213.768</v>
      </c>
      <c r="AA810" s="78">
        <f t="shared" si="181"/>
        <v>1414.201</v>
      </c>
      <c r="AB810" s="77">
        <f t="shared" si="169"/>
        <v>2023</v>
      </c>
      <c r="AC810" s="76">
        <f t="shared" si="170"/>
        <v>1</v>
      </c>
      <c r="AD810" s="76" t="str">
        <f t="shared" si="171"/>
        <v/>
      </c>
      <c r="AE810" s="76" t="str">
        <f t="shared" si="172"/>
        <v/>
      </c>
      <c r="AF810" s="74">
        <f t="shared" si="173"/>
        <v>1414.201</v>
      </c>
      <c r="AG810" s="75" t="str">
        <f t="shared" si="174"/>
        <v>12:00</v>
      </c>
      <c r="AH810" s="74">
        <f t="shared" si="175"/>
        <v>32681.586000000007</v>
      </c>
      <c r="AI810" s="73" t="str">
        <f t="shared" si="176"/>
        <v/>
      </c>
      <c r="AJ810" s="73" t="str">
        <f t="shared" si="177"/>
        <v/>
      </c>
      <c r="AK810" s="73" t="str">
        <f t="shared" si="178"/>
        <v/>
      </c>
      <c r="AL810" s="72" t="str">
        <f t="shared" si="179"/>
        <v/>
      </c>
      <c r="AM810" s="71" t="str">
        <f t="shared" si="180"/>
        <v/>
      </c>
    </row>
    <row r="811" spans="2:39" ht="13.8" thickBot="1">
      <c r="B811" s="79">
        <v>44943</v>
      </c>
      <c r="C811" s="78">
        <v>1197.3820000000001</v>
      </c>
      <c r="D811" s="78">
        <v>1202.6880000000001</v>
      </c>
      <c r="E811" s="78">
        <v>1189.0309999999999</v>
      </c>
      <c r="F811" s="78">
        <v>1172.5419999999999</v>
      </c>
      <c r="G811" s="78">
        <v>1171.4449999999999</v>
      </c>
      <c r="H811" s="78">
        <v>1213.894</v>
      </c>
      <c r="I811" s="78">
        <v>1263.67</v>
      </c>
      <c r="J811" s="78">
        <v>1365.8589999999999</v>
      </c>
      <c r="K811" s="78">
        <v>1355.0650000000001</v>
      </c>
      <c r="L811" s="78">
        <v>1388.1890000000001</v>
      </c>
      <c r="M811" s="78">
        <v>1403.8109999999999</v>
      </c>
      <c r="N811" s="78">
        <v>1458.3879999999999</v>
      </c>
      <c r="O811" s="78">
        <v>1404.107</v>
      </c>
      <c r="P811" s="78">
        <v>1412.8240000000001</v>
      </c>
      <c r="Q811" s="78">
        <v>1392.2950000000001</v>
      </c>
      <c r="R811" s="78">
        <v>1395.0329999999999</v>
      </c>
      <c r="S811" s="78">
        <v>1315.348</v>
      </c>
      <c r="T811" s="78">
        <v>1252.703</v>
      </c>
      <c r="U811" s="78">
        <v>1255.383</v>
      </c>
      <c r="V811" s="78">
        <v>1218.3019999999999</v>
      </c>
      <c r="W811" s="78">
        <v>1209.8009999999999</v>
      </c>
      <c r="X811" s="78">
        <v>1196.287</v>
      </c>
      <c r="Y811" s="78">
        <v>1183.9349999999999</v>
      </c>
      <c r="Z811" s="78">
        <v>1169.171</v>
      </c>
      <c r="AA811" s="78">
        <f t="shared" si="181"/>
        <v>1458.3879999999999</v>
      </c>
      <c r="AB811" s="77">
        <f t="shared" si="169"/>
        <v>2023</v>
      </c>
      <c r="AC811" s="76">
        <f t="shared" si="170"/>
        <v>1</v>
      </c>
      <c r="AD811" s="76" t="str">
        <f t="shared" si="171"/>
        <v/>
      </c>
      <c r="AE811" s="76" t="str">
        <f t="shared" si="172"/>
        <v/>
      </c>
      <c r="AF811" s="74">
        <f t="shared" si="173"/>
        <v>1458.3879999999999</v>
      </c>
      <c r="AG811" s="75" t="str">
        <f t="shared" si="174"/>
        <v>12:00</v>
      </c>
      <c r="AH811" s="74">
        <f t="shared" si="175"/>
        <v>32245.541000000005</v>
      </c>
      <c r="AI811" s="73" t="str">
        <f t="shared" si="176"/>
        <v/>
      </c>
      <c r="AJ811" s="73" t="str">
        <f t="shared" si="177"/>
        <v/>
      </c>
      <c r="AK811" s="73" t="str">
        <f t="shared" si="178"/>
        <v/>
      </c>
      <c r="AL811" s="72" t="str">
        <f t="shared" si="179"/>
        <v/>
      </c>
      <c r="AM811" s="71" t="str">
        <f t="shared" si="180"/>
        <v/>
      </c>
    </row>
    <row r="812" spans="2:39" ht="13.8" thickBot="1">
      <c r="B812" s="79">
        <v>44944</v>
      </c>
      <c r="C812" s="78">
        <v>1161.9849999999999</v>
      </c>
      <c r="D812" s="78">
        <v>1175.9780000000001</v>
      </c>
      <c r="E812" s="78">
        <v>1157.165</v>
      </c>
      <c r="F812" s="78">
        <v>1142.5989999999999</v>
      </c>
      <c r="G812" s="78">
        <v>1152.3009999999999</v>
      </c>
      <c r="H812" s="78">
        <v>1196.377</v>
      </c>
      <c r="I812" s="78">
        <v>1241.25</v>
      </c>
      <c r="J812" s="78">
        <v>1319.78</v>
      </c>
      <c r="K812" s="78">
        <v>1335.453</v>
      </c>
      <c r="L812" s="78">
        <v>1364.357</v>
      </c>
      <c r="M812" s="78">
        <v>1356.559</v>
      </c>
      <c r="N812" s="78">
        <v>1375.434</v>
      </c>
      <c r="O812" s="78">
        <v>1360.81</v>
      </c>
      <c r="P812" s="78">
        <v>1365.27</v>
      </c>
      <c r="Q812" s="78">
        <v>1365.171</v>
      </c>
      <c r="R812" s="78">
        <v>1358.271</v>
      </c>
      <c r="S812" s="78">
        <v>1313.076</v>
      </c>
      <c r="T812" s="78">
        <v>1267.8440000000001</v>
      </c>
      <c r="U812" s="78">
        <v>1265.1369999999999</v>
      </c>
      <c r="V812" s="78">
        <v>1232.1079999999999</v>
      </c>
      <c r="W812" s="78">
        <v>1214.2529999999999</v>
      </c>
      <c r="X812" s="78">
        <v>1204.8030000000001</v>
      </c>
      <c r="Y812" s="78">
        <v>1202.4649999999999</v>
      </c>
      <c r="Z812" s="78">
        <v>1179.7470000000001</v>
      </c>
      <c r="AA812" s="78">
        <f t="shared" si="181"/>
        <v>1375.434</v>
      </c>
      <c r="AB812" s="77">
        <f t="shared" si="169"/>
        <v>2023</v>
      </c>
      <c r="AC812" s="76">
        <f t="shared" si="170"/>
        <v>1</v>
      </c>
      <c r="AD812" s="76" t="str">
        <f t="shared" si="171"/>
        <v/>
      </c>
      <c r="AE812" s="76" t="str">
        <f t="shared" si="172"/>
        <v/>
      </c>
      <c r="AF812" s="74">
        <f t="shared" si="173"/>
        <v>1375.434</v>
      </c>
      <c r="AG812" s="75" t="str">
        <f t="shared" si="174"/>
        <v>12:00</v>
      </c>
      <c r="AH812" s="74">
        <f t="shared" si="175"/>
        <v>31683.627</v>
      </c>
      <c r="AI812" s="73" t="str">
        <f t="shared" si="176"/>
        <v/>
      </c>
      <c r="AJ812" s="73" t="str">
        <f t="shared" si="177"/>
        <v/>
      </c>
      <c r="AK812" s="73" t="str">
        <f t="shared" si="178"/>
        <v/>
      </c>
      <c r="AL812" s="72" t="str">
        <f t="shared" si="179"/>
        <v/>
      </c>
      <c r="AM812" s="71" t="str">
        <f t="shared" si="180"/>
        <v/>
      </c>
    </row>
    <row r="813" spans="2:39" ht="13.8" thickBot="1">
      <c r="B813" s="79">
        <v>44945</v>
      </c>
      <c r="C813" s="78">
        <v>1155.83</v>
      </c>
      <c r="D813" s="78">
        <v>1165.328</v>
      </c>
      <c r="E813" s="78">
        <v>1157.3209999999999</v>
      </c>
      <c r="F813" s="78">
        <v>1138.431</v>
      </c>
      <c r="G813" s="78">
        <v>1143.904</v>
      </c>
      <c r="H813" s="78">
        <v>1174.8900000000001</v>
      </c>
      <c r="I813" s="78">
        <v>1245.8389999999999</v>
      </c>
      <c r="J813" s="78">
        <v>1328.2840000000001</v>
      </c>
      <c r="K813" s="78">
        <v>1381.1220000000001</v>
      </c>
      <c r="L813" s="78">
        <v>1373.4880000000001</v>
      </c>
      <c r="M813" s="78">
        <v>1411.691</v>
      </c>
      <c r="N813" s="78">
        <v>1425.5630000000001</v>
      </c>
      <c r="O813" s="78">
        <v>1368.2339999999999</v>
      </c>
      <c r="P813" s="78">
        <v>1374.0650000000001</v>
      </c>
      <c r="Q813" s="78">
        <v>1367.913</v>
      </c>
      <c r="R813" s="78">
        <v>1365.134</v>
      </c>
      <c r="S813" s="78">
        <v>1323.7529999999999</v>
      </c>
      <c r="T813" s="78">
        <v>1293.482</v>
      </c>
      <c r="U813" s="78">
        <v>1277.7729999999999</v>
      </c>
      <c r="V813" s="78">
        <v>1244.2260000000001</v>
      </c>
      <c r="W813" s="78">
        <v>1220.0519999999999</v>
      </c>
      <c r="X813" s="78">
        <v>1218.5889999999999</v>
      </c>
      <c r="Y813" s="78">
        <v>1198.7429999999999</v>
      </c>
      <c r="Z813" s="78">
        <v>1180.528</v>
      </c>
      <c r="AA813" s="78">
        <f t="shared" si="181"/>
        <v>1425.5630000000001</v>
      </c>
      <c r="AB813" s="77">
        <f t="shared" si="169"/>
        <v>2023</v>
      </c>
      <c r="AC813" s="76">
        <f t="shared" si="170"/>
        <v>1</v>
      </c>
      <c r="AD813" s="76" t="str">
        <f t="shared" si="171"/>
        <v/>
      </c>
      <c r="AE813" s="76" t="str">
        <f t="shared" si="172"/>
        <v/>
      </c>
      <c r="AF813" s="74">
        <f t="shared" si="173"/>
        <v>1425.5630000000001</v>
      </c>
      <c r="AG813" s="75" t="str">
        <f t="shared" si="174"/>
        <v>12:00</v>
      </c>
      <c r="AH813" s="74">
        <f t="shared" si="175"/>
        <v>31959.745999999992</v>
      </c>
      <c r="AI813" s="73" t="str">
        <f t="shared" si="176"/>
        <v/>
      </c>
      <c r="AJ813" s="73" t="str">
        <f t="shared" si="177"/>
        <v/>
      </c>
      <c r="AK813" s="73" t="str">
        <f t="shared" si="178"/>
        <v/>
      </c>
      <c r="AL813" s="72" t="str">
        <f t="shared" si="179"/>
        <v/>
      </c>
      <c r="AM813" s="71" t="str">
        <f t="shared" si="180"/>
        <v/>
      </c>
    </row>
    <row r="814" spans="2:39" ht="13.8" thickBot="1">
      <c r="B814" s="79">
        <v>44946</v>
      </c>
      <c r="C814" s="78">
        <v>1163.2729999999999</v>
      </c>
      <c r="D814" s="78">
        <v>1148.3969999999999</v>
      </c>
      <c r="E814" s="78">
        <v>1161.1769999999999</v>
      </c>
      <c r="F814" s="78">
        <v>1133.5</v>
      </c>
      <c r="G814" s="78">
        <v>1149.0530000000001</v>
      </c>
      <c r="H814" s="78">
        <v>1197.579</v>
      </c>
      <c r="I814" s="78">
        <v>1243.3779999999999</v>
      </c>
      <c r="J814" s="78">
        <v>1335.354</v>
      </c>
      <c r="K814" s="78">
        <v>1345.3320000000001</v>
      </c>
      <c r="L814" s="78">
        <v>1361.171</v>
      </c>
      <c r="M814" s="78">
        <v>1378.7</v>
      </c>
      <c r="N814" s="78">
        <v>1376.9559999999999</v>
      </c>
      <c r="O814" s="78">
        <v>1347.59</v>
      </c>
      <c r="P814" s="78">
        <v>1351.6890000000001</v>
      </c>
      <c r="Q814" s="78">
        <v>1348.4749999999999</v>
      </c>
      <c r="R814" s="78">
        <v>1359.68</v>
      </c>
      <c r="S814" s="78">
        <v>1320.616</v>
      </c>
      <c r="T814" s="78">
        <v>1261.402</v>
      </c>
      <c r="U814" s="78">
        <v>1265.068</v>
      </c>
      <c r="V814" s="78">
        <v>1244.7650000000001</v>
      </c>
      <c r="W814" s="78">
        <v>1222.0909999999999</v>
      </c>
      <c r="X814" s="78">
        <v>1202.568</v>
      </c>
      <c r="Y814" s="78">
        <v>1205.9880000000001</v>
      </c>
      <c r="Z814" s="78">
        <v>1167.4390000000001</v>
      </c>
      <c r="AA814" s="78">
        <f t="shared" si="181"/>
        <v>1378.7</v>
      </c>
      <c r="AB814" s="77">
        <f t="shared" si="169"/>
        <v>2023</v>
      </c>
      <c r="AC814" s="76">
        <f t="shared" si="170"/>
        <v>1</v>
      </c>
      <c r="AD814" s="76" t="str">
        <f t="shared" si="171"/>
        <v/>
      </c>
      <c r="AE814" s="76" t="str">
        <f t="shared" si="172"/>
        <v/>
      </c>
      <c r="AF814" s="74">
        <f t="shared" si="173"/>
        <v>1378.7</v>
      </c>
      <c r="AG814" s="75" t="str">
        <f t="shared" si="174"/>
        <v>11:00</v>
      </c>
      <c r="AH814" s="74">
        <f t="shared" si="175"/>
        <v>31669.940999999999</v>
      </c>
      <c r="AI814" s="73" t="str">
        <f t="shared" si="176"/>
        <v/>
      </c>
      <c r="AJ814" s="73" t="str">
        <f t="shared" si="177"/>
        <v/>
      </c>
      <c r="AK814" s="73" t="str">
        <f t="shared" si="178"/>
        <v/>
      </c>
      <c r="AL814" s="72" t="str">
        <f t="shared" si="179"/>
        <v/>
      </c>
      <c r="AM814" s="71" t="str">
        <f t="shared" si="180"/>
        <v/>
      </c>
    </row>
    <row r="815" spans="2:39" ht="13.8" thickBot="1">
      <c r="B815" s="79">
        <v>44947</v>
      </c>
      <c r="C815" s="78">
        <v>1154.3599999999999</v>
      </c>
      <c r="D815" s="78">
        <v>1157.287</v>
      </c>
      <c r="E815" s="78">
        <v>1153.231</v>
      </c>
      <c r="F815" s="78">
        <v>1156.2370000000001</v>
      </c>
      <c r="G815" s="78">
        <v>1144.883</v>
      </c>
      <c r="H815" s="78">
        <v>1162.172</v>
      </c>
      <c r="I815" s="78">
        <v>1207.7159999999999</v>
      </c>
      <c r="J815" s="78">
        <v>1275.625</v>
      </c>
      <c r="K815" s="78">
        <v>1270.146</v>
      </c>
      <c r="L815" s="78">
        <v>1240.731</v>
      </c>
      <c r="M815" s="78">
        <v>1276.6030000000001</v>
      </c>
      <c r="N815" s="78">
        <v>1278.865</v>
      </c>
      <c r="O815" s="78">
        <v>1250.646</v>
      </c>
      <c r="P815" s="78">
        <v>1243.81</v>
      </c>
      <c r="Q815" s="78">
        <v>1260.913</v>
      </c>
      <c r="R815" s="78">
        <v>1256.308</v>
      </c>
      <c r="S815" s="78">
        <v>1276.596</v>
      </c>
      <c r="T815" s="78">
        <v>1237.5540000000001</v>
      </c>
      <c r="U815" s="78">
        <v>1223.194</v>
      </c>
      <c r="V815" s="78">
        <v>1235.3019999999999</v>
      </c>
      <c r="W815" s="78">
        <v>1238.748</v>
      </c>
      <c r="X815" s="78">
        <v>1205.674</v>
      </c>
      <c r="Y815" s="78">
        <v>1193.422</v>
      </c>
      <c r="Z815" s="78">
        <v>1173.3340000000001</v>
      </c>
      <c r="AA815" s="78">
        <f t="shared" si="181"/>
        <v>1278.865</v>
      </c>
      <c r="AB815" s="77">
        <f t="shared" si="169"/>
        <v>2023</v>
      </c>
      <c r="AC815" s="76">
        <f t="shared" si="170"/>
        <v>1</v>
      </c>
      <c r="AD815" s="76" t="str">
        <f t="shared" si="171"/>
        <v/>
      </c>
      <c r="AE815" s="76" t="str">
        <f t="shared" si="172"/>
        <v/>
      </c>
      <c r="AF815" s="74">
        <f t="shared" si="173"/>
        <v>1278.865</v>
      </c>
      <c r="AG815" s="75" t="str">
        <f t="shared" si="174"/>
        <v>12:00</v>
      </c>
      <c r="AH815" s="74">
        <f t="shared" si="175"/>
        <v>30552.222000000002</v>
      </c>
      <c r="AI815" s="73" t="str">
        <f t="shared" si="176"/>
        <v/>
      </c>
      <c r="AJ815" s="73" t="str">
        <f t="shared" si="177"/>
        <v/>
      </c>
      <c r="AK815" s="73" t="str">
        <f t="shared" si="178"/>
        <v/>
      </c>
      <c r="AL815" s="72" t="str">
        <f t="shared" si="179"/>
        <v/>
      </c>
      <c r="AM815" s="71" t="str">
        <f t="shared" si="180"/>
        <v/>
      </c>
    </row>
    <row r="816" spans="2:39" ht="13.8" thickBot="1">
      <c r="B816" s="79">
        <v>44948</v>
      </c>
      <c r="C816" s="78">
        <v>1165.904</v>
      </c>
      <c r="D816" s="78">
        <v>1158.626</v>
      </c>
      <c r="E816" s="78">
        <v>1160.2570000000001</v>
      </c>
      <c r="F816" s="78">
        <v>1152.0550000000001</v>
      </c>
      <c r="G816" s="78">
        <v>1150.9100000000001</v>
      </c>
      <c r="H816" s="78">
        <v>1155.3040000000001</v>
      </c>
      <c r="I816" s="78">
        <v>1181.711</v>
      </c>
      <c r="J816" s="78">
        <v>1267.615</v>
      </c>
      <c r="K816" s="78">
        <v>1259.4390000000001</v>
      </c>
      <c r="L816" s="78">
        <v>1246.481</v>
      </c>
      <c r="M816" s="78">
        <v>1274.57</v>
      </c>
      <c r="N816" s="78">
        <v>1265.9960000000001</v>
      </c>
      <c r="O816" s="78">
        <v>1224.066</v>
      </c>
      <c r="P816" s="78">
        <v>1224.92</v>
      </c>
      <c r="Q816" s="78">
        <v>1243.9069999999999</v>
      </c>
      <c r="R816" s="78">
        <v>1234.9670000000001</v>
      </c>
      <c r="S816" s="78">
        <v>1232.56</v>
      </c>
      <c r="T816" s="78">
        <v>1212.643</v>
      </c>
      <c r="U816" s="78">
        <v>1208.748</v>
      </c>
      <c r="V816" s="78">
        <v>1210.691</v>
      </c>
      <c r="W816" s="78">
        <v>1226.5039999999999</v>
      </c>
      <c r="X816" s="78">
        <v>1221.258</v>
      </c>
      <c r="Y816" s="78">
        <v>1192.8810000000001</v>
      </c>
      <c r="Z816" s="78">
        <v>1205.894</v>
      </c>
      <c r="AA816" s="78">
        <f t="shared" si="181"/>
        <v>1274.57</v>
      </c>
      <c r="AB816" s="77">
        <f t="shared" si="169"/>
        <v>2023</v>
      </c>
      <c r="AC816" s="76">
        <f t="shared" si="170"/>
        <v>1</v>
      </c>
      <c r="AD816" s="76" t="str">
        <f t="shared" si="171"/>
        <v/>
      </c>
      <c r="AE816" s="76" t="str">
        <f t="shared" si="172"/>
        <v/>
      </c>
      <c r="AF816" s="74">
        <f t="shared" si="173"/>
        <v>1274.57</v>
      </c>
      <c r="AG816" s="75" t="str">
        <f t="shared" si="174"/>
        <v>11:00</v>
      </c>
      <c r="AH816" s="74">
        <f t="shared" si="175"/>
        <v>30352.477000000003</v>
      </c>
      <c r="AI816" s="73" t="str">
        <f t="shared" si="176"/>
        <v/>
      </c>
      <c r="AJ816" s="73" t="str">
        <f t="shared" si="177"/>
        <v/>
      </c>
      <c r="AK816" s="73" t="str">
        <f t="shared" si="178"/>
        <v/>
      </c>
      <c r="AL816" s="72" t="str">
        <f t="shared" si="179"/>
        <v/>
      </c>
      <c r="AM816" s="71" t="str">
        <f t="shared" si="180"/>
        <v/>
      </c>
    </row>
    <row r="817" spans="2:39" ht="13.8" thickBot="1">
      <c r="B817" s="79">
        <v>44949</v>
      </c>
      <c r="C817" s="78">
        <v>1200.2840000000001</v>
      </c>
      <c r="D817" s="78">
        <v>1201.424</v>
      </c>
      <c r="E817" s="78">
        <v>1187.671</v>
      </c>
      <c r="F817" s="78">
        <v>1166.4380000000001</v>
      </c>
      <c r="G817" s="78">
        <v>1184.498</v>
      </c>
      <c r="H817" s="78">
        <v>1206.085</v>
      </c>
      <c r="I817" s="78">
        <v>1245.2560000000001</v>
      </c>
      <c r="J817" s="78">
        <v>1333.9090000000001</v>
      </c>
      <c r="K817" s="78">
        <v>1356.414</v>
      </c>
      <c r="L817" s="78">
        <v>1367.0830000000001</v>
      </c>
      <c r="M817" s="78">
        <v>1387.866</v>
      </c>
      <c r="N817" s="78">
        <v>1396.5450000000001</v>
      </c>
      <c r="O817" s="78">
        <v>1364.056</v>
      </c>
      <c r="P817" s="78">
        <v>1366.674</v>
      </c>
      <c r="Q817" s="78">
        <v>1378.8219999999999</v>
      </c>
      <c r="R817" s="78">
        <v>1341.0889999999999</v>
      </c>
      <c r="S817" s="78">
        <v>1323.498</v>
      </c>
      <c r="T817" s="78">
        <v>1300.1400000000001</v>
      </c>
      <c r="U817" s="78">
        <v>1276.6210000000001</v>
      </c>
      <c r="V817" s="78">
        <v>1266.2239999999999</v>
      </c>
      <c r="W817" s="78">
        <v>1244.77</v>
      </c>
      <c r="X817" s="78">
        <v>1255.2439999999999</v>
      </c>
      <c r="Y817" s="78">
        <v>1234.9459999999999</v>
      </c>
      <c r="Z817" s="78">
        <v>1230.691</v>
      </c>
      <c r="AA817" s="78">
        <f t="shared" si="181"/>
        <v>1396.5450000000001</v>
      </c>
      <c r="AB817" s="77">
        <f t="shared" si="169"/>
        <v>2023</v>
      </c>
      <c r="AC817" s="76">
        <f t="shared" si="170"/>
        <v>1</v>
      </c>
      <c r="AD817" s="76" t="str">
        <f t="shared" si="171"/>
        <v/>
      </c>
      <c r="AE817" s="76" t="str">
        <f t="shared" si="172"/>
        <v/>
      </c>
      <c r="AF817" s="74">
        <f t="shared" si="173"/>
        <v>1396.5450000000001</v>
      </c>
      <c r="AG817" s="75" t="str">
        <f t="shared" si="174"/>
        <v>12:00</v>
      </c>
      <c r="AH817" s="74">
        <f t="shared" si="175"/>
        <v>32212.792999999998</v>
      </c>
      <c r="AI817" s="73" t="str">
        <f t="shared" si="176"/>
        <v/>
      </c>
      <c r="AJ817" s="73" t="str">
        <f t="shared" si="177"/>
        <v/>
      </c>
      <c r="AK817" s="73" t="str">
        <f t="shared" si="178"/>
        <v/>
      </c>
      <c r="AL817" s="72" t="str">
        <f t="shared" si="179"/>
        <v/>
      </c>
      <c r="AM817" s="71" t="str">
        <f t="shared" si="180"/>
        <v/>
      </c>
    </row>
    <row r="818" spans="2:39" ht="13.8" thickBot="1">
      <c r="B818" s="79">
        <v>44950</v>
      </c>
      <c r="C818" s="78">
        <v>1239.828</v>
      </c>
      <c r="D818" s="78">
        <v>1223.749</v>
      </c>
      <c r="E818" s="78">
        <v>1222.9110000000001</v>
      </c>
      <c r="F818" s="78">
        <v>1206.6020000000001</v>
      </c>
      <c r="G818" s="78">
        <v>1213.075</v>
      </c>
      <c r="H818" s="78">
        <v>1236.9690000000001</v>
      </c>
      <c r="I818" s="78">
        <v>1261.7380000000001</v>
      </c>
      <c r="J818" s="78">
        <v>1365.384</v>
      </c>
      <c r="K818" s="78">
        <v>1358.4670000000001</v>
      </c>
      <c r="L818" s="78">
        <v>1389.829</v>
      </c>
      <c r="M818" s="78">
        <v>1420.9760000000001</v>
      </c>
      <c r="N818" s="78">
        <v>1408.423</v>
      </c>
      <c r="O818" s="78">
        <v>1371.9290000000001</v>
      </c>
      <c r="P818" s="78">
        <v>1365.1089999999999</v>
      </c>
      <c r="Q818" s="78">
        <v>1353.3309999999999</v>
      </c>
      <c r="R818" s="78">
        <v>1386.61</v>
      </c>
      <c r="S818" s="78">
        <v>1355.462</v>
      </c>
      <c r="T818" s="78">
        <v>1315.7819999999999</v>
      </c>
      <c r="U818" s="78">
        <v>1331.4159999999999</v>
      </c>
      <c r="V818" s="78">
        <v>1301.99</v>
      </c>
      <c r="W818" s="78">
        <v>1297.442</v>
      </c>
      <c r="X818" s="78">
        <v>1300.1410000000001</v>
      </c>
      <c r="Y818" s="78">
        <v>1279.443</v>
      </c>
      <c r="Z818" s="78">
        <v>1243.789</v>
      </c>
      <c r="AA818" s="78">
        <f t="shared" si="181"/>
        <v>1420.9760000000001</v>
      </c>
      <c r="AB818" s="77">
        <f t="shared" si="169"/>
        <v>2023</v>
      </c>
      <c r="AC818" s="76">
        <f t="shared" si="170"/>
        <v>1</v>
      </c>
      <c r="AD818" s="76" t="str">
        <f t="shared" si="171"/>
        <v/>
      </c>
      <c r="AE818" s="76" t="str">
        <f t="shared" si="172"/>
        <v/>
      </c>
      <c r="AF818" s="74">
        <f t="shared" si="173"/>
        <v>1420.9760000000001</v>
      </c>
      <c r="AG818" s="75" t="str">
        <f t="shared" si="174"/>
        <v>11:00</v>
      </c>
      <c r="AH818" s="74">
        <f t="shared" si="175"/>
        <v>32871.370999999999</v>
      </c>
      <c r="AI818" s="73" t="str">
        <f t="shared" si="176"/>
        <v/>
      </c>
      <c r="AJ818" s="73" t="str">
        <f t="shared" si="177"/>
        <v/>
      </c>
      <c r="AK818" s="73" t="str">
        <f t="shared" si="178"/>
        <v/>
      </c>
      <c r="AL818" s="72" t="str">
        <f t="shared" si="179"/>
        <v/>
      </c>
      <c r="AM818" s="71" t="str">
        <f t="shared" si="180"/>
        <v/>
      </c>
    </row>
    <row r="819" spans="2:39" ht="13.8" thickBot="1">
      <c r="B819" s="79">
        <v>44951</v>
      </c>
      <c r="C819" s="78">
        <v>1233.7750000000001</v>
      </c>
      <c r="D819" s="78">
        <v>1241.1690000000001</v>
      </c>
      <c r="E819" s="78">
        <v>1233.463</v>
      </c>
      <c r="F819" s="78">
        <v>1230.376</v>
      </c>
      <c r="G819" s="78">
        <v>1224.9659999999999</v>
      </c>
      <c r="H819" s="78">
        <v>1260.9860000000001</v>
      </c>
      <c r="I819" s="78">
        <v>1306.3240000000001</v>
      </c>
      <c r="J819" s="78">
        <v>1394.327</v>
      </c>
      <c r="K819" s="78">
        <v>1396.941</v>
      </c>
      <c r="L819" s="78">
        <v>1405.5709999999999</v>
      </c>
      <c r="M819" s="78">
        <v>1446.3340000000001</v>
      </c>
      <c r="N819" s="78">
        <v>1443.87</v>
      </c>
      <c r="O819" s="78">
        <v>1420.7670000000001</v>
      </c>
      <c r="P819" s="78">
        <v>1414.183</v>
      </c>
      <c r="Q819" s="78">
        <v>1410.396</v>
      </c>
      <c r="R819" s="78">
        <v>1413.873</v>
      </c>
      <c r="S819" s="78">
        <v>1365.211</v>
      </c>
      <c r="T819" s="78">
        <v>1314.9380000000001</v>
      </c>
      <c r="U819" s="78">
        <v>1327.8030000000001</v>
      </c>
      <c r="V819" s="78">
        <v>1323.3219999999999</v>
      </c>
      <c r="W819" s="78">
        <v>1298.0609999999999</v>
      </c>
      <c r="X819" s="78">
        <v>1281.5440000000001</v>
      </c>
      <c r="Y819" s="78">
        <v>1268.3119999999999</v>
      </c>
      <c r="Z819" s="78">
        <v>1245.5940000000001</v>
      </c>
      <c r="AA819" s="78">
        <f t="shared" si="181"/>
        <v>1446.3340000000001</v>
      </c>
      <c r="AB819" s="77">
        <f t="shared" si="169"/>
        <v>2023</v>
      </c>
      <c r="AC819" s="76">
        <f t="shared" si="170"/>
        <v>1</v>
      </c>
      <c r="AD819" s="76" t="str">
        <f t="shared" si="171"/>
        <v/>
      </c>
      <c r="AE819" s="76" t="str">
        <f t="shared" si="172"/>
        <v/>
      </c>
      <c r="AF819" s="74">
        <f t="shared" si="173"/>
        <v>1446.3340000000001</v>
      </c>
      <c r="AG819" s="75" t="str">
        <f t="shared" si="174"/>
        <v>11:00</v>
      </c>
      <c r="AH819" s="74">
        <f t="shared" si="175"/>
        <v>33348.44</v>
      </c>
      <c r="AI819" s="73" t="str">
        <f t="shared" si="176"/>
        <v/>
      </c>
      <c r="AJ819" s="73" t="str">
        <f t="shared" si="177"/>
        <v/>
      </c>
      <c r="AK819" s="73" t="str">
        <f t="shared" si="178"/>
        <v/>
      </c>
      <c r="AL819" s="72" t="str">
        <f t="shared" si="179"/>
        <v/>
      </c>
      <c r="AM819" s="71" t="str">
        <f t="shared" si="180"/>
        <v/>
      </c>
    </row>
    <row r="820" spans="2:39" ht="13.8" thickBot="1">
      <c r="B820" s="79">
        <v>44952</v>
      </c>
      <c r="C820" s="78">
        <v>1227.9639999999999</v>
      </c>
      <c r="D820" s="78">
        <v>1208.73</v>
      </c>
      <c r="E820" s="78">
        <v>1216.886</v>
      </c>
      <c r="F820" s="78">
        <v>1230.768</v>
      </c>
      <c r="G820" s="78">
        <v>1238.5150000000001</v>
      </c>
      <c r="H820" s="78">
        <v>1265.444</v>
      </c>
      <c r="I820" s="78">
        <v>1298.04</v>
      </c>
      <c r="J820" s="78">
        <v>1380.452</v>
      </c>
      <c r="K820" s="78">
        <v>1374.712</v>
      </c>
      <c r="L820" s="78">
        <v>1379.0050000000001</v>
      </c>
      <c r="M820" s="78">
        <v>1415.1980000000001</v>
      </c>
      <c r="N820" s="78">
        <v>1401.1669999999999</v>
      </c>
      <c r="O820" s="78">
        <v>1394.0250000000001</v>
      </c>
      <c r="P820" s="78">
        <v>1411.6669999999999</v>
      </c>
      <c r="Q820" s="78">
        <v>1391.777</v>
      </c>
      <c r="R820" s="78">
        <v>1394.412</v>
      </c>
      <c r="S820" s="78">
        <v>1373.096</v>
      </c>
      <c r="T820" s="78">
        <v>1333.5050000000001</v>
      </c>
      <c r="U820" s="78">
        <v>1333.05</v>
      </c>
      <c r="V820" s="78">
        <v>1326.105</v>
      </c>
      <c r="W820" s="78">
        <v>1303.817</v>
      </c>
      <c r="X820" s="78">
        <v>1308.5319999999999</v>
      </c>
      <c r="Y820" s="78">
        <v>1290.252</v>
      </c>
      <c r="Z820" s="78">
        <v>1261.633</v>
      </c>
      <c r="AA820" s="78">
        <f t="shared" si="181"/>
        <v>1415.1980000000001</v>
      </c>
      <c r="AB820" s="77">
        <f t="shared" si="169"/>
        <v>2023</v>
      </c>
      <c r="AC820" s="76">
        <f t="shared" si="170"/>
        <v>1</v>
      </c>
      <c r="AD820" s="76" t="str">
        <f t="shared" si="171"/>
        <v/>
      </c>
      <c r="AE820" s="76" t="str">
        <f t="shared" si="172"/>
        <v/>
      </c>
      <c r="AF820" s="74">
        <f t="shared" si="173"/>
        <v>1415.1980000000001</v>
      </c>
      <c r="AG820" s="75" t="str">
        <f t="shared" si="174"/>
        <v>11:00</v>
      </c>
      <c r="AH820" s="74">
        <f t="shared" si="175"/>
        <v>33173.949999999997</v>
      </c>
      <c r="AI820" s="73" t="str">
        <f t="shared" si="176"/>
        <v/>
      </c>
      <c r="AJ820" s="73" t="str">
        <f t="shared" si="177"/>
        <v/>
      </c>
      <c r="AK820" s="73" t="str">
        <f t="shared" si="178"/>
        <v/>
      </c>
      <c r="AL820" s="72" t="str">
        <f t="shared" si="179"/>
        <v/>
      </c>
      <c r="AM820" s="71" t="str">
        <f t="shared" si="180"/>
        <v/>
      </c>
    </row>
    <row r="821" spans="2:39" ht="13.8" thickBot="1">
      <c r="B821" s="79">
        <v>44953</v>
      </c>
      <c r="C821" s="78">
        <v>1262.7750000000001</v>
      </c>
      <c r="D821" s="78">
        <v>1248.8869999999999</v>
      </c>
      <c r="E821" s="78">
        <v>1236.6790000000001</v>
      </c>
      <c r="F821" s="78">
        <v>1248.3699999999999</v>
      </c>
      <c r="G821" s="78">
        <v>1254.6420000000001</v>
      </c>
      <c r="H821" s="78">
        <v>1277.0119999999999</v>
      </c>
      <c r="I821" s="78">
        <v>1330.335</v>
      </c>
      <c r="J821" s="78">
        <v>1399.847</v>
      </c>
      <c r="K821" s="78">
        <v>1371.578</v>
      </c>
      <c r="L821" s="78">
        <v>1384.4190000000001</v>
      </c>
      <c r="M821" s="78">
        <v>1390.2349999999999</v>
      </c>
      <c r="N821" s="78">
        <v>1409.8620000000001</v>
      </c>
      <c r="O821" s="78">
        <v>1382.2380000000001</v>
      </c>
      <c r="P821" s="78">
        <v>1387.376</v>
      </c>
      <c r="Q821" s="78">
        <v>1380.1079999999999</v>
      </c>
      <c r="R821" s="78">
        <v>1376.7190000000001</v>
      </c>
      <c r="S821" s="78">
        <v>1347.691</v>
      </c>
      <c r="T821" s="78">
        <v>1303.4749999999999</v>
      </c>
      <c r="U821" s="78">
        <v>1282.7249999999999</v>
      </c>
      <c r="V821" s="78">
        <v>1280.0820000000001</v>
      </c>
      <c r="W821" s="78">
        <v>1279.444</v>
      </c>
      <c r="X821" s="78">
        <v>1266.259</v>
      </c>
      <c r="Y821" s="78">
        <v>1243.4739999999999</v>
      </c>
      <c r="Z821" s="78">
        <v>1190.6310000000001</v>
      </c>
      <c r="AA821" s="78">
        <f t="shared" si="181"/>
        <v>1409.8620000000001</v>
      </c>
      <c r="AB821" s="77">
        <f t="shared" si="169"/>
        <v>2023</v>
      </c>
      <c r="AC821" s="76">
        <f t="shared" si="170"/>
        <v>1</v>
      </c>
      <c r="AD821" s="76" t="str">
        <f t="shared" si="171"/>
        <v/>
      </c>
      <c r="AE821" s="76" t="str">
        <f t="shared" si="172"/>
        <v/>
      </c>
      <c r="AF821" s="74">
        <f t="shared" si="173"/>
        <v>1409.8620000000001</v>
      </c>
      <c r="AG821" s="75" t="str">
        <f t="shared" si="174"/>
        <v>12:00</v>
      </c>
      <c r="AH821" s="74">
        <f t="shared" si="175"/>
        <v>32944.724999999991</v>
      </c>
      <c r="AI821" s="73" t="str">
        <f t="shared" si="176"/>
        <v/>
      </c>
      <c r="AJ821" s="73" t="str">
        <f t="shared" si="177"/>
        <v/>
      </c>
      <c r="AK821" s="73" t="str">
        <f t="shared" si="178"/>
        <v/>
      </c>
      <c r="AL821" s="72" t="str">
        <f t="shared" si="179"/>
        <v/>
      </c>
      <c r="AM821" s="71" t="str">
        <f t="shared" si="180"/>
        <v/>
      </c>
    </row>
    <row r="822" spans="2:39" ht="13.8" thickBot="1">
      <c r="B822" s="79">
        <v>44954</v>
      </c>
      <c r="C822" s="78">
        <v>1183.0360000000001</v>
      </c>
      <c r="D822" s="78">
        <v>1166.357</v>
      </c>
      <c r="E822" s="78">
        <v>1158.3140000000001</v>
      </c>
      <c r="F822" s="78">
        <v>1165.2760000000001</v>
      </c>
      <c r="G822" s="78">
        <v>1156.0619999999999</v>
      </c>
      <c r="H822" s="78">
        <v>1146.9860000000001</v>
      </c>
      <c r="I822" s="78">
        <v>1212.0329999999999</v>
      </c>
      <c r="J822" s="78">
        <v>1268.2429999999999</v>
      </c>
      <c r="K822" s="78">
        <v>1261.5909999999999</v>
      </c>
      <c r="L822" s="78">
        <v>1255.502</v>
      </c>
      <c r="M822" s="78">
        <v>1261.915</v>
      </c>
      <c r="N822" s="78">
        <v>1273.424</v>
      </c>
      <c r="O822" s="78">
        <v>1248.0160000000001</v>
      </c>
      <c r="P822" s="78">
        <v>1261.3219999999999</v>
      </c>
      <c r="Q822" s="78">
        <v>1238.296</v>
      </c>
      <c r="R822" s="78">
        <v>1256.0050000000001</v>
      </c>
      <c r="S822" s="78">
        <v>1256.8920000000001</v>
      </c>
      <c r="T822" s="78">
        <v>1225.1959999999999</v>
      </c>
      <c r="U822" s="78">
        <v>1235.3889999999999</v>
      </c>
      <c r="V822" s="78">
        <v>1234.539</v>
      </c>
      <c r="W822" s="78">
        <v>1222.7529999999999</v>
      </c>
      <c r="X822" s="78">
        <v>1219.394</v>
      </c>
      <c r="Y822" s="78">
        <v>1214.1669999999999</v>
      </c>
      <c r="Z822" s="78">
        <v>1175.1600000000001</v>
      </c>
      <c r="AA822" s="78">
        <f t="shared" si="181"/>
        <v>1273.424</v>
      </c>
      <c r="AB822" s="77">
        <f t="shared" si="169"/>
        <v>2023</v>
      </c>
      <c r="AC822" s="76">
        <f t="shared" si="170"/>
        <v>1</v>
      </c>
      <c r="AD822" s="76" t="str">
        <f t="shared" si="171"/>
        <v/>
      </c>
      <c r="AE822" s="76" t="str">
        <f t="shared" si="172"/>
        <v/>
      </c>
      <c r="AF822" s="74">
        <f t="shared" si="173"/>
        <v>1273.424</v>
      </c>
      <c r="AG822" s="75" t="str">
        <f t="shared" si="174"/>
        <v>12:00</v>
      </c>
      <c r="AH822" s="74">
        <f t="shared" si="175"/>
        <v>30569.292000000001</v>
      </c>
      <c r="AI822" s="73" t="str">
        <f t="shared" si="176"/>
        <v/>
      </c>
      <c r="AJ822" s="73" t="str">
        <f t="shared" si="177"/>
        <v/>
      </c>
      <c r="AK822" s="73" t="str">
        <f t="shared" si="178"/>
        <v/>
      </c>
      <c r="AL822" s="72" t="str">
        <f t="shared" si="179"/>
        <v/>
      </c>
      <c r="AM822" s="71" t="str">
        <f t="shared" si="180"/>
        <v/>
      </c>
    </row>
    <row r="823" spans="2:39" ht="13.8" thickBot="1">
      <c r="B823" s="79">
        <v>44955</v>
      </c>
      <c r="C823" s="78">
        <v>1184.6189999999999</v>
      </c>
      <c r="D823" s="78">
        <v>1167.7280000000001</v>
      </c>
      <c r="E823" s="78">
        <v>1171.77</v>
      </c>
      <c r="F823" s="78">
        <v>920.26900000000001</v>
      </c>
      <c r="G823" s="78">
        <v>0</v>
      </c>
      <c r="H823" s="78">
        <v>0</v>
      </c>
      <c r="I823" s="78">
        <v>0</v>
      </c>
      <c r="J823" s="78">
        <v>0</v>
      </c>
      <c r="K823" s="78">
        <v>0</v>
      </c>
      <c r="L823" s="78">
        <v>0</v>
      </c>
      <c r="M823" s="78">
        <v>476.07799999999997</v>
      </c>
      <c r="N823" s="78">
        <v>27.846</v>
      </c>
      <c r="O823" s="78">
        <v>0</v>
      </c>
      <c r="P823" s="78">
        <v>0</v>
      </c>
      <c r="Q823" s="78">
        <v>0</v>
      </c>
      <c r="R823" s="78">
        <v>0</v>
      </c>
      <c r="S823" s="78">
        <v>0</v>
      </c>
      <c r="T823" s="78">
        <v>0</v>
      </c>
      <c r="U823" s="78">
        <v>0</v>
      </c>
      <c r="V823" s="78">
        <v>0</v>
      </c>
      <c r="W823" s="78">
        <v>0</v>
      </c>
      <c r="X823" s="78">
        <v>0</v>
      </c>
      <c r="Y823" s="78">
        <v>0</v>
      </c>
      <c r="Z823" s="78">
        <v>0</v>
      </c>
      <c r="AA823" s="78">
        <f t="shared" si="181"/>
        <v>1184.6189999999999</v>
      </c>
      <c r="AB823" s="77">
        <f t="shared" si="169"/>
        <v>2023</v>
      </c>
      <c r="AC823" s="76">
        <f t="shared" si="170"/>
        <v>1</v>
      </c>
      <c r="AD823" s="76" t="str">
        <f t="shared" si="171"/>
        <v/>
      </c>
      <c r="AE823" s="76" t="str">
        <f t="shared" si="172"/>
        <v/>
      </c>
      <c r="AF823" s="74">
        <f t="shared" si="173"/>
        <v>1184.6189999999999</v>
      </c>
      <c r="AG823" s="75" t="str">
        <f t="shared" si="174"/>
        <v>1:00</v>
      </c>
      <c r="AH823" s="74">
        <f t="shared" si="175"/>
        <v>6132.9289999999992</v>
      </c>
      <c r="AI823" s="73" t="str">
        <f t="shared" si="176"/>
        <v/>
      </c>
      <c r="AJ823" s="73" t="str">
        <f t="shared" si="177"/>
        <v/>
      </c>
      <c r="AK823" s="73" t="str">
        <f t="shared" si="178"/>
        <v/>
      </c>
      <c r="AL823" s="72" t="str">
        <f t="shared" si="179"/>
        <v/>
      </c>
      <c r="AM823" s="71" t="str">
        <f t="shared" si="180"/>
        <v/>
      </c>
    </row>
    <row r="824" spans="2:39" ht="13.8" thickBot="1">
      <c r="B824" s="79">
        <v>44956</v>
      </c>
      <c r="C824" s="78">
        <v>0</v>
      </c>
      <c r="D824" s="78">
        <v>0</v>
      </c>
      <c r="E824" s="78">
        <v>0</v>
      </c>
      <c r="F824" s="78">
        <v>0</v>
      </c>
      <c r="G824" s="78">
        <v>0</v>
      </c>
      <c r="H824" s="78">
        <v>0</v>
      </c>
      <c r="I824" s="78">
        <v>0</v>
      </c>
      <c r="J824" s="78">
        <v>0</v>
      </c>
      <c r="K824" s="78">
        <v>0</v>
      </c>
      <c r="L824" s="78">
        <v>0</v>
      </c>
      <c r="M824" s="78">
        <v>921.30600000000004</v>
      </c>
      <c r="N824" s="78">
        <v>1432</v>
      </c>
      <c r="O824" s="78">
        <v>1393.1869999999999</v>
      </c>
      <c r="P824" s="78">
        <v>1382.8879999999999</v>
      </c>
      <c r="Q824" s="78">
        <v>1378.973</v>
      </c>
      <c r="R824" s="78">
        <v>1397.788</v>
      </c>
      <c r="S824" s="78">
        <v>1363.7360000000001</v>
      </c>
      <c r="T824" s="78">
        <v>1323.3040000000001</v>
      </c>
      <c r="U824" s="78">
        <v>1313.9570000000001</v>
      </c>
      <c r="V824" s="78">
        <v>1309.1010000000001</v>
      </c>
      <c r="W824" s="78">
        <v>1295.1420000000001</v>
      </c>
      <c r="X824" s="78">
        <v>1293.902</v>
      </c>
      <c r="Y824" s="78">
        <v>1292.3050000000001</v>
      </c>
      <c r="Z824" s="78">
        <v>1277.0650000000001</v>
      </c>
      <c r="AA824" s="78">
        <f t="shared" si="181"/>
        <v>1432</v>
      </c>
      <c r="AB824" s="77">
        <f t="shared" si="169"/>
        <v>2023</v>
      </c>
      <c r="AC824" s="76">
        <f t="shared" si="170"/>
        <v>1</v>
      </c>
      <c r="AD824" s="76" t="str">
        <f t="shared" si="171"/>
        <v/>
      </c>
      <c r="AE824" s="76" t="str">
        <f t="shared" si="172"/>
        <v/>
      </c>
      <c r="AF824" s="74">
        <f t="shared" si="173"/>
        <v>1432</v>
      </c>
      <c r="AG824" s="75" t="str">
        <f t="shared" si="174"/>
        <v>12:00</v>
      </c>
      <c r="AH824" s="74">
        <f t="shared" si="175"/>
        <v>19806.653999999999</v>
      </c>
      <c r="AI824" s="73" t="str">
        <f t="shared" si="176"/>
        <v/>
      </c>
      <c r="AJ824" s="73" t="str">
        <f t="shared" si="177"/>
        <v/>
      </c>
      <c r="AK824" s="73" t="str">
        <f t="shared" si="178"/>
        <v/>
      </c>
      <c r="AL824" s="72" t="str">
        <f t="shared" si="179"/>
        <v/>
      </c>
      <c r="AM824" s="71" t="str">
        <f t="shared" si="180"/>
        <v/>
      </c>
    </row>
    <row r="825" spans="2:39" ht="13.8" thickBot="1">
      <c r="B825" s="79">
        <v>44957</v>
      </c>
      <c r="C825" s="78">
        <v>1271.521</v>
      </c>
      <c r="D825" s="78">
        <v>1272.0429999999999</v>
      </c>
      <c r="E825" s="78">
        <v>1270.4290000000001</v>
      </c>
      <c r="F825" s="78">
        <v>1263.2080000000001</v>
      </c>
      <c r="G825" s="78">
        <v>1254.1600000000001</v>
      </c>
      <c r="H825" s="78">
        <v>1287.9069999999999</v>
      </c>
      <c r="I825" s="78">
        <v>1347.5260000000001</v>
      </c>
      <c r="J825" s="78">
        <v>1419.914</v>
      </c>
      <c r="K825" s="78">
        <v>1444.6310000000001</v>
      </c>
      <c r="L825" s="78">
        <v>1447.5909999999999</v>
      </c>
      <c r="M825" s="78">
        <v>1474.365</v>
      </c>
      <c r="N825" s="78">
        <v>1479.4449999999999</v>
      </c>
      <c r="O825" s="78">
        <v>1471.2850000000001</v>
      </c>
      <c r="P825" s="78">
        <v>1474.3889999999999</v>
      </c>
      <c r="Q825" s="78">
        <v>1465.43</v>
      </c>
      <c r="R825" s="78">
        <v>1464.434</v>
      </c>
      <c r="S825" s="78">
        <v>1427.825</v>
      </c>
      <c r="T825" s="78">
        <v>1385.807</v>
      </c>
      <c r="U825" s="78">
        <v>1428.3720000000001</v>
      </c>
      <c r="V825" s="78">
        <v>1401.28</v>
      </c>
      <c r="W825" s="78">
        <v>1384.5650000000001</v>
      </c>
      <c r="X825" s="78">
        <v>1380.405</v>
      </c>
      <c r="Y825" s="78">
        <v>1378.0039999999999</v>
      </c>
      <c r="Z825" s="78">
        <v>1349.3140000000001</v>
      </c>
      <c r="AA825" s="78">
        <f t="shared" si="181"/>
        <v>1479.4449999999999</v>
      </c>
      <c r="AB825" s="77">
        <f t="shared" si="169"/>
        <v>2023</v>
      </c>
      <c r="AC825" s="76">
        <f t="shared" si="170"/>
        <v>1</v>
      </c>
      <c r="AD825" s="76" t="str">
        <f t="shared" si="171"/>
        <v>2023-1</v>
      </c>
      <c r="AE825" s="76">
        <f t="shared" si="172"/>
        <v>1</v>
      </c>
      <c r="AF825" s="74">
        <f t="shared" si="173"/>
        <v>1479.4449999999999</v>
      </c>
      <c r="AG825" s="75" t="str">
        <f t="shared" si="174"/>
        <v>12:00</v>
      </c>
      <c r="AH825" s="74">
        <f t="shared" si="175"/>
        <v>34723.294999999998</v>
      </c>
      <c r="AI825" s="73">
        <f t="shared" si="176"/>
        <v>42930.673999999999</v>
      </c>
      <c r="AJ825" s="73">
        <f t="shared" si="177"/>
        <v>1479.4449999999999</v>
      </c>
      <c r="AK825" s="73">
        <f t="shared" si="178"/>
        <v>34723.294999999998</v>
      </c>
      <c r="AL825" s="72">
        <f t="shared" si="179"/>
        <v>44957</v>
      </c>
      <c r="AM825" s="71" t="str">
        <f t="shared" si="180"/>
        <v>12:00</v>
      </c>
    </row>
    <row r="826" spans="2:39" ht="13.8" thickBot="1">
      <c r="B826" s="79">
        <v>44958</v>
      </c>
      <c r="C826" s="78">
        <v>1352.9690000000001</v>
      </c>
      <c r="D826" s="78">
        <v>1335.3989999999999</v>
      </c>
      <c r="E826" s="78">
        <v>1336.5940000000001</v>
      </c>
      <c r="F826" s="78">
        <v>1332.1310000000001</v>
      </c>
      <c r="G826" s="78">
        <v>1332.8789999999999</v>
      </c>
      <c r="H826" s="78">
        <v>1349.5119999999999</v>
      </c>
      <c r="I826" s="78">
        <v>304.49900000000002</v>
      </c>
      <c r="J826" s="78">
        <v>1282.989</v>
      </c>
      <c r="K826" s="78">
        <v>1478.434</v>
      </c>
      <c r="L826" s="78">
        <v>1467.9390000000001</v>
      </c>
      <c r="M826" s="78">
        <v>1481.6949999999999</v>
      </c>
      <c r="N826" s="78">
        <v>1481.431</v>
      </c>
      <c r="O826" s="78">
        <v>1469.12</v>
      </c>
      <c r="P826" s="78">
        <v>1467.5239999999999</v>
      </c>
      <c r="Q826" s="78">
        <v>1450.0360000000001</v>
      </c>
      <c r="R826" s="78">
        <v>1430.0650000000001</v>
      </c>
      <c r="S826" s="78">
        <v>1395.402</v>
      </c>
      <c r="T826" s="78">
        <v>1365.616</v>
      </c>
      <c r="U826" s="78">
        <v>1377.9169999999999</v>
      </c>
      <c r="V826" s="78">
        <v>1380.729</v>
      </c>
      <c r="W826" s="78">
        <v>1358.953</v>
      </c>
      <c r="X826" s="78">
        <v>1361.902</v>
      </c>
      <c r="Y826" s="78">
        <v>1342.759</v>
      </c>
      <c r="Z826" s="78">
        <v>1313.383</v>
      </c>
      <c r="AA826" s="78">
        <f t="shared" si="181"/>
        <v>1481.6949999999999</v>
      </c>
      <c r="AB826" s="77">
        <f t="shared" si="169"/>
        <v>2023</v>
      </c>
      <c r="AC826" s="76">
        <f t="shared" si="170"/>
        <v>2</v>
      </c>
      <c r="AD826" s="76" t="str">
        <f t="shared" si="171"/>
        <v/>
      </c>
      <c r="AE826" s="76" t="str">
        <f t="shared" si="172"/>
        <v/>
      </c>
      <c r="AF826" s="74">
        <f t="shared" si="173"/>
        <v>1481.6949999999999</v>
      </c>
      <c r="AG826" s="75" t="str">
        <f t="shared" si="174"/>
        <v>11:00</v>
      </c>
      <c r="AH826" s="74">
        <f t="shared" si="175"/>
        <v>33731.572000000007</v>
      </c>
      <c r="AI826" s="73" t="str">
        <f t="shared" si="176"/>
        <v/>
      </c>
      <c r="AJ826" s="73" t="str">
        <f t="shared" si="177"/>
        <v/>
      </c>
      <c r="AK826" s="73" t="str">
        <f t="shared" si="178"/>
        <v/>
      </c>
      <c r="AL826" s="72" t="str">
        <f t="shared" si="179"/>
        <v/>
      </c>
      <c r="AM826" s="71" t="str">
        <f t="shared" si="180"/>
        <v/>
      </c>
    </row>
    <row r="827" spans="2:39" ht="13.8" thickBot="1">
      <c r="B827" s="79">
        <v>44959</v>
      </c>
      <c r="C827" s="78">
        <v>1291.0060000000001</v>
      </c>
      <c r="D827" s="78">
        <v>1299.2070000000001</v>
      </c>
      <c r="E827" s="78">
        <v>1301.7660000000001</v>
      </c>
      <c r="F827" s="78">
        <v>1289.309</v>
      </c>
      <c r="G827" s="78">
        <v>1292.0630000000001</v>
      </c>
      <c r="H827" s="78">
        <v>1312.3240000000001</v>
      </c>
      <c r="I827" s="78">
        <v>1363.75</v>
      </c>
      <c r="J827" s="78">
        <v>1459.1890000000001</v>
      </c>
      <c r="K827" s="78">
        <v>1462.2080000000001</v>
      </c>
      <c r="L827" s="78">
        <v>1468.5609999999999</v>
      </c>
      <c r="M827" s="78">
        <v>1477.191</v>
      </c>
      <c r="N827" s="78">
        <v>1477.2639999999999</v>
      </c>
      <c r="O827" s="78">
        <v>1411.9659999999999</v>
      </c>
      <c r="P827" s="78">
        <v>1427.241</v>
      </c>
      <c r="Q827" s="78">
        <v>1398.5440000000001</v>
      </c>
      <c r="R827" s="78">
        <v>1405.184</v>
      </c>
      <c r="S827" s="78">
        <v>1400.3420000000001</v>
      </c>
      <c r="T827" s="78">
        <v>1345.7729999999999</v>
      </c>
      <c r="U827" s="78">
        <v>1351.2139999999999</v>
      </c>
      <c r="V827" s="78">
        <v>1340.7539999999999</v>
      </c>
      <c r="W827" s="78">
        <v>1331.173</v>
      </c>
      <c r="X827" s="78">
        <v>1356.3630000000001</v>
      </c>
      <c r="Y827" s="78">
        <v>1354.675</v>
      </c>
      <c r="Z827" s="78">
        <v>1327.386</v>
      </c>
      <c r="AA827" s="78">
        <f t="shared" si="181"/>
        <v>1477.2639999999999</v>
      </c>
      <c r="AB827" s="77">
        <f t="shared" si="169"/>
        <v>2023</v>
      </c>
      <c r="AC827" s="76">
        <f t="shared" si="170"/>
        <v>2</v>
      </c>
      <c r="AD827" s="76" t="str">
        <f t="shared" si="171"/>
        <v/>
      </c>
      <c r="AE827" s="76" t="str">
        <f t="shared" si="172"/>
        <v/>
      </c>
      <c r="AF827" s="74">
        <f t="shared" si="173"/>
        <v>1477.2639999999999</v>
      </c>
      <c r="AG827" s="75" t="str">
        <f t="shared" si="174"/>
        <v>12:00</v>
      </c>
      <c r="AH827" s="74">
        <f t="shared" si="175"/>
        <v>34421.717000000011</v>
      </c>
      <c r="AI827" s="73" t="str">
        <f t="shared" si="176"/>
        <v/>
      </c>
      <c r="AJ827" s="73" t="str">
        <f t="shared" si="177"/>
        <v/>
      </c>
      <c r="AK827" s="73" t="str">
        <f t="shared" si="178"/>
        <v/>
      </c>
      <c r="AL827" s="72" t="str">
        <f t="shared" si="179"/>
        <v/>
      </c>
      <c r="AM827" s="71" t="str">
        <f t="shared" si="180"/>
        <v/>
      </c>
    </row>
    <row r="828" spans="2:39" ht="13.8" thickBot="1">
      <c r="B828" s="79">
        <v>44960</v>
      </c>
      <c r="C828" s="78">
        <v>1330.171</v>
      </c>
      <c r="D828" s="78">
        <v>1337.107</v>
      </c>
      <c r="E828" s="78">
        <v>1347.86</v>
      </c>
      <c r="F828" s="78">
        <v>1353.4</v>
      </c>
      <c r="G828" s="78">
        <v>1362.0229999999999</v>
      </c>
      <c r="H828" s="78">
        <v>1387.047</v>
      </c>
      <c r="I828" s="78">
        <v>1446.2560000000001</v>
      </c>
      <c r="J828" s="78">
        <v>1483.56</v>
      </c>
      <c r="K828" s="78">
        <v>809.745</v>
      </c>
      <c r="L828" s="78">
        <v>0</v>
      </c>
      <c r="M828" s="78">
        <v>0</v>
      </c>
      <c r="N828" s="78">
        <v>0</v>
      </c>
      <c r="O828" s="78">
        <v>0</v>
      </c>
      <c r="P828" s="78">
        <v>0</v>
      </c>
      <c r="Q828" s="78">
        <v>0</v>
      </c>
      <c r="R828" s="78">
        <v>797.97500000000002</v>
      </c>
      <c r="S828" s="78">
        <v>1463.461</v>
      </c>
      <c r="T828" s="78">
        <v>1430.5820000000001</v>
      </c>
      <c r="U828" s="78">
        <v>1440.931</v>
      </c>
      <c r="V828" s="78">
        <v>1432.6579999999999</v>
      </c>
      <c r="W828" s="78">
        <v>1447.982</v>
      </c>
      <c r="X828" s="78">
        <v>1436.8630000000001</v>
      </c>
      <c r="Y828" s="78">
        <v>1416.942</v>
      </c>
      <c r="Z828" s="78">
        <v>1392.2090000000001</v>
      </c>
      <c r="AA828" s="78">
        <f t="shared" si="181"/>
        <v>1483.56</v>
      </c>
      <c r="AB828" s="77">
        <f t="shared" si="169"/>
        <v>2023</v>
      </c>
      <c r="AC828" s="76">
        <f t="shared" si="170"/>
        <v>2</v>
      </c>
      <c r="AD828" s="76" t="str">
        <f t="shared" si="171"/>
        <v/>
      </c>
      <c r="AE828" s="76" t="str">
        <f t="shared" si="172"/>
        <v/>
      </c>
      <c r="AF828" s="74">
        <f t="shared" si="173"/>
        <v>1483.56</v>
      </c>
      <c r="AG828" s="75" t="str">
        <f t="shared" si="174"/>
        <v>8:00</v>
      </c>
      <c r="AH828" s="74">
        <f t="shared" si="175"/>
        <v>25600.331999999999</v>
      </c>
      <c r="AI828" s="73" t="str">
        <f t="shared" si="176"/>
        <v/>
      </c>
      <c r="AJ828" s="73" t="str">
        <f t="shared" si="177"/>
        <v/>
      </c>
      <c r="AK828" s="73" t="str">
        <f t="shared" si="178"/>
        <v/>
      </c>
      <c r="AL828" s="72" t="str">
        <f t="shared" si="179"/>
        <v/>
      </c>
      <c r="AM828" s="71" t="str">
        <f t="shared" si="180"/>
        <v/>
      </c>
    </row>
    <row r="829" spans="2:39" ht="13.8" thickBot="1">
      <c r="B829" s="79">
        <v>44961</v>
      </c>
      <c r="C829" s="78">
        <v>1366.816</v>
      </c>
      <c r="D829" s="78">
        <v>1372.913</v>
      </c>
      <c r="E829" s="78">
        <v>1387.242</v>
      </c>
      <c r="F829" s="78">
        <v>1366.557</v>
      </c>
      <c r="G829" s="78">
        <v>1385.1610000000001</v>
      </c>
      <c r="H829" s="78">
        <v>1395.1759999999999</v>
      </c>
      <c r="I829" s="78">
        <v>1421.931</v>
      </c>
      <c r="J829" s="78">
        <v>1470.0160000000001</v>
      </c>
      <c r="K829" s="78">
        <v>1457.519</v>
      </c>
      <c r="L829" s="78">
        <v>1452.27</v>
      </c>
      <c r="M829" s="78">
        <v>1444.0170000000001</v>
      </c>
      <c r="N829" s="78">
        <v>1435.0619999999999</v>
      </c>
      <c r="O829" s="78">
        <v>1371.7159999999999</v>
      </c>
      <c r="P829" s="78">
        <v>1403.8920000000001</v>
      </c>
      <c r="Q829" s="78">
        <v>1357.8779999999999</v>
      </c>
      <c r="R829" s="78">
        <v>1304.3889999999999</v>
      </c>
      <c r="S829" s="78">
        <v>1310.617</v>
      </c>
      <c r="T829" s="78">
        <v>1305.7439999999999</v>
      </c>
      <c r="U829" s="78">
        <v>1347.278</v>
      </c>
      <c r="V829" s="78">
        <v>1333.1869999999999</v>
      </c>
      <c r="W829" s="78">
        <v>1324.1130000000001</v>
      </c>
      <c r="X829" s="78">
        <v>1305.086</v>
      </c>
      <c r="Y829" s="78">
        <v>1295.4749999999999</v>
      </c>
      <c r="Z829" s="78">
        <v>1271.6969999999999</v>
      </c>
      <c r="AA829" s="78">
        <f t="shared" si="181"/>
        <v>1470.0160000000001</v>
      </c>
      <c r="AB829" s="77">
        <f t="shared" si="169"/>
        <v>2023</v>
      </c>
      <c r="AC829" s="76">
        <f t="shared" si="170"/>
        <v>2</v>
      </c>
      <c r="AD829" s="76" t="str">
        <f t="shared" si="171"/>
        <v/>
      </c>
      <c r="AE829" s="76" t="str">
        <f t="shared" si="172"/>
        <v/>
      </c>
      <c r="AF829" s="74">
        <f t="shared" si="173"/>
        <v>1470.0160000000001</v>
      </c>
      <c r="AG829" s="75" t="str">
        <f t="shared" si="174"/>
        <v>8:00</v>
      </c>
      <c r="AH829" s="74">
        <f t="shared" si="175"/>
        <v>34355.767999999996</v>
      </c>
      <c r="AI829" s="73" t="str">
        <f t="shared" si="176"/>
        <v/>
      </c>
      <c r="AJ829" s="73" t="str">
        <f t="shared" si="177"/>
        <v/>
      </c>
      <c r="AK829" s="73" t="str">
        <f t="shared" si="178"/>
        <v/>
      </c>
      <c r="AL829" s="72" t="str">
        <f t="shared" si="179"/>
        <v/>
      </c>
      <c r="AM829" s="71" t="str">
        <f t="shared" si="180"/>
        <v/>
      </c>
    </row>
    <row r="830" spans="2:39" ht="13.8" thickBot="1">
      <c r="B830" s="79">
        <v>44962</v>
      </c>
      <c r="C830" s="78">
        <v>1284.913</v>
      </c>
      <c r="D830" s="78">
        <v>1259.557</v>
      </c>
      <c r="E830" s="78">
        <v>1265.71</v>
      </c>
      <c r="F830" s="78">
        <v>1253.5519999999999</v>
      </c>
      <c r="G830" s="78">
        <v>1246.078</v>
      </c>
      <c r="H830" s="78">
        <v>1243.452</v>
      </c>
      <c r="I830" s="78">
        <v>1270.847</v>
      </c>
      <c r="J830" s="78">
        <v>1344.143</v>
      </c>
      <c r="K830" s="78">
        <v>1311.846</v>
      </c>
      <c r="L830" s="78">
        <v>1282.877</v>
      </c>
      <c r="M830" s="78">
        <v>1287.6579999999999</v>
      </c>
      <c r="N830" s="78">
        <v>1310.0309999999999</v>
      </c>
      <c r="O830" s="78">
        <v>1271.808</v>
      </c>
      <c r="P830" s="78">
        <v>1268.825</v>
      </c>
      <c r="Q830" s="78">
        <v>1271.662</v>
      </c>
      <c r="R830" s="78">
        <v>1268.933</v>
      </c>
      <c r="S830" s="78">
        <v>1244.693</v>
      </c>
      <c r="T830" s="78">
        <v>1225.2139999999999</v>
      </c>
      <c r="U830" s="78">
        <v>1257.8599999999999</v>
      </c>
      <c r="V830" s="78">
        <v>1238.671</v>
      </c>
      <c r="W830" s="78">
        <v>1243.4380000000001</v>
      </c>
      <c r="X830" s="78">
        <v>1218.5450000000001</v>
      </c>
      <c r="Y830" s="78">
        <v>1230.3589999999999</v>
      </c>
      <c r="Z830" s="78">
        <v>1216.028</v>
      </c>
      <c r="AA830" s="78">
        <f t="shared" si="181"/>
        <v>1344.143</v>
      </c>
      <c r="AB830" s="77">
        <f t="shared" si="169"/>
        <v>2023</v>
      </c>
      <c r="AC830" s="76">
        <f t="shared" si="170"/>
        <v>2</v>
      </c>
      <c r="AD830" s="76" t="str">
        <f t="shared" si="171"/>
        <v/>
      </c>
      <c r="AE830" s="76" t="str">
        <f t="shared" si="172"/>
        <v/>
      </c>
      <c r="AF830" s="74">
        <f t="shared" si="173"/>
        <v>1344.143</v>
      </c>
      <c r="AG830" s="75" t="str">
        <f t="shared" si="174"/>
        <v>8:00</v>
      </c>
      <c r="AH830" s="74">
        <f t="shared" si="175"/>
        <v>31660.843000000001</v>
      </c>
      <c r="AI830" s="73" t="str">
        <f t="shared" si="176"/>
        <v/>
      </c>
      <c r="AJ830" s="73" t="str">
        <f t="shared" si="177"/>
        <v/>
      </c>
      <c r="AK830" s="73" t="str">
        <f t="shared" si="178"/>
        <v/>
      </c>
      <c r="AL830" s="72" t="str">
        <f t="shared" si="179"/>
        <v/>
      </c>
      <c r="AM830" s="71" t="str">
        <f t="shared" si="180"/>
        <v/>
      </c>
    </row>
    <row r="831" spans="2:39" ht="13.8" thickBot="1">
      <c r="B831" s="79">
        <v>44963</v>
      </c>
      <c r="C831" s="78">
        <v>1251.0540000000001</v>
      </c>
      <c r="D831" s="78">
        <v>1213.7059999999999</v>
      </c>
      <c r="E831" s="78">
        <v>1240.8879999999999</v>
      </c>
      <c r="F831" s="78">
        <v>1210.3699999999999</v>
      </c>
      <c r="G831" s="78">
        <v>1244.2460000000001</v>
      </c>
      <c r="H831" s="78">
        <v>1273.1369999999999</v>
      </c>
      <c r="I831" s="78">
        <v>1296.8630000000001</v>
      </c>
      <c r="J831" s="78">
        <v>1356.16</v>
      </c>
      <c r="K831" s="78">
        <v>1374.845</v>
      </c>
      <c r="L831" s="78">
        <v>1380.096</v>
      </c>
      <c r="M831" s="78">
        <v>1409.096</v>
      </c>
      <c r="N831" s="78">
        <v>1409.4960000000001</v>
      </c>
      <c r="O831" s="78">
        <v>1374.3330000000001</v>
      </c>
      <c r="P831" s="78">
        <v>1383.0070000000001</v>
      </c>
      <c r="Q831" s="78">
        <v>1365.4849999999999</v>
      </c>
      <c r="R831" s="78">
        <v>1364.046</v>
      </c>
      <c r="S831" s="78">
        <v>1327.69</v>
      </c>
      <c r="T831" s="78">
        <v>1270.2449999999999</v>
      </c>
      <c r="U831" s="78">
        <v>1268.1790000000001</v>
      </c>
      <c r="V831" s="78">
        <v>1274.155</v>
      </c>
      <c r="W831" s="78">
        <v>1275.3530000000001</v>
      </c>
      <c r="X831" s="78">
        <v>1261.056</v>
      </c>
      <c r="Y831" s="78">
        <v>1241.845</v>
      </c>
      <c r="Z831" s="78">
        <v>1206.0350000000001</v>
      </c>
      <c r="AA831" s="78">
        <f t="shared" si="181"/>
        <v>1409.4960000000001</v>
      </c>
      <c r="AB831" s="77">
        <f t="shared" si="169"/>
        <v>2023</v>
      </c>
      <c r="AC831" s="76">
        <f t="shared" si="170"/>
        <v>2</v>
      </c>
      <c r="AD831" s="76" t="str">
        <f t="shared" si="171"/>
        <v/>
      </c>
      <c r="AE831" s="76" t="str">
        <f t="shared" si="172"/>
        <v/>
      </c>
      <c r="AF831" s="74">
        <f t="shared" si="173"/>
        <v>1409.4960000000001</v>
      </c>
      <c r="AG831" s="75" t="str">
        <f t="shared" si="174"/>
        <v>12:00</v>
      </c>
      <c r="AH831" s="74">
        <f t="shared" si="175"/>
        <v>32680.881999999994</v>
      </c>
      <c r="AI831" s="73" t="str">
        <f t="shared" si="176"/>
        <v/>
      </c>
      <c r="AJ831" s="73" t="str">
        <f t="shared" si="177"/>
        <v/>
      </c>
      <c r="AK831" s="73" t="str">
        <f t="shared" si="178"/>
        <v/>
      </c>
      <c r="AL831" s="72" t="str">
        <f t="shared" si="179"/>
        <v/>
      </c>
      <c r="AM831" s="71" t="str">
        <f t="shared" si="180"/>
        <v/>
      </c>
    </row>
    <row r="832" spans="2:39" ht="13.8" thickBot="1">
      <c r="B832" s="79">
        <v>44964</v>
      </c>
      <c r="C832" s="78">
        <v>1213.0540000000001</v>
      </c>
      <c r="D832" s="78">
        <v>1214.297</v>
      </c>
      <c r="E832" s="78">
        <v>1200.2349999999999</v>
      </c>
      <c r="F832" s="78">
        <v>1208.7460000000001</v>
      </c>
      <c r="G832" s="78">
        <v>1199.751</v>
      </c>
      <c r="H832" s="78">
        <v>1219.0150000000001</v>
      </c>
      <c r="I832" s="78">
        <v>1270.5930000000001</v>
      </c>
      <c r="J832" s="78">
        <v>1345.519</v>
      </c>
      <c r="K832" s="78">
        <v>1382.1410000000001</v>
      </c>
      <c r="L832" s="78">
        <v>1401.2380000000001</v>
      </c>
      <c r="M832" s="78">
        <v>1437.2650000000001</v>
      </c>
      <c r="N832" s="78">
        <v>1457.6</v>
      </c>
      <c r="O832" s="78">
        <v>1420.338</v>
      </c>
      <c r="P832" s="78">
        <v>1408.203</v>
      </c>
      <c r="Q832" s="78">
        <v>1382.6969999999999</v>
      </c>
      <c r="R832" s="78">
        <v>1381.818</v>
      </c>
      <c r="S832" s="78">
        <v>1315.7660000000001</v>
      </c>
      <c r="T832" s="78">
        <v>1256.376</v>
      </c>
      <c r="U832" s="78">
        <v>1268.4010000000001</v>
      </c>
      <c r="V832" s="78">
        <v>1255.5840000000001</v>
      </c>
      <c r="W832" s="78">
        <v>1230.8589999999999</v>
      </c>
      <c r="X832" s="78">
        <v>1220.1569999999999</v>
      </c>
      <c r="Y832" s="78">
        <v>1216.454</v>
      </c>
      <c r="Z832" s="78">
        <v>1201.8579999999999</v>
      </c>
      <c r="AA832" s="78">
        <f t="shared" si="181"/>
        <v>1457.6</v>
      </c>
      <c r="AB832" s="77">
        <f t="shared" si="169"/>
        <v>2023</v>
      </c>
      <c r="AC832" s="76">
        <f t="shared" si="170"/>
        <v>2</v>
      </c>
      <c r="AD832" s="76" t="str">
        <f t="shared" si="171"/>
        <v/>
      </c>
      <c r="AE832" s="76" t="str">
        <f t="shared" si="172"/>
        <v/>
      </c>
      <c r="AF832" s="74">
        <f t="shared" si="173"/>
        <v>1457.6</v>
      </c>
      <c r="AG832" s="75" t="str">
        <f t="shared" si="174"/>
        <v>12:00</v>
      </c>
      <c r="AH832" s="74">
        <f t="shared" si="175"/>
        <v>32565.565000000002</v>
      </c>
      <c r="AI832" s="73" t="str">
        <f t="shared" si="176"/>
        <v/>
      </c>
      <c r="AJ832" s="73" t="str">
        <f t="shared" si="177"/>
        <v/>
      </c>
      <c r="AK832" s="73" t="str">
        <f t="shared" si="178"/>
        <v/>
      </c>
      <c r="AL832" s="72" t="str">
        <f t="shared" si="179"/>
        <v/>
      </c>
      <c r="AM832" s="71" t="str">
        <f t="shared" si="180"/>
        <v/>
      </c>
    </row>
    <row r="833" spans="2:39" ht="13.8" thickBot="1">
      <c r="B833" s="79">
        <v>44965</v>
      </c>
      <c r="C833" s="78">
        <v>1192.7629999999999</v>
      </c>
      <c r="D833" s="78">
        <v>1187.277</v>
      </c>
      <c r="E833" s="78">
        <v>1184.4380000000001</v>
      </c>
      <c r="F833" s="78">
        <v>1193.971</v>
      </c>
      <c r="G833" s="78">
        <v>1183.4259999999999</v>
      </c>
      <c r="H833" s="78">
        <v>1200.1300000000001</v>
      </c>
      <c r="I833" s="78">
        <v>1241.8230000000001</v>
      </c>
      <c r="J833" s="78">
        <v>1326.125</v>
      </c>
      <c r="K833" s="78">
        <v>1326.9190000000001</v>
      </c>
      <c r="L833" s="78">
        <v>1352.1590000000001</v>
      </c>
      <c r="M833" s="78">
        <v>1373.5450000000001</v>
      </c>
      <c r="N833" s="78">
        <v>1389.53</v>
      </c>
      <c r="O833" s="78">
        <v>1358.7919999999999</v>
      </c>
      <c r="P833" s="78">
        <v>1332.2739999999999</v>
      </c>
      <c r="Q833" s="78">
        <v>1337.5619999999999</v>
      </c>
      <c r="R833" s="78">
        <v>1327.712</v>
      </c>
      <c r="S833" s="78">
        <v>1309.289</v>
      </c>
      <c r="T833" s="78">
        <v>1291.672</v>
      </c>
      <c r="U833" s="78">
        <v>1299.039</v>
      </c>
      <c r="V833" s="78">
        <v>1292.7760000000001</v>
      </c>
      <c r="W833" s="78">
        <v>1278.271</v>
      </c>
      <c r="X833" s="78">
        <v>1254.9169999999999</v>
      </c>
      <c r="Y833" s="78">
        <v>1251.7809999999999</v>
      </c>
      <c r="Z833" s="78">
        <v>1224.058</v>
      </c>
      <c r="AA833" s="78">
        <f t="shared" si="181"/>
        <v>1389.53</v>
      </c>
      <c r="AB833" s="77">
        <f t="shared" si="169"/>
        <v>2023</v>
      </c>
      <c r="AC833" s="76">
        <f t="shared" si="170"/>
        <v>2</v>
      </c>
      <c r="AD833" s="76" t="str">
        <f t="shared" si="171"/>
        <v/>
      </c>
      <c r="AE833" s="76" t="str">
        <f t="shared" si="172"/>
        <v/>
      </c>
      <c r="AF833" s="74">
        <f t="shared" si="173"/>
        <v>1389.53</v>
      </c>
      <c r="AG833" s="75" t="str">
        <f t="shared" si="174"/>
        <v>12:00</v>
      </c>
      <c r="AH833" s="74">
        <f t="shared" si="175"/>
        <v>32099.779000000006</v>
      </c>
      <c r="AI833" s="73" t="str">
        <f t="shared" si="176"/>
        <v/>
      </c>
      <c r="AJ833" s="73" t="str">
        <f t="shared" si="177"/>
        <v/>
      </c>
      <c r="AK833" s="73" t="str">
        <f t="shared" si="178"/>
        <v/>
      </c>
      <c r="AL833" s="72" t="str">
        <f t="shared" si="179"/>
        <v/>
      </c>
      <c r="AM833" s="71" t="str">
        <f t="shared" si="180"/>
        <v/>
      </c>
    </row>
    <row r="834" spans="2:39" ht="13.8" thickBot="1">
      <c r="B834" s="79">
        <v>44966</v>
      </c>
      <c r="C834" s="78">
        <v>1214.7239999999999</v>
      </c>
      <c r="D834" s="78">
        <v>1233.451</v>
      </c>
      <c r="E834" s="78">
        <v>1210.222</v>
      </c>
      <c r="F834" s="78">
        <v>1213.0050000000001</v>
      </c>
      <c r="G834" s="78">
        <v>1214.4580000000001</v>
      </c>
      <c r="H834" s="78">
        <v>1222.2840000000001</v>
      </c>
      <c r="I834" s="78">
        <v>1277.7660000000001</v>
      </c>
      <c r="J834" s="78">
        <v>1362.473</v>
      </c>
      <c r="K834" s="78">
        <v>1385.1389999999999</v>
      </c>
      <c r="L834" s="78">
        <v>1406.6679999999999</v>
      </c>
      <c r="M834" s="78">
        <v>1421.0340000000001</v>
      </c>
      <c r="N834" s="78">
        <v>1432.4190000000001</v>
      </c>
      <c r="O834" s="78">
        <v>1397.423</v>
      </c>
      <c r="P834" s="78">
        <v>1417.2570000000001</v>
      </c>
      <c r="Q834" s="78">
        <v>1395.029</v>
      </c>
      <c r="R834" s="78">
        <v>1384.8050000000001</v>
      </c>
      <c r="S834" s="78">
        <v>1311.4570000000001</v>
      </c>
      <c r="T834" s="78">
        <v>1259.873</v>
      </c>
      <c r="U834" s="78">
        <v>1255.7070000000001</v>
      </c>
      <c r="V834" s="78">
        <v>1251.973</v>
      </c>
      <c r="W834" s="78">
        <v>269.202</v>
      </c>
      <c r="X834" s="78">
        <v>0</v>
      </c>
      <c r="Y834" s="78">
        <v>0</v>
      </c>
      <c r="Z834" s="78">
        <v>0</v>
      </c>
      <c r="AA834" s="78">
        <f t="shared" si="181"/>
        <v>1432.4190000000001</v>
      </c>
      <c r="AB834" s="77">
        <f t="shared" si="169"/>
        <v>2023</v>
      </c>
      <c r="AC834" s="76">
        <f t="shared" si="170"/>
        <v>2</v>
      </c>
      <c r="AD834" s="76" t="str">
        <f t="shared" si="171"/>
        <v/>
      </c>
      <c r="AE834" s="76" t="str">
        <f t="shared" si="172"/>
        <v/>
      </c>
      <c r="AF834" s="74">
        <f t="shared" si="173"/>
        <v>1432.4190000000001</v>
      </c>
      <c r="AG834" s="75" t="str">
        <f t="shared" si="174"/>
        <v>12:00</v>
      </c>
      <c r="AH834" s="74">
        <f t="shared" si="175"/>
        <v>27968.787999999997</v>
      </c>
      <c r="AI834" s="73" t="str">
        <f t="shared" si="176"/>
        <v/>
      </c>
      <c r="AJ834" s="73" t="str">
        <f t="shared" si="177"/>
        <v/>
      </c>
      <c r="AK834" s="73" t="str">
        <f t="shared" si="178"/>
        <v/>
      </c>
      <c r="AL834" s="72" t="str">
        <f t="shared" si="179"/>
        <v/>
      </c>
      <c r="AM834" s="71" t="str">
        <f t="shared" si="180"/>
        <v/>
      </c>
    </row>
    <row r="835" spans="2:39" ht="13.8" thickBot="1">
      <c r="B835" s="79">
        <v>44967</v>
      </c>
      <c r="C835" s="78">
        <v>0</v>
      </c>
      <c r="D835" s="78">
        <v>0</v>
      </c>
      <c r="E835" s="78">
        <v>0</v>
      </c>
      <c r="F835" s="78">
        <v>0</v>
      </c>
      <c r="G835" s="78">
        <v>0</v>
      </c>
      <c r="H835" s="78">
        <v>0</v>
      </c>
      <c r="I835" s="78">
        <v>0</v>
      </c>
      <c r="J835" s="78">
        <v>75.191999999999993</v>
      </c>
      <c r="K835" s="78">
        <v>1362.9269999999999</v>
      </c>
      <c r="L835" s="78">
        <v>1393.807</v>
      </c>
      <c r="M835" s="78">
        <v>1432.046</v>
      </c>
      <c r="N835" s="78">
        <v>1442.444</v>
      </c>
      <c r="O835" s="78">
        <v>1416.2840000000001</v>
      </c>
      <c r="P835" s="78">
        <v>1432.297</v>
      </c>
      <c r="Q835" s="78">
        <v>1418.683</v>
      </c>
      <c r="R835" s="78">
        <v>1394.114</v>
      </c>
      <c r="S835" s="78">
        <v>1374.752</v>
      </c>
      <c r="T835" s="78">
        <v>1329.6559999999999</v>
      </c>
      <c r="U835" s="78">
        <v>1334.2339999999999</v>
      </c>
      <c r="V835" s="78">
        <v>1317.0920000000001</v>
      </c>
      <c r="W835" s="78">
        <v>1295.2750000000001</v>
      </c>
      <c r="X835" s="78">
        <v>1283.758</v>
      </c>
      <c r="Y835" s="78">
        <v>1264.7</v>
      </c>
      <c r="Z835" s="78">
        <v>1240.3109999999999</v>
      </c>
      <c r="AA835" s="78">
        <f t="shared" si="181"/>
        <v>1442.444</v>
      </c>
      <c r="AB835" s="77">
        <f t="shared" si="169"/>
        <v>2023</v>
      </c>
      <c r="AC835" s="76">
        <f t="shared" si="170"/>
        <v>2</v>
      </c>
      <c r="AD835" s="76" t="str">
        <f t="shared" si="171"/>
        <v/>
      </c>
      <c r="AE835" s="76" t="str">
        <f t="shared" si="172"/>
        <v/>
      </c>
      <c r="AF835" s="74">
        <f t="shared" si="173"/>
        <v>1442.444</v>
      </c>
      <c r="AG835" s="75" t="str">
        <f t="shared" si="174"/>
        <v>12:00</v>
      </c>
      <c r="AH835" s="74">
        <f t="shared" si="175"/>
        <v>23250.016000000007</v>
      </c>
      <c r="AI835" s="73" t="str">
        <f t="shared" si="176"/>
        <v/>
      </c>
      <c r="AJ835" s="73" t="str">
        <f t="shared" si="177"/>
        <v/>
      </c>
      <c r="AK835" s="73" t="str">
        <f t="shared" si="178"/>
        <v/>
      </c>
      <c r="AL835" s="72" t="str">
        <f t="shared" si="179"/>
        <v/>
      </c>
      <c r="AM835" s="71" t="str">
        <f t="shared" si="180"/>
        <v/>
      </c>
    </row>
    <row r="836" spans="2:39" ht="13.8" thickBot="1">
      <c r="B836" s="79">
        <v>44968</v>
      </c>
      <c r="C836" s="78">
        <v>1223.25</v>
      </c>
      <c r="D836" s="78">
        <v>1206.654</v>
      </c>
      <c r="E836" s="78">
        <v>1209.634</v>
      </c>
      <c r="F836" s="78">
        <v>1206.886</v>
      </c>
      <c r="G836" s="78">
        <v>1197.529</v>
      </c>
      <c r="H836" s="78">
        <v>1243.0920000000001</v>
      </c>
      <c r="I836" s="78">
        <v>1245.0519999999999</v>
      </c>
      <c r="J836" s="78">
        <v>1307.8869999999999</v>
      </c>
      <c r="K836" s="78">
        <v>1317.817</v>
      </c>
      <c r="L836" s="78">
        <v>1295.0630000000001</v>
      </c>
      <c r="M836" s="78">
        <v>1301.567</v>
      </c>
      <c r="N836" s="78">
        <v>1297.038</v>
      </c>
      <c r="O836" s="78">
        <v>1254.9749999999999</v>
      </c>
      <c r="P836" s="78">
        <v>1249.922</v>
      </c>
      <c r="Q836" s="78">
        <v>1239.068</v>
      </c>
      <c r="R836" s="78">
        <v>1244.3599999999999</v>
      </c>
      <c r="S836" s="78">
        <v>1250.8889999999999</v>
      </c>
      <c r="T836" s="78">
        <v>1187.588</v>
      </c>
      <c r="U836" s="78">
        <v>1253.8599999999999</v>
      </c>
      <c r="V836" s="78">
        <v>1213.1949999999999</v>
      </c>
      <c r="W836" s="78">
        <v>1225.3330000000001</v>
      </c>
      <c r="X836" s="78">
        <v>1195.9369999999999</v>
      </c>
      <c r="Y836" s="78">
        <v>1201.2439999999999</v>
      </c>
      <c r="Z836" s="78">
        <v>1182.1980000000001</v>
      </c>
      <c r="AA836" s="78">
        <f t="shared" si="181"/>
        <v>1317.817</v>
      </c>
      <c r="AB836" s="77">
        <f t="shared" si="169"/>
        <v>2023</v>
      </c>
      <c r="AC836" s="76">
        <f t="shared" si="170"/>
        <v>2</v>
      </c>
      <c r="AD836" s="76" t="str">
        <f t="shared" si="171"/>
        <v/>
      </c>
      <c r="AE836" s="76" t="str">
        <f t="shared" si="172"/>
        <v/>
      </c>
      <c r="AF836" s="74">
        <f t="shared" si="173"/>
        <v>1317.817</v>
      </c>
      <c r="AG836" s="75" t="str">
        <f t="shared" si="174"/>
        <v>9:00</v>
      </c>
      <c r="AH836" s="74">
        <f t="shared" si="175"/>
        <v>31067.854999999996</v>
      </c>
      <c r="AI836" s="73" t="str">
        <f t="shared" si="176"/>
        <v/>
      </c>
      <c r="AJ836" s="73" t="str">
        <f t="shared" si="177"/>
        <v/>
      </c>
      <c r="AK836" s="73" t="str">
        <f t="shared" si="178"/>
        <v/>
      </c>
      <c r="AL836" s="72" t="str">
        <f t="shared" si="179"/>
        <v/>
      </c>
      <c r="AM836" s="71" t="str">
        <f t="shared" si="180"/>
        <v/>
      </c>
    </row>
    <row r="837" spans="2:39" ht="13.8" thickBot="1">
      <c r="B837" s="79">
        <v>44969</v>
      </c>
      <c r="C837" s="78">
        <v>1194.6420000000001</v>
      </c>
      <c r="D837" s="78">
        <v>1183.3910000000001</v>
      </c>
      <c r="E837" s="78">
        <v>1165.8679999999999</v>
      </c>
      <c r="F837" s="78">
        <v>1196.7149999999999</v>
      </c>
      <c r="G837" s="78">
        <v>1166.1300000000001</v>
      </c>
      <c r="H837" s="78">
        <v>1205.992</v>
      </c>
      <c r="I837" s="78">
        <v>1220.307</v>
      </c>
      <c r="J837" s="78">
        <v>1279.509</v>
      </c>
      <c r="K837" s="78">
        <v>1245.588</v>
      </c>
      <c r="L837" s="78">
        <v>1237.934</v>
      </c>
      <c r="M837" s="78">
        <v>1255.7819999999999</v>
      </c>
      <c r="N837" s="78">
        <v>1219.694</v>
      </c>
      <c r="O837" s="78">
        <v>1190.4649999999999</v>
      </c>
      <c r="P837" s="78">
        <v>1192.431</v>
      </c>
      <c r="Q837" s="78">
        <v>1170.2860000000001</v>
      </c>
      <c r="R837" s="78">
        <v>1177.4549999999999</v>
      </c>
      <c r="S837" s="78">
        <v>1168.3510000000001</v>
      </c>
      <c r="T837" s="78">
        <v>1136.153</v>
      </c>
      <c r="U837" s="78">
        <v>1178.346</v>
      </c>
      <c r="V837" s="78">
        <v>1176.059</v>
      </c>
      <c r="W837" s="78">
        <v>1184.2280000000001</v>
      </c>
      <c r="X837" s="78">
        <v>1170.4390000000001</v>
      </c>
      <c r="Y837" s="78">
        <v>1179.152</v>
      </c>
      <c r="Z837" s="78">
        <v>1194.3030000000001</v>
      </c>
      <c r="AA837" s="78">
        <f t="shared" si="181"/>
        <v>1279.509</v>
      </c>
      <c r="AB837" s="77">
        <f t="shared" si="169"/>
        <v>2023</v>
      </c>
      <c r="AC837" s="76">
        <f t="shared" si="170"/>
        <v>2</v>
      </c>
      <c r="AD837" s="76" t="str">
        <f t="shared" si="171"/>
        <v/>
      </c>
      <c r="AE837" s="76" t="str">
        <f t="shared" si="172"/>
        <v/>
      </c>
      <c r="AF837" s="74">
        <f t="shared" si="173"/>
        <v>1279.509</v>
      </c>
      <c r="AG837" s="75" t="str">
        <f t="shared" si="174"/>
        <v>8:00</v>
      </c>
      <c r="AH837" s="74">
        <f t="shared" si="175"/>
        <v>29968.728999999992</v>
      </c>
      <c r="AI837" s="73" t="str">
        <f t="shared" si="176"/>
        <v/>
      </c>
      <c r="AJ837" s="73" t="str">
        <f t="shared" si="177"/>
        <v/>
      </c>
      <c r="AK837" s="73" t="str">
        <f t="shared" si="178"/>
        <v/>
      </c>
      <c r="AL837" s="72" t="str">
        <f t="shared" si="179"/>
        <v/>
      </c>
      <c r="AM837" s="71" t="str">
        <f t="shared" si="180"/>
        <v/>
      </c>
    </row>
    <row r="838" spans="2:39" ht="13.8" thickBot="1">
      <c r="B838" s="79">
        <v>44970</v>
      </c>
      <c r="C838" s="78">
        <v>1197.0920000000001</v>
      </c>
      <c r="D838" s="78">
        <v>1179.999</v>
      </c>
      <c r="E838" s="78">
        <v>1181.856</v>
      </c>
      <c r="F838" s="78">
        <v>1197.625</v>
      </c>
      <c r="G838" s="78">
        <v>1190.125</v>
      </c>
      <c r="H838" s="78">
        <v>1237.617</v>
      </c>
      <c r="I838" s="78">
        <v>1264.6780000000001</v>
      </c>
      <c r="J838" s="78">
        <v>1343.4970000000001</v>
      </c>
      <c r="K838" s="78">
        <v>1366.114</v>
      </c>
      <c r="L838" s="78">
        <v>1360.0329999999999</v>
      </c>
      <c r="M838" s="78">
        <v>1387.9749999999999</v>
      </c>
      <c r="N838" s="78">
        <v>1389.402</v>
      </c>
      <c r="O838" s="78">
        <v>1358.4590000000001</v>
      </c>
      <c r="P838" s="78">
        <v>1348.2639999999999</v>
      </c>
      <c r="Q838" s="78">
        <v>1363.153</v>
      </c>
      <c r="R838" s="78">
        <v>1340.441</v>
      </c>
      <c r="S838" s="78">
        <v>1297.78</v>
      </c>
      <c r="T838" s="78">
        <v>1239.7529999999999</v>
      </c>
      <c r="U838" s="78">
        <v>1247.3309999999999</v>
      </c>
      <c r="V838" s="78">
        <v>1251.7380000000001</v>
      </c>
      <c r="W838" s="78">
        <v>1224.6510000000001</v>
      </c>
      <c r="X838" s="78">
        <v>1231.7380000000001</v>
      </c>
      <c r="Y838" s="78">
        <v>1197.184</v>
      </c>
      <c r="Z838" s="78">
        <v>1208.5519999999999</v>
      </c>
      <c r="AA838" s="78">
        <f t="shared" si="181"/>
        <v>1389.402</v>
      </c>
      <c r="AB838" s="77">
        <f t="shared" si="169"/>
        <v>2023</v>
      </c>
      <c r="AC838" s="76">
        <f t="shared" si="170"/>
        <v>2</v>
      </c>
      <c r="AD838" s="76" t="str">
        <f t="shared" si="171"/>
        <v/>
      </c>
      <c r="AE838" s="76" t="str">
        <f t="shared" si="172"/>
        <v/>
      </c>
      <c r="AF838" s="74">
        <f t="shared" si="173"/>
        <v>1389.402</v>
      </c>
      <c r="AG838" s="75" t="str">
        <f t="shared" si="174"/>
        <v>12:00</v>
      </c>
      <c r="AH838" s="74">
        <f t="shared" si="175"/>
        <v>31994.458999999995</v>
      </c>
      <c r="AI838" s="73" t="str">
        <f t="shared" si="176"/>
        <v/>
      </c>
      <c r="AJ838" s="73" t="str">
        <f t="shared" si="177"/>
        <v/>
      </c>
      <c r="AK838" s="73" t="str">
        <f t="shared" si="178"/>
        <v/>
      </c>
      <c r="AL838" s="72" t="str">
        <f t="shared" si="179"/>
        <v/>
      </c>
      <c r="AM838" s="71" t="str">
        <f t="shared" si="180"/>
        <v/>
      </c>
    </row>
    <row r="839" spans="2:39" ht="13.8" thickBot="1">
      <c r="B839" s="79">
        <v>44971</v>
      </c>
      <c r="C839" s="78">
        <v>1205.9860000000001</v>
      </c>
      <c r="D839" s="78">
        <v>1212.847</v>
      </c>
      <c r="E839" s="78">
        <v>1184.373</v>
      </c>
      <c r="F839" s="78">
        <v>1211.0519999999999</v>
      </c>
      <c r="G839" s="78">
        <v>1201.028</v>
      </c>
      <c r="H839" s="78">
        <v>1250.7639999999999</v>
      </c>
      <c r="I839" s="78">
        <v>1294.806</v>
      </c>
      <c r="J839" s="78">
        <v>1328.8889999999999</v>
      </c>
      <c r="K839" s="78">
        <v>1371.3679999999999</v>
      </c>
      <c r="L839" s="78">
        <v>1347.4490000000001</v>
      </c>
      <c r="M839" s="78">
        <v>1401.5229999999999</v>
      </c>
      <c r="N839" s="78">
        <v>1358.4549999999999</v>
      </c>
      <c r="O839" s="78">
        <v>1334.2329999999999</v>
      </c>
      <c r="P839" s="78">
        <v>1319.462</v>
      </c>
      <c r="Q839" s="78">
        <v>1311.7139999999999</v>
      </c>
      <c r="R839" s="78">
        <v>1323.924</v>
      </c>
      <c r="S839" s="78">
        <v>1262.538</v>
      </c>
      <c r="T839" s="78">
        <v>1218.4480000000001</v>
      </c>
      <c r="U839" s="78">
        <v>1228.683</v>
      </c>
      <c r="V839" s="78">
        <v>1215.046</v>
      </c>
      <c r="W839" s="78">
        <v>1187.884</v>
      </c>
      <c r="X839" s="78">
        <v>1186.4380000000001</v>
      </c>
      <c r="Y839" s="78">
        <v>1159.2329999999999</v>
      </c>
      <c r="Z839" s="78">
        <v>1143.588</v>
      </c>
      <c r="AA839" s="78">
        <f t="shared" si="181"/>
        <v>1401.5229999999999</v>
      </c>
      <c r="AB839" s="77">
        <f t="shared" si="169"/>
        <v>2023</v>
      </c>
      <c r="AC839" s="76">
        <f t="shared" si="170"/>
        <v>2</v>
      </c>
      <c r="AD839" s="76" t="str">
        <f t="shared" si="171"/>
        <v/>
      </c>
      <c r="AE839" s="76" t="str">
        <f t="shared" si="172"/>
        <v/>
      </c>
      <c r="AF839" s="74">
        <f t="shared" si="173"/>
        <v>1401.5229999999999</v>
      </c>
      <c r="AG839" s="75" t="str">
        <f t="shared" si="174"/>
        <v>11:00</v>
      </c>
      <c r="AH839" s="74">
        <f t="shared" si="175"/>
        <v>31661.253999999997</v>
      </c>
      <c r="AI839" s="73" t="str">
        <f t="shared" si="176"/>
        <v/>
      </c>
      <c r="AJ839" s="73" t="str">
        <f t="shared" si="177"/>
        <v/>
      </c>
      <c r="AK839" s="73" t="str">
        <f t="shared" si="178"/>
        <v/>
      </c>
      <c r="AL839" s="72" t="str">
        <f t="shared" si="179"/>
        <v/>
      </c>
      <c r="AM839" s="71" t="str">
        <f t="shared" si="180"/>
        <v/>
      </c>
    </row>
    <row r="840" spans="2:39" ht="13.8" thickBot="1">
      <c r="B840" s="79">
        <v>44972</v>
      </c>
      <c r="C840" s="78">
        <v>1145.1089999999999</v>
      </c>
      <c r="D840" s="78">
        <v>1138.251</v>
      </c>
      <c r="E840" s="78">
        <v>1132.4100000000001</v>
      </c>
      <c r="F840" s="78">
        <v>1136.6669999999999</v>
      </c>
      <c r="G840" s="78">
        <v>1132.277</v>
      </c>
      <c r="H840" s="78">
        <v>1163.6310000000001</v>
      </c>
      <c r="I840" s="78">
        <v>1213.5170000000001</v>
      </c>
      <c r="J840" s="78">
        <v>1295.9269999999999</v>
      </c>
      <c r="K840" s="78">
        <v>1327.7460000000001</v>
      </c>
      <c r="L840" s="78">
        <v>1334.329</v>
      </c>
      <c r="M840" s="78">
        <v>1360.569</v>
      </c>
      <c r="N840" s="78">
        <v>1332.7260000000001</v>
      </c>
      <c r="O840" s="78">
        <v>1287.3050000000001</v>
      </c>
      <c r="P840" s="78">
        <v>1282.0219999999999</v>
      </c>
      <c r="Q840" s="78">
        <v>1271.319</v>
      </c>
      <c r="R840" s="78">
        <v>1253.2650000000001</v>
      </c>
      <c r="S840" s="78">
        <v>1209.123</v>
      </c>
      <c r="T840" s="78">
        <v>1148.1310000000001</v>
      </c>
      <c r="U840" s="78">
        <v>1183.655</v>
      </c>
      <c r="V840" s="78">
        <v>1211.5540000000001</v>
      </c>
      <c r="W840" s="78">
        <v>1207.7739999999999</v>
      </c>
      <c r="X840" s="78">
        <v>1190.643</v>
      </c>
      <c r="Y840" s="78">
        <v>1175.0709999999999</v>
      </c>
      <c r="Z840" s="78">
        <v>1148.9480000000001</v>
      </c>
      <c r="AA840" s="78">
        <f t="shared" si="181"/>
        <v>1360.569</v>
      </c>
      <c r="AB840" s="77">
        <f t="shared" si="169"/>
        <v>2023</v>
      </c>
      <c r="AC840" s="76">
        <f t="shared" si="170"/>
        <v>2</v>
      </c>
      <c r="AD840" s="76" t="str">
        <f t="shared" si="171"/>
        <v/>
      </c>
      <c r="AE840" s="76" t="str">
        <f t="shared" si="172"/>
        <v/>
      </c>
      <c r="AF840" s="74">
        <f t="shared" si="173"/>
        <v>1360.569</v>
      </c>
      <c r="AG840" s="75" t="str">
        <f t="shared" si="174"/>
        <v>11:00</v>
      </c>
      <c r="AH840" s="74">
        <f t="shared" si="175"/>
        <v>30642.538</v>
      </c>
      <c r="AI840" s="73" t="str">
        <f t="shared" si="176"/>
        <v/>
      </c>
      <c r="AJ840" s="73" t="str">
        <f t="shared" si="177"/>
        <v/>
      </c>
      <c r="AK840" s="73" t="str">
        <f t="shared" si="178"/>
        <v/>
      </c>
      <c r="AL840" s="72" t="str">
        <f t="shared" si="179"/>
        <v/>
      </c>
      <c r="AM840" s="71" t="str">
        <f t="shared" si="180"/>
        <v/>
      </c>
    </row>
    <row r="841" spans="2:39" ht="13.8" thickBot="1">
      <c r="B841" s="79">
        <v>44973</v>
      </c>
      <c r="C841" s="78">
        <v>1136.3699999999999</v>
      </c>
      <c r="D841" s="78">
        <v>1124.82</v>
      </c>
      <c r="E841" s="78">
        <v>1121.317</v>
      </c>
      <c r="F841" s="78">
        <v>1123.8309999999999</v>
      </c>
      <c r="G841" s="78">
        <v>1114.9590000000001</v>
      </c>
      <c r="H841" s="78">
        <v>1155.905</v>
      </c>
      <c r="I841" s="78">
        <v>1204.104</v>
      </c>
      <c r="J841" s="78">
        <v>1306.954</v>
      </c>
      <c r="K841" s="78">
        <v>1333.8050000000001</v>
      </c>
      <c r="L841" s="78">
        <v>1340.787</v>
      </c>
      <c r="M841" s="78">
        <v>1359.6579999999999</v>
      </c>
      <c r="N841" s="78">
        <v>1363.37</v>
      </c>
      <c r="O841" s="78">
        <v>1383.258</v>
      </c>
      <c r="P841" s="78">
        <v>1379.6079999999999</v>
      </c>
      <c r="Q841" s="78">
        <v>1382.2449999999999</v>
      </c>
      <c r="R841" s="78">
        <v>1385.7529999999999</v>
      </c>
      <c r="S841" s="78">
        <v>1323.5050000000001</v>
      </c>
      <c r="T841" s="78">
        <v>1275.845</v>
      </c>
      <c r="U841" s="78">
        <v>1268.42</v>
      </c>
      <c r="V841" s="78">
        <v>1259.0329999999999</v>
      </c>
      <c r="W841" s="78">
        <v>1247.5740000000001</v>
      </c>
      <c r="X841" s="78">
        <v>1231.615</v>
      </c>
      <c r="Y841" s="78">
        <v>1217.585</v>
      </c>
      <c r="Z841" s="78">
        <v>1205.5940000000001</v>
      </c>
      <c r="AA841" s="78">
        <f t="shared" si="181"/>
        <v>1385.7529999999999</v>
      </c>
      <c r="AB841" s="77">
        <f t="shared" si="169"/>
        <v>2023</v>
      </c>
      <c r="AC841" s="76">
        <f t="shared" si="170"/>
        <v>2</v>
      </c>
      <c r="AD841" s="76" t="str">
        <f t="shared" si="171"/>
        <v/>
      </c>
      <c r="AE841" s="76" t="str">
        <f t="shared" si="172"/>
        <v/>
      </c>
      <c r="AF841" s="74">
        <f t="shared" si="173"/>
        <v>1385.7529999999999</v>
      </c>
      <c r="AG841" s="75" t="str">
        <f t="shared" si="174"/>
        <v>16:00</v>
      </c>
      <c r="AH841" s="74">
        <f t="shared" si="175"/>
        <v>31631.668000000005</v>
      </c>
      <c r="AI841" s="73" t="str">
        <f t="shared" si="176"/>
        <v/>
      </c>
      <c r="AJ841" s="73" t="str">
        <f t="shared" si="177"/>
        <v/>
      </c>
      <c r="AK841" s="73" t="str">
        <f t="shared" si="178"/>
        <v/>
      </c>
      <c r="AL841" s="72" t="str">
        <f t="shared" si="179"/>
        <v/>
      </c>
      <c r="AM841" s="71" t="str">
        <f t="shared" si="180"/>
        <v/>
      </c>
    </row>
    <row r="842" spans="2:39" ht="13.8" thickBot="1">
      <c r="B842" s="79">
        <v>44974</v>
      </c>
      <c r="C842" s="78">
        <v>1190.297</v>
      </c>
      <c r="D842" s="78">
        <v>1180.174</v>
      </c>
      <c r="E842" s="78">
        <v>1169.424</v>
      </c>
      <c r="F842" s="78">
        <v>1192.98</v>
      </c>
      <c r="G842" s="78">
        <v>1194.626</v>
      </c>
      <c r="H842" s="78">
        <v>1217.07</v>
      </c>
      <c r="I842" s="78">
        <v>1280.556</v>
      </c>
      <c r="J842" s="78">
        <v>1400.0029999999999</v>
      </c>
      <c r="K842" s="78">
        <v>1419.43</v>
      </c>
      <c r="L842" s="78">
        <v>1433.269</v>
      </c>
      <c r="M842" s="78">
        <v>1428.8879999999999</v>
      </c>
      <c r="N842" s="78">
        <v>1438.9449999999999</v>
      </c>
      <c r="O842" s="78">
        <v>1414.6030000000001</v>
      </c>
      <c r="P842" s="78">
        <v>1429.6869999999999</v>
      </c>
      <c r="Q842" s="78">
        <v>1416.6769999999999</v>
      </c>
      <c r="R842" s="78">
        <v>1425.57</v>
      </c>
      <c r="S842" s="78">
        <v>1392.7929999999999</v>
      </c>
      <c r="T842" s="78">
        <v>1349.7339999999999</v>
      </c>
      <c r="U842" s="78">
        <v>1369.42</v>
      </c>
      <c r="V842" s="78">
        <v>1343.93</v>
      </c>
      <c r="W842" s="78">
        <v>1347.808</v>
      </c>
      <c r="X842" s="78">
        <v>1331.0820000000001</v>
      </c>
      <c r="Y842" s="78">
        <v>1315.0550000000001</v>
      </c>
      <c r="Z842" s="78">
        <v>1289.0540000000001</v>
      </c>
      <c r="AA842" s="78">
        <f t="shared" si="181"/>
        <v>1438.9449999999999</v>
      </c>
      <c r="AB842" s="77">
        <f t="shared" si="169"/>
        <v>2023</v>
      </c>
      <c r="AC842" s="76">
        <f t="shared" si="170"/>
        <v>2</v>
      </c>
      <c r="AD842" s="76" t="str">
        <f t="shared" si="171"/>
        <v/>
      </c>
      <c r="AE842" s="76" t="str">
        <f t="shared" si="172"/>
        <v/>
      </c>
      <c r="AF842" s="74">
        <f t="shared" si="173"/>
        <v>1438.9449999999999</v>
      </c>
      <c r="AG842" s="75" t="str">
        <f t="shared" si="174"/>
        <v>12:00</v>
      </c>
      <c r="AH842" s="74">
        <f t="shared" si="175"/>
        <v>33410.020000000004</v>
      </c>
      <c r="AI842" s="73" t="str">
        <f t="shared" si="176"/>
        <v/>
      </c>
      <c r="AJ842" s="73" t="str">
        <f t="shared" si="177"/>
        <v/>
      </c>
      <c r="AK842" s="73" t="str">
        <f t="shared" si="178"/>
        <v/>
      </c>
      <c r="AL842" s="72" t="str">
        <f t="shared" si="179"/>
        <v/>
      </c>
      <c r="AM842" s="71" t="str">
        <f t="shared" si="180"/>
        <v/>
      </c>
    </row>
    <row r="843" spans="2:39" ht="13.8" thickBot="1">
      <c r="B843" s="79">
        <v>44975</v>
      </c>
      <c r="C843" s="78">
        <v>1282.895</v>
      </c>
      <c r="D843" s="78">
        <v>1265.3409999999999</v>
      </c>
      <c r="E843" s="78">
        <v>1276.905</v>
      </c>
      <c r="F843" s="78">
        <v>1279.329</v>
      </c>
      <c r="G843" s="78">
        <v>1264.01</v>
      </c>
      <c r="H843" s="78">
        <v>1278.1389999999999</v>
      </c>
      <c r="I843" s="78">
        <v>1317.0329999999999</v>
      </c>
      <c r="J843" s="78">
        <v>1354.0550000000001</v>
      </c>
      <c r="K843" s="78">
        <v>1337.123</v>
      </c>
      <c r="L843" s="78">
        <v>1306.8340000000001</v>
      </c>
      <c r="M843" s="78">
        <v>1305.5650000000001</v>
      </c>
      <c r="N843" s="78">
        <v>1288.6569999999999</v>
      </c>
      <c r="O843" s="78">
        <v>1283.5070000000001</v>
      </c>
      <c r="P843" s="78">
        <v>1273.6320000000001</v>
      </c>
      <c r="Q843" s="78">
        <v>1272.0060000000001</v>
      </c>
      <c r="R843" s="78">
        <v>1276.1990000000001</v>
      </c>
      <c r="S843" s="78">
        <v>1282.827</v>
      </c>
      <c r="T843" s="78">
        <v>1230.585</v>
      </c>
      <c r="U843" s="78">
        <v>1259.797</v>
      </c>
      <c r="V843" s="78">
        <v>1251.346</v>
      </c>
      <c r="W843" s="78">
        <v>1237.114</v>
      </c>
      <c r="X843" s="78">
        <v>1228.2660000000001</v>
      </c>
      <c r="Y843" s="78">
        <v>1217.97</v>
      </c>
      <c r="Z843" s="78">
        <v>1213.607</v>
      </c>
      <c r="AA843" s="78">
        <f t="shared" si="181"/>
        <v>1354.0550000000001</v>
      </c>
      <c r="AB843" s="77">
        <f t="shared" si="169"/>
        <v>2023</v>
      </c>
      <c r="AC843" s="76">
        <f t="shared" si="170"/>
        <v>2</v>
      </c>
      <c r="AD843" s="76" t="str">
        <f t="shared" si="171"/>
        <v/>
      </c>
      <c r="AE843" s="76" t="str">
        <f t="shared" si="172"/>
        <v/>
      </c>
      <c r="AF843" s="74">
        <f t="shared" si="173"/>
        <v>1354.0550000000001</v>
      </c>
      <c r="AG843" s="75" t="str">
        <f t="shared" si="174"/>
        <v>8:00</v>
      </c>
      <c r="AH843" s="74">
        <f t="shared" si="175"/>
        <v>31936.797000000006</v>
      </c>
      <c r="AI843" s="73" t="str">
        <f t="shared" si="176"/>
        <v/>
      </c>
      <c r="AJ843" s="73" t="str">
        <f t="shared" si="177"/>
        <v/>
      </c>
      <c r="AK843" s="73" t="str">
        <f t="shared" si="178"/>
        <v/>
      </c>
      <c r="AL843" s="72" t="str">
        <f t="shared" si="179"/>
        <v/>
      </c>
      <c r="AM843" s="71" t="str">
        <f t="shared" si="180"/>
        <v/>
      </c>
    </row>
    <row r="844" spans="2:39" ht="13.8" thickBot="1">
      <c r="B844" s="79">
        <v>44976</v>
      </c>
      <c r="C844" s="78">
        <v>1200.307</v>
      </c>
      <c r="D844" s="78">
        <v>1187.4949999999999</v>
      </c>
      <c r="E844" s="78">
        <v>1185.8689999999999</v>
      </c>
      <c r="F844" s="78">
        <v>1182.1600000000001</v>
      </c>
      <c r="G844" s="78">
        <v>1186.885</v>
      </c>
      <c r="H844" s="78">
        <v>1199.761</v>
      </c>
      <c r="I844" s="78">
        <v>1235.9639999999999</v>
      </c>
      <c r="J844" s="78">
        <v>1274.2840000000001</v>
      </c>
      <c r="K844" s="78">
        <v>1265.942</v>
      </c>
      <c r="L844" s="78">
        <v>1263.68</v>
      </c>
      <c r="M844" s="78">
        <v>1280.7819999999999</v>
      </c>
      <c r="N844" s="78">
        <v>1266.6669999999999</v>
      </c>
      <c r="O844" s="78">
        <v>1253.463</v>
      </c>
      <c r="P844" s="78">
        <v>1251.1780000000001</v>
      </c>
      <c r="Q844" s="78">
        <v>1243.585</v>
      </c>
      <c r="R844" s="78">
        <v>1235.2829999999999</v>
      </c>
      <c r="S844" s="78">
        <v>1244.664</v>
      </c>
      <c r="T844" s="78">
        <v>1189.4659999999999</v>
      </c>
      <c r="U844" s="78">
        <v>1228.146</v>
      </c>
      <c r="V844" s="78">
        <v>1216.3910000000001</v>
      </c>
      <c r="W844" s="78">
        <v>1192.6420000000001</v>
      </c>
      <c r="X844" s="78">
        <v>1180.163</v>
      </c>
      <c r="Y844" s="78">
        <v>1171.9380000000001</v>
      </c>
      <c r="Z844" s="78">
        <v>1164.1559999999999</v>
      </c>
      <c r="AA844" s="78">
        <f t="shared" si="181"/>
        <v>1280.7819999999999</v>
      </c>
      <c r="AB844" s="77">
        <f t="shared" si="169"/>
        <v>2023</v>
      </c>
      <c r="AC844" s="76">
        <f t="shared" si="170"/>
        <v>2</v>
      </c>
      <c r="AD844" s="76" t="str">
        <f t="shared" si="171"/>
        <v/>
      </c>
      <c r="AE844" s="76" t="str">
        <f t="shared" si="172"/>
        <v/>
      </c>
      <c r="AF844" s="74">
        <f t="shared" si="173"/>
        <v>1280.7819999999999</v>
      </c>
      <c r="AG844" s="75" t="str">
        <f t="shared" si="174"/>
        <v>11:00</v>
      </c>
      <c r="AH844" s="74">
        <f t="shared" si="175"/>
        <v>30581.652999999995</v>
      </c>
      <c r="AI844" s="73" t="str">
        <f t="shared" si="176"/>
        <v/>
      </c>
      <c r="AJ844" s="73" t="str">
        <f t="shared" si="177"/>
        <v/>
      </c>
      <c r="AK844" s="73" t="str">
        <f t="shared" si="178"/>
        <v/>
      </c>
      <c r="AL844" s="72" t="str">
        <f t="shared" si="179"/>
        <v/>
      </c>
      <c r="AM844" s="71" t="str">
        <f t="shared" si="180"/>
        <v/>
      </c>
    </row>
    <row r="845" spans="2:39" ht="13.8" thickBot="1">
      <c r="B845" s="79">
        <v>44977</v>
      </c>
      <c r="C845" s="78">
        <v>1163.193</v>
      </c>
      <c r="D845" s="78">
        <v>1160.357</v>
      </c>
      <c r="E845" s="78">
        <v>1162.614</v>
      </c>
      <c r="F845" s="78">
        <v>1184.731</v>
      </c>
      <c r="G845" s="78">
        <v>1167.0409999999999</v>
      </c>
      <c r="H845" s="78">
        <v>1175.569</v>
      </c>
      <c r="I845" s="78">
        <v>1205.7180000000001</v>
      </c>
      <c r="J845" s="78">
        <v>1258.08</v>
      </c>
      <c r="K845" s="78">
        <v>1258.6969999999999</v>
      </c>
      <c r="L845" s="78">
        <v>1276.229</v>
      </c>
      <c r="M845" s="78">
        <v>1312.144</v>
      </c>
      <c r="N845" s="78">
        <v>1306.4649999999999</v>
      </c>
      <c r="O845" s="78">
        <v>1265.3520000000001</v>
      </c>
      <c r="P845" s="78">
        <v>1255.472</v>
      </c>
      <c r="Q845" s="78">
        <v>1266.0429999999999</v>
      </c>
      <c r="R845" s="78">
        <v>1237.6859999999999</v>
      </c>
      <c r="S845" s="78">
        <v>1237.798</v>
      </c>
      <c r="T845" s="78">
        <v>1218.048</v>
      </c>
      <c r="U845" s="78">
        <v>1250.9490000000001</v>
      </c>
      <c r="V845" s="78">
        <v>1229.165</v>
      </c>
      <c r="W845" s="78">
        <v>1224.9870000000001</v>
      </c>
      <c r="X845" s="78">
        <v>1197.886</v>
      </c>
      <c r="Y845" s="78">
        <v>1197.5429999999999</v>
      </c>
      <c r="Z845" s="78">
        <v>1218.1669999999999</v>
      </c>
      <c r="AA845" s="78">
        <f t="shared" si="181"/>
        <v>1312.144</v>
      </c>
      <c r="AB845" s="77">
        <f t="shared" si="169"/>
        <v>2023</v>
      </c>
      <c r="AC845" s="76">
        <f t="shared" si="170"/>
        <v>2</v>
      </c>
      <c r="AD845" s="76" t="str">
        <f t="shared" si="171"/>
        <v/>
      </c>
      <c r="AE845" s="76" t="str">
        <f t="shared" si="172"/>
        <v/>
      </c>
      <c r="AF845" s="74">
        <f t="shared" si="173"/>
        <v>1312.144</v>
      </c>
      <c r="AG845" s="75" t="str">
        <f t="shared" si="174"/>
        <v>11:00</v>
      </c>
      <c r="AH845" s="74">
        <f t="shared" si="175"/>
        <v>30742.078000000009</v>
      </c>
      <c r="AI845" s="73" t="str">
        <f t="shared" si="176"/>
        <v/>
      </c>
      <c r="AJ845" s="73" t="str">
        <f t="shared" si="177"/>
        <v/>
      </c>
      <c r="AK845" s="73" t="str">
        <f t="shared" si="178"/>
        <v/>
      </c>
      <c r="AL845" s="72" t="str">
        <f t="shared" si="179"/>
        <v/>
      </c>
      <c r="AM845" s="71" t="str">
        <f t="shared" si="180"/>
        <v/>
      </c>
    </row>
    <row r="846" spans="2:39" ht="13.8" thickBot="1">
      <c r="B846" s="79">
        <v>44978</v>
      </c>
      <c r="C846" s="78">
        <v>1223.856</v>
      </c>
      <c r="D846" s="78">
        <v>1231.4269999999999</v>
      </c>
      <c r="E846" s="78">
        <v>1238.0650000000001</v>
      </c>
      <c r="F846" s="78">
        <v>1213.845</v>
      </c>
      <c r="G846" s="78">
        <v>1242.6030000000001</v>
      </c>
      <c r="H846" s="78">
        <v>1248.979</v>
      </c>
      <c r="I846" s="78">
        <v>1302.54</v>
      </c>
      <c r="J846" s="78">
        <v>1370.4090000000001</v>
      </c>
      <c r="K846" s="78">
        <v>1368.482</v>
      </c>
      <c r="L846" s="78">
        <v>1413.557</v>
      </c>
      <c r="M846" s="78">
        <v>1389.8689999999999</v>
      </c>
      <c r="N846" s="78">
        <v>1390.127</v>
      </c>
      <c r="O846" s="78">
        <v>1344.6379999999999</v>
      </c>
      <c r="P846" s="78">
        <v>1346.2149999999999</v>
      </c>
      <c r="Q846" s="78">
        <v>1341.2660000000001</v>
      </c>
      <c r="R846" s="78">
        <v>1344.4780000000001</v>
      </c>
      <c r="S846" s="78">
        <v>1300.9849999999999</v>
      </c>
      <c r="T846" s="78">
        <v>1252.53</v>
      </c>
      <c r="U846" s="78">
        <v>1258.992</v>
      </c>
      <c r="V846" s="78">
        <v>1239.037</v>
      </c>
      <c r="W846" s="78">
        <v>1218.6110000000001</v>
      </c>
      <c r="X846" s="78">
        <v>1215.434</v>
      </c>
      <c r="Y846" s="78">
        <v>1211.473</v>
      </c>
      <c r="Z846" s="78">
        <v>1199.0940000000001</v>
      </c>
      <c r="AA846" s="78">
        <f t="shared" si="181"/>
        <v>1413.557</v>
      </c>
      <c r="AB846" s="77">
        <f t="shared" si="169"/>
        <v>2023</v>
      </c>
      <c r="AC846" s="76">
        <f t="shared" si="170"/>
        <v>2</v>
      </c>
      <c r="AD846" s="76" t="str">
        <f t="shared" si="171"/>
        <v/>
      </c>
      <c r="AE846" s="76" t="str">
        <f t="shared" si="172"/>
        <v/>
      </c>
      <c r="AF846" s="74">
        <f t="shared" si="173"/>
        <v>1413.557</v>
      </c>
      <c r="AG846" s="75" t="str">
        <f t="shared" si="174"/>
        <v>10:00</v>
      </c>
      <c r="AH846" s="74">
        <f t="shared" si="175"/>
        <v>32320.069</v>
      </c>
      <c r="AI846" s="73" t="str">
        <f t="shared" si="176"/>
        <v/>
      </c>
      <c r="AJ846" s="73" t="str">
        <f t="shared" si="177"/>
        <v/>
      </c>
      <c r="AK846" s="73" t="str">
        <f t="shared" si="178"/>
        <v/>
      </c>
      <c r="AL846" s="72" t="str">
        <f t="shared" si="179"/>
        <v/>
      </c>
      <c r="AM846" s="71" t="str">
        <f t="shared" si="180"/>
        <v/>
      </c>
    </row>
    <row r="847" spans="2:39" ht="13.8" thickBot="1">
      <c r="B847" s="79">
        <v>44979</v>
      </c>
      <c r="C847" s="78">
        <v>1186.0540000000001</v>
      </c>
      <c r="D847" s="78">
        <v>1177.49</v>
      </c>
      <c r="E847" s="78">
        <v>1177.951</v>
      </c>
      <c r="F847" s="78">
        <v>1175.6110000000001</v>
      </c>
      <c r="G847" s="78">
        <v>1176.1120000000001</v>
      </c>
      <c r="H847" s="78">
        <v>1203.52</v>
      </c>
      <c r="I847" s="78">
        <v>1257.069</v>
      </c>
      <c r="J847" s="78">
        <v>1340.3969999999999</v>
      </c>
      <c r="K847" s="78">
        <v>1342.0509999999999</v>
      </c>
      <c r="L847" s="78">
        <v>1364.143</v>
      </c>
      <c r="M847" s="78">
        <v>1383.7059999999999</v>
      </c>
      <c r="N847" s="78">
        <v>1369.711</v>
      </c>
      <c r="O847" s="78">
        <v>1363.886</v>
      </c>
      <c r="P847" s="78">
        <v>1355.8589999999999</v>
      </c>
      <c r="Q847" s="78">
        <v>1348.1859999999999</v>
      </c>
      <c r="R847" s="78">
        <v>1343.979</v>
      </c>
      <c r="S847" s="78">
        <v>1311.4549999999999</v>
      </c>
      <c r="T847" s="78">
        <v>1273.32</v>
      </c>
      <c r="U847" s="78">
        <v>1287.3140000000001</v>
      </c>
      <c r="V847" s="78">
        <v>1250.6980000000001</v>
      </c>
      <c r="W847" s="78">
        <v>1250.203</v>
      </c>
      <c r="X847" s="78">
        <v>1235.24</v>
      </c>
      <c r="Y847" s="78">
        <v>1235.7170000000001</v>
      </c>
      <c r="Z847" s="78">
        <v>1226.4649999999999</v>
      </c>
      <c r="AA847" s="78">
        <f t="shared" si="181"/>
        <v>1383.7059999999999</v>
      </c>
      <c r="AB847" s="77">
        <f t="shared" si="169"/>
        <v>2023</v>
      </c>
      <c r="AC847" s="76">
        <f t="shared" si="170"/>
        <v>2</v>
      </c>
      <c r="AD847" s="76" t="str">
        <f t="shared" si="171"/>
        <v/>
      </c>
      <c r="AE847" s="76" t="str">
        <f t="shared" si="172"/>
        <v/>
      </c>
      <c r="AF847" s="74">
        <f t="shared" si="173"/>
        <v>1383.7059999999999</v>
      </c>
      <c r="AG847" s="75" t="str">
        <f t="shared" si="174"/>
        <v>11:00</v>
      </c>
      <c r="AH847" s="74">
        <f t="shared" si="175"/>
        <v>32019.843000000001</v>
      </c>
      <c r="AI847" s="73" t="str">
        <f t="shared" si="176"/>
        <v/>
      </c>
      <c r="AJ847" s="73" t="str">
        <f t="shared" si="177"/>
        <v/>
      </c>
      <c r="AK847" s="73" t="str">
        <f t="shared" si="178"/>
        <v/>
      </c>
      <c r="AL847" s="72" t="str">
        <f t="shared" si="179"/>
        <v/>
      </c>
      <c r="AM847" s="71" t="str">
        <f t="shared" si="180"/>
        <v/>
      </c>
    </row>
    <row r="848" spans="2:39" ht="13.8" thickBot="1">
      <c r="B848" s="79">
        <v>44980</v>
      </c>
      <c r="C848" s="78">
        <v>1217.79</v>
      </c>
      <c r="D848" s="78">
        <v>1209.6569999999999</v>
      </c>
      <c r="E848" s="78">
        <v>1199.3879999999999</v>
      </c>
      <c r="F848" s="78">
        <v>1217.595</v>
      </c>
      <c r="G848" s="78">
        <v>1223.9059999999999</v>
      </c>
      <c r="H848" s="78">
        <v>1256.086</v>
      </c>
      <c r="I848" s="78">
        <v>1280.646</v>
      </c>
      <c r="J848" s="78">
        <v>1353.0930000000001</v>
      </c>
      <c r="K848" s="78">
        <v>1379.193</v>
      </c>
      <c r="L848" s="78">
        <v>1389.078</v>
      </c>
      <c r="M848" s="78">
        <v>1441.6089999999999</v>
      </c>
      <c r="N848" s="78">
        <v>1442.8440000000001</v>
      </c>
      <c r="O848" s="78">
        <v>1420.2449999999999</v>
      </c>
      <c r="P848" s="78">
        <v>1425.1</v>
      </c>
      <c r="Q848" s="78">
        <v>1397.7449999999999</v>
      </c>
      <c r="R848" s="78">
        <v>1403.354</v>
      </c>
      <c r="S848" s="78">
        <v>1367.2750000000001</v>
      </c>
      <c r="T848" s="78">
        <v>1314.433</v>
      </c>
      <c r="U848" s="78">
        <v>1294.1289999999999</v>
      </c>
      <c r="V848" s="78">
        <v>1275.6859999999999</v>
      </c>
      <c r="W848" s="78">
        <v>1242.001</v>
      </c>
      <c r="X848" s="78">
        <v>1243.808</v>
      </c>
      <c r="Y848" s="78">
        <v>1225.6600000000001</v>
      </c>
      <c r="Z848" s="78">
        <v>1215.6079999999999</v>
      </c>
      <c r="AA848" s="78">
        <f t="shared" si="181"/>
        <v>1442.8440000000001</v>
      </c>
      <c r="AB848" s="77">
        <f t="shared" si="169"/>
        <v>2023</v>
      </c>
      <c r="AC848" s="76">
        <f t="shared" si="170"/>
        <v>2</v>
      </c>
      <c r="AD848" s="76" t="str">
        <f t="shared" si="171"/>
        <v/>
      </c>
      <c r="AE848" s="76" t="str">
        <f t="shared" si="172"/>
        <v/>
      </c>
      <c r="AF848" s="74">
        <f t="shared" si="173"/>
        <v>1442.8440000000001</v>
      </c>
      <c r="AG848" s="75" t="str">
        <f t="shared" si="174"/>
        <v>12:00</v>
      </c>
      <c r="AH848" s="74">
        <f t="shared" si="175"/>
        <v>32878.773000000001</v>
      </c>
      <c r="AI848" s="73" t="str">
        <f t="shared" si="176"/>
        <v/>
      </c>
      <c r="AJ848" s="73" t="str">
        <f t="shared" si="177"/>
        <v/>
      </c>
      <c r="AK848" s="73" t="str">
        <f t="shared" si="178"/>
        <v/>
      </c>
      <c r="AL848" s="72" t="str">
        <f t="shared" si="179"/>
        <v/>
      </c>
      <c r="AM848" s="71" t="str">
        <f t="shared" si="180"/>
        <v/>
      </c>
    </row>
    <row r="849" spans="2:39" ht="13.8" thickBot="1">
      <c r="B849" s="79">
        <v>44981</v>
      </c>
      <c r="C849" s="78">
        <v>1200.8810000000001</v>
      </c>
      <c r="D849" s="78">
        <v>1201.97</v>
      </c>
      <c r="E849" s="78">
        <v>1204.548</v>
      </c>
      <c r="F849" s="78">
        <v>1229.694</v>
      </c>
      <c r="G849" s="78">
        <v>1251.029</v>
      </c>
      <c r="H849" s="78">
        <v>1299.03</v>
      </c>
      <c r="I849" s="78">
        <v>1331.739</v>
      </c>
      <c r="J849" s="78">
        <v>1406.3030000000001</v>
      </c>
      <c r="K849" s="78">
        <v>1400.2929999999999</v>
      </c>
      <c r="L849" s="78">
        <v>1384.1389999999999</v>
      </c>
      <c r="M849" s="78">
        <v>1407.096</v>
      </c>
      <c r="N849" s="78">
        <v>1386.6130000000001</v>
      </c>
      <c r="O849" s="78">
        <v>1345.421</v>
      </c>
      <c r="P849" s="78">
        <v>1338.58</v>
      </c>
      <c r="Q849" s="78">
        <v>1340.057</v>
      </c>
      <c r="R849" s="78">
        <v>1343.0239999999999</v>
      </c>
      <c r="S849" s="78">
        <v>1325.307</v>
      </c>
      <c r="T849" s="78">
        <v>1276.027</v>
      </c>
      <c r="U849" s="78">
        <v>1281.4849999999999</v>
      </c>
      <c r="V849" s="78">
        <v>1294.202</v>
      </c>
      <c r="W849" s="78">
        <v>1274.3119999999999</v>
      </c>
      <c r="X849" s="78">
        <v>1277.5519999999999</v>
      </c>
      <c r="Y849" s="78">
        <v>1261.508</v>
      </c>
      <c r="Z849" s="78">
        <v>1221.8579999999999</v>
      </c>
      <c r="AA849" s="78">
        <f t="shared" si="181"/>
        <v>1407.096</v>
      </c>
      <c r="AB849" s="77">
        <f t="shared" si="169"/>
        <v>2023</v>
      </c>
      <c r="AC849" s="76">
        <f t="shared" si="170"/>
        <v>2</v>
      </c>
      <c r="AD849" s="76" t="str">
        <f t="shared" si="171"/>
        <v/>
      </c>
      <c r="AE849" s="76" t="str">
        <f t="shared" si="172"/>
        <v/>
      </c>
      <c r="AF849" s="74">
        <f t="shared" si="173"/>
        <v>1407.096</v>
      </c>
      <c r="AG849" s="75" t="str">
        <f t="shared" si="174"/>
        <v>11:00</v>
      </c>
      <c r="AH849" s="74">
        <f t="shared" si="175"/>
        <v>32689.764000000003</v>
      </c>
      <c r="AI849" s="73" t="str">
        <f t="shared" si="176"/>
        <v/>
      </c>
      <c r="AJ849" s="73" t="str">
        <f t="shared" si="177"/>
        <v/>
      </c>
      <c r="AK849" s="73" t="str">
        <f t="shared" si="178"/>
        <v/>
      </c>
      <c r="AL849" s="72" t="str">
        <f t="shared" si="179"/>
        <v/>
      </c>
      <c r="AM849" s="71" t="str">
        <f t="shared" si="180"/>
        <v/>
      </c>
    </row>
    <row r="850" spans="2:39" ht="13.8" thickBot="1">
      <c r="B850" s="79">
        <v>44982</v>
      </c>
      <c r="C850" s="78">
        <v>1220.9749999999999</v>
      </c>
      <c r="D850" s="78">
        <v>1224.105</v>
      </c>
      <c r="E850" s="78">
        <v>1225.7080000000001</v>
      </c>
      <c r="F850" s="78">
        <v>1228.807</v>
      </c>
      <c r="G850" s="78">
        <v>1206.127</v>
      </c>
      <c r="H850" s="78">
        <v>1237.002</v>
      </c>
      <c r="I850" s="78">
        <v>1256.329</v>
      </c>
      <c r="J850" s="78">
        <v>1302.2139999999999</v>
      </c>
      <c r="K850" s="78">
        <v>1276.95</v>
      </c>
      <c r="L850" s="78">
        <v>1267.145</v>
      </c>
      <c r="M850" s="78">
        <v>1262.5409999999999</v>
      </c>
      <c r="N850" s="78">
        <v>1267.9780000000001</v>
      </c>
      <c r="O850" s="78">
        <v>1236.7760000000001</v>
      </c>
      <c r="P850" s="78">
        <v>1246.7729999999999</v>
      </c>
      <c r="Q850" s="78">
        <v>1217.3810000000001</v>
      </c>
      <c r="R850" s="78">
        <v>1216.7570000000001</v>
      </c>
      <c r="S850" s="78">
        <v>1200.537</v>
      </c>
      <c r="T850" s="78">
        <v>1153.713</v>
      </c>
      <c r="U850" s="78">
        <v>1180.0050000000001</v>
      </c>
      <c r="V850" s="78">
        <v>1178.3589999999999</v>
      </c>
      <c r="W850" s="78">
        <v>1189.164</v>
      </c>
      <c r="X850" s="78">
        <v>1172.1859999999999</v>
      </c>
      <c r="Y850" s="78">
        <v>1158.77</v>
      </c>
      <c r="Z850" s="78">
        <v>1147.28</v>
      </c>
      <c r="AA850" s="78">
        <f t="shared" si="181"/>
        <v>1302.2139999999999</v>
      </c>
      <c r="AB850" s="77">
        <f t="shared" si="169"/>
        <v>2023</v>
      </c>
      <c r="AC850" s="76">
        <f t="shared" si="170"/>
        <v>2</v>
      </c>
      <c r="AD850" s="76" t="str">
        <f t="shared" si="171"/>
        <v/>
      </c>
      <c r="AE850" s="76" t="str">
        <f t="shared" si="172"/>
        <v/>
      </c>
      <c r="AF850" s="74">
        <f t="shared" si="173"/>
        <v>1302.2139999999999</v>
      </c>
      <c r="AG850" s="75" t="str">
        <f t="shared" si="174"/>
        <v>8:00</v>
      </c>
      <c r="AH850" s="74">
        <f t="shared" si="175"/>
        <v>30575.796000000006</v>
      </c>
      <c r="AI850" s="73" t="str">
        <f t="shared" si="176"/>
        <v/>
      </c>
      <c r="AJ850" s="73" t="str">
        <f t="shared" si="177"/>
        <v/>
      </c>
      <c r="AK850" s="73" t="str">
        <f t="shared" si="178"/>
        <v/>
      </c>
      <c r="AL850" s="72" t="str">
        <f t="shared" si="179"/>
        <v/>
      </c>
      <c r="AM850" s="71" t="str">
        <f t="shared" si="180"/>
        <v/>
      </c>
    </row>
    <row r="851" spans="2:39" ht="13.8" thickBot="1">
      <c r="B851" s="79">
        <v>44983</v>
      </c>
      <c r="C851" s="78">
        <v>1143.9639999999999</v>
      </c>
      <c r="D851" s="78">
        <v>1136.896</v>
      </c>
      <c r="E851" s="78">
        <v>1134.9860000000001</v>
      </c>
      <c r="F851" s="78">
        <v>1143.7550000000001</v>
      </c>
      <c r="G851" s="78">
        <v>1125.635</v>
      </c>
      <c r="H851" s="78">
        <v>1149.788</v>
      </c>
      <c r="I851" s="78">
        <v>1166.4069999999999</v>
      </c>
      <c r="J851" s="78">
        <v>1210.6479999999999</v>
      </c>
      <c r="K851" s="78">
        <v>1211.673</v>
      </c>
      <c r="L851" s="78">
        <v>1196.981</v>
      </c>
      <c r="M851" s="78">
        <v>1215.4449999999999</v>
      </c>
      <c r="N851" s="78">
        <v>1217.422</v>
      </c>
      <c r="O851" s="78">
        <v>1184.675</v>
      </c>
      <c r="P851" s="78">
        <v>1168.278</v>
      </c>
      <c r="Q851" s="78">
        <v>1151.7149999999999</v>
      </c>
      <c r="R851" s="78">
        <v>1155.385</v>
      </c>
      <c r="S851" s="78">
        <v>1135.5170000000001</v>
      </c>
      <c r="T851" s="78">
        <v>1116.6669999999999</v>
      </c>
      <c r="U851" s="78">
        <v>1132.174</v>
      </c>
      <c r="V851" s="78">
        <v>1140.1790000000001</v>
      </c>
      <c r="W851" s="78">
        <v>1138.3330000000001</v>
      </c>
      <c r="X851" s="78">
        <v>1133.575</v>
      </c>
      <c r="Y851" s="78">
        <v>1123.4290000000001</v>
      </c>
      <c r="Z851" s="78">
        <v>1133.059</v>
      </c>
      <c r="AA851" s="78">
        <f t="shared" si="181"/>
        <v>1217.422</v>
      </c>
      <c r="AB851" s="77">
        <f t="shared" si="169"/>
        <v>2023</v>
      </c>
      <c r="AC851" s="76">
        <f t="shared" si="170"/>
        <v>2</v>
      </c>
      <c r="AD851" s="76" t="str">
        <f t="shared" si="171"/>
        <v/>
      </c>
      <c r="AE851" s="76" t="str">
        <f t="shared" si="172"/>
        <v/>
      </c>
      <c r="AF851" s="74">
        <f t="shared" si="173"/>
        <v>1217.422</v>
      </c>
      <c r="AG851" s="75" t="str">
        <f t="shared" si="174"/>
        <v>12:00</v>
      </c>
      <c r="AH851" s="74">
        <f t="shared" si="175"/>
        <v>28984.007999999998</v>
      </c>
      <c r="AI851" s="73" t="str">
        <f t="shared" si="176"/>
        <v/>
      </c>
      <c r="AJ851" s="73" t="str">
        <f t="shared" si="177"/>
        <v/>
      </c>
      <c r="AK851" s="73" t="str">
        <f t="shared" si="178"/>
        <v/>
      </c>
      <c r="AL851" s="72" t="str">
        <f t="shared" si="179"/>
        <v/>
      </c>
      <c r="AM851" s="71" t="str">
        <f t="shared" si="180"/>
        <v/>
      </c>
    </row>
    <row r="852" spans="2:39" ht="13.8" thickBot="1">
      <c r="B852" s="79">
        <v>44984</v>
      </c>
      <c r="C852" s="78">
        <v>1134.0730000000001</v>
      </c>
      <c r="D852" s="78">
        <v>1137.2349999999999</v>
      </c>
      <c r="E852" s="78">
        <v>1135.027</v>
      </c>
      <c r="F852" s="78">
        <v>1161.6969999999999</v>
      </c>
      <c r="G852" s="78">
        <v>1162.7260000000001</v>
      </c>
      <c r="H852" s="78">
        <v>1195.2460000000001</v>
      </c>
      <c r="I852" s="78">
        <v>1207.527</v>
      </c>
      <c r="J852" s="78">
        <v>1314.193</v>
      </c>
      <c r="K852" s="78">
        <v>1331.7539999999999</v>
      </c>
      <c r="L852" s="78">
        <v>1336.6289999999999</v>
      </c>
      <c r="M852" s="78">
        <v>1364.3989999999999</v>
      </c>
      <c r="N852" s="78">
        <v>1366.021</v>
      </c>
      <c r="O852" s="78">
        <v>1339.4059999999999</v>
      </c>
      <c r="P852" s="78">
        <v>1347.71</v>
      </c>
      <c r="Q852" s="78">
        <v>1345.239</v>
      </c>
      <c r="R852" s="78">
        <v>1346.723</v>
      </c>
      <c r="S852" s="78">
        <v>1314.5129999999999</v>
      </c>
      <c r="T852" s="78">
        <v>1263.31</v>
      </c>
      <c r="U852" s="78">
        <v>1277.4690000000001</v>
      </c>
      <c r="V852" s="78">
        <v>1246.646</v>
      </c>
      <c r="W852" s="78">
        <v>1227.7329999999999</v>
      </c>
      <c r="X852" s="78">
        <v>1202.068</v>
      </c>
      <c r="Y852" s="78">
        <v>1189.1110000000001</v>
      </c>
      <c r="Z852" s="78">
        <v>1145.7550000000001</v>
      </c>
      <c r="AA852" s="78">
        <f t="shared" si="181"/>
        <v>1366.021</v>
      </c>
      <c r="AB852" s="77">
        <f t="shared" si="169"/>
        <v>2023</v>
      </c>
      <c r="AC852" s="76">
        <f t="shared" si="170"/>
        <v>2</v>
      </c>
      <c r="AD852" s="76" t="str">
        <f t="shared" si="171"/>
        <v/>
      </c>
      <c r="AE852" s="76" t="str">
        <f t="shared" si="172"/>
        <v/>
      </c>
      <c r="AF852" s="74">
        <f t="shared" si="173"/>
        <v>1366.021</v>
      </c>
      <c r="AG852" s="75" t="str">
        <f t="shared" si="174"/>
        <v>12:00</v>
      </c>
      <c r="AH852" s="74">
        <f t="shared" si="175"/>
        <v>31458.231000000007</v>
      </c>
      <c r="AI852" s="73" t="str">
        <f t="shared" si="176"/>
        <v/>
      </c>
      <c r="AJ852" s="73" t="str">
        <f t="shared" si="177"/>
        <v/>
      </c>
      <c r="AK852" s="73" t="str">
        <f t="shared" si="178"/>
        <v/>
      </c>
      <c r="AL852" s="72" t="str">
        <f t="shared" si="179"/>
        <v/>
      </c>
      <c r="AM852" s="71" t="str">
        <f t="shared" si="180"/>
        <v/>
      </c>
    </row>
    <row r="853" spans="2:39" ht="13.8" thickBot="1">
      <c r="B853" s="79">
        <v>44985</v>
      </c>
      <c r="C853" s="78">
        <v>1129.654</v>
      </c>
      <c r="D853" s="78">
        <v>1123.279</v>
      </c>
      <c r="E853" s="78">
        <v>1111.2329999999999</v>
      </c>
      <c r="F853" s="78">
        <v>1126.664</v>
      </c>
      <c r="G853" s="78">
        <v>1122.5640000000001</v>
      </c>
      <c r="H853" s="78">
        <v>1147.145</v>
      </c>
      <c r="I853" s="78">
        <v>1199.9649999999999</v>
      </c>
      <c r="J853" s="78">
        <v>1284.2760000000001</v>
      </c>
      <c r="K853" s="78">
        <v>1150.9970000000001</v>
      </c>
      <c r="L853" s="78">
        <v>603.41200000000003</v>
      </c>
      <c r="M853" s="78">
        <v>995.27099999999996</v>
      </c>
      <c r="N853" s="78">
        <v>1155.105</v>
      </c>
      <c r="O853" s="78">
        <v>1294.42</v>
      </c>
      <c r="P853" s="78">
        <v>1377.0440000000001</v>
      </c>
      <c r="Q853" s="78">
        <v>1359.1990000000001</v>
      </c>
      <c r="R853" s="78">
        <v>1269.8900000000001</v>
      </c>
      <c r="S853" s="78">
        <v>1322.4939999999999</v>
      </c>
      <c r="T853" s="78">
        <v>1275.723</v>
      </c>
      <c r="U853" s="78">
        <v>1282.556</v>
      </c>
      <c r="V853" s="78">
        <v>1258.4829999999999</v>
      </c>
      <c r="W853" s="78">
        <v>1246.7750000000001</v>
      </c>
      <c r="X853" s="78">
        <v>1242.723</v>
      </c>
      <c r="Y853" s="78">
        <v>1224.365</v>
      </c>
      <c r="Z853" s="78">
        <v>1186.836</v>
      </c>
      <c r="AA853" s="78">
        <f t="shared" si="181"/>
        <v>1377.0440000000001</v>
      </c>
      <c r="AB853" s="77">
        <f t="shared" si="169"/>
        <v>2023</v>
      </c>
      <c r="AC853" s="76">
        <f t="shared" si="170"/>
        <v>2</v>
      </c>
      <c r="AD853" s="76" t="str">
        <f t="shared" si="171"/>
        <v>2023-2</v>
      </c>
      <c r="AE853" s="76">
        <f t="shared" si="172"/>
        <v>2</v>
      </c>
      <c r="AF853" s="74">
        <f t="shared" si="173"/>
        <v>1377.0440000000001</v>
      </c>
      <c r="AG853" s="75" t="str">
        <f t="shared" si="174"/>
        <v>14:00</v>
      </c>
      <c r="AH853" s="74">
        <f t="shared" si="175"/>
        <v>29867.117000000006</v>
      </c>
      <c r="AI853" s="73">
        <f t="shared" si="176"/>
        <v>38818.570000000007</v>
      </c>
      <c r="AJ853" s="73">
        <f t="shared" si="177"/>
        <v>1483.56</v>
      </c>
      <c r="AK853" s="73">
        <f t="shared" si="178"/>
        <v>34421.717000000011</v>
      </c>
      <c r="AL853" s="72">
        <f t="shared" si="179"/>
        <v>44747</v>
      </c>
      <c r="AM853" s="71" t="str">
        <f t="shared" si="180"/>
        <v>9:00</v>
      </c>
    </row>
    <row r="854" spans="2:39" ht="13.8" thickBot="1">
      <c r="B854" s="79">
        <v>44986</v>
      </c>
      <c r="C854" s="78">
        <v>1181.2190000000001</v>
      </c>
      <c r="D854" s="78">
        <v>1141.354</v>
      </c>
      <c r="E854" s="78">
        <v>1151.741</v>
      </c>
      <c r="F854" s="78">
        <v>1170.6079999999999</v>
      </c>
      <c r="G854" s="78">
        <v>1169.76</v>
      </c>
      <c r="H854" s="78">
        <v>1196.3969999999999</v>
      </c>
      <c r="I854" s="78">
        <v>152.83199999999999</v>
      </c>
      <c r="J854" s="78">
        <v>0</v>
      </c>
      <c r="K854" s="78">
        <v>0</v>
      </c>
      <c r="L854" s="78">
        <v>0</v>
      </c>
      <c r="M854" s="78">
        <v>0</v>
      </c>
      <c r="N854" s="78">
        <v>0</v>
      </c>
      <c r="O854" s="78">
        <v>0</v>
      </c>
      <c r="P854" s="78">
        <v>0</v>
      </c>
      <c r="Q854" s="78">
        <v>0</v>
      </c>
      <c r="R854" s="78">
        <v>0</v>
      </c>
      <c r="S854" s="78">
        <v>0</v>
      </c>
      <c r="T854" s="78">
        <v>0</v>
      </c>
      <c r="U854" s="78">
        <v>0</v>
      </c>
      <c r="V854" s="78">
        <v>0</v>
      </c>
      <c r="W854" s="78">
        <v>0</v>
      </c>
      <c r="X854" s="78">
        <v>0</v>
      </c>
      <c r="Y854" s="78">
        <v>0</v>
      </c>
      <c r="Z854" s="78">
        <v>0</v>
      </c>
      <c r="AA854" s="78">
        <f t="shared" si="181"/>
        <v>1196.3969999999999</v>
      </c>
      <c r="AB854" s="77">
        <f t="shared" si="169"/>
        <v>2023</v>
      </c>
      <c r="AC854" s="76">
        <f t="shared" si="170"/>
        <v>3</v>
      </c>
      <c r="AD854" s="76" t="str">
        <f t="shared" si="171"/>
        <v/>
      </c>
      <c r="AE854" s="76" t="str">
        <f t="shared" si="172"/>
        <v/>
      </c>
      <c r="AF854" s="74">
        <f t="shared" si="173"/>
        <v>1196.3969999999999</v>
      </c>
      <c r="AG854" s="75" t="str">
        <f t="shared" si="174"/>
        <v>6:00</v>
      </c>
      <c r="AH854" s="74">
        <f t="shared" si="175"/>
        <v>8360.3080000000009</v>
      </c>
      <c r="AI854" s="73" t="str">
        <f t="shared" si="176"/>
        <v/>
      </c>
      <c r="AJ854" s="73" t="str">
        <f t="shared" si="177"/>
        <v/>
      </c>
      <c r="AK854" s="73" t="str">
        <f t="shared" si="178"/>
        <v/>
      </c>
      <c r="AL854" s="72" t="str">
        <f t="shared" si="179"/>
        <v/>
      </c>
      <c r="AM854" s="71" t="str">
        <f t="shared" si="180"/>
        <v/>
      </c>
    </row>
    <row r="855" spans="2:39" ht="13.8" thickBot="1">
      <c r="B855" s="79">
        <v>44987</v>
      </c>
      <c r="C855" s="78">
        <v>0</v>
      </c>
      <c r="D855" s="78">
        <v>0</v>
      </c>
      <c r="E855" s="78">
        <v>0</v>
      </c>
      <c r="F855" s="78">
        <v>0</v>
      </c>
      <c r="G855" s="78">
        <v>0</v>
      </c>
      <c r="H855" s="78">
        <v>0</v>
      </c>
      <c r="I855" s="78">
        <v>0</v>
      </c>
      <c r="J855" s="78">
        <v>0</v>
      </c>
      <c r="K855" s="78">
        <v>0</v>
      </c>
      <c r="L855" s="78">
        <v>0</v>
      </c>
      <c r="M855" s="78">
        <v>0</v>
      </c>
      <c r="N855" s="78">
        <v>0</v>
      </c>
      <c r="O855" s="78">
        <v>0</v>
      </c>
      <c r="P855" s="78">
        <v>0</v>
      </c>
      <c r="Q855" s="78">
        <v>0</v>
      </c>
      <c r="R855" s="78">
        <v>0</v>
      </c>
      <c r="S855" s="78">
        <v>0</v>
      </c>
      <c r="T855" s="78">
        <v>0</v>
      </c>
      <c r="U855" s="78">
        <v>0</v>
      </c>
      <c r="V855" s="78">
        <v>0</v>
      </c>
      <c r="W855" s="78">
        <v>0</v>
      </c>
      <c r="X855" s="78">
        <v>0</v>
      </c>
      <c r="Y855" s="78">
        <v>0</v>
      </c>
      <c r="Z855" s="78">
        <v>0</v>
      </c>
      <c r="AA855" s="78">
        <f t="shared" si="181"/>
        <v>0</v>
      </c>
      <c r="AB855" s="77">
        <f t="shared" si="169"/>
        <v>2023</v>
      </c>
      <c r="AC855" s="76">
        <f t="shared" si="170"/>
        <v>3</v>
      </c>
      <c r="AD855" s="76" t="str">
        <f t="shared" si="171"/>
        <v/>
      </c>
      <c r="AE855" s="76" t="str">
        <f t="shared" si="172"/>
        <v/>
      </c>
      <c r="AF855" s="74">
        <f t="shared" si="173"/>
        <v>0</v>
      </c>
      <c r="AG855" s="75" t="str">
        <f t="shared" si="174"/>
        <v>1:00</v>
      </c>
      <c r="AH855" s="74">
        <f t="shared" si="175"/>
        <v>0</v>
      </c>
      <c r="AI855" s="73" t="str">
        <f t="shared" si="176"/>
        <v/>
      </c>
      <c r="AJ855" s="73" t="str">
        <f t="shared" si="177"/>
        <v/>
      </c>
      <c r="AK855" s="73" t="str">
        <f t="shared" si="178"/>
        <v/>
      </c>
      <c r="AL855" s="72" t="str">
        <f t="shared" si="179"/>
        <v/>
      </c>
      <c r="AM855" s="71" t="str">
        <f t="shared" si="180"/>
        <v/>
      </c>
    </row>
    <row r="856" spans="2:39" ht="13.8" thickBot="1">
      <c r="B856" s="79">
        <v>44988</v>
      </c>
      <c r="C856" s="78">
        <v>0</v>
      </c>
      <c r="D856" s="78">
        <v>0</v>
      </c>
      <c r="E856" s="78">
        <v>0</v>
      </c>
      <c r="F856" s="78">
        <v>0</v>
      </c>
      <c r="G856" s="78">
        <v>0</v>
      </c>
      <c r="H856" s="78">
        <v>0</v>
      </c>
      <c r="I856" s="78">
        <v>0</v>
      </c>
      <c r="J856" s="78">
        <v>0</v>
      </c>
      <c r="K856" s="78">
        <v>0</v>
      </c>
      <c r="L856" s="78">
        <v>0</v>
      </c>
      <c r="M856" s="78">
        <v>0</v>
      </c>
      <c r="N856" s="78">
        <v>0</v>
      </c>
      <c r="O856" s="78">
        <v>0</v>
      </c>
      <c r="P856" s="78">
        <v>0</v>
      </c>
      <c r="Q856" s="78">
        <v>908.64599999999996</v>
      </c>
      <c r="R856" s="78">
        <v>0</v>
      </c>
      <c r="S856" s="78">
        <v>0</v>
      </c>
      <c r="T856" s="78">
        <v>0</v>
      </c>
      <c r="U856" s="78">
        <v>0</v>
      </c>
      <c r="V856" s="78">
        <v>0</v>
      </c>
      <c r="W856" s="78">
        <v>0</v>
      </c>
      <c r="X856" s="78">
        <v>0</v>
      </c>
      <c r="Y856" s="78">
        <v>0</v>
      </c>
      <c r="Z856" s="78">
        <v>0</v>
      </c>
      <c r="AA856" s="78">
        <f t="shared" si="181"/>
        <v>908.64599999999996</v>
      </c>
      <c r="AB856" s="77">
        <f t="shared" si="169"/>
        <v>2023</v>
      </c>
      <c r="AC856" s="76">
        <f t="shared" si="170"/>
        <v>3</v>
      </c>
      <c r="AD856" s="76" t="str">
        <f t="shared" si="171"/>
        <v/>
      </c>
      <c r="AE856" s="76" t="str">
        <f t="shared" si="172"/>
        <v/>
      </c>
      <c r="AF856" s="74">
        <f t="shared" si="173"/>
        <v>908.64599999999996</v>
      </c>
      <c r="AG856" s="75" t="str">
        <f t="shared" si="174"/>
        <v>15:00</v>
      </c>
      <c r="AH856" s="74">
        <f t="shared" si="175"/>
        <v>1817.2919999999999</v>
      </c>
      <c r="AI856" s="73" t="str">
        <f t="shared" si="176"/>
        <v/>
      </c>
      <c r="AJ856" s="73" t="str">
        <f t="shared" si="177"/>
        <v/>
      </c>
      <c r="AK856" s="73" t="str">
        <f t="shared" si="178"/>
        <v/>
      </c>
      <c r="AL856" s="72" t="str">
        <f t="shared" si="179"/>
        <v/>
      </c>
      <c r="AM856" s="71" t="str">
        <f t="shared" si="180"/>
        <v/>
      </c>
    </row>
    <row r="857" spans="2:39" ht="13.8" thickBot="1">
      <c r="B857" s="79">
        <v>44989</v>
      </c>
      <c r="C857" s="78">
        <v>0</v>
      </c>
      <c r="D857" s="78">
        <v>0</v>
      </c>
      <c r="E857" s="78">
        <v>0</v>
      </c>
      <c r="F857" s="78">
        <v>0</v>
      </c>
      <c r="G857" s="78">
        <v>0</v>
      </c>
      <c r="H857" s="78">
        <v>0</v>
      </c>
      <c r="I857" s="78">
        <v>0</v>
      </c>
      <c r="J857" s="78">
        <v>0</v>
      </c>
      <c r="K857" s="78">
        <v>0</v>
      </c>
      <c r="L857" s="78">
        <v>0</v>
      </c>
      <c r="M857" s="78">
        <v>0</v>
      </c>
      <c r="N857" s="78">
        <v>0</v>
      </c>
      <c r="O857" s="78">
        <v>0</v>
      </c>
      <c r="P857" s="78">
        <v>0</v>
      </c>
      <c r="Q857" s="78">
        <v>0</v>
      </c>
      <c r="R857" s="78">
        <v>0</v>
      </c>
      <c r="S857" s="78">
        <v>0</v>
      </c>
      <c r="T857" s="78">
        <v>0</v>
      </c>
      <c r="U857" s="78">
        <v>0</v>
      </c>
      <c r="V857" s="78">
        <v>0</v>
      </c>
      <c r="W857" s="78">
        <v>0</v>
      </c>
      <c r="X857" s="78">
        <v>0</v>
      </c>
      <c r="Y857" s="78">
        <v>0</v>
      </c>
      <c r="Z857" s="78">
        <v>0</v>
      </c>
      <c r="AA857" s="78">
        <f t="shared" si="181"/>
        <v>0</v>
      </c>
      <c r="AB857" s="77">
        <f t="shared" si="169"/>
        <v>2023</v>
      </c>
      <c r="AC857" s="76">
        <f t="shared" si="170"/>
        <v>3</v>
      </c>
      <c r="AD857" s="76" t="str">
        <f t="shared" si="171"/>
        <v/>
      </c>
      <c r="AE857" s="76" t="str">
        <f t="shared" si="172"/>
        <v/>
      </c>
      <c r="AF857" s="74">
        <f t="shared" si="173"/>
        <v>0</v>
      </c>
      <c r="AG857" s="75" t="str">
        <f t="shared" si="174"/>
        <v>1:00</v>
      </c>
      <c r="AH857" s="74">
        <f t="shared" si="175"/>
        <v>0</v>
      </c>
      <c r="AI857" s="73" t="str">
        <f t="shared" si="176"/>
        <v/>
      </c>
      <c r="AJ857" s="73" t="str">
        <f t="shared" si="177"/>
        <v/>
      </c>
      <c r="AK857" s="73" t="str">
        <f t="shared" si="178"/>
        <v/>
      </c>
      <c r="AL857" s="72" t="str">
        <f t="shared" si="179"/>
        <v/>
      </c>
      <c r="AM857" s="71" t="str">
        <f t="shared" si="180"/>
        <v/>
      </c>
    </row>
    <row r="858" spans="2:39" ht="13.8" thickBot="1">
      <c r="B858" s="79">
        <v>44990</v>
      </c>
      <c r="C858" s="78">
        <v>0</v>
      </c>
      <c r="D858" s="78">
        <v>0</v>
      </c>
      <c r="E858" s="78">
        <v>0</v>
      </c>
      <c r="F858" s="78">
        <v>0</v>
      </c>
      <c r="G858" s="78">
        <v>0</v>
      </c>
      <c r="H858" s="78">
        <v>0</v>
      </c>
      <c r="I858" s="78">
        <v>0</v>
      </c>
      <c r="J858" s="78">
        <v>0</v>
      </c>
      <c r="K858" s="78">
        <v>0</v>
      </c>
      <c r="L858" s="78">
        <v>0</v>
      </c>
      <c r="M858" s="78">
        <v>0</v>
      </c>
      <c r="N858" s="78">
        <v>0</v>
      </c>
      <c r="O858" s="78">
        <v>0</v>
      </c>
      <c r="P858" s="78">
        <v>0</v>
      </c>
      <c r="Q858" s="78">
        <v>0</v>
      </c>
      <c r="R858" s="78">
        <v>0</v>
      </c>
      <c r="S858" s="78">
        <v>0</v>
      </c>
      <c r="T858" s="78">
        <v>0</v>
      </c>
      <c r="U858" s="78">
        <v>0</v>
      </c>
      <c r="V858" s="78">
        <v>0</v>
      </c>
      <c r="W858" s="78">
        <v>0</v>
      </c>
      <c r="X858" s="78">
        <v>0</v>
      </c>
      <c r="Y858" s="78">
        <v>0</v>
      </c>
      <c r="Z858" s="78">
        <v>0</v>
      </c>
      <c r="AA858" s="78">
        <f t="shared" si="181"/>
        <v>0</v>
      </c>
      <c r="AB858" s="77">
        <f t="shared" si="169"/>
        <v>2023</v>
      </c>
      <c r="AC858" s="76">
        <f t="shared" si="170"/>
        <v>3</v>
      </c>
      <c r="AD858" s="76" t="str">
        <f t="shared" si="171"/>
        <v/>
      </c>
      <c r="AE858" s="76" t="str">
        <f t="shared" si="172"/>
        <v/>
      </c>
      <c r="AF858" s="74">
        <f t="shared" si="173"/>
        <v>0</v>
      </c>
      <c r="AG858" s="75" t="str">
        <f t="shared" si="174"/>
        <v>1:00</v>
      </c>
      <c r="AH858" s="74">
        <f t="shared" si="175"/>
        <v>0</v>
      </c>
      <c r="AI858" s="73" t="str">
        <f t="shared" si="176"/>
        <v/>
      </c>
      <c r="AJ858" s="73" t="str">
        <f t="shared" si="177"/>
        <v/>
      </c>
      <c r="AK858" s="73" t="str">
        <f t="shared" si="178"/>
        <v/>
      </c>
      <c r="AL858" s="72" t="str">
        <f t="shared" si="179"/>
        <v/>
      </c>
      <c r="AM858" s="71" t="str">
        <f t="shared" si="180"/>
        <v/>
      </c>
    </row>
    <row r="859" spans="2:39" ht="13.8" thickBot="1">
      <c r="B859" s="79">
        <v>44991</v>
      </c>
      <c r="C859" s="78">
        <v>0</v>
      </c>
      <c r="D859" s="78">
        <v>0</v>
      </c>
      <c r="E859" s="78">
        <v>0</v>
      </c>
      <c r="F859" s="78">
        <v>0</v>
      </c>
      <c r="G859" s="78">
        <v>0</v>
      </c>
      <c r="H859" s="78">
        <v>0</v>
      </c>
      <c r="I859" s="78">
        <v>0</v>
      </c>
      <c r="J859" s="78">
        <v>0</v>
      </c>
      <c r="K859" s="78">
        <v>0</v>
      </c>
      <c r="L859" s="78">
        <v>0</v>
      </c>
      <c r="M859" s="78">
        <v>0</v>
      </c>
      <c r="N859" s="78">
        <v>0</v>
      </c>
      <c r="O859" s="78">
        <v>0</v>
      </c>
      <c r="P859" s="78">
        <v>0</v>
      </c>
      <c r="Q859" s="78">
        <v>0</v>
      </c>
      <c r="R859" s="78">
        <v>0</v>
      </c>
      <c r="S859" s="78">
        <v>0</v>
      </c>
      <c r="T859" s="78">
        <v>0</v>
      </c>
      <c r="U859" s="78">
        <v>0</v>
      </c>
      <c r="V859" s="78">
        <v>0</v>
      </c>
      <c r="W859" s="78">
        <v>0</v>
      </c>
      <c r="X859" s="78">
        <v>0</v>
      </c>
      <c r="Y859" s="78">
        <v>0</v>
      </c>
      <c r="Z859" s="78">
        <v>0</v>
      </c>
      <c r="AA859" s="78">
        <f t="shared" si="181"/>
        <v>0</v>
      </c>
      <c r="AB859" s="77">
        <f t="shared" ref="AB859:AB922" si="182">YEAR(B859)</f>
        <v>2023</v>
      </c>
      <c r="AC859" s="76">
        <f t="shared" ref="AC859:AC922" si="183">MONTH(B859)</f>
        <v>3</v>
      </c>
      <c r="AD859" s="76" t="str">
        <f t="shared" ref="AD859:AD922" si="184">IF(AE859="","",AB859&amp;"-"&amp;AE859)</f>
        <v/>
      </c>
      <c r="AE859" s="76" t="str">
        <f t="shared" ref="AE859:AE922" si="185">IF(DAY(B859+1)=1,AC859,"")</f>
        <v/>
      </c>
      <c r="AF859" s="74">
        <f t="shared" ref="AF859:AF922" si="186">MAX(C859:AA859)</f>
        <v>0</v>
      </c>
      <c r="AG859" s="75" t="str">
        <f t="shared" ref="AG859:AG922" si="187">INDEX($C$2:$Z$2,MATCH(AF859,C859:Z859,0))</f>
        <v>1:00</v>
      </c>
      <c r="AH859" s="74">
        <f t="shared" ref="AH859:AH922" si="188">SUM(C859:AA859)</f>
        <v>0</v>
      </c>
      <c r="AI859" s="73" t="str">
        <f t="shared" ref="AI859:AI922" si="189">IF(AE859&lt;&gt;"",SUMIFS(AF:AF,AC:AC,AC859,AB:AB,AB859),"")</f>
        <v/>
      </c>
      <c r="AJ859" s="73" t="str">
        <f t="shared" ref="AJ859:AJ922" si="190">IF(AI859="","",_xlfn.MAXIFS(AF:AF,AC:AC,AC859,AB:AB,AB859))</f>
        <v/>
      </c>
      <c r="AK859" s="73" t="str">
        <f t="shared" ref="AK859:AK922" si="191">IF(AI859="","",_xlfn.MAXIFS(AH:AH,AC:AC,AC859,AB:AB,AB859))</f>
        <v/>
      </c>
      <c r="AL859" s="72" t="str">
        <f t="shared" ref="AL859:AL922" si="192">IF(AI859&lt;&gt;"",INDEX(B:B,MATCH(AJ859,AF:AF,0)),"")</f>
        <v/>
      </c>
      <c r="AM859" s="71" t="str">
        <f t="shared" ref="AM859:AM922" si="193">IF(AI859&lt;&gt;"",INDEX(AG:AG,MATCH(AJ859,AF:AF,0)),"")</f>
        <v/>
      </c>
    </row>
    <row r="860" spans="2:39" ht="13.8" thickBot="1">
      <c r="B860" s="79">
        <v>44992</v>
      </c>
      <c r="C860" s="78">
        <v>0</v>
      </c>
      <c r="D860" s="78">
        <v>0</v>
      </c>
      <c r="E860" s="78">
        <v>0</v>
      </c>
      <c r="F860" s="78">
        <v>0</v>
      </c>
      <c r="G860" s="78">
        <v>0</v>
      </c>
      <c r="H860" s="78">
        <v>0</v>
      </c>
      <c r="I860" s="78">
        <v>0</v>
      </c>
      <c r="J860" s="78">
        <v>0</v>
      </c>
      <c r="K860" s="78">
        <v>0</v>
      </c>
      <c r="L860" s="78">
        <v>0</v>
      </c>
      <c r="M860" s="78">
        <v>0</v>
      </c>
      <c r="N860" s="78">
        <v>0</v>
      </c>
      <c r="O860" s="78">
        <v>0</v>
      </c>
      <c r="P860" s="78">
        <v>0</v>
      </c>
      <c r="Q860" s="78">
        <v>0</v>
      </c>
      <c r="R860" s="78">
        <v>0</v>
      </c>
      <c r="S860" s="78">
        <v>0</v>
      </c>
      <c r="T860" s="78">
        <v>0</v>
      </c>
      <c r="U860" s="78">
        <v>0</v>
      </c>
      <c r="V860" s="78">
        <v>0</v>
      </c>
      <c r="W860" s="78">
        <v>0</v>
      </c>
      <c r="X860" s="78">
        <v>0</v>
      </c>
      <c r="Y860" s="78">
        <v>0</v>
      </c>
      <c r="Z860" s="78">
        <v>0</v>
      </c>
      <c r="AA860" s="78">
        <f t="shared" ref="AA860:AA923" si="194">MAX(C860:Z860)</f>
        <v>0</v>
      </c>
      <c r="AB860" s="77">
        <f t="shared" si="182"/>
        <v>2023</v>
      </c>
      <c r="AC860" s="76">
        <f t="shared" si="183"/>
        <v>3</v>
      </c>
      <c r="AD860" s="76" t="str">
        <f t="shared" si="184"/>
        <v/>
      </c>
      <c r="AE860" s="76" t="str">
        <f t="shared" si="185"/>
        <v/>
      </c>
      <c r="AF860" s="74">
        <f t="shared" si="186"/>
        <v>0</v>
      </c>
      <c r="AG860" s="75" t="str">
        <f t="shared" si="187"/>
        <v>1:00</v>
      </c>
      <c r="AH860" s="74">
        <f t="shared" si="188"/>
        <v>0</v>
      </c>
      <c r="AI860" s="73" t="str">
        <f t="shared" si="189"/>
        <v/>
      </c>
      <c r="AJ860" s="73" t="str">
        <f t="shared" si="190"/>
        <v/>
      </c>
      <c r="AK860" s="73" t="str">
        <f t="shared" si="191"/>
        <v/>
      </c>
      <c r="AL860" s="72" t="str">
        <f t="shared" si="192"/>
        <v/>
      </c>
      <c r="AM860" s="71" t="str">
        <f t="shared" si="193"/>
        <v/>
      </c>
    </row>
    <row r="861" spans="2:39" ht="13.8" thickBot="1">
      <c r="B861" s="79">
        <v>44993</v>
      </c>
      <c r="C861" s="78">
        <v>0</v>
      </c>
      <c r="D861" s="78">
        <v>0</v>
      </c>
      <c r="E861" s="78">
        <v>0</v>
      </c>
      <c r="F861" s="78">
        <v>0</v>
      </c>
      <c r="G861" s="78">
        <v>0</v>
      </c>
      <c r="H861" s="78">
        <v>0</v>
      </c>
      <c r="I861" s="78">
        <v>0</v>
      </c>
      <c r="J861" s="78">
        <v>0</v>
      </c>
      <c r="K861" s="78">
        <v>42.613999999999997</v>
      </c>
      <c r="L861" s="78">
        <v>861.76599999999996</v>
      </c>
      <c r="M861" s="78">
        <v>168.31299999999999</v>
      </c>
      <c r="N861" s="78">
        <v>614.14599999999996</v>
      </c>
      <c r="O861" s="78">
        <v>995.67399999999998</v>
      </c>
      <c r="P861" s="78">
        <v>659.71699999999998</v>
      </c>
      <c r="Q861" s="78">
        <v>0</v>
      </c>
      <c r="R861" s="78">
        <v>0</v>
      </c>
      <c r="S861" s="78">
        <v>0</v>
      </c>
      <c r="T861" s="78">
        <v>0</v>
      </c>
      <c r="U861" s="78">
        <v>0</v>
      </c>
      <c r="V861" s="78">
        <v>0</v>
      </c>
      <c r="W861" s="78">
        <v>0</v>
      </c>
      <c r="X861" s="78">
        <v>0</v>
      </c>
      <c r="Y861" s="78">
        <v>0</v>
      </c>
      <c r="Z861" s="78">
        <v>0</v>
      </c>
      <c r="AA861" s="78">
        <f t="shared" si="194"/>
        <v>995.67399999999998</v>
      </c>
      <c r="AB861" s="77">
        <f t="shared" si="182"/>
        <v>2023</v>
      </c>
      <c r="AC861" s="76">
        <f t="shared" si="183"/>
        <v>3</v>
      </c>
      <c r="AD861" s="76" t="str">
        <f t="shared" si="184"/>
        <v/>
      </c>
      <c r="AE861" s="76" t="str">
        <f t="shared" si="185"/>
        <v/>
      </c>
      <c r="AF861" s="74">
        <f t="shared" si="186"/>
        <v>995.67399999999998</v>
      </c>
      <c r="AG861" s="75" t="str">
        <f t="shared" si="187"/>
        <v>13:00</v>
      </c>
      <c r="AH861" s="74">
        <f t="shared" si="188"/>
        <v>4337.9040000000005</v>
      </c>
      <c r="AI861" s="73" t="str">
        <f t="shared" si="189"/>
        <v/>
      </c>
      <c r="AJ861" s="73" t="str">
        <f t="shared" si="190"/>
        <v/>
      </c>
      <c r="AK861" s="73" t="str">
        <f t="shared" si="191"/>
        <v/>
      </c>
      <c r="AL861" s="72" t="str">
        <f t="shared" si="192"/>
        <v/>
      </c>
      <c r="AM861" s="71" t="str">
        <f t="shared" si="193"/>
        <v/>
      </c>
    </row>
    <row r="862" spans="2:39" ht="13.8" thickBot="1">
      <c r="B862" s="79">
        <v>44994</v>
      </c>
      <c r="C862" s="78">
        <v>0</v>
      </c>
      <c r="D862" s="78">
        <v>0</v>
      </c>
      <c r="E862" s="78">
        <v>0</v>
      </c>
      <c r="F862" s="78">
        <v>0</v>
      </c>
      <c r="G862" s="78">
        <v>0</v>
      </c>
      <c r="H862" s="78">
        <v>0</v>
      </c>
      <c r="I862" s="78">
        <v>0</v>
      </c>
      <c r="J862" s="78">
        <v>0</v>
      </c>
      <c r="K862" s="78">
        <v>0</v>
      </c>
      <c r="L862" s="78">
        <v>0</v>
      </c>
      <c r="M862" s="78">
        <v>0</v>
      </c>
      <c r="N862" s="78">
        <v>0</v>
      </c>
      <c r="O862" s="78">
        <v>0</v>
      </c>
      <c r="P862" s="78">
        <v>0</v>
      </c>
      <c r="Q862" s="78">
        <v>0</v>
      </c>
      <c r="R862" s="78">
        <v>0</v>
      </c>
      <c r="S862" s="78">
        <v>0</v>
      </c>
      <c r="T862" s="78">
        <v>0</v>
      </c>
      <c r="U862" s="78">
        <v>0</v>
      </c>
      <c r="V862" s="78">
        <v>0</v>
      </c>
      <c r="W862" s="78">
        <v>0</v>
      </c>
      <c r="X862" s="78">
        <v>0</v>
      </c>
      <c r="Y862" s="78">
        <v>0</v>
      </c>
      <c r="Z862" s="78">
        <v>0</v>
      </c>
      <c r="AA862" s="78">
        <f t="shared" si="194"/>
        <v>0</v>
      </c>
      <c r="AB862" s="77">
        <f t="shared" si="182"/>
        <v>2023</v>
      </c>
      <c r="AC862" s="76">
        <f t="shared" si="183"/>
        <v>3</v>
      </c>
      <c r="AD862" s="76" t="str">
        <f t="shared" si="184"/>
        <v/>
      </c>
      <c r="AE862" s="76" t="str">
        <f t="shared" si="185"/>
        <v/>
      </c>
      <c r="AF862" s="74">
        <f t="shared" si="186"/>
        <v>0</v>
      </c>
      <c r="AG862" s="75" t="str">
        <f t="shared" si="187"/>
        <v>1:00</v>
      </c>
      <c r="AH862" s="74">
        <f t="shared" si="188"/>
        <v>0</v>
      </c>
      <c r="AI862" s="73" t="str">
        <f t="shared" si="189"/>
        <v/>
      </c>
      <c r="AJ862" s="73" t="str">
        <f t="shared" si="190"/>
        <v/>
      </c>
      <c r="AK862" s="73" t="str">
        <f t="shared" si="191"/>
        <v/>
      </c>
      <c r="AL862" s="72" t="str">
        <f t="shared" si="192"/>
        <v/>
      </c>
      <c r="AM862" s="71" t="str">
        <f t="shared" si="193"/>
        <v/>
      </c>
    </row>
    <row r="863" spans="2:39" ht="13.8" thickBot="1">
      <c r="B863" s="79">
        <v>44995</v>
      </c>
      <c r="C863" s="78">
        <v>0</v>
      </c>
      <c r="D863" s="78">
        <v>0</v>
      </c>
      <c r="E863" s="78">
        <v>0</v>
      </c>
      <c r="F863" s="78">
        <v>0</v>
      </c>
      <c r="G863" s="78">
        <v>0</v>
      </c>
      <c r="H863" s="78">
        <v>0</v>
      </c>
      <c r="I863" s="78">
        <v>0</v>
      </c>
      <c r="J863" s="78">
        <v>0</v>
      </c>
      <c r="K863" s="78">
        <v>0</v>
      </c>
      <c r="L863" s="78">
        <v>0</v>
      </c>
      <c r="M863" s="78">
        <v>0</v>
      </c>
      <c r="N863" s="78">
        <v>0</v>
      </c>
      <c r="O863" s="78">
        <v>0</v>
      </c>
      <c r="P863" s="78">
        <v>0</v>
      </c>
      <c r="Q863" s="78">
        <v>9.2999999999999999E-2</v>
      </c>
      <c r="R863" s="78">
        <v>123.58</v>
      </c>
      <c r="S863" s="78">
        <v>0</v>
      </c>
      <c r="T863" s="78">
        <v>0</v>
      </c>
      <c r="U863" s="78">
        <v>0</v>
      </c>
      <c r="V863" s="78">
        <v>0</v>
      </c>
      <c r="W863" s="78">
        <v>0</v>
      </c>
      <c r="X863" s="78">
        <v>0</v>
      </c>
      <c r="Y863" s="78">
        <v>0</v>
      </c>
      <c r="Z863" s="78">
        <v>0</v>
      </c>
      <c r="AA863" s="78">
        <f t="shared" si="194"/>
        <v>123.58</v>
      </c>
      <c r="AB863" s="77">
        <f t="shared" si="182"/>
        <v>2023</v>
      </c>
      <c r="AC863" s="76">
        <f t="shared" si="183"/>
        <v>3</v>
      </c>
      <c r="AD863" s="76" t="str">
        <f t="shared" si="184"/>
        <v/>
      </c>
      <c r="AE863" s="76" t="str">
        <f t="shared" si="185"/>
        <v/>
      </c>
      <c r="AF863" s="74">
        <f t="shared" si="186"/>
        <v>123.58</v>
      </c>
      <c r="AG863" s="75" t="str">
        <f t="shared" si="187"/>
        <v>16:00</v>
      </c>
      <c r="AH863" s="74">
        <f t="shared" si="188"/>
        <v>247.25299999999999</v>
      </c>
      <c r="AI863" s="73" t="str">
        <f t="shared" si="189"/>
        <v/>
      </c>
      <c r="AJ863" s="73" t="str">
        <f t="shared" si="190"/>
        <v/>
      </c>
      <c r="AK863" s="73" t="str">
        <f t="shared" si="191"/>
        <v/>
      </c>
      <c r="AL863" s="72" t="str">
        <f t="shared" si="192"/>
        <v/>
      </c>
      <c r="AM863" s="71" t="str">
        <f t="shared" si="193"/>
        <v/>
      </c>
    </row>
    <row r="864" spans="2:39" ht="13.8" thickBot="1">
      <c r="B864" s="79">
        <v>44996</v>
      </c>
      <c r="C864" s="78">
        <v>0</v>
      </c>
      <c r="D864" s="78">
        <v>0</v>
      </c>
      <c r="E864" s="78">
        <v>0</v>
      </c>
      <c r="F864" s="78">
        <v>0</v>
      </c>
      <c r="G864" s="78">
        <v>0</v>
      </c>
      <c r="H864" s="78">
        <v>0</v>
      </c>
      <c r="I864" s="78">
        <v>0</v>
      </c>
      <c r="J864" s="78">
        <v>0</v>
      </c>
      <c r="K864" s="78">
        <v>0</v>
      </c>
      <c r="L864" s="78">
        <v>0</v>
      </c>
      <c r="M864" s="78">
        <v>0</v>
      </c>
      <c r="N864" s="78">
        <v>0</v>
      </c>
      <c r="O864" s="78">
        <v>0</v>
      </c>
      <c r="P864" s="78">
        <v>0</v>
      </c>
      <c r="Q864" s="78">
        <v>0</v>
      </c>
      <c r="R864" s="78">
        <v>0</v>
      </c>
      <c r="S864" s="78">
        <v>0</v>
      </c>
      <c r="T864" s="78">
        <v>0</v>
      </c>
      <c r="U864" s="78">
        <v>0</v>
      </c>
      <c r="V864" s="78">
        <v>0</v>
      </c>
      <c r="W864" s="78">
        <v>0</v>
      </c>
      <c r="X864" s="78">
        <v>0</v>
      </c>
      <c r="Y864" s="78">
        <v>0</v>
      </c>
      <c r="Z864" s="78">
        <v>0</v>
      </c>
      <c r="AA864" s="78">
        <f t="shared" si="194"/>
        <v>0</v>
      </c>
      <c r="AB864" s="77">
        <f t="shared" si="182"/>
        <v>2023</v>
      </c>
      <c r="AC864" s="76">
        <f t="shared" si="183"/>
        <v>3</v>
      </c>
      <c r="AD864" s="76" t="str">
        <f t="shared" si="184"/>
        <v/>
      </c>
      <c r="AE864" s="76" t="str">
        <f t="shared" si="185"/>
        <v/>
      </c>
      <c r="AF864" s="74">
        <f t="shared" si="186"/>
        <v>0</v>
      </c>
      <c r="AG864" s="75" t="str">
        <f t="shared" si="187"/>
        <v>1:00</v>
      </c>
      <c r="AH864" s="74">
        <f t="shared" si="188"/>
        <v>0</v>
      </c>
      <c r="AI864" s="73" t="str">
        <f t="shared" si="189"/>
        <v/>
      </c>
      <c r="AJ864" s="73" t="str">
        <f t="shared" si="190"/>
        <v/>
      </c>
      <c r="AK864" s="73" t="str">
        <f t="shared" si="191"/>
        <v/>
      </c>
      <c r="AL864" s="72" t="str">
        <f t="shared" si="192"/>
        <v/>
      </c>
      <c r="AM864" s="71" t="str">
        <f t="shared" si="193"/>
        <v/>
      </c>
    </row>
    <row r="865" spans="2:39" ht="13.8" thickBot="1">
      <c r="B865" s="79">
        <v>44997</v>
      </c>
      <c r="C865" s="78">
        <v>0</v>
      </c>
      <c r="D865" s="78">
        <v>0</v>
      </c>
      <c r="E865" s="78">
        <v>0</v>
      </c>
      <c r="F865" s="78">
        <v>0</v>
      </c>
      <c r="G865" s="78">
        <v>0</v>
      </c>
      <c r="H865" s="78">
        <v>0</v>
      </c>
      <c r="I865" s="78">
        <v>0</v>
      </c>
      <c r="J865" s="78">
        <v>0</v>
      </c>
      <c r="K865" s="78">
        <v>0</v>
      </c>
      <c r="L865" s="78">
        <v>0</v>
      </c>
      <c r="M865" s="78">
        <v>0</v>
      </c>
      <c r="N865" s="78">
        <v>0</v>
      </c>
      <c r="O865" s="78">
        <v>0</v>
      </c>
      <c r="P865" s="78">
        <v>0</v>
      </c>
      <c r="Q865" s="78">
        <v>0</v>
      </c>
      <c r="R865" s="78">
        <v>0</v>
      </c>
      <c r="S865" s="78">
        <v>0</v>
      </c>
      <c r="T865" s="78">
        <v>0</v>
      </c>
      <c r="U865" s="78">
        <v>0</v>
      </c>
      <c r="V865" s="78">
        <v>0</v>
      </c>
      <c r="W865" s="78">
        <v>0</v>
      </c>
      <c r="X865" s="78">
        <v>0</v>
      </c>
      <c r="Y865" s="78">
        <v>0</v>
      </c>
      <c r="Z865" s="78">
        <v>0</v>
      </c>
      <c r="AA865" s="78">
        <f t="shared" si="194"/>
        <v>0</v>
      </c>
      <c r="AB865" s="77">
        <f t="shared" si="182"/>
        <v>2023</v>
      </c>
      <c r="AC865" s="76">
        <f t="shared" si="183"/>
        <v>3</v>
      </c>
      <c r="AD865" s="76" t="str">
        <f t="shared" si="184"/>
        <v/>
      </c>
      <c r="AE865" s="76" t="str">
        <f t="shared" si="185"/>
        <v/>
      </c>
      <c r="AF865" s="74">
        <f t="shared" si="186"/>
        <v>0</v>
      </c>
      <c r="AG865" s="75" t="str">
        <f t="shared" si="187"/>
        <v>1:00</v>
      </c>
      <c r="AH865" s="74">
        <f t="shared" si="188"/>
        <v>0</v>
      </c>
      <c r="AI865" s="73" t="str">
        <f t="shared" si="189"/>
        <v/>
      </c>
      <c r="AJ865" s="73" t="str">
        <f t="shared" si="190"/>
        <v/>
      </c>
      <c r="AK865" s="73" t="str">
        <f t="shared" si="191"/>
        <v/>
      </c>
      <c r="AL865" s="72" t="str">
        <f t="shared" si="192"/>
        <v/>
      </c>
      <c r="AM865" s="71" t="str">
        <f t="shared" si="193"/>
        <v/>
      </c>
    </row>
    <row r="866" spans="2:39" ht="13.8" thickBot="1">
      <c r="B866" s="79">
        <v>44998</v>
      </c>
      <c r="C866" s="78">
        <v>0</v>
      </c>
      <c r="D866" s="78">
        <v>0</v>
      </c>
      <c r="E866" s="78">
        <v>0</v>
      </c>
      <c r="F866" s="78">
        <v>0</v>
      </c>
      <c r="G866" s="78">
        <v>0</v>
      </c>
      <c r="H866" s="78">
        <v>0</v>
      </c>
      <c r="I866" s="78">
        <v>0</v>
      </c>
      <c r="J866" s="78">
        <v>0</v>
      </c>
      <c r="K866" s="78">
        <v>0</v>
      </c>
      <c r="L866" s="78">
        <v>0</v>
      </c>
      <c r="M866" s="78">
        <v>0</v>
      </c>
      <c r="N866" s="78">
        <v>0</v>
      </c>
      <c r="O866" s="78">
        <v>0</v>
      </c>
      <c r="P866" s="78">
        <v>0</v>
      </c>
      <c r="Q866" s="78">
        <v>0</v>
      </c>
      <c r="R866" s="78">
        <v>0</v>
      </c>
      <c r="S866" s="78">
        <v>0</v>
      </c>
      <c r="T866" s="78">
        <v>0</v>
      </c>
      <c r="U866" s="78">
        <v>0</v>
      </c>
      <c r="V866" s="78">
        <v>0</v>
      </c>
      <c r="W866" s="78">
        <v>0</v>
      </c>
      <c r="X866" s="78">
        <v>0</v>
      </c>
      <c r="Y866" s="78">
        <v>0</v>
      </c>
      <c r="Z866" s="78">
        <v>0</v>
      </c>
      <c r="AA866" s="78">
        <f t="shared" si="194"/>
        <v>0</v>
      </c>
      <c r="AB866" s="77">
        <f t="shared" si="182"/>
        <v>2023</v>
      </c>
      <c r="AC866" s="76">
        <f t="shared" si="183"/>
        <v>3</v>
      </c>
      <c r="AD866" s="76" t="str">
        <f t="shared" si="184"/>
        <v/>
      </c>
      <c r="AE866" s="76" t="str">
        <f t="shared" si="185"/>
        <v/>
      </c>
      <c r="AF866" s="74">
        <f t="shared" si="186"/>
        <v>0</v>
      </c>
      <c r="AG866" s="75" t="str">
        <f t="shared" si="187"/>
        <v>1:00</v>
      </c>
      <c r="AH866" s="74">
        <f t="shared" si="188"/>
        <v>0</v>
      </c>
      <c r="AI866" s="73" t="str">
        <f t="shared" si="189"/>
        <v/>
      </c>
      <c r="AJ866" s="73" t="str">
        <f t="shared" si="190"/>
        <v/>
      </c>
      <c r="AK866" s="73" t="str">
        <f t="shared" si="191"/>
        <v/>
      </c>
      <c r="AL866" s="72" t="str">
        <f t="shared" si="192"/>
        <v/>
      </c>
      <c r="AM866" s="71" t="str">
        <f t="shared" si="193"/>
        <v/>
      </c>
    </row>
    <row r="867" spans="2:39" ht="13.8" thickBot="1">
      <c r="B867" s="79">
        <v>44999</v>
      </c>
      <c r="C867" s="78">
        <v>0</v>
      </c>
      <c r="D867" s="78">
        <v>0</v>
      </c>
      <c r="E867" s="78">
        <v>0</v>
      </c>
      <c r="F867" s="78">
        <v>0</v>
      </c>
      <c r="G867" s="78">
        <v>0</v>
      </c>
      <c r="H867" s="78">
        <v>0</v>
      </c>
      <c r="I867" s="78">
        <v>0</v>
      </c>
      <c r="J867" s="78">
        <v>0</v>
      </c>
      <c r="K867" s="78">
        <v>0</v>
      </c>
      <c r="L867" s="78">
        <v>0</v>
      </c>
      <c r="M867" s="78">
        <v>0</v>
      </c>
      <c r="N867" s="78">
        <v>0</v>
      </c>
      <c r="O867" s="78">
        <v>0</v>
      </c>
      <c r="P867" s="78">
        <v>0</v>
      </c>
      <c r="Q867" s="78">
        <v>0</v>
      </c>
      <c r="R867" s="78">
        <v>0</v>
      </c>
      <c r="S867" s="78">
        <v>0</v>
      </c>
      <c r="T867" s="78">
        <v>0</v>
      </c>
      <c r="U867" s="78">
        <v>0</v>
      </c>
      <c r="V867" s="78">
        <v>0</v>
      </c>
      <c r="W867" s="78">
        <v>0</v>
      </c>
      <c r="X867" s="78">
        <v>0</v>
      </c>
      <c r="Y867" s="78">
        <v>0</v>
      </c>
      <c r="Z867" s="78">
        <v>0</v>
      </c>
      <c r="AA867" s="78">
        <f t="shared" si="194"/>
        <v>0</v>
      </c>
      <c r="AB867" s="77">
        <f t="shared" si="182"/>
        <v>2023</v>
      </c>
      <c r="AC867" s="76">
        <f t="shared" si="183"/>
        <v>3</v>
      </c>
      <c r="AD867" s="76" t="str">
        <f t="shared" si="184"/>
        <v/>
      </c>
      <c r="AE867" s="76" t="str">
        <f t="shared" si="185"/>
        <v/>
      </c>
      <c r="AF867" s="74">
        <f t="shared" si="186"/>
        <v>0</v>
      </c>
      <c r="AG867" s="75" t="str">
        <f t="shared" si="187"/>
        <v>1:00</v>
      </c>
      <c r="AH867" s="74">
        <f t="shared" si="188"/>
        <v>0</v>
      </c>
      <c r="AI867" s="73" t="str">
        <f t="shared" si="189"/>
        <v/>
      </c>
      <c r="AJ867" s="73" t="str">
        <f t="shared" si="190"/>
        <v/>
      </c>
      <c r="AK867" s="73" t="str">
        <f t="shared" si="191"/>
        <v/>
      </c>
      <c r="AL867" s="72" t="str">
        <f t="shared" si="192"/>
        <v/>
      </c>
      <c r="AM867" s="71" t="str">
        <f t="shared" si="193"/>
        <v/>
      </c>
    </row>
    <row r="868" spans="2:39" ht="13.8" thickBot="1">
      <c r="B868" s="79">
        <v>45000</v>
      </c>
      <c r="C868" s="78">
        <v>0</v>
      </c>
      <c r="D868" s="78">
        <v>0</v>
      </c>
      <c r="E868" s="78">
        <v>0</v>
      </c>
      <c r="F868" s="78">
        <v>0</v>
      </c>
      <c r="G868" s="78">
        <v>0</v>
      </c>
      <c r="H868" s="78">
        <v>0</v>
      </c>
      <c r="I868" s="78">
        <v>0</v>
      </c>
      <c r="J868" s="78">
        <v>0</v>
      </c>
      <c r="K868" s="78">
        <v>0</v>
      </c>
      <c r="L868" s="78">
        <v>0</v>
      </c>
      <c r="M868" s="78">
        <v>0</v>
      </c>
      <c r="N868" s="78">
        <v>0</v>
      </c>
      <c r="O868" s="78">
        <v>0</v>
      </c>
      <c r="P868" s="78">
        <v>0</v>
      </c>
      <c r="Q868" s="78">
        <v>0</v>
      </c>
      <c r="R868" s="78">
        <v>0</v>
      </c>
      <c r="S868" s="78">
        <v>0</v>
      </c>
      <c r="T868" s="78">
        <v>0</v>
      </c>
      <c r="U868" s="78">
        <v>0</v>
      </c>
      <c r="V868" s="78">
        <v>0</v>
      </c>
      <c r="W868" s="78">
        <v>0</v>
      </c>
      <c r="X868" s="78">
        <v>0</v>
      </c>
      <c r="Y868" s="78">
        <v>0</v>
      </c>
      <c r="Z868" s="78">
        <v>0</v>
      </c>
      <c r="AA868" s="78">
        <f t="shared" si="194"/>
        <v>0</v>
      </c>
      <c r="AB868" s="77">
        <f t="shared" si="182"/>
        <v>2023</v>
      </c>
      <c r="AC868" s="76">
        <f t="shared" si="183"/>
        <v>3</v>
      </c>
      <c r="AD868" s="76" t="str">
        <f t="shared" si="184"/>
        <v/>
      </c>
      <c r="AE868" s="76" t="str">
        <f t="shared" si="185"/>
        <v/>
      </c>
      <c r="AF868" s="74">
        <f t="shared" si="186"/>
        <v>0</v>
      </c>
      <c r="AG868" s="75" t="str">
        <f t="shared" si="187"/>
        <v>1:00</v>
      </c>
      <c r="AH868" s="74">
        <f t="shared" si="188"/>
        <v>0</v>
      </c>
      <c r="AI868" s="73" t="str">
        <f t="shared" si="189"/>
        <v/>
      </c>
      <c r="AJ868" s="73" t="str">
        <f t="shared" si="190"/>
        <v/>
      </c>
      <c r="AK868" s="73" t="str">
        <f t="shared" si="191"/>
        <v/>
      </c>
      <c r="AL868" s="72" t="str">
        <f t="shared" si="192"/>
        <v/>
      </c>
      <c r="AM868" s="71" t="str">
        <f t="shared" si="193"/>
        <v/>
      </c>
    </row>
    <row r="869" spans="2:39" ht="13.8" thickBot="1">
      <c r="B869" s="79">
        <v>45001</v>
      </c>
      <c r="C869" s="78">
        <v>0</v>
      </c>
      <c r="D869" s="78">
        <v>0</v>
      </c>
      <c r="E869" s="78">
        <v>0</v>
      </c>
      <c r="F869" s="78">
        <v>0</v>
      </c>
      <c r="G869" s="78">
        <v>0</v>
      </c>
      <c r="H869" s="78">
        <v>0</v>
      </c>
      <c r="I869" s="78">
        <v>0</v>
      </c>
      <c r="J869" s="78">
        <v>0</v>
      </c>
      <c r="K869" s="78">
        <v>0</v>
      </c>
      <c r="L869" s="78">
        <v>0</v>
      </c>
      <c r="M869" s="78">
        <v>0</v>
      </c>
      <c r="N869" s="78">
        <v>0</v>
      </c>
      <c r="O869" s="78">
        <v>0</v>
      </c>
      <c r="P869" s="78">
        <v>0</v>
      </c>
      <c r="Q869" s="78">
        <v>270.79500000000002</v>
      </c>
      <c r="R869" s="78">
        <v>507.49599999999998</v>
      </c>
      <c r="S869" s="78">
        <v>0</v>
      </c>
      <c r="T869" s="78">
        <v>0</v>
      </c>
      <c r="U869" s="78">
        <v>0</v>
      </c>
      <c r="V869" s="78">
        <v>0</v>
      </c>
      <c r="W869" s="78">
        <v>0</v>
      </c>
      <c r="X869" s="78">
        <v>0</v>
      </c>
      <c r="Y869" s="78">
        <v>0</v>
      </c>
      <c r="Z869" s="78">
        <v>0</v>
      </c>
      <c r="AA869" s="78">
        <f t="shared" si="194"/>
        <v>507.49599999999998</v>
      </c>
      <c r="AB869" s="77">
        <f t="shared" si="182"/>
        <v>2023</v>
      </c>
      <c r="AC869" s="76">
        <f t="shared" si="183"/>
        <v>3</v>
      </c>
      <c r="AD869" s="76" t="str">
        <f t="shared" si="184"/>
        <v/>
      </c>
      <c r="AE869" s="76" t="str">
        <f t="shared" si="185"/>
        <v/>
      </c>
      <c r="AF869" s="74">
        <f t="shared" si="186"/>
        <v>507.49599999999998</v>
      </c>
      <c r="AG869" s="75" t="str">
        <f t="shared" si="187"/>
        <v>16:00</v>
      </c>
      <c r="AH869" s="74">
        <f t="shared" si="188"/>
        <v>1285.7869999999998</v>
      </c>
      <c r="AI869" s="73" t="str">
        <f t="shared" si="189"/>
        <v/>
      </c>
      <c r="AJ869" s="73" t="str">
        <f t="shared" si="190"/>
        <v/>
      </c>
      <c r="AK869" s="73" t="str">
        <f t="shared" si="191"/>
        <v/>
      </c>
      <c r="AL869" s="72" t="str">
        <f t="shared" si="192"/>
        <v/>
      </c>
      <c r="AM869" s="71" t="str">
        <f t="shared" si="193"/>
        <v/>
      </c>
    </row>
    <row r="870" spans="2:39" ht="13.8" thickBot="1">
      <c r="B870" s="79">
        <v>45002</v>
      </c>
      <c r="C870" s="78">
        <v>0</v>
      </c>
      <c r="D870" s="78">
        <v>0</v>
      </c>
      <c r="E870" s="78">
        <v>0</v>
      </c>
      <c r="F870" s="78">
        <v>0</v>
      </c>
      <c r="G870" s="78">
        <v>0</v>
      </c>
      <c r="H870" s="78">
        <v>0</v>
      </c>
      <c r="I870" s="78">
        <v>0</v>
      </c>
      <c r="J870" s="78">
        <v>0</v>
      </c>
      <c r="K870" s="78">
        <v>0</v>
      </c>
      <c r="L870" s="78">
        <v>0</v>
      </c>
      <c r="M870" s="78">
        <v>0</v>
      </c>
      <c r="N870" s="78">
        <v>0</v>
      </c>
      <c r="O870" s="78">
        <v>0</v>
      </c>
      <c r="P870" s="78">
        <v>0</v>
      </c>
      <c r="Q870" s="78">
        <v>0</v>
      </c>
      <c r="R870" s="78">
        <v>0</v>
      </c>
      <c r="S870" s="78">
        <v>0</v>
      </c>
      <c r="T870" s="78">
        <v>0</v>
      </c>
      <c r="U870" s="78">
        <v>0</v>
      </c>
      <c r="V870" s="78">
        <v>0</v>
      </c>
      <c r="W870" s="78">
        <v>0</v>
      </c>
      <c r="X870" s="78">
        <v>0</v>
      </c>
      <c r="Y870" s="78">
        <v>0</v>
      </c>
      <c r="Z870" s="78">
        <v>0</v>
      </c>
      <c r="AA870" s="78">
        <f t="shared" si="194"/>
        <v>0</v>
      </c>
      <c r="AB870" s="77">
        <f t="shared" si="182"/>
        <v>2023</v>
      </c>
      <c r="AC870" s="76">
        <f t="shared" si="183"/>
        <v>3</v>
      </c>
      <c r="AD870" s="76" t="str">
        <f t="shared" si="184"/>
        <v/>
      </c>
      <c r="AE870" s="76" t="str">
        <f t="shared" si="185"/>
        <v/>
      </c>
      <c r="AF870" s="74">
        <f t="shared" si="186"/>
        <v>0</v>
      </c>
      <c r="AG870" s="75" t="str">
        <f t="shared" si="187"/>
        <v>1:00</v>
      </c>
      <c r="AH870" s="74">
        <f t="shared" si="188"/>
        <v>0</v>
      </c>
      <c r="AI870" s="73" t="str">
        <f t="shared" si="189"/>
        <v/>
      </c>
      <c r="AJ870" s="73" t="str">
        <f t="shared" si="190"/>
        <v/>
      </c>
      <c r="AK870" s="73" t="str">
        <f t="shared" si="191"/>
        <v/>
      </c>
      <c r="AL870" s="72" t="str">
        <f t="shared" si="192"/>
        <v/>
      </c>
      <c r="AM870" s="71" t="str">
        <f t="shared" si="193"/>
        <v/>
      </c>
    </row>
    <row r="871" spans="2:39" ht="13.8" thickBot="1">
      <c r="B871" s="79">
        <v>45003</v>
      </c>
      <c r="C871" s="78">
        <v>0</v>
      </c>
      <c r="D871" s="78">
        <v>0</v>
      </c>
      <c r="E871" s="78">
        <v>0</v>
      </c>
      <c r="F871" s="78">
        <v>0</v>
      </c>
      <c r="G871" s="78">
        <v>0</v>
      </c>
      <c r="H871" s="78">
        <v>0</v>
      </c>
      <c r="I871" s="78">
        <v>0</v>
      </c>
      <c r="J871" s="78">
        <v>0</v>
      </c>
      <c r="K871" s="78">
        <v>0</v>
      </c>
      <c r="L871" s="78">
        <v>0</v>
      </c>
      <c r="M871" s="78">
        <v>0</v>
      </c>
      <c r="N871" s="78">
        <v>0</v>
      </c>
      <c r="O871" s="78">
        <v>0</v>
      </c>
      <c r="P871" s="78">
        <v>0</v>
      </c>
      <c r="Q871" s="78">
        <v>0</v>
      </c>
      <c r="R871" s="78">
        <v>0</v>
      </c>
      <c r="S871" s="78">
        <v>0</v>
      </c>
      <c r="T871" s="78">
        <v>0</v>
      </c>
      <c r="U871" s="78">
        <v>0</v>
      </c>
      <c r="V871" s="78">
        <v>0</v>
      </c>
      <c r="W871" s="78">
        <v>0</v>
      </c>
      <c r="X871" s="78">
        <v>0</v>
      </c>
      <c r="Y871" s="78">
        <v>0</v>
      </c>
      <c r="Z871" s="78">
        <v>0</v>
      </c>
      <c r="AA871" s="78">
        <f t="shared" si="194"/>
        <v>0</v>
      </c>
      <c r="AB871" s="77">
        <f t="shared" si="182"/>
        <v>2023</v>
      </c>
      <c r="AC871" s="76">
        <f t="shared" si="183"/>
        <v>3</v>
      </c>
      <c r="AD871" s="76" t="str">
        <f t="shared" si="184"/>
        <v/>
      </c>
      <c r="AE871" s="76" t="str">
        <f t="shared" si="185"/>
        <v/>
      </c>
      <c r="AF871" s="74">
        <f t="shared" si="186"/>
        <v>0</v>
      </c>
      <c r="AG871" s="75" t="str">
        <f t="shared" si="187"/>
        <v>1:00</v>
      </c>
      <c r="AH871" s="74">
        <f t="shared" si="188"/>
        <v>0</v>
      </c>
      <c r="AI871" s="73" t="str">
        <f t="shared" si="189"/>
        <v/>
      </c>
      <c r="AJ871" s="73" t="str">
        <f t="shared" si="190"/>
        <v/>
      </c>
      <c r="AK871" s="73" t="str">
        <f t="shared" si="191"/>
        <v/>
      </c>
      <c r="AL871" s="72" t="str">
        <f t="shared" si="192"/>
        <v/>
      </c>
      <c r="AM871" s="71" t="str">
        <f t="shared" si="193"/>
        <v/>
      </c>
    </row>
    <row r="872" spans="2:39" ht="13.8" thickBot="1">
      <c r="B872" s="79">
        <v>45004</v>
      </c>
      <c r="C872" s="78">
        <v>0</v>
      </c>
      <c r="D872" s="78">
        <v>0</v>
      </c>
      <c r="E872" s="78">
        <v>0</v>
      </c>
      <c r="F872" s="78">
        <v>0</v>
      </c>
      <c r="G872" s="78">
        <v>0</v>
      </c>
      <c r="H872" s="78">
        <v>0</v>
      </c>
      <c r="I872" s="78">
        <v>0</v>
      </c>
      <c r="J872" s="78">
        <v>0</v>
      </c>
      <c r="K872" s="78">
        <v>0</v>
      </c>
      <c r="L872" s="78">
        <v>0</v>
      </c>
      <c r="M872" s="78">
        <v>0</v>
      </c>
      <c r="N872" s="78">
        <v>0</v>
      </c>
      <c r="O872" s="78">
        <v>0</v>
      </c>
      <c r="P872" s="78">
        <v>0</v>
      </c>
      <c r="Q872" s="78">
        <v>0</v>
      </c>
      <c r="R872" s="78">
        <v>0</v>
      </c>
      <c r="S872" s="78">
        <v>0</v>
      </c>
      <c r="T872" s="78">
        <v>0</v>
      </c>
      <c r="U872" s="78">
        <v>0</v>
      </c>
      <c r="V872" s="78">
        <v>0</v>
      </c>
      <c r="W872" s="78">
        <v>0</v>
      </c>
      <c r="X872" s="78">
        <v>0</v>
      </c>
      <c r="Y872" s="78">
        <v>0</v>
      </c>
      <c r="Z872" s="78">
        <v>0</v>
      </c>
      <c r="AA872" s="78">
        <f t="shared" si="194"/>
        <v>0</v>
      </c>
      <c r="AB872" s="77">
        <f t="shared" si="182"/>
        <v>2023</v>
      </c>
      <c r="AC872" s="76">
        <f t="shared" si="183"/>
        <v>3</v>
      </c>
      <c r="AD872" s="76" t="str">
        <f t="shared" si="184"/>
        <v/>
      </c>
      <c r="AE872" s="76" t="str">
        <f t="shared" si="185"/>
        <v/>
      </c>
      <c r="AF872" s="74">
        <f t="shared" si="186"/>
        <v>0</v>
      </c>
      <c r="AG872" s="75" t="str">
        <f t="shared" si="187"/>
        <v>1:00</v>
      </c>
      <c r="AH872" s="74">
        <f t="shared" si="188"/>
        <v>0</v>
      </c>
      <c r="AI872" s="73" t="str">
        <f t="shared" si="189"/>
        <v/>
      </c>
      <c r="AJ872" s="73" t="str">
        <f t="shared" si="190"/>
        <v/>
      </c>
      <c r="AK872" s="73" t="str">
        <f t="shared" si="191"/>
        <v/>
      </c>
      <c r="AL872" s="72" t="str">
        <f t="shared" si="192"/>
        <v/>
      </c>
      <c r="AM872" s="71" t="str">
        <f t="shared" si="193"/>
        <v/>
      </c>
    </row>
    <row r="873" spans="2:39" ht="13.8" thickBot="1">
      <c r="B873" s="79">
        <v>45005</v>
      </c>
      <c r="C873" s="78">
        <v>0</v>
      </c>
      <c r="D873" s="78">
        <v>0</v>
      </c>
      <c r="E873" s="78">
        <v>0</v>
      </c>
      <c r="F873" s="78">
        <v>0</v>
      </c>
      <c r="G873" s="78">
        <v>0</v>
      </c>
      <c r="H873" s="78">
        <v>0</v>
      </c>
      <c r="I873" s="78">
        <v>0</v>
      </c>
      <c r="J873" s="78">
        <v>0</v>
      </c>
      <c r="K873" s="78">
        <v>0</v>
      </c>
      <c r="L873" s="78">
        <v>0</v>
      </c>
      <c r="M873" s="78">
        <v>0</v>
      </c>
      <c r="N873" s="78">
        <v>0</v>
      </c>
      <c r="O873" s="78">
        <v>0</v>
      </c>
      <c r="P873" s="78">
        <v>0</v>
      </c>
      <c r="Q873" s="78">
        <v>0</v>
      </c>
      <c r="R873" s="78">
        <v>0</v>
      </c>
      <c r="S873" s="78">
        <v>0</v>
      </c>
      <c r="T873" s="78">
        <v>0</v>
      </c>
      <c r="U873" s="78">
        <v>0</v>
      </c>
      <c r="V873" s="78">
        <v>0</v>
      </c>
      <c r="W873" s="78">
        <v>0</v>
      </c>
      <c r="X873" s="78">
        <v>0</v>
      </c>
      <c r="Y873" s="78">
        <v>0</v>
      </c>
      <c r="Z873" s="78">
        <v>0</v>
      </c>
      <c r="AA873" s="78">
        <f t="shared" si="194"/>
        <v>0</v>
      </c>
      <c r="AB873" s="77">
        <f t="shared" si="182"/>
        <v>2023</v>
      </c>
      <c r="AC873" s="76">
        <f t="shared" si="183"/>
        <v>3</v>
      </c>
      <c r="AD873" s="76" t="str">
        <f t="shared" si="184"/>
        <v/>
      </c>
      <c r="AE873" s="76" t="str">
        <f t="shared" si="185"/>
        <v/>
      </c>
      <c r="AF873" s="74">
        <f t="shared" si="186"/>
        <v>0</v>
      </c>
      <c r="AG873" s="75" t="str">
        <f t="shared" si="187"/>
        <v>1:00</v>
      </c>
      <c r="AH873" s="74">
        <f t="shared" si="188"/>
        <v>0</v>
      </c>
      <c r="AI873" s="73" t="str">
        <f t="shared" si="189"/>
        <v/>
      </c>
      <c r="AJ873" s="73" t="str">
        <f t="shared" si="190"/>
        <v/>
      </c>
      <c r="AK873" s="73" t="str">
        <f t="shared" si="191"/>
        <v/>
      </c>
      <c r="AL873" s="72" t="str">
        <f t="shared" si="192"/>
        <v/>
      </c>
      <c r="AM873" s="71" t="str">
        <f t="shared" si="193"/>
        <v/>
      </c>
    </row>
    <row r="874" spans="2:39" ht="13.8" thickBot="1">
      <c r="B874" s="79">
        <v>45006</v>
      </c>
      <c r="C874" s="78">
        <v>0</v>
      </c>
      <c r="D874" s="78">
        <v>0</v>
      </c>
      <c r="E874" s="78">
        <v>0</v>
      </c>
      <c r="F874" s="78">
        <v>0</v>
      </c>
      <c r="G874" s="78">
        <v>0</v>
      </c>
      <c r="H874" s="78">
        <v>0</v>
      </c>
      <c r="I874" s="78">
        <v>0</v>
      </c>
      <c r="J874" s="78">
        <v>0</v>
      </c>
      <c r="K874" s="78">
        <v>0</v>
      </c>
      <c r="L874" s="78">
        <v>0</v>
      </c>
      <c r="M874" s="78">
        <v>0</v>
      </c>
      <c r="N874" s="78">
        <v>0</v>
      </c>
      <c r="O874" s="78">
        <v>0</v>
      </c>
      <c r="P874" s="78">
        <v>0</v>
      </c>
      <c r="Q874" s="78">
        <v>0</v>
      </c>
      <c r="R874" s="78">
        <v>0</v>
      </c>
      <c r="S874" s="78">
        <v>0</v>
      </c>
      <c r="T874" s="78">
        <v>0</v>
      </c>
      <c r="U874" s="78">
        <v>0</v>
      </c>
      <c r="V874" s="78">
        <v>0</v>
      </c>
      <c r="W874" s="78">
        <v>0</v>
      </c>
      <c r="X874" s="78">
        <v>0</v>
      </c>
      <c r="Y874" s="78">
        <v>0</v>
      </c>
      <c r="Z874" s="78">
        <v>0</v>
      </c>
      <c r="AA874" s="78">
        <f t="shared" si="194"/>
        <v>0</v>
      </c>
      <c r="AB874" s="77">
        <f t="shared" si="182"/>
        <v>2023</v>
      </c>
      <c r="AC874" s="76">
        <f t="shared" si="183"/>
        <v>3</v>
      </c>
      <c r="AD874" s="76" t="str">
        <f t="shared" si="184"/>
        <v/>
      </c>
      <c r="AE874" s="76" t="str">
        <f t="shared" si="185"/>
        <v/>
      </c>
      <c r="AF874" s="74">
        <f t="shared" si="186"/>
        <v>0</v>
      </c>
      <c r="AG874" s="75" t="str">
        <f t="shared" si="187"/>
        <v>1:00</v>
      </c>
      <c r="AH874" s="74">
        <f t="shared" si="188"/>
        <v>0</v>
      </c>
      <c r="AI874" s="73" t="str">
        <f t="shared" si="189"/>
        <v/>
      </c>
      <c r="AJ874" s="73" t="str">
        <f t="shared" si="190"/>
        <v/>
      </c>
      <c r="AK874" s="73" t="str">
        <f t="shared" si="191"/>
        <v/>
      </c>
      <c r="AL874" s="72" t="str">
        <f t="shared" si="192"/>
        <v/>
      </c>
      <c r="AM874" s="71" t="str">
        <f t="shared" si="193"/>
        <v/>
      </c>
    </row>
    <row r="875" spans="2:39" ht="13.8" thickBot="1">
      <c r="B875" s="79">
        <v>45007</v>
      </c>
      <c r="C875" s="78">
        <v>0</v>
      </c>
      <c r="D875" s="78">
        <v>0</v>
      </c>
      <c r="E875" s="78">
        <v>0</v>
      </c>
      <c r="F875" s="78">
        <v>0</v>
      </c>
      <c r="G875" s="78">
        <v>0</v>
      </c>
      <c r="H875" s="78">
        <v>0</v>
      </c>
      <c r="I875" s="78">
        <v>0</v>
      </c>
      <c r="J875" s="78">
        <v>0</v>
      </c>
      <c r="K875" s="78">
        <v>0</v>
      </c>
      <c r="L875" s="78">
        <v>0</v>
      </c>
      <c r="M875" s="78">
        <v>0</v>
      </c>
      <c r="N875" s="78">
        <v>0</v>
      </c>
      <c r="O875" s="78">
        <v>0</v>
      </c>
      <c r="P875" s="78">
        <v>0</v>
      </c>
      <c r="Q875" s="78">
        <v>0</v>
      </c>
      <c r="R875" s="78">
        <v>0</v>
      </c>
      <c r="S875" s="78">
        <v>0</v>
      </c>
      <c r="T875" s="78">
        <v>0</v>
      </c>
      <c r="U875" s="78">
        <v>0</v>
      </c>
      <c r="V875" s="78">
        <v>0</v>
      </c>
      <c r="W875" s="78">
        <v>0</v>
      </c>
      <c r="X875" s="78">
        <v>0</v>
      </c>
      <c r="Y875" s="78">
        <v>0</v>
      </c>
      <c r="Z875" s="78">
        <v>0</v>
      </c>
      <c r="AA875" s="78">
        <f t="shared" si="194"/>
        <v>0</v>
      </c>
      <c r="AB875" s="77">
        <f t="shared" si="182"/>
        <v>2023</v>
      </c>
      <c r="AC875" s="76">
        <f t="shared" si="183"/>
        <v>3</v>
      </c>
      <c r="AD875" s="76" t="str">
        <f t="shared" si="184"/>
        <v/>
      </c>
      <c r="AE875" s="76" t="str">
        <f t="shared" si="185"/>
        <v/>
      </c>
      <c r="AF875" s="74">
        <f t="shared" si="186"/>
        <v>0</v>
      </c>
      <c r="AG875" s="75" t="str">
        <f t="shared" si="187"/>
        <v>1:00</v>
      </c>
      <c r="AH875" s="74">
        <f t="shared" si="188"/>
        <v>0</v>
      </c>
      <c r="AI875" s="73" t="str">
        <f t="shared" si="189"/>
        <v/>
      </c>
      <c r="AJ875" s="73" t="str">
        <f t="shared" si="190"/>
        <v/>
      </c>
      <c r="AK875" s="73" t="str">
        <f t="shared" si="191"/>
        <v/>
      </c>
      <c r="AL875" s="72" t="str">
        <f t="shared" si="192"/>
        <v/>
      </c>
      <c r="AM875" s="71" t="str">
        <f t="shared" si="193"/>
        <v/>
      </c>
    </row>
    <row r="876" spans="2:39" ht="13.8" thickBot="1">
      <c r="B876" s="79">
        <v>45008</v>
      </c>
      <c r="C876" s="78">
        <v>0</v>
      </c>
      <c r="D876" s="78">
        <v>0</v>
      </c>
      <c r="E876" s="78">
        <v>0</v>
      </c>
      <c r="F876" s="78">
        <v>0</v>
      </c>
      <c r="G876" s="78">
        <v>0</v>
      </c>
      <c r="H876" s="78">
        <v>0</v>
      </c>
      <c r="I876" s="78">
        <v>0</v>
      </c>
      <c r="J876" s="78">
        <v>0</v>
      </c>
      <c r="K876" s="78">
        <v>0</v>
      </c>
      <c r="L876" s="78">
        <v>0</v>
      </c>
      <c r="M876" s="78">
        <v>0</v>
      </c>
      <c r="N876" s="78">
        <v>0</v>
      </c>
      <c r="O876" s="78">
        <v>0</v>
      </c>
      <c r="P876" s="78">
        <v>0</v>
      </c>
      <c r="Q876" s="78">
        <v>0</v>
      </c>
      <c r="R876" s="78">
        <v>0</v>
      </c>
      <c r="S876" s="78">
        <v>0</v>
      </c>
      <c r="T876" s="78">
        <v>0</v>
      </c>
      <c r="U876" s="78">
        <v>0</v>
      </c>
      <c r="V876" s="78">
        <v>0</v>
      </c>
      <c r="W876" s="78">
        <v>0</v>
      </c>
      <c r="X876" s="78">
        <v>0</v>
      </c>
      <c r="Y876" s="78">
        <v>0</v>
      </c>
      <c r="Z876" s="78">
        <v>0</v>
      </c>
      <c r="AA876" s="78">
        <f t="shared" si="194"/>
        <v>0</v>
      </c>
      <c r="AB876" s="77">
        <f t="shared" si="182"/>
        <v>2023</v>
      </c>
      <c r="AC876" s="76">
        <f t="shared" si="183"/>
        <v>3</v>
      </c>
      <c r="AD876" s="76" t="str">
        <f t="shared" si="184"/>
        <v/>
      </c>
      <c r="AE876" s="76" t="str">
        <f t="shared" si="185"/>
        <v/>
      </c>
      <c r="AF876" s="74">
        <f t="shared" si="186"/>
        <v>0</v>
      </c>
      <c r="AG876" s="75" t="str">
        <f t="shared" si="187"/>
        <v>1:00</v>
      </c>
      <c r="AH876" s="74">
        <f t="shared" si="188"/>
        <v>0</v>
      </c>
      <c r="AI876" s="73" t="str">
        <f t="shared" si="189"/>
        <v/>
      </c>
      <c r="AJ876" s="73" t="str">
        <f t="shared" si="190"/>
        <v/>
      </c>
      <c r="AK876" s="73" t="str">
        <f t="shared" si="191"/>
        <v/>
      </c>
      <c r="AL876" s="72" t="str">
        <f t="shared" si="192"/>
        <v/>
      </c>
      <c r="AM876" s="71" t="str">
        <f t="shared" si="193"/>
        <v/>
      </c>
    </row>
    <row r="877" spans="2:39" ht="13.8" thickBot="1">
      <c r="B877" s="79">
        <v>45009</v>
      </c>
      <c r="C877" s="78">
        <v>0</v>
      </c>
      <c r="D877" s="78">
        <v>0</v>
      </c>
      <c r="E877" s="78">
        <v>0</v>
      </c>
      <c r="F877" s="78">
        <v>0</v>
      </c>
      <c r="G877" s="78">
        <v>0</v>
      </c>
      <c r="H877" s="78">
        <v>0</v>
      </c>
      <c r="I877" s="78">
        <v>0</v>
      </c>
      <c r="J877" s="78">
        <v>0</v>
      </c>
      <c r="K877" s="78">
        <v>0</v>
      </c>
      <c r="L877" s="78">
        <v>0</v>
      </c>
      <c r="M877" s="78">
        <v>0</v>
      </c>
      <c r="N877" s="78">
        <v>0</v>
      </c>
      <c r="O877" s="78">
        <v>0</v>
      </c>
      <c r="P877" s="78">
        <v>0</v>
      </c>
      <c r="Q877" s="78">
        <v>0</v>
      </c>
      <c r="R877" s="78">
        <v>0</v>
      </c>
      <c r="S877" s="78">
        <v>0</v>
      </c>
      <c r="T877" s="78">
        <v>0</v>
      </c>
      <c r="U877" s="78">
        <v>0</v>
      </c>
      <c r="V877" s="78">
        <v>0</v>
      </c>
      <c r="W877" s="78">
        <v>0</v>
      </c>
      <c r="X877" s="78">
        <v>0</v>
      </c>
      <c r="Y877" s="78">
        <v>0</v>
      </c>
      <c r="Z877" s="78">
        <v>0</v>
      </c>
      <c r="AA877" s="78">
        <f t="shared" si="194"/>
        <v>0</v>
      </c>
      <c r="AB877" s="77">
        <f t="shared" si="182"/>
        <v>2023</v>
      </c>
      <c r="AC877" s="76">
        <f t="shared" si="183"/>
        <v>3</v>
      </c>
      <c r="AD877" s="76" t="str">
        <f t="shared" si="184"/>
        <v/>
      </c>
      <c r="AE877" s="76" t="str">
        <f t="shared" si="185"/>
        <v/>
      </c>
      <c r="AF877" s="74">
        <f t="shared" si="186"/>
        <v>0</v>
      </c>
      <c r="AG877" s="75" t="str">
        <f t="shared" si="187"/>
        <v>1:00</v>
      </c>
      <c r="AH877" s="74">
        <f t="shared" si="188"/>
        <v>0</v>
      </c>
      <c r="AI877" s="73" t="str">
        <f t="shared" si="189"/>
        <v/>
      </c>
      <c r="AJ877" s="73" t="str">
        <f t="shared" si="190"/>
        <v/>
      </c>
      <c r="AK877" s="73" t="str">
        <f t="shared" si="191"/>
        <v/>
      </c>
      <c r="AL877" s="72" t="str">
        <f t="shared" si="192"/>
        <v/>
      </c>
      <c r="AM877" s="71" t="str">
        <f t="shared" si="193"/>
        <v/>
      </c>
    </row>
    <row r="878" spans="2:39" ht="13.8" thickBot="1">
      <c r="B878" s="79">
        <v>45010</v>
      </c>
      <c r="C878" s="78">
        <v>0</v>
      </c>
      <c r="D878" s="78">
        <v>0</v>
      </c>
      <c r="E878" s="78">
        <v>0</v>
      </c>
      <c r="F878" s="78">
        <v>0</v>
      </c>
      <c r="G878" s="78">
        <v>0</v>
      </c>
      <c r="H878" s="78">
        <v>0</v>
      </c>
      <c r="I878" s="78">
        <v>0</v>
      </c>
      <c r="J878" s="78">
        <v>0</v>
      </c>
      <c r="K878" s="78">
        <v>0</v>
      </c>
      <c r="L878" s="78">
        <v>0</v>
      </c>
      <c r="M878" s="78">
        <v>0</v>
      </c>
      <c r="N878" s="78">
        <v>0</v>
      </c>
      <c r="O878" s="78">
        <v>0</v>
      </c>
      <c r="P878" s="78">
        <v>0</v>
      </c>
      <c r="Q878" s="78">
        <v>0</v>
      </c>
      <c r="R878" s="78">
        <v>0</v>
      </c>
      <c r="S878" s="78">
        <v>0</v>
      </c>
      <c r="T878" s="78">
        <v>0</v>
      </c>
      <c r="U878" s="78">
        <v>0</v>
      </c>
      <c r="V878" s="78">
        <v>0</v>
      </c>
      <c r="W878" s="78">
        <v>0</v>
      </c>
      <c r="X878" s="78">
        <v>0</v>
      </c>
      <c r="Y878" s="78">
        <v>0</v>
      </c>
      <c r="Z878" s="78">
        <v>0</v>
      </c>
      <c r="AA878" s="78">
        <f t="shared" si="194"/>
        <v>0</v>
      </c>
      <c r="AB878" s="77">
        <f t="shared" si="182"/>
        <v>2023</v>
      </c>
      <c r="AC878" s="76">
        <f t="shared" si="183"/>
        <v>3</v>
      </c>
      <c r="AD878" s="76" t="str">
        <f t="shared" si="184"/>
        <v/>
      </c>
      <c r="AE878" s="76" t="str">
        <f t="shared" si="185"/>
        <v/>
      </c>
      <c r="AF878" s="74">
        <f t="shared" si="186"/>
        <v>0</v>
      </c>
      <c r="AG878" s="75" t="str">
        <f t="shared" si="187"/>
        <v>1:00</v>
      </c>
      <c r="AH878" s="74">
        <f t="shared" si="188"/>
        <v>0</v>
      </c>
      <c r="AI878" s="73" t="str">
        <f t="shared" si="189"/>
        <v/>
      </c>
      <c r="AJ878" s="73" t="str">
        <f t="shared" si="190"/>
        <v/>
      </c>
      <c r="AK878" s="73" t="str">
        <f t="shared" si="191"/>
        <v/>
      </c>
      <c r="AL878" s="72" t="str">
        <f t="shared" si="192"/>
        <v/>
      </c>
      <c r="AM878" s="71" t="str">
        <f t="shared" si="193"/>
        <v/>
      </c>
    </row>
    <row r="879" spans="2:39" ht="13.8" thickBot="1">
      <c r="B879" s="79">
        <v>45011</v>
      </c>
      <c r="C879" s="78">
        <v>0</v>
      </c>
      <c r="D879" s="78">
        <v>0</v>
      </c>
      <c r="E879" s="78">
        <v>0</v>
      </c>
      <c r="F879" s="78">
        <v>0</v>
      </c>
      <c r="G879" s="78">
        <v>0</v>
      </c>
      <c r="H879" s="78">
        <v>0</v>
      </c>
      <c r="I879" s="78">
        <v>0</v>
      </c>
      <c r="J879" s="78">
        <v>0</v>
      </c>
      <c r="K879" s="78">
        <v>0</v>
      </c>
      <c r="L879" s="78">
        <v>0</v>
      </c>
      <c r="M879" s="78">
        <v>0</v>
      </c>
      <c r="N879" s="78">
        <v>0</v>
      </c>
      <c r="O879" s="78">
        <v>0</v>
      </c>
      <c r="P879" s="78">
        <v>0</v>
      </c>
      <c r="Q879" s="78">
        <v>0</v>
      </c>
      <c r="R879" s="78">
        <v>0</v>
      </c>
      <c r="S879" s="78">
        <v>0</v>
      </c>
      <c r="T879" s="78">
        <v>0</v>
      </c>
      <c r="U879" s="78">
        <v>0</v>
      </c>
      <c r="V879" s="78">
        <v>0</v>
      </c>
      <c r="W879" s="78">
        <v>0</v>
      </c>
      <c r="X879" s="78">
        <v>0</v>
      </c>
      <c r="Y879" s="78">
        <v>0</v>
      </c>
      <c r="Z879" s="78">
        <v>0</v>
      </c>
      <c r="AA879" s="78">
        <f t="shared" si="194"/>
        <v>0</v>
      </c>
      <c r="AB879" s="77">
        <f t="shared" si="182"/>
        <v>2023</v>
      </c>
      <c r="AC879" s="76">
        <f t="shared" si="183"/>
        <v>3</v>
      </c>
      <c r="AD879" s="76" t="str">
        <f t="shared" si="184"/>
        <v/>
      </c>
      <c r="AE879" s="76" t="str">
        <f t="shared" si="185"/>
        <v/>
      </c>
      <c r="AF879" s="74">
        <f t="shared" si="186"/>
        <v>0</v>
      </c>
      <c r="AG879" s="75" t="str">
        <f t="shared" si="187"/>
        <v>1:00</v>
      </c>
      <c r="AH879" s="74">
        <f t="shared" si="188"/>
        <v>0</v>
      </c>
      <c r="AI879" s="73" t="str">
        <f t="shared" si="189"/>
        <v/>
      </c>
      <c r="AJ879" s="73" t="str">
        <f t="shared" si="190"/>
        <v/>
      </c>
      <c r="AK879" s="73" t="str">
        <f t="shared" si="191"/>
        <v/>
      </c>
      <c r="AL879" s="72" t="str">
        <f t="shared" si="192"/>
        <v/>
      </c>
      <c r="AM879" s="71" t="str">
        <f t="shared" si="193"/>
        <v/>
      </c>
    </row>
    <row r="880" spans="2:39" ht="13.8" thickBot="1">
      <c r="B880" s="79">
        <v>45012</v>
      </c>
      <c r="C880" s="78">
        <v>0</v>
      </c>
      <c r="D880" s="78">
        <v>0</v>
      </c>
      <c r="E880" s="78">
        <v>0</v>
      </c>
      <c r="F880" s="78">
        <v>0</v>
      </c>
      <c r="G880" s="78">
        <v>0</v>
      </c>
      <c r="H880" s="78">
        <v>0</v>
      </c>
      <c r="I880" s="78">
        <v>0</v>
      </c>
      <c r="J880" s="78">
        <v>619.42499999999995</v>
      </c>
      <c r="K880" s="78">
        <v>1407.902</v>
      </c>
      <c r="L880" s="78">
        <v>1433.2670000000001</v>
      </c>
      <c r="M880" s="78">
        <v>1442.0730000000001</v>
      </c>
      <c r="N880" s="78">
        <v>1406.009</v>
      </c>
      <c r="O880" s="78">
        <v>1404.1079999999999</v>
      </c>
      <c r="P880" s="78">
        <v>1387.9639999999999</v>
      </c>
      <c r="Q880" s="78">
        <v>1388.7760000000001</v>
      </c>
      <c r="R880" s="78">
        <v>1360.124</v>
      </c>
      <c r="S880" s="78">
        <v>1294.9870000000001</v>
      </c>
      <c r="T880" s="78">
        <v>1273.26</v>
      </c>
      <c r="U880" s="78">
        <v>1265.825</v>
      </c>
      <c r="V880" s="78">
        <v>1258.8620000000001</v>
      </c>
      <c r="W880" s="78">
        <v>682.73599999999999</v>
      </c>
      <c r="X880" s="78">
        <v>0</v>
      </c>
      <c r="Y880" s="78">
        <v>0</v>
      </c>
      <c r="Z880" s="78">
        <v>0</v>
      </c>
      <c r="AA880" s="78">
        <f t="shared" si="194"/>
        <v>1442.0730000000001</v>
      </c>
      <c r="AB880" s="77">
        <f t="shared" si="182"/>
        <v>2023</v>
      </c>
      <c r="AC880" s="76">
        <f t="shared" si="183"/>
        <v>3</v>
      </c>
      <c r="AD880" s="76" t="str">
        <f t="shared" si="184"/>
        <v/>
      </c>
      <c r="AE880" s="76" t="str">
        <f t="shared" si="185"/>
        <v/>
      </c>
      <c r="AF880" s="74">
        <f t="shared" si="186"/>
        <v>1442.0730000000001</v>
      </c>
      <c r="AG880" s="75" t="str">
        <f t="shared" si="187"/>
        <v>11:00</v>
      </c>
      <c r="AH880" s="74">
        <f t="shared" si="188"/>
        <v>19067.391</v>
      </c>
      <c r="AI880" s="73" t="str">
        <f t="shared" si="189"/>
        <v/>
      </c>
      <c r="AJ880" s="73" t="str">
        <f t="shared" si="190"/>
        <v/>
      </c>
      <c r="AK880" s="73" t="str">
        <f t="shared" si="191"/>
        <v/>
      </c>
      <c r="AL880" s="72" t="str">
        <f t="shared" si="192"/>
        <v/>
      </c>
      <c r="AM880" s="71" t="str">
        <f t="shared" si="193"/>
        <v/>
      </c>
    </row>
    <row r="881" spans="2:39" ht="13.8" thickBot="1">
      <c r="B881" s="79">
        <v>45013</v>
      </c>
      <c r="C881" s="78">
        <v>0</v>
      </c>
      <c r="D881" s="78">
        <v>0</v>
      </c>
      <c r="E881" s="78">
        <v>0</v>
      </c>
      <c r="F881" s="78">
        <v>0</v>
      </c>
      <c r="G881" s="78">
        <v>0</v>
      </c>
      <c r="H881" s="78">
        <v>0</v>
      </c>
      <c r="I881" s="78">
        <v>0</v>
      </c>
      <c r="J881" s="78">
        <v>613.178</v>
      </c>
      <c r="K881" s="78">
        <v>1341.6849999999999</v>
      </c>
      <c r="L881" s="78">
        <v>1363.079</v>
      </c>
      <c r="M881" s="78">
        <v>1347.9880000000001</v>
      </c>
      <c r="N881" s="78">
        <v>1326.8050000000001</v>
      </c>
      <c r="O881" s="78">
        <v>1325.7439999999999</v>
      </c>
      <c r="P881" s="78">
        <v>1316.057</v>
      </c>
      <c r="Q881" s="78">
        <v>1315.6089999999999</v>
      </c>
      <c r="R881" s="78">
        <v>1282.3219999999999</v>
      </c>
      <c r="S881" s="78">
        <v>1189.105</v>
      </c>
      <c r="T881" s="78">
        <v>1174.7270000000001</v>
      </c>
      <c r="U881" s="78">
        <v>1153.4390000000001</v>
      </c>
      <c r="V881" s="78">
        <v>1165.039</v>
      </c>
      <c r="W881" s="78">
        <v>1147.9480000000001</v>
      </c>
      <c r="X881" s="78">
        <v>1145.547</v>
      </c>
      <c r="Y881" s="78">
        <v>1142.7950000000001</v>
      </c>
      <c r="Z881" s="78">
        <v>1146.203</v>
      </c>
      <c r="AA881" s="78">
        <f t="shared" si="194"/>
        <v>1363.079</v>
      </c>
      <c r="AB881" s="77">
        <f t="shared" si="182"/>
        <v>2023</v>
      </c>
      <c r="AC881" s="76">
        <f t="shared" si="183"/>
        <v>3</v>
      </c>
      <c r="AD881" s="76" t="str">
        <f t="shared" si="184"/>
        <v/>
      </c>
      <c r="AE881" s="76" t="str">
        <f t="shared" si="185"/>
        <v/>
      </c>
      <c r="AF881" s="74">
        <f t="shared" si="186"/>
        <v>1363.079</v>
      </c>
      <c r="AG881" s="75" t="str">
        <f t="shared" si="187"/>
        <v>10:00</v>
      </c>
      <c r="AH881" s="74">
        <f t="shared" si="188"/>
        <v>21860.349000000006</v>
      </c>
      <c r="AI881" s="73" t="str">
        <f t="shared" si="189"/>
        <v/>
      </c>
      <c r="AJ881" s="73" t="str">
        <f t="shared" si="190"/>
        <v/>
      </c>
      <c r="AK881" s="73" t="str">
        <f t="shared" si="191"/>
        <v/>
      </c>
      <c r="AL881" s="72" t="str">
        <f t="shared" si="192"/>
        <v/>
      </c>
      <c r="AM881" s="71" t="str">
        <f t="shared" si="193"/>
        <v/>
      </c>
    </row>
    <row r="882" spans="2:39" ht="13.8" thickBot="1">
      <c r="B882" s="79">
        <v>45014</v>
      </c>
      <c r="C882" s="78">
        <v>1136.2560000000001</v>
      </c>
      <c r="D882" s="78">
        <v>1139.3009999999999</v>
      </c>
      <c r="E882" s="78">
        <v>1139.72</v>
      </c>
      <c r="F882" s="78">
        <v>1150.5640000000001</v>
      </c>
      <c r="G882" s="78">
        <v>1167.713</v>
      </c>
      <c r="H882" s="78">
        <v>1221.8320000000001</v>
      </c>
      <c r="I882" s="78">
        <v>1338.5730000000001</v>
      </c>
      <c r="J882" s="78">
        <v>868.76599999999996</v>
      </c>
      <c r="K882" s="78">
        <v>0</v>
      </c>
      <c r="L882" s="78">
        <v>0</v>
      </c>
      <c r="M882" s="78">
        <v>0</v>
      </c>
      <c r="N882" s="78">
        <v>382.16</v>
      </c>
      <c r="O882" s="78">
        <v>0</v>
      </c>
      <c r="P882" s="78">
        <v>18.677</v>
      </c>
      <c r="Q882" s="78">
        <v>327.03800000000001</v>
      </c>
      <c r="R882" s="78">
        <v>1373.4349999999999</v>
      </c>
      <c r="S882" s="78">
        <v>1291.338</v>
      </c>
      <c r="T882" s="78">
        <v>1292.4269999999999</v>
      </c>
      <c r="U882" s="78">
        <v>1288.2639999999999</v>
      </c>
      <c r="V882" s="78">
        <v>1281.5609999999999</v>
      </c>
      <c r="W882" s="78">
        <v>1280.729</v>
      </c>
      <c r="X882" s="78">
        <v>1284.067</v>
      </c>
      <c r="Y882" s="78">
        <v>1261.952</v>
      </c>
      <c r="Z882" s="78">
        <v>1262.0719999999999</v>
      </c>
      <c r="AA882" s="78">
        <f t="shared" si="194"/>
        <v>1373.4349999999999</v>
      </c>
      <c r="AB882" s="77">
        <f t="shared" si="182"/>
        <v>2023</v>
      </c>
      <c r="AC882" s="76">
        <f t="shared" si="183"/>
        <v>3</v>
      </c>
      <c r="AD882" s="76" t="str">
        <f t="shared" si="184"/>
        <v/>
      </c>
      <c r="AE882" s="76" t="str">
        <f t="shared" si="185"/>
        <v/>
      </c>
      <c r="AF882" s="74">
        <f t="shared" si="186"/>
        <v>1373.4349999999999</v>
      </c>
      <c r="AG882" s="75" t="str">
        <f t="shared" si="187"/>
        <v>16:00</v>
      </c>
      <c r="AH882" s="74">
        <f t="shared" si="188"/>
        <v>22879.88</v>
      </c>
      <c r="AI882" s="73" t="str">
        <f t="shared" si="189"/>
        <v/>
      </c>
      <c r="AJ882" s="73" t="str">
        <f t="shared" si="190"/>
        <v/>
      </c>
      <c r="AK882" s="73" t="str">
        <f t="shared" si="191"/>
        <v/>
      </c>
      <c r="AL882" s="72" t="str">
        <f t="shared" si="192"/>
        <v/>
      </c>
      <c r="AM882" s="71" t="str">
        <f t="shared" si="193"/>
        <v/>
      </c>
    </row>
    <row r="883" spans="2:39" ht="13.8" thickBot="1">
      <c r="B883" s="79">
        <v>45015</v>
      </c>
      <c r="C883" s="78">
        <v>1262.634</v>
      </c>
      <c r="D883" s="78">
        <v>1238.953</v>
      </c>
      <c r="E883" s="78">
        <v>1235.364</v>
      </c>
      <c r="F883" s="78">
        <v>1239.154</v>
      </c>
      <c r="G883" s="78">
        <v>1265.192</v>
      </c>
      <c r="H883" s="78">
        <v>1339.5260000000001</v>
      </c>
      <c r="I883" s="78">
        <v>1450.3389999999999</v>
      </c>
      <c r="J883" s="78">
        <v>1455.9359999999999</v>
      </c>
      <c r="K883" s="78">
        <v>1453.434</v>
      </c>
      <c r="L883" s="78">
        <v>1448.7639999999999</v>
      </c>
      <c r="M883" s="78">
        <v>1425.579</v>
      </c>
      <c r="N883" s="78">
        <v>1371.0219999999999</v>
      </c>
      <c r="O883" s="78">
        <v>1379.4480000000001</v>
      </c>
      <c r="P883" s="78">
        <v>1353.702</v>
      </c>
      <c r="Q883" s="78">
        <v>1364.9590000000001</v>
      </c>
      <c r="R883" s="78">
        <v>1323.4839999999999</v>
      </c>
      <c r="S883" s="78">
        <v>1246.181</v>
      </c>
      <c r="T883" s="78">
        <v>1244.146</v>
      </c>
      <c r="U883" s="78">
        <v>1251.441</v>
      </c>
      <c r="V883" s="78">
        <v>1255.675</v>
      </c>
      <c r="W883" s="78">
        <v>1250.0319999999999</v>
      </c>
      <c r="X883" s="78">
        <v>1248.0820000000001</v>
      </c>
      <c r="Y883" s="78">
        <v>1224.46</v>
      </c>
      <c r="Z883" s="78">
        <v>1208.8230000000001</v>
      </c>
      <c r="AA883" s="78">
        <f t="shared" si="194"/>
        <v>1455.9359999999999</v>
      </c>
      <c r="AB883" s="77">
        <f t="shared" si="182"/>
        <v>2023</v>
      </c>
      <c r="AC883" s="76">
        <f t="shared" si="183"/>
        <v>3</v>
      </c>
      <c r="AD883" s="76" t="str">
        <f t="shared" si="184"/>
        <v/>
      </c>
      <c r="AE883" s="76" t="str">
        <f t="shared" si="185"/>
        <v/>
      </c>
      <c r="AF883" s="74">
        <f t="shared" si="186"/>
        <v>1455.9359999999999</v>
      </c>
      <c r="AG883" s="75" t="str">
        <f t="shared" si="187"/>
        <v>8:00</v>
      </c>
      <c r="AH883" s="74">
        <f t="shared" si="188"/>
        <v>32992.265999999996</v>
      </c>
      <c r="AI883" s="73" t="str">
        <f t="shared" si="189"/>
        <v/>
      </c>
      <c r="AJ883" s="73" t="str">
        <f t="shared" si="190"/>
        <v/>
      </c>
      <c r="AK883" s="73" t="str">
        <f t="shared" si="191"/>
        <v/>
      </c>
      <c r="AL883" s="72" t="str">
        <f t="shared" si="192"/>
        <v/>
      </c>
      <c r="AM883" s="71" t="str">
        <f t="shared" si="193"/>
        <v/>
      </c>
    </row>
    <row r="884" spans="2:39" ht="13.8" thickBot="1">
      <c r="B884" s="79">
        <v>45016</v>
      </c>
      <c r="C884" s="78">
        <v>1204.4960000000001</v>
      </c>
      <c r="D884" s="78">
        <v>1209.442</v>
      </c>
      <c r="E884" s="78">
        <v>1202.9480000000001</v>
      </c>
      <c r="F884" s="78">
        <v>1214.9929999999999</v>
      </c>
      <c r="G884" s="78">
        <v>1239.867</v>
      </c>
      <c r="H884" s="78">
        <v>1279.241</v>
      </c>
      <c r="I884" s="78">
        <v>1355.383</v>
      </c>
      <c r="J884" s="78">
        <v>1233.23</v>
      </c>
      <c r="K884" s="78">
        <v>451.77699999999999</v>
      </c>
      <c r="L884" s="78">
        <v>1428.2059999999999</v>
      </c>
      <c r="M884" s="78">
        <v>1431.6679999999999</v>
      </c>
      <c r="N884" s="78">
        <v>1418.502</v>
      </c>
      <c r="O884" s="78">
        <v>1408.03</v>
      </c>
      <c r="P884" s="78">
        <v>1392.4469999999999</v>
      </c>
      <c r="Q884" s="78">
        <v>1385.9860000000001</v>
      </c>
      <c r="R884" s="78">
        <v>1335.5519999999999</v>
      </c>
      <c r="S884" s="78">
        <v>1288.2460000000001</v>
      </c>
      <c r="T884" s="78">
        <v>1266.8389999999999</v>
      </c>
      <c r="U884" s="78">
        <v>1262.42</v>
      </c>
      <c r="V884" s="78">
        <v>1257.26</v>
      </c>
      <c r="W884" s="78">
        <v>1227.5640000000001</v>
      </c>
      <c r="X884" s="78">
        <v>1208.7190000000001</v>
      </c>
      <c r="Y884" s="78">
        <v>1185.135</v>
      </c>
      <c r="Z884" s="78">
        <v>1167.827</v>
      </c>
      <c r="AA884" s="78">
        <f t="shared" si="194"/>
        <v>1431.6679999999999</v>
      </c>
      <c r="AB884" s="77">
        <f t="shared" si="182"/>
        <v>2023</v>
      </c>
      <c r="AC884" s="76">
        <f t="shared" si="183"/>
        <v>3</v>
      </c>
      <c r="AD884" s="76" t="str">
        <f t="shared" si="184"/>
        <v>2023-3</v>
      </c>
      <c r="AE884" s="76">
        <f t="shared" si="185"/>
        <v>3</v>
      </c>
      <c r="AF884" s="74">
        <f t="shared" si="186"/>
        <v>1431.6679999999999</v>
      </c>
      <c r="AG884" s="75" t="str">
        <f t="shared" si="187"/>
        <v>11:00</v>
      </c>
      <c r="AH884" s="74">
        <f t="shared" si="188"/>
        <v>31487.446</v>
      </c>
      <c r="AI884" s="73">
        <f t="shared" si="189"/>
        <v>10797.983999999999</v>
      </c>
      <c r="AJ884" s="73">
        <f t="shared" si="190"/>
        <v>1455.9359999999999</v>
      </c>
      <c r="AK884" s="73">
        <f t="shared" si="191"/>
        <v>32992.265999999996</v>
      </c>
      <c r="AL884" s="72">
        <f t="shared" si="192"/>
        <v>45015</v>
      </c>
      <c r="AM884" s="71" t="str">
        <f t="shared" si="193"/>
        <v>8:00</v>
      </c>
    </row>
    <row r="885" spans="2:39" ht="13.8" thickBot="1">
      <c r="B885" s="79">
        <v>45017</v>
      </c>
      <c r="C885" s="78">
        <v>1158.066</v>
      </c>
      <c r="D885" s="78">
        <v>1157.789</v>
      </c>
      <c r="E885" s="78">
        <v>1155.6410000000001</v>
      </c>
      <c r="F885" s="78">
        <v>1154.6379999999999</v>
      </c>
      <c r="G885" s="78">
        <v>1176.3230000000001</v>
      </c>
      <c r="H885" s="78">
        <v>1215.587</v>
      </c>
      <c r="I885" s="78">
        <v>1250.739</v>
      </c>
      <c r="J885" s="78">
        <v>1236.934</v>
      </c>
      <c r="K885" s="78">
        <v>1237.6479999999999</v>
      </c>
      <c r="L885" s="78">
        <v>1226.962</v>
      </c>
      <c r="M885" s="78">
        <v>1222.4590000000001</v>
      </c>
      <c r="N885" s="78">
        <v>1201.3240000000001</v>
      </c>
      <c r="O885" s="78">
        <v>1231.384</v>
      </c>
      <c r="P885" s="78">
        <v>1242.69</v>
      </c>
      <c r="Q885" s="78">
        <v>1210.837</v>
      </c>
      <c r="R885" s="78">
        <v>1221.854</v>
      </c>
      <c r="S885" s="78">
        <v>1194.0250000000001</v>
      </c>
      <c r="T885" s="78">
        <v>1202.318</v>
      </c>
      <c r="U885" s="78">
        <v>1218.8489999999999</v>
      </c>
      <c r="V885" s="78">
        <v>1233.1980000000001</v>
      </c>
      <c r="W885" s="78">
        <v>1229.0940000000001</v>
      </c>
      <c r="X885" s="78">
        <v>1226.6110000000001</v>
      </c>
      <c r="Y885" s="78">
        <v>1219.223</v>
      </c>
      <c r="Z885" s="78">
        <v>1226.5440000000001</v>
      </c>
      <c r="AA885" s="78">
        <f t="shared" si="194"/>
        <v>1250.739</v>
      </c>
      <c r="AB885" s="77">
        <f t="shared" si="182"/>
        <v>2023</v>
      </c>
      <c r="AC885" s="76">
        <f t="shared" si="183"/>
        <v>4</v>
      </c>
      <c r="AD885" s="76" t="str">
        <f t="shared" si="184"/>
        <v/>
      </c>
      <c r="AE885" s="76" t="str">
        <f t="shared" si="185"/>
        <v/>
      </c>
      <c r="AF885" s="74">
        <f t="shared" si="186"/>
        <v>1250.739</v>
      </c>
      <c r="AG885" s="75" t="str">
        <f t="shared" si="187"/>
        <v>7:00</v>
      </c>
      <c r="AH885" s="74">
        <f t="shared" si="188"/>
        <v>30301.476000000002</v>
      </c>
      <c r="AI885" s="73" t="str">
        <f t="shared" si="189"/>
        <v/>
      </c>
      <c r="AJ885" s="73" t="str">
        <f t="shared" si="190"/>
        <v/>
      </c>
      <c r="AK885" s="73" t="str">
        <f t="shared" si="191"/>
        <v/>
      </c>
      <c r="AL885" s="72" t="str">
        <f t="shared" si="192"/>
        <v/>
      </c>
      <c r="AM885" s="71" t="str">
        <f t="shared" si="193"/>
        <v/>
      </c>
    </row>
    <row r="886" spans="2:39" ht="13.8" thickBot="1">
      <c r="B886" s="79">
        <v>45018</v>
      </c>
      <c r="C886" s="78">
        <v>1211.9639999999999</v>
      </c>
      <c r="D886" s="78">
        <v>1209.5719999999999</v>
      </c>
      <c r="E886" s="78">
        <v>1211.396</v>
      </c>
      <c r="F886" s="78">
        <v>1223.5730000000001</v>
      </c>
      <c r="G886" s="78">
        <v>1240.355</v>
      </c>
      <c r="H886" s="78">
        <v>1279.7950000000001</v>
      </c>
      <c r="I886" s="78">
        <v>1320.72</v>
      </c>
      <c r="J886" s="78">
        <v>1315.905</v>
      </c>
      <c r="K886" s="78">
        <v>1287.9169999999999</v>
      </c>
      <c r="L886" s="78">
        <v>1305.848</v>
      </c>
      <c r="M886" s="78">
        <v>1296.3720000000001</v>
      </c>
      <c r="N886" s="78">
        <v>1275.0889999999999</v>
      </c>
      <c r="O886" s="78">
        <v>1247.508</v>
      </c>
      <c r="P886" s="78">
        <v>1235.202</v>
      </c>
      <c r="Q886" s="78">
        <v>1222.4469999999999</v>
      </c>
      <c r="R886" s="78">
        <v>1215.395</v>
      </c>
      <c r="S886" s="78">
        <v>1179.5550000000001</v>
      </c>
      <c r="T886" s="78">
        <v>1189.44</v>
      </c>
      <c r="U886" s="78">
        <v>1192.153</v>
      </c>
      <c r="V886" s="78">
        <v>1230.9469999999999</v>
      </c>
      <c r="W886" s="78">
        <v>1210.893</v>
      </c>
      <c r="X886" s="78">
        <v>1206.789</v>
      </c>
      <c r="Y886" s="78">
        <v>1222.3969999999999</v>
      </c>
      <c r="Z886" s="78">
        <v>1212.7560000000001</v>
      </c>
      <c r="AA886" s="78">
        <f t="shared" si="194"/>
        <v>1320.72</v>
      </c>
      <c r="AB886" s="77">
        <f t="shared" si="182"/>
        <v>2023</v>
      </c>
      <c r="AC886" s="76">
        <f t="shared" si="183"/>
        <v>4</v>
      </c>
      <c r="AD886" s="76" t="str">
        <f t="shared" si="184"/>
        <v/>
      </c>
      <c r="AE886" s="76" t="str">
        <f t="shared" si="185"/>
        <v/>
      </c>
      <c r="AF886" s="74">
        <f t="shared" si="186"/>
        <v>1320.72</v>
      </c>
      <c r="AG886" s="75" t="str">
        <f t="shared" si="187"/>
        <v>7:00</v>
      </c>
      <c r="AH886" s="74">
        <f t="shared" si="188"/>
        <v>31064.708000000002</v>
      </c>
      <c r="AI886" s="73" t="str">
        <f t="shared" si="189"/>
        <v/>
      </c>
      <c r="AJ886" s="73" t="str">
        <f t="shared" si="190"/>
        <v/>
      </c>
      <c r="AK886" s="73" t="str">
        <f t="shared" si="191"/>
        <v/>
      </c>
      <c r="AL886" s="72" t="str">
        <f t="shared" si="192"/>
        <v/>
      </c>
      <c r="AM886" s="71" t="str">
        <f t="shared" si="193"/>
        <v/>
      </c>
    </row>
    <row r="887" spans="2:39" ht="13.8" thickBot="1">
      <c r="B887" s="79">
        <v>45019</v>
      </c>
      <c r="C887" s="78">
        <v>1206.056</v>
      </c>
      <c r="D887" s="78">
        <v>1205.973</v>
      </c>
      <c r="E887" s="78">
        <v>1211.202</v>
      </c>
      <c r="F887" s="78">
        <v>1215.838</v>
      </c>
      <c r="G887" s="78">
        <v>1242.703</v>
      </c>
      <c r="H887" s="78">
        <v>1283.539</v>
      </c>
      <c r="I887" s="78">
        <v>1309.7719999999999</v>
      </c>
      <c r="J887" s="78">
        <v>1339.0060000000001</v>
      </c>
      <c r="K887" s="78">
        <v>1343.778</v>
      </c>
      <c r="L887" s="78">
        <v>1366.038</v>
      </c>
      <c r="M887" s="78">
        <v>1374.971</v>
      </c>
      <c r="N887" s="78">
        <v>1331.7149999999999</v>
      </c>
      <c r="O887" s="78">
        <v>1311.048</v>
      </c>
      <c r="P887" s="78">
        <v>1303.076</v>
      </c>
      <c r="Q887" s="78">
        <v>1304.896</v>
      </c>
      <c r="R887" s="78">
        <v>1254.712</v>
      </c>
      <c r="S887" s="78">
        <v>1190.0119999999999</v>
      </c>
      <c r="T887" s="78">
        <v>1180.2070000000001</v>
      </c>
      <c r="U887" s="78">
        <v>1152.8430000000001</v>
      </c>
      <c r="V887" s="78">
        <v>1186.1379999999999</v>
      </c>
      <c r="W887" s="78">
        <v>1197.721</v>
      </c>
      <c r="X887" s="78">
        <v>1165.297</v>
      </c>
      <c r="Y887" s="78">
        <v>1167.1189999999999</v>
      </c>
      <c r="Z887" s="78">
        <v>1165.0940000000001</v>
      </c>
      <c r="AA887" s="78">
        <f t="shared" si="194"/>
        <v>1374.971</v>
      </c>
      <c r="AB887" s="77">
        <f t="shared" si="182"/>
        <v>2023</v>
      </c>
      <c r="AC887" s="76">
        <f t="shared" si="183"/>
        <v>4</v>
      </c>
      <c r="AD887" s="76" t="str">
        <f t="shared" si="184"/>
        <v/>
      </c>
      <c r="AE887" s="76" t="str">
        <f t="shared" si="185"/>
        <v/>
      </c>
      <c r="AF887" s="74">
        <f t="shared" si="186"/>
        <v>1374.971</v>
      </c>
      <c r="AG887" s="75" t="str">
        <f t="shared" si="187"/>
        <v>11:00</v>
      </c>
      <c r="AH887" s="74">
        <f t="shared" si="188"/>
        <v>31383.724999999999</v>
      </c>
      <c r="AI887" s="73" t="str">
        <f t="shared" si="189"/>
        <v/>
      </c>
      <c r="AJ887" s="73" t="str">
        <f t="shared" si="190"/>
        <v/>
      </c>
      <c r="AK887" s="73" t="str">
        <f t="shared" si="191"/>
        <v/>
      </c>
      <c r="AL887" s="72" t="str">
        <f t="shared" si="192"/>
        <v/>
      </c>
      <c r="AM887" s="71" t="str">
        <f t="shared" si="193"/>
        <v/>
      </c>
    </row>
    <row r="888" spans="2:39" ht="13.8" thickBot="1">
      <c r="B888" s="79">
        <v>45020</v>
      </c>
      <c r="C888" s="78">
        <v>1167.751</v>
      </c>
      <c r="D888" s="78">
        <v>1161.155</v>
      </c>
      <c r="E888" s="78">
        <v>1161.942</v>
      </c>
      <c r="F888" s="78">
        <v>1139.1769999999999</v>
      </c>
      <c r="G888" s="78">
        <v>1175.9580000000001</v>
      </c>
      <c r="H888" s="78">
        <v>1218.78</v>
      </c>
      <c r="I888" s="78">
        <v>1289.6610000000001</v>
      </c>
      <c r="J888" s="78">
        <v>1325.7750000000001</v>
      </c>
      <c r="K888" s="78">
        <v>1324.068</v>
      </c>
      <c r="L888" s="78">
        <v>1359.8440000000001</v>
      </c>
      <c r="M888" s="78">
        <v>1367.3219999999999</v>
      </c>
      <c r="N888" s="78">
        <v>1373.14</v>
      </c>
      <c r="O888" s="78">
        <v>1359.7180000000001</v>
      </c>
      <c r="P888" s="78">
        <v>1328.96</v>
      </c>
      <c r="Q888" s="78">
        <v>1314.943</v>
      </c>
      <c r="R888" s="78">
        <v>1279.528</v>
      </c>
      <c r="S888" s="78">
        <v>1220.9179999999999</v>
      </c>
      <c r="T888" s="78">
        <v>1222.578</v>
      </c>
      <c r="U888" s="78">
        <v>1181.9069999999999</v>
      </c>
      <c r="V888" s="78">
        <v>1180.7439999999999</v>
      </c>
      <c r="W888" s="78">
        <v>1202.0329999999999</v>
      </c>
      <c r="X888" s="78">
        <v>1178.2429999999999</v>
      </c>
      <c r="Y888" s="78">
        <v>1168.4659999999999</v>
      </c>
      <c r="Z888" s="78">
        <v>1163.2639999999999</v>
      </c>
      <c r="AA888" s="78">
        <f t="shared" si="194"/>
        <v>1373.14</v>
      </c>
      <c r="AB888" s="77">
        <f t="shared" si="182"/>
        <v>2023</v>
      </c>
      <c r="AC888" s="76">
        <f t="shared" si="183"/>
        <v>4</v>
      </c>
      <c r="AD888" s="76" t="str">
        <f t="shared" si="184"/>
        <v/>
      </c>
      <c r="AE888" s="76" t="str">
        <f t="shared" si="185"/>
        <v/>
      </c>
      <c r="AF888" s="74">
        <f t="shared" si="186"/>
        <v>1373.14</v>
      </c>
      <c r="AG888" s="75" t="str">
        <f t="shared" si="187"/>
        <v>12:00</v>
      </c>
      <c r="AH888" s="74">
        <f t="shared" si="188"/>
        <v>31239.014999999992</v>
      </c>
      <c r="AI888" s="73" t="str">
        <f t="shared" si="189"/>
        <v/>
      </c>
      <c r="AJ888" s="73" t="str">
        <f t="shared" si="190"/>
        <v/>
      </c>
      <c r="AK888" s="73" t="str">
        <f t="shared" si="191"/>
        <v/>
      </c>
      <c r="AL888" s="72" t="str">
        <f t="shared" si="192"/>
        <v/>
      </c>
      <c r="AM888" s="71" t="str">
        <f t="shared" si="193"/>
        <v/>
      </c>
    </row>
    <row r="889" spans="2:39" ht="13.8" thickBot="1">
      <c r="B889" s="79">
        <v>45021</v>
      </c>
      <c r="C889" s="78">
        <v>1157.6600000000001</v>
      </c>
      <c r="D889" s="78">
        <v>1155.4549999999999</v>
      </c>
      <c r="E889" s="78">
        <v>1158.6610000000001</v>
      </c>
      <c r="F889" s="78">
        <v>1175.7739999999999</v>
      </c>
      <c r="G889" s="78">
        <v>1190.68</v>
      </c>
      <c r="H889" s="78">
        <v>287.392</v>
      </c>
      <c r="I889" s="78">
        <v>1302.4649999999999</v>
      </c>
      <c r="J889" s="78">
        <v>1339.4749999999999</v>
      </c>
      <c r="K889" s="78">
        <v>1343.6569999999999</v>
      </c>
      <c r="L889" s="78">
        <v>1369.896</v>
      </c>
      <c r="M889" s="78">
        <v>1375.79</v>
      </c>
      <c r="N889" s="78">
        <v>1337.7449999999999</v>
      </c>
      <c r="O889" s="78">
        <v>1334.125</v>
      </c>
      <c r="P889" s="78">
        <v>1328.326</v>
      </c>
      <c r="Q889" s="78">
        <v>1352.624</v>
      </c>
      <c r="R889" s="78">
        <v>1307.682</v>
      </c>
      <c r="S889" s="78">
        <v>1245.7670000000001</v>
      </c>
      <c r="T889" s="78">
        <v>1239.441</v>
      </c>
      <c r="U889" s="78">
        <v>1222.616</v>
      </c>
      <c r="V889" s="78">
        <v>1223.4760000000001</v>
      </c>
      <c r="W889" s="78">
        <v>1187.296</v>
      </c>
      <c r="X889" s="78">
        <v>1172.1420000000001</v>
      </c>
      <c r="Y889" s="78">
        <v>1154.317</v>
      </c>
      <c r="Z889" s="78">
        <v>1147.6880000000001</v>
      </c>
      <c r="AA889" s="78">
        <f t="shared" si="194"/>
        <v>1375.79</v>
      </c>
      <c r="AB889" s="77">
        <f t="shared" si="182"/>
        <v>2023</v>
      </c>
      <c r="AC889" s="76">
        <f t="shared" si="183"/>
        <v>4</v>
      </c>
      <c r="AD889" s="76" t="str">
        <f t="shared" si="184"/>
        <v/>
      </c>
      <c r="AE889" s="76" t="str">
        <f t="shared" si="185"/>
        <v/>
      </c>
      <c r="AF889" s="74">
        <f t="shared" si="186"/>
        <v>1375.79</v>
      </c>
      <c r="AG889" s="75" t="str">
        <f t="shared" si="187"/>
        <v>11:00</v>
      </c>
      <c r="AH889" s="74">
        <f t="shared" si="188"/>
        <v>30485.939999999995</v>
      </c>
      <c r="AI889" s="73" t="str">
        <f t="shared" si="189"/>
        <v/>
      </c>
      <c r="AJ889" s="73" t="str">
        <f t="shared" si="190"/>
        <v/>
      </c>
      <c r="AK889" s="73" t="str">
        <f t="shared" si="191"/>
        <v/>
      </c>
      <c r="AL889" s="72" t="str">
        <f t="shared" si="192"/>
        <v/>
      </c>
      <c r="AM889" s="71" t="str">
        <f t="shared" si="193"/>
        <v/>
      </c>
    </row>
    <row r="890" spans="2:39" ht="13.8" thickBot="1">
      <c r="B890" s="79">
        <v>45022</v>
      </c>
      <c r="C890" s="78">
        <v>1143.0360000000001</v>
      </c>
      <c r="D890" s="78">
        <v>1160.0630000000001</v>
      </c>
      <c r="E890" s="78">
        <v>1185.759</v>
      </c>
      <c r="F890" s="78">
        <v>1160.2449999999999</v>
      </c>
      <c r="G890" s="78">
        <v>1187.4939999999999</v>
      </c>
      <c r="H890" s="78">
        <v>10.176</v>
      </c>
      <c r="I890" s="78">
        <v>1050.3119999999999</v>
      </c>
      <c r="J890" s="78">
        <v>1309.2449999999999</v>
      </c>
      <c r="K890" s="78">
        <v>1329.933</v>
      </c>
      <c r="L890" s="78">
        <v>1348.0989999999999</v>
      </c>
      <c r="M890" s="78">
        <v>1372.4169999999999</v>
      </c>
      <c r="N890" s="78">
        <v>1340.9069999999999</v>
      </c>
      <c r="O890" s="78">
        <v>1325.6569999999999</v>
      </c>
      <c r="P890" s="78">
        <v>1316.5039999999999</v>
      </c>
      <c r="Q890" s="78">
        <v>1303.2670000000001</v>
      </c>
      <c r="R890" s="78">
        <v>1276.2090000000001</v>
      </c>
      <c r="S890" s="78">
        <v>1235.51</v>
      </c>
      <c r="T890" s="78">
        <v>1222.9860000000001</v>
      </c>
      <c r="U890" s="78">
        <v>1204.3679999999999</v>
      </c>
      <c r="V890" s="78">
        <v>1213.7570000000001</v>
      </c>
      <c r="W890" s="78">
        <v>1204.915</v>
      </c>
      <c r="X890" s="78">
        <v>1193.895</v>
      </c>
      <c r="Y890" s="78">
        <v>1153.473</v>
      </c>
      <c r="Z890" s="78">
        <v>1157.605</v>
      </c>
      <c r="AA890" s="78">
        <f t="shared" si="194"/>
        <v>1372.4169999999999</v>
      </c>
      <c r="AB890" s="77">
        <f t="shared" si="182"/>
        <v>2023</v>
      </c>
      <c r="AC890" s="76">
        <f t="shared" si="183"/>
        <v>4</v>
      </c>
      <c r="AD890" s="76" t="str">
        <f t="shared" si="184"/>
        <v/>
      </c>
      <c r="AE890" s="76" t="str">
        <f t="shared" si="185"/>
        <v/>
      </c>
      <c r="AF890" s="74">
        <f t="shared" si="186"/>
        <v>1372.4169999999999</v>
      </c>
      <c r="AG890" s="75" t="str">
        <f t="shared" si="187"/>
        <v>11:00</v>
      </c>
      <c r="AH890" s="74">
        <f t="shared" si="188"/>
        <v>29778.249</v>
      </c>
      <c r="AI890" s="73" t="str">
        <f t="shared" si="189"/>
        <v/>
      </c>
      <c r="AJ890" s="73" t="str">
        <f t="shared" si="190"/>
        <v/>
      </c>
      <c r="AK890" s="73" t="str">
        <f t="shared" si="191"/>
        <v/>
      </c>
      <c r="AL890" s="72" t="str">
        <f t="shared" si="192"/>
        <v/>
      </c>
      <c r="AM890" s="71" t="str">
        <f t="shared" si="193"/>
        <v/>
      </c>
    </row>
    <row r="891" spans="2:39" ht="13.8" thickBot="1">
      <c r="B891" s="79">
        <v>45023</v>
      </c>
      <c r="C891" s="78">
        <v>1152.2439999999999</v>
      </c>
      <c r="D891" s="78">
        <v>1154.404</v>
      </c>
      <c r="E891" s="78">
        <v>1159.7729999999999</v>
      </c>
      <c r="F891" s="78">
        <v>1184.393</v>
      </c>
      <c r="G891" s="78">
        <v>1194.7529999999999</v>
      </c>
      <c r="H891" s="78">
        <v>1223.1969999999999</v>
      </c>
      <c r="I891" s="78">
        <v>1286.365</v>
      </c>
      <c r="J891" s="78">
        <v>1230.2429999999999</v>
      </c>
      <c r="K891" s="78">
        <v>1002.624</v>
      </c>
      <c r="L891" s="78">
        <v>1000.1660000000001</v>
      </c>
      <c r="M891" s="78">
        <v>1000.763</v>
      </c>
      <c r="N891" s="78">
        <v>1130.4960000000001</v>
      </c>
      <c r="O891" s="78">
        <v>1197.318</v>
      </c>
      <c r="P891" s="78">
        <v>1186.885</v>
      </c>
      <c r="Q891" s="78">
        <v>1183.806</v>
      </c>
      <c r="R891" s="78">
        <v>1168.886</v>
      </c>
      <c r="S891" s="78">
        <v>1146.4549999999999</v>
      </c>
      <c r="T891" s="78">
        <v>1143.691</v>
      </c>
      <c r="U891" s="78">
        <v>1131.33</v>
      </c>
      <c r="V891" s="78">
        <v>1156.5329999999999</v>
      </c>
      <c r="W891" s="78">
        <v>1173.2329999999999</v>
      </c>
      <c r="X891" s="78">
        <v>1166.875</v>
      </c>
      <c r="Y891" s="78">
        <v>1159.067</v>
      </c>
      <c r="Z891" s="78">
        <v>1153.5899999999999</v>
      </c>
      <c r="AA891" s="78">
        <f t="shared" si="194"/>
        <v>1286.365</v>
      </c>
      <c r="AB891" s="77">
        <f t="shared" si="182"/>
        <v>2023</v>
      </c>
      <c r="AC891" s="76">
        <f t="shared" si="183"/>
        <v>4</v>
      </c>
      <c r="AD891" s="76" t="str">
        <f t="shared" si="184"/>
        <v/>
      </c>
      <c r="AE891" s="76" t="str">
        <f t="shared" si="185"/>
        <v/>
      </c>
      <c r="AF891" s="74">
        <f t="shared" si="186"/>
        <v>1286.365</v>
      </c>
      <c r="AG891" s="75" t="str">
        <f t="shared" si="187"/>
        <v>7:00</v>
      </c>
      <c r="AH891" s="74">
        <f t="shared" si="188"/>
        <v>28973.455000000002</v>
      </c>
      <c r="AI891" s="73" t="str">
        <f t="shared" si="189"/>
        <v/>
      </c>
      <c r="AJ891" s="73" t="str">
        <f t="shared" si="190"/>
        <v/>
      </c>
      <c r="AK891" s="73" t="str">
        <f t="shared" si="191"/>
        <v/>
      </c>
      <c r="AL891" s="72" t="str">
        <f t="shared" si="192"/>
        <v/>
      </c>
      <c r="AM891" s="71" t="str">
        <f t="shared" si="193"/>
        <v/>
      </c>
    </row>
    <row r="892" spans="2:39" ht="13.8" thickBot="1">
      <c r="B892" s="79">
        <v>45024</v>
      </c>
      <c r="C892" s="78">
        <v>1160.9970000000001</v>
      </c>
      <c r="D892" s="78">
        <v>1168.0740000000001</v>
      </c>
      <c r="E892" s="78">
        <v>1163.5440000000001</v>
      </c>
      <c r="F892" s="78">
        <v>1167.5139999999999</v>
      </c>
      <c r="G892" s="78">
        <v>1199.405</v>
      </c>
      <c r="H892" s="78">
        <v>1204.873</v>
      </c>
      <c r="I892" s="78">
        <v>1264.742</v>
      </c>
      <c r="J892" s="78">
        <v>1252.057</v>
      </c>
      <c r="K892" s="78">
        <v>1232.838</v>
      </c>
      <c r="L892" s="78">
        <v>1227.0239999999999</v>
      </c>
      <c r="M892" s="78">
        <v>1227.194</v>
      </c>
      <c r="N892" s="78">
        <v>1213.681</v>
      </c>
      <c r="O892" s="78">
        <v>1217.921</v>
      </c>
      <c r="P892" s="78">
        <v>1181.97</v>
      </c>
      <c r="Q892" s="78">
        <v>1185.1790000000001</v>
      </c>
      <c r="R892" s="78">
        <v>1179.5920000000001</v>
      </c>
      <c r="S892" s="78">
        <v>1131.2329999999999</v>
      </c>
      <c r="T892" s="78">
        <v>1132.04</v>
      </c>
      <c r="U892" s="78">
        <v>1132.8150000000001</v>
      </c>
      <c r="V892" s="78">
        <v>1158.164</v>
      </c>
      <c r="W892" s="78">
        <v>1161.9380000000001</v>
      </c>
      <c r="X892" s="78">
        <v>1151.143</v>
      </c>
      <c r="Y892" s="78">
        <v>1142.9100000000001</v>
      </c>
      <c r="Z892" s="78">
        <v>1145.5440000000001</v>
      </c>
      <c r="AA892" s="78">
        <f t="shared" si="194"/>
        <v>1264.742</v>
      </c>
      <c r="AB892" s="77">
        <f t="shared" si="182"/>
        <v>2023</v>
      </c>
      <c r="AC892" s="76">
        <f t="shared" si="183"/>
        <v>4</v>
      </c>
      <c r="AD892" s="76" t="str">
        <f t="shared" si="184"/>
        <v/>
      </c>
      <c r="AE892" s="76" t="str">
        <f t="shared" si="185"/>
        <v/>
      </c>
      <c r="AF892" s="74">
        <f t="shared" si="186"/>
        <v>1264.742</v>
      </c>
      <c r="AG892" s="75" t="str">
        <f t="shared" si="187"/>
        <v>7:00</v>
      </c>
      <c r="AH892" s="74">
        <f t="shared" si="188"/>
        <v>29667.133999999998</v>
      </c>
      <c r="AI892" s="73" t="str">
        <f t="shared" si="189"/>
        <v/>
      </c>
      <c r="AJ892" s="73" t="str">
        <f t="shared" si="190"/>
        <v/>
      </c>
      <c r="AK892" s="73" t="str">
        <f t="shared" si="191"/>
        <v/>
      </c>
      <c r="AL892" s="72" t="str">
        <f t="shared" si="192"/>
        <v/>
      </c>
      <c r="AM892" s="71" t="str">
        <f t="shared" si="193"/>
        <v/>
      </c>
    </row>
    <row r="893" spans="2:39" ht="13.8" thickBot="1">
      <c r="B893" s="79">
        <v>45025</v>
      </c>
      <c r="C893" s="78">
        <v>1132.9390000000001</v>
      </c>
      <c r="D893" s="78">
        <v>1140.463</v>
      </c>
      <c r="E893" s="78">
        <v>1145.2570000000001</v>
      </c>
      <c r="F893" s="78">
        <v>1141.1420000000001</v>
      </c>
      <c r="G893" s="78">
        <v>1163.9559999999999</v>
      </c>
      <c r="H893" s="78">
        <v>1184.0840000000001</v>
      </c>
      <c r="I893" s="78">
        <v>1234.9559999999999</v>
      </c>
      <c r="J893" s="78">
        <v>1229.2909999999999</v>
      </c>
      <c r="K893" s="78">
        <v>1230.4929999999999</v>
      </c>
      <c r="L893" s="78">
        <v>1213.7329999999999</v>
      </c>
      <c r="M893" s="78">
        <v>1213.6310000000001</v>
      </c>
      <c r="N893" s="78">
        <v>1205.9860000000001</v>
      </c>
      <c r="O893" s="78">
        <v>1200.6469999999999</v>
      </c>
      <c r="P893" s="78">
        <v>1182.04</v>
      </c>
      <c r="Q893" s="78">
        <v>1167.0540000000001</v>
      </c>
      <c r="R893" s="78">
        <v>1137.963</v>
      </c>
      <c r="S893" s="78">
        <v>1090.5319999999999</v>
      </c>
      <c r="T893" s="78">
        <v>1089.932</v>
      </c>
      <c r="U893" s="78">
        <v>1089.8499999999999</v>
      </c>
      <c r="V893" s="78">
        <v>1136</v>
      </c>
      <c r="W893" s="78">
        <v>1138.953</v>
      </c>
      <c r="X893" s="78">
        <v>1119.7819999999999</v>
      </c>
      <c r="Y893" s="78">
        <v>1131.537</v>
      </c>
      <c r="Z893" s="78">
        <v>1129.675</v>
      </c>
      <c r="AA893" s="78">
        <f t="shared" si="194"/>
        <v>1234.9559999999999</v>
      </c>
      <c r="AB893" s="77">
        <f t="shared" si="182"/>
        <v>2023</v>
      </c>
      <c r="AC893" s="76">
        <f t="shared" si="183"/>
        <v>4</v>
      </c>
      <c r="AD893" s="76" t="str">
        <f t="shared" si="184"/>
        <v/>
      </c>
      <c r="AE893" s="76" t="str">
        <f t="shared" si="185"/>
        <v/>
      </c>
      <c r="AF893" s="74">
        <f t="shared" si="186"/>
        <v>1234.9559999999999</v>
      </c>
      <c r="AG893" s="75" t="str">
        <f t="shared" si="187"/>
        <v>7:00</v>
      </c>
      <c r="AH893" s="74">
        <f t="shared" si="188"/>
        <v>29084.851999999999</v>
      </c>
      <c r="AI893" s="73" t="str">
        <f t="shared" si="189"/>
        <v/>
      </c>
      <c r="AJ893" s="73" t="str">
        <f t="shared" si="190"/>
        <v/>
      </c>
      <c r="AK893" s="73" t="str">
        <f t="shared" si="191"/>
        <v/>
      </c>
      <c r="AL893" s="72" t="str">
        <f t="shared" si="192"/>
        <v/>
      </c>
      <c r="AM893" s="71" t="str">
        <f t="shared" si="193"/>
        <v/>
      </c>
    </row>
    <row r="894" spans="2:39" ht="13.8" thickBot="1">
      <c r="B894" s="79">
        <v>45026</v>
      </c>
      <c r="C894" s="78">
        <v>1131.5340000000001</v>
      </c>
      <c r="D894" s="78">
        <v>1121.3679999999999</v>
      </c>
      <c r="E894" s="78">
        <v>1135.5070000000001</v>
      </c>
      <c r="F894" s="78">
        <v>878.28300000000002</v>
      </c>
      <c r="G894" s="78">
        <v>0</v>
      </c>
      <c r="H894" s="78">
        <v>0</v>
      </c>
      <c r="I894" s="78">
        <v>845.42200000000003</v>
      </c>
      <c r="J894" s="78">
        <v>1247.1510000000001</v>
      </c>
      <c r="K894" s="78">
        <v>1243.1790000000001</v>
      </c>
      <c r="L894" s="78">
        <v>1240.6880000000001</v>
      </c>
      <c r="M894" s="78">
        <v>1254.67</v>
      </c>
      <c r="N894" s="78">
        <v>1218.0619999999999</v>
      </c>
      <c r="O894" s="78">
        <v>1231.338</v>
      </c>
      <c r="P894" s="78">
        <v>1212.9449999999999</v>
      </c>
      <c r="Q894" s="78">
        <v>1229.4449999999999</v>
      </c>
      <c r="R894" s="78">
        <v>1191.298</v>
      </c>
      <c r="S894" s="78">
        <v>1143.547</v>
      </c>
      <c r="T894" s="78">
        <v>1101.9659999999999</v>
      </c>
      <c r="U894" s="78">
        <v>1096.0740000000001</v>
      </c>
      <c r="V894" s="78">
        <v>1110.3430000000001</v>
      </c>
      <c r="W894" s="78">
        <v>1105.1780000000001</v>
      </c>
      <c r="X894" s="78">
        <v>1091.5519999999999</v>
      </c>
      <c r="Y894" s="78">
        <v>1104.222</v>
      </c>
      <c r="Z894" s="78">
        <v>1102.5029999999999</v>
      </c>
      <c r="AA894" s="78">
        <f t="shared" si="194"/>
        <v>1254.67</v>
      </c>
      <c r="AB894" s="77">
        <f t="shared" si="182"/>
        <v>2023</v>
      </c>
      <c r="AC894" s="76">
        <f t="shared" si="183"/>
        <v>4</v>
      </c>
      <c r="AD894" s="76" t="str">
        <f t="shared" si="184"/>
        <v/>
      </c>
      <c r="AE894" s="76" t="str">
        <f t="shared" si="185"/>
        <v/>
      </c>
      <c r="AF894" s="74">
        <f t="shared" si="186"/>
        <v>1254.67</v>
      </c>
      <c r="AG894" s="75" t="str">
        <f t="shared" si="187"/>
        <v>11:00</v>
      </c>
      <c r="AH894" s="74">
        <f t="shared" si="188"/>
        <v>26290.945</v>
      </c>
      <c r="AI894" s="73" t="str">
        <f t="shared" si="189"/>
        <v/>
      </c>
      <c r="AJ894" s="73" t="str">
        <f t="shared" si="190"/>
        <v/>
      </c>
      <c r="AK894" s="73" t="str">
        <f t="shared" si="191"/>
        <v/>
      </c>
      <c r="AL894" s="72" t="str">
        <f t="shared" si="192"/>
        <v/>
      </c>
      <c r="AM894" s="71" t="str">
        <f t="shared" si="193"/>
        <v/>
      </c>
    </row>
    <row r="895" spans="2:39" ht="13.8" thickBot="1">
      <c r="B895" s="79">
        <v>45027</v>
      </c>
      <c r="C895" s="78">
        <v>1090.223</v>
      </c>
      <c r="D895" s="78">
        <v>1095.5409999999999</v>
      </c>
      <c r="E895" s="78">
        <v>1115.1099999999999</v>
      </c>
      <c r="F895" s="78">
        <v>1103.3230000000001</v>
      </c>
      <c r="G895" s="78">
        <v>1149.395</v>
      </c>
      <c r="H895" s="78">
        <v>1174.162</v>
      </c>
      <c r="I895" s="78">
        <v>1274.5150000000001</v>
      </c>
      <c r="J895" s="78">
        <v>1304.4770000000001</v>
      </c>
      <c r="K895" s="78">
        <v>1303.546</v>
      </c>
      <c r="L895" s="78">
        <v>1325.922</v>
      </c>
      <c r="M895" s="78">
        <v>1334.2049999999999</v>
      </c>
      <c r="N895" s="78">
        <v>1318.3810000000001</v>
      </c>
      <c r="O895" s="78">
        <v>555.89200000000005</v>
      </c>
      <c r="P895" s="78">
        <v>0</v>
      </c>
      <c r="Q895" s="78">
        <v>0</v>
      </c>
      <c r="R895" s="78">
        <v>0</v>
      </c>
      <c r="S895" s="78">
        <v>0</v>
      </c>
      <c r="T895" s="78">
        <v>0</v>
      </c>
      <c r="U895" s="78">
        <v>0</v>
      </c>
      <c r="V895" s="78">
        <v>0</v>
      </c>
      <c r="W895" s="78">
        <v>0</v>
      </c>
      <c r="X895" s="78">
        <v>0</v>
      </c>
      <c r="Y895" s="78">
        <v>0</v>
      </c>
      <c r="Z895" s="78">
        <v>0</v>
      </c>
      <c r="AA895" s="78">
        <f t="shared" si="194"/>
        <v>1334.2049999999999</v>
      </c>
      <c r="AB895" s="77">
        <f t="shared" si="182"/>
        <v>2023</v>
      </c>
      <c r="AC895" s="76">
        <f t="shared" si="183"/>
        <v>4</v>
      </c>
      <c r="AD895" s="76" t="str">
        <f t="shared" si="184"/>
        <v/>
      </c>
      <c r="AE895" s="76" t="str">
        <f t="shared" si="185"/>
        <v/>
      </c>
      <c r="AF895" s="74">
        <f t="shared" si="186"/>
        <v>1334.2049999999999</v>
      </c>
      <c r="AG895" s="75" t="str">
        <f t="shared" si="187"/>
        <v>11:00</v>
      </c>
      <c r="AH895" s="74">
        <f t="shared" si="188"/>
        <v>16478.897000000001</v>
      </c>
      <c r="AI895" s="73" t="str">
        <f t="shared" si="189"/>
        <v/>
      </c>
      <c r="AJ895" s="73" t="str">
        <f t="shared" si="190"/>
        <v/>
      </c>
      <c r="AK895" s="73" t="str">
        <f t="shared" si="191"/>
        <v/>
      </c>
      <c r="AL895" s="72" t="str">
        <f t="shared" si="192"/>
        <v/>
      </c>
      <c r="AM895" s="71" t="str">
        <f t="shared" si="193"/>
        <v/>
      </c>
    </row>
    <row r="896" spans="2:39" ht="13.8" thickBot="1">
      <c r="B896" s="79">
        <v>45028</v>
      </c>
      <c r="C896" s="78">
        <v>0</v>
      </c>
      <c r="D896" s="78">
        <v>0</v>
      </c>
      <c r="E896" s="78">
        <v>0</v>
      </c>
      <c r="F896" s="78">
        <v>0</v>
      </c>
      <c r="G896" s="78">
        <v>0</v>
      </c>
      <c r="H896" s="78">
        <v>0</v>
      </c>
      <c r="I896" s="78">
        <v>0</v>
      </c>
      <c r="J896" s="78">
        <v>0</v>
      </c>
      <c r="K896" s="78">
        <v>0</v>
      </c>
      <c r="L896" s="78">
        <v>0</v>
      </c>
      <c r="M896" s="78">
        <v>0</v>
      </c>
      <c r="N896" s="78">
        <v>0</v>
      </c>
      <c r="O896" s="78">
        <v>0</v>
      </c>
      <c r="P896" s="78">
        <v>569.20500000000004</v>
      </c>
      <c r="Q896" s="78">
        <v>1324.1489999999999</v>
      </c>
      <c r="R896" s="78">
        <v>1284.2190000000001</v>
      </c>
      <c r="S896" s="78">
        <v>1209.527</v>
      </c>
      <c r="T896" s="78">
        <v>1151.1469999999999</v>
      </c>
      <c r="U896" s="78">
        <v>1122.278</v>
      </c>
      <c r="V896" s="78">
        <v>1123.33</v>
      </c>
      <c r="W896" s="78">
        <v>1112.066</v>
      </c>
      <c r="X896" s="78">
        <v>1096.4870000000001</v>
      </c>
      <c r="Y896" s="78">
        <v>1077.5</v>
      </c>
      <c r="Z896" s="78">
        <v>1054.73</v>
      </c>
      <c r="AA896" s="78">
        <f t="shared" si="194"/>
        <v>1324.1489999999999</v>
      </c>
      <c r="AB896" s="77">
        <f t="shared" si="182"/>
        <v>2023</v>
      </c>
      <c r="AC896" s="76">
        <f t="shared" si="183"/>
        <v>4</v>
      </c>
      <c r="AD896" s="76" t="str">
        <f t="shared" si="184"/>
        <v/>
      </c>
      <c r="AE896" s="76" t="str">
        <f t="shared" si="185"/>
        <v/>
      </c>
      <c r="AF896" s="74">
        <f t="shared" si="186"/>
        <v>1324.1489999999999</v>
      </c>
      <c r="AG896" s="75" t="str">
        <f t="shared" si="187"/>
        <v>15:00</v>
      </c>
      <c r="AH896" s="74">
        <f t="shared" si="188"/>
        <v>13448.786999999998</v>
      </c>
      <c r="AI896" s="73" t="str">
        <f t="shared" si="189"/>
        <v/>
      </c>
      <c r="AJ896" s="73" t="str">
        <f t="shared" si="190"/>
        <v/>
      </c>
      <c r="AK896" s="73" t="str">
        <f t="shared" si="191"/>
        <v/>
      </c>
      <c r="AL896" s="72" t="str">
        <f t="shared" si="192"/>
        <v/>
      </c>
      <c r="AM896" s="71" t="str">
        <f t="shared" si="193"/>
        <v/>
      </c>
    </row>
    <row r="897" spans="2:39" ht="13.8" thickBot="1">
      <c r="B897" s="79">
        <v>45029</v>
      </c>
      <c r="C897" s="78">
        <v>1048.184</v>
      </c>
      <c r="D897" s="78">
        <v>1041.6990000000001</v>
      </c>
      <c r="E897" s="78">
        <v>1060.19</v>
      </c>
      <c r="F897" s="78">
        <v>1061.444</v>
      </c>
      <c r="G897" s="78">
        <v>1084.9960000000001</v>
      </c>
      <c r="H897" s="78">
        <v>1131.3320000000001</v>
      </c>
      <c r="I897" s="78">
        <v>1226.991</v>
      </c>
      <c r="J897" s="78">
        <v>1247.5709999999999</v>
      </c>
      <c r="K897" s="78">
        <v>1261.9590000000001</v>
      </c>
      <c r="L897" s="78">
        <v>1306.201</v>
      </c>
      <c r="M897" s="78">
        <v>370.98700000000002</v>
      </c>
      <c r="N897" s="78">
        <v>0</v>
      </c>
      <c r="O897" s="78">
        <v>0</v>
      </c>
      <c r="P897" s="78">
        <v>0</v>
      </c>
      <c r="Q897" s="78">
        <v>0</v>
      </c>
      <c r="R897" s="78">
        <v>0</v>
      </c>
      <c r="S897" s="78">
        <v>0</v>
      </c>
      <c r="T897" s="78">
        <v>0</v>
      </c>
      <c r="U897" s="78">
        <v>0</v>
      </c>
      <c r="V897" s="78">
        <v>0</v>
      </c>
      <c r="W897" s="78">
        <v>0</v>
      </c>
      <c r="X897" s="78">
        <v>0</v>
      </c>
      <c r="Y897" s="78">
        <v>0</v>
      </c>
      <c r="Z897" s="78">
        <v>0</v>
      </c>
      <c r="AA897" s="78">
        <f t="shared" si="194"/>
        <v>1306.201</v>
      </c>
      <c r="AB897" s="77">
        <f t="shared" si="182"/>
        <v>2023</v>
      </c>
      <c r="AC897" s="76">
        <f t="shared" si="183"/>
        <v>4</v>
      </c>
      <c r="AD897" s="76" t="str">
        <f t="shared" si="184"/>
        <v/>
      </c>
      <c r="AE897" s="76" t="str">
        <f t="shared" si="185"/>
        <v/>
      </c>
      <c r="AF897" s="74">
        <f t="shared" si="186"/>
        <v>1306.201</v>
      </c>
      <c r="AG897" s="75" t="str">
        <f t="shared" si="187"/>
        <v>10:00</v>
      </c>
      <c r="AH897" s="74">
        <f t="shared" si="188"/>
        <v>13147.754999999997</v>
      </c>
      <c r="AI897" s="73" t="str">
        <f t="shared" si="189"/>
        <v/>
      </c>
      <c r="AJ897" s="73" t="str">
        <f t="shared" si="190"/>
        <v/>
      </c>
      <c r="AK897" s="73" t="str">
        <f t="shared" si="191"/>
        <v/>
      </c>
      <c r="AL897" s="72" t="str">
        <f t="shared" si="192"/>
        <v/>
      </c>
      <c r="AM897" s="71" t="str">
        <f t="shared" si="193"/>
        <v/>
      </c>
    </row>
    <row r="898" spans="2:39" ht="13.8" thickBot="1">
      <c r="B898" s="79">
        <v>45030</v>
      </c>
      <c r="C898" s="78">
        <v>0</v>
      </c>
      <c r="D898" s="78">
        <v>0</v>
      </c>
      <c r="E898" s="78">
        <v>0</v>
      </c>
      <c r="F898" s="78">
        <v>0</v>
      </c>
      <c r="G898" s="78">
        <v>0</v>
      </c>
      <c r="H898" s="78">
        <v>0</v>
      </c>
      <c r="I898" s="78">
        <v>0</v>
      </c>
      <c r="J898" s="78">
        <v>0</v>
      </c>
      <c r="K898" s="78">
        <v>0</v>
      </c>
      <c r="L898" s="78">
        <v>0</v>
      </c>
      <c r="M898" s="78">
        <v>0</v>
      </c>
      <c r="N898" s="78">
        <v>361.10599999999999</v>
      </c>
      <c r="O898" s="78">
        <v>1342.788</v>
      </c>
      <c r="P898" s="78">
        <v>244.13</v>
      </c>
      <c r="Q898" s="78">
        <v>0</v>
      </c>
      <c r="R898" s="78">
        <v>0</v>
      </c>
      <c r="S898" s="78">
        <v>0</v>
      </c>
      <c r="T898" s="78">
        <v>0</v>
      </c>
      <c r="U898" s="78">
        <v>0</v>
      </c>
      <c r="V898" s="78">
        <v>0</v>
      </c>
      <c r="W898" s="78">
        <v>0</v>
      </c>
      <c r="X898" s="78">
        <v>0</v>
      </c>
      <c r="Y898" s="78">
        <v>0</v>
      </c>
      <c r="Z898" s="78">
        <v>0</v>
      </c>
      <c r="AA898" s="78">
        <f t="shared" si="194"/>
        <v>1342.788</v>
      </c>
      <c r="AB898" s="77">
        <f t="shared" si="182"/>
        <v>2023</v>
      </c>
      <c r="AC898" s="76">
        <f t="shared" si="183"/>
        <v>4</v>
      </c>
      <c r="AD898" s="76" t="str">
        <f t="shared" si="184"/>
        <v/>
      </c>
      <c r="AE898" s="76" t="str">
        <f t="shared" si="185"/>
        <v/>
      </c>
      <c r="AF898" s="74">
        <f t="shared" si="186"/>
        <v>1342.788</v>
      </c>
      <c r="AG898" s="75" t="str">
        <f t="shared" si="187"/>
        <v>13:00</v>
      </c>
      <c r="AH898" s="74">
        <f t="shared" si="188"/>
        <v>3290.8119999999999</v>
      </c>
      <c r="AI898" s="73" t="str">
        <f t="shared" si="189"/>
        <v/>
      </c>
      <c r="AJ898" s="73" t="str">
        <f t="shared" si="190"/>
        <v/>
      </c>
      <c r="AK898" s="73" t="str">
        <f t="shared" si="191"/>
        <v/>
      </c>
      <c r="AL898" s="72" t="str">
        <f t="shared" si="192"/>
        <v/>
      </c>
      <c r="AM898" s="71" t="str">
        <f t="shared" si="193"/>
        <v/>
      </c>
    </row>
    <row r="899" spans="2:39" ht="13.8" thickBot="1">
      <c r="B899" s="79">
        <v>45031</v>
      </c>
      <c r="C899" s="78">
        <v>0</v>
      </c>
      <c r="D899" s="78">
        <v>0</v>
      </c>
      <c r="E899" s="78">
        <v>0</v>
      </c>
      <c r="F899" s="78">
        <v>0</v>
      </c>
      <c r="G899" s="78">
        <v>0</v>
      </c>
      <c r="H899" s="78">
        <v>0</v>
      </c>
      <c r="I899" s="78">
        <v>0</v>
      </c>
      <c r="J899" s="78">
        <v>0</v>
      </c>
      <c r="K899" s="78">
        <v>0</v>
      </c>
      <c r="L899" s="78">
        <v>0</v>
      </c>
      <c r="M899" s="78">
        <v>0</v>
      </c>
      <c r="N899" s="78">
        <v>0</v>
      </c>
      <c r="O899" s="78">
        <v>0</v>
      </c>
      <c r="P899" s="78">
        <v>0</v>
      </c>
      <c r="Q899" s="78">
        <v>0</v>
      </c>
      <c r="R899" s="78">
        <v>0</v>
      </c>
      <c r="S899" s="78">
        <v>0</v>
      </c>
      <c r="T899" s="78">
        <v>0</v>
      </c>
      <c r="U899" s="78">
        <v>0</v>
      </c>
      <c r="V899" s="78">
        <v>0</v>
      </c>
      <c r="W899" s="78">
        <v>0</v>
      </c>
      <c r="X899" s="78">
        <v>0</v>
      </c>
      <c r="Y899" s="78">
        <v>0</v>
      </c>
      <c r="Z899" s="78">
        <v>0</v>
      </c>
      <c r="AA899" s="78">
        <f t="shared" si="194"/>
        <v>0</v>
      </c>
      <c r="AB899" s="77">
        <f t="shared" si="182"/>
        <v>2023</v>
      </c>
      <c r="AC899" s="76">
        <f t="shared" si="183"/>
        <v>4</v>
      </c>
      <c r="AD899" s="76" t="str">
        <f t="shared" si="184"/>
        <v/>
      </c>
      <c r="AE899" s="76" t="str">
        <f t="shared" si="185"/>
        <v/>
      </c>
      <c r="AF899" s="74">
        <f t="shared" si="186"/>
        <v>0</v>
      </c>
      <c r="AG899" s="75" t="str">
        <f t="shared" si="187"/>
        <v>1:00</v>
      </c>
      <c r="AH899" s="74">
        <f t="shared" si="188"/>
        <v>0</v>
      </c>
      <c r="AI899" s="73" t="str">
        <f t="shared" si="189"/>
        <v/>
      </c>
      <c r="AJ899" s="73" t="str">
        <f t="shared" si="190"/>
        <v/>
      </c>
      <c r="AK899" s="73" t="str">
        <f t="shared" si="191"/>
        <v/>
      </c>
      <c r="AL899" s="72" t="str">
        <f t="shared" si="192"/>
        <v/>
      </c>
      <c r="AM899" s="71" t="str">
        <f t="shared" si="193"/>
        <v/>
      </c>
    </row>
    <row r="900" spans="2:39" ht="13.8" thickBot="1">
      <c r="B900" s="79">
        <v>45032</v>
      </c>
      <c r="C900" s="78">
        <v>0</v>
      </c>
      <c r="D900" s="78">
        <v>0</v>
      </c>
      <c r="E900" s="78">
        <v>0</v>
      </c>
      <c r="F900" s="78">
        <v>0</v>
      </c>
      <c r="G900" s="78">
        <v>0</v>
      </c>
      <c r="H900" s="78">
        <v>0</v>
      </c>
      <c r="I900" s="78">
        <v>0</v>
      </c>
      <c r="J900" s="78">
        <v>0</v>
      </c>
      <c r="K900" s="78">
        <v>0</v>
      </c>
      <c r="L900" s="78">
        <v>0</v>
      </c>
      <c r="M900" s="78">
        <v>0</v>
      </c>
      <c r="N900" s="78">
        <v>0</v>
      </c>
      <c r="O900" s="78">
        <v>0</v>
      </c>
      <c r="P900" s="78">
        <v>0</v>
      </c>
      <c r="Q900" s="78">
        <v>0</v>
      </c>
      <c r="R900" s="78">
        <v>0</v>
      </c>
      <c r="S900" s="78">
        <v>0</v>
      </c>
      <c r="T900" s="78">
        <v>0</v>
      </c>
      <c r="U900" s="78">
        <v>0</v>
      </c>
      <c r="V900" s="78">
        <v>0</v>
      </c>
      <c r="W900" s="78">
        <v>0</v>
      </c>
      <c r="X900" s="78">
        <v>0</v>
      </c>
      <c r="Y900" s="78">
        <v>0</v>
      </c>
      <c r="Z900" s="78">
        <v>0</v>
      </c>
      <c r="AA900" s="78">
        <f t="shared" si="194"/>
        <v>0</v>
      </c>
      <c r="AB900" s="77">
        <f t="shared" si="182"/>
        <v>2023</v>
      </c>
      <c r="AC900" s="76">
        <f t="shared" si="183"/>
        <v>4</v>
      </c>
      <c r="AD900" s="76" t="str">
        <f t="shared" si="184"/>
        <v/>
      </c>
      <c r="AE900" s="76" t="str">
        <f t="shared" si="185"/>
        <v/>
      </c>
      <c r="AF900" s="74">
        <f t="shared" si="186"/>
        <v>0</v>
      </c>
      <c r="AG900" s="75" t="str">
        <f t="shared" si="187"/>
        <v>1:00</v>
      </c>
      <c r="AH900" s="74">
        <f t="shared" si="188"/>
        <v>0</v>
      </c>
      <c r="AI900" s="73" t="str">
        <f t="shared" si="189"/>
        <v/>
      </c>
      <c r="AJ900" s="73" t="str">
        <f t="shared" si="190"/>
        <v/>
      </c>
      <c r="AK900" s="73" t="str">
        <f t="shared" si="191"/>
        <v/>
      </c>
      <c r="AL900" s="72" t="str">
        <f t="shared" si="192"/>
        <v/>
      </c>
      <c r="AM900" s="71" t="str">
        <f t="shared" si="193"/>
        <v/>
      </c>
    </row>
    <row r="901" spans="2:39" ht="13.8" thickBot="1">
      <c r="B901" s="79">
        <v>45033</v>
      </c>
      <c r="C901" s="78">
        <v>0</v>
      </c>
      <c r="D901" s="78">
        <v>0</v>
      </c>
      <c r="E901" s="78">
        <v>0</v>
      </c>
      <c r="F901" s="78">
        <v>0</v>
      </c>
      <c r="G901" s="78">
        <v>0</v>
      </c>
      <c r="H901" s="78">
        <v>0</v>
      </c>
      <c r="I901" s="78">
        <v>0</v>
      </c>
      <c r="J901" s="78">
        <v>0</v>
      </c>
      <c r="K901" s="78">
        <v>0</v>
      </c>
      <c r="L901" s="78">
        <v>812.7</v>
      </c>
      <c r="M901" s="78">
        <v>1309.835</v>
      </c>
      <c r="N901" s="78">
        <v>1298.43</v>
      </c>
      <c r="O901" s="78">
        <v>1307.492</v>
      </c>
      <c r="P901" s="78">
        <v>1308.0070000000001</v>
      </c>
      <c r="Q901" s="78">
        <v>1316.5809999999999</v>
      </c>
      <c r="R901" s="78">
        <v>1279.943</v>
      </c>
      <c r="S901" s="78">
        <v>1214.8050000000001</v>
      </c>
      <c r="T901" s="78">
        <v>1173.4760000000001</v>
      </c>
      <c r="U901" s="78">
        <v>1135.4570000000001</v>
      </c>
      <c r="V901" s="78">
        <v>1155.7329999999999</v>
      </c>
      <c r="W901" s="78">
        <v>1144.002</v>
      </c>
      <c r="X901" s="78">
        <v>1128.25</v>
      </c>
      <c r="Y901" s="78">
        <v>1111.6880000000001</v>
      </c>
      <c r="Z901" s="78">
        <v>1113.066</v>
      </c>
      <c r="AA901" s="78">
        <f t="shared" si="194"/>
        <v>1316.5809999999999</v>
      </c>
      <c r="AB901" s="77">
        <f t="shared" si="182"/>
        <v>2023</v>
      </c>
      <c r="AC901" s="76">
        <f t="shared" si="183"/>
        <v>4</v>
      </c>
      <c r="AD901" s="76" t="str">
        <f t="shared" si="184"/>
        <v/>
      </c>
      <c r="AE901" s="76" t="str">
        <f t="shared" si="185"/>
        <v/>
      </c>
      <c r="AF901" s="74">
        <f t="shared" si="186"/>
        <v>1316.5809999999999</v>
      </c>
      <c r="AG901" s="75" t="str">
        <f t="shared" si="187"/>
        <v>15:00</v>
      </c>
      <c r="AH901" s="74">
        <f t="shared" si="188"/>
        <v>19126.045999999998</v>
      </c>
      <c r="AI901" s="73" t="str">
        <f t="shared" si="189"/>
        <v/>
      </c>
      <c r="AJ901" s="73" t="str">
        <f t="shared" si="190"/>
        <v/>
      </c>
      <c r="AK901" s="73" t="str">
        <f t="shared" si="191"/>
        <v/>
      </c>
      <c r="AL901" s="72" t="str">
        <f t="shared" si="192"/>
        <v/>
      </c>
      <c r="AM901" s="71" t="str">
        <f t="shared" si="193"/>
        <v/>
      </c>
    </row>
    <row r="902" spans="2:39" ht="13.8" thickBot="1">
      <c r="B902" s="79">
        <v>45034</v>
      </c>
      <c r="C902" s="78">
        <v>1111.67</v>
      </c>
      <c r="D902" s="78">
        <v>1083.222</v>
      </c>
      <c r="E902" s="78">
        <v>1101.1990000000001</v>
      </c>
      <c r="F902" s="78">
        <v>1105.405</v>
      </c>
      <c r="G902" s="78">
        <v>1127.9069999999999</v>
      </c>
      <c r="H902" s="78">
        <v>1169.115</v>
      </c>
      <c r="I902" s="78">
        <v>1264.643</v>
      </c>
      <c r="J902" s="78">
        <v>1292.4010000000001</v>
      </c>
      <c r="K902" s="78">
        <v>1302.9690000000001</v>
      </c>
      <c r="L902" s="78">
        <v>1320.816</v>
      </c>
      <c r="M902" s="78">
        <v>1333.2909999999999</v>
      </c>
      <c r="N902" s="78">
        <v>1301.175</v>
      </c>
      <c r="O902" s="78">
        <v>1308.4970000000001</v>
      </c>
      <c r="P902" s="78">
        <v>1302.182</v>
      </c>
      <c r="Q902" s="78">
        <v>1291.6510000000001</v>
      </c>
      <c r="R902" s="78">
        <v>1254.8219999999999</v>
      </c>
      <c r="S902" s="78">
        <v>1192.0160000000001</v>
      </c>
      <c r="T902" s="78">
        <v>1170.319</v>
      </c>
      <c r="U902" s="78">
        <v>1159.125</v>
      </c>
      <c r="V902" s="78">
        <v>1160.07</v>
      </c>
      <c r="W902" s="78">
        <v>1141.7929999999999</v>
      </c>
      <c r="X902" s="78">
        <v>1124.5350000000001</v>
      </c>
      <c r="Y902" s="78">
        <v>1104.8510000000001</v>
      </c>
      <c r="Z902" s="78">
        <v>1103.645</v>
      </c>
      <c r="AA902" s="78">
        <f t="shared" si="194"/>
        <v>1333.2909999999999</v>
      </c>
      <c r="AB902" s="77">
        <f t="shared" si="182"/>
        <v>2023</v>
      </c>
      <c r="AC902" s="76">
        <f t="shared" si="183"/>
        <v>4</v>
      </c>
      <c r="AD902" s="76" t="str">
        <f t="shared" si="184"/>
        <v/>
      </c>
      <c r="AE902" s="76" t="str">
        <f t="shared" si="185"/>
        <v/>
      </c>
      <c r="AF902" s="74">
        <f t="shared" si="186"/>
        <v>1333.2909999999999</v>
      </c>
      <c r="AG902" s="75" t="str">
        <f t="shared" si="187"/>
        <v>11:00</v>
      </c>
      <c r="AH902" s="74">
        <f t="shared" si="188"/>
        <v>30160.61</v>
      </c>
      <c r="AI902" s="73" t="str">
        <f t="shared" si="189"/>
        <v/>
      </c>
      <c r="AJ902" s="73" t="str">
        <f t="shared" si="190"/>
        <v/>
      </c>
      <c r="AK902" s="73" t="str">
        <f t="shared" si="191"/>
        <v/>
      </c>
      <c r="AL902" s="72" t="str">
        <f t="shared" si="192"/>
        <v/>
      </c>
      <c r="AM902" s="71" t="str">
        <f t="shared" si="193"/>
        <v/>
      </c>
    </row>
    <row r="903" spans="2:39" ht="13.8" thickBot="1">
      <c r="B903" s="79">
        <v>45035</v>
      </c>
      <c r="C903" s="78">
        <v>1095.905</v>
      </c>
      <c r="D903" s="78">
        <v>1095.7470000000001</v>
      </c>
      <c r="E903" s="78">
        <v>1101.53</v>
      </c>
      <c r="F903" s="78">
        <v>1109.787</v>
      </c>
      <c r="G903" s="78">
        <v>1136.7370000000001</v>
      </c>
      <c r="H903" s="78">
        <v>1179.0550000000001</v>
      </c>
      <c r="I903" s="78">
        <v>1267.578</v>
      </c>
      <c r="J903" s="78">
        <v>357.077</v>
      </c>
      <c r="K903" s="78">
        <v>0</v>
      </c>
      <c r="L903" s="78">
        <v>0</v>
      </c>
      <c r="M903" s="78">
        <v>0</v>
      </c>
      <c r="N903" s="78">
        <v>0</v>
      </c>
      <c r="O903" s="78">
        <v>0</v>
      </c>
      <c r="P903" s="78">
        <v>0</v>
      </c>
      <c r="Q903" s="78">
        <v>0</v>
      </c>
      <c r="R903" s="78">
        <v>0</v>
      </c>
      <c r="S903" s="78">
        <v>0</v>
      </c>
      <c r="T903" s="78">
        <v>0</v>
      </c>
      <c r="U903" s="78">
        <v>0</v>
      </c>
      <c r="V903" s="78">
        <v>0</v>
      </c>
      <c r="W903" s="78">
        <v>0</v>
      </c>
      <c r="X903" s="78">
        <v>0</v>
      </c>
      <c r="Y903" s="78">
        <v>0</v>
      </c>
      <c r="Z903" s="78">
        <v>0</v>
      </c>
      <c r="AA903" s="78">
        <f t="shared" si="194"/>
        <v>1267.578</v>
      </c>
      <c r="AB903" s="77">
        <f t="shared" si="182"/>
        <v>2023</v>
      </c>
      <c r="AC903" s="76">
        <f t="shared" si="183"/>
        <v>4</v>
      </c>
      <c r="AD903" s="76" t="str">
        <f t="shared" si="184"/>
        <v/>
      </c>
      <c r="AE903" s="76" t="str">
        <f t="shared" si="185"/>
        <v/>
      </c>
      <c r="AF903" s="74">
        <f t="shared" si="186"/>
        <v>1267.578</v>
      </c>
      <c r="AG903" s="75" t="str">
        <f t="shared" si="187"/>
        <v>7:00</v>
      </c>
      <c r="AH903" s="74">
        <f t="shared" si="188"/>
        <v>9610.9939999999988</v>
      </c>
      <c r="AI903" s="73" t="str">
        <f t="shared" si="189"/>
        <v/>
      </c>
      <c r="AJ903" s="73" t="str">
        <f t="shared" si="190"/>
        <v/>
      </c>
      <c r="AK903" s="73" t="str">
        <f t="shared" si="191"/>
        <v/>
      </c>
      <c r="AL903" s="72" t="str">
        <f t="shared" si="192"/>
        <v/>
      </c>
      <c r="AM903" s="71" t="str">
        <f t="shared" si="193"/>
        <v/>
      </c>
    </row>
    <row r="904" spans="2:39" ht="13.8" thickBot="1">
      <c r="B904" s="79">
        <v>45036</v>
      </c>
      <c r="C904" s="78">
        <v>0</v>
      </c>
      <c r="D904" s="78">
        <v>0</v>
      </c>
      <c r="E904" s="78">
        <v>0</v>
      </c>
      <c r="F904" s="78">
        <v>0</v>
      </c>
      <c r="G904" s="78">
        <v>0</v>
      </c>
      <c r="H904" s="78">
        <v>0</v>
      </c>
      <c r="I904" s="78">
        <v>0</v>
      </c>
      <c r="J904" s="78">
        <v>0</v>
      </c>
      <c r="K904" s="78">
        <v>0</v>
      </c>
      <c r="L904" s="78">
        <v>0</v>
      </c>
      <c r="M904" s="78">
        <v>0</v>
      </c>
      <c r="N904" s="78">
        <v>0</v>
      </c>
      <c r="O904" s="78">
        <v>107.65900000000001</v>
      </c>
      <c r="P904" s="78">
        <v>1235.5119999999999</v>
      </c>
      <c r="Q904" s="78">
        <v>602.04399999999998</v>
      </c>
      <c r="R904" s="78">
        <v>0</v>
      </c>
      <c r="S904" s="78">
        <v>0</v>
      </c>
      <c r="T904" s="78">
        <v>0</v>
      </c>
      <c r="U904" s="78">
        <v>0</v>
      </c>
      <c r="V904" s="78">
        <v>0</v>
      </c>
      <c r="W904" s="78">
        <v>0</v>
      </c>
      <c r="X904" s="78">
        <v>0</v>
      </c>
      <c r="Y904" s="78">
        <v>0</v>
      </c>
      <c r="Z904" s="78">
        <v>0</v>
      </c>
      <c r="AA904" s="78">
        <f t="shared" si="194"/>
        <v>1235.5119999999999</v>
      </c>
      <c r="AB904" s="77">
        <f t="shared" si="182"/>
        <v>2023</v>
      </c>
      <c r="AC904" s="76">
        <f t="shared" si="183"/>
        <v>4</v>
      </c>
      <c r="AD904" s="76" t="str">
        <f t="shared" si="184"/>
        <v/>
      </c>
      <c r="AE904" s="76" t="str">
        <f t="shared" si="185"/>
        <v/>
      </c>
      <c r="AF904" s="74">
        <f t="shared" si="186"/>
        <v>1235.5119999999999</v>
      </c>
      <c r="AG904" s="75" t="str">
        <f t="shared" si="187"/>
        <v>14:00</v>
      </c>
      <c r="AH904" s="74">
        <f t="shared" si="188"/>
        <v>3180.7269999999999</v>
      </c>
      <c r="AI904" s="73" t="str">
        <f t="shared" si="189"/>
        <v/>
      </c>
      <c r="AJ904" s="73" t="str">
        <f t="shared" si="190"/>
        <v/>
      </c>
      <c r="AK904" s="73" t="str">
        <f t="shared" si="191"/>
        <v/>
      </c>
      <c r="AL904" s="72" t="str">
        <f t="shared" si="192"/>
        <v/>
      </c>
      <c r="AM904" s="71" t="str">
        <f t="shared" si="193"/>
        <v/>
      </c>
    </row>
    <row r="905" spans="2:39" ht="13.8" thickBot="1">
      <c r="B905" s="79">
        <v>45037</v>
      </c>
      <c r="C905" s="78">
        <v>0</v>
      </c>
      <c r="D905" s="78">
        <v>0</v>
      </c>
      <c r="E905" s="78">
        <v>0</v>
      </c>
      <c r="F905" s="78">
        <v>0</v>
      </c>
      <c r="G905" s="78">
        <v>0</v>
      </c>
      <c r="H905" s="78">
        <v>0</v>
      </c>
      <c r="I905" s="78">
        <v>0</v>
      </c>
      <c r="J905" s="78">
        <v>0</v>
      </c>
      <c r="K905" s="78">
        <v>0</v>
      </c>
      <c r="L905" s="78">
        <v>0</v>
      </c>
      <c r="M905" s="78">
        <v>0</v>
      </c>
      <c r="N905" s="78">
        <v>0</v>
      </c>
      <c r="O905" s="78">
        <v>0</v>
      </c>
      <c r="P905" s="78">
        <v>852.97199999999998</v>
      </c>
      <c r="Q905" s="78">
        <v>1260.7560000000001</v>
      </c>
      <c r="R905" s="78">
        <v>1216.1849999999999</v>
      </c>
      <c r="S905" s="78">
        <v>1161.567</v>
      </c>
      <c r="T905" s="78">
        <v>1140.48</v>
      </c>
      <c r="U905" s="78">
        <v>1131.393</v>
      </c>
      <c r="V905" s="78">
        <v>1135.616</v>
      </c>
      <c r="W905" s="78">
        <v>1127.3689999999999</v>
      </c>
      <c r="X905" s="78">
        <v>1107.9580000000001</v>
      </c>
      <c r="Y905" s="78">
        <v>1068.1479999999999</v>
      </c>
      <c r="Z905" s="78">
        <v>1067.74</v>
      </c>
      <c r="AA905" s="78">
        <f t="shared" si="194"/>
        <v>1260.7560000000001</v>
      </c>
      <c r="AB905" s="77">
        <f t="shared" si="182"/>
        <v>2023</v>
      </c>
      <c r="AC905" s="76">
        <f t="shared" si="183"/>
        <v>4</v>
      </c>
      <c r="AD905" s="76" t="str">
        <f t="shared" si="184"/>
        <v/>
      </c>
      <c r="AE905" s="76" t="str">
        <f t="shared" si="185"/>
        <v/>
      </c>
      <c r="AF905" s="74">
        <f t="shared" si="186"/>
        <v>1260.7560000000001</v>
      </c>
      <c r="AG905" s="75" t="str">
        <f t="shared" si="187"/>
        <v>15:00</v>
      </c>
      <c r="AH905" s="74">
        <f t="shared" si="188"/>
        <v>13530.939999999999</v>
      </c>
      <c r="AI905" s="73" t="str">
        <f t="shared" si="189"/>
        <v/>
      </c>
      <c r="AJ905" s="73" t="str">
        <f t="shared" si="190"/>
        <v/>
      </c>
      <c r="AK905" s="73" t="str">
        <f t="shared" si="191"/>
        <v/>
      </c>
      <c r="AL905" s="72" t="str">
        <f t="shared" si="192"/>
        <v/>
      </c>
      <c r="AM905" s="71" t="str">
        <f t="shared" si="193"/>
        <v/>
      </c>
    </row>
    <row r="906" spans="2:39" ht="13.8" thickBot="1">
      <c r="B906" s="79">
        <v>45038</v>
      </c>
      <c r="C906" s="78">
        <v>1056.2429999999999</v>
      </c>
      <c r="D906" s="78">
        <v>1062.636</v>
      </c>
      <c r="E906" s="78">
        <v>1055.4860000000001</v>
      </c>
      <c r="F906" s="78">
        <v>1051.4059999999999</v>
      </c>
      <c r="G906" s="78">
        <v>1066.9590000000001</v>
      </c>
      <c r="H906" s="78">
        <v>1099.461</v>
      </c>
      <c r="I906" s="78">
        <v>1158.2</v>
      </c>
      <c r="J906" s="78">
        <v>1161.1420000000001</v>
      </c>
      <c r="K906" s="78">
        <v>1168.761</v>
      </c>
      <c r="L906" s="78">
        <v>1176.076</v>
      </c>
      <c r="M906" s="78">
        <v>1168.606</v>
      </c>
      <c r="N906" s="78">
        <v>1163.8040000000001</v>
      </c>
      <c r="O906" s="78">
        <v>1172.104</v>
      </c>
      <c r="P906" s="78">
        <v>1137.8900000000001</v>
      </c>
      <c r="Q906" s="78">
        <v>1128.2809999999999</v>
      </c>
      <c r="R906" s="78">
        <v>1109.837</v>
      </c>
      <c r="S906" s="78">
        <v>1075.307</v>
      </c>
      <c r="T906" s="78">
        <v>1076.6279999999999</v>
      </c>
      <c r="U906" s="78">
        <v>1108.9570000000001</v>
      </c>
      <c r="V906" s="78">
        <v>1111.3510000000001</v>
      </c>
      <c r="W906" s="78">
        <v>1088.683</v>
      </c>
      <c r="X906" s="78">
        <v>1077.7840000000001</v>
      </c>
      <c r="Y906" s="78">
        <v>1066.4359999999999</v>
      </c>
      <c r="Z906" s="78">
        <v>1066.1369999999999</v>
      </c>
      <c r="AA906" s="78">
        <f t="shared" si="194"/>
        <v>1176.076</v>
      </c>
      <c r="AB906" s="77">
        <f t="shared" si="182"/>
        <v>2023</v>
      </c>
      <c r="AC906" s="76">
        <f t="shared" si="183"/>
        <v>4</v>
      </c>
      <c r="AD906" s="76" t="str">
        <f t="shared" si="184"/>
        <v/>
      </c>
      <c r="AE906" s="76" t="str">
        <f t="shared" si="185"/>
        <v/>
      </c>
      <c r="AF906" s="74">
        <f t="shared" si="186"/>
        <v>1176.076</v>
      </c>
      <c r="AG906" s="75" t="str">
        <f t="shared" si="187"/>
        <v>10:00</v>
      </c>
      <c r="AH906" s="74">
        <f t="shared" si="188"/>
        <v>27784.250999999997</v>
      </c>
      <c r="AI906" s="73" t="str">
        <f t="shared" si="189"/>
        <v/>
      </c>
      <c r="AJ906" s="73" t="str">
        <f t="shared" si="190"/>
        <v/>
      </c>
      <c r="AK906" s="73" t="str">
        <f t="shared" si="191"/>
        <v/>
      </c>
      <c r="AL906" s="72" t="str">
        <f t="shared" si="192"/>
        <v/>
      </c>
      <c r="AM906" s="71" t="str">
        <f t="shared" si="193"/>
        <v/>
      </c>
    </row>
    <row r="907" spans="2:39" ht="13.8" thickBot="1">
      <c r="B907" s="79">
        <v>45039</v>
      </c>
      <c r="C907" s="78">
        <v>1053.086</v>
      </c>
      <c r="D907" s="78">
        <v>1062.529</v>
      </c>
      <c r="E907" s="78">
        <v>1060.5329999999999</v>
      </c>
      <c r="F907" s="78">
        <v>1056.7909999999999</v>
      </c>
      <c r="G907" s="78">
        <v>1097.171</v>
      </c>
      <c r="H907" s="78">
        <v>1086.866</v>
      </c>
      <c r="I907" s="78">
        <v>1144.79</v>
      </c>
      <c r="J907" s="78">
        <v>1161.9349999999999</v>
      </c>
      <c r="K907" s="78">
        <v>1137.56</v>
      </c>
      <c r="L907" s="78">
        <v>1155.9670000000001</v>
      </c>
      <c r="M907" s="78">
        <v>1156.96</v>
      </c>
      <c r="N907" s="78">
        <v>1128.905</v>
      </c>
      <c r="O907" s="78">
        <v>1138.31</v>
      </c>
      <c r="P907" s="78">
        <v>1115.634</v>
      </c>
      <c r="Q907" s="78">
        <v>1127.6969999999999</v>
      </c>
      <c r="R907" s="78">
        <v>1106.75</v>
      </c>
      <c r="S907" s="78">
        <v>1073.953</v>
      </c>
      <c r="T907" s="78">
        <v>1064.133</v>
      </c>
      <c r="U907" s="78">
        <v>1072.011</v>
      </c>
      <c r="V907" s="78">
        <v>1083.712</v>
      </c>
      <c r="W907" s="78">
        <v>1079.971</v>
      </c>
      <c r="X907" s="78">
        <v>1075.8040000000001</v>
      </c>
      <c r="Y907" s="78">
        <v>1079.9349999999999</v>
      </c>
      <c r="Z907" s="78">
        <v>1074.9069999999999</v>
      </c>
      <c r="AA907" s="78">
        <f t="shared" si="194"/>
        <v>1161.9349999999999</v>
      </c>
      <c r="AB907" s="77">
        <f t="shared" si="182"/>
        <v>2023</v>
      </c>
      <c r="AC907" s="76">
        <f t="shared" si="183"/>
        <v>4</v>
      </c>
      <c r="AD907" s="76" t="str">
        <f t="shared" si="184"/>
        <v/>
      </c>
      <c r="AE907" s="76" t="str">
        <f t="shared" si="185"/>
        <v/>
      </c>
      <c r="AF907" s="74">
        <f t="shared" si="186"/>
        <v>1161.9349999999999</v>
      </c>
      <c r="AG907" s="75" t="str">
        <f t="shared" si="187"/>
        <v>8:00</v>
      </c>
      <c r="AH907" s="74">
        <f t="shared" si="188"/>
        <v>27557.845000000001</v>
      </c>
      <c r="AI907" s="73" t="str">
        <f t="shared" si="189"/>
        <v/>
      </c>
      <c r="AJ907" s="73" t="str">
        <f t="shared" si="190"/>
        <v/>
      </c>
      <c r="AK907" s="73" t="str">
        <f t="shared" si="191"/>
        <v/>
      </c>
      <c r="AL907" s="72" t="str">
        <f t="shared" si="192"/>
        <v/>
      </c>
      <c r="AM907" s="71" t="str">
        <f t="shared" si="193"/>
        <v/>
      </c>
    </row>
    <row r="908" spans="2:39" ht="13.8" thickBot="1">
      <c r="B908" s="79">
        <v>45040</v>
      </c>
      <c r="C908" s="78">
        <v>1078.7260000000001</v>
      </c>
      <c r="D908" s="78">
        <v>1079.1500000000001</v>
      </c>
      <c r="E908" s="78">
        <v>1071.5640000000001</v>
      </c>
      <c r="F908" s="78">
        <v>1096.5360000000001</v>
      </c>
      <c r="G908" s="78">
        <v>1129.539</v>
      </c>
      <c r="H908" s="78">
        <v>1148.653</v>
      </c>
      <c r="I908" s="78">
        <v>1228.68</v>
      </c>
      <c r="J908" s="78">
        <v>1278.2929999999999</v>
      </c>
      <c r="K908" s="78">
        <v>1299.816</v>
      </c>
      <c r="L908" s="78">
        <v>1335.3720000000001</v>
      </c>
      <c r="M908" s="78">
        <v>1354.173</v>
      </c>
      <c r="N908" s="78">
        <v>1325.175</v>
      </c>
      <c r="O908" s="78">
        <v>1308.828</v>
      </c>
      <c r="P908" s="78">
        <v>1317.672</v>
      </c>
      <c r="Q908" s="78">
        <v>1279.6500000000001</v>
      </c>
      <c r="R908" s="78">
        <v>1224.0989999999999</v>
      </c>
      <c r="S908" s="78">
        <v>1155.434</v>
      </c>
      <c r="T908" s="78">
        <v>1142.077</v>
      </c>
      <c r="U908" s="78">
        <v>1105.0160000000001</v>
      </c>
      <c r="V908" s="78">
        <v>1112.922</v>
      </c>
      <c r="W908" s="78">
        <v>1110.903</v>
      </c>
      <c r="X908" s="78">
        <v>1098.7190000000001</v>
      </c>
      <c r="Y908" s="78">
        <v>1087.336</v>
      </c>
      <c r="Z908" s="78">
        <v>1077.2429999999999</v>
      </c>
      <c r="AA908" s="78">
        <f t="shared" si="194"/>
        <v>1354.173</v>
      </c>
      <c r="AB908" s="77">
        <f t="shared" si="182"/>
        <v>2023</v>
      </c>
      <c r="AC908" s="76">
        <f t="shared" si="183"/>
        <v>4</v>
      </c>
      <c r="AD908" s="76" t="str">
        <f t="shared" si="184"/>
        <v/>
      </c>
      <c r="AE908" s="76" t="str">
        <f t="shared" si="185"/>
        <v/>
      </c>
      <c r="AF908" s="74">
        <f t="shared" si="186"/>
        <v>1354.173</v>
      </c>
      <c r="AG908" s="75" t="str">
        <f t="shared" si="187"/>
        <v>11:00</v>
      </c>
      <c r="AH908" s="74">
        <f t="shared" si="188"/>
        <v>29799.748999999996</v>
      </c>
      <c r="AI908" s="73" t="str">
        <f t="shared" si="189"/>
        <v/>
      </c>
      <c r="AJ908" s="73" t="str">
        <f t="shared" si="190"/>
        <v/>
      </c>
      <c r="AK908" s="73" t="str">
        <f t="shared" si="191"/>
        <v/>
      </c>
      <c r="AL908" s="72" t="str">
        <f t="shared" si="192"/>
        <v/>
      </c>
      <c r="AM908" s="71" t="str">
        <f t="shared" si="193"/>
        <v/>
      </c>
    </row>
    <row r="909" spans="2:39" ht="13.8" thickBot="1">
      <c r="B909" s="79">
        <v>45041</v>
      </c>
      <c r="C909" s="78">
        <v>1068.6279999999999</v>
      </c>
      <c r="D909" s="78">
        <v>1087.7670000000001</v>
      </c>
      <c r="E909" s="78">
        <v>1079.086</v>
      </c>
      <c r="F909" s="78">
        <v>1105.2639999999999</v>
      </c>
      <c r="G909" s="78">
        <v>1118.5920000000001</v>
      </c>
      <c r="H909" s="78">
        <v>1144.877</v>
      </c>
      <c r="I909" s="78">
        <v>1268.942</v>
      </c>
      <c r="J909" s="78">
        <v>1267.239</v>
      </c>
      <c r="K909" s="78">
        <v>1301.0889999999999</v>
      </c>
      <c r="L909" s="78">
        <v>1310.6320000000001</v>
      </c>
      <c r="M909" s="78">
        <v>1343.1179999999999</v>
      </c>
      <c r="N909" s="78">
        <v>1285.9549999999999</v>
      </c>
      <c r="O909" s="78">
        <v>1293.925</v>
      </c>
      <c r="P909" s="78">
        <v>1302.335</v>
      </c>
      <c r="Q909" s="78">
        <v>1300.722</v>
      </c>
      <c r="R909" s="78">
        <v>1241.252</v>
      </c>
      <c r="S909" s="78">
        <v>1205.056</v>
      </c>
      <c r="T909" s="78">
        <v>1188.3150000000001</v>
      </c>
      <c r="U909" s="78">
        <v>1134.463</v>
      </c>
      <c r="V909" s="78">
        <v>1127.037</v>
      </c>
      <c r="W909" s="78">
        <v>1112.729</v>
      </c>
      <c r="X909" s="78">
        <v>1114.58</v>
      </c>
      <c r="Y909" s="78">
        <v>1098.107</v>
      </c>
      <c r="Z909" s="78">
        <v>1084.0909999999999</v>
      </c>
      <c r="AA909" s="78">
        <f t="shared" si="194"/>
        <v>1343.1179999999999</v>
      </c>
      <c r="AB909" s="77">
        <f t="shared" si="182"/>
        <v>2023</v>
      </c>
      <c r="AC909" s="76">
        <f t="shared" si="183"/>
        <v>4</v>
      </c>
      <c r="AD909" s="76" t="str">
        <f t="shared" si="184"/>
        <v/>
      </c>
      <c r="AE909" s="76" t="str">
        <f t="shared" si="185"/>
        <v/>
      </c>
      <c r="AF909" s="74">
        <f t="shared" si="186"/>
        <v>1343.1179999999999</v>
      </c>
      <c r="AG909" s="75" t="str">
        <f t="shared" si="187"/>
        <v>11:00</v>
      </c>
      <c r="AH909" s="74">
        <f t="shared" si="188"/>
        <v>29926.919000000002</v>
      </c>
      <c r="AI909" s="73" t="str">
        <f t="shared" si="189"/>
        <v/>
      </c>
      <c r="AJ909" s="73" t="str">
        <f t="shared" si="190"/>
        <v/>
      </c>
      <c r="AK909" s="73" t="str">
        <f t="shared" si="191"/>
        <v/>
      </c>
      <c r="AL909" s="72" t="str">
        <f t="shared" si="192"/>
        <v/>
      </c>
      <c r="AM909" s="71" t="str">
        <f t="shared" si="193"/>
        <v/>
      </c>
    </row>
    <row r="910" spans="2:39" ht="13.8" thickBot="1">
      <c r="B910" s="79">
        <v>45042</v>
      </c>
      <c r="C910" s="78">
        <v>1083.75</v>
      </c>
      <c r="D910" s="78">
        <v>1086.954</v>
      </c>
      <c r="E910" s="78">
        <v>1140.752</v>
      </c>
      <c r="F910" s="78">
        <v>1108.2909999999999</v>
      </c>
      <c r="G910" s="78">
        <v>1148.7190000000001</v>
      </c>
      <c r="H910" s="78">
        <v>1171.8889999999999</v>
      </c>
      <c r="I910" s="78">
        <v>1263.181</v>
      </c>
      <c r="J910" s="78">
        <v>1293.5989999999999</v>
      </c>
      <c r="K910" s="78">
        <v>1310.8340000000001</v>
      </c>
      <c r="L910" s="78">
        <v>1347.94</v>
      </c>
      <c r="M910" s="78">
        <v>1335.4939999999999</v>
      </c>
      <c r="N910" s="78">
        <v>1293.636</v>
      </c>
      <c r="O910" s="78">
        <v>1312.0450000000001</v>
      </c>
      <c r="P910" s="78">
        <v>1315.5609999999999</v>
      </c>
      <c r="Q910" s="78">
        <v>1298.979</v>
      </c>
      <c r="R910" s="78">
        <v>1247.981</v>
      </c>
      <c r="S910" s="78">
        <v>1180.374</v>
      </c>
      <c r="T910" s="78">
        <v>1149.104</v>
      </c>
      <c r="U910" s="78">
        <v>1137.8019999999999</v>
      </c>
      <c r="V910" s="78">
        <v>1160.3009999999999</v>
      </c>
      <c r="W910" s="78">
        <v>1152.42</v>
      </c>
      <c r="X910" s="78">
        <v>1148.0509999999999</v>
      </c>
      <c r="Y910" s="78">
        <v>1126.3599999999999</v>
      </c>
      <c r="Z910" s="78">
        <v>1120.665</v>
      </c>
      <c r="AA910" s="78">
        <f t="shared" si="194"/>
        <v>1347.94</v>
      </c>
      <c r="AB910" s="77">
        <f t="shared" si="182"/>
        <v>2023</v>
      </c>
      <c r="AC910" s="76">
        <f t="shared" si="183"/>
        <v>4</v>
      </c>
      <c r="AD910" s="76" t="str">
        <f t="shared" si="184"/>
        <v/>
      </c>
      <c r="AE910" s="76" t="str">
        <f t="shared" si="185"/>
        <v/>
      </c>
      <c r="AF910" s="74">
        <f t="shared" si="186"/>
        <v>1347.94</v>
      </c>
      <c r="AG910" s="75" t="str">
        <f t="shared" si="187"/>
        <v>10:00</v>
      </c>
      <c r="AH910" s="74">
        <f t="shared" si="188"/>
        <v>30282.621999999999</v>
      </c>
      <c r="AI910" s="73" t="str">
        <f t="shared" si="189"/>
        <v/>
      </c>
      <c r="AJ910" s="73" t="str">
        <f t="shared" si="190"/>
        <v/>
      </c>
      <c r="AK910" s="73" t="str">
        <f t="shared" si="191"/>
        <v/>
      </c>
      <c r="AL910" s="72" t="str">
        <f t="shared" si="192"/>
        <v/>
      </c>
      <c r="AM910" s="71" t="str">
        <f t="shared" si="193"/>
        <v/>
      </c>
    </row>
    <row r="911" spans="2:39" ht="13.8" thickBot="1">
      <c r="B911" s="79">
        <v>45043</v>
      </c>
      <c r="C911" s="78">
        <v>1128.5730000000001</v>
      </c>
      <c r="D911" s="78">
        <v>1134.0419999999999</v>
      </c>
      <c r="E911" s="78">
        <v>1164.0999999999999</v>
      </c>
      <c r="F911" s="78">
        <v>1146.748</v>
      </c>
      <c r="G911" s="78">
        <v>1157.6089999999999</v>
      </c>
      <c r="H911" s="78">
        <v>1222.691</v>
      </c>
      <c r="I911" s="78">
        <v>1277.7550000000001</v>
      </c>
      <c r="J911" s="78">
        <v>1302.5309999999999</v>
      </c>
      <c r="K911" s="78">
        <v>1320.41</v>
      </c>
      <c r="L911" s="78">
        <v>1334.633</v>
      </c>
      <c r="M911" s="78">
        <v>1344.7190000000001</v>
      </c>
      <c r="N911" s="78">
        <v>1307.6300000000001</v>
      </c>
      <c r="O911" s="78">
        <v>1331.6969999999999</v>
      </c>
      <c r="P911" s="78">
        <v>1318.1010000000001</v>
      </c>
      <c r="Q911" s="78">
        <v>1289.096</v>
      </c>
      <c r="R911" s="78">
        <v>1257.829</v>
      </c>
      <c r="S911" s="78">
        <v>1181.9960000000001</v>
      </c>
      <c r="T911" s="78">
        <v>1170.857</v>
      </c>
      <c r="U911" s="78">
        <v>1094.6120000000001</v>
      </c>
      <c r="V911" s="78">
        <v>1070.838</v>
      </c>
      <c r="W911" s="78">
        <v>1096.7439999999999</v>
      </c>
      <c r="X911" s="78">
        <v>1132.3679999999999</v>
      </c>
      <c r="Y911" s="78">
        <v>1124.846</v>
      </c>
      <c r="Z911" s="78">
        <v>1119.1310000000001</v>
      </c>
      <c r="AA911" s="78">
        <f t="shared" si="194"/>
        <v>1344.7190000000001</v>
      </c>
      <c r="AB911" s="77">
        <f t="shared" si="182"/>
        <v>2023</v>
      </c>
      <c r="AC911" s="76">
        <f t="shared" si="183"/>
        <v>4</v>
      </c>
      <c r="AD911" s="76" t="str">
        <f t="shared" si="184"/>
        <v/>
      </c>
      <c r="AE911" s="76" t="str">
        <f t="shared" si="185"/>
        <v/>
      </c>
      <c r="AF911" s="74">
        <f t="shared" si="186"/>
        <v>1344.7190000000001</v>
      </c>
      <c r="AG911" s="75" t="str">
        <f t="shared" si="187"/>
        <v>11:00</v>
      </c>
      <c r="AH911" s="74">
        <f t="shared" si="188"/>
        <v>30374.275000000001</v>
      </c>
      <c r="AI911" s="73" t="str">
        <f t="shared" si="189"/>
        <v/>
      </c>
      <c r="AJ911" s="73" t="str">
        <f t="shared" si="190"/>
        <v/>
      </c>
      <c r="AK911" s="73" t="str">
        <f t="shared" si="191"/>
        <v/>
      </c>
      <c r="AL911" s="72" t="str">
        <f t="shared" si="192"/>
        <v/>
      </c>
      <c r="AM911" s="71" t="str">
        <f t="shared" si="193"/>
        <v/>
      </c>
    </row>
    <row r="912" spans="2:39" ht="13.8" thickBot="1">
      <c r="B912" s="79">
        <v>45044</v>
      </c>
      <c r="C912" s="78">
        <v>1112.559</v>
      </c>
      <c r="D912" s="78">
        <v>1111.6569999999999</v>
      </c>
      <c r="E912" s="78">
        <v>1108.604</v>
      </c>
      <c r="F912" s="78">
        <v>1133.9390000000001</v>
      </c>
      <c r="G912" s="78">
        <v>1157.827</v>
      </c>
      <c r="H912" s="78">
        <v>1184.827</v>
      </c>
      <c r="I912" s="78">
        <v>1287.5450000000001</v>
      </c>
      <c r="J912" s="78">
        <v>1301.249</v>
      </c>
      <c r="K912" s="78">
        <v>1323.376</v>
      </c>
      <c r="L912" s="78">
        <v>1347.569</v>
      </c>
      <c r="M912" s="78">
        <v>1359.6969999999999</v>
      </c>
      <c r="N912" s="78">
        <v>1323.3389999999999</v>
      </c>
      <c r="O912" s="78">
        <v>1340.3309999999999</v>
      </c>
      <c r="P912" s="78">
        <v>1339.4349999999999</v>
      </c>
      <c r="Q912" s="78">
        <v>1331.328</v>
      </c>
      <c r="R912" s="78">
        <v>1279.335</v>
      </c>
      <c r="S912" s="78">
        <v>1216.3699999999999</v>
      </c>
      <c r="T912" s="78">
        <v>1183.258</v>
      </c>
      <c r="U912" s="78">
        <v>1172.9100000000001</v>
      </c>
      <c r="V912" s="78">
        <v>1154.472</v>
      </c>
      <c r="W912" s="78">
        <v>1165.3789999999999</v>
      </c>
      <c r="X912" s="78">
        <v>1148.7739999999999</v>
      </c>
      <c r="Y912" s="78">
        <v>1118.6289999999999</v>
      </c>
      <c r="Z912" s="78">
        <v>1100.155</v>
      </c>
      <c r="AA912" s="78">
        <f t="shared" si="194"/>
        <v>1359.6969999999999</v>
      </c>
      <c r="AB912" s="77">
        <f t="shared" si="182"/>
        <v>2023</v>
      </c>
      <c r="AC912" s="76">
        <f t="shared" si="183"/>
        <v>4</v>
      </c>
      <c r="AD912" s="76" t="str">
        <f t="shared" si="184"/>
        <v/>
      </c>
      <c r="AE912" s="76" t="str">
        <f t="shared" si="185"/>
        <v/>
      </c>
      <c r="AF912" s="74">
        <f t="shared" si="186"/>
        <v>1359.6969999999999</v>
      </c>
      <c r="AG912" s="75" t="str">
        <f t="shared" si="187"/>
        <v>11:00</v>
      </c>
      <c r="AH912" s="74">
        <f t="shared" si="188"/>
        <v>30662.261000000006</v>
      </c>
      <c r="AI912" s="73" t="str">
        <f t="shared" si="189"/>
        <v/>
      </c>
      <c r="AJ912" s="73" t="str">
        <f t="shared" si="190"/>
        <v/>
      </c>
      <c r="AK912" s="73" t="str">
        <f t="shared" si="191"/>
        <v/>
      </c>
      <c r="AL912" s="72" t="str">
        <f t="shared" si="192"/>
        <v/>
      </c>
      <c r="AM912" s="71" t="str">
        <f t="shared" si="193"/>
        <v/>
      </c>
    </row>
    <row r="913" spans="2:39" ht="13.8" thickBot="1">
      <c r="B913" s="79">
        <v>45045</v>
      </c>
      <c r="C913" s="78">
        <v>1090.1659999999999</v>
      </c>
      <c r="D913" s="78">
        <v>1088.3800000000001</v>
      </c>
      <c r="E913" s="78">
        <v>1091.51</v>
      </c>
      <c r="F913" s="78">
        <v>1084.69</v>
      </c>
      <c r="G913" s="78">
        <v>1119.4549999999999</v>
      </c>
      <c r="H913" s="78">
        <v>1132.3050000000001</v>
      </c>
      <c r="I913" s="78">
        <v>1203.8779999999999</v>
      </c>
      <c r="J913" s="78">
        <v>1193.374</v>
      </c>
      <c r="K913" s="78">
        <v>1190.453</v>
      </c>
      <c r="L913" s="78">
        <v>1206.827</v>
      </c>
      <c r="M913" s="78">
        <v>1209.9739999999999</v>
      </c>
      <c r="N913" s="78">
        <v>1190.144</v>
      </c>
      <c r="O913" s="78">
        <v>1186.8009999999999</v>
      </c>
      <c r="P913" s="78">
        <v>1183.1780000000001</v>
      </c>
      <c r="Q913" s="78">
        <v>1171.204</v>
      </c>
      <c r="R913" s="78">
        <v>1162.355</v>
      </c>
      <c r="S913" s="78">
        <v>1115.595</v>
      </c>
      <c r="T913" s="78">
        <v>1104.4670000000001</v>
      </c>
      <c r="U913" s="78">
        <v>1118.299</v>
      </c>
      <c r="V913" s="78">
        <v>1115.6690000000001</v>
      </c>
      <c r="W913" s="78">
        <v>1110.568</v>
      </c>
      <c r="X913" s="78">
        <v>1107.9670000000001</v>
      </c>
      <c r="Y913" s="78">
        <v>1096.5309999999999</v>
      </c>
      <c r="Z913" s="78">
        <v>1092.241</v>
      </c>
      <c r="AA913" s="78">
        <f t="shared" si="194"/>
        <v>1209.9739999999999</v>
      </c>
      <c r="AB913" s="77">
        <f t="shared" si="182"/>
        <v>2023</v>
      </c>
      <c r="AC913" s="76">
        <f t="shared" si="183"/>
        <v>4</v>
      </c>
      <c r="AD913" s="76" t="str">
        <f t="shared" si="184"/>
        <v/>
      </c>
      <c r="AE913" s="76" t="str">
        <f t="shared" si="185"/>
        <v/>
      </c>
      <c r="AF913" s="74">
        <f t="shared" si="186"/>
        <v>1209.9739999999999</v>
      </c>
      <c r="AG913" s="75" t="str">
        <f t="shared" si="187"/>
        <v>11:00</v>
      </c>
      <c r="AH913" s="74">
        <f t="shared" si="188"/>
        <v>28576.005000000001</v>
      </c>
      <c r="AI913" s="73" t="str">
        <f t="shared" si="189"/>
        <v/>
      </c>
      <c r="AJ913" s="73" t="str">
        <f t="shared" si="190"/>
        <v/>
      </c>
      <c r="AK913" s="73" t="str">
        <f t="shared" si="191"/>
        <v/>
      </c>
      <c r="AL913" s="72" t="str">
        <f t="shared" si="192"/>
        <v/>
      </c>
      <c r="AM913" s="71" t="str">
        <f t="shared" si="193"/>
        <v/>
      </c>
    </row>
    <row r="914" spans="2:39" ht="13.8" thickBot="1">
      <c r="B914" s="79">
        <v>45046</v>
      </c>
      <c r="C914" s="78">
        <v>1076.8810000000001</v>
      </c>
      <c r="D914" s="78">
        <v>1078.7439999999999</v>
      </c>
      <c r="E914" s="78">
        <v>1076.5340000000001</v>
      </c>
      <c r="F914" s="78">
        <v>1072.6389999999999</v>
      </c>
      <c r="G914" s="78">
        <v>1089.617</v>
      </c>
      <c r="H914" s="78">
        <v>1107.4849999999999</v>
      </c>
      <c r="I914" s="78">
        <v>1165.42</v>
      </c>
      <c r="J914" s="78">
        <v>1159.181</v>
      </c>
      <c r="K914" s="78">
        <v>1158.6869999999999</v>
      </c>
      <c r="L914" s="78">
        <v>1195.444</v>
      </c>
      <c r="M914" s="78">
        <v>1181.999</v>
      </c>
      <c r="N914" s="78">
        <v>1162.8589999999999</v>
      </c>
      <c r="O914" s="78">
        <v>1164.7719999999999</v>
      </c>
      <c r="P914" s="78">
        <v>1177.8430000000001</v>
      </c>
      <c r="Q914" s="78">
        <v>1169.229</v>
      </c>
      <c r="R914" s="78">
        <v>1139.9649999999999</v>
      </c>
      <c r="S914" s="78">
        <v>1102.1759999999999</v>
      </c>
      <c r="T914" s="78">
        <v>1089.2380000000001</v>
      </c>
      <c r="U914" s="78">
        <v>1089.8579999999999</v>
      </c>
      <c r="V914" s="78">
        <v>1100.31</v>
      </c>
      <c r="W914" s="78">
        <v>1104.874</v>
      </c>
      <c r="X914" s="78">
        <v>1089.9000000000001</v>
      </c>
      <c r="Y914" s="78">
        <v>1101.338</v>
      </c>
      <c r="Z914" s="78">
        <v>1118.095</v>
      </c>
      <c r="AA914" s="78">
        <f t="shared" si="194"/>
        <v>1195.444</v>
      </c>
      <c r="AB914" s="77">
        <f t="shared" si="182"/>
        <v>2023</v>
      </c>
      <c r="AC914" s="76">
        <f t="shared" si="183"/>
        <v>4</v>
      </c>
      <c r="AD914" s="76" t="str">
        <f t="shared" si="184"/>
        <v>2023-4</v>
      </c>
      <c r="AE914" s="76">
        <f t="shared" si="185"/>
        <v>4</v>
      </c>
      <c r="AF914" s="74">
        <f t="shared" si="186"/>
        <v>1195.444</v>
      </c>
      <c r="AG914" s="75" t="str">
        <f t="shared" si="187"/>
        <v>10:00</v>
      </c>
      <c r="AH914" s="74">
        <f t="shared" si="188"/>
        <v>28168.532000000003</v>
      </c>
      <c r="AI914" s="73">
        <f t="shared" si="189"/>
        <v>36322.647000000004</v>
      </c>
      <c r="AJ914" s="73">
        <f t="shared" si="190"/>
        <v>1375.79</v>
      </c>
      <c r="AK914" s="73">
        <f t="shared" si="191"/>
        <v>31383.724999999999</v>
      </c>
      <c r="AL914" s="72">
        <f t="shared" si="192"/>
        <v>45021</v>
      </c>
      <c r="AM914" s="71" t="str">
        <f t="shared" si="193"/>
        <v>11:00</v>
      </c>
    </row>
    <row r="915" spans="2:39" ht="13.8" thickBot="1">
      <c r="B915" s="79">
        <v>45047</v>
      </c>
      <c r="C915" s="78">
        <v>1103.0139999999999</v>
      </c>
      <c r="D915" s="78">
        <v>1097.502</v>
      </c>
      <c r="E915" s="78">
        <v>1111.152</v>
      </c>
      <c r="F915" s="78">
        <v>1120.6179999999999</v>
      </c>
      <c r="G915" s="78">
        <v>1144.9269999999999</v>
      </c>
      <c r="H915" s="78">
        <v>1188.19</v>
      </c>
      <c r="I915" s="78">
        <v>1277.596</v>
      </c>
      <c r="J915" s="78">
        <v>1293.99</v>
      </c>
      <c r="K915" s="78">
        <v>1343.9079999999999</v>
      </c>
      <c r="L915" s="78">
        <v>1347</v>
      </c>
      <c r="M915" s="78">
        <v>1365.0940000000001</v>
      </c>
      <c r="N915" s="78">
        <v>1325.444</v>
      </c>
      <c r="O915" s="78">
        <v>1333.6669999999999</v>
      </c>
      <c r="P915" s="78">
        <v>1339.2360000000001</v>
      </c>
      <c r="Q915" s="78">
        <v>1308.7550000000001</v>
      </c>
      <c r="R915" s="78">
        <v>1289.607</v>
      </c>
      <c r="S915" s="78">
        <v>1217.625</v>
      </c>
      <c r="T915" s="78">
        <v>1171.2619999999999</v>
      </c>
      <c r="U915" s="78">
        <v>1159.6479999999999</v>
      </c>
      <c r="V915" s="78">
        <v>1182.857</v>
      </c>
      <c r="W915" s="78">
        <v>1188.2270000000001</v>
      </c>
      <c r="X915" s="78">
        <v>1152.2750000000001</v>
      </c>
      <c r="Y915" s="78">
        <v>1138.481</v>
      </c>
      <c r="Z915" s="78">
        <v>1122.9590000000001</v>
      </c>
      <c r="AA915" s="78">
        <f t="shared" si="194"/>
        <v>1365.0940000000001</v>
      </c>
      <c r="AB915" s="77">
        <f t="shared" si="182"/>
        <v>2023</v>
      </c>
      <c r="AC915" s="76">
        <f t="shared" si="183"/>
        <v>5</v>
      </c>
      <c r="AD915" s="76" t="str">
        <f t="shared" si="184"/>
        <v/>
      </c>
      <c r="AE915" s="76" t="str">
        <f t="shared" si="185"/>
        <v/>
      </c>
      <c r="AF915" s="74">
        <f t="shared" si="186"/>
        <v>1365.0940000000001</v>
      </c>
      <c r="AG915" s="75" t="str">
        <f t="shared" si="187"/>
        <v>11:00</v>
      </c>
      <c r="AH915" s="74">
        <f t="shared" si="188"/>
        <v>30688.127999999997</v>
      </c>
      <c r="AI915" s="73" t="str">
        <f t="shared" si="189"/>
        <v/>
      </c>
      <c r="AJ915" s="73" t="str">
        <f t="shared" si="190"/>
        <v/>
      </c>
      <c r="AK915" s="73" t="str">
        <f t="shared" si="191"/>
        <v/>
      </c>
      <c r="AL915" s="72" t="str">
        <f t="shared" si="192"/>
        <v/>
      </c>
      <c r="AM915" s="71" t="str">
        <f t="shared" si="193"/>
        <v/>
      </c>
    </row>
    <row r="916" spans="2:39" ht="13.8" thickBot="1">
      <c r="B916" s="79">
        <v>45048</v>
      </c>
      <c r="C916" s="78">
        <v>1131.8530000000001</v>
      </c>
      <c r="D916" s="78">
        <v>1116.0940000000001</v>
      </c>
      <c r="E916" s="78">
        <v>1145.0899999999999</v>
      </c>
      <c r="F916" s="78">
        <v>1155.2170000000001</v>
      </c>
      <c r="G916" s="78">
        <v>1159.9970000000001</v>
      </c>
      <c r="H916" s="78">
        <v>1203.549</v>
      </c>
      <c r="I916" s="78">
        <v>1292.3050000000001</v>
      </c>
      <c r="J916" s="78">
        <v>1307.1310000000001</v>
      </c>
      <c r="K916" s="78">
        <v>1290.2239999999999</v>
      </c>
      <c r="L916" s="78">
        <v>1315.08</v>
      </c>
      <c r="M916" s="78">
        <v>1320.306</v>
      </c>
      <c r="N916" s="78">
        <v>1277.816</v>
      </c>
      <c r="O916" s="78">
        <v>1290.07</v>
      </c>
      <c r="P916" s="78">
        <v>1272.6130000000001</v>
      </c>
      <c r="Q916" s="78">
        <v>1291.423</v>
      </c>
      <c r="R916" s="78">
        <v>1228.9010000000001</v>
      </c>
      <c r="S916" s="78">
        <v>1185.7639999999999</v>
      </c>
      <c r="T916" s="78">
        <v>1157.2080000000001</v>
      </c>
      <c r="U916" s="78">
        <v>1125.5930000000001</v>
      </c>
      <c r="V916" s="78">
        <v>1133.489</v>
      </c>
      <c r="W916" s="78">
        <v>1128.588</v>
      </c>
      <c r="X916" s="78">
        <v>1127.4069999999999</v>
      </c>
      <c r="Y916" s="78">
        <v>1122.8630000000001</v>
      </c>
      <c r="Z916" s="78">
        <v>1108.6420000000001</v>
      </c>
      <c r="AA916" s="78">
        <f t="shared" si="194"/>
        <v>1320.306</v>
      </c>
      <c r="AB916" s="77">
        <f t="shared" si="182"/>
        <v>2023</v>
      </c>
      <c r="AC916" s="76">
        <f t="shared" si="183"/>
        <v>5</v>
      </c>
      <c r="AD916" s="76" t="str">
        <f t="shared" si="184"/>
        <v/>
      </c>
      <c r="AE916" s="76" t="str">
        <f t="shared" si="185"/>
        <v/>
      </c>
      <c r="AF916" s="74">
        <f t="shared" si="186"/>
        <v>1320.306</v>
      </c>
      <c r="AG916" s="75" t="str">
        <f t="shared" si="187"/>
        <v>11:00</v>
      </c>
      <c r="AH916" s="74">
        <f t="shared" si="188"/>
        <v>30207.529000000002</v>
      </c>
      <c r="AI916" s="73" t="str">
        <f t="shared" si="189"/>
        <v/>
      </c>
      <c r="AJ916" s="73" t="str">
        <f t="shared" si="190"/>
        <v/>
      </c>
      <c r="AK916" s="73" t="str">
        <f t="shared" si="191"/>
        <v/>
      </c>
      <c r="AL916" s="72" t="str">
        <f t="shared" si="192"/>
        <v/>
      </c>
      <c r="AM916" s="71" t="str">
        <f t="shared" si="193"/>
        <v/>
      </c>
    </row>
    <row r="917" spans="2:39" ht="13.8" thickBot="1">
      <c r="B917" s="79">
        <v>45049</v>
      </c>
      <c r="C917" s="78">
        <v>1078.479</v>
      </c>
      <c r="D917" s="78">
        <v>1089.3230000000001</v>
      </c>
      <c r="E917" s="78">
        <v>1086.473</v>
      </c>
      <c r="F917" s="78">
        <v>1102.992</v>
      </c>
      <c r="G917" s="78">
        <v>1125.749</v>
      </c>
      <c r="H917" s="78">
        <v>1152.511</v>
      </c>
      <c r="I917" s="78">
        <v>1243.336</v>
      </c>
      <c r="J917" s="78">
        <v>1310.9359999999999</v>
      </c>
      <c r="K917" s="78">
        <v>1325.3389999999999</v>
      </c>
      <c r="L917" s="78">
        <v>1327.94</v>
      </c>
      <c r="M917" s="78">
        <v>1345.337</v>
      </c>
      <c r="N917" s="78">
        <v>1314.9659999999999</v>
      </c>
      <c r="O917" s="78">
        <v>1357.05</v>
      </c>
      <c r="P917" s="78">
        <v>1297.2090000000001</v>
      </c>
      <c r="Q917" s="78">
        <v>1274.3499999999999</v>
      </c>
      <c r="R917" s="78">
        <v>1223.145</v>
      </c>
      <c r="S917" s="78">
        <v>1172.8019999999999</v>
      </c>
      <c r="T917" s="78">
        <v>1133.0609999999999</v>
      </c>
      <c r="U917" s="78">
        <v>1113.568</v>
      </c>
      <c r="V917" s="78">
        <v>1114.6769999999999</v>
      </c>
      <c r="W917" s="78">
        <v>1108.4459999999999</v>
      </c>
      <c r="X917" s="78">
        <v>1102.1300000000001</v>
      </c>
      <c r="Y917" s="78">
        <v>1077.316</v>
      </c>
      <c r="Z917" s="78">
        <v>1068.8510000000001</v>
      </c>
      <c r="AA917" s="78">
        <f t="shared" si="194"/>
        <v>1357.05</v>
      </c>
      <c r="AB917" s="77">
        <f t="shared" si="182"/>
        <v>2023</v>
      </c>
      <c r="AC917" s="76">
        <f t="shared" si="183"/>
        <v>5</v>
      </c>
      <c r="AD917" s="76" t="str">
        <f t="shared" si="184"/>
        <v/>
      </c>
      <c r="AE917" s="76" t="str">
        <f t="shared" si="185"/>
        <v/>
      </c>
      <c r="AF917" s="74">
        <f t="shared" si="186"/>
        <v>1357.05</v>
      </c>
      <c r="AG917" s="75" t="str">
        <f t="shared" si="187"/>
        <v>13:00</v>
      </c>
      <c r="AH917" s="74">
        <f t="shared" si="188"/>
        <v>29903.035999999996</v>
      </c>
      <c r="AI917" s="73" t="str">
        <f t="shared" si="189"/>
        <v/>
      </c>
      <c r="AJ917" s="73" t="str">
        <f t="shared" si="190"/>
        <v/>
      </c>
      <c r="AK917" s="73" t="str">
        <f t="shared" si="191"/>
        <v/>
      </c>
      <c r="AL917" s="72" t="str">
        <f t="shared" si="192"/>
        <v/>
      </c>
      <c r="AM917" s="71" t="str">
        <f t="shared" si="193"/>
        <v/>
      </c>
    </row>
    <row r="918" spans="2:39" ht="13.8" thickBot="1">
      <c r="B918" s="79">
        <v>45050</v>
      </c>
      <c r="C918" s="78">
        <v>1068.588</v>
      </c>
      <c r="D918" s="78">
        <v>1058.2560000000001</v>
      </c>
      <c r="E918" s="78">
        <v>1072.654</v>
      </c>
      <c r="F918" s="78">
        <v>1064.2270000000001</v>
      </c>
      <c r="G918" s="78">
        <v>1110.596</v>
      </c>
      <c r="H918" s="78">
        <v>89.822999999999993</v>
      </c>
      <c r="I918" s="78">
        <v>676.54700000000003</v>
      </c>
      <c r="J918" s="78">
        <v>1249.748</v>
      </c>
      <c r="K918" s="78">
        <v>1314.338</v>
      </c>
      <c r="L918" s="78">
        <v>1355.6189999999999</v>
      </c>
      <c r="M918" s="78">
        <v>1361.454</v>
      </c>
      <c r="N918" s="78">
        <v>1336.0060000000001</v>
      </c>
      <c r="O918" s="78">
        <v>1340.4549999999999</v>
      </c>
      <c r="P918" s="78">
        <v>1331.4929999999999</v>
      </c>
      <c r="Q918" s="78">
        <v>1316.5350000000001</v>
      </c>
      <c r="R918" s="78">
        <v>1325.0540000000001</v>
      </c>
      <c r="S918" s="78">
        <v>1257.7529999999999</v>
      </c>
      <c r="T918" s="78">
        <v>1224.992</v>
      </c>
      <c r="U918" s="78">
        <v>1221.9090000000001</v>
      </c>
      <c r="V918" s="78">
        <v>1206.0840000000001</v>
      </c>
      <c r="W918" s="78">
        <v>1208.904</v>
      </c>
      <c r="X918" s="78">
        <v>1193.9659999999999</v>
      </c>
      <c r="Y918" s="78">
        <v>1174.1949999999999</v>
      </c>
      <c r="Z918" s="78">
        <v>1166.461</v>
      </c>
      <c r="AA918" s="78">
        <f t="shared" si="194"/>
        <v>1361.454</v>
      </c>
      <c r="AB918" s="77">
        <f t="shared" si="182"/>
        <v>2023</v>
      </c>
      <c r="AC918" s="76">
        <f t="shared" si="183"/>
        <v>5</v>
      </c>
      <c r="AD918" s="76" t="str">
        <f t="shared" si="184"/>
        <v/>
      </c>
      <c r="AE918" s="76" t="str">
        <f t="shared" si="185"/>
        <v/>
      </c>
      <c r="AF918" s="74">
        <f t="shared" si="186"/>
        <v>1361.454</v>
      </c>
      <c r="AG918" s="75" t="str">
        <f t="shared" si="187"/>
        <v>11:00</v>
      </c>
      <c r="AH918" s="74">
        <f t="shared" si="188"/>
        <v>29087.110999999997</v>
      </c>
      <c r="AI918" s="73" t="str">
        <f t="shared" si="189"/>
        <v/>
      </c>
      <c r="AJ918" s="73" t="str">
        <f t="shared" si="190"/>
        <v/>
      </c>
      <c r="AK918" s="73" t="str">
        <f t="shared" si="191"/>
        <v/>
      </c>
      <c r="AL918" s="72" t="str">
        <f t="shared" si="192"/>
        <v/>
      </c>
      <c r="AM918" s="71" t="str">
        <f t="shared" si="193"/>
        <v/>
      </c>
    </row>
    <row r="919" spans="2:39" ht="13.8" thickBot="1">
      <c r="B919" s="79">
        <v>45051</v>
      </c>
      <c r="C919" s="78">
        <v>1150.461</v>
      </c>
      <c r="D919" s="78">
        <v>1142.7370000000001</v>
      </c>
      <c r="E919" s="78">
        <v>1155.204</v>
      </c>
      <c r="F919" s="78">
        <v>1164.4169999999999</v>
      </c>
      <c r="G919" s="78">
        <v>1185.498</v>
      </c>
      <c r="H919" s="78">
        <v>1201.913</v>
      </c>
      <c r="I919" s="78">
        <v>1312.2159999999999</v>
      </c>
      <c r="J919" s="78">
        <v>1313.6780000000001</v>
      </c>
      <c r="K919" s="78">
        <v>1362.463</v>
      </c>
      <c r="L919" s="78">
        <v>1330.249</v>
      </c>
      <c r="M919" s="78">
        <v>1338.4849999999999</v>
      </c>
      <c r="N919" s="78">
        <v>1304.5319999999999</v>
      </c>
      <c r="O919" s="78">
        <v>1294.018</v>
      </c>
      <c r="P919" s="78">
        <v>1295.998</v>
      </c>
      <c r="Q919" s="78">
        <v>1262.0329999999999</v>
      </c>
      <c r="R919" s="78">
        <v>1236.42</v>
      </c>
      <c r="S919" s="78">
        <v>1200.0119999999999</v>
      </c>
      <c r="T919" s="78">
        <v>1154.181</v>
      </c>
      <c r="U919" s="78">
        <v>1135.126</v>
      </c>
      <c r="V919" s="78">
        <v>1148.1859999999999</v>
      </c>
      <c r="W919" s="78">
        <v>1149.5540000000001</v>
      </c>
      <c r="X919" s="78">
        <v>1125.499</v>
      </c>
      <c r="Y919" s="78">
        <v>1090.9739999999999</v>
      </c>
      <c r="Z919" s="78">
        <v>1084.2639999999999</v>
      </c>
      <c r="AA919" s="78">
        <f t="shared" si="194"/>
        <v>1362.463</v>
      </c>
      <c r="AB919" s="77">
        <f t="shared" si="182"/>
        <v>2023</v>
      </c>
      <c r="AC919" s="76">
        <f t="shared" si="183"/>
        <v>5</v>
      </c>
      <c r="AD919" s="76" t="str">
        <f t="shared" si="184"/>
        <v/>
      </c>
      <c r="AE919" s="76" t="str">
        <f t="shared" si="185"/>
        <v/>
      </c>
      <c r="AF919" s="74">
        <f t="shared" si="186"/>
        <v>1362.463</v>
      </c>
      <c r="AG919" s="75" t="str">
        <f t="shared" si="187"/>
        <v>9:00</v>
      </c>
      <c r="AH919" s="74">
        <f t="shared" si="188"/>
        <v>30500.580999999998</v>
      </c>
      <c r="AI919" s="73" t="str">
        <f t="shared" si="189"/>
        <v/>
      </c>
      <c r="AJ919" s="73" t="str">
        <f t="shared" si="190"/>
        <v/>
      </c>
      <c r="AK919" s="73" t="str">
        <f t="shared" si="191"/>
        <v/>
      </c>
      <c r="AL919" s="72" t="str">
        <f t="shared" si="192"/>
        <v/>
      </c>
      <c r="AM919" s="71" t="str">
        <f t="shared" si="193"/>
        <v/>
      </c>
    </row>
    <row r="920" spans="2:39" ht="13.8" thickBot="1">
      <c r="B920" s="79">
        <v>45052</v>
      </c>
      <c r="C920" s="78">
        <v>1084.277</v>
      </c>
      <c r="D920" s="78">
        <v>1079.4459999999999</v>
      </c>
      <c r="E920" s="78">
        <v>1080.0329999999999</v>
      </c>
      <c r="F920" s="78">
        <v>1076.0999999999999</v>
      </c>
      <c r="G920" s="78">
        <v>1096.289</v>
      </c>
      <c r="H920" s="78">
        <v>1126.2270000000001</v>
      </c>
      <c r="I920" s="78">
        <v>1172.2339999999999</v>
      </c>
      <c r="J920" s="78">
        <v>1167.2070000000001</v>
      </c>
      <c r="K920" s="78">
        <v>1150.1489999999999</v>
      </c>
      <c r="L920" s="78">
        <v>1364.924</v>
      </c>
      <c r="M920" s="78">
        <v>1438.903</v>
      </c>
      <c r="N920" s="78">
        <v>1410.7249999999999</v>
      </c>
      <c r="O920" s="78">
        <v>1445.509</v>
      </c>
      <c r="P920" s="78">
        <v>1419.3420000000001</v>
      </c>
      <c r="Q920" s="78">
        <v>1414.222</v>
      </c>
      <c r="R920" s="78">
        <v>1371.057</v>
      </c>
      <c r="S920" s="78">
        <v>1356.7170000000001</v>
      </c>
      <c r="T920" s="78">
        <v>1331.3520000000001</v>
      </c>
      <c r="U920" s="78">
        <v>1314.394</v>
      </c>
      <c r="V920" s="78">
        <v>1308.0039999999999</v>
      </c>
      <c r="W920" s="78">
        <v>1259.6959999999999</v>
      </c>
      <c r="X920" s="78">
        <v>1204.652</v>
      </c>
      <c r="Y920" s="78">
        <v>1052.1089999999999</v>
      </c>
      <c r="Z920" s="78">
        <v>1056.866</v>
      </c>
      <c r="AA920" s="78">
        <f t="shared" si="194"/>
        <v>1445.509</v>
      </c>
      <c r="AB920" s="77">
        <f t="shared" si="182"/>
        <v>2023</v>
      </c>
      <c r="AC920" s="76">
        <f t="shared" si="183"/>
        <v>5</v>
      </c>
      <c r="AD920" s="76" t="str">
        <f t="shared" si="184"/>
        <v/>
      </c>
      <c r="AE920" s="76" t="str">
        <f t="shared" si="185"/>
        <v/>
      </c>
      <c r="AF920" s="74">
        <f t="shared" si="186"/>
        <v>1445.509</v>
      </c>
      <c r="AG920" s="75" t="str">
        <f t="shared" si="187"/>
        <v>13:00</v>
      </c>
      <c r="AH920" s="74">
        <f t="shared" si="188"/>
        <v>31225.942999999999</v>
      </c>
      <c r="AI920" s="73" t="str">
        <f t="shared" si="189"/>
        <v/>
      </c>
      <c r="AJ920" s="73" t="str">
        <f t="shared" si="190"/>
        <v/>
      </c>
      <c r="AK920" s="73" t="str">
        <f t="shared" si="191"/>
        <v/>
      </c>
      <c r="AL920" s="72" t="str">
        <f t="shared" si="192"/>
        <v/>
      </c>
      <c r="AM920" s="71" t="str">
        <f t="shared" si="193"/>
        <v/>
      </c>
    </row>
    <row r="921" spans="2:39" ht="13.8" thickBot="1">
      <c r="B921" s="79">
        <v>45053</v>
      </c>
      <c r="C921" s="78">
        <v>1067.4659999999999</v>
      </c>
      <c r="D921" s="78">
        <v>1060.557</v>
      </c>
      <c r="E921" s="78">
        <v>1062.672</v>
      </c>
      <c r="F921" s="78">
        <v>1055.473</v>
      </c>
      <c r="G921" s="78">
        <v>1082.777</v>
      </c>
      <c r="H921" s="78">
        <v>1096.2329999999999</v>
      </c>
      <c r="I921" s="78">
        <v>1159.8620000000001</v>
      </c>
      <c r="J921" s="78">
        <v>1147.4849999999999</v>
      </c>
      <c r="K921" s="78">
        <v>1150.223</v>
      </c>
      <c r="L921" s="78">
        <v>1399.097</v>
      </c>
      <c r="M921" s="78">
        <v>1290.18</v>
      </c>
      <c r="N921" s="78">
        <v>1170.865</v>
      </c>
      <c r="O921" s="78">
        <v>1169.527</v>
      </c>
      <c r="P921" s="78">
        <v>1154.473</v>
      </c>
      <c r="Q921" s="78">
        <v>1141.7380000000001</v>
      </c>
      <c r="R921" s="78">
        <v>1120.4739999999999</v>
      </c>
      <c r="S921" s="78">
        <v>1077.2249999999999</v>
      </c>
      <c r="T921" s="78">
        <v>1073.287</v>
      </c>
      <c r="U921" s="78">
        <v>1083.251</v>
      </c>
      <c r="V921" s="78">
        <v>1105.866</v>
      </c>
      <c r="W921" s="78">
        <v>1094.2809999999999</v>
      </c>
      <c r="X921" s="78">
        <v>1086.941</v>
      </c>
      <c r="Y921" s="78">
        <v>1100.3440000000001</v>
      </c>
      <c r="Z921" s="78">
        <v>1093.528</v>
      </c>
      <c r="AA921" s="78">
        <f t="shared" si="194"/>
        <v>1399.097</v>
      </c>
      <c r="AB921" s="77">
        <f t="shared" si="182"/>
        <v>2023</v>
      </c>
      <c r="AC921" s="76">
        <f t="shared" si="183"/>
        <v>5</v>
      </c>
      <c r="AD921" s="76" t="str">
        <f t="shared" si="184"/>
        <v/>
      </c>
      <c r="AE921" s="76" t="str">
        <f t="shared" si="185"/>
        <v/>
      </c>
      <c r="AF921" s="74">
        <f t="shared" si="186"/>
        <v>1399.097</v>
      </c>
      <c r="AG921" s="75" t="str">
        <f t="shared" si="187"/>
        <v>10:00</v>
      </c>
      <c r="AH921" s="74">
        <f t="shared" si="188"/>
        <v>28442.921999999999</v>
      </c>
      <c r="AI921" s="73" t="str">
        <f t="shared" si="189"/>
        <v/>
      </c>
      <c r="AJ921" s="73" t="str">
        <f t="shared" si="190"/>
        <v/>
      </c>
      <c r="AK921" s="73" t="str">
        <f t="shared" si="191"/>
        <v/>
      </c>
      <c r="AL921" s="72" t="str">
        <f t="shared" si="192"/>
        <v/>
      </c>
      <c r="AM921" s="71" t="str">
        <f t="shared" si="193"/>
        <v/>
      </c>
    </row>
    <row r="922" spans="2:39" ht="13.8" thickBot="1">
      <c r="B922" s="79">
        <v>45054</v>
      </c>
      <c r="C922" s="78">
        <v>1092.605</v>
      </c>
      <c r="D922" s="78">
        <v>1081.0989999999999</v>
      </c>
      <c r="E922" s="78">
        <v>1094.7909999999999</v>
      </c>
      <c r="F922" s="78">
        <v>1118.107</v>
      </c>
      <c r="G922" s="78">
        <v>1131.6980000000001</v>
      </c>
      <c r="H922" s="78">
        <v>1152.58</v>
      </c>
      <c r="I922" s="78">
        <v>1259.325</v>
      </c>
      <c r="J922" s="78">
        <v>1287.693</v>
      </c>
      <c r="K922" s="78">
        <v>1447.2270000000001</v>
      </c>
      <c r="L922" s="78">
        <v>1485.1590000000001</v>
      </c>
      <c r="M922" s="78">
        <v>1484.066</v>
      </c>
      <c r="N922" s="78">
        <v>1485.7470000000001</v>
      </c>
      <c r="O922" s="78">
        <v>1485.0239999999999</v>
      </c>
      <c r="P922" s="78">
        <v>1485.675</v>
      </c>
      <c r="Q922" s="78">
        <v>1485.0930000000001</v>
      </c>
      <c r="R922" s="78">
        <v>1484.2829999999999</v>
      </c>
      <c r="S922" s="78">
        <v>1476.508</v>
      </c>
      <c r="T922" s="78">
        <v>1441.404</v>
      </c>
      <c r="U922" s="78">
        <v>1405.607</v>
      </c>
      <c r="V922" s="78">
        <v>1370.2249999999999</v>
      </c>
      <c r="W922" s="78">
        <v>1381.329</v>
      </c>
      <c r="X922" s="78">
        <v>1349.45</v>
      </c>
      <c r="Y922" s="78">
        <v>1270.691</v>
      </c>
      <c r="Z922" s="78">
        <v>1227.769</v>
      </c>
      <c r="AA922" s="78">
        <f t="shared" si="194"/>
        <v>1485.7470000000001</v>
      </c>
      <c r="AB922" s="77">
        <f t="shared" si="182"/>
        <v>2023</v>
      </c>
      <c r="AC922" s="76">
        <f t="shared" si="183"/>
        <v>5</v>
      </c>
      <c r="AD922" s="76" t="str">
        <f t="shared" si="184"/>
        <v/>
      </c>
      <c r="AE922" s="76" t="str">
        <f t="shared" si="185"/>
        <v/>
      </c>
      <c r="AF922" s="74">
        <f t="shared" si="186"/>
        <v>1485.7470000000001</v>
      </c>
      <c r="AG922" s="75" t="str">
        <f t="shared" si="187"/>
        <v>12:00</v>
      </c>
      <c r="AH922" s="74">
        <f t="shared" si="188"/>
        <v>33468.902000000002</v>
      </c>
      <c r="AI922" s="73" t="str">
        <f t="shared" si="189"/>
        <v/>
      </c>
      <c r="AJ922" s="73" t="str">
        <f t="shared" si="190"/>
        <v/>
      </c>
      <c r="AK922" s="73" t="str">
        <f t="shared" si="191"/>
        <v/>
      </c>
      <c r="AL922" s="72" t="str">
        <f t="shared" si="192"/>
        <v/>
      </c>
      <c r="AM922" s="71" t="str">
        <f t="shared" si="193"/>
        <v/>
      </c>
    </row>
    <row r="923" spans="2:39" ht="13.8" thickBot="1">
      <c r="B923" s="79">
        <v>45055</v>
      </c>
      <c r="C923" s="78">
        <v>1135.838</v>
      </c>
      <c r="D923" s="78">
        <v>1102.375</v>
      </c>
      <c r="E923" s="78">
        <v>1105.69</v>
      </c>
      <c r="F923" s="78">
        <v>1110.357</v>
      </c>
      <c r="G923" s="78">
        <v>1127.489</v>
      </c>
      <c r="H923" s="78">
        <v>1155.366</v>
      </c>
      <c r="I923" s="78">
        <v>1259.1130000000001</v>
      </c>
      <c r="J923" s="78">
        <v>1094.1980000000001</v>
      </c>
      <c r="K923" s="78">
        <v>1233.847</v>
      </c>
      <c r="L923" s="78">
        <v>1459.38</v>
      </c>
      <c r="M923" s="78">
        <v>1484.5809999999999</v>
      </c>
      <c r="N923" s="78">
        <v>1485.4659999999999</v>
      </c>
      <c r="O923" s="78">
        <v>1485.0650000000001</v>
      </c>
      <c r="P923" s="78">
        <v>1484.6410000000001</v>
      </c>
      <c r="Q923" s="78">
        <v>1485.39</v>
      </c>
      <c r="R923" s="78">
        <v>1481.3150000000001</v>
      </c>
      <c r="S923" s="78">
        <v>1470.473</v>
      </c>
      <c r="T923" s="78">
        <v>1424.893</v>
      </c>
      <c r="U923" s="78">
        <v>1388.559</v>
      </c>
      <c r="V923" s="78">
        <v>1373.45</v>
      </c>
      <c r="W923" s="78">
        <v>1379.2180000000001</v>
      </c>
      <c r="X923" s="78">
        <v>1260.4269999999999</v>
      </c>
      <c r="Y923" s="78">
        <v>1223.21</v>
      </c>
      <c r="Z923" s="78">
        <v>1110.6120000000001</v>
      </c>
      <c r="AA923" s="78">
        <f t="shared" si="194"/>
        <v>1485.4659999999999</v>
      </c>
      <c r="AB923" s="77">
        <f t="shared" ref="AB923:AB986" si="195">YEAR(B923)</f>
        <v>2023</v>
      </c>
      <c r="AC923" s="76">
        <f t="shared" ref="AC923:AC986" si="196">MONTH(B923)</f>
        <v>5</v>
      </c>
      <c r="AD923" s="76" t="str">
        <f t="shared" ref="AD923:AD986" si="197">IF(AE923="","",AB923&amp;"-"&amp;AE923)</f>
        <v/>
      </c>
      <c r="AE923" s="76" t="str">
        <f t="shared" ref="AE923:AE986" si="198">IF(DAY(B923+1)=1,AC923,"")</f>
        <v/>
      </c>
      <c r="AF923" s="74">
        <f t="shared" ref="AF923:AF986" si="199">MAX(C923:AA923)</f>
        <v>1485.4659999999999</v>
      </c>
      <c r="AG923" s="75" t="str">
        <f t="shared" ref="AG923:AG986" si="200">INDEX($C$2:$Z$2,MATCH(AF923,C923:Z923,0))</f>
        <v>12:00</v>
      </c>
      <c r="AH923" s="74">
        <f t="shared" ref="AH923:AH986" si="201">SUM(C923:AA923)</f>
        <v>32806.418999999994</v>
      </c>
      <c r="AI923" s="73" t="str">
        <f t="shared" ref="AI923:AI986" si="202">IF(AE923&lt;&gt;"",SUMIFS(AF:AF,AC:AC,AC923,AB:AB,AB923),"")</f>
        <v/>
      </c>
      <c r="AJ923" s="73" t="str">
        <f t="shared" ref="AJ923:AJ986" si="203">IF(AI923="","",_xlfn.MAXIFS(AF:AF,AC:AC,AC923,AB:AB,AB923))</f>
        <v/>
      </c>
      <c r="AK923" s="73" t="str">
        <f t="shared" ref="AK923:AK986" si="204">IF(AI923="","",_xlfn.MAXIFS(AH:AH,AC:AC,AC923,AB:AB,AB923))</f>
        <v/>
      </c>
      <c r="AL923" s="72" t="str">
        <f t="shared" ref="AL923:AL986" si="205">IF(AI923&lt;&gt;"",INDEX(B:B,MATCH(AJ923,AF:AF,0)),"")</f>
        <v/>
      </c>
      <c r="AM923" s="71" t="str">
        <f t="shared" ref="AM923:AM986" si="206">IF(AI923&lt;&gt;"",INDEX(AG:AG,MATCH(AJ923,AF:AF,0)),"")</f>
        <v/>
      </c>
    </row>
    <row r="924" spans="2:39" ht="13.8" thickBot="1">
      <c r="B924" s="79">
        <v>45056</v>
      </c>
      <c r="C924" s="78">
        <v>1098.8019999999999</v>
      </c>
      <c r="D924" s="78">
        <v>1096.021</v>
      </c>
      <c r="E924" s="78">
        <v>1093.1479999999999</v>
      </c>
      <c r="F924" s="78">
        <v>1113.2080000000001</v>
      </c>
      <c r="G924" s="78">
        <v>1131.854</v>
      </c>
      <c r="H924" s="78">
        <v>1167.4880000000001</v>
      </c>
      <c r="I924" s="78">
        <v>1278.05</v>
      </c>
      <c r="J924" s="78">
        <v>1310.739</v>
      </c>
      <c r="K924" s="78">
        <v>1472.162</v>
      </c>
      <c r="L924" s="78">
        <v>1485.299</v>
      </c>
      <c r="M924" s="78">
        <v>408.173</v>
      </c>
      <c r="N924" s="78">
        <v>0</v>
      </c>
      <c r="O924" s="78">
        <v>0</v>
      </c>
      <c r="P924" s="78">
        <v>965.68299999999999</v>
      </c>
      <c r="Q924" s="78">
        <v>1483.2739999999999</v>
      </c>
      <c r="R924" s="78">
        <v>1485.095</v>
      </c>
      <c r="S924" s="78">
        <v>1484.1569999999999</v>
      </c>
      <c r="T924" s="78">
        <v>1484.0550000000001</v>
      </c>
      <c r="U924" s="78">
        <v>1484.788</v>
      </c>
      <c r="V924" s="78">
        <v>1484.3620000000001</v>
      </c>
      <c r="W924" s="78">
        <v>1478.086</v>
      </c>
      <c r="X924" s="78">
        <v>1460.951</v>
      </c>
      <c r="Y924" s="78">
        <v>1448.9269999999999</v>
      </c>
      <c r="Z924" s="78">
        <v>1393.896</v>
      </c>
      <c r="AA924" s="78">
        <f t="shared" ref="AA924:AA987" si="207">MAX(C924:Z924)</f>
        <v>1485.299</v>
      </c>
      <c r="AB924" s="77">
        <f t="shared" si="195"/>
        <v>2023</v>
      </c>
      <c r="AC924" s="76">
        <f t="shared" si="196"/>
        <v>5</v>
      </c>
      <c r="AD924" s="76" t="str">
        <f t="shared" si="197"/>
        <v/>
      </c>
      <c r="AE924" s="76" t="str">
        <f t="shared" si="198"/>
        <v/>
      </c>
      <c r="AF924" s="74">
        <f t="shared" si="199"/>
        <v>1485.299</v>
      </c>
      <c r="AG924" s="75" t="str">
        <f t="shared" si="200"/>
        <v>10:00</v>
      </c>
      <c r="AH924" s="74">
        <f t="shared" si="201"/>
        <v>29793.517</v>
      </c>
      <c r="AI924" s="73" t="str">
        <f t="shared" si="202"/>
        <v/>
      </c>
      <c r="AJ924" s="73" t="str">
        <f t="shared" si="203"/>
        <v/>
      </c>
      <c r="AK924" s="73" t="str">
        <f t="shared" si="204"/>
        <v/>
      </c>
      <c r="AL924" s="72" t="str">
        <f t="shared" si="205"/>
        <v/>
      </c>
      <c r="AM924" s="71" t="str">
        <f t="shared" si="206"/>
        <v/>
      </c>
    </row>
    <row r="925" spans="2:39" ht="13.8" thickBot="1">
      <c r="B925" s="79">
        <v>45057</v>
      </c>
      <c r="C925" s="78">
        <v>1334.7819999999999</v>
      </c>
      <c r="D925" s="78">
        <v>1316.825</v>
      </c>
      <c r="E925" s="78">
        <v>1330.2239999999999</v>
      </c>
      <c r="F925" s="78">
        <v>1331.8630000000001</v>
      </c>
      <c r="G925" s="78">
        <v>1227.7940000000001</v>
      </c>
      <c r="H925" s="78">
        <v>1170.4839999999999</v>
      </c>
      <c r="I925" s="78">
        <v>1384.828</v>
      </c>
      <c r="J925" s="78">
        <v>1483.152</v>
      </c>
      <c r="K925" s="78">
        <v>1484.316</v>
      </c>
      <c r="L925" s="78">
        <v>1484.1030000000001</v>
      </c>
      <c r="M925" s="78">
        <v>1485.3040000000001</v>
      </c>
      <c r="N925" s="78">
        <v>1484.5029999999999</v>
      </c>
      <c r="O925" s="78">
        <v>1485.288</v>
      </c>
      <c r="P925" s="78">
        <v>1485.1410000000001</v>
      </c>
      <c r="Q925" s="78">
        <v>1484.499</v>
      </c>
      <c r="R925" s="78">
        <v>1485.2750000000001</v>
      </c>
      <c r="S925" s="78">
        <v>1484.8389999999999</v>
      </c>
      <c r="T925" s="78">
        <v>1484.8140000000001</v>
      </c>
      <c r="U925" s="78">
        <v>1485.0640000000001</v>
      </c>
      <c r="V925" s="78">
        <v>1484.607</v>
      </c>
      <c r="W925" s="78">
        <v>1484.1079999999999</v>
      </c>
      <c r="X925" s="78">
        <v>1484.999</v>
      </c>
      <c r="Y925" s="78">
        <v>1484.6869999999999</v>
      </c>
      <c r="Z925" s="78">
        <v>1484.287</v>
      </c>
      <c r="AA925" s="78">
        <f t="shared" si="207"/>
        <v>1485.3040000000001</v>
      </c>
      <c r="AB925" s="77">
        <f t="shared" si="195"/>
        <v>2023</v>
      </c>
      <c r="AC925" s="76">
        <f t="shared" si="196"/>
        <v>5</v>
      </c>
      <c r="AD925" s="76" t="str">
        <f t="shared" si="197"/>
        <v/>
      </c>
      <c r="AE925" s="76" t="str">
        <f t="shared" si="198"/>
        <v/>
      </c>
      <c r="AF925" s="74">
        <f t="shared" si="199"/>
        <v>1485.3040000000001</v>
      </c>
      <c r="AG925" s="75" t="str">
        <f t="shared" si="200"/>
        <v>11:00</v>
      </c>
      <c r="AH925" s="74">
        <f t="shared" si="201"/>
        <v>35821.089999999997</v>
      </c>
      <c r="AI925" s="73" t="str">
        <f t="shared" si="202"/>
        <v/>
      </c>
      <c r="AJ925" s="73" t="str">
        <f t="shared" si="203"/>
        <v/>
      </c>
      <c r="AK925" s="73" t="str">
        <f t="shared" si="204"/>
        <v/>
      </c>
      <c r="AL925" s="72" t="str">
        <f t="shared" si="205"/>
        <v/>
      </c>
      <c r="AM925" s="71" t="str">
        <f t="shared" si="206"/>
        <v/>
      </c>
    </row>
    <row r="926" spans="2:39" ht="13.8" thickBot="1">
      <c r="B926" s="79">
        <v>45058</v>
      </c>
      <c r="C926" s="78">
        <v>1477.827</v>
      </c>
      <c r="D926" s="78">
        <v>1473.605</v>
      </c>
      <c r="E926" s="78">
        <v>1413.2239999999999</v>
      </c>
      <c r="F926" s="78">
        <v>1388.3910000000001</v>
      </c>
      <c r="G926" s="78">
        <v>1398.2139999999999</v>
      </c>
      <c r="H926" s="78">
        <v>1418.7270000000001</v>
      </c>
      <c r="I926" s="78">
        <v>1480.3309999999999</v>
      </c>
      <c r="J926" s="78">
        <v>1485.9390000000001</v>
      </c>
      <c r="K926" s="78">
        <v>1484.3610000000001</v>
      </c>
      <c r="L926" s="78">
        <v>1484.825</v>
      </c>
      <c r="M926" s="78">
        <v>1485.02</v>
      </c>
      <c r="N926" s="78">
        <v>1485.2260000000001</v>
      </c>
      <c r="O926" s="78">
        <v>1484.5989999999999</v>
      </c>
      <c r="P926" s="78">
        <v>1485.1510000000001</v>
      </c>
      <c r="Q926" s="78">
        <v>1484.9680000000001</v>
      </c>
      <c r="R926" s="78">
        <v>1485.8209999999999</v>
      </c>
      <c r="S926" s="78">
        <v>1484.8810000000001</v>
      </c>
      <c r="T926" s="78">
        <v>1485.2090000000001</v>
      </c>
      <c r="U926" s="78">
        <v>1484.8019999999999</v>
      </c>
      <c r="V926" s="78">
        <v>1484.154</v>
      </c>
      <c r="W926" s="78">
        <v>1485.127</v>
      </c>
      <c r="X926" s="78">
        <v>1483.5039999999999</v>
      </c>
      <c r="Y926" s="78">
        <v>1485.105</v>
      </c>
      <c r="Z926" s="78">
        <v>1484.4179999999999</v>
      </c>
      <c r="AA926" s="78">
        <f t="shared" si="207"/>
        <v>1485.9390000000001</v>
      </c>
      <c r="AB926" s="77">
        <f t="shared" si="195"/>
        <v>2023</v>
      </c>
      <c r="AC926" s="76">
        <f t="shared" si="196"/>
        <v>5</v>
      </c>
      <c r="AD926" s="76" t="str">
        <f t="shared" si="197"/>
        <v/>
      </c>
      <c r="AE926" s="76" t="str">
        <f t="shared" si="198"/>
        <v/>
      </c>
      <c r="AF926" s="74">
        <f t="shared" si="199"/>
        <v>1485.9390000000001</v>
      </c>
      <c r="AG926" s="75" t="str">
        <f t="shared" si="200"/>
        <v>8:00</v>
      </c>
      <c r="AH926" s="74">
        <f t="shared" si="201"/>
        <v>36779.368000000002</v>
      </c>
      <c r="AI926" s="73" t="str">
        <f t="shared" si="202"/>
        <v/>
      </c>
      <c r="AJ926" s="73" t="str">
        <f t="shared" si="203"/>
        <v/>
      </c>
      <c r="AK926" s="73" t="str">
        <f t="shared" si="204"/>
        <v/>
      </c>
      <c r="AL926" s="72" t="str">
        <f t="shared" si="205"/>
        <v/>
      </c>
      <c r="AM926" s="71" t="str">
        <f t="shared" si="206"/>
        <v/>
      </c>
    </row>
    <row r="927" spans="2:39" ht="13.8" thickBot="1">
      <c r="B927" s="79">
        <v>45059</v>
      </c>
      <c r="C927" s="78">
        <v>1482.038</v>
      </c>
      <c r="D927" s="78">
        <v>1443.1210000000001</v>
      </c>
      <c r="E927" s="78">
        <v>1402.7809999999999</v>
      </c>
      <c r="F927" s="78">
        <v>1392.5070000000001</v>
      </c>
      <c r="G927" s="78">
        <v>1399.7470000000001</v>
      </c>
      <c r="H927" s="78">
        <v>1421.4369999999999</v>
      </c>
      <c r="I927" s="78">
        <v>1475.241</v>
      </c>
      <c r="J927" s="78">
        <v>1485.0840000000001</v>
      </c>
      <c r="K927" s="78">
        <v>1484.2059999999999</v>
      </c>
      <c r="L927" s="78">
        <v>1484.646</v>
      </c>
      <c r="M927" s="78">
        <v>1485.0429999999999</v>
      </c>
      <c r="N927" s="78">
        <v>1484.546</v>
      </c>
      <c r="O927" s="78">
        <v>1485.1420000000001</v>
      </c>
      <c r="P927" s="78">
        <v>1484.421</v>
      </c>
      <c r="Q927" s="78">
        <v>1484.3130000000001</v>
      </c>
      <c r="R927" s="78">
        <v>1484.6669999999999</v>
      </c>
      <c r="S927" s="78">
        <v>1485.145</v>
      </c>
      <c r="T927" s="78">
        <v>1484.8</v>
      </c>
      <c r="U927" s="78">
        <v>1484.0440000000001</v>
      </c>
      <c r="V927" s="78">
        <v>1483.836</v>
      </c>
      <c r="W927" s="78">
        <v>1474.39</v>
      </c>
      <c r="X927" s="78">
        <v>1406.01</v>
      </c>
      <c r="Y927" s="78">
        <v>1335.578</v>
      </c>
      <c r="Z927" s="78">
        <v>1313.4749999999999</v>
      </c>
      <c r="AA927" s="78">
        <f t="shared" si="207"/>
        <v>1485.145</v>
      </c>
      <c r="AB927" s="77">
        <f t="shared" si="195"/>
        <v>2023</v>
      </c>
      <c r="AC927" s="76">
        <f t="shared" si="196"/>
        <v>5</v>
      </c>
      <c r="AD927" s="76" t="str">
        <f t="shared" si="197"/>
        <v/>
      </c>
      <c r="AE927" s="76" t="str">
        <f t="shared" si="198"/>
        <v/>
      </c>
      <c r="AF927" s="74">
        <f t="shared" si="199"/>
        <v>1485.145</v>
      </c>
      <c r="AG927" s="75" t="str">
        <f t="shared" si="200"/>
        <v>17:00</v>
      </c>
      <c r="AH927" s="74">
        <f t="shared" si="201"/>
        <v>36331.362999999998</v>
      </c>
      <c r="AI927" s="73" t="str">
        <f t="shared" si="202"/>
        <v/>
      </c>
      <c r="AJ927" s="73" t="str">
        <f t="shared" si="203"/>
        <v/>
      </c>
      <c r="AK927" s="73" t="str">
        <f t="shared" si="204"/>
        <v/>
      </c>
      <c r="AL927" s="72" t="str">
        <f t="shared" si="205"/>
        <v/>
      </c>
      <c r="AM927" s="71" t="str">
        <f t="shared" si="206"/>
        <v/>
      </c>
    </row>
    <row r="928" spans="2:39" ht="13.8" thickBot="1">
      <c r="B928" s="79">
        <v>45060</v>
      </c>
      <c r="C928" s="78">
        <v>1309.479</v>
      </c>
      <c r="D928" s="78">
        <v>1293.4090000000001</v>
      </c>
      <c r="E928" s="78">
        <v>1247.6369999999999</v>
      </c>
      <c r="F928" s="78">
        <v>1079.4390000000001</v>
      </c>
      <c r="G928" s="78">
        <v>1091.5409999999999</v>
      </c>
      <c r="H928" s="78">
        <v>1091.3119999999999</v>
      </c>
      <c r="I928" s="78">
        <v>1137.914</v>
      </c>
      <c r="J928" s="78">
        <v>1143.4839999999999</v>
      </c>
      <c r="K928" s="78">
        <v>1214.934</v>
      </c>
      <c r="L928" s="78">
        <v>1479.2929999999999</v>
      </c>
      <c r="M928" s="78">
        <v>1485.0160000000001</v>
      </c>
      <c r="N928" s="78">
        <v>1485.3230000000001</v>
      </c>
      <c r="O928" s="78">
        <v>1485.373</v>
      </c>
      <c r="P928" s="78">
        <v>1484.9549999999999</v>
      </c>
      <c r="Q928" s="78">
        <v>1484.8</v>
      </c>
      <c r="R928" s="78">
        <v>1484.8979999999999</v>
      </c>
      <c r="S928" s="78">
        <v>1484.748</v>
      </c>
      <c r="T928" s="78">
        <v>1481.8989999999999</v>
      </c>
      <c r="U928" s="78">
        <v>1470.249</v>
      </c>
      <c r="V928" s="78">
        <v>1466.165</v>
      </c>
      <c r="W928" s="78">
        <v>1442.9069999999999</v>
      </c>
      <c r="X928" s="78">
        <v>1350.3219999999999</v>
      </c>
      <c r="Y928" s="78">
        <v>1316.646</v>
      </c>
      <c r="Z928" s="78">
        <v>1215.4659999999999</v>
      </c>
      <c r="AA928" s="78">
        <f t="shared" si="207"/>
        <v>1485.373</v>
      </c>
      <c r="AB928" s="77">
        <f t="shared" si="195"/>
        <v>2023</v>
      </c>
      <c r="AC928" s="76">
        <f t="shared" si="196"/>
        <v>5</v>
      </c>
      <c r="AD928" s="76" t="str">
        <f t="shared" si="197"/>
        <v/>
      </c>
      <c r="AE928" s="76" t="str">
        <f t="shared" si="198"/>
        <v/>
      </c>
      <c r="AF928" s="74">
        <f t="shared" si="199"/>
        <v>1485.373</v>
      </c>
      <c r="AG928" s="75" t="str">
        <f t="shared" si="200"/>
        <v>13:00</v>
      </c>
      <c r="AH928" s="74">
        <f t="shared" si="201"/>
        <v>33712.582000000002</v>
      </c>
      <c r="AI928" s="73" t="str">
        <f t="shared" si="202"/>
        <v/>
      </c>
      <c r="AJ928" s="73" t="str">
        <f t="shared" si="203"/>
        <v/>
      </c>
      <c r="AK928" s="73" t="str">
        <f t="shared" si="204"/>
        <v/>
      </c>
      <c r="AL928" s="72" t="str">
        <f t="shared" si="205"/>
        <v/>
      </c>
      <c r="AM928" s="71" t="str">
        <f t="shared" si="206"/>
        <v/>
      </c>
    </row>
    <row r="929" spans="2:39" ht="13.8" thickBot="1">
      <c r="B929" s="79">
        <v>45061</v>
      </c>
      <c r="C929" s="78">
        <v>1096.373</v>
      </c>
      <c r="D929" s="78">
        <v>1098.914</v>
      </c>
      <c r="E929" s="78">
        <v>1100.3820000000001</v>
      </c>
      <c r="F929" s="78">
        <v>1129.8979999999999</v>
      </c>
      <c r="G929" s="78">
        <v>1126.298</v>
      </c>
      <c r="H929" s="78">
        <v>1147.954</v>
      </c>
      <c r="I929" s="78">
        <v>1228.1969999999999</v>
      </c>
      <c r="J929" s="78">
        <v>1349.885</v>
      </c>
      <c r="K929" s="78">
        <v>1483.97</v>
      </c>
      <c r="L929" s="78">
        <v>1485.4929999999999</v>
      </c>
      <c r="M929" s="78">
        <v>1485.1210000000001</v>
      </c>
      <c r="N929" s="78">
        <v>1485.2349999999999</v>
      </c>
      <c r="O929" s="78">
        <v>1008.067</v>
      </c>
      <c r="P929" s="78">
        <v>0</v>
      </c>
      <c r="Q929" s="78">
        <v>0</v>
      </c>
      <c r="R929" s="78">
        <v>0</v>
      </c>
      <c r="S929" s="78">
        <v>0</v>
      </c>
      <c r="T929" s="78">
        <v>0</v>
      </c>
      <c r="U929" s="78">
        <v>0</v>
      </c>
      <c r="V929" s="78">
        <v>0</v>
      </c>
      <c r="W929" s="78">
        <v>0</v>
      </c>
      <c r="X929" s="78">
        <v>0</v>
      </c>
      <c r="Y929" s="78">
        <v>0</v>
      </c>
      <c r="Z929" s="78">
        <v>0</v>
      </c>
      <c r="AA929" s="78">
        <f t="shared" si="207"/>
        <v>1485.4929999999999</v>
      </c>
      <c r="AB929" s="77">
        <f t="shared" si="195"/>
        <v>2023</v>
      </c>
      <c r="AC929" s="76">
        <f t="shared" si="196"/>
        <v>5</v>
      </c>
      <c r="AD929" s="76" t="str">
        <f t="shared" si="197"/>
        <v/>
      </c>
      <c r="AE929" s="76" t="str">
        <f t="shared" si="198"/>
        <v/>
      </c>
      <c r="AF929" s="74">
        <f t="shared" si="199"/>
        <v>1485.4929999999999</v>
      </c>
      <c r="AG929" s="75" t="str">
        <f t="shared" si="200"/>
        <v>10:00</v>
      </c>
      <c r="AH929" s="74">
        <f t="shared" si="201"/>
        <v>17711.28</v>
      </c>
      <c r="AI929" s="73" t="str">
        <f t="shared" si="202"/>
        <v/>
      </c>
      <c r="AJ929" s="73" t="str">
        <f t="shared" si="203"/>
        <v/>
      </c>
      <c r="AK929" s="73" t="str">
        <f t="shared" si="204"/>
        <v/>
      </c>
      <c r="AL929" s="72" t="str">
        <f t="shared" si="205"/>
        <v/>
      </c>
      <c r="AM929" s="71" t="str">
        <f t="shared" si="206"/>
        <v/>
      </c>
    </row>
    <row r="930" spans="2:39" ht="13.8" thickBot="1">
      <c r="B930" s="79">
        <v>45062</v>
      </c>
      <c r="C930" s="78">
        <v>0</v>
      </c>
      <c r="D930" s="78">
        <v>0</v>
      </c>
      <c r="E930" s="78">
        <v>0</v>
      </c>
      <c r="F930" s="78">
        <v>0</v>
      </c>
      <c r="G930" s="78">
        <v>0</v>
      </c>
      <c r="H930" s="78">
        <v>0</v>
      </c>
      <c r="I930" s="78">
        <v>0</v>
      </c>
      <c r="J930" s="78">
        <v>0</v>
      </c>
      <c r="K930" s="78">
        <v>1068.6389999999999</v>
      </c>
      <c r="L930" s="78">
        <v>1485.0119999999999</v>
      </c>
      <c r="M930" s="78">
        <v>860.08399999999995</v>
      </c>
      <c r="N930" s="78">
        <v>1112.2660000000001</v>
      </c>
      <c r="O930" s="78">
        <v>1462.6120000000001</v>
      </c>
      <c r="P930" s="78">
        <v>898.553</v>
      </c>
      <c r="Q930" s="78">
        <v>896.76900000000001</v>
      </c>
      <c r="R930" s="78">
        <v>896.83399999999995</v>
      </c>
      <c r="S930" s="78">
        <v>896.37099999999998</v>
      </c>
      <c r="T930" s="78">
        <v>897.70899999999995</v>
      </c>
      <c r="U930" s="78">
        <v>897.52800000000002</v>
      </c>
      <c r="V930" s="78">
        <v>896.71699999999998</v>
      </c>
      <c r="W930" s="78">
        <v>897.46</v>
      </c>
      <c r="X930" s="78">
        <v>897.63699999999994</v>
      </c>
      <c r="Y930" s="78">
        <v>896.44299999999998</v>
      </c>
      <c r="Z930" s="78">
        <v>896.66300000000001</v>
      </c>
      <c r="AA930" s="78">
        <f t="shared" si="207"/>
        <v>1485.0119999999999</v>
      </c>
      <c r="AB930" s="77">
        <f t="shared" si="195"/>
        <v>2023</v>
      </c>
      <c r="AC930" s="76">
        <f t="shared" si="196"/>
        <v>5</v>
      </c>
      <c r="AD930" s="76" t="str">
        <f t="shared" si="197"/>
        <v/>
      </c>
      <c r="AE930" s="76" t="str">
        <f t="shared" si="198"/>
        <v/>
      </c>
      <c r="AF930" s="74">
        <f t="shared" si="199"/>
        <v>1485.0119999999999</v>
      </c>
      <c r="AG930" s="75" t="str">
        <f t="shared" si="200"/>
        <v>10:00</v>
      </c>
      <c r="AH930" s="74">
        <f t="shared" si="201"/>
        <v>17342.309000000001</v>
      </c>
      <c r="AI930" s="73" t="str">
        <f t="shared" si="202"/>
        <v/>
      </c>
      <c r="AJ930" s="73" t="str">
        <f t="shared" si="203"/>
        <v/>
      </c>
      <c r="AK930" s="73" t="str">
        <f t="shared" si="204"/>
        <v/>
      </c>
      <c r="AL930" s="72" t="str">
        <f t="shared" si="205"/>
        <v/>
      </c>
      <c r="AM930" s="71" t="str">
        <f t="shared" si="206"/>
        <v/>
      </c>
    </row>
    <row r="931" spans="2:39" ht="13.8" thickBot="1">
      <c r="B931" s="79">
        <v>45063</v>
      </c>
      <c r="C931" s="78">
        <v>897.43200000000002</v>
      </c>
      <c r="D931" s="78">
        <v>896.40099999999995</v>
      </c>
      <c r="E931" s="78">
        <v>896.94500000000005</v>
      </c>
      <c r="F931" s="78">
        <v>895.94899999999996</v>
      </c>
      <c r="G931" s="78">
        <v>896.15099999999995</v>
      </c>
      <c r="H931" s="78">
        <v>897.22299999999996</v>
      </c>
      <c r="I931" s="78">
        <v>897.024</v>
      </c>
      <c r="J931" s="78">
        <v>1198.663</v>
      </c>
      <c r="K931" s="78">
        <v>1265.97</v>
      </c>
      <c r="L931" s="78">
        <v>1283.289</v>
      </c>
      <c r="M931" s="78">
        <v>1298.146</v>
      </c>
      <c r="N931" s="78">
        <v>1281.3409999999999</v>
      </c>
      <c r="O931" s="78">
        <v>1280.4829999999999</v>
      </c>
      <c r="P931" s="78">
        <v>1281.6600000000001</v>
      </c>
      <c r="Q931" s="78">
        <v>1281.703</v>
      </c>
      <c r="R931" s="78">
        <v>1223.9380000000001</v>
      </c>
      <c r="S931" s="78">
        <v>234.29900000000001</v>
      </c>
      <c r="T931" s="78">
        <v>0</v>
      </c>
      <c r="U931" s="78">
        <v>0</v>
      </c>
      <c r="V931" s="78">
        <v>0</v>
      </c>
      <c r="W931" s="78">
        <v>0</v>
      </c>
      <c r="X931" s="78">
        <v>0</v>
      </c>
      <c r="Y931" s="78">
        <v>0</v>
      </c>
      <c r="Z931" s="78">
        <v>0</v>
      </c>
      <c r="AA931" s="78">
        <f t="shared" si="207"/>
        <v>1298.146</v>
      </c>
      <c r="AB931" s="77">
        <f t="shared" si="195"/>
        <v>2023</v>
      </c>
      <c r="AC931" s="76">
        <f t="shared" si="196"/>
        <v>5</v>
      </c>
      <c r="AD931" s="76" t="str">
        <f t="shared" si="197"/>
        <v/>
      </c>
      <c r="AE931" s="76" t="str">
        <f t="shared" si="198"/>
        <v/>
      </c>
      <c r="AF931" s="74">
        <f t="shared" si="199"/>
        <v>1298.146</v>
      </c>
      <c r="AG931" s="75" t="str">
        <f t="shared" si="200"/>
        <v>11:00</v>
      </c>
      <c r="AH931" s="74">
        <f t="shared" si="201"/>
        <v>19204.762999999999</v>
      </c>
      <c r="AI931" s="73" t="str">
        <f t="shared" si="202"/>
        <v/>
      </c>
      <c r="AJ931" s="73" t="str">
        <f t="shared" si="203"/>
        <v/>
      </c>
      <c r="AK931" s="73" t="str">
        <f t="shared" si="204"/>
        <v/>
      </c>
      <c r="AL931" s="72" t="str">
        <f t="shared" si="205"/>
        <v/>
      </c>
      <c r="AM931" s="71" t="str">
        <f t="shared" si="206"/>
        <v/>
      </c>
    </row>
    <row r="932" spans="2:39" ht="13.8" thickBot="1">
      <c r="B932" s="79">
        <v>45064</v>
      </c>
      <c r="C932" s="78">
        <v>0</v>
      </c>
      <c r="D932" s="78">
        <v>0</v>
      </c>
      <c r="E932" s="78">
        <v>0</v>
      </c>
      <c r="F932" s="78">
        <v>0</v>
      </c>
      <c r="G932" s="78">
        <v>0</v>
      </c>
      <c r="H932" s="78">
        <v>0</v>
      </c>
      <c r="I932" s="78">
        <v>0</v>
      </c>
      <c r="J932" s="78">
        <v>0</v>
      </c>
      <c r="K932" s="78">
        <v>0</v>
      </c>
      <c r="L932" s="78">
        <v>0</v>
      </c>
      <c r="M932" s="78">
        <v>0</v>
      </c>
      <c r="N932" s="78">
        <v>0</v>
      </c>
      <c r="O932" s="78">
        <v>0</v>
      </c>
      <c r="P932" s="78">
        <v>0</v>
      </c>
      <c r="Q932" s="78">
        <v>0</v>
      </c>
      <c r="R932" s="78">
        <v>0</v>
      </c>
      <c r="S932" s="78">
        <v>0</v>
      </c>
      <c r="T932" s="78">
        <v>0</v>
      </c>
      <c r="U932" s="78">
        <v>0</v>
      </c>
      <c r="V932" s="78">
        <v>0</v>
      </c>
      <c r="W932" s="78">
        <v>0</v>
      </c>
      <c r="X932" s="78">
        <v>0</v>
      </c>
      <c r="Y932" s="78">
        <v>0</v>
      </c>
      <c r="Z932" s="78">
        <v>0</v>
      </c>
      <c r="AA932" s="78">
        <f t="shared" si="207"/>
        <v>0</v>
      </c>
      <c r="AB932" s="77">
        <f t="shared" si="195"/>
        <v>2023</v>
      </c>
      <c r="AC932" s="76">
        <f t="shared" si="196"/>
        <v>5</v>
      </c>
      <c r="AD932" s="76" t="str">
        <f t="shared" si="197"/>
        <v/>
      </c>
      <c r="AE932" s="76" t="str">
        <f t="shared" si="198"/>
        <v/>
      </c>
      <c r="AF932" s="74">
        <f t="shared" si="199"/>
        <v>0</v>
      </c>
      <c r="AG932" s="75" t="str">
        <f t="shared" si="200"/>
        <v>1:00</v>
      </c>
      <c r="AH932" s="74">
        <f t="shared" si="201"/>
        <v>0</v>
      </c>
      <c r="AI932" s="73" t="str">
        <f t="shared" si="202"/>
        <v/>
      </c>
      <c r="AJ932" s="73" t="str">
        <f t="shared" si="203"/>
        <v/>
      </c>
      <c r="AK932" s="73" t="str">
        <f t="shared" si="204"/>
        <v/>
      </c>
      <c r="AL932" s="72" t="str">
        <f t="shared" si="205"/>
        <v/>
      </c>
      <c r="AM932" s="71" t="str">
        <f t="shared" si="206"/>
        <v/>
      </c>
    </row>
    <row r="933" spans="2:39" ht="13.8" thickBot="1">
      <c r="B933" s="79">
        <v>45065</v>
      </c>
      <c r="C933" s="78">
        <v>0</v>
      </c>
      <c r="D933" s="78">
        <v>0</v>
      </c>
      <c r="E933" s="78">
        <v>0</v>
      </c>
      <c r="F933" s="78">
        <v>0</v>
      </c>
      <c r="G933" s="78">
        <v>0</v>
      </c>
      <c r="H933" s="78">
        <v>0</v>
      </c>
      <c r="I933" s="78">
        <v>0</v>
      </c>
      <c r="J933" s="78">
        <v>0</v>
      </c>
      <c r="K933" s="78">
        <v>126.73099999999999</v>
      </c>
      <c r="L933" s="78">
        <v>0</v>
      </c>
      <c r="M933" s="78">
        <v>49.314</v>
      </c>
      <c r="N933" s="78">
        <v>510.78899999999999</v>
      </c>
      <c r="O933" s="78">
        <v>0</v>
      </c>
      <c r="P933" s="78">
        <v>0</v>
      </c>
      <c r="Q933" s="78">
        <v>0</v>
      </c>
      <c r="R933" s="78">
        <v>0</v>
      </c>
      <c r="S933" s="78">
        <v>0</v>
      </c>
      <c r="T933" s="78">
        <v>0</v>
      </c>
      <c r="U933" s="78">
        <v>0</v>
      </c>
      <c r="V933" s="78">
        <v>0</v>
      </c>
      <c r="W933" s="78">
        <v>0</v>
      </c>
      <c r="X933" s="78">
        <v>0</v>
      </c>
      <c r="Y933" s="78">
        <v>0</v>
      </c>
      <c r="Z933" s="78">
        <v>0</v>
      </c>
      <c r="AA933" s="78">
        <f t="shared" si="207"/>
        <v>510.78899999999999</v>
      </c>
      <c r="AB933" s="77">
        <f t="shared" si="195"/>
        <v>2023</v>
      </c>
      <c r="AC933" s="76">
        <f t="shared" si="196"/>
        <v>5</v>
      </c>
      <c r="AD933" s="76" t="str">
        <f t="shared" si="197"/>
        <v/>
      </c>
      <c r="AE933" s="76" t="str">
        <f t="shared" si="198"/>
        <v/>
      </c>
      <c r="AF933" s="74">
        <f t="shared" si="199"/>
        <v>510.78899999999999</v>
      </c>
      <c r="AG933" s="75" t="str">
        <f t="shared" si="200"/>
        <v>12:00</v>
      </c>
      <c r="AH933" s="74">
        <f t="shared" si="201"/>
        <v>1197.623</v>
      </c>
      <c r="AI933" s="73" t="str">
        <f t="shared" si="202"/>
        <v/>
      </c>
      <c r="AJ933" s="73" t="str">
        <f t="shared" si="203"/>
        <v/>
      </c>
      <c r="AK933" s="73" t="str">
        <f t="shared" si="204"/>
        <v/>
      </c>
      <c r="AL933" s="72" t="str">
        <f t="shared" si="205"/>
        <v/>
      </c>
      <c r="AM933" s="71" t="str">
        <f t="shared" si="206"/>
        <v/>
      </c>
    </row>
    <row r="934" spans="2:39" ht="13.8" thickBot="1">
      <c r="B934" s="79">
        <v>45066</v>
      </c>
      <c r="C934" s="78">
        <v>0</v>
      </c>
      <c r="D934" s="78">
        <v>0</v>
      </c>
      <c r="E934" s="78">
        <v>0</v>
      </c>
      <c r="F934" s="78">
        <v>0</v>
      </c>
      <c r="G934" s="78">
        <v>0</v>
      </c>
      <c r="H934" s="78">
        <v>0</v>
      </c>
      <c r="I934" s="78">
        <v>0</v>
      </c>
      <c r="J934" s="78">
        <v>0</v>
      </c>
      <c r="K934" s="78">
        <v>0</v>
      </c>
      <c r="L934" s="78">
        <v>0</v>
      </c>
      <c r="M934" s="78">
        <v>0</v>
      </c>
      <c r="N934" s="78">
        <v>0</v>
      </c>
      <c r="O934" s="78">
        <v>0</v>
      </c>
      <c r="P934" s="78">
        <v>0</v>
      </c>
      <c r="Q934" s="78">
        <v>0</v>
      </c>
      <c r="R934" s="78">
        <v>0</v>
      </c>
      <c r="S934" s="78">
        <v>0</v>
      </c>
      <c r="T934" s="78">
        <v>0</v>
      </c>
      <c r="U934" s="78">
        <v>0</v>
      </c>
      <c r="V934" s="78">
        <v>0</v>
      </c>
      <c r="W934" s="78">
        <v>0</v>
      </c>
      <c r="X934" s="78">
        <v>0</v>
      </c>
      <c r="Y934" s="78">
        <v>0</v>
      </c>
      <c r="Z934" s="78">
        <v>0</v>
      </c>
      <c r="AA934" s="78">
        <f t="shared" si="207"/>
        <v>0</v>
      </c>
      <c r="AB934" s="77">
        <f t="shared" si="195"/>
        <v>2023</v>
      </c>
      <c r="AC934" s="76">
        <f t="shared" si="196"/>
        <v>5</v>
      </c>
      <c r="AD934" s="76" t="str">
        <f t="shared" si="197"/>
        <v/>
      </c>
      <c r="AE934" s="76" t="str">
        <f t="shared" si="198"/>
        <v/>
      </c>
      <c r="AF934" s="74">
        <f t="shared" si="199"/>
        <v>0</v>
      </c>
      <c r="AG934" s="75" t="str">
        <f t="shared" si="200"/>
        <v>1:00</v>
      </c>
      <c r="AH934" s="74">
        <f t="shared" si="201"/>
        <v>0</v>
      </c>
      <c r="AI934" s="73" t="str">
        <f t="shared" si="202"/>
        <v/>
      </c>
      <c r="AJ934" s="73" t="str">
        <f t="shared" si="203"/>
        <v/>
      </c>
      <c r="AK934" s="73" t="str">
        <f t="shared" si="204"/>
        <v/>
      </c>
      <c r="AL934" s="72" t="str">
        <f t="shared" si="205"/>
        <v/>
      </c>
      <c r="AM934" s="71" t="str">
        <f t="shared" si="206"/>
        <v/>
      </c>
    </row>
    <row r="935" spans="2:39" ht="13.8" thickBot="1">
      <c r="B935" s="79">
        <v>45067</v>
      </c>
      <c r="C935" s="78">
        <v>0</v>
      </c>
      <c r="D935" s="78">
        <v>0</v>
      </c>
      <c r="E935" s="78">
        <v>0</v>
      </c>
      <c r="F935" s="78">
        <v>0</v>
      </c>
      <c r="G935" s="78">
        <v>0</v>
      </c>
      <c r="H935" s="78">
        <v>0</v>
      </c>
      <c r="I935" s="78">
        <v>0</v>
      </c>
      <c r="J935" s="78">
        <v>0</v>
      </c>
      <c r="K935" s="78">
        <v>0</v>
      </c>
      <c r="L935" s="78">
        <v>0</v>
      </c>
      <c r="M935" s="78">
        <v>0</v>
      </c>
      <c r="N935" s="78">
        <v>0</v>
      </c>
      <c r="O935" s="78">
        <v>0</v>
      </c>
      <c r="P935" s="78">
        <v>0</v>
      </c>
      <c r="Q935" s="78">
        <v>0</v>
      </c>
      <c r="R935" s="78">
        <v>0</v>
      </c>
      <c r="S935" s="78">
        <v>0</v>
      </c>
      <c r="T935" s="78">
        <v>0</v>
      </c>
      <c r="U935" s="78">
        <v>0</v>
      </c>
      <c r="V935" s="78">
        <v>0</v>
      </c>
      <c r="W935" s="78">
        <v>0</v>
      </c>
      <c r="X935" s="78">
        <v>0</v>
      </c>
      <c r="Y935" s="78">
        <v>0</v>
      </c>
      <c r="Z935" s="78">
        <v>0</v>
      </c>
      <c r="AA935" s="78">
        <f t="shared" si="207"/>
        <v>0</v>
      </c>
      <c r="AB935" s="77">
        <f t="shared" si="195"/>
        <v>2023</v>
      </c>
      <c r="AC935" s="76">
        <f t="shared" si="196"/>
        <v>5</v>
      </c>
      <c r="AD935" s="76" t="str">
        <f t="shared" si="197"/>
        <v/>
      </c>
      <c r="AE935" s="76" t="str">
        <f t="shared" si="198"/>
        <v/>
      </c>
      <c r="AF935" s="74">
        <f t="shared" si="199"/>
        <v>0</v>
      </c>
      <c r="AG935" s="75" t="str">
        <f t="shared" si="200"/>
        <v>1:00</v>
      </c>
      <c r="AH935" s="74">
        <f t="shared" si="201"/>
        <v>0</v>
      </c>
      <c r="AI935" s="73" t="str">
        <f t="shared" si="202"/>
        <v/>
      </c>
      <c r="AJ935" s="73" t="str">
        <f t="shared" si="203"/>
        <v/>
      </c>
      <c r="AK935" s="73" t="str">
        <f t="shared" si="204"/>
        <v/>
      </c>
      <c r="AL935" s="72" t="str">
        <f t="shared" si="205"/>
        <v/>
      </c>
      <c r="AM935" s="71" t="str">
        <f t="shared" si="206"/>
        <v/>
      </c>
    </row>
    <row r="936" spans="2:39" ht="13.8" thickBot="1">
      <c r="B936" s="79">
        <v>45068</v>
      </c>
      <c r="C936" s="78">
        <v>0</v>
      </c>
      <c r="D936" s="78">
        <v>0</v>
      </c>
      <c r="E936" s="78">
        <v>0</v>
      </c>
      <c r="F936" s="78">
        <v>0</v>
      </c>
      <c r="G936" s="78">
        <v>0</v>
      </c>
      <c r="H936" s="78">
        <v>0</v>
      </c>
      <c r="I936" s="78">
        <v>0</v>
      </c>
      <c r="J936" s="78">
        <v>0</v>
      </c>
      <c r="K936" s="78">
        <v>0</v>
      </c>
      <c r="L936" s="78">
        <v>0</v>
      </c>
      <c r="M936" s="78">
        <v>0</v>
      </c>
      <c r="N936" s="78">
        <v>0</v>
      </c>
      <c r="O936" s="78">
        <v>0</v>
      </c>
      <c r="P936" s="78">
        <v>0</v>
      </c>
      <c r="Q936" s="78">
        <v>0</v>
      </c>
      <c r="R936" s="78">
        <v>0</v>
      </c>
      <c r="S936" s="78">
        <v>0</v>
      </c>
      <c r="T936" s="78">
        <v>0</v>
      </c>
      <c r="U936" s="78">
        <v>0</v>
      </c>
      <c r="V936" s="78">
        <v>0</v>
      </c>
      <c r="W936" s="78">
        <v>0</v>
      </c>
      <c r="X936" s="78">
        <v>0</v>
      </c>
      <c r="Y936" s="78">
        <v>0</v>
      </c>
      <c r="Z936" s="78">
        <v>0</v>
      </c>
      <c r="AA936" s="78">
        <f t="shared" si="207"/>
        <v>0</v>
      </c>
      <c r="AB936" s="77">
        <f t="shared" si="195"/>
        <v>2023</v>
      </c>
      <c r="AC936" s="76">
        <f t="shared" si="196"/>
        <v>5</v>
      </c>
      <c r="AD936" s="76" t="str">
        <f t="shared" si="197"/>
        <v/>
      </c>
      <c r="AE936" s="76" t="str">
        <f t="shared" si="198"/>
        <v/>
      </c>
      <c r="AF936" s="74">
        <f t="shared" si="199"/>
        <v>0</v>
      </c>
      <c r="AG936" s="75" t="str">
        <f t="shared" si="200"/>
        <v>1:00</v>
      </c>
      <c r="AH936" s="74">
        <f t="shared" si="201"/>
        <v>0</v>
      </c>
      <c r="AI936" s="73" t="str">
        <f t="shared" si="202"/>
        <v/>
      </c>
      <c r="AJ936" s="73" t="str">
        <f t="shared" si="203"/>
        <v/>
      </c>
      <c r="AK936" s="73" t="str">
        <f t="shared" si="204"/>
        <v/>
      </c>
      <c r="AL936" s="72" t="str">
        <f t="shared" si="205"/>
        <v/>
      </c>
      <c r="AM936" s="71" t="str">
        <f t="shared" si="206"/>
        <v/>
      </c>
    </row>
    <row r="937" spans="2:39" ht="13.8" thickBot="1">
      <c r="B937" s="79">
        <v>45069</v>
      </c>
      <c r="C937" s="78">
        <v>0</v>
      </c>
      <c r="D937" s="78">
        <v>0</v>
      </c>
      <c r="E937" s="78">
        <v>0</v>
      </c>
      <c r="F937" s="78">
        <v>0</v>
      </c>
      <c r="G937" s="78">
        <v>0</v>
      </c>
      <c r="H937" s="78">
        <v>0</v>
      </c>
      <c r="I937" s="78">
        <v>0</v>
      </c>
      <c r="J937" s="78">
        <v>0</v>
      </c>
      <c r="K937" s="78">
        <v>0</v>
      </c>
      <c r="L937" s="78">
        <v>9.3680000000000003</v>
      </c>
      <c r="M937" s="78">
        <v>0</v>
      </c>
      <c r="N937" s="78">
        <v>48.08</v>
      </c>
      <c r="O937" s="78">
        <v>1417.4079999999999</v>
      </c>
      <c r="P937" s="78">
        <v>1483.9090000000001</v>
      </c>
      <c r="Q937" s="78">
        <v>1484.95</v>
      </c>
      <c r="R937" s="78">
        <v>1484.4469999999999</v>
      </c>
      <c r="S937" s="78">
        <v>1484.95</v>
      </c>
      <c r="T937" s="78">
        <v>1484.423</v>
      </c>
      <c r="U937" s="78">
        <v>1484.9010000000001</v>
      </c>
      <c r="V937" s="78">
        <v>1484.4059999999999</v>
      </c>
      <c r="W937" s="78">
        <v>1484.732</v>
      </c>
      <c r="X937" s="78">
        <v>1479.5309999999999</v>
      </c>
      <c r="Y937" s="78">
        <v>1439.7180000000001</v>
      </c>
      <c r="Z937" s="78">
        <v>1420.098</v>
      </c>
      <c r="AA937" s="78">
        <f t="shared" si="207"/>
        <v>1484.95</v>
      </c>
      <c r="AB937" s="77">
        <f t="shared" si="195"/>
        <v>2023</v>
      </c>
      <c r="AC937" s="76">
        <f t="shared" si="196"/>
        <v>5</v>
      </c>
      <c r="AD937" s="76" t="str">
        <f t="shared" si="197"/>
        <v/>
      </c>
      <c r="AE937" s="76" t="str">
        <f t="shared" si="198"/>
        <v/>
      </c>
      <c r="AF937" s="74">
        <f t="shared" si="199"/>
        <v>1484.95</v>
      </c>
      <c r="AG937" s="75" t="str">
        <f t="shared" si="200"/>
        <v>15:00</v>
      </c>
      <c r="AH937" s="74">
        <f t="shared" si="201"/>
        <v>19175.871000000003</v>
      </c>
      <c r="AI937" s="73" t="str">
        <f t="shared" si="202"/>
        <v/>
      </c>
      <c r="AJ937" s="73" t="str">
        <f t="shared" si="203"/>
        <v/>
      </c>
      <c r="AK937" s="73" t="str">
        <f t="shared" si="204"/>
        <v/>
      </c>
      <c r="AL937" s="72" t="str">
        <f t="shared" si="205"/>
        <v/>
      </c>
      <c r="AM937" s="71" t="str">
        <f t="shared" si="206"/>
        <v/>
      </c>
    </row>
    <row r="938" spans="2:39" ht="13.8" thickBot="1">
      <c r="B938" s="79">
        <v>45070</v>
      </c>
      <c r="C938" s="78">
        <v>1393.316</v>
      </c>
      <c r="D938" s="78">
        <v>1367.7919999999999</v>
      </c>
      <c r="E938" s="78">
        <v>1371.876</v>
      </c>
      <c r="F938" s="78">
        <v>1390.1079999999999</v>
      </c>
      <c r="G938" s="78">
        <v>1392.33</v>
      </c>
      <c r="H938" s="78">
        <v>1419.473</v>
      </c>
      <c r="I938" s="78">
        <v>1483.472</v>
      </c>
      <c r="J938" s="78">
        <v>1484.3720000000001</v>
      </c>
      <c r="K938" s="78">
        <v>1484.2750000000001</v>
      </c>
      <c r="L938" s="78">
        <v>1483.1210000000001</v>
      </c>
      <c r="M938" s="78">
        <v>1485.4960000000001</v>
      </c>
      <c r="N938" s="78">
        <v>1484.4870000000001</v>
      </c>
      <c r="O938" s="78">
        <v>1484.9390000000001</v>
      </c>
      <c r="P938" s="78">
        <v>1484.74</v>
      </c>
      <c r="Q938" s="78">
        <v>1484.6859999999999</v>
      </c>
      <c r="R938" s="78">
        <v>1484.2470000000001</v>
      </c>
      <c r="S938" s="78">
        <v>1482.6010000000001</v>
      </c>
      <c r="T938" s="78">
        <v>1470.136</v>
      </c>
      <c r="U938" s="78">
        <v>1422.442</v>
      </c>
      <c r="V938" s="78">
        <v>1232.759</v>
      </c>
      <c r="W938" s="78">
        <v>1154.951</v>
      </c>
      <c r="X938" s="78">
        <v>1115.2940000000001</v>
      </c>
      <c r="Y938" s="78">
        <v>1100.05</v>
      </c>
      <c r="Z938" s="78">
        <v>1087.1600000000001</v>
      </c>
      <c r="AA938" s="78">
        <f t="shared" si="207"/>
        <v>1485.4960000000001</v>
      </c>
      <c r="AB938" s="77">
        <f t="shared" si="195"/>
        <v>2023</v>
      </c>
      <c r="AC938" s="76">
        <f t="shared" si="196"/>
        <v>5</v>
      </c>
      <c r="AD938" s="76" t="str">
        <f t="shared" si="197"/>
        <v/>
      </c>
      <c r="AE938" s="76" t="str">
        <f t="shared" si="198"/>
        <v/>
      </c>
      <c r="AF938" s="74">
        <f t="shared" si="199"/>
        <v>1485.4960000000001</v>
      </c>
      <c r="AG938" s="75" t="str">
        <f t="shared" si="200"/>
        <v>11:00</v>
      </c>
      <c r="AH938" s="74">
        <f t="shared" si="201"/>
        <v>34729.618999999999</v>
      </c>
      <c r="AI938" s="73" t="str">
        <f t="shared" si="202"/>
        <v/>
      </c>
      <c r="AJ938" s="73" t="str">
        <f t="shared" si="203"/>
        <v/>
      </c>
      <c r="AK938" s="73" t="str">
        <f t="shared" si="204"/>
        <v/>
      </c>
      <c r="AL938" s="72" t="str">
        <f t="shared" si="205"/>
        <v/>
      </c>
      <c r="AM938" s="71" t="str">
        <f t="shared" si="206"/>
        <v/>
      </c>
    </row>
    <row r="939" spans="2:39" ht="13.8" thickBot="1">
      <c r="B939" s="79">
        <v>45071</v>
      </c>
      <c r="C939" s="78">
        <v>1082.345</v>
      </c>
      <c r="D939" s="78">
        <v>1080.547</v>
      </c>
      <c r="E939" s="78">
        <v>1103.165</v>
      </c>
      <c r="F939" s="78">
        <v>1109.518</v>
      </c>
      <c r="G939" s="78">
        <v>1124.7190000000001</v>
      </c>
      <c r="H939" s="78">
        <v>1165.231</v>
      </c>
      <c r="I939" s="78">
        <v>1266.527</v>
      </c>
      <c r="J939" s="78">
        <v>1264.7929999999999</v>
      </c>
      <c r="K939" s="78">
        <v>1270.3219999999999</v>
      </c>
      <c r="L939" s="78">
        <v>1303.3779999999999</v>
      </c>
      <c r="M939" s="78">
        <v>1388.886</v>
      </c>
      <c r="N939" s="78">
        <v>1484.884</v>
      </c>
      <c r="O939" s="78">
        <v>1484.7</v>
      </c>
      <c r="P939" s="78">
        <v>1483.9349999999999</v>
      </c>
      <c r="Q939" s="78">
        <v>1484.203</v>
      </c>
      <c r="R939" s="78">
        <v>1484.5250000000001</v>
      </c>
      <c r="S939" s="78">
        <v>1485.4010000000001</v>
      </c>
      <c r="T939" s="78">
        <v>1485.29</v>
      </c>
      <c r="U939" s="78">
        <v>1480.7</v>
      </c>
      <c r="V939" s="78">
        <v>1439.271</v>
      </c>
      <c r="W939" s="78">
        <v>1407.4960000000001</v>
      </c>
      <c r="X939" s="78">
        <v>1320.5429999999999</v>
      </c>
      <c r="Y939" s="78">
        <v>1184.598</v>
      </c>
      <c r="Z939" s="78">
        <v>1088.0350000000001</v>
      </c>
      <c r="AA939" s="78">
        <f t="shared" si="207"/>
        <v>1485.4010000000001</v>
      </c>
      <c r="AB939" s="77">
        <f t="shared" si="195"/>
        <v>2023</v>
      </c>
      <c r="AC939" s="76">
        <f t="shared" si="196"/>
        <v>5</v>
      </c>
      <c r="AD939" s="76" t="str">
        <f t="shared" si="197"/>
        <v/>
      </c>
      <c r="AE939" s="76" t="str">
        <f t="shared" si="198"/>
        <v/>
      </c>
      <c r="AF939" s="74">
        <f t="shared" si="199"/>
        <v>1485.4010000000001</v>
      </c>
      <c r="AG939" s="75" t="str">
        <f t="shared" si="200"/>
        <v>17:00</v>
      </c>
      <c r="AH939" s="74">
        <f t="shared" si="201"/>
        <v>32958.413000000008</v>
      </c>
      <c r="AI939" s="73" t="str">
        <f t="shared" si="202"/>
        <v/>
      </c>
      <c r="AJ939" s="73" t="str">
        <f t="shared" si="203"/>
        <v/>
      </c>
      <c r="AK939" s="73" t="str">
        <f t="shared" si="204"/>
        <v/>
      </c>
      <c r="AL939" s="72" t="str">
        <f t="shared" si="205"/>
        <v/>
      </c>
      <c r="AM939" s="71" t="str">
        <f t="shared" si="206"/>
        <v/>
      </c>
    </row>
    <row r="940" spans="2:39" ht="13.8" thickBot="1">
      <c r="B940" s="79">
        <v>45072</v>
      </c>
      <c r="C940" s="78">
        <v>1067.788</v>
      </c>
      <c r="D940" s="78">
        <v>1056.7629999999999</v>
      </c>
      <c r="E940" s="78">
        <v>1075.636</v>
      </c>
      <c r="F940" s="78">
        <v>1067.5070000000001</v>
      </c>
      <c r="G940" s="78">
        <v>1115.019</v>
      </c>
      <c r="H940" s="78">
        <v>1156.548</v>
      </c>
      <c r="I940" s="78">
        <v>1263.739</v>
      </c>
      <c r="J940" s="78">
        <v>1362.5</v>
      </c>
      <c r="K940" s="78">
        <v>1477.289</v>
      </c>
      <c r="L940" s="78">
        <v>1484.037</v>
      </c>
      <c r="M940" s="78">
        <v>1485.329</v>
      </c>
      <c r="N940" s="78">
        <v>1484.3</v>
      </c>
      <c r="O940" s="78">
        <v>1484.328</v>
      </c>
      <c r="P940" s="78">
        <v>1484.3779999999999</v>
      </c>
      <c r="Q940" s="78">
        <v>1483.9549999999999</v>
      </c>
      <c r="R940" s="78">
        <v>1484.788</v>
      </c>
      <c r="S940" s="78">
        <v>1484.307</v>
      </c>
      <c r="T940" s="78">
        <v>1484.6849999999999</v>
      </c>
      <c r="U940" s="78">
        <v>1484.5429999999999</v>
      </c>
      <c r="V940" s="78">
        <v>1484.415</v>
      </c>
      <c r="W940" s="78">
        <v>1483.4469999999999</v>
      </c>
      <c r="X940" s="78">
        <v>1450.223</v>
      </c>
      <c r="Y940" s="78">
        <v>1339.3389999999999</v>
      </c>
      <c r="Z940" s="78">
        <v>1285.4190000000001</v>
      </c>
      <c r="AA940" s="78">
        <f t="shared" si="207"/>
        <v>1485.329</v>
      </c>
      <c r="AB940" s="77">
        <f t="shared" si="195"/>
        <v>2023</v>
      </c>
      <c r="AC940" s="76">
        <f t="shared" si="196"/>
        <v>5</v>
      </c>
      <c r="AD940" s="76" t="str">
        <f t="shared" si="197"/>
        <v/>
      </c>
      <c r="AE940" s="76" t="str">
        <f t="shared" si="198"/>
        <v/>
      </c>
      <c r="AF940" s="74">
        <f t="shared" si="199"/>
        <v>1485.329</v>
      </c>
      <c r="AG940" s="75" t="str">
        <f t="shared" si="200"/>
        <v>11:00</v>
      </c>
      <c r="AH940" s="74">
        <f t="shared" si="201"/>
        <v>34015.611000000004</v>
      </c>
      <c r="AI940" s="73" t="str">
        <f t="shared" si="202"/>
        <v/>
      </c>
      <c r="AJ940" s="73" t="str">
        <f t="shared" si="203"/>
        <v/>
      </c>
      <c r="AK940" s="73" t="str">
        <f t="shared" si="204"/>
        <v/>
      </c>
      <c r="AL940" s="72" t="str">
        <f t="shared" si="205"/>
        <v/>
      </c>
      <c r="AM940" s="71" t="str">
        <f t="shared" si="206"/>
        <v/>
      </c>
    </row>
    <row r="941" spans="2:39" ht="13.8" thickBot="1">
      <c r="B941" s="79">
        <v>45073</v>
      </c>
      <c r="C941" s="78">
        <v>1209.6769999999999</v>
      </c>
      <c r="D941" s="78">
        <v>1064.0029999999999</v>
      </c>
      <c r="E941" s="78">
        <v>1049.079</v>
      </c>
      <c r="F941" s="78">
        <v>1045.58</v>
      </c>
      <c r="G941" s="78">
        <v>1056.4639999999999</v>
      </c>
      <c r="H941" s="78">
        <v>1091.3</v>
      </c>
      <c r="I941" s="78">
        <v>1191.519</v>
      </c>
      <c r="J941" s="78">
        <v>1471.7280000000001</v>
      </c>
      <c r="K941" s="78">
        <v>1484.3879999999999</v>
      </c>
      <c r="L941" s="78">
        <v>1483.346</v>
      </c>
      <c r="M941" s="78">
        <v>1485.3679999999999</v>
      </c>
      <c r="N941" s="78">
        <v>1483.9179999999999</v>
      </c>
      <c r="O941" s="78">
        <v>1484.72</v>
      </c>
      <c r="P941" s="78">
        <v>1484.365</v>
      </c>
      <c r="Q941" s="78">
        <v>1484.9269999999999</v>
      </c>
      <c r="R941" s="78">
        <v>1484.0440000000001</v>
      </c>
      <c r="S941" s="78">
        <v>1485.1679999999999</v>
      </c>
      <c r="T941" s="78">
        <v>1484.127</v>
      </c>
      <c r="U941" s="78">
        <v>1484.3620000000001</v>
      </c>
      <c r="V941" s="78">
        <v>1484.1959999999999</v>
      </c>
      <c r="W941" s="78">
        <v>1484.498</v>
      </c>
      <c r="X941" s="78">
        <v>1472.19</v>
      </c>
      <c r="Y941" s="78">
        <v>1408.4659999999999</v>
      </c>
      <c r="Z941" s="78">
        <v>1364.1179999999999</v>
      </c>
      <c r="AA941" s="78">
        <f t="shared" si="207"/>
        <v>1485.3679999999999</v>
      </c>
      <c r="AB941" s="77">
        <f t="shared" si="195"/>
        <v>2023</v>
      </c>
      <c r="AC941" s="76">
        <f t="shared" si="196"/>
        <v>5</v>
      </c>
      <c r="AD941" s="76" t="str">
        <f t="shared" si="197"/>
        <v/>
      </c>
      <c r="AE941" s="76" t="str">
        <f t="shared" si="198"/>
        <v/>
      </c>
      <c r="AF941" s="74">
        <f t="shared" si="199"/>
        <v>1485.3679999999999</v>
      </c>
      <c r="AG941" s="75" t="str">
        <f t="shared" si="200"/>
        <v>11:00</v>
      </c>
      <c r="AH941" s="74">
        <f t="shared" si="201"/>
        <v>34206.919000000002</v>
      </c>
      <c r="AI941" s="73" t="str">
        <f t="shared" si="202"/>
        <v/>
      </c>
      <c r="AJ941" s="73" t="str">
        <f t="shared" si="203"/>
        <v/>
      </c>
      <c r="AK941" s="73" t="str">
        <f t="shared" si="204"/>
        <v/>
      </c>
      <c r="AL941" s="72" t="str">
        <f t="shared" si="205"/>
        <v/>
      </c>
      <c r="AM941" s="71" t="str">
        <f t="shared" si="206"/>
        <v/>
      </c>
    </row>
    <row r="942" spans="2:39" ht="13.8" thickBot="1">
      <c r="B942" s="79">
        <v>45074</v>
      </c>
      <c r="C942" s="78">
        <v>1339.511</v>
      </c>
      <c r="D942" s="78">
        <v>1306.75</v>
      </c>
      <c r="E942" s="78">
        <v>1277.0730000000001</v>
      </c>
      <c r="F942" s="78">
        <v>1247.3689999999999</v>
      </c>
      <c r="G942" s="78">
        <v>1205.5329999999999</v>
      </c>
      <c r="H942" s="78">
        <v>1267.9690000000001</v>
      </c>
      <c r="I942" s="78">
        <v>1385.9190000000001</v>
      </c>
      <c r="J942" s="78">
        <v>1454.5319999999999</v>
      </c>
      <c r="K942" s="78">
        <v>1483.7190000000001</v>
      </c>
      <c r="L942" s="78">
        <v>1484.9079999999999</v>
      </c>
      <c r="M942" s="78">
        <v>1482.501</v>
      </c>
      <c r="N942" s="78">
        <v>1484.56</v>
      </c>
      <c r="O942" s="78">
        <v>1484.162</v>
      </c>
      <c r="P942" s="78">
        <v>1484.54</v>
      </c>
      <c r="Q942" s="78">
        <v>1483.962</v>
      </c>
      <c r="R942" s="78">
        <v>1484.423</v>
      </c>
      <c r="S942" s="78">
        <v>1484.63</v>
      </c>
      <c r="T942" s="78">
        <v>1484.75</v>
      </c>
      <c r="U942" s="78">
        <v>1484.4960000000001</v>
      </c>
      <c r="V942" s="78">
        <v>1485.0740000000001</v>
      </c>
      <c r="W942" s="78">
        <v>1484.9829999999999</v>
      </c>
      <c r="X942" s="78">
        <v>1484.1089999999999</v>
      </c>
      <c r="Y942" s="78">
        <v>1474.625</v>
      </c>
      <c r="Z942" s="78">
        <v>1430.8520000000001</v>
      </c>
      <c r="AA942" s="78">
        <f t="shared" si="207"/>
        <v>1485.0740000000001</v>
      </c>
      <c r="AB942" s="77">
        <f t="shared" si="195"/>
        <v>2023</v>
      </c>
      <c r="AC942" s="76">
        <f t="shared" si="196"/>
        <v>5</v>
      </c>
      <c r="AD942" s="76" t="str">
        <f t="shared" si="197"/>
        <v/>
      </c>
      <c r="AE942" s="76" t="str">
        <f t="shared" si="198"/>
        <v/>
      </c>
      <c r="AF942" s="74">
        <f t="shared" si="199"/>
        <v>1485.0740000000001</v>
      </c>
      <c r="AG942" s="75" t="str">
        <f t="shared" si="200"/>
        <v>20:00</v>
      </c>
      <c r="AH942" s="74">
        <f t="shared" si="201"/>
        <v>35656.024000000005</v>
      </c>
      <c r="AI942" s="73" t="str">
        <f t="shared" si="202"/>
        <v/>
      </c>
      <c r="AJ942" s="73" t="str">
        <f t="shared" si="203"/>
        <v/>
      </c>
      <c r="AK942" s="73" t="str">
        <f t="shared" si="204"/>
        <v/>
      </c>
      <c r="AL942" s="72" t="str">
        <f t="shared" si="205"/>
        <v/>
      </c>
      <c r="AM942" s="71" t="str">
        <f t="shared" si="206"/>
        <v/>
      </c>
    </row>
    <row r="943" spans="2:39" ht="13.8" thickBot="1">
      <c r="B943" s="79">
        <v>45075</v>
      </c>
      <c r="C943" s="78">
        <v>1347.846</v>
      </c>
      <c r="D943" s="78">
        <v>1313.8679999999999</v>
      </c>
      <c r="E943" s="78">
        <v>1316.271</v>
      </c>
      <c r="F943" s="78">
        <v>1312.9549999999999</v>
      </c>
      <c r="G943" s="78">
        <v>1323.405</v>
      </c>
      <c r="H943" s="78">
        <v>1288.895</v>
      </c>
      <c r="I943" s="78">
        <v>1477.4970000000001</v>
      </c>
      <c r="J943" s="78">
        <v>1484.7809999999999</v>
      </c>
      <c r="K943" s="78">
        <v>1483.2860000000001</v>
      </c>
      <c r="L943" s="78">
        <v>1483.8779999999999</v>
      </c>
      <c r="M943" s="78">
        <v>1485.2460000000001</v>
      </c>
      <c r="N943" s="78">
        <v>1484.9549999999999</v>
      </c>
      <c r="O943" s="78">
        <v>1484.0820000000001</v>
      </c>
      <c r="P943" s="78">
        <v>1483.9490000000001</v>
      </c>
      <c r="Q943" s="78">
        <v>1484.9280000000001</v>
      </c>
      <c r="R943" s="78">
        <v>1485.4849999999999</v>
      </c>
      <c r="S943" s="78">
        <v>1485.066</v>
      </c>
      <c r="T943" s="78">
        <v>1484.5</v>
      </c>
      <c r="U943" s="78">
        <v>1485.008</v>
      </c>
      <c r="V943" s="78">
        <v>1484.4559999999999</v>
      </c>
      <c r="W943" s="78">
        <v>1483.8420000000001</v>
      </c>
      <c r="X943" s="78">
        <v>1484.1410000000001</v>
      </c>
      <c r="Y943" s="78">
        <v>1480.3679999999999</v>
      </c>
      <c r="Z943" s="78">
        <v>1450.066</v>
      </c>
      <c r="AA943" s="78">
        <f t="shared" si="207"/>
        <v>1485.4849999999999</v>
      </c>
      <c r="AB943" s="77">
        <f t="shared" si="195"/>
        <v>2023</v>
      </c>
      <c r="AC943" s="76">
        <f t="shared" si="196"/>
        <v>5</v>
      </c>
      <c r="AD943" s="76" t="str">
        <f t="shared" si="197"/>
        <v/>
      </c>
      <c r="AE943" s="76" t="str">
        <f t="shared" si="198"/>
        <v/>
      </c>
      <c r="AF943" s="74">
        <f t="shared" si="199"/>
        <v>1485.4849999999999</v>
      </c>
      <c r="AG943" s="75" t="str">
        <f t="shared" si="200"/>
        <v>16:00</v>
      </c>
      <c r="AH943" s="74">
        <f t="shared" si="201"/>
        <v>36064.258999999998</v>
      </c>
      <c r="AI943" s="73" t="str">
        <f t="shared" si="202"/>
        <v/>
      </c>
      <c r="AJ943" s="73" t="str">
        <f t="shared" si="203"/>
        <v/>
      </c>
      <c r="AK943" s="73" t="str">
        <f t="shared" si="204"/>
        <v/>
      </c>
      <c r="AL943" s="72" t="str">
        <f t="shared" si="205"/>
        <v/>
      </c>
      <c r="AM943" s="71" t="str">
        <f t="shared" si="206"/>
        <v/>
      </c>
    </row>
    <row r="944" spans="2:39" ht="13.8" thickBot="1">
      <c r="B944" s="79">
        <v>45076</v>
      </c>
      <c r="C944" s="78">
        <v>1398.681</v>
      </c>
      <c r="D944" s="78">
        <v>1383.8710000000001</v>
      </c>
      <c r="E944" s="78">
        <v>1369.5129999999999</v>
      </c>
      <c r="F944" s="78">
        <v>1378.5650000000001</v>
      </c>
      <c r="G944" s="78">
        <v>1404.6759999999999</v>
      </c>
      <c r="H944" s="78">
        <v>1420.5440000000001</v>
      </c>
      <c r="I944" s="78">
        <v>1484.2190000000001</v>
      </c>
      <c r="J944" s="78">
        <v>1484.011</v>
      </c>
      <c r="K944" s="78">
        <v>1485.0129999999999</v>
      </c>
      <c r="L944" s="78">
        <v>1484.3530000000001</v>
      </c>
      <c r="M944" s="78">
        <v>1483.8969999999999</v>
      </c>
      <c r="N944" s="78">
        <v>1484.4480000000001</v>
      </c>
      <c r="O944" s="78">
        <v>1484.473</v>
      </c>
      <c r="P944" s="78">
        <v>1484.595</v>
      </c>
      <c r="Q944" s="78">
        <v>1484.1510000000001</v>
      </c>
      <c r="R944" s="78">
        <v>1484.9110000000001</v>
      </c>
      <c r="S944" s="78">
        <v>1484.82</v>
      </c>
      <c r="T944" s="78">
        <v>1484.2090000000001</v>
      </c>
      <c r="U944" s="78">
        <v>1484.307</v>
      </c>
      <c r="V944" s="78">
        <v>1484.086</v>
      </c>
      <c r="W944" s="78">
        <v>1484.652</v>
      </c>
      <c r="X944" s="78">
        <v>1483.886</v>
      </c>
      <c r="Y944" s="78">
        <v>1485.32</v>
      </c>
      <c r="Z944" s="78">
        <v>1484.6410000000001</v>
      </c>
      <c r="AA944" s="78">
        <f t="shared" si="207"/>
        <v>1485.32</v>
      </c>
      <c r="AB944" s="77">
        <f t="shared" si="195"/>
        <v>2023</v>
      </c>
      <c r="AC944" s="76">
        <f t="shared" si="196"/>
        <v>5</v>
      </c>
      <c r="AD944" s="76" t="str">
        <f t="shared" si="197"/>
        <v/>
      </c>
      <c r="AE944" s="76" t="str">
        <f t="shared" si="198"/>
        <v/>
      </c>
      <c r="AF944" s="74">
        <f t="shared" si="199"/>
        <v>1485.32</v>
      </c>
      <c r="AG944" s="75" t="str">
        <f t="shared" si="200"/>
        <v>23:00</v>
      </c>
      <c r="AH944" s="74">
        <f t="shared" si="201"/>
        <v>36561.162000000004</v>
      </c>
      <c r="AI944" s="73" t="str">
        <f t="shared" si="202"/>
        <v/>
      </c>
      <c r="AJ944" s="73" t="str">
        <f t="shared" si="203"/>
        <v/>
      </c>
      <c r="AK944" s="73" t="str">
        <f t="shared" si="204"/>
        <v/>
      </c>
      <c r="AL944" s="72" t="str">
        <f t="shared" si="205"/>
        <v/>
      </c>
      <c r="AM944" s="71" t="str">
        <f t="shared" si="206"/>
        <v/>
      </c>
    </row>
    <row r="945" spans="2:39" ht="13.8" thickBot="1">
      <c r="B945" s="79">
        <v>45077</v>
      </c>
      <c r="C945" s="78">
        <v>1484.25</v>
      </c>
      <c r="D945" s="78">
        <v>1476.934</v>
      </c>
      <c r="E945" s="78">
        <v>1473.489</v>
      </c>
      <c r="F945" s="78">
        <v>1469.7539999999999</v>
      </c>
      <c r="G945" s="78">
        <v>1481.4949999999999</v>
      </c>
      <c r="H945" s="78">
        <v>1483.798</v>
      </c>
      <c r="I945" s="78">
        <v>1484.9490000000001</v>
      </c>
      <c r="J945" s="78">
        <v>1156.374</v>
      </c>
      <c r="K945" s="78">
        <v>0</v>
      </c>
      <c r="L945" s="78">
        <v>0</v>
      </c>
      <c r="M945" s="78">
        <v>0</v>
      </c>
      <c r="N945" s="78">
        <v>0</v>
      </c>
      <c r="O945" s="78">
        <v>0</v>
      </c>
      <c r="P945" s="78">
        <v>0</v>
      </c>
      <c r="Q945" s="78">
        <v>0</v>
      </c>
      <c r="R945" s="78">
        <v>0</v>
      </c>
      <c r="S945" s="78">
        <v>0</v>
      </c>
      <c r="T945" s="78">
        <v>0</v>
      </c>
      <c r="U945" s="78">
        <v>0</v>
      </c>
      <c r="V945" s="78">
        <v>0</v>
      </c>
      <c r="W945" s="78">
        <v>0</v>
      </c>
      <c r="X945" s="78">
        <v>0</v>
      </c>
      <c r="Y945" s="78">
        <v>0</v>
      </c>
      <c r="Z945" s="78">
        <v>0</v>
      </c>
      <c r="AA945" s="78">
        <f t="shared" si="207"/>
        <v>1484.9490000000001</v>
      </c>
      <c r="AB945" s="77">
        <f t="shared" si="195"/>
        <v>2023</v>
      </c>
      <c r="AC945" s="76">
        <f t="shared" si="196"/>
        <v>5</v>
      </c>
      <c r="AD945" s="76" t="str">
        <f t="shared" si="197"/>
        <v>2023-5</v>
      </c>
      <c r="AE945" s="76">
        <f t="shared" si="198"/>
        <v>5</v>
      </c>
      <c r="AF945" s="74">
        <f t="shared" si="199"/>
        <v>1484.9490000000001</v>
      </c>
      <c r="AG945" s="75" t="str">
        <f t="shared" si="200"/>
        <v>7:00</v>
      </c>
      <c r="AH945" s="74">
        <f t="shared" si="201"/>
        <v>12995.992000000002</v>
      </c>
      <c r="AI945" s="73">
        <f t="shared" si="202"/>
        <v>38156.057999999997</v>
      </c>
      <c r="AJ945" s="73">
        <f t="shared" si="203"/>
        <v>1485.9390000000001</v>
      </c>
      <c r="AK945" s="73">
        <f t="shared" si="204"/>
        <v>36779.368000000002</v>
      </c>
      <c r="AL945" s="72">
        <f t="shared" si="205"/>
        <v>45058</v>
      </c>
      <c r="AM945" s="71" t="str">
        <f t="shared" si="206"/>
        <v>8:00</v>
      </c>
    </row>
    <row r="946" spans="2:39" ht="13.8" thickBot="1">
      <c r="B946" s="79">
        <v>45078</v>
      </c>
      <c r="C946" s="78">
        <v>0</v>
      </c>
      <c r="D946" s="78">
        <v>0</v>
      </c>
      <c r="E946" s="78">
        <v>0</v>
      </c>
      <c r="F946" s="78">
        <v>0</v>
      </c>
      <c r="G946" s="78">
        <v>0</v>
      </c>
      <c r="H946" s="78">
        <v>0</v>
      </c>
      <c r="I946" s="78">
        <v>0</v>
      </c>
      <c r="J946" s="78">
        <v>0</v>
      </c>
      <c r="K946" s="78">
        <v>0</v>
      </c>
      <c r="L946" s="78">
        <v>0</v>
      </c>
      <c r="M946" s="78">
        <v>0</v>
      </c>
      <c r="N946" s="78">
        <v>0</v>
      </c>
      <c r="O946" s="78">
        <v>20.126999999999999</v>
      </c>
      <c r="P946" s="78">
        <v>1012.039</v>
      </c>
      <c r="Q946" s="78">
        <v>1484.154</v>
      </c>
      <c r="R946" s="78">
        <v>1483.6659999999999</v>
      </c>
      <c r="S946" s="78">
        <v>1484.0640000000001</v>
      </c>
      <c r="T946" s="78">
        <v>1483.232</v>
      </c>
      <c r="U946" s="78">
        <v>1484.057</v>
      </c>
      <c r="V946" s="78">
        <v>1484.5730000000001</v>
      </c>
      <c r="W946" s="78">
        <v>1484.472</v>
      </c>
      <c r="X946" s="78">
        <v>1483.46</v>
      </c>
      <c r="Y946" s="78">
        <v>1484.2570000000001</v>
      </c>
      <c r="Z946" s="78">
        <v>1484.5509999999999</v>
      </c>
      <c r="AA946" s="78">
        <f t="shared" si="207"/>
        <v>1484.5730000000001</v>
      </c>
      <c r="AB946" s="77">
        <f t="shared" si="195"/>
        <v>2023</v>
      </c>
      <c r="AC946" s="76">
        <f t="shared" si="196"/>
        <v>6</v>
      </c>
      <c r="AD946" s="76" t="str">
        <f t="shared" si="197"/>
        <v/>
      </c>
      <c r="AE946" s="76" t="str">
        <f t="shared" si="198"/>
        <v/>
      </c>
      <c r="AF946" s="74">
        <f t="shared" si="199"/>
        <v>1484.5730000000001</v>
      </c>
      <c r="AG946" s="75" t="str">
        <f t="shared" si="200"/>
        <v>20:00</v>
      </c>
      <c r="AH946" s="74">
        <f t="shared" si="201"/>
        <v>17357.224999999999</v>
      </c>
      <c r="AI946" s="73" t="str">
        <f t="shared" si="202"/>
        <v/>
      </c>
      <c r="AJ946" s="73" t="str">
        <f t="shared" si="203"/>
        <v/>
      </c>
      <c r="AK946" s="73" t="str">
        <f t="shared" si="204"/>
        <v/>
      </c>
      <c r="AL946" s="72" t="str">
        <f t="shared" si="205"/>
        <v/>
      </c>
      <c r="AM946" s="71" t="str">
        <f t="shared" si="206"/>
        <v/>
      </c>
    </row>
    <row r="947" spans="2:39" ht="13.8" thickBot="1">
      <c r="B947" s="79">
        <v>45079</v>
      </c>
      <c r="C947" s="78">
        <v>1484.5170000000001</v>
      </c>
      <c r="D947" s="78">
        <v>1484.12</v>
      </c>
      <c r="E947" s="78">
        <v>1484.3610000000001</v>
      </c>
      <c r="F947" s="78">
        <v>1484.693</v>
      </c>
      <c r="G947" s="78">
        <v>1484.796</v>
      </c>
      <c r="H947" s="78">
        <v>1484.0889999999999</v>
      </c>
      <c r="I947" s="78">
        <v>1485.14</v>
      </c>
      <c r="J947" s="78">
        <v>1483.9770000000001</v>
      </c>
      <c r="K947" s="78">
        <v>1483.89</v>
      </c>
      <c r="L947" s="78">
        <v>1484.2750000000001</v>
      </c>
      <c r="M947" s="78">
        <v>1483.6990000000001</v>
      </c>
      <c r="N947" s="78">
        <v>1484.1189999999999</v>
      </c>
      <c r="O947" s="78">
        <v>1485.0989999999999</v>
      </c>
      <c r="P947" s="78">
        <v>1485.242</v>
      </c>
      <c r="Q947" s="78">
        <v>1484.1669999999999</v>
      </c>
      <c r="R947" s="78">
        <v>1485.181</v>
      </c>
      <c r="S947" s="78">
        <v>1484.5319999999999</v>
      </c>
      <c r="T947" s="78">
        <v>1485.056</v>
      </c>
      <c r="U947" s="78">
        <v>1484.4770000000001</v>
      </c>
      <c r="V947" s="78">
        <v>1483.646</v>
      </c>
      <c r="W947" s="78">
        <v>1484.73</v>
      </c>
      <c r="X947" s="78">
        <v>1484.615</v>
      </c>
      <c r="Y947" s="78">
        <v>1484.3009999999999</v>
      </c>
      <c r="Z947" s="78">
        <v>1484.394</v>
      </c>
      <c r="AA947" s="78">
        <f t="shared" si="207"/>
        <v>1485.242</v>
      </c>
      <c r="AB947" s="77">
        <f t="shared" si="195"/>
        <v>2023</v>
      </c>
      <c r="AC947" s="76">
        <f t="shared" si="196"/>
        <v>6</v>
      </c>
      <c r="AD947" s="76" t="str">
        <f t="shared" si="197"/>
        <v/>
      </c>
      <c r="AE947" s="76" t="str">
        <f t="shared" si="198"/>
        <v/>
      </c>
      <c r="AF947" s="74">
        <f t="shared" si="199"/>
        <v>1485.242</v>
      </c>
      <c r="AG947" s="75" t="str">
        <f t="shared" si="200"/>
        <v>14:00</v>
      </c>
      <c r="AH947" s="74">
        <f t="shared" si="201"/>
        <v>37112.358</v>
      </c>
      <c r="AI947" s="73" t="str">
        <f t="shared" si="202"/>
        <v/>
      </c>
      <c r="AJ947" s="73" t="str">
        <f t="shared" si="203"/>
        <v/>
      </c>
      <c r="AK947" s="73" t="str">
        <f t="shared" si="204"/>
        <v/>
      </c>
      <c r="AL947" s="72" t="str">
        <f t="shared" si="205"/>
        <v/>
      </c>
      <c r="AM947" s="71" t="str">
        <f t="shared" si="206"/>
        <v/>
      </c>
    </row>
    <row r="948" spans="2:39" ht="13.8" thickBot="1">
      <c r="B948" s="79">
        <v>45080</v>
      </c>
      <c r="C948" s="78">
        <v>1484.1579999999999</v>
      </c>
      <c r="D948" s="78">
        <v>1483.68</v>
      </c>
      <c r="E948" s="78">
        <v>1484.0730000000001</v>
      </c>
      <c r="F948" s="78">
        <v>1485.454</v>
      </c>
      <c r="G948" s="78">
        <v>1484.396</v>
      </c>
      <c r="H948" s="78">
        <v>1484.297</v>
      </c>
      <c r="I948" s="78">
        <v>1483.2739999999999</v>
      </c>
      <c r="J948" s="78">
        <v>1483.8330000000001</v>
      </c>
      <c r="K948" s="78">
        <v>1484.643</v>
      </c>
      <c r="L948" s="78">
        <v>1484.287</v>
      </c>
      <c r="M948" s="78">
        <v>1484.723</v>
      </c>
      <c r="N948" s="78">
        <v>1484.2660000000001</v>
      </c>
      <c r="O948" s="78">
        <v>1484.9469999999999</v>
      </c>
      <c r="P948" s="78">
        <v>1484.508</v>
      </c>
      <c r="Q948" s="78">
        <v>1484.5889999999999</v>
      </c>
      <c r="R948" s="78">
        <v>1485.441</v>
      </c>
      <c r="S948" s="78">
        <v>1484.2919999999999</v>
      </c>
      <c r="T948" s="78">
        <v>1479.97</v>
      </c>
      <c r="U948" s="78">
        <v>1466.8910000000001</v>
      </c>
      <c r="V948" s="78">
        <v>1432.838</v>
      </c>
      <c r="W948" s="78">
        <v>1397.6859999999999</v>
      </c>
      <c r="X948" s="78">
        <v>1366.337</v>
      </c>
      <c r="Y948" s="78">
        <v>1342.375</v>
      </c>
      <c r="Z948" s="78">
        <v>1330.3009999999999</v>
      </c>
      <c r="AA948" s="78">
        <f t="shared" si="207"/>
        <v>1485.454</v>
      </c>
      <c r="AB948" s="77">
        <f t="shared" si="195"/>
        <v>2023</v>
      </c>
      <c r="AC948" s="76">
        <f t="shared" si="196"/>
        <v>6</v>
      </c>
      <c r="AD948" s="76" t="str">
        <f t="shared" si="197"/>
        <v/>
      </c>
      <c r="AE948" s="76" t="str">
        <f t="shared" si="198"/>
        <v/>
      </c>
      <c r="AF948" s="74">
        <f t="shared" si="199"/>
        <v>1485.454</v>
      </c>
      <c r="AG948" s="75" t="str">
        <f t="shared" si="200"/>
        <v>4:00</v>
      </c>
      <c r="AH948" s="74">
        <f t="shared" si="201"/>
        <v>36536.712999999996</v>
      </c>
      <c r="AI948" s="73" t="str">
        <f t="shared" si="202"/>
        <v/>
      </c>
      <c r="AJ948" s="73" t="str">
        <f t="shared" si="203"/>
        <v/>
      </c>
      <c r="AK948" s="73" t="str">
        <f t="shared" si="204"/>
        <v/>
      </c>
      <c r="AL948" s="72" t="str">
        <f t="shared" si="205"/>
        <v/>
      </c>
      <c r="AM948" s="71" t="str">
        <f t="shared" si="206"/>
        <v/>
      </c>
    </row>
    <row r="949" spans="2:39" ht="13.8" thickBot="1">
      <c r="B949" s="79">
        <v>45081</v>
      </c>
      <c r="C949" s="78">
        <v>1298.981</v>
      </c>
      <c r="D949" s="78">
        <v>1291.499</v>
      </c>
      <c r="E949" s="78">
        <v>1268.9459999999999</v>
      </c>
      <c r="F949" s="78">
        <v>1088.415</v>
      </c>
      <c r="G949" s="78">
        <v>1009.119</v>
      </c>
      <c r="H949" s="78">
        <v>1076.5730000000001</v>
      </c>
      <c r="I949" s="78">
        <v>1406.627</v>
      </c>
      <c r="J949" s="78">
        <v>1445.1310000000001</v>
      </c>
      <c r="K949" s="78">
        <v>1482.98</v>
      </c>
      <c r="L949" s="78">
        <v>1484.153</v>
      </c>
      <c r="M949" s="78">
        <v>1484.204</v>
      </c>
      <c r="N949" s="78">
        <v>1484.021</v>
      </c>
      <c r="O949" s="78">
        <v>1484.0160000000001</v>
      </c>
      <c r="P949" s="78">
        <v>1484.211</v>
      </c>
      <c r="Q949" s="78">
        <v>1484.076</v>
      </c>
      <c r="R949" s="78">
        <v>1484.1369999999999</v>
      </c>
      <c r="S949" s="78">
        <v>1484.5350000000001</v>
      </c>
      <c r="T949" s="78">
        <v>1483.894</v>
      </c>
      <c r="U949" s="78">
        <v>1474.1079999999999</v>
      </c>
      <c r="V949" s="78">
        <v>1444.354</v>
      </c>
      <c r="W949" s="78">
        <v>1391.905</v>
      </c>
      <c r="X949" s="78">
        <v>1343.8869999999999</v>
      </c>
      <c r="Y949" s="78">
        <v>1340.3689999999999</v>
      </c>
      <c r="Z949" s="78">
        <v>1317.529</v>
      </c>
      <c r="AA949" s="78">
        <f t="shared" si="207"/>
        <v>1484.5350000000001</v>
      </c>
      <c r="AB949" s="77">
        <f t="shared" si="195"/>
        <v>2023</v>
      </c>
      <c r="AC949" s="76">
        <f t="shared" si="196"/>
        <v>6</v>
      </c>
      <c r="AD949" s="76" t="str">
        <f t="shared" si="197"/>
        <v/>
      </c>
      <c r="AE949" s="76" t="str">
        <f t="shared" si="198"/>
        <v/>
      </c>
      <c r="AF949" s="74">
        <f t="shared" si="199"/>
        <v>1484.5350000000001</v>
      </c>
      <c r="AG949" s="75" t="str">
        <f t="shared" si="200"/>
        <v>17:00</v>
      </c>
      <c r="AH949" s="74">
        <f t="shared" si="201"/>
        <v>34522.205000000002</v>
      </c>
      <c r="AI949" s="73" t="str">
        <f t="shared" si="202"/>
        <v/>
      </c>
      <c r="AJ949" s="73" t="str">
        <f t="shared" si="203"/>
        <v/>
      </c>
      <c r="AK949" s="73" t="str">
        <f t="shared" si="204"/>
        <v/>
      </c>
      <c r="AL949" s="72" t="str">
        <f t="shared" si="205"/>
        <v/>
      </c>
      <c r="AM949" s="71" t="str">
        <f t="shared" si="206"/>
        <v/>
      </c>
    </row>
    <row r="950" spans="2:39" ht="13.8" thickBot="1">
      <c r="B950" s="79">
        <v>45082</v>
      </c>
      <c r="C950" s="78">
        <v>1289.886</v>
      </c>
      <c r="D950" s="78">
        <v>1276.184</v>
      </c>
      <c r="E950" s="78">
        <v>1275.0940000000001</v>
      </c>
      <c r="F950" s="78">
        <v>1298.26</v>
      </c>
      <c r="G950" s="78">
        <v>1337.3720000000001</v>
      </c>
      <c r="H950" s="78">
        <v>1360.9269999999999</v>
      </c>
      <c r="I950" s="78">
        <v>1476.7</v>
      </c>
      <c r="J950" s="78">
        <v>1483.5350000000001</v>
      </c>
      <c r="K950" s="78">
        <v>1483.98</v>
      </c>
      <c r="L950" s="78">
        <v>1484.4880000000001</v>
      </c>
      <c r="M950" s="78">
        <v>1483.711</v>
      </c>
      <c r="N950" s="78">
        <v>1485.0419999999999</v>
      </c>
      <c r="O950" s="78">
        <v>1484.607</v>
      </c>
      <c r="P950" s="78">
        <v>1484.134</v>
      </c>
      <c r="Q950" s="78">
        <v>1484.374</v>
      </c>
      <c r="R950" s="78">
        <v>1484.3030000000001</v>
      </c>
      <c r="S950" s="78">
        <v>1484.403</v>
      </c>
      <c r="T950" s="78">
        <v>1484.33</v>
      </c>
      <c r="U950" s="78">
        <v>1483.345</v>
      </c>
      <c r="V950" s="78">
        <v>1484.3920000000001</v>
      </c>
      <c r="W950" s="78">
        <v>1484.2080000000001</v>
      </c>
      <c r="X950" s="78">
        <v>1484.386</v>
      </c>
      <c r="Y950" s="78">
        <v>1473.529</v>
      </c>
      <c r="Z950" s="78">
        <v>1445.751</v>
      </c>
      <c r="AA950" s="78">
        <f t="shared" si="207"/>
        <v>1485.0419999999999</v>
      </c>
      <c r="AB950" s="77">
        <f t="shared" si="195"/>
        <v>2023</v>
      </c>
      <c r="AC950" s="76">
        <f t="shared" si="196"/>
        <v>6</v>
      </c>
      <c r="AD950" s="76" t="str">
        <f t="shared" si="197"/>
        <v/>
      </c>
      <c r="AE950" s="76" t="str">
        <f t="shared" si="198"/>
        <v/>
      </c>
      <c r="AF950" s="74">
        <f t="shared" si="199"/>
        <v>1485.0419999999999</v>
      </c>
      <c r="AG950" s="75" t="str">
        <f t="shared" si="200"/>
        <v>12:00</v>
      </c>
      <c r="AH950" s="74">
        <f t="shared" si="201"/>
        <v>35981.982999999993</v>
      </c>
      <c r="AI950" s="73" t="str">
        <f t="shared" si="202"/>
        <v/>
      </c>
      <c r="AJ950" s="73" t="str">
        <f t="shared" si="203"/>
        <v/>
      </c>
      <c r="AK950" s="73" t="str">
        <f t="shared" si="204"/>
        <v/>
      </c>
      <c r="AL950" s="72" t="str">
        <f t="shared" si="205"/>
        <v/>
      </c>
      <c r="AM950" s="71" t="str">
        <f t="shared" si="206"/>
        <v/>
      </c>
    </row>
    <row r="951" spans="2:39" ht="13.8" thickBot="1">
      <c r="B951" s="79">
        <v>45083</v>
      </c>
      <c r="C951" s="78">
        <v>1410.1320000000001</v>
      </c>
      <c r="D951" s="78">
        <v>1392.413</v>
      </c>
      <c r="E951" s="78">
        <v>1393.1469999999999</v>
      </c>
      <c r="F951" s="78">
        <v>1398.117</v>
      </c>
      <c r="G951" s="78">
        <v>1413.6279999999999</v>
      </c>
      <c r="H951" s="78">
        <v>1441.069</v>
      </c>
      <c r="I951" s="78">
        <v>1483.7159999999999</v>
      </c>
      <c r="J951" s="78">
        <v>1484.8920000000001</v>
      </c>
      <c r="K951" s="78">
        <v>1484.087</v>
      </c>
      <c r="L951" s="78">
        <v>1484.934</v>
      </c>
      <c r="M951" s="78">
        <v>1484.73</v>
      </c>
      <c r="N951" s="78">
        <v>1484.325</v>
      </c>
      <c r="O951" s="78">
        <v>1483.8510000000001</v>
      </c>
      <c r="P951" s="78">
        <v>1483.8420000000001</v>
      </c>
      <c r="Q951" s="78">
        <v>1484.4359999999999</v>
      </c>
      <c r="R951" s="78">
        <v>1484.0730000000001</v>
      </c>
      <c r="S951" s="78">
        <v>1484.7170000000001</v>
      </c>
      <c r="T951" s="78">
        <v>1484.211</v>
      </c>
      <c r="U951" s="78">
        <v>1484.923</v>
      </c>
      <c r="V951" s="78">
        <v>1477.2380000000001</v>
      </c>
      <c r="W951" s="78">
        <v>1450.17</v>
      </c>
      <c r="X951" s="78">
        <v>1394.423</v>
      </c>
      <c r="Y951" s="78">
        <v>1354.644</v>
      </c>
      <c r="Z951" s="78">
        <v>1328.664</v>
      </c>
      <c r="AA951" s="78">
        <f t="shared" si="207"/>
        <v>1484.934</v>
      </c>
      <c r="AB951" s="77">
        <f t="shared" si="195"/>
        <v>2023</v>
      </c>
      <c r="AC951" s="76">
        <f t="shared" si="196"/>
        <v>6</v>
      </c>
      <c r="AD951" s="76" t="str">
        <f t="shared" si="197"/>
        <v/>
      </c>
      <c r="AE951" s="76" t="str">
        <f t="shared" si="198"/>
        <v/>
      </c>
      <c r="AF951" s="74">
        <f t="shared" si="199"/>
        <v>1484.934</v>
      </c>
      <c r="AG951" s="75" t="str">
        <f t="shared" si="200"/>
        <v>10:00</v>
      </c>
      <c r="AH951" s="74">
        <f t="shared" si="201"/>
        <v>36235.315999999992</v>
      </c>
      <c r="AI951" s="73" t="str">
        <f t="shared" si="202"/>
        <v/>
      </c>
      <c r="AJ951" s="73" t="str">
        <f t="shared" si="203"/>
        <v/>
      </c>
      <c r="AK951" s="73" t="str">
        <f t="shared" si="204"/>
        <v/>
      </c>
      <c r="AL951" s="72" t="str">
        <f t="shared" si="205"/>
        <v/>
      </c>
      <c r="AM951" s="71" t="str">
        <f t="shared" si="206"/>
        <v/>
      </c>
    </row>
    <row r="952" spans="2:39" ht="13.8" thickBot="1">
      <c r="B952" s="79">
        <v>45084</v>
      </c>
      <c r="C952" s="78">
        <v>1287.4939999999999</v>
      </c>
      <c r="D952" s="78">
        <v>1269.671</v>
      </c>
      <c r="E952" s="78">
        <v>1272.7439999999999</v>
      </c>
      <c r="F952" s="78">
        <v>1059.5920000000001</v>
      </c>
      <c r="G952" s="78">
        <v>531.99300000000005</v>
      </c>
      <c r="H952" s="78">
        <v>0</v>
      </c>
      <c r="I952" s="78">
        <v>1039.7139999999999</v>
      </c>
      <c r="J952" s="78">
        <v>1484.4939999999999</v>
      </c>
      <c r="K952" s="78">
        <v>1484.88</v>
      </c>
      <c r="L952" s="78">
        <v>1485.2260000000001</v>
      </c>
      <c r="M952" s="78">
        <v>1484.396</v>
      </c>
      <c r="N952" s="78">
        <v>1484.6179999999999</v>
      </c>
      <c r="O952" s="78">
        <v>1484.6030000000001</v>
      </c>
      <c r="P952" s="78">
        <v>1484.28</v>
      </c>
      <c r="Q952" s="78">
        <v>1483.587</v>
      </c>
      <c r="R952" s="78">
        <v>1484.89</v>
      </c>
      <c r="S952" s="78">
        <v>1485.2280000000001</v>
      </c>
      <c r="T952" s="78">
        <v>1484.2460000000001</v>
      </c>
      <c r="U952" s="78">
        <v>1482.826</v>
      </c>
      <c r="V952" s="78">
        <v>1480.7639999999999</v>
      </c>
      <c r="W952" s="78">
        <v>1457.9770000000001</v>
      </c>
      <c r="X952" s="78">
        <v>1383.3710000000001</v>
      </c>
      <c r="Y952" s="78">
        <v>1359.979</v>
      </c>
      <c r="Z952" s="78">
        <v>1345.9110000000001</v>
      </c>
      <c r="AA952" s="78">
        <f t="shared" si="207"/>
        <v>1485.2280000000001</v>
      </c>
      <c r="AB952" s="77">
        <f t="shared" si="195"/>
        <v>2023</v>
      </c>
      <c r="AC952" s="76">
        <f t="shared" si="196"/>
        <v>6</v>
      </c>
      <c r="AD952" s="76" t="str">
        <f t="shared" si="197"/>
        <v/>
      </c>
      <c r="AE952" s="76" t="str">
        <f t="shared" si="198"/>
        <v/>
      </c>
      <c r="AF952" s="74">
        <f t="shared" si="199"/>
        <v>1485.2280000000001</v>
      </c>
      <c r="AG952" s="75" t="str">
        <f t="shared" si="200"/>
        <v>17:00</v>
      </c>
      <c r="AH952" s="74">
        <f t="shared" si="201"/>
        <v>32787.712</v>
      </c>
      <c r="AI952" s="73" t="str">
        <f t="shared" si="202"/>
        <v/>
      </c>
      <c r="AJ952" s="73" t="str">
        <f t="shared" si="203"/>
        <v/>
      </c>
      <c r="AK952" s="73" t="str">
        <f t="shared" si="204"/>
        <v/>
      </c>
      <c r="AL952" s="72" t="str">
        <f t="shared" si="205"/>
        <v/>
      </c>
      <c r="AM952" s="71" t="str">
        <f t="shared" si="206"/>
        <v/>
      </c>
    </row>
    <row r="953" spans="2:39" ht="13.8" thickBot="1">
      <c r="B953" s="79">
        <v>45085</v>
      </c>
      <c r="C953" s="78">
        <v>1332.7909999999999</v>
      </c>
      <c r="D953" s="78">
        <v>1312.0519999999999</v>
      </c>
      <c r="E953" s="78">
        <v>1320.5719999999999</v>
      </c>
      <c r="F953" s="78">
        <v>1328.6130000000001</v>
      </c>
      <c r="G953" s="78">
        <v>1374.377</v>
      </c>
      <c r="H953" s="78">
        <v>1407.4570000000001</v>
      </c>
      <c r="I953" s="78">
        <v>1472.5</v>
      </c>
      <c r="J953" s="78">
        <v>1481.3620000000001</v>
      </c>
      <c r="K953" s="78">
        <v>1484.479</v>
      </c>
      <c r="L953" s="78">
        <v>1483.38</v>
      </c>
      <c r="M953" s="78">
        <v>1483.605</v>
      </c>
      <c r="N953" s="78">
        <v>1483.777</v>
      </c>
      <c r="O953" s="78">
        <v>1483.778</v>
      </c>
      <c r="P953" s="78">
        <v>1484.9290000000001</v>
      </c>
      <c r="Q953" s="78">
        <v>1484.7349999999999</v>
      </c>
      <c r="R953" s="78">
        <v>1484.5070000000001</v>
      </c>
      <c r="S953" s="78">
        <v>1484.5930000000001</v>
      </c>
      <c r="T953" s="78">
        <v>1469.8389999999999</v>
      </c>
      <c r="U953" s="78">
        <v>1428.385</v>
      </c>
      <c r="V953" s="78">
        <v>1407.34</v>
      </c>
      <c r="W953" s="78">
        <v>1377.259</v>
      </c>
      <c r="X953" s="78">
        <v>1219.1379999999999</v>
      </c>
      <c r="Y953" s="78">
        <v>1193.894</v>
      </c>
      <c r="Z953" s="78">
        <v>1190.3119999999999</v>
      </c>
      <c r="AA953" s="78">
        <f t="shared" si="207"/>
        <v>1484.9290000000001</v>
      </c>
      <c r="AB953" s="77">
        <f t="shared" si="195"/>
        <v>2023</v>
      </c>
      <c r="AC953" s="76">
        <f t="shared" si="196"/>
        <v>6</v>
      </c>
      <c r="AD953" s="76" t="str">
        <f t="shared" si="197"/>
        <v/>
      </c>
      <c r="AE953" s="76" t="str">
        <f t="shared" si="198"/>
        <v/>
      </c>
      <c r="AF953" s="74">
        <f t="shared" si="199"/>
        <v>1484.9290000000001</v>
      </c>
      <c r="AG953" s="75" t="str">
        <f t="shared" si="200"/>
        <v>14:00</v>
      </c>
      <c r="AH953" s="74">
        <f t="shared" si="201"/>
        <v>35158.603000000003</v>
      </c>
      <c r="AI953" s="73" t="str">
        <f t="shared" si="202"/>
        <v/>
      </c>
      <c r="AJ953" s="73" t="str">
        <f t="shared" si="203"/>
        <v/>
      </c>
      <c r="AK953" s="73" t="str">
        <f t="shared" si="204"/>
        <v/>
      </c>
      <c r="AL953" s="72" t="str">
        <f t="shared" si="205"/>
        <v/>
      </c>
      <c r="AM953" s="71" t="str">
        <f t="shared" si="206"/>
        <v/>
      </c>
    </row>
    <row r="954" spans="2:39" ht="13.8" thickBot="1">
      <c r="B954" s="79">
        <v>45086</v>
      </c>
      <c r="C954" s="78">
        <v>1164.29</v>
      </c>
      <c r="D954" s="78">
        <v>1156.6310000000001</v>
      </c>
      <c r="E954" s="78">
        <v>1172.7650000000001</v>
      </c>
      <c r="F954" s="78">
        <v>1176.173</v>
      </c>
      <c r="G954" s="78">
        <v>1205.0740000000001</v>
      </c>
      <c r="H954" s="78">
        <v>1256.471</v>
      </c>
      <c r="I954" s="78">
        <v>1344.616</v>
      </c>
      <c r="J954" s="78">
        <v>1461.867</v>
      </c>
      <c r="K954" s="78">
        <v>1285.9490000000001</v>
      </c>
      <c r="L954" s="78">
        <v>1381.0260000000001</v>
      </c>
      <c r="M954" s="78">
        <v>1484.394</v>
      </c>
      <c r="N954" s="78">
        <v>1483.405</v>
      </c>
      <c r="O954" s="78">
        <v>1484.154</v>
      </c>
      <c r="P954" s="78">
        <v>1484.1959999999999</v>
      </c>
      <c r="Q954" s="78">
        <v>1483.6890000000001</v>
      </c>
      <c r="R954" s="78">
        <v>1484.6220000000001</v>
      </c>
      <c r="S954" s="78">
        <v>1483.777</v>
      </c>
      <c r="T954" s="78">
        <v>1484.7170000000001</v>
      </c>
      <c r="U954" s="78">
        <v>1483.7570000000001</v>
      </c>
      <c r="V954" s="78">
        <v>1483.0830000000001</v>
      </c>
      <c r="W954" s="78">
        <v>1457.085</v>
      </c>
      <c r="X954" s="78">
        <v>1380.213</v>
      </c>
      <c r="Y954" s="78">
        <v>1322.7950000000001</v>
      </c>
      <c r="Z954" s="78">
        <v>1299.23</v>
      </c>
      <c r="AA954" s="78">
        <f t="shared" si="207"/>
        <v>1484.7170000000001</v>
      </c>
      <c r="AB954" s="77">
        <f t="shared" si="195"/>
        <v>2023</v>
      </c>
      <c r="AC954" s="76">
        <f t="shared" si="196"/>
        <v>6</v>
      </c>
      <c r="AD954" s="76" t="str">
        <f t="shared" si="197"/>
        <v/>
      </c>
      <c r="AE954" s="76" t="str">
        <f t="shared" si="198"/>
        <v/>
      </c>
      <c r="AF954" s="74">
        <f t="shared" si="199"/>
        <v>1484.7170000000001</v>
      </c>
      <c r="AG954" s="75" t="str">
        <f t="shared" si="200"/>
        <v>18:00</v>
      </c>
      <c r="AH954" s="74">
        <f t="shared" si="201"/>
        <v>34388.696000000004</v>
      </c>
      <c r="AI954" s="73" t="str">
        <f t="shared" si="202"/>
        <v/>
      </c>
      <c r="AJ954" s="73" t="str">
        <f t="shared" si="203"/>
        <v/>
      </c>
      <c r="AK954" s="73" t="str">
        <f t="shared" si="204"/>
        <v/>
      </c>
      <c r="AL954" s="72" t="str">
        <f t="shared" si="205"/>
        <v/>
      </c>
      <c r="AM954" s="71" t="str">
        <f t="shared" si="206"/>
        <v/>
      </c>
    </row>
    <row r="955" spans="2:39" ht="13.8" thickBot="1">
      <c r="B955" s="79">
        <v>45087</v>
      </c>
      <c r="C955" s="78">
        <v>1292.211</v>
      </c>
      <c r="D955" s="78">
        <v>1277.3489999999999</v>
      </c>
      <c r="E955" s="78">
        <v>1098.316</v>
      </c>
      <c r="F955" s="78">
        <v>1011.198</v>
      </c>
      <c r="G955" s="78">
        <v>1019.201</v>
      </c>
      <c r="H955" s="78">
        <v>1055.8579999999999</v>
      </c>
      <c r="I955" s="78">
        <v>1420.4449999999999</v>
      </c>
      <c r="J955" s="78">
        <v>1479.54</v>
      </c>
      <c r="K955" s="78">
        <v>1484.3050000000001</v>
      </c>
      <c r="L955" s="78">
        <v>1484.6759999999999</v>
      </c>
      <c r="M955" s="78">
        <v>1482.7159999999999</v>
      </c>
      <c r="N955" s="78">
        <v>1483.6849999999999</v>
      </c>
      <c r="O955" s="78">
        <v>1484.009</v>
      </c>
      <c r="P955" s="78">
        <v>1484.0920000000001</v>
      </c>
      <c r="Q955" s="78">
        <v>1484.5820000000001</v>
      </c>
      <c r="R955" s="78">
        <v>1484.0129999999999</v>
      </c>
      <c r="S955" s="78">
        <v>1484.5820000000001</v>
      </c>
      <c r="T955" s="78">
        <v>1484.4749999999999</v>
      </c>
      <c r="U955" s="78">
        <v>1484.202</v>
      </c>
      <c r="V955" s="78">
        <v>1484.8150000000001</v>
      </c>
      <c r="W955" s="78">
        <v>1484.5820000000001</v>
      </c>
      <c r="X955" s="78">
        <v>1480.884</v>
      </c>
      <c r="Y955" s="78">
        <v>1475.1510000000001</v>
      </c>
      <c r="Z955" s="78">
        <v>1461.96</v>
      </c>
      <c r="AA955" s="78">
        <f t="shared" si="207"/>
        <v>1484.8150000000001</v>
      </c>
      <c r="AB955" s="77">
        <f t="shared" si="195"/>
        <v>2023</v>
      </c>
      <c r="AC955" s="76">
        <f t="shared" si="196"/>
        <v>6</v>
      </c>
      <c r="AD955" s="76" t="str">
        <f t="shared" si="197"/>
        <v/>
      </c>
      <c r="AE955" s="76" t="str">
        <f t="shared" si="198"/>
        <v/>
      </c>
      <c r="AF955" s="74">
        <f t="shared" si="199"/>
        <v>1484.8150000000001</v>
      </c>
      <c r="AG955" s="75" t="str">
        <f t="shared" si="200"/>
        <v>20:00</v>
      </c>
      <c r="AH955" s="74">
        <f t="shared" si="201"/>
        <v>34851.661999999997</v>
      </c>
      <c r="AI955" s="73" t="str">
        <f t="shared" si="202"/>
        <v/>
      </c>
      <c r="AJ955" s="73" t="str">
        <f t="shared" si="203"/>
        <v/>
      </c>
      <c r="AK955" s="73" t="str">
        <f t="shared" si="204"/>
        <v/>
      </c>
      <c r="AL955" s="72" t="str">
        <f t="shared" si="205"/>
        <v/>
      </c>
      <c r="AM955" s="71" t="str">
        <f t="shared" si="206"/>
        <v/>
      </c>
    </row>
    <row r="956" spans="2:39" ht="13.8" thickBot="1">
      <c r="B956" s="79">
        <v>45088</v>
      </c>
      <c r="C956" s="78">
        <v>1428.069</v>
      </c>
      <c r="D956" s="78">
        <v>1402.934</v>
      </c>
      <c r="E956" s="78">
        <v>1389.2529999999999</v>
      </c>
      <c r="F956" s="78">
        <v>1361.703</v>
      </c>
      <c r="G956" s="78">
        <v>1375.6379999999999</v>
      </c>
      <c r="H956" s="78">
        <v>1431.3330000000001</v>
      </c>
      <c r="I956" s="78">
        <v>1471.251</v>
      </c>
      <c r="J956" s="78">
        <v>1480.1849999999999</v>
      </c>
      <c r="K956" s="78">
        <v>1484.373</v>
      </c>
      <c r="L956" s="78">
        <v>1484.0450000000001</v>
      </c>
      <c r="M956" s="78">
        <v>1482.319</v>
      </c>
      <c r="N956" s="78">
        <v>1484.008</v>
      </c>
      <c r="O956" s="78">
        <v>1484.7380000000001</v>
      </c>
      <c r="P956" s="78">
        <v>1485.175</v>
      </c>
      <c r="Q956" s="78">
        <v>1484.1790000000001</v>
      </c>
      <c r="R956" s="78">
        <v>1484.0840000000001</v>
      </c>
      <c r="S956" s="78">
        <v>1484.1790000000001</v>
      </c>
      <c r="T956" s="78">
        <v>102.623</v>
      </c>
      <c r="U956" s="78">
        <v>0</v>
      </c>
      <c r="V956" s="78">
        <v>0</v>
      </c>
      <c r="W956" s="78">
        <v>0</v>
      </c>
      <c r="X956" s="78">
        <v>0</v>
      </c>
      <c r="Y956" s="78">
        <v>0</v>
      </c>
      <c r="Z956" s="78">
        <v>0</v>
      </c>
      <c r="AA956" s="78">
        <f t="shared" si="207"/>
        <v>1485.175</v>
      </c>
      <c r="AB956" s="77">
        <f t="shared" si="195"/>
        <v>2023</v>
      </c>
      <c r="AC956" s="76">
        <f t="shared" si="196"/>
        <v>6</v>
      </c>
      <c r="AD956" s="76" t="str">
        <f t="shared" si="197"/>
        <v/>
      </c>
      <c r="AE956" s="76" t="str">
        <f t="shared" si="198"/>
        <v/>
      </c>
      <c r="AF956" s="74">
        <f t="shared" si="199"/>
        <v>1485.175</v>
      </c>
      <c r="AG956" s="75" t="str">
        <f t="shared" si="200"/>
        <v>14:00</v>
      </c>
      <c r="AH956" s="74">
        <f t="shared" si="201"/>
        <v>26285.263999999996</v>
      </c>
      <c r="AI956" s="73" t="str">
        <f t="shared" si="202"/>
        <v/>
      </c>
      <c r="AJ956" s="73" t="str">
        <f t="shared" si="203"/>
        <v/>
      </c>
      <c r="AK956" s="73" t="str">
        <f t="shared" si="204"/>
        <v/>
      </c>
      <c r="AL956" s="72" t="str">
        <f t="shared" si="205"/>
        <v/>
      </c>
      <c r="AM956" s="71" t="str">
        <f t="shared" si="206"/>
        <v/>
      </c>
    </row>
    <row r="957" spans="2:39" ht="13.8" thickBot="1">
      <c r="B957" s="79">
        <v>45089</v>
      </c>
      <c r="C957" s="78">
        <v>0</v>
      </c>
      <c r="D957" s="78">
        <v>0</v>
      </c>
      <c r="E957" s="78">
        <v>0</v>
      </c>
      <c r="F957" s="78">
        <v>0</v>
      </c>
      <c r="G957" s="78">
        <v>0</v>
      </c>
      <c r="H957" s="78">
        <v>0</v>
      </c>
      <c r="I957" s="78">
        <v>354.428</v>
      </c>
      <c r="J957" s="78">
        <v>1484.482</v>
      </c>
      <c r="K957" s="78">
        <v>1485.3710000000001</v>
      </c>
      <c r="L957" s="78">
        <v>1484.5509999999999</v>
      </c>
      <c r="M957" s="78">
        <v>1484.66</v>
      </c>
      <c r="N957" s="78">
        <v>1483.7660000000001</v>
      </c>
      <c r="O957" s="78">
        <v>1483.4079999999999</v>
      </c>
      <c r="P957" s="78">
        <v>1484.3920000000001</v>
      </c>
      <c r="Q957" s="78">
        <v>1484.547</v>
      </c>
      <c r="R957" s="78">
        <v>1483.375</v>
      </c>
      <c r="S957" s="78">
        <v>1474.7249999999999</v>
      </c>
      <c r="T957" s="78">
        <v>1407.0119999999999</v>
      </c>
      <c r="U957" s="78">
        <v>1373.259</v>
      </c>
      <c r="V957" s="78">
        <v>1365.0509999999999</v>
      </c>
      <c r="W957" s="78">
        <v>1364.4570000000001</v>
      </c>
      <c r="X957" s="78">
        <v>1065.1600000000001</v>
      </c>
      <c r="Y957" s="78">
        <v>0</v>
      </c>
      <c r="Z957" s="78">
        <v>0</v>
      </c>
      <c r="AA957" s="78">
        <f t="shared" si="207"/>
        <v>1485.3710000000001</v>
      </c>
      <c r="AB957" s="77">
        <f t="shared" si="195"/>
        <v>2023</v>
      </c>
      <c r="AC957" s="76">
        <f t="shared" si="196"/>
        <v>6</v>
      </c>
      <c r="AD957" s="76" t="str">
        <f t="shared" si="197"/>
        <v/>
      </c>
      <c r="AE957" s="76" t="str">
        <f t="shared" si="198"/>
        <v/>
      </c>
      <c r="AF957" s="74">
        <f t="shared" si="199"/>
        <v>1485.3710000000001</v>
      </c>
      <c r="AG957" s="75" t="str">
        <f t="shared" si="200"/>
        <v>9:00</v>
      </c>
      <c r="AH957" s="74">
        <f t="shared" si="201"/>
        <v>23248.014999999999</v>
      </c>
      <c r="AI957" s="73" t="str">
        <f t="shared" si="202"/>
        <v/>
      </c>
      <c r="AJ957" s="73" t="str">
        <f t="shared" si="203"/>
        <v/>
      </c>
      <c r="AK957" s="73" t="str">
        <f t="shared" si="204"/>
        <v/>
      </c>
      <c r="AL957" s="72" t="str">
        <f t="shared" si="205"/>
        <v/>
      </c>
      <c r="AM957" s="71" t="str">
        <f t="shared" si="206"/>
        <v/>
      </c>
    </row>
    <row r="958" spans="2:39" ht="13.8" thickBot="1">
      <c r="B958" s="79">
        <v>45090</v>
      </c>
      <c r="C958" s="78">
        <v>0</v>
      </c>
      <c r="D958" s="78">
        <v>0</v>
      </c>
      <c r="E958" s="78">
        <v>0</v>
      </c>
      <c r="F958" s="78">
        <v>0</v>
      </c>
      <c r="G958" s="78">
        <v>0</v>
      </c>
      <c r="H958" s="78">
        <v>0</v>
      </c>
      <c r="I958" s="78">
        <v>0</v>
      </c>
      <c r="J958" s="78">
        <v>0</v>
      </c>
      <c r="K958" s="78">
        <v>0</v>
      </c>
      <c r="L958" s="78">
        <v>0</v>
      </c>
      <c r="M958" s="78">
        <v>0</v>
      </c>
      <c r="N958" s="78">
        <v>0</v>
      </c>
      <c r="O958" s="78">
        <v>0</v>
      </c>
      <c r="P958" s="78">
        <v>0</v>
      </c>
      <c r="Q958" s="78">
        <v>0</v>
      </c>
      <c r="R958" s="78">
        <v>0</v>
      </c>
      <c r="S958" s="78">
        <v>0</v>
      </c>
      <c r="T958" s="78">
        <v>0</v>
      </c>
      <c r="U958" s="78">
        <v>0</v>
      </c>
      <c r="V958" s="78">
        <v>0</v>
      </c>
      <c r="W958" s="78">
        <v>0</v>
      </c>
      <c r="X958" s="78">
        <v>0</v>
      </c>
      <c r="Y958" s="78">
        <v>0</v>
      </c>
      <c r="Z958" s="78">
        <v>0</v>
      </c>
      <c r="AA958" s="78">
        <f t="shared" si="207"/>
        <v>0</v>
      </c>
      <c r="AB958" s="77">
        <f t="shared" si="195"/>
        <v>2023</v>
      </c>
      <c r="AC958" s="76">
        <f t="shared" si="196"/>
        <v>6</v>
      </c>
      <c r="AD958" s="76" t="str">
        <f t="shared" si="197"/>
        <v/>
      </c>
      <c r="AE958" s="76" t="str">
        <f t="shared" si="198"/>
        <v/>
      </c>
      <c r="AF958" s="74">
        <f t="shared" si="199"/>
        <v>0</v>
      </c>
      <c r="AG958" s="75" t="str">
        <f t="shared" si="200"/>
        <v>1:00</v>
      </c>
      <c r="AH958" s="74">
        <f t="shared" si="201"/>
        <v>0</v>
      </c>
      <c r="AI958" s="73" t="str">
        <f t="shared" si="202"/>
        <v/>
      </c>
      <c r="AJ958" s="73" t="str">
        <f t="shared" si="203"/>
        <v/>
      </c>
      <c r="AK958" s="73" t="str">
        <f t="shared" si="204"/>
        <v/>
      </c>
      <c r="AL958" s="72" t="str">
        <f t="shared" si="205"/>
        <v/>
      </c>
      <c r="AM958" s="71" t="str">
        <f t="shared" si="206"/>
        <v/>
      </c>
    </row>
    <row r="959" spans="2:39" ht="13.8" thickBot="1">
      <c r="B959" s="79">
        <v>45091</v>
      </c>
      <c r="C959" s="78">
        <v>0</v>
      </c>
      <c r="D959" s="78">
        <v>0</v>
      </c>
      <c r="E959" s="78">
        <v>0</v>
      </c>
      <c r="F959" s="78">
        <v>0</v>
      </c>
      <c r="G959" s="78">
        <v>0</v>
      </c>
      <c r="H959" s="78">
        <v>0</v>
      </c>
      <c r="I959" s="78">
        <v>0</v>
      </c>
      <c r="J959" s="78">
        <v>0</v>
      </c>
      <c r="K959" s="78">
        <v>0</v>
      </c>
      <c r="L959" s="78">
        <v>1320.5550000000001</v>
      </c>
      <c r="M959" s="78">
        <v>1484.6949999999999</v>
      </c>
      <c r="N959" s="78">
        <v>1484.165</v>
      </c>
      <c r="O959" s="78">
        <v>1483.144</v>
      </c>
      <c r="P959" s="78">
        <v>1484.172</v>
      </c>
      <c r="Q959" s="78">
        <v>1483.0609999999999</v>
      </c>
      <c r="R959" s="78">
        <v>1484.7909999999999</v>
      </c>
      <c r="S959" s="78">
        <v>1483.9960000000001</v>
      </c>
      <c r="T959" s="78">
        <v>1484.491</v>
      </c>
      <c r="U959" s="78">
        <v>1481.835</v>
      </c>
      <c r="V959" s="78">
        <v>1471.194</v>
      </c>
      <c r="W959" s="78">
        <v>1455.373</v>
      </c>
      <c r="X959" s="78">
        <v>1408.518</v>
      </c>
      <c r="Y959" s="78">
        <v>1362.5619999999999</v>
      </c>
      <c r="Z959" s="78">
        <v>1247.425</v>
      </c>
      <c r="AA959" s="78">
        <f t="shared" si="207"/>
        <v>1484.7909999999999</v>
      </c>
      <c r="AB959" s="77">
        <f t="shared" si="195"/>
        <v>2023</v>
      </c>
      <c r="AC959" s="76">
        <f t="shared" si="196"/>
        <v>6</v>
      </c>
      <c r="AD959" s="76" t="str">
        <f t="shared" si="197"/>
        <v/>
      </c>
      <c r="AE959" s="76" t="str">
        <f t="shared" si="198"/>
        <v/>
      </c>
      <c r="AF959" s="74">
        <f t="shared" si="199"/>
        <v>1484.7909999999999</v>
      </c>
      <c r="AG959" s="75" t="str">
        <f t="shared" si="200"/>
        <v>16:00</v>
      </c>
      <c r="AH959" s="74">
        <f t="shared" si="201"/>
        <v>23104.767999999996</v>
      </c>
      <c r="AI959" s="73" t="str">
        <f t="shared" si="202"/>
        <v/>
      </c>
      <c r="AJ959" s="73" t="str">
        <f t="shared" si="203"/>
        <v/>
      </c>
      <c r="AK959" s="73" t="str">
        <f t="shared" si="204"/>
        <v/>
      </c>
      <c r="AL959" s="72" t="str">
        <f t="shared" si="205"/>
        <v/>
      </c>
      <c r="AM959" s="71" t="str">
        <f t="shared" si="206"/>
        <v/>
      </c>
    </row>
    <row r="960" spans="2:39" ht="13.8" thickBot="1">
      <c r="B960" s="79">
        <v>45092</v>
      </c>
      <c r="C960" s="78">
        <v>1172.9449999999999</v>
      </c>
      <c r="D960" s="78">
        <v>1155.4970000000001</v>
      </c>
      <c r="E960" s="78">
        <v>1166.299</v>
      </c>
      <c r="F960" s="78">
        <v>1168.634</v>
      </c>
      <c r="G960" s="78">
        <v>1221.854</v>
      </c>
      <c r="H960" s="78">
        <v>1276.3050000000001</v>
      </c>
      <c r="I960" s="78">
        <v>1371.7850000000001</v>
      </c>
      <c r="J960" s="78">
        <v>1395.69</v>
      </c>
      <c r="K960" s="78">
        <v>1420.067</v>
      </c>
      <c r="L960" s="78">
        <v>1443.846</v>
      </c>
      <c r="M960" s="78">
        <v>1468.5740000000001</v>
      </c>
      <c r="N960" s="78">
        <v>1469.085</v>
      </c>
      <c r="O960" s="78">
        <v>1481.5740000000001</v>
      </c>
      <c r="P960" s="78">
        <v>1484.412</v>
      </c>
      <c r="Q960" s="78">
        <v>1483.8789999999999</v>
      </c>
      <c r="R960" s="78">
        <v>1484.39</v>
      </c>
      <c r="S960" s="78">
        <v>1484.5730000000001</v>
      </c>
      <c r="T960" s="78">
        <v>1484.9369999999999</v>
      </c>
      <c r="U960" s="78">
        <v>1484.087</v>
      </c>
      <c r="V960" s="78">
        <v>1484.3520000000001</v>
      </c>
      <c r="W960" s="78">
        <v>1484.0309999999999</v>
      </c>
      <c r="X960" s="78">
        <v>1481.193</v>
      </c>
      <c r="Y960" s="78">
        <v>1459.7909999999999</v>
      </c>
      <c r="Z960" s="78">
        <v>1403.682</v>
      </c>
      <c r="AA960" s="78">
        <f t="shared" si="207"/>
        <v>1484.9369999999999</v>
      </c>
      <c r="AB960" s="77">
        <f t="shared" si="195"/>
        <v>2023</v>
      </c>
      <c r="AC960" s="76">
        <f t="shared" si="196"/>
        <v>6</v>
      </c>
      <c r="AD960" s="76" t="str">
        <f t="shared" si="197"/>
        <v/>
      </c>
      <c r="AE960" s="76" t="str">
        <f t="shared" si="198"/>
        <v/>
      </c>
      <c r="AF960" s="74">
        <f t="shared" si="199"/>
        <v>1484.9369999999999</v>
      </c>
      <c r="AG960" s="75" t="str">
        <f t="shared" si="200"/>
        <v>18:00</v>
      </c>
      <c r="AH960" s="74">
        <f t="shared" si="201"/>
        <v>34916.419000000002</v>
      </c>
      <c r="AI960" s="73" t="str">
        <f t="shared" si="202"/>
        <v/>
      </c>
      <c r="AJ960" s="73" t="str">
        <f t="shared" si="203"/>
        <v/>
      </c>
      <c r="AK960" s="73" t="str">
        <f t="shared" si="204"/>
        <v/>
      </c>
      <c r="AL960" s="72" t="str">
        <f t="shared" si="205"/>
        <v/>
      </c>
      <c r="AM960" s="71" t="str">
        <f t="shared" si="206"/>
        <v/>
      </c>
    </row>
    <row r="961" spans="2:39" ht="13.8" thickBot="1">
      <c r="B961" s="79">
        <v>45093</v>
      </c>
      <c r="C961" s="78">
        <v>1402.704</v>
      </c>
      <c r="D961" s="78">
        <v>1430.348</v>
      </c>
      <c r="E961" s="78">
        <v>1432.3779999999999</v>
      </c>
      <c r="F961" s="78">
        <v>1434.4639999999999</v>
      </c>
      <c r="G961" s="78">
        <v>1462.1859999999999</v>
      </c>
      <c r="H961" s="78">
        <v>1471.421</v>
      </c>
      <c r="I961" s="78">
        <v>1484.799</v>
      </c>
      <c r="J961" s="78">
        <v>1484.1089999999999</v>
      </c>
      <c r="K961" s="78">
        <v>1483.9739999999999</v>
      </c>
      <c r="L961" s="78">
        <v>1484.2460000000001</v>
      </c>
      <c r="M961" s="78">
        <v>1484.3779999999999</v>
      </c>
      <c r="N961" s="78">
        <v>1484.4059999999999</v>
      </c>
      <c r="O961" s="78">
        <v>1483.932</v>
      </c>
      <c r="P961" s="78">
        <v>1484.1110000000001</v>
      </c>
      <c r="Q961" s="78">
        <v>1483.4970000000001</v>
      </c>
      <c r="R961" s="78">
        <v>1483.6949999999999</v>
      </c>
      <c r="S961" s="78">
        <v>1483.693</v>
      </c>
      <c r="T961" s="78">
        <v>1484.9159999999999</v>
      </c>
      <c r="U961" s="78">
        <v>1483.7670000000001</v>
      </c>
      <c r="V961" s="78">
        <v>1484.1089999999999</v>
      </c>
      <c r="W961" s="78">
        <v>1482.837</v>
      </c>
      <c r="X961" s="78">
        <v>1468.3910000000001</v>
      </c>
      <c r="Y961" s="78">
        <v>1420.713</v>
      </c>
      <c r="Z961" s="78">
        <v>1377.3879999999999</v>
      </c>
      <c r="AA961" s="78">
        <f t="shared" si="207"/>
        <v>1484.9159999999999</v>
      </c>
      <c r="AB961" s="77">
        <f t="shared" si="195"/>
        <v>2023</v>
      </c>
      <c r="AC961" s="76">
        <f t="shared" si="196"/>
        <v>6</v>
      </c>
      <c r="AD961" s="76" t="str">
        <f t="shared" si="197"/>
        <v/>
      </c>
      <c r="AE961" s="76" t="str">
        <f t="shared" si="198"/>
        <v/>
      </c>
      <c r="AF961" s="74">
        <f t="shared" si="199"/>
        <v>1484.9159999999999</v>
      </c>
      <c r="AG961" s="75" t="str">
        <f t="shared" si="200"/>
        <v>18:00</v>
      </c>
      <c r="AH961" s="74">
        <f t="shared" si="201"/>
        <v>36645.377999999997</v>
      </c>
      <c r="AI961" s="73" t="str">
        <f t="shared" si="202"/>
        <v/>
      </c>
      <c r="AJ961" s="73" t="str">
        <f t="shared" si="203"/>
        <v/>
      </c>
      <c r="AK961" s="73" t="str">
        <f t="shared" si="204"/>
        <v/>
      </c>
      <c r="AL961" s="72" t="str">
        <f t="shared" si="205"/>
        <v/>
      </c>
      <c r="AM961" s="71" t="str">
        <f t="shared" si="206"/>
        <v/>
      </c>
    </row>
    <row r="962" spans="2:39" ht="13.8" thickBot="1">
      <c r="B962" s="79">
        <v>45094</v>
      </c>
      <c r="C962" s="78">
        <v>1326.4449999999999</v>
      </c>
      <c r="D962" s="78">
        <v>1318.2429999999999</v>
      </c>
      <c r="E962" s="78">
        <v>1304.4100000000001</v>
      </c>
      <c r="F962" s="78">
        <v>1278.769</v>
      </c>
      <c r="G962" s="78">
        <v>1285.0640000000001</v>
      </c>
      <c r="H962" s="78">
        <v>1332.4349999999999</v>
      </c>
      <c r="I962" s="78">
        <v>1411.9690000000001</v>
      </c>
      <c r="J962" s="78">
        <v>1459.6379999999999</v>
      </c>
      <c r="K962" s="78">
        <v>1483.627</v>
      </c>
      <c r="L962" s="78">
        <v>1484.26</v>
      </c>
      <c r="M962" s="78">
        <v>1483.702</v>
      </c>
      <c r="N962" s="78">
        <v>1483.8679999999999</v>
      </c>
      <c r="O962" s="78">
        <v>1483.98</v>
      </c>
      <c r="P962" s="78">
        <v>1484.9469999999999</v>
      </c>
      <c r="Q962" s="78">
        <v>1483.7840000000001</v>
      </c>
      <c r="R962" s="78">
        <v>1483.777</v>
      </c>
      <c r="S962" s="78">
        <v>1485.069</v>
      </c>
      <c r="T962" s="78">
        <v>1484.9939999999999</v>
      </c>
      <c r="U962" s="78">
        <v>1484.9760000000001</v>
      </c>
      <c r="V962" s="78">
        <v>1484.376</v>
      </c>
      <c r="W962" s="78">
        <v>1469.722</v>
      </c>
      <c r="X962" s="78">
        <v>1395.7850000000001</v>
      </c>
      <c r="Y962" s="78">
        <v>1350.153</v>
      </c>
      <c r="Z962" s="78">
        <v>1329.5260000000001</v>
      </c>
      <c r="AA962" s="78">
        <f t="shared" si="207"/>
        <v>1485.069</v>
      </c>
      <c r="AB962" s="77">
        <f t="shared" si="195"/>
        <v>2023</v>
      </c>
      <c r="AC962" s="76">
        <f t="shared" si="196"/>
        <v>6</v>
      </c>
      <c r="AD962" s="76" t="str">
        <f t="shared" si="197"/>
        <v/>
      </c>
      <c r="AE962" s="76" t="str">
        <f t="shared" si="198"/>
        <v/>
      </c>
      <c r="AF962" s="74">
        <f t="shared" si="199"/>
        <v>1485.069</v>
      </c>
      <c r="AG962" s="75" t="str">
        <f t="shared" si="200"/>
        <v>17:00</v>
      </c>
      <c r="AH962" s="74">
        <f t="shared" si="201"/>
        <v>35558.587999999996</v>
      </c>
      <c r="AI962" s="73" t="str">
        <f t="shared" si="202"/>
        <v/>
      </c>
      <c r="AJ962" s="73" t="str">
        <f t="shared" si="203"/>
        <v/>
      </c>
      <c r="AK962" s="73" t="str">
        <f t="shared" si="204"/>
        <v/>
      </c>
      <c r="AL962" s="72" t="str">
        <f t="shared" si="205"/>
        <v/>
      </c>
      <c r="AM962" s="71" t="str">
        <f t="shared" si="206"/>
        <v/>
      </c>
    </row>
    <row r="963" spans="2:39" ht="13.8" thickBot="1">
      <c r="B963" s="79">
        <v>45095</v>
      </c>
      <c r="C963" s="78">
        <v>1302.9670000000001</v>
      </c>
      <c r="D963" s="78">
        <v>1287.0519999999999</v>
      </c>
      <c r="E963" s="78">
        <v>1261.518</v>
      </c>
      <c r="F963" s="78">
        <v>1246.886</v>
      </c>
      <c r="G963" s="78">
        <v>1255.866</v>
      </c>
      <c r="H963" s="78">
        <v>1303.203</v>
      </c>
      <c r="I963" s="78">
        <v>1380.528</v>
      </c>
      <c r="J963" s="78">
        <v>1412.075</v>
      </c>
      <c r="K963" s="78">
        <v>1479.6320000000001</v>
      </c>
      <c r="L963" s="78">
        <v>1484.133</v>
      </c>
      <c r="M963" s="78">
        <v>1484.864</v>
      </c>
      <c r="N963" s="78">
        <v>1483.145</v>
      </c>
      <c r="O963" s="78">
        <v>1484.2070000000001</v>
      </c>
      <c r="P963" s="78">
        <v>1483.933</v>
      </c>
      <c r="Q963" s="78">
        <v>1484.3420000000001</v>
      </c>
      <c r="R963" s="78">
        <v>1484.1510000000001</v>
      </c>
      <c r="S963" s="78">
        <v>1485.2940000000001</v>
      </c>
      <c r="T963" s="78">
        <v>1484.1489999999999</v>
      </c>
      <c r="U963" s="78">
        <v>1484.1980000000001</v>
      </c>
      <c r="V963" s="78">
        <v>1485.0519999999999</v>
      </c>
      <c r="W963" s="78">
        <v>1483.5419999999999</v>
      </c>
      <c r="X963" s="78">
        <v>1462.89</v>
      </c>
      <c r="Y963" s="78">
        <v>1417.8389999999999</v>
      </c>
      <c r="Z963" s="78">
        <v>1382.723</v>
      </c>
      <c r="AA963" s="78">
        <f t="shared" si="207"/>
        <v>1485.2940000000001</v>
      </c>
      <c r="AB963" s="77">
        <f t="shared" si="195"/>
        <v>2023</v>
      </c>
      <c r="AC963" s="76">
        <f t="shared" si="196"/>
        <v>6</v>
      </c>
      <c r="AD963" s="76" t="str">
        <f t="shared" si="197"/>
        <v/>
      </c>
      <c r="AE963" s="76" t="str">
        <f t="shared" si="198"/>
        <v/>
      </c>
      <c r="AF963" s="74">
        <f t="shared" si="199"/>
        <v>1485.2940000000001</v>
      </c>
      <c r="AG963" s="75" t="str">
        <f t="shared" si="200"/>
        <v>17:00</v>
      </c>
      <c r="AH963" s="74">
        <f t="shared" si="201"/>
        <v>35489.483000000007</v>
      </c>
      <c r="AI963" s="73" t="str">
        <f t="shared" si="202"/>
        <v/>
      </c>
      <c r="AJ963" s="73" t="str">
        <f t="shared" si="203"/>
        <v/>
      </c>
      <c r="AK963" s="73" t="str">
        <f t="shared" si="204"/>
        <v/>
      </c>
      <c r="AL963" s="72" t="str">
        <f t="shared" si="205"/>
        <v/>
      </c>
      <c r="AM963" s="71" t="str">
        <f t="shared" si="206"/>
        <v/>
      </c>
    </row>
    <row r="964" spans="2:39" ht="13.8" thickBot="1">
      <c r="B964" s="79">
        <v>45096</v>
      </c>
      <c r="C964" s="78">
        <v>1377.364</v>
      </c>
      <c r="D964" s="78">
        <v>1351.2049999999999</v>
      </c>
      <c r="E964" s="78">
        <v>1350.819</v>
      </c>
      <c r="F964" s="78">
        <v>1349.67</v>
      </c>
      <c r="G964" s="78">
        <v>1391.4359999999999</v>
      </c>
      <c r="H964" s="78">
        <v>1413.144</v>
      </c>
      <c r="I964" s="78">
        <v>1484.385</v>
      </c>
      <c r="J964" s="78">
        <v>1484.5830000000001</v>
      </c>
      <c r="K964" s="78">
        <v>1484.6020000000001</v>
      </c>
      <c r="L964" s="78">
        <v>1484.71</v>
      </c>
      <c r="M964" s="78">
        <v>1483.2570000000001</v>
      </c>
      <c r="N964" s="78">
        <v>1484.9110000000001</v>
      </c>
      <c r="O964" s="78">
        <v>1484.2919999999999</v>
      </c>
      <c r="P964" s="78">
        <v>1483.904</v>
      </c>
      <c r="Q964" s="78">
        <v>1485.431</v>
      </c>
      <c r="R964" s="78">
        <v>1483.8689999999999</v>
      </c>
      <c r="S964" s="78">
        <v>1483.0039999999999</v>
      </c>
      <c r="T964" s="78">
        <v>1484.46</v>
      </c>
      <c r="U964" s="78">
        <v>1483.5830000000001</v>
      </c>
      <c r="V964" s="78">
        <v>1483.973</v>
      </c>
      <c r="W964" s="78">
        <v>1484.0340000000001</v>
      </c>
      <c r="X964" s="78">
        <v>1464.7370000000001</v>
      </c>
      <c r="Y964" s="78">
        <v>1444.8869999999999</v>
      </c>
      <c r="Z964" s="78">
        <v>1457.644</v>
      </c>
      <c r="AA964" s="78">
        <f t="shared" si="207"/>
        <v>1485.431</v>
      </c>
      <c r="AB964" s="77">
        <f t="shared" si="195"/>
        <v>2023</v>
      </c>
      <c r="AC964" s="76">
        <f t="shared" si="196"/>
        <v>6</v>
      </c>
      <c r="AD964" s="76" t="str">
        <f t="shared" si="197"/>
        <v/>
      </c>
      <c r="AE964" s="76" t="str">
        <f t="shared" si="198"/>
        <v/>
      </c>
      <c r="AF964" s="74">
        <f t="shared" si="199"/>
        <v>1485.431</v>
      </c>
      <c r="AG964" s="75" t="str">
        <f t="shared" si="200"/>
        <v>15:00</v>
      </c>
      <c r="AH964" s="74">
        <f t="shared" si="201"/>
        <v>36349.334999999999</v>
      </c>
      <c r="AI964" s="73" t="str">
        <f t="shared" si="202"/>
        <v/>
      </c>
      <c r="AJ964" s="73" t="str">
        <f t="shared" si="203"/>
        <v/>
      </c>
      <c r="AK964" s="73" t="str">
        <f t="shared" si="204"/>
        <v/>
      </c>
      <c r="AL964" s="72" t="str">
        <f t="shared" si="205"/>
        <v/>
      </c>
      <c r="AM964" s="71" t="str">
        <f t="shared" si="206"/>
        <v/>
      </c>
    </row>
    <row r="965" spans="2:39" ht="13.8" thickBot="1">
      <c r="B965" s="79">
        <v>45097</v>
      </c>
      <c r="C965" s="78">
        <v>1473.211</v>
      </c>
      <c r="D965" s="78">
        <v>1470.318</v>
      </c>
      <c r="E965" s="78">
        <v>1480.5340000000001</v>
      </c>
      <c r="F965" s="78">
        <v>1468.7170000000001</v>
      </c>
      <c r="G965" s="78">
        <v>1482.15</v>
      </c>
      <c r="H965" s="78">
        <v>1483.962</v>
      </c>
      <c r="I965" s="78">
        <v>1483.473</v>
      </c>
      <c r="J965" s="78">
        <v>1485.616</v>
      </c>
      <c r="K965" s="78">
        <v>1484.3989999999999</v>
      </c>
      <c r="L965" s="78">
        <v>1484.252</v>
      </c>
      <c r="M965" s="78">
        <v>1483.8050000000001</v>
      </c>
      <c r="N965" s="78">
        <v>1484.068</v>
      </c>
      <c r="O965" s="78">
        <v>1484.6369999999999</v>
      </c>
      <c r="P965" s="78">
        <v>1484.1969999999999</v>
      </c>
      <c r="Q965" s="78">
        <v>1485.568</v>
      </c>
      <c r="R965" s="78">
        <v>1483.184</v>
      </c>
      <c r="S965" s="78">
        <v>1484.3040000000001</v>
      </c>
      <c r="T965" s="78">
        <v>1484.2249999999999</v>
      </c>
      <c r="U965" s="78">
        <v>1484.4760000000001</v>
      </c>
      <c r="V965" s="78">
        <v>1484.453</v>
      </c>
      <c r="W965" s="78">
        <v>1484.422</v>
      </c>
      <c r="X965" s="78">
        <v>1480.3969999999999</v>
      </c>
      <c r="Y965" s="78">
        <v>1443.2329999999999</v>
      </c>
      <c r="Z965" s="78">
        <v>1419.681</v>
      </c>
      <c r="AA965" s="78">
        <f t="shared" si="207"/>
        <v>1485.616</v>
      </c>
      <c r="AB965" s="77">
        <f t="shared" si="195"/>
        <v>2023</v>
      </c>
      <c r="AC965" s="76">
        <f t="shared" si="196"/>
        <v>6</v>
      </c>
      <c r="AD965" s="76" t="str">
        <f t="shared" si="197"/>
        <v/>
      </c>
      <c r="AE965" s="76" t="str">
        <f t="shared" si="198"/>
        <v/>
      </c>
      <c r="AF965" s="74">
        <f t="shared" si="199"/>
        <v>1485.616</v>
      </c>
      <c r="AG965" s="75" t="str">
        <f t="shared" si="200"/>
        <v>8:00</v>
      </c>
      <c r="AH965" s="74">
        <f t="shared" si="201"/>
        <v>36952.897999999994</v>
      </c>
      <c r="AI965" s="73" t="str">
        <f t="shared" si="202"/>
        <v/>
      </c>
      <c r="AJ965" s="73" t="str">
        <f t="shared" si="203"/>
        <v/>
      </c>
      <c r="AK965" s="73" t="str">
        <f t="shared" si="204"/>
        <v/>
      </c>
      <c r="AL965" s="72" t="str">
        <f t="shared" si="205"/>
        <v/>
      </c>
      <c r="AM965" s="71" t="str">
        <f t="shared" si="206"/>
        <v/>
      </c>
    </row>
    <row r="966" spans="2:39" ht="13.8" thickBot="1">
      <c r="B966" s="79">
        <v>45098</v>
      </c>
      <c r="C966" s="78">
        <v>1412.7449999999999</v>
      </c>
      <c r="D966" s="78">
        <v>1376.213</v>
      </c>
      <c r="E966" s="78">
        <v>1395.22</v>
      </c>
      <c r="F966" s="78">
        <v>1385.385</v>
      </c>
      <c r="G966" s="78">
        <v>1420.6489999999999</v>
      </c>
      <c r="H966" s="78">
        <v>1447.5429999999999</v>
      </c>
      <c r="I966" s="78">
        <v>1483.797</v>
      </c>
      <c r="J966" s="78">
        <v>1483.662</v>
      </c>
      <c r="K966" s="78">
        <v>1484.665</v>
      </c>
      <c r="L966" s="78">
        <v>1483.412</v>
      </c>
      <c r="M966" s="78">
        <v>1483.6780000000001</v>
      </c>
      <c r="N966" s="78">
        <v>1483.2639999999999</v>
      </c>
      <c r="O966" s="78">
        <v>1484.415</v>
      </c>
      <c r="P966" s="78">
        <v>1484.213</v>
      </c>
      <c r="Q966" s="78">
        <v>1484.223</v>
      </c>
      <c r="R966" s="78">
        <v>1485.1279999999999</v>
      </c>
      <c r="S966" s="78">
        <v>1484.606</v>
      </c>
      <c r="T966" s="78">
        <v>1483.8150000000001</v>
      </c>
      <c r="U966" s="78">
        <v>1483.5540000000001</v>
      </c>
      <c r="V966" s="78">
        <v>1483.752</v>
      </c>
      <c r="W966" s="78">
        <v>1484.8820000000001</v>
      </c>
      <c r="X966" s="78">
        <v>1482.9770000000001</v>
      </c>
      <c r="Y966" s="78">
        <v>1466.4580000000001</v>
      </c>
      <c r="Z966" s="78">
        <v>1455.2139999999999</v>
      </c>
      <c r="AA966" s="78">
        <f t="shared" si="207"/>
        <v>1485.1279999999999</v>
      </c>
      <c r="AB966" s="77">
        <f t="shared" si="195"/>
        <v>2023</v>
      </c>
      <c r="AC966" s="76">
        <f t="shared" si="196"/>
        <v>6</v>
      </c>
      <c r="AD966" s="76" t="str">
        <f t="shared" si="197"/>
        <v/>
      </c>
      <c r="AE966" s="76" t="str">
        <f t="shared" si="198"/>
        <v/>
      </c>
      <c r="AF966" s="74">
        <f t="shared" si="199"/>
        <v>1485.1279999999999</v>
      </c>
      <c r="AG966" s="75" t="str">
        <f t="shared" si="200"/>
        <v>16:00</v>
      </c>
      <c r="AH966" s="74">
        <f t="shared" si="201"/>
        <v>36588.597999999998</v>
      </c>
      <c r="AI966" s="73" t="str">
        <f t="shared" si="202"/>
        <v/>
      </c>
      <c r="AJ966" s="73" t="str">
        <f t="shared" si="203"/>
        <v/>
      </c>
      <c r="AK966" s="73" t="str">
        <f t="shared" si="204"/>
        <v/>
      </c>
      <c r="AL966" s="72" t="str">
        <f t="shared" si="205"/>
        <v/>
      </c>
      <c r="AM966" s="71" t="str">
        <f t="shared" si="206"/>
        <v/>
      </c>
    </row>
    <row r="967" spans="2:39" ht="13.8" thickBot="1">
      <c r="B967" s="79">
        <v>45099</v>
      </c>
      <c r="C967" s="78">
        <v>1448.8140000000001</v>
      </c>
      <c r="D967" s="78">
        <v>1423.35</v>
      </c>
      <c r="E967" s="78">
        <v>1446.84</v>
      </c>
      <c r="F967" s="78">
        <v>1441.5239999999999</v>
      </c>
      <c r="G967" s="78">
        <v>1466.308</v>
      </c>
      <c r="H967" s="78">
        <v>1479.2380000000001</v>
      </c>
      <c r="I967" s="78">
        <v>1484.627</v>
      </c>
      <c r="J967" s="78">
        <v>1485.069</v>
      </c>
      <c r="K967" s="78">
        <v>1482.568</v>
      </c>
      <c r="L967" s="78">
        <v>1484.1379999999999</v>
      </c>
      <c r="M967" s="78">
        <v>1484.144</v>
      </c>
      <c r="N967" s="78">
        <v>1484.606</v>
      </c>
      <c r="O967" s="78">
        <v>1484.3920000000001</v>
      </c>
      <c r="P967" s="78">
        <v>1484.962</v>
      </c>
      <c r="Q967" s="78">
        <v>1484.393</v>
      </c>
      <c r="R967" s="78">
        <v>1484.2139999999999</v>
      </c>
      <c r="S967" s="78">
        <v>1484.182</v>
      </c>
      <c r="T967" s="78">
        <v>1482.1849999999999</v>
      </c>
      <c r="U967" s="78">
        <v>1480.414</v>
      </c>
      <c r="V967" s="78">
        <v>1483.95</v>
      </c>
      <c r="W967" s="78">
        <v>1484.768</v>
      </c>
      <c r="X967" s="78">
        <v>1484.7729999999999</v>
      </c>
      <c r="Y967" s="78">
        <v>1483.27</v>
      </c>
      <c r="Z967" s="78">
        <v>1482.5319999999999</v>
      </c>
      <c r="AA967" s="78">
        <f t="shared" si="207"/>
        <v>1485.069</v>
      </c>
      <c r="AB967" s="77">
        <f t="shared" si="195"/>
        <v>2023</v>
      </c>
      <c r="AC967" s="76">
        <f t="shared" si="196"/>
        <v>6</v>
      </c>
      <c r="AD967" s="76" t="str">
        <f t="shared" si="197"/>
        <v/>
      </c>
      <c r="AE967" s="76" t="str">
        <f t="shared" si="198"/>
        <v/>
      </c>
      <c r="AF967" s="74">
        <f t="shared" si="199"/>
        <v>1485.069</v>
      </c>
      <c r="AG967" s="75" t="str">
        <f t="shared" si="200"/>
        <v>8:00</v>
      </c>
      <c r="AH967" s="74">
        <f t="shared" si="201"/>
        <v>36900.33</v>
      </c>
      <c r="AI967" s="73" t="str">
        <f t="shared" si="202"/>
        <v/>
      </c>
      <c r="AJ967" s="73" t="str">
        <f t="shared" si="203"/>
        <v/>
      </c>
      <c r="AK967" s="73" t="str">
        <f t="shared" si="204"/>
        <v/>
      </c>
      <c r="AL967" s="72" t="str">
        <f t="shared" si="205"/>
        <v/>
      </c>
      <c r="AM967" s="71" t="str">
        <f t="shared" si="206"/>
        <v/>
      </c>
    </row>
    <row r="968" spans="2:39" ht="13.8" thickBot="1">
      <c r="B968" s="79">
        <v>45100</v>
      </c>
      <c r="C968" s="78">
        <v>1484.1790000000001</v>
      </c>
      <c r="D968" s="78">
        <v>1484.2809999999999</v>
      </c>
      <c r="E968" s="78">
        <v>1484.3779999999999</v>
      </c>
      <c r="F968" s="78">
        <v>1484.328</v>
      </c>
      <c r="G968" s="78">
        <v>1483.2</v>
      </c>
      <c r="H968" s="78">
        <v>1484.0550000000001</v>
      </c>
      <c r="I968" s="78">
        <v>1484.4190000000001</v>
      </c>
      <c r="J968" s="78">
        <v>1483.3679999999999</v>
      </c>
      <c r="K968" s="78">
        <v>1483.8050000000001</v>
      </c>
      <c r="L968" s="78">
        <v>1483.76</v>
      </c>
      <c r="M968" s="78">
        <v>1484.5139999999999</v>
      </c>
      <c r="N968" s="78">
        <v>1483.924</v>
      </c>
      <c r="O968" s="78">
        <v>1483.338</v>
      </c>
      <c r="P968" s="78">
        <v>1485.212</v>
      </c>
      <c r="Q968" s="78">
        <v>1483.819</v>
      </c>
      <c r="R968" s="78">
        <v>1484.3620000000001</v>
      </c>
      <c r="S968" s="78">
        <v>1484.2429999999999</v>
      </c>
      <c r="T968" s="78">
        <v>1484.5060000000001</v>
      </c>
      <c r="U968" s="78">
        <v>1483.9159999999999</v>
      </c>
      <c r="V968" s="78">
        <v>1483.6320000000001</v>
      </c>
      <c r="W968" s="78">
        <v>1483.7270000000001</v>
      </c>
      <c r="X968" s="78">
        <v>1484.856</v>
      </c>
      <c r="Y968" s="78">
        <v>1484.5740000000001</v>
      </c>
      <c r="Z968" s="78">
        <v>1484.3140000000001</v>
      </c>
      <c r="AA968" s="78">
        <f t="shared" si="207"/>
        <v>1485.212</v>
      </c>
      <c r="AB968" s="77">
        <f t="shared" si="195"/>
        <v>2023</v>
      </c>
      <c r="AC968" s="76">
        <f t="shared" si="196"/>
        <v>6</v>
      </c>
      <c r="AD968" s="76" t="str">
        <f t="shared" si="197"/>
        <v/>
      </c>
      <c r="AE968" s="76" t="str">
        <f t="shared" si="198"/>
        <v/>
      </c>
      <c r="AF968" s="74">
        <f t="shared" si="199"/>
        <v>1485.212</v>
      </c>
      <c r="AG968" s="75" t="str">
        <f t="shared" si="200"/>
        <v>14:00</v>
      </c>
      <c r="AH968" s="74">
        <f t="shared" si="201"/>
        <v>37103.921999999999</v>
      </c>
      <c r="AI968" s="73" t="str">
        <f t="shared" si="202"/>
        <v/>
      </c>
      <c r="AJ968" s="73" t="str">
        <f t="shared" si="203"/>
        <v/>
      </c>
      <c r="AK968" s="73" t="str">
        <f t="shared" si="204"/>
        <v/>
      </c>
      <c r="AL968" s="72" t="str">
        <f t="shared" si="205"/>
        <v/>
      </c>
      <c r="AM968" s="71" t="str">
        <f t="shared" si="206"/>
        <v/>
      </c>
    </row>
    <row r="969" spans="2:39" ht="13.8" thickBot="1">
      <c r="B969" s="79">
        <v>45101</v>
      </c>
      <c r="C969" s="78">
        <v>1484.2650000000001</v>
      </c>
      <c r="D969" s="78">
        <v>1484.231</v>
      </c>
      <c r="E969" s="78">
        <v>1483.4770000000001</v>
      </c>
      <c r="F969" s="78">
        <v>1483.779</v>
      </c>
      <c r="G969" s="78">
        <v>1484.739</v>
      </c>
      <c r="H969" s="78">
        <v>1485.0709999999999</v>
      </c>
      <c r="I969" s="78">
        <v>1483.038</v>
      </c>
      <c r="J969" s="78">
        <v>1483.079</v>
      </c>
      <c r="K969" s="78">
        <v>1484.0609999999999</v>
      </c>
      <c r="L969" s="78">
        <v>1483.761</v>
      </c>
      <c r="M969" s="78">
        <v>1484.52</v>
      </c>
      <c r="N969" s="78">
        <v>1483.384</v>
      </c>
      <c r="O969" s="78">
        <v>1484.625</v>
      </c>
      <c r="P969" s="78">
        <v>1484.4580000000001</v>
      </c>
      <c r="Q969" s="78">
        <v>1483.924</v>
      </c>
      <c r="R969" s="78">
        <v>1483.857</v>
      </c>
      <c r="S969" s="78">
        <v>1484.568</v>
      </c>
      <c r="T969" s="78">
        <v>1484.336</v>
      </c>
      <c r="U969" s="78">
        <v>1483.1690000000001</v>
      </c>
      <c r="V969" s="78">
        <v>1484.35</v>
      </c>
      <c r="W969" s="78">
        <v>1484.3510000000001</v>
      </c>
      <c r="X969" s="78">
        <v>1485.461</v>
      </c>
      <c r="Y969" s="78">
        <v>1483.6410000000001</v>
      </c>
      <c r="Z969" s="78">
        <v>1484.2650000000001</v>
      </c>
      <c r="AA969" s="78">
        <f t="shared" si="207"/>
        <v>1485.461</v>
      </c>
      <c r="AB969" s="77">
        <f t="shared" si="195"/>
        <v>2023</v>
      </c>
      <c r="AC969" s="76">
        <f t="shared" si="196"/>
        <v>6</v>
      </c>
      <c r="AD969" s="76" t="str">
        <f t="shared" si="197"/>
        <v/>
      </c>
      <c r="AE969" s="76" t="str">
        <f t="shared" si="198"/>
        <v/>
      </c>
      <c r="AF969" s="74">
        <f t="shared" si="199"/>
        <v>1485.461</v>
      </c>
      <c r="AG969" s="75" t="str">
        <f t="shared" si="200"/>
        <v>22:00</v>
      </c>
      <c r="AH969" s="74">
        <f t="shared" si="201"/>
        <v>37103.870999999999</v>
      </c>
      <c r="AI969" s="73" t="str">
        <f t="shared" si="202"/>
        <v/>
      </c>
      <c r="AJ969" s="73" t="str">
        <f t="shared" si="203"/>
        <v/>
      </c>
      <c r="AK969" s="73" t="str">
        <f t="shared" si="204"/>
        <v/>
      </c>
      <c r="AL969" s="72" t="str">
        <f t="shared" si="205"/>
        <v/>
      </c>
      <c r="AM969" s="71" t="str">
        <f t="shared" si="206"/>
        <v/>
      </c>
    </row>
    <row r="970" spans="2:39" ht="13.8" thickBot="1">
      <c r="B970" s="79">
        <v>45102</v>
      </c>
      <c r="C970" s="78">
        <v>1484.4449999999999</v>
      </c>
      <c r="D970" s="78">
        <v>1484.3679999999999</v>
      </c>
      <c r="E970" s="78">
        <v>1484.3520000000001</v>
      </c>
      <c r="F970" s="78">
        <v>36.298000000000002</v>
      </c>
      <c r="G970" s="78">
        <v>0</v>
      </c>
      <c r="H970" s="78">
        <v>0</v>
      </c>
      <c r="I970" s="78">
        <v>0</v>
      </c>
      <c r="J970" s="78">
        <v>0</v>
      </c>
      <c r="K970" s="78">
        <v>40.439</v>
      </c>
      <c r="L970" s="78">
        <v>837.00900000000001</v>
      </c>
      <c r="M970" s="78">
        <v>1484.539</v>
      </c>
      <c r="N970" s="78">
        <v>1483.6010000000001</v>
      </c>
      <c r="O970" s="78">
        <v>1483.289</v>
      </c>
      <c r="P970" s="78">
        <v>1484.4960000000001</v>
      </c>
      <c r="Q970" s="78">
        <v>1483.86</v>
      </c>
      <c r="R970" s="78">
        <v>1482.7619999999999</v>
      </c>
      <c r="S970" s="78">
        <v>1485.3779999999999</v>
      </c>
      <c r="T970" s="78">
        <v>1484</v>
      </c>
      <c r="U970" s="78">
        <v>1484.2439999999999</v>
      </c>
      <c r="V970" s="78">
        <v>1483.5619999999999</v>
      </c>
      <c r="W970" s="78">
        <v>1485.1959999999999</v>
      </c>
      <c r="X970" s="78">
        <v>1484.329</v>
      </c>
      <c r="Y970" s="78">
        <v>1484.5550000000001</v>
      </c>
      <c r="Z970" s="78">
        <v>1484.8440000000001</v>
      </c>
      <c r="AA970" s="78">
        <f t="shared" si="207"/>
        <v>1485.3779999999999</v>
      </c>
      <c r="AB970" s="77">
        <f t="shared" si="195"/>
        <v>2023</v>
      </c>
      <c r="AC970" s="76">
        <f t="shared" si="196"/>
        <v>6</v>
      </c>
      <c r="AD970" s="76" t="str">
        <f t="shared" si="197"/>
        <v/>
      </c>
      <c r="AE970" s="76" t="str">
        <f t="shared" si="198"/>
        <v/>
      </c>
      <c r="AF970" s="74">
        <f t="shared" si="199"/>
        <v>1485.3779999999999</v>
      </c>
      <c r="AG970" s="75" t="str">
        <f t="shared" si="200"/>
        <v>17:00</v>
      </c>
      <c r="AH970" s="74">
        <f t="shared" si="201"/>
        <v>27630.944000000003</v>
      </c>
      <c r="AI970" s="73" t="str">
        <f t="shared" si="202"/>
        <v/>
      </c>
      <c r="AJ970" s="73" t="str">
        <f t="shared" si="203"/>
        <v/>
      </c>
      <c r="AK970" s="73" t="str">
        <f t="shared" si="204"/>
        <v/>
      </c>
      <c r="AL970" s="72" t="str">
        <f t="shared" si="205"/>
        <v/>
      </c>
      <c r="AM970" s="71" t="str">
        <f t="shared" si="206"/>
        <v/>
      </c>
    </row>
    <row r="971" spans="2:39" ht="13.8" thickBot="1">
      <c r="B971" s="79">
        <v>45103</v>
      </c>
      <c r="C971" s="78">
        <v>1485.191</v>
      </c>
      <c r="D971" s="78">
        <v>1484.394</v>
      </c>
      <c r="E971" s="78">
        <v>1485.444</v>
      </c>
      <c r="F971" s="78">
        <v>1484.152</v>
      </c>
      <c r="G971" s="78">
        <v>1485.6569999999999</v>
      </c>
      <c r="H971" s="78">
        <v>1483.7139999999999</v>
      </c>
      <c r="I971" s="78">
        <v>1484.251</v>
      </c>
      <c r="J971" s="78">
        <v>1484.4739999999999</v>
      </c>
      <c r="K971" s="78">
        <v>1483.7329999999999</v>
      </c>
      <c r="L971" s="78">
        <v>1483.3579999999999</v>
      </c>
      <c r="M971" s="78">
        <v>1484.5150000000001</v>
      </c>
      <c r="N971" s="78">
        <v>1484.944</v>
      </c>
      <c r="O971" s="78">
        <v>1484.8019999999999</v>
      </c>
      <c r="P971" s="78">
        <v>1484.3910000000001</v>
      </c>
      <c r="Q971" s="78">
        <v>1484.9960000000001</v>
      </c>
      <c r="R971" s="78">
        <v>1483.7049999999999</v>
      </c>
      <c r="S971" s="78">
        <v>1484.7159999999999</v>
      </c>
      <c r="T971" s="78">
        <v>1485.2429999999999</v>
      </c>
      <c r="U971" s="78">
        <v>1483.9690000000001</v>
      </c>
      <c r="V971" s="78">
        <v>1484.0640000000001</v>
      </c>
      <c r="W971" s="78">
        <v>1484.4939999999999</v>
      </c>
      <c r="X971" s="78">
        <v>1483.896</v>
      </c>
      <c r="Y971" s="78">
        <v>1484.143</v>
      </c>
      <c r="Z971" s="78">
        <v>1484.3989999999999</v>
      </c>
      <c r="AA971" s="78">
        <f t="shared" si="207"/>
        <v>1485.6569999999999</v>
      </c>
      <c r="AB971" s="77">
        <f t="shared" si="195"/>
        <v>2023</v>
      </c>
      <c r="AC971" s="76">
        <f t="shared" si="196"/>
        <v>6</v>
      </c>
      <c r="AD971" s="76" t="str">
        <f t="shared" si="197"/>
        <v/>
      </c>
      <c r="AE971" s="76" t="str">
        <f t="shared" si="198"/>
        <v/>
      </c>
      <c r="AF971" s="74">
        <f t="shared" si="199"/>
        <v>1485.6569999999999</v>
      </c>
      <c r="AG971" s="75" t="str">
        <f t="shared" si="200"/>
        <v>5:00</v>
      </c>
      <c r="AH971" s="74">
        <f t="shared" si="201"/>
        <v>37112.301999999996</v>
      </c>
      <c r="AI971" s="73" t="str">
        <f t="shared" si="202"/>
        <v/>
      </c>
      <c r="AJ971" s="73" t="str">
        <f t="shared" si="203"/>
        <v/>
      </c>
      <c r="AK971" s="73" t="str">
        <f t="shared" si="204"/>
        <v/>
      </c>
      <c r="AL971" s="72" t="str">
        <f t="shared" si="205"/>
        <v/>
      </c>
      <c r="AM971" s="71" t="str">
        <f t="shared" si="206"/>
        <v/>
      </c>
    </row>
    <row r="972" spans="2:39" ht="13.8" thickBot="1">
      <c r="B972" s="79">
        <v>45104</v>
      </c>
      <c r="C972" s="78">
        <v>1484.472</v>
      </c>
      <c r="D972" s="78">
        <v>1484.0609999999999</v>
      </c>
      <c r="E972" s="78">
        <v>1484.2159999999999</v>
      </c>
      <c r="F972" s="78">
        <v>1483.2170000000001</v>
      </c>
      <c r="G972" s="78">
        <v>1484.47</v>
      </c>
      <c r="H972" s="78">
        <v>1484.279</v>
      </c>
      <c r="I972" s="78">
        <v>1484.2650000000001</v>
      </c>
      <c r="J972" s="78">
        <v>1484.663</v>
      </c>
      <c r="K972" s="78">
        <v>1483.633</v>
      </c>
      <c r="L972" s="78">
        <v>1483.87</v>
      </c>
      <c r="M972" s="78">
        <v>1484.7339999999999</v>
      </c>
      <c r="N972" s="78">
        <v>1484.259</v>
      </c>
      <c r="O972" s="78">
        <v>1484.8409999999999</v>
      </c>
      <c r="P972" s="78">
        <v>1484.441</v>
      </c>
      <c r="Q972" s="78">
        <v>1484.075</v>
      </c>
      <c r="R972" s="78">
        <v>1484.386</v>
      </c>
      <c r="S972" s="78">
        <v>1484.37</v>
      </c>
      <c r="T972" s="78">
        <v>1484.3019999999999</v>
      </c>
      <c r="U972" s="78">
        <v>1484.3810000000001</v>
      </c>
      <c r="V972" s="78">
        <v>1484.2619999999999</v>
      </c>
      <c r="W972" s="78">
        <v>1483.9190000000001</v>
      </c>
      <c r="X972" s="78">
        <v>1483.144</v>
      </c>
      <c r="Y972" s="78">
        <v>1474.3810000000001</v>
      </c>
      <c r="Z972" s="78">
        <v>1330.3130000000001</v>
      </c>
      <c r="AA972" s="78">
        <f t="shared" si="207"/>
        <v>1484.8409999999999</v>
      </c>
      <c r="AB972" s="77">
        <f t="shared" si="195"/>
        <v>2023</v>
      </c>
      <c r="AC972" s="76">
        <f t="shared" si="196"/>
        <v>6</v>
      </c>
      <c r="AD972" s="76" t="str">
        <f t="shared" si="197"/>
        <v/>
      </c>
      <c r="AE972" s="76" t="str">
        <f t="shared" si="198"/>
        <v/>
      </c>
      <c r="AF972" s="74">
        <f t="shared" si="199"/>
        <v>1484.8409999999999</v>
      </c>
      <c r="AG972" s="75" t="str">
        <f t="shared" si="200"/>
        <v>13:00</v>
      </c>
      <c r="AH972" s="74">
        <f t="shared" si="201"/>
        <v>36941.795000000006</v>
      </c>
      <c r="AI972" s="73" t="str">
        <f t="shared" si="202"/>
        <v/>
      </c>
      <c r="AJ972" s="73" t="str">
        <f t="shared" si="203"/>
        <v/>
      </c>
      <c r="AK972" s="73" t="str">
        <f t="shared" si="204"/>
        <v/>
      </c>
      <c r="AL972" s="72" t="str">
        <f t="shared" si="205"/>
        <v/>
      </c>
      <c r="AM972" s="71" t="str">
        <f t="shared" si="206"/>
        <v/>
      </c>
    </row>
    <row r="973" spans="2:39" ht="13.8" thickBot="1">
      <c r="B973" s="79">
        <v>45105</v>
      </c>
      <c r="C973" s="78">
        <v>1275.8689999999999</v>
      </c>
      <c r="D973" s="78">
        <v>1259.722</v>
      </c>
      <c r="E973" s="78">
        <v>1263.3499999999999</v>
      </c>
      <c r="F973" s="78">
        <v>1246.461</v>
      </c>
      <c r="G973" s="78">
        <v>1292.9580000000001</v>
      </c>
      <c r="H973" s="78">
        <v>1343.5409999999999</v>
      </c>
      <c r="I973" s="78">
        <v>1462.8630000000001</v>
      </c>
      <c r="J973" s="78">
        <v>107.16200000000001</v>
      </c>
      <c r="K973" s="78">
        <v>0</v>
      </c>
      <c r="L973" s="78">
        <v>0</v>
      </c>
      <c r="M973" s="78">
        <v>0</v>
      </c>
      <c r="N973" s="78">
        <v>0</v>
      </c>
      <c r="O973" s="78">
        <v>0</v>
      </c>
      <c r="P973" s="78">
        <v>1048.5250000000001</v>
      </c>
      <c r="Q973" s="78">
        <v>1483.73</v>
      </c>
      <c r="R973" s="78">
        <v>1483.864</v>
      </c>
      <c r="S973" s="78">
        <v>1484.0039999999999</v>
      </c>
      <c r="T973" s="78">
        <v>1480.88</v>
      </c>
      <c r="U973" s="78">
        <v>1488.154</v>
      </c>
      <c r="V973" s="78">
        <v>1484.202</v>
      </c>
      <c r="W973" s="78">
        <v>1417.3889999999999</v>
      </c>
      <c r="X973" s="78">
        <v>1478.0250000000001</v>
      </c>
      <c r="Y973" s="78">
        <v>1425.2860000000001</v>
      </c>
      <c r="Z973" s="78">
        <v>1346.4459999999999</v>
      </c>
      <c r="AA973" s="78">
        <f t="shared" si="207"/>
        <v>1488.154</v>
      </c>
      <c r="AB973" s="77">
        <f t="shared" si="195"/>
        <v>2023</v>
      </c>
      <c r="AC973" s="76">
        <f t="shared" si="196"/>
        <v>6</v>
      </c>
      <c r="AD973" s="76" t="str">
        <f t="shared" si="197"/>
        <v/>
      </c>
      <c r="AE973" s="76" t="str">
        <f t="shared" si="198"/>
        <v/>
      </c>
      <c r="AF973" s="74">
        <f t="shared" si="199"/>
        <v>1488.154</v>
      </c>
      <c r="AG973" s="75" t="str">
        <f t="shared" si="200"/>
        <v>19:00</v>
      </c>
      <c r="AH973" s="74">
        <f t="shared" si="201"/>
        <v>26360.584999999999</v>
      </c>
      <c r="AI973" s="73" t="str">
        <f t="shared" si="202"/>
        <v/>
      </c>
      <c r="AJ973" s="73" t="str">
        <f t="shared" si="203"/>
        <v/>
      </c>
      <c r="AK973" s="73" t="str">
        <f t="shared" si="204"/>
        <v/>
      </c>
      <c r="AL973" s="72" t="str">
        <f t="shared" si="205"/>
        <v/>
      </c>
      <c r="AM973" s="71" t="str">
        <f t="shared" si="206"/>
        <v/>
      </c>
    </row>
    <row r="974" spans="2:39" ht="13.8" thickBot="1">
      <c r="B974" s="79">
        <v>45106</v>
      </c>
      <c r="C974" s="78">
        <v>1314.347</v>
      </c>
      <c r="D974" s="78">
        <v>1301.992</v>
      </c>
      <c r="E974" s="78">
        <v>1275.549</v>
      </c>
      <c r="F974" s="78">
        <v>1261.5619999999999</v>
      </c>
      <c r="G974" s="78">
        <v>1299.076</v>
      </c>
      <c r="H974" s="78">
        <v>1333.94</v>
      </c>
      <c r="I974" s="78">
        <v>1471.63</v>
      </c>
      <c r="J974" s="78">
        <v>896.79200000000003</v>
      </c>
      <c r="K974" s="78">
        <v>1474.6559999999999</v>
      </c>
      <c r="L974" s="78">
        <v>1483.9490000000001</v>
      </c>
      <c r="M974" s="78">
        <v>1484.6790000000001</v>
      </c>
      <c r="N974" s="78">
        <v>1482.9649999999999</v>
      </c>
      <c r="O974" s="78">
        <v>1484.134</v>
      </c>
      <c r="P974" s="78">
        <v>1483.0309999999999</v>
      </c>
      <c r="Q974" s="78">
        <v>1484.336</v>
      </c>
      <c r="R974" s="78">
        <v>1484.7940000000001</v>
      </c>
      <c r="S974" s="78">
        <v>1483.998</v>
      </c>
      <c r="T974" s="78">
        <v>1485.5440000000001</v>
      </c>
      <c r="U974" s="78">
        <v>1484.1990000000001</v>
      </c>
      <c r="V974" s="78">
        <v>1484.925</v>
      </c>
      <c r="W974" s="78">
        <v>1483.9459999999999</v>
      </c>
      <c r="X974" s="78">
        <v>1483.278</v>
      </c>
      <c r="Y974" s="78">
        <v>1483.902</v>
      </c>
      <c r="Z974" s="78">
        <v>1483.616</v>
      </c>
      <c r="AA974" s="78">
        <f t="shared" si="207"/>
        <v>1485.5440000000001</v>
      </c>
      <c r="AB974" s="77">
        <f t="shared" si="195"/>
        <v>2023</v>
      </c>
      <c r="AC974" s="76">
        <f t="shared" si="196"/>
        <v>6</v>
      </c>
      <c r="AD974" s="76" t="str">
        <f t="shared" si="197"/>
        <v/>
      </c>
      <c r="AE974" s="76" t="str">
        <f t="shared" si="198"/>
        <v/>
      </c>
      <c r="AF974" s="74">
        <f t="shared" si="199"/>
        <v>1485.5440000000001</v>
      </c>
      <c r="AG974" s="75" t="str">
        <f t="shared" si="200"/>
        <v>18:00</v>
      </c>
      <c r="AH974" s="74">
        <f t="shared" si="201"/>
        <v>35376.384000000005</v>
      </c>
      <c r="AI974" s="73" t="str">
        <f t="shared" si="202"/>
        <v/>
      </c>
      <c r="AJ974" s="73" t="str">
        <f t="shared" si="203"/>
        <v/>
      </c>
      <c r="AK974" s="73" t="str">
        <f t="shared" si="204"/>
        <v/>
      </c>
      <c r="AL974" s="72" t="str">
        <f t="shared" si="205"/>
        <v/>
      </c>
      <c r="AM974" s="71" t="str">
        <f t="shared" si="206"/>
        <v/>
      </c>
    </row>
    <row r="975" spans="2:39" ht="13.8" thickBot="1">
      <c r="B975" s="79">
        <v>45107</v>
      </c>
      <c r="C975" s="78">
        <v>1484.2190000000001</v>
      </c>
      <c r="D975" s="78">
        <v>1483.4549999999999</v>
      </c>
      <c r="E975" s="78">
        <v>1484.43</v>
      </c>
      <c r="F975" s="78">
        <v>1484.018</v>
      </c>
      <c r="G975" s="78">
        <v>1484.325</v>
      </c>
      <c r="H975" s="78">
        <v>1484.49</v>
      </c>
      <c r="I975" s="78">
        <v>1483.923</v>
      </c>
      <c r="J975" s="78">
        <v>1483.712</v>
      </c>
      <c r="K975" s="78">
        <v>1483.9290000000001</v>
      </c>
      <c r="L975" s="78">
        <v>1484.9490000000001</v>
      </c>
      <c r="M975" s="78">
        <v>1484.357</v>
      </c>
      <c r="N975" s="78">
        <v>1484.326</v>
      </c>
      <c r="O975" s="78">
        <v>1483.914</v>
      </c>
      <c r="P975" s="78">
        <v>1483.7819999999999</v>
      </c>
      <c r="Q975" s="78">
        <v>1483.395</v>
      </c>
      <c r="R975" s="78">
        <v>1483.3109999999999</v>
      </c>
      <c r="S975" s="78">
        <v>1483.414</v>
      </c>
      <c r="T975" s="78">
        <v>1484.133</v>
      </c>
      <c r="U975" s="78">
        <v>1482.7729999999999</v>
      </c>
      <c r="V975" s="78">
        <v>1483.867</v>
      </c>
      <c r="W975" s="78">
        <v>1484.915</v>
      </c>
      <c r="X975" s="78">
        <v>1485.57</v>
      </c>
      <c r="Y975" s="78">
        <v>1484.079</v>
      </c>
      <c r="Z975" s="78">
        <v>1484.08</v>
      </c>
      <c r="AA975" s="78">
        <f t="shared" si="207"/>
        <v>1485.57</v>
      </c>
      <c r="AB975" s="77">
        <f t="shared" si="195"/>
        <v>2023</v>
      </c>
      <c r="AC975" s="76">
        <f t="shared" si="196"/>
        <v>6</v>
      </c>
      <c r="AD975" s="76" t="str">
        <f t="shared" si="197"/>
        <v>2023-6</v>
      </c>
      <c r="AE975" s="76">
        <f t="shared" si="198"/>
        <v>6</v>
      </c>
      <c r="AF975" s="74">
        <f t="shared" si="199"/>
        <v>1485.57</v>
      </c>
      <c r="AG975" s="75" t="str">
        <f t="shared" si="200"/>
        <v>22:00</v>
      </c>
      <c r="AH975" s="74">
        <f t="shared" si="201"/>
        <v>37102.936000000009</v>
      </c>
      <c r="AI975" s="73">
        <f t="shared" si="202"/>
        <v>43072.083000000006</v>
      </c>
      <c r="AJ975" s="73">
        <f t="shared" si="203"/>
        <v>1488.154</v>
      </c>
      <c r="AK975" s="73">
        <f t="shared" si="204"/>
        <v>37112.358</v>
      </c>
      <c r="AL975" s="72">
        <f t="shared" si="205"/>
        <v>45105</v>
      </c>
      <c r="AM975" s="71" t="str">
        <f t="shared" si="206"/>
        <v>19:00</v>
      </c>
    </row>
    <row r="976" spans="2:39" ht="13.8" thickBot="1">
      <c r="B976" s="79">
        <v>45108</v>
      </c>
      <c r="C976" s="78">
        <v>1483.5309999999999</v>
      </c>
      <c r="D976" s="78">
        <v>1483.7829999999999</v>
      </c>
      <c r="E976" s="78">
        <v>1483.721</v>
      </c>
      <c r="F976" s="78">
        <v>1484.713</v>
      </c>
      <c r="G976" s="78">
        <v>1484.049</v>
      </c>
      <c r="H976" s="78">
        <v>1484.07</v>
      </c>
      <c r="I976" s="78">
        <v>1486.068</v>
      </c>
      <c r="J976" s="78">
        <v>1484.364</v>
      </c>
      <c r="K976" s="78">
        <v>1483.5820000000001</v>
      </c>
      <c r="L976" s="78">
        <v>1484.4839999999999</v>
      </c>
      <c r="M976" s="78">
        <v>1484.77</v>
      </c>
      <c r="N976" s="78">
        <v>1483.578</v>
      </c>
      <c r="O976" s="78">
        <v>1484.586</v>
      </c>
      <c r="P976" s="78">
        <v>1484.6869999999999</v>
      </c>
      <c r="Q976" s="78">
        <v>1484.0419999999999</v>
      </c>
      <c r="R976" s="78">
        <v>1483.954</v>
      </c>
      <c r="S976" s="78">
        <v>1484.566</v>
      </c>
      <c r="T976" s="78">
        <v>1483.6679999999999</v>
      </c>
      <c r="U976" s="78">
        <v>1484.4369999999999</v>
      </c>
      <c r="V976" s="78">
        <v>1484.836</v>
      </c>
      <c r="W976" s="78">
        <v>1484.56</v>
      </c>
      <c r="X976" s="78">
        <v>1484.386</v>
      </c>
      <c r="Y976" s="78">
        <v>1483.44</v>
      </c>
      <c r="Z976" s="78">
        <v>1484.77</v>
      </c>
      <c r="AA976" s="78">
        <f t="shared" si="207"/>
        <v>1486.068</v>
      </c>
      <c r="AB976" s="77">
        <f t="shared" si="195"/>
        <v>2023</v>
      </c>
      <c r="AC976" s="76">
        <f t="shared" si="196"/>
        <v>7</v>
      </c>
      <c r="AD976" s="76" t="str">
        <f t="shared" si="197"/>
        <v/>
      </c>
      <c r="AE976" s="76" t="str">
        <f t="shared" si="198"/>
        <v/>
      </c>
      <c r="AF976" s="74">
        <f t="shared" si="199"/>
        <v>1486.068</v>
      </c>
      <c r="AG976" s="75" t="str">
        <f t="shared" si="200"/>
        <v>7:00</v>
      </c>
      <c r="AH976" s="74">
        <f t="shared" si="201"/>
        <v>37108.712999999996</v>
      </c>
      <c r="AI976" s="73" t="str">
        <f t="shared" si="202"/>
        <v/>
      </c>
      <c r="AJ976" s="73" t="str">
        <f t="shared" si="203"/>
        <v/>
      </c>
      <c r="AK976" s="73" t="str">
        <f t="shared" si="204"/>
        <v/>
      </c>
      <c r="AL976" s="72" t="str">
        <f t="shared" si="205"/>
        <v/>
      </c>
      <c r="AM976" s="71" t="str">
        <f t="shared" si="206"/>
        <v/>
      </c>
    </row>
    <row r="977" spans="2:39" ht="13.8" thickBot="1">
      <c r="B977" s="79">
        <v>45109</v>
      </c>
      <c r="C977" s="78">
        <v>1484.9839999999999</v>
      </c>
      <c r="D977" s="78">
        <v>1485.18</v>
      </c>
      <c r="E977" s="78">
        <v>1484.0319999999999</v>
      </c>
      <c r="F977" s="78">
        <v>1483.5619999999999</v>
      </c>
      <c r="G977" s="78">
        <v>1484.539</v>
      </c>
      <c r="H977" s="78">
        <v>1485.37</v>
      </c>
      <c r="I977" s="78">
        <v>1484.3510000000001</v>
      </c>
      <c r="J977" s="78">
        <v>1484.1120000000001</v>
      </c>
      <c r="K977" s="78">
        <v>1485.029</v>
      </c>
      <c r="L977" s="78">
        <v>1484.0909999999999</v>
      </c>
      <c r="M977" s="78">
        <v>1485.511</v>
      </c>
      <c r="N977" s="78">
        <v>1483.3589999999999</v>
      </c>
      <c r="O977" s="78">
        <v>1485.3309999999999</v>
      </c>
      <c r="P977" s="78">
        <v>1485.8240000000001</v>
      </c>
      <c r="Q977" s="78">
        <v>1484.23</v>
      </c>
      <c r="R977" s="78">
        <v>1483.8050000000001</v>
      </c>
      <c r="S977" s="78">
        <v>1485.27</v>
      </c>
      <c r="T977" s="78">
        <v>1484.357</v>
      </c>
      <c r="U977" s="78">
        <v>1484.152</v>
      </c>
      <c r="V977" s="78">
        <v>1484.1489999999999</v>
      </c>
      <c r="W977" s="78">
        <v>1484.943</v>
      </c>
      <c r="X977" s="78">
        <v>1484.375</v>
      </c>
      <c r="Y977" s="78">
        <v>1484.0060000000001</v>
      </c>
      <c r="Z977" s="78">
        <v>1484.5509999999999</v>
      </c>
      <c r="AA977" s="78">
        <f t="shared" si="207"/>
        <v>1485.8240000000001</v>
      </c>
      <c r="AB977" s="77">
        <f t="shared" si="195"/>
        <v>2023</v>
      </c>
      <c r="AC977" s="76">
        <f t="shared" si="196"/>
        <v>7</v>
      </c>
      <c r="AD977" s="76" t="str">
        <f t="shared" si="197"/>
        <v/>
      </c>
      <c r="AE977" s="76" t="str">
        <f t="shared" si="198"/>
        <v/>
      </c>
      <c r="AF977" s="74">
        <f t="shared" si="199"/>
        <v>1485.8240000000001</v>
      </c>
      <c r="AG977" s="75" t="str">
        <f t="shared" si="200"/>
        <v>14:00</v>
      </c>
      <c r="AH977" s="74">
        <f t="shared" si="201"/>
        <v>37114.936999999998</v>
      </c>
      <c r="AI977" s="73" t="str">
        <f t="shared" si="202"/>
        <v/>
      </c>
      <c r="AJ977" s="73" t="str">
        <f t="shared" si="203"/>
        <v/>
      </c>
      <c r="AK977" s="73" t="str">
        <f t="shared" si="204"/>
        <v/>
      </c>
      <c r="AL977" s="72" t="str">
        <f t="shared" si="205"/>
        <v/>
      </c>
      <c r="AM977" s="71" t="str">
        <f t="shared" si="206"/>
        <v/>
      </c>
    </row>
    <row r="978" spans="2:39" ht="13.8" thickBot="1">
      <c r="B978" s="79">
        <v>45110</v>
      </c>
      <c r="C978" s="78">
        <v>1484.72</v>
      </c>
      <c r="D978" s="78">
        <v>1484.2760000000001</v>
      </c>
      <c r="E978" s="78">
        <v>1483.279</v>
      </c>
      <c r="F978" s="78">
        <v>1484.335</v>
      </c>
      <c r="G978" s="78">
        <v>1484.4480000000001</v>
      </c>
      <c r="H978" s="78">
        <v>1484.7170000000001</v>
      </c>
      <c r="I978" s="78">
        <v>1483.953</v>
      </c>
      <c r="J978" s="78">
        <v>1484.5889999999999</v>
      </c>
      <c r="K978" s="78">
        <v>1482.6880000000001</v>
      </c>
      <c r="L978" s="78">
        <v>1484.0930000000001</v>
      </c>
      <c r="M978" s="78">
        <v>1485.0840000000001</v>
      </c>
      <c r="N978" s="78">
        <v>1483.0740000000001</v>
      </c>
      <c r="O978" s="78">
        <v>1484.527</v>
      </c>
      <c r="P978" s="78">
        <v>1484.2329999999999</v>
      </c>
      <c r="Q978" s="78">
        <v>1484.933</v>
      </c>
      <c r="R978" s="78">
        <v>1484.761</v>
      </c>
      <c r="S978" s="78">
        <v>1484.636</v>
      </c>
      <c r="T978" s="78">
        <v>1484.712</v>
      </c>
      <c r="U978" s="78">
        <v>1483.2860000000001</v>
      </c>
      <c r="V978" s="78">
        <v>1484.193</v>
      </c>
      <c r="W978" s="78">
        <v>1483.3140000000001</v>
      </c>
      <c r="X978" s="78">
        <v>1484.931</v>
      </c>
      <c r="Y978" s="78">
        <v>1484.549</v>
      </c>
      <c r="Z978" s="78">
        <v>1483.915</v>
      </c>
      <c r="AA978" s="78">
        <f t="shared" si="207"/>
        <v>1485.0840000000001</v>
      </c>
      <c r="AB978" s="77">
        <f t="shared" si="195"/>
        <v>2023</v>
      </c>
      <c r="AC978" s="76">
        <f t="shared" si="196"/>
        <v>7</v>
      </c>
      <c r="AD978" s="76" t="str">
        <f t="shared" si="197"/>
        <v/>
      </c>
      <c r="AE978" s="76" t="str">
        <f t="shared" si="198"/>
        <v/>
      </c>
      <c r="AF978" s="74">
        <f t="shared" si="199"/>
        <v>1485.0840000000001</v>
      </c>
      <c r="AG978" s="75" t="str">
        <f t="shared" si="200"/>
        <v>11:00</v>
      </c>
      <c r="AH978" s="74">
        <f t="shared" si="201"/>
        <v>37106.33</v>
      </c>
      <c r="AI978" s="73" t="str">
        <f t="shared" si="202"/>
        <v/>
      </c>
      <c r="AJ978" s="73" t="str">
        <f t="shared" si="203"/>
        <v/>
      </c>
      <c r="AK978" s="73" t="str">
        <f t="shared" si="204"/>
        <v/>
      </c>
      <c r="AL978" s="72" t="str">
        <f t="shared" si="205"/>
        <v/>
      </c>
      <c r="AM978" s="71" t="str">
        <f t="shared" si="206"/>
        <v/>
      </c>
    </row>
    <row r="979" spans="2:39" ht="13.8" thickBot="1">
      <c r="B979" s="79">
        <v>45111</v>
      </c>
      <c r="C979" s="78">
        <v>1484.453</v>
      </c>
      <c r="D979" s="78">
        <v>1484.261</v>
      </c>
      <c r="E979" s="78">
        <v>1485.06</v>
      </c>
      <c r="F979" s="78">
        <v>1483.768</v>
      </c>
      <c r="G979" s="78">
        <v>1484.7750000000001</v>
      </c>
      <c r="H979" s="78">
        <v>1484.616</v>
      </c>
      <c r="I979" s="78">
        <v>1485.232</v>
      </c>
      <c r="J979" s="78">
        <v>1116.126</v>
      </c>
      <c r="K979" s="78">
        <v>0</v>
      </c>
      <c r="L979" s="78">
        <v>0</v>
      </c>
      <c r="M979" s="78">
        <v>0</v>
      </c>
      <c r="N979" s="78">
        <v>0</v>
      </c>
      <c r="O979" s="78">
        <v>0</v>
      </c>
      <c r="P979" s="78">
        <v>0</v>
      </c>
      <c r="Q979" s="78">
        <v>0</v>
      </c>
      <c r="R979" s="78">
        <v>0</v>
      </c>
      <c r="S979" s="78">
        <v>0</v>
      </c>
      <c r="T979" s="78">
        <v>0</v>
      </c>
      <c r="U979" s="78">
        <v>0</v>
      </c>
      <c r="V979" s="78">
        <v>0</v>
      </c>
      <c r="W979" s="78">
        <v>0</v>
      </c>
      <c r="X979" s="78">
        <v>0</v>
      </c>
      <c r="Y979" s="78">
        <v>0</v>
      </c>
      <c r="Z979" s="78">
        <v>0</v>
      </c>
      <c r="AA979" s="78">
        <f t="shared" si="207"/>
        <v>1485.232</v>
      </c>
      <c r="AB979" s="77">
        <f t="shared" si="195"/>
        <v>2023</v>
      </c>
      <c r="AC979" s="76">
        <f t="shared" si="196"/>
        <v>7</v>
      </c>
      <c r="AD979" s="76" t="str">
        <f t="shared" si="197"/>
        <v/>
      </c>
      <c r="AE979" s="76" t="str">
        <f t="shared" si="198"/>
        <v/>
      </c>
      <c r="AF979" s="74">
        <f t="shared" si="199"/>
        <v>1485.232</v>
      </c>
      <c r="AG979" s="75" t="str">
        <f t="shared" si="200"/>
        <v>7:00</v>
      </c>
      <c r="AH979" s="74">
        <f t="shared" si="201"/>
        <v>12993.522999999999</v>
      </c>
      <c r="AI979" s="73" t="str">
        <f t="shared" si="202"/>
        <v/>
      </c>
      <c r="AJ979" s="73" t="str">
        <f t="shared" si="203"/>
        <v/>
      </c>
      <c r="AK979" s="73" t="str">
        <f t="shared" si="204"/>
        <v/>
      </c>
      <c r="AL979" s="72" t="str">
        <f t="shared" si="205"/>
        <v/>
      </c>
      <c r="AM979" s="71" t="str">
        <f t="shared" si="206"/>
        <v/>
      </c>
    </row>
    <row r="980" spans="2:39" ht="13.8" thickBot="1">
      <c r="B980" s="79">
        <v>45112</v>
      </c>
      <c r="C980" s="78">
        <v>0</v>
      </c>
      <c r="D980" s="78">
        <v>0</v>
      </c>
      <c r="E980" s="78">
        <v>0</v>
      </c>
      <c r="F980" s="78">
        <v>0</v>
      </c>
      <c r="G980" s="78">
        <v>0</v>
      </c>
      <c r="H980" s="78">
        <v>0</v>
      </c>
      <c r="I980" s="78">
        <v>0</v>
      </c>
      <c r="J980" s="78">
        <v>816.31500000000005</v>
      </c>
      <c r="K980" s="78">
        <v>0</v>
      </c>
      <c r="L980" s="78">
        <v>0</v>
      </c>
      <c r="M980" s="78">
        <v>0</v>
      </c>
      <c r="N980" s="78">
        <v>0</v>
      </c>
      <c r="O980" s="78">
        <v>0</v>
      </c>
      <c r="P980" s="78">
        <v>0</v>
      </c>
      <c r="Q980" s="78">
        <v>0</v>
      </c>
      <c r="R980" s="78">
        <v>0</v>
      </c>
      <c r="S980" s="78">
        <v>0</v>
      </c>
      <c r="T980" s="78">
        <v>0</v>
      </c>
      <c r="U980" s="78">
        <v>0</v>
      </c>
      <c r="V980" s="78">
        <v>0</v>
      </c>
      <c r="W980" s="78">
        <v>0</v>
      </c>
      <c r="X980" s="78">
        <v>0</v>
      </c>
      <c r="Y980" s="78">
        <v>0</v>
      </c>
      <c r="Z980" s="78">
        <v>0</v>
      </c>
      <c r="AA980" s="78">
        <f t="shared" si="207"/>
        <v>816.31500000000005</v>
      </c>
      <c r="AB980" s="77">
        <f t="shared" si="195"/>
        <v>2023</v>
      </c>
      <c r="AC980" s="76">
        <f t="shared" si="196"/>
        <v>7</v>
      </c>
      <c r="AD980" s="76" t="str">
        <f t="shared" si="197"/>
        <v/>
      </c>
      <c r="AE980" s="76" t="str">
        <f t="shared" si="198"/>
        <v/>
      </c>
      <c r="AF980" s="74">
        <f t="shared" si="199"/>
        <v>816.31500000000005</v>
      </c>
      <c r="AG980" s="75" t="str">
        <f t="shared" si="200"/>
        <v>8:00</v>
      </c>
      <c r="AH980" s="74">
        <f t="shared" si="201"/>
        <v>1632.63</v>
      </c>
      <c r="AI980" s="73" t="str">
        <f t="shared" si="202"/>
        <v/>
      </c>
      <c r="AJ980" s="73" t="str">
        <f t="shared" si="203"/>
        <v/>
      </c>
      <c r="AK980" s="73" t="str">
        <f t="shared" si="204"/>
        <v/>
      </c>
      <c r="AL980" s="72" t="str">
        <f t="shared" si="205"/>
        <v/>
      </c>
      <c r="AM980" s="71" t="str">
        <f t="shared" si="206"/>
        <v/>
      </c>
    </row>
    <row r="981" spans="2:39" ht="13.8" thickBot="1">
      <c r="B981" s="79">
        <v>45113</v>
      </c>
      <c r="C981" s="78">
        <v>0</v>
      </c>
      <c r="D981" s="78">
        <v>0</v>
      </c>
      <c r="E981" s="78">
        <v>0</v>
      </c>
      <c r="F981" s="78">
        <v>0</v>
      </c>
      <c r="G981" s="78">
        <v>0</v>
      </c>
      <c r="H981" s="78">
        <v>0</v>
      </c>
      <c r="I981" s="78">
        <v>0</v>
      </c>
      <c r="J981" s="78">
        <v>0</v>
      </c>
      <c r="K981" s="78">
        <v>0</v>
      </c>
      <c r="L981" s="78">
        <v>0</v>
      </c>
      <c r="M981" s="78">
        <v>0</v>
      </c>
      <c r="N981" s="78">
        <v>0</v>
      </c>
      <c r="O981" s="78">
        <v>0</v>
      </c>
      <c r="P981" s="78">
        <v>1383.5540000000001</v>
      </c>
      <c r="Q981" s="78">
        <v>1484.239</v>
      </c>
      <c r="R981" s="78">
        <v>1484.7059999999999</v>
      </c>
      <c r="S981" s="78">
        <v>1483.932</v>
      </c>
      <c r="T981" s="78">
        <v>1483.807</v>
      </c>
      <c r="U981" s="78">
        <v>1484.115</v>
      </c>
      <c r="V981" s="78">
        <v>1483.289</v>
      </c>
      <c r="W981" s="78">
        <v>1484.739</v>
      </c>
      <c r="X981" s="78">
        <v>1484.002</v>
      </c>
      <c r="Y981" s="78">
        <v>1484.4459999999999</v>
      </c>
      <c r="Z981" s="78">
        <v>1484.2929999999999</v>
      </c>
      <c r="AA981" s="78">
        <f t="shared" si="207"/>
        <v>1484.739</v>
      </c>
      <c r="AB981" s="77">
        <f t="shared" si="195"/>
        <v>2023</v>
      </c>
      <c r="AC981" s="76">
        <f t="shared" si="196"/>
        <v>7</v>
      </c>
      <c r="AD981" s="76" t="str">
        <f t="shared" si="197"/>
        <v/>
      </c>
      <c r="AE981" s="76" t="str">
        <f t="shared" si="198"/>
        <v/>
      </c>
      <c r="AF981" s="74">
        <f t="shared" si="199"/>
        <v>1484.739</v>
      </c>
      <c r="AG981" s="75" t="str">
        <f t="shared" si="200"/>
        <v>21:00</v>
      </c>
      <c r="AH981" s="74">
        <f t="shared" si="201"/>
        <v>17709.861000000001</v>
      </c>
      <c r="AI981" s="73" t="str">
        <f t="shared" si="202"/>
        <v/>
      </c>
      <c r="AJ981" s="73" t="str">
        <f t="shared" si="203"/>
        <v/>
      </c>
      <c r="AK981" s="73" t="str">
        <f t="shared" si="204"/>
        <v/>
      </c>
      <c r="AL981" s="72" t="str">
        <f t="shared" si="205"/>
        <v/>
      </c>
      <c r="AM981" s="71" t="str">
        <f t="shared" si="206"/>
        <v/>
      </c>
    </row>
    <row r="982" spans="2:39" ht="13.8" thickBot="1">
      <c r="B982" s="79">
        <v>45114</v>
      </c>
      <c r="C982" s="78">
        <v>1484.6880000000001</v>
      </c>
      <c r="D982" s="78">
        <v>1483.921</v>
      </c>
      <c r="E982" s="78">
        <v>1484.2339999999999</v>
      </c>
      <c r="F982" s="78">
        <v>1484.7429999999999</v>
      </c>
      <c r="G982" s="78">
        <v>1484.021</v>
      </c>
      <c r="H982" s="78">
        <v>1483.798</v>
      </c>
      <c r="I982" s="78">
        <v>1484.36</v>
      </c>
      <c r="J982" s="78">
        <v>1484.1130000000001</v>
      </c>
      <c r="K982" s="78">
        <v>1483.788</v>
      </c>
      <c r="L982" s="78">
        <v>1484.3630000000001</v>
      </c>
      <c r="M982" s="78">
        <v>1483.7070000000001</v>
      </c>
      <c r="N982" s="78">
        <v>1484.3330000000001</v>
      </c>
      <c r="O982" s="78">
        <v>1484.0889999999999</v>
      </c>
      <c r="P982" s="78">
        <v>1483.2760000000001</v>
      </c>
      <c r="Q982" s="78">
        <v>1484.5229999999999</v>
      </c>
      <c r="R982" s="78">
        <v>1484.4939999999999</v>
      </c>
      <c r="S982" s="78">
        <v>1483.252</v>
      </c>
      <c r="T982" s="78">
        <v>1484.4590000000001</v>
      </c>
      <c r="U982" s="78">
        <v>1484.6130000000001</v>
      </c>
      <c r="V982" s="78">
        <v>1483.903</v>
      </c>
      <c r="W982" s="78">
        <v>1483.798</v>
      </c>
      <c r="X982" s="78">
        <v>1484.723</v>
      </c>
      <c r="Y982" s="78">
        <v>1484.6569999999999</v>
      </c>
      <c r="Z982" s="78">
        <v>1484.4190000000001</v>
      </c>
      <c r="AA982" s="78">
        <f t="shared" si="207"/>
        <v>1484.7429999999999</v>
      </c>
      <c r="AB982" s="77">
        <f t="shared" si="195"/>
        <v>2023</v>
      </c>
      <c r="AC982" s="76">
        <f t="shared" si="196"/>
        <v>7</v>
      </c>
      <c r="AD982" s="76" t="str">
        <f t="shared" si="197"/>
        <v/>
      </c>
      <c r="AE982" s="76" t="str">
        <f t="shared" si="198"/>
        <v/>
      </c>
      <c r="AF982" s="74">
        <f t="shared" si="199"/>
        <v>1484.7429999999999</v>
      </c>
      <c r="AG982" s="75" t="str">
        <f t="shared" si="200"/>
        <v>4:00</v>
      </c>
      <c r="AH982" s="74">
        <f t="shared" si="201"/>
        <v>37105.018000000004</v>
      </c>
      <c r="AI982" s="73" t="str">
        <f t="shared" si="202"/>
        <v/>
      </c>
      <c r="AJ982" s="73" t="str">
        <f t="shared" si="203"/>
        <v/>
      </c>
      <c r="AK982" s="73" t="str">
        <f t="shared" si="204"/>
        <v/>
      </c>
      <c r="AL982" s="72" t="str">
        <f t="shared" si="205"/>
        <v/>
      </c>
      <c r="AM982" s="71" t="str">
        <f t="shared" si="206"/>
        <v/>
      </c>
    </row>
    <row r="983" spans="2:39" ht="13.8" thickBot="1">
      <c r="B983" s="79">
        <v>45115</v>
      </c>
      <c r="C983" s="78">
        <v>1478.3340000000001</v>
      </c>
      <c r="D983" s="78">
        <v>1475.944</v>
      </c>
      <c r="E983" s="78">
        <v>1460.2750000000001</v>
      </c>
      <c r="F983" s="78">
        <v>1453.7919999999999</v>
      </c>
      <c r="G983" s="78">
        <v>1340.066</v>
      </c>
      <c r="H983" s="78">
        <v>1420.751</v>
      </c>
      <c r="I983" s="78">
        <v>1482.9290000000001</v>
      </c>
      <c r="J983" s="78">
        <v>1483.557</v>
      </c>
      <c r="K983" s="78">
        <v>1484.154</v>
      </c>
      <c r="L983" s="78">
        <v>1483.097</v>
      </c>
      <c r="M983" s="78">
        <v>1466.758</v>
      </c>
      <c r="N983" s="78">
        <v>1453.481</v>
      </c>
      <c r="O983" s="78">
        <v>1435.9849999999999</v>
      </c>
      <c r="P983" s="78">
        <v>1109.347</v>
      </c>
      <c r="Q983" s="78">
        <v>1484.56</v>
      </c>
      <c r="R983" s="78">
        <v>1484.1559999999999</v>
      </c>
      <c r="S983" s="78">
        <v>1485.12</v>
      </c>
      <c r="T983" s="78">
        <v>1484.693</v>
      </c>
      <c r="U983" s="78">
        <v>1483.5229999999999</v>
      </c>
      <c r="V983" s="78">
        <v>1484.83</v>
      </c>
      <c r="W983" s="78">
        <v>1485.3019999999999</v>
      </c>
      <c r="X983" s="78">
        <v>1484.297</v>
      </c>
      <c r="Y983" s="78">
        <v>1484.8789999999999</v>
      </c>
      <c r="Z983" s="78">
        <v>1484.077</v>
      </c>
      <c r="AA983" s="78">
        <f t="shared" si="207"/>
        <v>1485.3019999999999</v>
      </c>
      <c r="AB983" s="77">
        <f t="shared" si="195"/>
        <v>2023</v>
      </c>
      <c r="AC983" s="76">
        <f t="shared" si="196"/>
        <v>7</v>
      </c>
      <c r="AD983" s="76" t="str">
        <f t="shared" si="197"/>
        <v/>
      </c>
      <c r="AE983" s="76" t="str">
        <f t="shared" si="198"/>
        <v/>
      </c>
      <c r="AF983" s="74">
        <f t="shared" si="199"/>
        <v>1485.3019999999999</v>
      </c>
      <c r="AG983" s="75" t="str">
        <f t="shared" si="200"/>
        <v>21:00</v>
      </c>
      <c r="AH983" s="74">
        <f t="shared" si="201"/>
        <v>36359.208999999995</v>
      </c>
      <c r="AI983" s="73" t="str">
        <f t="shared" si="202"/>
        <v/>
      </c>
      <c r="AJ983" s="73" t="str">
        <f t="shared" si="203"/>
        <v/>
      </c>
      <c r="AK983" s="73" t="str">
        <f t="shared" si="204"/>
        <v/>
      </c>
      <c r="AL983" s="72" t="str">
        <f t="shared" si="205"/>
        <v/>
      </c>
      <c r="AM983" s="71" t="str">
        <f t="shared" si="206"/>
        <v/>
      </c>
    </row>
    <row r="984" spans="2:39" ht="13.8" thickBot="1">
      <c r="B984" s="79">
        <v>45116</v>
      </c>
      <c r="C984" s="78">
        <v>1483.5889999999999</v>
      </c>
      <c r="D984" s="78">
        <v>1484.175</v>
      </c>
      <c r="E984" s="78">
        <v>1483.8219999999999</v>
      </c>
      <c r="F984" s="78">
        <v>1484.1020000000001</v>
      </c>
      <c r="G984" s="78">
        <v>1484.405</v>
      </c>
      <c r="H984" s="78">
        <v>1484.7449999999999</v>
      </c>
      <c r="I984" s="78">
        <v>1484.8630000000001</v>
      </c>
      <c r="J984" s="78">
        <v>1484.261</v>
      </c>
      <c r="K984" s="78">
        <v>1483.9390000000001</v>
      </c>
      <c r="L984" s="78">
        <v>1483.9839999999999</v>
      </c>
      <c r="M984" s="78">
        <v>1484.3679999999999</v>
      </c>
      <c r="N984" s="78">
        <v>1484.5429999999999</v>
      </c>
      <c r="O984" s="78">
        <v>1482.8409999999999</v>
      </c>
      <c r="P984" s="78">
        <v>1484.624</v>
      </c>
      <c r="Q984" s="78">
        <v>1484.42</v>
      </c>
      <c r="R984" s="78">
        <v>1484.306</v>
      </c>
      <c r="S984" s="78">
        <v>1484.769</v>
      </c>
      <c r="T984" s="78">
        <v>1484.8009999999999</v>
      </c>
      <c r="U984" s="78">
        <v>1484.213</v>
      </c>
      <c r="V984" s="78">
        <v>1483.463</v>
      </c>
      <c r="W984" s="78">
        <v>1484.492</v>
      </c>
      <c r="X984" s="78">
        <v>1484.17</v>
      </c>
      <c r="Y984" s="78">
        <v>1484.047</v>
      </c>
      <c r="Z984" s="78">
        <v>1484.1559999999999</v>
      </c>
      <c r="AA984" s="78">
        <f t="shared" si="207"/>
        <v>1484.8630000000001</v>
      </c>
      <c r="AB984" s="77">
        <f t="shared" si="195"/>
        <v>2023</v>
      </c>
      <c r="AC984" s="76">
        <f t="shared" si="196"/>
        <v>7</v>
      </c>
      <c r="AD984" s="76" t="str">
        <f t="shared" si="197"/>
        <v/>
      </c>
      <c r="AE984" s="76" t="str">
        <f t="shared" si="198"/>
        <v/>
      </c>
      <c r="AF984" s="74">
        <f t="shared" si="199"/>
        <v>1484.8630000000001</v>
      </c>
      <c r="AG984" s="75" t="str">
        <f t="shared" si="200"/>
        <v>7:00</v>
      </c>
      <c r="AH984" s="74">
        <f t="shared" si="201"/>
        <v>37105.961000000003</v>
      </c>
      <c r="AI984" s="73" t="str">
        <f t="shared" si="202"/>
        <v/>
      </c>
      <c r="AJ984" s="73" t="str">
        <f t="shared" si="203"/>
        <v/>
      </c>
      <c r="AK984" s="73" t="str">
        <f t="shared" si="204"/>
        <v/>
      </c>
      <c r="AL984" s="72" t="str">
        <f t="shared" si="205"/>
        <v/>
      </c>
      <c r="AM984" s="71" t="str">
        <f t="shared" si="206"/>
        <v/>
      </c>
    </row>
    <row r="985" spans="2:39" ht="13.8" thickBot="1">
      <c r="B985" s="79">
        <v>45117</v>
      </c>
      <c r="C985" s="78">
        <v>1485.8720000000001</v>
      </c>
      <c r="D985" s="78">
        <v>1485.56</v>
      </c>
      <c r="E985" s="78">
        <v>1484.9490000000001</v>
      </c>
      <c r="F985" s="78">
        <v>1484.453</v>
      </c>
      <c r="G985" s="78">
        <v>1484.7070000000001</v>
      </c>
      <c r="H985" s="78">
        <v>1472.7860000000001</v>
      </c>
      <c r="I985" s="78">
        <v>1484.787</v>
      </c>
      <c r="J985" s="78">
        <v>1484.4929999999999</v>
      </c>
      <c r="K985" s="78">
        <v>1484.395</v>
      </c>
      <c r="L985" s="78">
        <v>925.69</v>
      </c>
      <c r="M985" s="78">
        <v>14.63</v>
      </c>
      <c r="N985" s="78">
        <v>0</v>
      </c>
      <c r="O985" s="78">
        <v>0</v>
      </c>
      <c r="P985" s="78">
        <v>0</v>
      </c>
      <c r="Q985" s="78">
        <v>0</v>
      </c>
      <c r="R985" s="78">
        <v>0</v>
      </c>
      <c r="S985" s="78">
        <v>0</v>
      </c>
      <c r="T985" s="78">
        <v>0</v>
      </c>
      <c r="U985" s="78">
        <v>0</v>
      </c>
      <c r="V985" s="78">
        <v>0</v>
      </c>
      <c r="W985" s="78">
        <v>0</v>
      </c>
      <c r="X985" s="78">
        <v>0</v>
      </c>
      <c r="Y985" s="78">
        <v>0</v>
      </c>
      <c r="Z985" s="78">
        <v>0</v>
      </c>
      <c r="AA985" s="78">
        <f t="shared" si="207"/>
        <v>1485.8720000000001</v>
      </c>
      <c r="AB985" s="77">
        <f t="shared" si="195"/>
        <v>2023</v>
      </c>
      <c r="AC985" s="76">
        <f t="shared" si="196"/>
        <v>7</v>
      </c>
      <c r="AD985" s="76" t="str">
        <f t="shared" si="197"/>
        <v/>
      </c>
      <c r="AE985" s="76" t="str">
        <f t="shared" si="198"/>
        <v/>
      </c>
      <c r="AF985" s="74">
        <f t="shared" si="199"/>
        <v>1485.8720000000001</v>
      </c>
      <c r="AG985" s="75" t="str">
        <f t="shared" si="200"/>
        <v>1:00</v>
      </c>
      <c r="AH985" s="74">
        <f t="shared" si="201"/>
        <v>15778.194</v>
      </c>
      <c r="AI985" s="73" t="str">
        <f t="shared" si="202"/>
        <v/>
      </c>
      <c r="AJ985" s="73" t="str">
        <f t="shared" si="203"/>
        <v/>
      </c>
      <c r="AK985" s="73" t="str">
        <f t="shared" si="204"/>
        <v/>
      </c>
      <c r="AL985" s="72" t="str">
        <f t="shared" si="205"/>
        <v/>
      </c>
      <c r="AM985" s="71" t="str">
        <f t="shared" si="206"/>
        <v/>
      </c>
    </row>
    <row r="986" spans="2:39" ht="13.8" thickBot="1">
      <c r="B986" s="79">
        <v>45118</v>
      </c>
      <c r="C986" s="78">
        <v>0</v>
      </c>
      <c r="D986" s="78">
        <v>0</v>
      </c>
      <c r="E986" s="78">
        <v>0</v>
      </c>
      <c r="F986" s="78">
        <v>0</v>
      </c>
      <c r="G986" s="78">
        <v>0</v>
      </c>
      <c r="H986" s="78">
        <v>0</v>
      </c>
      <c r="I986" s="78">
        <v>0</v>
      </c>
      <c r="J986" s="78">
        <v>0</v>
      </c>
      <c r="K986" s="78">
        <v>0</v>
      </c>
      <c r="L986" s="78">
        <v>0</v>
      </c>
      <c r="M986" s="78">
        <v>0</v>
      </c>
      <c r="N986" s="78">
        <v>0</v>
      </c>
      <c r="O986" s="78">
        <v>0</v>
      </c>
      <c r="P986" s="78">
        <v>0</v>
      </c>
      <c r="Q986" s="78">
        <v>0</v>
      </c>
      <c r="R986" s="78">
        <v>0</v>
      </c>
      <c r="S986" s="78">
        <v>0</v>
      </c>
      <c r="T986" s="78">
        <v>0</v>
      </c>
      <c r="U986" s="78">
        <v>0</v>
      </c>
      <c r="V986" s="78">
        <v>0</v>
      </c>
      <c r="W986" s="78">
        <v>0</v>
      </c>
      <c r="X986" s="78">
        <v>0</v>
      </c>
      <c r="Y986" s="78">
        <v>0</v>
      </c>
      <c r="Z986" s="78">
        <v>0</v>
      </c>
      <c r="AA986" s="78">
        <f t="shared" si="207"/>
        <v>0</v>
      </c>
      <c r="AB986" s="77">
        <f t="shared" si="195"/>
        <v>2023</v>
      </c>
      <c r="AC986" s="76">
        <f t="shared" si="196"/>
        <v>7</v>
      </c>
      <c r="AD986" s="76" t="str">
        <f t="shared" si="197"/>
        <v/>
      </c>
      <c r="AE986" s="76" t="str">
        <f t="shared" si="198"/>
        <v/>
      </c>
      <c r="AF986" s="74">
        <f t="shared" si="199"/>
        <v>0</v>
      </c>
      <c r="AG986" s="75" t="str">
        <f t="shared" si="200"/>
        <v>1:00</v>
      </c>
      <c r="AH986" s="74">
        <f t="shared" si="201"/>
        <v>0</v>
      </c>
      <c r="AI986" s="73" t="str">
        <f t="shared" si="202"/>
        <v/>
      </c>
      <c r="AJ986" s="73" t="str">
        <f t="shared" si="203"/>
        <v/>
      </c>
      <c r="AK986" s="73" t="str">
        <f t="shared" si="204"/>
        <v/>
      </c>
      <c r="AL986" s="72" t="str">
        <f t="shared" si="205"/>
        <v/>
      </c>
      <c r="AM986" s="71" t="str">
        <f t="shared" si="206"/>
        <v/>
      </c>
    </row>
    <row r="987" spans="2:39" ht="13.8" thickBot="1">
      <c r="B987" s="79">
        <v>45119</v>
      </c>
      <c r="C987" s="78">
        <v>0</v>
      </c>
      <c r="D987" s="78">
        <v>0</v>
      </c>
      <c r="E987" s="78">
        <v>0</v>
      </c>
      <c r="F987" s="78">
        <v>0</v>
      </c>
      <c r="G987" s="78">
        <v>0</v>
      </c>
      <c r="H987" s="78">
        <v>0</v>
      </c>
      <c r="I987" s="78">
        <v>0</v>
      </c>
      <c r="J987" s="78">
        <v>0</v>
      </c>
      <c r="K987" s="78">
        <v>0</v>
      </c>
      <c r="L987" s="78">
        <v>0</v>
      </c>
      <c r="M987" s="78">
        <v>0</v>
      </c>
      <c r="N987" s="78">
        <v>0</v>
      </c>
      <c r="O987" s="78">
        <v>0</v>
      </c>
      <c r="P987" s="78">
        <v>0</v>
      </c>
      <c r="Q987" s="78">
        <v>0</v>
      </c>
      <c r="R987" s="78">
        <v>0</v>
      </c>
      <c r="S987" s="78">
        <v>0</v>
      </c>
      <c r="T987" s="78">
        <v>0</v>
      </c>
      <c r="U987" s="78">
        <v>0</v>
      </c>
      <c r="V987" s="78">
        <v>0</v>
      </c>
      <c r="W987" s="78">
        <v>0</v>
      </c>
      <c r="X987" s="78">
        <v>0</v>
      </c>
      <c r="Y987" s="78">
        <v>0</v>
      </c>
      <c r="Z987" s="78">
        <v>0</v>
      </c>
      <c r="AA987" s="78">
        <f t="shared" si="207"/>
        <v>0</v>
      </c>
      <c r="AB987" s="77">
        <f t="shared" ref="AB987:AB1050" si="208">YEAR(B987)</f>
        <v>2023</v>
      </c>
      <c r="AC987" s="76">
        <f t="shared" ref="AC987:AC1050" si="209">MONTH(B987)</f>
        <v>7</v>
      </c>
      <c r="AD987" s="76" t="str">
        <f t="shared" ref="AD987:AD1050" si="210">IF(AE987="","",AB987&amp;"-"&amp;AE987)</f>
        <v/>
      </c>
      <c r="AE987" s="76" t="str">
        <f t="shared" ref="AE987:AE1050" si="211">IF(DAY(B987+1)=1,AC987,"")</f>
        <v/>
      </c>
      <c r="AF987" s="74">
        <f t="shared" ref="AF987:AF1050" si="212">MAX(C987:AA987)</f>
        <v>0</v>
      </c>
      <c r="AG987" s="75" t="str">
        <f t="shared" ref="AG987:AG1050" si="213">INDEX($C$2:$Z$2,MATCH(AF987,C987:Z987,0))</f>
        <v>1:00</v>
      </c>
      <c r="AH987" s="74">
        <f t="shared" ref="AH987:AH1050" si="214">SUM(C987:AA987)</f>
        <v>0</v>
      </c>
      <c r="AI987" s="73" t="str">
        <f t="shared" ref="AI987:AI1050" si="215">IF(AE987&lt;&gt;"",SUMIFS(AF:AF,AC:AC,AC987,AB:AB,AB987),"")</f>
        <v/>
      </c>
      <c r="AJ987" s="73" t="str">
        <f t="shared" ref="AJ987:AJ1050" si="216">IF(AI987="","",_xlfn.MAXIFS(AF:AF,AC:AC,AC987,AB:AB,AB987))</f>
        <v/>
      </c>
      <c r="AK987" s="73" t="str">
        <f t="shared" ref="AK987:AK1050" si="217">IF(AI987="","",_xlfn.MAXIFS(AH:AH,AC:AC,AC987,AB:AB,AB987))</f>
        <v/>
      </c>
      <c r="AL987" s="72" t="str">
        <f t="shared" ref="AL987:AL1050" si="218">IF(AI987&lt;&gt;"",INDEX(B:B,MATCH(AJ987,AF:AF,0)),"")</f>
        <v/>
      </c>
      <c r="AM987" s="71" t="str">
        <f t="shared" ref="AM987:AM1050" si="219">IF(AI987&lt;&gt;"",INDEX(AG:AG,MATCH(AJ987,AF:AF,0)),"")</f>
        <v/>
      </c>
    </row>
    <row r="988" spans="2:39" ht="13.8" thickBot="1">
      <c r="B988" s="79">
        <v>45120</v>
      </c>
      <c r="C988" s="78">
        <v>0</v>
      </c>
      <c r="D988" s="78">
        <v>0</v>
      </c>
      <c r="E988" s="78">
        <v>0</v>
      </c>
      <c r="F988" s="78">
        <v>0</v>
      </c>
      <c r="G988" s="78">
        <v>0</v>
      </c>
      <c r="H988" s="78">
        <v>0</v>
      </c>
      <c r="I988" s="78">
        <v>0</v>
      </c>
      <c r="J988" s="78">
        <v>0</v>
      </c>
      <c r="K988" s="78">
        <v>0</v>
      </c>
      <c r="L988" s="78">
        <v>0</v>
      </c>
      <c r="M988" s="78">
        <v>0</v>
      </c>
      <c r="N988" s="78">
        <v>0</v>
      </c>
      <c r="O988" s="78">
        <v>1131.422</v>
      </c>
      <c r="P988" s="78">
        <v>1483.779</v>
      </c>
      <c r="Q988" s="78">
        <v>1483.788</v>
      </c>
      <c r="R988" s="78">
        <v>1484.7080000000001</v>
      </c>
      <c r="S988" s="78">
        <v>1484.6089999999999</v>
      </c>
      <c r="T988" s="78">
        <v>1484.3779999999999</v>
      </c>
      <c r="U988" s="78">
        <v>1483.8050000000001</v>
      </c>
      <c r="V988" s="78">
        <v>1484.741</v>
      </c>
      <c r="W988" s="78">
        <v>1484.174</v>
      </c>
      <c r="X988" s="78">
        <v>1484.4570000000001</v>
      </c>
      <c r="Y988" s="78">
        <v>1483.904</v>
      </c>
      <c r="Z988" s="78">
        <v>1475.9929999999999</v>
      </c>
      <c r="AA988" s="78">
        <f t="shared" ref="AA988:AA1051" si="220">MAX(C988:Z988)</f>
        <v>1484.741</v>
      </c>
      <c r="AB988" s="77">
        <f t="shared" si="208"/>
        <v>2023</v>
      </c>
      <c r="AC988" s="76">
        <f t="shared" si="209"/>
        <v>7</v>
      </c>
      <c r="AD988" s="76" t="str">
        <f t="shared" si="210"/>
        <v/>
      </c>
      <c r="AE988" s="76" t="str">
        <f t="shared" si="211"/>
        <v/>
      </c>
      <c r="AF988" s="74">
        <f t="shared" si="212"/>
        <v>1484.741</v>
      </c>
      <c r="AG988" s="75" t="str">
        <f t="shared" si="213"/>
        <v>20:00</v>
      </c>
      <c r="AH988" s="74">
        <f t="shared" si="214"/>
        <v>18934.499000000003</v>
      </c>
      <c r="AI988" s="73" t="str">
        <f t="shared" si="215"/>
        <v/>
      </c>
      <c r="AJ988" s="73" t="str">
        <f t="shared" si="216"/>
        <v/>
      </c>
      <c r="AK988" s="73" t="str">
        <f t="shared" si="217"/>
        <v/>
      </c>
      <c r="AL988" s="72" t="str">
        <f t="shared" si="218"/>
        <v/>
      </c>
      <c r="AM988" s="71" t="str">
        <f t="shared" si="219"/>
        <v/>
      </c>
    </row>
    <row r="989" spans="2:39" ht="13.8" thickBot="1">
      <c r="B989" s="79">
        <v>45121</v>
      </c>
      <c r="C989" s="78">
        <v>1456.008</v>
      </c>
      <c r="D989" s="78">
        <v>1432.7560000000001</v>
      </c>
      <c r="E989" s="78">
        <v>1422.069</v>
      </c>
      <c r="F989" s="78">
        <v>1409.0830000000001</v>
      </c>
      <c r="G989" s="78">
        <v>1432.5440000000001</v>
      </c>
      <c r="H989" s="78">
        <v>1481.4739999999999</v>
      </c>
      <c r="I989" s="78">
        <v>1484.258</v>
      </c>
      <c r="J989" s="78">
        <v>1483.5150000000001</v>
      </c>
      <c r="K989" s="78">
        <v>1485.5989999999999</v>
      </c>
      <c r="L989" s="78">
        <v>1484.384</v>
      </c>
      <c r="M989" s="78">
        <v>1484.3979999999999</v>
      </c>
      <c r="N989" s="78">
        <v>1484.202</v>
      </c>
      <c r="O989" s="78">
        <v>1483.72</v>
      </c>
      <c r="P989" s="78">
        <v>1484.5329999999999</v>
      </c>
      <c r="Q989" s="78">
        <v>1484.49</v>
      </c>
      <c r="R989" s="78">
        <v>1484.021</v>
      </c>
      <c r="S989" s="78">
        <v>1482.9929999999999</v>
      </c>
      <c r="T989" s="78">
        <v>1483.66</v>
      </c>
      <c r="U989" s="78">
        <v>1484.0840000000001</v>
      </c>
      <c r="V989" s="78">
        <v>1483.864</v>
      </c>
      <c r="W989" s="78">
        <v>1484.2470000000001</v>
      </c>
      <c r="X989" s="78">
        <v>1484.2950000000001</v>
      </c>
      <c r="Y989" s="78">
        <v>1484.3520000000001</v>
      </c>
      <c r="Z989" s="78">
        <v>1483.675</v>
      </c>
      <c r="AA989" s="78">
        <f t="shared" si="220"/>
        <v>1485.5989999999999</v>
      </c>
      <c r="AB989" s="77">
        <f t="shared" si="208"/>
        <v>2023</v>
      </c>
      <c r="AC989" s="76">
        <f t="shared" si="209"/>
        <v>7</v>
      </c>
      <c r="AD989" s="76" t="str">
        <f t="shared" si="210"/>
        <v/>
      </c>
      <c r="AE989" s="76" t="str">
        <f t="shared" si="211"/>
        <v/>
      </c>
      <c r="AF989" s="74">
        <f t="shared" si="212"/>
        <v>1485.5989999999999</v>
      </c>
      <c r="AG989" s="75" t="str">
        <f t="shared" si="213"/>
        <v>9:00</v>
      </c>
      <c r="AH989" s="74">
        <f t="shared" si="214"/>
        <v>36833.823000000004</v>
      </c>
      <c r="AI989" s="73" t="str">
        <f t="shared" si="215"/>
        <v/>
      </c>
      <c r="AJ989" s="73" t="str">
        <f t="shared" si="216"/>
        <v/>
      </c>
      <c r="AK989" s="73" t="str">
        <f t="shared" si="217"/>
        <v/>
      </c>
      <c r="AL989" s="72" t="str">
        <f t="shared" si="218"/>
        <v/>
      </c>
      <c r="AM989" s="71" t="str">
        <f t="shared" si="219"/>
        <v/>
      </c>
    </row>
    <row r="990" spans="2:39" ht="13.8" thickBot="1">
      <c r="B990" s="79">
        <v>45122</v>
      </c>
      <c r="C990" s="78">
        <v>1483.7909999999999</v>
      </c>
      <c r="D990" s="78">
        <v>1483.74</v>
      </c>
      <c r="E990" s="78">
        <v>1483.8520000000001</v>
      </c>
      <c r="F990" s="78">
        <v>1483.941</v>
      </c>
      <c r="G990" s="78">
        <v>1484.0139999999999</v>
      </c>
      <c r="H990" s="78">
        <v>1483.8889999999999</v>
      </c>
      <c r="I990" s="78">
        <v>1483.2049999999999</v>
      </c>
      <c r="J990" s="78">
        <v>1483.6389999999999</v>
      </c>
      <c r="K990" s="78">
        <v>1484.163</v>
      </c>
      <c r="L990" s="78">
        <v>1484.385</v>
      </c>
      <c r="M990" s="78">
        <v>1483.7139999999999</v>
      </c>
      <c r="N990" s="78">
        <v>1484.011</v>
      </c>
      <c r="O990" s="78">
        <v>1483.943</v>
      </c>
      <c r="P990" s="78">
        <v>1482.9</v>
      </c>
      <c r="Q990" s="78">
        <v>1483.527</v>
      </c>
      <c r="R990" s="78">
        <v>1484.364</v>
      </c>
      <c r="S990" s="78">
        <v>1484.6469999999999</v>
      </c>
      <c r="T990" s="78">
        <v>1484.241</v>
      </c>
      <c r="U990" s="78">
        <v>1483.3530000000001</v>
      </c>
      <c r="V990" s="78">
        <v>1484.135</v>
      </c>
      <c r="W990" s="78">
        <v>1483.65</v>
      </c>
      <c r="X990" s="78">
        <v>1483.827</v>
      </c>
      <c r="Y990" s="78">
        <v>1484.7729999999999</v>
      </c>
      <c r="Z990" s="78">
        <v>1484.5260000000001</v>
      </c>
      <c r="AA990" s="78">
        <f t="shared" si="220"/>
        <v>1484.7729999999999</v>
      </c>
      <c r="AB990" s="77">
        <f t="shared" si="208"/>
        <v>2023</v>
      </c>
      <c r="AC990" s="76">
        <f t="shared" si="209"/>
        <v>7</v>
      </c>
      <c r="AD990" s="76" t="str">
        <f t="shared" si="210"/>
        <v/>
      </c>
      <c r="AE990" s="76" t="str">
        <f t="shared" si="211"/>
        <v/>
      </c>
      <c r="AF990" s="74">
        <f t="shared" si="212"/>
        <v>1484.7729999999999</v>
      </c>
      <c r="AG990" s="75" t="str">
        <f t="shared" si="213"/>
        <v>23:00</v>
      </c>
      <c r="AH990" s="74">
        <f t="shared" si="214"/>
        <v>37099.002999999997</v>
      </c>
      <c r="AI990" s="73" t="str">
        <f t="shared" si="215"/>
        <v/>
      </c>
      <c r="AJ990" s="73" t="str">
        <f t="shared" si="216"/>
        <v/>
      </c>
      <c r="AK990" s="73" t="str">
        <f t="shared" si="217"/>
        <v/>
      </c>
      <c r="AL990" s="72" t="str">
        <f t="shared" si="218"/>
        <v/>
      </c>
      <c r="AM990" s="71" t="str">
        <f t="shared" si="219"/>
        <v/>
      </c>
    </row>
    <row r="991" spans="2:39" ht="13.8" thickBot="1">
      <c r="B991" s="79">
        <v>45123</v>
      </c>
      <c r="C991" s="78">
        <v>1483.7339999999999</v>
      </c>
      <c r="D991" s="78">
        <v>1484.4860000000001</v>
      </c>
      <c r="E991" s="78">
        <v>1483.4469999999999</v>
      </c>
      <c r="F991" s="78">
        <v>1483.297</v>
      </c>
      <c r="G991" s="78">
        <v>1485.088</v>
      </c>
      <c r="H991" s="78">
        <v>1483.808</v>
      </c>
      <c r="I991" s="78">
        <v>1483.8879999999999</v>
      </c>
      <c r="J991" s="78">
        <v>1484.1669999999999</v>
      </c>
      <c r="K991" s="78">
        <v>1484.31</v>
      </c>
      <c r="L991" s="78">
        <v>1484.4670000000001</v>
      </c>
      <c r="M991" s="78">
        <v>1484.3430000000001</v>
      </c>
      <c r="N991" s="78">
        <v>1484.4870000000001</v>
      </c>
      <c r="O991" s="78">
        <v>1483.546</v>
      </c>
      <c r="P991" s="78">
        <v>1484.4670000000001</v>
      </c>
      <c r="Q991" s="78">
        <v>1484.326</v>
      </c>
      <c r="R991" s="78">
        <v>1484.079</v>
      </c>
      <c r="S991" s="78">
        <v>1484.212</v>
      </c>
      <c r="T991" s="78">
        <v>1484.3119999999999</v>
      </c>
      <c r="U991" s="78">
        <v>1484.3589999999999</v>
      </c>
      <c r="V991" s="78">
        <v>1483.327</v>
      </c>
      <c r="W991" s="78">
        <v>1484.3</v>
      </c>
      <c r="X991" s="78">
        <v>1484.8430000000001</v>
      </c>
      <c r="Y991" s="78">
        <v>1483.712</v>
      </c>
      <c r="Z991" s="78">
        <v>1484.146</v>
      </c>
      <c r="AA991" s="78">
        <f t="shared" si="220"/>
        <v>1485.088</v>
      </c>
      <c r="AB991" s="77">
        <f t="shared" si="208"/>
        <v>2023</v>
      </c>
      <c r="AC991" s="76">
        <f t="shared" si="209"/>
        <v>7</v>
      </c>
      <c r="AD991" s="76" t="str">
        <f t="shared" si="210"/>
        <v/>
      </c>
      <c r="AE991" s="76" t="str">
        <f t="shared" si="211"/>
        <v/>
      </c>
      <c r="AF991" s="74">
        <f t="shared" si="212"/>
        <v>1485.088</v>
      </c>
      <c r="AG991" s="75" t="str">
        <f t="shared" si="213"/>
        <v>5:00</v>
      </c>
      <c r="AH991" s="74">
        <f t="shared" si="214"/>
        <v>37104.239000000009</v>
      </c>
      <c r="AI991" s="73" t="str">
        <f t="shared" si="215"/>
        <v/>
      </c>
      <c r="AJ991" s="73" t="str">
        <f t="shared" si="216"/>
        <v/>
      </c>
      <c r="AK991" s="73" t="str">
        <f t="shared" si="217"/>
        <v/>
      </c>
      <c r="AL991" s="72" t="str">
        <f t="shared" si="218"/>
        <v/>
      </c>
      <c r="AM991" s="71" t="str">
        <f t="shared" si="219"/>
        <v/>
      </c>
    </row>
    <row r="992" spans="2:39" ht="13.8" thickBot="1">
      <c r="B992" s="79">
        <v>45124</v>
      </c>
      <c r="C992" s="78">
        <v>1484.3589999999999</v>
      </c>
      <c r="D992" s="78">
        <v>1484.4680000000001</v>
      </c>
      <c r="E992" s="78">
        <v>1484.404</v>
      </c>
      <c r="F992" s="78">
        <v>1483.9359999999999</v>
      </c>
      <c r="G992" s="78">
        <v>1484.8420000000001</v>
      </c>
      <c r="H992" s="78">
        <v>1484.712</v>
      </c>
      <c r="I992" s="78">
        <v>1483.51</v>
      </c>
      <c r="J992" s="78">
        <v>1484.0250000000001</v>
      </c>
      <c r="K992" s="78">
        <v>1484.5440000000001</v>
      </c>
      <c r="L992" s="78">
        <v>1484.627</v>
      </c>
      <c r="M992" s="78">
        <v>1483.809</v>
      </c>
      <c r="N992" s="78">
        <v>1484.38</v>
      </c>
      <c r="O992" s="78">
        <v>1484.4739999999999</v>
      </c>
      <c r="P992" s="78">
        <v>1483.7639999999999</v>
      </c>
      <c r="Q992" s="78">
        <v>1485.2550000000001</v>
      </c>
      <c r="R992" s="78">
        <v>1484.21</v>
      </c>
      <c r="S992" s="78">
        <v>1484.075</v>
      </c>
      <c r="T992" s="78">
        <v>1485.0820000000001</v>
      </c>
      <c r="U992" s="78">
        <v>1484.2380000000001</v>
      </c>
      <c r="V992" s="78">
        <v>1482.575</v>
      </c>
      <c r="W992" s="78">
        <v>1484.2940000000001</v>
      </c>
      <c r="X992" s="78">
        <v>1484.1869999999999</v>
      </c>
      <c r="Y992" s="78">
        <v>1484.3330000000001</v>
      </c>
      <c r="Z992" s="78">
        <v>1484.078</v>
      </c>
      <c r="AA992" s="78">
        <f t="shared" si="220"/>
        <v>1485.2550000000001</v>
      </c>
      <c r="AB992" s="77">
        <f t="shared" si="208"/>
        <v>2023</v>
      </c>
      <c r="AC992" s="76">
        <f t="shared" si="209"/>
        <v>7</v>
      </c>
      <c r="AD992" s="76" t="str">
        <f t="shared" si="210"/>
        <v/>
      </c>
      <c r="AE992" s="76" t="str">
        <f t="shared" si="211"/>
        <v/>
      </c>
      <c r="AF992" s="74">
        <f t="shared" si="212"/>
        <v>1485.2550000000001</v>
      </c>
      <c r="AG992" s="75" t="str">
        <f t="shared" si="213"/>
        <v>15:00</v>
      </c>
      <c r="AH992" s="74">
        <f t="shared" si="214"/>
        <v>37107.435999999994</v>
      </c>
      <c r="AI992" s="73" t="str">
        <f t="shared" si="215"/>
        <v/>
      </c>
      <c r="AJ992" s="73" t="str">
        <f t="shared" si="216"/>
        <v/>
      </c>
      <c r="AK992" s="73" t="str">
        <f t="shared" si="217"/>
        <v/>
      </c>
      <c r="AL992" s="72" t="str">
        <f t="shared" si="218"/>
        <v/>
      </c>
      <c r="AM992" s="71" t="str">
        <f t="shared" si="219"/>
        <v/>
      </c>
    </row>
    <row r="993" spans="2:39" ht="13.8" thickBot="1">
      <c r="B993" s="79">
        <v>45125</v>
      </c>
      <c r="C993" s="78">
        <v>1465.7190000000001</v>
      </c>
      <c r="D993" s="78">
        <v>1436.2539999999999</v>
      </c>
      <c r="E993" s="78">
        <v>1443.039</v>
      </c>
      <c r="F993" s="78">
        <v>1440.9659999999999</v>
      </c>
      <c r="G993" s="78">
        <v>1456.837</v>
      </c>
      <c r="H993" s="78">
        <v>1478.47</v>
      </c>
      <c r="I993" s="78">
        <v>1483.521</v>
      </c>
      <c r="J993" s="78">
        <v>1483.8530000000001</v>
      </c>
      <c r="K993" s="78">
        <v>1484.4559999999999</v>
      </c>
      <c r="L993" s="78">
        <v>1483.9259999999999</v>
      </c>
      <c r="M993" s="78">
        <v>1484.357</v>
      </c>
      <c r="N993" s="78">
        <v>1483.8920000000001</v>
      </c>
      <c r="O993" s="78">
        <v>1483.8679999999999</v>
      </c>
      <c r="P993" s="78">
        <v>1484.683</v>
      </c>
      <c r="Q993" s="78">
        <v>1484.8430000000001</v>
      </c>
      <c r="R993" s="78">
        <v>1484.54</v>
      </c>
      <c r="S993" s="78">
        <v>1484.3150000000001</v>
      </c>
      <c r="T993" s="78">
        <v>1484.325</v>
      </c>
      <c r="U993" s="78">
        <v>1484.2840000000001</v>
      </c>
      <c r="V993" s="78">
        <v>1483.9760000000001</v>
      </c>
      <c r="W993" s="78">
        <v>1483.36</v>
      </c>
      <c r="X993" s="78">
        <v>1484.289</v>
      </c>
      <c r="Y993" s="78">
        <v>1484.5840000000001</v>
      </c>
      <c r="Z993" s="78">
        <v>1484.944</v>
      </c>
      <c r="AA993" s="78">
        <f t="shared" si="220"/>
        <v>1484.944</v>
      </c>
      <c r="AB993" s="77">
        <f t="shared" si="208"/>
        <v>2023</v>
      </c>
      <c r="AC993" s="76">
        <f t="shared" si="209"/>
        <v>7</v>
      </c>
      <c r="AD993" s="76" t="str">
        <f t="shared" si="210"/>
        <v/>
      </c>
      <c r="AE993" s="76" t="str">
        <f t="shared" si="211"/>
        <v/>
      </c>
      <c r="AF993" s="74">
        <f t="shared" si="212"/>
        <v>1484.944</v>
      </c>
      <c r="AG993" s="75" t="str">
        <f t="shared" si="213"/>
        <v>24:00</v>
      </c>
      <c r="AH993" s="74">
        <f t="shared" si="214"/>
        <v>36922.24500000001</v>
      </c>
      <c r="AI993" s="73" t="str">
        <f t="shared" si="215"/>
        <v/>
      </c>
      <c r="AJ993" s="73" t="str">
        <f t="shared" si="216"/>
        <v/>
      </c>
      <c r="AK993" s="73" t="str">
        <f t="shared" si="217"/>
        <v/>
      </c>
      <c r="AL993" s="72" t="str">
        <f t="shared" si="218"/>
        <v/>
      </c>
      <c r="AM993" s="71" t="str">
        <f t="shared" si="219"/>
        <v/>
      </c>
    </row>
    <row r="994" spans="2:39" ht="13.8" thickBot="1">
      <c r="B994" s="79">
        <v>45126</v>
      </c>
      <c r="C994" s="78">
        <v>1485.2070000000001</v>
      </c>
      <c r="D994" s="78">
        <v>1484.749</v>
      </c>
      <c r="E994" s="78">
        <v>1478.1890000000001</v>
      </c>
      <c r="F994" s="78">
        <v>1461.644</v>
      </c>
      <c r="G994" s="78">
        <v>1471.222</v>
      </c>
      <c r="H994" s="78">
        <v>1484.182</v>
      </c>
      <c r="I994" s="78">
        <v>1483.634</v>
      </c>
      <c r="J994" s="78">
        <v>1484.5170000000001</v>
      </c>
      <c r="K994" s="78">
        <v>1484.413</v>
      </c>
      <c r="L994" s="78">
        <v>1484.107</v>
      </c>
      <c r="M994" s="78">
        <v>1484.2339999999999</v>
      </c>
      <c r="N994" s="78">
        <v>1484.124</v>
      </c>
      <c r="O994" s="78">
        <v>1484.606</v>
      </c>
      <c r="P994" s="78">
        <v>1483.527</v>
      </c>
      <c r="Q994" s="78">
        <v>1484.4649999999999</v>
      </c>
      <c r="R994" s="78">
        <v>1483.829</v>
      </c>
      <c r="S994" s="78">
        <v>1484.3440000000001</v>
      </c>
      <c r="T994" s="78">
        <v>1485.0820000000001</v>
      </c>
      <c r="U994" s="78">
        <v>1485.3440000000001</v>
      </c>
      <c r="V994" s="78">
        <v>1483.6869999999999</v>
      </c>
      <c r="W994" s="78">
        <v>1484.7539999999999</v>
      </c>
      <c r="X994" s="78">
        <v>1484.7049999999999</v>
      </c>
      <c r="Y994" s="78">
        <v>1478.09</v>
      </c>
      <c r="Z994" s="78">
        <v>1483.9670000000001</v>
      </c>
      <c r="AA994" s="78">
        <f t="shared" si="220"/>
        <v>1485.3440000000001</v>
      </c>
      <c r="AB994" s="77">
        <f t="shared" si="208"/>
        <v>2023</v>
      </c>
      <c r="AC994" s="76">
        <f t="shared" si="209"/>
        <v>7</v>
      </c>
      <c r="AD994" s="76" t="str">
        <f t="shared" si="210"/>
        <v/>
      </c>
      <c r="AE994" s="76" t="str">
        <f t="shared" si="211"/>
        <v/>
      </c>
      <c r="AF994" s="74">
        <f t="shared" si="212"/>
        <v>1485.3440000000001</v>
      </c>
      <c r="AG994" s="75" t="str">
        <f t="shared" si="213"/>
        <v>19:00</v>
      </c>
      <c r="AH994" s="74">
        <f t="shared" si="214"/>
        <v>37061.966</v>
      </c>
      <c r="AI994" s="73" t="str">
        <f t="shared" si="215"/>
        <v/>
      </c>
      <c r="AJ994" s="73" t="str">
        <f t="shared" si="216"/>
        <v/>
      </c>
      <c r="AK994" s="73" t="str">
        <f t="shared" si="217"/>
        <v/>
      </c>
      <c r="AL994" s="72" t="str">
        <f t="shared" si="218"/>
        <v/>
      </c>
      <c r="AM994" s="71" t="str">
        <f t="shared" si="219"/>
        <v/>
      </c>
    </row>
    <row r="995" spans="2:39" ht="13.8" thickBot="1">
      <c r="B995" s="79">
        <v>45127</v>
      </c>
      <c r="C995" s="78">
        <v>1483.5360000000001</v>
      </c>
      <c r="D995" s="78">
        <v>1484.328</v>
      </c>
      <c r="E995" s="78">
        <v>1484.4829999999999</v>
      </c>
      <c r="F995" s="78">
        <v>1475.38</v>
      </c>
      <c r="G995" s="78">
        <v>1476.23</v>
      </c>
      <c r="H995" s="78">
        <v>1474.6379999999999</v>
      </c>
      <c r="I995" s="78">
        <v>1483.7660000000001</v>
      </c>
      <c r="J995" s="78">
        <v>1484.4659999999999</v>
      </c>
      <c r="K995" s="78">
        <v>1485.002</v>
      </c>
      <c r="L995" s="78">
        <v>1484.2739999999999</v>
      </c>
      <c r="M995" s="78">
        <v>1484.5840000000001</v>
      </c>
      <c r="N995" s="78">
        <v>1484.5920000000001</v>
      </c>
      <c r="O995" s="78">
        <v>1484.2719999999999</v>
      </c>
      <c r="P995" s="78">
        <v>1484.847</v>
      </c>
      <c r="Q995" s="78">
        <v>1484.86</v>
      </c>
      <c r="R995" s="78">
        <v>1484.8789999999999</v>
      </c>
      <c r="S995" s="78">
        <v>1484.575</v>
      </c>
      <c r="T995" s="78">
        <v>1483.721</v>
      </c>
      <c r="U995" s="78">
        <v>1484.4290000000001</v>
      </c>
      <c r="V995" s="78">
        <v>1443.4659999999999</v>
      </c>
      <c r="W995" s="78">
        <v>1484.376</v>
      </c>
      <c r="X995" s="78">
        <v>1484.7539999999999</v>
      </c>
      <c r="Y995" s="78">
        <v>1483.9590000000001</v>
      </c>
      <c r="Z995" s="78">
        <v>1484.519</v>
      </c>
      <c r="AA995" s="78">
        <f t="shared" si="220"/>
        <v>1485.002</v>
      </c>
      <c r="AB995" s="77">
        <f t="shared" si="208"/>
        <v>2023</v>
      </c>
      <c r="AC995" s="76">
        <f t="shared" si="209"/>
        <v>7</v>
      </c>
      <c r="AD995" s="76" t="str">
        <f t="shared" si="210"/>
        <v/>
      </c>
      <c r="AE995" s="76" t="str">
        <f t="shared" si="211"/>
        <v/>
      </c>
      <c r="AF995" s="74">
        <f t="shared" si="212"/>
        <v>1485.002</v>
      </c>
      <c r="AG995" s="75" t="str">
        <f t="shared" si="213"/>
        <v>9:00</v>
      </c>
      <c r="AH995" s="74">
        <f t="shared" si="214"/>
        <v>37042.938000000009</v>
      </c>
      <c r="AI995" s="73" t="str">
        <f t="shared" si="215"/>
        <v/>
      </c>
      <c r="AJ995" s="73" t="str">
        <f t="shared" si="216"/>
        <v/>
      </c>
      <c r="AK995" s="73" t="str">
        <f t="shared" si="217"/>
        <v/>
      </c>
      <c r="AL995" s="72" t="str">
        <f t="shared" si="218"/>
        <v/>
      </c>
      <c r="AM995" s="71" t="str">
        <f t="shared" si="219"/>
        <v/>
      </c>
    </row>
    <row r="996" spans="2:39" ht="13.8" thickBot="1">
      <c r="B996" s="79">
        <v>45128</v>
      </c>
      <c r="C996" s="78">
        <v>1484.28</v>
      </c>
      <c r="D996" s="78">
        <v>1484.3720000000001</v>
      </c>
      <c r="E996" s="78">
        <v>1484.5429999999999</v>
      </c>
      <c r="F996" s="78">
        <v>1484.7280000000001</v>
      </c>
      <c r="G996" s="78">
        <v>1483.942</v>
      </c>
      <c r="H996" s="78">
        <v>1483.759</v>
      </c>
      <c r="I996" s="78">
        <v>1484.4290000000001</v>
      </c>
      <c r="J996" s="78">
        <v>1484.2180000000001</v>
      </c>
      <c r="K996" s="78">
        <v>1484.8040000000001</v>
      </c>
      <c r="L996" s="78">
        <v>1483.4190000000001</v>
      </c>
      <c r="M996" s="78">
        <v>1484.4649999999999</v>
      </c>
      <c r="N996" s="78">
        <v>1484.261</v>
      </c>
      <c r="O996" s="78">
        <v>1484.4</v>
      </c>
      <c r="P996" s="78">
        <v>1484.242</v>
      </c>
      <c r="Q996" s="78">
        <v>1484.2260000000001</v>
      </c>
      <c r="R996" s="78">
        <v>1484.7339999999999</v>
      </c>
      <c r="S996" s="78">
        <v>1483.954</v>
      </c>
      <c r="T996" s="78">
        <v>1483.627</v>
      </c>
      <c r="U996" s="78">
        <v>1484.115</v>
      </c>
      <c r="V996" s="78">
        <v>1484.2360000000001</v>
      </c>
      <c r="W996" s="78">
        <v>1483.9659999999999</v>
      </c>
      <c r="X996" s="78">
        <v>1484.5060000000001</v>
      </c>
      <c r="Y996" s="78">
        <v>1484.567</v>
      </c>
      <c r="Z996" s="78">
        <v>1484.7850000000001</v>
      </c>
      <c r="AA996" s="78">
        <f t="shared" si="220"/>
        <v>1484.8040000000001</v>
      </c>
      <c r="AB996" s="77">
        <f t="shared" si="208"/>
        <v>2023</v>
      </c>
      <c r="AC996" s="76">
        <f t="shared" si="209"/>
        <v>7</v>
      </c>
      <c r="AD996" s="76" t="str">
        <f t="shared" si="210"/>
        <v/>
      </c>
      <c r="AE996" s="76" t="str">
        <f t="shared" si="211"/>
        <v/>
      </c>
      <c r="AF996" s="74">
        <f t="shared" si="212"/>
        <v>1484.8040000000001</v>
      </c>
      <c r="AG996" s="75" t="str">
        <f t="shared" si="213"/>
        <v>9:00</v>
      </c>
      <c r="AH996" s="74">
        <f t="shared" si="214"/>
        <v>37107.382000000012</v>
      </c>
      <c r="AI996" s="73" t="str">
        <f t="shared" si="215"/>
        <v/>
      </c>
      <c r="AJ996" s="73" t="str">
        <f t="shared" si="216"/>
        <v/>
      </c>
      <c r="AK996" s="73" t="str">
        <f t="shared" si="217"/>
        <v/>
      </c>
      <c r="AL996" s="72" t="str">
        <f t="shared" si="218"/>
        <v/>
      </c>
      <c r="AM996" s="71" t="str">
        <f t="shared" si="219"/>
        <v/>
      </c>
    </row>
    <row r="997" spans="2:39" ht="13.8" thickBot="1">
      <c r="B997" s="79">
        <v>45129</v>
      </c>
      <c r="C997" s="78">
        <v>1484.0709999999999</v>
      </c>
      <c r="D997" s="78">
        <v>1484.3620000000001</v>
      </c>
      <c r="E997" s="78">
        <v>1484.2750000000001</v>
      </c>
      <c r="F997" s="78">
        <v>1478.529</v>
      </c>
      <c r="G997" s="78">
        <v>1481.8430000000001</v>
      </c>
      <c r="H997" s="78">
        <v>1483.9459999999999</v>
      </c>
      <c r="I997" s="78">
        <v>1484.94</v>
      </c>
      <c r="J997" s="78">
        <v>1485.5119999999999</v>
      </c>
      <c r="K997" s="78">
        <v>1484.211</v>
      </c>
      <c r="L997" s="78">
        <v>1484.374</v>
      </c>
      <c r="M997" s="78">
        <v>1483.8389999999999</v>
      </c>
      <c r="N997" s="78">
        <v>1485.1320000000001</v>
      </c>
      <c r="O997" s="78">
        <v>1483.681</v>
      </c>
      <c r="P997" s="78">
        <v>1483.635</v>
      </c>
      <c r="Q997" s="78">
        <v>1483.7760000000001</v>
      </c>
      <c r="R997" s="78">
        <v>1483.8679999999999</v>
      </c>
      <c r="S997" s="78">
        <v>1484.1790000000001</v>
      </c>
      <c r="T997" s="78">
        <v>1484.271</v>
      </c>
      <c r="U997" s="78">
        <v>1483.673</v>
      </c>
      <c r="V997" s="78">
        <v>1484.5509999999999</v>
      </c>
      <c r="W997" s="78">
        <v>1484.771</v>
      </c>
      <c r="X997" s="78">
        <v>1484.6120000000001</v>
      </c>
      <c r="Y997" s="78">
        <v>1484.4559999999999</v>
      </c>
      <c r="Z997" s="78">
        <v>1484.4670000000001</v>
      </c>
      <c r="AA997" s="78">
        <f t="shared" si="220"/>
        <v>1485.5119999999999</v>
      </c>
      <c r="AB997" s="77">
        <f t="shared" si="208"/>
        <v>2023</v>
      </c>
      <c r="AC997" s="76">
        <f t="shared" si="209"/>
        <v>7</v>
      </c>
      <c r="AD997" s="76" t="str">
        <f t="shared" si="210"/>
        <v/>
      </c>
      <c r="AE997" s="76" t="str">
        <f t="shared" si="211"/>
        <v/>
      </c>
      <c r="AF997" s="74">
        <f t="shared" si="212"/>
        <v>1485.5119999999999</v>
      </c>
      <c r="AG997" s="75" t="str">
        <f t="shared" si="213"/>
        <v>8:00</v>
      </c>
      <c r="AH997" s="74">
        <f t="shared" si="214"/>
        <v>37100.486000000004</v>
      </c>
      <c r="AI997" s="73" t="str">
        <f t="shared" si="215"/>
        <v/>
      </c>
      <c r="AJ997" s="73" t="str">
        <f t="shared" si="216"/>
        <v/>
      </c>
      <c r="AK997" s="73" t="str">
        <f t="shared" si="217"/>
        <v/>
      </c>
      <c r="AL997" s="72" t="str">
        <f t="shared" si="218"/>
        <v/>
      </c>
      <c r="AM997" s="71" t="str">
        <f t="shared" si="219"/>
        <v/>
      </c>
    </row>
    <row r="998" spans="2:39" ht="13.8" thickBot="1">
      <c r="B998" s="79">
        <v>45130</v>
      </c>
      <c r="C998" s="78">
        <v>1484.7619999999999</v>
      </c>
      <c r="D998" s="78">
        <v>1484.1790000000001</v>
      </c>
      <c r="E998" s="78">
        <v>1484.182</v>
      </c>
      <c r="F998" s="78">
        <v>1484.0650000000001</v>
      </c>
      <c r="G998" s="78">
        <v>1482.06</v>
      </c>
      <c r="H998" s="78">
        <v>1483.7819999999999</v>
      </c>
      <c r="I998" s="78">
        <v>1484.6020000000001</v>
      </c>
      <c r="J998" s="78">
        <v>1484.9929999999999</v>
      </c>
      <c r="K998" s="78">
        <v>1484.104</v>
      </c>
      <c r="L998" s="78">
        <v>1483.941</v>
      </c>
      <c r="M998" s="78">
        <v>1484.3119999999999</v>
      </c>
      <c r="N998" s="78">
        <v>1484.838</v>
      </c>
      <c r="O998" s="78">
        <v>1484.45</v>
      </c>
      <c r="P998" s="78">
        <v>1483.913</v>
      </c>
      <c r="Q998" s="78">
        <v>1484.0450000000001</v>
      </c>
      <c r="R998" s="78">
        <v>1484.1420000000001</v>
      </c>
      <c r="S998" s="78">
        <v>1484.559</v>
      </c>
      <c r="T998" s="78">
        <v>1479.75</v>
      </c>
      <c r="U998" s="78">
        <v>1483.1389999999999</v>
      </c>
      <c r="V998" s="78">
        <v>1484.5260000000001</v>
      </c>
      <c r="W998" s="78">
        <v>1483.808</v>
      </c>
      <c r="X998" s="78">
        <v>1485.0219999999999</v>
      </c>
      <c r="Y998" s="78">
        <v>1484.682</v>
      </c>
      <c r="Z998" s="78">
        <v>1484.27</v>
      </c>
      <c r="AA998" s="78">
        <f t="shared" si="220"/>
        <v>1485.0219999999999</v>
      </c>
      <c r="AB998" s="77">
        <f t="shared" si="208"/>
        <v>2023</v>
      </c>
      <c r="AC998" s="76">
        <f t="shared" si="209"/>
        <v>7</v>
      </c>
      <c r="AD998" s="76" t="str">
        <f t="shared" si="210"/>
        <v/>
      </c>
      <c r="AE998" s="76" t="str">
        <f t="shared" si="211"/>
        <v/>
      </c>
      <c r="AF998" s="74">
        <f t="shared" si="212"/>
        <v>1485.0219999999999</v>
      </c>
      <c r="AG998" s="75" t="str">
        <f t="shared" si="213"/>
        <v>22:00</v>
      </c>
      <c r="AH998" s="74">
        <f t="shared" si="214"/>
        <v>37101.148000000001</v>
      </c>
      <c r="AI998" s="73" t="str">
        <f t="shared" si="215"/>
        <v/>
      </c>
      <c r="AJ998" s="73" t="str">
        <f t="shared" si="216"/>
        <v/>
      </c>
      <c r="AK998" s="73" t="str">
        <f t="shared" si="217"/>
        <v/>
      </c>
      <c r="AL998" s="72" t="str">
        <f t="shared" si="218"/>
        <v/>
      </c>
      <c r="AM998" s="71" t="str">
        <f t="shared" si="219"/>
        <v/>
      </c>
    </row>
    <row r="999" spans="2:39" ht="13.8" thickBot="1">
      <c r="B999" s="79">
        <v>45131</v>
      </c>
      <c r="C999" s="78">
        <v>1484.7449999999999</v>
      </c>
      <c r="D999" s="78">
        <v>1484.9970000000001</v>
      </c>
      <c r="E999" s="78">
        <v>1484.0050000000001</v>
      </c>
      <c r="F999" s="78">
        <v>1484.7750000000001</v>
      </c>
      <c r="G999" s="78">
        <v>1483.6579999999999</v>
      </c>
      <c r="H999" s="78">
        <v>1483.7560000000001</v>
      </c>
      <c r="I999" s="78">
        <v>1482.5329999999999</v>
      </c>
      <c r="J999" s="78">
        <v>1483.951</v>
      </c>
      <c r="K999" s="78">
        <v>985.36099999999999</v>
      </c>
      <c r="L999" s="78">
        <v>0</v>
      </c>
      <c r="M999" s="78">
        <v>0</v>
      </c>
      <c r="N999" s="78">
        <v>0</v>
      </c>
      <c r="O999" s="78">
        <v>0</v>
      </c>
      <c r="P999" s="78">
        <v>342.32100000000003</v>
      </c>
      <c r="Q999" s="78">
        <v>1484.183</v>
      </c>
      <c r="R999" s="78">
        <v>1483.9770000000001</v>
      </c>
      <c r="S999" s="78">
        <v>1485.327</v>
      </c>
      <c r="T999" s="78">
        <v>1484.3720000000001</v>
      </c>
      <c r="U999" s="78">
        <v>1483.4929999999999</v>
      </c>
      <c r="V999" s="78">
        <v>1483.7460000000001</v>
      </c>
      <c r="W999" s="78">
        <v>1484.3219999999999</v>
      </c>
      <c r="X999" s="78">
        <v>1484.5029999999999</v>
      </c>
      <c r="Y999" s="78">
        <v>1484.424</v>
      </c>
      <c r="Z999" s="78">
        <v>1483.319</v>
      </c>
      <c r="AA999" s="78">
        <f t="shared" si="220"/>
        <v>1485.327</v>
      </c>
      <c r="AB999" s="77">
        <f t="shared" si="208"/>
        <v>2023</v>
      </c>
      <c r="AC999" s="76">
        <f t="shared" si="209"/>
        <v>7</v>
      </c>
      <c r="AD999" s="76" t="str">
        <f t="shared" si="210"/>
        <v/>
      </c>
      <c r="AE999" s="76" t="str">
        <f t="shared" si="211"/>
        <v/>
      </c>
      <c r="AF999" s="74">
        <f t="shared" si="212"/>
        <v>1485.327</v>
      </c>
      <c r="AG999" s="75" t="str">
        <f t="shared" si="213"/>
        <v>17:00</v>
      </c>
      <c r="AH999" s="74">
        <f t="shared" si="214"/>
        <v>29527.094999999998</v>
      </c>
      <c r="AI999" s="73" t="str">
        <f t="shared" si="215"/>
        <v/>
      </c>
      <c r="AJ999" s="73" t="str">
        <f t="shared" si="216"/>
        <v/>
      </c>
      <c r="AK999" s="73" t="str">
        <f t="shared" si="217"/>
        <v/>
      </c>
      <c r="AL999" s="72" t="str">
        <f t="shared" si="218"/>
        <v/>
      </c>
      <c r="AM999" s="71" t="str">
        <f t="shared" si="219"/>
        <v/>
      </c>
    </row>
    <row r="1000" spans="2:39" ht="13.8" thickBot="1">
      <c r="B1000" s="79">
        <v>45132</v>
      </c>
      <c r="C1000" s="78">
        <v>1483.923</v>
      </c>
      <c r="D1000" s="78">
        <v>1483.741</v>
      </c>
      <c r="E1000" s="78">
        <v>1484.5150000000001</v>
      </c>
      <c r="F1000" s="78">
        <v>1483.1690000000001</v>
      </c>
      <c r="G1000" s="78">
        <v>1483.9390000000001</v>
      </c>
      <c r="H1000" s="78">
        <v>1484.095</v>
      </c>
      <c r="I1000" s="78">
        <v>1483.194</v>
      </c>
      <c r="J1000" s="78">
        <v>1484.098</v>
      </c>
      <c r="K1000" s="78">
        <v>1484.59</v>
      </c>
      <c r="L1000" s="78">
        <v>1483.9559999999999</v>
      </c>
      <c r="M1000" s="78">
        <v>1204.9559999999999</v>
      </c>
      <c r="N1000" s="78">
        <v>0</v>
      </c>
      <c r="O1000" s="78">
        <v>10.785</v>
      </c>
      <c r="P1000" s="78">
        <v>10.92</v>
      </c>
      <c r="Q1000" s="78">
        <v>0</v>
      </c>
      <c r="R1000" s="78">
        <v>0</v>
      </c>
      <c r="S1000" s="78">
        <v>0</v>
      </c>
      <c r="T1000" s="78">
        <v>0</v>
      </c>
      <c r="U1000" s="78">
        <v>0</v>
      </c>
      <c r="V1000" s="78">
        <v>0</v>
      </c>
      <c r="W1000" s="78">
        <v>0</v>
      </c>
      <c r="X1000" s="78">
        <v>0</v>
      </c>
      <c r="Y1000" s="78">
        <v>0</v>
      </c>
      <c r="Z1000" s="78">
        <v>0</v>
      </c>
      <c r="AA1000" s="78">
        <f t="shared" si="220"/>
        <v>1484.59</v>
      </c>
      <c r="AB1000" s="77">
        <f t="shared" si="208"/>
        <v>2023</v>
      </c>
      <c r="AC1000" s="76">
        <f t="shared" si="209"/>
        <v>7</v>
      </c>
      <c r="AD1000" s="76" t="str">
        <f t="shared" si="210"/>
        <v/>
      </c>
      <c r="AE1000" s="76" t="str">
        <f t="shared" si="211"/>
        <v/>
      </c>
      <c r="AF1000" s="74">
        <f t="shared" si="212"/>
        <v>1484.59</v>
      </c>
      <c r="AG1000" s="75" t="str">
        <f t="shared" si="213"/>
        <v>9:00</v>
      </c>
      <c r="AH1000" s="74">
        <f t="shared" si="214"/>
        <v>17550.470999999998</v>
      </c>
      <c r="AI1000" s="73" t="str">
        <f t="shared" si="215"/>
        <v/>
      </c>
      <c r="AJ1000" s="73" t="str">
        <f t="shared" si="216"/>
        <v/>
      </c>
      <c r="AK1000" s="73" t="str">
        <f t="shared" si="217"/>
        <v/>
      </c>
      <c r="AL1000" s="72" t="str">
        <f t="shared" si="218"/>
        <v/>
      </c>
      <c r="AM1000" s="71" t="str">
        <f t="shared" si="219"/>
        <v/>
      </c>
    </row>
    <row r="1001" spans="2:39" ht="13.8" thickBot="1">
      <c r="B1001" s="79">
        <v>45133</v>
      </c>
      <c r="C1001" s="78">
        <v>0</v>
      </c>
      <c r="D1001" s="78">
        <v>0</v>
      </c>
      <c r="E1001" s="78">
        <v>0</v>
      </c>
      <c r="F1001" s="78">
        <v>0</v>
      </c>
      <c r="G1001" s="78">
        <v>0</v>
      </c>
      <c r="H1001" s="78">
        <v>325.06700000000001</v>
      </c>
      <c r="I1001" s="78">
        <v>1484.2429999999999</v>
      </c>
      <c r="J1001" s="78">
        <v>1483.723</v>
      </c>
      <c r="K1001" s="78">
        <v>1484.2149999999999</v>
      </c>
      <c r="L1001" s="78">
        <v>1483.951</v>
      </c>
      <c r="M1001" s="78">
        <v>1483.9580000000001</v>
      </c>
      <c r="N1001" s="78">
        <v>1483.9970000000001</v>
      </c>
      <c r="O1001" s="78">
        <v>1484.3030000000001</v>
      </c>
      <c r="P1001" s="78">
        <v>1483.684</v>
      </c>
      <c r="Q1001" s="78">
        <v>1474.0550000000001</v>
      </c>
      <c r="R1001" s="78">
        <v>1113.2139999999999</v>
      </c>
      <c r="S1001" s="78">
        <v>968.15899999999999</v>
      </c>
      <c r="T1001" s="78">
        <v>1483.8109999999999</v>
      </c>
      <c r="U1001" s="78">
        <v>1484.325</v>
      </c>
      <c r="V1001" s="78">
        <v>1484.607</v>
      </c>
      <c r="W1001" s="78">
        <v>1484.818</v>
      </c>
      <c r="X1001" s="78">
        <v>1484.115</v>
      </c>
      <c r="Y1001" s="78">
        <v>1484.279</v>
      </c>
      <c r="Z1001" s="78">
        <v>1484.5719999999999</v>
      </c>
      <c r="AA1001" s="78">
        <f t="shared" si="220"/>
        <v>1484.818</v>
      </c>
      <c r="AB1001" s="77">
        <f t="shared" si="208"/>
        <v>2023</v>
      </c>
      <c r="AC1001" s="76">
        <f t="shared" si="209"/>
        <v>7</v>
      </c>
      <c r="AD1001" s="76" t="str">
        <f t="shared" si="210"/>
        <v/>
      </c>
      <c r="AE1001" s="76" t="str">
        <f t="shared" si="211"/>
        <v/>
      </c>
      <c r="AF1001" s="74">
        <f t="shared" si="212"/>
        <v>1484.818</v>
      </c>
      <c r="AG1001" s="75" t="str">
        <f t="shared" si="213"/>
        <v>21:00</v>
      </c>
      <c r="AH1001" s="74">
        <f t="shared" si="214"/>
        <v>27627.913999999997</v>
      </c>
      <c r="AI1001" s="73" t="str">
        <f t="shared" si="215"/>
        <v/>
      </c>
      <c r="AJ1001" s="73" t="str">
        <f t="shared" si="216"/>
        <v/>
      </c>
      <c r="AK1001" s="73" t="str">
        <f t="shared" si="217"/>
        <v/>
      </c>
      <c r="AL1001" s="72" t="str">
        <f t="shared" si="218"/>
        <v/>
      </c>
      <c r="AM1001" s="71" t="str">
        <f t="shared" si="219"/>
        <v/>
      </c>
    </row>
    <row r="1002" spans="2:39" ht="13.8" thickBot="1">
      <c r="B1002" s="79">
        <v>45134</v>
      </c>
      <c r="C1002" s="78">
        <v>1484.19</v>
      </c>
      <c r="D1002" s="78">
        <v>1484.5150000000001</v>
      </c>
      <c r="E1002" s="78">
        <v>1483.827</v>
      </c>
      <c r="F1002" s="78">
        <v>1483.9880000000001</v>
      </c>
      <c r="G1002" s="78">
        <v>1483.681</v>
      </c>
      <c r="H1002" s="78">
        <v>1484.3489999999999</v>
      </c>
      <c r="I1002" s="78">
        <v>1484.107</v>
      </c>
      <c r="J1002" s="78">
        <v>1485.327</v>
      </c>
      <c r="K1002" s="78">
        <v>1483.154</v>
      </c>
      <c r="L1002" s="78">
        <v>1484.0139999999999</v>
      </c>
      <c r="M1002" s="78">
        <v>1483.471</v>
      </c>
      <c r="N1002" s="78">
        <v>1483.865</v>
      </c>
      <c r="O1002" s="78">
        <v>1484.3530000000001</v>
      </c>
      <c r="P1002" s="78">
        <v>1484.386</v>
      </c>
      <c r="Q1002" s="78">
        <v>1484.3530000000001</v>
      </c>
      <c r="R1002" s="78">
        <v>1483.7650000000001</v>
      </c>
      <c r="S1002" s="78">
        <v>1484.068</v>
      </c>
      <c r="T1002" s="78">
        <v>1483.818</v>
      </c>
      <c r="U1002" s="78">
        <v>1484.5170000000001</v>
      </c>
      <c r="V1002" s="78">
        <v>1484.0319999999999</v>
      </c>
      <c r="W1002" s="78">
        <v>1484.289</v>
      </c>
      <c r="X1002" s="78">
        <v>1483.91</v>
      </c>
      <c r="Y1002" s="78">
        <v>1483.9359999999999</v>
      </c>
      <c r="Z1002" s="78">
        <v>1484.0630000000001</v>
      </c>
      <c r="AA1002" s="78">
        <f t="shared" si="220"/>
        <v>1485.327</v>
      </c>
      <c r="AB1002" s="77">
        <f t="shared" si="208"/>
        <v>2023</v>
      </c>
      <c r="AC1002" s="76">
        <f t="shared" si="209"/>
        <v>7</v>
      </c>
      <c r="AD1002" s="76" t="str">
        <f t="shared" si="210"/>
        <v/>
      </c>
      <c r="AE1002" s="76" t="str">
        <f t="shared" si="211"/>
        <v/>
      </c>
      <c r="AF1002" s="74">
        <f t="shared" si="212"/>
        <v>1485.327</v>
      </c>
      <c r="AG1002" s="75" t="str">
        <f t="shared" si="213"/>
        <v>8:00</v>
      </c>
      <c r="AH1002" s="74">
        <f t="shared" si="214"/>
        <v>37103.304999999993</v>
      </c>
      <c r="AI1002" s="73" t="str">
        <f t="shared" si="215"/>
        <v/>
      </c>
      <c r="AJ1002" s="73" t="str">
        <f t="shared" si="216"/>
        <v/>
      </c>
      <c r="AK1002" s="73" t="str">
        <f t="shared" si="217"/>
        <v/>
      </c>
      <c r="AL1002" s="72" t="str">
        <f t="shared" si="218"/>
        <v/>
      </c>
      <c r="AM1002" s="71" t="str">
        <f t="shared" si="219"/>
        <v/>
      </c>
    </row>
    <row r="1003" spans="2:39" ht="13.8" thickBot="1">
      <c r="B1003" s="79">
        <v>45135</v>
      </c>
      <c r="C1003" s="78">
        <v>1483.8869999999999</v>
      </c>
      <c r="D1003" s="78">
        <v>1484.626</v>
      </c>
      <c r="E1003" s="78">
        <v>1484.53</v>
      </c>
      <c r="F1003" s="78">
        <v>1483.9949999999999</v>
      </c>
      <c r="G1003" s="78">
        <v>1484.5640000000001</v>
      </c>
      <c r="H1003" s="78">
        <v>1484.0709999999999</v>
      </c>
      <c r="I1003" s="78">
        <v>1482.8679999999999</v>
      </c>
      <c r="J1003" s="78">
        <v>1483.72</v>
      </c>
      <c r="K1003" s="78">
        <v>1483.7270000000001</v>
      </c>
      <c r="L1003" s="78">
        <v>1484.452</v>
      </c>
      <c r="M1003" s="78">
        <v>1484.127</v>
      </c>
      <c r="N1003" s="78">
        <v>1484.1469999999999</v>
      </c>
      <c r="O1003" s="78">
        <v>1483.924</v>
      </c>
      <c r="P1003" s="78">
        <v>1484.674</v>
      </c>
      <c r="Q1003" s="78">
        <v>1484.248</v>
      </c>
      <c r="R1003" s="78">
        <v>1483.933</v>
      </c>
      <c r="S1003" s="78">
        <v>1483.8230000000001</v>
      </c>
      <c r="T1003" s="78">
        <v>1483.6420000000001</v>
      </c>
      <c r="U1003" s="78">
        <v>1484.211</v>
      </c>
      <c r="V1003" s="78">
        <v>1484.463</v>
      </c>
      <c r="W1003" s="78">
        <v>1484.3489999999999</v>
      </c>
      <c r="X1003" s="78">
        <v>1483.6320000000001</v>
      </c>
      <c r="Y1003" s="78">
        <v>1484.5150000000001</v>
      </c>
      <c r="Z1003" s="78">
        <v>1484.076</v>
      </c>
      <c r="AA1003" s="78">
        <f t="shared" si="220"/>
        <v>1484.674</v>
      </c>
      <c r="AB1003" s="77">
        <f t="shared" si="208"/>
        <v>2023</v>
      </c>
      <c r="AC1003" s="76">
        <f t="shared" si="209"/>
        <v>7</v>
      </c>
      <c r="AD1003" s="76" t="str">
        <f t="shared" si="210"/>
        <v/>
      </c>
      <c r="AE1003" s="76" t="str">
        <f t="shared" si="211"/>
        <v/>
      </c>
      <c r="AF1003" s="74">
        <f t="shared" si="212"/>
        <v>1484.674</v>
      </c>
      <c r="AG1003" s="75" t="str">
        <f t="shared" si="213"/>
        <v>14:00</v>
      </c>
      <c r="AH1003" s="74">
        <f t="shared" si="214"/>
        <v>37102.877999999997</v>
      </c>
      <c r="AI1003" s="73" t="str">
        <f t="shared" si="215"/>
        <v/>
      </c>
      <c r="AJ1003" s="73" t="str">
        <f t="shared" si="216"/>
        <v/>
      </c>
      <c r="AK1003" s="73" t="str">
        <f t="shared" si="217"/>
        <v/>
      </c>
      <c r="AL1003" s="72" t="str">
        <f t="shared" si="218"/>
        <v/>
      </c>
      <c r="AM1003" s="71" t="str">
        <f t="shared" si="219"/>
        <v/>
      </c>
    </row>
    <row r="1004" spans="2:39" ht="13.8" thickBot="1">
      <c r="B1004" s="79">
        <v>45136</v>
      </c>
      <c r="C1004" s="78">
        <v>1484.49</v>
      </c>
      <c r="D1004" s="78">
        <v>1484.5360000000001</v>
      </c>
      <c r="E1004" s="78">
        <v>1485.008</v>
      </c>
      <c r="F1004" s="78">
        <v>1484.42</v>
      </c>
      <c r="G1004" s="78">
        <v>1483.912</v>
      </c>
      <c r="H1004" s="78">
        <v>1484.1659999999999</v>
      </c>
      <c r="I1004" s="78">
        <v>1484.1369999999999</v>
      </c>
      <c r="J1004" s="78">
        <v>1483.8140000000001</v>
      </c>
      <c r="K1004" s="78">
        <v>1484.329</v>
      </c>
      <c r="L1004" s="78">
        <v>1484.8230000000001</v>
      </c>
      <c r="M1004" s="78">
        <v>1484.4949999999999</v>
      </c>
      <c r="N1004" s="78">
        <v>1484.5530000000001</v>
      </c>
      <c r="O1004" s="78">
        <v>1484.816</v>
      </c>
      <c r="P1004" s="78">
        <v>1484.856</v>
      </c>
      <c r="Q1004" s="78">
        <v>1484.9079999999999</v>
      </c>
      <c r="R1004" s="78">
        <v>1483.8240000000001</v>
      </c>
      <c r="S1004" s="78">
        <v>1484.9639999999999</v>
      </c>
      <c r="T1004" s="78">
        <v>1484.598</v>
      </c>
      <c r="U1004" s="78">
        <v>1484.8789999999999</v>
      </c>
      <c r="V1004" s="78">
        <v>1484.2670000000001</v>
      </c>
      <c r="W1004" s="78">
        <v>1484.75</v>
      </c>
      <c r="X1004" s="78">
        <v>1484.6020000000001</v>
      </c>
      <c r="Y1004" s="78">
        <v>1483.7739999999999</v>
      </c>
      <c r="Z1004" s="78">
        <v>1484.9490000000001</v>
      </c>
      <c r="AA1004" s="78">
        <f t="shared" si="220"/>
        <v>1485.008</v>
      </c>
      <c r="AB1004" s="77">
        <f t="shared" si="208"/>
        <v>2023</v>
      </c>
      <c r="AC1004" s="76">
        <f t="shared" si="209"/>
        <v>7</v>
      </c>
      <c r="AD1004" s="76" t="str">
        <f t="shared" si="210"/>
        <v/>
      </c>
      <c r="AE1004" s="76" t="str">
        <f t="shared" si="211"/>
        <v/>
      </c>
      <c r="AF1004" s="74">
        <f t="shared" si="212"/>
        <v>1485.008</v>
      </c>
      <c r="AG1004" s="75" t="str">
        <f t="shared" si="213"/>
        <v>3:00</v>
      </c>
      <c r="AH1004" s="74">
        <f t="shared" si="214"/>
        <v>37112.877999999997</v>
      </c>
      <c r="AI1004" s="73" t="str">
        <f t="shared" si="215"/>
        <v/>
      </c>
      <c r="AJ1004" s="73" t="str">
        <f t="shared" si="216"/>
        <v/>
      </c>
      <c r="AK1004" s="73" t="str">
        <f t="shared" si="217"/>
        <v/>
      </c>
      <c r="AL1004" s="72" t="str">
        <f t="shared" si="218"/>
        <v/>
      </c>
      <c r="AM1004" s="71" t="str">
        <f t="shared" si="219"/>
        <v/>
      </c>
    </row>
    <row r="1005" spans="2:39" ht="13.8" thickBot="1">
      <c r="B1005" s="79">
        <v>45137</v>
      </c>
      <c r="C1005" s="78">
        <v>1484.741</v>
      </c>
      <c r="D1005" s="78">
        <v>1483.7919999999999</v>
      </c>
      <c r="E1005" s="78">
        <v>1484.172</v>
      </c>
      <c r="F1005" s="78">
        <v>1484.3420000000001</v>
      </c>
      <c r="G1005" s="78">
        <v>1484.46</v>
      </c>
      <c r="H1005" s="78">
        <v>1484.2650000000001</v>
      </c>
      <c r="I1005" s="78">
        <v>1485.617</v>
      </c>
      <c r="J1005" s="78">
        <v>1484.904</v>
      </c>
      <c r="K1005" s="78">
        <v>1484.7360000000001</v>
      </c>
      <c r="L1005" s="78">
        <v>861.48900000000003</v>
      </c>
      <c r="M1005" s="78">
        <v>0</v>
      </c>
      <c r="N1005" s="78">
        <v>0</v>
      </c>
      <c r="O1005" s="78">
        <v>0</v>
      </c>
      <c r="P1005" s="78">
        <v>0</v>
      </c>
      <c r="Q1005" s="78">
        <v>0</v>
      </c>
      <c r="R1005" s="78">
        <v>0</v>
      </c>
      <c r="S1005" s="78">
        <v>0</v>
      </c>
      <c r="T1005" s="78">
        <v>0</v>
      </c>
      <c r="U1005" s="78">
        <v>0</v>
      </c>
      <c r="V1005" s="78">
        <v>0</v>
      </c>
      <c r="W1005" s="78">
        <v>0</v>
      </c>
      <c r="X1005" s="78">
        <v>0</v>
      </c>
      <c r="Y1005" s="78">
        <v>0</v>
      </c>
      <c r="Z1005" s="78">
        <v>0</v>
      </c>
      <c r="AA1005" s="78">
        <f t="shared" si="220"/>
        <v>1485.617</v>
      </c>
      <c r="AB1005" s="77">
        <f t="shared" si="208"/>
        <v>2023</v>
      </c>
      <c r="AC1005" s="76">
        <f t="shared" si="209"/>
        <v>7</v>
      </c>
      <c r="AD1005" s="76" t="str">
        <f t="shared" si="210"/>
        <v/>
      </c>
      <c r="AE1005" s="76" t="str">
        <f t="shared" si="211"/>
        <v/>
      </c>
      <c r="AF1005" s="74">
        <f t="shared" si="212"/>
        <v>1485.617</v>
      </c>
      <c r="AG1005" s="75" t="str">
        <f t="shared" si="213"/>
        <v>7:00</v>
      </c>
      <c r="AH1005" s="74">
        <f t="shared" si="214"/>
        <v>15708.135000000002</v>
      </c>
      <c r="AI1005" s="73" t="str">
        <f t="shared" si="215"/>
        <v/>
      </c>
      <c r="AJ1005" s="73" t="str">
        <f t="shared" si="216"/>
        <v/>
      </c>
      <c r="AK1005" s="73" t="str">
        <f t="shared" si="217"/>
        <v/>
      </c>
      <c r="AL1005" s="72" t="str">
        <f t="shared" si="218"/>
        <v/>
      </c>
      <c r="AM1005" s="71" t="str">
        <f t="shared" si="219"/>
        <v/>
      </c>
    </row>
    <row r="1006" spans="2:39" ht="13.8" thickBot="1">
      <c r="B1006" s="79">
        <v>45138</v>
      </c>
      <c r="C1006" s="78">
        <v>0</v>
      </c>
      <c r="D1006" s="78">
        <v>0</v>
      </c>
      <c r="E1006" s="78">
        <v>0</v>
      </c>
      <c r="F1006" s="78">
        <v>0</v>
      </c>
      <c r="G1006" s="78">
        <v>0</v>
      </c>
      <c r="H1006" s="78">
        <v>0</v>
      </c>
      <c r="I1006" s="78">
        <v>0</v>
      </c>
      <c r="J1006" s="78">
        <v>0</v>
      </c>
      <c r="K1006" s="78">
        <v>0</v>
      </c>
      <c r="L1006" s="78">
        <v>0</v>
      </c>
      <c r="M1006" s="78">
        <v>0</v>
      </c>
      <c r="N1006" s="78">
        <v>0</v>
      </c>
      <c r="O1006" s="78">
        <v>0</v>
      </c>
      <c r="P1006" s="78">
        <v>0</v>
      </c>
      <c r="Q1006" s="78">
        <v>0</v>
      </c>
      <c r="R1006" s="78">
        <v>0</v>
      </c>
      <c r="S1006" s="78">
        <v>0</v>
      </c>
      <c r="T1006" s="78">
        <v>0</v>
      </c>
      <c r="U1006" s="78">
        <v>0</v>
      </c>
      <c r="V1006" s="78">
        <v>0</v>
      </c>
      <c r="W1006" s="78">
        <v>0</v>
      </c>
      <c r="X1006" s="78">
        <v>0</v>
      </c>
      <c r="Y1006" s="78">
        <v>0</v>
      </c>
      <c r="Z1006" s="78">
        <v>0</v>
      </c>
      <c r="AA1006" s="78">
        <f t="shared" si="220"/>
        <v>0</v>
      </c>
      <c r="AB1006" s="77">
        <f t="shared" si="208"/>
        <v>2023</v>
      </c>
      <c r="AC1006" s="76">
        <f t="shared" si="209"/>
        <v>7</v>
      </c>
      <c r="AD1006" s="76" t="str">
        <f t="shared" si="210"/>
        <v>2023-7</v>
      </c>
      <c r="AE1006" s="76">
        <f t="shared" si="211"/>
        <v>7</v>
      </c>
      <c r="AF1006" s="74">
        <f t="shared" si="212"/>
        <v>0</v>
      </c>
      <c r="AG1006" s="75" t="str">
        <f t="shared" si="213"/>
        <v>1:00</v>
      </c>
      <c r="AH1006" s="74">
        <f t="shared" si="214"/>
        <v>0</v>
      </c>
      <c r="AI1006" s="73">
        <f t="shared" si="215"/>
        <v>40915.486999999994</v>
      </c>
      <c r="AJ1006" s="73">
        <f t="shared" si="216"/>
        <v>1486.068</v>
      </c>
      <c r="AK1006" s="73">
        <f t="shared" si="217"/>
        <v>37114.936999999998</v>
      </c>
      <c r="AL1006" s="72">
        <f t="shared" si="218"/>
        <v>45108</v>
      </c>
      <c r="AM1006" s="71" t="str">
        <f t="shared" si="219"/>
        <v>7:00</v>
      </c>
    </row>
    <row r="1007" spans="2:39" ht="13.8" thickBot="1">
      <c r="B1007" s="79">
        <v>45139</v>
      </c>
      <c r="C1007" s="78">
        <v>0</v>
      </c>
      <c r="D1007" s="78">
        <v>0</v>
      </c>
      <c r="E1007" s="78">
        <v>0</v>
      </c>
      <c r="F1007" s="78">
        <v>0</v>
      </c>
      <c r="G1007" s="78">
        <v>0</v>
      </c>
      <c r="H1007" s="78">
        <v>0</v>
      </c>
      <c r="I1007" s="78">
        <v>0</v>
      </c>
      <c r="J1007" s="78">
        <v>0</v>
      </c>
      <c r="K1007" s="78">
        <v>0</v>
      </c>
      <c r="L1007" s="78">
        <v>44.481999999999999</v>
      </c>
      <c r="M1007" s="78">
        <v>1480.9169999999999</v>
      </c>
      <c r="N1007" s="78">
        <v>1484.8910000000001</v>
      </c>
      <c r="O1007" s="78">
        <v>1483.7570000000001</v>
      </c>
      <c r="P1007" s="78">
        <v>1484.4359999999999</v>
      </c>
      <c r="Q1007" s="78">
        <v>1484.269</v>
      </c>
      <c r="R1007" s="78">
        <v>1485.047</v>
      </c>
      <c r="S1007" s="78">
        <v>1483.731</v>
      </c>
      <c r="T1007" s="78">
        <v>1483.69</v>
      </c>
      <c r="U1007" s="78">
        <v>1484.636</v>
      </c>
      <c r="V1007" s="78">
        <v>1484.636</v>
      </c>
      <c r="W1007" s="78">
        <v>1484.6210000000001</v>
      </c>
      <c r="X1007" s="78">
        <v>1484.4269999999999</v>
      </c>
      <c r="Y1007" s="78">
        <v>1484.248</v>
      </c>
      <c r="Z1007" s="78">
        <v>1483.94</v>
      </c>
      <c r="AA1007" s="78">
        <f t="shared" si="220"/>
        <v>1485.047</v>
      </c>
      <c r="AB1007" s="77">
        <f t="shared" si="208"/>
        <v>2023</v>
      </c>
      <c r="AC1007" s="76">
        <f t="shared" si="209"/>
        <v>8</v>
      </c>
      <c r="AD1007" s="76" t="str">
        <f t="shared" si="210"/>
        <v/>
      </c>
      <c r="AE1007" s="76" t="str">
        <f t="shared" si="211"/>
        <v/>
      </c>
      <c r="AF1007" s="74">
        <f t="shared" si="212"/>
        <v>1485.047</v>
      </c>
      <c r="AG1007" s="75" t="str">
        <f t="shared" si="213"/>
        <v>16:00</v>
      </c>
      <c r="AH1007" s="74">
        <f t="shared" si="214"/>
        <v>22306.774999999998</v>
      </c>
      <c r="AI1007" s="73" t="str">
        <f t="shared" si="215"/>
        <v/>
      </c>
      <c r="AJ1007" s="73" t="str">
        <f t="shared" si="216"/>
        <v/>
      </c>
      <c r="AK1007" s="73" t="str">
        <f t="shared" si="217"/>
        <v/>
      </c>
      <c r="AL1007" s="72" t="str">
        <f t="shared" si="218"/>
        <v/>
      </c>
      <c r="AM1007" s="71" t="str">
        <f t="shared" si="219"/>
        <v/>
      </c>
    </row>
    <row r="1008" spans="2:39" ht="13.8" thickBot="1">
      <c r="B1008" s="79">
        <v>45140</v>
      </c>
      <c r="C1008" s="78">
        <v>1483.32</v>
      </c>
      <c r="D1008" s="78">
        <v>1484.4380000000001</v>
      </c>
      <c r="E1008" s="78">
        <v>1485.2570000000001</v>
      </c>
      <c r="F1008" s="78">
        <v>1482.963</v>
      </c>
      <c r="G1008" s="78">
        <v>1484.7570000000001</v>
      </c>
      <c r="H1008" s="78">
        <v>1484.3420000000001</v>
      </c>
      <c r="I1008" s="78">
        <v>1484.03</v>
      </c>
      <c r="J1008" s="78">
        <v>1484.5630000000001</v>
      </c>
      <c r="K1008" s="78">
        <v>1483.828</v>
      </c>
      <c r="L1008" s="78">
        <v>1483.905</v>
      </c>
      <c r="M1008" s="78">
        <v>1483.8389999999999</v>
      </c>
      <c r="N1008" s="78">
        <v>1483.9259999999999</v>
      </c>
      <c r="O1008" s="78">
        <v>1484.021</v>
      </c>
      <c r="P1008" s="78">
        <v>1484.64</v>
      </c>
      <c r="Q1008" s="78">
        <v>1484.771</v>
      </c>
      <c r="R1008" s="78">
        <v>1484.9949999999999</v>
      </c>
      <c r="S1008" s="78">
        <v>1484.799</v>
      </c>
      <c r="T1008" s="78">
        <v>1483.595</v>
      </c>
      <c r="U1008" s="78">
        <v>1484.481</v>
      </c>
      <c r="V1008" s="78">
        <v>1484.83</v>
      </c>
      <c r="W1008" s="78">
        <v>1484.9280000000001</v>
      </c>
      <c r="X1008" s="78">
        <v>1484.374</v>
      </c>
      <c r="Y1008" s="78">
        <v>1484.873</v>
      </c>
      <c r="Z1008" s="78">
        <v>1484.3589999999999</v>
      </c>
      <c r="AA1008" s="78">
        <f t="shared" si="220"/>
        <v>1485.2570000000001</v>
      </c>
      <c r="AB1008" s="77">
        <f t="shared" si="208"/>
        <v>2023</v>
      </c>
      <c r="AC1008" s="76">
        <f t="shared" si="209"/>
        <v>8</v>
      </c>
      <c r="AD1008" s="76" t="str">
        <f t="shared" si="210"/>
        <v/>
      </c>
      <c r="AE1008" s="76" t="str">
        <f t="shared" si="211"/>
        <v/>
      </c>
      <c r="AF1008" s="74">
        <f t="shared" si="212"/>
        <v>1485.2570000000001</v>
      </c>
      <c r="AG1008" s="75" t="str">
        <f t="shared" si="213"/>
        <v>3:00</v>
      </c>
      <c r="AH1008" s="74">
        <f t="shared" si="214"/>
        <v>37109.091</v>
      </c>
      <c r="AI1008" s="73" t="str">
        <f t="shared" si="215"/>
        <v/>
      </c>
      <c r="AJ1008" s="73" t="str">
        <f t="shared" si="216"/>
        <v/>
      </c>
      <c r="AK1008" s="73" t="str">
        <f t="shared" si="217"/>
        <v/>
      </c>
      <c r="AL1008" s="72" t="str">
        <f t="shared" si="218"/>
        <v/>
      </c>
      <c r="AM1008" s="71" t="str">
        <f t="shared" si="219"/>
        <v/>
      </c>
    </row>
    <row r="1009" spans="2:39" ht="13.8" thickBot="1">
      <c r="B1009" s="79">
        <v>45141</v>
      </c>
      <c r="C1009" s="78">
        <v>1484.568</v>
      </c>
      <c r="D1009" s="78">
        <v>1483.7909999999999</v>
      </c>
      <c r="E1009" s="78">
        <v>1484.2539999999999</v>
      </c>
      <c r="F1009" s="78">
        <v>1485.49</v>
      </c>
      <c r="G1009" s="78">
        <v>1483.729</v>
      </c>
      <c r="H1009" s="78">
        <v>1484.8130000000001</v>
      </c>
      <c r="I1009" s="78">
        <v>1484.309</v>
      </c>
      <c r="J1009" s="78">
        <v>847.16399999999999</v>
      </c>
      <c r="K1009" s="78">
        <v>0</v>
      </c>
      <c r="L1009" s="78">
        <v>0</v>
      </c>
      <c r="M1009" s="78">
        <v>0</v>
      </c>
      <c r="N1009" s="78">
        <v>0</v>
      </c>
      <c r="O1009" s="78">
        <v>0</v>
      </c>
      <c r="P1009" s="78">
        <v>0</v>
      </c>
      <c r="Q1009" s="78">
        <v>0</v>
      </c>
      <c r="R1009" s="78">
        <v>0</v>
      </c>
      <c r="S1009" s="78">
        <v>0</v>
      </c>
      <c r="T1009" s="78">
        <v>0</v>
      </c>
      <c r="U1009" s="78">
        <v>0</v>
      </c>
      <c r="V1009" s="78">
        <v>0</v>
      </c>
      <c r="W1009" s="78">
        <v>0</v>
      </c>
      <c r="X1009" s="78">
        <v>0</v>
      </c>
      <c r="Y1009" s="78">
        <v>0</v>
      </c>
      <c r="Z1009" s="78">
        <v>0</v>
      </c>
      <c r="AA1009" s="78">
        <f t="shared" si="220"/>
        <v>1485.49</v>
      </c>
      <c r="AB1009" s="77">
        <f t="shared" si="208"/>
        <v>2023</v>
      </c>
      <c r="AC1009" s="76">
        <f t="shared" si="209"/>
        <v>8</v>
      </c>
      <c r="AD1009" s="76" t="str">
        <f t="shared" si="210"/>
        <v/>
      </c>
      <c r="AE1009" s="76" t="str">
        <f t="shared" si="211"/>
        <v/>
      </c>
      <c r="AF1009" s="74">
        <f t="shared" si="212"/>
        <v>1485.49</v>
      </c>
      <c r="AG1009" s="75" t="str">
        <f t="shared" si="213"/>
        <v>4:00</v>
      </c>
      <c r="AH1009" s="74">
        <f t="shared" si="214"/>
        <v>12723.608</v>
      </c>
      <c r="AI1009" s="73" t="str">
        <f t="shared" si="215"/>
        <v/>
      </c>
      <c r="AJ1009" s="73" t="str">
        <f t="shared" si="216"/>
        <v/>
      </c>
      <c r="AK1009" s="73" t="str">
        <f t="shared" si="217"/>
        <v/>
      </c>
      <c r="AL1009" s="72" t="str">
        <f t="shared" si="218"/>
        <v/>
      </c>
      <c r="AM1009" s="71" t="str">
        <f t="shared" si="219"/>
        <v/>
      </c>
    </row>
    <row r="1010" spans="2:39" ht="13.8" thickBot="1">
      <c r="B1010" s="79">
        <v>45142</v>
      </c>
      <c r="C1010" s="78">
        <v>0</v>
      </c>
      <c r="D1010" s="78">
        <v>0</v>
      </c>
      <c r="E1010" s="78">
        <v>0</v>
      </c>
      <c r="F1010" s="78">
        <v>0</v>
      </c>
      <c r="G1010" s="78">
        <v>0</v>
      </c>
      <c r="H1010" s="78">
        <v>0</v>
      </c>
      <c r="I1010" s="78">
        <v>0</v>
      </c>
      <c r="J1010" s="78">
        <v>9.4719999999999995</v>
      </c>
      <c r="K1010" s="78">
        <v>0</v>
      </c>
      <c r="L1010" s="78">
        <v>951.87099999999998</v>
      </c>
      <c r="M1010" s="78">
        <v>1484.22</v>
      </c>
      <c r="N1010" s="78">
        <v>1484.5619999999999</v>
      </c>
      <c r="O1010" s="78">
        <v>1484.396</v>
      </c>
      <c r="P1010" s="78">
        <v>1484.4829999999999</v>
      </c>
      <c r="Q1010" s="78">
        <v>1484.307</v>
      </c>
      <c r="R1010" s="78">
        <v>1484.4829999999999</v>
      </c>
      <c r="S1010" s="78">
        <v>1484.0039999999999</v>
      </c>
      <c r="T1010" s="78">
        <v>1484.124</v>
      </c>
      <c r="U1010" s="78">
        <v>1484.8510000000001</v>
      </c>
      <c r="V1010" s="78">
        <v>1484.9680000000001</v>
      </c>
      <c r="W1010" s="78">
        <v>1484.778</v>
      </c>
      <c r="X1010" s="78">
        <v>1484.0719999999999</v>
      </c>
      <c r="Y1010" s="78">
        <v>1483.7619999999999</v>
      </c>
      <c r="Z1010" s="78">
        <v>1483.729</v>
      </c>
      <c r="AA1010" s="78">
        <f t="shared" si="220"/>
        <v>1484.9680000000001</v>
      </c>
      <c r="AB1010" s="77">
        <f t="shared" si="208"/>
        <v>2023</v>
      </c>
      <c r="AC1010" s="76">
        <f t="shared" si="209"/>
        <v>8</v>
      </c>
      <c r="AD1010" s="76" t="str">
        <f t="shared" si="210"/>
        <v/>
      </c>
      <c r="AE1010" s="76" t="str">
        <f t="shared" si="211"/>
        <v/>
      </c>
      <c r="AF1010" s="74">
        <f t="shared" si="212"/>
        <v>1484.9680000000001</v>
      </c>
      <c r="AG1010" s="75" t="str">
        <f t="shared" si="213"/>
        <v>20:00</v>
      </c>
      <c r="AH1010" s="74">
        <f t="shared" si="214"/>
        <v>23227.05</v>
      </c>
      <c r="AI1010" s="73" t="str">
        <f t="shared" si="215"/>
        <v/>
      </c>
      <c r="AJ1010" s="73" t="str">
        <f t="shared" si="216"/>
        <v/>
      </c>
      <c r="AK1010" s="73" t="str">
        <f t="shared" si="217"/>
        <v/>
      </c>
      <c r="AL1010" s="72" t="str">
        <f t="shared" si="218"/>
        <v/>
      </c>
      <c r="AM1010" s="71" t="str">
        <f t="shared" si="219"/>
        <v/>
      </c>
    </row>
    <row r="1011" spans="2:39" ht="13.8" thickBot="1">
      <c r="B1011" s="79">
        <v>45143</v>
      </c>
      <c r="C1011" s="78">
        <v>1483.2170000000001</v>
      </c>
      <c r="D1011" s="78">
        <v>1483.6679999999999</v>
      </c>
      <c r="E1011" s="78">
        <v>1485.17</v>
      </c>
      <c r="F1011" s="78">
        <v>1484.4929999999999</v>
      </c>
      <c r="G1011" s="78">
        <v>1483.8889999999999</v>
      </c>
      <c r="H1011" s="78">
        <v>1483.84</v>
      </c>
      <c r="I1011" s="78">
        <v>1483.0440000000001</v>
      </c>
      <c r="J1011" s="78">
        <v>1484.5119999999999</v>
      </c>
      <c r="K1011" s="78">
        <v>1483.472</v>
      </c>
      <c r="L1011" s="78">
        <v>1484.8720000000001</v>
      </c>
      <c r="M1011" s="78">
        <v>1484.6079999999999</v>
      </c>
      <c r="N1011" s="78">
        <v>1483.9970000000001</v>
      </c>
      <c r="O1011" s="78">
        <v>1484.1079999999999</v>
      </c>
      <c r="P1011" s="78">
        <v>1484.6659999999999</v>
      </c>
      <c r="Q1011" s="78">
        <v>1484.3150000000001</v>
      </c>
      <c r="R1011" s="78">
        <v>1483.5809999999999</v>
      </c>
      <c r="S1011" s="78">
        <v>1484.2449999999999</v>
      </c>
      <c r="T1011" s="78">
        <v>1484.212</v>
      </c>
      <c r="U1011" s="78">
        <v>1484.508</v>
      </c>
      <c r="V1011" s="78">
        <v>1483.9159999999999</v>
      </c>
      <c r="W1011" s="78">
        <v>1484.4359999999999</v>
      </c>
      <c r="X1011" s="78">
        <v>1484.336</v>
      </c>
      <c r="Y1011" s="78">
        <v>1484.8019999999999</v>
      </c>
      <c r="Z1011" s="78">
        <v>1483.9090000000001</v>
      </c>
      <c r="AA1011" s="78">
        <f t="shared" si="220"/>
        <v>1485.17</v>
      </c>
      <c r="AB1011" s="77">
        <f t="shared" si="208"/>
        <v>2023</v>
      </c>
      <c r="AC1011" s="76">
        <f t="shared" si="209"/>
        <v>8</v>
      </c>
      <c r="AD1011" s="76" t="str">
        <f t="shared" si="210"/>
        <v/>
      </c>
      <c r="AE1011" s="76" t="str">
        <f t="shared" si="211"/>
        <v/>
      </c>
      <c r="AF1011" s="74">
        <f t="shared" si="212"/>
        <v>1485.17</v>
      </c>
      <c r="AG1011" s="75" t="str">
        <f t="shared" si="213"/>
        <v>3:00</v>
      </c>
      <c r="AH1011" s="74">
        <f t="shared" si="214"/>
        <v>37104.985999999997</v>
      </c>
      <c r="AI1011" s="73" t="str">
        <f t="shared" si="215"/>
        <v/>
      </c>
      <c r="AJ1011" s="73" t="str">
        <f t="shared" si="216"/>
        <v/>
      </c>
      <c r="AK1011" s="73" t="str">
        <f t="shared" si="217"/>
        <v/>
      </c>
      <c r="AL1011" s="72" t="str">
        <f t="shared" si="218"/>
        <v/>
      </c>
      <c r="AM1011" s="71" t="str">
        <f t="shared" si="219"/>
        <v/>
      </c>
    </row>
    <row r="1012" spans="2:39" ht="13.8" thickBot="1">
      <c r="B1012" s="79">
        <v>45144</v>
      </c>
      <c r="C1012" s="78">
        <v>1484.1890000000001</v>
      </c>
      <c r="D1012" s="78">
        <v>1484.088</v>
      </c>
      <c r="E1012" s="78">
        <v>1484.43</v>
      </c>
      <c r="F1012" s="78">
        <v>1484.846</v>
      </c>
      <c r="G1012" s="78">
        <v>1484.386</v>
      </c>
      <c r="H1012" s="78">
        <v>1483.9169999999999</v>
      </c>
      <c r="I1012" s="78">
        <v>1484.4670000000001</v>
      </c>
      <c r="J1012" s="78">
        <v>1483.7809999999999</v>
      </c>
      <c r="K1012" s="78">
        <v>1484.816</v>
      </c>
      <c r="L1012" s="78">
        <v>1483.86</v>
      </c>
      <c r="M1012" s="78">
        <v>1484.557</v>
      </c>
      <c r="N1012" s="78">
        <v>1484.3140000000001</v>
      </c>
      <c r="O1012" s="78">
        <v>1483.7190000000001</v>
      </c>
      <c r="P1012" s="78">
        <v>1484.0730000000001</v>
      </c>
      <c r="Q1012" s="78">
        <v>1483.971</v>
      </c>
      <c r="R1012" s="78">
        <v>1483.8430000000001</v>
      </c>
      <c r="S1012" s="78">
        <v>1484.175</v>
      </c>
      <c r="T1012" s="78">
        <v>1484.2829999999999</v>
      </c>
      <c r="U1012" s="78">
        <v>1484.2650000000001</v>
      </c>
      <c r="V1012" s="78">
        <v>1484.6079999999999</v>
      </c>
      <c r="W1012" s="78">
        <v>1484.0150000000001</v>
      </c>
      <c r="X1012" s="78">
        <v>1484.816</v>
      </c>
      <c r="Y1012" s="78">
        <v>1484.377</v>
      </c>
      <c r="Z1012" s="78">
        <v>1482.8330000000001</v>
      </c>
      <c r="AA1012" s="78">
        <f t="shared" si="220"/>
        <v>1484.846</v>
      </c>
      <c r="AB1012" s="77">
        <f t="shared" si="208"/>
        <v>2023</v>
      </c>
      <c r="AC1012" s="76">
        <f t="shared" si="209"/>
        <v>8</v>
      </c>
      <c r="AD1012" s="76" t="str">
        <f t="shared" si="210"/>
        <v/>
      </c>
      <c r="AE1012" s="76" t="str">
        <f t="shared" si="211"/>
        <v/>
      </c>
      <c r="AF1012" s="74">
        <f t="shared" si="212"/>
        <v>1484.846</v>
      </c>
      <c r="AG1012" s="75" t="str">
        <f t="shared" si="213"/>
        <v>4:00</v>
      </c>
      <c r="AH1012" s="74">
        <f t="shared" si="214"/>
        <v>37105.474999999999</v>
      </c>
      <c r="AI1012" s="73" t="str">
        <f t="shared" si="215"/>
        <v/>
      </c>
      <c r="AJ1012" s="73" t="str">
        <f t="shared" si="216"/>
        <v/>
      </c>
      <c r="AK1012" s="73" t="str">
        <f t="shared" si="217"/>
        <v/>
      </c>
      <c r="AL1012" s="72" t="str">
        <f t="shared" si="218"/>
        <v/>
      </c>
      <c r="AM1012" s="71" t="str">
        <f t="shared" si="219"/>
        <v/>
      </c>
    </row>
    <row r="1013" spans="2:39" ht="13.8" thickBot="1">
      <c r="B1013" s="79">
        <v>45145</v>
      </c>
      <c r="C1013" s="78">
        <v>1484.55</v>
      </c>
      <c r="D1013" s="78">
        <v>1484.2929999999999</v>
      </c>
      <c r="E1013" s="78">
        <v>1483.5229999999999</v>
      </c>
      <c r="F1013" s="78">
        <v>1484.404</v>
      </c>
      <c r="G1013" s="78">
        <v>1483.9770000000001</v>
      </c>
      <c r="H1013" s="78">
        <v>1485.01</v>
      </c>
      <c r="I1013" s="78">
        <v>1484.14</v>
      </c>
      <c r="J1013" s="78">
        <v>1484.875</v>
      </c>
      <c r="K1013" s="78">
        <v>1483.8810000000001</v>
      </c>
      <c r="L1013" s="78">
        <v>1484.1010000000001</v>
      </c>
      <c r="M1013" s="78">
        <v>1484.231</v>
      </c>
      <c r="N1013" s="78">
        <v>1483.3040000000001</v>
      </c>
      <c r="O1013" s="78">
        <v>1484.232</v>
      </c>
      <c r="P1013" s="78">
        <v>1483.896</v>
      </c>
      <c r="Q1013" s="78">
        <v>1484.146</v>
      </c>
      <c r="R1013" s="78">
        <v>1483.8779999999999</v>
      </c>
      <c r="S1013" s="78">
        <v>1484.1279999999999</v>
      </c>
      <c r="T1013" s="78">
        <v>1483.96</v>
      </c>
      <c r="U1013" s="78">
        <v>1483.16</v>
      </c>
      <c r="V1013" s="78">
        <v>1483.9079999999999</v>
      </c>
      <c r="W1013" s="78">
        <v>1484.194</v>
      </c>
      <c r="X1013" s="78">
        <v>1484.393</v>
      </c>
      <c r="Y1013" s="78">
        <v>1484.252</v>
      </c>
      <c r="Z1013" s="78">
        <v>1484.9179999999999</v>
      </c>
      <c r="AA1013" s="78">
        <f t="shared" si="220"/>
        <v>1485.01</v>
      </c>
      <c r="AB1013" s="77">
        <f t="shared" si="208"/>
        <v>2023</v>
      </c>
      <c r="AC1013" s="76">
        <f t="shared" si="209"/>
        <v>8</v>
      </c>
      <c r="AD1013" s="76" t="str">
        <f t="shared" si="210"/>
        <v/>
      </c>
      <c r="AE1013" s="76" t="str">
        <f t="shared" si="211"/>
        <v/>
      </c>
      <c r="AF1013" s="74">
        <f t="shared" si="212"/>
        <v>1485.01</v>
      </c>
      <c r="AG1013" s="75" t="str">
        <f t="shared" si="213"/>
        <v>6:00</v>
      </c>
      <c r="AH1013" s="74">
        <f t="shared" si="214"/>
        <v>37104.363999999994</v>
      </c>
      <c r="AI1013" s="73" t="str">
        <f t="shared" si="215"/>
        <v/>
      </c>
      <c r="AJ1013" s="73" t="str">
        <f t="shared" si="216"/>
        <v/>
      </c>
      <c r="AK1013" s="73" t="str">
        <f t="shared" si="217"/>
        <v/>
      </c>
      <c r="AL1013" s="72" t="str">
        <f t="shared" si="218"/>
        <v/>
      </c>
      <c r="AM1013" s="71" t="str">
        <f t="shared" si="219"/>
        <v/>
      </c>
    </row>
    <row r="1014" spans="2:39" ht="13.8" thickBot="1">
      <c r="B1014" s="79">
        <v>45146</v>
      </c>
      <c r="C1014" s="78">
        <v>1484.337</v>
      </c>
      <c r="D1014" s="78">
        <v>1484.7</v>
      </c>
      <c r="E1014" s="78">
        <v>1483.319</v>
      </c>
      <c r="F1014" s="78">
        <v>1483.38</v>
      </c>
      <c r="G1014" s="78">
        <v>1483.683</v>
      </c>
      <c r="H1014" s="78">
        <v>1483.943</v>
      </c>
      <c r="I1014" s="78">
        <v>1484.223</v>
      </c>
      <c r="J1014" s="78">
        <v>1483.9469999999999</v>
      </c>
      <c r="K1014" s="78">
        <v>1484.3150000000001</v>
      </c>
      <c r="L1014" s="78">
        <v>1484.0260000000001</v>
      </c>
      <c r="M1014" s="78">
        <v>1484.92</v>
      </c>
      <c r="N1014" s="78">
        <v>1483.6410000000001</v>
      </c>
      <c r="O1014" s="78">
        <v>1483.491</v>
      </c>
      <c r="P1014" s="78">
        <v>1484.3689999999999</v>
      </c>
      <c r="Q1014" s="78">
        <v>1484.682</v>
      </c>
      <c r="R1014" s="78">
        <v>1483.7339999999999</v>
      </c>
      <c r="S1014" s="78">
        <v>1484.251</v>
      </c>
      <c r="T1014" s="78">
        <v>1483.396</v>
      </c>
      <c r="U1014" s="78">
        <v>1484.0519999999999</v>
      </c>
      <c r="V1014" s="78">
        <v>1484.0070000000001</v>
      </c>
      <c r="W1014" s="78">
        <v>1484.482</v>
      </c>
      <c r="X1014" s="78">
        <v>1483.7909999999999</v>
      </c>
      <c r="Y1014" s="78">
        <v>1483.98</v>
      </c>
      <c r="Z1014" s="78">
        <v>1484.923</v>
      </c>
      <c r="AA1014" s="78">
        <f t="shared" si="220"/>
        <v>1484.923</v>
      </c>
      <c r="AB1014" s="77">
        <f t="shared" si="208"/>
        <v>2023</v>
      </c>
      <c r="AC1014" s="76">
        <f t="shared" si="209"/>
        <v>8</v>
      </c>
      <c r="AD1014" s="76" t="str">
        <f t="shared" si="210"/>
        <v/>
      </c>
      <c r="AE1014" s="76" t="str">
        <f t="shared" si="211"/>
        <v/>
      </c>
      <c r="AF1014" s="74">
        <f t="shared" si="212"/>
        <v>1484.923</v>
      </c>
      <c r="AG1014" s="75" t="str">
        <f t="shared" si="213"/>
        <v>24:00</v>
      </c>
      <c r="AH1014" s="74">
        <f t="shared" si="214"/>
        <v>37102.515000000014</v>
      </c>
      <c r="AI1014" s="73" t="str">
        <f t="shared" si="215"/>
        <v/>
      </c>
      <c r="AJ1014" s="73" t="str">
        <f t="shared" si="216"/>
        <v/>
      </c>
      <c r="AK1014" s="73" t="str">
        <f t="shared" si="217"/>
        <v/>
      </c>
      <c r="AL1014" s="72" t="str">
        <f t="shared" si="218"/>
        <v/>
      </c>
      <c r="AM1014" s="71" t="str">
        <f t="shared" si="219"/>
        <v/>
      </c>
    </row>
    <row r="1015" spans="2:39" ht="13.8" thickBot="1">
      <c r="B1015" s="79">
        <v>45147</v>
      </c>
      <c r="C1015" s="78">
        <v>1484.24</v>
      </c>
      <c r="D1015" s="78">
        <v>1483.491</v>
      </c>
      <c r="E1015" s="78">
        <v>1484.171</v>
      </c>
      <c r="F1015" s="78">
        <v>1484.2840000000001</v>
      </c>
      <c r="G1015" s="78">
        <v>1485.018</v>
      </c>
      <c r="H1015" s="78">
        <v>1483.4580000000001</v>
      </c>
      <c r="I1015" s="78">
        <v>1483.9970000000001</v>
      </c>
      <c r="J1015" s="78">
        <v>1484.6120000000001</v>
      </c>
      <c r="K1015" s="78">
        <v>1483.9190000000001</v>
      </c>
      <c r="L1015" s="78">
        <v>1483.472</v>
      </c>
      <c r="M1015" s="78">
        <v>1484.2850000000001</v>
      </c>
      <c r="N1015" s="78">
        <v>1485.056</v>
      </c>
      <c r="O1015" s="78">
        <v>1484.923</v>
      </c>
      <c r="P1015" s="78">
        <v>1484.354</v>
      </c>
      <c r="Q1015" s="78">
        <v>1484.6420000000001</v>
      </c>
      <c r="R1015" s="78">
        <v>1483.6869999999999</v>
      </c>
      <c r="S1015" s="78">
        <v>1485.2719999999999</v>
      </c>
      <c r="T1015" s="78">
        <v>1483.787</v>
      </c>
      <c r="U1015" s="78">
        <v>1484.7080000000001</v>
      </c>
      <c r="V1015" s="78">
        <v>1484.521</v>
      </c>
      <c r="W1015" s="78">
        <v>1485.0450000000001</v>
      </c>
      <c r="X1015" s="78">
        <v>1484.0840000000001</v>
      </c>
      <c r="Y1015" s="78">
        <v>1484.473</v>
      </c>
      <c r="Z1015" s="78">
        <v>1484.376</v>
      </c>
      <c r="AA1015" s="78">
        <f t="shared" si="220"/>
        <v>1485.2719999999999</v>
      </c>
      <c r="AB1015" s="77">
        <f t="shared" si="208"/>
        <v>2023</v>
      </c>
      <c r="AC1015" s="76">
        <f t="shared" si="209"/>
        <v>8</v>
      </c>
      <c r="AD1015" s="76" t="str">
        <f t="shared" si="210"/>
        <v/>
      </c>
      <c r="AE1015" s="76" t="str">
        <f t="shared" si="211"/>
        <v/>
      </c>
      <c r="AF1015" s="74">
        <f t="shared" si="212"/>
        <v>1485.2719999999999</v>
      </c>
      <c r="AG1015" s="75" t="str">
        <f t="shared" si="213"/>
        <v>17:00</v>
      </c>
      <c r="AH1015" s="74">
        <f t="shared" si="214"/>
        <v>37109.14699999999</v>
      </c>
      <c r="AI1015" s="73" t="str">
        <f t="shared" si="215"/>
        <v/>
      </c>
      <c r="AJ1015" s="73" t="str">
        <f t="shared" si="216"/>
        <v/>
      </c>
      <c r="AK1015" s="73" t="str">
        <f t="shared" si="217"/>
        <v/>
      </c>
      <c r="AL1015" s="72" t="str">
        <f t="shared" si="218"/>
        <v/>
      </c>
      <c r="AM1015" s="71" t="str">
        <f t="shared" si="219"/>
        <v/>
      </c>
    </row>
    <row r="1016" spans="2:39" ht="13.8" thickBot="1">
      <c r="B1016" s="79">
        <v>45148</v>
      </c>
      <c r="C1016" s="78">
        <v>1484.5340000000001</v>
      </c>
      <c r="D1016" s="78">
        <v>1484.502</v>
      </c>
      <c r="E1016" s="78">
        <v>1483.8320000000001</v>
      </c>
      <c r="F1016" s="78">
        <v>1484.489</v>
      </c>
      <c r="G1016" s="78">
        <v>1484.9449999999999</v>
      </c>
      <c r="H1016" s="78">
        <v>1484.8889999999999</v>
      </c>
      <c r="I1016" s="78">
        <v>1484.09</v>
      </c>
      <c r="J1016" s="78">
        <v>1484.1489999999999</v>
      </c>
      <c r="K1016" s="78">
        <v>1484.579</v>
      </c>
      <c r="L1016" s="78">
        <v>1484.499</v>
      </c>
      <c r="M1016" s="78">
        <v>1484.1890000000001</v>
      </c>
      <c r="N1016" s="78">
        <v>1484.6849999999999</v>
      </c>
      <c r="O1016" s="78">
        <v>1484.8989999999999</v>
      </c>
      <c r="P1016" s="78">
        <v>1484.614</v>
      </c>
      <c r="Q1016" s="78">
        <v>1483.684</v>
      </c>
      <c r="R1016" s="78">
        <v>1484.2159999999999</v>
      </c>
      <c r="S1016" s="78">
        <v>1484.914</v>
      </c>
      <c r="T1016" s="78">
        <v>1484.2159999999999</v>
      </c>
      <c r="U1016" s="78">
        <v>1483.7919999999999</v>
      </c>
      <c r="V1016" s="78">
        <v>1483.749</v>
      </c>
      <c r="W1016" s="78">
        <v>1484.354</v>
      </c>
      <c r="X1016" s="78">
        <v>1484.1130000000001</v>
      </c>
      <c r="Y1016" s="78">
        <v>1484.2339999999999</v>
      </c>
      <c r="Z1016" s="78">
        <v>1484.02</v>
      </c>
      <c r="AA1016" s="78">
        <f t="shared" si="220"/>
        <v>1484.9449999999999</v>
      </c>
      <c r="AB1016" s="77">
        <f t="shared" si="208"/>
        <v>2023</v>
      </c>
      <c r="AC1016" s="76">
        <f t="shared" si="209"/>
        <v>8</v>
      </c>
      <c r="AD1016" s="76" t="str">
        <f t="shared" si="210"/>
        <v/>
      </c>
      <c r="AE1016" s="76" t="str">
        <f t="shared" si="211"/>
        <v/>
      </c>
      <c r="AF1016" s="74">
        <f t="shared" si="212"/>
        <v>1484.9449999999999</v>
      </c>
      <c r="AG1016" s="75" t="str">
        <f t="shared" si="213"/>
        <v>5:00</v>
      </c>
      <c r="AH1016" s="74">
        <f t="shared" si="214"/>
        <v>37109.131999999998</v>
      </c>
      <c r="AI1016" s="73" t="str">
        <f t="shared" si="215"/>
        <v/>
      </c>
      <c r="AJ1016" s="73" t="str">
        <f t="shared" si="216"/>
        <v/>
      </c>
      <c r="AK1016" s="73" t="str">
        <f t="shared" si="217"/>
        <v/>
      </c>
      <c r="AL1016" s="72" t="str">
        <f t="shared" si="218"/>
        <v/>
      </c>
      <c r="AM1016" s="71" t="str">
        <f t="shared" si="219"/>
        <v/>
      </c>
    </row>
    <row r="1017" spans="2:39" ht="13.8" thickBot="1">
      <c r="B1017" s="79">
        <v>45149</v>
      </c>
      <c r="C1017" s="78">
        <v>1483.748</v>
      </c>
      <c r="D1017" s="78">
        <v>1484.6320000000001</v>
      </c>
      <c r="E1017" s="78">
        <v>1483.8979999999999</v>
      </c>
      <c r="F1017" s="78">
        <v>1484.5719999999999</v>
      </c>
      <c r="G1017" s="78">
        <v>1483.98</v>
      </c>
      <c r="H1017" s="78">
        <v>1484.547</v>
      </c>
      <c r="I1017" s="78">
        <v>1484.223</v>
      </c>
      <c r="J1017" s="78">
        <v>1484.4639999999999</v>
      </c>
      <c r="K1017" s="78">
        <v>1484.0319999999999</v>
      </c>
      <c r="L1017" s="78">
        <v>1484.336</v>
      </c>
      <c r="M1017" s="78">
        <v>1484.52</v>
      </c>
      <c r="N1017" s="78">
        <v>1484.3019999999999</v>
      </c>
      <c r="O1017" s="78">
        <v>1484.269</v>
      </c>
      <c r="P1017" s="78">
        <v>1483.771</v>
      </c>
      <c r="Q1017" s="78">
        <v>1484.15</v>
      </c>
      <c r="R1017" s="78">
        <v>1484.1890000000001</v>
      </c>
      <c r="S1017" s="78">
        <v>1484.0930000000001</v>
      </c>
      <c r="T1017" s="78">
        <v>1485.31</v>
      </c>
      <c r="U1017" s="78">
        <v>1484.3389999999999</v>
      </c>
      <c r="V1017" s="78">
        <v>1484.624</v>
      </c>
      <c r="W1017" s="78">
        <v>1484.6969999999999</v>
      </c>
      <c r="X1017" s="78">
        <v>1484.201</v>
      </c>
      <c r="Y1017" s="78">
        <v>1484.9390000000001</v>
      </c>
      <c r="Z1017" s="78">
        <v>1484.809</v>
      </c>
      <c r="AA1017" s="78">
        <f t="shared" si="220"/>
        <v>1485.31</v>
      </c>
      <c r="AB1017" s="77">
        <f t="shared" si="208"/>
        <v>2023</v>
      </c>
      <c r="AC1017" s="76">
        <f t="shared" si="209"/>
        <v>8</v>
      </c>
      <c r="AD1017" s="76" t="str">
        <f t="shared" si="210"/>
        <v/>
      </c>
      <c r="AE1017" s="76" t="str">
        <f t="shared" si="211"/>
        <v/>
      </c>
      <c r="AF1017" s="74">
        <f t="shared" si="212"/>
        <v>1485.31</v>
      </c>
      <c r="AG1017" s="75" t="str">
        <f t="shared" si="213"/>
        <v>18:00</v>
      </c>
      <c r="AH1017" s="74">
        <f t="shared" si="214"/>
        <v>37109.955000000002</v>
      </c>
      <c r="AI1017" s="73" t="str">
        <f t="shared" si="215"/>
        <v/>
      </c>
      <c r="AJ1017" s="73" t="str">
        <f t="shared" si="216"/>
        <v/>
      </c>
      <c r="AK1017" s="73" t="str">
        <f t="shared" si="217"/>
        <v/>
      </c>
      <c r="AL1017" s="72" t="str">
        <f t="shared" si="218"/>
        <v/>
      </c>
      <c r="AM1017" s="71" t="str">
        <f t="shared" si="219"/>
        <v/>
      </c>
    </row>
    <row r="1018" spans="2:39" ht="13.8" thickBot="1">
      <c r="B1018" s="79">
        <v>45150</v>
      </c>
      <c r="C1018" s="78">
        <v>1485.1210000000001</v>
      </c>
      <c r="D1018" s="78">
        <v>1484.4559999999999</v>
      </c>
      <c r="E1018" s="78">
        <v>1485.258</v>
      </c>
      <c r="F1018" s="78">
        <v>1484.624</v>
      </c>
      <c r="G1018" s="78">
        <v>1484.6790000000001</v>
      </c>
      <c r="H1018" s="78">
        <v>1484.144</v>
      </c>
      <c r="I1018" s="78">
        <v>1483.922</v>
      </c>
      <c r="J1018" s="78">
        <v>1484.883</v>
      </c>
      <c r="K1018" s="78">
        <v>1484.569</v>
      </c>
      <c r="L1018" s="78">
        <v>1485.2270000000001</v>
      </c>
      <c r="M1018" s="78">
        <v>1484.82</v>
      </c>
      <c r="N1018" s="78">
        <v>1484.327</v>
      </c>
      <c r="O1018" s="78">
        <v>1484.3979999999999</v>
      </c>
      <c r="P1018" s="78">
        <v>1483.8320000000001</v>
      </c>
      <c r="Q1018" s="78">
        <v>1484.771</v>
      </c>
      <c r="R1018" s="78">
        <v>1483.595</v>
      </c>
      <c r="S1018" s="78">
        <v>1485.049</v>
      </c>
      <c r="T1018" s="78">
        <v>1483.845</v>
      </c>
      <c r="U1018" s="78">
        <v>1484.27</v>
      </c>
      <c r="V1018" s="78">
        <v>1484.95</v>
      </c>
      <c r="W1018" s="78">
        <v>1484.383</v>
      </c>
      <c r="X1018" s="78">
        <v>1484.4839999999999</v>
      </c>
      <c r="Y1018" s="78">
        <v>1484.354</v>
      </c>
      <c r="Z1018" s="78">
        <v>1484.472</v>
      </c>
      <c r="AA1018" s="78">
        <f t="shared" si="220"/>
        <v>1485.258</v>
      </c>
      <c r="AB1018" s="77">
        <f t="shared" si="208"/>
        <v>2023</v>
      </c>
      <c r="AC1018" s="76">
        <f t="shared" si="209"/>
        <v>8</v>
      </c>
      <c r="AD1018" s="76" t="str">
        <f t="shared" si="210"/>
        <v/>
      </c>
      <c r="AE1018" s="76" t="str">
        <f t="shared" si="211"/>
        <v/>
      </c>
      <c r="AF1018" s="74">
        <f t="shared" si="212"/>
        <v>1485.258</v>
      </c>
      <c r="AG1018" s="75" t="str">
        <f t="shared" si="213"/>
        <v>3:00</v>
      </c>
      <c r="AH1018" s="74">
        <f t="shared" si="214"/>
        <v>37113.691000000006</v>
      </c>
      <c r="AI1018" s="73" t="str">
        <f t="shared" si="215"/>
        <v/>
      </c>
      <c r="AJ1018" s="73" t="str">
        <f t="shared" si="216"/>
        <v/>
      </c>
      <c r="AK1018" s="73" t="str">
        <f t="shared" si="217"/>
        <v/>
      </c>
      <c r="AL1018" s="72" t="str">
        <f t="shared" si="218"/>
        <v/>
      </c>
      <c r="AM1018" s="71" t="str">
        <f t="shared" si="219"/>
        <v/>
      </c>
    </row>
    <row r="1019" spans="2:39" ht="13.8" thickBot="1">
      <c r="B1019" s="79">
        <v>45151</v>
      </c>
      <c r="C1019" s="78">
        <v>1484.7139999999999</v>
      </c>
      <c r="D1019" s="78">
        <v>1484.539</v>
      </c>
      <c r="E1019" s="78">
        <v>1484.662</v>
      </c>
      <c r="F1019" s="78">
        <v>1484.681</v>
      </c>
      <c r="G1019" s="78">
        <v>1483.7739999999999</v>
      </c>
      <c r="H1019" s="78">
        <v>1485.528</v>
      </c>
      <c r="I1019" s="78">
        <v>1484.2159999999999</v>
      </c>
      <c r="J1019" s="78">
        <v>1484.86</v>
      </c>
      <c r="K1019" s="78">
        <v>1484.288</v>
      </c>
      <c r="L1019" s="78">
        <v>1484.94</v>
      </c>
      <c r="M1019" s="78">
        <v>1485.0450000000001</v>
      </c>
      <c r="N1019" s="78">
        <v>1484.2809999999999</v>
      </c>
      <c r="O1019" s="78">
        <v>1483.9259999999999</v>
      </c>
      <c r="P1019" s="78">
        <v>1484.5319999999999</v>
      </c>
      <c r="Q1019" s="78">
        <v>1485.2429999999999</v>
      </c>
      <c r="R1019" s="78">
        <v>1483.944</v>
      </c>
      <c r="S1019" s="78">
        <v>1484.704</v>
      </c>
      <c r="T1019" s="78">
        <v>1484.502</v>
      </c>
      <c r="U1019" s="78">
        <v>1485.229</v>
      </c>
      <c r="V1019" s="78">
        <v>1484.0640000000001</v>
      </c>
      <c r="W1019" s="78">
        <v>1484.3209999999999</v>
      </c>
      <c r="X1019" s="78">
        <v>1484.979</v>
      </c>
      <c r="Y1019" s="78">
        <v>1485.2660000000001</v>
      </c>
      <c r="Z1019" s="78">
        <v>1484.365</v>
      </c>
      <c r="AA1019" s="78">
        <f t="shared" si="220"/>
        <v>1485.528</v>
      </c>
      <c r="AB1019" s="77">
        <f t="shared" si="208"/>
        <v>2023</v>
      </c>
      <c r="AC1019" s="76">
        <f t="shared" si="209"/>
        <v>8</v>
      </c>
      <c r="AD1019" s="76" t="str">
        <f t="shared" si="210"/>
        <v/>
      </c>
      <c r="AE1019" s="76" t="str">
        <f t="shared" si="211"/>
        <v/>
      </c>
      <c r="AF1019" s="74">
        <f t="shared" si="212"/>
        <v>1485.528</v>
      </c>
      <c r="AG1019" s="75" t="str">
        <f t="shared" si="213"/>
        <v>6:00</v>
      </c>
      <c r="AH1019" s="74">
        <f t="shared" si="214"/>
        <v>37116.130999999994</v>
      </c>
      <c r="AI1019" s="73" t="str">
        <f t="shared" si="215"/>
        <v/>
      </c>
      <c r="AJ1019" s="73" t="str">
        <f t="shared" si="216"/>
        <v/>
      </c>
      <c r="AK1019" s="73" t="str">
        <f t="shared" si="217"/>
        <v/>
      </c>
      <c r="AL1019" s="72" t="str">
        <f t="shared" si="218"/>
        <v/>
      </c>
      <c r="AM1019" s="71" t="str">
        <f t="shared" si="219"/>
        <v/>
      </c>
    </row>
    <row r="1020" spans="2:39" ht="13.8" thickBot="1">
      <c r="B1020" s="79">
        <v>45152</v>
      </c>
      <c r="C1020" s="78">
        <v>1484.674</v>
      </c>
      <c r="D1020" s="78">
        <v>1484.825</v>
      </c>
      <c r="E1020" s="78">
        <v>1484.6020000000001</v>
      </c>
      <c r="F1020" s="78">
        <v>1484.9190000000001</v>
      </c>
      <c r="G1020" s="78">
        <v>1484.856</v>
      </c>
      <c r="H1020" s="78">
        <v>1483.86</v>
      </c>
      <c r="I1020" s="78">
        <v>1484.4829999999999</v>
      </c>
      <c r="J1020" s="78">
        <v>1484.0630000000001</v>
      </c>
      <c r="K1020" s="78">
        <v>1484.6310000000001</v>
      </c>
      <c r="L1020" s="78">
        <v>1484.0840000000001</v>
      </c>
      <c r="M1020" s="78">
        <v>1483.519</v>
      </c>
      <c r="N1020" s="78">
        <v>1484.547</v>
      </c>
      <c r="O1020" s="78">
        <v>1484.8889999999999</v>
      </c>
      <c r="P1020" s="78">
        <v>1484.18</v>
      </c>
      <c r="Q1020" s="78">
        <v>1484.1310000000001</v>
      </c>
      <c r="R1020" s="78">
        <v>1484.2080000000001</v>
      </c>
      <c r="S1020" s="78">
        <v>1485.826</v>
      </c>
      <c r="T1020" s="78">
        <v>1483.7670000000001</v>
      </c>
      <c r="U1020" s="78">
        <v>1484.0930000000001</v>
      </c>
      <c r="V1020" s="78">
        <v>1484.6279999999999</v>
      </c>
      <c r="W1020" s="78">
        <v>1484.729</v>
      </c>
      <c r="X1020" s="78">
        <v>1484.0309999999999</v>
      </c>
      <c r="Y1020" s="78">
        <v>1483.9970000000001</v>
      </c>
      <c r="Z1020" s="78">
        <v>1484.502</v>
      </c>
      <c r="AA1020" s="78">
        <f t="shared" si="220"/>
        <v>1485.826</v>
      </c>
      <c r="AB1020" s="77">
        <f t="shared" si="208"/>
        <v>2023</v>
      </c>
      <c r="AC1020" s="76">
        <f t="shared" si="209"/>
        <v>8</v>
      </c>
      <c r="AD1020" s="76" t="str">
        <f t="shared" si="210"/>
        <v/>
      </c>
      <c r="AE1020" s="76" t="str">
        <f t="shared" si="211"/>
        <v/>
      </c>
      <c r="AF1020" s="74">
        <f t="shared" si="212"/>
        <v>1485.826</v>
      </c>
      <c r="AG1020" s="75" t="str">
        <f t="shared" si="213"/>
        <v>17:00</v>
      </c>
      <c r="AH1020" s="74">
        <f t="shared" si="214"/>
        <v>37111.870000000003</v>
      </c>
      <c r="AI1020" s="73" t="str">
        <f t="shared" si="215"/>
        <v/>
      </c>
      <c r="AJ1020" s="73" t="str">
        <f t="shared" si="216"/>
        <v/>
      </c>
      <c r="AK1020" s="73" t="str">
        <f t="shared" si="217"/>
        <v/>
      </c>
      <c r="AL1020" s="72" t="str">
        <f t="shared" si="218"/>
        <v/>
      </c>
      <c r="AM1020" s="71" t="str">
        <f t="shared" si="219"/>
        <v/>
      </c>
    </row>
    <row r="1021" spans="2:39" ht="13.8" thickBot="1">
      <c r="B1021" s="79">
        <v>45153</v>
      </c>
      <c r="C1021" s="78">
        <v>1484.684</v>
      </c>
      <c r="D1021" s="78">
        <v>1484.2750000000001</v>
      </c>
      <c r="E1021" s="78">
        <v>1484.74</v>
      </c>
      <c r="F1021" s="78">
        <v>1484.7560000000001</v>
      </c>
      <c r="G1021" s="78">
        <v>1484.1590000000001</v>
      </c>
      <c r="H1021" s="78">
        <v>1485.1859999999999</v>
      </c>
      <c r="I1021" s="78">
        <v>1484.5250000000001</v>
      </c>
      <c r="J1021" s="78">
        <v>1484.3779999999999</v>
      </c>
      <c r="K1021" s="78">
        <v>1484.6079999999999</v>
      </c>
      <c r="L1021" s="78">
        <v>1484.3489999999999</v>
      </c>
      <c r="M1021" s="78">
        <v>1484.6669999999999</v>
      </c>
      <c r="N1021" s="78">
        <v>1484.395</v>
      </c>
      <c r="O1021" s="78">
        <v>1484.223</v>
      </c>
      <c r="P1021" s="78">
        <v>1484.5640000000001</v>
      </c>
      <c r="Q1021" s="78">
        <v>1483.539</v>
      </c>
      <c r="R1021" s="78">
        <v>1484.2840000000001</v>
      </c>
      <c r="S1021" s="78">
        <v>1483.788</v>
      </c>
      <c r="T1021" s="78">
        <v>1485.893</v>
      </c>
      <c r="U1021" s="78">
        <v>1485.3710000000001</v>
      </c>
      <c r="V1021" s="78">
        <v>1484.0429999999999</v>
      </c>
      <c r="W1021" s="78">
        <v>1483.8589999999999</v>
      </c>
      <c r="X1021" s="78">
        <v>1484.6110000000001</v>
      </c>
      <c r="Y1021" s="78">
        <v>1484.566</v>
      </c>
      <c r="Z1021" s="78">
        <v>1484.971</v>
      </c>
      <c r="AA1021" s="78">
        <f t="shared" si="220"/>
        <v>1485.893</v>
      </c>
      <c r="AB1021" s="77">
        <f t="shared" si="208"/>
        <v>2023</v>
      </c>
      <c r="AC1021" s="76">
        <f t="shared" si="209"/>
        <v>8</v>
      </c>
      <c r="AD1021" s="76" t="str">
        <f t="shared" si="210"/>
        <v/>
      </c>
      <c r="AE1021" s="76" t="str">
        <f t="shared" si="211"/>
        <v/>
      </c>
      <c r="AF1021" s="74">
        <f t="shared" si="212"/>
        <v>1485.893</v>
      </c>
      <c r="AG1021" s="75" t="str">
        <f t="shared" si="213"/>
        <v>18:00</v>
      </c>
      <c r="AH1021" s="74">
        <f t="shared" si="214"/>
        <v>37114.327000000005</v>
      </c>
      <c r="AI1021" s="73" t="str">
        <f t="shared" si="215"/>
        <v/>
      </c>
      <c r="AJ1021" s="73" t="str">
        <f t="shared" si="216"/>
        <v/>
      </c>
      <c r="AK1021" s="73" t="str">
        <f t="shared" si="217"/>
        <v/>
      </c>
      <c r="AL1021" s="72" t="str">
        <f t="shared" si="218"/>
        <v/>
      </c>
      <c r="AM1021" s="71" t="str">
        <f t="shared" si="219"/>
        <v/>
      </c>
    </row>
    <row r="1022" spans="2:39" ht="13.8" thickBot="1">
      <c r="B1022" s="79">
        <v>45154</v>
      </c>
      <c r="C1022" s="78">
        <v>1484.5540000000001</v>
      </c>
      <c r="D1022" s="78">
        <v>1483.568</v>
      </c>
      <c r="E1022" s="78">
        <v>1484.114</v>
      </c>
      <c r="F1022" s="78">
        <v>1484.538</v>
      </c>
      <c r="G1022" s="78">
        <v>1485.4870000000001</v>
      </c>
      <c r="H1022" s="78">
        <v>1484.4690000000001</v>
      </c>
      <c r="I1022" s="78">
        <v>1484.1479999999999</v>
      </c>
      <c r="J1022" s="78">
        <v>1484.2439999999999</v>
      </c>
      <c r="K1022" s="78">
        <v>1484.2950000000001</v>
      </c>
      <c r="L1022" s="78">
        <v>1483.902</v>
      </c>
      <c r="M1022" s="78">
        <v>1484.4290000000001</v>
      </c>
      <c r="N1022" s="78">
        <v>1484.788</v>
      </c>
      <c r="O1022" s="78">
        <v>1484.6369999999999</v>
      </c>
      <c r="P1022" s="78">
        <v>1484.075</v>
      </c>
      <c r="Q1022" s="78">
        <v>1484.713</v>
      </c>
      <c r="R1022" s="78">
        <v>1484.4269999999999</v>
      </c>
      <c r="S1022" s="78">
        <v>1484.7729999999999</v>
      </c>
      <c r="T1022" s="78">
        <v>1484.309</v>
      </c>
      <c r="U1022" s="78">
        <v>1484.2929999999999</v>
      </c>
      <c r="V1022" s="78">
        <v>1483.9490000000001</v>
      </c>
      <c r="W1022" s="78">
        <v>1483.9280000000001</v>
      </c>
      <c r="X1022" s="78">
        <v>1484.85</v>
      </c>
      <c r="Y1022" s="78">
        <v>1484.894</v>
      </c>
      <c r="Z1022" s="78">
        <v>1484.434</v>
      </c>
      <c r="AA1022" s="78">
        <f t="shared" si="220"/>
        <v>1485.4870000000001</v>
      </c>
      <c r="AB1022" s="77">
        <f t="shared" si="208"/>
        <v>2023</v>
      </c>
      <c r="AC1022" s="76">
        <f t="shared" si="209"/>
        <v>8</v>
      </c>
      <c r="AD1022" s="76" t="str">
        <f t="shared" si="210"/>
        <v/>
      </c>
      <c r="AE1022" s="76" t="str">
        <f t="shared" si="211"/>
        <v/>
      </c>
      <c r="AF1022" s="74">
        <f t="shared" si="212"/>
        <v>1485.4870000000001</v>
      </c>
      <c r="AG1022" s="75" t="str">
        <f t="shared" si="213"/>
        <v>5:00</v>
      </c>
      <c r="AH1022" s="74">
        <f t="shared" si="214"/>
        <v>37111.305</v>
      </c>
      <c r="AI1022" s="73" t="str">
        <f t="shared" si="215"/>
        <v/>
      </c>
      <c r="AJ1022" s="73" t="str">
        <f t="shared" si="216"/>
        <v/>
      </c>
      <c r="AK1022" s="73" t="str">
        <f t="shared" si="217"/>
        <v/>
      </c>
      <c r="AL1022" s="72" t="str">
        <f t="shared" si="218"/>
        <v/>
      </c>
      <c r="AM1022" s="71" t="str">
        <f t="shared" si="219"/>
        <v/>
      </c>
    </row>
    <row r="1023" spans="2:39" ht="13.8" thickBot="1">
      <c r="B1023" s="79">
        <v>45155</v>
      </c>
      <c r="C1023" s="78">
        <v>1484.9760000000001</v>
      </c>
      <c r="D1023" s="78">
        <v>1483.6479999999999</v>
      </c>
      <c r="E1023" s="78">
        <v>1484.77</v>
      </c>
      <c r="F1023" s="78">
        <v>1484.365</v>
      </c>
      <c r="G1023" s="78">
        <v>1484.489</v>
      </c>
      <c r="H1023" s="78">
        <v>1484.1559999999999</v>
      </c>
      <c r="I1023" s="78">
        <v>1484.6389999999999</v>
      </c>
      <c r="J1023" s="78">
        <v>1484.095</v>
      </c>
      <c r="K1023" s="78">
        <v>1483.575</v>
      </c>
      <c r="L1023" s="78">
        <v>1484.1079999999999</v>
      </c>
      <c r="M1023" s="78">
        <v>1484.2460000000001</v>
      </c>
      <c r="N1023" s="78">
        <v>1483.52</v>
      </c>
      <c r="O1023" s="78">
        <v>1483.873</v>
      </c>
      <c r="P1023" s="78">
        <v>1484.0519999999999</v>
      </c>
      <c r="Q1023" s="78">
        <v>1484.3869999999999</v>
      </c>
      <c r="R1023" s="78">
        <v>1484.5139999999999</v>
      </c>
      <c r="S1023" s="78">
        <v>1483.664</v>
      </c>
      <c r="T1023" s="78">
        <v>1483.8510000000001</v>
      </c>
      <c r="U1023" s="78">
        <v>1484.2439999999999</v>
      </c>
      <c r="V1023" s="78">
        <v>1484.6369999999999</v>
      </c>
      <c r="W1023" s="78">
        <v>1483.8889999999999</v>
      </c>
      <c r="X1023" s="78">
        <v>1484.904</v>
      </c>
      <c r="Y1023" s="78">
        <v>1484.318</v>
      </c>
      <c r="Z1023" s="78">
        <v>1484.2950000000001</v>
      </c>
      <c r="AA1023" s="78">
        <f t="shared" si="220"/>
        <v>1484.9760000000001</v>
      </c>
      <c r="AB1023" s="77">
        <f t="shared" si="208"/>
        <v>2023</v>
      </c>
      <c r="AC1023" s="76">
        <f t="shared" si="209"/>
        <v>8</v>
      </c>
      <c r="AD1023" s="76" t="str">
        <f t="shared" si="210"/>
        <v/>
      </c>
      <c r="AE1023" s="76" t="str">
        <f t="shared" si="211"/>
        <v/>
      </c>
      <c r="AF1023" s="74">
        <f t="shared" si="212"/>
        <v>1484.9760000000001</v>
      </c>
      <c r="AG1023" s="75" t="str">
        <f t="shared" si="213"/>
        <v>1:00</v>
      </c>
      <c r="AH1023" s="74">
        <f t="shared" si="214"/>
        <v>37106.190999999992</v>
      </c>
      <c r="AI1023" s="73" t="str">
        <f t="shared" si="215"/>
        <v/>
      </c>
      <c r="AJ1023" s="73" t="str">
        <f t="shared" si="216"/>
        <v/>
      </c>
      <c r="AK1023" s="73" t="str">
        <f t="shared" si="217"/>
        <v/>
      </c>
      <c r="AL1023" s="72" t="str">
        <f t="shared" si="218"/>
        <v/>
      </c>
      <c r="AM1023" s="71" t="str">
        <f t="shared" si="219"/>
        <v/>
      </c>
    </row>
    <row r="1024" spans="2:39" ht="13.8" thickBot="1">
      <c r="B1024" s="79">
        <v>45156</v>
      </c>
      <c r="C1024" s="78">
        <v>1484.1790000000001</v>
      </c>
      <c r="D1024" s="78">
        <v>1484.721</v>
      </c>
      <c r="E1024" s="78">
        <v>1484.502</v>
      </c>
      <c r="F1024" s="78">
        <v>1483.9380000000001</v>
      </c>
      <c r="G1024" s="78">
        <v>1484.056</v>
      </c>
      <c r="H1024" s="78">
        <v>1483.586</v>
      </c>
      <c r="I1024" s="78">
        <v>1484.018</v>
      </c>
      <c r="J1024" s="78">
        <v>1484.05</v>
      </c>
      <c r="K1024" s="78">
        <v>1484.729</v>
      </c>
      <c r="L1024" s="78">
        <v>1485.1980000000001</v>
      </c>
      <c r="M1024" s="78">
        <v>1484.078</v>
      </c>
      <c r="N1024" s="78">
        <v>1484.6579999999999</v>
      </c>
      <c r="O1024" s="78">
        <v>1484.433</v>
      </c>
      <c r="P1024" s="78">
        <v>1484.1569999999999</v>
      </c>
      <c r="Q1024" s="78">
        <v>1483.95</v>
      </c>
      <c r="R1024" s="78">
        <v>1484.4110000000001</v>
      </c>
      <c r="S1024" s="78">
        <v>1484.7470000000001</v>
      </c>
      <c r="T1024" s="78">
        <v>1484.54</v>
      </c>
      <c r="U1024" s="78">
        <v>1483.857</v>
      </c>
      <c r="V1024" s="78">
        <v>1484.107</v>
      </c>
      <c r="W1024" s="78">
        <v>1469.4939999999999</v>
      </c>
      <c r="X1024" s="78">
        <v>1434.2149999999999</v>
      </c>
      <c r="Y1024" s="78">
        <v>1371.1569999999999</v>
      </c>
      <c r="Z1024" s="78">
        <v>1326.829</v>
      </c>
      <c r="AA1024" s="78">
        <f t="shared" si="220"/>
        <v>1485.1980000000001</v>
      </c>
      <c r="AB1024" s="77">
        <f t="shared" si="208"/>
        <v>2023</v>
      </c>
      <c r="AC1024" s="76">
        <f t="shared" si="209"/>
        <v>8</v>
      </c>
      <c r="AD1024" s="76" t="str">
        <f t="shared" si="210"/>
        <v/>
      </c>
      <c r="AE1024" s="76" t="str">
        <f t="shared" si="211"/>
        <v/>
      </c>
      <c r="AF1024" s="74">
        <f t="shared" si="212"/>
        <v>1485.1980000000001</v>
      </c>
      <c r="AG1024" s="75" t="str">
        <f t="shared" si="213"/>
        <v>10:00</v>
      </c>
      <c r="AH1024" s="74">
        <f t="shared" si="214"/>
        <v>36772.807999999997</v>
      </c>
      <c r="AI1024" s="73" t="str">
        <f t="shared" si="215"/>
        <v/>
      </c>
      <c r="AJ1024" s="73" t="str">
        <f t="shared" si="216"/>
        <v/>
      </c>
      <c r="AK1024" s="73" t="str">
        <f t="shared" si="217"/>
        <v/>
      </c>
      <c r="AL1024" s="72" t="str">
        <f t="shared" si="218"/>
        <v/>
      </c>
      <c r="AM1024" s="71" t="str">
        <f t="shared" si="219"/>
        <v/>
      </c>
    </row>
    <row r="1025" spans="2:39" ht="13.8" thickBot="1">
      <c r="B1025" s="79">
        <v>45157</v>
      </c>
      <c r="C1025" s="78">
        <v>1309.421</v>
      </c>
      <c r="D1025" s="78">
        <v>1288.836</v>
      </c>
      <c r="E1025" s="78">
        <v>1281.961</v>
      </c>
      <c r="F1025" s="78">
        <v>1175.8989999999999</v>
      </c>
      <c r="G1025" s="78">
        <v>1082.6890000000001</v>
      </c>
      <c r="H1025" s="78">
        <v>1101.1110000000001</v>
      </c>
      <c r="I1025" s="78">
        <v>1291.9110000000001</v>
      </c>
      <c r="J1025" s="78">
        <v>1484.22</v>
      </c>
      <c r="K1025" s="78">
        <v>1484.0229999999999</v>
      </c>
      <c r="L1025" s="78">
        <v>1483.9280000000001</v>
      </c>
      <c r="M1025" s="78">
        <v>1484.1579999999999</v>
      </c>
      <c r="N1025" s="78">
        <v>1484.018</v>
      </c>
      <c r="O1025" s="78">
        <v>1484.2429999999999</v>
      </c>
      <c r="P1025" s="78">
        <v>1483.925</v>
      </c>
      <c r="Q1025" s="78">
        <v>1484.4549999999999</v>
      </c>
      <c r="R1025" s="78">
        <v>1484.2660000000001</v>
      </c>
      <c r="S1025" s="78">
        <v>1484.3789999999999</v>
      </c>
      <c r="T1025" s="78">
        <v>1484.7829999999999</v>
      </c>
      <c r="U1025" s="78">
        <v>1483.4570000000001</v>
      </c>
      <c r="V1025" s="78">
        <v>1484.106</v>
      </c>
      <c r="W1025" s="78">
        <v>1484.191</v>
      </c>
      <c r="X1025" s="78">
        <v>1484.3420000000001</v>
      </c>
      <c r="Y1025" s="78">
        <v>1484.088</v>
      </c>
      <c r="Z1025" s="78">
        <v>1484.0519999999999</v>
      </c>
      <c r="AA1025" s="78">
        <f t="shared" si="220"/>
        <v>1484.7829999999999</v>
      </c>
      <c r="AB1025" s="77">
        <f t="shared" si="208"/>
        <v>2023</v>
      </c>
      <c r="AC1025" s="76">
        <f t="shared" si="209"/>
        <v>8</v>
      </c>
      <c r="AD1025" s="76" t="str">
        <f t="shared" si="210"/>
        <v/>
      </c>
      <c r="AE1025" s="76" t="str">
        <f t="shared" si="211"/>
        <v/>
      </c>
      <c r="AF1025" s="74">
        <f t="shared" si="212"/>
        <v>1484.7829999999999</v>
      </c>
      <c r="AG1025" s="75" t="str">
        <f t="shared" si="213"/>
        <v>18:00</v>
      </c>
      <c r="AH1025" s="74">
        <f t="shared" si="214"/>
        <v>35247.244999999995</v>
      </c>
      <c r="AI1025" s="73" t="str">
        <f t="shared" si="215"/>
        <v/>
      </c>
      <c r="AJ1025" s="73" t="str">
        <f t="shared" si="216"/>
        <v/>
      </c>
      <c r="AK1025" s="73" t="str">
        <f t="shared" si="217"/>
        <v/>
      </c>
      <c r="AL1025" s="72" t="str">
        <f t="shared" si="218"/>
        <v/>
      </c>
      <c r="AM1025" s="71" t="str">
        <f t="shared" si="219"/>
        <v/>
      </c>
    </row>
    <row r="1026" spans="2:39" ht="13.8" thickBot="1">
      <c r="B1026" s="79">
        <v>45158</v>
      </c>
      <c r="C1026" s="78">
        <v>1484.38</v>
      </c>
      <c r="D1026" s="78">
        <v>1483.731</v>
      </c>
      <c r="E1026" s="78">
        <v>1483.9469999999999</v>
      </c>
      <c r="F1026" s="78">
        <v>1484.1489999999999</v>
      </c>
      <c r="G1026" s="78">
        <v>1483.9069999999999</v>
      </c>
      <c r="H1026" s="78">
        <v>1484.4</v>
      </c>
      <c r="I1026" s="78">
        <v>1484.3630000000001</v>
      </c>
      <c r="J1026" s="78">
        <v>1483.7739999999999</v>
      </c>
      <c r="K1026" s="78">
        <v>1483.62</v>
      </c>
      <c r="L1026" s="78">
        <v>1485.9169999999999</v>
      </c>
      <c r="M1026" s="78">
        <v>1482.896</v>
      </c>
      <c r="N1026" s="78">
        <v>1484.33</v>
      </c>
      <c r="O1026" s="78">
        <v>1484.5640000000001</v>
      </c>
      <c r="P1026" s="78">
        <v>1483.981</v>
      </c>
      <c r="Q1026" s="78">
        <v>1484.16</v>
      </c>
      <c r="R1026" s="78">
        <v>1483.973</v>
      </c>
      <c r="S1026" s="78">
        <v>1484.6420000000001</v>
      </c>
      <c r="T1026" s="78">
        <v>1484.1369999999999</v>
      </c>
      <c r="U1026" s="78">
        <v>1484.5989999999999</v>
      </c>
      <c r="V1026" s="78">
        <v>1484.0640000000001</v>
      </c>
      <c r="W1026" s="78">
        <v>1484.211</v>
      </c>
      <c r="X1026" s="78">
        <v>1484.385</v>
      </c>
      <c r="Y1026" s="78">
        <v>1484.2470000000001</v>
      </c>
      <c r="Z1026" s="78">
        <v>1484.652</v>
      </c>
      <c r="AA1026" s="78">
        <f t="shared" si="220"/>
        <v>1485.9169999999999</v>
      </c>
      <c r="AB1026" s="77">
        <f t="shared" si="208"/>
        <v>2023</v>
      </c>
      <c r="AC1026" s="76">
        <f t="shared" si="209"/>
        <v>8</v>
      </c>
      <c r="AD1026" s="76" t="str">
        <f t="shared" si="210"/>
        <v/>
      </c>
      <c r="AE1026" s="76" t="str">
        <f t="shared" si="211"/>
        <v/>
      </c>
      <c r="AF1026" s="74">
        <f t="shared" si="212"/>
        <v>1485.9169999999999</v>
      </c>
      <c r="AG1026" s="75" t="str">
        <f t="shared" si="213"/>
        <v>10:00</v>
      </c>
      <c r="AH1026" s="74">
        <f t="shared" si="214"/>
        <v>37106.945999999996</v>
      </c>
      <c r="AI1026" s="73" t="str">
        <f t="shared" si="215"/>
        <v/>
      </c>
      <c r="AJ1026" s="73" t="str">
        <f t="shared" si="216"/>
        <v/>
      </c>
      <c r="AK1026" s="73" t="str">
        <f t="shared" si="217"/>
        <v/>
      </c>
      <c r="AL1026" s="72" t="str">
        <f t="shared" si="218"/>
        <v/>
      </c>
      <c r="AM1026" s="71" t="str">
        <f t="shared" si="219"/>
        <v/>
      </c>
    </row>
    <row r="1027" spans="2:39" ht="13.8" thickBot="1">
      <c r="B1027" s="79">
        <v>45159</v>
      </c>
      <c r="C1027" s="78">
        <v>1484.373</v>
      </c>
      <c r="D1027" s="78">
        <v>1484.3430000000001</v>
      </c>
      <c r="E1027" s="78">
        <v>1484.115</v>
      </c>
      <c r="F1027" s="78">
        <v>1484.4680000000001</v>
      </c>
      <c r="G1027" s="78">
        <v>1483.732</v>
      </c>
      <c r="H1027" s="78">
        <v>1484.376</v>
      </c>
      <c r="I1027" s="78">
        <v>1484.203</v>
      </c>
      <c r="J1027" s="78">
        <v>1484.3</v>
      </c>
      <c r="K1027" s="78">
        <v>1484.296</v>
      </c>
      <c r="L1027" s="78">
        <v>1484.3340000000001</v>
      </c>
      <c r="M1027" s="78">
        <v>1484.088</v>
      </c>
      <c r="N1027" s="78">
        <v>1484.62</v>
      </c>
      <c r="O1027" s="78">
        <v>1484.107</v>
      </c>
      <c r="P1027" s="78">
        <v>1484.3420000000001</v>
      </c>
      <c r="Q1027" s="78">
        <v>1484.019</v>
      </c>
      <c r="R1027" s="78">
        <v>1484.203</v>
      </c>
      <c r="S1027" s="78">
        <v>1483.663</v>
      </c>
      <c r="T1027" s="78">
        <v>1483.38</v>
      </c>
      <c r="U1027" s="78">
        <v>1484.3920000000001</v>
      </c>
      <c r="V1027" s="78">
        <v>1484.415</v>
      </c>
      <c r="W1027" s="78">
        <v>1484.549</v>
      </c>
      <c r="X1027" s="78">
        <v>1484.326</v>
      </c>
      <c r="Y1027" s="78">
        <v>1484.298</v>
      </c>
      <c r="Z1027" s="78">
        <v>1484.048</v>
      </c>
      <c r="AA1027" s="78">
        <f t="shared" si="220"/>
        <v>1484.62</v>
      </c>
      <c r="AB1027" s="77">
        <f t="shared" si="208"/>
        <v>2023</v>
      </c>
      <c r="AC1027" s="76">
        <f t="shared" si="209"/>
        <v>8</v>
      </c>
      <c r="AD1027" s="76" t="str">
        <f t="shared" si="210"/>
        <v/>
      </c>
      <c r="AE1027" s="76" t="str">
        <f t="shared" si="211"/>
        <v/>
      </c>
      <c r="AF1027" s="74">
        <f t="shared" si="212"/>
        <v>1484.62</v>
      </c>
      <c r="AG1027" s="75" t="str">
        <f t="shared" si="213"/>
        <v>12:00</v>
      </c>
      <c r="AH1027" s="74">
        <f t="shared" si="214"/>
        <v>37105.610000000008</v>
      </c>
      <c r="AI1027" s="73" t="str">
        <f t="shared" si="215"/>
        <v/>
      </c>
      <c r="AJ1027" s="73" t="str">
        <f t="shared" si="216"/>
        <v/>
      </c>
      <c r="AK1027" s="73" t="str">
        <f t="shared" si="217"/>
        <v/>
      </c>
      <c r="AL1027" s="72" t="str">
        <f t="shared" si="218"/>
        <v/>
      </c>
      <c r="AM1027" s="71" t="str">
        <f t="shared" si="219"/>
        <v/>
      </c>
    </row>
    <row r="1028" spans="2:39" ht="13.8" thickBot="1">
      <c r="B1028" s="79">
        <v>45160</v>
      </c>
      <c r="C1028" s="78">
        <v>1484.4780000000001</v>
      </c>
      <c r="D1028" s="78">
        <v>1482.2940000000001</v>
      </c>
      <c r="E1028" s="78">
        <v>1482.0070000000001</v>
      </c>
      <c r="F1028" s="78">
        <v>1477.0409999999999</v>
      </c>
      <c r="G1028" s="78">
        <v>1481.3389999999999</v>
      </c>
      <c r="H1028" s="78">
        <v>1483.83</v>
      </c>
      <c r="I1028" s="78">
        <v>1483.78</v>
      </c>
      <c r="J1028" s="78">
        <v>1484.636</v>
      </c>
      <c r="K1028" s="78">
        <v>1484.085</v>
      </c>
      <c r="L1028" s="78">
        <v>1484.3810000000001</v>
      </c>
      <c r="M1028" s="78">
        <v>1484.106</v>
      </c>
      <c r="N1028" s="78">
        <v>1484.37</v>
      </c>
      <c r="O1028" s="78">
        <v>1484.231</v>
      </c>
      <c r="P1028" s="78">
        <v>1484.6590000000001</v>
      </c>
      <c r="Q1028" s="78">
        <v>1484.9069999999999</v>
      </c>
      <c r="R1028" s="78">
        <v>1484.567</v>
      </c>
      <c r="S1028" s="78">
        <v>1484.307</v>
      </c>
      <c r="T1028" s="78">
        <v>1484.297</v>
      </c>
      <c r="U1028" s="78">
        <v>1481.221</v>
      </c>
      <c r="V1028" s="78">
        <v>1482.6790000000001</v>
      </c>
      <c r="W1028" s="78">
        <v>1484.1469999999999</v>
      </c>
      <c r="X1028" s="78">
        <v>1484.662</v>
      </c>
      <c r="Y1028" s="78">
        <v>1484.5050000000001</v>
      </c>
      <c r="Z1028" s="78">
        <v>1484.2850000000001</v>
      </c>
      <c r="AA1028" s="78">
        <f t="shared" si="220"/>
        <v>1484.9069999999999</v>
      </c>
      <c r="AB1028" s="77">
        <f t="shared" si="208"/>
        <v>2023</v>
      </c>
      <c r="AC1028" s="76">
        <f t="shared" si="209"/>
        <v>8</v>
      </c>
      <c r="AD1028" s="76" t="str">
        <f t="shared" si="210"/>
        <v/>
      </c>
      <c r="AE1028" s="76" t="str">
        <f t="shared" si="211"/>
        <v/>
      </c>
      <c r="AF1028" s="74">
        <f t="shared" si="212"/>
        <v>1484.9069999999999</v>
      </c>
      <c r="AG1028" s="75" t="str">
        <f t="shared" si="213"/>
        <v>15:00</v>
      </c>
      <c r="AH1028" s="74">
        <f t="shared" si="214"/>
        <v>37089.721000000005</v>
      </c>
      <c r="AI1028" s="73" t="str">
        <f t="shared" si="215"/>
        <v/>
      </c>
      <c r="AJ1028" s="73" t="str">
        <f t="shared" si="216"/>
        <v/>
      </c>
      <c r="AK1028" s="73" t="str">
        <f t="shared" si="217"/>
        <v/>
      </c>
      <c r="AL1028" s="72" t="str">
        <f t="shared" si="218"/>
        <v/>
      </c>
      <c r="AM1028" s="71" t="str">
        <f t="shared" si="219"/>
        <v/>
      </c>
    </row>
    <row r="1029" spans="2:39" ht="13.8" thickBot="1">
      <c r="B1029" s="79">
        <v>45161</v>
      </c>
      <c r="C1029" s="78">
        <v>1484.597</v>
      </c>
      <c r="D1029" s="78">
        <v>1483.575</v>
      </c>
      <c r="E1029" s="78">
        <v>1484.509</v>
      </c>
      <c r="F1029" s="78">
        <v>1484.6990000000001</v>
      </c>
      <c r="G1029" s="78">
        <v>1484.712</v>
      </c>
      <c r="H1029" s="78">
        <v>1484.4680000000001</v>
      </c>
      <c r="I1029" s="78">
        <v>1484.3710000000001</v>
      </c>
      <c r="J1029" s="78">
        <v>1483.393</v>
      </c>
      <c r="K1029" s="78">
        <v>1484.1020000000001</v>
      </c>
      <c r="L1029" s="78">
        <v>1484.078</v>
      </c>
      <c r="M1029" s="78">
        <v>1484.1610000000001</v>
      </c>
      <c r="N1029" s="78">
        <v>1484.6969999999999</v>
      </c>
      <c r="O1029" s="78">
        <v>1484.4549999999999</v>
      </c>
      <c r="P1029" s="78">
        <v>1485.259</v>
      </c>
      <c r="Q1029" s="78">
        <v>1484.0429999999999</v>
      </c>
      <c r="R1029" s="78">
        <v>1483.971</v>
      </c>
      <c r="S1029" s="78">
        <v>1484.729</v>
      </c>
      <c r="T1029" s="78">
        <v>1484.4480000000001</v>
      </c>
      <c r="U1029" s="78">
        <v>1484.7139999999999</v>
      </c>
      <c r="V1029" s="78">
        <v>1483.9949999999999</v>
      </c>
      <c r="W1029" s="78">
        <v>1484.577</v>
      </c>
      <c r="X1029" s="78">
        <v>1484.337</v>
      </c>
      <c r="Y1029" s="78">
        <v>1484.617</v>
      </c>
      <c r="Z1029" s="78">
        <v>1484.1410000000001</v>
      </c>
      <c r="AA1029" s="78">
        <f t="shared" si="220"/>
        <v>1485.259</v>
      </c>
      <c r="AB1029" s="77">
        <f t="shared" si="208"/>
        <v>2023</v>
      </c>
      <c r="AC1029" s="76">
        <f t="shared" si="209"/>
        <v>8</v>
      </c>
      <c r="AD1029" s="76" t="str">
        <f t="shared" si="210"/>
        <v/>
      </c>
      <c r="AE1029" s="76" t="str">
        <f t="shared" si="211"/>
        <v/>
      </c>
      <c r="AF1029" s="74">
        <f t="shared" si="212"/>
        <v>1485.259</v>
      </c>
      <c r="AG1029" s="75" t="str">
        <f t="shared" si="213"/>
        <v>14:00</v>
      </c>
      <c r="AH1029" s="74">
        <f t="shared" si="214"/>
        <v>37109.907000000007</v>
      </c>
      <c r="AI1029" s="73" t="str">
        <f t="shared" si="215"/>
        <v/>
      </c>
      <c r="AJ1029" s="73" t="str">
        <f t="shared" si="216"/>
        <v/>
      </c>
      <c r="AK1029" s="73" t="str">
        <f t="shared" si="217"/>
        <v/>
      </c>
      <c r="AL1029" s="72" t="str">
        <f t="shared" si="218"/>
        <v/>
      </c>
      <c r="AM1029" s="71" t="str">
        <f t="shared" si="219"/>
        <v/>
      </c>
    </row>
    <row r="1030" spans="2:39" ht="13.8" thickBot="1">
      <c r="B1030" s="79">
        <v>45162</v>
      </c>
      <c r="C1030" s="78">
        <v>1484.328</v>
      </c>
      <c r="D1030" s="78">
        <v>1484.28</v>
      </c>
      <c r="E1030" s="78">
        <v>1484.55</v>
      </c>
      <c r="F1030" s="78">
        <v>1484.4749999999999</v>
      </c>
      <c r="G1030" s="78">
        <v>1484.7</v>
      </c>
      <c r="H1030" s="78">
        <v>1484.0429999999999</v>
      </c>
      <c r="I1030" s="78">
        <v>1484.867</v>
      </c>
      <c r="J1030" s="78">
        <v>1484.086</v>
      </c>
      <c r="K1030" s="78">
        <v>1484.4259999999999</v>
      </c>
      <c r="L1030" s="78">
        <v>1484.5440000000001</v>
      </c>
      <c r="M1030" s="78">
        <v>1484.21</v>
      </c>
      <c r="N1030" s="78">
        <v>1483.8910000000001</v>
      </c>
      <c r="O1030" s="78">
        <v>1484.337</v>
      </c>
      <c r="P1030" s="78">
        <v>1484.396</v>
      </c>
      <c r="Q1030" s="78">
        <v>1483.9259999999999</v>
      </c>
      <c r="R1030" s="78">
        <v>1483.5160000000001</v>
      </c>
      <c r="S1030" s="78">
        <v>1484.57</v>
      </c>
      <c r="T1030" s="78">
        <v>1484.0219999999999</v>
      </c>
      <c r="U1030" s="78">
        <v>1484.0940000000001</v>
      </c>
      <c r="V1030" s="78">
        <v>1484.0050000000001</v>
      </c>
      <c r="W1030" s="78">
        <v>1484.116</v>
      </c>
      <c r="X1030" s="78">
        <v>1484.126</v>
      </c>
      <c r="Y1030" s="78">
        <v>1483.752</v>
      </c>
      <c r="Z1030" s="78">
        <v>1484.289</v>
      </c>
      <c r="AA1030" s="78">
        <f t="shared" si="220"/>
        <v>1484.867</v>
      </c>
      <c r="AB1030" s="77">
        <f t="shared" si="208"/>
        <v>2023</v>
      </c>
      <c r="AC1030" s="76">
        <f t="shared" si="209"/>
        <v>8</v>
      </c>
      <c r="AD1030" s="76" t="str">
        <f t="shared" si="210"/>
        <v/>
      </c>
      <c r="AE1030" s="76" t="str">
        <f t="shared" si="211"/>
        <v/>
      </c>
      <c r="AF1030" s="74">
        <f t="shared" si="212"/>
        <v>1484.867</v>
      </c>
      <c r="AG1030" s="75" t="str">
        <f t="shared" si="213"/>
        <v>7:00</v>
      </c>
      <c r="AH1030" s="74">
        <f t="shared" si="214"/>
        <v>37106.41599999999</v>
      </c>
      <c r="AI1030" s="73" t="str">
        <f t="shared" si="215"/>
        <v/>
      </c>
      <c r="AJ1030" s="73" t="str">
        <f t="shared" si="216"/>
        <v/>
      </c>
      <c r="AK1030" s="73" t="str">
        <f t="shared" si="217"/>
        <v/>
      </c>
      <c r="AL1030" s="72" t="str">
        <f t="shared" si="218"/>
        <v/>
      </c>
      <c r="AM1030" s="71" t="str">
        <f t="shared" si="219"/>
        <v/>
      </c>
    </row>
    <row r="1031" spans="2:39" ht="13.8" thickBot="1">
      <c r="B1031" s="79">
        <v>45163</v>
      </c>
      <c r="C1031" s="78">
        <v>1484.3420000000001</v>
      </c>
      <c r="D1031" s="78">
        <v>1484.021</v>
      </c>
      <c r="E1031" s="78">
        <v>1484.3050000000001</v>
      </c>
      <c r="F1031" s="78">
        <v>1484.424</v>
      </c>
      <c r="G1031" s="78">
        <v>1484.0340000000001</v>
      </c>
      <c r="H1031" s="78">
        <v>1484.06</v>
      </c>
      <c r="I1031" s="78">
        <v>1484.808</v>
      </c>
      <c r="J1031" s="78">
        <v>1483.9010000000001</v>
      </c>
      <c r="K1031" s="78">
        <v>1483.8889999999999</v>
      </c>
      <c r="L1031" s="78">
        <v>1483.9960000000001</v>
      </c>
      <c r="M1031" s="78">
        <v>1483.3330000000001</v>
      </c>
      <c r="N1031" s="78">
        <v>1484.146</v>
      </c>
      <c r="O1031" s="78">
        <v>1483.8530000000001</v>
      </c>
      <c r="P1031" s="78">
        <v>1483.3689999999999</v>
      </c>
      <c r="Q1031" s="78">
        <v>1484.954</v>
      </c>
      <c r="R1031" s="78">
        <v>1484.5160000000001</v>
      </c>
      <c r="S1031" s="78">
        <v>1484.03</v>
      </c>
      <c r="T1031" s="78">
        <v>1484.21</v>
      </c>
      <c r="U1031" s="78">
        <v>1483.8030000000001</v>
      </c>
      <c r="V1031" s="78">
        <v>1484.202</v>
      </c>
      <c r="W1031" s="78">
        <v>1483.9659999999999</v>
      </c>
      <c r="X1031" s="78">
        <v>1483.9570000000001</v>
      </c>
      <c r="Y1031" s="78">
        <v>1484.3209999999999</v>
      </c>
      <c r="Z1031" s="78">
        <v>1484.2539999999999</v>
      </c>
      <c r="AA1031" s="78">
        <f t="shared" si="220"/>
        <v>1484.954</v>
      </c>
      <c r="AB1031" s="77">
        <f t="shared" si="208"/>
        <v>2023</v>
      </c>
      <c r="AC1031" s="76">
        <f t="shared" si="209"/>
        <v>8</v>
      </c>
      <c r="AD1031" s="76" t="str">
        <f t="shared" si="210"/>
        <v/>
      </c>
      <c r="AE1031" s="76" t="str">
        <f t="shared" si="211"/>
        <v/>
      </c>
      <c r="AF1031" s="74">
        <f t="shared" si="212"/>
        <v>1484.954</v>
      </c>
      <c r="AG1031" s="75" t="str">
        <f t="shared" si="213"/>
        <v>15:00</v>
      </c>
      <c r="AH1031" s="74">
        <f t="shared" si="214"/>
        <v>37103.647999999994</v>
      </c>
      <c r="AI1031" s="73" t="str">
        <f t="shared" si="215"/>
        <v/>
      </c>
      <c r="AJ1031" s="73" t="str">
        <f t="shared" si="216"/>
        <v/>
      </c>
      <c r="AK1031" s="73" t="str">
        <f t="shared" si="217"/>
        <v/>
      </c>
      <c r="AL1031" s="72" t="str">
        <f t="shared" si="218"/>
        <v/>
      </c>
      <c r="AM1031" s="71" t="str">
        <f t="shared" si="219"/>
        <v/>
      </c>
    </row>
    <row r="1032" spans="2:39" ht="13.8" thickBot="1">
      <c r="B1032" s="79">
        <v>45164</v>
      </c>
      <c r="C1032" s="78">
        <v>1483.998</v>
      </c>
      <c r="D1032" s="78">
        <v>1484.596</v>
      </c>
      <c r="E1032" s="78">
        <v>1484.374</v>
      </c>
      <c r="F1032" s="78">
        <v>1484.0050000000001</v>
      </c>
      <c r="G1032" s="78">
        <v>1484.8440000000001</v>
      </c>
      <c r="H1032" s="78">
        <v>1484.0170000000001</v>
      </c>
      <c r="I1032" s="78">
        <v>1483.83</v>
      </c>
      <c r="J1032" s="78">
        <v>1484.4639999999999</v>
      </c>
      <c r="K1032" s="78">
        <v>1484.357</v>
      </c>
      <c r="L1032" s="78">
        <v>1484.52</v>
      </c>
      <c r="M1032" s="78">
        <v>1483.79</v>
      </c>
      <c r="N1032" s="78">
        <v>1484.096</v>
      </c>
      <c r="O1032" s="78">
        <v>1484.2750000000001</v>
      </c>
      <c r="P1032" s="78">
        <v>1483.741</v>
      </c>
      <c r="Q1032" s="78">
        <v>1485.3309999999999</v>
      </c>
      <c r="R1032" s="78">
        <v>1484.413</v>
      </c>
      <c r="S1032" s="78">
        <v>1484.354</v>
      </c>
      <c r="T1032" s="78">
        <v>1483.7940000000001</v>
      </c>
      <c r="U1032" s="78">
        <v>1484.585</v>
      </c>
      <c r="V1032" s="78">
        <v>1483.7739999999999</v>
      </c>
      <c r="W1032" s="78">
        <v>1483.423</v>
      </c>
      <c r="X1032" s="78">
        <v>1484.8019999999999</v>
      </c>
      <c r="Y1032" s="78">
        <v>1484.152</v>
      </c>
      <c r="Z1032" s="78">
        <v>1478.9880000000001</v>
      </c>
      <c r="AA1032" s="78">
        <f t="shared" si="220"/>
        <v>1485.3309999999999</v>
      </c>
      <c r="AB1032" s="77">
        <f t="shared" si="208"/>
        <v>2023</v>
      </c>
      <c r="AC1032" s="76">
        <f t="shared" si="209"/>
        <v>8</v>
      </c>
      <c r="AD1032" s="76" t="str">
        <f t="shared" si="210"/>
        <v/>
      </c>
      <c r="AE1032" s="76" t="str">
        <f t="shared" si="211"/>
        <v/>
      </c>
      <c r="AF1032" s="74">
        <f t="shared" si="212"/>
        <v>1485.3309999999999</v>
      </c>
      <c r="AG1032" s="75" t="str">
        <f t="shared" si="213"/>
        <v>15:00</v>
      </c>
      <c r="AH1032" s="74">
        <f t="shared" si="214"/>
        <v>37101.853999999999</v>
      </c>
      <c r="AI1032" s="73" t="str">
        <f t="shared" si="215"/>
        <v/>
      </c>
      <c r="AJ1032" s="73" t="str">
        <f t="shared" si="216"/>
        <v/>
      </c>
      <c r="AK1032" s="73" t="str">
        <f t="shared" si="217"/>
        <v/>
      </c>
      <c r="AL1032" s="72" t="str">
        <f t="shared" si="218"/>
        <v/>
      </c>
      <c r="AM1032" s="71" t="str">
        <f t="shared" si="219"/>
        <v/>
      </c>
    </row>
    <row r="1033" spans="2:39" ht="13.8" thickBot="1">
      <c r="B1033" s="79">
        <v>45165</v>
      </c>
      <c r="C1033" s="78">
        <v>1467.6780000000001</v>
      </c>
      <c r="D1033" s="78">
        <v>1431.845</v>
      </c>
      <c r="E1033" s="78">
        <v>1430.2429999999999</v>
      </c>
      <c r="F1033" s="78">
        <v>1398.885</v>
      </c>
      <c r="G1033" s="78">
        <v>1399.8610000000001</v>
      </c>
      <c r="H1033" s="78">
        <v>1440.7719999999999</v>
      </c>
      <c r="I1033" s="78">
        <v>1476.45</v>
      </c>
      <c r="J1033" s="78">
        <v>1484.31</v>
      </c>
      <c r="K1033" s="78">
        <v>1483.8910000000001</v>
      </c>
      <c r="L1033" s="78">
        <v>1484.5989999999999</v>
      </c>
      <c r="M1033" s="78">
        <v>1484.164</v>
      </c>
      <c r="N1033" s="78">
        <v>1484.2380000000001</v>
      </c>
      <c r="O1033" s="78">
        <v>1484.7439999999999</v>
      </c>
      <c r="P1033" s="78">
        <v>1484.1510000000001</v>
      </c>
      <c r="Q1033" s="78">
        <v>1484.9179999999999</v>
      </c>
      <c r="R1033" s="78">
        <v>1483.9860000000001</v>
      </c>
      <c r="S1033" s="78">
        <v>1484.249</v>
      </c>
      <c r="T1033" s="78">
        <v>1484.04</v>
      </c>
      <c r="U1033" s="78">
        <v>1483.88</v>
      </c>
      <c r="V1033" s="78">
        <v>1484.0640000000001</v>
      </c>
      <c r="W1033" s="78">
        <v>1484.2239999999999</v>
      </c>
      <c r="X1033" s="78">
        <v>1484.3820000000001</v>
      </c>
      <c r="Y1033" s="78">
        <v>1479.251</v>
      </c>
      <c r="Z1033" s="78">
        <v>1458.1469999999999</v>
      </c>
      <c r="AA1033" s="78">
        <f t="shared" si="220"/>
        <v>1484.9179999999999</v>
      </c>
      <c r="AB1033" s="77">
        <f t="shared" si="208"/>
        <v>2023</v>
      </c>
      <c r="AC1033" s="76">
        <f t="shared" si="209"/>
        <v>8</v>
      </c>
      <c r="AD1033" s="76" t="str">
        <f t="shared" si="210"/>
        <v/>
      </c>
      <c r="AE1033" s="76" t="str">
        <f t="shared" si="211"/>
        <v/>
      </c>
      <c r="AF1033" s="74">
        <f t="shared" si="212"/>
        <v>1484.9179999999999</v>
      </c>
      <c r="AG1033" s="75" t="str">
        <f t="shared" si="213"/>
        <v>15:00</v>
      </c>
      <c r="AH1033" s="74">
        <f t="shared" si="214"/>
        <v>36731.89</v>
      </c>
      <c r="AI1033" s="73" t="str">
        <f t="shared" si="215"/>
        <v/>
      </c>
      <c r="AJ1033" s="73" t="str">
        <f t="shared" si="216"/>
        <v/>
      </c>
      <c r="AK1033" s="73" t="str">
        <f t="shared" si="217"/>
        <v/>
      </c>
      <c r="AL1033" s="72" t="str">
        <f t="shared" si="218"/>
        <v/>
      </c>
      <c r="AM1033" s="71" t="str">
        <f t="shared" si="219"/>
        <v/>
      </c>
    </row>
    <row r="1034" spans="2:39" ht="13.8" thickBot="1">
      <c r="B1034" s="79">
        <v>45166</v>
      </c>
      <c r="C1034" s="78">
        <v>1438.4670000000001</v>
      </c>
      <c r="D1034" s="78">
        <v>1402.491</v>
      </c>
      <c r="E1034" s="78">
        <v>1421.941</v>
      </c>
      <c r="F1034" s="78">
        <v>1412.278</v>
      </c>
      <c r="G1034" s="78">
        <v>1400.1890000000001</v>
      </c>
      <c r="H1034" s="78">
        <v>1419.94</v>
      </c>
      <c r="I1034" s="78">
        <v>1481.13</v>
      </c>
      <c r="J1034" s="78">
        <v>1484.163</v>
      </c>
      <c r="K1034" s="78">
        <v>1484.3230000000001</v>
      </c>
      <c r="L1034" s="78">
        <v>1483.7750000000001</v>
      </c>
      <c r="M1034" s="78">
        <v>1483.9449999999999</v>
      </c>
      <c r="N1034" s="78">
        <v>1483.375</v>
      </c>
      <c r="O1034" s="78">
        <v>1484.605</v>
      </c>
      <c r="P1034" s="78">
        <v>1483.723</v>
      </c>
      <c r="Q1034" s="78">
        <v>1484.43</v>
      </c>
      <c r="R1034" s="78">
        <v>1483.614</v>
      </c>
      <c r="S1034" s="78">
        <v>1484.596</v>
      </c>
      <c r="T1034" s="78">
        <v>1485.066</v>
      </c>
      <c r="U1034" s="78">
        <v>1483.895</v>
      </c>
      <c r="V1034" s="78">
        <v>1484.0619999999999</v>
      </c>
      <c r="W1034" s="78">
        <v>1484.2619999999999</v>
      </c>
      <c r="X1034" s="78">
        <v>1484.223</v>
      </c>
      <c r="Y1034" s="78">
        <v>1477.6120000000001</v>
      </c>
      <c r="Z1034" s="78">
        <v>34.430999999999997</v>
      </c>
      <c r="AA1034" s="78">
        <f t="shared" si="220"/>
        <v>1485.066</v>
      </c>
      <c r="AB1034" s="77">
        <f t="shared" si="208"/>
        <v>2023</v>
      </c>
      <c r="AC1034" s="76">
        <f t="shared" si="209"/>
        <v>8</v>
      </c>
      <c r="AD1034" s="76" t="str">
        <f t="shared" si="210"/>
        <v/>
      </c>
      <c r="AE1034" s="76" t="str">
        <f t="shared" si="211"/>
        <v/>
      </c>
      <c r="AF1034" s="74">
        <f t="shared" si="212"/>
        <v>1485.066</v>
      </c>
      <c r="AG1034" s="75" t="str">
        <f t="shared" si="213"/>
        <v>18:00</v>
      </c>
      <c r="AH1034" s="74">
        <f t="shared" si="214"/>
        <v>35235.601999999999</v>
      </c>
      <c r="AI1034" s="73" t="str">
        <f t="shared" si="215"/>
        <v/>
      </c>
      <c r="AJ1034" s="73" t="str">
        <f t="shared" si="216"/>
        <v/>
      </c>
      <c r="AK1034" s="73" t="str">
        <f t="shared" si="217"/>
        <v/>
      </c>
      <c r="AL1034" s="72" t="str">
        <f t="shared" si="218"/>
        <v/>
      </c>
      <c r="AM1034" s="71" t="str">
        <f t="shared" si="219"/>
        <v/>
      </c>
    </row>
    <row r="1035" spans="2:39" ht="13.8" thickBot="1">
      <c r="B1035" s="79">
        <v>45167</v>
      </c>
      <c r="C1035" s="78">
        <v>0</v>
      </c>
      <c r="D1035" s="78">
        <v>0</v>
      </c>
      <c r="E1035" s="78">
        <v>0</v>
      </c>
      <c r="F1035" s="78">
        <v>0</v>
      </c>
      <c r="G1035" s="78">
        <v>0</v>
      </c>
      <c r="H1035" s="78">
        <v>0</v>
      </c>
      <c r="I1035" s="78">
        <v>689.59799999999996</v>
      </c>
      <c r="J1035" s="78">
        <v>1484.5119999999999</v>
      </c>
      <c r="K1035" s="78">
        <v>1484.422</v>
      </c>
      <c r="L1035" s="78">
        <v>1483.751</v>
      </c>
      <c r="M1035" s="78">
        <v>1483.9639999999999</v>
      </c>
      <c r="N1035" s="78">
        <v>1483.6510000000001</v>
      </c>
      <c r="O1035" s="78">
        <v>1484.5119999999999</v>
      </c>
      <c r="P1035" s="78">
        <v>1484.2260000000001</v>
      </c>
      <c r="Q1035" s="78">
        <v>1484.7239999999999</v>
      </c>
      <c r="R1035" s="78">
        <v>1484.5619999999999</v>
      </c>
      <c r="S1035" s="78">
        <v>1483.463</v>
      </c>
      <c r="T1035" s="78">
        <v>1484.778</v>
      </c>
      <c r="U1035" s="78">
        <v>1485.2650000000001</v>
      </c>
      <c r="V1035" s="78">
        <v>1484.068</v>
      </c>
      <c r="W1035" s="78">
        <v>1483.6130000000001</v>
      </c>
      <c r="X1035" s="78">
        <v>1483.8579999999999</v>
      </c>
      <c r="Y1035" s="78">
        <v>1484.19</v>
      </c>
      <c r="Z1035" s="78">
        <v>1484.1020000000001</v>
      </c>
      <c r="AA1035" s="78">
        <f t="shared" si="220"/>
        <v>1485.2650000000001</v>
      </c>
      <c r="AB1035" s="77">
        <f t="shared" si="208"/>
        <v>2023</v>
      </c>
      <c r="AC1035" s="76">
        <f t="shared" si="209"/>
        <v>8</v>
      </c>
      <c r="AD1035" s="76" t="str">
        <f t="shared" si="210"/>
        <v/>
      </c>
      <c r="AE1035" s="76" t="str">
        <f t="shared" si="211"/>
        <v/>
      </c>
      <c r="AF1035" s="74">
        <f t="shared" si="212"/>
        <v>1485.2650000000001</v>
      </c>
      <c r="AG1035" s="75" t="str">
        <f t="shared" si="213"/>
        <v>19:00</v>
      </c>
      <c r="AH1035" s="74">
        <f t="shared" si="214"/>
        <v>27406.523999999998</v>
      </c>
      <c r="AI1035" s="73" t="str">
        <f t="shared" si="215"/>
        <v/>
      </c>
      <c r="AJ1035" s="73" t="str">
        <f t="shared" si="216"/>
        <v/>
      </c>
      <c r="AK1035" s="73" t="str">
        <f t="shared" si="217"/>
        <v/>
      </c>
      <c r="AL1035" s="72" t="str">
        <f t="shared" si="218"/>
        <v/>
      </c>
      <c r="AM1035" s="71" t="str">
        <f t="shared" si="219"/>
        <v/>
      </c>
    </row>
    <row r="1036" spans="2:39" ht="13.8" thickBot="1">
      <c r="B1036" s="79">
        <v>45168</v>
      </c>
      <c r="C1036" s="78">
        <v>1483.82</v>
      </c>
      <c r="D1036" s="78">
        <v>1483.6759999999999</v>
      </c>
      <c r="E1036" s="78">
        <v>1485.3030000000001</v>
      </c>
      <c r="F1036" s="78">
        <v>1484.412</v>
      </c>
      <c r="G1036" s="78">
        <v>1485.0139999999999</v>
      </c>
      <c r="H1036" s="78">
        <v>1483.8109999999999</v>
      </c>
      <c r="I1036" s="78">
        <v>1484.0840000000001</v>
      </c>
      <c r="J1036" s="78">
        <v>1484.414</v>
      </c>
      <c r="K1036" s="78">
        <v>1485.146</v>
      </c>
      <c r="L1036" s="78">
        <v>1484.2729999999999</v>
      </c>
      <c r="M1036" s="78">
        <v>1483.9290000000001</v>
      </c>
      <c r="N1036" s="78">
        <v>1483.8130000000001</v>
      </c>
      <c r="O1036" s="78">
        <v>1484.6769999999999</v>
      </c>
      <c r="P1036" s="78">
        <v>1484.0050000000001</v>
      </c>
      <c r="Q1036" s="78">
        <v>1483.3689999999999</v>
      </c>
      <c r="R1036" s="78">
        <v>1484.6410000000001</v>
      </c>
      <c r="S1036" s="78">
        <v>1485.259</v>
      </c>
      <c r="T1036" s="78">
        <v>1481.4010000000001</v>
      </c>
      <c r="U1036" s="78">
        <v>1476.518</v>
      </c>
      <c r="V1036" s="78">
        <v>1460.278</v>
      </c>
      <c r="W1036" s="78">
        <v>1434.0450000000001</v>
      </c>
      <c r="X1036" s="78">
        <v>1374.15</v>
      </c>
      <c r="Y1036" s="78">
        <v>1324.93</v>
      </c>
      <c r="Z1036" s="78">
        <v>1287.722</v>
      </c>
      <c r="AA1036" s="78">
        <f t="shared" si="220"/>
        <v>1485.3030000000001</v>
      </c>
      <c r="AB1036" s="77">
        <f t="shared" si="208"/>
        <v>2023</v>
      </c>
      <c r="AC1036" s="76">
        <f t="shared" si="209"/>
        <v>8</v>
      </c>
      <c r="AD1036" s="76" t="str">
        <f t="shared" si="210"/>
        <v/>
      </c>
      <c r="AE1036" s="76" t="str">
        <f t="shared" si="211"/>
        <v/>
      </c>
      <c r="AF1036" s="74">
        <f t="shared" si="212"/>
        <v>1485.3030000000001</v>
      </c>
      <c r="AG1036" s="75" t="str">
        <f t="shared" si="213"/>
        <v>3:00</v>
      </c>
      <c r="AH1036" s="74">
        <f t="shared" si="214"/>
        <v>36557.993000000002</v>
      </c>
      <c r="AI1036" s="73" t="str">
        <f t="shared" si="215"/>
        <v/>
      </c>
      <c r="AJ1036" s="73" t="str">
        <f t="shared" si="216"/>
        <v/>
      </c>
      <c r="AK1036" s="73" t="str">
        <f t="shared" si="217"/>
        <v/>
      </c>
      <c r="AL1036" s="72" t="str">
        <f t="shared" si="218"/>
        <v/>
      </c>
      <c r="AM1036" s="71" t="str">
        <f t="shared" si="219"/>
        <v/>
      </c>
    </row>
    <row r="1037" spans="2:39" ht="13.8" thickBot="1">
      <c r="B1037" s="79">
        <v>45169</v>
      </c>
      <c r="C1037" s="78">
        <v>1266.951</v>
      </c>
      <c r="D1037" s="78">
        <v>1154.0229999999999</v>
      </c>
      <c r="E1037" s="78">
        <v>1128.396</v>
      </c>
      <c r="F1037" s="78">
        <v>1123.085</v>
      </c>
      <c r="G1037" s="78">
        <v>1158.384</v>
      </c>
      <c r="H1037" s="78">
        <v>1193.1559999999999</v>
      </c>
      <c r="I1037" s="78">
        <v>1290.508</v>
      </c>
      <c r="J1037" s="78">
        <v>1295.903</v>
      </c>
      <c r="K1037" s="78">
        <v>1477.376</v>
      </c>
      <c r="L1037" s="78">
        <v>1484.1980000000001</v>
      </c>
      <c r="M1037" s="78">
        <v>1484.248</v>
      </c>
      <c r="N1037" s="78">
        <v>1483.4490000000001</v>
      </c>
      <c r="O1037" s="78">
        <v>1484.1110000000001</v>
      </c>
      <c r="P1037" s="78">
        <v>1484.3430000000001</v>
      </c>
      <c r="Q1037" s="78">
        <v>1483.827</v>
      </c>
      <c r="R1037" s="78">
        <v>1484.0119999999999</v>
      </c>
      <c r="S1037" s="78">
        <v>1483.866</v>
      </c>
      <c r="T1037" s="78">
        <v>1483.6389999999999</v>
      </c>
      <c r="U1037" s="78">
        <v>1484.45</v>
      </c>
      <c r="V1037" s="78">
        <v>1484.4760000000001</v>
      </c>
      <c r="W1037" s="78">
        <v>1484.7860000000001</v>
      </c>
      <c r="X1037" s="78">
        <v>1484.8150000000001</v>
      </c>
      <c r="Y1037" s="78">
        <v>1474.5519999999999</v>
      </c>
      <c r="Z1037" s="78">
        <v>1424.6220000000001</v>
      </c>
      <c r="AA1037" s="78">
        <f t="shared" si="220"/>
        <v>1484.8150000000001</v>
      </c>
      <c r="AB1037" s="77">
        <f t="shared" si="208"/>
        <v>2023</v>
      </c>
      <c r="AC1037" s="76">
        <f t="shared" si="209"/>
        <v>8</v>
      </c>
      <c r="AD1037" s="76" t="str">
        <f t="shared" si="210"/>
        <v>2023-8</v>
      </c>
      <c r="AE1037" s="76">
        <f t="shared" si="211"/>
        <v>8</v>
      </c>
      <c r="AF1037" s="74">
        <f t="shared" si="212"/>
        <v>1484.8150000000001</v>
      </c>
      <c r="AG1037" s="75" t="str">
        <f t="shared" si="213"/>
        <v>22:00</v>
      </c>
      <c r="AH1037" s="74">
        <f t="shared" si="214"/>
        <v>34765.991000000002</v>
      </c>
      <c r="AI1037" s="73">
        <f t="shared" si="215"/>
        <v>46040.408999999992</v>
      </c>
      <c r="AJ1037" s="73">
        <f t="shared" si="216"/>
        <v>1485.9169999999999</v>
      </c>
      <c r="AK1037" s="73">
        <f t="shared" si="217"/>
        <v>37116.130999999994</v>
      </c>
      <c r="AL1037" s="72">
        <f t="shared" si="218"/>
        <v>45158</v>
      </c>
      <c r="AM1037" s="71" t="str">
        <f t="shared" si="219"/>
        <v>10:00</v>
      </c>
    </row>
    <row r="1038" spans="2:39" ht="13.8" thickBot="1">
      <c r="B1038" s="79">
        <v>45170</v>
      </c>
      <c r="C1038" s="78">
        <v>1385.711</v>
      </c>
      <c r="D1038" s="78">
        <v>1356.9960000000001</v>
      </c>
      <c r="E1038" s="78">
        <v>1364.4749999999999</v>
      </c>
      <c r="F1038" s="78">
        <v>1339.616</v>
      </c>
      <c r="G1038" s="78">
        <v>1350.373</v>
      </c>
      <c r="H1038" s="78">
        <v>1390.8889999999999</v>
      </c>
      <c r="I1038" s="78">
        <v>1473.039</v>
      </c>
      <c r="J1038" s="78">
        <v>1484.412</v>
      </c>
      <c r="K1038" s="78">
        <v>1484.885</v>
      </c>
      <c r="L1038" s="78">
        <v>1484.748</v>
      </c>
      <c r="M1038" s="78">
        <v>1484.72</v>
      </c>
      <c r="N1038" s="78">
        <v>1484.623</v>
      </c>
      <c r="O1038" s="78">
        <v>1483.633</v>
      </c>
      <c r="P1038" s="78">
        <v>1484.175</v>
      </c>
      <c r="Q1038" s="78">
        <v>1484.386</v>
      </c>
      <c r="R1038" s="78">
        <v>1484.5219999999999</v>
      </c>
      <c r="S1038" s="78">
        <v>1483.895</v>
      </c>
      <c r="T1038" s="78">
        <v>1484.759</v>
      </c>
      <c r="U1038" s="78">
        <v>1484.683</v>
      </c>
      <c r="V1038" s="78">
        <v>1484.287</v>
      </c>
      <c r="W1038" s="78">
        <v>1484.5519999999999</v>
      </c>
      <c r="X1038" s="78">
        <v>1483.6479999999999</v>
      </c>
      <c r="Y1038" s="78">
        <v>1484.1990000000001</v>
      </c>
      <c r="Z1038" s="78">
        <v>1483.396</v>
      </c>
      <c r="AA1038" s="78">
        <f t="shared" si="220"/>
        <v>1484.885</v>
      </c>
      <c r="AB1038" s="77">
        <f t="shared" si="208"/>
        <v>2023</v>
      </c>
      <c r="AC1038" s="76">
        <f t="shared" si="209"/>
        <v>9</v>
      </c>
      <c r="AD1038" s="76" t="str">
        <f t="shared" si="210"/>
        <v/>
      </c>
      <c r="AE1038" s="76" t="str">
        <f t="shared" si="211"/>
        <v/>
      </c>
      <c r="AF1038" s="74">
        <f t="shared" si="212"/>
        <v>1484.885</v>
      </c>
      <c r="AG1038" s="75" t="str">
        <f t="shared" si="213"/>
        <v>9:00</v>
      </c>
      <c r="AH1038" s="74">
        <f t="shared" si="214"/>
        <v>36379.507000000005</v>
      </c>
      <c r="AI1038" s="73" t="str">
        <f t="shared" si="215"/>
        <v/>
      </c>
      <c r="AJ1038" s="73" t="str">
        <f t="shared" si="216"/>
        <v/>
      </c>
      <c r="AK1038" s="73" t="str">
        <f t="shared" si="217"/>
        <v/>
      </c>
      <c r="AL1038" s="72" t="str">
        <f t="shared" si="218"/>
        <v/>
      </c>
      <c r="AM1038" s="71" t="str">
        <f t="shared" si="219"/>
        <v/>
      </c>
    </row>
    <row r="1039" spans="2:39" ht="13.8" thickBot="1">
      <c r="B1039" s="79">
        <v>45171</v>
      </c>
      <c r="C1039" s="78">
        <v>1482.653</v>
      </c>
      <c r="D1039" s="78">
        <v>1474.722</v>
      </c>
      <c r="E1039" s="78">
        <v>1463.021</v>
      </c>
      <c r="F1039" s="78">
        <v>1465.153</v>
      </c>
      <c r="G1039" s="78">
        <v>1483.664</v>
      </c>
      <c r="H1039" s="78">
        <v>1483.6759999999999</v>
      </c>
      <c r="I1039" s="78">
        <v>1485.213</v>
      </c>
      <c r="J1039" s="78">
        <v>1483.75</v>
      </c>
      <c r="K1039" s="78">
        <v>1484.4970000000001</v>
      </c>
      <c r="L1039" s="78">
        <v>1483.8589999999999</v>
      </c>
      <c r="M1039" s="78">
        <v>1483.5619999999999</v>
      </c>
      <c r="N1039" s="78">
        <v>1484.4570000000001</v>
      </c>
      <c r="O1039" s="78">
        <v>1484.153</v>
      </c>
      <c r="P1039" s="78">
        <v>1484.0340000000001</v>
      </c>
      <c r="Q1039" s="78">
        <v>1484.509</v>
      </c>
      <c r="R1039" s="78">
        <v>1483.127</v>
      </c>
      <c r="S1039" s="78">
        <v>1484.6279999999999</v>
      </c>
      <c r="T1039" s="78">
        <v>1484.2280000000001</v>
      </c>
      <c r="U1039" s="78">
        <v>1484.9079999999999</v>
      </c>
      <c r="V1039" s="78">
        <v>1483.66</v>
      </c>
      <c r="W1039" s="78">
        <v>1483.96</v>
      </c>
      <c r="X1039" s="78">
        <v>1484.5740000000001</v>
      </c>
      <c r="Y1039" s="78">
        <v>1483.924</v>
      </c>
      <c r="Z1039" s="78">
        <v>1483.904</v>
      </c>
      <c r="AA1039" s="78">
        <f t="shared" si="220"/>
        <v>1485.213</v>
      </c>
      <c r="AB1039" s="77">
        <f t="shared" si="208"/>
        <v>2023</v>
      </c>
      <c r="AC1039" s="76">
        <f t="shared" si="209"/>
        <v>9</v>
      </c>
      <c r="AD1039" s="76" t="str">
        <f t="shared" si="210"/>
        <v/>
      </c>
      <c r="AE1039" s="76" t="str">
        <f t="shared" si="211"/>
        <v/>
      </c>
      <c r="AF1039" s="74">
        <f t="shared" si="212"/>
        <v>1485.213</v>
      </c>
      <c r="AG1039" s="75" t="str">
        <f t="shared" si="213"/>
        <v>7:00</v>
      </c>
      <c r="AH1039" s="74">
        <f t="shared" si="214"/>
        <v>37053.048999999999</v>
      </c>
      <c r="AI1039" s="73" t="str">
        <f t="shared" si="215"/>
        <v/>
      </c>
      <c r="AJ1039" s="73" t="str">
        <f t="shared" si="216"/>
        <v/>
      </c>
      <c r="AK1039" s="73" t="str">
        <f t="shared" si="217"/>
        <v/>
      </c>
      <c r="AL1039" s="72" t="str">
        <f t="shared" si="218"/>
        <v/>
      </c>
      <c r="AM1039" s="71" t="str">
        <f t="shared" si="219"/>
        <v/>
      </c>
    </row>
    <row r="1040" spans="2:39" ht="13.8" thickBot="1">
      <c r="B1040" s="79">
        <v>45172</v>
      </c>
      <c r="C1040" s="78">
        <v>1484.4010000000001</v>
      </c>
      <c r="D1040" s="78">
        <v>1484.6020000000001</v>
      </c>
      <c r="E1040" s="78">
        <v>1484.1320000000001</v>
      </c>
      <c r="F1040" s="78">
        <v>1484.6859999999999</v>
      </c>
      <c r="G1040" s="78">
        <v>1484.8230000000001</v>
      </c>
      <c r="H1040" s="78">
        <v>1484.2629999999999</v>
      </c>
      <c r="I1040" s="78">
        <v>1484.021</v>
      </c>
      <c r="J1040" s="78">
        <v>1484.277</v>
      </c>
      <c r="K1040" s="78">
        <v>1484.182</v>
      </c>
      <c r="L1040" s="78">
        <v>1483.874</v>
      </c>
      <c r="M1040" s="78">
        <v>1484.067</v>
      </c>
      <c r="N1040" s="78">
        <v>1484.0640000000001</v>
      </c>
      <c r="O1040" s="78">
        <v>1484.181</v>
      </c>
      <c r="P1040" s="78">
        <v>1484.9059999999999</v>
      </c>
      <c r="Q1040" s="78">
        <v>1484.6420000000001</v>
      </c>
      <c r="R1040" s="78">
        <v>1484.78</v>
      </c>
      <c r="S1040" s="78">
        <v>1484.4960000000001</v>
      </c>
      <c r="T1040" s="78">
        <v>1483.306</v>
      </c>
      <c r="U1040" s="78">
        <v>1483.5350000000001</v>
      </c>
      <c r="V1040" s="78">
        <v>1484.2919999999999</v>
      </c>
      <c r="W1040" s="78">
        <v>1484.5250000000001</v>
      </c>
      <c r="X1040" s="78">
        <v>1484.463</v>
      </c>
      <c r="Y1040" s="78">
        <v>1484.1890000000001</v>
      </c>
      <c r="Z1040" s="78">
        <v>1484.636</v>
      </c>
      <c r="AA1040" s="78">
        <f t="shared" si="220"/>
        <v>1484.9059999999999</v>
      </c>
      <c r="AB1040" s="77">
        <f t="shared" si="208"/>
        <v>2023</v>
      </c>
      <c r="AC1040" s="76">
        <f t="shared" si="209"/>
        <v>9</v>
      </c>
      <c r="AD1040" s="76" t="str">
        <f t="shared" si="210"/>
        <v/>
      </c>
      <c r="AE1040" s="76" t="str">
        <f t="shared" si="211"/>
        <v/>
      </c>
      <c r="AF1040" s="74">
        <f t="shared" si="212"/>
        <v>1484.9059999999999</v>
      </c>
      <c r="AG1040" s="75" t="str">
        <f t="shared" si="213"/>
        <v>14:00</v>
      </c>
      <c r="AH1040" s="74">
        <f t="shared" si="214"/>
        <v>37108.249000000003</v>
      </c>
      <c r="AI1040" s="73" t="str">
        <f t="shared" si="215"/>
        <v/>
      </c>
      <c r="AJ1040" s="73" t="str">
        <f t="shared" si="216"/>
        <v/>
      </c>
      <c r="AK1040" s="73" t="str">
        <f t="shared" si="217"/>
        <v/>
      </c>
      <c r="AL1040" s="72" t="str">
        <f t="shared" si="218"/>
        <v/>
      </c>
      <c r="AM1040" s="71" t="str">
        <f t="shared" si="219"/>
        <v/>
      </c>
    </row>
    <row r="1041" spans="2:39" ht="13.8" thickBot="1">
      <c r="B1041" s="79">
        <v>45173</v>
      </c>
      <c r="C1041" s="78">
        <v>1484.894</v>
      </c>
      <c r="D1041" s="78">
        <v>1483.7329999999999</v>
      </c>
      <c r="E1041" s="78">
        <v>1484.499</v>
      </c>
      <c r="F1041" s="78">
        <v>1483.777</v>
      </c>
      <c r="G1041" s="78">
        <v>1483.973</v>
      </c>
      <c r="H1041" s="78">
        <v>1484.7739999999999</v>
      </c>
      <c r="I1041" s="78">
        <v>1484.4069999999999</v>
      </c>
      <c r="J1041" s="78">
        <v>1483.578</v>
      </c>
      <c r="K1041" s="78">
        <v>1483.789</v>
      </c>
      <c r="L1041" s="78">
        <v>1484.518</v>
      </c>
      <c r="M1041" s="78">
        <v>1484.0930000000001</v>
      </c>
      <c r="N1041" s="78">
        <v>1484.317</v>
      </c>
      <c r="O1041" s="78">
        <v>1484.347</v>
      </c>
      <c r="P1041" s="78">
        <v>1484.326</v>
      </c>
      <c r="Q1041" s="78">
        <v>1484.5740000000001</v>
      </c>
      <c r="R1041" s="78">
        <v>1483.6959999999999</v>
      </c>
      <c r="S1041" s="78">
        <v>1484.4939999999999</v>
      </c>
      <c r="T1041" s="78">
        <v>1483.538</v>
      </c>
      <c r="U1041" s="78">
        <v>1483.7439999999999</v>
      </c>
      <c r="V1041" s="78">
        <v>1484.1510000000001</v>
      </c>
      <c r="W1041" s="78">
        <v>1484.712</v>
      </c>
      <c r="X1041" s="78">
        <v>1484.079</v>
      </c>
      <c r="Y1041" s="78">
        <v>1484.3140000000001</v>
      </c>
      <c r="Z1041" s="78">
        <v>1484.0039999999999</v>
      </c>
      <c r="AA1041" s="78">
        <f t="shared" si="220"/>
        <v>1484.894</v>
      </c>
      <c r="AB1041" s="77">
        <f t="shared" si="208"/>
        <v>2023</v>
      </c>
      <c r="AC1041" s="76">
        <f t="shared" si="209"/>
        <v>9</v>
      </c>
      <c r="AD1041" s="76" t="str">
        <f t="shared" si="210"/>
        <v/>
      </c>
      <c r="AE1041" s="76" t="str">
        <f t="shared" si="211"/>
        <v/>
      </c>
      <c r="AF1041" s="74">
        <f t="shared" si="212"/>
        <v>1484.894</v>
      </c>
      <c r="AG1041" s="75" t="str">
        <f t="shared" si="213"/>
        <v>1:00</v>
      </c>
      <c r="AH1041" s="74">
        <f t="shared" si="214"/>
        <v>37105.225000000006</v>
      </c>
      <c r="AI1041" s="73" t="str">
        <f t="shared" si="215"/>
        <v/>
      </c>
      <c r="AJ1041" s="73" t="str">
        <f t="shared" si="216"/>
        <v/>
      </c>
      <c r="AK1041" s="73" t="str">
        <f t="shared" si="217"/>
        <v/>
      </c>
      <c r="AL1041" s="72" t="str">
        <f t="shared" si="218"/>
        <v/>
      </c>
      <c r="AM1041" s="71" t="str">
        <f t="shared" si="219"/>
        <v/>
      </c>
    </row>
    <row r="1042" spans="2:39" ht="13.8" thickBot="1">
      <c r="B1042" s="79">
        <v>45174</v>
      </c>
      <c r="C1042" s="78">
        <v>1483.788</v>
      </c>
      <c r="D1042" s="78">
        <v>1484.4970000000001</v>
      </c>
      <c r="E1042" s="78">
        <v>1484.184</v>
      </c>
      <c r="F1042" s="78">
        <v>1484.2719999999999</v>
      </c>
      <c r="G1042" s="78">
        <v>1484.066</v>
      </c>
      <c r="H1042" s="78">
        <v>1483.731</v>
      </c>
      <c r="I1042" s="78">
        <v>1484.7860000000001</v>
      </c>
      <c r="J1042" s="78">
        <v>1483.558</v>
      </c>
      <c r="K1042" s="78">
        <v>1484.65</v>
      </c>
      <c r="L1042" s="78">
        <v>1484.106</v>
      </c>
      <c r="M1042" s="78">
        <v>1484.279</v>
      </c>
      <c r="N1042" s="78">
        <v>1484.1010000000001</v>
      </c>
      <c r="O1042" s="78">
        <v>1484.2429999999999</v>
      </c>
      <c r="P1042" s="78">
        <v>1484.175</v>
      </c>
      <c r="Q1042" s="78">
        <v>1483.2460000000001</v>
      </c>
      <c r="R1042" s="78">
        <v>1484.2570000000001</v>
      </c>
      <c r="S1042" s="78">
        <v>1484.3679999999999</v>
      </c>
      <c r="T1042" s="78">
        <v>1483.8679999999999</v>
      </c>
      <c r="U1042" s="78">
        <v>1484.5650000000001</v>
      </c>
      <c r="V1042" s="78">
        <v>1484.643</v>
      </c>
      <c r="W1042" s="78">
        <v>1484.5260000000001</v>
      </c>
      <c r="X1042" s="78">
        <v>1484.3440000000001</v>
      </c>
      <c r="Y1042" s="78">
        <v>1484.12</v>
      </c>
      <c r="Z1042" s="78">
        <v>1484.0709999999999</v>
      </c>
      <c r="AA1042" s="78">
        <f t="shared" si="220"/>
        <v>1484.7860000000001</v>
      </c>
      <c r="AB1042" s="77">
        <f t="shared" si="208"/>
        <v>2023</v>
      </c>
      <c r="AC1042" s="76">
        <f t="shared" si="209"/>
        <v>9</v>
      </c>
      <c r="AD1042" s="76" t="str">
        <f t="shared" si="210"/>
        <v/>
      </c>
      <c r="AE1042" s="76" t="str">
        <f t="shared" si="211"/>
        <v/>
      </c>
      <c r="AF1042" s="74">
        <f t="shared" si="212"/>
        <v>1484.7860000000001</v>
      </c>
      <c r="AG1042" s="75" t="str">
        <f t="shared" si="213"/>
        <v>7:00</v>
      </c>
      <c r="AH1042" s="74">
        <f t="shared" si="214"/>
        <v>37105.230000000003</v>
      </c>
      <c r="AI1042" s="73" t="str">
        <f t="shared" si="215"/>
        <v/>
      </c>
      <c r="AJ1042" s="73" t="str">
        <f t="shared" si="216"/>
        <v/>
      </c>
      <c r="AK1042" s="73" t="str">
        <f t="shared" si="217"/>
        <v/>
      </c>
      <c r="AL1042" s="72" t="str">
        <f t="shared" si="218"/>
        <v/>
      </c>
      <c r="AM1042" s="71" t="str">
        <f t="shared" si="219"/>
        <v/>
      </c>
    </row>
    <row r="1043" spans="2:39" ht="13.8" thickBot="1">
      <c r="B1043" s="79">
        <v>45175</v>
      </c>
      <c r="C1043" s="78">
        <v>1484.028</v>
      </c>
      <c r="D1043" s="78">
        <v>1484.259</v>
      </c>
      <c r="E1043" s="78">
        <v>1484.1079999999999</v>
      </c>
      <c r="F1043" s="78">
        <v>1484.0719999999999</v>
      </c>
      <c r="G1043" s="78">
        <v>1484.758</v>
      </c>
      <c r="H1043" s="78">
        <v>1484.164</v>
      </c>
      <c r="I1043" s="78">
        <v>1484</v>
      </c>
      <c r="J1043" s="78">
        <v>1483.9159999999999</v>
      </c>
      <c r="K1043" s="78">
        <v>1484.884</v>
      </c>
      <c r="L1043" s="78">
        <v>1484.39</v>
      </c>
      <c r="M1043" s="78">
        <v>1484.0029999999999</v>
      </c>
      <c r="N1043" s="78">
        <v>1484.34</v>
      </c>
      <c r="O1043" s="78">
        <v>1484.885</v>
      </c>
      <c r="P1043" s="78">
        <v>1483.385</v>
      </c>
      <c r="Q1043" s="78">
        <v>1484.076</v>
      </c>
      <c r="R1043" s="78">
        <v>1484.3109999999999</v>
      </c>
      <c r="S1043" s="78">
        <v>1484.1420000000001</v>
      </c>
      <c r="T1043" s="78">
        <v>1484.175</v>
      </c>
      <c r="U1043" s="78">
        <v>1482.7159999999999</v>
      </c>
      <c r="V1043" s="78">
        <v>1483.8530000000001</v>
      </c>
      <c r="W1043" s="78">
        <v>1484.402</v>
      </c>
      <c r="X1043" s="78">
        <v>1483.9760000000001</v>
      </c>
      <c r="Y1043" s="78">
        <v>1483.8679999999999</v>
      </c>
      <c r="Z1043" s="78">
        <v>1484.338</v>
      </c>
      <c r="AA1043" s="78">
        <f t="shared" si="220"/>
        <v>1484.885</v>
      </c>
      <c r="AB1043" s="77">
        <f t="shared" si="208"/>
        <v>2023</v>
      </c>
      <c r="AC1043" s="76">
        <f t="shared" si="209"/>
        <v>9</v>
      </c>
      <c r="AD1043" s="76" t="str">
        <f t="shared" si="210"/>
        <v/>
      </c>
      <c r="AE1043" s="76" t="str">
        <f t="shared" si="211"/>
        <v/>
      </c>
      <c r="AF1043" s="74">
        <f t="shared" si="212"/>
        <v>1484.885</v>
      </c>
      <c r="AG1043" s="75" t="str">
        <f t="shared" si="213"/>
        <v>13:00</v>
      </c>
      <c r="AH1043" s="74">
        <f t="shared" si="214"/>
        <v>37103.934000000001</v>
      </c>
      <c r="AI1043" s="73" t="str">
        <f t="shared" si="215"/>
        <v/>
      </c>
      <c r="AJ1043" s="73" t="str">
        <f t="shared" si="216"/>
        <v/>
      </c>
      <c r="AK1043" s="73" t="str">
        <f t="shared" si="217"/>
        <v/>
      </c>
      <c r="AL1043" s="72" t="str">
        <f t="shared" si="218"/>
        <v/>
      </c>
      <c r="AM1043" s="71" t="str">
        <f t="shared" si="219"/>
        <v/>
      </c>
    </row>
    <row r="1044" spans="2:39" ht="13.8" thickBot="1">
      <c r="B1044" s="79">
        <v>45176</v>
      </c>
      <c r="C1044" s="78">
        <v>1484.338</v>
      </c>
      <c r="D1044" s="78">
        <v>1483.874</v>
      </c>
      <c r="E1044" s="78">
        <v>1484.335</v>
      </c>
      <c r="F1044" s="78">
        <v>1484.134</v>
      </c>
      <c r="G1044" s="78">
        <v>1484.08</v>
      </c>
      <c r="H1044" s="78">
        <v>1483.982</v>
      </c>
      <c r="I1044" s="78">
        <v>1484.1030000000001</v>
      </c>
      <c r="J1044" s="78">
        <v>1484.27</v>
      </c>
      <c r="K1044" s="78">
        <v>1484.788</v>
      </c>
      <c r="L1044" s="78">
        <v>1483.93</v>
      </c>
      <c r="M1044" s="78">
        <v>1483.827</v>
      </c>
      <c r="N1044" s="78">
        <v>1484.9590000000001</v>
      </c>
      <c r="O1044" s="78">
        <v>1483.77</v>
      </c>
      <c r="P1044" s="78">
        <v>1484.8</v>
      </c>
      <c r="Q1044" s="78">
        <v>1484.384</v>
      </c>
      <c r="R1044" s="78">
        <v>1484.133</v>
      </c>
      <c r="S1044" s="78">
        <v>1483.99</v>
      </c>
      <c r="T1044" s="78">
        <v>1484.385</v>
      </c>
      <c r="U1044" s="78">
        <v>1485.7929999999999</v>
      </c>
      <c r="V1044" s="78">
        <v>1484.5170000000001</v>
      </c>
      <c r="W1044" s="78">
        <v>1484.3040000000001</v>
      </c>
      <c r="X1044" s="78">
        <v>1483.65</v>
      </c>
      <c r="Y1044" s="78">
        <v>1484.3879999999999</v>
      </c>
      <c r="Z1044" s="78">
        <v>1484.002</v>
      </c>
      <c r="AA1044" s="78">
        <f t="shared" si="220"/>
        <v>1485.7929999999999</v>
      </c>
      <c r="AB1044" s="77">
        <f t="shared" si="208"/>
        <v>2023</v>
      </c>
      <c r="AC1044" s="76">
        <f t="shared" si="209"/>
        <v>9</v>
      </c>
      <c r="AD1044" s="76" t="str">
        <f t="shared" si="210"/>
        <v/>
      </c>
      <c r="AE1044" s="76" t="str">
        <f t="shared" si="211"/>
        <v/>
      </c>
      <c r="AF1044" s="74">
        <f t="shared" si="212"/>
        <v>1485.7929999999999</v>
      </c>
      <c r="AG1044" s="75" t="str">
        <f t="shared" si="213"/>
        <v>19:00</v>
      </c>
      <c r="AH1044" s="74">
        <f t="shared" si="214"/>
        <v>37108.529000000002</v>
      </c>
      <c r="AI1044" s="73" t="str">
        <f t="shared" si="215"/>
        <v/>
      </c>
      <c r="AJ1044" s="73" t="str">
        <f t="shared" si="216"/>
        <v/>
      </c>
      <c r="AK1044" s="73" t="str">
        <f t="shared" si="217"/>
        <v/>
      </c>
      <c r="AL1044" s="72" t="str">
        <f t="shared" si="218"/>
        <v/>
      </c>
      <c r="AM1044" s="71" t="str">
        <f t="shared" si="219"/>
        <v/>
      </c>
    </row>
    <row r="1045" spans="2:39" ht="13.8" thickBot="1">
      <c r="B1045" s="79">
        <v>45177</v>
      </c>
      <c r="C1045" s="78">
        <v>1484.04</v>
      </c>
      <c r="D1045" s="78">
        <v>1484.336</v>
      </c>
      <c r="E1045" s="78">
        <v>1483.73</v>
      </c>
      <c r="F1045" s="78">
        <v>1483.92</v>
      </c>
      <c r="G1045" s="78">
        <v>1484.1679999999999</v>
      </c>
      <c r="H1045" s="78">
        <v>1483.943</v>
      </c>
      <c r="I1045" s="78">
        <v>1484.308</v>
      </c>
      <c r="J1045" s="78">
        <v>1484.5830000000001</v>
      </c>
      <c r="K1045" s="78">
        <v>1484.643</v>
      </c>
      <c r="L1045" s="78">
        <v>1484.4</v>
      </c>
      <c r="M1045" s="78">
        <v>1484.2809999999999</v>
      </c>
      <c r="N1045" s="78">
        <v>1484.424</v>
      </c>
      <c r="O1045" s="78">
        <v>1483.8920000000001</v>
      </c>
      <c r="P1045" s="78">
        <v>1484.6790000000001</v>
      </c>
      <c r="Q1045" s="78">
        <v>1483.828</v>
      </c>
      <c r="R1045" s="78">
        <v>1484.46</v>
      </c>
      <c r="S1045" s="78">
        <v>1483.788</v>
      </c>
      <c r="T1045" s="78">
        <v>1483.6859999999999</v>
      </c>
      <c r="U1045" s="78">
        <v>1484.085</v>
      </c>
      <c r="V1045" s="78">
        <v>1484.328</v>
      </c>
      <c r="W1045" s="78">
        <v>1483.0139999999999</v>
      </c>
      <c r="X1045" s="78">
        <v>1482.9570000000001</v>
      </c>
      <c r="Y1045" s="78">
        <v>1481.5930000000001</v>
      </c>
      <c r="Z1045" s="78">
        <v>1471.971</v>
      </c>
      <c r="AA1045" s="78">
        <f t="shared" si="220"/>
        <v>1484.6790000000001</v>
      </c>
      <c r="AB1045" s="77">
        <f t="shared" si="208"/>
        <v>2023</v>
      </c>
      <c r="AC1045" s="76">
        <f t="shared" si="209"/>
        <v>9</v>
      </c>
      <c r="AD1045" s="76" t="str">
        <f t="shared" si="210"/>
        <v/>
      </c>
      <c r="AE1045" s="76" t="str">
        <f t="shared" si="211"/>
        <v/>
      </c>
      <c r="AF1045" s="74">
        <f t="shared" si="212"/>
        <v>1484.6790000000001</v>
      </c>
      <c r="AG1045" s="75" t="str">
        <f t="shared" si="213"/>
        <v>14:00</v>
      </c>
      <c r="AH1045" s="74">
        <f t="shared" si="214"/>
        <v>37087.73599999999</v>
      </c>
      <c r="AI1045" s="73" t="str">
        <f t="shared" si="215"/>
        <v/>
      </c>
      <c r="AJ1045" s="73" t="str">
        <f t="shared" si="216"/>
        <v/>
      </c>
      <c r="AK1045" s="73" t="str">
        <f t="shared" si="217"/>
        <v/>
      </c>
      <c r="AL1045" s="72" t="str">
        <f t="shared" si="218"/>
        <v/>
      </c>
      <c r="AM1045" s="71" t="str">
        <f t="shared" si="219"/>
        <v/>
      </c>
    </row>
    <row r="1046" spans="2:39" ht="13.8" thickBot="1">
      <c r="B1046" s="79">
        <v>45178</v>
      </c>
      <c r="C1046" s="78">
        <v>1418.855</v>
      </c>
      <c r="D1046" s="78">
        <v>1415.9760000000001</v>
      </c>
      <c r="E1046" s="78">
        <v>1413.194</v>
      </c>
      <c r="F1046" s="78">
        <v>1418.9760000000001</v>
      </c>
      <c r="G1046" s="78">
        <v>1450.001</v>
      </c>
      <c r="H1046" s="78">
        <v>1479.654</v>
      </c>
      <c r="I1046" s="78">
        <v>1484.1120000000001</v>
      </c>
      <c r="J1046" s="78">
        <v>1484.1959999999999</v>
      </c>
      <c r="K1046" s="78">
        <v>1484.4739999999999</v>
      </c>
      <c r="L1046" s="78">
        <v>1483.876</v>
      </c>
      <c r="M1046" s="78">
        <v>1483.1610000000001</v>
      </c>
      <c r="N1046" s="78">
        <v>1483.559</v>
      </c>
      <c r="O1046" s="78">
        <v>1483.9690000000001</v>
      </c>
      <c r="P1046" s="78">
        <v>1484.646</v>
      </c>
      <c r="Q1046" s="78">
        <v>1479.8679999999999</v>
      </c>
      <c r="R1046" s="78">
        <v>1476.9849999999999</v>
      </c>
      <c r="S1046" s="78">
        <v>1484.3309999999999</v>
      </c>
      <c r="T1046" s="78">
        <v>1483.519</v>
      </c>
      <c r="U1046" s="78">
        <v>1484.4449999999999</v>
      </c>
      <c r="V1046" s="78">
        <v>1484.5260000000001</v>
      </c>
      <c r="W1046" s="78">
        <v>1484.604</v>
      </c>
      <c r="X1046" s="78">
        <v>1483.827</v>
      </c>
      <c r="Y1046" s="78">
        <v>1484.665</v>
      </c>
      <c r="Z1046" s="78">
        <v>1483.538</v>
      </c>
      <c r="AA1046" s="78">
        <f t="shared" si="220"/>
        <v>1484.665</v>
      </c>
      <c r="AB1046" s="77">
        <f t="shared" si="208"/>
        <v>2023</v>
      </c>
      <c r="AC1046" s="76">
        <f t="shared" si="209"/>
        <v>9</v>
      </c>
      <c r="AD1046" s="76" t="str">
        <f t="shared" si="210"/>
        <v/>
      </c>
      <c r="AE1046" s="76" t="str">
        <f t="shared" si="211"/>
        <v/>
      </c>
      <c r="AF1046" s="74">
        <f t="shared" si="212"/>
        <v>1484.665</v>
      </c>
      <c r="AG1046" s="75" t="str">
        <f t="shared" si="213"/>
        <v>23:00</v>
      </c>
      <c r="AH1046" s="74">
        <f t="shared" si="214"/>
        <v>36783.622000000003</v>
      </c>
      <c r="AI1046" s="73" t="str">
        <f t="shared" si="215"/>
        <v/>
      </c>
      <c r="AJ1046" s="73" t="str">
        <f t="shared" si="216"/>
        <v/>
      </c>
      <c r="AK1046" s="73" t="str">
        <f t="shared" si="217"/>
        <v/>
      </c>
      <c r="AL1046" s="72" t="str">
        <f t="shared" si="218"/>
        <v/>
      </c>
      <c r="AM1046" s="71" t="str">
        <f t="shared" si="219"/>
        <v/>
      </c>
    </row>
    <row r="1047" spans="2:39" ht="13.8" thickBot="1">
      <c r="B1047" s="79">
        <v>45179</v>
      </c>
      <c r="C1047" s="78">
        <v>1483.9459999999999</v>
      </c>
      <c r="D1047" s="78">
        <v>1484.4059999999999</v>
      </c>
      <c r="E1047" s="78">
        <v>1483.559</v>
      </c>
      <c r="F1047" s="78">
        <v>1484.279</v>
      </c>
      <c r="G1047" s="78">
        <v>1483.847</v>
      </c>
      <c r="H1047" s="78">
        <v>1484.221</v>
      </c>
      <c r="I1047" s="78">
        <v>1484.1210000000001</v>
      </c>
      <c r="J1047" s="78">
        <v>1485.087</v>
      </c>
      <c r="K1047" s="78">
        <v>1484.37</v>
      </c>
      <c r="L1047" s="78">
        <v>1483.2080000000001</v>
      </c>
      <c r="M1047" s="78">
        <v>1484.088</v>
      </c>
      <c r="N1047" s="78">
        <v>1484.6410000000001</v>
      </c>
      <c r="O1047" s="78">
        <v>1484.328</v>
      </c>
      <c r="P1047" s="78">
        <v>1484.2190000000001</v>
      </c>
      <c r="Q1047" s="78">
        <v>1484.595</v>
      </c>
      <c r="R1047" s="78">
        <v>1484.586</v>
      </c>
      <c r="S1047" s="78">
        <v>1484.41</v>
      </c>
      <c r="T1047" s="78">
        <v>1484.596</v>
      </c>
      <c r="U1047" s="78">
        <v>1483.51</v>
      </c>
      <c r="V1047" s="78">
        <v>1483.7170000000001</v>
      </c>
      <c r="W1047" s="78">
        <v>1484.7850000000001</v>
      </c>
      <c r="X1047" s="78">
        <v>1484.6030000000001</v>
      </c>
      <c r="Y1047" s="78">
        <v>1484.0150000000001</v>
      </c>
      <c r="Z1047" s="78">
        <v>1485.72</v>
      </c>
      <c r="AA1047" s="78">
        <f t="shared" si="220"/>
        <v>1485.72</v>
      </c>
      <c r="AB1047" s="77">
        <f t="shared" si="208"/>
        <v>2023</v>
      </c>
      <c r="AC1047" s="76">
        <f t="shared" si="209"/>
        <v>9</v>
      </c>
      <c r="AD1047" s="76" t="str">
        <f t="shared" si="210"/>
        <v/>
      </c>
      <c r="AE1047" s="76" t="str">
        <f t="shared" si="211"/>
        <v/>
      </c>
      <c r="AF1047" s="74">
        <f t="shared" si="212"/>
        <v>1485.72</v>
      </c>
      <c r="AG1047" s="75" t="str">
        <f t="shared" si="213"/>
        <v>24:00</v>
      </c>
      <c r="AH1047" s="74">
        <f t="shared" si="214"/>
        <v>37108.577000000005</v>
      </c>
      <c r="AI1047" s="73" t="str">
        <f t="shared" si="215"/>
        <v/>
      </c>
      <c r="AJ1047" s="73" t="str">
        <f t="shared" si="216"/>
        <v/>
      </c>
      <c r="AK1047" s="73" t="str">
        <f t="shared" si="217"/>
        <v/>
      </c>
      <c r="AL1047" s="72" t="str">
        <f t="shared" si="218"/>
        <v/>
      </c>
      <c r="AM1047" s="71" t="str">
        <f t="shared" si="219"/>
        <v/>
      </c>
    </row>
    <row r="1048" spans="2:39" ht="13.8" thickBot="1">
      <c r="B1048" s="79">
        <v>45180</v>
      </c>
      <c r="C1048" s="78">
        <v>1484.2760000000001</v>
      </c>
      <c r="D1048" s="78">
        <v>1483.799</v>
      </c>
      <c r="E1048" s="78">
        <v>1483.537</v>
      </c>
      <c r="F1048" s="78">
        <v>1484.357</v>
      </c>
      <c r="G1048" s="78">
        <v>1483.7550000000001</v>
      </c>
      <c r="H1048" s="78">
        <v>1484.4770000000001</v>
      </c>
      <c r="I1048" s="78">
        <v>1484.671</v>
      </c>
      <c r="J1048" s="78">
        <v>1483.9570000000001</v>
      </c>
      <c r="K1048" s="78">
        <v>1484.9159999999999</v>
      </c>
      <c r="L1048" s="78">
        <v>1484.566</v>
      </c>
      <c r="M1048" s="78">
        <v>1484.566</v>
      </c>
      <c r="N1048" s="78">
        <v>1484.2750000000001</v>
      </c>
      <c r="O1048" s="78">
        <v>1485.038</v>
      </c>
      <c r="P1048" s="78">
        <v>1483.585</v>
      </c>
      <c r="Q1048" s="78">
        <v>1484.6210000000001</v>
      </c>
      <c r="R1048" s="78">
        <v>1484.241</v>
      </c>
      <c r="S1048" s="78">
        <v>1483.3130000000001</v>
      </c>
      <c r="T1048" s="78">
        <v>1483.57</v>
      </c>
      <c r="U1048" s="78">
        <v>1484.192</v>
      </c>
      <c r="V1048" s="78">
        <v>1484.2439999999999</v>
      </c>
      <c r="W1048" s="78">
        <v>1484.713</v>
      </c>
      <c r="X1048" s="78">
        <v>1484.414</v>
      </c>
      <c r="Y1048" s="78">
        <v>1484.7940000000001</v>
      </c>
      <c r="Z1048" s="78">
        <v>1484.605</v>
      </c>
      <c r="AA1048" s="78">
        <f t="shared" si="220"/>
        <v>1485.038</v>
      </c>
      <c r="AB1048" s="77">
        <f t="shared" si="208"/>
        <v>2023</v>
      </c>
      <c r="AC1048" s="76">
        <f t="shared" si="209"/>
        <v>9</v>
      </c>
      <c r="AD1048" s="76" t="str">
        <f t="shared" si="210"/>
        <v/>
      </c>
      <c r="AE1048" s="76" t="str">
        <f t="shared" si="211"/>
        <v/>
      </c>
      <c r="AF1048" s="74">
        <f t="shared" si="212"/>
        <v>1485.038</v>
      </c>
      <c r="AG1048" s="75" t="str">
        <f t="shared" si="213"/>
        <v>13:00</v>
      </c>
      <c r="AH1048" s="74">
        <f t="shared" si="214"/>
        <v>37107.520000000004</v>
      </c>
      <c r="AI1048" s="73" t="str">
        <f t="shared" si="215"/>
        <v/>
      </c>
      <c r="AJ1048" s="73" t="str">
        <f t="shared" si="216"/>
        <v/>
      </c>
      <c r="AK1048" s="73" t="str">
        <f t="shared" si="217"/>
        <v/>
      </c>
      <c r="AL1048" s="72" t="str">
        <f t="shared" si="218"/>
        <v/>
      </c>
      <c r="AM1048" s="71" t="str">
        <f t="shared" si="219"/>
        <v/>
      </c>
    </row>
    <row r="1049" spans="2:39" ht="13.8" thickBot="1">
      <c r="B1049" s="79">
        <v>45181</v>
      </c>
      <c r="C1049" s="78">
        <v>1485.223</v>
      </c>
      <c r="D1049" s="78">
        <v>1484.6279999999999</v>
      </c>
      <c r="E1049" s="78">
        <v>1484.1590000000001</v>
      </c>
      <c r="F1049" s="78">
        <v>1484.567</v>
      </c>
      <c r="G1049" s="78">
        <v>1483.9639999999999</v>
      </c>
      <c r="H1049" s="78">
        <v>1484.7349999999999</v>
      </c>
      <c r="I1049" s="78">
        <v>1485.461</v>
      </c>
      <c r="J1049" s="78">
        <v>1484.5340000000001</v>
      </c>
      <c r="K1049" s="78">
        <v>1484.8579999999999</v>
      </c>
      <c r="L1049" s="78">
        <v>1484.4459999999999</v>
      </c>
      <c r="M1049" s="78">
        <v>1484.3879999999999</v>
      </c>
      <c r="N1049" s="78">
        <v>1484.2090000000001</v>
      </c>
      <c r="O1049" s="78">
        <v>1484.221</v>
      </c>
      <c r="P1049" s="78">
        <v>1484.556</v>
      </c>
      <c r="Q1049" s="78">
        <v>1484.3720000000001</v>
      </c>
      <c r="R1049" s="78">
        <v>1484.43</v>
      </c>
      <c r="S1049" s="78">
        <v>1484.2180000000001</v>
      </c>
      <c r="T1049" s="78">
        <v>1484.1869999999999</v>
      </c>
      <c r="U1049" s="78">
        <v>1484.17</v>
      </c>
      <c r="V1049" s="78">
        <v>1484.221</v>
      </c>
      <c r="W1049" s="78">
        <v>1484.3920000000001</v>
      </c>
      <c r="X1049" s="78">
        <v>1483.9079999999999</v>
      </c>
      <c r="Y1049" s="78">
        <v>1484.508</v>
      </c>
      <c r="Z1049" s="78">
        <v>1484.941</v>
      </c>
      <c r="AA1049" s="78">
        <f t="shared" si="220"/>
        <v>1485.461</v>
      </c>
      <c r="AB1049" s="77">
        <f t="shared" si="208"/>
        <v>2023</v>
      </c>
      <c r="AC1049" s="76">
        <f t="shared" si="209"/>
        <v>9</v>
      </c>
      <c r="AD1049" s="76" t="str">
        <f t="shared" si="210"/>
        <v/>
      </c>
      <c r="AE1049" s="76" t="str">
        <f t="shared" si="211"/>
        <v/>
      </c>
      <c r="AF1049" s="74">
        <f t="shared" si="212"/>
        <v>1485.461</v>
      </c>
      <c r="AG1049" s="75" t="str">
        <f t="shared" si="213"/>
        <v>7:00</v>
      </c>
      <c r="AH1049" s="74">
        <f t="shared" si="214"/>
        <v>37112.757000000005</v>
      </c>
      <c r="AI1049" s="73" t="str">
        <f t="shared" si="215"/>
        <v/>
      </c>
      <c r="AJ1049" s="73" t="str">
        <f t="shared" si="216"/>
        <v/>
      </c>
      <c r="AK1049" s="73" t="str">
        <f t="shared" si="217"/>
        <v/>
      </c>
      <c r="AL1049" s="72" t="str">
        <f t="shared" si="218"/>
        <v/>
      </c>
      <c r="AM1049" s="71" t="str">
        <f t="shared" si="219"/>
        <v/>
      </c>
    </row>
    <row r="1050" spans="2:39" ht="13.8" thickBot="1">
      <c r="B1050" s="79">
        <v>45182</v>
      </c>
      <c r="C1050" s="78">
        <v>1484.4639999999999</v>
      </c>
      <c r="D1050" s="78">
        <v>1483.856</v>
      </c>
      <c r="E1050" s="78">
        <v>1483.894</v>
      </c>
      <c r="F1050" s="78">
        <v>1476.377</v>
      </c>
      <c r="G1050" s="78">
        <v>1415.98</v>
      </c>
      <c r="H1050" s="78">
        <v>1471.539</v>
      </c>
      <c r="I1050" s="78">
        <v>1466.424</v>
      </c>
      <c r="J1050" s="78">
        <v>1484.383</v>
      </c>
      <c r="K1050" s="78">
        <v>1484.6849999999999</v>
      </c>
      <c r="L1050" s="78">
        <v>1485.0809999999999</v>
      </c>
      <c r="M1050" s="78">
        <v>1483.9929999999999</v>
      </c>
      <c r="N1050" s="78">
        <v>1484.1210000000001</v>
      </c>
      <c r="O1050" s="78">
        <v>1483.7739999999999</v>
      </c>
      <c r="P1050" s="78">
        <v>1484.011</v>
      </c>
      <c r="Q1050" s="78">
        <v>1483.749</v>
      </c>
      <c r="R1050" s="78">
        <v>1484.009</v>
      </c>
      <c r="S1050" s="78">
        <v>1484.5429999999999</v>
      </c>
      <c r="T1050" s="78">
        <v>1480.999</v>
      </c>
      <c r="U1050" s="78">
        <v>916.37800000000004</v>
      </c>
      <c r="V1050" s="78">
        <v>1437.1959999999999</v>
      </c>
      <c r="W1050" s="78">
        <v>1402.604</v>
      </c>
      <c r="X1050" s="78">
        <v>1357.204</v>
      </c>
      <c r="Y1050" s="78">
        <v>1298.818</v>
      </c>
      <c r="Z1050" s="78">
        <v>1132.961</v>
      </c>
      <c r="AA1050" s="78">
        <f t="shared" si="220"/>
        <v>1485.0809999999999</v>
      </c>
      <c r="AB1050" s="77">
        <f t="shared" si="208"/>
        <v>2023</v>
      </c>
      <c r="AC1050" s="76">
        <f t="shared" si="209"/>
        <v>9</v>
      </c>
      <c r="AD1050" s="76" t="str">
        <f t="shared" si="210"/>
        <v/>
      </c>
      <c r="AE1050" s="76" t="str">
        <f t="shared" si="211"/>
        <v/>
      </c>
      <c r="AF1050" s="74">
        <f t="shared" si="212"/>
        <v>1485.0809999999999</v>
      </c>
      <c r="AG1050" s="75" t="str">
        <f t="shared" si="213"/>
        <v>10:00</v>
      </c>
      <c r="AH1050" s="74">
        <f t="shared" si="214"/>
        <v>35636.124000000003</v>
      </c>
      <c r="AI1050" s="73" t="str">
        <f t="shared" si="215"/>
        <v/>
      </c>
      <c r="AJ1050" s="73" t="str">
        <f t="shared" si="216"/>
        <v/>
      </c>
      <c r="AK1050" s="73" t="str">
        <f t="shared" si="217"/>
        <v/>
      </c>
      <c r="AL1050" s="72" t="str">
        <f t="shared" si="218"/>
        <v/>
      </c>
      <c r="AM1050" s="71" t="str">
        <f t="shared" si="219"/>
        <v/>
      </c>
    </row>
    <row r="1051" spans="2:39" ht="13.8" thickBot="1">
      <c r="B1051" s="79">
        <v>45183</v>
      </c>
      <c r="C1051" s="78">
        <v>1089.1959999999999</v>
      </c>
      <c r="D1051" s="78">
        <v>1105.5150000000001</v>
      </c>
      <c r="E1051" s="78">
        <v>1088.443</v>
      </c>
      <c r="F1051" s="78">
        <v>1080.6220000000001</v>
      </c>
      <c r="G1051" s="78">
        <v>1132.576</v>
      </c>
      <c r="H1051" s="78">
        <v>1176.479</v>
      </c>
      <c r="I1051" s="78">
        <v>1219.193</v>
      </c>
      <c r="J1051" s="78">
        <v>1270.0440000000001</v>
      </c>
      <c r="K1051" s="78">
        <v>1484.4480000000001</v>
      </c>
      <c r="L1051" s="78">
        <v>1484.3879999999999</v>
      </c>
      <c r="M1051" s="78">
        <v>1483.6369999999999</v>
      </c>
      <c r="N1051" s="78">
        <v>1484.7860000000001</v>
      </c>
      <c r="O1051" s="78">
        <v>1484.4079999999999</v>
      </c>
      <c r="P1051" s="78">
        <v>1484.2829999999999</v>
      </c>
      <c r="Q1051" s="78">
        <v>1484.9459999999999</v>
      </c>
      <c r="R1051" s="78">
        <v>1483.875</v>
      </c>
      <c r="S1051" s="78">
        <v>1484.4949999999999</v>
      </c>
      <c r="T1051" s="78">
        <v>1483.9349999999999</v>
      </c>
      <c r="U1051" s="78">
        <v>1485.01</v>
      </c>
      <c r="V1051" s="78">
        <v>1451.57</v>
      </c>
      <c r="W1051" s="78">
        <v>1463.865</v>
      </c>
      <c r="X1051" s="78">
        <v>1399.432</v>
      </c>
      <c r="Y1051" s="78">
        <v>1421.973</v>
      </c>
      <c r="Z1051" s="78">
        <v>1345.989</v>
      </c>
      <c r="AA1051" s="78">
        <f t="shared" si="220"/>
        <v>1485.01</v>
      </c>
      <c r="AB1051" s="77">
        <f t="shared" ref="AB1051:AB1114" si="221">YEAR(B1051)</f>
        <v>2023</v>
      </c>
      <c r="AC1051" s="76">
        <f t="shared" ref="AC1051:AC1114" si="222">MONTH(B1051)</f>
        <v>9</v>
      </c>
      <c r="AD1051" s="76" t="str">
        <f t="shared" ref="AD1051:AD1114" si="223">IF(AE1051="","",AB1051&amp;"-"&amp;AE1051)</f>
        <v/>
      </c>
      <c r="AE1051" s="76" t="str">
        <f t="shared" ref="AE1051:AE1114" si="224">IF(DAY(B1051+1)=1,AC1051,"")</f>
        <v/>
      </c>
      <c r="AF1051" s="74">
        <f t="shared" ref="AF1051:AF1114" si="225">MAX(C1051:AA1051)</f>
        <v>1485.01</v>
      </c>
      <c r="AG1051" s="75" t="str">
        <f t="shared" ref="AG1051:AG1114" si="226">INDEX($C$2:$Z$2,MATCH(AF1051,C1051:Z1051,0))</f>
        <v>19:00</v>
      </c>
      <c r="AH1051" s="74">
        <f t="shared" ref="AH1051:AH1114" si="227">SUM(C1051:AA1051)</f>
        <v>34058.118000000009</v>
      </c>
      <c r="AI1051" s="73" t="str">
        <f t="shared" ref="AI1051:AI1114" si="228">IF(AE1051&lt;&gt;"",SUMIFS(AF:AF,AC:AC,AC1051,AB:AB,AB1051),"")</f>
        <v/>
      </c>
      <c r="AJ1051" s="73" t="str">
        <f t="shared" ref="AJ1051:AJ1114" si="229">IF(AI1051="","",_xlfn.MAXIFS(AF:AF,AC:AC,AC1051,AB:AB,AB1051))</f>
        <v/>
      </c>
      <c r="AK1051" s="73" t="str">
        <f t="shared" ref="AK1051:AK1114" si="230">IF(AI1051="","",_xlfn.MAXIFS(AH:AH,AC:AC,AC1051,AB:AB,AB1051))</f>
        <v/>
      </c>
      <c r="AL1051" s="72" t="str">
        <f t="shared" ref="AL1051:AL1114" si="231">IF(AI1051&lt;&gt;"",INDEX(B:B,MATCH(AJ1051,AF:AF,0)),"")</f>
        <v/>
      </c>
      <c r="AM1051" s="71" t="str">
        <f t="shared" ref="AM1051:AM1114" si="232">IF(AI1051&lt;&gt;"",INDEX(AG:AG,MATCH(AJ1051,AF:AF,0)),"")</f>
        <v/>
      </c>
    </row>
    <row r="1052" spans="2:39" ht="13.8" thickBot="1">
      <c r="B1052" s="79">
        <v>45184</v>
      </c>
      <c r="C1052" s="78">
        <v>1132.317</v>
      </c>
      <c r="D1052" s="78">
        <v>1094.2570000000001</v>
      </c>
      <c r="E1052" s="78">
        <v>1079.0730000000001</v>
      </c>
      <c r="F1052" s="78">
        <v>1075.1400000000001</v>
      </c>
      <c r="G1052" s="78">
        <v>1118.3</v>
      </c>
      <c r="H1052" s="78">
        <v>1169.7460000000001</v>
      </c>
      <c r="I1052" s="78">
        <v>1224.1320000000001</v>
      </c>
      <c r="J1052" s="78">
        <v>1235.94</v>
      </c>
      <c r="K1052" s="78">
        <v>1346.4559999999999</v>
      </c>
      <c r="L1052" s="78">
        <v>1484.174</v>
      </c>
      <c r="M1052" s="78">
        <v>1485.1379999999999</v>
      </c>
      <c r="N1052" s="78">
        <v>1484.6869999999999</v>
      </c>
      <c r="O1052" s="78">
        <v>1484.4079999999999</v>
      </c>
      <c r="P1052" s="78">
        <v>1485.1969999999999</v>
      </c>
      <c r="Q1052" s="78">
        <v>1484.835</v>
      </c>
      <c r="R1052" s="78">
        <v>1484.8209999999999</v>
      </c>
      <c r="S1052" s="78">
        <v>1484.655</v>
      </c>
      <c r="T1052" s="78">
        <v>1484.6669999999999</v>
      </c>
      <c r="U1052" s="78">
        <v>1485.0440000000001</v>
      </c>
      <c r="V1052" s="78">
        <v>1482.9770000000001</v>
      </c>
      <c r="W1052" s="78">
        <v>1484.027</v>
      </c>
      <c r="X1052" s="78">
        <v>1483.289</v>
      </c>
      <c r="Y1052" s="78">
        <v>1423.973</v>
      </c>
      <c r="Z1052" s="78">
        <v>1360.788</v>
      </c>
      <c r="AA1052" s="78">
        <f t="shared" ref="AA1052:AA1115" si="233">MAX(C1052:Z1052)</f>
        <v>1485.1969999999999</v>
      </c>
      <c r="AB1052" s="77">
        <f t="shared" si="221"/>
        <v>2023</v>
      </c>
      <c r="AC1052" s="76">
        <f t="shared" si="222"/>
        <v>9</v>
      </c>
      <c r="AD1052" s="76" t="str">
        <f t="shared" si="223"/>
        <v/>
      </c>
      <c r="AE1052" s="76" t="str">
        <f t="shared" si="224"/>
        <v/>
      </c>
      <c r="AF1052" s="74">
        <f t="shared" si="225"/>
        <v>1485.1969999999999</v>
      </c>
      <c r="AG1052" s="75" t="str">
        <f t="shared" si="226"/>
        <v>14:00</v>
      </c>
      <c r="AH1052" s="74">
        <f t="shared" si="227"/>
        <v>34043.238000000005</v>
      </c>
      <c r="AI1052" s="73" t="str">
        <f t="shared" si="228"/>
        <v/>
      </c>
      <c r="AJ1052" s="73" t="str">
        <f t="shared" si="229"/>
        <v/>
      </c>
      <c r="AK1052" s="73" t="str">
        <f t="shared" si="230"/>
        <v/>
      </c>
      <c r="AL1052" s="72" t="str">
        <f t="shared" si="231"/>
        <v/>
      </c>
      <c r="AM1052" s="71" t="str">
        <f t="shared" si="232"/>
        <v/>
      </c>
    </row>
    <row r="1053" spans="2:39" ht="13.8" thickBot="1">
      <c r="B1053" s="79">
        <v>45185</v>
      </c>
      <c r="C1053" s="78">
        <v>1263.1179999999999</v>
      </c>
      <c r="D1053" s="78">
        <v>1205.2950000000001</v>
      </c>
      <c r="E1053" s="78">
        <v>1080.4269999999999</v>
      </c>
      <c r="F1053" s="78">
        <v>1063.884</v>
      </c>
      <c r="G1053" s="78">
        <v>1071.6369999999999</v>
      </c>
      <c r="H1053" s="78">
        <v>1115.1949999999999</v>
      </c>
      <c r="I1053" s="78">
        <v>1190.5119999999999</v>
      </c>
      <c r="J1053" s="78">
        <v>1178.924</v>
      </c>
      <c r="K1053" s="78">
        <v>1431.96</v>
      </c>
      <c r="L1053" s="78">
        <v>1483.559</v>
      </c>
      <c r="M1053" s="78">
        <v>1483.5329999999999</v>
      </c>
      <c r="N1053" s="78">
        <v>1483.808</v>
      </c>
      <c r="O1053" s="78">
        <v>1484.3409999999999</v>
      </c>
      <c r="P1053" s="78">
        <v>1484.5429999999999</v>
      </c>
      <c r="Q1053" s="78">
        <v>1483.337</v>
      </c>
      <c r="R1053" s="78">
        <v>1483.752</v>
      </c>
      <c r="S1053" s="78">
        <v>1484.86</v>
      </c>
      <c r="T1053" s="78">
        <v>1485.7170000000001</v>
      </c>
      <c r="U1053" s="78">
        <v>1484.547</v>
      </c>
      <c r="V1053" s="78">
        <v>1484.924</v>
      </c>
      <c r="W1053" s="78">
        <v>1484.402</v>
      </c>
      <c r="X1053" s="78">
        <v>1482.712</v>
      </c>
      <c r="Y1053" s="78">
        <v>1482.145</v>
      </c>
      <c r="Z1053" s="78">
        <v>1467.124</v>
      </c>
      <c r="AA1053" s="78">
        <f t="shared" si="233"/>
        <v>1485.7170000000001</v>
      </c>
      <c r="AB1053" s="77">
        <f t="shared" si="221"/>
        <v>2023</v>
      </c>
      <c r="AC1053" s="76">
        <f t="shared" si="222"/>
        <v>9</v>
      </c>
      <c r="AD1053" s="76" t="str">
        <f t="shared" si="223"/>
        <v/>
      </c>
      <c r="AE1053" s="76" t="str">
        <f t="shared" si="224"/>
        <v/>
      </c>
      <c r="AF1053" s="74">
        <f t="shared" si="225"/>
        <v>1485.7170000000001</v>
      </c>
      <c r="AG1053" s="75" t="str">
        <f t="shared" si="226"/>
        <v>18:00</v>
      </c>
      <c r="AH1053" s="74">
        <f t="shared" si="227"/>
        <v>34329.972999999991</v>
      </c>
      <c r="AI1053" s="73" t="str">
        <f t="shared" si="228"/>
        <v/>
      </c>
      <c r="AJ1053" s="73" t="str">
        <f t="shared" si="229"/>
        <v/>
      </c>
      <c r="AK1053" s="73" t="str">
        <f t="shared" si="230"/>
        <v/>
      </c>
      <c r="AL1053" s="72" t="str">
        <f t="shared" si="231"/>
        <v/>
      </c>
      <c r="AM1053" s="71" t="str">
        <f t="shared" si="232"/>
        <v/>
      </c>
    </row>
    <row r="1054" spans="2:39" ht="13.8" thickBot="1">
      <c r="B1054" s="79">
        <v>45186</v>
      </c>
      <c r="C1054" s="78">
        <v>1459.5909999999999</v>
      </c>
      <c r="D1054" s="78">
        <v>1461.864</v>
      </c>
      <c r="E1054" s="78">
        <v>1457.787</v>
      </c>
      <c r="F1054" s="78">
        <v>1454.6189999999999</v>
      </c>
      <c r="G1054" s="78">
        <v>1460.9870000000001</v>
      </c>
      <c r="H1054" s="78">
        <v>1483.62</v>
      </c>
      <c r="I1054" s="78">
        <v>1485.3009999999999</v>
      </c>
      <c r="J1054" s="78">
        <v>1483.934</v>
      </c>
      <c r="K1054" s="78">
        <v>1484.454</v>
      </c>
      <c r="L1054" s="78">
        <v>1484.2629999999999</v>
      </c>
      <c r="M1054" s="78">
        <v>1484.0160000000001</v>
      </c>
      <c r="N1054" s="78">
        <v>1483.903</v>
      </c>
      <c r="O1054" s="78">
        <v>1484.6769999999999</v>
      </c>
      <c r="P1054" s="78">
        <v>1484.297</v>
      </c>
      <c r="Q1054" s="78">
        <v>1483.6510000000001</v>
      </c>
      <c r="R1054" s="78">
        <v>1484.729</v>
      </c>
      <c r="S1054" s="78">
        <v>1485.049</v>
      </c>
      <c r="T1054" s="78">
        <v>1484.529</v>
      </c>
      <c r="U1054" s="78">
        <v>1483.662</v>
      </c>
      <c r="V1054" s="78">
        <v>1483.529</v>
      </c>
      <c r="W1054" s="78">
        <v>1483.57</v>
      </c>
      <c r="X1054" s="78">
        <v>1484.373</v>
      </c>
      <c r="Y1054" s="78">
        <v>1484.701</v>
      </c>
      <c r="Z1054" s="78">
        <v>1484.146</v>
      </c>
      <c r="AA1054" s="78">
        <f t="shared" si="233"/>
        <v>1485.3009999999999</v>
      </c>
      <c r="AB1054" s="77">
        <f t="shared" si="221"/>
        <v>2023</v>
      </c>
      <c r="AC1054" s="76">
        <f t="shared" si="222"/>
        <v>9</v>
      </c>
      <c r="AD1054" s="76" t="str">
        <f t="shared" si="223"/>
        <v/>
      </c>
      <c r="AE1054" s="76" t="str">
        <f t="shared" si="224"/>
        <v/>
      </c>
      <c r="AF1054" s="74">
        <f t="shared" si="225"/>
        <v>1485.3009999999999</v>
      </c>
      <c r="AG1054" s="75" t="str">
        <f t="shared" si="226"/>
        <v>7:00</v>
      </c>
      <c r="AH1054" s="74">
        <f t="shared" si="227"/>
        <v>36980.552999999993</v>
      </c>
      <c r="AI1054" s="73" t="str">
        <f t="shared" si="228"/>
        <v/>
      </c>
      <c r="AJ1054" s="73" t="str">
        <f t="shared" si="229"/>
        <v/>
      </c>
      <c r="AK1054" s="73" t="str">
        <f t="shared" si="230"/>
        <v/>
      </c>
      <c r="AL1054" s="72" t="str">
        <f t="shared" si="231"/>
        <v/>
      </c>
      <c r="AM1054" s="71" t="str">
        <f t="shared" si="232"/>
        <v/>
      </c>
    </row>
    <row r="1055" spans="2:39" ht="13.8" thickBot="1">
      <c r="B1055" s="79">
        <v>45187</v>
      </c>
      <c r="C1055" s="78">
        <v>1483.5</v>
      </c>
      <c r="D1055" s="78">
        <v>1481.37</v>
      </c>
      <c r="E1055" s="78">
        <v>1474.999</v>
      </c>
      <c r="F1055" s="78">
        <v>1460.6559999999999</v>
      </c>
      <c r="G1055" s="78">
        <v>1466.2670000000001</v>
      </c>
      <c r="H1055" s="78">
        <v>1411.1020000000001</v>
      </c>
      <c r="I1055" s="78">
        <v>784.2</v>
      </c>
      <c r="J1055" s="78">
        <v>0</v>
      </c>
      <c r="K1055" s="78">
        <v>0</v>
      </c>
      <c r="L1055" s="78">
        <v>0</v>
      </c>
      <c r="M1055" s="78">
        <v>0</v>
      </c>
      <c r="N1055" s="78">
        <v>0</v>
      </c>
      <c r="O1055" s="78">
        <v>0</v>
      </c>
      <c r="P1055" s="78">
        <v>0</v>
      </c>
      <c r="Q1055" s="78">
        <v>0</v>
      </c>
      <c r="R1055" s="78">
        <v>0</v>
      </c>
      <c r="S1055" s="78">
        <v>0</v>
      </c>
      <c r="T1055" s="78">
        <v>0</v>
      </c>
      <c r="U1055" s="78">
        <v>0</v>
      </c>
      <c r="V1055" s="78">
        <v>0</v>
      </c>
      <c r="W1055" s="78">
        <v>0</v>
      </c>
      <c r="X1055" s="78">
        <v>0</v>
      </c>
      <c r="Y1055" s="78">
        <v>0</v>
      </c>
      <c r="Z1055" s="78">
        <v>0</v>
      </c>
      <c r="AA1055" s="78">
        <f t="shared" si="233"/>
        <v>1483.5</v>
      </c>
      <c r="AB1055" s="77">
        <f t="shared" si="221"/>
        <v>2023</v>
      </c>
      <c r="AC1055" s="76">
        <f t="shared" si="222"/>
        <v>9</v>
      </c>
      <c r="AD1055" s="76" t="str">
        <f t="shared" si="223"/>
        <v/>
      </c>
      <c r="AE1055" s="76" t="str">
        <f t="shared" si="224"/>
        <v/>
      </c>
      <c r="AF1055" s="74">
        <f t="shared" si="225"/>
        <v>1483.5</v>
      </c>
      <c r="AG1055" s="75" t="str">
        <f t="shared" si="226"/>
        <v>1:00</v>
      </c>
      <c r="AH1055" s="74">
        <f t="shared" si="227"/>
        <v>11045.594000000001</v>
      </c>
      <c r="AI1055" s="73" t="str">
        <f t="shared" si="228"/>
        <v/>
      </c>
      <c r="AJ1055" s="73" t="str">
        <f t="shared" si="229"/>
        <v/>
      </c>
      <c r="AK1055" s="73" t="str">
        <f t="shared" si="230"/>
        <v/>
      </c>
      <c r="AL1055" s="72" t="str">
        <f t="shared" si="231"/>
        <v/>
      </c>
      <c r="AM1055" s="71" t="str">
        <f t="shared" si="232"/>
        <v/>
      </c>
    </row>
    <row r="1056" spans="2:39" ht="13.8" thickBot="1">
      <c r="B1056" s="79">
        <v>45188</v>
      </c>
      <c r="C1056" s="78">
        <v>0</v>
      </c>
      <c r="D1056" s="78">
        <v>0</v>
      </c>
      <c r="E1056" s="78">
        <v>0</v>
      </c>
      <c r="F1056" s="78">
        <v>0</v>
      </c>
      <c r="G1056" s="78">
        <v>0</v>
      </c>
      <c r="H1056" s="78">
        <v>0</v>
      </c>
      <c r="I1056" s="78">
        <v>0</v>
      </c>
      <c r="J1056" s="78">
        <v>0</v>
      </c>
      <c r="K1056" s="78">
        <v>0</v>
      </c>
      <c r="L1056" s="78">
        <v>0</v>
      </c>
      <c r="M1056" s="78">
        <v>0</v>
      </c>
      <c r="N1056" s="78">
        <v>0</v>
      </c>
      <c r="O1056" s="78">
        <v>0</v>
      </c>
      <c r="P1056" s="78">
        <v>0</v>
      </c>
      <c r="Q1056" s="78">
        <v>0</v>
      </c>
      <c r="R1056" s="78">
        <v>0</v>
      </c>
      <c r="S1056" s="78">
        <v>0</v>
      </c>
      <c r="T1056" s="78">
        <v>0</v>
      </c>
      <c r="U1056" s="78">
        <v>0</v>
      </c>
      <c r="V1056" s="78">
        <v>0</v>
      </c>
      <c r="W1056" s="78">
        <v>0</v>
      </c>
      <c r="X1056" s="78">
        <v>0</v>
      </c>
      <c r="Y1056" s="78">
        <v>0</v>
      </c>
      <c r="Z1056" s="78">
        <v>0</v>
      </c>
      <c r="AA1056" s="78">
        <f t="shared" si="233"/>
        <v>0</v>
      </c>
      <c r="AB1056" s="77">
        <f t="shared" si="221"/>
        <v>2023</v>
      </c>
      <c r="AC1056" s="76">
        <f t="shared" si="222"/>
        <v>9</v>
      </c>
      <c r="AD1056" s="76" t="str">
        <f t="shared" si="223"/>
        <v/>
      </c>
      <c r="AE1056" s="76" t="str">
        <f t="shared" si="224"/>
        <v/>
      </c>
      <c r="AF1056" s="74">
        <f t="shared" si="225"/>
        <v>0</v>
      </c>
      <c r="AG1056" s="75" t="str">
        <f t="shared" si="226"/>
        <v>1:00</v>
      </c>
      <c r="AH1056" s="74">
        <f t="shared" si="227"/>
        <v>0</v>
      </c>
      <c r="AI1056" s="73" t="str">
        <f t="shared" si="228"/>
        <v/>
      </c>
      <c r="AJ1056" s="73" t="str">
        <f t="shared" si="229"/>
        <v/>
      </c>
      <c r="AK1056" s="73" t="str">
        <f t="shared" si="230"/>
        <v/>
      </c>
      <c r="AL1056" s="72" t="str">
        <f t="shared" si="231"/>
        <v/>
      </c>
      <c r="AM1056" s="71" t="str">
        <f t="shared" si="232"/>
        <v/>
      </c>
    </row>
    <row r="1057" spans="2:39" ht="13.8" thickBot="1">
      <c r="B1057" s="79">
        <v>45189</v>
      </c>
      <c r="C1057" s="78">
        <v>0</v>
      </c>
      <c r="D1057" s="78">
        <v>0</v>
      </c>
      <c r="E1057" s="78">
        <v>0</v>
      </c>
      <c r="F1057" s="78">
        <v>0</v>
      </c>
      <c r="G1057" s="78">
        <v>0</v>
      </c>
      <c r="H1057" s="78">
        <v>0</v>
      </c>
      <c r="I1057" s="78">
        <v>0</v>
      </c>
      <c r="J1057" s="78">
        <v>0</v>
      </c>
      <c r="K1057" s="78">
        <v>0</v>
      </c>
      <c r="L1057" s="78">
        <v>0</v>
      </c>
      <c r="M1057" s="78">
        <v>0</v>
      </c>
      <c r="N1057" s="78">
        <v>0</v>
      </c>
      <c r="O1057" s="78">
        <v>0</v>
      </c>
      <c r="P1057" s="78">
        <v>679.70500000000004</v>
      </c>
      <c r="Q1057" s="78">
        <v>1483.905</v>
      </c>
      <c r="R1057" s="78">
        <v>1486.1279999999999</v>
      </c>
      <c r="S1057" s="78">
        <v>1483.7629999999999</v>
      </c>
      <c r="T1057" s="78">
        <v>1485.6610000000001</v>
      </c>
      <c r="U1057" s="78">
        <v>1485.8879999999999</v>
      </c>
      <c r="V1057" s="78">
        <v>1483.96</v>
      </c>
      <c r="W1057" s="78">
        <v>1484.7539999999999</v>
      </c>
      <c r="X1057" s="78">
        <v>1485.991</v>
      </c>
      <c r="Y1057" s="78">
        <v>1485.9549999999999</v>
      </c>
      <c r="Z1057" s="78">
        <v>1485.9359999999999</v>
      </c>
      <c r="AA1057" s="78">
        <f t="shared" si="233"/>
        <v>1486.1279999999999</v>
      </c>
      <c r="AB1057" s="77">
        <f t="shared" si="221"/>
        <v>2023</v>
      </c>
      <c r="AC1057" s="76">
        <f t="shared" si="222"/>
        <v>9</v>
      </c>
      <c r="AD1057" s="76" t="str">
        <f t="shared" si="223"/>
        <v/>
      </c>
      <c r="AE1057" s="76" t="str">
        <f t="shared" si="224"/>
        <v/>
      </c>
      <c r="AF1057" s="74">
        <f t="shared" si="225"/>
        <v>1486.1279999999999</v>
      </c>
      <c r="AG1057" s="75" t="str">
        <f t="shared" si="226"/>
        <v>16:00</v>
      </c>
      <c r="AH1057" s="74">
        <f t="shared" si="227"/>
        <v>17017.773999999998</v>
      </c>
      <c r="AI1057" s="73" t="str">
        <f t="shared" si="228"/>
        <v/>
      </c>
      <c r="AJ1057" s="73" t="str">
        <f t="shared" si="229"/>
        <v/>
      </c>
      <c r="AK1057" s="73" t="str">
        <f t="shared" si="230"/>
        <v/>
      </c>
      <c r="AL1057" s="72" t="str">
        <f t="shared" si="231"/>
        <v/>
      </c>
      <c r="AM1057" s="71" t="str">
        <f t="shared" si="232"/>
        <v/>
      </c>
    </row>
    <row r="1058" spans="2:39" ht="13.8" thickBot="1">
      <c r="B1058" s="79">
        <v>45190</v>
      </c>
      <c r="C1058" s="78">
        <v>1486.4749999999999</v>
      </c>
      <c r="D1058" s="78">
        <v>1485.9449999999999</v>
      </c>
      <c r="E1058" s="78">
        <v>1482.93</v>
      </c>
      <c r="F1058" s="78">
        <v>1479.29</v>
      </c>
      <c r="G1058" s="78">
        <v>1483.5070000000001</v>
      </c>
      <c r="H1058" s="78">
        <v>1485.4829999999999</v>
      </c>
      <c r="I1058" s="78">
        <v>1484.5</v>
      </c>
      <c r="J1058" s="78">
        <v>1485.1079999999999</v>
      </c>
      <c r="K1058" s="78">
        <v>1485.83</v>
      </c>
      <c r="L1058" s="78">
        <v>1484.3779999999999</v>
      </c>
      <c r="M1058" s="78">
        <v>1485.0640000000001</v>
      </c>
      <c r="N1058" s="78">
        <v>1484.6590000000001</v>
      </c>
      <c r="O1058" s="78">
        <v>1486.32</v>
      </c>
      <c r="P1058" s="78">
        <v>1486.61</v>
      </c>
      <c r="Q1058" s="78">
        <v>1483.5830000000001</v>
      </c>
      <c r="R1058" s="78">
        <v>1487.248</v>
      </c>
      <c r="S1058" s="78">
        <v>1484.6320000000001</v>
      </c>
      <c r="T1058" s="78">
        <v>1486.8489999999999</v>
      </c>
      <c r="U1058" s="78">
        <v>1484.6849999999999</v>
      </c>
      <c r="V1058" s="78">
        <v>1485.7670000000001</v>
      </c>
      <c r="W1058" s="78">
        <v>1484.9079999999999</v>
      </c>
      <c r="X1058" s="78">
        <v>1484.41</v>
      </c>
      <c r="Y1058" s="78">
        <v>1485.4179999999999</v>
      </c>
      <c r="Z1058" s="78">
        <v>1484.5340000000001</v>
      </c>
      <c r="AA1058" s="78">
        <f t="shared" si="233"/>
        <v>1487.248</v>
      </c>
      <c r="AB1058" s="77">
        <f t="shared" si="221"/>
        <v>2023</v>
      </c>
      <c r="AC1058" s="76">
        <f t="shared" si="222"/>
        <v>9</v>
      </c>
      <c r="AD1058" s="76" t="str">
        <f t="shared" si="223"/>
        <v/>
      </c>
      <c r="AE1058" s="76" t="str">
        <f t="shared" si="224"/>
        <v/>
      </c>
      <c r="AF1058" s="74">
        <f t="shared" si="225"/>
        <v>1487.248</v>
      </c>
      <c r="AG1058" s="75" t="str">
        <f t="shared" si="226"/>
        <v>16:00</v>
      </c>
      <c r="AH1058" s="74">
        <f t="shared" si="227"/>
        <v>37125.381000000001</v>
      </c>
      <c r="AI1058" s="73" t="str">
        <f t="shared" si="228"/>
        <v/>
      </c>
      <c r="AJ1058" s="73" t="str">
        <f t="shared" si="229"/>
        <v/>
      </c>
      <c r="AK1058" s="73" t="str">
        <f t="shared" si="230"/>
        <v/>
      </c>
      <c r="AL1058" s="72" t="str">
        <f t="shared" si="231"/>
        <v/>
      </c>
      <c r="AM1058" s="71" t="str">
        <f t="shared" si="232"/>
        <v/>
      </c>
    </row>
    <row r="1059" spans="2:39" ht="13.8" thickBot="1">
      <c r="B1059" s="79">
        <v>45191</v>
      </c>
      <c r="C1059" s="78">
        <v>1483.9010000000001</v>
      </c>
      <c r="D1059" s="78">
        <v>1485.412</v>
      </c>
      <c r="E1059" s="78">
        <v>1486.0119999999999</v>
      </c>
      <c r="F1059" s="78">
        <v>1486.38</v>
      </c>
      <c r="G1059" s="78">
        <v>1485.181</v>
      </c>
      <c r="H1059" s="78">
        <v>1483.9380000000001</v>
      </c>
      <c r="I1059" s="78">
        <v>1485.527</v>
      </c>
      <c r="J1059" s="78">
        <v>1483.5519999999999</v>
      </c>
      <c r="K1059" s="78">
        <v>1485.54</v>
      </c>
      <c r="L1059" s="78">
        <v>1486.537</v>
      </c>
      <c r="M1059" s="78">
        <v>1485.4770000000001</v>
      </c>
      <c r="N1059" s="78">
        <v>1484.3869999999999</v>
      </c>
      <c r="O1059" s="78">
        <v>1487.356</v>
      </c>
      <c r="P1059" s="78">
        <v>1482.693</v>
      </c>
      <c r="Q1059" s="78">
        <v>1486.0989999999999</v>
      </c>
      <c r="R1059" s="78">
        <v>1484.761</v>
      </c>
      <c r="S1059" s="78">
        <v>1483.546</v>
      </c>
      <c r="T1059" s="78">
        <v>1484.354</v>
      </c>
      <c r="U1059" s="78">
        <v>1486.8579999999999</v>
      </c>
      <c r="V1059" s="78">
        <v>1484.3320000000001</v>
      </c>
      <c r="W1059" s="78">
        <v>1484.181</v>
      </c>
      <c r="X1059" s="78">
        <v>1485.3309999999999</v>
      </c>
      <c r="Y1059" s="78">
        <v>1485.0640000000001</v>
      </c>
      <c r="Z1059" s="78">
        <v>1485.0319999999999</v>
      </c>
      <c r="AA1059" s="78">
        <f t="shared" si="233"/>
        <v>1487.356</v>
      </c>
      <c r="AB1059" s="77">
        <f t="shared" si="221"/>
        <v>2023</v>
      </c>
      <c r="AC1059" s="76">
        <f t="shared" si="222"/>
        <v>9</v>
      </c>
      <c r="AD1059" s="76" t="str">
        <f t="shared" si="223"/>
        <v/>
      </c>
      <c r="AE1059" s="76" t="str">
        <f t="shared" si="224"/>
        <v/>
      </c>
      <c r="AF1059" s="74">
        <f t="shared" si="225"/>
        <v>1487.356</v>
      </c>
      <c r="AG1059" s="75" t="str">
        <f t="shared" si="226"/>
        <v>13:00</v>
      </c>
      <c r="AH1059" s="74">
        <f t="shared" si="227"/>
        <v>37128.806999999993</v>
      </c>
      <c r="AI1059" s="73" t="str">
        <f t="shared" si="228"/>
        <v/>
      </c>
      <c r="AJ1059" s="73" t="str">
        <f t="shared" si="229"/>
        <v/>
      </c>
      <c r="AK1059" s="73" t="str">
        <f t="shared" si="230"/>
        <v/>
      </c>
      <c r="AL1059" s="72" t="str">
        <f t="shared" si="231"/>
        <v/>
      </c>
      <c r="AM1059" s="71" t="str">
        <f t="shared" si="232"/>
        <v/>
      </c>
    </row>
    <row r="1060" spans="2:39" ht="13.8" thickBot="1">
      <c r="B1060" s="79">
        <v>45192</v>
      </c>
      <c r="C1060" s="78">
        <v>1486.1010000000001</v>
      </c>
      <c r="D1060" s="78">
        <v>1467.2739999999999</v>
      </c>
      <c r="E1060" s="78">
        <v>1448.654</v>
      </c>
      <c r="F1060" s="78">
        <v>1413.8989999999999</v>
      </c>
      <c r="G1060" s="78">
        <v>1213.556</v>
      </c>
      <c r="H1060" s="78">
        <v>1192.614</v>
      </c>
      <c r="I1060" s="78">
        <v>1197.223</v>
      </c>
      <c r="J1060" s="78">
        <v>1253.2380000000001</v>
      </c>
      <c r="K1060" s="78">
        <v>1484.88</v>
      </c>
      <c r="L1060" s="78">
        <v>1484.828</v>
      </c>
      <c r="M1060" s="78">
        <v>1483.5050000000001</v>
      </c>
      <c r="N1060" s="78">
        <v>1485.0029999999999</v>
      </c>
      <c r="O1060" s="78">
        <v>1485.8</v>
      </c>
      <c r="P1060" s="78">
        <v>1482.675</v>
      </c>
      <c r="Q1060" s="78">
        <v>1483.9639999999999</v>
      </c>
      <c r="R1060" s="78">
        <v>1483.4449999999999</v>
      </c>
      <c r="S1060" s="78">
        <v>1485.105</v>
      </c>
      <c r="T1060" s="78">
        <v>1485.8330000000001</v>
      </c>
      <c r="U1060" s="78">
        <v>1483.6179999999999</v>
      </c>
      <c r="V1060" s="78">
        <v>1484.4590000000001</v>
      </c>
      <c r="W1060" s="78">
        <v>1485.5440000000001</v>
      </c>
      <c r="X1060" s="78">
        <v>1481.287</v>
      </c>
      <c r="Y1060" s="78">
        <v>1465.922</v>
      </c>
      <c r="Z1060" s="78">
        <v>1442.655</v>
      </c>
      <c r="AA1060" s="78">
        <f t="shared" si="233"/>
        <v>1486.1010000000001</v>
      </c>
      <c r="AB1060" s="77">
        <f t="shared" si="221"/>
        <v>2023</v>
      </c>
      <c r="AC1060" s="76">
        <f t="shared" si="222"/>
        <v>9</v>
      </c>
      <c r="AD1060" s="76" t="str">
        <f t="shared" si="223"/>
        <v/>
      </c>
      <c r="AE1060" s="76" t="str">
        <f t="shared" si="224"/>
        <v/>
      </c>
      <c r="AF1060" s="74">
        <f t="shared" si="225"/>
        <v>1486.1010000000001</v>
      </c>
      <c r="AG1060" s="75" t="str">
        <f t="shared" si="226"/>
        <v>1:00</v>
      </c>
      <c r="AH1060" s="74">
        <f t="shared" si="227"/>
        <v>35847.182999999997</v>
      </c>
      <c r="AI1060" s="73" t="str">
        <f t="shared" si="228"/>
        <v/>
      </c>
      <c r="AJ1060" s="73" t="str">
        <f t="shared" si="229"/>
        <v/>
      </c>
      <c r="AK1060" s="73" t="str">
        <f t="shared" si="230"/>
        <v/>
      </c>
      <c r="AL1060" s="72" t="str">
        <f t="shared" si="231"/>
        <v/>
      </c>
      <c r="AM1060" s="71" t="str">
        <f t="shared" si="232"/>
        <v/>
      </c>
    </row>
    <row r="1061" spans="2:39" ht="13.8" thickBot="1">
      <c r="B1061" s="79">
        <v>45193</v>
      </c>
      <c r="C1061" s="78">
        <v>1423.8720000000001</v>
      </c>
      <c r="D1061" s="78">
        <v>1231.2829999999999</v>
      </c>
      <c r="E1061" s="78">
        <v>1203.136</v>
      </c>
      <c r="F1061" s="78">
        <v>1176.538</v>
      </c>
      <c r="G1061" s="78">
        <v>1166.7149999999999</v>
      </c>
      <c r="H1061" s="78">
        <v>1224.588</v>
      </c>
      <c r="I1061" s="78">
        <v>1340.9090000000001</v>
      </c>
      <c r="J1061" s="78">
        <v>1357.7059999999999</v>
      </c>
      <c r="K1061" s="78">
        <v>1448.123</v>
      </c>
      <c r="L1061" s="78">
        <v>1482.269</v>
      </c>
      <c r="M1061" s="78">
        <v>1484.4190000000001</v>
      </c>
      <c r="N1061" s="78">
        <v>1485.0139999999999</v>
      </c>
      <c r="O1061" s="78">
        <v>1485.4190000000001</v>
      </c>
      <c r="P1061" s="78">
        <v>1484.9079999999999</v>
      </c>
      <c r="Q1061" s="78">
        <v>1484.8330000000001</v>
      </c>
      <c r="R1061" s="78">
        <v>1483.3230000000001</v>
      </c>
      <c r="S1061" s="78">
        <v>1459.654</v>
      </c>
      <c r="T1061" s="78">
        <v>1436.0360000000001</v>
      </c>
      <c r="U1061" s="78">
        <v>1464.7139999999999</v>
      </c>
      <c r="V1061" s="78">
        <v>1436.787</v>
      </c>
      <c r="W1061" s="78">
        <v>1432.0619999999999</v>
      </c>
      <c r="X1061" s="78">
        <v>1410.6369999999999</v>
      </c>
      <c r="Y1061" s="78">
        <v>1421.9690000000001</v>
      </c>
      <c r="Z1061" s="78">
        <v>1420.9590000000001</v>
      </c>
      <c r="AA1061" s="78">
        <f t="shared" si="233"/>
        <v>1485.4190000000001</v>
      </c>
      <c r="AB1061" s="77">
        <f t="shared" si="221"/>
        <v>2023</v>
      </c>
      <c r="AC1061" s="76">
        <f t="shared" si="222"/>
        <v>9</v>
      </c>
      <c r="AD1061" s="76" t="str">
        <f t="shared" si="223"/>
        <v/>
      </c>
      <c r="AE1061" s="76" t="str">
        <f t="shared" si="224"/>
        <v/>
      </c>
      <c r="AF1061" s="74">
        <f t="shared" si="225"/>
        <v>1485.4190000000001</v>
      </c>
      <c r="AG1061" s="75" t="str">
        <f t="shared" si="226"/>
        <v>13:00</v>
      </c>
      <c r="AH1061" s="74">
        <f t="shared" si="227"/>
        <v>34931.292000000001</v>
      </c>
      <c r="AI1061" s="73" t="str">
        <f t="shared" si="228"/>
        <v/>
      </c>
      <c r="AJ1061" s="73" t="str">
        <f t="shared" si="229"/>
        <v/>
      </c>
      <c r="AK1061" s="73" t="str">
        <f t="shared" si="230"/>
        <v/>
      </c>
      <c r="AL1061" s="72" t="str">
        <f t="shared" si="231"/>
        <v/>
      </c>
      <c r="AM1061" s="71" t="str">
        <f t="shared" si="232"/>
        <v/>
      </c>
    </row>
    <row r="1062" spans="2:39" ht="13.8" thickBot="1">
      <c r="B1062" s="79">
        <v>45194</v>
      </c>
      <c r="C1062" s="78">
        <v>1421.297</v>
      </c>
      <c r="D1062" s="78">
        <v>1411.2070000000001</v>
      </c>
      <c r="E1062" s="78">
        <v>1356.883</v>
      </c>
      <c r="F1062" s="78">
        <v>1348.8219999999999</v>
      </c>
      <c r="G1062" s="78">
        <v>1391.402</v>
      </c>
      <c r="H1062" s="78">
        <v>1430.646</v>
      </c>
      <c r="I1062" s="78">
        <v>1485.3330000000001</v>
      </c>
      <c r="J1062" s="78">
        <v>1484.9870000000001</v>
      </c>
      <c r="K1062" s="78">
        <v>1485.027</v>
      </c>
      <c r="L1062" s="78">
        <v>1484.078</v>
      </c>
      <c r="M1062" s="78">
        <v>1482.415</v>
      </c>
      <c r="N1062" s="78">
        <v>1485.521</v>
      </c>
      <c r="O1062" s="78">
        <v>1483.77</v>
      </c>
      <c r="P1062" s="78">
        <v>1485.126</v>
      </c>
      <c r="Q1062" s="78">
        <v>1485.4590000000001</v>
      </c>
      <c r="R1062" s="78">
        <v>1483.3209999999999</v>
      </c>
      <c r="S1062" s="78">
        <v>1484.395</v>
      </c>
      <c r="T1062" s="78">
        <v>1485.0920000000001</v>
      </c>
      <c r="U1062" s="78">
        <v>1483.3150000000001</v>
      </c>
      <c r="V1062" s="78">
        <v>1485.27</v>
      </c>
      <c r="W1062" s="78">
        <v>1484.7560000000001</v>
      </c>
      <c r="X1062" s="78">
        <v>1485.0309999999999</v>
      </c>
      <c r="Y1062" s="78">
        <v>1486.93</v>
      </c>
      <c r="Z1062" s="78">
        <v>1485.7929999999999</v>
      </c>
      <c r="AA1062" s="78">
        <f t="shared" si="233"/>
        <v>1486.93</v>
      </c>
      <c r="AB1062" s="77">
        <f t="shared" si="221"/>
        <v>2023</v>
      </c>
      <c r="AC1062" s="76">
        <f t="shared" si="222"/>
        <v>9</v>
      </c>
      <c r="AD1062" s="76" t="str">
        <f t="shared" si="223"/>
        <v/>
      </c>
      <c r="AE1062" s="76" t="str">
        <f t="shared" si="224"/>
        <v/>
      </c>
      <c r="AF1062" s="74">
        <f t="shared" si="225"/>
        <v>1486.93</v>
      </c>
      <c r="AG1062" s="75" t="str">
        <f t="shared" si="226"/>
        <v>23:00</v>
      </c>
      <c r="AH1062" s="74">
        <f t="shared" si="227"/>
        <v>36572.805999999997</v>
      </c>
      <c r="AI1062" s="73" t="str">
        <f t="shared" si="228"/>
        <v/>
      </c>
      <c r="AJ1062" s="73" t="str">
        <f t="shared" si="229"/>
        <v/>
      </c>
      <c r="AK1062" s="73" t="str">
        <f t="shared" si="230"/>
        <v/>
      </c>
      <c r="AL1062" s="72" t="str">
        <f t="shared" si="231"/>
        <v/>
      </c>
      <c r="AM1062" s="71" t="str">
        <f t="shared" si="232"/>
        <v/>
      </c>
    </row>
    <row r="1063" spans="2:39" ht="13.8" thickBot="1">
      <c r="B1063" s="79">
        <v>45195</v>
      </c>
      <c r="C1063" s="78">
        <v>1479.9649999999999</v>
      </c>
      <c r="D1063" s="78">
        <v>1467.316</v>
      </c>
      <c r="E1063" s="78">
        <v>1425.0889999999999</v>
      </c>
      <c r="F1063" s="78">
        <v>1437.252</v>
      </c>
      <c r="G1063" s="78">
        <v>1470.2919999999999</v>
      </c>
      <c r="H1063" s="78">
        <v>1483.5450000000001</v>
      </c>
      <c r="I1063" s="78">
        <v>1483.884</v>
      </c>
      <c r="J1063" s="78">
        <v>1484.7059999999999</v>
      </c>
      <c r="K1063" s="78">
        <v>1484.0239999999999</v>
      </c>
      <c r="L1063" s="78">
        <v>1485.046</v>
      </c>
      <c r="M1063" s="78">
        <v>1485.347</v>
      </c>
      <c r="N1063" s="78">
        <v>1485.519</v>
      </c>
      <c r="O1063" s="78">
        <v>1482.2280000000001</v>
      </c>
      <c r="P1063" s="78">
        <v>1485.2860000000001</v>
      </c>
      <c r="Q1063" s="78">
        <v>1484.7850000000001</v>
      </c>
      <c r="R1063" s="78">
        <v>1482.4280000000001</v>
      </c>
      <c r="S1063" s="78">
        <v>1484.6020000000001</v>
      </c>
      <c r="T1063" s="78">
        <v>1483.3230000000001</v>
      </c>
      <c r="U1063" s="78">
        <v>1483.751</v>
      </c>
      <c r="V1063" s="78">
        <v>1474.251</v>
      </c>
      <c r="W1063" s="78">
        <v>1462.732</v>
      </c>
      <c r="X1063" s="78">
        <v>1468.329</v>
      </c>
      <c r="Y1063" s="78">
        <v>1441.559</v>
      </c>
      <c r="Z1063" s="78">
        <v>1432.357</v>
      </c>
      <c r="AA1063" s="78">
        <f t="shared" si="233"/>
        <v>1485.519</v>
      </c>
      <c r="AB1063" s="77">
        <f t="shared" si="221"/>
        <v>2023</v>
      </c>
      <c r="AC1063" s="76">
        <f t="shared" si="222"/>
        <v>9</v>
      </c>
      <c r="AD1063" s="76" t="str">
        <f t="shared" si="223"/>
        <v/>
      </c>
      <c r="AE1063" s="76" t="str">
        <f t="shared" si="224"/>
        <v/>
      </c>
      <c r="AF1063" s="74">
        <f t="shared" si="225"/>
        <v>1485.519</v>
      </c>
      <c r="AG1063" s="75" t="str">
        <f t="shared" si="226"/>
        <v>12:00</v>
      </c>
      <c r="AH1063" s="74">
        <f t="shared" si="227"/>
        <v>36823.134999999995</v>
      </c>
      <c r="AI1063" s="73" t="str">
        <f t="shared" si="228"/>
        <v/>
      </c>
      <c r="AJ1063" s="73" t="str">
        <f t="shared" si="229"/>
        <v/>
      </c>
      <c r="AK1063" s="73" t="str">
        <f t="shared" si="230"/>
        <v/>
      </c>
      <c r="AL1063" s="72" t="str">
        <f t="shared" si="231"/>
        <v/>
      </c>
      <c r="AM1063" s="71" t="str">
        <f t="shared" si="232"/>
        <v/>
      </c>
    </row>
    <row r="1064" spans="2:39" ht="13.8" thickBot="1">
      <c r="B1064" s="79">
        <v>45196</v>
      </c>
      <c r="C1064" s="78">
        <v>1406.683</v>
      </c>
      <c r="D1064" s="78">
        <v>1393.973</v>
      </c>
      <c r="E1064" s="78">
        <v>1380.7560000000001</v>
      </c>
      <c r="F1064" s="78">
        <v>1391.337</v>
      </c>
      <c r="G1064" s="78">
        <v>1441.8340000000001</v>
      </c>
      <c r="H1064" s="78">
        <v>1474.0029999999999</v>
      </c>
      <c r="I1064" s="78">
        <v>1453.8810000000001</v>
      </c>
      <c r="J1064" s="78">
        <v>1442.633</v>
      </c>
      <c r="K1064" s="78">
        <v>1481.462</v>
      </c>
      <c r="L1064" s="78">
        <v>1484.9190000000001</v>
      </c>
      <c r="M1064" s="78">
        <v>1484.345</v>
      </c>
      <c r="N1064" s="78">
        <v>1483.5129999999999</v>
      </c>
      <c r="O1064" s="78">
        <v>1483.8409999999999</v>
      </c>
      <c r="P1064" s="78">
        <v>1483.9659999999999</v>
      </c>
      <c r="Q1064" s="78">
        <v>1485.6079999999999</v>
      </c>
      <c r="R1064" s="78">
        <v>1484.9770000000001</v>
      </c>
      <c r="S1064" s="78">
        <v>1484.2529999999999</v>
      </c>
      <c r="T1064" s="78">
        <v>1483.921</v>
      </c>
      <c r="U1064" s="78">
        <v>1460.905</v>
      </c>
      <c r="V1064" s="78">
        <v>1439.636</v>
      </c>
      <c r="W1064" s="78">
        <v>1418.155</v>
      </c>
      <c r="X1064" s="78">
        <v>1417.9469999999999</v>
      </c>
      <c r="Y1064" s="78">
        <v>1377.828</v>
      </c>
      <c r="Z1064" s="78">
        <v>1393.7840000000001</v>
      </c>
      <c r="AA1064" s="78">
        <f t="shared" si="233"/>
        <v>1485.6079999999999</v>
      </c>
      <c r="AB1064" s="77">
        <f t="shared" si="221"/>
        <v>2023</v>
      </c>
      <c r="AC1064" s="76">
        <f t="shared" si="222"/>
        <v>9</v>
      </c>
      <c r="AD1064" s="76" t="str">
        <f t="shared" si="223"/>
        <v/>
      </c>
      <c r="AE1064" s="76" t="str">
        <f t="shared" si="224"/>
        <v/>
      </c>
      <c r="AF1064" s="74">
        <f t="shared" si="225"/>
        <v>1485.6079999999999</v>
      </c>
      <c r="AG1064" s="75" t="str">
        <f t="shared" si="226"/>
        <v>15:00</v>
      </c>
      <c r="AH1064" s="74">
        <f t="shared" si="227"/>
        <v>36219.767999999989</v>
      </c>
      <c r="AI1064" s="73" t="str">
        <f t="shared" si="228"/>
        <v/>
      </c>
      <c r="AJ1064" s="73" t="str">
        <f t="shared" si="229"/>
        <v/>
      </c>
      <c r="AK1064" s="73" t="str">
        <f t="shared" si="230"/>
        <v/>
      </c>
      <c r="AL1064" s="72" t="str">
        <f t="shared" si="231"/>
        <v/>
      </c>
      <c r="AM1064" s="71" t="str">
        <f t="shared" si="232"/>
        <v/>
      </c>
    </row>
    <row r="1065" spans="2:39" ht="13.8" thickBot="1">
      <c r="B1065" s="79">
        <v>45197</v>
      </c>
      <c r="C1065" s="78">
        <v>1385.23</v>
      </c>
      <c r="D1065" s="78">
        <v>1356.5360000000001</v>
      </c>
      <c r="E1065" s="78">
        <v>1353.7739999999999</v>
      </c>
      <c r="F1065" s="78">
        <v>1216.0619999999999</v>
      </c>
      <c r="G1065" s="78">
        <v>1258.0530000000001</v>
      </c>
      <c r="H1065" s="78">
        <v>1309.5809999999999</v>
      </c>
      <c r="I1065" s="78">
        <v>1370.443</v>
      </c>
      <c r="J1065" s="78">
        <v>1391.8889999999999</v>
      </c>
      <c r="K1065" s="78">
        <v>1454.5989999999999</v>
      </c>
      <c r="L1065" s="78">
        <v>1485.501</v>
      </c>
      <c r="M1065" s="78">
        <v>1483.529</v>
      </c>
      <c r="N1065" s="78">
        <v>1482.63</v>
      </c>
      <c r="O1065" s="78">
        <v>1484.143</v>
      </c>
      <c r="P1065" s="78">
        <v>1483.52</v>
      </c>
      <c r="Q1065" s="78">
        <v>1483.6389999999999</v>
      </c>
      <c r="R1065" s="78">
        <v>1484.3879999999999</v>
      </c>
      <c r="S1065" s="78">
        <v>1485.49</v>
      </c>
      <c r="T1065" s="78">
        <v>1467.098</v>
      </c>
      <c r="U1065" s="78">
        <v>1449.41</v>
      </c>
      <c r="V1065" s="78">
        <v>1465.9269999999999</v>
      </c>
      <c r="W1065" s="78">
        <v>1373.0239999999999</v>
      </c>
      <c r="X1065" s="78">
        <v>1319.213</v>
      </c>
      <c r="Y1065" s="78">
        <v>1271.0650000000001</v>
      </c>
      <c r="Z1065" s="78">
        <v>1292.1030000000001</v>
      </c>
      <c r="AA1065" s="78">
        <f t="shared" si="233"/>
        <v>1485.501</v>
      </c>
      <c r="AB1065" s="77">
        <f t="shared" si="221"/>
        <v>2023</v>
      </c>
      <c r="AC1065" s="76">
        <f t="shared" si="222"/>
        <v>9</v>
      </c>
      <c r="AD1065" s="76" t="str">
        <f t="shared" si="223"/>
        <v/>
      </c>
      <c r="AE1065" s="76" t="str">
        <f t="shared" si="224"/>
        <v/>
      </c>
      <c r="AF1065" s="74">
        <f t="shared" si="225"/>
        <v>1485.501</v>
      </c>
      <c r="AG1065" s="75" t="str">
        <f t="shared" si="226"/>
        <v>10:00</v>
      </c>
      <c r="AH1065" s="74">
        <f t="shared" si="227"/>
        <v>35092.347999999998</v>
      </c>
      <c r="AI1065" s="73" t="str">
        <f t="shared" si="228"/>
        <v/>
      </c>
      <c r="AJ1065" s="73" t="str">
        <f t="shared" si="229"/>
        <v/>
      </c>
      <c r="AK1065" s="73" t="str">
        <f t="shared" si="230"/>
        <v/>
      </c>
      <c r="AL1065" s="72" t="str">
        <f t="shared" si="231"/>
        <v/>
      </c>
      <c r="AM1065" s="71" t="str">
        <f t="shared" si="232"/>
        <v/>
      </c>
    </row>
    <row r="1066" spans="2:39" ht="13.8" thickBot="1">
      <c r="B1066" s="79">
        <v>45198</v>
      </c>
      <c r="C1066" s="78">
        <v>1432.8109999999999</v>
      </c>
      <c r="D1066" s="78">
        <v>1388.7570000000001</v>
      </c>
      <c r="E1066" s="78">
        <v>1407.644</v>
      </c>
      <c r="F1066" s="78">
        <v>1405.1130000000001</v>
      </c>
      <c r="G1066" s="78">
        <v>1449.944</v>
      </c>
      <c r="H1066" s="78">
        <v>1481.39</v>
      </c>
      <c r="I1066" s="78">
        <v>1438.9970000000001</v>
      </c>
      <c r="J1066" s="78">
        <v>1474.241</v>
      </c>
      <c r="K1066" s="78">
        <v>1483.039</v>
      </c>
      <c r="L1066" s="78">
        <v>1483.9380000000001</v>
      </c>
      <c r="M1066" s="78">
        <v>1484.3219999999999</v>
      </c>
      <c r="N1066" s="78">
        <v>1484.2750000000001</v>
      </c>
      <c r="O1066" s="78">
        <v>1485.951</v>
      </c>
      <c r="P1066" s="78">
        <v>1482.7829999999999</v>
      </c>
      <c r="Q1066" s="78">
        <v>1484.33</v>
      </c>
      <c r="R1066" s="78">
        <v>1485.1969999999999</v>
      </c>
      <c r="S1066" s="78">
        <v>1484.335</v>
      </c>
      <c r="T1066" s="78">
        <v>1486.876</v>
      </c>
      <c r="U1066" s="78">
        <v>1486.364</v>
      </c>
      <c r="V1066" s="78">
        <v>1485.681</v>
      </c>
      <c r="W1066" s="78">
        <v>1480.0119999999999</v>
      </c>
      <c r="X1066" s="78">
        <v>1452.2149999999999</v>
      </c>
      <c r="Y1066" s="78">
        <v>1421.7829999999999</v>
      </c>
      <c r="Z1066" s="78">
        <v>1457.799</v>
      </c>
      <c r="AA1066" s="78">
        <f t="shared" si="233"/>
        <v>1486.876</v>
      </c>
      <c r="AB1066" s="77">
        <f t="shared" si="221"/>
        <v>2023</v>
      </c>
      <c r="AC1066" s="76">
        <f t="shared" si="222"/>
        <v>9</v>
      </c>
      <c r="AD1066" s="76" t="str">
        <f t="shared" si="223"/>
        <v/>
      </c>
      <c r="AE1066" s="76" t="str">
        <f t="shared" si="224"/>
        <v/>
      </c>
      <c r="AF1066" s="74">
        <f t="shared" si="225"/>
        <v>1486.876</v>
      </c>
      <c r="AG1066" s="75" t="str">
        <f t="shared" si="226"/>
        <v>18:00</v>
      </c>
      <c r="AH1066" s="74">
        <f t="shared" si="227"/>
        <v>36594.673000000003</v>
      </c>
      <c r="AI1066" s="73" t="str">
        <f t="shared" si="228"/>
        <v/>
      </c>
      <c r="AJ1066" s="73" t="str">
        <f t="shared" si="229"/>
        <v/>
      </c>
      <c r="AK1066" s="73" t="str">
        <f t="shared" si="230"/>
        <v/>
      </c>
      <c r="AL1066" s="72" t="str">
        <f t="shared" si="231"/>
        <v/>
      </c>
      <c r="AM1066" s="71" t="str">
        <f t="shared" si="232"/>
        <v/>
      </c>
    </row>
    <row r="1067" spans="2:39" ht="13.8" thickBot="1">
      <c r="B1067" s="79">
        <v>45199</v>
      </c>
      <c r="C1067" s="78">
        <v>1462.413</v>
      </c>
      <c r="D1067" s="78">
        <v>1441.6320000000001</v>
      </c>
      <c r="E1067" s="78">
        <v>1423.0830000000001</v>
      </c>
      <c r="F1067" s="78">
        <v>1399.1479999999999</v>
      </c>
      <c r="G1067" s="78">
        <v>1344.1949999999999</v>
      </c>
      <c r="H1067" s="78">
        <v>1435.498</v>
      </c>
      <c r="I1067" s="78">
        <v>1427.1379999999999</v>
      </c>
      <c r="J1067" s="78">
        <v>1318.317</v>
      </c>
      <c r="K1067" s="78">
        <v>1453.8330000000001</v>
      </c>
      <c r="L1067" s="78">
        <v>1483.9269999999999</v>
      </c>
      <c r="M1067" s="78">
        <v>1484.077</v>
      </c>
      <c r="N1067" s="78">
        <v>1483.55</v>
      </c>
      <c r="O1067" s="78">
        <v>1483.7180000000001</v>
      </c>
      <c r="P1067" s="78">
        <v>1483.4849999999999</v>
      </c>
      <c r="Q1067" s="78">
        <v>1484.2650000000001</v>
      </c>
      <c r="R1067" s="78">
        <v>1484.9390000000001</v>
      </c>
      <c r="S1067" s="78">
        <v>1484.5509999999999</v>
      </c>
      <c r="T1067" s="78">
        <v>1486.7380000000001</v>
      </c>
      <c r="U1067" s="78">
        <v>1485.3219999999999</v>
      </c>
      <c r="V1067" s="78">
        <v>1485.7239999999999</v>
      </c>
      <c r="W1067" s="78">
        <v>1485.606</v>
      </c>
      <c r="X1067" s="78">
        <v>1486.36</v>
      </c>
      <c r="Y1067" s="78">
        <v>1484.6279999999999</v>
      </c>
      <c r="Z1067" s="78">
        <v>1484.2750000000001</v>
      </c>
      <c r="AA1067" s="78">
        <f t="shared" si="233"/>
        <v>1486.7380000000001</v>
      </c>
      <c r="AB1067" s="77">
        <f t="shared" si="221"/>
        <v>2023</v>
      </c>
      <c r="AC1067" s="76">
        <f t="shared" si="222"/>
        <v>9</v>
      </c>
      <c r="AD1067" s="76" t="str">
        <f t="shared" si="223"/>
        <v>2023-9</v>
      </c>
      <c r="AE1067" s="76">
        <f t="shared" si="224"/>
        <v>9</v>
      </c>
      <c r="AF1067" s="74">
        <f t="shared" si="225"/>
        <v>1486.7380000000001</v>
      </c>
      <c r="AG1067" s="75" t="str">
        <f t="shared" si="226"/>
        <v>18:00</v>
      </c>
      <c r="AH1067" s="74">
        <f t="shared" si="227"/>
        <v>36463.159999999996</v>
      </c>
      <c r="AI1067" s="73">
        <f t="shared" si="228"/>
        <v>43080.154999999984</v>
      </c>
      <c r="AJ1067" s="73">
        <f t="shared" si="229"/>
        <v>1487.356</v>
      </c>
      <c r="AK1067" s="73">
        <f t="shared" si="230"/>
        <v>37128.806999999993</v>
      </c>
      <c r="AL1067" s="72">
        <f t="shared" si="231"/>
        <v>45191</v>
      </c>
      <c r="AM1067" s="71" t="str">
        <f t="shared" si="232"/>
        <v>13:00</v>
      </c>
    </row>
    <row r="1068" spans="2:39" ht="13.8" thickBot="1">
      <c r="B1068" s="79">
        <v>45200</v>
      </c>
      <c r="C1068" s="78">
        <v>1467.7329999999999</v>
      </c>
      <c r="D1068" s="78">
        <v>1445.82</v>
      </c>
      <c r="E1068" s="78">
        <v>1413.3430000000001</v>
      </c>
      <c r="F1068" s="78">
        <v>1363.1369999999999</v>
      </c>
      <c r="G1068" s="78">
        <v>1347.625</v>
      </c>
      <c r="H1068" s="78">
        <v>1434.971</v>
      </c>
      <c r="I1068" s="78">
        <v>1467.97</v>
      </c>
      <c r="J1068" s="78">
        <v>1480.8989999999999</v>
      </c>
      <c r="K1068" s="78">
        <v>1486.1420000000001</v>
      </c>
      <c r="L1068" s="78">
        <v>1482.7819999999999</v>
      </c>
      <c r="M1068" s="78">
        <v>1483.9739999999999</v>
      </c>
      <c r="N1068" s="78">
        <v>1482.213</v>
      </c>
      <c r="O1068" s="78">
        <v>1484.155</v>
      </c>
      <c r="P1068" s="78">
        <v>1484.095</v>
      </c>
      <c r="Q1068" s="78">
        <v>1483.8009999999999</v>
      </c>
      <c r="R1068" s="78">
        <v>1485.1510000000001</v>
      </c>
      <c r="S1068" s="78">
        <v>1485.325</v>
      </c>
      <c r="T1068" s="78">
        <v>1484.2619999999999</v>
      </c>
      <c r="U1068" s="78">
        <v>1482.8130000000001</v>
      </c>
      <c r="V1068" s="78">
        <v>1485.934</v>
      </c>
      <c r="W1068" s="78">
        <v>1485.1410000000001</v>
      </c>
      <c r="X1068" s="78">
        <v>1484.1010000000001</v>
      </c>
      <c r="Y1068" s="78">
        <v>1486.037</v>
      </c>
      <c r="Z1068" s="78">
        <v>1485.1179999999999</v>
      </c>
      <c r="AA1068" s="78">
        <f t="shared" si="233"/>
        <v>1486.1420000000001</v>
      </c>
      <c r="AB1068" s="77">
        <f t="shared" si="221"/>
        <v>2023</v>
      </c>
      <c r="AC1068" s="76">
        <f t="shared" si="222"/>
        <v>10</v>
      </c>
      <c r="AD1068" s="76" t="str">
        <f t="shared" si="223"/>
        <v/>
      </c>
      <c r="AE1068" s="76" t="str">
        <f t="shared" si="224"/>
        <v/>
      </c>
      <c r="AF1068" s="74">
        <f t="shared" si="225"/>
        <v>1486.1420000000001</v>
      </c>
      <c r="AG1068" s="75" t="str">
        <f t="shared" si="226"/>
        <v>9:00</v>
      </c>
      <c r="AH1068" s="74">
        <f t="shared" si="227"/>
        <v>36658.683999999994</v>
      </c>
      <c r="AI1068" s="73" t="str">
        <f t="shared" si="228"/>
        <v/>
      </c>
      <c r="AJ1068" s="73" t="str">
        <f t="shared" si="229"/>
        <v/>
      </c>
      <c r="AK1068" s="73" t="str">
        <f t="shared" si="230"/>
        <v/>
      </c>
      <c r="AL1068" s="72" t="str">
        <f t="shared" si="231"/>
        <v/>
      </c>
      <c r="AM1068" s="71" t="str">
        <f t="shared" si="232"/>
        <v/>
      </c>
    </row>
    <row r="1069" spans="2:39" ht="13.8" thickBot="1">
      <c r="B1069" s="79">
        <v>45201</v>
      </c>
      <c r="C1069" s="78">
        <v>1484.6210000000001</v>
      </c>
      <c r="D1069" s="78">
        <v>1483.204</v>
      </c>
      <c r="E1069" s="78">
        <v>1468.577</v>
      </c>
      <c r="F1069" s="78">
        <v>1469.953</v>
      </c>
      <c r="G1069" s="78">
        <v>1471.25</v>
      </c>
      <c r="H1069" s="78">
        <v>1480.268</v>
      </c>
      <c r="I1069" s="78">
        <v>1484.18</v>
      </c>
      <c r="J1069" s="78">
        <v>1483.077</v>
      </c>
      <c r="K1069" s="78">
        <v>1484.046</v>
      </c>
      <c r="L1069" s="78">
        <v>1483.0930000000001</v>
      </c>
      <c r="M1069" s="78">
        <v>1483.3340000000001</v>
      </c>
      <c r="N1069" s="78">
        <v>626.33699999999999</v>
      </c>
      <c r="O1069" s="78">
        <v>0</v>
      </c>
      <c r="P1069" s="78">
        <v>0</v>
      </c>
      <c r="Q1069" s="78">
        <v>0</v>
      </c>
      <c r="R1069" s="78">
        <v>0</v>
      </c>
      <c r="S1069" s="78">
        <v>0</v>
      </c>
      <c r="T1069" s="78">
        <v>0</v>
      </c>
      <c r="U1069" s="78">
        <v>0</v>
      </c>
      <c r="V1069" s="78">
        <v>0</v>
      </c>
      <c r="W1069" s="78">
        <v>0</v>
      </c>
      <c r="X1069" s="78">
        <v>0</v>
      </c>
      <c r="Y1069" s="78">
        <v>0</v>
      </c>
      <c r="Z1069" s="78">
        <v>0</v>
      </c>
      <c r="AA1069" s="78">
        <f t="shared" si="233"/>
        <v>1484.6210000000001</v>
      </c>
      <c r="AB1069" s="77">
        <f t="shared" si="221"/>
        <v>2023</v>
      </c>
      <c r="AC1069" s="76">
        <f t="shared" si="222"/>
        <v>10</v>
      </c>
      <c r="AD1069" s="76" t="str">
        <f t="shared" si="223"/>
        <v/>
      </c>
      <c r="AE1069" s="76" t="str">
        <f t="shared" si="224"/>
        <v/>
      </c>
      <c r="AF1069" s="74">
        <f t="shared" si="225"/>
        <v>1484.6210000000001</v>
      </c>
      <c r="AG1069" s="75" t="str">
        <f t="shared" si="226"/>
        <v>1:00</v>
      </c>
      <c r="AH1069" s="74">
        <f t="shared" si="227"/>
        <v>18386.561000000002</v>
      </c>
      <c r="AI1069" s="73" t="str">
        <f t="shared" si="228"/>
        <v/>
      </c>
      <c r="AJ1069" s="73" t="str">
        <f t="shared" si="229"/>
        <v/>
      </c>
      <c r="AK1069" s="73" t="str">
        <f t="shared" si="230"/>
        <v/>
      </c>
      <c r="AL1069" s="72" t="str">
        <f t="shared" si="231"/>
        <v/>
      </c>
      <c r="AM1069" s="71" t="str">
        <f t="shared" si="232"/>
        <v/>
      </c>
    </row>
    <row r="1070" spans="2:39" ht="13.8" thickBot="1">
      <c r="B1070" s="79">
        <v>45202</v>
      </c>
      <c r="C1070" s="78">
        <v>0</v>
      </c>
      <c r="D1070" s="78">
        <v>0</v>
      </c>
      <c r="E1070" s="78">
        <v>0</v>
      </c>
      <c r="F1070" s="78">
        <v>0</v>
      </c>
      <c r="G1070" s="78">
        <v>0</v>
      </c>
      <c r="H1070" s="78">
        <v>0</v>
      </c>
      <c r="I1070" s="78">
        <v>0</v>
      </c>
      <c r="J1070" s="78">
        <v>0</v>
      </c>
      <c r="K1070" s="78">
        <v>0</v>
      </c>
      <c r="L1070" s="78">
        <v>0</v>
      </c>
      <c r="M1070" s="78">
        <v>0</v>
      </c>
      <c r="N1070" s="78">
        <v>0</v>
      </c>
      <c r="O1070" s="78">
        <v>0</v>
      </c>
      <c r="P1070" s="78">
        <v>0</v>
      </c>
      <c r="Q1070" s="78">
        <v>0</v>
      </c>
      <c r="R1070" s="78">
        <v>0</v>
      </c>
      <c r="S1070" s="78">
        <v>0</v>
      </c>
      <c r="T1070" s="78">
        <v>0</v>
      </c>
      <c r="U1070" s="78">
        <v>0</v>
      </c>
      <c r="V1070" s="78">
        <v>0</v>
      </c>
      <c r="W1070" s="78">
        <v>0</v>
      </c>
      <c r="X1070" s="78">
        <v>0</v>
      </c>
      <c r="Y1070" s="78">
        <v>0</v>
      </c>
      <c r="Z1070" s="78">
        <v>0</v>
      </c>
      <c r="AA1070" s="78">
        <f t="shared" si="233"/>
        <v>0</v>
      </c>
      <c r="AB1070" s="77">
        <f t="shared" si="221"/>
        <v>2023</v>
      </c>
      <c r="AC1070" s="76">
        <f t="shared" si="222"/>
        <v>10</v>
      </c>
      <c r="AD1070" s="76" t="str">
        <f t="shared" si="223"/>
        <v/>
      </c>
      <c r="AE1070" s="76" t="str">
        <f t="shared" si="224"/>
        <v/>
      </c>
      <c r="AF1070" s="74">
        <f t="shared" si="225"/>
        <v>0</v>
      </c>
      <c r="AG1070" s="75" t="str">
        <f t="shared" si="226"/>
        <v>1:00</v>
      </c>
      <c r="AH1070" s="74">
        <f t="shared" si="227"/>
        <v>0</v>
      </c>
      <c r="AI1070" s="73" t="str">
        <f t="shared" si="228"/>
        <v/>
      </c>
      <c r="AJ1070" s="73" t="str">
        <f t="shared" si="229"/>
        <v/>
      </c>
      <c r="AK1070" s="73" t="str">
        <f t="shared" si="230"/>
        <v/>
      </c>
      <c r="AL1070" s="72" t="str">
        <f t="shared" si="231"/>
        <v/>
      </c>
      <c r="AM1070" s="71" t="str">
        <f t="shared" si="232"/>
        <v/>
      </c>
    </row>
    <row r="1071" spans="2:39" ht="13.8" thickBot="1">
      <c r="B1071" s="79">
        <v>45203</v>
      </c>
      <c r="C1071" s="78">
        <v>0</v>
      </c>
      <c r="D1071" s="78">
        <v>0</v>
      </c>
      <c r="E1071" s="78">
        <v>0</v>
      </c>
      <c r="F1071" s="78">
        <v>0</v>
      </c>
      <c r="G1071" s="78">
        <v>0</v>
      </c>
      <c r="H1071" s="78">
        <v>0</v>
      </c>
      <c r="I1071" s="78">
        <v>0</v>
      </c>
      <c r="J1071" s="78">
        <v>0</v>
      </c>
      <c r="K1071" s="78">
        <v>0</v>
      </c>
      <c r="L1071" s="78">
        <v>0</v>
      </c>
      <c r="M1071" s="78">
        <v>0</v>
      </c>
      <c r="N1071" s="78">
        <v>923.46600000000001</v>
      </c>
      <c r="O1071" s="78">
        <v>1484.663</v>
      </c>
      <c r="P1071" s="78">
        <v>1484.068</v>
      </c>
      <c r="Q1071" s="78">
        <v>1484.3409999999999</v>
      </c>
      <c r="R1071" s="78">
        <v>1483.836</v>
      </c>
      <c r="S1071" s="78">
        <v>1486.0260000000001</v>
      </c>
      <c r="T1071" s="78">
        <v>1484.9580000000001</v>
      </c>
      <c r="U1071" s="78">
        <v>1484.192</v>
      </c>
      <c r="V1071" s="78">
        <v>1483.5450000000001</v>
      </c>
      <c r="W1071" s="78">
        <v>1484.8689999999999</v>
      </c>
      <c r="X1071" s="78">
        <v>1482.58</v>
      </c>
      <c r="Y1071" s="78">
        <v>1484.585</v>
      </c>
      <c r="Z1071" s="78">
        <v>1484.0730000000001</v>
      </c>
      <c r="AA1071" s="78">
        <f t="shared" si="233"/>
        <v>1486.0260000000001</v>
      </c>
      <c r="AB1071" s="77">
        <f t="shared" si="221"/>
        <v>2023</v>
      </c>
      <c r="AC1071" s="76">
        <f t="shared" si="222"/>
        <v>10</v>
      </c>
      <c r="AD1071" s="76" t="str">
        <f t="shared" si="223"/>
        <v/>
      </c>
      <c r="AE1071" s="76" t="str">
        <f t="shared" si="224"/>
        <v/>
      </c>
      <c r="AF1071" s="74">
        <f t="shared" si="225"/>
        <v>1486.0260000000001</v>
      </c>
      <c r="AG1071" s="75" t="str">
        <f t="shared" si="226"/>
        <v>17:00</v>
      </c>
      <c r="AH1071" s="74">
        <f t="shared" si="227"/>
        <v>20221.228000000006</v>
      </c>
      <c r="AI1071" s="73" t="str">
        <f t="shared" si="228"/>
        <v/>
      </c>
      <c r="AJ1071" s="73" t="str">
        <f t="shared" si="229"/>
        <v/>
      </c>
      <c r="AK1071" s="73" t="str">
        <f t="shared" si="230"/>
        <v/>
      </c>
      <c r="AL1071" s="72" t="str">
        <f t="shared" si="231"/>
        <v/>
      </c>
      <c r="AM1071" s="71" t="str">
        <f t="shared" si="232"/>
        <v/>
      </c>
    </row>
    <row r="1072" spans="2:39" ht="13.8" thickBot="1">
      <c r="B1072" s="79">
        <v>45204</v>
      </c>
      <c r="C1072" s="78">
        <v>1484.29</v>
      </c>
      <c r="D1072" s="78">
        <v>1481.5840000000001</v>
      </c>
      <c r="E1072" s="78">
        <v>1483.742</v>
      </c>
      <c r="F1072" s="78">
        <v>1483.6849999999999</v>
      </c>
      <c r="G1072" s="78">
        <v>1484.6579999999999</v>
      </c>
      <c r="H1072" s="78">
        <v>1484.8140000000001</v>
      </c>
      <c r="I1072" s="78">
        <v>1484.415</v>
      </c>
      <c r="J1072" s="78">
        <v>1485.405</v>
      </c>
      <c r="K1072" s="78">
        <v>1484.886</v>
      </c>
      <c r="L1072" s="78">
        <v>1483.0920000000001</v>
      </c>
      <c r="M1072" s="78">
        <v>1484.999</v>
      </c>
      <c r="N1072" s="78">
        <v>1482.29</v>
      </c>
      <c r="O1072" s="78">
        <v>1486.0150000000001</v>
      </c>
      <c r="P1072" s="78">
        <v>1484.6849999999999</v>
      </c>
      <c r="Q1072" s="78">
        <v>1484.5419999999999</v>
      </c>
      <c r="R1072" s="78">
        <v>1485.029</v>
      </c>
      <c r="S1072" s="78">
        <v>1483.3130000000001</v>
      </c>
      <c r="T1072" s="78">
        <v>1486.126</v>
      </c>
      <c r="U1072" s="78">
        <v>1485.123</v>
      </c>
      <c r="V1072" s="78">
        <v>1484.9159999999999</v>
      </c>
      <c r="W1072" s="78">
        <v>1485.4280000000001</v>
      </c>
      <c r="X1072" s="78">
        <v>1484.095</v>
      </c>
      <c r="Y1072" s="78">
        <v>1483.0440000000001</v>
      </c>
      <c r="Z1072" s="78">
        <v>1484.0989999999999</v>
      </c>
      <c r="AA1072" s="78">
        <f t="shared" si="233"/>
        <v>1486.126</v>
      </c>
      <c r="AB1072" s="77">
        <f t="shared" si="221"/>
        <v>2023</v>
      </c>
      <c r="AC1072" s="76">
        <f t="shared" si="222"/>
        <v>10</v>
      </c>
      <c r="AD1072" s="76" t="str">
        <f t="shared" si="223"/>
        <v/>
      </c>
      <c r="AE1072" s="76" t="str">
        <f t="shared" si="224"/>
        <v/>
      </c>
      <c r="AF1072" s="74">
        <f t="shared" si="225"/>
        <v>1486.126</v>
      </c>
      <c r="AG1072" s="75" t="str">
        <f t="shared" si="226"/>
        <v>18:00</v>
      </c>
      <c r="AH1072" s="74">
        <f t="shared" si="227"/>
        <v>37110.401000000005</v>
      </c>
      <c r="AI1072" s="73" t="str">
        <f t="shared" si="228"/>
        <v/>
      </c>
      <c r="AJ1072" s="73" t="str">
        <f t="shared" si="229"/>
        <v/>
      </c>
      <c r="AK1072" s="73" t="str">
        <f t="shared" si="230"/>
        <v/>
      </c>
      <c r="AL1072" s="72" t="str">
        <f t="shared" si="231"/>
        <v/>
      </c>
      <c r="AM1072" s="71" t="str">
        <f t="shared" si="232"/>
        <v/>
      </c>
    </row>
    <row r="1073" spans="2:39" ht="13.8" thickBot="1">
      <c r="B1073" s="79">
        <v>45205</v>
      </c>
      <c r="C1073" s="78">
        <v>1484.7280000000001</v>
      </c>
      <c r="D1073" s="78">
        <v>1482.096</v>
      </c>
      <c r="E1073" s="78">
        <v>1483.1110000000001</v>
      </c>
      <c r="F1073" s="78">
        <v>1484.499</v>
      </c>
      <c r="G1073" s="78">
        <v>1484.2619999999999</v>
      </c>
      <c r="H1073" s="78">
        <v>1484.174</v>
      </c>
      <c r="I1073" s="78">
        <v>1485.65</v>
      </c>
      <c r="J1073" s="78">
        <v>1483.694</v>
      </c>
      <c r="K1073" s="78">
        <v>1483.6410000000001</v>
      </c>
      <c r="L1073" s="78">
        <v>1484.058</v>
      </c>
      <c r="M1073" s="78">
        <v>1483.2260000000001</v>
      </c>
      <c r="N1073" s="78">
        <v>1484.5650000000001</v>
      </c>
      <c r="O1073" s="78">
        <v>1484.296</v>
      </c>
      <c r="P1073" s="78">
        <v>1484.826</v>
      </c>
      <c r="Q1073" s="78">
        <v>1484.191</v>
      </c>
      <c r="R1073" s="78">
        <v>1484.818</v>
      </c>
      <c r="S1073" s="78">
        <v>1484.7180000000001</v>
      </c>
      <c r="T1073" s="78">
        <v>1483.5840000000001</v>
      </c>
      <c r="U1073" s="78">
        <v>1482.693</v>
      </c>
      <c r="V1073" s="78">
        <v>1449.498</v>
      </c>
      <c r="W1073" s="78">
        <v>1409.9</v>
      </c>
      <c r="X1073" s="78">
        <v>1348.25</v>
      </c>
      <c r="Y1073" s="78">
        <v>1178.8630000000001</v>
      </c>
      <c r="Z1073" s="78">
        <v>1154.367</v>
      </c>
      <c r="AA1073" s="78">
        <f t="shared" si="233"/>
        <v>1485.65</v>
      </c>
      <c r="AB1073" s="77">
        <f t="shared" si="221"/>
        <v>2023</v>
      </c>
      <c r="AC1073" s="76">
        <f t="shared" si="222"/>
        <v>10</v>
      </c>
      <c r="AD1073" s="76" t="str">
        <f t="shared" si="223"/>
        <v/>
      </c>
      <c r="AE1073" s="76" t="str">
        <f t="shared" si="224"/>
        <v/>
      </c>
      <c r="AF1073" s="74">
        <f t="shared" si="225"/>
        <v>1485.65</v>
      </c>
      <c r="AG1073" s="75" t="str">
        <f t="shared" si="226"/>
        <v>7:00</v>
      </c>
      <c r="AH1073" s="74">
        <f t="shared" si="227"/>
        <v>36223.357999999993</v>
      </c>
      <c r="AI1073" s="73" t="str">
        <f t="shared" si="228"/>
        <v/>
      </c>
      <c r="AJ1073" s="73" t="str">
        <f t="shared" si="229"/>
        <v/>
      </c>
      <c r="AK1073" s="73" t="str">
        <f t="shared" si="230"/>
        <v/>
      </c>
      <c r="AL1073" s="72" t="str">
        <f t="shared" si="231"/>
        <v/>
      </c>
      <c r="AM1073" s="71" t="str">
        <f t="shared" si="232"/>
        <v/>
      </c>
    </row>
    <row r="1074" spans="2:39" ht="13.8" thickBot="1">
      <c r="B1074" s="79">
        <v>45206</v>
      </c>
      <c r="C1074" s="78">
        <v>1162.28</v>
      </c>
      <c r="D1074" s="78">
        <v>1154.1199999999999</v>
      </c>
      <c r="E1074" s="78">
        <v>1133.1659999999999</v>
      </c>
      <c r="F1074" s="78">
        <v>1073.9860000000001</v>
      </c>
      <c r="G1074" s="78">
        <v>1061.674</v>
      </c>
      <c r="H1074" s="78">
        <v>1112.7570000000001</v>
      </c>
      <c r="I1074" s="78">
        <v>1201.289</v>
      </c>
      <c r="J1074" s="78">
        <v>1176.4949999999999</v>
      </c>
      <c r="K1074" s="78">
        <v>1166.3969999999999</v>
      </c>
      <c r="L1074" s="78">
        <v>1180.204</v>
      </c>
      <c r="M1074" s="78">
        <v>1169.2909999999999</v>
      </c>
      <c r="N1074" s="78">
        <v>1190.6969999999999</v>
      </c>
      <c r="O1074" s="78">
        <v>1295.4659999999999</v>
      </c>
      <c r="P1074" s="78">
        <v>1171.403</v>
      </c>
      <c r="Q1074" s="78">
        <v>1153.549</v>
      </c>
      <c r="R1074" s="78">
        <v>1122.5029999999999</v>
      </c>
      <c r="S1074" s="78">
        <v>1096.579</v>
      </c>
      <c r="T1074" s="78">
        <v>1097.856</v>
      </c>
      <c r="U1074" s="78">
        <v>1102.356</v>
      </c>
      <c r="V1074" s="78">
        <v>1111.7239999999999</v>
      </c>
      <c r="W1074" s="78">
        <v>1093.9960000000001</v>
      </c>
      <c r="X1074" s="78">
        <v>1083.682</v>
      </c>
      <c r="Y1074" s="78">
        <v>1067.0540000000001</v>
      </c>
      <c r="Z1074" s="78">
        <v>1072.193</v>
      </c>
      <c r="AA1074" s="78">
        <f t="shared" si="233"/>
        <v>1295.4659999999999</v>
      </c>
      <c r="AB1074" s="77">
        <f t="shared" si="221"/>
        <v>2023</v>
      </c>
      <c r="AC1074" s="76">
        <f t="shared" si="222"/>
        <v>10</v>
      </c>
      <c r="AD1074" s="76" t="str">
        <f t="shared" si="223"/>
        <v/>
      </c>
      <c r="AE1074" s="76" t="str">
        <f t="shared" si="224"/>
        <v/>
      </c>
      <c r="AF1074" s="74">
        <f t="shared" si="225"/>
        <v>1295.4659999999999</v>
      </c>
      <c r="AG1074" s="75" t="str">
        <f t="shared" si="226"/>
        <v>13:00</v>
      </c>
      <c r="AH1074" s="74">
        <f t="shared" si="227"/>
        <v>28546.183000000001</v>
      </c>
      <c r="AI1074" s="73" t="str">
        <f t="shared" si="228"/>
        <v/>
      </c>
      <c r="AJ1074" s="73" t="str">
        <f t="shared" si="229"/>
        <v/>
      </c>
      <c r="AK1074" s="73" t="str">
        <f t="shared" si="230"/>
        <v/>
      </c>
      <c r="AL1074" s="72" t="str">
        <f t="shared" si="231"/>
        <v/>
      </c>
      <c r="AM1074" s="71" t="str">
        <f t="shared" si="232"/>
        <v/>
      </c>
    </row>
    <row r="1075" spans="2:39" ht="13.8" thickBot="1">
      <c r="B1075" s="79">
        <v>45207</v>
      </c>
      <c r="C1075" s="78">
        <v>1064.1790000000001</v>
      </c>
      <c r="D1075" s="78">
        <v>1055.749</v>
      </c>
      <c r="E1075" s="78">
        <v>1055.7349999999999</v>
      </c>
      <c r="F1075" s="78">
        <v>1046.99</v>
      </c>
      <c r="G1075" s="78">
        <v>1055.2170000000001</v>
      </c>
      <c r="H1075" s="78">
        <v>1106.3900000000001</v>
      </c>
      <c r="I1075" s="78">
        <v>1204.6120000000001</v>
      </c>
      <c r="J1075" s="78">
        <v>1181.8920000000001</v>
      </c>
      <c r="K1075" s="78">
        <v>1185.691</v>
      </c>
      <c r="L1075" s="78">
        <v>1198.6420000000001</v>
      </c>
      <c r="M1075" s="78">
        <v>1198.3969999999999</v>
      </c>
      <c r="N1075" s="78">
        <v>1175.653</v>
      </c>
      <c r="O1075" s="78">
        <v>1162.701</v>
      </c>
      <c r="P1075" s="78">
        <v>1168.4570000000001</v>
      </c>
      <c r="Q1075" s="78">
        <v>1190.836</v>
      </c>
      <c r="R1075" s="78">
        <v>1172.96</v>
      </c>
      <c r="S1075" s="78">
        <v>1135.9480000000001</v>
      </c>
      <c r="T1075" s="78">
        <v>1131.345</v>
      </c>
      <c r="U1075" s="78">
        <v>1132.107</v>
      </c>
      <c r="V1075" s="78">
        <v>1116.3900000000001</v>
      </c>
      <c r="W1075" s="78">
        <v>1105.5309999999999</v>
      </c>
      <c r="X1075" s="78">
        <v>1087.665</v>
      </c>
      <c r="Y1075" s="78">
        <v>1085.943</v>
      </c>
      <c r="Z1075" s="78">
        <v>1096.6949999999999</v>
      </c>
      <c r="AA1075" s="78">
        <f t="shared" si="233"/>
        <v>1204.6120000000001</v>
      </c>
      <c r="AB1075" s="77">
        <f t="shared" si="221"/>
        <v>2023</v>
      </c>
      <c r="AC1075" s="76">
        <f t="shared" si="222"/>
        <v>10</v>
      </c>
      <c r="AD1075" s="76" t="str">
        <f t="shared" si="223"/>
        <v/>
      </c>
      <c r="AE1075" s="76" t="str">
        <f t="shared" si="224"/>
        <v/>
      </c>
      <c r="AF1075" s="74">
        <f t="shared" si="225"/>
        <v>1204.6120000000001</v>
      </c>
      <c r="AG1075" s="75" t="str">
        <f t="shared" si="226"/>
        <v>7:00</v>
      </c>
      <c r="AH1075" s="74">
        <f t="shared" si="227"/>
        <v>28320.337</v>
      </c>
      <c r="AI1075" s="73" t="str">
        <f t="shared" si="228"/>
        <v/>
      </c>
      <c r="AJ1075" s="73" t="str">
        <f t="shared" si="229"/>
        <v/>
      </c>
      <c r="AK1075" s="73" t="str">
        <f t="shared" si="230"/>
        <v/>
      </c>
      <c r="AL1075" s="72" t="str">
        <f t="shared" si="231"/>
        <v/>
      </c>
      <c r="AM1075" s="71" t="str">
        <f t="shared" si="232"/>
        <v/>
      </c>
    </row>
    <row r="1076" spans="2:39" ht="13.8" thickBot="1">
      <c r="B1076" s="79">
        <v>45208</v>
      </c>
      <c r="C1076" s="78">
        <v>1081.4079999999999</v>
      </c>
      <c r="D1076" s="78">
        <v>1095.1479999999999</v>
      </c>
      <c r="E1076" s="78">
        <v>1099.1510000000001</v>
      </c>
      <c r="F1076" s="78">
        <v>1108.3009999999999</v>
      </c>
      <c r="G1076" s="78">
        <v>1135.6610000000001</v>
      </c>
      <c r="H1076" s="78">
        <v>1145.596</v>
      </c>
      <c r="I1076" s="78">
        <v>1245.605</v>
      </c>
      <c r="J1076" s="78">
        <v>1197.895</v>
      </c>
      <c r="K1076" s="78">
        <v>1186.1610000000001</v>
      </c>
      <c r="L1076" s="78">
        <v>1206.056</v>
      </c>
      <c r="M1076" s="78">
        <v>1191.3599999999999</v>
      </c>
      <c r="N1076" s="78">
        <v>1155.146</v>
      </c>
      <c r="O1076" s="78">
        <v>1178.44</v>
      </c>
      <c r="P1076" s="78">
        <v>1145.5160000000001</v>
      </c>
      <c r="Q1076" s="78">
        <v>1143.0640000000001</v>
      </c>
      <c r="R1076" s="78">
        <v>1142.1590000000001</v>
      </c>
      <c r="S1076" s="78">
        <v>1122.6469999999999</v>
      </c>
      <c r="T1076" s="78">
        <v>1098.567</v>
      </c>
      <c r="U1076" s="78">
        <v>1114.2860000000001</v>
      </c>
      <c r="V1076" s="78">
        <v>1110.3440000000001</v>
      </c>
      <c r="W1076" s="78">
        <v>1098.1590000000001</v>
      </c>
      <c r="X1076" s="78">
        <v>1094.473</v>
      </c>
      <c r="Y1076" s="78">
        <v>1116.5350000000001</v>
      </c>
      <c r="Z1076" s="78">
        <v>1116.818</v>
      </c>
      <c r="AA1076" s="78">
        <f t="shared" si="233"/>
        <v>1245.605</v>
      </c>
      <c r="AB1076" s="77">
        <f t="shared" si="221"/>
        <v>2023</v>
      </c>
      <c r="AC1076" s="76">
        <f t="shared" si="222"/>
        <v>10</v>
      </c>
      <c r="AD1076" s="76" t="str">
        <f t="shared" si="223"/>
        <v/>
      </c>
      <c r="AE1076" s="76" t="str">
        <f t="shared" si="224"/>
        <v/>
      </c>
      <c r="AF1076" s="74">
        <f t="shared" si="225"/>
        <v>1245.605</v>
      </c>
      <c r="AG1076" s="75" t="str">
        <f t="shared" si="226"/>
        <v>7:00</v>
      </c>
      <c r="AH1076" s="74">
        <f t="shared" si="227"/>
        <v>28574.101000000002</v>
      </c>
      <c r="AI1076" s="73" t="str">
        <f t="shared" si="228"/>
        <v/>
      </c>
      <c r="AJ1076" s="73" t="str">
        <f t="shared" si="229"/>
        <v/>
      </c>
      <c r="AK1076" s="73" t="str">
        <f t="shared" si="230"/>
        <v/>
      </c>
      <c r="AL1076" s="72" t="str">
        <f t="shared" si="231"/>
        <v/>
      </c>
      <c r="AM1076" s="71" t="str">
        <f t="shared" si="232"/>
        <v/>
      </c>
    </row>
    <row r="1077" spans="2:39" ht="13.8" thickBot="1">
      <c r="B1077" s="79">
        <v>45209</v>
      </c>
      <c r="C1077" s="78">
        <v>1096.4659999999999</v>
      </c>
      <c r="D1077" s="78">
        <v>1092.559</v>
      </c>
      <c r="E1077" s="78">
        <v>1091.03</v>
      </c>
      <c r="F1077" s="78">
        <v>1080.242</v>
      </c>
      <c r="G1077" s="78">
        <v>1137.7560000000001</v>
      </c>
      <c r="H1077" s="78">
        <v>1172.3399999999999</v>
      </c>
      <c r="I1077" s="78">
        <v>1281.829</v>
      </c>
      <c r="J1077" s="78">
        <v>1315.079</v>
      </c>
      <c r="K1077" s="78">
        <v>1322.3779999999999</v>
      </c>
      <c r="L1077" s="78">
        <v>1332.105</v>
      </c>
      <c r="M1077" s="78">
        <v>1339.0160000000001</v>
      </c>
      <c r="N1077" s="78">
        <v>1337.7149999999999</v>
      </c>
      <c r="O1077" s="78">
        <v>1373.672</v>
      </c>
      <c r="P1077" s="78">
        <v>1332.5150000000001</v>
      </c>
      <c r="Q1077" s="78">
        <v>1399.5440000000001</v>
      </c>
      <c r="R1077" s="78">
        <v>1301.432</v>
      </c>
      <c r="S1077" s="78">
        <v>1243.9749999999999</v>
      </c>
      <c r="T1077" s="78">
        <v>1216.3409999999999</v>
      </c>
      <c r="U1077" s="78">
        <v>1213.1379999999999</v>
      </c>
      <c r="V1077" s="78">
        <v>1195.921</v>
      </c>
      <c r="W1077" s="78">
        <v>1200.6769999999999</v>
      </c>
      <c r="X1077" s="78">
        <v>1175.7529999999999</v>
      </c>
      <c r="Y1077" s="78">
        <v>1157.6559999999999</v>
      </c>
      <c r="Z1077" s="78">
        <v>1132.6990000000001</v>
      </c>
      <c r="AA1077" s="78">
        <f t="shared" si="233"/>
        <v>1399.5440000000001</v>
      </c>
      <c r="AB1077" s="77">
        <f t="shared" si="221"/>
        <v>2023</v>
      </c>
      <c r="AC1077" s="76">
        <f t="shared" si="222"/>
        <v>10</v>
      </c>
      <c r="AD1077" s="76" t="str">
        <f t="shared" si="223"/>
        <v/>
      </c>
      <c r="AE1077" s="76" t="str">
        <f t="shared" si="224"/>
        <v/>
      </c>
      <c r="AF1077" s="74">
        <f t="shared" si="225"/>
        <v>1399.5440000000001</v>
      </c>
      <c r="AG1077" s="75" t="str">
        <f t="shared" si="226"/>
        <v>15:00</v>
      </c>
      <c r="AH1077" s="74">
        <f t="shared" si="227"/>
        <v>30941.382000000001</v>
      </c>
      <c r="AI1077" s="73" t="str">
        <f t="shared" si="228"/>
        <v/>
      </c>
      <c r="AJ1077" s="73" t="str">
        <f t="shared" si="229"/>
        <v/>
      </c>
      <c r="AK1077" s="73" t="str">
        <f t="shared" si="230"/>
        <v/>
      </c>
      <c r="AL1077" s="72" t="str">
        <f t="shared" si="231"/>
        <v/>
      </c>
      <c r="AM1077" s="71" t="str">
        <f t="shared" si="232"/>
        <v/>
      </c>
    </row>
    <row r="1078" spans="2:39" ht="13.8" thickBot="1">
      <c r="B1078" s="79">
        <v>45210</v>
      </c>
      <c r="C1078" s="78">
        <v>1132.384</v>
      </c>
      <c r="D1078" s="78">
        <v>1127.3789999999999</v>
      </c>
      <c r="E1078" s="78">
        <v>1106.9659999999999</v>
      </c>
      <c r="F1078" s="78">
        <v>1107.3150000000001</v>
      </c>
      <c r="G1078" s="78">
        <v>1145.0509999999999</v>
      </c>
      <c r="H1078" s="78">
        <v>1196.127</v>
      </c>
      <c r="I1078" s="78">
        <v>1299.711</v>
      </c>
      <c r="J1078" s="78">
        <v>1322.1980000000001</v>
      </c>
      <c r="K1078" s="78">
        <v>1291.2339999999999</v>
      </c>
      <c r="L1078" s="78">
        <v>1304.9290000000001</v>
      </c>
      <c r="M1078" s="78">
        <v>1303.194</v>
      </c>
      <c r="N1078" s="78">
        <v>1292.81</v>
      </c>
      <c r="O1078" s="78">
        <v>1321.1379999999999</v>
      </c>
      <c r="P1078" s="78">
        <v>1404.904</v>
      </c>
      <c r="Q1078" s="78">
        <v>1429.68</v>
      </c>
      <c r="R1078" s="78">
        <v>1278.2470000000001</v>
      </c>
      <c r="S1078" s="78">
        <v>1224.575</v>
      </c>
      <c r="T1078" s="78">
        <v>1177.335</v>
      </c>
      <c r="U1078" s="78">
        <v>1181.17</v>
      </c>
      <c r="V1078" s="78">
        <v>1171.6479999999999</v>
      </c>
      <c r="W1078" s="78">
        <v>1176.2809999999999</v>
      </c>
      <c r="X1078" s="78">
        <v>1157.278</v>
      </c>
      <c r="Y1078" s="78">
        <v>1143.394</v>
      </c>
      <c r="Z1078" s="78">
        <v>1138.2159999999999</v>
      </c>
      <c r="AA1078" s="78">
        <f t="shared" si="233"/>
        <v>1429.68</v>
      </c>
      <c r="AB1078" s="77">
        <f t="shared" si="221"/>
        <v>2023</v>
      </c>
      <c r="AC1078" s="76">
        <f t="shared" si="222"/>
        <v>10</v>
      </c>
      <c r="AD1078" s="76" t="str">
        <f t="shared" si="223"/>
        <v/>
      </c>
      <c r="AE1078" s="76" t="str">
        <f t="shared" si="224"/>
        <v/>
      </c>
      <c r="AF1078" s="74">
        <f t="shared" si="225"/>
        <v>1429.68</v>
      </c>
      <c r="AG1078" s="75" t="str">
        <f t="shared" si="226"/>
        <v>15:00</v>
      </c>
      <c r="AH1078" s="74">
        <f t="shared" si="227"/>
        <v>30862.843999999994</v>
      </c>
      <c r="AI1078" s="73" t="str">
        <f t="shared" si="228"/>
        <v/>
      </c>
      <c r="AJ1078" s="73" t="str">
        <f t="shared" si="229"/>
        <v/>
      </c>
      <c r="AK1078" s="73" t="str">
        <f t="shared" si="230"/>
        <v/>
      </c>
      <c r="AL1078" s="72" t="str">
        <f t="shared" si="231"/>
        <v/>
      </c>
      <c r="AM1078" s="71" t="str">
        <f t="shared" si="232"/>
        <v/>
      </c>
    </row>
    <row r="1079" spans="2:39" ht="13.8" thickBot="1">
      <c r="B1079" s="79">
        <v>45211</v>
      </c>
      <c r="C1079" s="78">
        <v>1125.1790000000001</v>
      </c>
      <c r="D1079" s="78">
        <v>1120.9649999999999</v>
      </c>
      <c r="E1079" s="78">
        <v>1107.991</v>
      </c>
      <c r="F1079" s="78">
        <v>1108.806</v>
      </c>
      <c r="G1079" s="78">
        <v>1147.4349999999999</v>
      </c>
      <c r="H1079" s="78">
        <v>1203.559</v>
      </c>
      <c r="I1079" s="78">
        <v>1278.797</v>
      </c>
      <c r="J1079" s="78">
        <v>1289.086</v>
      </c>
      <c r="K1079" s="78">
        <v>1290.7809999999999</v>
      </c>
      <c r="L1079" s="78">
        <v>1347.6569999999999</v>
      </c>
      <c r="M1079" s="78">
        <v>1349.905</v>
      </c>
      <c r="N1079" s="78">
        <v>1357.2929999999999</v>
      </c>
      <c r="O1079" s="78">
        <v>1485.32</v>
      </c>
      <c r="P1079" s="78">
        <v>1483.0630000000001</v>
      </c>
      <c r="Q1079" s="78">
        <v>1485.231</v>
      </c>
      <c r="R1079" s="78">
        <v>1482.4359999999999</v>
      </c>
      <c r="S1079" s="78">
        <v>1483.557</v>
      </c>
      <c r="T1079" s="78">
        <v>1482.0519999999999</v>
      </c>
      <c r="U1079" s="78">
        <v>1262.182</v>
      </c>
      <c r="V1079" s="78">
        <v>1177.1369999999999</v>
      </c>
      <c r="W1079" s="78">
        <v>1166.9190000000001</v>
      </c>
      <c r="X1079" s="78">
        <v>1150.8800000000001</v>
      </c>
      <c r="Y1079" s="78">
        <v>1129.693</v>
      </c>
      <c r="Z1079" s="78">
        <v>1115.078</v>
      </c>
      <c r="AA1079" s="78">
        <f t="shared" si="233"/>
        <v>1485.32</v>
      </c>
      <c r="AB1079" s="77">
        <f t="shared" si="221"/>
        <v>2023</v>
      </c>
      <c r="AC1079" s="76">
        <f t="shared" si="222"/>
        <v>10</v>
      </c>
      <c r="AD1079" s="76" t="str">
        <f t="shared" si="223"/>
        <v/>
      </c>
      <c r="AE1079" s="76" t="str">
        <f t="shared" si="224"/>
        <v/>
      </c>
      <c r="AF1079" s="74">
        <f t="shared" si="225"/>
        <v>1485.32</v>
      </c>
      <c r="AG1079" s="75" t="str">
        <f t="shared" si="226"/>
        <v>13:00</v>
      </c>
      <c r="AH1079" s="74">
        <f t="shared" si="227"/>
        <v>32116.322000000004</v>
      </c>
      <c r="AI1079" s="73" t="str">
        <f t="shared" si="228"/>
        <v/>
      </c>
      <c r="AJ1079" s="73" t="str">
        <f t="shared" si="229"/>
        <v/>
      </c>
      <c r="AK1079" s="73" t="str">
        <f t="shared" si="230"/>
        <v/>
      </c>
      <c r="AL1079" s="72" t="str">
        <f t="shared" si="231"/>
        <v/>
      </c>
      <c r="AM1079" s="71" t="str">
        <f t="shared" si="232"/>
        <v/>
      </c>
    </row>
    <row r="1080" spans="2:39" ht="13.8" thickBot="1">
      <c r="B1080" s="79">
        <v>45212</v>
      </c>
      <c r="C1080" s="78">
        <v>1122.6220000000001</v>
      </c>
      <c r="D1080" s="78">
        <v>1127.279</v>
      </c>
      <c r="E1080" s="78">
        <v>1098.6690000000001</v>
      </c>
      <c r="F1080" s="78">
        <v>1105.3579999999999</v>
      </c>
      <c r="G1080" s="78">
        <v>1154.9639999999999</v>
      </c>
      <c r="H1080" s="78">
        <v>1202.971</v>
      </c>
      <c r="I1080" s="78">
        <v>1301.1089999999999</v>
      </c>
      <c r="J1080" s="78">
        <v>1306.1489999999999</v>
      </c>
      <c r="K1080" s="78">
        <v>1291.116</v>
      </c>
      <c r="L1080" s="78">
        <v>1331.3240000000001</v>
      </c>
      <c r="M1080" s="78">
        <v>1339.393</v>
      </c>
      <c r="N1080" s="78">
        <v>1318.3789999999999</v>
      </c>
      <c r="O1080" s="78">
        <v>1309.6310000000001</v>
      </c>
      <c r="P1080" s="78">
        <v>1303.2270000000001</v>
      </c>
      <c r="Q1080" s="78">
        <v>1298.578</v>
      </c>
      <c r="R1080" s="78">
        <v>1269.154</v>
      </c>
      <c r="S1080" s="78">
        <v>1213.588</v>
      </c>
      <c r="T1080" s="78">
        <v>1179.5920000000001</v>
      </c>
      <c r="U1080" s="78">
        <v>1169.5709999999999</v>
      </c>
      <c r="V1080" s="78">
        <v>1145.643</v>
      </c>
      <c r="W1080" s="78">
        <v>1129.0239999999999</v>
      </c>
      <c r="X1080" s="78">
        <v>1113.133</v>
      </c>
      <c r="Y1080" s="78">
        <v>1095.951</v>
      </c>
      <c r="Z1080" s="78">
        <v>1081.1610000000001</v>
      </c>
      <c r="AA1080" s="78">
        <f t="shared" si="233"/>
        <v>1339.393</v>
      </c>
      <c r="AB1080" s="77">
        <f t="shared" si="221"/>
        <v>2023</v>
      </c>
      <c r="AC1080" s="76">
        <f t="shared" si="222"/>
        <v>10</v>
      </c>
      <c r="AD1080" s="76" t="str">
        <f t="shared" si="223"/>
        <v/>
      </c>
      <c r="AE1080" s="76" t="str">
        <f t="shared" si="224"/>
        <v/>
      </c>
      <c r="AF1080" s="74">
        <f t="shared" si="225"/>
        <v>1339.393</v>
      </c>
      <c r="AG1080" s="75" t="str">
        <f t="shared" si="226"/>
        <v>11:00</v>
      </c>
      <c r="AH1080" s="74">
        <f t="shared" si="227"/>
        <v>30346.979000000003</v>
      </c>
      <c r="AI1080" s="73" t="str">
        <f t="shared" si="228"/>
        <v/>
      </c>
      <c r="AJ1080" s="73" t="str">
        <f t="shared" si="229"/>
        <v/>
      </c>
      <c r="AK1080" s="73" t="str">
        <f t="shared" si="230"/>
        <v/>
      </c>
      <c r="AL1080" s="72" t="str">
        <f t="shared" si="231"/>
        <v/>
      </c>
      <c r="AM1080" s="71" t="str">
        <f t="shared" si="232"/>
        <v/>
      </c>
    </row>
    <row r="1081" spans="2:39" ht="13.8" thickBot="1">
      <c r="B1081" s="79">
        <v>45213</v>
      </c>
      <c r="C1081" s="78">
        <v>1081.3430000000001</v>
      </c>
      <c r="D1081" s="78">
        <v>1080.961</v>
      </c>
      <c r="E1081" s="78">
        <v>1074.1849999999999</v>
      </c>
      <c r="F1081" s="78">
        <v>1077.4929999999999</v>
      </c>
      <c r="G1081" s="78">
        <v>1083.3399999999999</v>
      </c>
      <c r="H1081" s="78">
        <v>1136.278</v>
      </c>
      <c r="I1081" s="78">
        <v>1212.4280000000001</v>
      </c>
      <c r="J1081" s="78">
        <v>817.86900000000003</v>
      </c>
      <c r="K1081" s="78">
        <v>0</v>
      </c>
      <c r="L1081" s="78">
        <v>0</v>
      </c>
      <c r="M1081" s="78">
        <v>415.01299999999998</v>
      </c>
      <c r="N1081" s="78">
        <v>1184.414</v>
      </c>
      <c r="O1081" s="78">
        <v>1191.682</v>
      </c>
      <c r="P1081" s="78">
        <v>1171.703</v>
      </c>
      <c r="Q1081" s="78">
        <v>1177.01</v>
      </c>
      <c r="R1081" s="78">
        <v>1156.6089999999999</v>
      </c>
      <c r="S1081" s="78">
        <v>1114.4380000000001</v>
      </c>
      <c r="T1081" s="78">
        <v>1124.106</v>
      </c>
      <c r="U1081" s="78">
        <v>1117.548</v>
      </c>
      <c r="V1081" s="78">
        <v>1109.758</v>
      </c>
      <c r="W1081" s="78">
        <v>1118.9259999999999</v>
      </c>
      <c r="X1081" s="78">
        <v>1094.213</v>
      </c>
      <c r="Y1081" s="78">
        <v>1088.2260000000001</v>
      </c>
      <c r="Z1081" s="78">
        <v>1093.6099999999999</v>
      </c>
      <c r="AA1081" s="78">
        <f t="shared" si="233"/>
        <v>1212.4280000000001</v>
      </c>
      <c r="AB1081" s="77">
        <f t="shared" si="221"/>
        <v>2023</v>
      </c>
      <c r="AC1081" s="76">
        <f t="shared" si="222"/>
        <v>10</v>
      </c>
      <c r="AD1081" s="76" t="str">
        <f t="shared" si="223"/>
        <v/>
      </c>
      <c r="AE1081" s="76" t="str">
        <f t="shared" si="224"/>
        <v/>
      </c>
      <c r="AF1081" s="74">
        <f t="shared" si="225"/>
        <v>1212.4280000000001</v>
      </c>
      <c r="AG1081" s="75" t="str">
        <f t="shared" si="226"/>
        <v>7:00</v>
      </c>
      <c r="AH1081" s="74">
        <f t="shared" si="227"/>
        <v>24933.581000000002</v>
      </c>
      <c r="AI1081" s="73" t="str">
        <f t="shared" si="228"/>
        <v/>
      </c>
      <c r="AJ1081" s="73" t="str">
        <f t="shared" si="229"/>
        <v/>
      </c>
      <c r="AK1081" s="73" t="str">
        <f t="shared" si="230"/>
        <v/>
      </c>
      <c r="AL1081" s="72" t="str">
        <f t="shared" si="231"/>
        <v/>
      </c>
      <c r="AM1081" s="71" t="str">
        <f t="shared" si="232"/>
        <v/>
      </c>
    </row>
    <row r="1082" spans="2:39" ht="13.8" thickBot="1">
      <c r="B1082" s="79">
        <v>45214</v>
      </c>
      <c r="C1082" s="78">
        <v>1075.749</v>
      </c>
      <c r="D1082" s="78">
        <v>1068.1679999999999</v>
      </c>
      <c r="E1082" s="78">
        <v>1065.6099999999999</v>
      </c>
      <c r="F1082" s="78">
        <v>1060.4829999999999</v>
      </c>
      <c r="G1082" s="78">
        <v>1074.2460000000001</v>
      </c>
      <c r="H1082" s="78">
        <v>1147.8599999999999</v>
      </c>
      <c r="I1082" s="78">
        <v>1184.1949999999999</v>
      </c>
      <c r="J1082" s="78">
        <v>1164.787</v>
      </c>
      <c r="K1082" s="78">
        <v>1164.461</v>
      </c>
      <c r="L1082" s="78">
        <v>1183.23</v>
      </c>
      <c r="M1082" s="78">
        <v>1195.4770000000001</v>
      </c>
      <c r="N1082" s="78">
        <v>1165.877</v>
      </c>
      <c r="O1082" s="78">
        <v>1162.03</v>
      </c>
      <c r="P1082" s="78">
        <v>1158.82</v>
      </c>
      <c r="Q1082" s="78">
        <v>1173.5070000000001</v>
      </c>
      <c r="R1082" s="78">
        <v>1137.011</v>
      </c>
      <c r="S1082" s="78">
        <v>1098.2349999999999</v>
      </c>
      <c r="T1082" s="78">
        <v>1112.0650000000001</v>
      </c>
      <c r="U1082" s="78">
        <v>1127.5550000000001</v>
      </c>
      <c r="V1082" s="78">
        <v>1104.5070000000001</v>
      </c>
      <c r="W1082" s="78">
        <v>1088.1020000000001</v>
      </c>
      <c r="X1082" s="78">
        <v>1088.67</v>
      </c>
      <c r="Y1082" s="78">
        <v>1096.4659999999999</v>
      </c>
      <c r="Z1082" s="78">
        <v>1088.0139999999999</v>
      </c>
      <c r="AA1082" s="78">
        <f t="shared" si="233"/>
        <v>1195.4770000000001</v>
      </c>
      <c r="AB1082" s="77">
        <f t="shared" si="221"/>
        <v>2023</v>
      </c>
      <c r="AC1082" s="76">
        <f t="shared" si="222"/>
        <v>10</v>
      </c>
      <c r="AD1082" s="76" t="str">
        <f t="shared" si="223"/>
        <v/>
      </c>
      <c r="AE1082" s="76" t="str">
        <f t="shared" si="224"/>
        <v/>
      </c>
      <c r="AF1082" s="74">
        <f t="shared" si="225"/>
        <v>1195.4770000000001</v>
      </c>
      <c r="AG1082" s="75" t="str">
        <f t="shared" si="226"/>
        <v>11:00</v>
      </c>
      <c r="AH1082" s="74">
        <f t="shared" si="227"/>
        <v>28180.601999999995</v>
      </c>
      <c r="AI1082" s="73" t="str">
        <f t="shared" si="228"/>
        <v/>
      </c>
      <c r="AJ1082" s="73" t="str">
        <f t="shared" si="229"/>
        <v/>
      </c>
      <c r="AK1082" s="73" t="str">
        <f t="shared" si="230"/>
        <v/>
      </c>
      <c r="AL1082" s="72" t="str">
        <f t="shared" si="231"/>
        <v/>
      </c>
      <c r="AM1082" s="71" t="str">
        <f t="shared" si="232"/>
        <v/>
      </c>
    </row>
    <row r="1083" spans="2:39" ht="13.8" thickBot="1">
      <c r="B1083" s="79">
        <v>45215</v>
      </c>
      <c r="C1083" s="78">
        <v>1085.7170000000001</v>
      </c>
      <c r="D1083" s="78">
        <v>1101.547</v>
      </c>
      <c r="E1083" s="78">
        <v>1080.7750000000001</v>
      </c>
      <c r="F1083" s="78">
        <v>1087.682</v>
      </c>
      <c r="G1083" s="78">
        <v>1127.2539999999999</v>
      </c>
      <c r="H1083" s="78">
        <v>1179.424</v>
      </c>
      <c r="I1083" s="78">
        <v>1070.6980000000001</v>
      </c>
      <c r="J1083" s="78">
        <v>509.23</v>
      </c>
      <c r="K1083" s="78">
        <v>1284.327</v>
      </c>
      <c r="L1083" s="78">
        <v>1323.415</v>
      </c>
      <c r="M1083" s="78">
        <v>1356.135</v>
      </c>
      <c r="N1083" s="78">
        <v>1337.34</v>
      </c>
      <c r="O1083" s="78">
        <v>1342.38</v>
      </c>
      <c r="P1083" s="78">
        <v>1327.8689999999999</v>
      </c>
      <c r="Q1083" s="78">
        <v>1331.2660000000001</v>
      </c>
      <c r="R1083" s="78">
        <v>1287.78</v>
      </c>
      <c r="S1083" s="78">
        <v>1222.22</v>
      </c>
      <c r="T1083" s="78">
        <v>1191.076</v>
      </c>
      <c r="U1083" s="78">
        <v>1170.9570000000001</v>
      </c>
      <c r="V1083" s="78">
        <v>1165.989</v>
      </c>
      <c r="W1083" s="78">
        <v>1149.9839999999999</v>
      </c>
      <c r="X1083" s="78">
        <v>1124.605</v>
      </c>
      <c r="Y1083" s="78">
        <v>1104.8710000000001</v>
      </c>
      <c r="Z1083" s="78">
        <v>1095.4860000000001</v>
      </c>
      <c r="AA1083" s="78">
        <f t="shared" si="233"/>
        <v>1356.135</v>
      </c>
      <c r="AB1083" s="77">
        <f t="shared" si="221"/>
        <v>2023</v>
      </c>
      <c r="AC1083" s="76">
        <f t="shared" si="222"/>
        <v>10</v>
      </c>
      <c r="AD1083" s="76" t="str">
        <f t="shared" si="223"/>
        <v/>
      </c>
      <c r="AE1083" s="76" t="str">
        <f t="shared" si="224"/>
        <v/>
      </c>
      <c r="AF1083" s="74">
        <f t="shared" si="225"/>
        <v>1356.135</v>
      </c>
      <c r="AG1083" s="75" t="str">
        <f t="shared" si="226"/>
        <v>11:00</v>
      </c>
      <c r="AH1083" s="74">
        <f t="shared" si="227"/>
        <v>29414.162</v>
      </c>
      <c r="AI1083" s="73" t="str">
        <f t="shared" si="228"/>
        <v/>
      </c>
      <c r="AJ1083" s="73" t="str">
        <f t="shared" si="229"/>
        <v/>
      </c>
      <c r="AK1083" s="73" t="str">
        <f t="shared" si="230"/>
        <v/>
      </c>
      <c r="AL1083" s="72" t="str">
        <f t="shared" si="231"/>
        <v/>
      </c>
      <c r="AM1083" s="71" t="str">
        <f t="shared" si="232"/>
        <v/>
      </c>
    </row>
    <row r="1084" spans="2:39" ht="13.8" thickBot="1">
      <c r="B1084" s="79">
        <v>45216</v>
      </c>
      <c r="C1084" s="78">
        <v>1105.787</v>
      </c>
      <c r="D1084" s="78">
        <v>1108.1659999999999</v>
      </c>
      <c r="E1084" s="78">
        <v>1080.614</v>
      </c>
      <c r="F1084" s="78">
        <v>1094.0730000000001</v>
      </c>
      <c r="G1084" s="78">
        <v>1137.713</v>
      </c>
      <c r="H1084" s="78">
        <v>1185.7940000000001</v>
      </c>
      <c r="I1084" s="78">
        <v>1291.5060000000001</v>
      </c>
      <c r="J1084" s="78">
        <v>1313.998</v>
      </c>
      <c r="K1084" s="78">
        <v>1321.011</v>
      </c>
      <c r="L1084" s="78">
        <v>1337.664</v>
      </c>
      <c r="M1084" s="78">
        <v>1351.6079999999999</v>
      </c>
      <c r="N1084" s="78">
        <v>1317.499</v>
      </c>
      <c r="O1084" s="78">
        <v>1417.2629999999999</v>
      </c>
      <c r="P1084" s="78">
        <v>1482.761</v>
      </c>
      <c r="Q1084" s="78">
        <v>1484.7809999999999</v>
      </c>
      <c r="R1084" s="78">
        <v>1481.818</v>
      </c>
      <c r="S1084" s="78">
        <v>1474.07</v>
      </c>
      <c r="T1084" s="78">
        <v>1374.732</v>
      </c>
      <c r="U1084" s="78">
        <v>1160.4290000000001</v>
      </c>
      <c r="V1084" s="78">
        <v>1149.46</v>
      </c>
      <c r="W1084" s="78">
        <v>1139.1600000000001</v>
      </c>
      <c r="X1084" s="78">
        <v>1120.5619999999999</v>
      </c>
      <c r="Y1084" s="78">
        <v>1103.2860000000001</v>
      </c>
      <c r="Z1084" s="78">
        <v>1102.521</v>
      </c>
      <c r="AA1084" s="78">
        <f t="shared" si="233"/>
        <v>1484.7809999999999</v>
      </c>
      <c r="AB1084" s="77">
        <f t="shared" si="221"/>
        <v>2023</v>
      </c>
      <c r="AC1084" s="76">
        <f t="shared" si="222"/>
        <v>10</v>
      </c>
      <c r="AD1084" s="76" t="str">
        <f t="shared" si="223"/>
        <v/>
      </c>
      <c r="AE1084" s="76" t="str">
        <f t="shared" si="224"/>
        <v/>
      </c>
      <c r="AF1084" s="74">
        <f t="shared" si="225"/>
        <v>1484.7809999999999</v>
      </c>
      <c r="AG1084" s="75" t="str">
        <f t="shared" si="226"/>
        <v>15:00</v>
      </c>
      <c r="AH1084" s="74">
        <f t="shared" si="227"/>
        <v>31621.056999999997</v>
      </c>
      <c r="AI1084" s="73" t="str">
        <f t="shared" si="228"/>
        <v/>
      </c>
      <c r="AJ1084" s="73" t="str">
        <f t="shared" si="229"/>
        <v/>
      </c>
      <c r="AK1084" s="73" t="str">
        <f t="shared" si="230"/>
        <v/>
      </c>
      <c r="AL1084" s="72" t="str">
        <f t="shared" si="231"/>
        <v/>
      </c>
      <c r="AM1084" s="71" t="str">
        <f t="shared" si="232"/>
        <v/>
      </c>
    </row>
    <row r="1085" spans="2:39" ht="13.8" thickBot="1">
      <c r="B1085" s="79">
        <v>45217</v>
      </c>
      <c r="C1085" s="78">
        <v>1096.6420000000001</v>
      </c>
      <c r="D1085" s="78">
        <v>1100.8610000000001</v>
      </c>
      <c r="E1085" s="78">
        <v>1083.4449999999999</v>
      </c>
      <c r="F1085" s="78">
        <v>1104.3879999999999</v>
      </c>
      <c r="G1085" s="78">
        <v>1154.4159999999999</v>
      </c>
      <c r="H1085" s="78">
        <v>1209.8309999999999</v>
      </c>
      <c r="I1085" s="78">
        <v>1299.9670000000001</v>
      </c>
      <c r="J1085" s="78">
        <v>1299.9100000000001</v>
      </c>
      <c r="K1085" s="78">
        <v>1306.9169999999999</v>
      </c>
      <c r="L1085" s="78">
        <v>1355.14</v>
      </c>
      <c r="M1085" s="78">
        <v>1363.7139999999999</v>
      </c>
      <c r="N1085" s="78">
        <v>1461.249</v>
      </c>
      <c r="O1085" s="78">
        <v>1484.2049999999999</v>
      </c>
      <c r="P1085" s="78">
        <v>1484.884</v>
      </c>
      <c r="Q1085" s="78">
        <v>1484.4649999999999</v>
      </c>
      <c r="R1085" s="78">
        <v>1483.183</v>
      </c>
      <c r="S1085" s="78">
        <v>1480.431</v>
      </c>
      <c r="T1085" s="78">
        <v>1459.82</v>
      </c>
      <c r="U1085" s="78">
        <v>1177.171</v>
      </c>
      <c r="V1085" s="78">
        <v>1152.039</v>
      </c>
      <c r="W1085" s="78">
        <v>1153.944</v>
      </c>
      <c r="X1085" s="78">
        <v>1133.355</v>
      </c>
      <c r="Y1085" s="78">
        <v>1120.6199999999999</v>
      </c>
      <c r="Z1085" s="78">
        <v>1104.3630000000001</v>
      </c>
      <c r="AA1085" s="78">
        <f t="shared" si="233"/>
        <v>1484.884</v>
      </c>
      <c r="AB1085" s="77">
        <f t="shared" si="221"/>
        <v>2023</v>
      </c>
      <c r="AC1085" s="76">
        <f t="shared" si="222"/>
        <v>10</v>
      </c>
      <c r="AD1085" s="76" t="str">
        <f t="shared" si="223"/>
        <v/>
      </c>
      <c r="AE1085" s="76" t="str">
        <f t="shared" si="224"/>
        <v/>
      </c>
      <c r="AF1085" s="74">
        <f t="shared" si="225"/>
        <v>1484.884</v>
      </c>
      <c r="AG1085" s="75" t="str">
        <f t="shared" si="226"/>
        <v>14:00</v>
      </c>
      <c r="AH1085" s="74">
        <f t="shared" si="227"/>
        <v>32039.843999999997</v>
      </c>
      <c r="AI1085" s="73" t="str">
        <f t="shared" si="228"/>
        <v/>
      </c>
      <c r="AJ1085" s="73" t="str">
        <f t="shared" si="229"/>
        <v/>
      </c>
      <c r="AK1085" s="73" t="str">
        <f t="shared" si="230"/>
        <v/>
      </c>
      <c r="AL1085" s="72" t="str">
        <f t="shared" si="231"/>
        <v/>
      </c>
      <c r="AM1085" s="71" t="str">
        <f t="shared" si="232"/>
        <v/>
      </c>
    </row>
    <row r="1086" spans="2:39" ht="13.8" thickBot="1">
      <c r="B1086" s="79">
        <v>45218</v>
      </c>
      <c r="C1086" s="78">
        <v>1082.8309999999999</v>
      </c>
      <c r="D1086" s="78">
        <v>913.09400000000005</v>
      </c>
      <c r="E1086" s="78">
        <v>999.38800000000003</v>
      </c>
      <c r="F1086" s="78">
        <v>1069.5160000000001</v>
      </c>
      <c r="G1086" s="78">
        <v>1134.0039999999999</v>
      </c>
      <c r="H1086" s="78">
        <v>1170.2470000000001</v>
      </c>
      <c r="I1086" s="78">
        <v>1267.3969999999999</v>
      </c>
      <c r="J1086" s="78">
        <v>1304.654</v>
      </c>
      <c r="K1086" s="78">
        <v>1324.0530000000001</v>
      </c>
      <c r="L1086" s="78">
        <v>1328.789</v>
      </c>
      <c r="M1086" s="78">
        <v>1335.7139999999999</v>
      </c>
      <c r="N1086" s="78">
        <v>1391.8219999999999</v>
      </c>
      <c r="O1086" s="78">
        <v>1472.9739999999999</v>
      </c>
      <c r="P1086" s="78">
        <v>1472.14</v>
      </c>
      <c r="Q1086" s="78">
        <v>1482.3510000000001</v>
      </c>
      <c r="R1086" s="78">
        <v>1484.232</v>
      </c>
      <c r="S1086" s="78">
        <v>1484.2739999999999</v>
      </c>
      <c r="T1086" s="78">
        <v>1475.9179999999999</v>
      </c>
      <c r="U1086" s="78">
        <v>1470.8779999999999</v>
      </c>
      <c r="V1086" s="78">
        <v>1469.1759999999999</v>
      </c>
      <c r="W1086" s="78">
        <v>1453.5989999999999</v>
      </c>
      <c r="X1086" s="78">
        <v>1349.1780000000001</v>
      </c>
      <c r="Y1086" s="78">
        <v>1271.2239999999999</v>
      </c>
      <c r="Z1086" s="78">
        <v>1266.7570000000001</v>
      </c>
      <c r="AA1086" s="78">
        <f t="shared" si="233"/>
        <v>1484.2739999999999</v>
      </c>
      <c r="AB1086" s="77">
        <f t="shared" si="221"/>
        <v>2023</v>
      </c>
      <c r="AC1086" s="76">
        <f t="shared" si="222"/>
        <v>10</v>
      </c>
      <c r="AD1086" s="76" t="str">
        <f t="shared" si="223"/>
        <v/>
      </c>
      <c r="AE1086" s="76" t="str">
        <f t="shared" si="224"/>
        <v/>
      </c>
      <c r="AF1086" s="74">
        <f t="shared" si="225"/>
        <v>1484.2739999999999</v>
      </c>
      <c r="AG1086" s="75" t="str">
        <f t="shared" si="226"/>
        <v>17:00</v>
      </c>
      <c r="AH1086" s="74">
        <f t="shared" si="227"/>
        <v>32958.484000000004</v>
      </c>
      <c r="AI1086" s="73" t="str">
        <f t="shared" si="228"/>
        <v/>
      </c>
      <c r="AJ1086" s="73" t="str">
        <f t="shared" si="229"/>
        <v/>
      </c>
      <c r="AK1086" s="73" t="str">
        <f t="shared" si="230"/>
        <v/>
      </c>
      <c r="AL1086" s="72" t="str">
        <f t="shared" si="231"/>
        <v/>
      </c>
      <c r="AM1086" s="71" t="str">
        <f t="shared" si="232"/>
        <v/>
      </c>
    </row>
    <row r="1087" spans="2:39" ht="13.8" thickBot="1">
      <c r="B1087" s="79">
        <v>45219</v>
      </c>
      <c r="C1087" s="78">
        <v>1256.056</v>
      </c>
      <c r="D1087" s="78">
        <v>1256.992</v>
      </c>
      <c r="E1087" s="78">
        <v>1244.75</v>
      </c>
      <c r="F1087" s="78">
        <v>1231.462</v>
      </c>
      <c r="G1087" s="78">
        <v>1270.0429999999999</v>
      </c>
      <c r="H1087" s="78">
        <v>1326.5440000000001</v>
      </c>
      <c r="I1087" s="78">
        <v>1441.3209999999999</v>
      </c>
      <c r="J1087" s="78">
        <v>1444.248</v>
      </c>
      <c r="K1087" s="78">
        <v>1469.7360000000001</v>
      </c>
      <c r="L1087" s="78">
        <v>1479.248</v>
      </c>
      <c r="M1087" s="78">
        <v>1484.088</v>
      </c>
      <c r="N1087" s="78">
        <v>1483.5060000000001</v>
      </c>
      <c r="O1087" s="78">
        <v>1484.626</v>
      </c>
      <c r="P1087" s="78">
        <v>1484.067</v>
      </c>
      <c r="Q1087" s="78">
        <v>1482.567</v>
      </c>
      <c r="R1087" s="78">
        <v>1429.6289999999999</v>
      </c>
      <c r="S1087" s="78">
        <v>1357.52</v>
      </c>
      <c r="T1087" s="78">
        <v>1339.0350000000001</v>
      </c>
      <c r="U1087" s="78">
        <v>1326.94</v>
      </c>
      <c r="V1087" s="78">
        <v>1301.79</v>
      </c>
      <c r="W1087" s="78">
        <v>1271.453</v>
      </c>
      <c r="X1087" s="78">
        <v>1254.6679999999999</v>
      </c>
      <c r="Y1087" s="78">
        <v>1212.124</v>
      </c>
      <c r="Z1087" s="78">
        <v>1192.0340000000001</v>
      </c>
      <c r="AA1087" s="78">
        <f t="shared" si="233"/>
        <v>1484.626</v>
      </c>
      <c r="AB1087" s="77">
        <f t="shared" si="221"/>
        <v>2023</v>
      </c>
      <c r="AC1087" s="76">
        <f t="shared" si="222"/>
        <v>10</v>
      </c>
      <c r="AD1087" s="76" t="str">
        <f t="shared" si="223"/>
        <v/>
      </c>
      <c r="AE1087" s="76" t="str">
        <f t="shared" si="224"/>
        <v/>
      </c>
      <c r="AF1087" s="74">
        <f t="shared" si="225"/>
        <v>1484.626</v>
      </c>
      <c r="AG1087" s="75" t="str">
        <f t="shared" si="226"/>
        <v>13:00</v>
      </c>
      <c r="AH1087" s="74">
        <f t="shared" si="227"/>
        <v>34009.072999999997</v>
      </c>
      <c r="AI1087" s="73" t="str">
        <f t="shared" si="228"/>
        <v/>
      </c>
      <c r="AJ1087" s="73" t="str">
        <f t="shared" si="229"/>
        <v/>
      </c>
      <c r="AK1087" s="73" t="str">
        <f t="shared" si="230"/>
        <v/>
      </c>
      <c r="AL1087" s="72" t="str">
        <f t="shared" si="231"/>
        <v/>
      </c>
      <c r="AM1087" s="71" t="str">
        <f t="shared" si="232"/>
        <v/>
      </c>
    </row>
    <row r="1088" spans="2:39" ht="13.8" thickBot="1">
      <c r="B1088" s="79">
        <v>45220</v>
      </c>
      <c r="C1088" s="78">
        <v>1188.7919999999999</v>
      </c>
      <c r="D1088" s="78">
        <v>1131.329</v>
      </c>
      <c r="E1088" s="78">
        <v>1123.364</v>
      </c>
      <c r="F1088" s="78">
        <v>1086.875</v>
      </c>
      <c r="G1088" s="78">
        <v>1110.152</v>
      </c>
      <c r="H1088" s="78">
        <v>1159.8630000000001</v>
      </c>
      <c r="I1088" s="78">
        <v>1218.4670000000001</v>
      </c>
      <c r="J1088" s="78">
        <v>1198.894</v>
      </c>
      <c r="K1088" s="78">
        <v>1176.4849999999999</v>
      </c>
      <c r="L1088" s="78">
        <v>1202.675</v>
      </c>
      <c r="M1088" s="78">
        <v>1186.5630000000001</v>
      </c>
      <c r="N1088" s="78">
        <v>1188.703</v>
      </c>
      <c r="O1088" s="78">
        <v>1193.1859999999999</v>
      </c>
      <c r="P1088" s="78">
        <v>1174.9690000000001</v>
      </c>
      <c r="Q1088" s="78">
        <v>1182.769</v>
      </c>
      <c r="R1088" s="78">
        <v>1139.7239999999999</v>
      </c>
      <c r="S1088" s="78">
        <v>1096.576</v>
      </c>
      <c r="T1088" s="78">
        <v>1124.8140000000001</v>
      </c>
      <c r="U1088" s="78">
        <v>1135.732</v>
      </c>
      <c r="V1088" s="78">
        <v>1108.7049999999999</v>
      </c>
      <c r="W1088" s="78">
        <v>1118.769</v>
      </c>
      <c r="X1088" s="78">
        <v>1100.914</v>
      </c>
      <c r="Y1088" s="78">
        <v>1099.2629999999999</v>
      </c>
      <c r="Z1088" s="78">
        <v>1087.4860000000001</v>
      </c>
      <c r="AA1088" s="78">
        <f t="shared" si="233"/>
        <v>1218.4670000000001</v>
      </c>
      <c r="AB1088" s="77">
        <f t="shared" si="221"/>
        <v>2023</v>
      </c>
      <c r="AC1088" s="76">
        <f t="shared" si="222"/>
        <v>10</v>
      </c>
      <c r="AD1088" s="76" t="str">
        <f t="shared" si="223"/>
        <v/>
      </c>
      <c r="AE1088" s="76" t="str">
        <f t="shared" si="224"/>
        <v/>
      </c>
      <c r="AF1088" s="74">
        <f t="shared" si="225"/>
        <v>1218.4670000000001</v>
      </c>
      <c r="AG1088" s="75" t="str">
        <f t="shared" si="226"/>
        <v>7:00</v>
      </c>
      <c r="AH1088" s="74">
        <f t="shared" si="227"/>
        <v>28753.535999999996</v>
      </c>
      <c r="AI1088" s="73" t="str">
        <f t="shared" si="228"/>
        <v/>
      </c>
      <c r="AJ1088" s="73" t="str">
        <f t="shared" si="229"/>
        <v/>
      </c>
      <c r="AK1088" s="73" t="str">
        <f t="shared" si="230"/>
        <v/>
      </c>
      <c r="AL1088" s="72" t="str">
        <f t="shared" si="231"/>
        <v/>
      </c>
      <c r="AM1088" s="71" t="str">
        <f t="shared" si="232"/>
        <v/>
      </c>
    </row>
    <row r="1089" spans="2:39" ht="13.8" thickBot="1">
      <c r="B1089" s="79">
        <v>45221</v>
      </c>
      <c r="C1089" s="78">
        <v>1099.1590000000001</v>
      </c>
      <c r="D1089" s="78">
        <v>1119.7909999999999</v>
      </c>
      <c r="E1089" s="78">
        <v>1084.828</v>
      </c>
      <c r="F1089" s="78">
        <v>1105.1489999999999</v>
      </c>
      <c r="G1089" s="78">
        <v>1084.42</v>
      </c>
      <c r="H1089" s="78">
        <v>1145.008</v>
      </c>
      <c r="I1089" s="78">
        <v>1215.366</v>
      </c>
      <c r="J1089" s="78">
        <v>1223.742</v>
      </c>
      <c r="K1089" s="78">
        <v>1177.924</v>
      </c>
      <c r="L1089" s="78">
        <v>1212.636</v>
      </c>
      <c r="M1089" s="78">
        <v>1177.222</v>
      </c>
      <c r="N1089" s="78">
        <v>1156.788</v>
      </c>
      <c r="O1089" s="78">
        <v>1170.028</v>
      </c>
      <c r="P1089" s="78">
        <v>1155.335</v>
      </c>
      <c r="Q1089" s="78">
        <v>1171.278</v>
      </c>
      <c r="R1089" s="78">
        <v>1138.9770000000001</v>
      </c>
      <c r="S1089" s="78">
        <v>1114.8589999999999</v>
      </c>
      <c r="T1089" s="78">
        <v>1124.115</v>
      </c>
      <c r="U1089" s="78">
        <v>1147.2170000000001</v>
      </c>
      <c r="V1089" s="78">
        <v>1127.1210000000001</v>
      </c>
      <c r="W1089" s="78">
        <v>1133.69</v>
      </c>
      <c r="X1089" s="78">
        <v>1105.6199999999999</v>
      </c>
      <c r="Y1089" s="78">
        <v>1131.0139999999999</v>
      </c>
      <c r="Z1089" s="78">
        <v>1123.6369999999999</v>
      </c>
      <c r="AA1089" s="78">
        <f t="shared" si="233"/>
        <v>1223.742</v>
      </c>
      <c r="AB1089" s="77">
        <f t="shared" si="221"/>
        <v>2023</v>
      </c>
      <c r="AC1089" s="76">
        <f t="shared" si="222"/>
        <v>10</v>
      </c>
      <c r="AD1089" s="76" t="str">
        <f t="shared" si="223"/>
        <v/>
      </c>
      <c r="AE1089" s="76" t="str">
        <f t="shared" si="224"/>
        <v/>
      </c>
      <c r="AF1089" s="74">
        <f t="shared" si="225"/>
        <v>1223.742</v>
      </c>
      <c r="AG1089" s="75" t="str">
        <f t="shared" si="226"/>
        <v>8:00</v>
      </c>
      <c r="AH1089" s="74">
        <f t="shared" si="227"/>
        <v>28668.665999999994</v>
      </c>
      <c r="AI1089" s="73" t="str">
        <f t="shared" si="228"/>
        <v/>
      </c>
      <c r="AJ1089" s="73" t="str">
        <f t="shared" si="229"/>
        <v/>
      </c>
      <c r="AK1089" s="73" t="str">
        <f t="shared" si="230"/>
        <v/>
      </c>
      <c r="AL1089" s="72" t="str">
        <f t="shared" si="231"/>
        <v/>
      </c>
      <c r="AM1089" s="71" t="str">
        <f t="shared" si="232"/>
        <v/>
      </c>
    </row>
    <row r="1090" spans="2:39" ht="13.8" thickBot="1">
      <c r="B1090" s="79">
        <v>45222</v>
      </c>
      <c r="C1090" s="78">
        <v>1112.9359999999999</v>
      </c>
      <c r="D1090" s="78">
        <v>1131.3599999999999</v>
      </c>
      <c r="E1090" s="78">
        <v>1127.8499999999999</v>
      </c>
      <c r="F1090" s="78">
        <v>1184.489</v>
      </c>
      <c r="G1090" s="78">
        <v>1205.412</v>
      </c>
      <c r="H1090" s="78">
        <v>1267.675</v>
      </c>
      <c r="I1090" s="78">
        <v>1399.6510000000001</v>
      </c>
      <c r="J1090" s="78">
        <v>1409.471</v>
      </c>
      <c r="K1090" s="78">
        <v>1360.317</v>
      </c>
      <c r="L1090" s="78">
        <v>1378.4829999999999</v>
      </c>
      <c r="M1090" s="78">
        <v>1373.973</v>
      </c>
      <c r="N1090" s="78">
        <v>1349.652</v>
      </c>
      <c r="O1090" s="78">
        <v>1324.586</v>
      </c>
      <c r="P1090" s="78">
        <v>1307.202</v>
      </c>
      <c r="Q1090" s="78">
        <v>1334.74</v>
      </c>
      <c r="R1090" s="78">
        <v>1406.4090000000001</v>
      </c>
      <c r="S1090" s="78">
        <v>1479.36</v>
      </c>
      <c r="T1090" s="78">
        <v>1226.6489999999999</v>
      </c>
      <c r="U1090" s="78">
        <v>1189.0899999999999</v>
      </c>
      <c r="V1090" s="78">
        <v>1149.8920000000001</v>
      </c>
      <c r="W1090" s="78">
        <v>1154.126</v>
      </c>
      <c r="X1090" s="78">
        <v>1153.2170000000001</v>
      </c>
      <c r="Y1090" s="78">
        <v>1121.6579999999999</v>
      </c>
      <c r="Z1090" s="78">
        <v>1123.818</v>
      </c>
      <c r="AA1090" s="78">
        <f t="shared" si="233"/>
        <v>1479.36</v>
      </c>
      <c r="AB1090" s="77">
        <f t="shared" si="221"/>
        <v>2023</v>
      </c>
      <c r="AC1090" s="76">
        <f t="shared" si="222"/>
        <v>10</v>
      </c>
      <c r="AD1090" s="76" t="str">
        <f t="shared" si="223"/>
        <v/>
      </c>
      <c r="AE1090" s="76" t="str">
        <f t="shared" si="224"/>
        <v/>
      </c>
      <c r="AF1090" s="74">
        <f t="shared" si="225"/>
        <v>1479.36</v>
      </c>
      <c r="AG1090" s="75" t="str">
        <f t="shared" si="226"/>
        <v>17:00</v>
      </c>
      <c r="AH1090" s="74">
        <f t="shared" si="227"/>
        <v>31751.376000000004</v>
      </c>
      <c r="AI1090" s="73" t="str">
        <f t="shared" si="228"/>
        <v/>
      </c>
      <c r="AJ1090" s="73" t="str">
        <f t="shared" si="229"/>
        <v/>
      </c>
      <c r="AK1090" s="73" t="str">
        <f t="shared" si="230"/>
        <v/>
      </c>
      <c r="AL1090" s="72" t="str">
        <f t="shared" si="231"/>
        <v/>
      </c>
      <c r="AM1090" s="71" t="str">
        <f t="shared" si="232"/>
        <v/>
      </c>
    </row>
    <row r="1091" spans="2:39" ht="13.8" thickBot="1">
      <c r="B1091" s="79">
        <v>45223</v>
      </c>
      <c r="C1091" s="78">
        <v>1102.624</v>
      </c>
      <c r="D1091" s="78">
        <v>1109.7660000000001</v>
      </c>
      <c r="E1091" s="78">
        <v>1096.6559999999999</v>
      </c>
      <c r="F1091" s="78">
        <v>1114.1769999999999</v>
      </c>
      <c r="G1091" s="78">
        <v>1125.1489999999999</v>
      </c>
      <c r="H1091" s="78">
        <v>1198.345</v>
      </c>
      <c r="I1091" s="78">
        <v>1306.8</v>
      </c>
      <c r="J1091" s="78">
        <v>1318.124</v>
      </c>
      <c r="K1091" s="78">
        <v>1313.5170000000001</v>
      </c>
      <c r="L1091" s="78">
        <v>1371.12</v>
      </c>
      <c r="M1091" s="78">
        <v>1485.8869999999999</v>
      </c>
      <c r="N1091" s="78">
        <v>1483.6079999999999</v>
      </c>
      <c r="O1091" s="78">
        <v>1485.002</v>
      </c>
      <c r="P1091" s="78">
        <v>1482.6569999999999</v>
      </c>
      <c r="Q1091" s="78">
        <v>1485.296</v>
      </c>
      <c r="R1091" s="78">
        <v>1483.201</v>
      </c>
      <c r="S1091" s="78">
        <v>1485.6089999999999</v>
      </c>
      <c r="T1091" s="78">
        <v>1484.0540000000001</v>
      </c>
      <c r="U1091" s="78">
        <v>1483.508</v>
      </c>
      <c r="V1091" s="78">
        <v>1483.241</v>
      </c>
      <c r="W1091" s="78">
        <v>1477.626</v>
      </c>
      <c r="X1091" s="78">
        <v>1482.9079999999999</v>
      </c>
      <c r="Y1091" s="78">
        <v>1478.6</v>
      </c>
      <c r="Z1091" s="78">
        <v>1440.576</v>
      </c>
      <c r="AA1091" s="78">
        <f t="shared" si="233"/>
        <v>1485.8869999999999</v>
      </c>
      <c r="AB1091" s="77">
        <f t="shared" si="221"/>
        <v>2023</v>
      </c>
      <c r="AC1091" s="76">
        <f t="shared" si="222"/>
        <v>10</v>
      </c>
      <c r="AD1091" s="76" t="str">
        <f t="shared" si="223"/>
        <v/>
      </c>
      <c r="AE1091" s="76" t="str">
        <f t="shared" si="224"/>
        <v/>
      </c>
      <c r="AF1091" s="74">
        <f t="shared" si="225"/>
        <v>1485.8869999999999</v>
      </c>
      <c r="AG1091" s="75" t="str">
        <f t="shared" si="226"/>
        <v>11:00</v>
      </c>
      <c r="AH1091" s="74">
        <f t="shared" si="227"/>
        <v>34263.938000000002</v>
      </c>
      <c r="AI1091" s="73" t="str">
        <f t="shared" si="228"/>
        <v/>
      </c>
      <c r="AJ1091" s="73" t="str">
        <f t="shared" si="229"/>
        <v/>
      </c>
      <c r="AK1091" s="73" t="str">
        <f t="shared" si="230"/>
        <v/>
      </c>
      <c r="AL1091" s="72" t="str">
        <f t="shared" si="231"/>
        <v/>
      </c>
      <c r="AM1091" s="71" t="str">
        <f t="shared" si="232"/>
        <v/>
      </c>
    </row>
    <row r="1092" spans="2:39" ht="13.8" thickBot="1">
      <c r="B1092" s="79">
        <v>45224</v>
      </c>
      <c r="C1092" s="78">
        <v>1229.873</v>
      </c>
      <c r="D1092" s="78">
        <v>1226.3050000000001</v>
      </c>
      <c r="E1092" s="78">
        <v>1230.9259999999999</v>
      </c>
      <c r="F1092" s="78">
        <v>1229.259</v>
      </c>
      <c r="G1092" s="78">
        <v>1267.0409999999999</v>
      </c>
      <c r="H1092" s="78">
        <v>1338.5060000000001</v>
      </c>
      <c r="I1092" s="78">
        <v>1438.6010000000001</v>
      </c>
      <c r="J1092" s="78">
        <v>1481.769</v>
      </c>
      <c r="K1092" s="78">
        <v>1484.5309999999999</v>
      </c>
      <c r="L1092" s="78">
        <v>1484.9949999999999</v>
      </c>
      <c r="M1092" s="78">
        <v>1484.981</v>
      </c>
      <c r="N1092" s="78">
        <v>1483.7860000000001</v>
      </c>
      <c r="O1092" s="78">
        <v>1483.933</v>
      </c>
      <c r="P1092" s="78">
        <v>1483.1890000000001</v>
      </c>
      <c r="Q1092" s="78">
        <v>1483.345</v>
      </c>
      <c r="R1092" s="78">
        <v>1484.835</v>
      </c>
      <c r="S1092" s="78">
        <v>1482.7940000000001</v>
      </c>
      <c r="T1092" s="78">
        <v>1482.9680000000001</v>
      </c>
      <c r="U1092" s="78">
        <v>1484.309</v>
      </c>
      <c r="V1092" s="78">
        <v>1484.921</v>
      </c>
      <c r="W1092" s="78">
        <v>1483.576</v>
      </c>
      <c r="X1092" s="78">
        <v>1485.5709999999999</v>
      </c>
      <c r="Y1092" s="78">
        <v>1482.8240000000001</v>
      </c>
      <c r="Z1092" s="78">
        <v>1484.85</v>
      </c>
      <c r="AA1092" s="78">
        <f t="shared" si="233"/>
        <v>1485.5709999999999</v>
      </c>
      <c r="AB1092" s="77">
        <f t="shared" si="221"/>
        <v>2023</v>
      </c>
      <c r="AC1092" s="76">
        <f t="shared" si="222"/>
        <v>10</v>
      </c>
      <c r="AD1092" s="76" t="str">
        <f t="shared" si="223"/>
        <v/>
      </c>
      <c r="AE1092" s="76" t="str">
        <f t="shared" si="224"/>
        <v/>
      </c>
      <c r="AF1092" s="74">
        <f t="shared" si="225"/>
        <v>1485.5709999999999</v>
      </c>
      <c r="AG1092" s="75" t="str">
        <f t="shared" si="226"/>
        <v>22:00</v>
      </c>
      <c r="AH1092" s="74">
        <f t="shared" si="227"/>
        <v>35673.259000000005</v>
      </c>
      <c r="AI1092" s="73" t="str">
        <f t="shared" si="228"/>
        <v/>
      </c>
      <c r="AJ1092" s="73" t="str">
        <f t="shared" si="229"/>
        <v/>
      </c>
      <c r="AK1092" s="73" t="str">
        <f t="shared" si="230"/>
        <v/>
      </c>
      <c r="AL1092" s="72" t="str">
        <f t="shared" si="231"/>
        <v/>
      </c>
      <c r="AM1092" s="71" t="str">
        <f t="shared" si="232"/>
        <v/>
      </c>
    </row>
    <row r="1093" spans="2:39" ht="13.8" thickBot="1">
      <c r="B1093" s="79">
        <v>45225</v>
      </c>
      <c r="C1093" s="78">
        <v>1484.0250000000001</v>
      </c>
      <c r="D1093" s="78">
        <v>1485.6130000000001</v>
      </c>
      <c r="E1093" s="78">
        <v>1484.7919999999999</v>
      </c>
      <c r="F1093" s="78">
        <v>1485.2270000000001</v>
      </c>
      <c r="G1093" s="78">
        <v>1482.1669999999999</v>
      </c>
      <c r="H1093" s="78">
        <v>1484.027</v>
      </c>
      <c r="I1093" s="78">
        <v>1484.0050000000001</v>
      </c>
      <c r="J1093" s="78">
        <v>1484.0530000000001</v>
      </c>
      <c r="K1093" s="78">
        <v>1483.0920000000001</v>
      </c>
      <c r="L1093" s="78">
        <v>1484.9649999999999</v>
      </c>
      <c r="M1093" s="78">
        <v>1485.0409999999999</v>
      </c>
      <c r="N1093" s="78">
        <v>1484.942</v>
      </c>
      <c r="O1093" s="78">
        <v>1483.41</v>
      </c>
      <c r="P1093" s="78">
        <v>1484.5730000000001</v>
      </c>
      <c r="Q1093" s="78">
        <v>1484.83</v>
      </c>
      <c r="R1093" s="78">
        <v>1484.8240000000001</v>
      </c>
      <c r="S1093" s="78">
        <v>1483.4059999999999</v>
      </c>
      <c r="T1093" s="78">
        <v>1484.9690000000001</v>
      </c>
      <c r="U1093" s="78">
        <v>1485.0160000000001</v>
      </c>
      <c r="V1093" s="78">
        <v>1484.4069999999999</v>
      </c>
      <c r="W1093" s="78">
        <v>1484.7349999999999</v>
      </c>
      <c r="X1093" s="78">
        <v>1485.3920000000001</v>
      </c>
      <c r="Y1093" s="78">
        <v>1483.567</v>
      </c>
      <c r="Z1093" s="78">
        <v>1483.7</v>
      </c>
      <c r="AA1093" s="78">
        <f t="shared" si="233"/>
        <v>1485.6130000000001</v>
      </c>
      <c r="AB1093" s="77">
        <f t="shared" si="221"/>
        <v>2023</v>
      </c>
      <c r="AC1093" s="76">
        <f t="shared" si="222"/>
        <v>10</v>
      </c>
      <c r="AD1093" s="76" t="str">
        <f t="shared" si="223"/>
        <v/>
      </c>
      <c r="AE1093" s="76" t="str">
        <f t="shared" si="224"/>
        <v/>
      </c>
      <c r="AF1093" s="74">
        <f t="shared" si="225"/>
        <v>1485.6130000000001</v>
      </c>
      <c r="AG1093" s="75" t="str">
        <f t="shared" si="226"/>
        <v>2:00</v>
      </c>
      <c r="AH1093" s="74">
        <f t="shared" si="227"/>
        <v>37110.390999999996</v>
      </c>
      <c r="AI1093" s="73" t="str">
        <f t="shared" si="228"/>
        <v/>
      </c>
      <c r="AJ1093" s="73" t="str">
        <f t="shared" si="229"/>
        <v/>
      </c>
      <c r="AK1093" s="73" t="str">
        <f t="shared" si="230"/>
        <v/>
      </c>
      <c r="AL1093" s="72" t="str">
        <f t="shared" si="231"/>
        <v/>
      </c>
      <c r="AM1093" s="71" t="str">
        <f t="shared" si="232"/>
        <v/>
      </c>
    </row>
    <row r="1094" spans="2:39" ht="13.8" thickBot="1">
      <c r="B1094" s="79">
        <v>45226</v>
      </c>
      <c r="C1094" s="78">
        <v>1482.5509999999999</v>
      </c>
      <c r="D1094" s="78">
        <v>1484.069</v>
      </c>
      <c r="E1094" s="78">
        <v>1484.019</v>
      </c>
      <c r="F1094" s="78">
        <v>1484.0070000000001</v>
      </c>
      <c r="G1094" s="78">
        <v>1484.4639999999999</v>
      </c>
      <c r="H1094" s="78">
        <v>1484.277</v>
      </c>
      <c r="I1094" s="78">
        <v>1484.027</v>
      </c>
      <c r="J1094" s="78">
        <v>1482.8910000000001</v>
      </c>
      <c r="K1094" s="78">
        <v>1483.329</v>
      </c>
      <c r="L1094" s="78">
        <v>1485.299</v>
      </c>
      <c r="M1094" s="78">
        <v>1486.5119999999999</v>
      </c>
      <c r="N1094" s="78">
        <v>1484.1790000000001</v>
      </c>
      <c r="O1094" s="78">
        <v>1483.4580000000001</v>
      </c>
      <c r="P1094" s="78">
        <v>1483.7750000000001</v>
      </c>
      <c r="Q1094" s="78">
        <v>1483.348</v>
      </c>
      <c r="R1094" s="78">
        <v>1484.6210000000001</v>
      </c>
      <c r="S1094" s="78">
        <v>1483.355</v>
      </c>
      <c r="T1094" s="78">
        <v>1482.9970000000001</v>
      </c>
      <c r="U1094" s="78">
        <v>1483.9949999999999</v>
      </c>
      <c r="V1094" s="78">
        <v>1484.83</v>
      </c>
      <c r="W1094" s="78">
        <v>1483.902</v>
      </c>
      <c r="X1094" s="78">
        <v>1484.452</v>
      </c>
      <c r="Y1094" s="78">
        <v>1484.481</v>
      </c>
      <c r="Z1094" s="78">
        <v>1485.0740000000001</v>
      </c>
      <c r="AA1094" s="78">
        <f t="shared" si="233"/>
        <v>1486.5119999999999</v>
      </c>
      <c r="AB1094" s="77">
        <f t="shared" si="221"/>
        <v>2023</v>
      </c>
      <c r="AC1094" s="76">
        <f t="shared" si="222"/>
        <v>10</v>
      </c>
      <c r="AD1094" s="76" t="str">
        <f t="shared" si="223"/>
        <v/>
      </c>
      <c r="AE1094" s="76" t="str">
        <f t="shared" si="224"/>
        <v/>
      </c>
      <c r="AF1094" s="74">
        <f t="shared" si="225"/>
        <v>1486.5119999999999</v>
      </c>
      <c r="AG1094" s="75" t="str">
        <f t="shared" si="226"/>
        <v>11:00</v>
      </c>
      <c r="AH1094" s="74">
        <f t="shared" si="227"/>
        <v>37104.424000000006</v>
      </c>
      <c r="AI1094" s="73" t="str">
        <f t="shared" si="228"/>
        <v/>
      </c>
      <c r="AJ1094" s="73" t="str">
        <f t="shared" si="229"/>
        <v/>
      </c>
      <c r="AK1094" s="73" t="str">
        <f t="shared" si="230"/>
        <v/>
      </c>
      <c r="AL1094" s="72" t="str">
        <f t="shared" si="231"/>
        <v/>
      </c>
      <c r="AM1094" s="71" t="str">
        <f t="shared" si="232"/>
        <v/>
      </c>
    </row>
    <row r="1095" spans="2:39" ht="13.8" thickBot="1">
      <c r="B1095" s="79">
        <v>45227</v>
      </c>
      <c r="C1095" s="78">
        <v>1485.3710000000001</v>
      </c>
      <c r="D1095" s="78">
        <v>1485.6569999999999</v>
      </c>
      <c r="E1095" s="78">
        <v>1484.6179999999999</v>
      </c>
      <c r="F1095" s="78">
        <v>1436.769</v>
      </c>
      <c r="G1095" s="78">
        <v>1193.7560000000001</v>
      </c>
      <c r="H1095" s="78">
        <v>1180.9480000000001</v>
      </c>
      <c r="I1095" s="78">
        <v>1215.7809999999999</v>
      </c>
      <c r="J1095" s="78">
        <v>1178.8710000000001</v>
      </c>
      <c r="K1095" s="78">
        <v>1175.0730000000001</v>
      </c>
      <c r="L1095" s="78">
        <v>1191.3689999999999</v>
      </c>
      <c r="M1095" s="78">
        <v>1180.653</v>
      </c>
      <c r="N1095" s="78">
        <v>1163.509</v>
      </c>
      <c r="O1095" s="78">
        <v>1158.1420000000001</v>
      </c>
      <c r="P1095" s="78">
        <v>1165.7270000000001</v>
      </c>
      <c r="Q1095" s="78">
        <v>1153.5319999999999</v>
      </c>
      <c r="R1095" s="78">
        <v>1126.8130000000001</v>
      </c>
      <c r="S1095" s="78">
        <v>1082.365</v>
      </c>
      <c r="T1095" s="78">
        <v>1137.297</v>
      </c>
      <c r="U1095" s="78">
        <v>1138.2239999999999</v>
      </c>
      <c r="V1095" s="78">
        <v>1120.5619999999999</v>
      </c>
      <c r="W1095" s="78">
        <v>1120.6500000000001</v>
      </c>
      <c r="X1095" s="78">
        <v>1101.2539999999999</v>
      </c>
      <c r="Y1095" s="78">
        <v>1118.4159999999999</v>
      </c>
      <c r="Z1095" s="78">
        <v>1083.277</v>
      </c>
      <c r="AA1095" s="78">
        <f t="shared" si="233"/>
        <v>1485.6569999999999</v>
      </c>
      <c r="AB1095" s="77">
        <f t="shared" si="221"/>
        <v>2023</v>
      </c>
      <c r="AC1095" s="76">
        <f t="shared" si="222"/>
        <v>10</v>
      </c>
      <c r="AD1095" s="76" t="str">
        <f t="shared" si="223"/>
        <v/>
      </c>
      <c r="AE1095" s="76" t="str">
        <f t="shared" si="224"/>
        <v/>
      </c>
      <c r="AF1095" s="74">
        <f t="shared" si="225"/>
        <v>1485.6569999999999</v>
      </c>
      <c r="AG1095" s="75" t="str">
        <f t="shared" si="226"/>
        <v>2:00</v>
      </c>
      <c r="AH1095" s="74">
        <f t="shared" si="227"/>
        <v>30364.290999999997</v>
      </c>
      <c r="AI1095" s="73" t="str">
        <f t="shared" si="228"/>
        <v/>
      </c>
      <c r="AJ1095" s="73" t="str">
        <f t="shared" si="229"/>
        <v/>
      </c>
      <c r="AK1095" s="73" t="str">
        <f t="shared" si="230"/>
        <v/>
      </c>
      <c r="AL1095" s="72" t="str">
        <f t="shared" si="231"/>
        <v/>
      </c>
      <c r="AM1095" s="71" t="str">
        <f t="shared" si="232"/>
        <v/>
      </c>
    </row>
    <row r="1096" spans="2:39" ht="13.8" thickBot="1">
      <c r="B1096" s="79">
        <v>45228</v>
      </c>
      <c r="C1096" s="78">
        <v>1081.854</v>
      </c>
      <c r="D1096" s="78">
        <v>1078.492</v>
      </c>
      <c r="E1096" s="78">
        <v>1088.1089999999999</v>
      </c>
      <c r="F1096" s="78">
        <v>1090.123</v>
      </c>
      <c r="G1096" s="78">
        <v>1101.162</v>
      </c>
      <c r="H1096" s="78">
        <v>1145.451</v>
      </c>
      <c r="I1096" s="78">
        <v>1232.5999999999999</v>
      </c>
      <c r="J1096" s="78">
        <v>1227.623</v>
      </c>
      <c r="K1096" s="78">
        <v>1238.1759999999999</v>
      </c>
      <c r="L1096" s="78">
        <v>1240.808</v>
      </c>
      <c r="M1096" s="78">
        <v>1227.886</v>
      </c>
      <c r="N1096" s="78">
        <v>1207.921</v>
      </c>
      <c r="O1096" s="78">
        <v>1218.144</v>
      </c>
      <c r="P1096" s="78">
        <v>1202.9190000000001</v>
      </c>
      <c r="Q1096" s="78">
        <v>1189.93</v>
      </c>
      <c r="R1096" s="78">
        <v>1154.748</v>
      </c>
      <c r="S1096" s="78">
        <v>1120.579</v>
      </c>
      <c r="T1096" s="78">
        <v>1135.2570000000001</v>
      </c>
      <c r="U1096" s="78">
        <v>1155.7090000000001</v>
      </c>
      <c r="V1096" s="78">
        <v>1132.307</v>
      </c>
      <c r="W1096" s="78">
        <v>1127.3789999999999</v>
      </c>
      <c r="X1096" s="78">
        <v>1143.3989999999999</v>
      </c>
      <c r="Y1096" s="78">
        <v>1146.376</v>
      </c>
      <c r="Z1096" s="78">
        <v>1119.45</v>
      </c>
      <c r="AA1096" s="78">
        <f t="shared" si="233"/>
        <v>1240.808</v>
      </c>
      <c r="AB1096" s="77">
        <f t="shared" si="221"/>
        <v>2023</v>
      </c>
      <c r="AC1096" s="76">
        <f t="shared" si="222"/>
        <v>10</v>
      </c>
      <c r="AD1096" s="76" t="str">
        <f t="shared" si="223"/>
        <v/>
      </c>
      <c r="AE1096" s="76" t="str">
        <f t="shared" si="224"/>
        <v/>
      </c>
      <c r="AF1096" s="74">
        <f t="shared" si="225"/>
        <v>1240.808</v>
      </c>
      <c r="AG1096" s="75" t="str">
        <f t="shared" si="226"/>
        <v>10:00</v>
      </c>
      <c r="AH1096" s="74">
        <f t="shared" si="227"/>
        <v>29047.210000000003</v>
      </c>
      <c r="AI1096" s="73" t="str">
        <f t="shared" si="228"/>
        <v/>
      </c>
      <c r="AJ1096" s="73" t="str">
        <f t="shared" si="229"/>
        <v/>
      </c>
      <c r="AK1096" s="73" t="str">
        <f t="shared" si="230"/>
        <v/>
      </c>
      <c r="AL1096" s="72" t="str">
        <f t="shared" si="231"/>
        <v/>
      </c>
      <c r="AM1096" s="71" t="str">
        <f t="shared" si="232"/>
        <v/>
      </c>
    </row>
    <row r="1097" spans="2:39" ht="13.8" thickBot="1">
      <c r="B1097" s="79">
        <v>45229</v>
      </c>
      <c r="C1097" s="78">
        <v>1127.3520000000001</v>
      </c>
      <c r="D1097" s="78">
        <v>1148.5630000000001</v>
      </c>
      <c r="E1097" s="78">
        <v>1133.604</v>
      </c>
      <c r="F1097" s="78">
        <v>1143.5550000000001</v>
      </c>
      <c r="G1097" s="78">
        <v>1195.4449999999999</v>
      </c>
      <c r="H1097" s="78">
        <v>1243.373</v>
      </c>
      <c r="I1097" s="78">
        <v>1360.5930000000001</v>
      </c>
      <c r="J1097" s="78">
        <v>1355.5129999999999</v>
      </c>
      <c r="K1097" s="78">
        <v>1347.7439999999999</v>
      </c>
      <c r="L1097" s="78">
        <v>1392.616</v>
      </c>
      <c r="M1097" s="78">
        <v>1377.586</v>
      </c>
      <c r="N1097" s="78">
        <v>1353.098</v>
      </c>
      <c r="O1097" s="78">
        <v>1367.751</v>
      </c>
      <c r="P1097" s="78">
        <v>1342.8109999999999</v>
      </c>
      <c r="Q1097" s="78">
        <v>1353.0840000000001</v>
      </c>
      <c r="R1097" s="78">
        <v>1310.2249999999999</v>
      </c>
      <c r="S1097" s="78">
        <v>1260.423</v>
      </c>
      <c r="T1097" s="78">
        <v>1222.7460000000001</v>
      </c>
      <c r="U1097" s="78">
        <v>1235.1199999999999</v>
      </c>
      <c r="V1097" s="78">
        <v>1234.759</v>
      </c>
      <c r="W1097" s="78">
        <v>1218.5640000000001</v>
      </c>
      <c r="X1097" s="78">
        <v>1208.692</v>
      </c>
      <c r="Y1097" s="78">
        <v>1184.018</v>
      </c>
      <c r="Z1097" s="78">
        <v>1193.367</v>
      </c>
      <c r="AA1097" s="78">
        <f t="shared" si="233"/>
        <v>1392.616</v>
      </c>
      <c r="AB1097" s="77">
        <f t="shared" si="221"/>
        <v>2023</v>
      </c>
      <c r="AC1097" s="76">
        <f t="shared" si="222"/>
        <v>10</v>
      </c>
      <c r="AD1097" s="76" t="str">
        <f t="shared" si="223"/>
        <v/>
      </c>
      <c r="AE1097" s="76" t="str">
        <f t="shared" si="224"/>
        <v/>
      </c>
      <c r="AF1097" s="74">
        <f t="shared" si="225"/>
        <v>1392.616</v>
      </c>
      <c r="AG1097" s="75" t="str">
        <f t="shared" si="226"/>
        <v>10:00</v>
      </c>
      <c r="AH1097" s="74">
        <f t="shared" si="227"/>
        <v>31703.217999999993</v>
      </c>
      <c r="AI1097" s="73" t="str">
        <f t="shared" si="228"/>
        <v/>
      </c>
      <c r="AJ1097" s="73" t="str">
        <f t="shared" si="229"/>
        <v/>
      </c>
      <c r="AK1097" s="73" t="str">
        <f t="shared" si="230"/>
        <v/>
      </c>
      <c r="AL1097" s="72" t="str">
        <f t="shared" si="231"/>
        <v/>
      </c>
      <c r="AM1097" s="71" t="str">
        <f t="shared" si="232"/>
        <v/>
      </c>
    </row>
    <row r="1098" spans="2:39" ht="13.8" thickBot="1">
      <c r="B1098" s="79">
        <v>45230</v>
      </c>
      <c r="C1098" s="78">
        <v>1205.854</v>
      </c>
      <c r="D1098" s="78">
        <v>1171.375</v>
      </c>
      <c r="E1098" s="78">
        <v>1180.76</v>
      </c>
      <c r="F1098" s="78">
        <v>1198.614</v>
      </c>
      <c r="G1098" s="78">
        <v>1222.8219999999999</v>
      </c>
      <c r="H1098" s="78">
        <v>1273.309</v>
      </c>
      <c r="I1098" s="78">
        <v>1400.11</v>
      </c>
      <c r="J1098" s="78">
        <v>1415.106</v>
      </c>
      <c r="K1098" s="78">
        <v>1402.171</v>
      </c>
      <c r="L1098" s="78">
        <v>1433.1469999999999</v>
      </c>
      <c r="M1098" s="78">
        <v>1387.633</v>
      </c>
      <c r="N1098" s="78">
        <v>1345.3040000000001</v>
      </c>
      <c r="O1098" s="78">
        <v>1334.8869999999999</v>
      </c>
      <c r="P1098" s="78">
        <v>1354.9079999999999</v>
      </c>
      <c r="Q1098" s="78">
        <v>1326.046</v>
      </c>
      <c r="R1098" s="78">
        <v>1308.268</v>
      </c>
      <c r="S1098" s="78">
        <v>1271.9390000000001</v>
      </c>
      <c r="T1098" s="78">
        <v>1270.8610000000001</v>
      </c>
      <c r="U1098" s="78">
        <v>1279.0260000000001</v>
      </c>
      <c r="V1098" s="78">
        <v>1235.134</v>
      </c>
      <c r="W1098" s="78">
        <v>1228.8920000000001</v>
      </c>
      <c r="X1098" s="78">
        <v>1238.6500000000001</v>
      </c>
      <c r="Y1098" s="78">
        <v>1201.779</v>
      </c>
      <c r="Z1098" s="78">
        <v>1238.9839999999999</v>
      </c>
      <c r="AA1098" s="78">
        <f t="shared" si="233"/>
        <v>1433.1469999999999</v>
      </c>
      <c r="AB1098" s="77">
        <f t="shared" si="221"/>
        <v>2023</v>
      </c>
      <c r="AC1098" s="76">
        <f t="shared" si="222"/>
        <v>10</v>
      </c>
      <c r="AD1098" s="76" t="str">
        <f t="shared" si="223"/>
        <v>2023-10</v>
      </c>
      <c r="AE1098" s="76">
        <f t="shared" si="224"/>
        <v>10</v>
      </c>
      <c r="AF1098" s="74">
        <f t="shared" si="225"/>
        <v>1433.1469999999999</v>
      </c>
      <c r="AG1098" s="75" t="str">
        <f t="shared" si="226"/>
        <v>10:00</v>
      </c>
      <c r="AH1098" s="74">
        <f t="shared" si="227"/>
        <v>32358.725999999999</v>
      </c>
      <c r="AI1098" s="73">
        <f t="shared" si="228"/>
        <v>41948.169999999991</v>
      </c>
      <c r="AJ1098" s="73">
        <f t="shared" si="229"/>
        <v>1486.5119999999999</v>
      </c>
      <c r="AK1098" s="73">
        <f t="shared" si="230"/>
        <v>37110.401000000005</v>
      </c>
      <c r="AL1098" s="72">
        <f t="shared" si="231"/>
        <v>45226</v>
      </c>
      <c r="AM1098" s="71" t="str">
        <f t="shared" si="232"/>
        <v>11:00</v>
      </c>
    </row>
    <row r="1099" spans="2:39" ht="13.8" thickBot="1">
      <c r="B1099" s="79">
        <v>45231</v>
      </c>
      <c r="C1099" s="78">
        <v>1226.1769999999999</v>
      </c>
      <c r="D1099" s="78">
        <v>1215.8599999999999</v>
      </c>
      <c r="E1099" s="78">
        <v>1204.5409999999999</v>
      </c>
      <c r="F1099" s="78">
        <v>1222.479</v>
      </c>
      <c r="G1099" s="78">
        <v>1257.077</v>
      </c>
      <c r="H1099" s="78">
        <v>1369.6489999999999</v>
      </c>
      <c r="I1099" s="78">
        <v>1447.72</v>
      </c>
      <c r="J1099" s="78">
        <v>1472.713</v>
      </c>
      <c r="K1099" s="78">
        <v>1469.07</v>
      </c>
      <c r="L1099" s="78">
        <v>1472.9459999999999</v>
      </c>
      <c r="M1099" s="78">
        <v>1428.088</v>
      </c>
      <c r="N1099" s="78">
        <v>1392.9179999999999</v>
      </c>
      <c r="O1099" s="78">
        <v>1376.2529999999999</v>
      </c>
      <c r="P1099" s="78">
        <v>1337.6369999999999</v>
      </c>
      <c r="Q1099" s="78">
        <v>1336.23</v>
      </c>
      <c r="R1099" s="78">
        <v>1320.2360000000001</v>
      </c>
      <c r="S1099" s="78">
        <v>1251.5139999999999</v>
      </c>
      <c r="T1099" s="78">
        <v>1223.7149999999999</v>
      </c>
      <c r="U1099" s="78">
        <v>1213.8910000000001</v>
      </c>
      <c r="V1099" s="78">
        <v>1198.287</v>
      </c>
      <c r="W1099" s="78">
        <v>1200.2449999999999</v>
      </c>
      <c r="X1099" s="78">
        <v>1173.9929999999999</v>
      </c>
      <c r="Y1099" s="78">
        <v>1160.45</v>
      </c>
      <c r="Z1099" s="78">
        <v>1165.3979999999999</v>
      </c>
      <c r="AA1099" s="78">
        <f t="shared" si="233"/>
        <v>1472.9459999999999</v>
      </c>
      <c r="AB1099" s="77">
        <f t="shared" si="221"/>
        <v>2023</v>
      </c>
      <c r="AC1099" s="76">
        <f t="shared" si="222"/>
        <v>11</v>
      </c>
      <c r="AD1099" s="76" t="str">
        <f t="shared" si="223"/>
        <v/>
      </c>
      <c r="AE1099" s="76" t="str">
        <f t="shared" si="224"/>
        <v/>
      </c>
      <c r="AF1099" s="74">
        <f t="shared" si="225"/>
        <v>1472.9459999999999</v>
      </c>
      <c r="AG1099" s="75" t="str">
        <f t="shared" si="226"/>
        <v>10:00</v>
      </c>
      <c r="AH1099" s="74">
        <f t="shared" si="227"/>
        <v>32610.032999999996</v>
      </c>
      <c r="AI1099" s="73" t="str">
        <f t="shared" si="228"/>
        <v/>
      </c>
      <c r="AJ1099" s="73" t="str">
        <f t="shared" si="229"/>
        <v/>
      </c>
      <c r="AK1099" s="73" t="str">
        <f t="shared" si="230"/>
        <v/>
      </c>
      <c r="AL1099" s="72" t="str">
        <f t="shared" si="231"/>
        <v/>
      </c>
      <c r="AM1099" s="71" t="str">
        <f t="shared" si="232"/>
        <v/>
      </c>
    </row>
    <row r="1100" spans="2:39" ht="13.8" thickBot="1">
      <c r="B1100" s="79">
        <v>45232</v>
      </c>
      <c r="C1100" s="78">
        <v>1155.848</v>
      </c>
      <c r="D1100" s="78">
        <v>1190.1199999999999</v>
      </c>
      <c r="E1100" s="78">
        <v>1177.2190000000001</v>
      </c>
      <c r="F1100" s="78">
        <v>1175.942</v>
      </c>
      <c r="G1100" s="78">
        <v>1247.259</v>
      </c>
      <c r="H1100" s="78">
        <v>1276.356</v>
      </c>
      <c r="I1100" s="78">
        <v>1386.0740000000001</v>
      </c>
      <c r="J1100" s="78">
        <v>1395.191</v>
      </c>
      <c r="K1100" s="78">
        <v>1350.0319999999999</v>
      </c>
      <c r="L1100" s="78">
        <v>1368.1210000000001</v>
      </c>
      <c r="M1100" s="78">
        <v>1378.971</v>
      </c>
      <c r="N1100" s="78">
        <v>1362.0160000000001</v>
      </c>
      <c r="O1100" s="78">
        <v>1338.8050000000001</v>
      </c>
      <c r="P1100" s="78">
        <v>1315.893</v>
      </c>
      <c r="Q1100" s="78">
        <v>1327.6849999999999</v>
      </c>
      <c r="R1100" s="78">
        <v>1279.9870000000001</v>
      </c>
      <c r="S1100" s="78">
        <v>1246.819</v>
      </c>
      <c r="T1100" s="78">
        <v>1225.5260000000001</v>
      </c>
      <c r="U1100" s="78">
        <v>1209.4649999999999</v>
      </c>
      <c r="V1100" s="78">
        <v>1217.4369999999999</v>
      </c>
      <c r="W1100" s="78">
        <v>1212.4449999999999</v>
      </c>
      <c r="X1100" s="78">
        <v>1175.579</v>
      </c>
      <c r="Y1100" s="78">
        <v>1156.752</v>
      </c>
      <c r="Z1100" s="78">
        <v>1142.826</v>
      </c>
      <c r="AA1100" s="78">
        <f t="shared" si="233"/>
        <v>1395.191</v>
      </c>
      <c r="AB1100" s="77">
        <f t="shared" si="221"/>
        <v>2023</v>
      </c>
      <c r="AC1100" s="76">
        <f t="shared" si="222"/>
        <v>11</v>
      </c>
      <c r="AD1100" s="76" t="str">
        <f t="shared" si="223"/>
        <v/>
      </c>
      <c r="AE1100" s="76" t="str">
        <f t="shared" si="224"/>
        <v/>
      </c>
      <c r="AF1100" s="74">
        <f t="shared" si="225"/>
        <v>1395.191</v>
      </c>
      <c r="AG1100" s="75" t="str">
        <f t="shared" si="226"/>
        <v>8:00</v>
      </c>
      <c r="AH1100" s="74">
        <f t="shared" si="227"/>
        <v>31707.559000000005</v>
      </c>
      <c r="AI1100" s="73" t="str">
        <f t="shared" si="228"/>
        <v/>
      </c>
      <c r="AJ1100" s="73" t="str">
        <f t="shared" si="229"/>
        <v/>
      </c>
      <c r="AK1100" s="73" t="str">
        <f t="shared" si="230"/>
        <v/>
      </c>
      <c r="AL1100" s="72" t="str">
        <f t="shared" si="231"/>
        <v/>
      </c>
      <c r="AM1100" s="71" t="str">
        <f t="shared" si="232"/>
        <v/>
      </c>
    </row>
    <row r="1101" spans="2:39" ht="13.8" thickBot="1">
      <c r="B1101" s="79">
        <v>45233</v>
      </c>
      <c r="C1101" s="78">
        <v>1124.3489999999999</v>
      </c>
      <c r="D1101" s="78">
        <v>1128.7860000000001</v>
      </c>
      <c r="E1101" s="78">
        <v>1121.3800000000001</v>
      </c>
      <c r="F1101" s="78">
        <v>1115.4380000000001</v>
      </c>
      <c r="G1101" s="78">
        <v>1168.2619999999999</v>
      </c>
      <c r="H1101" s="78">
        <v>1221.6300000000001</v>
      </c>
      <c r="I1101" s="78">
        <v>1312.729</v>
      </c>
      <c r="J1101" s="78">
        <v>1326.847</v>
      </c>
      <c r="K1101" s="78">
        <v>1332.9860000000001</v>
      </c>
      <c r="L1101" s="78">
        <v>1353.7840000000001</v>
      </c>
      <c r="M1101" s="78">
        <v>1359.7460000000001</v>
      </c>
      <c r="N1101" s="78">
        <v>1321.848</v>
      </c>
      <c r="O1101" s="78">
        <v>1445.1949999999999</v>
      </c>
      <c r="P1101" s="78">
        <v>1470.3630000000001</v>
      </c>
      <c r="Q1101" s="78">
        <v>1484.124</v>
      </c>
      <c r="R1101" s="78">
        <v>1401.759</v>
      </c>
      <c r="S1101" s="78">
        <v>1343.6659999999999</v>
      </c>
      <c r="T1101" s="78">
        <v>1304.998</v>
      </c>
      <c r="U1101" s="78">
        <v>1286.8409999999999</v>
      </c>
      <c r="V1101" s="78">
        <v>1272.663</v>
      </c>
      <c r="W1101" s="78">
        <v>1150.0260000000001</v>
      </c>
      <c r="X1101" s="78">
        <v>1143.0530000000001</v>
      </c>
      <c r="Y1101" s="78">
        <v>1104.5060000000001</v>
      </c>
      <c r="Z1101" s="78">
        <v>1095.2850000000001</v>
      </c>
      <c r="AA1101" s="78">
        <f t="shared" si="233"/>
        <v>1484.124</v>
      </c>
      <c r="AB1101" s="77">
        <f t="shared" si="221"/>
        <v>2023</v>
      </c>
      <c r="AC1101" s="76">
        <f t="shared" si="222"/>
        <v>11</v>
      </c>
      <c r="AD1101" s="76" t="str">
        <f t="shared" si="223"/>
        <v/>
      </c>
      <c r="AE1101" s="76" t="str">
        <f t="shared" si="224"/>
        <v/>
      </c>
      <c r="AF1101" s="74">
        <f t="shared" si="225"/>
        <v>1484.124</v>
      </c>
      <c r="AG1101" s="75" t="str">
        <f t="shared" si="226"/>
        <v>15:00</v>
      </c>
      <c r="AH1101" s="74">
        <f t="shared" si="227"/>
        <v>31874.388000000006</v>
      </c>
      <c r="AI1101" s="73" t="str">
        <f t="shared" si="228"/>
        <v/>
      </c>
      <c r="AJ1101" s="73" t="str">
        <f t="shared" si="229"/>
        <v/>
      </c>
      <c r="AK1101" s="73" t="str">
        <f t="shared" si="230"/>
        <v/>
      </c>
      <c r="AL1101" s="72" t="str">
        <f t="shared" si="231"/>
        <v/>
      </c>
      <c r="AM1101" s="71" t="str">
        <f t="shared" si="232"/>
        <v/>
      </c>
    </row>
    <row r="1102" spans="2:39" ht="13.8" thickBot="1">
      <c r="B1102" s="79">
        <v>45234</v>
      </c>
      <c r="C1102" s="78">
        <v>1085.162</v>
      </c>
      <c r="D1102" s="78">
        <v>1078.539</v>
      </c>
      <c r="E1102" s="78">
        <v>1074.4880000000001</v>
      </c>
      <c r="F1102" s="78">
        <v>1068.1379999999999</v>
      </c>
      <c r="G1102" s="78">
        <v>1074.7059999999999</v>
      </c>
      <c r="H1102" s="78">
        <v>1130.309</v>
      </c>
      <c r="I1102" s="78">
        <v>1215.748</v>
      </c>
      <c r="J1102" s="78">
        <v>1202.3979999999999</v>
      </c>
      <c r="K1102" s="78">
        <v>1200.5889999999999</v>
      </c>
      <c r="L1102" s="78">
        <v>1203.028</v>
      </c>
      <c r="M1102" s="78">
        <v>1208.1690000000001</v>
      </c>
      <c r="N1102" s="78">
        <v>1189.2819999999999</v>
      </c>
      <c r="O1102" s="78">
        <v>1177.7249999999999</v>
      </c>
      <c r="P1102" s="78">
        <v>1182.08</v>
      </c>
      <c r="Q1102" s="78">
        <v>1185.22</v>
      </c>
      <c r="R1102" s="78">
        <v>1155.7719999999999</v>
      </c>
      <c r="S1102" s="78">
        <v>1127.665</v>
      </c>
      <c r="T1102" s="78">
        <v>1123.6890000000001</v>
      </c>
      <c r="U1102" s="78">
        <v>1125.3630000000001</v>
      </c>
      <c r="V1102" s="78">
        <v>1115.655</v>
      </c>
      <c r="W1102" s="78">
        <v>1102.7940000000001</v>
      </c>
      <c r="X1102" s="78">
        <v>1094.3910000000001</v>
      </c>
      <c r="Y1102" s="78">
        <v>1083.6179999999999</v>
      </c>
      <c r="Z1102" s="78">
        <v>1090.193</v>
      </c>
      <c r="AA1102" s="78">
        <f t="shared" si="233"/>
        <v>1215.748</v>
      </c>
      <c r="AB1102" s="77">
        <f t="shared" si="221"/>
        <v>2023</v>
      </c>
      <c r="AC1102" s="76">
        <f t="shared" si="222"/>
        <v>11</v>
      </c>
      <c r="AD1102" s="76" t="str">
        <f t="shared" si="223"/>
        <v/>
      </c>
      <c r="AE1102" s="76" t="str">
        <f t="shared" si="224"/>
        <v/>
      </c>
      <c r="AF1102" s="74">
        <f t="shared" si="225"/>
        <v>1215.748</v>
      </c>
      <c r="AG1102" s="75" t="str">
        <f t="shared" si="226"/>
        <v>7:00</v>
      </c>
      <c r="AH1102" s="74">
        <f t="shared" si="227"/>
        <v>28510.468999999997</v>
      </c>
      <c r="AI1102" s="73" t="str">
        <f t="shared" si="228"/>
        <v/>
      </c>
      <c r="AJ1102" s="73" t="str">
        <f t="shared" si="229"/>
        <v/>
      </c>
      <c r="AK1102" s="73" t="str">
        <f t="shared" si="230"/>
        <v/>
      </c>
      <c r="AL1102" s="72" t="str">
        <f t="shared" si="231"/>
        <v/>
      </c>
      <c r="AM1102" s="71" t="str">
        <f t="shared" si="232"/>
        <v/>
      </c>
    </row>
    <row r="1103" spans="2:39" ht="13.8" thickBot="1">
      <c r="B1103" s="79">
        <v>45235</v>
      </c>
      <c r="C1103" s="78">
        <v>1090.068</v>
      </c>
      <c r="D1103" s="78">
        <v>1085.4559999999999</v>
      </c>
      <c r="E1103" s="78">
        <v>1108.9570000000001</v>
      </c>
      <c r="F1103" s="78">
        <v>1095.2460000000001</v>
      </c>
      <c r="G1103" s="78">
        <v>1087.153</v>
      </c>
      <c r="H1103" s="78">
        <v>1114.6199999999999</v>
      </c>
      <c r="I1103" s="78">
        <v>1168.145</v>
      </c>
      <c r="J1103" s="78">
        <v>1218.2539999999999</v>
      </c>
      <c r="K1103" s="78">
        <v>1202.874</v>
      </c>
      <c r="L1103" s="78">
        <v>1198.664</v>
      </c>
      <c r="M1103" s="78">
        <v>1217.9159999999999</v>
      </c>
      <c r="N1103" s="78">
        <v>1195.6110000000001</v>
      </c>
      <c r="O1103" s="78">
        <v>1186.806</v>
      </c>
      <c r="P1103" s="78">
        <v>1170.2059999999999</v>
      </c>
      <c r="Q1103" s="78">
        <v>1177.5039999999999</v>
      </c>
      <c r="R1103" s="78">
        <v>1192.057</v>
      </c>
      <c r="S1103" s="78">
        <v>1156.741</v>
      </c>
      <c r="T1103" s="78">
        <v>1136.886</v>
      </c>
      <c r="U1103" s="78">
        <v>1138.1780000000001</v>
      </c>
      <c r="V1103" s="78">
        <v>1132.422</v>
      </c>
      <c r="W1103" s="78">
        <v>1136.442</v>
      </c>
      <c r="X1103" s="78">
        <v>1128.6679999999999</v>
      </c>
      <c r="Y1103" s="78">
        <v>1133.424</v>
      </c>
      <c r="Z1103" s="78">
        <v>1136.8900000000001</v>
      </c>
      <c r="AA1103" s="78">
        <f t="shared" si="233"/>
        <v>1218.2539999999999</v>
      </c>
      <c r="AB1103" s="77">
        <f t="shared" si="221"/>
        <v>2023</v>
      </c>
      <c r="AC1103" s="76">
        <f t="shared" si="222"/>
        <v>11</v>
      </c>
      <c r="AD1103" s="76" t="str">
        <f t="shared" si="223"/>
        <v/>
      </c>
      <c r="AE1103" s="76" t="str">
        <f t="shared" si="224"/>
        <v/>
      </c>
      <c r="AF1103" s="74">
        <f t="shared" si="225"/>
        <v>1218.2539999999999</v>
      </c>
      <c r="AG1103" s="75" t="str">
        <f t="shared" si="226"/>
        <v>8:00</v>
      </c>
      <c r="AH1103" s="74">
        <f t="shared" si="227"/>
        <v>28827.442000000003</v>
      </c>
      <c r="AI1103" s="73" t="str">
        <f t="shared" si="228"/>
        <v/>
      </c>
      <c r="AJ1103" s="73" t="str">
        <f t="shared" si="229"/>
        <v/>
      </c>
      <c r="AK1103" s="73" t="str">
        <f t="shared" si="230"/>
        <v/>
      </c>
      <c r="AL1103" s="72" t="str">
        <f t="shared" si="231"/>
        <v/>
      </c>
      <c r="AM1103" s="71" t="str">
        <f t="shared" si="232"/>
        <v/>
      </c>
    </row>
    <row r="1104" spans="2:39" ht="13.8" thickBot="1">
      <c r="B1104" s="79">
        <v>45236</v>
      </c>
      <c r="C1104" s="78">
        <v>1121.9649999999999</v>
      </c>
      <c r="D1104" s="78">
        <v>1107.8420000000001</v>
      </c>
      <c r="E1104" s="78">
        <v>1099.3989999999999</v>
      </c>
      <c r="F1104" s="78">
        <v>1109.5719999999999</v>
      </c>
      <c r="G1104" s="78">
        <v>1128.836</v>
      </c>
      <c r="H1104" s="78">
        <v>1166.306</v>
      </c>
      <c r="I1104" s="78">
        <v>1208.377</v>
      </c>
      <c r="J1104" s="78">
        <v>1314.0409999999999</v>
      </c>
      <c r="K1104" s="78">
        <v>1321.9290000000001</v>
      </c>
      <c r="L1104" s="78">
        <v>1318.1990000000001</v>
      </c>
      <c r="M1104" s="78">
        <v>1370.22</v>
      </c>
      <c r="N1104" s="78">
        <v>1393.155</v>
      </c>
      <c r="O1104" s="78">
        <v>1343.7529999999999</v>
      </c>
      <c r="P1104" s="78">
        <v>1373.5070000000001</v>
      </c>
      <c r="Q1104" s="78">
        <v>1364.539</v>
      </c>
      <c r="R1104" s="78">
        <v>1325.742</v>
      </c>
      <c r="S1104" s="78">
        <v>1279.0540000000001</v>
      </c>
      <c r="T1104" s="78">
        <v>1256.827</v>
      </c>
      <c r="U1104" s="78">
        <v>1221.3910000000001</v>
      </c>
      <c r="V1104" s="78">
        <v>1271.5640000000001</v>
      </c>
      <c r="W1104" s="78">
        <v>1333.2750000000001</v>
      </c>
      <c r="X1104" s="78">
        <v>1362.633</v>
      </c>
      <c r="Y1104" s="78">
        <v>1349.5930000000001</v>
      </c>
      <c r="Z1104" s="78">
        <v>1292.1030000000001</v>
      </c>
      <c r="AA1104" s="78">
        <f t="shared" si="233"/>
        <v>1393.155</v>
      </c>
      <c r="AB1104" s="77">
        <f t="shared" si="221"/>
        <v>2023</v>
      </c>
      <c r="AC1104" s="76">
        <f t="shared" si="222"/>
        <v>11</v>
      </c>
      <c r="AD1104" s="76" t="str">
        <f t="shared" si="223"/>
        <v/>
      </c>
      <c r="AE1104" s="76" t="str">
        <f t="shared" si="224"/>
        <v/>
      </c>
      <c r="AF1104" s="74">
        <f t="shared" si="225"/>
        <v>1393.155</v>
      </c>
      <c r="AG1104" s="75" t="str">
        <f t="shared" si="226"/>
        <v>12:00</v>
      </c>
      <c r="AH1104" s="74">
        <f t="shared" si="227"/>
        <v>31826.977000000003</v>
      </c>
      <c r="AI1104" s="73" t="str">
        <f t="shared" si="228"/>
        <v/>
      </c>
      <c r="AJ1104" s="73" t="str">
        <f t="shared" si="229"/>
        <v/>
      </c>
      <c r="AK1104" s="73" t="str">
        <f t="shared" si="230"/>
        <v/>
      </c>
      <c r="AL1104" s="72" t="str">
        <f t="shared" si="231"/>
        <v/>
      </c>
      <c r="AM1104" s="71" t="str">
        <f t="shared" si="232"/>
        <v/>
      </c>
    </row>
    <row r="1105" spans="2:39" ht="13.8" thickBot="1">
      <c r="B1105" s="79">
        <v>45237</v>
      </c>
      <c r="C1105" s="78">
        <v>1299.345</v>
      </c>
      <c r="D1105" s="78">
        <v>1298.5999999999999</v>
      </c>
      <c r="E1105" s="78">
        <v>1236.5450000000001</v>
      </c>
      <c r="F1105" s="78">
        <v>1275.383</v>
      </c>
      <c r="G1105" s="78">
        <v>1233.317</v>
      </c>
      <c r="H1105" s="78">
        <v>1299.088</v>
      </c>
      <c r="I1105" s="78">
        <v>1359.4649999999999</v>
      </c>
      <c r="J1105" s="78">
        <v>1370.5219999999999</v>
      </c>
      <c r="K1105" s="78">
        <v>1309.28</v>
      </c>
      <c r="L1105" s="78">
        <v>1307.8510000000001</v>
      </c>
      <c r="M1105" s="78">
        <v>1334.116</v>
      </c>
      <c r="N1105" s="78">
        <v>1342.461</v>
      </c>
      <c r="O1105" s="78">
        <v>1331.3579999999999</v>
      </c>
      <c r="P1105" s="78">
        <v>1331.6210000000001</v>
      </c>
      <c r="Q1105" s="78">
        <v>1323.34</v>
      </c>
      <c r="R1105" s="78">
        <v>1344.873</v>
      </c>
      <c r="S1105" s="78">
        <v>1312.3710000000001</v>
      </c>
      <c r="T1105" s="78">
        <v>1274.4570000000001</v>
      </c>
      <c r="U1105" s="78">
        <v>1251.395</v>
      </c>
      <c r="V1105" s="78">
        <v>1243.2070000000001</v>
      </c>
      <c r="W1105" s="78">
        <v>1239.192</v>
      </c>
      <c r="X1105" s="78">
        <v>1201.76</v>
      </c>
      <c r="Y1105" s="78">
        <v>1186.6369999999999</v>
      </c>
      <c r="Z1105" s="78">
        <v>1185.309</v>
      </c>
      <c r="AA1105" s="78">
        <f t="shared" si="233"/>
        <v>1370.5219999999999</v>
      </c>
      <c r="AB1105" s="77">
        <f t="shared" si="221"/>
        <v>2023</v>
      </c>
      <c r="AC1105" s="76">
        <f t="shared" si="222"/>
        <v>11</v>
      </c>
      <c r="AD1105" s="76" t="str">
        <f t="shared" si="223"/>
        <v/>
      </c>
      <c r="AE1105" s="76" t="str">
        <f t="shared" si="224"/>
        <v/>
      </c>
      <c r="AF1105" s="74">
        <f t="shared" si="225"/>
        <v>1370.5219999999999</v>
      </c>
      <c r="AG1105" s="75" t="str">
        <f t="shared" si="226"/>
        <v>8:00</v>
      </c>
      <c r="AH1105" s="74">
        <f t="shared" si="227"/>
        <v>32262.014999999992</v>
      </c>
      <c r="AI1105" s="73" t="str">
        <f t="shared" si="228"/>
        <v/>
      </c>
      <c r="AJ1105" s="73" t="str">
        <f t="shared" si="229"/>
        <v/>
      </c>
      <c r="AK1105" s="73" t="str">
        <f t="shared" si="230"/>
        <v/>
      </c>
      <c r="AL1105" s="72" t="str">
        <f t="shared" si="231"/>
        <v/>
      </c>
      <c r="AM1105" s="71" t="str">
        <f t="shared" si="232"/>
        <v/>
      </c>
    </row>
    <row r="1106" spans="2:39" ht="13.8" thickBot="1">
      <c r="B1106" s="79">
        <v>45238</v>
      </c>
      <c r="C1106" s="78">
        <v>1187.498</v>
      </c>
      <c r="D1106" s="78">
        <v>1156.7080000000001</v>
      </c>
      <c r="E1106" s="78">
        <v>1210.3779999999999</v>
      </c>
      <c r="F1106" s="78">
        <v>1206.989</v>
      </c>
      <c r="G1106" s="78">
        <v>1226.471</v>
      </c>
      <c r="H1106" s="78">
        <v>1252.02</v>
      </c>
      <c r="I1106" s="78">
        <v>1298.336</v>
      </c>
      <c r="J1106" s="78">
        <v>1394.9010000000001</v>
      </c>
      <c r="K1106" s="78">
        <v>1420.9490000000001</v>
      </c>
      <c r="L1106" s="78">
        <v>1432.86</v>
      </c>
      <c r="M1106" s="78">
        <v>1462.38</v>
      </c>
      <c r="N1106" s="78">
        <v>1455.6310000000001</v>
      </c>
      <c r="O1106" s="78">
        <v>1431.0239999999999</v>
      </c>
      <c r="P1106" s="78">
        <v>1431.645</v>
      </c>
      <c r="Q1106" s="78">
        <v>1442.146</v>
      </c>
      <c r="R1106" s="78">
        <v>1442.2470000000001</v>
      </c>
      <c r="S1106" s="78">
        <v>1427.421</v>
      </c>
      <c r="T1106" s="78">
        <v>1395.162</v>
      </c>
      <c r="U1106" s="78">
        <v>1360.086</v>
      </c>
      <c r="V1106" s="78">
        <v>1333.9459999999999</v>
      </c>
      <c r="W1106" s="78">
        <v>1311.268</v>
      </c>
      <c r="X1106" s="78">
        <v>1317.059</v>
      </c>
      <c r="Y1106" s="78">
        <v>1302.566</v>
      </c>
      <c r="Z1106" s="78">
        <v>1279.97</v>
      </c>
      <c r="AA1106" s="78">
        <f t="shared" si="233"/>
        <v>1462.38</v>
      </c>
      <c r="AB1106" s="77">
        <f t="shared" si="221"/>
        <v>2023</v>
      </c>
      <c r="AC1106" s="76">
        <f t="shared" si="222"/>
        <v>11</v>
      </c>
      <c r="AD1106" s="76" t="str">
        <f t="shared" si="223"/>
        <v/>
      </c>
      <c r="AE1106" s="76" t="str">
        <f t="shared" si="224"/>
        <v/>
      </c>
      <c r="AF1106" s="74">
        <f t="shared" si="225"/>
        <v>1462.38</v>
      </c>
      <c r="AG1106" s="75" t="str">
        <f t="shared" si="226"/>
        <v>11:00</v>
      </c>
      <c r="AH1106" s="74">
        <f t="shared" si="227"/>
        <v>33642.040999999997</v>
      </c>
      <c r="AI1106" s="73" t="str">
        <f t="shared" si="228"/>
        <v/>
      </c>
      <c r="AJ1106" s="73" t="str">
        <f t="shared" si="229"/>
        <v/>
      </c>
      <c r="AK1106" s="73" t="str">
        <f t="shared" si="230"/>
        <v/>
      </c>
      <c r="AL1106" s="72" t="str">
        <f t="shared" si="231"/>
        <v/>
      </c>
      <c r="AM1106" s="71" t="str">
        <f t="shared" si="232"/>
        <v/>
      </c>
    </row>
    <row r="1107" spans="2:39" ht="13.8" thickBot="1">
      <c r="B1107" s="79">
        <v>45239</v>
      </c>
      <c r="C1107" s="78">
        <v>1259.3810000000001</v>
      </c>
      <c r="D1107" s="78">
        <v>1246.1410000000001</v>
      </c>
      <c r="E1107" s="78">
        <v>1234.319</v>
      </c>
      <c r="F1107" s="78">
        <v>1202.096</v>
      </c>
      <c r="G1107" s="78">
        <v>1171.1369999999999</v>
      </c>
      <c r="H1107" s="78">
        <v>1185.9670000000001</v>
      </c>
      <c r="I1107" s="78">
        <v>1236.5719999999999</v>
      </c>
      <c r="J1107" s="78">
        <v>1299.3689999999999</v>
      </c>
      <c r="K1107" s="78">
        <v>1324.9480000000001</v>
      </c>
      <c r="L1107" s="78">
        <v>1320.7449999999999</v>
      </c>
      <c r="M1107" s="78">
        <v>1353.874</v>
      </c>
      <c r="N1107" s="78">
        <v>1357.837</v>
      </c>
      <c r="O1107" s="78">
        <v>1343.5029999999999</v>
      </c>
      <c r="P1107" s="78">
        <v>1319.116</v>
      </c>
      <c r="Q1107" s="78">
        <v>1326.01</v>
      </c>
      <c r="R1107" s="78">
        <v>1329.848</v>
      </c>
      <c r="S1107" s="78">
        <v>1278.7819999999999</v>
      </c>
      <c r="T1107" s="78">
        <v>1238.645</v>
      </c>
      <c r="U1107" s="78">
        <v>1233.605</v>
      </c>
      <c r="V1107" s="78">
        <v>1229.713</v>
      </c>
      <c r="W1107" s="78">
        <v>1210.451</v>
      </c>
      <c r="X1107" s="78">
        <v>1187.7059999999999</v>
      </c>
      <c r="Y1107" s="78">
        <v>1190.7719999999999</v>
      </c>
      <c r="Z1107" s="78">
        <v>1149.99</v>
      </c>
      <c r="AA1107" s="78">
        <f t="shared" si="233"/>
        <v>1357.837</v>
      </c>
      <c r="AB1107" s="77">
        <f t="shared" si="221"/>
        <v>2023</v>
      </c>
      <c r="AC1107" s="76">
        <f t="shared" si="222"/>
        <v>11</v>
      </c>
      <c r="AD1107" s="76" t="str">
        <f t="shared" si="223"/>
        <v/>
      </c>
      <c r="AE1107" s="76" t="str">
        <f t="shared" si="224"/>
        <v/>
      </c>
      <c r="AF1107" s="74">
        <f t="shared" si="225"/>
        <v>1357.837</v>
      </c>
      <c r="AG1107" s="75" t="str">
        <f t="shared" si="226"/>
        <v>12:00</v>
      </c>
      <c r="AH1107" s="74">
        <f t="shared" si="227"/>
        <v>31588.363999999998</v>
      </c>
      <c r="AI1107" s="73" t="str">
        <f t="shared" si="228"/>
        <v/>
      </c>
      <c r="AJ1107" s="73" t="str">
        <f t="shared" si="229"/>
        <v/>
      </c>
      <c r="AK1107" s="73" t="str">
        <f t="shared" si="230"/>
        <v/>
      </c>
      <c r="AL1107" s="72" t="str">
        <f t="shared" si="231"/>
        <v/>
      </c>
      <c r="AM1107" s="71" t="str">
        <f t="shared" si="232"/>
        <v/>
      </c>
    </row>
    <row r="1108" spans="2:39" ht="13.8" thickBot="1">
      <c r="B1108" s="79">
        <v>45240</v>
      </c>
      <c r="C1108" s="78">
        <v>1145.5550000000001</v>
      </c>
      <c r="D1108" s="78">
        <v>1146.095</v>
      </c>
      <c r="E1108" s="78">
        <v>1141.1320000000001</v>
      </c>
      <c r="F1108" s="78">
        <v>1146.4290000000001</v>
      </c>
      <c r="G1108" s="78">
        <v>1151.0940000000001</v>
      </c>
      <c r="H1108" s="78">
        <v>1204.692</v>
      </c>
      <c r="I1108" s="78">
        <v>1251.8440000000001</v>
      </c>
      <c r="J1108" s="78">
        <v>1327.0340000000001</v>
      </c>
      <c r="K1108" s="78">
        <v>1334.751</v>
      </c>
      <c r="L1108" s="78">
        <v>1343.21</v>
      </c>
      <c r="M1108" s="78">
        <v>1347.7639999999999</v>
      </c>
      <c r="N1108" s="78">
        <v>1346.162</v>
      </c>
      <c r="O1108" s="78">
        <v>1312.8140000000001</v>
      </c>
      <c r="P1108" s="78">
        <v>1305.0719999999999</v>
      </c>
      <c r="Q1108" s="78">
        <v>1295.2629999999999</v>
      </c>
      <c r="R1108" s="78">
        <v>1293.1179999999999</v>
      </c>
      <c r="S1108" s="78">
        <v>1279.4069999999999</v>
      </c>
      <c r="T1108" s="78">
        <v>1244.905</v>
      </c>
      <c r="U1108" s="78">
        <v>1205.1980000000001</v>
      </c>
      <c r="V1108" s="78">
        <v>1181.2850000000001</v>
      </c>
      <c r="W1108" s="78">
        <v>1169.704</v>
      </c>
      <c r="X1108" s="78">
        <v>1164.7460000000001</v>
      </c>
      <c r="Y1108" s="78">
        <v>1152.4380000000001</v>
      </c>
      <c r="Z1108" s="78">
        <v>1107.922</v>
      </c>
      <c r="AA1108" s="78">
        <f t="shared" si="233"/>
        <v>1347.7639999999999</v>
      </c>
      <c r="AB1108" s="77">
        <f t="shared" si="221"/>
        <v>2023</v>
      </c>
      <c r="AC1108" s="76">
        <f t="shared" si="222"/>
        <v>11</v>
      </c>
      <c r="AD1108" s="76" t="str">
        <f t="shared" si="223"/>
        <v/>
      </c>
      <c r="AE1108" s="76" t="str">
        <f t="shared" si="224"/>
        <v/>
      </c>
      <c r="AF1108" s="74">
        <f t="shared" si="225"/>
        <v>1347.7639999999999</v>
      </c>
      <c r="AG1108" s="75" t="str">
        <f t="shared" si="226"/>
        <v>11:00</v>
      </c>
      <c r="AH1108" s="74">
        <f t="shared" si="227"/>
        <v>30945.39799999999</v>
      </c>
      <c r="AI1108" s="73" t="str">
        <f t="shared" si="228"/>
        <v/>
      </c>
      <c r="AJ1108" s="73" t="str">
        <f t="shared" si="229"/>
        <v/>
      </c>
      <c r="AK1108" s="73" t="str">
        <f t="shared" si="230"/>
        <v/>
      </c>
      <c r="AL1108" s="72" t="str">
        <f t="shared" si="231"/>
        <v/>
      </c>
      <c r="AM1108" s="71" t="str">
        <f t="shared" si="232"/>
        <v/>
      </c>
    </row>
    <row r="1109" spans="2:39" ht="13.8" thickBot="1">
      <c r="B1109" s="79">
        <v>45241</v>
      </c>
      <c r="C1109" s="78">
        <v>1128.3810000000001</v>
      </c>
      <c r="D1109" s="78">
        <v>1099.7760000000001</v>
      </c>
      <c r="E1109" s="78">
        <v>1112.191</v>
      </c>
      <c r="F1109" s="78">
        <v>1094.5540000000001</v>
      </c>
      <c r="G1109" s="78">
        <v>1117.0250000000001</v>
      </c>
      <c r="H1109" s="78">
        <v>1129.3409999999999</v>
      </c>
      <c r="I1109" s="78">
        <v>1148.912</v>
      </c>
      <c r="J1109" s="78">
        <v>1241.3910000000001</v>
      </c>
      <c r="K1109" s="78">
        <v>1201.9290000000001</v>
      </c>
      <c r="L1109" s="78">
        <v>1182.95</v>
      </c>
      <c r="M1109" s="78">
        <v>1205.059</v>
      </c>
      <c r="N1109" s="78">
        <v>1194.577</v>
      </c>
      <c r="O1109" s="78">
        <v>1192.4349999999999</v>
      </c>
      <c r="P1109" s="78">
        <v>1180.6279999999999</v>
      </c>
      <c r="Q1109" s="78">
        <v>1173.9359999999999</v>
      </c>
      <c r="R1109" s="78">
        <v>1176.8</v>
      </c>
      <c r="S1109" s="78">
        <v>1170.433</v>
      </c>
      <c r="T1109" s="78">
        <v>1167.2370000000001</v>
      </c>
      <c r="U1109" s="78">
        <v>1158.509</v>
      </c>
      <c r="V1109" s="78">
        <v>1158.248</v>
      </c>
      <c r="W1109" s="78">
        <v>1162.914</v>
      </c>
      <c r="X1109" s="78">
        <v>1175.0060000000001</v>
      </c>
      <c r="Y1109" s="78">
        <v>1158.3489999999999</v>
      </c>
      <c r="Z1109" s="78">
        <v>1151.73</v>
      </c>
      <c r="AA1109" s="78">
        <f t="shared" si="233"/>
        <v>1241.3910000000001</v>
      </c>
      <c r="AB1109" s="77">
        <f t="shared" si="221"/>
        <v>2023</v>
      </c>
      <c r="AC1109" s="76">
        <f t="shared" si="222"/>
        <v>11</v>
      </c>
      <c r="AD1109" s="76" t="str">
        <f t="shared" si="223"/>
        <v/>
      </c>
      <c r="AE1109" s="76" t="str">
        <f t="shared" si="224"/>
        <v/>
      </c>
      <c r="AF1109" s="74">
        <f t="shared" si="225"/>
        <v>1241.3910000000001</v>
      </c>
      <c r="AG1109" s="75" t="str">
        <f t="shared" si="226"/>
        <v>8:00</v>
      </c>
      <c r="AH1109" s="74">
        <f t="shared" si="227"/>
        <v>29123.701999999997</v>
      </c>
      <c r="AI1109" s="73" t="str">
        <f t="shared" si="228"/>
        <v/>
      </c>
      <c r="AJ1109" s="73" t="str">
        <f t="shared" si="229"/>
        <v/>
      </c>
      <c r="AK1109" s="73" t="str">
        <f t="shared" si="230"/>
        <v/>
      </c>
      <c r="AL1109" s="72" t="str">
        <f t="shared" si="231"/>
        <v/>
      </c>
      <c r="AM1109" s="71" t="str">
        <f t="shared" si="232"/>
        <v/>
      </c>
    </row>
    <row r="1110" spans="2:39" ht="13.8" thickBot="1">
      <c r="B1110" s="79">
        <v>45242</v>
      </c>
      <c r="C1110" s="78">
        <v>1147.55</v>
      </c>
      <c r="D1110" s="78">
        <v>1166.376</v>
      </c>
      <c r="E1110" s="78">
        <v>1171.432</v>
      </c>
      <c r="F1110" s="78">
        <v>1178.5350000000001</v>
      </c>
      <c r="G1110" s="78">
        <v>1184.847</v>
      </c>
      <c r="H1110" s="78">
        <v>1196.8420000000001</v>
      </c>
      <c r="I1110" s="78">
        <v>1254.751</v>
      </c>
      <c r="J1110" s="78">
        <v>1316.694</v>
      </c>
      <c r="K1110" s="78">
        <v>1310.85</v>
      </c>
      <c r="L1110" s="78">
        <v>1292.146</v>
      </c>
      <c r="M1110" s="78">
        <v>1295.48</v>
      </c>
      <c r="N1110" s="78">
        <v>1223.835</v>
      </c>
      <c r="O1110" s="78">
        <v>1174.3679999999999</v>
      </c>
      <c r="P1110" s="78">
        <v>1158.3130000000001</v>
      </c>
      <c r="Q1110" s="78">
        <v>1152.8399999999999</v>
      </c>
      <c r="R1110" s="78">
        <v>1157.491</v>
      </c>
      <c r="S1110" s="78">
        <v>1139.895</v>
      </c>
      <c r="T1110" s="78">
        <v>1167.3009999999999</v>
      </c>
      <c r="U1110" s="78">
        <v>1200.191</v>
      </c>
      <c r="V1110" s="78">
        <v>1222.1880000000001</v>
      </c>
      <c r="W1110" s="78">
        <v>1209.575</v>
      </c>
      <c r="X1110" s="78">
        <v>1219.511</v>
      </c>
      <c r="Y1110" s="78">
        <v>1219.0039999999999</v>
      </c>
      <c r="Z1110" s="78">
        <v>1207.8499999999999</v>
      </c>
      <c r="AA1110" s="78">
        <f t="shared" si="233"/>
        <v>1316.694</v>
      </c>
      <c r="AB1110" s="77">
        <f t="shared" si="221"/>
        <v>2023</v>
      </c>
      <c r="AC1110" s="76">
        <f t="shared" si="222"/>
        <v>11</v>
      </c>
      <c r="AD1110" s="76" t="str">
        <f t="shared" si="223"/>
        <v/>
      </c>
      <c r="AE1110" s="76" t="str">
        <f t="shared" si="224"/>
        <v/>
      </c>
      <c r="AF1110" s="74">
        <f t="shared" si="225"/>
        <v>1316.694</v>
      </c>
      <c r="AG1110" s="75" t="str">
        <f t="shared" si="226"/>
        <v>8:00</v>
      </c>
      <c r="AH1110" s="74">
        <f t="shared" si="227"/>
        <v>30284.558999999994</v>
      </c>
      <c r="AI1110" s="73" t="str">
        <f t="shared" si="228"/>
        <v/>
      </c>
      <c r="AJ1110" s="73" t="str">
        <f t="shared" si="229"/>
        <v/>
      </c>
      <c r="AK1110" s="73" t="str">
        <f t="shared" si="230"/>
        <v/>
      </c>
      <c r="AL1110" s="72" t="str">
        <f t="shared" si="231"/>
        <v/>
      </c>
      <c r="AM1110" s="71" t="str">
        <f t="shared" si="232"/>
        <v/>
      </c>
    </row>
    <row r="1111" spans="2:39" ht="13.8" thickBot="1">
      <c r="B1111" s="79">
        <v>45243</v>
      </c>
      <c r="C1111" s="78">
        <v>1206.7539999999999</v>
      </c>
      <c r="D1111" s="78">
        <v>1209.9100000000001</v>
      </c>
      <c r="E1111" s="78">
        <v>1199.8440000000001</v>
      </c>
      <c r="F1111" s="78">
        <v>1212.1099999999999</v>
      </c>
      <c r="G1111" s="78">
        <v>1221.9059999999999</v>
      </c>
      <c r="H1111" s="78">
        <v>1260.634</v>
      </c>
      <c r="I1111" s="78">
        <v>1285.7940000000001</v>
      </c>
      <c r="J1111" s="78">
        <v>1341.3150000000001</v>
      </c>
      <c r="K1111" s="78">
        <v>1278.848</v>
      </c>
      <c r="L1111" s="78">
        <v>1232.2470000000001</v>
      </c>
      <c r="M1111" s="78">
        <v>1240.885</v>
      </c>
      <c r="N1111" s="78">
        <v>1219.9760000000001</v>
      </c>
      <c r="O1111" s="78">
        <v>1195.4110000000001</v>
      </c>
      <c r="P1111" s="78">
        <v>1194.2470000000001</v>
      </c>
      <c r="Q1111" s="78">
        <v>1189.068</v>
      </c>
      <c r="R1111" s="78">
        <v>1200.461</v>
      </c>
      <c r="S1111" s="78">
        <v>1179.5930000000001</v>
      </c>
      <c r="T1111" s="78">
        <v>1174.749</v>
      </c>
      <c r="U1111" s="78">
        <v>1146.634</v>
      </c>
      <c r="V1111" s="78">
        <v>1154.0719999999999</v>
      </c>
      <c r="W1111" s="78">
        <v>1142.403</v>
      </c>
      <c r="X1111" s="78">
        <v>1127.212</v>
      </c>
      <c r="Y1111" s="78">
        <v>1129.048</v>
      </c>
      <c r="Z1111" s="78">
        <v>1138.905</v>
      </c>
      <c r="AA1111" s="78">
        <f t="shared" si="233"/>
        <v>1341.3150000000001</v>
      </c>
      <c r="AB1111" s="77">
        <f t="shared" si="221"/>
        <v>2023</v>
      </c>
      <c r="AC1111" s="76">
        <f t="shared" si="222"/>
        <v>11</v>
      </c>
      <c r="AD1111" s="76" t="str">
        <f t="shared" si="223"/>
        <v/>
      </c>
      <c r="AE1111" s="76" t="str">
        <f t="shared" si="224"/>
        <v/>
      </c>
      <c r="AF1111" s="74">
        <f t="shared" si="225"/>
        <v>1341.3150000000001</v>
      </c>
      <c r="AG1111" s="75" t="str">
        <f t="shared" si="226"/>
        <v>8:00</v>
      </c>
      <c r="AH1111" s="74">
        <f t="shared" si="227"/>
        <v>30223.340999999993</v>
      </c>
      <c r="AI1111" s="73" t="str">
        <f t="shared" si="228"/>
        <v/>
      </c>
      <c r="AJ1111" s="73" t="str">
        <f t="shared" si="229"/>
        <v/>
      </c>
      <c r="AK1111" s="73" t="str">
        <f t="shared" si="230"/>
        <v/>
      </c>
      <c r="AL1111" s="72" t="str">
        <f t="shared" si="231"/>
        <v/>
      </c>
      <c r="AM1111" s="71" t="str">
        <f t="shared" si="232"/>
        <v/>
      </c>
    </row>
    <row r="1112" spans="2:39" ht="13.8" thickBot="1">
      <c r="B1112" s="79">
        <v>45244</v>
      </c>
      <c r="C1112" s="78">
        <v>1130.55</v>
      </c>
      <c r="D1112" s="78">
        <v>1116.383</v>
      </c>
      <c r="E1112" s="78">
        <v>1123.508</v>
      </c>
      <c r="F1112" s="78">
        <v>1097.4349999999999</v>
      </c>
      <c r="G1112" s="78">
        <v>1123.654</v>
      </c>
      <c r="H1112" s="78">
        <v>1151.634</v>
      </c>
      <c r="I1112" s="78">
        <v>1221.6479999999999</v>
      </c>
      <c r="J1112" s="78">
        <v>1330.2439999999999</v>
      </c>
      <c r="K1112" s="78">
        <v>1330.3520000000001</v>
      </c>
      <c r="L1112" s="78">
        <v>1066.2329999999999</v>
      </c>
      <c r="M1112" s="78">
        <v>967.37099999999998</v>
      </c>
      <c r="N1112" s="78">
        <v>996.07899999999995</v>
      </c>
      <c r="O1112" s="78">
        <v>997.57799999999997</v>
      </c>
      <c r="P1112" s="78">
        <v>995.577</v>
      </c>
      <c r="Q1112" s="78">
        <v>995.92899999999997</v>
      </c>
      <c r="R1112" s="78">
        <v>996.26</v>
      </c>
      <c r="S1112" s="78">
        <v>1048.425</v>
      </c>
      <c r="T1112" s="78">
        <v>1250.163</v>
      </c>
      <c r="U1112" s="78">
        <v>1225.221</v>
      </c>
      <c r="V1112" s="78">
        <v>1212.038</v>
      </c>
      <c r="W1112" s="78">
        <v>1178.17</v>
      </c>
      <c r="X1112" s="78">
        <v>1157.4490000000001</v>
      </c>
      <c r="Y1112" s="78">
        <v>1141.576</v>
      </c>
      <c r="Z1112" s="78">
        <v>1151.42</v>
      </c>
      <c r="AA1112" s="78">
        <f t="shared" si="233"/>
        <v>1330.3520000000001</v>
      </c>
      <c r="AB1112" s="77">
        <f t="shared" si="221"/>
        <v>2023</v>
      </c>
      <c r="AC1112" s="76">
        <f t="shared" si="222"/>
        <v>11</v>
      </c>
      <c r="AD1112" s="76" t="str">
        <f t="shared" si="223"/>
        <v/>
      </c>
      <c r="AE1112" s="76" t="str">
        <f t="shared" si="224"/>
        <v/>
      </c>
      <c r="AF1112" s="74">
        <f t="shared" si="225"/>
        <v>1330.3520000000001</v>
      </c>
      <c r="AG1112" s="75" t="str">
        <f t="shared" si="226"/>
        <v>9:00</v>
      </c>
      <c r="AH1112" s="74">
        <f t="shared" si="227"/>
        <v>28335.248999999996</v>
      </c>
      <c r="AI1112" s="73" t="str">
        <f t="shared" si="228"/>
        <v/>
      </c>
      <c r="AJ1112" s="73" t="str">
        <f t="shared" si="229"/>
        <v/>
      </c>
      <c r="AK1112" s="73" t="str">
        <f t="shared" si="230"/>
        <v/>
      </c>
      <c r="AL1112" s="72" t="str">
        <f t="shared" si="231"/>
        <v/>
      </c>
      <c r="AM1112" s="71" t="str">
        <f t="shared" si="232"/>
        <v/>
      </c>
    </row>
    <row r="1113" spans="2:39" ht="13.8" thickBot="1">
      <c r="B1113" s="79">
        <v>45245</v>
      </c>
      <c r="C1113" s="78">
        <v>1145.2</v>
      </c>
      <c r="D1113" s="78">
        <v>1173.5630000000001</v>
      </c>
      <c r="E1113" s="78">
        <v>1166.3699999999999</v>
      </c>
      <c r="F1113" s="78">
        <v>1150.5360000000001</v>
      </c>
      <c r="G1113" s="78">
        <v>1156.4059999999999</v>
      </c>
      <c r="H1113" s="78">
        <v>1211.354</v>
      </c>
      <c r="I1113" s="78">
        <v>1241.5229999999999</v>
      </c>
      <c r="J1113" s="78">
        <v>1331.47</v>
      </c>
      <c r="K1113" s="78">
        <v>1329.7339999999999</v>
      </c>
      <c r="L1113" s="78">
        <v>1126.211</v>
      </c>
      <c r="M1113" s="78">
        <v>1305.7560000000001</v>
      </c>
      <c r="N1113" s="78">
        <v>1348.0940000000001</v>
      </c>
      <c r="O1113" s="78">
        <v>1323.0050000000001</v>
      </c>
      <c r="P1113" s="78">
        <v>1321.9349999999999</v>
      </c>
      <c r="Q1113" s="78">
        <v>1450.7329999999999</v>
      </c>
      <c r="R1113" s="78">
        <v>1464.924</v>
      </c>
      <c r="S1113" s="78">
        <v>1387.8009999999999</v>
      </c>
      <c r="T1113" s="78">
        <v>1259.845</v>
      </c>
      <c r="U1113" s="78">
        <v>1203.06</v>
      </c>
      <c r="V1113" s="78">
        <v>1178.8520000000001</v>
      </c>
      <c r="W1113" s="78">
        <v>1176.011</v>
      </c>
      <c r="X1113" s="78">
        <v>1162.396</v>
      </c>
      <c r="Y1113" s="78">
        <v>1130.058</v>
      </c>
      <c r="Z1113" s="78">
        <v>1132.558</v>
      </c>
      <c r="AA1113" s="78">
        <f t="shared" si="233"/>
        <v>1464.924</v>
      </c>
      <c r="AB1113" s="77">
        <f t="shared" si="221"/>
        <v>2023</v>
      </c>
      <c r="AC1113" s="76">
        <f t="shared" si="222"/>
        <v>11</v>
      </c>
      <c r="AD1113" s="76" t="str">
        <f t="shared" si="223"/>
        <v/>
      </c>
      <c r="AE1113" s="76" t="str">
        <f t="shared" si="224"/>
        <v/>
      </c>
      <c r="AF1113" s="74">
        <f t="shared" si="225"/>
        <v>1464.924</v>
      </c>
      <c r="AG1113" s="75" t="str">
        <f t="shared" si="226"/>
        <v>16:00</v>
      </c>
      <c r="AH1113" s="74">
        <f t="shared" si="227"/>
        <v>31342.319</v>
      </c>
      <c r="AI1113" s="73" t="str">
        <f t="shared" si="228"/>
        <v/>
      </c>
      <c r="AJ1113" s="73" t="str">
        <f t="shared" si="229"/>
        <v/>
      </c>
      <c r="AK1113" s="73" t="str">
        <f t="shared" si="230"/>
        <v/>
      </c>
      <c r="AL1113" s="72" t="str">
        <f t="shared" si="231"/>
        <v/>
      </c>
      <c r="AM1113" s="71" t="str">
        <f t="shared" si="232"/>
        <v/>
      </c>
    </row>
    <row r="1114" spans="2:39" ht="13.8" thickBot="1">
      <c r="B1114" s="79">
        <v>45246</v>
      </c>
      <c r="C1114" s="78">
        <v>1129.4739999999999</v>
      </c>
      <c r="D1114" s="78">
        <v>1126.403</v>
      </c>
      <c r="E1114" s="78">
        <v>1138.579</v>
      </c>
      <c r="F1114" s="78">
        <v>1151.6990000000001</v>
      </c>
      <c r="G1114" s="78">
        <v>1166.134</v>
      </c>
      <c r="H1114" s="78">
        <v>1200.874</v>
      </c>
      <c r="I1114" s="78">
        <v>1268.383</v>
      </c>
      <c r="J1114" s="78">
        <v>1363.2850000000001</v>
      </c>
      <c r="K1114" s="78">
        <v>1352.3879999999999</v>
      </c>
      <c r="L1114" s="78">
        <v>1343.3720000000001</v>
      </c>
      <c r="M1114" s="78">
        <v>1371.7070000000001</v>
      </c>
      <c r="N1114" s="78">
        <v>1354.393</v>
      </c>
      <c r="O1114" s="78">
        <v>1331.44</v>
      </c>
      <c r="P1114" s="78">
        <v>1438.682</v>
      </c>
      <c r="Q1114" s="78">
        <v>1484.8</v>
      </c>
      <c r="R1114" s="78">
        <v>1485.7729999999999</v>
      </c>
      <c r="S1114" s="78">
        <v>1484.7829999999999</v>
      </c>
      <c r="T1114" s="78">
        <v>1404.91</v>
      </c>
      <c r="U1114" s="78">
        <v>1325.6610000000001</v>
      </c>
      <c r="V1114" s="78">
        <v>1185.9680000000001</v>
      </c>
      <c r="W1114" s="78">
        <v>1166.8440000000001</v>
      </c>
      <c r="X1114" s="78">
        <v>1158.154</v>
      </c>
      <c r="Y1114" s="78">
        <v>1136.8789999999999</v>
      </c>
      <c r="Z1114" s="78">
        <v>1117.9110000000001</v>
      </c>
      <c r="AA1114" s="78">
        <f t="shared" si="233"/>
        <v>1485.7729999999999</v>
      </c>
      <c r="AB1114" s="77">
        <f t="shared" si="221"/>
        <v>2023</v>
      </c>
      <c r="AC1114" s="76">
        <f t="shared" si="222"/>
        <v>11</v>
      </c>
      <c r="AD1114" s="76" t="str">
        <f t="shared" si="223"/>
        <v/>
      </c>
      <c r="AE1114" s="76" t="str">
        <f t="shared" si="224"/>
        <v/>
      </c>
      <c r="AF1114" s="74">
        <f t="shared" si="225"/>
        <v>1485.7729999999999</v>
      </c>
      <c r="AG1114" s="75" t="str">
        <f t="shared" si="226"/>
        <v>16:00</v>
      </c>
      <c r="AH1114" s="74">
        <f t="shared" si="227"/>
        <v>32174.269000000004</v>
      </c>
      <c r="AI1114" s="73" t="str">
        <f t="shared" si="228"/>
        <v/>
      </c>
      <c r="AJ1114" s="73" t="str">
        <f t="shared" si="229"/>
        <v/>
      </c>
      <c r="AK1114" s="73" t="str">
        <f t="shared" si="230"/>
        <v/>
      </c>
      <c r="AL1114" s="72" t="str">
        <f t="shared" si="231"/>
        <v/>
      </c>
      <c r="AM1114" s="71" t="str">
        <f t="shared" si="232"/>
        <v/>
      </c>
    </row>
    <row r="1115" spans="2:39" ht="13.8" thickBot="1">
      <c r="B1115" s="79">
        <v>45247</v>
      </c>
      <c r="C1115" s="78">
        <v>1115.2809999999999</v>
      </c>
      <c r="D1115" s="78">
        <v>1255.5260000000001</v>
      </c>
      <c r="E1115" s="78">
        <v>1421.4159999999999</v>
      </c>
      <c r="F1115" s="78">
        <v>1415.3579999999999</v>
      </c>
      <c r="G1115" s="78">
        <v>1411.0619999999999</v>
      </c>
      <c r="H1115" s="78">
        <v>1472.116</v>
      </c>
      <c r="I1115" s="78">
        <v>1479.037</v>
      </c>
      <c r="J1115" s="78">
        <v>1481.7090000000001</v>
      </c>
      <c r="K1115" s="78">
        <v>1485.7470000000001</v>
      </c>
      <c r="L1115" s="78">
        <v>1485.174</v>
      </c>
      <c r="M1115" s="78">
        <v>1478.558</v>
      </c>
      <c r="N1115" s="78">
        <v>1468.2249999999999</v>
      </c>
      <c r="O1115" s="78">
        <v>1347.5540000000001</v>
      </c>
      <c r="P1115" s="78">
        <v>1257.2829999999999</v>
      </c>
      <c r="Q1115" s="78">
        <v>1312.7</v>
      </c>
      <c r="R1115" s="78">
        <v>1313.2719999999999</v>
      </c>
      <c r="S1115" s="78">
        <v>1292.749</v>
      </c>
      <c r="T1115" s="78">
        <v>1242.385</v>
      </c>
      <c r="U1115" s="78">
        <v>1214.357</v>
      </c>
      <c r="V1115" s="78">
        <v>1197.2280000000001</v>
      </c>
      <c r="W1115" s="78">
        <v>1193.0940000000001</v>
      </c>
      <c r="X1115" s="78">
        <v>1185.4169999999999</v>
      </c>
      <c r="Y1115" s="78">
        <v>1174.6769999999999</v>
      </c>
      <c r="Z1115" s="78">
        <v>1142.8</v>
      </c>
      <c r="AA1115" s="78">
        <f t="shared" si="233"/>
        <v>1485.7470000000001</v>
      </c>
      <c r="AB1115" s="77">
        <f t="shared" ref="AB1115:AB1159" si="234">YEAR(B1115)</f>
        <v>2023</v>
      </c>
      <c r="AC1115" s="76">
        <f t="shared" ref="AC1115:AC1159" si="235">MONTH(B1115)</f>
        <v>11</v>
      </c>
      <c r="AD1115" s="76" t="str">
        <f t="shared" ref="AD1115:AD1159" si="236">IF(AE1115="","",AB1115&amp;"-"&amp;AE1115)</f>
        <v/>
      </c>
      <c r="AE1115" s="76" t="str">
        <f t="shared" ref="AE1115:AE1159" si="237">IF(DAY(B1115+1)=1,AC1115,"")</f>
        <v/>
      </c>
      <c r="AF1115" s="74">
        <f t="shared" ref="AF1115:AF1159" si="238">MAX(C1115:AA1115)</f>
        <v>1485.7470000000001</v>
      </c>
      <c r="AG1115" s="75" t="str">
        <f t="shared" ref="AG1115:AG1159" si="239">INDEX($C$2:$Z$2,MATCH(AF1115,C1115:Z1115,0))</f>
        <v>9:00</v>
      </c>
      <c r="AH1115" s="74">
        <f t="shared" ref="AH1115:AH1159" si="240">SUM(C1115:AA1115)</f>
        <v>33328.472000000002</v>
      </c>
      <c r="AI1115" s="73" t="str">
        <f t="shared" ref="AI1115:AI1159" si="241">IF(AE1115&lt;&gt;"",SUMIFS(AF:AF,AC:AC,AC1115,AB:AB,AB1115),"")</f>
        <v/>
      </c>
      <c r="AJ1115" s="73" t="str">
        <f t="shared" ref="AJ1115:AJ1159" si="242">IF(AI1115="","",_xlfn.MAXIFS(AF:AF,AC:AC,AC1115,AB:AB,AB1115))</f>
        <v/>
      </c>
      <c r="AK1115" s="73" t="str">
        <f t="shared" ref="AK1115:AK1159" si="243">IF(AI1115="","",_xlfn.MAXIFS(AH:AH,AC:AC,AC1115,AB:AB,AB1115))</f>
        <v/>
      </c>
      <c r="AL1115" s="72" t="str">
        <f t="shared" ref="AL1115:AL1159" si="244">IF(AI1115&lt;&gt;"",INDEX(B:B,MATCH(AJ1115,AF:AF,0)),"")</f>
        <v/>
      </c>
      <c r="AM1115" s="71" t="str">
        <f t="shared" ref="AM1115:AM1159" si="245">IF(AI1115&lt;&gt;"",INDEX(AG:AG,MATCH(AJ1115,AF:AF,0)),"")</f>
        <v/>
      </c>
    </row>
    <row r="1116" spans="2:39" ht="13.8" thickBot="1">
      <c r="B1116" s="79">
        <v>45248</v>
      </c>
      <c r="C1116" s="78">
        <v>1147.126</v>
      </c>
      <c r="D1116" s="78">
        <v>1131.587</v>
      </c>
      <c r="E1116" s="78">
        <v>1149.2919999999999</v>
      </c>
      <c r="F1116" s="78">
        <v>1161.1189999999999</v>
      </c>
      <c r="G1116" s="78">
        <v>1169.1420000000001</v>
      </c>
      <c r="H1116" s="78">
        <v>1192.27</v>
      </c>
      <c r="I1116" s="78">
        <v>1239.9549999999999</v>
      </c>
      <c r="J1116" s="78">
        <v>1310.9670000000001</v>
      </c>
      <c r="K1116" s="78">
        <v>1306.5070000000001</v>
      </c>
      <c r="L1116" s="78">
        <v>1285.19</v>
      </c>
      <c r="M1116" s="78">
        <v>1276.145</v>
      </c>
      <c r="N1116" s="78">
        <v>1238.5989999999999</v>
      </c>
      <c r="O1116" s="78">
        <v>1204.26</v>
      </c>
      <c r="P1116" s="78">
        <v>1203.489</v>
      </c>
      <c r="Q1116" s="78">
        <v>1181.6489999999999</v>
      </c>
      <c r="R1116" s="78">
        <v>1189.0719999999999</v>
      </c>
      <c r="S1116" s="78">
        <v>1173.7860000000001</v>
      </c>
      <c r="T1116" s="78">
        <v>1168.0039999999999</v>
      </c>
      <c r="U1116" s="78">
        <v>1189.424</v>
      </c>
      <c r="V1116" s="78">
        <v>1176.3530000000001</v>
      </c>
      <c r="W1116" s="78">
        <v>1162.7639999999999</v>
      </c>
      <c r="X1116" s="78">
        <v>1172.7940000000001</v>
      </c>
      <c r="Y1116" s="78">
        <v>1160.0940000000001</v>
      </c>
      <c r="Z1116" s="78">
        <v>1157.5830000000001</v>
      </c>
      <c r="AA1116" s="78">
        <f t="shared" ref="AA1116:AA1159" si="246">MAX(C1116:Z1116)</f>
        <v>1310.9670000000001</v>
      </c>
      <c r="AB1116" s="77">
        <f t="shared" si="234"/>
        <v>2023</v>
      </c>
      <c r="AC1116" s="76">
        <f t="shared" si="235"/>
        <v>11</v>
      </c>
      <c r="AD1116" s="76" t="str">
        <f t="shared" si="236"/>
        <v/>
      </c>
      <c r="AE1116" s="76" t="str">
        <f t="shared" si="237"/>
        <v/>
      </c>
      <c r="AF1116" s="74">
        <f t="shared" si="238"/>
        <v>1310.9670000000001</v>
      </c>
      <c r="AG1116" s="75" t="str">
        <f t="shared" si="239"/>
        <v>8:00</v>
      </c>
      <c r="AH1116" s="74">
        <f t="shared" si="240"/>
        <v>30058.138000000003</v>
      </c>
      <c r="AI1116" s="73" t="str">
        <f t="shared" si="241"/>
        <v/>
      </c>
      <c r="AJ1116" s="73" t="str">
        <f t="shared" si="242"/>
        <v/>
      </c>
      <c r="AK1116" s="73" t="str">
        <f t="shared" si="243"/>
        <v/>
      </c>
      <c r="AL1116" s="72" t="str">
        <f t="shared" si="244"/>
        <v/>
      </c>
      <c r="AM1116" s="71" t="str">
        <f t="shared" si="245"/>
        <v/>
      </c>
    </row>
    <row r="1117" spans="2:39" ht="13.8" thickBot="1">
      <c r="B1117" s="79">
        <v>45249</v>
      </c>
      <c r="C1117" s="78">
        <v>1167.473</v>
      </c>
      <c r="D1117" s="78">
        <v>1134.597</v>
      </c>
      <c r="E1117" s="78">
        <v>1128.7750000000001</v>
      </c>
      <c r="F1117" s="78">
        <v>1121.8789999999999</v>
      </c>
      <c r="G1117" s="78">
        <v>1149.482</v>
      </c>
      <c r="H1117" s="78">
        <v>1169.278</v>
      </c>
      <c r="I1117" s="78">
        <v>1237.5229999999999</v>
      </c>
      <c r="J1117" s="78">
        <v>1312.1379999999999</v>
      </c>
      <c r="K1117" s="78">
        <v>1276.759</v>
      </c>
      <c r="L1117" s="78">
        <v>1255.069</v>
      </c>
      <c r="M1117" s="78">
        <v>1249.77</v>
      </c>
      <c r="N1117" s="78">
        <v>1229.51</v>
      </c>
      <c r="O1117" s="78">
        <v>1204.675</v>
      </c>
      <c r="P1117" s="78">
        <v>1212.1980000000001</v>
      </c>
      <c r="Q1117" s="78">
        <v>1182.097</v>
      </c>
      <c r="R1117" s="78">
        <v>1217.568</v>
      </c>
      <c r="S1117" s="78">
        <v>1180.69</v>
      </c>
      <c r="T1117" s="78">
        <v>1200.204</v>
      </c>
      <c r="U1117" s="78">
        <v>1192.904</v>
      </c>
      <c r="V1117" s="78">
        <v>1179.4449999999999</v>
      </c>
      <c r="W1117" s="78">
        <v>1184.0309999999999</v>
      </c>
      <c r="X1117" s="78">
        <v>1182.002</v>
      </c>
      <c r="Y1117" s="78">
        <v>1201.1189999999999</v>
      </c>
      <c r="Z1117" s="78">
        <v>1232.163</v>
      </c>
      <c r="AA1117" s="78">
        <f t="shared" si="246"/>
        <v>1312.1379999999999</v>
      </c>
      <c r="AB1117" s="77">
        <f t="shared" si="234"/>
        <v>2023</v>
      </c>
      <c r="AC1117" s="76">
        <f t="shared" si="235"/>
        <v>11</v>
      </c>
      <c r="AD1117" s="76" t="str">
        <f t="shared" si="236"/>
        <v/>
      </c>
      <c r="AE1117" s="76" t="str">
        <f t="shared" si="237"/>
        <v/>
      </c>
      <c r="AF1117" s="74">
        <f t="shared" si="238"/>
        <v>1312.1379999999999</v>
      </c>
      <c r="AG1117" s="75" t="str">
        <f t="shared" si="239"/>
        <v>8:00</v>
      </c>
      <c r="AH1117" s="74">
        <f t="shared" si="240"/>
        <v>30113.486999999997</v>
      </c>
      <c r="AI1117" s="73" t="str">
        <f t="shared" si="241"/>
        <v/>
      </c>
      <c r="AJ1117" s="73" t="str">
        <f t="shared" si="242"/>
        <v/>
      </c>
      <c r="AK1117" s="73" t="str">
        <f t="shared" si="243"/>
        <v/>
      </c>
      <c r="AL1117" s="72" t="str">
        <f t="shared" si="244"/>
        <v/>
      </c>
      <c r="AM1117" s="71" t="str">
        <f t="shared" si="245"/>
        <v/>
      </c>
    </row>
    <row r="1118" spans="2:39" ht="13.8" thickBot="1">
      <c r="B1118" s="79">
        <v>45250</v>
      </c>
      <c r="C1118" s="78">
        <v>1224.6890000000001</v>
      </c>
      <c r="D1118" s="78">
        <v>1246.1890000000001</v>
      </c>
      <c r="E1118" s="78">
        <v>1234.269</v>
      </c>
      <c r="F1118" s="78">
        <v>1238.048</v>
      </c>
      <c r="G1118" s="78">
        <v>1253.626</v>
      </c>
      <c r="H1118" s="78">
        <v>1281.9829999999999</v>
      </c>
      <c r="I1118" s="78">
        <v>1340.163</v>
      </c>
      <c r="J1118" s="78">
        <v>1424.7729999999999</v>
      </c>
      <c r="K1118" s="78">
        <v>1416.508</v>
      </c>
      <c r="L1118" s="78">
        <v>1443.222</v>
      </c>
      <c r="M1118" s="78">
        <v>1468.181</v>
      </c>
      <c r="N1118" s="78">
        <v>1462.1579999999999</v>
      </c>
      <c r="O1118" s="78">
        <v>1441.4570000000001</v>
      </c>
      <c r="P1118" s="78">
        <v>1423.8810000000001</v>
      </c>
      <c r="Q1118" s="78">
        <v>1428.3910000000001</v>
      </c>
      <c r="R1118" s="78">
        <v>1443.5909999999999</v>
      </c>
      <c r="S1118" s="78">
        <v>1413.5429999999999</v>
      </c>
      <c r="T1118" s="78">
        <v>1369.088</v>
      </c>
      <c r="U1118" s="78">
        <v>1323.9549999999999</v>
      </c>
      <c r="V1118" s="78">
        <v>1316.29</v>
      </c>
      <c r="W1118" s="78">
        <v>1300.845</v>
      </c>
      <c r="X1118" s="78">
        <v>1290.471</v>
      </c>
      <c r="Y1118" s="78">
        <v>1259.6079999999999</v>
      </c>
      <c r="Z1118" s="78">
        <v>1269.393</v>
      </c>
      <c r="AA1118" s="78">
        <f t="shared" si="246"/>
        <v>1468.181</v>
      </c>
      <c r="AB1118" s="77">
        <f t="shared" si="234"/>
        <v>2023</v>
      </c>
      <c r="AC1118" s="76">
        <f t="shared" si="235"/>
        <v>11</v>
      </c>
      <c r="AD1118" s="76" t="str">
        <f t="shared" si="236"/>
        <v/>
      </c>
      <c r="AE1118" s="76" t="str">
        <f t="shared" si="237"/>
        <v/>
      </c>
      <c r="AF1118" s="74">
        <f t="shared" si="238"/>
        <v>1468.181</v>
      </c>
      <c r="AG1118" s="75" t="str">
        <f t="shared" si="239"/>
        <v>11:00</v>
      </c>
      <c r="AH1118" s="74">
        <f t="shared" si="240"/>
        <v>33782.503000000004</v>
      </c>
      <c r="AI1118" s="73" t="str">
        <f t="shared" si="241"/>
        <v/>
      </c>
      <c r="AJ1118" s="73" t="str">
        <f t="shared" si="242"/>
        <v/>
      </c>
      <c r="AK1118" s="73" t="str">
        <f t="shared" si="243"/>
        <v/>
      </c>
      <c r="AL1118" s="72" t="str">
        <f t="shared" si="244"/>
        <v/>
      </c>
      <c r="AM1118" s="71" t="str">
        <f t="shared" si="245"/>
        <v/>
      </c>
    </row>
    <row r="1119" spans="2:39" ht="13.8" thickBot="1">
      <c r="B1119" s="79">
        <v>45251</v>
      </c>
      <c r="C1119" s="78">
        <v>1253.069</v>
      </c>
      <c r="D1119" s="78">
        <v>1250.7449999999999</v>
      </c>
      <c r="E1119" s="78">
        <v>1250.8019999999999</v>
      </c>
      <c r="F1119" s="78">
        <v>1252.4590000000001</v>
      </c>
      <c r="G1119" s="78">
        <v>1258.229</v>
      </c>
      <c r="H1119" s="78">
        <v>1303.1020000000001</v>
      </c>
      <c r="I1119" s="78">
        <v>1334.317</v>
      </c>
      <c r="J1119" s="78">
        <v>1441.913</v>
      </c>
      <c r="K1119" s="78">
        <v>1438.789</v>
      </c>
      <c r="L1119" s="78">
        <v>1460.3489999999999</v>
      </c>
      <c r="M1119" s="78">
        <v>1454.05</v>
      </c>
      <c r="N1119" s="78">
        <v>1431.671</v>
      </c>
      <c r="O1119" s="78">
        <v>1398.34</v>
      </c>
      <c r="P1119" s="78">
        <v>1396.5419999999999</v>
      </c>
      <c r="Q1119" s="78">
        <v>1378.9</v>
      </c>
      <c r="R1119" s="78">
        <v>1400.98</v>
      </c>
      <c r="S1119" s="78">
        <v>1351.502</v>
      </c>
      <c r="T1119" s="78">
        <v>1288.519</v>
      </c>
      <c r="U1119" s="78">
        <v>1232.17</v>
      </c>
      <c r="V1119" s="78">
        <v>1235.3150000000001</v>
      </c>
      <c r="W1119" s="78">
        <v>1210.8009999999999</v>
      </c>
      <c r="X1119" s="78">
        <v>1198.242</v>
      </c>
      <c r="Y1119" s="78">
        <v>1186.576</v>
      </c>
      <c r="Z1119" s="78">
        <v>1152.17</v>
      </c>
      <c r="AA1119" s="78">
        <f t="shared" si="246"/>
        <v>1460.3489999999999</v>
      </c>
      <c r="AB1119" s="77">
        <f t="shared" si="234"/>
        <v>2023</v>
      </c>
      <c r="AC1119" s="76">
        <f t="shared" si="235"/>
        <v>11</v>
      </c>
      <c r="AD1119" s="76" t="str">
        <f t="shared" si="236"/>
        <v/>
      </c>
      <c r="AE1119" s="76" t="str">
        <f t="shared" si="237"/>
        <v/>
      </c>
      <c r="AF1119" s="74">
        <f t="shared" si="238"/>
        <v>1460.3489999999999</v>
      </c>
      <c r="AG1119" s="75" t="str">
        <f t="shared" si="239"/>
        <v>10:00</v>
      </c>
      <c r="AH1119" s="74">
        <f t="shared" si="240"/>
        <v>33019.901000000005</v>
      </c>
      <c r="AI1119" s="73" t="str">
        <f t="shared" si="241"/>
        <v/>
      </c>
      <c r="AJ1119" s="73" t="str">
        <f t="shared" si="242"/>
        <v/>
      </c>
      <c r="AK1119" s="73" t="str">
        <f t="shared" si="243"/>
        <v/>
      </c>
      <c r="AL1119" s="72" t="str">
        <f t="shared" si="244"/>
        <v/>
      </c>
      <c r="AM1119" s="71" t="str">
        <f t="shared" si="245"/>
        <v/>
      </c>
    </row>
    <row r="1120" spans="2:39" ht="13.8" thickBot="1">
      <c r="B1120" s="79">
        <v>45252</v>
      </c>
      <c r="C1120" s="78">
        <v>1139.327</v>
      </c>
      <c r="D1120" s="78">
        <v>1131.3389999999999</v>
      </c>
      <c r="E1120" s="78">
        <v>1122.2560000000001</v>
      </c>
      <c r="F1120" s="78">
        <v>1125.124</v>
      </c>
      <c r="G1120" s="78">
        <v>1119.44</v>
      </c>
      <c r="H1120" s="78">
        <v>1160.74</v>
      </c>
      <c r="I1120" s="78">
        <v>1226.0740000000001</v>
      </c>
      <c r="J1120" s="78">
        <v>1323.7750000000001</v>
      </c>
      <c r="K1120" s="78">
        <v>1210.087</v>
      </c>
      <c r="L1120" s="78">
        <v>0</v>
      </c>
      <c r="M1120" s="78">
        <v>0</v>
      </c>
      <c r="N1120" s="78">
        <v>0</v>
      </c>
      <c r="O1120" s="78">
        <v>0</v>
      </c>
      <c r="P1120" s="78">
        <v>0</v>
      </c>
      <c r="Q1120" s="78">
        <v>0</v>
      </c>
      <c r="R1120" s="78">
        <v>0</v>
      </c>
      <c r="S1120" s="78">
        <v>0</v>
      </c>
      <c r="T1120" s="78">
        <v>0</v>
      </c>
      <c r="U1120" s="78">
        <v>0</v>
      </c>
      <c r="V1120" s="78">
        <v>0</v>
      </c>
      <c r="W1120" s="78">
        <v>0</v>
      </c>
      <c r="X1120" s="78">
        <v>0</v>
      </c>
      <c r="Y1120" s="78">
        <v>0</v>
      </c>
      <c r="Z1120" s="78">
        <v>0</v>
      </c>
      <c r="AA1120" s="78">
        <f t="shared" si="246"/>
        <v>1323.7750000000001</v>
      </c>
      <c r="AB1120" s="77">
        <f t="shared" si="234"/>
        <v>2023</v>
      </c>
      <c r="AC1120" s="76">
        <f t="shared" si="235"/>
        <v>11</v>
      </c>
      <c r="AD1120" s="76" t="str">
        <f t="shared" si="236"/>
        <v/>
      </c>
      <c r="AE1120" s="76" t="str">
        <f t="shared" si="237"/>
        <v/>
      </c>
      <c r="AF1120" s="74">
        <f t="shared" si="238"/>
        <v>1323.7750000000001</v>
      </c>
      <c r="AG1120" s="75" t="str">
        <f t="shared" si="239"/>
        <v>8:00</v>
      </c>
      <c r="AH1120" s="74">
        <f t="shared" si="240"/>
        <v>11881.937</v>
      </c>
      <c r="AI1120" s="73" t="str">
        <f t="shared" si="241"/>
        <v/>
      </c>
      <c r="AJ1120" s="73" t="str">
        <f t="shared" si="242"/>
        <v/>
      </c>
      <c r="AK1120" s="73" t="str">
        <f t="shared" si="243"/>
        <v/>
      </c>
      <c r="AL1120" s="72" t="str">
        <f t="shared" si="244"/>
        <v/>
      </c>
      <c r="AM1120" s="71" t="str">
        <f t="shared" si="245"/>
        <v/>
      </c>
    </row>
    <row r="1121" spans="2:39" ht="13.8" thickBot="1">
      <c r="B1121" s="79">
        <v>45253</v>
      </c>
      <c r="C1121" s="78">
        <v>0</v>
      </c>
      <c r="D1121" s="78">
        <v>0</v>
      </c>
      <c r="E1121" s="78">
        <v>0</v>
      </c>
      <c r="F1121" s="78">
        <v>0</v>
      </c>
      <c r="G1121" s="78">
        <v>0</v>
      </c>
      <c r="H1121" s="78">
        <v>0</v>
      </c>
      <c r="I1121" s="78">
        <v>0</v>
      </c>
      <c r="J1121" s="78">
        <v>0</v>
      </c>
      <c r="K1121" s="78">
        <v>0</v>
      </c>
      <c r="L1121" s="78">
        <v>0</v>
      </c>
      <c r="M1121" s="78">
        <v>0</v>
      </c>
      <c r="N1121" s="78">
        <v>321.24700000000001</v>
      </c>
      <c r="O1121" s="78">
        <v>1218.598</v>
      </c>
      <c r="P1121" s="78">
        <v>1473.49</v>
      </c>
      <c r="Q1121" s="78">
        <v>1477.346</v>
      </c>
      <c r="R1121" s="78">
        <v>1477.499</v>
      </c>
      <c r="S1121" s="78">
        <v>1434.1880000000001</v>
      </c>
      <c r="T1121" s="78">
        <v>1399.597</v>
      </c>
      <c r="U1121" s="78">
        <v>1370.702</v>
      </c>
      <c r="V1121" s="78">
        <v>1360.739</v>
      </c>
      <c r="W1121" s="78">
        <v>1337.808</v>
      </c>
      <c r="X1121" s="78">
        <v>1321.8140000000001</v>
      </c>
      <c r="Y1121" s="78">
        <v>1313.21</v>
      </c>
      <c r="Z1121" s="78">
        <v>1304.6569999999999</v>
      </c>
      <c r="AA1121" s="78">
        <f t="shared" si="246"/>
        <v>1477.499</v>
      </c>
      <c r="AB1121" s="77">
        <f t="shared" si="234"/>
        <v>2023</v>
      </c>
      <c r="AC1121" s="76">
        <f t="shared" si="235"/>
        <v>11</v>
      </c>
      <c r="AD1121" s="76" t="str">
        <f t="shared" si="236"/>
        <v/>
      </c>
      <c r="AE1121" s="76" t="str">
        <f t="shared" si="237"/>
        <v/>
      </c>
      <c r="AF1121" s="74">
        <f t="shared" si="238"/>
        <v>1477.499</v>
      </c>
      <c r="AG1121" s="75" t="str">
        <f t="shared" si="239"/>
        <v>16:00</v>
      </c>
      <c r="AH1121" s="74">
        <f t="shared" si="240"/>
        <v>18288.394</v>
      </c>
      <c r="AI1121" s="73" t="str">
        <f t="shared" si="241"/>
        <v/>
      </c>
      <c r="AJ1121" s="73" t="str">
        <f t="shared" si="242"/>
        <v/>
      </c>
      <c r="AK1121" s="73" t="str">
        <f t="shared" si="243"/>
        <v/>
      </c>
      <c r="AL1121" s="72" t="str">
        <f t="shared" si="244"/>
        <v/>
      </c>
      <c r="AM1121" s="71" t="str">
        <f t="shared" si="245"/>
        <v/>
      </c>
    </row>
    <row r="1122" spans="2:39" ht="13.8" thickBot="1">
      <c r="B1122" s="79">
        <v>45254</v>
      </c>
      <c r="C1122" s="78">
        <v>1302.0050000000001</v>
      </c>
      <c r="D1122" s="78">
        <v>1295.8530000000001</v>
      </c>
      <c r="E1122" s="78">
        <v>1292.1569999999999</v>
      </c>
      <c r="F1122" s="78">
        <v>1292.989</v>
      </c>
      <c r="G1122" s="78">
        <v>1290.8219999999999</v>
      </c>
      <c r="H1122" s="78">
        <v>1340.57</v>
      </c>
      <c r="I1122" s="78">
        <v>1382.472</v>
      </c>
      <c r="J1122" s="78">
        <v>1469.69</v>
      </c>
      <c r="K1122" s="78">
        <v>1471.0419999999999</v>
      </c>
      <c r="L1122" s="78">
        <v>1473.0139999999999</v>
      </c>
      <c r="M1122" s="78">
        <v>1475.8589999999999</v>
      </c>
      <c r="N1122" s="78">
        <v>1479.934</v>
      </c>
      <c r="O1122" s="78">
        <v>1466.722</v>
      </c>
      <c r="P1122" s="78">
        <v>1446.5840000000001</v>
      </c>
      <c r="Q1122" s="78">
        <v>1461.0360000000001</v>
      </c>
      <c r="R1122" s="78">
        <v>1472.7249999999999</v>
      </c>
      <c r="S1122" s="78">
        <v>1457.4010000000001</v>
      </c>
      <c r="T1122" s="78">
        <v>1421.325</v>
      </c>
      <c r="U1122" s="78">
        <v>1400.645</v>
      </c>
      <c r="V1122" s="78">
        <v>1159.846</v>
      </c>
      <c r="W1122" s="78">
        <v>1122.019</v>
      </c>
      <c r="X1122" s="78">
        <v>1110.1420000000001</v>
      </c>
      <c r="Y1122" s="78">
        <v>1127.7429999999999</v>
      </c>
      <c r="Z1122" s="78">
        <v>1276.7529999999999</v>
      </c>
      <c r="AA1122" s="78">
        <f t="shared" si="246"/>
        <v>1479.934</v>
      </c>
      <c r="AB1122" s="77">
        <f t="shared" si="234"/>
        <v>2023</v>
      </c>
      <c r="AC1122" s="76">
        <f t="shared" si="235"/>
        <v>11</v>
      </c>
      <c r="AD1122" s="76" t="str">
        <f t="shared" si="236"/>
        <v/>
      </c>
      <c r="AE1122" s="76" t="str">
        <f t="shared" si="237"/>
        <v/>
      </c>
      <c r="AF1122" s="74">
        <f t="shared" si="238"/>
        <v>1479.934</v>
      </c>
      <c r="AG1122" s="75" t="str">
        <f t="shared" si="239"/>
        <v>12:00</v>
      </c>
      <c r="AH1122" s="74">
        <f t="shared" si="240"/>
        <v>33969.281999999999</v>
      </c>
      <c r="AI1122" s="73" t="str">
        <f t="shared" si="241"/>
        <v/>
      </c>
      <c r="AJ1122" s="73" t="str">
        <f t="shared" si="242"/>
        <v/>
      </c>
      <c r="AK1122" s="73" t="str">
        <f t="shared" si="243"/>
        <v/>
      </c>
      <c r="AL1122" s="72" t="str">
        <f t="shared" si="244"/>
        <v/>
      </c>
      <c r="AM1122" s="71" t="str">
        <f t="shared" si="245"/>
        <v/>
      </c>
    </row>
    <row r="1123" spans="2:39" ht="13.8" thickBot="1">
      <c r="B1123" s="79">
        <v>45255</v>
      </c>
      <c r="C1123" s="78">
        <v>1284.923</v>
      </c>
      <c r="D1123" s="78">
        <v>1250.941</v>
      </c>
      <c r="E1123" s="78">
        <v>1292.7059999999999</v>
      </c>
      <c r="F1123" s="78">
        <v>1262.9960000000001</v>
      </c>
      <c r="G1123" s="78">
        <v>1269.1600000000001</v>
      </c>
      <c r="H1123" s="78">
        <v>1276.0060000000001</v>
      </c>
      <c r="I1123" s="78">
        <v>1325.298</v>
      </c>
      <c r="J1123" s="78">
        <v>1402.8820000000001</v>
      </c>
      <c r="K1123" s="78">
        <v>1404.9639999999999</v>
      </c>
      <c r="L1123" s="78">
        <v>1415.096</v>
      </c>
      <c r="M1123" s="78">
        <v>1415.422</v>
      </c>
      <c r="N1123" s="78">
        <v>1365.4570000000001</v>
      </c>
      <c r="O1123" s="78">
        <v>1346.556</v>
      </c>
      <c r="P1123" s="78">
        <v>1337.8009999999999</v>
      </c>
      <c r="Q1123" s="78">
        <v>1327.0930000000001</v>
      </c>
      <c r="R1123" s="78">
        <v>1350.886</v>
      </c>
      <c r="S1123" s="78">
        <v>1327.6990000000001</v>
      </c>
      <c r="T1123" s="78">
        <v>1297.9549999999999</v>
      </c>
      <c r="U1123" s="78">
        <v>1304.81</v>
      </c>
      <c r="V1123" s="78">
        <v>1294.8499999999999</v>
      </c>
      <c r="W1123" s="78">
        <v>1299.2280000000001</v>
      </c>
      <c r="X1123" s="78">
        <v>1299.575</v>
      </c>
      <c r="Y1123" s="78">
        <v>1283.5039999999999</v>
      </c>
      <c r="Z1123" s="78">
        <v>1261.7429999999999</v>
      </c>
      <c r="AA1123" s="78">
        <f t="shared" si="246"/>
        <v>1415.422</v>
      </c>
      <c r="AB1123" s="77">
        <f t="shared" si="234"/>
        <v>2023</v>
      </c>
      <c r="AC1123" s="76">
        <f t="shared" si="235"/>
        <v>11</v>
      </c>
      <c r="AD1123" s="76" t="str">
        <f t="shared" si="236"/>
        <v/>
      </c>
      <c r="AE1123" s="76" t="str">
        <f t="shared" si="237"/>
        <v/>
      </c>
      <c r="AF1123" s="74">
        <f t="shared" si="238"/>
        <v>1415.422</v>
      </c>
      <c r="AG1123" s="75" t="str">
        <f t="shared" si="239"/>
        <v>11:00</v>
      </c>
      <c r="AH1123" s="74">
        <f t="shared" si="240"/>
        <v>33112.972999999998</v>
      </c>
      <c r="AI1123" s="73" t="str">
        <f t="shared" si="241"/>
        <v/>
      </c>
      <c r="AJ1123" s="73" t="str">
        <f t="shared" si="242"/>
        <v/>
      </c>
      <c r="AK1123" s="73" t="str">
        <f t="shared" si="243"/>
        <v/>
      </c>
      <c r="AL1123" s="72" t="str">
        <f t="shared" si="244"/>
        <v/>
      </c>
      <c r="AM1123" s="71" t="str">
        <f t="shared" si="245"/>
        <v/>
      </c>
    </row>
    <row r="1124" spans="2:39" ht="13.8" thickBot="1">
      <c r="B1124" s="79">
        <v>45256</v>
      </c>
      <c r="C1124" s="78">
        <v>1250.588</v>
      </c>
      <c r="D1124" s="78">
        <v>1244.5409999999999</v>
      </c>
      <c r="E1124" s="78">
        <v>1252.2829999999999</v>
      </c>
      <c r="F1124" s="78">
        <v>1260.21</v>
      </c>
      <c r="G1124" s="78">
        <v>1256.289</v>
      </c>
      <c r="H1124" s="78">
        <v>1262.454</v>
      </c>
      <c r="I1124" s="78">
        <v>1311.6869999999999</v>
      </c>
      <c r="J1124" s="78">
        <v>1367.876</v>
      </c>
      <c r="K1124" s="78">
        <v>1348.7260000000001</v>
      </c>
      <c r="L1124" s="78">
        <v>1352.675</v>
      </c>
      <c r="M1124" s="78">
        <v>1354.566</v>
      </c>
      <c r="N1124" s="78">
        <v>1329.3150000000001</v>
      </c>
      <c r="O1124" s="78">
        <v>1323.2449999999999</v>
      </c>
      <c r="P1124" s="78">
        <v>1320.7919999999999</v>
      </c>
      <c r="Q1124" s="78">
        <v>1321.24</v>
      </c>
      <c r="R1124" s="78">
        <v>1349.0039999999999</v>
      </c>
      <c r="S1124" s="78">
        <v>1306.925</v>
      </c>
      <c r="T1124" s="78">
        <v>1278.837</v>
      </c>
      <c r="U1124" s="78">
        <v>1277.8579999999999</v>
      </c>
      <c r="V1124" s="78">
        <v>1276.0160000000001</v>
      </c>
      <c r="W1124" s="78">
        <v>1266.2260000000001</v>
      </c>
      <c r="X1124" s="78">
        <v>1265.124</v>
      </c>
      <c r="Y1124" s="78">
        <v>1246.105</v>
      </c>
      <c r="Z1124" s="78">
        <v>1262.913</v>
      </c>
      <c r="AA1124" s="78">
        <f t="shared" si="246"/>
        <v>1367.876</v>
      </c>
      <c r="AB1124" s="77">
        <f t="shared" si="234"/>
        <v>2023</v>
      </c>
      <c r="AC1124" s="76">
        <f t="shared" si="235"/>
        <v>11</v>
      </c>
      <c r="AD1124" s="76" t="str">
        <f t="shared" si="236"/>
        <v/>
      </c>
      <c r="AE1124" s="76" t="str">
        <f t="shared" si="237"/>
        <v/>
      </c>
      <c r="AF1124" s="74">
        <f t="shared" si="238"/>
        <v>1367.876</v>
      </c>
      <c r="AG1124" s="75" t="str">
        <f t="shared" si="239"/>
        <v>8:00</v>
      </c>
      <c r="AH1124" s="74">
        <f t="shared" si="240"/>
        <v>32453.371000000003</v>
      </c>
      <c r="AI1124" s="73" t="str">
        <f t="shared" si="241"/>
        <v/>
      </c>
      <c r="AJ1124" s="73" t="str">
        <f t="shared" si="242"/>
        <v/>
      </c>
      <c r="AK1124" s="73" t="str">
        <f t="shared" si="243"/>
        <v/>
      </c>
      <c r="AL1124" s="72" t="str">
        <f t="shared" si="244"/>
        <v/>
      </c>
      <c r="AM1124" s="71" t="str">
        <f t="shared" si="245"/>
        <v/>
      </c>
    </row>
    <row r="1125" spans="2:39" ht="13.8" thickBot="1">
      <c r="B1125" s="79">
        <v>45257</v>
      </c>
      <c r="C1125" s="78">
        <v>1261.1130000000001</v>
      </c>
      <c r="D1125" s="78">
        <v>1261.5930000000001</v>
      </c>
      <c r="E1125" s="78">
        <v>1260.414</v>
      </c>
      <c r="F1125" s="78">
        <v>1266.0329999999999</v>
      </c>
      <c r="G1125" s="78">
        <v>1270.162</v>
      </c>
      <c r="H1125" s="78">
        <v>1317.271</v>
      </c>
      <c r="I1125" s="78">
        <v>1375.3679999999999</v>
      </c>
      <c r="J1125" s="78">
        <v>1436.1379999999999</v>
      </c>
      <c r="K1125" s="78">
        <v>1472.375</v>
      </c>
      <c r="L1125" s="78">
        <v>1479.394</v>
      </c>
      <c r="M1125" s="78">
        <v>1481.9690000000001</v>
      </c>
      <c r="N1125" s="78">
        <v>1475.6559999999999</v>
      </c>
      <c r="O1125" s="78">
        <v>1476.6320000000001</v>
      </c>
      <c r="P1125" s="78">
        <v>1483.63</v>
      </c>
      <c r="Q1125" s="78">
        <v>1479.499</v>
      </c>
      <c r="R1125" s="78">
        <v>1482.248</v>
      </c>
      <c r="S1125" s="78">
        <v>1461.8309999999999</v>
      </c>
      <c r="T1125" s="78">
        <v>1416.4280000000001</v>
      </c>
      <c r="U1125" s="78">
        <v>1400.4490000000001</v>
      </c>
      <c r="V1125" s="78">
        <v>1393.7809999999999</v>
      </c>
      <c r="W1125" s="78">
        <v>1354.8040000000001</v>
      </c>
      <c r="X1125" s="78">
        <v>1382.297</v>
      </c>
      <c r="Y1125" s="78">
        <v>1374.5170000000001</v>
      </c>
      <c r="Z1125" s="78">
        <v>1334.8030000000001</v>
      </c>
      <c r="AA1125" s="78">
        <f t="shared" si="246"/>
        <v>1483.63</v>
      </c>
      <c r="AB1125" s="77">
        <f t="shared" si="234"/>
        <v>2023</v>
      </c>
      <c r="AC1125" s="76">
        <f t="shared" si="235"/>
        <v>11</v>
      </c>
      <c r="AD1125" s="76" t="str">
        <f t="shared" si="236"/>
        <v/>
      </c>
      <c r="AE1125" s="76" t="str">
        <f t="shared" si="237"/>
        <v/>
      </c>
      <c r="AF1125" s="74">
        <f t="shared" si="238"/>
        <v>1483.63</v>
      </c>
      <c r="AG1125" s="75" t="str">
        <f t="shared" si="239"/>
        <v>14:00</v>
      </c>
      <c r="AH1125" s="74">
        <f t="shared" si="240"/>
        <v>34882.034999999996</v>
      </c>
      <c r="AI1125" s="73" t="str">
        <f t="shared" si="241"/>
        <v/>
      </c>
      <c r="AJ1125" s="73" t="str">
        <f t="shared" si="242"/>
        <v/>
      </c>
      <c r="AK1125" s="73" t="str">
        <f t="shared" si="243"/>
        <v/>
      </c>
      <c r="AL1125" s="72" t="str">
        <f t="shared" si="244"/>
        <v/>
      </c>
      <c r="AM1125" s="71" t="str">
        <f t="shared" si="245"/>
        <v/>
      </c>
    </row>
    <row r="1126" spans="2:39" ht="13.8" thickBot="1">
      <c r="B1126" s="79">
        <v>45258</v>
      </c>
      <c r="C1126" s="78">
        <v>1358.825</v>
      </c>
      <c r="D1126" s="78">
        <v>1373.6969999999999</v>
      </c>
      <c r="E1126" s="78">
        <v>1365.693</v>
      </c>
      <c r="F1126" s="78">
        <v>1347.431</v>
      </c>
      <c r="G1126" s="78">
        <v>1352.3040000000001</v>
      </c>
      <c r="H1126" s="78">
        <v>1393.7159999999999</v>
      </c>
      <c r="I1126" s="78">
        <v>1431.027</v>
      </c>
      <c r="J1126" s="78">
        <v>1482.7729999999999</v>
      </c>
      <c r="K1126" s="78">
        <v>1484.2439999999999</v>
      </c>
      <c r="L1126" s="78">
        <v>1485.152</v>
      </c>
      <c r="M1126" s="78">
        <v>1485.414</v>
      </c>
      <c r="N1126" s="78">
        <v>1484.02</v>
      </c>
      <c r="O1126" s="78">
        <v>1483.2919999999999</v>
      </c>
      <c r="P1126" s="78">
        <v>1483.12</v>
      </c>
      <c r="Q1126" s="78">
        <v>1483.6179999999999</v>
      </c>
      <c r="R1126" s="78">
        <v>1481.998</v>
      </c>
      <c r="S1126" s="78">
        <v>1473.05</v>
      </c>
      <c r="T1126" s="78">
        <v>1467.413</v>
      </c>
      <c r="U1126" s="78">
        <v>1431.64</v>
      </c>
      <c r="V1126" s="78">
        <v>1400.1279999999999</v>
      </c>
      <c r="W1126" s="78">
        <v>1401.316</v>
      </c>
      <c r="X1126" s="78">
        <v>1394.4010000000001</v>
      </c>
      <c r="Y1126" s="78">
        <v>1374.9760000000001</v>
      </c>
      <c r="Z1126" s="78">
        <v>1360.213</v>
      </c>
      <c r="AA1126" s="78">
        <f t="shared" si="246"/>
        <v>1485.414</v>
      </c>
      <c r="AB1126" s="77">
        <f t="shared" si="234"/>
        <v>2023</v>
      </c>
      <c r="AC1126" s="76">
        <f t="shared" si="235"/>
        <v>11</v>
      </c>
      <c r="AD1126" s="76" t="str">
        <f t="shared" si="236"/>
        <v/>
      </c>
      <c r="AE1126" s="76" t="str">
        <f t="shared" si="237"/>
        <v/>
      </c>
      <c r="AF1126" s="74">
        <f t="shared" si="238"/>
        <v>1485.414</v>
      </c>
      <c r="AG1126" s="75" t="str">
        <f t="shared" si="239"/>
        <v>11:00</v>
      </c>
      <c r="AH1126" s="74">
        <f t="shared" si="240"/>
        <v>35764.875</v>
      </c>
      <c r="AI1126" s="73" t="str">
        <f t="shared" si="241"/>
        <v/>
      </c>
      <c r="AJ1126" s="73" t="str">
        <f t="shared" si="242"/>
        <v/>
      </c>
      <c r="AK1126" s="73" t="str">
        <f t="shared" si="243"/>
        <v/>
      </c>
      <c r="AL1126" s="72" t="str">
        <f t="shared" si="244"/>
        <v/>
      </c>
      <c r="AM1126" s="71" t="str">
        <f t="shared" si="245"/>
        <v/>
      </c>
    </row>
    <row r="1127" spans="2:39" ht="13.8" thickBot="1">
      <c r="B1127" s="79">
        <v>45259</v>
      </c>
      <c r="C1127" s="78">
        <v>1322.9369999999999</v>
      </c>
      <c r="D1127" s="78">
        <v>1346.6320000000001</v>
      </c>
      <c r="E1127" s="78">
        <v>1361.3889999999999</v>
      </c>
      <c r="F1127" s="78">
        <v>1341.579</v>
      </c>
      <c r="G1127" s="78">
        <v>1338.059</v>
      </c>
      <c r="H1127" s="78">
        <v>1395.96</v>
      </c>
      <c r="I1127" s="78">
        <v>1434.2080000000001</v>
      </c>
      <c r="J1127" s="78">
        <v>1482.33</v>
      </c>
      <c r="K1127" s="78">
        <v>1483.748</v>
      </c>
      <c r="L1127" s="78">
        <v>1484.2639999999999</v>
      </c>
      <c r="M1127" s="78">
        <v>1484.7470000000001</v>
      </c>
      <c r="N1127" s="78">
        <v>1484.883</v>
      </c>
      <c r="O1127" s="78">
        <v>1483.126</v>
      </c>
      <c r="P1127" s="78">
        <v>1485.356</v>
      </c>
      <c r="Q1127" s="78">
        <v>1483.9880000000001</v>
      </c>
      <c r="R1127" s="78">
        <v>1484.06</v>
      </c>
      <c r="S1127" s="78">
        <v>1482.8230000000001</v>
      </c>
      <c r="T1127" s="78">
        <v>1475.288</v>
      </c>
      <c r="U1127" s="78">
        <v>1448.182</v>
      </c>
      <c r="V1127" s="78">
        <v>1431.15</v>
      </c>
      <c r="W1127" s="78">
        <v>1414.6949999999999</v>
      </c>
      <c r="X1127" s="78">
        <v>1405.2529999999999</v>
      </c>
      <c r="Y1127" s="78">
        <v>1398.5250000000001</v>
      </c>
      <c r="Z1127" s="78">
        <v>1381.2619999999999</v>
      </c>
      <c r="AA1127" s="78">
        <f t="shared" si="246"/>
        <v>1485.356</v>
      </c>
      <c r="AB1127" s="77">
        <f t="shared" si="234"/>
        <v>2023</v>
      </c>
      <c r="AC1127" s="76">
        <f t="shared" si="235"/>
        <v>11</v>
      </c>
      <c r="AD1127" s="76" t="str">
        <f t="shared" si="236"/>
        <v/>
      </c>
      <c r="AE1127" s="76" t="str">
        <f t="shared" si="237"/>
        <v/>
      </c>
      <c r="AF1127" s="74">
        <f t="shared" si="238"/>
        <v>1485.356</v>
      </c>
      <c r="AG1127" s="75" t="str">
        <f t="shared" si="239"/>
        <v>14:00</v>
      </c>
      <c r="AH1127" s="74">
        <f t="shared" si="240"/>
        <v>35819.800000000003</v>
      </c>
      <c r="AI1127" s="73" t="str">
        <f t="shared" si="241"/>
        <v/>
      </c>
      <c r="AJ1127" s="73" t="str">
        <f t="shared" si="242"/>
        <v/>
      </c>
      <c r="AK1127" s="73" t="str">
        <f t="shared" si="243"/>
        <v/>
      </c>
      <c r="AL1127" s="72" t="str">
        <f t="shared" si="244"/>
        <v/>
      </c>
      <c r="AM1127" s="71" t="str">
        <f t="shared" si="245"/>
        <v/>
      </c>
    </row>
    <row r="1128" spans="2:39" ht="13.8" thickBot="1">
      <c r="B1128" s="79">
        <v>45260</v>
      </c>
      <c r="C1128" s="78">
        <v>1378.6379999999999</v>
      </c>
      <c r="D1128" s="78">
        <v>1364.316</v>
      </c>
      <c r="E1128" s="78">
        <v>1353.3589999999999</v>
      </c>
      <c r="F1128" s="78">
        <v>1356.828</v>
      </c>
      <c r="G1128" s="78">
        <v>1374.127</v>
      </c>
      <c r="H1128" s="78">
        <v>1421.8440000000001</v>
      </c>
      <c r="I1128" s="78">
        <v>1452.116</v>
      </c>
      <c r="J1128" s="78">
        <v>1482.3340000000001</v>
      </c>
      <c r="K1128" s="78">
        <v>1483.1310000000001</v>
      </c>
      <c r="L1128" s="78">
        <v>1483.9549999999999</v>
      </c>
      <c r="M1128" s="78">
        <v>1484.403</v>
      </c>
      <c r="N1128" s="78">
        <v>1481.5219999999999</v>
      </c>
      <c r="O1128" s="78">
        <v>1448.6659999999999</v>
      </c>
      <c r="P1128" s="78">
        <v>1418.07</v>
      </c>
      <c r="Q1128" s="78">
        <v>1426.7760000000001</v>
      </c>
      <c r="R1128" s="78">
        <v>1444.87</v>
      </c>
      <c r="S1128" s="78">
        <v>1372.5419999999999</v>
      </c>
      <c r="T1128" s="78">
        <v>1379.383</v>
      </c>
      <c r="U1128" s="78">
        <v>1341.7</v>
      </c>
      <c r="V1128" s="78">
        <v>1300.1659999999999</v>
      </c>
      <c r="W1128" s="78">
        <v>1094.3230000000001</v>
      </c>
      <c r="X1128" s="78">
        <v>1068.297</v>
      </c>
      <c r="Y1128" s="78">
        <v>1192.6769999999999</v>
      </c>
      <c r="Z1128" s="78">
        <v>1188.2470000000001</v>
      </c>
      <c r="AA1128" s="78">
        <f t="shared" si="246"/>
        <v>1484.403</v>
      </c>
      <c r="AB1128" s="77">
        <f t="shared" si="234"/>
        <v>2023</v>
      </c>
      <c r="AC1128" s="76">
        <f t="shared" si="235"/>
        <v>11</v>
      </c>
      <c r="AD1128" s="76" t="str">
        <f t="shared" si="236"/>
        <v>2023-11</v>
      </c>
      <c r="AE1128" s="76">
        <f t="shared" si="237"/>
        <v>11</v>
      </c>
      <c r="AF1128" s="74">
        <f t="shared" si="238"/>
        <v>1484.403</v>
      </c>
      <c r="AG1128" s="75" t="str">
        <f t="shared" si="239"/>
        <v>11:00</v>
      </c>
      <c r="AH1128" s="74">
        <f t="shared" si="240"/>
        <v>34276.693000000007</v>
      </c>
      <c r="AI1128" s="73">
        <f t="shared" si="241"/>
        <v>41939.06099999998</v>
      </c>
      <c r="AJ1128" s="73">
        <f t="shared" si="242"/>
        <v>1485.7729999999999</v>
      </c>
      <c r="AK1128" s="73">
        <f t="shared" si="243"/>
        <v>35819.800000000003</v>
      </c>
      <c r="AL1128" s="72">
        <f t="shared" si="244"/>
        <v>45246</v>
      </c>
      <c r="AM1128" s="71" t="str">
        <f t="shared" si="245"/>
        <v>16:00</v>
      </c>
    </row>
    <row r="1129" spans="2:39" ht="13.8" thickBot="1">
      <c r="B1129" s="79">
        <v>45261</v>
      </c>
      <c r="C1129" s="78">
        <v>1186.1300000000001</v>
      </c>
      <c r="D1129" s="78">
        <v>1229.239</v>
      </c>
      <c r="E1129" s="78">
        <v>1235.499</v>
      </c>
      <c r="F1129" s="78">
        <v>1189.865</v>
      </c>
      <c r="G1129" s="78">
        <v>1225.6600000000001</v>
      </c>
      <c r="H1129" s="78">
        <v>1279.819</v>
      </c>
      <c r="I1129" s="78">
        <v>1302.6130000000001</v>
      </c>
      <c r="J1129" s="78">
        <v>1414.2080000000001</v>
      </c>
      <c r="K1129" s="78">
        <v>1458.33</v>
      </c>
      <c r="L1129" s="78">
        <v>1460.077</v>
      </c>
      <c r="M1129" s="78">
        <v>1481.3389999999999</v>
      </c>
      <c r="N1129" s="78">
        <v>1482.6389999999999</v>
      </c>
      <c r="O1129" s="78">
        <v>1477.8589999999999</v>
      </c>
      <c r="P1129" s="78">
        <v>1481.0340000000001</v>
      </c>
      <c r="Q1129" s="78">
        <v>1466.3910000000001</v>
      </c>
      <c r="R1129" s="78">
        <v>1452.355</v>
      </c>
      <c r="S1129" s="78">
        <v>1415.575</v>
      </c>
      <c r="T1129" s="78">
        <v>1386.595</v>
      </c>
      <c r="U1129" s="78">
        <v>1327.452</v>
      </c>
      <c r="V1129" s="78">
        <v>1321.88</v>
      </c>
      <c r="W1129" s="78">
        <v>1303.277</v>
      </c>
      <c r="X1129" s="78">
        <v>1314.894</v>
      </c>
      <c r="Y1129" s="78">
        <v>1270.7919999999999</v>
      </c>
      <c r="Z1129" s="78">
        <v>1245.3130000000001</v>
      </c>
      <c r="AA1129" s="78">
        <f t="shared" si="246"/>
        <v>1482.6389999999999</v>
      </c>
      <c r="AB1129" s="77">
        <f t="shared" si="234"/>
        <v>2023</v>
      </c>
      <c r="AC1129" s="76">
        <f t="shared" si="235"/>
        <v>12</v>
      </c>
      <c r="AD1129" s="76" t="str">
        <f t="shared" si="236"/>
        <v/>
      </c>
      <c r="AE1129" s="76" t="str">
        <f t="shared" si="237"/>
        <v/>
      </c>
      <c r="AF1129" s="74">
        <f t="shared" si="238"/>
        <v>1482.6389999999999</v>
      </c>
      <c r="AG1129" s="75" t="str">
        <f t="shared" si="239"/>
        <v>12:00</v>
      </c>
      <c r="AH1129" s="74">
        <f t="shared" si="240"/>
        <v>33891.474000000009</v>
      </c>
      <c r="AI1129" s="73" t="str">
        <f t="shared" si="241"/>
        <v/>
      </c>
      <c r="AJ1129" s="73" t="str">
        <f t="shared" si="242"/>
        <v/>
      </c>
      <c r="AK1129" s="73" t="str">
        <f t="shared" si="243"/>
        <v/>
      </c>
      <c r="AL1129" s="72" t="str">
        <f t="shared" si="244"/>
        <v/>
      </c>
      <c r="AM1129" s="71" t="str">
        <f t="shared" si="245"/>
        <v/>
      </c>
    </row>
    <row r="1130" spans="2:39" ht="13.8" thickBot="1">
      <c r="B1130" s="79">
        <v>45262</v>
      </c>
      <c r="C1130" s="78">
        <v>1221.788</v>
      </c>
      <c r="D1130" s="78">
        <v>1232.546</v>
      </c>
      <c r="E1130" s="78">
        <v>1221.78</v>
      </c>
      <c r="F1130" s="78">
        <v>1224.3520000000001</v>
      </c>
      <c r="G1130" s="78">
        <v>1223.7</v>
      </c>
      <c r="H1130" s="78">
        <v>1220.2090000000001</v>
      </c>
      <c r="I1130" s="78">
        <v>1277.8320000000001</v>
      </c>
      <c r="J1130" s="78">
        <v>1357.402</v>
      </c>
      <c r="K1130" s="78">
        <v>1346.605</v>
      </c>
      <c r="L1130" s="78">
        <v>1329.3150000000001</v>
      </c>
      <c r="M1130" s="78">
        <v>1133.952</v>
      </c>
      <c r="N1130" s="78">
        <v>0</v>
      </c>
      <c r="O1130" s="78">
        <v>0</v>
      </c>
      <c r="P1130" s="78">
        <v>0</v>
      </c>
      <c r="Q1130" s="78">
        <v>0</v>
      </c>
      <c r="R1130" s="78">
        <v>0</v>
      </c>
      <c r="S1130" s="78">
        <v>0</v>
      </c>
      <c r="T1130" s="78">
        <v>0</v>
      </c>
      <c r="U1130" s="78">
        <v>0</v>
      </c>
      <c r="V1130" s="78">
        <v>67.084000000000003</v>
      </c>
      <c r="W1130" s="78">
        <v>1270.3889999999999</v>
      </c>
      <c r="X1130" s="78">
        <v>1262.4849999999999</v>
      </c>
      <c r="Y1130" s="78">
        <v>1239.6990000000001</v>
      </c>
      <c r="Z1130" s="78">
        <v>1237.9259999999999</v>
      </c>
      <c r="AA1130" s="78">
        <f t="shared" si="246"/>
        <v>1357.402</v>
      </c>
      <c r="AB1130" s="77">
        <f t="shared" si="234"/>
        <v>2023</v>
      </c>
      <c r="AC1130" s="76">
        <f t="shared" si="235"/>
        <v>12</v>
      </c>
      <c r="AD1130" s="76" t="str">
        <f t="shared" si="236"/>
        <v/>
      </c>
      <c r="AE1130" s="76" t="str">
        <f t="shared" si="237"/>
        <v/>
      </c>
      <c r="AF1130" s="74">
        <f t="shared" si="238"/>
        <v>1357.402</v>
      </c>
      <c r="AG1130" s="75" t="str">
        <f t="shared" si="239"/>
        <v>8:00</v>
      </c>
      <c r="AH1130" s="74">
        <f t="shared" si="240"/>
        <v>20224.466</v>
      </c>
      <c r="AI1130" s="73" t="str">
        <f t="shared" si="241"/>
        <v/>
      </c>
      <c r="AJ1130" s="73" t="str">
        <f t="shared" si="242"/>
        <v/>
      </c>
      <c r="AK1130" s="73" t="str">
        <f t="shared" si="243"/>
        <v/>
      </c>
      <c r="AL1130" s="72" t="str">
        <f t="shared" si="244"/>
        <v/>
      </c>
      <c r="AM1130" s="71" t="str">
        <f t="shared" si="245"/>
        <v/>
      </c>
    </row>
    <row r="1131" spans="2:39" ht="13.8" thickBot="1">
      <c r="B1131" s="79">
        <v>45263</v>
      </c>
      <c r="C1131" s="78">
        <v>1236.0999999999999</v>
      </c>
      <c r="D1131" s="78">
        <v>1229.1890000000001</v>
      </c>
      <c r="E1131" s="78">
        <v>1230.972</v>
      </c>
      <c r="F1131" s="78">
        <v>1235.3109999999999</v>
      </c>
      <c r="G1131" s="78">
        <v>1231.3440000000001</v>
      </c>
      <c r="H1131" s="78">
        <v>1232.579</v>
      </c>
      <c r="I1131" s="78">
        <v>1281.9459999999999</v>
      </c>
      <c r="J1131" s="78">
        <v>1350.64</v>
      </c>
      <c r="K1131" s="78">
        <v>1344.885</v>
      </c>
      <c r="L1131" s="78">
        <v>1338.1559999999999</v>
      </c>
      <c r="M1131" s="78">
        <v>1358.809</v>
      </c>
      <c r="N1131" s="78">
        <v>1349.0350000000001</v>
      </c>
      <c r="O1131" s="78">
        <v>1319.8510000000001</v>
      </c>
      <c r="P1131" s="78">
        <v>1300.875</v>
      </c>
      <c r="Q1131" s="78">
        <v>1331.8130000000001</v>
      </c>
      <c r="R1131" s="78">
        <v>1342.1379999999999</v>
      </c>
      <c r="S1131" s="78">
        <v>1317.8989999999999</v>
      </c>
      <c r="T1131" s="78">
        <v>1285.021</v>
      </c>
      <c r="U1131" s="78">
        <v>1283.213</v>
      </c>
      <c r="V1131" s="78">
        <v>1264.3989999999999</v>
      </c>
      <c r="W1131" s="78">
        <v>1259.098</v>
      </c>
      <c r="X1131" s="78">
        <v>1264.6990000000001</v>
      </c>
      <c r="Y1131" s="78">
        <v>1252.2670000000001</v>
      </c>
      <c r="Z1131" s="78">
        <v>1270.69</v>
      </c>
      <c r="AA1131" s="78">
        <f t="shared" si="246"/>
        <v>1358.809</v>
      </c>
      <c r="AB1131" s="77">
        <f t="shared" si="234"/>
        <v>2023</v>
      </c>
      <c r="AC1131" s="76">
        <f t="shared" si="235"/>
        <v>12</v>
      </c>
      <c r="AD1131" s="76" t="str">
        <f t="shared" si="236"/>
        <v/>
      </c>
      <c r="AE1131" s="76" t="str">
        <f t="shared" si="237"/>
        <v/>
      </c>
      <c r="AF1131" s="74">
        <f t="shared" si="238"/>
        <v>1358.809</v>
      </c>
      <c r="AG1131" s="75" t="str">
        <f t="shared" si="239"/>
        <v>11:00</v>
      </c>
      <c r="AH1131" s="74">
        <f t="shared" si="240"/>
        <v>32269.738000000001</v>
      </c>
      <c r="AI1131" s="73" t="str">
        <f t="shared" si="241"/>
        <v/>
      </c>
      <c r="AJ1131" s="73" t="str">
        <f t="shared" si="242"/>
        <v/>
      </c>
      <c r="AK1131" s="73" t="str">
        <f t="shared" si="243"/>
        <v/>
      </c>
      <c r="AL1131" s="72" t="str">
        <f t="shared" si="244"/>
        <v/>
      </c>
      <c r="AM1131" s="71" t="str">
        <f t="shared" si="245"/>
        <v/>
      </c>
    </row>
    <row r="1132" spans="2:39" ht="13.8" thickBot="1">
      <c r="B1132" s="79">
        <v>45264</v>
      </c>
      <c r="C1132" s="78">
        <v>1263.848</v>
      </c>
      <c r="D1132" s="78">
        <v>1254.5060000000001</v>
      </c>
      <c r="E1132" s="78">
        <v>1238.473</v>
      </c>
      <c r="F1132" s="78">
        <v>1239.018</v>
      </c>
      <c r="G1132" s="78">
        <v>1248.7570000000001</v>
      </c>
      <c r="H1132" s="78">
        <v>1301.432</v>
      </c>
      <c r="I1132" s="78">
        <v>1346.4760000000001</v>
      </c>
      <c r="J1132" s="78">
        <v>1436.7380000000001</v>
      </c>
      <c r="K1132" s="78">
        <v>1462.287</v>
      </c>
      <c r="L1132" s="78">
        <v>1469.819</v>
      </c>
      <c r="M1132" s="78">
        <v>1482.047</v>
      </c>
      <c r="N1132" s="78">
        <v>1476.59</v>
      </c>
      <c r="O1132" s="78">
        <v>1461.9280000000001</v>
      </c>
      <c r="P1132" s="78">
        <v>1473.9639999999999</v>
      </c>
      <c r="Q1132" s="78">
        <v>1468.7739999999999</v>
      </c>
      <c r="R1132" s="78">
        <v>1473.405</v>
      </c>
      <c r="S1132" s="78">
        <v>1440.5150000000001</v>
      </c>
      <c r="T1132" s="78">
        <v>1404.8489999999999</v>
      </c>
      <c r="U1132" s="78">
        <v>1356.329</v>
      </c>
      <c r="V1132" s="78">
        <v>1350.99</v>
      </c>
      <c r="W1132" s="78">
        <v>1343.0540000000001</v>
      </c>
      <c r="X1132" s="78">
        <v>1363.2360000000001</v>
      </c>
      <c r="Y1132" s="78">
        <v>1356.7550000000001</v>
      </c>
      <c r="Z1132" s="78">
        <v>1351.9780000000001</v>
      </c>
      <c r="AA1132" s="78">
        <f t="shared" si="246"/>
        <v>1482.047</v>
      </c>
      <c r="AB1132" s="77">
        <f t="shared" si="234"/>
        <v>2023</v>
      </c>
      <c r="AC1132" s="76">
        <f t="shared" si="235"/>
        <v>12</v>
      </c>
      <c r="AD1132" s="76" t="str">
        <f t="shared" si="236"/>
        <v/>
      </c>
      <c r="AE1132" s="76" t="str">
        <f t="shared" si="237"/>
        <v/>
      </c>
      <c r="AF1132" s="74">
        <f t="shared" si="238"/>
        <v>1482.047</v>
      </c>
      <c r="AG1132" s="75" t="str">
        <f t="shared" si="239"/>
        <v>11:00</v>
      </c>
      <c r="AH1132" s="74">
        <f t="shared" si="240"/>
        <v>34547.815000000002</v>
      </c>
      <c r="AI1132" s="73" t="str">
        <f t="shared" si="241"/>
        <v/>
      </c>
      <c r="AJ1132" s="73" t="str">
        <f t="shared" si="242"/>
        <v/>
      </c>
      <c r="AK1132" s="73" t="str">
        <f t="shared" si="243"/>
        <v/>
      </c>
      <c r="AL1132" s="72" t="str">
        <f t="shared" si="244"/>
        <v/>
      </c>
      <c r="AM1132" s="71" t="str">
        <f t="shared" si="245"/>
        <v/>
      </c>
    </row>
    <row r="1133" spans="2:39" ht="13.8" thickBot="1">
      <c r="B1133" s="79">
        <v>45265</v>
      </c>
      <c r="C1133" s="78">
        <v>1341.797</v>
      </c>
      <c r="D1133" s="78">
        <v>1329.799</v>
      </c>
      <c r="E1133" s="78">
        <v>1302.29</v>
      </c>
      <c r="F1133" s="78">
        <v>1315.579</v>
      </c>
      <c r="G1133" s="78">
        <v>1320.67</v>
      </c>
      <c r="H1133" s="78">
        <v>1361.0630000000001</v>
      </c>
      <c r="I1133" s="78">
        <v>1413.6410000000001</v>
      </c>
      <c r="J1133" s="78">
        <v>1481.201</v>
      </c>
      <c r="K1133" s="78">
        <v>1484.7439999999999</v>
      </c>
      <c r="L1133" s="78">
        <v>1482.174</v>
      </c>
      <c r="M1133" s="78">
        <v>1483.9459999999999</v>
      </c>
      <c r="N1133" s="78">
        <v>1484.989</v>
      </c>
      <c r="O1133" s="78">
        <v>1485.915</v>
      </c>
      <c r="P1133" s="78">
        <v>1483.078</v>
      </c>
      <c r="Q1133" s="78">
        <v>1480.7449999999999</v>
      </c>
      <c r="R1133" s="78">
        <v>1481.2760000000001</v>
      </c>
      <c r="S1133" s="78">
        <v>1472.971</v>
      </c>
      <c r="T1133" s="78">
        <v>1438.7270000000001</v>
      </c>
      <c r="U1133" s="78">
        <v>1409.652</v>
      </c>
      <c r="V1133" s="78">
        <v>1393.6559999999999</v>
      </c>
      <c r="W1133" s="78">
        <v>1371.6579999999999</v>
      </c>
      <c r="X1133" s="78">
        <v>1355.847</v>
      </c>
      <c r="Y1133" s="78">
        <v>1351.25</v>
      </c>
      <c r="Z1133" s="78">
        <v>1334.462</v>
      </c>
      <c r="AA1133" s="78">
        <f t="shared" si="246"/>
        <v>1485.915</v>
      </c>
      <c r="AB1133" s="77">
        <f t="shared" si="234"/>
        <v>2023</v>
      </c>
      <c r="AC1133" s="76">
        <f t="shared" si="235"/>
        <v>12</v>
      </c>
      <c r="AD1133" s="76" t="str">
        <f t="shared" si="236"/>
        <v/>
      </c>
      <c r="AE1133" s="76" t="str">
        <f t="shared" si="237"/>
        <v/>
      </c>
      <c r="AF1133" s="74">
        <f t="shared" si="238"/>
        <v>1485.915</v>
      </c>
      <c r="AG1133" s="75" t="str">
        <f t="shared" si="239"/>
        <v>13:00</v>
      </c>
      <c r="AH1133" s="74">
        <f t="shared" si="240"/>
        <v>35347.045000000006</v>
      </c>
      <c r="AI1133" s="73" t="str">
        <f t="shared" si="241"/>
        <v/>
      </c>
      <c r="AJ1133" s="73" t="str">
        <f t="shared" si="242"/>
        <v/>
      </c>
      <c r="AK1133" s="73" t="str">
        <f t="shared" si="243"/>
        <v/>
      </c>
      <c r="AL1133" s="72" t="str">
        <f t="shared" si="244"/>
        <v/>
      </c>
      <c r="AM1133" s="71" t="str">
        <f t="shared" si="245"/>
        <v/>
      </c>
    </row>
    <row r="1134" spans="2:39" ht="13.8" thickBot="1">
      <c r="B1134" s="79">
        <v>45266</v>
      </c>
      <c r="C1134" s="78">
        <v>1312.463</v>
      </c>
      <c r="D1134" s="78">
        <v>1310.9849999999999</v>
      </c>
      <c r="E1134" s="78">
        <v>1312.539</v>
      </c>
      <c r="F1134" s="78">
        <v>1296.751</v>
      </c>
      <c r="G1134" s="78">
        <v>1312.89</v>
      </c>
      <c r="H1134" s="78">
        <v>1354.415</v>
      </c>
      <c r="I1134" s="78">
        <v>1408.7660000000001</v>
      </c>
      <c r="J1134" s="78">
        <v>1478.595</v>
      </c>
      <c r="K1134" s="78">
        <v>1482.57</v>
      </c>
      <c r="L1134" s="78">
        <v>1482.029</v>
      </c>
      <c r="M1134" s="78">
        <v>1483.433</v>
      </c>
      <c r="N1134" s="78">
        <v>1482.5239999999999</v>
      </c>
      <c r="O1134" s="78">
        <v>1480.075</v>
      </c>
      <c r="P1134" s="78">
        <v>1480.576</v>
      </c>
      <c r="Q1134" s="78">
        <v>1479.7159999999999</v>
      </c>
      <c r="R1134" s="78">
        <v>1478.037</v>
      </c>
      <c r="S1134" s="78">
        <v>1444.337</v>
      </c>
      <c r="T1134" s="78">
        <v>1409.6</v>
      </c>
      <c r="U1134" s="78">
        <v>1394.0260000000001</v>
      </c>
      <c r="V1134" s="78">
        <v>1378.7619999999999</v>
      </c>
      <c r="W1134" s="78">
        <v>1342.405</v>
      </c>
      <c r="X1134" s="78">
        <v>1338.7190000000001</v>
      </c>
      <c r="Y1134" s="78">
        <v>1329.799</v>
      </c>
      <c r="Z1134" s="78">
        <v>1295.643</v>
      </c>
      <c r="AA1134" s="78">
        <f t="shared" si="246"/>
        <v>1483.433</v>
      </c>
      <c r="AB1134" s="77">
        <f t="shared" si="234"/>
        <v>2023</v>
      </c>
      <c r="AC1134" s="76">
        <f t="shared" si="235"/>
        <v>12</v>
      </c>
      <c r="AD1134" s="76" t="str">
        <f t="shared" si="236"/>
        <v/>
      </c>
      <c r="AE1134" s="76" t="str">
        <f t="shared" si="237"/>
        <v/>
      </c>
      <c r="AF1134" s="74">
        <f t="shared" si="238"/>
        <v>1483.433</v>
      </c>
      <c r="AG1134" s="75" t="str">
        <f t="shared" si="239"/>
        <v>11:00</v>
      </c>
      <c r="AH1134" s="74">
        <f t="shared" si="240"/>
        <v>35053.087999999996</v>
      </c>
      <c r="AI1134" s="73" t="str">
        <f t="shared" si="241"/>
        <v/>
      </c>
      <c r="AJ1134" s="73" t="str">
        <f t="shared" si="242"/>
        <v/>
      </c>
      <c r="AK1134" s="73" t="str">
        <f t="shared" si="243"/>
        <v/>
      </c>
      <c r="AL1134" s="72" t="str">
        <f t="shared" si="244"/>
        <v/>
      </c>
      <c r="AM1134" s="71" t="str">
        <f t="shared" si="245"/>
        <v/>
      </c>
    </row>
    <row r="1135" spans="2:39" ht="13.8" thickBot="1">
      <c r="B1135" s="79">
        <v>45267</v>
      </c>
      <c r="C1135" s="78">
        <v>1292.239</v>
      </c>
      <c r="D1135" s="78">
        <v>1287.72</v>
      </c>
      <c r="E1135" s="78">
        <v>1273.135</v>
      </c>
      <c r="F1135" s="78">
        <v>1265.702</v>
      </c>
      <c r="G1135" s="78">
        <v>1286.6790000000001</v>
      </c>
      <c r="H1135" s="78">
        <v>1322.2940000000001</v>
      </c>
      <c r="I1135" s="78">
        <v>1354.2159999999999</v>
      </c>
      <c r="J1135" s="78">
        <v>1452.453</v>
      </c>
      <c r="K1135" s="78">
        <v>1441.867</v>
      </c>
      <c r="L1135" s="78">
        <v>1462.73</v>
      </c>
      <c r="M1135" s="78">
        <v>1465.8610000000001</v>
      </c>
      <c r="N1135" s="78">
        <v>1466.296</v>
      </c>
      <c r="O1135" s="78">
        <v>1422.046</v>
      </c>
      <c r="P1135" s="78">
        <v>1420.8489999999999</v>
      </c>
      <c r="Q1135" s="78">
        <v>1436.4469999999999</v>
      </c>
      <c r="R1135" s="78">
        <v>1438.3420000000001</v>
      </c>
      <c r="S1135" s="78">
        <v>1428.019</v>
      </c>
      <c r="T1135" s="78">
        <v>1399.9770000000001</v>
      </c>
      <c r="U1135" s="78">
        <v>1360.2619999999999</v>
      </c>
      <c r="V1135" s="78">
        <v>1343.2529999999999</v>
      </c>
      <c r="W1135" s="78">
        <v>1310.943</v>
      </c>
      <c r="X1135" s="78">
        <v>1282.9870000000001</v>
      </c>
      <c r="Y1135" s="78">
        <v>1297.7280000000001</v>
      </c>
      <c r="Z1135" s="78">
        <v>1268.7950000000001</v>
      </c>
      <c r="AA1135" s="78">
        <f t="shared" si="246"/>
        <v>1466.296</v>
      </c>
      <c r="AB1135" s="77">
        <f t="shared" si="234"/>
        <v>2023</v>
      </c>
      <c r="AC1135" s="76">
        <f t="shared" si="235"/>
        <v>12</v>
      </c>
      <c r="AD1135" s="76" t="str">
        <f t="shared" si="236"/>
        <v/>
      </c>
      <c r="AE1135" s="76" t="str">
        <f t="shared" si="237"/>
        <v/>
      </c>
      <c r="AF1135" s="74">
        <f t="shared" si="238"/>
        <v>1466.296</v>
      </c>
      <c r="AG1135" s="75" t="str">
        <f t="shared" si="239"/>
        <v>12:00</v>
      </c>
      <c r="AH1135" s="74">
        <f t="shared" si="240"/>
        <v>34247.135999999999</v>
      </c>
      <c r="AI1135" s="73" t="str">
        <f t="shared" si="241"/>
        <v/>
      </c>
      <c r="AJ1135" s="73" t="str">
        <f t="shared" si="242"/>
        <v/>
      </c>
      <c r="AK1135" s="73" t="str">
        <f t="shared" si="243"/>
        <v/>
      </c>
      <c r="AL1135" s="72" t="str">
        <f t="shared" si="244"/>
        <v/>
      </c>
      <c r="AM1135" s="71" t="str">
        <f t="shared" si="245"/>
        <v/>
      </c>
    </row>
    <row r="1136" spans="2:39" ht="13.8" thickBot="1">
      <c r="B1136" s="79">
        <v>45268</v>
      </c>
      <c r="C1136" s="78">
        <v>1279.0050000000001</v>
      </c>
      <c r="D1136" s="78">
        <v>1293.4349999999999</v>
      </c>
      <c r="E1136" s="78">
        <v>1289.3620000000001</v>
      </c>
      <c r="F1136" s="78">
        <v>1277.1600000000001</v>
      </c>
      <c r="G1136" s="78">
        <v>1285.481</v>
      </c>
      <c r="H1136" s="78">
        <v>1320.2719999999999</v>
      </c>
      <c r="I1136" s="78">
        <v>1369.9860000000001</v>
      </c>
      <c r="J1136" s="78">
        <v>1435.2940000000001</v>
      </c>
      <c r="K1136" s="78">
        <v>1408.0350000000001</v>
      </c>
      <c r="L1136" s="78">
        <v>1426.65</v>
      </c>
      <c r="M1136" s="78">
        <v>1445.579</v>
      </c>
      <c r="N1136" s="78">
        <v>1428.44</v>
      </c>
      <c r="O1136" s="78">
        <v>1366.825</v>
      </c>
      <c r="P1136" s="78">
        <v>1381.452</v>
      </c>
      <c r="Q1136" s="78">
        <v>1384.8720000000001</v>
      </c>
      <c r="R1136" s="78">
        <v>1380.181</v>
      </c>
      <c r="S1136" s="78">
        <v>1353.0509999999999</v>
      </c>
      <c r="T1136" s="78">
        <v>1308.4100000000001</v>
      </c>
      <c r="U1136" s="78">
        <v>1258.797</v>
      </c>
      <c r="V1136" s="78">
        <v>1264.9290000000001</v>
      </c>
      <c r="W1136" s="78">
        <v>1233.3499999999999</v>
      </c>
      <c r="X1136" s="78">
        <v>1233.7909999999999</v>
      </c>
      <c r="Y1136" s="78">
        <v>1178.2070000000001</v>
      </c>
      <c r="Z1136" s="78">
        <v>1175.2950000000001</v>
      </c>
      <c r="AA1136" s="78">
        <f t="shared" si="246"/>
        <v>1445.579</v>
      </c>
      <c r="AB1136" s="77">
        <f t="shared" si="234"/>
        <v>2023</v>
      </c>
      <c r="AC1136" s="76">
        <f t="shared" si="235"/>
        <v>12</v>
      </c>
      <c r="AD1136" s="76" t="str">
        <f t="shared" si="236"/>
        <v/>
      </c>
      <c r="AE1136" s="76" t="str">
        <f t="shared" si="237"/>
        <v/>
      </c>
      <c r="AF1136" s="74">
        <f t="shared" si="238"/>
        <v>1445.579</v>
      </c>
      <c r="AG1136" s="75" t="str">
        <f t="shared" si="239"/>
        <v>11:00</v>
      </c>
      <c r="AH1136" s="74">
        <f t="shared" si="240"/>
        <v>33223.437999999995</v>
      </c>
      <c r="AI1136" s="73" t="str">
        <f t="shared" si="241"/>
        <v/>
      </c>
      <c r="AJ1136" s="73" t="str">
        <f t="shared" si="242"/>
        <v/>
      </c>
      <c r="AK1136" s="73" t="str">
        <f t="shared" si="243"/>
        <v/>
      </c>
      <c r="AL1136" s="72" t="str">
        <f t="shared" si="244"/>
        <v/>
      </c>
      <c r="AM1136" s="71" t="str">
        <f t="shared" si="245"/>
        <v/>
      </c>
    </row>
    <row r="1137" spans="2:39" ht="13.8" thickBot="1">
      <c r="B1137" s="79">
        <v>45269</v>
      </c>
      <c r="C1137" s="78">
        <v>1158.5229999999999</v>
      </c>
      <c r="D1137" s="78">
        <v>1165.049</v>
      </c>
      <c r="E1137" s="78">
        <v>1149.67</v>
      </c>
      <c r="F1137" s="78">
        <v>1153.498</v>
      </c>
      <c r="G1137" s="78">
        <v>1146.212</v>
      </c>
      <c r="H1137" s="78">
        <v>1160.4639999999999</v>
      </c>
      <c r="I1137" s="78">
        <v>1173.2809999999999</v>
      </c>
      <c r="J1137" s="78">
        <v>1250.865</v>
      </c>
      <c r="K1137" s="78">
        <v>1243.8610000000001</v>
      </c>
      <c r="L1137" s="78">
        <v>1245.623</v>
      </c>
      <c r="M1137" s="78">
        <v>1274.7650000000001</v>
      </c>
      <c r="N1137" s="78">
        <v>1272.068</v>
      </c>
      <c r="O1137" s="78">
        <v>1245.74</v>
      </c>
      <c r="P1137" s="78">
        <v>1242.0129999999999</v>
      </c>
      <c r="Q1137" s="78">
        <v>1232.7370000000001</v>
      </c>
      <c r="R1137" s="78">
        <v>1248.3</v>
      </c>
      <c r="S1137" s="78">
        <v>1219.7159999999999</v>
      </c>
      <c r="T1137" s="78">
        <v>1187.1130000000001</v>
      </c>
      <c r="U1137" s="78">
        <v>1190.7149999999999</v>
      </c>
      <c r="V1137" s="78">
        <v>1181.451</v>
      </c>
      <c r="W1137" s="78">
        <v>1173.3240000000001</v>
      </c>
      <c r="X1137" s="78">
        <v>1168.6489999999999</v>
      </c>
      <c r="Y1137" s="78">
        <v>1160.287</v>
      </c>
      <c r="Z1137" s="78">
        <v>1139.943</v>
      </c>
      <c r="AA1137" s="78">
        <f t="shared" si="246"/>
        <v>1274.7650000000001</v>
      </c>
      <c r="AB1137" s="77">
        <f t="shared" si="234"/>
        <v>2023</v>
      </c>
      <c r="AC1137" s="76">
        <f t="shared" si="235"/>
        <v>12</v>
      </c>
      <c r="AD1137" s="76" t="str">
        <f t="shared" si="236"/>
        <v/>
      </c>
      <c r="AE1137" s="76" t="str">
        <f t="shared" si="237"/>
        <v/>
      </c>
      <c r="AF1137" s="74">
        <f t="shared" si="238"/>
        <v>1274.7650000000001</v>
      </c>
      <c r="AG1137" s="75" t="str">
        <f t="shared" si="239"/>
        <v>11:00</v>
      </c>
      <c r="AH1137" s="74">
        <f t="shared" si="240"/>
        <v>30058.632000000001</v>
      </c>
      <c r="AI1137" s="73" t="str">
        <f t="shared" si="241"/>
        <v/>
      </c>
      <c r="AJ1137" s="73" t="str">
        <f t="shared" si="242"/>
        <v/>
      </c>
      <c r="AK1137" s="73" t="str">
        <f t="shared" si="243"/>
        <v/>
      </c>
      <c r="AL1137" s="72" t="str">
        <f t="shared" si="244"/>
        <v/>
      </c>
      <c r="AM1137" s="71" t="str">
        <f t="shared" si="245"/>
        <v/>
      </c>
    </row>
    <row r="1138" spans="2:39" ht="13.8" thickBot="1">
      <c r="B1138" s="79">
        <v>45270</v>
      </c>
      <c r="C1138" s="78">
        <v>1138.279</v>
      </c>
      <c r="D1138" s="78">
        <v>1129.1949999999999</v>
      </c>
      <c r="E1138" s="78">
        <v>1134.7149999999999</v>
      </c>
      <c r="F1138" s="78">
        <v>1129.098</v>
      </c>
      <c r="G1138" s="78">
        <v>1162.8599999999999</v>
      </c>
      <c r="H1138" s="78">
        <v>1161.2629999999999</v>
      </c>
      <c r="I1138" s="78">
        <v>1205.6189999999999</v>
      </c>
      <c r="J1138" s="78">
        <v>1294.894</v>
      </c>
      <c r="K1138" s="78">
        <v>1273.6379999999999</v>
      </c>
      <c r="L1138" s="78">
        <v>1283.6869999999999</v>
      </c>
      <c r="M1138" s="78">
        <v>1300.192</v>
      </c>
      <c r="N1138" s="78">
        <v>1298.1780000000001</v>
      </c>
      <c r="O1138" s="78">
        <v>1272.9929999999999</v>
      </c>
      <c r="P1138" s="78">
        <v>1279.4670000000001</v>
      </c>
      <c r="Q1138" s="78">
        <v>1278.9090000000001</v>
      </c>
      <c r="R1138" s="78">
        <v>1250.7829999999999</v>
      </c>
      <c r="S1138" s="78">
        <v>0.75600000000000001</v>
      </c>
      <c r="T1138" s="78">
        <v>911.952</v>
      </c>
      <c r="U1138" s="78">
        <v>1260.8989999999999</v>
      </c>
      <c r="V1138" s="78">
        <v>837.67</v>
      </c>
      <c r="W1138" s="78">
        <v>1158.9829999999999</v>
      </c>
      <c r="X1138" s="78">
        <v>1266.0309999999999</v>
      </c>
      <c r="Y1138" s="78">
        <v>1244.3900000000001</v>
      </c>
      <c r="Z1138" s="78">
        <v>1279.904</v>
      </c>
      <c r="AA1138" s="78">
        <f t="shared" si="246"/>
        <v>1300.192</v>
      </c>
      <c r="AB1138" s="77">
        <f t="shared" si="234"/>
        <v>2023</v>
      </c>
      <c r="AC1138" s="76">
        <f t="shared" si="235"/>
        <v>12</v>
      </c>
      <c r="AD1138" s="76" t="str">
        <f t="shared" si="236"/>
        <v/>
      </c>
      <c r="AE1138" s="76" t="str">
        <f t="shared" si="237"/>
        <v/>
      </c>
      <c r="AF1138" s="74">
        <f t="shared" si="238"/>
        <v>1300.192</v>
      </c>
      <c r="AG1138" s="75" t="str">
        <f t="shared" si="239"/>
        <v>11:00</v>
      </c>
      <c r="AH1138" s="74">
        <f t="shared" si="240"/>
        <v>28854.546999999995</v>
      </c>
      <c r="AI1138" s="73" t="str">
        <f t="shared" si="241"/>
        <v/>
      </c>
      <c r="AJ1138" s="73" t="str">
        <f t="shared" si="242"/>
        <v/>
      </c>
      <c r="AK1138" s="73" t="str">
        <f t="shared" si="243"/>
        <v/>
      </c>
      <c r="AL1138" s="72" t="str">
        <f t="shared" si="244"/>
        <v/>
      </c>
      <c r="AM1138" s="71" t="str">
        <f t="shared" si="245"/>
        <v/>
      </c>
    </row>
    <row r="1139" spans="2:39" ht="13.8" thickBot="1">
      <c r="B1139" s="79">
        <v>45271</v>
      </c>
      <c r="C1139" s="78">
        <v>22.861999999999998</v>
      </c>
      <c r="D1139" s="78">
        <v>0</v>
      </c>
      <c r="E1139" s="78">
        <v>0</v>
      </c>
      <c r="F1139" s="78">
        <v>0</v>
      </c>
      <c r="G1139" s="78">
        <v>0</v>
      </c>
      <c r="H1139" s="78">
        <v>0</v>
      </c>
      <c r="I1139" s="78">
        <v>0</v>
      </c>
      <c r="J1139" s="78">
        <v>0</v>
      </c>
      <c r="K1139" s="78">
        <v>0</v>
      </c>
      <c r="L1139" s="78">
        <v>0</v>
      </c>
      <c r="M1139" s="78">
        <v>0</v>
      </c>
      <c r="N1139" s="78">
        <v>0</v>
      </c>
      <c r="O1139" s="78">
        <v>850.43899999999996</v>
      </c>
      <c r="P1139" s="78">
        <v>0</v>
      </c>
      <c r="Q1139" s="78">
        <v>0</v>
      </c>
      <c r="R1139" s="78">
        <v>0</v>
      </c>
      <c r="S1139" s="78">
        <v>0</v>
      </c>
      <c r="T1139" s="78">
        <v>0</v>
      </c>
      <c r="U1139" s="78">
        <v>0</v>
      </c>
      <c r="V1139" s="78">
        <v>0</v>
      </c>
      <c r="W1139" s="78">
        <v>0</v>
      </c>
      <c r="X1139" s="78">
        <v>0</v>
      </c>
      <c r="Y1139" s="78">
        <v>0</v>
      </c>
      <c r="Z1139" s="78">
        <v>0</v>
      </c>
      <c r="AA1139" s="78">
        <f t="shared" si="246"/>
        <v>850.43899999999996</v>
      </c>
      <c r="AB1139" s="77">
        <f t="shared" si="234"/>
        <v>2023</v>
      </c>
      <c r="AC1139" s="76">
        <f t="shared" si="235"/>
        <v>12</v>
      </c>
      <c r="AD1139" s="76" t="str">
        <f t="shared" si="236"/>
        <v/>
      </c>
      <c r="AE1139" s="76" t="str">
        <f t="shared" si="237"/>
        <v/>
      </c>
      <c r="AF1139" s="74">
        <f t="shared" si="238"/>
        <v>850.43899999999996</v>
      </c>
      <c r="AG1139" s="75" t="str">
        <f t="shared" si="239"/>
        <v>13:00</v>
      </c>
      <c r="AH1139" s="74">
        <f t="shared" si="240"/>
        <v>1723.7399999999998</v>
      </c>
      <c r="AI1139" s="73" t="str">
        <f t="shared" si="241"/>
        <v/>
      </c>
      <c r="AJ1139" s="73" t="str">
        <f t="shared" si="242"/>
        <v/>
      </c>
      <c r="AK1139" s="73" t="str">
        <f t="shared" si="243"/>
        <v/>
      </c>
      <c r="AL1139" s="72" t="str">
        <f t="shared" si="244"/>
        <v/>
      </c>
      <c r="AM1139" s="71" t="str">
        <f t="shared" si="245"/>
        <v/>
      </c>
    </row>
    <row r="1140" spans="2:39" ht="13.8" thickBot="1">
      <c r="B1140" s="79">
        <v>45272</v>
      </c>
      <c r="C1140" s="78">
        <v>0</v>
      </c>
      <c r="D1140" s="78">
        <v>0</v>
      </c>
      <c r="E1140" s="78">
        <v>0</v>
      </c>
      <c r="F1140" s="78">
        <v>0</v>
      </c>
      <c r="G1140" s="78">
        <v>0</v>
      </c>
      <c r="H1140" s="78">
        <v>0</v>
      </c>
      <c r="I1140" s="78">
        <v>0</v>
      </c>
      <c r="J1140" s="78">
        <v>0</v>
      </c>
      <c r="K1140" s="78">
        <v>0</v>
      </c>
      <c r="L1140" s="78">
        <v>0</v>
      </c>
      <c r="M1140" s="78">
        <v>0</v>
      </c>
      <c r="N1140" s="78">
        <v>0</v>
      </c>
      <c r="O1140" s="78">
        <v>938.72500000000002</v>
      </c>
      <c r="P1140" s="78">
        <v>1408.269</v>
      </c>
      <c r="Q1140" s="78">
        <v>383.53699999999998</v>
      </c>
      <c r="R1140" s="78">
        <v>0</v>
      </c>
      <c r="S1140" s="78">
        <v>0</v>
      </c>
      <c r="T1140" s="78">
        <v>0</v>
      </c>
      <c r="U1140" s="78">
        <v>0</v>
      </c>
      <c r="V1140" s="78">
        <v>0</v>
      </c>
      <c r="W1140" s="78">
        <v>0</v>
      </c>
      <c r="X1140" s="78">
        <v>0</v>
      </c>
      <c r="Y1140" s="78">
        <v>0</v>
      </c>
      <c r="Z1140" s="78">
        <v>0</v>
      </c>
      <c r="AA1140" s="78">
        <f t="shared" si="246"/>
        <v>1408.269</v>
      </c>
      <c r="AB1140" s="77">
        <f t="shared" si="234"/>
        <v>2023</v>
      </c>
      <c r="AC1140" s="76">
        <f t="shared" si="235"/>
        <v>12</v>
      </c>
      <c r="AD1140" s="76" t="str">
        <f t="shared" si="236"/>
        <v/>
      </c>
      <c r="AE1140" s="76" t="str">
        <f t="shared" si="237"/>
        <v/>
      </c>
      <c r="AF1140" s="74">
        <f t="shared" si="238"/>
        <v>1408.269</v>
      </c>
      <c r="AG1140" s="75" t="str">
        <f t="shared" si="239"/>
        <v>14:00</v>
      </c>
      <c r="AH1140" s="74">
        <f t="shared" si="240"/>
        <v>4138.8</v>
      </c>
      <c r="AI1140" s="73" t="str">
        <f t="shared" si="241"/>
        <v/>
      </c>
      <c r="AJ1140" s="73" t="str">
        <f t="shared" si="242"/>
        <v/>
      </c>
      <c r="AK1140" s="73" t="str">
        <f t="shared" si="243"/>
        <v/>
      </c>
      <c r="AL1140" s="72" t="str">
        <f t="shared" si="244"/>
        <v/>
      </c>
      <c r="AM1140" s="71" t="str">
        <f t="shared" si="245"/>
        <v/>
      </c>
    </row>
    <row r="1141" spans="2:39" ht="13.8" thickBot="1">
      <c r="B1141" s="79">
        <v>45273</v>
      </c>
      <c r="C1141" s="78">
        <v>0</v>
      </c>
      <c r="D1141" s="78">
        <v>0</v>
      </c>
      <c r="E1141" s="78">
        <v>0</v>
      </c>
      <c r="F1141" s="78">
        <v>0</v>
      </c>
      <c r="G1141" s="78">
        <v>0</v>
      </c>
      <c r="H1141" s="78">
        <v>0</v>
      </c>
      <c r="I1141" s="78">
        <v>0</v>
      </c>
      <c r="J1141" s="78">
        <v>0</v>
      </c>
      <c r="K1141" s="78">
        <v>0</v>
      </c>
      <c r="L1141" s="78">
        <v>0</v>
      </c>
      <c r="M1141" s="78">
        <v>0</v>
      </c>
      <c r="N1141" s="78">
        <v>0</v>
      </c>
      <c r="O1141" s="78">
        <v>177.84899999999999</v>
      </c>
      <c r="P1141" s="78">
        <v>0</v>
      </c>
      <c r="Q1141" s="78">
        <v>0</v>
      </c>
      <c r="R1141" s="78">
        <v>0</v>
      </c>
      <c r="S1141" s="78">
        <v>0</v>
      </c>
      <c r="T1141" s="78">
        <v>0</v>
      </c>
      <c r="U1141" s="78">
        <v>0</v>
      </c>
      <c r="V1141" s="78">
        <v>0</v>
      </c>
      <c r="W1141" s="78">
        <v>0</v>
      </c>
      <c r="X1141" s="78">
        <v>0</v>
      </c>
      <c r="Y1141" s="78">
        <v>0</v>
      </c>
      <c r="Z1141" s="78">
        <v>0</v>
      </c>
      <c r="AA1141" s="78">
        <f t="shared" si="246"/>
        <v>177.84899999999999</v>
      </c>
      <c r="AB1141" s="77">
        <f t="shared" si="234"/>
        <v>2023</v>
      </c>
      <c r="AC1141" s="76">
        <f t="shared" si="235"/>
        <v>12</v>
      </c>
      <c r="AD1141" s="76" t="str">
        <f t="shared" si="236"/>
        <v/>
      </c>
      <c r="AE1141" s="76" t="str">
        <f t="shared" si="237"/>
        <v/>
      </c>
      <c r="AF1141" s="74">
        <f t="shared" si="238"/>
        <v>177.84899999999999</v>
      </c>
      <c r="AG1141" s="75" t="str">
        <f t="shared" si="239"/>
        <v>13:00</v>
      </c>
      <c r="AH1141" s="74">
        <f t="shared" si="240"/>
        <v>355.69799999999998</v>
      </c>
      <c r="AI1141" s="73" t="str">
        <f t="shared" si="241"/>
        <v/>
      </c>
      <c r="AJ1141" s="73" t="str">
        <f t="shared" si="242"/>
        <v/>
      </c>
      <c r="AK1141" s="73" t="str">
        <f t="shared" si="243"/>
        <v/>
      </c>
      <c r="AL1141" s="72" t="str">
        <f t="shared" si="244"/>
        <v/>
      </c>
      <c r="AM1141" s="71" t="str">
        <f t="shared" si="245"/>
        <v/>
      </c>
    </row>
    <row r="1142" spans="2:39" ht="13.8" thickBot="1">
      <c r="B1142" s="79">
        <v>45274</v>
      </c>
      <c r="C1142" s="78">
        <v>0</v>
      </c>
      <c r="D1142" s="78">
        <v>0</v>
      </c>
      <c r="E1142" s="78">
        <v>0</v>
      </c>
      <c r="F1142" s="78">
        <v>0</v>
      </c>
      <c r="G1142" s="78">
        <v>0</v>
      </c>
      <c r="H1142" s="78">
        <v>0</v>
      </c>
      <c r="I1142" s="78">
        <v>0</v>
      </c>
      <c r="J1142" s="78">
        <v>0</v>
      </c>
      <c r="K1142" s="78">
        <v>0</v>
      </c>
      <c r="L1142" s="78">
        <v>0</v>
      </c>
      <c r="M1142" s="78">
        <v>0</v>
      </c>
      <c r="N1142" s="78">
        <v>0</v>
      </c>
      <c r="O1142" s="78">
        <v>0</v>
      </c>
      <c r="P1142" s="78">
        <v>287.72300000000001</v>
      </c>
      <c r="Q1142" s="78">
        <v>1284.1579999999999</v>
      </c>
      <c r="R1142" s="78">
        <v>1437.3330000000001</v>
      </c>
      <c r="S1142" s="78">
        <v>1397.0989999999999</v>
      </c>
      <c r="T1142" s="78">
        <v>871.79899999999998</v>
      </c>
      <c r="U1142" s="78">
        <v>0</v>
      </c>
      <c r="V1142" s="78">
        <v>0</v>
      </c>
      <c r="W1142" s="78">
        <v>0</v>
      </c>
      <c r="X1142" s="78">
        <v>0</v>
      </c>
      <c r="Y1142" s="78">
        <v>0</v>
      </c>
      <c r="Z1142" s="78">
        <v>0</v>
      </c>
      <c r="AA1142" s="78">
        <f t="shared" si="246"/>
        <v>1437.3330000000001</v>
      </c>
      <c r="AB1142" s="77">
        <f t="shared" si="234"/>
        <v>2023</v>
      </c>
      <c r="AC1142" s="76">
        <f t="shared" si="235"/>
        <v>12</v>
      </c>
      <c r="AD1142" s="76" t="str">
        <f t="shared" si="236"/>
        <v/>
      </c>
      <c r="AE1142" s="76" t="str">
        <f t="shared" si="237"/>
        <v/>
      </c>
      <c r="AF1142" s="74">
        <f t="shared" si="238"/>
        <v>1437.3330000000001</v>
      </c>
      <c r="AG1142" s="75" t="str">
        <f t="shared" si="239"/>
        <v>16:00</v>
      </c>
      <c r="AH1142" s="74">
        <f t="shared" si="240"/>
        <v>6715.4449999999997</v>
      </c>
      <c r="AI1142" s="73" t="str">
        <f t="shared" si="241"/>
        <v/>
      </c>
      <c r="AJ1142" s="73" t="str">
        <f t="shared" si="242"/>
        <v/>
      </c>
      <c r="AK1142" s="73" t="str">
        <f t="shared" si="243"/>
        <v/>
      </c>
      <c r="AL1142" s="72" t="str">
        <f t="shared" si="244"/>
        <v/>
      </c>
      <c r="AM1142" s="71" t="str">
        <f t="shared" si="245"/>
        <v/>
      </c>
    </row>
    <row r="1143" spans="2:39" ht="13.8" thickBot="1">
      <c r="B1143" s="79">
        <v>45275</v>
      </c>
      <c r="C1143" s="78">
        <v>0</v>
      </c>
      <c r="D1143" s="78">
        <v>0</v>
      </c>
      <c r="E1143" s="78">
        <v>0</v>
      </c>
      <c r="F1143" s="78">
        <v>0</v>
      </c>
      <c r="G1143" s="78">
        <v>0</v>
      </c>
      <c r="H1143" s="78">
        <v>0</v>
      </c>
      <c r="I1143" s="78">
        <v>0</v>
      </c>
      <c r="J1143" s="78">
        <v>0</v>
      </c>
      <c r="K1143" s="78">
        <v>0</v>
      </c>
      <c r="L1143" s="78">
        <v>0</v>
      </c>
      <c r="M1143" s="78">
        <v>0</v>
      </c>
      <c r="N1143" s="78">
        <v>0</v>
      </c>
      <c r="O1143" s="78">
        <v>0</v>
      </c>
      <c r="P1143" s="78">
        <v>0</v>
      </c>
      <c r="Q1143" s="78">
        <v>0</v>
      </c>
      <c r="R1143" s="78">
        <v>0</v>
      </c>
      <c r="S1143" s="78">
        <v>0</v>
      </c>
      <c r="T1143" s="78">
        <v>0</v>
      </c>
      <c r="U1143" s="78">
        <v>0</v>
      </c>
      <c r="V1143" s="78">
        <v>0</v>
      </c>
      <c r="W1143" s="78">
        <v>0</v>
      </c>
      <c r="X1143" s="78">
        <v>0</v>
      </c>
      <c r="Y1143" s="78">
        <v>0</v>
      </c>
      <c r="Z1143" s="78">
        <v>0</v>
      </c>
      <c r="AA1143" s="78">
        <f t="shared" si="246"/>
        <v>0</v>
      </c>
      <c r="AB1143" s="77">
        <f t="shared" si="234"/>
        <v>2023</v>
      </c>
      <c r="AC1143" s="76">
        <f t="shared" si="235"/>
        <v>12</v>
      </c>
      <c r="AD1143" s="76" t="str">
        <f t="shared" si="236"/>
        <v/>
      </c>
      <c r="AE1143" s="76" t="str">
        <f t="shared" si="237"/>
        <v/>
      </c>
      <c r="AF1143" s="74">
        <f t="shared" si="238"/>
        <v>0</v>
      </c>
      <c r="AG1143" s="75" t="str">
        <f t="shared" si="239"/>
        <v>1:00</v>
      </c>
      <c r="AH1143" s="74">
        <f t="shared" si="240"/>
        <v>0</v>
      </c>
      <c r="AI1143" s="73" t="str">
        <f t="shared" si="241"/>
        <v/>
      </c>
      <c r="AJ1143" s="73" t="str">
        <f t="shared" si="242"/>
        <v/>
      </c>
      <c r="AK1143" s="73" t="str">
        <f t="shared" si="243"/>
        <v/>
      </c>
      <c r="AL1143" s="72" t="str">
        <f t="shared" si="244"/>
        <v/>
      </c>
      <c r="AM1143" s="71" t="str">
        <f t="shared" si="245"/>
        <v/>
      </c>
    </row>
    <row r="1144" spans="2:39" ht="13.8" thickBot="1">
      <c r="B1144" s="79">
        <v>45276</v>
      </c>
      <c r="C1144" s="78">
        <v>0</v>
      </c>
      <c r="D1144" s="78">
        <v>0</v>
      </c>
      <c r="E1144" s="78">
        <v>0</v>
      </c>
      <c r="F1144" s="78">
        <v>0</v>
      </c>
      <c r="G1144" s="78">
        <v>0</v>
      </c>
      <c r="H1144" s="78">
        <v>0</v>
      </c>
      <c r="I1144" s="78">
        <v>0</v>
      </c>
      <c r="J1144" s="78">
        <v>0</v>
      </c>
      <c r="K1144" s="78">
        <v>0</v>
      </c>
      <c r="L1144" s="78">
        <v>0</v>
      </c>
      <c r="M1144" s="78">
        <v>0</v>
      </c>
      <c r="N1144" s="78">
        <v>0</v>
      </c>
      <c r="O1144" s="78">
        <v>0</v>
      </c>
      <c r="P1144" s="78">
        <v>0</v>
      </c>
      <c r="Q1144" s="78">
        <v>0</v>
      </c>
      <c r="R1144" s="78">
        <v>0</v>
      </c>
      <c r="S1144" s="78">
        <v>0</v>
      </c>
      <c r="T1144" s="78">
        <v>0</v>
      </c>
      <c r="U1144" s="78">
        <v>0</v>
      </c>
      <c r="V1144" s="78">
        <v>0</v>
      </c>
      <c r="W1144" s="78">
        <v>0</v>
      </c>
      <c r="X1144" s="78">
        <v>0</v>
      </c>
      <c r="Y1144" s="78">
        <v>0</v>
      </c>
      <c r="Z1144" s="78">
        <v>0</v>
      </c>
      <c r="AA1144" s="78">
        <f t="shared" si="246"/>
        <v>0</v>
      </c>
      <c r="AB1144" s="77">
        <f t="shared" si="234"/>
        <v>2023</v>
      </c>
      <c r="AC1144" s="76">
        <f t="shared" si="235"/>
        <v>12</v>
      </c>
      <c r="AD1144" s="76" t="str">
        <f t="shared" si="236"/>
        <v/>
      </c>
      <c r="AE1144" s="76" t="str">
        <f t="shared" si="237"/>
        <v/>
      </c>
      <c r="AF1144" s="74">
        <f t="shared" si="238"/>
        <v>0</v>
      </c>
      <c r="AG1144" s="75" t="str">
        <f t="shared" si="239"/>
        <v>1:00</v>
      </c>
      <c r="AH1144" s="74">
        <f t="shared" si="240"/>
        <v>0</v>
      </c>
      <c r="AI1144" s="73" t="str">
        <f t="shared" si="241"/>
        <v/>
      </c>
      <c r="AJ1144" s="73" t="str">
        <f t="shared" si="242"/>
        <v/>
      </c>
      <c r="AK1144" s="73" t="str">
        <f t="shared" si="243"/>
        <v/>
      </c>
      <c r="AL1144" s="72" t="str">
        <f t="shared" si="244"/>
        <v/>
      </c>
      <c r="AM1144" s="71" t="str">
        <f t="shared" si="245"/>
        <v/>
      </c>
    </row>
    <row r="1145" spans="2:39" ht="13.8" thickBot="1">
      <c r="B1145" s="79">
        <v>45277</v>
      </c>
      <c r="C1145" s="78">
        <v>0</v>
      </c>
      <c r="D1145" s="78">
        <v>0</v>
      </c>
      <c r="E1145" s="78">
        <v>0</v>
      </c>
      <c r="F1145" s="78">
        <v>0</v>
      </c>
      <c r="G1145" s="78">
        <v>0</v>
      </c>
      <c r="H1145" s="78">
        <v>0</v>
      </c>
      <c r="I1145" s="78">
        <v>0</v>
      </c>
      <c r="J1145" s="78">
        <v>0</v>
      </c>
      <c r="K1145" s="78">
        <v>0</v>
      </c>
      <c r="L1145" s="78">
        <v>0</v>
      </c>
      <c r="M1145" s="78">
        <v>0</v>
      </c>
      <c r="N1145" s="78">
        <v>0</v>
      </c>
      <c r="O1145" s="78">
        <v>0</v>
      </c>
      <c r="P1145" s="78">
        <v>0</v>
      </c>
      <c r="Q1145" s="78">
        <v>0</v>
      </c>
      <c r="R1145" s="78">
        <v>0</v>
      </c>
      <c r="S1145" s="78">
        <v>0</v>
      </c>
      <c r="T1145" s="78">
        <v>0</v>
      </c>
      <c r="U1145" s="78">
        <v>0</v>
      </c>
      <c r="V1145" s="78">
        <v>0</v>
      </c>
      <c r="W1145" s="78">
        <v>0</v>
      </c>
      <c r="X1145" s="78">
        <v>0</v>
      </c>
      <c r="Y1145" s="78">
        <v>0</v>
      </c>
      <c r="Z1145" s="78">
        <v>0</v>
      </c>
      <c r="AA1145" s="78">
        <f t="shared" si="246"/>
        <v>0</v>
      </c>
      <c r="AB1145" s="77">
        <f t="shared" si="234"/>
        <v>2023</v>
      </c>
      <c r="AC1145" s="76">
        <f t="shared" si="235"/>
        <v>12</v>
      </c>
      <c r="AD1145" s="76" t="str">
        <f t="shared" si="236"/>
        <v/>
      </c>
      <c r="AE1145" s="76" t="str">
        <f t="shared" si="237"/>
        <v/>
      </c>
      <c r="AF1145" s="74">
        <f t="shared" si="238"/>
        <v>0</v>
      </c>
      <c r="AG1145" s="75" t="str">
        <f t="shared" si="239"/>
        <v>1:00</v>
      </c>
      <c r="AH1145" s="74">
        <f t="shared" si="240"/>
        <v>0</v>
      </c>
      <c r="AI1145" s="73" t="str">
        <f t="shared" si="241"/>
        <v/>
      </c>
      <c r="AJ1145" s="73" t="str">
        <f t="shared" si="242"/>
        <v/>
      </c>
      <c r="AK1145" s="73" t="str">
        <f t="shared" si="243"/>
        <v/>
      </c>
      <c r="AL1145" s="72" t="str">
        <f t="shared" si="244"/>
        <v/>
      </c>
      <c r="AM1145" s="71" t="str">
        <f t="shared" si="245"/>
        <v/>
      </c>
    </row>
    <row r="1146" spans="2:39" ht="13.8" thickBot="1">
      <c r="B1146" s="79">
        <v>45278</v>
      </c>
      <c r="C1146" s="78">
        <v>0</v>
      </c>
      <c r="D1146" s="78">
        <v>0</v>
      </c>
      <c r="E1146" s="78">
        <v>0</v>
      </c>
      <c r="F1146" s="78">
        <v>0</v>
      </c>
      <c r="G1146" s="78">
        <v>0</v>
      </c>
      <c r="H1146" s="78">
        <v>0</v>
      </c>
      <c r="I1146" s="78">
        <v>0</v>
      </c>
      <c r="J1146" s="78">
        <v>56.741</v>
      </c>
      <c r="K1146" s="78">
        <v>1047.242</v>
      </c>
      <c r="L1146" s="78">
        <v>1398.3440000000001</v>
      </c>
      <c r="M1146" s="78">
        <v>361.01400000000001</v>
      </c>
      <c r="N1146" s="78">
        <v>0</v>
      </c>
      <c r="O1146" s="78">
        <v>0</v>
      </c>
      <c r="P1146" s="78">
        <v>0</v>
      </c>
      <c r="Q1146" s="78">
        <v>0</v>
      </c>
      <c r="R1146" s="78">
        <v>0</v>
      </c>
      <c r="S1146" s="78">
        <v>0</v>
      </c>
      <c r="T1146" s="78">
        <v>0</v>
      </c>
      <c r="U1146" s="78">
        <v>0</v>
      </c>
      <c r="V1146" s="78">
        <v>0</v>
      </c>
      <c r="W1146" s="78">
        <v>0</v>
      </c>
      <c r="X1146" s="78">
        <v>0</v>
      </c>
      <c r="Y1146" s="78">
        <v>0</v>
      </c>
      <c r="Z1146" s="78">
        <v>0</v>
      </c>
      <c r="AA1146" s="78">
        <f t="shared" si="246"/>
        <v>1398.3440000000001</v>
      </c>
      <c r="AB1146" s="77">
        <f t="shared" si="234"/>
        <v>2023</v>
      </c>
      <c r="AC1146" s="76">
        <f t="shared" si="235"/>
        <v>12</v>
      </c>
      <c r="AD1146" s="76" t="str">
        <f t="shared" si="236"/>
        <v/>
      </c>
      <c r="AE1146" s="76" t="str">
        <f t="shared" si="237"/>
        <v/>
      </c>
      <c r="AF1146" s="74">
        <f t="shared" si="238"/>
        <v>1398.3440000000001</v>
      </c>
      <c r="AG1146" s="75" t="str">
        <f t="shared" si="239"/>
        <v>10:00</v>
      </c>
      <c r="AH1146" s="74">
        <f t="shared" si="240"/>
        <v>4261.6850000000004</v>
      </c>
      <c r="AI1146" s="73" t="str">
        <f t="shared" si="241"/>
        <v/>
      </c>
      <c r="AJ1146" s="73" t="str">
        <f t="shared" si="242"/>
        <v/>
      </c>
      <c r="AK1146" s="73" t="str">
        <f t="shared" si="243"/>
        <v/>
      </c>
      <c r="AL1146" s="72" t="str">
        <f t="shared" si="244"/>
        <v/>
      </c>
      <c r="AM1146" s="71" t="str">
        <f t="shared" si="245"/>
        <v/>
      </c>
    </row>
    <row r="1147" spans="2:39" ht="13.8" thickBot="1">
      <c r="B1147" s="79">
        <v>45279</v>
      </c>
      <c r="C1147" s="78">
        <v>0</v>
      </c>
      <c r="D1147" s="78">
        <v>0</v>
      </c>
      <c r="E1147" s="78">
        <v>0</v>
      </c>
      <c r="F1147" s="78">
        <v>0</v>
      </c>
      <c r="G1147" s="78">
        <v>0</v>
      </c>
      <c r="H1147" s="78">
        <v>0</v>
      </c>
      <c r="I1147" s="78">
        <v>0</v>
      </c>
      <c r="J1147" s="78">
        <v>0</v>
      </c>
      <c r="K1147" s="78">
        <v>182.61099999999999</v>
      </c>
      <c r="L1147" s="78">
        <v>1461.6379999999999</v>
      </c>
      <c r="M1147" s="78">
        <v>1478.319</v>
      </c>
      <c r="N1147" s="78">
        <v>1472.951</v>
      </c>
      <c r="O1147" s="78">
        <v>1476.4380000000001</v>
      </c>
      <c r="P1147" s="78">
        <v>1424.9259999999999</v>
      </c>
      <c r="Q1147" s="78">
        <v>1426.145</v>
      </c>
      <c r="R1147" s="78">
        <v>1454.075</v>
      </c>
      <c r="S1147" s="78">
        <v>1416.8920000000001</v>
      </c>
      <c r="T1147" s="78">
        <v>1421.229</v>
      </c>
      <c r="U1147" s="78">
        <v>1415.519</v>
      </c>
      <c r="V1147" s="78">
        <v>1425.473</v>
      </c>
      <c r="W1147" s="78">
        <v>1403.29</v>
      </c>
      <c r="X1147" s="78">
        <v>1418.8030000000001</v>
      </c>
      <c r="Y1147" s="78">
        <v>1399.405</v>
      </c>
      <c r="Z1147" s="78">
        <v>1379.5160000000001</v>
      </c>
      <c r="AA1147" s="78">
        <f t="shared" si="246"/>
        <v>1478.319</v>
      </c>
      <c r="AB1147" s="77">
        <f t="shared" si="234"/>
        <v>2023</v>
      </c>
      <c r="AC1147" s="76">
        <f t="shared" si="235"/>
        <v>12</v>
      </c>
      <c r="AD1147" s="76" t="str">
        <f t="shared" si="236"/>
        <v/>
      </c>
      <c r="AE1147" s="76" t="str">
        <f t="shared" si="237"/>
        <v/>
      </c>
      <c r="AF1147" s="74">
        <f t="shared" si="238"/>
        <v>1478.319</v>
      </c>
      <c r="AG1147" s="75" t="str">
        <f t="shared" si="239"/>
        <v>11:00</v>
      </c>
      <c r="AH1147" s="74">
        <f t="shared" si="240"/>
        <v>23135.548999999999</v>
      </c>
      <c r="AI1147" s="73" t="str">
        <f t="shared" si="241"/>
        <v/>
      </c>
      <c r="AJ1147" s="73" t="str">
        <f t="shared" si="242"/>
        <v/>
      </c>
      <c r="AK1147" s="73" t="str">
        <f t="shared" si="243"/>
        <v/>
      </c>
      <c r="AL1147" s="72" t="str">
        <f t="shared" si="244"/>
        <v/>
      </c>
      <c r="AM1147" s="71" t="str">
        <f t="shared" si="245"/>
        <v/>
      </c>
    </row>
    <row r="1148" spans="2:39" ht="13.8" thickBot="1">
      <c r="B1148" s="79">
        <v>45280</v>
      </c>
      <c r="C1148" s="78">
        <v>1375.0889999999999</v>
      </c>
      <c r="D1148" s="78">
        <v>1377.7550000000001</v>
      </c>
      <c r="E1148" s="78">
        <v>1362.01</v>
      </c>
      <c r="F1148" s="78">
        <v>1350.9580000000001</v>
      </c>
      <c r="G1148" s="78">
        <v>1304.5170000000001</v>
      </c>
      <c r="H1148" s="78">
        <v>1343.213</v>
      </c>
      <c r="I1148" s="78">
        <v>1386.299</v>
      </c>
      <c r="J1148" s="78">
        <v>1460.2439999999999</v>
      </c>
      <c r="K1148" s="78">
        <v>1464.626</v>
      </c>
      <c r="L1148" s="78">
        <v>1470.0930000000001</v>
      </c>
      <c r="M1148" s="78">
        <v>1473.432</v>
      </c>
      <c r="N1148" s="78">
        <v>1472.7950000000001</v>
      </c>
      <c r="O1148" s="78">
        <v>1443.9960000000001</v>
      </c>
      <c r="P1148" s="78">
        <v>1447.03</v>
      </c>
      <c r="Q1148" s="78">
        <v>1456.8869999999999</v>
      </c>
      <c r="R1148" s="78">
        <v>1462.039</v>
      </c>
      <c r="S1148" s="78">
        <v>1455.6210000000001</v>
      </c>
      <c r="T1148" s="78">
        <v>1429.018</v>
      </c>
      <c r="U1148" s="78">
        <v>1387.0260000000001</v>
      </c>
      <c r="V1148" s="78">
        <v>1353.2539999999999</v>
      </c>
      <c r="W1148" s="78">
        <v>1345.212</v>
      </c>
      <c r="X1148" s="78">
        <v>1328.6</v>
      </c>
      <c r="Y1148" s="78">
        <v>1349.4079999999999</v>
      </c>
      <c r="Z1148" s="78">
        <v>1322.827</v>
      </c>
      <c r="AA1148" s="78">
        <f t="shared" si="246"/>
        <v>1473.432</v>
      </c>
      <c r="AB1148" s="77">
        <f t="shared" si="234"/>
        <v>2023</v>
      </c>
      <c r="AC1148" s="76">
        <f t="shared" si="235"/>
        <v>12</v>
      </c>
      <c r="AD1148" s="76" t="str">
        <f t="shared" si="236"/>
        <v/>
      </c>
      <c r="AE1148" s="76" t="str">
        <f t="shared" si="237"/>
        <v/>
      </c>
      <c r="AF1148" s="74">
        <f t="shared" si="238"/>
        <v>1473.432</v>
      </c>
      <c r="AG1148" s="75" t="str">
        <f t="shared" si="239"/>
        <v>11:00</v>
      </c>
      <c r="AH1148" s="74">
        <f t="shared" si="240"/>
        <v>35095.381000000001</v>
      </c>
      <c r="AI1148" s="73" t="str">
        <f t="shared" si="241"/>
        <v/>
      </c>
      <c r="AJ1148" s="73" t="str">
        <f t="shared" si="242"/>
        <v/>
      </c>
      <c r="AK1148" s="73" t="str">
        <f t="shared" si="243"/>
        <v/>
      </c>
      <c r="AL1148" s="72" t="str">
        <f t="shared" si="244"/>
        <v/>
      </c>
      <c r="AM1148" s="71" t="str">
        <f t="shared" si="245"/>
        <v/>
      </c>
    </row>
    <row r="1149" spans="2:39" ht="13.8" thickBot="1">
      <c r="B1149" s="79">
        <v>45281</v>
      </c>
      <c r="C1149" s="78">
        <v>1320.646</v>
      </c>
      <c r="D1149" s="78">
        <v>1277.087</v>
      </c>
      <c r="E1149" s="78">
        <v>1288.8119999999999</v>
      </c>
      <c r="F1149" s="78">
        <v>1283.9349999999999</v>
      </c>
      <c r="G1149" s="78">
        <v>1287.829</v>
      </c>
      <c r="H1149" s="78">
        <v>1361.8989999999999</v>
      </c>
      <c r="I1149" s="78">
        <v>1392.347</v>
      </c>
      <c r="J1149" s="78">
        <v>1438.098</v>
      </c>
      <c r="K1149" s="78">
        <v>1460.6679999999999</v>
      </c>
      <c r="L1149" s="78">
        <v>1466.635</v>
      </c>
      <c r="M1149" s="78">
        <v>1474.527</v>
      </c>
      <c r="N1149" s="78">
        <v>1478.153</v>
      </c>
      <c r="O1149" s="78">
        <v>1458.5809999999999</v>
      </c>
      <c r="P1149" s="78">
        <v>1464.999</v>
      </c>
      <c r="Q1149" s="78">
        <v>1457.3520000000001</v>
      </c>
      <c r="R1149" s="78">
        <v>1440.328</v>
      </c>
      <c r="S1149" s="78">
        <v>1414.9870000000001</v>
      </c>
      <c r="T1149" s="78">
        <v>1392.847</v>
      </c>
      <c r="U1149" s="78">
        <v>1364.2529999999999</v>
      </c>
      <c r="V1149" s="78">
        <v>1369.3320000000001</v>
      </c>
      <c r="W1149" s="78">
        <v>1356.8340000000001</v>
      </c>
      <c r="X1149" s="78">
        <v>1316.925</v>
      </c>
      <c r="Y1149" s="78">
        <v>1299.348</v>
      </c>
      <c r="Z1149" s="78">
        <v>1301.0650000000001</v>
      </c>
      <c r="AA1149" s="78">
        <f t="shared" si="246"/>
        <v>1478.153</v>
      </c>
      <c r="AB1149" s="77">
        <f t="shared" si="234"/>
        <v>2023</v>
      </c>
      <c r="AC1149" s="76">
        <f t="shared" si="235"/>
        <v>12</v>
      </c>
      <c r="AD1149" s="76" t="str">
        <f t="shared" si="236"/>
        <v/>
      </c>
      <c r="AE1149" s="76" t="str">
        <f t="shared" si="237"/>
        <v/>
      </c>
      <c r="AF1149" s="74">
        <f t="shared" si="238"/>
        <v>1478.153</v>
      </c>
      <c r="AG1149" s="75" t="str">
        <f t="shared" si="239"/>
        <v>12:00</v>
      </c>
      <c r="AH1149" s="74">
        <f t="shared" si="240"/>
        <v>34645.64</v>
      </c>
      <c r="AI1149" s="73" t="str">
        <f t="shared" si="241"/>
        <v/>
      </c>
      <c r="AJ1149" s="73" t="str">
        <f t="shared" si="242"/>
        <v/>
      </c>
      <c r="AK1149" s="73" t="str">
        <f t="shared" si="243"/>
        <v/>
      </c>
      <c r="AL1149" s="72" t="str">
        <f t="shared" si="244"/>
        <v/>
      </c>
      <c r="AM1149" s="71" t="str">
        <f t="shared" si="245"/>
        <v/>
      </c>
    </row>
    <row r="1150" spans="2:39" ht="13.8" thickBot="1">
      <c r="B1150" s="79">
        <v>45282</v>
      </c>
      <c r="C1150" s="78">
        <v>1253.306</v>
      </c>
      <c r="D1150" s="78">
        <v>1255.9079999999999</v>
      </c>
      <c r="E1150" s="78">
        <v>1271.7650000000001</v>
      </c>
      <c r="F1150" s="78">
        <v>1278.2449999999999</v>
      </c>
      <c r="G1150" s="78">
        <v>1260.723</v>
      </c>
      <c r="H1150" s="78">
        <v>1308.395</v>
      </c>
      <c r="I1150" s="78">
        <v>1356.32</v>
      </c>
      <c r="J1150" s="78">
        <v>1460.6120000000001</v>
      </c>
      <c r="K1150" s="78">
        <v>1463.4580000000001</v>
      </c>
      <c r="L1150" s="78">
        <v>1481.481</v>
      </c>
      <c r="M1150" s="78">
        <v>1475.1410000000001</v>
      </c>
      <c r="N1150" s="78">
        <v>1481.155</v>
      </c>
      <c r="O1150" s="78">
        <v>1289.0139999999999</v>
      </c>
      <c r="P1150" s="78">
        <v>1085.896</v>
      </c>
      <c r="Q1150" s="78">
        <v>1460.7170000000001</v>
      </c>
      <c r="R1150" s="78">
        <v>1449.83</v>
      </c>
      <c r="S1150" s="78">
        <v>1448.6890000000001</v>
      </c>
      <c r="T1150" s="78">
        <v>1406.356</v>
      </c>
      <c r="U1150" s="78">
        <v>1348.2860000000001</v>
      </c>
      <c r="V1150" s="78">
        <v>1377.338</v>
      </c>
      <c r="W1150" s="78">
        <v>1337.5029999999999</v>
      </c>
      <c r="X1150" s="78">
        <v>1324.346</v>
      </c>
      <c r="Y1150" s="78">
        <v>1310.1199999999999</v>
      </c>
      <c r="Z1150" s="78">
        <v>1279.376</v>
      </c>
      <c r="AA1150" s="78">
        <f t="shared" si="246"/>
        <v>1481.481</v>
      </c>
      <c r="AB1150" s="77">
        <f t="shared" si="234"/>
        <v>2023</v>
      </c>
      <c r="AC1150" s="76">
        <f t="shared" si="235"/>
        <v>12</v>
      </c>
      <c r="AD1150" s="76" t="str">
        <f t="shared" si="236"/>
        <v/>
      </c>
      <c r="AE1150" s="76" t="str">
        <f t="shared" si="237"/>
        <v/>
      </c>
      <c r="AF1150" s="74">
        <f t="shared" si="238"/>
        <v>1481.481</v>
      </c>
      <c r="AG1150" s="75" t="str">
        <f t="shared" si="239"/>
        <v>10:00</v>
      </c>
      <c r="AH1150" s="74">
        <f t="shared" si="240"/>
        <v>33945.461000000003</v>
      </c>
      <c r="AI1150" s="73" t="str">
        <f t="shared" si="241"/>
        <v/>
      </c>
      <c r="AJ1150" s="73" t="str">
        <f t="shared" si="242"/>
        <v/>
      </c>
      <c r="AK1150" s="73" t="str">
        <f t="shared" si="243"/>
        <v/>
      </c>
      <c r="AL1150" s="72" t="str">
        <f t="shared" si="244"/>
        <v/>
      </c>
      <c r="AM1150" s="71" t="str">
        <f t="shared" si="245"/>
        <v/>
      </c>
    </row>
    <row r="1151" spans="2:39" ht="13.8" thickBot="1">
      <c r="B1151" s="79">
        <v>45283</v>
      </c>
      <c r="C1151" s="78">
        <v>1266.2</v>
      </c>
      <c r="D1151" s="78">
        <v>1267.412</v>
      </c>
      <c r="E1151" s="78">
        <v>1249.7829999999999</v>
      </c>
      <c r="F1151" s="78">
        <v>1244.1869999999999</v>
      </c>
      <c r="G1151" s="78">
        <v>1260.9590000000001</v>
      </c>
      <c r="H1151" s="78">
        <v>1248.7819999999999</v>
      </c>
      <c r="I1151" s="78">
        <v>1298.155</v>
      </c>
      <c r="J1151" s="78">
        <v>1390.846</v>
      </c>
      <c r="K1151" s="78">
        <v>1379.675</v>
      </c>
      <c r="L1151" s="78">
        <v>1357.13</v>
      </c>
      <c r="M1151" s="78">
        <v>1395.9169999999999</v>
      </c>
      <c r="N1151" s="78">
        <v>1366.6489999999999</v>
      </c>
      <c r="O1151" s="78">
        <v>1330.924</v>
      </c>
      <c r="P1151" s="78">
        <v>1355.682</v>
      </c>
      <c r="Q1151" s="78">
        <v>1327.1010000000001</v>
      </c>
      <c r="R1151" s="78">
        <v>1338.675</v>
      </c>
      <c r="S1151" s="78">
        <v>1318.0450000000001</v>
      </c>
      <c r="T1151" s="78">
        <v>1283.5840000000001</v>
      </c>
      <c r="U1151" s="78">
        <v>1271.43</v>
      </c>
      <c r="V1151" s="78">
        <v>1281.925</v>
      </c>
      <c r="W1151" s="78">
        <v>1260.857</v>
      </c>
      <c r="X1151" s="78">
        <v>1252.5260000000001</v>
      </c>
      <c r="Y1151" s="78">
        <v>1240.405</v>
      </c>
      <c r="Z1151" s="78">
        <v>1231.346</v>
      </c>
      <c r="AA1151" s="78">
        <f t="shared" si="246"/>
        <v>1395.9169999999999</v>
      </c>
      <c r="AB1151" s="77">
        <f t="shared" si="234"/>
        <v>2023</v>
      </c>
      <c r="AC1151" s="76">
        <f t="shared" si="235"/>
        <v>12</v>
      </c>
      <c r="AD1151" s="76" t="str">
        <f t="shared" si="236"/>
        <v/>
      </c>
      <c r="AE1151" s="76" t="str">
        <f t="shared" si="237"/>
        <v/>
      </c>
      <c r="AF1151" s="74">
        <f t="shared" si="238"/>
        <v>1395.9169999999999</v>
      </c>
      <c r="AG1151" s="75" t="str">
        <f t="shared" si="239"/>
        <v>11:00</v>
      </c>
      <c r="AH1151" s="74">
        <f t="shared" si="240"/>
        <v>32614.111999999997</v>
      </c>
      <c r="AI1151" s="73" t="str">
        <f t="shared" si="241"/>
        <v/>
      </c>
      <c r="AJ1151" s="73" t="str">
        <f t="shared" si="242"/>
        <v/>
      </c>
      <c r="AK1151" s="73" t="str">
        <f t="shared" si="243"/>
        <v/>
      </c>
      <c r="AL1151" s="72" t="str">
        <f t="shared" si="244"/>
        <v/>
      </c>
      <c r="AM1151" s="71" t="str">
        <f t="shared" si="245"/>
        <v/>
      </c>
    </row>
    <row r="1152" spans="2:39" ht="13.8" thickBot="1">
      <c r="B1152" s="79">
        <v>45284</v>
      </c>
      <c r="C1152" s="78">
        <v>1233.8510000000001</v>
      </c>
      <c r="D1152" s="78">
        <v>1241.2929999999999</v>
      </c>
      <c r="E1152" s="78">
        <v>1230.0170000000001</v>
      </c>
      <c r="F1152" s="78">
        <v>1223.45</v>
      </c>
      <c r="G1152" s="78">
        <v>1238.366</v>
      </c>
      <c r="H1152" s="78">
        <v>1223.0440000000001</v>
      </c>
      <c r="I1152" s="78">
        <v>1274.346</v>
      </c>
      <c r="J1152" s="78">
        <v>1363.4169999999999</v>
      </c>
      <c r="K1152" s="78">
        <v>1331.2909999999999</v>
      </c>
      <c r="L1152" s="78">
        <v>1331.999</v>
      </c>
      <c r="M1152" s="78">
        <v>1311.019</v>
      </c>
      <c r="N1152" s="78">
        <v>1295.048</v>
      </c>
      <c r="O1152" s="78">
        <v>1280.9670000000001</v>
      </c>
      <c r="P1152" s="78">
        <v>1299.7539999999999</v>
      </c>
      <c r="Q1152" s="78">
        <v>1280.6590000000001</v>
      </c>
      <c r="R1152" s="78">
        <v>1264.941</v>
      </c>
      <c r="S1152" s="78">
        <v>1249.7070000000001</v>
      </c>
      <c r="T1152" s="78">
        <v>1210.145</v>
      </c>
      <c r="U1152" s="78">
        <v>1262.4929999999999</v>
      </c>
      <c r="V1152" s="78">
        <v>1249.7460000000001</v>
      </c>
      <c r="W1152" s="78">
        <v>1234.4680000000001</v>
      </c>
      <c r="X1152" s="78">
        <v>1217.069</v>
      </c>
      <c r="Y1152" s="78">
        <v>1206.271</v>
      </c>
      <c r="Z1152" s="78">
        <v>1193.6189999999999</v>
      </c>
      <c r="AA1152" s="78">
        <f t="shared" si="246"/>
        <v>1363.4169999999999</v>
      </c>
      <c r="AB1152" s="77">
        <f t="shared" si="234"/>
        <v>2023</v>
      </c>
      <c r="AC1152" s="76">
        <f t="shared" si="235"/>
        <v>12</v>
      </c>
      <c r="AD1152" s="76" t="str">
        <f t="shared" si="236"/>
        <v/>
      </c>
      <c r="AE1152" s="76" t="str">
        <f t="shared" si="237"/>
        <v/>
      </c>
      <c r="AF1152" s="74">
        <f t="shared" si="238"/>
        <v>1363.4169999999999</v>
      </c>
      <c r="AG1152" s="75" t="str">
        <f t="shared" si="239"/>
        <v>8:00</v>
      </c>
      <c r="AH1152" s="74">
        <f t="shared" si="240"/>
        <v>31610.396999999997</v>
      </c>
      <c r="AI1152" s="73" t="str">
        <f t="shared" si="241"/>
        <v/>
      </c>
      <c r="AJ1152" s="73" t="str">
        <f t="shared" si="242"/>
        <v/>
      </c>
      <c r="AK1152" s="73" t="str">
        <f t="shared" si="243"/>
        <v/>
      </c>
      <c r="AL1152" s="72" t="str">
        <f t="shared" si="244"/>
        <v/>
      </c>
      <c r="AM1152" s="71" t="str">
        <f t="shared" si="245"/>
        <v/>
      </c>
    </row>
    <row r="1153" spans="2:39" ht="13.8" thickBot="1">
      <c r="B1153" s="79">
        <v>45285</v>
      </c>
      <c r="C1153" s="78">
        <v>1220.335</v>
      </c>
      <c r="D1153" s="78">
        <v>1174.048</v>
      </c>
      <c r="E1153" s="78">
        <v>1201.4110000000001</v>
      </c>
      <c r="F1153" s="78">
        <v>1204.297</v>
      </c>
      <c r="G1153" s="78">
        <v>1211.8050000000001</v>
      </c>
      <c r="H1153" s="78">
        <v>1212.6010000000001</v>
      </c>
      <c r="I1153" s="78">
        <v>1215.434</v>
      </c>
      <c r="J1153" s="78">
        <v>1289.2819999999999</v>
      </c>
      <c r="K1153" s="78">
        <v>1254.6890000000001</v>
      </c>
      <c r="L1153" s="78">
        <v>1225.7370000000001</v>
      </c>
      <c r="M1153" s="78">
        <v>1253.788</v>
      </c>
      <c r="N1153" s="78">
        <v>1256.3630000000001</v>
      </c>
      <c r="O1153" s="78">
        <v>1193.9970000000001</v>
      </c>
      <c r="P1153" s="78">
        <v>1207.001</v>
      </c>
      <c r="Q1153" s="78">
        <v>1219.008</v>
      </c>
      <c r="R1153" s="78">
        <v>1203.992</v>
      </c>
      <c r="S1153" s="78">
        <v>1227.982</v>
      </c>
      <c r="T1153" s="78">
        <v>1225.5650000000001</v>
      </c>
      <c r="U1153" s="78">
        <v>1222.354</v>
      </c>
      <c r="V1153" s="78">
        <v>1197.81</v>
      </c>
      <c r="W1153" s="78">
        <v>1199.2670000000001</v>
      </c>
      <c r="X1153" s="78">
        <v>1196.8109999999999</v>
      </c>
      <c r="Y1153" s="78">
        <v>1171.1679999999999</v>
      </c>
      <c r="Z1153" s="78">
        <v>1182.1569999999999</v>
      </c>
      <c r="AA1153" s="78">
        <f t="shared" si="246"/>
        <v>1289.2819999999999</v>
      </c>
      <c r="AB1153" s="77">
        <f t="shared" si="234"/>
        <v>2023</v>
      </c>
      <c r="AC1153" s="76">
        <f t="shared" si="235"/>
        <v>12</v>
      </c>
      <c r="AD1153" s="76" t="str">
        <f t="shared" si="236"/>
        <v/>
      </c>
      <c r="AE1153" s="76" t="str">
        <f t="shared" si="237"/>
        <v/>
      </c>
      <c r="AF1153" s="74">
        <f t="shared" si="238"/>
        <v>1289.2819999999999</v>
      </c>
      <c r="AG1153" s="75" t="str">
        <f t="shared" si="239"/>
        <v>8:00</v>
      </c>
      <c r="AH1153" s="74">
        <f t="shared" si="240"/>
        <v>30456.183999999997</v>
      </c>
      <c r="AI1153" s="73" t="str">
        <f t="shared" si="241"/>
        <v/>
      </c>
      <c r="AJ1153" s="73" t="str">
        <f t="shared" si="242"/>
        <v/>
      </c>
      <c r="AK1153" s="73" t="str">
        <f t="shared" si="243"/>
        <v/>
      </c>
      <c r="AL1153" s="72" t="str">
        <f t="shared" si="244"/>
        <v/>
      </c>
      <c r="AM1153" s="71" t="str">
        <f t="shared" si="245"/>
        <v/>
      </c>
    </row>
    <row r="1154" spans="2:39" ht="13.8" thickBot="1">
      <c r="B1154" s="79">
        <v>45286</v>
      </c>
      <c r="C1154" s="78">
        <v>1165.473</v>
      </c>
      <c r="D1154" s="78">
        <v>1156.3869999999999</v>
      </c>
      <c r="E1154" s="78">
        <v>1164.4670000000001</v>
      </c>
      <c r="F1154" s="78">
        <v>1191.7170000000001</v>
      </c>
      <c r="G1154" s="78">
        <v>1176.471</v>
      </c>
      <c r="H1154" s="78">
        <v>1178.325</v>
      </c>
      <c r="I1154" s="78">
        <v>1197.6379999999999</v>
      </c>
      <c r="J1154" s="78">
        <v>1260.8630000000001</v>
      </c>
      <c r="K1154" s="78">
        <v>1247.7660000000001</v>
      </c>
      <c r="L1154" s="78">
        <v>1205.721</v>
      </c>
      <c r="M1154" s="78">
        <v>1259.7049999999999</v>
      </c>
      <c r="N1154" s="78">
        <v>1234.2139999999999</v>
      </c>
      <c r="O1154" s="78">
        <v>1201.8530000000001</v>
      </c>
      <c r="P1154" s="78">
        <v>1210.3910000000001</v>
      </c>
      <c r="Q1154" s="78">
        <v>1211.1020000000001</v>
      </c>
      <c r="R1154" s="78">
        <v>1210.374</v>
      </c>
      <c r="S1154" s="78">
        <v>1200.0139999999999</v>
      </c>
      <c r="T1154" s="78">
        <v>1199.5139999999999</v>
      </c>
      <c r="U1154" s="78">
        <v>1203.0050000000001</v>
      </c>
      <c r="V1154" s="78">
        <v>1175.0239999999999</v>
      </c>
      <c r="W1154" s="78">
        <v>1215.0239999999999</v>
      </c>
      <c r="X1154" s="78">
        <v>1162.162</v>
      </c>
      <c r="Y1154" s="78">
        <v>1165.702</v>
      </c>
      <c r="Z1154" s="78">
        <v>1160.788</v>
      </c>
      <c r="AA1154" s="78">
        <f t="shared" si="246"/>
        <v>1260.8630000000001</v>
      </c>
      <c r="AB1154" s="77">
        <f t="shared" si="234"/>
        <v>2023</v>
      </c>
      <c r="AC1154" s="76">
        <f t="shared" si="235"/>
        <v>12</v>
      </c>
      <c r="AD1154" s="76" t="str">
        <f t="shared" si="236"/>
        <v/>
      </c>
      <c r="AE1154" s="76" t="str">
        <f t="shared" si="237"/>
        <v/>
      </c>
      <c r="AF1154" s="74">
        <f t="shared" si="238"/>
        <v>1260.8630000000001</v>
      </c>
      <c r="AG1154" s="75" t="str">
        <f t="shared" si="239"/>
        <v>8:00</v>
      </c>
      <c r="AH1154" s="74">
        <f t="shared" si="240"/>
        <v>30014.563000000002</v>
      </c>
      <c r="AI1154" s="73" t="str">
        <f t="shared" si="241"/>
        <v/>
      </c>
      <c r="AJ1154" s="73" t="str">
        <f t="shared" si="242"/>
        <v/>
      </c>
      <c r="AK1154" s="73" t="str">
        <f t="shared" si="243"/>
        <v/>
      </c>
      <c r="AL1154" s="72" t="str">
        <f t="shared" si="244"/>
        <v/>
      </c>
      <c r="AM1154" s="71" t="str">
        <f t="shared" si="245"/>
        <v/>
      </c>
    </row>
    <row r="1155" spans="2:39" ht="13.8" thickBot="1">
      <c r="B1155" s="79">
        <v>45287</v>
      </c>
      <c r="C1155" s="78">
        <v>1151.77</v>
      </c>
      <c r="D1155" s="78">
        <v>1149.7370000000001</v>
      </c>
      <c r="E1155" s="78">
        <v>1144.7260000000001</v>
      </c>
      <c r="F1155" s="78">
        <v>1140.577</v>
      </c>
      <c r="G1155" s="78">
        <v>1131.252</v>
      </c>
      <c r="H1155" s="78">
        <v>1143.93</v>
      </c>
      <c r="I1155" s="78">
        <v>1202.2159999999999</v>
      </c>
      <c r="J1155" s="78">
        <v>1311.0820000000001</v>
      </c>
      <c r="K1155" s="78">
        <v>1320.31</v>
      </c>
      <c r="L1155" s="78">
        <v>1359.3119999999999</v>
      </c>
      <c r="M1155" s="78">
        <v>1345.375</v>
      </c>
      <c r="N1155" s="78">
        <v>1340.308</v>
      </c>
      <c r="O1155" s="78">
        <v>1312.4829999999999</v>
      </c>
      <c r="P1155" s="78">
        <v>1316.624</v>
      </c>
      <c r="Q1155" s="78">
        <v>1313.9380000000001</v>
      </c>
      <c r="R1155" s="78">
        <v>1343.252</v>
      </c>
      <c r="S1155" s="78">
        <v>1318.2739999999999</v>
      </c>
      <c r="T1155" s="78">
        <v>1285.174</v>
      </c>
      <c r="U1155" s="78">
        <v>1222.076</v>
      </c>
      <c r="V1155" s="78">
        <v>1220.9829999999999</v>
      </c>
      <c r="W1155" s="78">
        <v>1207.3399999999999</v>
      </c>
      <c r="X1155" s="78">
        <v>1199.3409999999999</v>
      </c>
      <c r="Y1155" s="78">
        <v>1183.192</v>
      </c>
      <c r="Z1155" s="78">
        <v>1151.9639999999999</v>
      </c>
      <c r="AA1155" s="78">
        <f t="shared" si="246"/>
        <v>1359.3119999999999</v>
      </c>
      <c r="AB1155" s="77">
        <f t="shared" si="234"/>
        <v>2023</v>
      </c>
      <c r="AC1155" s="76">
        <f t="shared" si="235"/>
        <v>12</v>
      </c>
      <c r="AD1155" s="76" t="str">
        <f t="shared" si="236"/>
        <v/>
      </c>
      <c r="AE1155" s="76" t="str">
        <f t="shared" si="237"/>
        <v/>
      </c>
      <c r="AF1155" s="74">
        <f t="shared" si="238"/>
        <v>1359.3119999999999</v>
      </c>
      <c r="AG1155" s="75" t="str">
        <f t="shared" si="239"/>
        <v>10:00</v>
      </c>
      <c r="AH1155" s="74">
        <f t="shared" si="240"/>
        <v>31174.548000000003</v>
      </c>
      <c r="AI1155" s="73" t="str">
        <f t="shared" si="241"/>
        <v/>
      </c>
      <c r="AJ1155" s="73" t="str">
        <f t="shared" si="242"/>
        <v/>
      </c>
      <c r="AK1155" s="73" t="str">
        <f t="shared" si="243"/>
        <v/>
      </c>
      <c r="AL1155" s="72" t="str">
        <f t="shared" si="244"/>
        <v/>
      </c>
      <c r="AM1155" s="71" t="str">
        <f t="shared" si="245"/>
        <v/>
      </c>
    </row>
    <row r="1156" spans="2:39" ht="13.8" thickBot="1">
      <c r="B1156" s="79">
        <v>45288</v>
      </c>
      <c r="C1156" s="78">
        <v>1171.345</v>
      </c>
      <c r="D1156" s="78">
        <v>1161.556</v>
      </c>
      <c r="E1156" s="78">
        <v>1160.223</v>
      </c>
      <c r="F1156" s="78">
        <v>1157.223</v>
      </c>
      <c r="G1156" s="78">
        <v>1153.9259999999999</v>
      </c>
      <c r="H1156" s="78">
        <v>1189.287</v>
      </c>
      <c r="I1156" s="78">
        <v>1215.4190000000001</v>
      </c>
      <c r="J1156" s="78">
        <v>1301.846</v>
      </c>
      <c r="K1156" s="78">
        <v>1291.655</v>
      </c>
      <c r="L1156" s="78">
        <v>1277.5889999999999</v>
      </c>
      <c r="M1156" s="78">
        <v>1331.145</v>
      </c>
      <c r="N1156" s="78">
        <v>1356.8989999999999</v>
      </c>
      <c r="O1156" s="78">
        <v>1326.0119999999999</v>
      </c>
      <c r="P1156" s="78">
        <v>1294.1610000000001</v>
      </c>
      <c r="Q1156" s="78">
        <v>585.36099999999999</v>
      </c>
      <c r="R1156" s="78">
        <v>0</v>
      </c>
      <c r="S1156" s="78">
        <v>0</v>
      </c>
      <c r="T1156" s="78">
        <v>0</v>
      </c>
      <c r="U1156" s="78">
        <v>0</v>
      </c>
      <c r="V1156" s="78">
        <v>0</v>
      </c>
      <c r="W1156" s="78">
        <v>0</v>
      </c>
      <c r="X1156" s="78">
        <v>0</v>
      </c>
      <c r="Y1156" s="78">
        <v>0</v>
      </c>
      <c r="Z1156" s="78">
        <v>0</v>
      </c>
      <c r="AA1156" s="78">
        <f t="shared" si="246"/>
        <v>1356.8989999999999</v>
      </c>
      <c r="AB1156" s="77">
        <f t="shared" si="234"/>
        <v>2023</v>
      </c>
      <c r="AC1156" s="76">
        <f t="shared" si="235"/>
        <v>12</v>
      </c>
      <c r="AD1156" s="76" t="str">
        <f t="shared" si="236"/>
        <v/>
      </c>
      <c r="AE1156" s="76" t="str">
        <f t="shared" si="237"/>
        <v/>
      </c>
      <c r="AF1156" s="74">
        <f t="shared" si="238"/>
        <v>1356.8989999999999</v>
      </c>
      <c r="AG1156" s="75" t="str">
        <f t="shared" si="239"/>
        <v>12:00</v>
      </c>
      <c r="AH1156" s="74">
        <f t="shared" si="240"/>
        <v>19330.546000000002</v>
      </c>
      <c r="AI1156" s="73" t="str">
        <f t="shared" si="241"/>
        <v/>
      </c>
      <c r="AJ1156" s="73" t="str">
        <f t="shared" si="242"/>
        <v/>
      </c>
      <c r="AK1156" s="73" t="str">
        <f t="shared" si="243"/>
        <v/>
      </c>
      <c r="AL1156" s="72" t="str">
        <f t="shared" si="244"/>
        <v/>
      </c>
      <c r="AM1156" s="71" t="str">
        <f t="shared" si="245"/>
        <v/>
      </c>
    </row>
    <row r="1157" spans="2:39" ht="13.8" thickBot="1">
      <c r="B1157" s="79">
        <v>45289</v>
      </c>
      <c r="C1157" s="78">
        <v>0</v>
      </c>
      <c r="D1157" s="78">
        <v>0</v>
      </c>
      <c r="E1157" s="78">
        <v>0</v>
      </c>
      <c r="F1157" s="78">
        <v>0</v>
      </c>
      <c r="G1157" s="78">
        <v>0</v>
      </c>
      <c r="H1157" s="78">
        <v>0</v>
      </c>
      <c r="I1157" s="78">
        <v>0</v>
      </c>
      <c r="J1157" s="78">
        <v>0</v>
      </c>
      <c r="K1157" s="78">
        <v>0</v>
      </c>
      <c r="L1157" s="78">
        <v>0</v>
      </c>
      <c r="M1157" s="78">
        <v>0</v>
      </c>
      <c r="N1157" s="78">
        <v>0</v>
      </c>
      <c r="O1157" s="78">
        <v>0</v>
      </c>
      <c r="P1157" s="78">
        <v>0</v>
      </c>
      <c r="Q1157" s="78">
        <v>0</v>
      </c>
      <c r="R1157" s="78">
        <v>0</v>
      </c>
      <c r="S1157" s="78">
        <v>0</v>
      </c>
      <c r="T1157" s="78">
        <v>0</v>
      </c>
      <c r="U1157" s="78">
        <v>0</v>
      </c>
      <c r="V1157" s="78">
        <v>0</v>
      </c>
      <c r="W1157" s="78">
        <v>0</v>
      </c>
      <c r="X1157" s="78">
        <v>0</v>
      </c>
      <c r="Y1157" s="78">
        <v>0</v>
      </c>
      <c r="Z1157" s="78">
        <v>0</v>
      </c>
      <c r="AA1157" s="78">
        <f t="shared" si="246"/>
        <v>0</v>
      </c>
      <c r="AB1157" s="77">
        <f t="shared" si="234"/>
        <v>2023</v>
      </c>
      <c r="AC1157" s="76">
        <f t="shared" si="235"/>
        <v>12</v>
      </c>
      <c r="AD1157" s="76" t="str">
        <f t="shared" si="236"/>
        <v/>
      </c>
      <c r="AE1157" s="76" t="str">
        <f t="shared" si="237"/>
        <v/>
      </c>
      <c r="AF1157" s="74">
        <f t="shared" si="238"/>
        <v>0</v>
      </c>
      <c r="AG1157" s="75" t="str">
        <f t="shared" si="239"/>
        <v>1:00</v>
      </c>
      <c r="AH1157" s="74">
        <f t="shared" si="240"/>
        <v>0</v>
      </c>
      <c r="AI1157" s="73" t="str">
        <f t="shared" si="241"/>
        <v/>
      </c>
      <c r="AJ1157" s="73" t="str">
        <f t="shared" si="242"/>
        <v/>
      </c>
      <c r="AK1157" s="73" t="str">
        <f t="shared" si="243"/>
        <v/>
      </c>
      <c r="AL1157" s="72" t="str">
        <f t="shared" si="244"/>
        <v/>
      </c>
      <c r="AM1157" s="71" t="str">
        <f t="shared" si="245"/>
        <v/>
      </c>
    </row>
    <row r="1158" spans="2:39" ht="13.8" thickBot="1">
      <c r="B1158" s="79">
        <v>45290</v>
      </c>
      <c r="C1158" s="78">
        <v>0</v>
      </c>
      <c r="D1158" s="78">
        <v>0</v>
      </c>
      <c r="E1158" s="78">
        <v>0</v>
      </c>
      <c r="F1158" s="78">
        <v>0</v>
      </c>
      <c r="G1158" s="78">
        <v>0</v>
      </c>
      <c r="H1158" s="78">
        <v>0</v>
      </c>
      <c r="I1158" s="78">
        <v>0</v>
      </c>
      <c r="J1158" s="78">
        <v>0</v>
      </c>
      <c r="K1158" s="78">
        <v>0</v>
      </c>
      <c r="L1158" s="78">
        <v>0</v>
      </c>
      <c r="M1158" s="78">
        <v>0</v>
      </c>
      <c r="N1158" s="78">
        <v>0</v>
      </c>
      <c r="O1158" s="78">
        <v>0</v>
      </c>
      <c r="P1158" s="78">
        <v>0</v>
      </c>
      <c r="Q1158" s="78">
        <v>0</v>
      </c>
      <c r="R1158" s="78">
        <v>0</v>
      </c>
      <c r="S1158" s="78">
        <v>0</v>
      </c>
      <c r="T1158" s="78">
        <v>0</v>
      </c>
      <c r="U1158" s="78">
        <v>0</v>
      </c>
      <c r="V1158" s="78">
        <v>0</v>
      </c>
      <c r="W1158" s="78">
        <v>0</v>
      </c>
      <c r="X1158" s="78">
        <v>0</v>
      </c>
      <c r="Y1158" s="78">
        <v>0</v>
      </c>
      <c r="Z1158" s="78">
        <v>0</v>
      </c>
      <c r="AA1158" s="78">
        <f t="shared" si="246"/>
        <v>0</v>
      </c>
      <c r="AB1158" s="77">
        <f t="shared" si="234"/>
        <v>2023</v>
      </c>
      <c r="AC1158" s="76">
        <f t="shared" si="235"/>
        <v>12</v>
      </c>
      <c r="AD1158" s="76" t="str">
        <f t="shared" si="236"/>
        <v/>
      </c>
      <c r="AE1158" s="76" t="str">
        <f t="shared" si="237"/>
        <v/>
      </c>
      <c r="AF1158" s="74">
        <f t="shared" si="238"/>
        <v>0</v>
      </c>
      <c r="AG1158" s="75" t="str">
        <f t="shared" si="239"/>
        <v>1:00</v>
      </c>
      <c r="AH1158" s="74">
        <f t="shared" si="240"/>
        <v>0</v>
      </c>
      <c r="AI1158" s="73" t="str">
        <f t="shared" si="241"/>
        <v/>
      </c>
      <c r="AJ1158" s="73" t="str">
        <f t="shared" si="242"/>
        <v/>
      </c>
      <c r="AK1158" s="73" t="str">
        <f t="shared" si="243"/>
        <v/>
      </c>
      <c r="AL1158" s="72" t="str">
        <f t="shared" si="244"/>
        <v/>
      </c>
      <c r="AM1158" s="71" t="str">
        <f t="shared" si="245"/>
        <v/>
      </c>
    </row>
    <row r="1159" spans="2:39" ht="13.8" thickBot="1">
      <c r="B1159" s="79">
        <v>45291</v>
      </c>
      <c r="C1159" s="78">
        <v>0</v>
      </c>
      <c r="D1159" s="78">
        <v>0</v>
      </c>
      <c r="E1159" s="78">
        <v>0</v>
      </c>
      <c r="F1159" s="78">
        <v>0</v>
      </c>
      <c r="G1159" s="78">
        <v>0</v>
      </c>
      <c r="H1159" s="78">
        <v>0</v>
      </c>
      <c r="I1159" s="78">
        <v>0</v>
      </c>
      <c r="J1159" s="78">
        <v>0</v>
      </c>
      <c r="K1159" s="78">
        <v>0</v>
      </c>
      <c r="L1159" s="78">
        <v>0</v>
      </c>
      <c r="M1159" s="78">
        <v>0</v>
      </c>
      <c r="N1159" s="78">
        <v>0</v>
      </c>
      <c r="O1159" s="78">
        <v>0</v>
      </c>
      <c r="P1159" s="78">
        <v>0</v>
      </c>
      <c r="Q1159" s="78">
        <v>0</v>
      </c>
      <c r="R1159" s="78">
        <v>0</v>
      </c>
      <c r="S1159" s="78">
        <v>0</v>
      </c>
      <c r="T1159" s="78">
        <v>0</v>
      </c>
      <c r="U1159" s="78">
        <v>0</v>
      </c>
      <c r="V1159" s="78">
        <v>0</v>
      </c>
      <c r="W1159" s="78">
        <v>0</v>
      </c>
      <c r="X1159" s="78">
        <v>0</v>
      </c>
      <c r="Y1159" s="78">
        <v>0</v>
      </c>
      <c r="Z1159" s="78">
        <v>0</v>
      </c>
      <c r="AA1159" s="78">
        <f t="shared" si="246"/>
        <v>0</v>
      </c>
      <c r="AB1159" s="77">
        <f t="shared" si="234"/>
        <v>2023</v>
      </c>
      <c r="AC1159" s="76">
        <f t="shared" si="235"/>
        <v>12</v>
      </c>
      <c r="AD1159" s="76" t="str">
        <f t="shared" si="236"/>
        <v>2023-12</v>
      </c>
      <c r="AE1159" s="76">
        <f t="shared" si="237"/>
        <v>12</v>
      </c>
      <c r="AF1159" s="74">
        <f t="shared" si="238"/>
        <v>0</v>
      </c>
      <c r="AG1159" s="75" t="str">
        <f t="shared" si="239"/>
        <v>1:00</v>
      </c>
      <c r="AH1159" s="74">
        <f t="shared" si="240"/>
        <v>0</v>
      </c>
      <c r="AI1159" s="73">
        <f t="shared" si="241"/>
        <v>33346.385999999999</v>
      </c>
      <c r="AJ1159" s="73">
        <f t="shared" si="242"/>
        <v>1485.915</v>
      </c>
      <c r="AK1159" s="73">
        <f t="shared" si="243"/>
        <v>35347.045000000006</v>
      </c>
      <c r="AL1159" s="72">
        <f t="shared" si="244"/>
        <v>45265</v>
      </c>
      <c r="AM1159" s="71" t="str">
        <f t="shared" si="245"/>
        <v>13:00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F0A57-EA53-47DF-8DF0-2E6BB9313C6E}">
  <sheetPr>
    <tabColor theme="9" tint="0.79998168889431442"/>
  </sheetPr>
  <dimension ref="B1:AM1159"/>
  <sheetViews>
    <sheetView zoomScaleNormal="100" workbookViewId="0">
      <pane xSplit="2" ySplit="2" topLeftCell="C3" activePane="bottomRight" state="frozen"/>
      <selection activeCell="F21" sqref="F21:F32"/>
      <selection pane="topRight" activeCell="F21" sqref="F21:F32"/>
      <selection pane="bottomLeft" activeCell="F21" sqref="F21:F32"/>
      <selection pane="bottomRight" activeCell="M22" sqref="M22"/>
    </sheetView>
  </sheetViews>
  <sheetFormatPr defaultColWidth="8.88671875" defaultRowHeight="12.75" customHeight="1"/>
  <cols>
    <col min="1" max="1" width="2.6640625" style="67" customWidth="1"/>
    <col min="2" max="2" width="16.33203125" style="67" bestFit="1" customWidth="1"/>
    <col min="3" max="26" width="8.6640625" style="67" bestFit="1" customWidth="1"/>
    <col min="27" max="27" width="8.6640625" style="67" customWidth="1"/>
    <col min="28" max="29" width="10" style="70" bestFit="1" customWidth="1"/>
    <col min="30" max="31" width="10" style="70" customWidth="1"/>
    <col min="32" max="32" width="15.88671875" style="69" bestFit="1" customWidth="1"/>
    <col min="33" max="33" width="15.88671875" style="69" customWidth="1"/>
    <col min="34" max="34" width="9" style="69" bestFit="1" customWidth="1"/>
    <col min="35" max="35" width="10" style="69" bestFit="1" customWidth="1"/>
    <col min="36" max="36" width="17.5546875" style="69" bestFit="1" customWidth="1"/>
    <col min="37" max="37" width="17.6640625" style="69" bestFit="1" customWidth="1"/>
    <col min="38" max="39" width="18.109375" style="68" bestFit="1" customWidth="1"/>
    <col min="40" max="16384" width="8.88671875" style="67"/>
  </cols>
  <sheetData>
    <row r="1" spans="2:39" ht="12.75" customHeight="1" thickBot="1"/>
    <row r="2" spans="2:39" ht="13.8" thickBot="1">
      <c r="B2" s="85" t="s">
        <v>1853</v>
      </c>
      <c r="C2" s="85" t="s">
        <v>1852</v>
      </c>
      <c r="D2" s="85" t="s">
        <v>1851</v>
      </c>
      <c r="E2" s="85" t="s">
        <v>1850</v>
      </c>
      <c r="F2" s="85" t="s">
        <v>1849</v>
      </c>
      <c r="G2" s="85" t="s">
        <v>1848</v>
      </c>
      <c r="H2" s="85" t="s">
        <v>1847</v>
      </c>
      <c r="I2" s="85" t="s">
        <v>1846</v>
      </c>
      <c r="J2" s="85" t="s">
        <v>1845</v>
      </c>
      <c r="K2" s="85" t="s">
        <v>1844</v>
      </c>
      <c r="L2" s="85" t="s">
        <v>1843</v>
      </c>
      <c r="M2" s="85" t="s">
        <v>1842</v>
      </c>
      <c r="N2" s="85" t="s">
        <v>1841</v>
      </c>
      <c r="O2" s="85" t="s">
        <v>1840</v>
      </c>
      <c r="P2" s="85" t="s">
        <v>1839</v>
      </c>
      <c r="Q2" s="85" t="s">
        <v>1838</v>
      </c>
      <c r="R2" s="85" t="s">
        <v>1837</v>
      </c>
      <c r="S2" s="85" t="s">
        <v>1836</v>
      </c>
      <c r="T2" s="85" t="s">
        <v>1835</v>
      </c>
      <c r="U2" s="85" t="s">
        <v>1834</v>
      </c>
      <c r="V2" s="85" t="s">
        <v>1833</v>
      </c>
      <c r="W2" s="85" t="s">
        <v>1832</v>
      </c>
      <c r="X2" s="85" t="s">
        <v>1831</v>
      </c>
      <c r="Y2" s="85" t="s">
        <v>1830</v>
      </c>
      <c r="Z2" s="85" t="s">
        <v>1829</v>
      </c>
      <c r="AA2" s="85" t="s">
        <v>1828</v>
      </c>
      <c r="AB2" s="83" t="s">
        <v>1634</v>
      </c>
      <c r="AC2" s="83" t="s">
        <v>1694</v>
      </c>
      <c r="AD2" s="83" t="s">
        <v>1827</v>
      </c>
      <c r="AE2" s="83" t="s">
        <v>1826</v>
      </c>
      <c r="AF2" s="82" t="s">
        <v>1825</v>
      </c>
      <c r="AG2" s="82" t="s">
        <v>1824</v>
      </c>
      <c r="AH2" s="82" t="s">
        <v>1823</v>
      </c>
      <c r="AI2" s="81" t="s">
        <v>1822</v>
      </c>
      <c r="AJ2" s="81" t="s">
        <v>1821</v>
      </c>
      <c r="AK2" s="81" t="s">
        <v>1820</v>
      </c>
      <c r="AL2" s="80" t="s">
        <v>1819</v>
      </c>
      <c r="AM2" s="80" t="s">
        <v>1819</v>
      </c>
    </row>
    <row r="3" spans="2:39" ht="13.8" thickBot="1">
      <c r="B3" s="79">
        <v>44135</v>
      </c>
      <c r="C3" s="78">
        <f>'2019 PSUI Customer Load'!C3+'2019 PSUI Customer Gen'!C3</f>
        <v>1208.24</v>
      </c>
      <c r="D3" s="78">
        <f>'2019 PSUI Customer Load'!D3+'2019 PSUI Customer Gen'!D3</f>
        <v>1197.7</v>
      </c>
      <c r="E3" s="78">
        <f>'2019 PSUI Customer Load'!E3+'2019 PSUI Customer Gen'!E3</f>
        <v>1208.3399999999999</v>
      </c>
      <c r="F3" s="78">
        <f>'2019 PSUI Customer Load'!F3+'2019 PSUI Customer Gen'!F3</f>
        <v>1200.78</v>
      </c>
      <c r="G3" s="78">
        <f>'2019 PSUI Customer Load'!G3+'2019 PSUI Customer Gen'!G3</f>
        <v>1226.6500000000001</v>
      </c>
      <c r="H3" s="78">
        <f>'2019 PSUI Customer Load'!H3+'2019 PSUI Customer Gen'!H3</f>
        <v>1260.04</v>
      </c>
      <c r="I3" s="78">
        <f>'2019 PSUI Customer Load'!I3+'2019 PSUI Customer Gen'!I3</f>
        <v>1324.12</v>
      </c>
      <c r="J3" s="78">
        <f>'2019 PSUI Customer Load'!J3+'2019 PSUI Customer Gen'!J3</f>
        <v>1331.37</v>
      </c>
      <c r="K3" s="78">
        <f>'2019 PSUI Customer Load'!K3+'2019 PSUI Customer Gen'!K3</f>
        <v>1318.8</v>
      </c>
      <c r="L3" s="78">
        <f>'2019 PSUI Customer Load'!L3+'2019 PSUI Customer Gen'!L3</f>
        <v>1309.25</v>
      </c>
      <c r="M3" s="78">
        <f>'2019 PSUI Customer Load'!M3+'2019 PSUI Customer Gen'!M3</f>
        <v>1299.4100000000001</v>
      </c>
      <c r="N3" s="78">
        <f>'2019 PSUI Customer Load'!N3+'2019 PSUI Customer Gen'!N3</f>
        <v>1269.45</v>
      </c>
      <c r="O3" s="78">
        <f>'2019 PSUI Customer Load'!O3+'2019 PSUI Customer Gen'!O3</f>
        <v>1268.82</v>
      </c>
      <c r="P3" s="78">
        <f>'2019 PSUI Customer Load'!P3+'2019 PSUI Customer Gen'!P3</f>
        <v>1256.57</v>
      </c>
      <c r="Q3" s="78">
        <f>'2019 PSUI Customer Load'!Q3+'2019 PSUI Customer Gen'!Q3</f>
        <v>1116.08</v>
      </c>
      <c r="R3" s="78">
        <f>'2019 PSUI Customer Load'!R3+'2019 PSUI Customer Gen'!R3</f>
        <v>1102.1199999999999</v>
      </c>
      <c r="S3" s="78">
        <f>'2019 PSUI Customer Load'!S3+'2019 PSUI Customer Gen'!S3</f>
        <v>1074.43</v>
      </c>
      <c r="T3" s="78">
        <f>'2019 PSUI Customer Load'!T3+'2019 PSUI Customer Gen'!T3</f>
        <v>1101.98</v>
      </c>
      <c r="U3" s="78">
        <f>'2019 PSUI Customer Load'!U3+'2019 PSUI Customer Gen'!U3</f>
        <v>1104.01</v>
      </c>
      <c r="V3" s="78">
        <f>'2019 PSUI Customer Load'!V3+'2019 PSUI Customer Gen'!V3</f>
        <v>1126.58</v>
      </c>
      <c r="W3" s="78">
        <f>'2019 PSUI Customer Load'!W3+'2019 PSUI Customer Gen'!W3</f>
        <v>1188.1500000000001</v>
      </c>
      <c r="X3" s="78">
        <f>'2019 PSUI Customer Load'!X3+'2019 PSUI Customer Gen'!X3</f>
        <v>1166.55</v>
      </c>
      <c r="Y3" s="78">
        <f>'2019 PSUI Customer Load'!Y3+'2019 PSUI Customer Gen'!Y3</f>
        <v>1108.5899999999999</v>
      </c>
      <c r="Z3" s="78">
        <f>'2019 PSUI Customer Load'!Z3+'2019 PSUI Customer Gen'!Z3</f>
        <v>1034.25</v>
      </c>
      <c r="AA3" s="86">
        <f t="shared" ref="AA3:AA66" si="0">MAX(C3:Z3)</f>
        <v>1331.37</v>
      </c>
      <c r="AB3" s="77">
        <f t="shared" ref="AB3:AB66" si="1">YEAR(B3)</f>
        <v>2020</v>
      </c>
      <c r="AC3" s="76">
        <f t="shared" ref="AC3:AC66" si="2">MONTH(B3)</f>
        <v>10</v>
      </c>
      <c r="AD3" s="76" t="str">
        <f t="shared" ref="AD3:AD66" si="3">IF(AE3="","",AB3&amp;"-"&amp;AE3)</f>
        <v>2020-10</v>
      </c>
      <c r="AE3" s="76">
        <f t="shared" ref="AE3:AE66" si="4">IF(DAY(B3+1)=1,AC3,"")</f>
        <v>10</v>
      </c>
      <c r="AF3" s="74">
        <f t="shared" ref="AF3:AF66" si="5">MAX(C3:AA3)</f>
        <v>1331.37</v>
      </c>
      <c r="AG3" s="75" t="str">
        <f t="shared" ref="AG3:AG66" si="6">INDEX($C$2:$Z$2,MATCH(AF3,C3:Z3,0))</f>
        <v>8:00</v>
      </c>
      <c r="AH3" s="74">
        <f t="shared" ref="AH3:AH66" si="7">SUM(C3:AA3)</f>
        <v>30133.649999999991</v>
      </c>
      <c r="AI3" s="73">
        <f t="shared" ref="AI3:AI66" si="8">IF(AE3&lt;&gt;"",SUMIFS(AF:AF,AC:AC,AC3,AB:AB,AB3),"")</f>
        <v>1331.37</v>
      </c>
      <c r="AJ3" s="73">
        <f t="shared" ref="AJ3:AJ66" si="9">IF(AI3="","",_xlfn.MAXIFS(AF:AF,AC:AC,AC3,AB:AB,AB3))</f>
        <v>1331.37</v>
      </c>
      <c r="AK3" s="73">
        <f t="shared" ref="AK3:AK66" si="10">IF(AI3="","",_xlfn.MAXIFS(AH:AH,AC:AC,AC3,AB:AB,AB3))</f>
        <v>30133.649999999991</v>
      </c>
      <c r="AL3" s="72">
        <f t="shared" ref="AL3:AL66" si="11">IF(AI3&lt;&gt;"",INDEX(B:B,MATCH(AJ3,AF:AF,0)),"")</f>
        <v>44135</v>
      </c>
      <c r="AM3" s="71" t="str">
        <f t="shared" ref="AM3:AM66" si="12">IF(AI3&lt;&gt;"",INDEX(AG:AG,MATCH(AJ3,AF:AF,0)),"")</f>
        <v>8:00</v>
      </c>
    </row>
    <row r="4" spans="2:39" ht="13.8" thickBot="1">
      <c r="B4" s="79">
        <v>44136</v>
      </c>
      <c r="C4" s="78">
        <f>'2019 PSUI Customer Load'!C4+'2019 PSUI Customer Gen'!C4</f>
        <v>1013.74</v>
      </c>
      <c r="D4" s="78">
        <f>'2019 PSUI Customer Load'!D4+'2019 PSUI Customer Gen'!D4</f>
        <v>1022.24</v>
      </c>
      <c r="E4" s="78">
        <f>'2019 PSUI Customer Load'!E4+'2019 PSUI Customer Gen'!E4</f>
        <v>1006.78</v>
      </c>
      <c r="F4" s="78">
        <f>'2019 PSUI Customer Load'!F4+'2019 PSUI Customer Gen'!F4</f>
        <v>1018.29</v>
      </c>
      <c r="G4" s="78">
        <f>'2019 PSUI Customer Load'!G4+'2019 PSUI Customer Gen'!G4</f>
        <v>1002.79</v>
      </c>
      <c r="H4" s="78">
        <f>'2019 PSUI Customer Load'!H4+'2019 PSUI Customer Gen'!H4</f>
        <v>1032.01</v>
      </c>
      <c r="I4" s="78">
        <f>'2019 PSUI Customer Load'!I4+'2019 PSUI Customer Gen'!I4</f>
        <v>1051.58</v>
      </c>
      <c r="J4" s="78">
        <f>'2019 PSUI Customer Load'!J4+'2019 PSUI Customer Gen'!J4</f>
        <v>1127.18</v>
      </c>
      <c r="K4" s="78">
        <f>'2019 PSUI Customer Load'!K4+'2019 PSUI Customer Gen'!K4</f>
        <v>1143.3499999999999</v>
      </c>
      <c r="L4" s="78">
        <f>'2019 PSUI Customer Load'!L4+'2019 PSUI Customer Gen'!L4</f>
        <v>1142.19</v>
      </c>
      <c r="M4" s="78">
        <f>'2019 PSUI Customer Load'!M4+'2019 PSUI Customer Gen'!M4</f>
        <v>1164.7</v>
      </c>
      <c r="N4" s="78">
        <f>'2019 PSUI Customer Load'!N4+'2019 PSUI Customer Gen'!N4</f>
        <v>1166.44</v>
      </c>
      <c r="O4" s="78">
        <f>'2019 PSUI Customer Load'!O4+'2019 PSUI Customer Gen'!O4</f>
        <v>1139.32</v>
      </c>
      <c r="P4" s="78">
        <f>'2019 PSUI Customer Load'!P4+'2019 PSUI Customer Gen'!P4</f>
        <v>1143.5899999999999</v>
      </c>
      <c r="Q4" s="78">
        <f>'2019 PSUI Customer Load'!Q4+'2019 PSUI Customer Gen'!Q4</f>
        <v>1188.67</v>
      </c>
      <c r="R4" s="78">
        <f>'2019 PSUI Customer Load'!R4+'2019 PSUI Customer Gen'!R4</f>
        <v>1231.72</v>
      </c>
      <c r="S4" s="78">
        <f>'2019 PSUI Customer Load'!S4+'2019 PSUI Customer Gen'!S4</f>
        <v>1254.02</v>
      </c>
      <c r="T4" s="78">
        <f>'2019 PSUI Customer Load'!T4+'2019 PSUI Customer Gen'!T4</f>
        <v>1239.8</v>
      </c>
      <c r="U4" s="78">
        <f>'2019 PSUI Customer Load'!U4+'2019 PSUI Customer Gen'!U4</f>
        <v>1268.54</v>
      </c>
      <c r="V4" s="78">
        <f>'2019 PSUI Customer Load'!V4+'2019 PSUI Customer Gen'!V4</f>
        <v>1250.24</v>
      </c>
      <c r="W4" s="78">
        <f>'2019 PSUI Customer Load'!W4+'2019 PSUI Customer Gen'!W4</f>
        <v>1232.7</v>
      </c>
      <c r="X4" s="78">
        <f>'2019 PSUI Customer Load'!X4+'2019 PSUI Customer Gen'!X4</f>
        <v>1205.82</v>
      </c>
      <c r="Y4" s="78">
        <f>'2019 PSUI Customer Load'!Y4+'2019 PSUI Customer Gen'!Y4</f>
        <v>1200.5</v>
      </c>
      <c r="Z4" s="78">
        <f>'2019 PSUI Customer Load'!Z4+'2019 PSUI Customer Gen'!Z4</f>
        <v>1227</v>
      </c>
      <c r="AA4" s="86">
        <f t="shared" si="0"/>
        <v>1268.54</v>
      </c>
      <c r="AB4" s="77">
        <f t="shared" si="1"/>
        <v>2020</v>
      </c>
      <c r="AC4" s="76">
        <f t="shared" si="2"/>
        <v>11</v>
      </c>
      <c r="AD4" s="76" t="str">
        <f t="shared" si="3"/>
        <v/>
      </c>
      <c r="AE4" s="76" t="str">
        <f t="shared" si="4"/>
        <v/>
      </c>
      <c r="AF4" s="74">
        <f t="shared" si="5"/>
        <v>1268.54</v>
      </c>
      <c r="AG4" s="75" t="str">
        <f t="shared" si="6"/>
        <v>19:00</v>
      </c>
      <c r="AH4" s="74">
        <f t="shared" si="7"/>
        <v>28741.750000000007</v>
      </c>
      <c r="AI4" s="73" t="str">
        <f t="shared" si="8"/>
        <v/>
      </c>
      <c r="AJ4" s="73" t="str">
        <f t="shared" si="9"/>
        <v/>
      </c>
      <c r="AK4" s="73" t="str">
        <f t="shared" si="10"/>
        <v/>
      </c>
      <c r="AL4" s="72" t="str">
        <f t="shared" si="11"/>
        <v/>
      </c>
      <c r="AM4" s="71" t="str">
        <f t="shared" si="12"/>
        <v/>
      </c>
    </row>
    <row r="5" spans="2:39" ht="13.8" thickBot="1">
      <c r="B5" s="79">
        <v>44137</v>
      </c>
      <c r="C5" s="78">
        <f>'2019 PSUI Customer Load'!C5+'2019 PSUI Customer Gen'!C5</f>
        <v>1202.67</v>
      </c>
      <c r="D5" s="78">
        <f>'2019 PSUI Customer Load'!D5+'2019 PSUI Customer Gen'!D5</f>
        <v>1191.44</v>
      </c>
      <c r="E5" s="78">
        <f>'2019 PSUI Customer Load'!E5+'2019 PSUI Customer Gen'!E5</f>
        <v>1205.6500000000001</v>
      </c>
      <c r="F5" s="78">
        <f>'2019 PSUI Customer Load'!F5+'2019 PSUI Customer Gen'!F5</f>
        <v>1203.82</v>
      </c>
      <c r="G5" s="78">
        <f>'2019 PSUI Customer Load'!G5+'2019 PSUI Customer Gen'!G5</f>
        <v>1248.17</v>
      </c>
      <c r="H5" s="78">
        <f>'2019 PSUI Customer Load'!H5+'2019 PSUI Customer Gen'!H5</f>
        <v>1272.32</v>
      </c>
      <c r="I5" s="78">
        <f>'2019 PSUI Customer Load'!I5+'2019 PSUI Customer Gen'!I5</f>
        <v>1336.51</v>
      </c>
      <c r="J5" s="78">
        <f>'2019 PSUI Customer Load'!J5+'2019 PSUI Customer Gen'!J5</f>
        <v>1408.16</v>
      </c>
      <c r="K5" s="78">
        <f>'2019 PSUI Customer Load'!K5+'2019 PSUI Customer Gen'!K5</f>
        <v>1427.62</v>
      </c>
      <c r="L5" s="78">
        <f>'2019 PSUI Customer Load'!L5+'2019 PSUI Customer Gen'!L5</f>
        <v>1448.09</v>
      </c>
      <c r="M5" s="78">
        <f>'2019 PSUI Customer Load'!M5+'2019 PSUI Customer Gen'!M5</f>
        <v>1496.95</v>
      </c>
      <c r="N5" s="78">
        <f>'2019 PSUI Customer Load'!N5+'2019 PSUI Customer Gen'!N5</f>
        <v>1536.4</v>
      </c>
      <c r="O5" s="78">
        <f>'2019 PSUI Customer Load'!O5+'2019 PSUI Customer Gen'!O5</f>
        <v>1480.85</v>
      </c>
      <c r="P5" s="78">
        <f>'2019 PSUI Customer Load'!P5+'2019 PSUI Customer Gen'!P5</f>
        <v>1485.47</v>
      </c>
      <c r="Q5" s="78">
        <f>'2019 PSUI Customer Load'!Q5+'2019 PSUI Customer Gen'!Q5</f>
        <v>1461.74</v>
      </c>
      <c r="R5" s="78">
        <f>'2019 PSUI Customer Load'!R5+'2019 PSUI Customer Gen'!R5</f>
        <v>1379.63</v>
      </c>
      <c r="S5" s="78">
        <f>'2019 PSUI Customer Load'!S5+'2019 PSUI Customer Gen'!S5</f>
        <v>1363.46</v>
      </c>
      <c r="T5" s="78">
        <f>'2019 PSUI Customer Load'!T5+'2019 PSUI Customer Gen'!T5</f>
        <v>1318.66</v>
      </c>
      <c r="U5" s="78">
        <f>'2019 PSUI Customer Load'!U5+'2019 PSUI Customer Gen'!U5</f>
        <v>1291.22</v>
      </c>
      <c r="V5" s="78">
        <f>'2019 PSUI Customer Load'!V5+'2019 PSUI Customer Gen'!V5</f>
        <v>1235.57</v>
      </c>
      <c r="W5" s="78">
        <f>'2019 PSUI Customer Load'!W5+'2019 PSUI Customer Gen'!W5</f>
        <v>1194.6600000000001</v>
      </c>
      <c r="X5" s="78">
        <f>'2019 PSUI Customer Load'!X5+'2019 PSUI Customer Gen'!X5</f>
        <v>1171.1400000000001</v>
      </c>
      <c r="Y5" s="78">
        <f>'2019 PSUI Customer Load'!Y5+'2019 PSUI Customer Gen'!Y5</f>
        <v>1152.48</v>
      </c>
      <c r="Z5" s="78">
        <f>'2019 PSUI Customer Load'!Z5+'2019 PSUI Customer Gen'!Z5</f>
        <v>1165.33</v>
      </c>
      <c r="AA5" s="86">
        <f t="shared" si="0"/>
        <v>1536.4</v>
      </c>
      <c r="AB5" s="77">
        <f t="shared" si="1"/>
        <v>2020</v>
      </c>
      <c r="AC5" s="76">
        <f t="shared" si="2"/>
        <v>11</v>
      </c>
      <c r="AD5" s="76" t="str">
        <f t="shared" si="3"/>
        <v/>
      </c>
      <c r="AE5" s="76" t="str">
        <f t="shared" si="4"/>
        <v/>
      </c>
      <c r="AF5" s="74">
        <f t="shared" si="5"/>
        <v>1536.4</v>
      </c>
      <c r="AG5" s="75" t="str">
        <f t="shared" si="6"/>
        <v>12:00</v>
      </c>
      <c r="AH5" s="74">
        <f t="shared" si="7"/>
        <v>33214.410000000003</v>
      </c>
      <c r="AI5" s="73" t="str">
        <f t="shared" si="8"/>
        <v/>
      </c>
      <c r="AJ5" s="73" t="str">
        <f t="shared" si="9"/>
        <v/>
      </c>
      <c r="AK5" s="73" t="str">
        <f t="shared" si="10"/>
        <v/>
      </c>
      <c r="AL5" s="72" t="str">
        <f t="shared" si="11"/>
        <v/>
      </c>
      <c r="AM5" s="71" t="str">
        <f t="shared" si="12"/>
        <v/>
      </c>
    </row>
    <row r="6" spans="2:39" ht="13.8" thickBot="1">
      <c r="B6" s="79">
        <v>44138</v>
      </c>
      <c r="C6" s="78">
        <f>'2019 PSUI Customer Load'!C6+'2019 PSUI Customer Gen'!C6</f>
        <v>1152.6199999999999</v>
      </c>
      <c r="D6" s="78">
        <f>'2019 PSUI Customer Load'!D6+'2019 PSUI Customer Gen'!D6</f>
        <v>1146.8800000000001</v>
      </c>
      <c r="E6" s="78">
        <f>'2019 PSUI Customer Load'!E6+'2019 PSUI Customer Gen'!E6</f>
        <v>1121.1600000000001</v>
      </c>
      <c r="F6" s="78">
        <f>'2019 PSUI Customer Load'!F6+'2019 PSUI Customer Gen'!F6</f>
        <v>1143.24</v>
      </c>
      <c r="G6" s="78">
        <f>'2019 PSUI Customer Load'!G6+'2019 PSUI Customer Gen'!G6</f>
        <v>1161.55</v>
      </c>
      <c r="H6" s="78">
        <f>'2019 PSUI Customer Load'!H6+'2019 PSUI Customer Gen'!H6</f>
        <v>1178.3499999999999</v>
      </c>
      <c r="I6" s="78">
        <f>'2019 PSUI Customer Load'!I6+'2019 PSUI Customer Gen'!I6</f>
        <v>1247.26</v>
      </c>
      <c r="J6" s="78">
        <f>'2019 PSUI Customer Load'!J6+'2019 PSUI Customer Gen'!J6</f>
        <v>1320.41</v>
      </c>
      <c r="K6" s="78">
        <f>'2019 PSUI Customer Load'!K6+'2019 PSUI Customer Gen'!K6</f>
        <v>1398.36</v>
      </c>
      <c r="L6" s="78">
        <f>'2019 PSUI Customer Load'!L6+'2019 PSUI Customer Gen'!L6</f>
        <v>1365.88</v>
      </c>
      <c r="M6" s="78">
        <f>'2019 PSUI Customer Load'!M6+'2019 PSUI Customer Gen'!M6</f>
        <v>1414.42</v>
      </c>
      <c r="N6" s="78">
        <f>'2019 PSUI Customer Load'!N6+'2019 PSUI Customer Gen'!N6</f>
        <v>1411.55</v>
      </c>
      <c r="O6" s="78">
        <f>'2019 PSUI Customer Load'!O6+'2019 PSUI Customer Gen'!O6</f>
        <v>1388.28</v>
      </c>
      <c r="P6" s="78">
        <f>'2019 PSUI Customer Load'!P6+'2019 PSUI Customer Gen'!P6</f>
        <v>1386.52</v>
      </c>
      <c r="Q6" s="78">
        <f>'2019 PSUI Customer Load'!Q6+'2019 PSUI Customer Gen'!Q6</f>
        <v>1364.2</v>
      </c>
      <c r="R6" s="78">
        <f>'2019 PSUI Customer Load'!R6+'2019 PSUI Customer Gen'!R6</f>
        <v>1377.36</v>
      </c>
      <c r="S6" s="78">
        <f>'2019 PSUI Customer Load'!S6+'2019 PSUI Customer Gen'!S6</f>
        <v>1333.92</v>
      </c>
      <c r="T6" s="78">
        <f>'2019 PSUI Customer Load'!T6+'2019 PSUI Customer Gen'!T6</f>
        <v>1295.18</v>
      </c>
      <c r="U6" s="78">
        <f>'2019 PSUI Customer Load'!U6+'2019 PSUI Customer Gen'!U6</f>
        <v>1265.5999999999999</v>
      </c>
      <c r="V6" s="78">
        <f>'2019 PSUI Customer Load'!V6+'2019 PSUI Customer Gen'!V6</f>
        <v>1216.53</v>
      </c>
      <c r="W6" s="78">
        <f>'2019 PSUI Customer Load'!W6+'2019 PSUI Customer Gen'!W6</f>
        <v>1174.43</v>
      </c>
      <c r="X6" s="78">
        <f>'2019 PSUI Customer Load'!X6+'2019 PSUI Customer Gen'!X6</f>
        <v>1159.2</v>
      </c>
      <c r="Y6" s="78">
        <f>'2019 PSUI Customer Load'!Y6+'2019 PSUI Customer Gen'!Y6</f>
        <v>1187.48</v>
      </c>
      <c r="Z6" s="78">
        <f>'2019 PSUI Customer Load'!Z6+'2019 PSUI Customer Gen'!Z6</f>
        <v>1209.9100000000001</v>
      </c>
      <c r="AA6" s="86">
        <f t="shared" si="0"/>
        <v>1414.42</v>
      </c>
      <c r="AB6" s="77">
        <f t="shared" si="1"/>
        <v>2020</v>
      </c>
      <c r="AC6" s="76">
        <f t="shared" si="2"/>
        <v>11</v>
      </c>
      <c r="AD6" s="76" t="str">
        <f t="shared" si="3"/>
        <v/>
      </c>
      <c r="AE6" s="76" t="str">
        <f t="shared" si="4"/>
        <v/>
      </c>
      <c r="AF6" s="74">
        <f t="shared" si="5"/>
        <v>1414.42</v>
      </c>
      <c r="AG6" s="75" t="str">
        <f t="shared" si="6"/>
        <v>11:00</v>
      </c>
      <c r="AH6" s="74">
        <f t="shared" si="7"/>
        <v>31834.71</v>
      </c>
      <c r="AI6" s="73" t="str">
        <f t="shared" si="8"/>
        <v/>
      </c>
      <c r="AJ6" s="73" t="str">
        <f t="shared" si="9"/>
        <v/>
      </c>
      <c r="AK6" s="73" t="str">
        <f t="shared" si="10"/>
        <v/>
      </c>
      <c r="AL6" s="72" t="str">
        <f t="shared" si="11"/>
        <v/>
      </c>
      <c r="AM6" s="71" t="str">
        <f t="shared" si="12"/>
        <v/>
      </c>
    </row>
    <row r="7" spans="2:39" ht="13.8" thickBot="1">
      <c r="B7" s="79">
        <v>44139</v>
      </c>
      <c r="C7" s="78">
        <f>'2019 PSUI Customer Load'!C7+'2019 PSUI Customer Gen'!C7</f>
        <v>1193.43</v>
      </c>
      <c r="D7" s="78">
        <f>'2019 PSUI Customer Load'!D7+'2019 PSUI Customer Gen'!D7</f>
        <v>1083.5999999999999</v>
      </c>
      <c r="E7" s="78">
        <f>'2019 PSUI Customer Load'!E7+'2019 PSUI Customer Gen'!E7</f>
        <v>1060.57</v>
      </c>
      <c r="F7" s="78">
        <f>'2019 PSUI Customer Load'!F7+'2019 PSUI Customer Gen'!F7</f>
        <v>1089.9000000000001</v>
      </c>
      <c r="G7" s="78">
        <f>'2019 PSUI Customer Load'!G7+'2019 PSUI Customer Gen'!G7</f>
        <v>1112.93</v>
      </c>
      <c r="H7" s="78">
        <f>'2019 PSUI Customer Load'!H7+'2019 PSUI Customer Gen'!H7</f>
        <v>1124.55</v>
      </c>
      <c r="I7" s="78">
        <f>'2019 PSUI Customer Load'!I7+'2019 PSUI Customer Gen'!I7</f>
        <v>1187.45</v>
      </c>
      <c r="J7" s="78">
        <f>'2019 PSUI Customer Load'!J7+'2019 PSUI Customer Gen'!J7</f>
        <v>1280.8599999999999</v>
      </c>
      <c r="K7" s="78">
        <f>'2019 PSUI Customer Load'!K7+'2019 PSUI Customer Gen'!K7</f>
        <v>1307.81</v>
      </c>
      <c r="L7" s="78">
        <f>'2019 PSUI Customer Load'!L7+'2019 PSUI Customer Gen'!L7</f>
        <v>1321.85</v>
      </c>
      <c r="M7" s="78">
        <f>'2019 PSUI Customer Load'!M7+'2019 PSUI Customer Gen'!M7</f>
        <v>1333.05</v>
      </c>
      <c r="N7" s="78">
        <f>'2019 PSUI Customer Load'!N7+'2019 PSUI Customer Gen'!N7</f>
        <v>1533.67</v>
      </c>
      <c r="O7" s="78">
        <f>'2019 PSUI Customer Load'!O7+'2019 PSUI Customer Gen'!O7</f>
        <v>1526.8</v>
      </c>
      <c r="P7" s="78">
        <f>'2019 PSUI Customer Load'!P7+'2019 PSUI Customer Gen'!P7</f>
        <v>1525.62</v>
      </c>
      <c r="Q7" s="78">
        <f>'2019 PSUI Customer Load'!Q7+'2019 PSUI Customer Gen'!Q7</f>
        <v>1506.54</v>
      </c>
      <c r="R7" s="78">
        <f>'2019 PSUI Customer Load'!R7+'2019 PSUI Customer Gen'!R7</f>
        <v>1508.85</v>
      </c>
      <c r="S7" s="78">
        <f>'2019 PSUI Customer Load'!S7+'2019 PSUI Customer Gen'!S7</f>
        <v>1472.31</v>
      </c>
      <c r="T7" s="78">
        <f>'2019 PSUI Customer Load'!T7+'2019 PSUI Customer Gen'!T7</f>
        <v>1395.49</v>
      </c>
      <c r="U7" s="78">
        <f>'2019 PSUI Customer Load'!U7+'2019 PSUI Customer Gen'!U7</f>
        <v>1359.15</v>
      </c>
      <c r="V7" s="78">
        <f>'2019 PSUI Customer Load'!V7+'2019 PSUI Customer Gen'!V7</f>
        <v>1284.54</v>
      </c>
      <c r="W7" s="78">
        <f>'2019 PSUI Customer Load'!W7+'2019 PSUI Customer Gen'!W7</f>
        <v>1235.78</v>
      </c>
      <c r="X7" s="78">
        <f>'2019 PSUI Customer Load'!X7+'2019 PSUI Customer Gen'!X7</f>
        <v>1213.24</v>
      </c>
      <c r="Y7" s="78">
        <f>'2019 PSUI Customer Load'!Y7+'2019 PSUI Customer Gen'!Y7</f>
        <v>1206.9100000000001</v>
      </c>
      <c r="Z7" s="78">
        <f>'2019 PSUI Customer Load'!Z7+'2019 PSUI Customer Gen'!Z7</f>
        <v>1186.82</v>
      </c>
      <c r="AA7" s="86">
        <f t="shared" si="0"/>
        <v>1533.67</v>
      </c>
      <c r="AB7" s="77">
        <f t="shared" si="1"/>
        <v>2020</v>
      </c>
      <c r="AC7" s="76">
        <f t="shared" si="2"/>
        <v>11</v>
      </c>
      <c r="AD7" s="76" t="str">
        <f t="shared" si="3"/>
        <v/>
      </c>
      <c r="AE7" s="76" t="str">
        <f t="shared" si="4"/>
        <v/>
      </c>
      <c r="AF7" s="74">
        <f t="shared" si="5"/>
        <v>1533.67</v>
      </c>
      <c r="AG7" s="75" t="str">
        <f t="shared" si="6"/>
        <v>12:00</v>
      </c>
      <c r="AH7" s="74">
        <f t="shared" si="7"/>
        <v>32585.390000000007</v>
      </c>
      <c r="AI7" s="73" t="str">
        <f t="shared" si="8"/>
        <v/>
      </c>
      <c r="AJ7" s="73" t="str">
        <f t="shared" si="9"/>
        <v/>
      </c>
      <c r="AK7" s="73" t="str">
        <f t="shared" si="10"/>
        <v/>
      </c>
      <c r="AL7" s="72" t="str">
        <f t="shared" si="11"/>
        <v/>
      </c>
      <c r="AM7" s="71" t="str">
        <f t="shared" si="12"/>
        <v/>
      </c>
    </row>
    <row r="8" spans="2:39" ht="13.8" thickBot="1">
      <c r="B8" s="79">
        <v>44140</v>
      </c>
      <c r="C8" s="78">
        <f>'2019 PSUI Customer Load'!C8+'2019 PSUI Customer Gen'!C8</f>
        <v>1207.68</v>
      </c>
      <c r="D8" s="78">
        <f>'2019 PSUI Customer Load'!D8+'2019 PSUI Customer Gen'!D8</f>
        <v>1102.25</v>
      </c>
      <c r="E8" s="78">
        <f>'2019 PSUI Customer Load'!E8+'2019 PSUI Customer Gen'!E8</f>
        <v>1062.6400000000001</v>
      </c>
      <c r="F8" s="78">
        <f>'2019 PSUI Customer Load'!F8+'2019 PSUI Customer Gen'!F8</f>
        <v>1058.19</v>
      </c>
      <c r="G8" s="78">
        <f>'2019 PSUI Customer Load'!G8+'2019 PSUI Customer Gen'!G8</f>
        <v>1093.43</v>
      </c>
      <c r="H8" s="78">
        <f>'2019 PSUI Customer Load'!H8+'2019 PSUI Customer Gen'!H8</f>
        <v>1082.55</v>
      </c>
      <c r="I8" s="78">
        <f>'2019 PSUI Customer Load'!I8+'2019 PSUI Customer Gen'!I8</f>
        <v>1165.26</v>
      </c>
      <c r="J8" s="78">
        <f>'2019 PSUI Customer Load'!J8+'2019 PSUI Customer Gen'!J8</f>
        <v>1266.26</v>
      </c>
      <c r="K8" s="78">
        <f>'2019 PSUI Customer Load'!K8+'2019 PSUI Customer Gen'!K8</f>
        <v>1310.44</v>
      </c>
      <c r="L8" s="78">
        <f>'2019 PSUI Customer Load'!L8+'2019 PSUI Customer Gen'!L8</f>
        <v>1295.56</v>
      </c>
      <c r="M8" s="78">
        <f>'2019 PSUI Customer Load'!M8+'2019 PSUI Customer Gen'!M8</f>
        <v>1513.51</v>
      </c>
      <c r="N8" s="78">
        <f>'2019 PSUI Customer Load'!N8+'2019 PSUI Customer Gen'!N8</f>
        <v>1552.84</v>
      </c>
      <c r="O8" s="78">
        <f>'2019 PSUI Customer Load'!O8+'2019 PSUI Customer Gen'!O8</f>
        <v>1556.84</v>
      </c>
      <c r="P8" s="78">
        <f>'2019 PSUI Customer Load'!P8+'2019 PSUI Customer Gen'!P8</f>
        <v>1578.01</v>
      </c>
      <c r="Q8" s="78">
        <f>'2019 PSUI Customer Load'!Q8+'2019 PSUI Customer Gen'!Q8</f>
        <v>1541.93</v>
      </c>
      <c r="R8" s="78">
        <f>'2019 PSUI Customer Load'!R8+'2019 PSUI Customer Gen'!R8</f>
        <v>1548.16</v>
      </c>
      <c r="S8" s="78">
        <f>'2019 PSUI Customer Load'!S8+'2019 PSUI Customer Gen'!S8</f>
        <v>1454.36</v>
      </c>
      <c r="T8" s="78">
        <f>'2019 PSUI Customer Load'!T8+'2019 PSUI Customer Gen'!T8</f>
        <v>1371.83</v>
      </c>
      <c r="U8" s="78">
        <f>'2019 PSUI Customer Load'!U8+'2019 PSUI Customer Gen'!U8</f>
        <v>1319.54</v>
      </c>
      <c r="V8" s="78">
        <f>'2019 PSUI Customer Load'!V8+'2019 PSUI Customer Gen'!V8</f>
        <v>1286.5999999999999</v>
      </c>
      <c r="W8" s="78">
        <f>'2019 PSUI Customer Load'!W8+'2019 PSUI Customer Gen'!W8</f>
        <v>1244.98</v>
      </c>
      <c r="X8" s="78">
        <f>'2019 PSUI Customer Load'!X8+'2019 PSUI Customer Gen'!X8</f>
        <v>1214.75</v>
      </c>
      <c r="Y8" s="78">
        <f>'2019 PSUI Customer Load'!Y8+'2019 PSUI Customer Gen'!Y8</f>
        <v>1179.96</v>
      </c>
      <c r="Z8" s="78">
        <f>'2019 PSUI Customer Load'!Z8+'2019 PSUI Customer Gen'!Z8</f>
        <v>1078.81</v>
      </c>
      <c r="AA8" s="86">
        <f t="shared" si="0"/>
        <v>1578.01</v>
      </c>
      <c r="AB8" s="77">
        <f t="shared" si="1"/>
        <v>2020</v>
      </c>
      <c r="AC8" s="76">
        <f t="shared" si="2"/>
        <v>11</v>
      </c>
      <c r="AD8" s="76" t="str">
        <f t="shared" si="3"/>
        <v/>
      </c>
      <c r="AE8" s="76" t="str">
        <f t="shared" si="4"/>
        <v/>
      </c>
      <c r="AF8" s="74">
        <f t="shared" si="5"/>
        <v>1578.01</v>
      </c>
      <c r="AG8" s="75" t="str">
        <f t="shared" si="6"/>
        <v>14:00</v>
      </c>
      <c r="AH8" s="74">
        <f t="shared" si="7"/>
        <v>32664.389999999996</v>
      </c>
      <c r="AI8" s="73" t="str">
        <f t="shared" si="8"/>
        <v/>
      </c>
      <c r="AJ8" s="73" t="str">
        <f t="shared" si="9"/>
        <v/>
      </c>
      <c r="AK8" s="73" t="str">
        <f t="shared" si="10"/>
        <v/>
      </c>
      <c r="AL8" s="72" t="str">
        <f t="shared" si="11"/>
        <v/>
      </c>
      <c r="AM8" s="71" t="str">
        <f t="shared" si="12"/>
        <v/>
      </c>
    </row>
    <row r="9" spans="2:39" ht="13.8" thickBot="1">
      <c r="B9" s="79">
        <v>44141</v>
      </c>
      <c r="C9" s="78">
        <f>'2019 PSUI Customer Load'!C9+'2019 PSUI Customer Gen'!C9</f>
        <v>1077.44</v>
      </c>
      <c r="D9" s="78">
        <f>'2019 PSUI Customer Load'!D9+'2019 PSUI Customer Gen'!D9</f>
        <v>1061.58</v>
      </c>
      <c r="E9" s="78">
        <f>'2019 PSUI Customer Load'!E9+'2019 PSUI Customer Gen'!E9</f>
        <v>1056.9000000000001</v>
      </c>
      <c r="F9" s="78">
        <f>'2019 PSUI Customer Load'!F9+'2019 PSUI Customer Gen'!F9</f>
        <v>1060.92</v>
      </c>
      <c r="G9" s="78">
        <f>'2019 PSUI Customer Load'!G9+'2019 PSUI Customer Gen'!G9</f>
        <v>1091.2</v>
      </c>
      <c r="H9" s="78">
        <f>'2019 PSUI Customer Load'!H9+'2019 PSUI Customer Gen'!H9</f>
        <v>1113.07</v>
      </c>
      <c r="I9" s="78">
        <f>'2019 PSUI Customer Load'!I9+'2019 PSUI Customer Gen'!I9</f>
        <v>1180.0999999999999</v>
      </c>
      <c r="J9" s="78">
        <f>'2019 PSUI Customer Load'!J9+'2019 PSUI Customer Gen'!J9</f>
        <v>1253.81</v>
      </c>
      <c r="K9" s="78">
        <f>'2019 PSUI Customer Load'!K9+'2019 PSUI Customer Gen'!K9</f>
        <v>1281.98</v>
      </c>
      <c r="L9" s="78">
        <f>'2019 PSUI Customer Load'!L9+'2019 PSUI Customer Gen'!L9</f>
        <v>1290.24</v>
      </c>
      <c r="M9" s="78">
        <f>'2019 PSUI Customer Load'!M9+'2019 PSUI Customer Gen'!M9</f>
        <v>1386.74</v>
      </c>
      <c r="N9" s="78">
        <f>'2019 PSUI Customer Load'!N9+'2019 PSUI Customer Gen'!N9</f>
        <v>1580.22</v>
      </c>
      <c r="O9" s="78">
        <f>'2019 PSUI Customer Load'!O9+'2019 PSUI Customer Gen'!O9</f>
        <v>1546.16</v>
      </c>
      <c r="P9" s="78">
        <f>'2019 PSUI Customer Load'!P9+'2019 PSUI Customer Gen'!P9</f>
        <v>1575.52</v>
      </c>
      <c r="Q9" s="78">
        <f>'2019 PSUI Customer Load'!Q9+'2019 PSUI Customer Gen'!Q9</f>
        <v>1564.4</v>
      </c>
      <c r="R9" s="78">
        <f>'2019 PSUI Customer Load'!R9+'2019 PSUI Customer Gen'!R9</f>
        <v>1577.14</v>
      </c>
      <c r="S9" s="78">
        <f>'2019 PSUI Customer Load'!S9+'2019 PSUI Customer Gen'!S9</f>
        <v>1539.68</v>
      </c>
      <c r="T9" s="78">
        <f>'2019 PSUI Customer Load'!T9+'2019 PSUI Customer Gen'!T9</f>
        <v>1420.93</v>
      </c>
      <c r="U9" s="78">
        <f>'2019 PSUI Customer Load'!U9+'2019 PSUI Customer Gen'!U9</f>
        <v>1334.13</v>
      </c>
      <c r="V9" s="78">
        <f>'2019 PSUI Customer Load'!V9+'2019 PSUI Customer Gen'!V9</f>
        <v>1304.7</v>
      </c>
      <c r="W9" s="78">
        <f>'2019 PSUI Customer Load'!W9+'2019 PSUI Customer Gen'!W9</f>
        <v>1165.19</v>
      </c>
      <c r="X9" s="78">
        <f>'2019 PSUI Customer Load'!X9+'2019 PSUI Customer Gen'!X9</f>
        <v>1119.3399999999999</v>
      </c>
      <c r="Y9" s="78">
        <f>'2019 PSUI Customer Load'!Y9+'2019 PSUI Customer Gen'!Y9</f>
        <v>1097.29</v>
      </c>
      <c r="Z9" s="78">
        <f>'2019 PSUI Customer Load'!Z9+'2019 PSUI Customer Gen'!Z9</f>
        <v>1066.24</v>
      </c>
      <c r="AA9" s="86">
        <f t="shared" si="0"/>
        <v>1580.22</v>
      </c>
      <c r="AB9" s="77">
        <f t="shared" si="1"/>
        <v>2020</v>
      </c>
      <c r="AC9" s="76">
        <f t="shared" si="2"/>
        <v>11</v>
      </c>
      <c r="AD9" s="76" t="str">
        <f t="shared" si="3"/>
        <v/>
      </c>
      <c r="AE9" s="76" t="str">
        <f t="shared" si="4"/>
        <v/>
      </c>
      <c r="AF9" s="74">
        <f t="shared" si="5"/>
        <v>1580.22</v>
      </c>
      <c r="AG9" s="75" t="str">
        <f t="shared" si="6"/>
        <v>12:00</v>
      </c>
      <c r="AH9" s="74">
        <f t="shared" si="7"/>
        <v>32325.140000000003</v>
      </c>
      <c r="AI9" s="73" t="str">
        <f t="shared" si="8"/>
        <v/>
      </c>
      <c r="AJ9" s="73" t="str">
        <f t="shared" si="9"/>
        <v/>
      </c>
      <c r="AK9" s="73" t="str">
        <f t="shared" si="10"/>
        <v/>
      </c>
      <c r="AL9" s="72" t="str">
        <f t="shared" si="11"/>
        <v/>
      </c>
      <c r="AM9" s="71" t="str">
        <f t="shared" si="12"/>
        <v/>
      </c>
    </row>
    <row r="10" spans="2:39" ht="13.8" thickBot="1">
      <c r="B10" s="79">
        <v>44142</v>
      </c>
      <c r="C10" s="78">
        <f>'2019 PSUI Customer Load'!C10+'2019 PSUI Customer Gen'!C10</f>
        <v>1050.0999999999999</v>
      </c>
      <c r="D10" s="78">
        <f>'2019 PSUI Customer Load'!D10+'2019 PSUI Customer Gen'!D10</f>
        <v>1037.08</v>
      </c>
      <c r="E10" s="78">
        <f>'2019 PSUI Customer Load'!E10+'2019 PSUI Customer Gen'!E10</f>
        <v>1040.94</v>
      </c>
      <c r="F10" s="78">
        <f>'2019 PSUI Customer Load'!F10+'2019 PSUI Customer Gen'!F10</f>
        <v>1044.47</v>
      </c>
      <c r="G10" s="78">
        <f>'2019 PSUI Customer Load'!G10+'2019 PSUI Customer Gen'!G10</f>
        <v>1034.29</v>
      </c>
      <c r="H10" s="78">
        <f>'2019 PSUI Customer Load'!H10+'2019 PSUI Customer Gen'!H10</f>
        <v>1045.42</v>
      </c>
      <c r="I10" s="78">
        <f>'2019 PSUI Customer Load'!I10+'2019 PSUI Customer Gen'!I10</f>
        <v>1069.22</v>
      </c>
      <c r="J10" s="78">
        <f>'2019 PSUI Customer Load'!J10+'2019 PSUI Customer Gen'!J10</f>
        <v>1122.31</v>
      </c>
      <c r="K10" s="78">
        <f>'2019 PSUI Customer Load'!K10+'2019 PSUI Customer Gen'!K10</f>
        <v>1163.19</v>
      </c>
      <c r="L10" s="78">
        <f>'2019 PSUI Customer Load'!L10+'2019 PSUI Customer Gen'!L10</f>
        <v>633.64</v>
      </c>
      <c r="M10" s="78">
        <f>'2019 PSUI Customer Load'!M10+'2019 PSUI Customer Gen'!M10</f>
        <v>729.23</v>
      </c>
      <c r="N10" s="78">
        <f>'2019 PSUI Customer Load'!N10+'2019 PSUI Customer Gen'!N10</f>
        <v>1135.68</v>
      </c>
      <c r="O10" s="78">
        <f>'2019 PSUI Customer Load'!O10+'2019 PSUI Customer Gen'!O10</f>
        <v>1097.92</v>
      </c>
      <c r="P10" s="78">
        <f>'2019 PSUI Customer Load'!P10+'2019 PSUI Customer Gen'!P10</f>
        <v>1136.8</v>
      </c>
      <c r="Q10" s="78">
        <f>'2019 PSUI Customer Load'!Q10+'2019 PSUI Customer Gen'!Q10</f>
        <v>1125.18</v>
      </c>
      <c r="R10" s="78">
        <f>'2019 PSUI Customer Load'!R10+'2019 PSUI Customer Gen'!R10</f>
        <v>1109.78</v>
      </c>
      <c r="S10" s="78">
        <f>'2019 PSUI Customer Load'!S10+'2019 PSUI Customer Gen'!S10</f>
        <v>1104.8499999999999</v>
      </c>
      <c r="T10" s="78">
        <f>'2019 PSUI Customer Load'!T10+'2019 PSUI Customer Gen'!T10</f>
        <v>1086.636</v>
      </c>
      <c r="U10" s="78">
        <f>'2019 PSUI Customer Load'!U10+'2019 PSUI Customer Gen'!U10</f>
        <v>1106.8409999999999</v>
      </c>
      <c r="V10" s="78">
        <f>'2019 PSUI Customer Load'!V10+'2019 PSUI Customer Gen'!V10</f>
        <v>1079.54</v>
      </c>
      <c r="W10" s="78">
        <f>'2019 PSUI Customer Load'!W10+'2019 PSUI Customer Gen'!W10</f>
        <v>1074.92</v>
      </c>
      <c r="X10" s="78">
        <f>'2019 PSUI Customer Load'!X10+'2019 PSUI Customer Gen'!X10</f>
        <v>1061.3399999999999</v>
      </c>
      <c r="Y10" s="78">
        <f>'2019 PSUI Customer Load'!Y10+'2019 PSUI Customer Gen'!Y10</f>
        <v>1059.5899999999999</v>
      </c>
      <c r="Z10" s="78">
        <f>'2019 PSUI Customer Load'!Z10+'2019 PSUI Customer Gen'!Z10</f>
        <v>1045.8399999999999</v>
      </c>
      <c r="AA10" s="86">
        <f t="shared" si="0"/>
        <v>1163.19</v>
      </c>
      <c r="AB10" s="77">
        <f t="shared" si="1"/>
        <v>2020</v>
      </c>
      <c r="AC10" s="76">
        <f t="shared" si="2"/>
        <v>11</v>
      </c>
      <c r="AD10" s="76" t="str">
        <f t="shared" si="3"/>
        <v/>
      </c>
      <c r="AE10" s="76" t="str">
        <f t="shared" si="4"/>
        <v/>
      </c>
      <c r="AF10" s="74">
        <f t="shared" si="5"/>
        <v>1163.19</v>
      </c>
      <c r="AG10" s="75" t="str">
        <f t="shared" si="6"/>
        <v>9:00</v>
      </c>
      <c r="AH10" s="74">
        <f t="shared" si="7"/>
        <v>26357.996999999996</v>
      </c>
      <c r="AI10" s="73" t="str">
        <f t="shared" si="8"/>
        <v/>
      </c>
      <c r="AJ10" s="73" t="str">
        <f t="shared" si="9"/>
        <v/>
      </c>
      <c r="AK10" s="73" t="str">
        <f t="shared" si="10"/>
        <v/>
      </c>
      <c r="AL10" s="72" t="str">
        <f t="shared" si="11"/>
        <v/>
      </c>
      <c r="AM10" s="71" t="str">
        <f t="shared" si="12"/>
        <v/>
      </c>
    </row>
    <row r="11" spans="2:39" ht="13.8" thickBot="1">
      <c r="B11" s="79">
        <v>44143</v>
      </c>
      <c r="C11" s="78">
        <f>'2019 PSUI Customer Load'!C11+'2019 PSUI Customer Gen'!C11</f>
        <v>1050.49</v>
      </c>
      <c r="D11" s="78">
        <f>'2019 PSUI Customer Load'!D11+'2019 PSUI Customer Gen'!D11</f>
        <v>1035.3399999999999</v>
      </c>
      <c r="E11" s="78">
        <f>'2019 PSUI Customer Load'!E11+'2019 PSUI Customer Gen'!E11</f>
        <v>1044.44</v>
      </c>
      <c r="F11" s="78">
        <f>'2019 PSUI Customer Load'!F11+'2019 PSUI Customer Gen'!F11</f>
        <v>1048.6300000000001</v>
      </c>
      <c r="G11" s="78">
        <f>'2019 PSUI Customer Load'!G11+'2019 PSUI Customer Gen'!G11</f>
        <v>1039.8499999999999</v>
      </c>
      <c r="H11" s="78">
        <f>'2019 PSUI Customer Load'!H11+'2019 PSUI Customer Gen'!H11</f>
        <v>1064.49</v>
      </c>
      <c r="I11" s="78">
        <f>'2019 PSUI Customer Load'!I11+'2019 PSUI Customer Gen'!I11</f>
        <v>1097.1500000000001</v>
      </c>
      <c r="J11" s="78">
        <f>'2019 PSUI Customer Load'!J11+'2019 PSUI Customer Gen'!J11</f>
        <v>1141.8800000000001</v>
      </c>
      <c r="K11" s="78">
        <f>'2019 PSUI Customer Load'!K11+'2019 PSUI Customer Gen'!K11</f>
        <v>1160.1099999999999</v>
      </c>
      <c r="L11" s="78">
        <f>'2019 PSUI Customer Load'!L11+'2019 PSUI Customer Gen'!L11</f>
        <v>1145.3399999999999</v>
      </c>
      <c r="M11" s="78">
        <f>'2019 PSUI Customer Load'!M11+'2019 PSUI Customer Gen'!M11</f>
        <v>1162.5899999999999</v>
      </c>
      <c r="N11" s="78">
        <f>'2019 PSUI Customer Load'!N11+'2019 PSUI Customer Gen'!N11</f>
        <v>1164.76</v>
      </c>
      <c r="O11" s="78">
        <f>'2019 PSUI Customer Load'!O11+'2019 PSUI Customer Gen'!O11</f>
        <v>1141.98</v>
      </c>
      <c r="P11" s="78">
        <f>'2019 PSUI Customer Load'!P11+'2019 PSUI Customer Gen'!P11</f>
        <v>1153.32</v>
      </c>
      <c r="Q11" s="78">
        <f>'2019 PSUI Customer Load'!Q11+'2019 PSUI Customer Gen'!Q11</f>
        <v>1129.24</v>
      </c>
      <c r="R11" s="78">
        <f>'2019 PSUI Customer Load'!R11+'2019 PSUI Customer Gen'!R11</f>
        <v>1111.53</v>
      </c>
      <c r="S11" s="78">
        <f>'2019 PSUI Customer Load'!S11+'2019 PSUI Customer Gen'!S11</f>
        <v>1101.8399999999999</v>
      </c>
      <c r="T11" s="78">
        <f>'2019 PSUI Customer Load'!T11+'2019 PSUI Customer Gen'!T11</f>
        <v>1078.77</v>
      </c>
      <c r="U11" s="78">
        <f>'2019 PSUI Customer Load'!U11+'2019 PSUI Customer Gen'!U11</f>
        <v>1102.43</v>
      </c>
      <c r="V11" s="78">
        <f>'2019 PSUI Customer Load'!V11+'2019 PSUI Customer Gen'!V11</f>
        <v>1074.01</v>
      </c>
      <c r="W11" s="78">
        <f>'2019 PSUI Customer Load'!W11+'2019 PSUI Customer Gen'!W11</f>
        <v>1079.96</v>
      </c>
      <c r="X11" s="78">
        <f>'2019 PSUI Customer Load'!X11+'2019 PSUI Customer Gen'!X11</f>
        <v>1075.06</v>
      </c>
      <c r="Y11" s="78">
        <f>'2019 PSUI Customer Load'!Y11+'2019 PSUI Customer Gen'!Y11</f>
        <v>1060.22</v>
      </c>
      <c r="Z11" s="78">
        <f>'2019 PSUI Customer Load'!Z11+'2019 PSUI Customer Gen'!Z11</f>
        <v>1072.82</v>
      </c>
      <c r="AA11" s="86">
        <f t="shared" si="0"/>
        <v>1164.76</v>
      </c>
      <c r="AB11" s="77">
        <f t="shared" si="1"/>
        <v>2020</v>
      </c>
      <c r="AC11" s="76">
        <f t="shared" si="2"/>
        <v>11</v>
      </c>
      <c r="AD11" s="76" t="str">
        <f t="shared" si="3"/>
        <v/>
      </c>
      <c r="AE11" s="76" t="str">
        <f t="shared" si="4"/>
        <v/>
      </c>
      <c r="AF11" s="74">
        <f t="shared" si="5"/>
        <v>1164.76</v>
      </c>
      <c r="AG11" s="75" t="str">
        <f t="shared" si="6"/>
        <v>12:00</v>
      </c>
      <c r="AH11" s="74">
        <f t="shared" si="7"/>
        <v>27501.01</v>
      </c>
      <c r="AI11" s="73" t="str">
        <f t="shared" si="8"/>
        <v/>
      </c>
      <c r="AJ11" s="73" t="str">
        <f t="shared" si="9"/>
        <v/>
      </c>
      <c r="AK11" s="73" t="str">
        <f t="shared" si="10"/>
        <v/>
      </c>
      <c r="AL11" s="72" t="str">
        <f t="shared" si="11"/>
        <v/>
      </c>
      <c r="AM11" s="71" t="str">
        <f t="shared" si="12"/>
        <v/>
      </c>
    </row>
    <row r="12" spans="2:39" ht="13.8" thickBot="1">
      <c r="B12" s="79">
        <v>44144</v>
      </c>
      <c r="C12" s="78">
        <f>'2019 PSUI Customer Load'!C12+'2019 PSUI Customer Gen'!C12</f>
        <v>1070.79</v>
      </c>
      <c r="D12" s="78">
        <f>'2019 PSUI Customer Load'!D12+'2019 PSUI Customer Gen'!D12</f>
        <v>1050.1400000000001</v>
      </c>
      <c r="E12" s="78">
        <f>'2019 PSUI Customer Load'!E12+'2019 PSUI Customer Gen'!E12</f>
        <v>1060.5</v>
      </c>
      <c r="F12" s="78">
        <f>'2019 PSUI Customer Load'!F12+'2019 PSUI Customer Gen'!F12</f>
        <v>1058.1199999999999</v>
      </c>
      <c r="G12" s="78">
        <f>'2019 PSUI Customer Load'!G12+'2019 PSUI Customer Gen'!G12</f>
        <v>1102.71</v>
      </c>
      <c r="H12" s="78">
        <f>'2019 PSUI Customer Load'!H12+'2019 PSUI Customer Gen'!H12</f>
        <v>1097.8399999999999</v>
      </c>
      <c r="I12" s="78">
        <f>'2019 PSUI Customer Load'!I12+'2019 PSUI Customer Gen'!I12</f>
        <v>1174.46</v>
      </c>
      <c r="J12" s="78">
        <f>'2019 PSUI Customer Load'!J12+'2019 PSUI Customer Gen'!J12</f>
        <v>1240.1199999999999</v>
      </c>
      <c r="K12" s="78">
        <f>'2019 PSUI Customer Load'!K12+'2019 PSUI Customer Gen'!K12</f>
        <v>1279.53</v>
      </c>
      <c r="L12" s="78">
        <f>'2019 PSUI Customer Load'!L12+'2019 PSUI Customer Gen'!L12</f>
        <v>1292.1300000000001</v>
      </c>
      <c r="M12" s="78">
        <f>'2019 PSUI Customer Load'!M12+'2019 PSUI Customer Gen'!M12</f>
        <v>1384.5</v>
      </c>
      <c r="N12" s="78">
        <f>'2019 PSUI Customer Load'!N12+'2019 PSUI Customer Gen'!N12</f>
        <v>1760.74</v>
      </c>
      <c r="O12" s="78">
        <f>'2019 PSUI Customer Load'!O12+'2019 PSUI Customer Gen'!O12</f>
        <v>1663.13</v>
      </c>
      <c r="P12" s="78">
        <f>'2019 PSUI Customer Load'!P12+'2019 PSUI Customer Gen'!P12</f>
        <v>1663.2</v>
      </c>
      <c r="Q12" s="78">
        <f>'2019 PSUI Customer Load'!Q12+'2019 PSUI Customer Gen'!Q12</f>
        <v>1640.73</v>
      </c>
      <c r="R12" s="78">
        <f>'2019 PSUI Customer Load'!R12+'2019 PSUI Customer Gen'!R12</f>
        <v>1636.74</v>
      </c>
      <c r="S12" s="78">
        <f>'2019 PSUI Customer Load'!S12+'2019 PSUI Customer Gen'!S12</f>
        <v>1601.15</v>
      </c>
      <c r="T12" s="78">
        <f>'2019 PSUI Customer Load'!T12+'2019 PSUI Customer Gen'!T12</f>
        <v>1521.66</v>
      </c>
      <c r="U12" s="78">
        <f>'2019 PSUI Customer Load'!U12+'2019 PSUI Customer Gen'!U12</f>
        <v>1468.88</v>
      </c>
      <c r="V12" s="78">
        <f>'2019 PSUI Customer Load'!V12+'2019 PSUI Customer Gen'!V12</f>
        <v>1377.67</v>
      </c>
      <c r="W12" s="78">
        <f>'2019 PSUI Customer Load'!W12+'2019 PSUI Customer Gen'!W12</f>
        <v>1293.78</v>
      </c>
      <c r="X12" s="78">
        <f>'2019 PSUI Customer Load'!X12+'2019 PSUI Customer Gen'!X12</f>
        <v>1246.9100000000001</v>
      </c>
      <c r="Y12" s="78">
        <f>'2019 PSUI Customer Load'!Y12+'2019 PSUI Customer Gen'!Y12</f>
        <v>1145.9000000000001</v>
      </c>
      <c r="Z12" s="78">
        <f>'2019 PSUI Customer Load'!Z12+'2019 PSUI Customer Gen'!Z12</f>
        <v>1075.06</v>
      </c>
      <c r="AA12" s="86">
        <f t="shared" si="0"/>
        <v>1760.74</v>
      </c>
      <c r="AB12" s="77">
        <f t="shared" si="1"/>
        <v>2020</v>
      </c>
      <c r="AC12" s="76">
        <f t="shared" si="2"/>
        <v>11</v>
      </c>
      <c r="AD12" s="76" t="str">
        <f t="shared" si="3"/>
        <v/>
      </c>
      <c r="AE12" s="76" t="str">
        <f t="shared" si="4"/>
        <v/>
      </c>
      <c r="AF12" s="74">
        <f t="shared" si="5"/>
        <v>1760.74</v>
      </c>
      <c r="AG12" s="75" t="str">
        <f t="shared" si="6"/>
        <v>12:00</v>
      </c>
      <c r="AH12" s="74">
        <f t="shared" si="7"/>
        <v>33667.130000000005</v>
      </c>
      <c r="AI12" s="73" t="str">
        <f t="shared" si="8"/>
        <v/>
      </c>
      <c r="AJ12" s="73" t="str">
        <f t="shared" si="9"/>
        <v/>
      </c>
      <c r="AK12" s="73" t="str">
        <f t="shared" si="10"/>
        <v/>
      </c>
      <c r="AL12" s="72" t="str">
        <f t="shared" si="11"/>
        <v/>
      </c>
      <c r="AM12" s="71" t="str">
        <f t="shared" si="12"/>
        <v/>
      </c>
    </row>
    <row r="13" spans="2:39" ht="13.8" thickBot="1">
      <c r="B13" s="79">
        <v>44145</v>
      </c>
      <c r="C13" s="78">
        <f>'2019 PSUI Customer Load'!C13+'2019 PSUI Customer Gen'!C13</f>
        <v>1256.96</v>
      </c>
      <c r="D13" s="78">
        <f>'2019 PSUI Customer Load'!D13+'2019 PSUI Customer Gen'!D13</f>
        <v>1228.67</v>
      </c>
      <c r="E13" s="78">
        <f>'2019 PSUI Customer Load'!E13+'2019 PSUI Customer Gen'!E13</f>
        <v>1205.5</v>
      </c>
      <c r="F13" s="78">
        <f>'2019 PSUI Customer Load'!F13+'2019 PSUI Customer Gen'!F13</f>
        <v>1214.78</v>
      </c>
      <c r="G13" s="78">
        <f>'2019 PSUI Customer Load'!G13+'2019 PSUI Customer Gen'!G13</f>
        <v>1225.07</v>
      </c>
      <c r="H13" s="78">
        <f>'2019 PSUI Customer Load'!H13+'2019 PSUI Customer Gen'!H13</f>
        <v>1239.9100000000001</v>
      </c>
      <c r="I13" s="78">
        <f>'2019 PSUI Customer Load'!I13+'2019 PSUI Customer Gen'!I13</f>
        <v>1309.94</v>
      </c>
      <c r="J13" s="78">
        <f>'2019 PSUI Customer Load'!J13+'2019 PSUI Customer Gen'!J13</f>
        <v>1383.2</v>
      </c>
      <c r="K13" s="78">
        <f>'2019 PSUI Customer Load'!K13+'2019 PSUI Customer Gen'!K13</f>
        <v>1448.55</v>
      </c>
      <c r="L13" s="78">
        <f>'2019 PSUI Customer Load'!L13+'2019 PSUI Customer Gen'!L13</f>
        <v>1513.92</v>
      </c>
      <c r="M13" s="78">
        <f>'2019 PSUI Customer Load'!M13+'2019 PSUI Customer Gen'!M13</f>
        <v>1602.83</v>
      </c>
      <c r="N13" s="78">
        <f>'2019 PSUI Customer Load'!N13+'2019 PSUI Customer Gen'!N13</f>
        <v>1626.38</v>
      </c>
      <c r="O13" s="78">
        <f>'2019 PSUI Customer Load'!O13+'2019 PSUI Customer Gen'!O13</f>
        <v>1606.26</v>
      </c>
      <c r="P13" s="78">
        <f>'2019 PSUI Customer Load'!P13+'2019 PSUI Customer Gen'!P13</f>
        <v>1652.07</v>
      </c>
      <c r="Q13" s="78">
        <f>'2019 PSUI Customer Load'!Q13+'2019 PSUI Customer Gen'!Q13</f>
        <v>1656.27</v>
      </c>
      <c r="R13" s="78">
        <f>'2019 PSUI Customer Load'!R13+'2019 PSUI Customer Gen'!R13</f>
        <v>1652.24</v>
      </c>
      <c r="S13" s="78">
        <f>'2019 PSUI Customer Load'!S13+'2019 PSUI Customer Gen'!S13</f>
        <v>1613.12</v>
      </c>
      <c r="T13" s="78">
        <f>'2019 PSUI Customer Load'!T13+'2019 PSUI Customer Gen'!T13</f>
        <v>1555.47</v>
      </c>
      <c r="U13" s="78">
        <f>'2019 PSUI Customer Load'!U13+'2019 PSUI Customer Gen'!U13</f>
        <v>1486.94</v>
      </c>
      <c r="V13" s="78">
        <f>'2019 PSUI Customer Load'!V13+'2019 PSUI Customer Gen'!V13</f>
        <v>1449.07</v>
      </c>
      <c r="W13" s="78">
        <f>'2019 PSUI Customer Load'!W13+'2019 PSUI Customer Gen'!W13</f>
        <v>1389.57</v>
      </c>
      <c r="X13" s="78">
        <f>'2019 PSUI Customer Load'!X13+'2019 PSUI Customer Gen'!X13</f>
        <v>1365.04</v>
      </c>
      <c r="Y13" s="78">
        <f>'2019 PSUI Customer Load'!Y13+'2019 PSUI Customer Gen'!Y13</f>
        <v>1343.97</v>
      </c>
      <c r="Z13" s="78">
        <f>'2019 PSUI Customer Load'!Z13+'2019 PSUI Customer Gen'!Z13</f>
        <v>1325.77</v>
      </c>
      <c r="AA13" s="86">
        <f t="shared" si="0"/>
        <v>1656.27</v>
      </c>
      <c r="AB13" s="77">
        <f t="shared" si="1"/>
        <v>2020</v>
      </c>
      <c r="AC13" s="76">
        <f t="shared" si="2"/>
        <v>11</v>
      </c>
      <c r="AD13" s="76" t="str">
        <f t="shared" si="3"/>
        <v/>
      </c>
      <c r="AE13" s="76" t="str">
        <f t="shared" si="4"/>
        <v/>
      </c>
      <c r="AF13" s="74">
        <f t="shared" si="5"/>
        <v>1656.27</v>
      </c>
      <c r="AG13" s="75" t="str">
        <f t="shared" si="6"/>
        <v>15:00</v>
      </c>
      <c r="AH13" s="74">
        <f t="shared" si="7"/>
        <v>36007.76999999999</v>
      </c>
      <c r="AI13" s="73" t="str">
        <f t="shared" si="8"/>
        <v/>
      </c>
      <c r="AJ13" s="73" t="str">
        <f t="shared" si="9"/>
        <v/>
      </c>
      <c r="AK13" s="73" t="str">
        <f t="shared" si="10"/>
        <v/>
      </c>
      <c r="AL13" s="72" t="str">
        <f t="shared" si="11"/>
        <v/>
      </c>
      <c r="AM13" s="71" t="str">
        <f t="shared" si="12"/>
        <v/>
      </c>
    </row>
    <row r="14" spans="2:39" ht="13.8" thickBot="1">
      <c r="B14" s="79">
        <v>44146</v>
      </c>
      <c r="C14" s="78">
        <f>'2019 PSUI Customer Load'!C14+'2019 PSUI Customer Gen'!C14</f>
        <v>1321.88</v>
      </c>
      <c r="D14" s="78">
        <f>'2019 PSUI Customer Load'!D14+'2019 PSUI Customer Gen'!D14</f>
        <v>1293.6400000000001</v>
      </c>
      <c r="E14" s="78">
        <f>'2019 PSUI Customer Load'!E14+'2019 PSUI Customer Gen'!E14</f>
        <v>1314.88</v>
      </c>
      <c r="F14" s="78">
        <f>'2019 PSUI Customer Load'!F14+'2019 PSUI Customer Gen'!F14</f>
        <v>1341.86</v>
      </c>
      <c r="G14" s="78">
        <f>'2019 PSUI Customer Load'!G14+'2019 PSUI Customer Gen'!G14</f>
        <v>1372.94</v>
      </c>
      <c r="H14" s="78">
        <f>'2019 PSUI Customer Load'!H14+'2019 PSUI Customer Gen'!H14</f>
        <v>1384.84</v>
      </c>
      <c r="I14" s="78">
        <f>'2019 PSUI Customer Load'!I14+'2019 PSUI Customer Gen'!I14</f>
        <v>1422.05</v>
      </c>
      <c r="J14" s="78">
        <f>'2019 PSUI Customer Load'!J14+'2019 PSUI Customer Gen'!J14</f>
        <v>1439.24</v>
      </c>
      <c r="K14" s="78">
        <f>'2019 PSUI Customer Load'!K14+'2019 PSUI Customer Gen'!K14</f>
        <v>1437.63</v>
      </c>
      <c r="L14" s="78">
        <f>'2019 PSUI Customer Load'!L14+'2019 PSUI Customer Gen'!L14</f>
        <v>1340.26</v>
      </c>
      <c r="M14" s="78">
        <f>'2019 PSUI Customer Load'!M14+'2019 PSUI Customer Gen'!M14</f>
        <v>1358.74</v>
      </c>
      <c r="N14" s="78">
        <f>'2019 PSUI Customer Load'!N14+'2019 PSUI Customer Gen'!N14</f>
        <v>1347.64</v>
      </c>
      <c r="O14" s="78">
        <f>'2019 PSUI Customer Load'!O14+'2019 PSUI Customer Gen'!O14</f>
        <v>1241.03</v>
      </c>
      <c r="P14" s="78">
        <f>'2019 PSUI Customer Load'!P14+'2019 PSUI Customer Gen'!P14</f>
        <v>1170.96</v>
      </c>
      <c r="Q14" s="78">
        <f>'2019 PSUI Customer Load'!Q14+'2019 PSUI Customer Gen'!Q14</f>
        <v>1173.44</v>
      </c>
      <c r="R14" s="78">
        <f>'2019 PSUI Customer Load'!R14+'2019 PSUI Customer Gen'!R14</f>
        <v>1191.82</v>
      </c>
      <c r="S14" s="78">
        <f>'2019 PSUI Customer Load'!S14+'2019 PSUI Customer Gen'!S14</f>
        <v>1171.3499999999999</v>
      </c>
      <c r="T14" s="78">
        <f>'2019 PSUI Customer Load'!T14+'2019 PSUI Customer Gen'!T14</f>
        <v>1150.52</v>
      </c>
      <c r="U14" s="78">
        <f>'2019 PSUI Customer Load'!U14+'2019 PSUI Customer Gen'!U14</f>
        <v>1147.9000000000001</v>
      </c>
      <c r="V14" s="78">
        <f>'2019 PSUI Customer Load'!V14+'2019 PSUI Customer Gen'!V14</f>
        <v>1107.05</v>
      </c>
      <c r="W14" s="78">
        <f>'2019 PSUI Customer Load'!W14+'2019 PSUI Customer Gen'!W14</f>
        <v>1095.6099999999999</v>
      </c>
      <c r="X14" s="78">
        <f>'2019 PSUI Customer Load'!X14+'2019 PSUI Customer Gen'!X14</f>
        <v>1068.2</v>
      </c>
      <c r="Y14" s="78">
        <f>'2019 PSUI Customer Load'!Y14+'2019 PSUI Customer Gen'!Y14</f>
        <v>1055.81</v>
      </c>
      <c r="Z14" s="78">
        <f>'2019 PSUI Customer Load'!Z14+'2019 PSUI Customer Gen'!Z14</f>
        <v>1067.68</v>
      </c>
      <c r="AA14" s="86">
        <f t="shared" si="0"/>
        <v>1439.24</v>
      </c>
      <c r="AB14" s="77">
        <f t="shared" si="1"/>
        <v>2020</v>
      </c>
      <c r="AC14" s="76">
        <f t="shared" si="2"/>
        <v>11</v>
      </c>
      <c r="AD14" s="76" t="str">
        <f t="shared" si="3"/>
        <v/>
      </c>
      <c r="AE14" s="76" t="str">
        <f t="shared" si="4"/>
        <v/>
      </c>
      <c r="AF14" s="74">
        <f t="shared" si="5"/>
        <v>1439.24</v>
      </c>
      <c r="AG14" s="75" t="str">
        <f t="shared" si="6"/>
        <v>8:00</v>
      </c>
      <c r="AH14" s="74">
        <f t="shared" si="7"/>
        <v>31456.21</v>
      </c>
      <c r="AI14" s="73" t="str">
        <f t="shared" si="8"/>
        <v/>
      </c>
      <c r="AJ14" s="73" t="str">
        <f t="shared" si="9"/>
        <v/>
      </c>
      <c r="AK14" s="73" t="str">
        <f t="shared" si="10"/>
        <v/>
      </c>
      <c r="AL14" s="72" t="str">
        <f t="shared" si="11"/>
        <v/>
      </c>
      <c r="AM14" s="71" t="str">
        <f t="shared" si="12"/>
        <v/>
      </c>
    </row>
    <row r="15" spans="2:39" ht="13.8" thickBot="1">
      <c r="B15" s="79">
        <v>44147</v>
      </c>
      <c r="C15" s="78">
        <f>'2019 PSUI Customer Load'!C15+'2019 PSUI Customer Gen'!C15</f>
        <v>1057.25</v>
      </c>
      <c r="D15" s="78">
        <f>'2019 PSUI Customer Load'!D15+'2019 PSUI Customer Gen'!D15</f>
        <v>1056.72</v>
      </c>
      <c r="E15" s="78">
        <f>'2019 PSUI Customer Load'!E15+'2019 PSUI Customer Gen'!E15</f>
        <v>1038.5899999999999</v>
      </c>
      <c r="F15" s="78">
        <f>'2019 PSUI Customer Load'!F15+'2019 PSUI Customer Gen'!F15</f>
        <v>1061.1300000000001</v>
      </c>
      <c r="G15" s="78">
        <f>'2019 PSUI Customer Load'!G15+'2019 PSUI Customer Gen'!G15</f>
        <v>1089.52</v>
      </c>
      <c r="H15" s="78">
        <f>'2019 PSUI Customer Load'!H15+'2019 PSUI Customer Gen'!H15</f>
        <v>1103.52</v>
      </c>
      <c r="I15" s="78">
        <f>'2019 PSUI Customer Load'!I15+'2019 PSUI Customer Gen'!I15</f>
        <v>1157.8</v>
      </c>
      <c r="J15" s="78">
        <f>'2019 PSUI Customer Load'!J15+'2019 PSUI Customer Gen'!J15</f>
        <v>1245.9000000000001</v>
      </c>
      <c r="K15" s="78">
        <f>'2019 PSUI Customer Load'!K15+'2019 PSUI Customer Gen'!K15</f>
        <v>1277.71</v>
      </c>
      <c r="L15" s="78">
        <f>'2019 PSUI Customer Load'!L15+'2019 PSUI Customer Gen'!L15</f>
        <v>1287.58</v>
      </c>
      <c r="M15" s="78">
        <f>'2019 PSUI Customer Load'!M15+'2019 PSUI Customer Gen'!M15</f>
        <v>1325.76</v>
      </c>
      <c r="N15" s="78">
        <f>'2019 PSUI Customer Load'!N15+'2019 PSUI Customer Gen'!N15</f>
        <v>1354.12</v>
      </c>
      <c r="O15" s="78">
        <f>'2019 PSUI Customer Load'!O15+'2019 PSUI Customer Gen'!O15</f>
        <v>1335.18</v>
      </c>
      <c r="P15" s="78">
        <f>'2019 PSUI Customer Load'!P15+'2019 PSUI Customer Gen'!P15</f>
        <v>1330.35</v>
      </c>
      <c r="Q15" s="78">
        <f>'2019 PSUI Customer Load'!Q15+'2019 PSUI Customer Gen'!Q15</f>
        <v>1314.74</v>
      </c>
      <c r="R15" s="78">
        <f>'2019 PSUI Customer Load'!R15+'2019 PSUI Customer Gen'!R15</f>
        <v>1303.29</v>
      </c>
      <c r="S15" s="78">
        <f>'2019 PSUI Customer Load'!S15+'2019 PSUI Customer Gen'!S15</f>
        <v>1279.8800000000001</v>
      </c>
      <c r="T15" s="78">
        <f>'2019 PSUI Customer Load'!T15+'2019 PSUI Customer Gen'!T15</f>
        <v>1241.8699999999999</v>
      </c>
      <c r="U15" s="78">
        <f>'2019 PSUI Customer Load'!U15+'2019 PSUI Customer Gen'!U15</f>
        <v>1208.55</v>
      </c>
      <c r="V15" s="78">
        <f>'2019 PSUI Customer Load'!V15+'2019 PSUI Customer Gen'!V15</f>
        <v>1163.93</v>
      </c>
      <c r="W15" s="78">
        <f>'2019 PSUI Customer Load'!W15+'2019 PSUI Customer Gen'!W15</f>
        <v>1129.21</v>
      </c>
      <c r="X15" s="78">
        <f>'2019 PSUI Customer Load'!X15+'2019 PSUI Customer Gen'!X15</f>
        <v>1120.3900000000001</v>
      </c>
      <c r="Y15" s="78">
        <f>'2019 PSUI Customer Load'!Y15+'2019 PSUI Customer Gen'!Y15</f>
        <v>1132.57</v>
      </c>
      <c r="Z15" s="78">
        <f>'2019 PSUI Customer Load'!Z15+'2019 PSUI Customer Gen'!Z15</f>
        <v>1161.96</v>
      </c>
      <c r="AA15" s="86">
        <f t="shared" si="0"/>
        <v>1354.12</v>
      </c>
      <c r="AB15" s="77">
        <f t="shared" si="1"/>
        <v>2020</v>
      </c>
      <c r="AC15" s="76">
        <f t="shared" si="2"/>
        <v>11</v>
      </c>
      <c r="AD15" s="76" t="str">
        <f t="shared" si="3"/>
        <v/>
      </c>
      <c r="AE15" s="76" t="str">
        <f t="shared" si="4"/>
        <v/>
      </c>
      <c r="AF15" s="74">
        <f t="shared" si="5"/>
        <v>1354.12</v>
      </c>
      <c r="AG15" s="75" t="str">
        <f t="shared" si="6"/>
        <v>12:00</v>
      </c>
      <c r="AH15" s="74">
        <f t="shared" si="7"/>
        <v>30131.64</v>
      </c>
      <c r="AI15" s="73" t="str">
        <f t="shared" si="8"/>
        <v/>
      </c>
      <c r="AJ15" s="73" t="str">
        <f t="shared" si="9"/>
        <v/>
      </c>
      <c r="AK15" s="73" t="str">
        <f t="shared" si="10"/>
        <v/>
      </c>
      <c r="AL15" s="72" t="str">
        <f t="shared" si="11"/>
        <v/>
      </c>
      <c r="AM15" s="71" t="str">
        <f t="shared" si="12"/>
        <v/>
      </c>
    </row>
    <row r="16" spans="2:39" ht="13.8" thickBot="1">
      <c r="B16" s="79">
        <v>44148</v>
      </c>
      <c r="C16" s="78">
        <f>'2019 PSUI Customer Load'!C16+'2019 PSUI Customer Gen'!C16</f>
        <v>1157.7</v>
      </c>
      <c r="D16" s="78">
        <f>'2019 PSUI Customer Load'!D16+'2019 PSUI Customer Gen'!D16</f>
        <v>1144.54</v>
      </c>
      <c r="E16" s="78">
        <f>'2019 PSUI Customer Load'!E16+'2019 PSUI Customer Gen'!E16</f>
        <v>1130.99</v>
      </c>
      <c r="F16" s="78">
        <f>'2019 PSUI Customer Load'!F16+'2019 PSUI Customer Gen'!F16</f>
        <v>1162.7</v>
      </c>
      <c r="G16" s="78">
        <f>'2019 PSUI Customer Load'!G16+'2019 PSUI Customer Gen'!G16</f>
        <v>1186.78</v>
      </c>
      <c r="H16" s="78">
        <f>'2019 PSUI Customer Load'!H16+'2019 PSUI Customer Gen'!H16</f>
        <v>1199.49</v>
      </c>
      <c r="I16" s="78">
        <f>'2019 PSUI Customer Load'!I16+'2019 PSUI Customer Gen'!I16</f>
        <v>1269</v>
      </c>
      <c r="J16" s="78">
        <f>'2019 PSUI Customer Load'!J16+'2019 PSUI Customer Gen'!J16</f>
        <v>1317.33</v>
      </c>
      <c r="K16" s="78">
        <f>'2019 PSUI Customer Load'!K16+'2019 PSUI Customer Gen'!K16</f>
        <v>1304.03</v>
      </c>
      <c r="L16" s="78">
        <f>'2019 PSUI Customer Load'!L16+'2019 PSUI Customer Gen'!L16</f>
        <v>1302.6300000000001</v>
      </c>
      <c r="M16" s="78">
        <f>'2019 PSUI Customer Load'!M16+'2019 PSUI Customer Gen'!M16</f>
        <v>1351.07</v>
      </c>
      <c r="N16" s="78">
        <f>'2019 PSUI Customer Load'!N16+'2019 PSUI Customer Gen'!N16</f>
        <v>1361.01</v>
      </c>
      <c r="O16" s="78">
        <f>'2019 PSUI Customer Load'!O16+'2019 PSUI Customer Gen'!O16</f>
        <v>1317.44</v>
      </c>
      <c r="P16" s="78">
        <f>'2019 PSUI Customer Load'!P16+'2019 PSUI Customer Gen'!P16</f>
        <v>1312.15</v>
      </c>
      <c r="Q16" s="78">
        <f>'2019 PSUI Customer Load'!Q16+'2019 PSUI Customer Gen'!Q16</f>
        <v>1307.46</v>
      </c>
      <c r="R16" s="78">
        <f>'2019 PSUI Customer Load'!R16+'2019 PSUI Customer Gen'!R16</f>
        <v>1317.26</v>
      </c>
      <c r="S16" s="78">
        <f>'2019 PSUI Customer Load'!S16+'2019 PSUI Customer Gen'!S16</f>
        <v>1286.8499999999999</v>
      </c>
      <c r="T16" s="78">
        <f>'2019 PSUI Customer Load'!T16+'2019 PSUI Customer Gen'!T16</f>
        <v>1246.8800000000001</v>
      </c>
      <c r="U16" s="78">
        <f>'2019 PSUI Customer Load'!U16+'2019 PSUI Customer Gen'!U16</f>
        <v>1214.99</v>
      </c>
      <c r="V16" s="78">
        <f>'2019 PSUI Customer Load'!V16+'2019 PSUI Customer Gen'!V16</f>
        <v>1159.17</v>
      </c>
      <c r="W16" s="78">
        <f>'2019 PSUI Customer Load'!W16+'2019 PSUI Customer Gen'!W16</f>
        <v>1132.8499999999999</v>
      </c>
      <c r="X16" s="78">
        <f>'2019 PSUI Customer Load'!X16+'2019 PSUI Customer Gen'!X16</f>
        <v>1105.51</v>
      </c>
      <c r="Y16" s="78">
        <f>'2019 PSUI Customer Load'!Y16+'2019 PSUI Customer Gen'!Y16</f>
        <v>1090.5</v>
      </c>
      <c r="Z16" s="78">
        <f>'2019 PSUI Customer Load'!Z16+'2019 PSUI Customer Gen'!Z16</f>
        <v>1070.8599999999999</v>
      </c>
      <c r="AA16" s="86">
        <f t="shared" si="0"/>
        <v>1361.01</v>
      </c>
      <c r="AB16" s="77">
        <f t="shared" si="1"/>
        <v>2020</v>
      </c>
      <c r="AC16" s="76">
        <f t="shared" si="2"/>
        <v>11</v>
      </c>
      <c r="AD16" s="76" t="str">
        <f t="shared" si="3"/>
        <v/>
      </c>
      <c r="AE16" s="76" t="str">
        <f t="shared" si="4"/>
        <v/>
      </c>
      <c r="AF16" s="74">
        <f t="shared" si="5"/>
        <v>1361.01</v>
      </c>
      <c r="AG16" s="75" t="str">
        <f t="shared" si="6"/>
        <v>12:00</v>
      </c>
      <c r="AH16" s="74">
        <f t="shared" si="7"/>
        <v>30810.199999999997</v>
      </c>
      <c r="AI16" s="73" t="str">
        <f t="shared" si="8"/>
        <v/>
      </c>
      <c r="AJ16" s="73" t="str">
        <f t="shared" si="9"/>
        <v/>
      </c>
      <c r="AK16" s="73" t="str">
        <f t="shared" si="10"/>
        <v/>
      </c>
      <c r="AL16" s="72" t="str">
        <f t="shared" si="11"/>
        <v/>
      </c>
      <c r="AM16" s="71" t="str">
        <f t="shared" si="12"/>
        <v/>
      </c>
    </row>
    <row r="17" spans="2:39" ht="13.8" thickBot="1">
      <c r="B17" s="79">
        <v>44149</v>
      </c>
      <c r="C17" s="78">
        <f>'2019 PSUI Customer Load'!C17+'2019 PSUI Customer Gen'!C17</f>
        <v>1064.32</v>
      </c>
      <c r="D17" s="78">
        <f>'2019 PSUI Customer Load'!D17+'2019 PSUI Customer Gen'!D17</f>
        <v>1128.6400000000001</v>
      </c>
      <c r="E17" s="78">
        <f>'2019 PSUI Customer Load'!E17+'2019 PSUI Customer Gen'!E17</f>
        <v>1136.6600000000001</v>
      </c>
      <c r="F17" s="78">
        <f>'2019 PSUI Customer Load'!F17+'2019 PSUI Customer Gen'!F17</f>
        <v>1132.3599999999999</v>
      </c>
      <c r="G17" s="78">
        <f>'2019 PSUI Customer Load'!G17+'2019 PSUI Customer Gen'!G17</f>
        <v>1128.79</v>
      </c>
      <c r="H17" s="78">
        <f>'2019 PSUI Customer Load'!H17+'2019 PSUI Customer Gen'!H17</f>
        <v>1136.8399999999999</v>
      </c>
      <c r="I17" s="78">
        <f>'2019 PSUI Customer Load'!I17+'2019 PSUI Customer Gen'!I17</f>
        <v>1164.8</v>
      </c>
      <c r="J17" s="78">
        <f>'2019 PSUI Customer Load'!J17+'2019 PSUI Customer Gen'!J17</f>
        <v>1245.72</v>
      </c>
      <c r="K17" s="78">
        <f>'2019 PSUI Customer Load'!K17+'2019 PSUI Customer Gen'!K17</f>
        <v>1269.9100000000001</v>
      </c>
      <c r="L17" s="78">
        <f>'2019 PSUI Customer Load'!L17+'2019 PSUI Customer Gen'!L17</f>
        <v>1242.33</v>
      </c>
      <c r="M17" s="78">
        <f>'2019 PSUI Customer Load'!M17+'2019 PSUI Customer Gen'!M17</f>
        <v>1184.72</v>
      </c>
      <c r="N17" s="78">
        <f>'2019 PSUI Customer Load'!N17+'2019 PSUI Customer Gen'!N17</f>
        <v>1194.76</v>
      </c>
      <c r="O17" s="78">
        <f>'2019 PSUI Customer Load'!O17+'2019 PSUI Customer Gen'!O17</f>
        <v>1163.82</v>
      </c>
      <c r="P17" s="78">
        <f>'2019 PSUI Customer Load'!P17+'2019 PSUI Customer Gen'!P17</f>
        <v>1156.96</v>
      </c>
      <c r="Q17" s="78">
        <f>'2019 PSUI Customer Load'!Q17+'2019 PSUI Customer Gen'!Q17</f>
        <v>1136.21</v>
      </c>
      <c r="R17" s="78">
        <f>'2019 PSUI Customer Load'!R17+'2019 PSUI Customer Gen'!R17</f>
        <v>1128.51</v>
      </c>
      <c r="S17" s="78">
        <f>'2019 PSUI Customer Load'!S17+'2019 PSUI Customer Gen'!S17</f>
        <v>1130.01</v>
      </c>
      <c r="T17" s="78">
        <f>'2019 PSUI Customer Load'!T17+'2019 PSUI Customer Gen'!T17</f>
        <v>1110.6600000000001</v>
      </c>
      <c r="U17" s="78">
        <f>'2019 PSUI Customer Load'!U17+'2019 PSUI Customer Gen'!U17</f>
        <v>1162.25</v>
      </c>
      <c r="V17" s="78">
        <f>'2019 PSUI Customer Load'!V17+'2019 PSUI Customer Gen'!V17</f>
        <v>1188.8499999999999</v>
      </c>
      <c r="W17" s="78">
        <f>'2019 PSUI Customer Load'!W17+'2019 PSUI Customer Gen'!W17</f>
        <v>1175.3399999999999</v>
      </c>
      <c r="X17" s="78">
        <f>'2019 PSUI Customer Load'!X17+'2019 PSUI Customer Gen'!X17</f>
        <v>1186.43</v>
      </c>
      <c r="Y17" s="78">
        <f>'2019 PSUI Customer Load'!Y17+'2019 PSUI Customer Gen'!Y17</f>
        <v>1175.4000000000001</v>
      </c>
      <c r="Z17" s="78">
        <f>'2019 PSUI Customer Load'!Z17+'2019 PSUI Customer Gen'!Z17</f>
        <v>1172.82</v>
      </c>
      <c r="AA17" s="86">
        <f t="shared" si="0"/>
        <v>1269.9100000000001</v>
      </c>
      <c r="AB17" s="77">
        <f t="shared" si="1"/>
        <v>2020</v>
      </c>
      <c r="AC17" s="76">
        <f t="shared" si="2"/>
        <v>11</v>
      </c>
      <c r="AD17" s="76" t="str">
        <f t="shared" si="3"/>
        <v/>
      </c>
      <c r="AE17" s="76" t="str">
        <f t="shared" si="4"/>
        <v/>
      </c>
      <c r="AF17" s="74">
        <f t="shared" si="5"/>
        <v>1269.9100000000001</v>
      </c>
      <c r="AG17" s="75" t="str">
        <f t="shared" si="6"/>
        <v>9:00</v>
      </c>
      <c r="AH17" s="74">
        <f t="shared" si="7"/>
        <v>29187.019999999993</v>
      </c>
      <c r="AI17" s="73" t="str">
        <f t="shared" si="8"/>
        <v/>
      </c>
      <c r="AJ17" s="73" t="str">
        <f t="shared" si="9"/>
        <v/>
      </c>
      <c r="AK17" s="73" t="str">
        <f t="shared" si="10"/>
        <v/>
      </c>
      <c r="AL17" s="72" t="str">
        <f t="shared" si="11"/>
        <v/>
      </c>
      <c r="AM17" s="71" t="str">
        <f t="shared" si="12"/>
        <v/>
      </c>
    </row>
    <row r="18" spans="2:39" ht="13.8" thickBot="1">
      <c r="B18" s="79">
        <v>44150</v>
      </c>
      <c r="C18" s="78">
        <f>'2019 PSUI Customer Load'!C18+'2019 PSUI Customer Gen'!C18</f>
        <v>1166.8</v>
      </c>
      <c r="D18" s="78">
        <f>'2019 PSUI Customer Load'!D18+'2019 PSUI Customer Gen'!D18</f>
        <v>1168.97</v>
      </c>
      <c r="E18" s="78">
        <f>'2019 PSUI Customer Load'!E18+'2019 PSUI Customer Gen'!E18</f>
        <v>1153.08</v>
      </c>
      <c r="F18" s="78">
        <f>'2019 PSUI Customer Load'!F18+'2019 PSUI Customer Gen'!F18</f>
        <v>1159.9000000000001</v>
      </c>
      <c r="G18" s="78">
        <f>'2019 PSUI Customer Load'!G18+'2019 PSUI Customer Gen'!G18</f>
        <v>1156.54</v>
      </c>
      <c r="H18" s="78">
        <f>'2019 PSUI Customer Load'!H18+'2019 PSUI Customer Gen'!H18</f>
        <v>1160.81</v>
      </c>
      <c r="I18" s="78">
        <f>'2019 PSUI Customer Load'!I18+'2019 PSUI Customer Gen'!I18</f>
        <v>1192.45</v>
      </c>
      <c r="J18" s="78">
        <f>'2019 PSUI Customer Load'!J18+'2019 PSUI Customer Gen'!J18</f>
        <v>1171.07</v>
      </c>
      <c r="K18" s="78">
        <f>'2019 PSUI Customer Load'!K18+'2019 PSUI Customer Gen'!K18</f>
        <v>1189.06</v>
      </c>
      <c r="L18" s="78">
        <f>'2019 PSUI Customer Load'!L18+'2019 PSUI Customer Gen'!L18</f>
        <v>1163.3</v>
      </c>
      <c r="M18" s="78">
        <f>'2019 PSUI Customer Load'!M18+'2019 PSUI Customer Gen'!M18</f>
        <v>1187.3399999999999</v>
      </c>
      <c r="N18" s="78">
        <f>'2019 PSUI Customer Load'!N18+'2019 PSUI Customer Gen'!N18</f>
        <v>1198.4000000000001</v>
      </c>
      <c r="O18" s="78">
        <f>'2019 PSUI Customer Load'!O18+'2019 PSUI Customer Gen'!O18</f>
        <v>1158.99</v>
      </c>
      <c r="P18" s="78">
        <f>'2019 PSUI Customer Load'!P18+'2019 PSUI Customer Gen'!P18</f>
        <v>1165.5</v>
      </c>
      <c r="Q18" s="78">
        <f>'2019 PSUI Customer Load'!Q18+'2019 PSUI Customer Gen'!Q18</f>
        <v>1124.6600000000001</v>
      </c>
      <c r="R18" s="78">
        <f>'2019 PSUI Customer Load'!R18+'2019 PSUI Customer Gen'!R18</f>
        <v>1144.99</v>
      </c>
      <c r="S18" s="78">
        <f>'2019 PSUI Customer Load'!S18+'2019 PSUI Customer Gen'!S18</f>
        <v>1098.23</v>
      </c>
      <c r="T18" s="78">
        <f>'2019 PSUI Customer Load'!T18+'2019 PSUI Customer Gen'!T18</f>
        <v>1090.74</v>
      </c>
      <c r="U18" s="78">
        <f>'2019 PSUI Customer Load'!U18+'2019 PSUI Customer Gen'!U18</f>
        <v>1096.2</v>
      </c>
      <c r="V18" s="78">
        <f>'2019 PSUI Customer Load'!V18+'2019 PSUI Customer Gen'!V18</f>
        <v>1066.0999999999999</v>
      </c>
      <c r="W18" s="78">
        <f>'2019 PSUI Customer Load'!W18+'2019 PSUI Customer Gen'!W18</f>
        <v>1073.31</v>
      </c>
      <c r="X18" s="78">
        <f>'2019 PSUI Customer Load'!X18+'2019 PSUI Customer Gen'!X18</f>
        <v>1048.81</v>
      </c>
      <c r="Y18" s="78">
        <f>'2019 PSUI Customer Load'!Y18+'2019 PSUI Customer Gen'!Y18</f>
        <v>1056.23</v>
      </c>
      <c r="Z18" s="78">
        <f>'2019 PSUI Customer Load'!Z18+'2019 PSUI Customer Gen'!Z18</f>
        <v>1036.8399999999999</v>
      </c>
      <c r="AA18" s="86">
        <f t="shared" si="0"/>
        <v>1198.4000000000001</v>
      </c>
      <c r="AB18" s="77">
        <f t="shared" si="1"/>
        <v>2020</v>
      </c>
      <c r="AC18" s="76">
        <f t="shared" si="2"/>
        <v>11</v>
      </c>
      <c r="AD18" s="76" t="str">
        <f t="shared" si="3"/>
        <v/>
      </c>
      <c r="AE18" s="76" t="str">
        <f t="shared" si="4"/>
        <v/>
      </c>
      <c r="AF18" s="74">
        <f t="shared" si="5"/>
        <v>1198.4000000000001</v>
      </c>
      <c r="AG18" s="75" t="str">
        <f t="shared" si="6"/>
        <v>12:00</v>
      </c>
      <c r="AH18" s="74">
        <f t="shared" si="7"/>
        <v>28426.720000000005</v>
      </c>
      <c r="AI18" s="73" t="str">
        <f t="shared" si="8"/>
        <v/>
      </c>
      <c r="AJ18" s="73" t="str">
        <f t="shared" si="9"/>
        <v/>
      </c>
      <c r="AK18" s="73" t="str">
        <f t="shared" si="10"/>
        <v/>
      </c>
      <c r="AL18" s="72" t="str">
        <f t="shared" si="11"/>
        <v/>
      </c>
      <c r="AM18" s="71" t="str">
        <f t="shared" si="12"/>
        <v/>
      </c>
    </row>
    <row r="19" spans="2:39" ht="13.8" thickBot="1">
      <c r="B19" s="79">
        <v>44151</v>
      </c>
      <c r="C19" s="78">
        <f>'2019 PSUI Customer Load'!C19+'2019 PSUI Customer Gen'!C19</f>
        <v>1110.4100000000001</v>
      </c>
      <c r="D19" s="78">
        <f>'2019 PSUI Customer Load'!D19+'2019 PSUI Customer Gen'!D19</f>
        <v>1127.0999999999999</v>
      </c>
      <c r="E19" s="78">
        <f>'2019 PSUI Customer Load'!E19+'2019 PSUI Customer Gen'!E19</f>
        <v>1128.79</v>
      </c>
      <c r="F19" s="78">
        <f>'2019 PSUI Customer Load'!F19+'2019 PSUI Customer Gen'!F19</f>
        <v>1132.01</v>
      </c>
      <c r="G19" s="78">
        <f>'2019 PSUI Customer Load'!G19+'2019 PSUI Customer Gen'!G19</f>
        <v>1151.26</v>
      </c>
      <c r="H19" s="78">
        <f>'2019 PSUI Customer Load'!H19+'2019 PSUI Customer Gen'!H19</f>
        <v>1127.1099999999999</v>
      </c>
      <c r="I19" s="78">
        <f>'2019 PSUI Customer Load'!I19+'2019 PSUI Customer Gen'!I19</f>
        <v>1161.72</v>
      </c>
      <c r="J19" s="78">
        <f>'2019 PSUI Customer Load'!J19+'2019 PSUI Customer Gen'!J19</f>
        <v>1340.29</v>
      </c>
      <c r="K19" s="78">
        <f>'2019 PSUI Customer Load'!K19+'2019 PSUI Customer Gen'!K19</f>
        <v>1387.89</v>
      </c>
      <c r="L19" s="78">
        <f>'2019 PSUI Customer Load'!L19+'2019 PSUI Customer Gen'!L19</f>
        <v>1429.02</v>
      </c>
      <c r="M19" s="78">
        <f>'2019 PSUI Customer Load'!M19+'2019 PSUI Customer Gen'!M19</f>
        <v>1469.23</v>
      </c>
      <c r="N19" s="78">
        <f>'2019 PSUI Customer Load'!N19+'2019 PSUI Customer Gen'!N19</f>
        <v>1460.58</v>
      </c>
      <c r="O19" s="78">
        <f>'2019 PSUI Customer Load'!O19+'2019 PSUI Customer Gen'!O19</f>
        <v>1405.64</v>
      </c>
      <c r="P19" s="78">
        <f>'2019 PSUI Customer Load'!P19+'2019 PSUI Customer Gen'!P19</f>
        <v>1411.62</v>
      </c>
      <c r="Q19" s="78">
        <f>'2019 PSUI Customer Load'!Q19+'2019 PSUI Customer Gen'!Q19</f>
        <v>1365.56</v>
      </c>
      <c r="R19" s="78">
        <f>'2019 PSUI Customer Load'!R19+'2019 PSUI Customer Gen'!R19</f>
        <v>1352.44</v>
      </c>
      <c r="S19" s="78">
        <f>'2019 PSUI Customer Load'!S19+'2019 PSUI Customer Gen'!S19</f>
        <v>1324.93</v>
      </c>
      <c r="T19" s="78">
        <f>'2019 PSUI Customer Load'!T19+'2019 PSUI Customer Gen'!T19</f>
        <v>1267.04</v>
      </c>
      <c r="U19" s="78">
        <f>'2019 PSUI Customer Load'!U19+'2019 PSUI Customer Gen'!U19</f>
        <v>1245.02</v>
      </c>
      <c r="V19" s="78">
        <f>'2019 PSUI Customer Load'!V19+'2019 PSUI Customer Gen'!V19</f>
        <v>1208.24</v>
      </c>
      <c r="W19" s="78">
        <f>'2019 PSUI Customer Load'!W19+'2019 PSUI Customer Gen'!W19</f>
        <v>1208.8699999999999</v>
      </c>
      <c r="X19" s="78">
        <f>'2019 PSUI Customer Load'!X19+'2019 PSUI Customer Gen'!X19</f>
        <v>1201.31</v>
      </c>
      <c r="Y19" s="78">
        <f>'2019 PSUI Customer Load'!Y19+'2019 PSUI Customer Gen'!Y19</f>
        <v>1167.22</v>
      </c>
      <c r="Z19" s="78">
        <f>'2019 PSUI Customer Load'!Z19+'2019 PSUI Customer Gen'!Z19</f>
        <v>1145.45</v>
      </c>
      <c r="AA19" s="86">
        <f t="shared" si="0"/>
        <v>1469.23</v>
      </c>
      <c r="AB19" s="77">
        <f t="shared" si="1"/>
        <v>2020</v>
      </c>
      <c r="AC19" s="76">
        <f t="shared" si="2"/>
        <v>11</v>
      </c>
      <c r="AD19" s="76" t="str">
        <f t="shared" si="3"/>
        <v/>
      </c>
      <c r="AE19" s="76" t="str">
        <f t="shared" si="4"/>
        <v/>
      </c>
      <c r="AF19" s="74">
        <f t="shared" si="5"/>
        <v>1469.23</v>
      </c>
      <c r="AG19" s="75" t="str">
        <f t="shared" si="6"/>
        <v>11:00</v>
      </c>
      <c r="AH19" s="74">
        <f t="shared" si="7"/>
        <v>31797.980000000003</v>
      </c>
      <c r="AI19" s="73" t="str">
        <f t="shared" si="8"/>
        <v/>
      </c>
      <c r="AJ19" s="73" t="str">
        <f t="shared" si="9"/>
        <v/>
      </c>
      <c r="AK19" s="73" t="str">
        <f t="shared" si="10"/>
        <v/>
      </c>
      <c r="AL19" s="72" t="str">
        <f t="shared" si="11"/>
        <v/>
      </c>
      <c r="AM19" s="71" t="str">
        <f t="shared" si="12"/>
        <v/>
      </c>
    </row>
    <row r="20" spans="2:39" ht="13.8" thickBot="1">
      <c r="B20" s="79">
        <v>44152</v>
      </c>
      <c r="C20" s="78">
        <f>'2019 PSUI Customer Load'!C20+'2019 PSUI Customer Gen'!C20</f>
        <v>1127.8399999999999</v>
      </c>
      <c r="D20" s="78">
        <f>'2019 PSUI Customer Load'!D20+'2019 PSUI Customer Gen'!D20</f>
        <v>1122.5899999999999</v>
      </c>
      <c r="E20" s="78">
        <f>'2019 PSUI Customer Load'!E20+'2019 PSUI Customer Gen'!E20</f>
        <v>1122.07</v>
      </c>
      <c r="F20" s="78">
        <f>'2019 PSUI Customer Load'!F20+'2019 PSUI Customer Gen'!F20</f>
        <v>1132.1400000000001</v>
      </c>
      <c r="G20" s="78">
        <f>'2019 PSUI Customer Load'!G20+'2019 PSUI Customer Gen'!G20</f>
        <v>1154.2</v>
      </c>
      <c r="H20" s="78">
        <f>'2019 PSUI Customer Load'!H20+'2019 PSUI Customer Gen'!H20</f>
        <v>1155.04</v>
      </c>
      <c r="I20" s="78">
        <f>'2019 PSUI Customer Load'!I20+'2019 PSUI Customer Gen'!I20</f>
        <v>1229.6199999999999</v>
      </c>
      <c r="J20" s="78">
        <f>'2019 PSUI Customer Load'!J20+'2019 PSUI Customer Gen'!J20</f>
        <v>1324.44</v>
      </c>
      <c r="K20" s="78">
        <f>'2019 PSUI Customer Load'!K20+'2019 PSUI Customer Gen'!K20</f>
        <v>1386.21</v>
      </c>
      <c r="L20" s="78">
        <f>'2019 PSUI Customer Load'!L20+'2019 PSUI Customer Gen'!L20</f>
        <v>1394.86</v>
      </c>
      <c r="M20" s="78">
        <f>'2019 PSUI Customer Load'!M20+'2019 PSUI Customer Gen'!M20</f>
        <v>1422.22</v>
      </c>
      <c r="N20" s="78">
        <f>'2019 PSUI Customer Load'!N20+'2019 PSUI Customer Gen'!N20</f>
        <v>1458.87</v>
      </c>
      <c r="O20" s="78">
        <f>'2019 PSUI Customer Load'!O20+'2019 PSUI Customer Gen'!O20</f>
        <v>1405.74</v>
      </c>
      <c r="P20" s="78">
        <f>'2019 PSUI Customer Load'!P20+'2019 PSUI Customer Gen'!P20</f>
        <v>1388.38</v>
      </c>
      <c r="Q20" s="78">
        <f>'2019 PSUI Customer Load'!Q20+'2019 PSUI Customer Gen'!Q20</f>
        <v>1366.19</v>
      </c>
      <c r="R20" s="78">
        <f>'2019 PSUI Customer Load'!R20+'2019 PSUI Customer Gen'!R20</f>
        <v>1382.54</v>
      </c>
      <c r="S20" s="78">
        <f>'2019 PSUI Customer Load'!S20+'2019 PSUI Customer Gen'!S20</f>
        <v>1348.34</v>
      </c>
      <c r="T20" s="78">
        <f>'2019 PSUI Customer Load'!T20+'2019 PSUI Customer Gen'!T20</f>
        <v>1317.44</v>
      </c>
      <c r="U20" s="78">
        <f>'2019 PSUI Customer Load'!U20+'2019 PSUI Customer Gen'!U20</f>
        <v>1275.82</v>
      </c>
      <c r="V20" s="78">
        <f>'2019 PSUI Customer Load'!V20+'2019 PSUI Customer Gen'!V20</f>
        <v>1235.99</v>
      </c>
      <c r="W20" s="78">
        <f>'2019 PSUI Customer Load'!W20+'2019 PSUI Customer Gen'!W20</f>
        <v>1192.1400000000001</v>
      </c>
      <c r="X20" s="78">
        <f>'2019 PSUI Customer Load'!X20+'2019 PSUI Customer Gen'!X20</f>
        <v>1178.94</v>
      </c>
      <c r="Y20" s="78">
        <f>'2019 PSUI Customer Load'!Y20+'2019 PSUI Customer Gen'!Y20</f>
        <v>1164.1400000000001</v>
      </c>
      <c r="Z20" s="78">
        <f>'2019 PSUI Customer Load'!Z20+'2019 PSUI Customer Gen'!Z20</f>
        <v>1144.5</v>
      </c>
      <c r="AA20" s="86">
        <f t="shared" si="0"/>
        <v>1458.87</v>
      </c>
      <c r="AB20" s="77">
        <f t="shared" si="1"/>
        <v>2020</v>
      </c>
      <c r="AC20" s="76">
        <f t="shared" si="2"/>
        <v>11</v>
      </c>
      <c r="AD20" s="76" t="str">
        <f t="shared" si="3"/>
        <v/>
      </c>
      <c r="AE20" s="76" t="str">
        <f t="shared" si="4"/>
        <v/>
      </c>
      <c r="AF20" s="74">
        <f t="shared" si="5"/>
        <v>1458.87</v>
      </c>
      <c r="AG20" s="75" t="str">
        <f t="shared" si="6"/>
        <v>12:00</v>
      </c>
      <c r="AH20" s="74">
        <f t="shared" si="7"/>
        <v>31889.13</v>
      </c>
      <c r="AI20" s="73" t="str">
        <f t="shared" si="8"/>
        <v/>
      </c>
      <c r="AJ20" s="73" t="str">
        <f t="shared" si="9"/>
        <v/>
      </c>
      <c r="AK20" s="73" t="str">
        <f t="shared" si="10"/>
        <v/>
      </c>
      <c r="AL20" s="72" t="str">
        <f t="shared" si="11"/>
        <v/>
      </c>
      <c r="AM20" s="71" t="str">
        <f t="shared" si="12"/>
        <v/>
      </c>
    </row>
    <row r="21" spans="2:39" ht="13.8" thickBot="1">
      <c r="B21" s="79">
        <v>44153</v>
      </c>
      <c r="C21" s="78">
        <f>'2019 PSUI Customer Load'!C21+'2019 PSUI Customer Gen'!C21</f>
        <v>1130.1199999999999</v>
      </c>
      <c r="D21" s="78">
        <f>'2019 PSUI Customer Load'!D21+'2019 PSUI Customer Gen'!D21</f>
        <v>1121.3699999999999</v>
      </c>
      <c r="E21" s="78">
        <f>'2019 PSUI Customer Load'!E21+'2019 PSUI Customer Gen'!E21</f>
        <v>1119.3</v>
      </c>
      <c r="F21" s="78">
        <f>'2019 PSUI Customer Load'!F21+'2019 PSUI Customer Gen'!F21</f>
        <v>1141.25</v>
      </c>
      <c r="G21" s="78">
        <f>'2019 PSUI Customer Load'!G21+'2019 PSUI Customer Gen'!G21</f>
        <v>1155.1099999999999</v>
      </c>
      <c r="H21" s="78">
        <f>'2019 PSUI Customer Load'!H21+'2019 PSUI Customer Gen'!H21</f>
        <v>1165.6400000000001</v>
      </c>
      <c r="I21" s="78">
        <f>'2019 PSUI Customer Load'!I21+'2019 PSUI Customer Gen'!I21</f>
        <v>1235.19</v>
      </c>
      <c r="J21" s="78">
        <f>'2019 PSUI Customer Load'!J21+'2019 PSUI Customer Gen'!J21</f>
        <v>1337.98</v>
      </c>
      <c r="K21" s="78">
        <f>'2019 PSUI Customer Load'!K21+'2019 PSUI Customer Gen'!K21</f>
        <v>1371.62</v>
      </c>
      <c r="L21" s="78">
        <f>'2019 PSUI Customer Load'!L21+'2019 PSUI Customer Gen'!L21</f>
        <v>1385.02</v>
      </c>
      <c r="M21" s="78">
        <f>'2019 PSUI Customer Load'!M21+'2019 PSUI Customer Gen'!M21</f>
        <v>1421.35</v>
      </c>
      <c r="N21" s="78">
        <f>'2019 PSUI Customer Load'!N21+'2019 PSUI Customer Gen'!N21</f>
        <v>1437.94</v>
      </c>
      <c r="O21" s="78">
        <f>'2019 PSUI Customer Load'!O21+'2019 PSUI Customer Gen'!O21</f>
        <v>1397.41</v>
      </c>
      <c r="P21" s="78">
        <f>'2019 PSUI Customer Load'!P21+'2019 PSUI Customer Gen'!P21</f>
        <v>1378.93</v>
      </c>
      <c r="Q21" s="78">
        <f>'2019 PSUI Customer Load'!Q21+'2019 PSUI Customer Gen'!Q21</f>
        <v>1359.86</v>
      </c>
      <c r="R21" s="78">
        <f>'2019 PSUI Customer Load'!R21+'2019 PSUI Customer Gen'!R21</f>
        <v>1363.85</v>
      </c>
      <c r="S21" s="78">
        <f>'2019 PSUI Customer Load'!S21+'2019 PSUI Customer Gen'!S21</f>
        <v>1306.83</v>
      </c>
      <c r="T21" s="78">
        <f>'2019 PSUI Customer Load'!T21+'2019 PSUI Customer Gen'!T21</f>
        <v>1275.93</v>
      </c>
      <c r="U21" s="78">
        <f>'2019 PSUI Customer Load'!U21+'2019 PSUI Customer Gen'!U21</f>
        <v>1232.67</v>
      </c>
      <c r="V21" s="78">
        <f>'2019 PSUI Customer Load'!V21+'2019 PSUI Customer Gen'!V21</f>
        <v>1196.9000000000001</v>
      </c>
      <c r="W21" s="78">
        <f>'2019 PSUI Customer Load'!W21+'2019 PSUI Customer Gen'!W21</f>
        <v>1178.98</v>
      </c>
      <c r="X21" s="78">
        <f>'2019 PSUI Customer Load'!X21+'2019 PSUI Customer Gen'!X21</f>
        <v>1154.58</v>
      </c>
      <c r="Y21" s="78">
        <f>'2019 PSUI Customer Load'!Y21+'2019 PSUI Customer Gen'!Y21</f>
        <v>1138.27</v>
      </c>
      <c r="Z21" s="78">
        <f>'2019 PSUI Customer Load'!Z21+'2019 PSUI Customer Gen'!Z21</f>
        <v>1120.28</v>
      </c>
      <c r="AA21" s="86">
        <f t="shared" si="0"/>
        <v>1437.94</v>
      </c>
      <c r="AB21" s="77">
        <f t="shared" si="1"/>
        <v>2020</v>
      </c>
      <c r="AC21" s="76">
        <f t="shared" si="2"/>
        <v>11</v>
      </c>
      <c r="AD21" s="76" t="str">
        <f t="shared" si="3"/>
        <v/>
      </c>
      <c r="AE21" s="76" t="str">
        <f t="shared" si="4"/>
        <v/>
      </c>
      <c r="AF21" s="74">
        <f t="shared" si="5"/>
        <v>1437.94</v>
      </c>
      <c r="AG21" s="75" t="str">
        <f t="shared" si="6"/>
        <v>12:00</v>
      </c>
      <c r="AH21" s="74">
        <f t="shared" si="7"/>
        <v>31564.319999999992</v>
      </c>
      <c r="AI21" s="73" t="str">
        <f t="shared" si="8"/>
        <v/>
      </c>
      <c r="AJ21" s="73" t="str">
        <f t="shared" si="9"/>
        <v/>
      </c>
      <c r="AK21" s="73" t="str">
        <f t="shared" si="10"/>
        <v/>
      </c>
      <c r="AL21" s="72" t="str">
        <f t="shared" si="11"/>
        <v/>
      </c>
      <c r="AM21" s="71" t="str">
        <f t="shared" si="12"/>
        <v/>
      </c>
    </row>
    <row r="22" spans="2:39" ht="13.8" thickBot="1">
      <c r="B22" s="79">
        <v>44154</v>
      </c>
      <c r="C22" s="78">
        <f>'2019 PSUI Customer Load'!C22+'2019 PSUI Customer Gen'!C22</f>
        <v>1127.49</v>
      </c>
      <c r="D22" s="78">
        <f>'2019 PSUI Customer Load'!D22+'2019 PSUI Customer Gen'!D22</f>
        <v>1104.5</v>
      </c>
      <c r="E22" s="78">
        <f>'2019 PSUI Customer Load'!E22+'2019 PSUI Customer Gen'!E22</f>
        <v>1099.07</v>
      </c>
      <c r="F22" s="78">
        <f>'2019 PSUI Customer Load'!F22+'2019 PSUI Customer Gen'!F22</f>
        <v>1117.4100000000001</v>
      </c>
      <c r="G22" s="78">
        <f>'2019 PSUI Customer Load'!G22+'2019 PSUI Customer Gen'!G22</f>
        <v>1121.6500000000001</v>
      </c>
      <c r="H22" s="78">
        <f>'2019 PSUI Customer Load'!H22+'2019 PSUI Customer Gen'!H22</f>
        <v>1132.81</v>
      </c>
      <c r="I22" s="78">
        <f>'2019 PSUI Customer Load'!I22+'2019 PSUI Customer Gen'!I22</f>
        <v>1197.95</v>
      </c>
      <c r="J22" s="78">
        <f>'2019 PSUI Customer Load'!J22+'2019 PSUI Customer Gen'!J22</f>
        <v>1272.67</v>
      </c>
      <c r="K22" s="78">
        <f>'2019 PSUI Customer Load'!K22+'2019 PSUI Customer Gen'!K22</f>
        <v>1330.53</v>
      </c>
      <c r="L22" s="78">
        <f>'2019 PSUI Customer Load'!L22+'2019 PSUI Customer Gen'!L22</f>
        <v>1320.87</v>
      </c>
      <c r="M22" s="78">
        <f>'2019 PSUI Customer Load'!M22+'2019 PSUI Customer Gen'!M22</f>
        <v>1342.46</v>
      </c>
      <c r="N22" s="78">
        <f>'2019 PSUI Customer Load'!N22+'2019 PSUI Customer Gen'!N22</f>
        <v>1359.96</v>
      </c>
      <c r="O22" s="78">
        <f>'2019 PSUI Customer Load'!O22+'2019 PSUI Customer Gen'!O22</f>
        <v>1335.74</v>
      </c>
      <c r="P22" s="78">
        <f>'2019 PSUI Customer Load'!P22+'2019 PSUI Customer Gen'!P22</f>
        <v>1321.08</v>
      </c>
      <c r="Q22" s="78">
        <f>'2019 PSUI Customer Load'!Q22+'2019 PSUI Customer Gen'!Q22</f>
        <v>1295.24</v>
      </c>
      <c r="R22" s="78">
        <f>'2019 PSUI Customer Load'!R22+'2019 PSUI Customer Gen'!R22</f>
        <v>1307.08</v>
      </c>
      <c r="S22" s="78">
        <f>'2019 PSUI Customer Load'!S22+'2019 PSUI Customer Gen'!S22</f>
        <v>1291.4000000000001</v>
      </c>
      <c r="T22" s="78">
        <f>'2019 PSUI Customer Load'!T22+'2019 PSUI Customer Gen'!T22</f>
        <v>1245.26</v>
      </c>
      <c r="U22" s="78">
        <f>'2019 PSUI Customer Load'!U22+'2019 PSUI Customer Gen'!U22</f>
        <v>1184.51</v>
      </c>
      <c r="V22" s="78">
        <f>'2019 PSUI Customer Load'!V22+'2019 PSUI Customer Gen'!V22</f>
        <v>1155.21</v>
      </c>
      <c r="W22" s="78">
        <f>'2019 PSUI Customer Load'!W22+'2019 PSUI Customer Gen'!W22</f>
        <v>1118.28</v>
      </c>
      <c r="X22" s="78">
        <f>'2019 PSUI Customer Load'!X22+'2019 PSUI Customer Gen'!X22</f>
        <v>1100.82</v>
      </c>
      <c r="Y22" s="78">
        <f>'2019 PSUI Customer Load'!Y22+'2019 PSUI Customer Gen'!Y22</f>
        <v>1086.82</v>
      </c>
      <c r="Z22" s="78">
        <f>'2019 PSUI Customer Load'!Z22+'2019 PSUI Customer Gen'!Z22</f>
        <v>1076.5</v>
      </c>
      <c r="AA22" s="86">
        <f t="shared" si="0"/>
        <v>1359.96</v>
      </c>
      <c r="AB22" s="77">
        <f t="shared" si="1"/>
        <v>2020</v>
      </c>
      <c r="AC22" s="76">
        <f t="shared" si="2"/>
        <v>11</v>
      </c>
      <c r="AD22" s="76" t="str">
        <f t="shared" si="3"/>
        <v/>
      </c>
      <c r="AE22" s="76" t="str">
        <f t="shared" si="4"/>
        <v/>
      </c>
      <c r="AF22" s="74">
        <f t="shared" si="5"/>
        <v>1359.96</v>
      </c>
      <c r="AG22" s="75" t="str">
        <f t="shared" si="6"/>
        <v>12:00</v>
      </c>
      <c r="AH22" s="74">
        <f t="shared" si="7"/>
        <v>30405.269999999997</v>
      </c>
      <c r="AI22" s="73" t="str">
        <f t="shared" si="8"/>
        <v/>
      </c>
      <c r="AJ22" s="73" t="str">
        <f t="shared" si="9"/>
        <v/>
      </c>
      <c r="AK22" s="73" t="str">
        <f t="shared" si="10"/>
        <v/>
      </c>
      <c r="AL22" s="72" t="str">
        <f t="shared" si="11"/>
        <v/>
      </c>
      <c r="AM22" s="71" t="str">
        <f t="shared" si="12"/>
        <v/>
      </c>
    </row>
    <row r="23" spans="2:39" ht="13.8" thickBot="1">
      <c r="B23" s="79">
        <v>44155</v>
      </c>
      <c r="C23" s="78">
        <f>'2019 PSUI Customer Load'!C23+'2019 PSUI Customer Gen'!C23</f>
        <v>1066.21</v>
      </c>
      <c r="D23" s="78">
        <f>'2019 PSUI Customer Load'!D23+'2019 PSUI Customer Gen'!D23</f>
        <v>1054.1300000000001</v>
      </c>
      <c r="E23" s="78">
        <f>'2019 PSUI Customer Load'!E23+'2019 PSUI Customer Gen'!E23</f>
        <v>1045.52</v>
      </c>
      <c r="F23" s="78">
        <f>'2019 PSUI Customer Load'!F23+'2019 PSUI Customer Gen'!F23</f>
        <v>1073.3499999999999</v>
      </c>
      <c r="G23" s="78">
        <f>'2019 PSUI Customer Load'!G23+'2019 PSUI Customer Gen'!G23</f>
        <v>1097.04</v>
      </c>
      <c r="H23" s="78">
        <f>'2019 PSUI Customer Load'!H23+'2019 PSUI Customer Gen'!H23</f>
        <v>1103.76</v>
      </c>
      <c r="I23" s="78">
        <f>'2019 PSUI Customer Load'!I23+'2019 PSUI Customer Gen'!I23</f>
        <v>1173.0999999999999</v>
      </c>
      <c r="J23" s="78">
        <f>'2019 PSUI Customer Load'!J23+'2019 PSUI Customer Gen'!J23</f>
        <v>1260</v>
      </c>
      <c r="K23" s="78">
        <f>'2019 PSUI Customer Load'!K23+'2019 PSUI Customer Gen'!K23</f>
        <v>1285.0899999999999</v>
      </c>
      <c r="L23" s="78">
        <f>'2019 PSUI Customer Load'!L23+'2019 PSUI Customer Gen'!L23</f>
        <v>1305.71</v>
      </c>
      <c r="M23" s="78">
        <f>'2019 PSUI Customer Load'!M23+'2019 PSUI Customer Gen'!M23</f>
        <v>1325.59</v>
      </c>
      <c r="N23" s="78">
        <f>'2019 PSUI Customer Load'!N23+'2019 PSUI Customer Gen'!N23</f>
        <v>1334.34</v>
      </c>
      <c r="O23" s="78">
        <f>'2019 PSUI Customer Load'!O23+'2019 PSUI Customer Gen'!O23</f>
        <v>1295.46</v>
      </c>
      <c r="P23" s="78">
        <f>'2019 PSUI Customer Load'!P23+'2019 PSUI Customer Gen'!P23</f>
        <v>1296.3</v>
      </c>
      <c r="Q23" s="78">
        <f>'2019 PSUI Customer Load'!Q23+'2019 PSUI Customer Gen'!Q23</f>
        <v>1278.3399999999999</v>
      </c>
      <c r="R23" s="78">
        <f>'2019 PSUI Customer Load'!R23+'2019 PSUI Customer Gen'!R23</f>
        <v>1278.76</v>
      </c>
      <c r="S23" s="78">
        <f>'2019 PSUI Customer Load'!S23+'2019 PSUI Customer Gen'!S23</f>
        <v>1255.52</v>
      </c>
      <c r="T23" s="78">
        <f>'2019 PSUI Customer Load'!T23+'2019 PSUI Customer Gen'!T23</f>
        <v>1224.3399999999999</v>
      </c>
      <c r="U23" s="78">
        <f>'2019 PSUI Customer Load'!U23+'2019 PSUI Customer Gen'!U23</f>
        <v>1180.02</v>
      </c>
      <c r="V23" s="78">
        <f>'2019 PSUI Customer Load'!V23+'2019 PSUI Customer Gen'!V23</f>
        <v>1124.2</v>
      </c>
      <c r="W23" s="78">
        <f>'2019 PSUI Customer Load'!W23+'2019 PSUI Customer Gen'!W23</f>
        <v>1107.1199999999999</v>
      </c>
      <c r="X23" s="78">
        <f>'2019 PSUI Customer Load'!X23+'2019 PSUI Customer Gen'!X23</f>
        <v>1112.48</v>
      </c>
      <c r="Y23" s="78">
        <f>'2019 PSUI Customer Load'!Y23+'2019 PSUI Customer Gen'!Y23</f>
        <v>1091.23</v>
      </c>
      <c r="Z23" s="78">
        <f>'2019 PSUI Customer Load'!Z23+'2019 PSUI Customer Gen'!Z23</f>
        <v>1067.99</v>
      </c>
      <c r="AA23" s="86">
        <f t="shared" si="0"/>
        <v>1334.34</v>
      </c>
      <c r="AB23" s="77">
        <f t="shared" si="1"/>
        <v>2020</v>
      </c>
      <c r="AC23" s="76">
        <f t="shared" si="2"/>
        <v>11</v>
      </c>
      <c r="AD23" s="76" t="str">
        <f t="shared" si="3"/>
        <v/>
      </c>
      <c r="AE23" s="76" t="str">
        <f t="shared" si="4"/>
        <v/>
      </c>
      <c r="AF23" s="74">
        <f t="shared" si="5"/>
        <v>1334.34</v>
      </c>
      <c r="AG23" s="75" t="str">
        <f t="shared" si="6"/>
        <v>12:00</v>
      </c>
      <c r="AH23" s="74">
        <f t="shared" si="7"/>
        <v>29769.94</v>
      </c>
      <c r="AI23" s="73" t="str">
        <f t="shared" si="8"/>
        <v/>
      </c>
      <c r="AJ23" s="73" t="str">
        <f t="shared" si="9"/>
        <v/>
      </c>
      <c r="AK23" s="73" t="str">
        <f t="shared" si="10"/>
        <v/>
      </c>
      <c r="AL23" s="72" t="str">
        <f t="shared" si="11"/>
        <v/>
      </c>
      <c r="AM23" s="71" t="str">
        <f t="shared" si="12"/>
        <v/>
      </c>
    </row>
    <row r="24" spans="2:39" ht="13.8" thickBot="1">
      <c r="B24" s="79">
        <v>44156</v>
      </c>
      <c r="C24" s="78">
        <f>'2019 PSUI Customer Load'!C24+'2019 PSUI Customer Gen'!C24</f>
        <v>1068.1300000000001</v>
      </c>
      <c r="D24" s="78">
        <f>'2019 PSUI Customer Load'!D24+'2019 PSUI Customer Gen'!D24</f>
        <v>1049.3399999999999</v>
      </c>
      <c r="E24" s="78">
        <f>'2019 PSUI Customer Load'!E24+'2019 PSUI Customer Gen'!E24</f>
        <v>1060.68</v>
      </c>
      <c r="F24" s="78">
        <f>'2019 PSUI Customer Load'!F24+'2019 PSUI Customer Gen'!F24</f>
        <v>1068.52</v>
      </c>
      <c r="G24" s="78">
        <f>'2019 PSUI Customer Load'!G24+'2019 PSUI Customer Gen'!G24</f>
        <v>1065.54</v>
      </c>
      <c r="H24" s="78">
        <f>'2019 PSUI Customer Load'!H24+'2019 PSUI Customer Gen'!H24</f>
        <v>1073.24</v>
      </c>
      <c r="I24" s="78">
        <f>'2019 PSUI Customer Load'!I24+'2019 PSUI Customer Gen'!I24</f>
        <v>1100.19</v>
      </c>
      <c r="J24" s="78">
        <f>'2019 PSUI Customer Load'!J24+'2019 PSUI Customer Gen'!J24</f>
        <v>1175.2</v>
      </c>
      <c r="K24" s="78">
        <f>'2019 PSUI Customer Load'!K24+'2019 PSUI Customer Gen'!K24</f>
        <v>1204.04</v>
      </c>
      <c r="L24" s="78">
        <f>'2019 PSUI Customer Load'!L24+'2019 PSUI Customer Gen'!L24</f>
        <v>1187.06</v>
      </c>
      <c r="M24" s="78">
        <f>'2019 PSUI Customer Load'!M24+'2019 PSUI Customer Gen'!M24</f>
        <v>1200.92</v>
      </c>
      <c r="N24" s="78">
        <f>'2019 PSUI Customer Load'!N24+'2019 PSUI Customer Gen'!N24</f>
        <v>1186.78</v>
      </c>
      <c r="O24" s="78">
        <f>'2019 PSUI Customer Load'!O24+'2019 PSUI Customer Gen'!O24</f>
        <v>1167.43</v>
      </c>
      <c r="P24" s="78">
        <f>'2019 PSUI Customer Load'!P24+'2019 PSUI Customer Gen'!P24</f>
        <v>1167.5</v>
      </c>
      <c r="Q24" s="78">
        <f>'2019 PSUI Customer Load'!Q24+'2019 PSUI Customer Gen'!Q24</f>
        <v>1125.53</v>
      </c>
      <c r="R24" s="78">
        <f>'2019 PSUI Customer Load'!R24+'2019 PSUI Customer Gen'!R24</f>
        <v>1120.18</v>
      </c>
      <c r="S24" s="78">
        <f>'2019 PSUI Customer Load'!S24+'2019 PSUI Customer Gen'!S24</f>
        <v>1111.21</v>
      </c>
      <c r="T24" s="78">
        <f>'2019 PSUI Customer Load'!T24+'2019 PSUI Customer Gen'!T24</f>
        <v>1112.55</v>
      </c>
      <c r="U24" s="78">
        <f>'2019 PSUI Customer Load'!U24+'2019 PSUI Customer Gen'!U24</f>
        <v>1124.97</v>
      </c>
      <c r="V24" s="78">
        <f>'2019 PSUI Customer Load'!V24+'2019 PSUI Customer Gen'!V24</f>
        <v>1096.8699999999999</v>
      </c>
      <c r="W24" s="78">
        <f>'2019 PSUI Customer Load'!W24+'2019 PSUI Customer Gen'!W24</f>
        <v>1091.6500000000001</v>
      </c>
      <c r="X24" s="78">
        <f>'2019 PSUI Customer Load'!X24+'2019 PSUI Customer Gen'!X24</f>
        <v>1092</v>
      </c>
      <c r="Y24" s="78">
        <f>'2019 PSUI Customer Load'!Y24+'2019 PSUI Customer Gen'!Y24</f>
        <v>1085.1099999999999</v>
      </c>
      <c r="Z24" s="78">
        <f>'2019 PSUI Customer Load'!Z24+'2019 PSUI Customer Gen'!Z24</f>
        <v>1074.6400000000001</v>
      </c>
      <c r="AA24" s="86">
        <f t="shared" si="0"/>
        <v>1204.04</v>
      </c>
      <c r="AB24" s="77">
        <f t="shared" si="1"/>
        <v>2020</v>
      </c>
      <c r="AC24" s="76">
        <f t="shared" si="2"/>
        <v>11</v>
      </c>
      <c r="AD24" s="76" t="str">
        <f t="shared" si="3"/>
        <v/>
      </c>
      <c r="AE24" s="76" t="str">
        <f t="shared" si="4"/>
        <v/>
      </c>
      <c r="AF24" s="74">
        <f t="shared" si="5"/>
        <v>1204.04</v>
      </c>
      <c r="AG24" s="75" t="str">
        <f t="shared" si="6"/>
        <v>9:00</v>
      </c>
      <c r="AH24" s="74">
        <f t="shared" si="7"/>
        <v>28013.320000000003</v>
      </c>
      <c r="AI24" s="73" t="str">
        <f t="shared" si="8"/>
        <v/>
      </c>
      <c r="AJ24" s="73" t="str">
        <f t="shared" si="9"/>
        <v/>
      </c>
      <c r="AK24" s="73" t="str">
        <f t="shared" si="10"/>
        <v/>
      </c>
      <c r="AL24" s="72" t="str">
        <f t="shared" si="11"/>
        <v/>
      </c>
      <c r="AM24" s="71" t="str">
        <f t="shared" si="12"/>
        <v/>
      </c>
    </row>
    <row r="25" spans="2:39" ht="13.8" thickBot="1">
      <c r="B25" s="79">
        <v>44157</v>
      </c>
      <c r="C25" s="78">
        <f>'2019 PSUI Customer Load'!C25+'2019 PSUI Customer Gen'!C25</f>
        <v>1077.48</v>
      </c>
      <c r="D25" s="78">
        <f>'2019 PSUI Customer Load'!D25+'2019 PSUI Customer Gen'!D25</f>
        <v>1064.74</v>
      </c>
      <c r="E25" s="78">
        <f>'2019 PSUI Customer Load'!E25+'2019 PSUI Customer Gen'!E25</f>
        <v>1064.67</v>
      </c>
      <c r="F25" s="78">
        <f>'2019 PSUI Customer Load'!F25+'2019 PSUI Customer Gen'!F25</f>
        <v>1065.0899999999999</v>
      </c>
      <c r="G25" s="78">
        <f>'2019 PSUI Customer Load'!G25+'2019 PSUI Customer Gen'!G25</f>
        <v>1062.3900000000001</v>
      </c>
      <c r="H25" s="78">
        <f>'2019 PSUI Customer Load'!H25+'2019 PSUI Customer Gen'!H25</f>
        <v>1064.56</v>
      </c>
      <c r="I25" s="78">
        <f>'2019 PSUI Customer Load'!I25+'2019 PSUI Customer Gen'!I25</f>
        <v>1096.94</v>
      </c>
      <c r="J25" s="78">
        <f>'2019 PSUI Customer Load'!J25+'2019 PSUI Customer Gen'!J25</f>
        <v>1184.05</v>
      </c>
      <c r="K25" s="78">
        <f>'2019 PSUI Customer Load'!K25+'2019 PSUI Customer Gen'!K25</f>
        <v>1169.74</v>
      </c>
      <c r="L25" s="78">
        <f>'2019 PSUI Customer Load'!L25+'2019 PSUI Customer Gen'!L25</f>
        <v>1173.94</v>
      </c>
      <c r="M25" s="78">
        <f>'2019 PSUI Customer Load'!M25+'2019 PSUI Customer Gen'!M25</f>
        <v>1191.6099999999999</v>
      </c>
      <c r="N25" s="78">
        <f>'2019 PSUI Customer Load'!N25+'2019 PSUI Customer Gen'!N25</f>
        <v>1197.8399999999999</v>
      </c>
      <c r="O25" s="78">
        <f>'2019 PSUI Customer Load'!O25+'2019 PSUI Customer Gen'!O25</f>
        <v>1169.6300000000001</v>
      </c>
      <c r="P25" s="78">
        <f>'2019 PSUI Customer Load'!P25+'2019 PSUI Customer Gen'!P25</f>
        <v>1173.72</v>
      </c>
      <c r="Q25" s="78">
        <f>'2019 PSUI Customer Load'!Q25+'2019 PSUI Customer Gen'!Q25</f>
        <v>1173.97</v>
      </c>
      <c r="R25" s="78">
        <f>'2019 PSUI Customer Load'!R25+'2019 PSUI Customer Gen'!R25</f>
        <v>1154.48</v>
      </c>
      <c r="S25" s="78">
        <f>'2019 PSUI Customer Load'!S25+'2019 PSUI Customer Gen'!S25</f>
        <v>1147.76</v>
      </c>
      <c r="T25" s="78">
        <f>'2019 PSUI Customer Load'!T25+'2019 PSUI Customer Gen'!T25</f>
        <v>1134.3499999999999</v>
      </c>
      <c r="U25" s="78">
        <f>'2019 PSUI Customer Load'!U25+'2019 PSUI Customer Gen'!U25</f>
        <v>1152.73</v>
      </c>
      <c r="V25" s="78">
        <f>'2019 PSUI Customer Load'!V25+'2019 PSUI Customer Gen'!V25</f>
        <v>1120</v>
      </c>
      <c r="W25" s="78">
        <f>'2019 PSUI Customer Load'!W25+'2019 PSUI Customer Gen'!W25</f>
        <v>1116.29</v>
      </c>
      <c r="X25" s="78">
        <f>'2019 PSUI Customer Load'!X25+'2019 PSUI Customer Gen'!X25</f>
        <v>1095.1500000000001</v>
      </c>
      <c r="Y25" s="78">
        <f>'2019 PSUI Customer Load'!Y25+'2019 PSUI Customer Gen'!Y25</f>
        <v>1106.3900000000001</v>
      </c>
      <c r="Z25" s="78">
        <f>'2019 PSUI Customer Load'!Z25+'2019 PSUI Customer Gen'!Z25</f>
        <v>1083.3900000000001</v>
      </c>
      <c r="AA25" s="86">
        <f t="shared" si="0"/>
        <v>1197.8399999999999</v>
      </c>
      <c r="AB25" s="77">
        <f t="shared" si="1"/>
        <v>2020</v>
      </c>
      <c r="AC25" s="76">
        <f t="shared" si="2"/>
        <v>11</v>
      </c>
      <c r="AD25" s="76" t="str">
        <f t="shared" si="3"/>
        <v/>
      </c>
      <c r="AE25" s="76" t="str">
        <f t="shared" si="4"/>
        <v/>
      </c>
      <c r="AF25" s="74">
        <f t="shared" si="5"/>
        <v>1197.8399999999999</v>
      </c>
      <c r="AG25" s="75" t="str">
        <f t="shared" si="6"/>
        <v>12:00</v>
      </c>
      <c r="AH25" s="74">
        <f t="shared" si="7"/>
        <v>28238.749999999996</v>
      </c>
      <c r="AI25" s="73" t="str">
        <f t="shared" si="8"/>
        <v/>
      </c>
      <c r="AJ25" s="73" t="str">
        <f t="shared" si="9"/>
        <v/>
      </c>
      <c r="AK25" s="73" t="str">
        <f t="shared" si="10"/>
        <v/>
      </c>
      <c r="AL25" s="72" t="str">
        <f t="shared" si="11"/>
        <v/>
      </c>
      <c r="AM25" s="71" t="str">
        <f t="shared" si="12"/>
        <v/>
      </c>
    </row>
    <row r="26" spans="2:39" ht="13.8" thickBot="1">
      <c r="B26" s="79">
        <v>44158</v>
      </c>
      <c r="C26" s="78">
        <f>'2019 PSUI Customer Load'!C26+'2019 PSUI Customer Gen'!C26</f>
        <v>1100.3699999999999</v>
      </c>
      <c r="D26" s="78">
        <f>'2019 PSUI Customer Load'!D26+'2019 PSUI Customer Gen'!D26</f>
        <v>1094.48</v>
      </c>
      <c r="E26" s="78">
        <f>'2019 PSUI Customer Load'!E26+'2019 PSUI Customer Gen'!E26</f>
        <v>1089.58</v>
      </c>
      <c r="F26" s="78">
        <f>'2019 PSUI Customer Load'!F26+'2019 PSUI Customer Gen'!F26</f>
        <v>1098.58</v>
      </c>
      <c r="G26" s="78">
        <f>'2019 PSUI Customer Load'!G26+'2019 PSUI Customer Gen'!G26</f>
        <v>1139.67</v>
      </c>
      <c r="H26" s="78">
        <f>'2019 PSUI Customer Load'!H26+'2019 PSUI Customer Gen'!H26</f>
        <v>1138.48</v>
      </c>
      <c r="I26" s="78">
        <f>'2019 PSUI Customer Load'!I26+'2019 PSUI Customer Gen'!I26</f>
        <v>1204.6600000000001</v>
      </c>
      <c r="J26" s="78">
        <f>'2019 PSUI Customer Load'!J26+'2019 PSUI Customer Gen'!J26</f>
        <v>1297.77</v>
      </c>
      <c r="K26" s="78">
        <f>'2019 PSUI Customer Load'!K26+'2019 PSUI Customer Gen'!K26</f>
        <v>1308.79</v>
      </c>
      <c r="L26" s="78">
        <f>'2019 PSUI Customer Load'!L26+'2019 PSUI Customer Gen'!L26</f>
        <v>1339.84</v>
      </c>
      <c r="M26" s="78">
        <f>'2019 PSUI Customer Load'!M26+'2019 PSUI Customer Gen'!M26</f>
        <v>1382.47</v>
      </c>
      <c r="N26" s="78">
        <f>'2019 PSUI Customer Load'!N26+'2019 PSUI Customer Gen'!N26</f>
        <v>1382.47</v>
      </c>
      <c r="O26" s="78">
        <f>'2019 PSUI Customer Load'!O26+'2019 PSUI Customer Gen'!O26</f>
        <v>1354.47</v>
      </c>
      <c r="P26" s="78">
        <f>'2019 PSUI Customer Load'!P26+'2019 PSUI Customer Gen'!P26</f>
        <v>1332.98</v>
      </c>
      <c r="Q26" s="78">
        <f>'2019 PSUI Customer Load'!Q26+'2019 PSUI Customer Gen'!Q26</f>
        <v>1328.53</v>
      </c>
      <c r="R26" s="78">
        <f>'2019 PSUI Customer Load'!R26+'2019 PSUI Customer Gen'!R26</f>
        <v>1326.82</v>
      </c>
      <c r="S26" s="78">
        <f>'2019 PSUI Customer Load'!S26+'2019 PSUI Customer Gen'!S26</f>
        <v>1313.62</v>
      </c>
      <c r="T26" s="78">
        <f>'2019 PSUI Customer Load'!T26+'2019 PSUI Customer Gen'!T26</f>
        <v>1270.05</v>
      </c>
      <c r="U26" s="78">
        <f>'2019 PSUI Customer Load'!U26+'2019 PSUI Customer Gen'!U26</f>
        <v>1222.55</v>
      </c>
      <c r="V26" s="78">
        <f>'2019 PSUI Customer Load'!V26+'2019 PSUI Customer Gen'!V26</f>
        <v>1166.45</v>
      </c>
      <c r="W26" s="78">
        <f>'2019 PSUI Customer Load'!W26+'2019 PSUI Customer Gen'!W26</f>
        <v>1144.5</v>
      </c>
      <c r="X26" s="78">
        <f>'2019 PSUI Customer Load'!X26+'2019 PSUI Customer Gen'!X26</f>
        <v>1119.6199999999999</v>
      </c>
      <c r="Y26" s="78">
        <f>'2019 PSUI Customer Load'!Y26+'2019 PSUI Customer Gen'!Y26</f>
        <v>1106.42</v>
      </c>
      <c r="Z26" s="78">
        <f>'2019 PSUI Customer Load'!Z26+'2019 PSUI Customer Gen'!Z26</f>
        <v>1118.92</v>
      </c>
      <c r="AA26" s="86">
        <f t="shared" si="0"/>
        <v>1382.47</v>
      </c>
      <c r="AB26" s="77">
        <f t="shared" si="1"/>
        <v>2020</v>
      </c>
      <c r="AC26" s="76">
        <f t="shared" si="2"/>
        <v>11</v>
      </c>
      <c r="AD26" s="76" t="str">
        <f t="shared" si="3"/>
        <v/>
      </c>
      <c r="AE26" s="76" t="str">
        <f t="shared" si="4"/>
        <v/>
      </c>
      <c r="AF26" s="74">
        <f t="shared" si="5"/>
        <v>1382.47</v>
      </c>
      <c r="AG26" s="75" t="str">
        <f t="shared" si="6"/>
        <v>11:00</v>
      </c>
      <c r="AH26" s="74">
        <f t="shared" si="7"/>
        <v>30764.559999999998</v>
      </c>
      <c r="AI26" s="73" t="str">
        <f t="shared" si="8"/>
        <v/>
      </c>
      <c r="AJ26" s="73" t="str">
        <f t="shared" si="9"/>
        <v/>
      </c>
      <c r="AK26" s="73" t="str">
        <f t="shared" si="10"/>
        <v/>
      </c>
      <c r="AL26" s="72" t="str">
        <f t="shared" si="11"/>
        <v/>
      </c>
      <c r="AM26" s="71" t="str">
        <f t="shared" si="12"/>
        <v/>
      </c>
    </row>
    <row r="27" spans="2:39" ht="13.8" thickBot="1">
      <c r="B27" s="79">
        <v>44159</v>
      </c>
      <c r="C27" s="78">
        <f>'2019 PSUI Customer Load'!C27+'2019 PSUI Customer Gen'!C27</f>
        <v>1110.55</v>
      </c>
      <c r="D27" s="78">
        <f>'2019 PSUI Customer Load'!D27+'2019 PSUI Customer Gen'!D27</f>
        <v>1092.18</v>
      </c>
      <c r="E27" s="78">
        <f>'2019 PSUI Customer Load'!E27+'2019 PSUI Customer Gen'!E27</f>
        <v>1094.03</v>
      </c>
      <c r="F27" s="78">
        <f>'2019 PSUI Customer Load'!F27+'2019 PSUI Customer Gen'!F27</f>
        <v>1098.97</v>
      </c>
      <c r="G27" s="78">
        <f>'2019 PSUI Customer Load'!G27+'2019 PSUI Customer Gen'!G27</f>
        <v>1136.28</v>
      </c>
      <c r="H27" s="78">
        <f>'2019 PSUI Customer Load'!H27+'2019 PSUI Customer Gen'!H27</f>
        <v>1142.6099999999999</v>
      </c>
      <c r="I27" s="78">
        <f>'2019 PSUI Customer Load'!I27+'2019 PSUI Customer Gen'!I27</f>
        <v>1195.92</v>
      </c>
      <c r="J27" s="78">
        <f>'2019 PSUI Customer Load'!J27+'2019 PSUI Customer Gen'!J27</f>
        <v>1289.33</v>
      </c>
      <c r="K27" s="78">
        <f>'2019 PSUI Customer Load'!K27+'2019 PSUI Customer Gen'!K27</f>
        <v>1325.49</v>
      </c>
      <c r="L27" s="78">
        <f>'2019 PSUI Customer Load'!L27+'2019 PSUI Customer Gen'!L27</f>
        <v>1342.81</v>
      </c>
      <c r="M27" s="78">
        <f>'2019 PSUI Customer Load'!M27+'2019 PSUI Customer Gen'!M27</f>
        <v>1372.74</v>
      </c>
      <c r="N27" s="78">
        <f>'2019 PSUI Customer Load'!N27+'2019 PSUI Customer Gen'!N27</f>
        <v>1371.09</v>
      </c>
      <c r="O27" s="78">
        <f>'2019 PSUI Customer Load'!O27+'2019 PSUI Customer Gen'!O27</f>
        <v>1340.08</v>
      </c>
      <c r="P27" s="78">
        <f>'2019 PSUI Customer Load'!P27+'2019 PSUI Customer Gen'!P27</f>
        <v>1354.01</v>
      </c>
      <c r="Q27" s="78">
        <f>'2019 PSUI Customer Load'!Q27+'2019 PSUI Customer Gen'!Q27</f>
        <v>1345.26</v>
      </c>
      <c r="R27" s="78">
        <f>'2019 PSUI Customer Load'!R27+'2019 PSUI Customer Gen'!R27</f>
        <v>1332.31</v>
      </c>
      <c r="S27" s="78">
        <f>'2019 PSUI Customer Load'!S27+'2019 PSUI Customer Gen'!S27</f>
        <v>1308.6500000000001</v>
      </c>
      <c r="T27" s="78">
        <f>'2019 PSUI Customer Load'!T27+'2019 PSUI Customer Gen'!T27</f>
        <v>1287.58</v>
      </c>
      <c r="U27" s="78">
        <f>'2019 PSUI Customer Load'!U27+'2019 PSUI Customer Gen'!U27</f>
        <v>1227.77</v>
      </c>
      <c r="V27" s="78">
        <f>'2019 PSUI Customer Load'!V27+'2019 PSUI Customer Gen'!V27</f>
        <v>1171.94</v>
      </c>
      <c r="W27" s="78">
        <f>'2019 PSUI Customer Load'!W27+'2019 PSUI Customer Gen'!W27</f>
        <v>1158.92</v>
      </c>
      <c r="X27" s="78">
        <f>'2019 PSUI Customer Load'!X27+'2019 PSUI Customer Gen'!X27</f>
        <v>1133.55</v>
      </c>
      <c r="Y27" s="78">
        <f>'2019 PSUI Customer Load'!Y27+'2019 PSUI Customer Gen'!Y27</f>
        <v>1130.8499999999999</v>
      </c>
      <c r="Z27" s="78">
        <f>'2019 PSUI Customer Load'!Z27+'2019 PSUI Customer Gen'!Z27</f>
        <v>1092.3800000000001</v>
      </c>
      <c r="AA27" s="86">
        <f t="shared" si="0"/>
        <v>1372.74</v>
      </c>
      <c r="AB27" s="77">
        <f t="shared" si="1"/>
        <v>2020</v>
      </c>
      <c r="AC27" s="76">
        <f t="shared" si="2"/>
        <v>11</v>
      </c>
      <c r="AD27" s="76" t="str">
        <f t="shared" si="3"/>
        <v/>
      </c>
      <c r="AE27" s="76" t="str">
        <f t="shared" si="4"/>
        <v/>
      </c>
      <c r="AF27" s="74">
        <f t="shared" si="5"/>
        <v>1372.74</v>
      </c>
      <c r="AG27" s="75" t="str">
        <f t="shared" si="6"/>
        <v>11:00</v>
      </c>
      <c r="AH27" s="74">
        <f t="shared" si="7"/>
        <v>30828.039999999997</v>
      </c>
      <c r="AI27" s="73" t="str">
        <f t="shared" si="8"/>
        <v/>
      </c>
      <c r="AJ27" s="73" t="str">
        <f t="shared" si="9"/>
        <v/>
      </c>
      <c r="AK27" s="73" t="str">
        <f t="shared" si="10"/>
        <v/>
      </c>
      <c r="AL27" s="72" t="str">
        <f t="shared" si="11"/>
        <v/>
      </c>
      <c r="AM27" s="71" t="str">
        <f t="shared" si="12"/>
        <v/>
      </c>
    </row>
    <row r="28" spans="2:39" ht="13.8" thickBot="1">
      <c r="B28" s="79">
        <v>44160</v>
      </c>
      <c r="C28" s="78">
        <f>'2019 PSUI Customer Load'!C28+'2019 PSUI Customer Gen'!C28</f>
        <v>1096.27</v>
      </c>
      <c r="D28" s="78">
        <f>'2019 PSUI Customer Load'!D28+'2019 PSUI Customer Gen'!D28</f>
        <v>1079.22</v>
      </c>
      <c r="E28" s="78">
        <f>'2019 PSUI Customer Load'!E28+'2019 PSUI Customer Gen'!E28</f>
        <v>1092.49</v>
      </c>
      <c r="F28" s="78">
        <f>'2019 PSUI Customer Load'!F28+'2019 PSUI Customer Gen'!F28</f>
        <v>1084.2</v>
      </c>
      <c r="G28" s="78">
        <f>'2019 PSUI Customer Load'!G28+'2019 PSUI Customer Gen'!G28</f>
        <v>1111.3900000000001</v>
      </c>
      <c r="H28" s="78">
        <f>'2019 PSUI Customer Load'!H28+'2019 PSUI Customer Gen'!H28</f>
        <v>1115.8399999999999</v>
      </c>
      <c r="I28" s="78">
        <f>'2019 PSUI Customer Load'!I28+'2019 PSUI Customer Gen'!I28</f>
        <v>1180.94</v>
      </c>
      <c r="J28" s="78">
        <f>'2019 PSUI Customer Load'!J28+'2019 PSUI Customer Gen'!J28</f>
        <v>1288.5999999999999</v>
      </c>
      <c r="K28" s="78">
        <f>'2019 PSUI Customer Load'!K28+'2019 PSUI Customer Gen'!K28</f>
        <v>1304.17</v>
      </c>
      <c r="L28" s="78">
        <f>'2019 PSUI Customer Load'!L28+'2019 PSUI Customer Gen'!L28</f>
        <v>1338.79</v>
      </c>
      <c r="M28" s="78">
        <f>'2019 PSUI Customer Load'!M28+'2019 PSUI Customer Gen'!M28</f>
        <v>1363.35</v>
      </c>
      <c r="N28" s="78">
        <f>'2019 PSUI Customer Load'!N28+'2019 PSUI Customer Gen'!N28</f>
        <v>1351.95</v>
      </c>
      <c r="O28" s="78">
        <f>'2019 PSUI Customer Load'!O28+'2019 PSUI Customer Gen'!O28</f>
        <v>1337.53</v>
      </c>
      <c r="P28" s="78">
        <f>'2019 PSUI Customer Load'!P28+'2019 PSUI Customer Gen'!P28</f>
        <v>1316.67</v>
      </c>
      <c r="Q28" s="78">
        <f>'2019 PSUI Customer Load'!Q28+'2019 PSUI Customer Gen'!Q28</f>
        <v>1308.02</v>
      </c>
      <c r="R28" s="78">
        <f>'2019 PSUI Customer Load'!R28+'2019 PSUI Customer Gen'!R28</f>
        <v>1325.49</v>
      </c>
      <c r="S28" s="78">
        <f>'2019 PSUI Customer Load'!S28+'2019 PSUI Customer Gen'!S28</f>
        <v>1284.22</v>
      </c>
      <c r="T28" s="78">
        <f>'2019 PSUI Customer Load'!T28+'2019 PSUI Customer Gen'!T28</f>
        <v>1246.04</v>
      </c>
      <c r="U28" s="78">
        <f>'2019 PSUI Customer Load'!U28+'2019 PSUI Customer Gen'!U28</f>
        <v>1185.0999999999999</v>
      </c>
      <c r="V28" s="78">
        <f>'2019 PSUI Customer Load'!V28+'2019 PSUI Customer Gen'!V28</f>
        <v>1143.1400000000001</v>
      </c>
      <c r="W28" s="78">
        <f>'2019 PSUI Customer Load'!W28+'2019 PSUI Customer Gen'!W28</f>
        <v>1119.79</v>
      </c>
      <c r="X28" s="78">
        <f>'2019 PSUI Customer Load'!X28+'2019 PSUI Customer Gen'!X28</f>
        <v>1093.1600000000001</v>
      </c>
      <c r="Y28" s="78">
        <f>'2019 PSUI Customer Load'!Y28+'2019 PSUI Customer Gen'!Y28</f>
        <v>1090.78</v>
      </c>
      <c r="Z28" s="78">
        <f>'2019 PSUI Customer Load'!Z28+'2019 PSUI Customer Gen'!Z28</f>
        <v>1062.95</v>
      </c>
      <c r="AA28" s="86">
        <f t="shared" si="0"/>
        <v>1363.35</v>
      </c>
      <c r="AB28" s="77">
        <f t="shared" si="1"/>
        <v>2020</v>
      </c>
      <c r="AC28" s="76">
        <f t="shared" si="2"/>
        <v>11</v>
      </c>
      <c r="AD28" s="76" t="str">
        <f t="shared" si="3"/>
        <v/>
      </c>
      <c r="AE28" s="76" t="str">
        <f t="shared" si="4"/>
        <v/>
      </c>
      <c r="AF28" s="74">
        <f t="shared" si="5"/>
        <v>1363.35</v>
      </c>
      <c r="AG28" s="75" t="str">
        <f t="shared" si="6"/>
        <v>11:00</v>
      </c>
      <c r="AH28" s="74">
        <f t="shared" si="7"/>
        <v>30283.450000000004</v>
      </c>
      <c r="AI28" s="73" t="str">
        <f t="shared" si="8"/>
        <v/>
      </c>
      <c r="AJ28" s="73" t="str">
        <f t="shared" si="9"/>
        <v/>
      </c>
      <c r="AK28" s="73" t="str">
        <f t="shared" si="10"/>
        <v/>
      </c>
      <c r="AL28" s="72" t="str">
        <f t="shared" si="11"/>
        <v/>
      </c>
      <c r="AM28" s="71" t="str">
        <f t="shared" si="12"/>
        <v/>
      </c>
    </row>
    <row r="29" spans="2:39" ht="13.8" thickBot="1">
      <c r="B29" s="79">
        <v>44161</v>
      </c>
      <c r="C29" s="78">
        <f>'2019 PSUI Customer Load'!C29+'2019 PSUI Customer Gen'!C29</f>
        <v>1059.31</v>
      </c>
      <c r="D29" s="78">
        <f>'2019 PSUI Customer Load'!D29+'2019 PSUI Customer Gen'!D29</f>
        <v>1052.0999999999999</v>
      </c>
      <c r="E29" s="78">
        <f>'2019 PSUI Customer Load'!E29+'2019 PSUI Customer Gen'!E29</f>
        <v>1058.54</v>
      </c>
      <c r="F29" s="78">
        <f>'2019 PSUI Customer Load'!F29+'2019 PSUI Customer Gen'!F29</f>
        <v>1065.1600000000001</v>
      </c>
      <c r="G29" s="78">
        <f>'2019 PSUI Customer Load'!G29+'2019 PSUI Customer Gen'!G29</f>
        <v>1077.72</v>
      </c>
      <c r="H29" s="78">
        <f>'2019 PSUI Customer Load'!H29+'2019 PSUI Customer Gen'!H29</f>
        <v>1102.75</v>
      </c>
      <c r="I29" s="78">
        <f>'2019 PSUI Customer Load'!I29+'2019 PSUI Customer Gen'!I29</f>
        <v>1155.1099999999999</v>
      </c>
      <c r="J29" s="78">
        <f>'2019 PSUI Customer Load'!J29+'2019 PSUI Customer Gen'!J29</f>
        <v>1276.98</v>
      </c>
      <c r="K29" s="78">
        <f>'2019 PSUI Customer Load'!K29+'2019 PSUI Customer Gen'!K29</f>
        <v>1295.9100000000001</v>
      </c>
      <c r="L29" s="78">
        <f>'2019 PSUI Customer Load'!L29+'2019 PSUI Customer Gen'!L29</f>
        <v>1322.48</v>
      </c>
      <c r="M29" s="78">
        <f>'2019 PSUI Customer Load'!M29+'2019 PSUI Customer Gen'!M29</f>
        <v>1346.1</v>
      </c>
      <c r="N29" s="78">
        <f>'2019 PSUI Customer Load'!N29+'2019 PSUI Customer Gen'!N29</f>
        <v>1375.08</v>
      </c>
      <c r="O29" s="78">
        <f>'2019 PSUI Customer Load'!O29+'2019 PSUI Customer Gen'!O29</f>
        <v>1360.63</v>
      </c>
      <c r="P29" s="78">
        <f>'2019 PSUI Customer Load'!P29+'2019 PSUI Customer Gen'!P29</f>
        <v>1342.08</v>
      </c>
      <c r="Q29" s="78">
        <f>'2019 PSUI Customer Load'!Q29+'2019 PSUI Customer Gen'!Q29</f>
        <v>1334.62</v>
      </c>
      <c r="R29" s="78">
        <f>'2019 PSUI Customer Load'!R29+'2019 PSUI Customer Gen'!R29</f>
        <v>1339.45</v>
      </c>
      <c r="S29" s="78">
        <f>'2019 PSUI Customer Load'!S29+'2019 PSUI Customer Gen'!S29</f>
        <v>1301.72</v>
      </c>
      <c r="T29" s="78">
        <f>'2019 PSUI Customer Load'!T29+'2019 PSUI Customer Gen'!T29</f>
        <v>1270.6400000000001</v>
      </c>
      <c r="U29" s="78">
        <f>'2019 PSUI Customer Load'!U29+'2019 PSUI Customer Gen'!U29</f>
        <v>1207.22</v>
      </c>
      <c r="V29" s="78">
        <f>'2019 PSUI Customer Load'!V29+'2019 PSUI Customer Gen'!V29</f>
        <v>1167.8499999999999</v>
      </c>
      <c r="W29" s="78">
        <f>'2019 PSUI Customer Load'!W29+'2019 PSUI Customer Gen'!W29</f>
        <v>1145.45</v>
      </c>
      <c r="X29" s="78">
        <f>'2019 PSUI Customer Load'!X29+'2019 PSUI Customer Gen'!X29</f>
        <v>1117.3800000000001</v>
      </c>
      <c r="Y29" s="78">
        <f>'2019 PSUI Customer Load'!Y29+'2019 PSUI Customer Gen'!Y29</f>
        <v>1105.69</v>
      </c>
      <c r="Z29" s="78">
        <f>'2019 PSUI Customer Load'!Z29+'2019 PSUI Customer Gen'!Z29</f>
        <v>1071.7</v>
      </c>
      <c r="AA29" s="86">
        <f t="shared" si="0"/>
        <v>1375.08</v>
      </c>
      <c r="AB29" s="77">
        <f t="shared" si="1"/>
        <v>2020</v>
      </c>
      <c r="AC29" s="76">
        <f t="shared" si="2"/>
        <v>11</v>
      </c>
      <c r="AD29" s="76" t="str">
        <f t="shared" si="3"/>
        <v/>
      </c>
      <c r="AE29" s="76" t="str">
        <f t="shared" si="4"/>
        <v/>
      </c>
      <c r="AF29" s="74">
        <f t="shared" si="5"/>
        <v>1375.08</v>
      </c>
      <c r="AG29" s="75" t="str">
        <f t="shared" si="6"/>
        <v>12:00</v>
      </c>
      <c r="AH29" s="74">
        <f t="shared" si="7"/>
        <v>30326.75</v>
      </c>
      <c r="AI29" s="73" t="str">
        <f t="shared" si="8"/>
        <v/>
      </c>
      <c r="AJ29" s="73" t="str">
        <f t="shared" si="9"/>
        <v/>
      </c>
      <c r="AK29" s="73" t="str">
        <f t="shared" si="10"/>
        <v/>
      </c>
      <c r="AL29" s="72" t="str">
        <f t="shared" si="11"/>
        <v/>
      </c>
      <c r="AM29" s="71" t="str">
        <f t="shared" si="12"/>
        <v/>
      </c>
    </row>
    <row r="30" spans="2:39" ht="13.8" thickBot="1">
      <c r="B30" s="79">
        <v>44162</v>
      </c>
      <c r="C30" s="78">
        <f>'2019 PSUI Customer Load'!C30+'2019 PSUI Customer Gen'!C30</f>
        <v>1073.0999999999999</v>
      </c>
      <c r="D30" s="78">
        <f>'2019 PSUI Customer Load'!D30+'2019 PSUI Customer Gen'!D30</f>
        <v>1068.1600000000001</v>
      </c>
      <c r="E30" s="78">
        <f>'2019 PSUI Customer Load'!E30+'2019 PSUI Customer Gen'!E30</f>
        <v>1057.18</v>
      </c>
      <c r="F30" s="78">
        <f>'2019 PSUI Customer Load'!F30+'2019 PSUI Customer Gen'!F30</f>
        <v>1078.42</v>
      </c>
      <c r="G30" s="78">
        <f>'2019 PSUI Customer Load'!G30+'2019 PSUI Customer Gen'!G30</f>
        <v>1093.82</v>
      </c>
      <c r="H30" s="78">
        <f>'2019 PSUI Customer Load'!H30+'2019 PSUI Customer Gen'!H30</f>
        <v>1100.82</v>
      </c>
      <c r="I30" s="78">
        <f>'2019 PSUI Customer Load'!I30+'2019 PSUI Customer Gen'!I30</f>
        <v>1168.0899999999999</v>
      </c>
      <c r="J30" s="78">
        <f>'2019 PSUI Customer Load'!J30+'2019 PSUI Customer Gen'!J30</f>
        <v>1261.02</v>
      </c>
      <c r="K30" s="78">
        <f>'2019 PSUI Customer Load'!K30+'2019 PSUI Customer Gen'!K30</f>
        <v>1300.67</v>
      </c>
      <c r="L30" s="78">
        <f>'2019 PSUI Customer Load'!L30+'2019 PSUI Customer Gen'!L30</f>
        <v>1318.07</v>
      </c>
      <c r="M30" s="78">
        <f>'2019 PSUI Customer Load'!M30+'2019 PSUI Customer Gen'!M30</f>
        <v>1363.29</v>
      </c>
      <c r="N30" s="78">
        <f>'2019 PSUI Customer Load'!N30+'2019 PSUI Customer Gen'!N30</f>
        <v>1373.36</v>
      </c>
      <c r="O30" s="78">
        <f>'2019 PSUI Customer Load'!O30+'2019 PSUI Customer Gen'!O30</f>
        <v>1359.02</v>
      </c>
      <c r="P30" s="78">
        <f>'2019 PSUI Customer Load'!P30+'2019 PSUI Customer Gen'!P30</f>
        <v>1351.77</v>
      </c>
      <c r="Q30" s="78">
        <f>'2019 PSUI Customer Load'!Q30+'2019 PSUI Customer Gen'!Q30</f>
        <v>1348.59</v>
      </c>
      <c r="R30" s="78">
        <f>'2019 PSUI Customer Load'!R30+'2019 PSUI Customer Gen'!R30</f>
        <v>1362.1</v>
      </c>
      <c r="S30" s="78">
        <f>'2019 PSUI Customer Load'!S30+'2019 PSUI Customer Gen'!S30</f>
        <v>1338.3</v>
      </c>
      <c r="T30" s="78">
        <f>'2019 PSUI Customer Load'!T30+'2019 PSUI Customer Gen'!T30</f>
        <v>1283.0999999999999</v>
      </c>
      <c r="U30" s="78">
        <f>'2019 PSUI Customer Load'!U30+'2019 PSUI Customer Gen'!U30</f>
        <v>1237.8800000000001</v>
      </c>
      <c r="V30" s="78">
        <f>'2019 PSUI Customer Load'!V30+'2019 PSUI Customer Gen'!V30</f>
        <v>1183.7</v>
      </c>
      <c r="W30" s="78">
        <f>'2019 PSUI Customer Load'!W30+'2019 PSUI Customer Gen'!W30</f>
        <v>1149.68</v>
      </c>
      <c r="X30" s="78">
        <f>'2019 PSUI Customer Load'!X30+'2019 PSUI Customer Gen'!X30</f>
        <v>1112.3699999999999</v>
      </c>
      <c r="Y30" s="78">
        <f>'2019 PSUI Customer Load'!Y30+'2019 PSUI Customer Gen'!Y30</f>
        <v>1112.44</v>
      </c>
      <c r="Z30" s="78">
        <f>'2019 PSUI Customer Load'!Z30+'2019 PSUI Customer Gen'!Z30</f>
        <v>1081.99</v>
      </c>
      <c r="AA30" s="86">
        <f t="shared" si="0"/>
        <v>1373.36</v>
      </c>
      <c r="AB30" s="77">
        <f t="shared" si="1"/>
        <v>2020</v>
      </c>
      <c r="AC30" s="76">
        <f t="shared" si="2"/>
        <v>11</v>
      </c>
      <c r="AD30" s="76" t="str">
        <f t="shared" si="3"/>
        <v/>
      </c>
      <c r="AE30" s="76" t="str">
        <f t="shared" si="4"/>
        <v/>
      </c>
      <c r="AF30" s="74">
        <f t="shared" si="5"/>
        <v>1373.36</v>
      </c>
      <c r="AG30" s="75" t="str">
        <f t="shared" si="6"/>
        <v>12:00</v>
      </c>
      <c r="AH30" s="74">
        <f t="shared" si="7"/>
        <v>30550.3</v>
      </c>
      <c r="AI30" s="73" t="str">
        <f t="shared" si="8"/>
        <v/>
      </c>
      <c r="AJ30" s="73" t="str">
        <f t="shared" si="9"/>
        <v/>
      </c>
      <c r="AK30" s="73" t="str">
        <f t="shared" si="10"/>
        <v/>
      </c>
      <c r="AL30" s="72" t="str">
        <f t="shared" si="11"/>
        <v/>
      </c>
      <c r="AM30" s="71" t="str">
        <f t="shared" si="12"/>
        <v/>
      </c>
    </row>
    <row r="31" spans="2:39" ht="13.8" thickBot="1">
      <c r="B31" s="79">
        <v>44163</v>
      </c>
      <c r="C31" s="78">
        <f>'2019 PSUI Customer Load'!C31+'2019 PSUI Customer Gen'!C31</f>
        <v>1063.4000000000001</v>
      </c>
      <c r="D31" s="78">
        <f>'2019 PSUI Customer Load'!D31+'2019 PSUI Customer Gen'!D31</f>
        <v>1055.67</v>
      </c>
      <c r="E31" s="78">
        <f>'2019 PSUI Customer Load'!E31+'2019 PSUI Customer Gen'!E31</f>
        <v>1052.45</v>
      </c>
      <c r="F31" s="78">
        <f>'2019 PSUI Customer Load'!F31+'2019 PSUI Customer Gen'!F31</f>
        <v>1050.56</v>
      </c>
      <c r="G31" s="78">
        <f>'2019 PSUI Customer Load'!G31+'2019 PSUI Customer Gen'!G31</f>
        <v>1060.57</v>
      </c>
      <c r="H31" s="78">
        <f>'2019 PSUI Customer Load'!H31+'2019 PSUI Customer Gen'!H31</f>
        <v>1065.08</v>
      </c>
      <c r="I31" s="78">
        <f>'2019 PSUI Customer Load'!I31+'2019 PSUI Customer Gen'!I31</f>
        <v>1107.79</v>
      </c>
      <c r="J31" s="78">
        <f>'2019 PSUI Customer Load'!J31+'2019 PSUI Customer Gen'!J31</f>
        <v>1178.45</v>
      </c>
      <c r="K31" s="78">
        <f>'2019 PSUI Customer Load'!K31+'2019 PSUI Customer Gen'!K31</f>
        <v>1193.43</v>
      </c>
      <c r="L31" s="78">
        <f>'2019 PSUI Customer Load'!L31+'2019 PSUI Customer Gen'!L31</f>
        <v>1184.05</v>
      </c>
      <c r="M31" s="78">
        <f>'2019 PSUI Customer Load'!M31+'2019 PSUI Customer Gen'!M31</f>
        <v>1201.0999999999999</v>
      </c>
      <c r="N31" s="78">
        <f>'2019 PSUI Customer Load'!N31+'2019 PSUI Customer Gen'!N31</f>
        <v>1202.57</v>
      </c>
      <c r="O31" s="78">
        <f>'2019 PSUI Customer Load'!O31+'2019 PSUI Customer Gen'!O31</f>
        <v>1164.3499999999999</v>
      </c>
      <c r="P31" s="78">
        <f>'2019 PSUI Customer Load'!P31+'2019 PSUI Customer Gen'!P31</f>
        <v>1176.1400000000001</v>
      </c>
      <c r="Q31" s="78">
        <f>'2019 PSUI Customer Load'!Q31+'2019 PSUI Customer Gen'!Q31</f>
        <v>1154.26</v>
      </c>
      <c r="R31" s="78">
        <f>'2019 PSUI Customer Load'!R31+'2019 PSUI Customer Gen'!R31</f>
        <v>1150.24</v>
      </c>
      <c r="S31" s="78">
        <f>'2019 PSUI Customer Load'!S31+'2019 PSUI Customer Gen'!S31</f>
        <v>1142.23</v>
      </c>
      <c r="T31" s="78">
        <f>'2019 PSUI Customer Load'!T31+'2019 PSUI Customer Gen'!T31</f>
        <v>1137.5999999999999</v>
      </c>
      <c r="U31" s="78">
        <f>'2019 PSUI Customer Load'!U31+'2019 PSUI Customer Gen'!U31</f>
        <v>1151.4000000000001</v>
      </c>
      <c r="V31" s="78">
        <f>'2019 PSUI Customer Load'!V31+'2019 PSUI Customer Gen'!V31</f>
        <v>1120.5999999999999</v>
      </c>
      <c r="W31" s="78">
        <f>'2019 PSUI Customer Load'!W31+'2019 PSUI Customer Gen'!W31</f>
        <v>1104.18</v>
      </c>
      <c r="X31" s="78">
        <f>'2019 PSUI Customer Load'!X31+'2019 PSUI Customer Gen'!X31</f>
        <v>1107.47</v>
      </c>
      <c r="Y31" s="78">
        <f>'2019 PSUI Customer Load'!Y31+'2019 PSUI Customer Gen'!Y31</f>
        <v>1102.26</v>
      </c>
      <c r="Z31" s="78">
        <f>'2019 PSUI Customer Load'!Z31+'2019 PSUI Customer Gen'!Z31</f>
        <v>1093.79</v>
      </c>
      <c r="AA31" s="86">
        <f t="shared" si="0"/>
        <v>1202.57</v>
      </c>
      <c r="AB31" s="77">
        <f t="shared" si="1"/>
        <v>2020</v>
      </c>
      <c r="AC31" s="76">
        <f t="shared" si="2"/>
        <v>11</v>
      </c>
      <c r="AD31" s="76" t="str">
        <f t="shared" si="3"/>
        <v/>
      </c>
      <c r="AE31" s="76" t="str">
        <f t="shared" si="4"/>
        <v/>
      </c>
      <c r="AF31" s="74">
        <f t="shared" si="5"/>
        <v>1202.57</v>
      </c>
      <c r="AG31" s="75" t="str">
        <f t="shared" si="6"/>
        <v>12:00</v>
      </c>
      <c r="AH31" s="74">
        <f t="shared" si="7"/>
        <v>28222.21</v>
      </c>
      <c r="AI31" s="73" t="str">
        <f t="shared" si="8"/>
        <v/>
      </c>
      <c r="AJ31" s="73" t="str">
        <f t="shared" si="9"/>
        <v/>
      </c>
      <c r="AK31" s="73" t="str">
        <f t="shared" si="10"/>
        <v/>
      </c>
      <c r="AL31" s="72" t="str">
        <f t="shared" si="11"/>
        <v/>
      </c>
      <c r="AM31" s="71" t="str">
        <f t="shared" si="12"/>
        <v/>
      </c>
    </row>
    <row r="32" spans="2:39" ht="13.8" thickBot="1">
      <c r="B32" s="79">
        <v>44164</v>
      </c>
      <c r="C32" s="78">
        <f>'2019 PSUI Customer Load'!C32+'2019 PSUI Customer Gen'!C32</f>
        <v>1094.56</v>
      </c>
      <c r="D32" s="78">
        <f>'2019 PSUI Customer Load'!D32+'2019 PSUI Customer Gen'!D32</f>
        <v>1092.04</v>
      </c>
      <c r="E32" s="78">
        <f>'2019 PSUI Customer Load'!E32+'2019 PSUI Customer Gen'!E32</f>
        <v>1087.0999999999999</v>
      </c>
      <c r="F32" s="78">
        <f>'2019 PSUI Customer Load'!F32+'2019 PSUI Customer Gen'!F32</f>
        <v>1084.8599999999999</v>
      </c>
      <c r="G32" s="78">
        <f>'2019 PSUI Customer Load'!G32+'2019 PSUI Customer Gen'!G32</f>
        <v>1083.67</v>
      </c>
      <c r="H32" s="78">
        <f>'2019 PSUI Customer Load'!H32+'2019 PSUI Customer Gen'!H32</f>
        <v>1098.3</v>
      </c>
      <c r="I32" s="78">
        <f>'2019 PSUI Customer Load'!I32+'2019 PSUI Customer Gen'!I32</f>
        <v>1122.1400000000001</v>
      </c>
      <c r="J32" s="78">
        <f>'2019 PSUI Customer Load'!J32+'2019 PSUI Customer Gen'!J32</f>
        <v>1199.0999999999999</v>
      </c>
      <c r="K32" s="78">
        <f>'2019 PSUI Customer Load'!K32+'2019 PSUI Customer Gen'!K32</f>
        <v>1173.55</v>
      </c>
      <c r="L32" s="78">
        <f>'2019 PSUI Customer Load'!L32+'2019 PSUI Customer Gen'!L32</f>
        <v>1164.5899999999999</v>
      </c>
      <c r="M32" s="78">
        <f>'2019 PSUI Customer Load'!M32+'2019 PSUI Customer Gen'!M32</f>
        <v>1187.06</v>
      </c>
      <c r="N32" s="78">
        <f>'2019 PSUI Customer Load'!N32+'2019 PSUI Customer Gen'!N32</f>
        <v>1174.3599999999999</v>
      </c>
      <c r="O32" s="78">
        <f>'2019 PSUI Customer Load'!O32+'2019 PSUI Customer Gen'!O32</f>
        <v>1155.42</v>
      </c>
      <c r="P32" s="78">
        <f>'2019 PSUI Customer Load'!P32+'2019 PSUI Customer Gen'!P32</f>
        <v>1142.82</v>
      </c>
      <c r="Q32" s="78">
        <f>'2019 PSUI Customer Load'!Q32+'2019 PSUI Customer Gen'!Q32</f>
        <v>1133.76</v>
      </c>
      <c r="R32" s="78">
        <f>'2019 PSUI Customer Load'!R32+'2019 PSUI Customer Gen'!R32</f>
        <v>1103.83</v>
      </c>
      <c r="S32" s="78">
        <f>'2019 PSUI Customer Load'!S32+'2019 PSUI Customer Gen'!S32</f>
        <v>1098.1600000000001</v>
      </c>
      <c r="T32" s="78">
        <f>'2019 PSUI Customer Load'!T32+'2019 PSUI Customer Gen'!T32</f>
        <v>1097.32</v>
      </c>
      <c r="U32" s="78">
        <f>'2019 PSUI Customer Load'!U32+'2019 PSUI Customer Gen'!U32</f>
        <v>1112.6199999999999</v>
      </c>
      <c r="V32" s="78">
        <f>'2019 PSUI Customer Load'!V32+'2019 PSUI Customer Gen'!V32</f>
        <v>1084.4000000000001</v>
      </c>
      <c r="W32" s="78">
        <f>'2019 PSUI Customer Load'!W32+'2019 PSUI Customer Gen'!W32</f>
        <v>1067.99</v>
      </c>
      <c r="X32" s="78">
        <f>'2019 PSUI Customer Load'!X32+'2019 PSUI Customer Gen'!X32</f>
        <v>1062.6400000000001</v>
      </c>
      <c r="Y32" s="78">
        <f>'2019 PSUI Customer Load'!Y32+'2019 PSUI Customer Gen'!Y32</f>
        <v>1054.9000000000001</v>
      </c>
      <c r="Z32" s="78">
        <f>'2019 PSUI Customer Load'!Z32+'2019 PSUI Customer Gen'!Z32</f>
        <v>1072.96</v>
      </c>
      <c r="AA32" s="86">
        <f t="shared" si="0"/>
        <v>1199.0999999999999</v>
      </c>
      <c r="AB32" s="77">
        <f t="shared" si="1"/>
        <v>2020</v>
      </c>
      <c r="AC32" s="76">
        <f t="shared" si="2"/>
        <v>11</v>
      </c>
      <c r="AD32" s="76" t="str">
        <f t="shared" si="3"/>
        <v/>
      </c>
      <c r="AE32" s="76" t="str">
        <f t="shared" si="4"/>
        <v/>
      </c>
      <c r="AF32" s="74">
        <f t="shared" si="5"/>
        <v>1199.0999999999999</v>
      </c>
      <c r="AG32" s="75" t="str">
        <f t="shared" si="6"/>
        <v>8:00</v>
      </c>
      <c r="AH32" s="74">
        <f t="shared" si="7"/>
        <v>27947.249999999996</v>
      </c>
      <c r="AI32" s="73" t="str">
        <f t="shared" si="8"/>
        <v/>
      </c>
      <c r="AJ32" s="73" t="str">
        <f t="shared" si="9"/>
        <v/>
      </c>
      <c r="AK32" s="73" t="str">
        <f t="shared" si="10"/>
        <v/>
      </c>
      <c r="AL32" s="72" t="str">
        <f t="shared" si="11"/>
        <v/>
      </c>
      <c r="AM32" s="71" t="str">
        <f t="shared" si="12"/>
        <v/>
      </c>
    </row>
    <row r="33" spans="2:39" ht="13.8" thickBot="1">
      <c r="B33" s="79">
        <v>44165</v>
      </c>
      <c r="C33" s="78">
        <f>'2019 PSUI Customer Load'!C33+'2019 PSUI Customer Gen'!C33</f>
        <v>1078.9100000000001</v>
      </c>
      <c r="D33" s="78">
        <f>'2019 PSUI Customer Load'!D33+'2019 PSUI Customer Gen'!D33</f>
        <v>1073.98</v>
      </c>
      <c r="E33" s="78">
        <f>'2019 PSUI Customer Load'!E33+'2019 PSUI Customer Gen'!E33</f>
        <v>1077.27</v>
      </c>
      <c r="F33" s="78">
        <f>'2019 PSUI Customer Load'!F33+'2019 PSUI Customer Gen'!F33</f>
        <v>1085.6600000000001</v>
      </c>
      <c r="G33" s="78">
        <f>'2019 PSUI Customer Load'!G33+'2019 PSUI Customer Gen'!G33</f>
        <v>1140.83</v>
      </c>
      <c r="H33" s="78">
        <f>'2019 PSUI Customer Load'!H33+'2019 PSUI Customer Gen'!H33</f>
        <v>1138.27</v>
      </c>
      <c r="I33" s="78">
        <f>'2019 PSUI Customer Load'!I33+'2019 PSUI Customer Gen'!I33</f>
        <v>1201.97</v>
      </c>
      <c r="J33" s="78">
        <f>'2019 PSUI Customer Load'!J33+'2019 PSUI Customer Gen'!J33</f>
        <v>1298.5</v>
      </c>
      <c r="K33" s="78">
        <f>'2019 PSUI Customer Load'!K33+'2019 PSUI Customer Gen'!K33</f>
        <v>1310.54</v>
      </c>
      <c r="L33" s="78">
        <f>'2019 PSUI Customer Load'!L33+'2019 PSUI Customer Gen'!L33</f>
        <v>1333.75</v>
      </c>
      <c r="M33" s="78">
        <f>'2019 PSUI Customer Load'!M33+'2019 PSUI Customer Gen'!M33</f>
        <v>1365.91</v>
      </c>
      <c r="N33" s="78">
        <f>'2019 PSUI Customer Load'!N33+'2019 PSUI Customer Gen'!N33</f>
        <v>1378.23</v>
      </c>
      <c r="O33" s="78">
        <f>'2019 PSUI Customer Load'!O33+'2019 PSUI Customer Gen'!O33</f>
        <v>1352.5</v>
      </c>
      <c r="P33" s="78">
        <f>'2019 PSUI Customer Load'!P33+'2019 PSUI Customer Gen'!P33</f>
        <v>1356.64</v>
      </c>
      <c r="Q33" s="78">
        <f>'2019 PSUI Customer Load'!Q33+'2019 PSUI Customer Gen'!Q33</f>
        <v>1337.77</v>
      </c>
      <c r="R33" s="78">
        <f>'2019 PSUI Customer Load'!R33+'2019 PSUI Customer Gen'!R33</f>
        <v>1351.49</v>
      </c>
      <c r="S33" s="78">
        <f>'2019 PSUI Customer Load'!S33+'2019 PSUI Customer Gen'!S33</f>
        <v>1332.35</v>
      </c>
      <c r="T33" s="78">
        <f>'2019 PSUI Customer Load'!T33+'2019 PSUI Customer Gen'!T33</f>
        <v>1259.2</v>
      </c>
      <c r="U33" s="78">
        <f>'2019 PSUI Customer Load'!U33+'2019 PSUI Customer Gen'!U33</f>
        <v>1228.22</v>
      </c>
      <c r="V33" s="78">
        <f>'2019 PSUI Customer Load'!V33+'2019 PSUI Customer Gen'!V33</f>
        <v>1161.58</v>
      </c>
      <c r="W33" s="78">
        <f>'2019 PSUI Customer Load'!W33+'2019 PSUI Customer Gen'!W33</f>
        <v>1140.51</v>
      </c>
      <c r="X33" s="78">
        <f>'2019 PSUI Customer Load'!X33+'2019 PSUI Customer Gen'!X33</f>
        <v>1124.69</v>
      </c>
      <c r="Y33" s="78">
        <f>'2019 PSUI Customer Load'!Y33+'2019 PSUI Customer Gen'!Y33</f>
        <v>1128.51</v>
      </c>
      <c r="Z33" s="78">
        <f>'2019 PSUI Customer Load'!Z33+'2019 PSUI Customer Gen'!Z33</f>
        <v>1121.78</v>
      </c>
      <c r="AA33" s="86">
        <f t="shared" si="0"/>
        <v>1378.23</v>
      </c>
      <c r="AB33" s="77">
        <f t="shared" si="1"/>
        <v>2020</v>
      </c>
      <c r="AC33" s="76">
        <f t="shared" si="2"/>
        <v>11</v>
      </c>
      <c r="AD33" s="76" t="str">
        <f t="shared" si="3"/>
        <v>2020-11</v>
      </c>
      <c r="AE33" s="76">
        <f t="shared" si="4"/>
        <v>11</v>
      </c>
      <c r="AF33" s="74">
        <f t="shared" si="5"/>
        <v>1378.23</v>
      </c>
      <c r="AG33" s="75" t="str">
        <f t="shared" si="6"/>
        <v>12:00</v>
      </c>
      <c r="AH33" s="74">
        <f t="shared" si="7"/>
        <v>30757.289999999994</v>
      </c>
      <c r="AI33" s="73">
        <f t="shared" si="8"/>
        <v>41388.020000000004</v>
      </c>
      <c r="AJ33" s="73">
        <f t="shared" si="9"/>
        <v>1760.74</v>
      </c>
      <c r="AK33" s="73">
        <f t="shared" si="10"/>
        <v>36007.76999999999</v>
      </c>
      <c r="AL33" s="72">
        <f t="shared" si="11"/>
        <v>44144</v>
      </c>
      <c r="AM33" s="71" t="str">
        <f t="shared" si="12"/>
        <v>12:00</v>
      </c>
    </row>
    <row r="34" spans="2:39" ht="13.8" thickBot="1">
      <c r="B34" s="79">
        <v>44166</v>
      </c>
      <c r="C34" s="78">
        <f>'2019 PSUI Customer Load'!C34+'2019 PSUI Customer Gen'!C34</f>
        <v>1110.03</v>
      </c>
      <c r="D34" s="78">
        <f>'2019 PSUI Customer Load'!D34+'2019 PSUI Customer Gen'!D34</f>
        <v>1098.8599999999999</v>
      </c>
      <c r="E34" s="78">
        <f>'2019 PSUI Customer Load'!E34+'2019 PSUI Customer Gen'!E34</f>
        <v>1115.76</v>
      </c>
      <c r="F34" s="78">
        <f>'2019 PSUI Customer Load'!F34+'2019 PSUI Customer Gen'!F34</f>
        <v>1114.75</v>
      </c>
      <c r="G34" s="78">
        <f>'2019 PSUI Customer Load'!G34+'2019 PSUI Customer Gen'!G34</f>
        <v>1138.97</v>
      </c>
      <c r="H34" s="78">
        <f>'2019 PSUI Customer Load'!H34+'2019 PSUI Customer Gen'!H34</f>
        <v>1159.69</v>
      </c>
      <c r="I34" s="78">
        <f>'2019 PSUI Customer Load'!I34+'2019 PSUI Customer Gen'!I34</f>
        <v>1210.3399999999999</v>
      </c>
      <c r="J34" s="78">
        <f>'2019 PSUI Customer Load'!J34+'2019 PSUI Customer Gen'!J34</f>
        <v>1296.3699999999999</v>
      </c>
      <c r="K34" s="78">
        <f>'2019 PSUI Customer Load'!K34+'2019 PSUI Customer Gen'!K34</f>
        <v>1329.27</v>
      </c>
      <c r="L34" s="78">
        <f>'2019 PSUI Customer Load'!L34+'2019 PSUI Customer Gen'!L34</f>
        <v>1375.88</v>
      </c>
      <c r="M34" s="78">
        <f>'2019 PSUI Customer Load'!M34+'2019 PSUI Customer Gen'!M34</f>
        <v>1433.25</v>
      </c>
      <c r="N34" s="78">
        <f>'2019 PSUI Customer Load'!N34+'2019 PSUI Customer Gen'!N34</f>
        <v>1410.33</v>
      </c>
      <c r="O34" s="78">
        <f>'2019 PSUI Customer Load'!O34+'2019 PSUI Customer Gen'!O34</f>
        <v>1405.39</v>
      </c>
      <c r="P34" s="78">
        <f>'2019 PSUI Customer Load'!P34+'2019 PSUI Customer Gen'!P34</f>
        <v>1395.8</v>
      </c>
      <c r="Q34" s="78">
        <f>'2019 PSUI Customer Load'!Q34+'2019 PSUI Customer Gen'!Q34</f>
        <v>1372.88</v>
      </c>
      <c r="R34" s="78">
        <f>'2019 PSUI Customer Load'!R34+'2019 PSUI Customer Gen'!R34</f>
        <v>1368.61</v>
      </c>
      <c r="S34" s="78">
        <f>'2019 PSUI Customer Load'!S34+'2019 PSUI Customer Gen'!S34</f>
        <v>1324.61</v>
      </c>
      <c r="T34" s="78">
        <f>'2019 PSUI Customer Load'!T34+'2019 PSUI Customer Gen'!T34</f>
        <v>1294.6500000000001</v>
      </c>
      <c r="U34" s="78">
        <f>'2019 PSUI Customer Load'!U34+'2019 PSUI Customer Gen'!U34</f>
        <v>1253.1400000000001</v>
      </c>
      <c r="V34" s="78">
        <f>'2019 PSUI Customer Load'!V34+'2019 PSUI Customer Gen'!V34</f>
        <v>1228.26</v>
      </c>
      <c r="W34" s="78">
        <f>'2019 PSUI Customer Load'!W34+'2019 PSUI Customer Gen'!W34</f>
        <v>1186.1199999999999</v>
      </c>
      <c r="X34" s="78">
        <f>'2019 PSUI Customer Load'!X34+'2019 PSUI Customer Gen'!X34</f>
        <v>1174.92</v>
      </c>
      <c r="Y34" s="78">
        <f>'2019 PSUI Customer Load'!Y34+'2019 PSUI Customer Gen'!Y34</f>
        <v>1145.17</v>
      </c>
      <c r="Z34" s="78">
        <f>'2019 PSUI Customer Load'!Z34+'2019 PSUI Customer Gen'!Z34</f>
        <v>1147.02</v>
      </c>
      <c r="AA34" s="86">
        <f t="shared" si="0"/>
        <v>1433.25</v>
      </c>
      <c r="AB34" s="77">
        <f t="shared" si="1"/>
        <v>2020</v>
      </c>
      <c r="AC34" s="76">
        <f t="shared" si="2"/>
        <v>12</v>
      </c>
      <c r="AD34" s="76" t="str">
        <f t="shared" si="3"/>
        <v/>
      </c>
      <c r="AE34" s="76" t="str">
        <f t="shared" si="4"/>
        <v/>
      </c>
      <c r="AF34" s="74">
        <f t="shared" si="5"/>
        <v>1433.25</v>
      </c>
      <c r="AG34" s="75" t="str">
        <f t="shared" si="6"/>
        <v>11:00</v>
      </c>
      <c r="AH34" s="74">
        <f t="shared" si="7"/>
        <v>31523.320000000003</v>
      </c>
      <c r="AI34" s="73" t="str">
        <f t="shared" si="8"/>
        <v/>
      </c>
      <c r="AJ34" s="73" t="str">
        <f t="shared" si="9"/>
        <v/>
      </c>
      <c r="AK34" s="73" t="str">
        <f t="shared" si="10"/>
        <v/>
      </c>
      <c r="AL34" s="72" t="str">
        <f t="shared" si="11"/>
        <v/>
      </c>
      <c r="AM34" s="71" t="str">
        <f t="shared" si="12"/>
        <v/>
      </c>
    </row>
    <row r="35" spans="2:39" ht="13.8" thickBot="1">
      <c r="B35" s="79">
        <v>44167</v>
      </c>
      <c r="C35" s="78">
        <f>'2019 PSUI Customer Load'!C35+'2019 PSUI Customer Gen'!C35</f>
        <v>1138.06</v>
      </c>
      <c r="D35" s="78">
        <f>'2019 PSUI Customer Load'!D35+'2019 PSUI Customer Gen'!D35</f>
        <v>1130.54</v>
      </c>
      <c r="E35" s="78">
        <f>'2019 PSUI Customer Load'!E35+'2019 PSUI Customer Gen'!E35</f>
        <v>1125.8499999999999</v>
      </c>
      <c r="F35" s="78">
        <f>'2019 PSUI Customer Load'!F35+'2019 PSUI Customer Gen'!F35</f>
        <v>1142.79</v>
      </c>
      <c r="G35" s="78">
        <f>'2019 PSUI Customer Load'!G35+'2019 PSUI Customer Gen'!G35</f>
        <v>1155.5999999999999</v>
      </c>
      <c r="H35" s="78">
        <f>'2019 PSUI Customer Load'!H35+'2019 PSUI Customer Gen'!H35</f>
        <v>1184.19</v>
      </c>
      <c r="I35" s="78">
        <f>'2019 PSUI Customer Load'!I35+'2019 PSUI Customer Gen'!I35</f>
        <v>1245.93</v>
      </c>
      <c r="J35" s="78">
        <f>'2019 PSUI Customer Load'!J35+'2019 PSUI Customer Gen'!J35</f>
        <v>1214.96</v>
      </c>
      <c r="K35" s="78">
        <f>'2019 PSUI Customer Load'!K35+'2019 PSUI Customer Gen'!K35</f>
        <v>1218.6300000000001</v>
      </c>
      <c r="L35" s="78">
        <f>'2019 PSUI Customer Load'!L35+'2019 PSUI Customer Gen'!L35</f>
        <v>1346.17</v>
      </c>
      <c r="M35" s="78">
        <f>'2019 PSUI Customer Load'!M35+'2019 PSUI Customer Gen'!M35</f>
        <v>1393.04</v>
      </c>
      <c r="N35" s="78">
        <f>'2019 PSUI Customer Load'!N35+'2019 PSUI Customer Gen'!N35</f>
        <v>1377.18</v>
      </c>
      <c r="O35" s="78">
        <f>'2019 PSUI Customer Load'!O35+'2019 PSUI Customer Gen'!O35</f>
        <v>1345.7850000000001</v>
      </c>
      <c r="P35" s="78">
        <f>'2019 PSUI Customer Load'!P35+'2019 PSUI Customer Gen'!P35</f>
        <v>1353.471</v>
      </c>
      <c r="Q35" s="78">
        <f>'2019 PSUI Customer Load'!Q35+'2019 PSUI Customer Gen'!Q35</f>
        <v>1318.7719999999999</v>
      </c>
      <c r="R35" s="78">
        <f>'2019 PSUI Customer Load'!R35+'2019 PSUI Customer Gen'!R35</f>
        <v>1221.4770000000001</v>
      </c>
      <c r="S35" s="78">
        <f>'2019 PSUI Customer Load'!S35+'2019 PSUI Customer Gen'!S35</f>
        <v>1318.7</v>
      </c>
      <c r="T35" s="78">
        <f>'2019 PSUI Customer Load'!T35+'2019 PSUI Customer Gen'!T35</f>
        <v>1262.8</v>
      </c>
      <c r="U35" s="78">
        <f>'2019 PSUI Customer Load'!U35+'2019 PSUI Customer Gen'!U35</f>
        <v>1222.24</v>
      </c>
      <c r="V35" s="78">
        <f>'2019 PSUI Customer Load'!V35+'2019 PSUI Customer Gen'!V35</f>
        <v>1189.3399999999999</v>
      </c>
      <c r="W35" s="78">
        <f>'2019 PSUI Customer Load'!W35+'2019 PSUI Customer Gen'!W35</f>
        <v>1161.3699999999999</v>
      </c>
      <c r="X35" s="78">
        <f>'2019 PSUI Customer Load'!X35+'2019 PSUI Customer Gen'!X35</f>
        <v>1140.1600000000001</v>
      </c>
      <c r="Y35" s="78">
        <f>'2019 PSUI Customer Load'!Y35+'2019 PSUI Customer Gen'!Y35</f>
        <v>1144.08</v>
      </c>
      <c r="Z35" s="78">
        <f>'2019 PSUI Customer Load'!Z35+'2019 PSUI Customer Gen'!Z35</f>
        <v>1113.5999999999999</v>
      </c>
      <c r="AA35" s="86">
        <f t="shared" si="0"/>
        <v>1393.04</v>
      </c>
      <c r="AB35" s="77">
        <f t="shared" si="1"/>
        <v>2020</v>
      </c>
      <c r="AC35" s="76">
        <f t="shared" si="2"/>
        <v>12</v>
      </c>
      <c r="AD35" s="76" t="str">
        <f t="shared" si="3"/>
        <v/>
      </c>
      <c r="AE35" s="76" t="str">
        <f t="shared" si="4"/>
        <v/>
      </c>
      <c r="AF35" s="74">
        <f t="shared" si="5"/>
        <v>1393.04</v>
      </c>
      <c r="AG35" s="75" t="str">
        <f t="shared" si="6"/>
        <v>11:00</v>
      </c>
      <c r="AH35" s="74">
        <f t="shared" si="7"/>
        <v>30857.775000000001</v>
      </c>
      <c r="AI35" s="73" t="str">
        <f t="shared" si="8"/>
        <v/>
      </c>
      <c r="AJ35" s="73" t="str">
        <f t="shared" si="9"/>
        <v/>
      </c>
      <c r="AK35" s="73" t="str">
        <f t="shared" si="10"/>
        <v/>
      </c>
      <c r="AL35" s="72" t="str">
        <f t="shared" si="11"/>
        <v/>
      </c>
      <c r="AM35" s="71" t="str">
        <f t="shared" si="12"/>
        <v/>
      </c>
    </row>
    <row r="36" spans="2:39" ht="13.8" thickBot="1">
      <c r="B36" s="79">
        <v>44168</v>
      </c>
      <c r="C36" s="78">
        <f>'2019 PSUI Customer Load'!C36+'2019 PSUI Customer Gen'!C36</f>
        <v>1103.9000000000001</v>
      </c>
      <c r="D36" s="78">
        <f>'2019 PSUI Customer Load'!D36+'2019 PSUI Customer Gen'!D36</f>
        <v>1107.26</v>
      </c>
      <c r="E36" s="78">
        <f>'2019 PSUI Customer Load'!E36+'2019 PSUI Customer Gen'!E36</f>
        <v>1091.83</v>
      </c>
      <c r="F36" s="78">
        <f>'2019 PSUI Customer Load'!F36+'2019 PSUI Customer Gen'!F36</f>
        <v>1110.73</v>
      </c>
      <c r="G36" s="78">
        <f>'2019 PSUI Customer Load'!G36+'2019 PSUI Customer Gen'!G36</f>
        <v>1142.75</v>
      </c>
      <c r="H36" s="78">
        <f>'2019 PSUI Customer Load'!H36+'2019 PSUI Customer Gen'!H36</f>
        <v>1155.67</v>
      </c>
      <c r="I36" s="78">
        <f>'2019 PSUI Customer Load'!I36+'2019 PSUI Customer Gen'!I36</f>
        <v>1237.57</v>
      </c>
      <c r="J36" s="78">
        <f>'2019 PSUI Customer Load'!J36+'2019 PSUI Customer Gen'!J36</f>
        <v>1325.45</v>
      </c>
      <c r="K36" s="78">
        <f>'2019 PSUI Customer Load'!K36+'2019 PSUI Customer Gen'!K36</f>
        <v>1346.24</v>
      </c>
      <c r="L36" s="78">
        <f>'2019 PSUI Customer Load'!L36+'2019 PSUI Customer Gen'!L36</f>
        <v>1341.03</v>
      </c>
      <c r="M36" s="78">
        <f>'2019 PSUI Customer Load'!M36+'2019 PSUI Customer Gen'!M36</f>
        <v>1380.86</v>
      </c>
      <c r="N36" s="78">
        <f>'2019 PSUI Customer Load'!N36+'2019 PSUI Customer Gen'!N36</f>
        <v>1382.47</v>
      </c>
      <c r="O36" s="78">
        <f>'2019 PSUI Customer Load'!O36+'2019 PSUI Customer Gen'!O36</f>
        <v>1358.56</v>
      </c>
      <c r="P36" s="78">
        <f>'2019 PSUI Customer Load'!P36+'2019 PSUI Customer Gen'!P36</f>
        <v>1318.5989999999999</v>
      </c>
      <c r="Q36" s="78">
        <f>'2019 PSUI Customer Load'!Q36+'2019 PSUI Customer Gen'!Q36</f>
        <v>1338.33</v>
      </c>
      <c r="R36" s="78">
        <f>'2019 PSUI Customer Load'!R36+'2019 PSUI Customer Gen'!R36</f>
        <v>1318.77</v>
      </c>
      <c r="S36" s="78">
        <f>'2019 PSUI Customer Load'!S36+'2019 PSUI Customer Gen'!S36</f>
        <v>1002.2030000000001</v>
      </c>
      <c r="T36" s="78">
        <f>'2019 PSUI Customer Load'!T36+'2019 PSUI Customer Gen'!T36</f>
        <v>1070.02</v>
      </c>
      <c r="U36" s="78">
        <f>'2019 PSUI Customer Load'!U36+'2019 PSUI Customer Gen'!U36</f>
        <v>1223.67</v>
      </c>
      <c r="V36" s="78">
        <f>'2019 PSUI Customer Load'!V36+'2019 PSUI Customer Gen'!V36</f>
        <v>1179.71</v>
      </c>
      <c r="W36" s="78">
        <f>'2019 PSUI Customer Load'!W36+'2019 PSUI Customer Gen'!W36</f>
        <v>1143.17</v>
      </c>
      <c r="X36" s="78">
        <f>'2019 PSUI Customer Load'!X36+'2019 PSUI Customer Gen'!X36</f>
        <v>1140.9000000000001</v>
      </c>
      <c r="Y36" s="78">
        <f>'2019 PSUI Customer Load'!Y36+'2019 PSUI Customer Gen'!Y36</f>
        <v>1119.83</v>
      </c>
      <c r="Z36" s="78">
        <f>'2019 PSUI Customer Load'!Z36+'2019 PSUI Customer Gen'!Z36</f>
        <v>1112.97</v>
      </c>
      <c r="AA36" s="86">
        <f t="shared" si="0"/>
        <v>1382.47</v>
      </c>
      <c r="AB36" s="77">
        <f t="shared" si="1"/>
        <v>2020</v>
      </c>
      <c r="AC36" s="76">
        <f t="shared" si="2"/>
        <v>12</v>
      </c>
      <c r="AD36" s="76" t="str">
        <f t="shared" si="3"/>
        <v/>
      </c>
      <c r="AE36" s="76" t="str">
        <f t="shared" si="4"/>
        <v/>
      </c>
      <c r="AF36" s="74">
        <f t="shared" si="5"/>
        <v>1382.47</v>
      </c>
      <c r="AG36" s="75" t="str">
        <f t="shared" si="6"/>
        <v>12:00</v>
      </c>
      <c r="AH36" s="74">
        <f t="shared" si="7"/>
        <v>30434.962</v>
      </c>
      <c r="AI36" s="73" t="str">
        <f t="shared" si="8"/>
        <v/>
      </c>
      <c r="AJ36" s="73" t="str">
        <f t="shared" si="9"/>
        <v/>
      </c>
      <c r="AK36" s="73" t="str">
        <f t="shared" si="10"/>
        <v/>
      </c>
      <c r="AL36" s="72" t="str">
        <f t="shared" si="11"/>
        <v/>
      </c>
      <c r="AM36" s="71" t="str">
        <f t="shared" si="12"/>
        <v/>
      </c>
    </row>
    <row r="37" spans="2:39" ht="13.8" thickBot="1">
      <c r="B37" s="79">
        <v>44169</v>
      </c>
      <c r="C37" s="78">
        <f>'2019 PSUI Customer Load'!C37+'2019 PSUI Customer Gen'!C37</f>
        <v>1099</v>
      </c>
      <c r="D37" s="78">
        <f>'2019 PSUI Customer Load'!D37+'2019 PSUI Customer Gen'!D37</f>
        <v>1069.78</v>
      </c>
      <c r="E37" s="78">
        <f>'2019 PSUI Customer Load'!E37+'2019 PSUI Customer Gen'!E37</f>
        <v>1097.25</v>
      </c>
      <c r="F37" s="78">
        <f>'2019 PSUI Customer Load'!F37+'2019 PSUI Customer Gen'!F37</f>
        <v>1103.17</v>
      </c>
      <c r="G37" s="78">
        <f>'2019 PSUI Customer Load'!G37+'2019 PSUI Customer Gen'!G37</f>
        <v>1137.1500000000001</v>
      </c>
      <c r="H37" s="78">
        <f>'2019 PSUI Customer Load'!H37+'2019 PSUI Customer Gen'!H37</f>
        <v>1146.25</v>
      </c>
      <c r="I37" s="78">
        <f>'2019 PSUI Customer Load'!I37+'2019 PSUI Customer Gen'!I37</f>
        <v>1195.3900000000001</v>
      </c>
      <c r="J37" s="78">
        <f>'2019 PSUI Customer Load'!J37+'2019 PSUI Customer Gen'!J37</f>
        <v>1301.6199999999999</v>
      </c>
      <c r="K37" s="78">
        <f>'2019 PSUI Customer Load'!K37+'2019 PSUI Customer Gen'!K37</f>
        <v>1327.8</v>
      </c>
      <c r="L37" s="78">
        <f>'2019 PSUI Customer Load'!L37+'2019 PSUI Customer Gen'!L37</f>
        <v>1360.87</v>
      </c>
      <c r="M37" s="78">
        <f>'2019 PSUI Customer Load'!M37+'2019 PSUI Customer Gen'!M37</f>
        <v>1384.15</v>
      </c>
      <c r="N37" s="78">
        <f>'2019 PSUI Customer Load'!N37+'2019 PSUI Customer Gen'!N37</f>
        <v>1310.5450000000001</v>
      </c>
      <c r="O37" s="78">
        <f>'2019 PSUI Customer Load'!O37+'2019 PSUI Customer Gen'!O37</f>
        <v>1355.8</v>
      </c>
      <c r="P37" s="78">
        <f>'2019 PSUI Customer Load'!P37+'2019 PSUI Customer Gen'!P37</f>
        <v>1218.2570000000001</v>
      </c>
      <c r="Q37" s="78">
        <f>'2019 PSUI Customer Load'!Q37+'2019 PSUI Customer Gen'!Q37</f>
        <v>1020.015</v>
      </c>
      <c r="R37" s="78">
        <f>'2019 PSUI Customer Load'!R37+'2019 PSUI Customer Gen'!R37</f>
        <v>1346.59</v>
      </c>
      <c r="S37" s="78">
        <f>'2019 PSUI Customer Load'!S37+'2019 PSUI Customer Gen'!S37</f>
        <v>1329.23</v>
      </c>
      <c r="T37" s="78">
        <f>'2019 PSUI Customer Load'!T37+'2019 PSUI Customer Gen'!T37</f>
        <v>1270.68</v>
      </c>
      <c r="U37" s="78">
        <f>'2019 PSUI Customer Load'!U37+'2019 PSUI Customer Gen'!U37</f>
        <v>1221.26</v>
      </c>
      <c r="V37" s="78">
        <f>'2019 PSUI Customer Load'!V37+'2019 PSUI Customer Gen'!V37</f>
        <v>1167.57</v>
      </c>
      <c r="W37" s="78">
        <f>'2019 PSUI Customer Load'!W37+'2019 PSUI Customer Gen'!W37</f>
        <v>1139.8499999999999</v>
      </c>
      <c r="X37" s="78">
        <f>'2019 PSUI Customer Load'!X37+'2019 PSUI Customer Gen'!X37</f>
        <v>1134.98</v>
      </c>
      <c r="Y37" s="78">
        <f>'2019 PSUI Customer Load'!Y37+'2019 PSUI Customer Gen'!Y37</f>
        <v>1125.1400000000001</v>
      </c>
      <c r="Z37" s="78">
        <f>'2019 PSUI Customer Load'!Z37+'2019 PSUI Customer Gen'!Z37</f>
        <v>1086.19</v>
      </c>
      <c r="AA37" s="86">
        <f t="shared" si="0"/>
        <v>1384.15</v>
      </c>
      <c r="AB37" s="77">
        <f t="shared" si="1"/>
        <v>2020</v>
      </c>
      <c r="AC37" s="76">
        <f t="shared" si="2"/>
        <v>12</v>
      </c>
      <c r="AD37" s="76" t="str">
        <f t="shared" si="3"/>
        <v/>
      </c>
      <c r="AE37" s="76" t="str">
        <f t="shared" si="4"/>
        <v/>
      </c>
      <c r="AF37" s="74">
        <f t="shared" si="5"/>
        <v>1384.15</v>
      </c>
      <c r="AG37" s="75" t="str">
        <f t="shared" si="6"/>
        <v>11:00</v>
      </c>
      <c r="AH37" s="74">
        <f t="shared" si="7"/>
        <v>30332.686999999994</v>
      </c>
      <c r="AI37" s="73" t="str">
        <f t="shared" si="8"/>
        <v/>
      </c>
      <c r="AJ37" s="73" t="str">
        <f t="shared" si="9"/>
        <v/>
      </c>
      <c r="AK37" s="73" t="str">
        <f t="shared" si="10"/>
        <v/>
      </c>
      <c r="AL37" s="72" t="str">
        <f t="shared" si="11"/>
        <v/>
      </c>
      <c r="AM37" s="71" t="str">
        <f t="shared" si="12"/>
        <v/>
      </c>
    </row>
    <row r="38" spans="2:39" ht="13.8" thickBot="1">
      <c r="B38" s="79">
        <v>44170</v>
      </c>
      <c r="C38" s="78">
        <f>'2019 PSUI Customer Load'!C38+'2019 PSUI Customer Gen'!C38</f>
        <v>1086.08</v>
      </c>
      <c r="D38" s="78">
        <f>'2019 PSUI Customer Load'!D38+'2019 PSUI Customer Gen'!D38</f>
        <v>1072.82</v>
      </c>
      <c r="E38" s="78">
        <f>'2019 PSUI Customer Load'!E38+'2019 PSUI Customer Gen'!E38</f>
        <v>1080.1400000000001</v>
      </c>
      <c r="F38" s="78">
        <f>'2019 PSUI Customer Load'!F38+'2019 PSUI Customer Gen'!F38</f>
        <v>1090.5999999999999</v>
      </c>
      <c r="G38" s="78">
        <f>'2019 PSUI Customer Load'!G38+'2019 PSUI Customer Gen'!G38</f>
        <v>1097.25</v>
      </c>
      <c r="H38" s="78">
        <f>'2019 PSUI Customer Load'!H38+'2019 PSUI Customer Gen'!H38</f>
        <v>1112.93</v>
      </c>
      <c r="I38" s="78">
        <f>'2019 PSUI Customer Load'!I38+'2019 PSUI Customer Gen'!I38</f>
        <v>1145.03</v>
      </c>
      <c r="J38" s="78">
        <f>'2019 PSUI Customer Load'!J38+'2019 PSUI Customer Gen'!J38</f>
        <v>1192.28</v>
      </c>
      <c r="K38" s="78">
        <f>'2019 PSUI Customer Load'!K38+'2019 PSUI Customer Gen'!K38</f>
        <v>1196.6500000000001</v>
      </c>
      <c r="L38" s="78">
        <f>'2019 PSUI Customer Load'!L38+'2019 PSUI Customer Gen'!L38</f>
        <v>1198.47</v>
      </c>
      <c r="M38" s="78">
        <f>'2019 PSUI Customer Load'!M38+'2019 PSUI Customer Gen'!M38</f>
        <v>1238.47</v>
      </c>
      <c r="N38" s="78">
        <f>'2019 PSUI Customer Load'!N38+'2019 PSUI Customer Gen'!N38</f>
        <v>1228.4000000000001</v>
      </c>
      <c r="O38" s="78">
        <f>'2019 PSUI Customer Load'!O38+'2019 PSUI Customer Gen'!O38</f>
        <v>1213.9000000000001</v>
      </c>
      <c r="P38" s="78">
        <f>'2019 PSUI Customer Load'!P38+'2019 PSUI Customer Gen'!P38</f>
        <v>1223.5</v>
      </c>
      <c r="Q38" s="78">
        <f>'2019 PSUI Customer Load'!Q38+'2019 PSUI Customer Gen'!Q38</f>
        <v>1219.47</v>
      </c>
      <c r="R38" s="78">
        <f>'2019 PSUI Customer Load'!R38+'2019 PSUI Customer Gen'!R38</f>
        <v>1198.3699999999999</v>
      </c>
      <c r="S38" s="78">
        <f>'2019 PSUI Customer Load'!S38+'2019 PSUI Customer Gen'!S38</f>
        <v>1210.79</v>
      </c>
      <c r="T38" s="78">
        <f>'2019 PSUI Customer Load'!T38+'2019 PSUI Customer Gen'!T38</f>
        <v>1191.75</v>
      </c>
      <c r="U38" s="78">
        <f>'2019 PSUI Customer Load'!U38+'2019 PSUI Customer Gen'!U38</f>
        <v>1203.72</v>
      </c>
      <c r="V38" s="78">
        <f>'2019 PSUI Customer Load'!V38+'2019 PSUI Customer Gen'!V38</f>
        <v>1166.31</v>
      </c>
      <c r="W38" s="78">
        <f>'2019 PSUI Customer Load'!W38+'2019 PSUI Customer Gen'!W38</f>
        <v>1168.58</v>
      </c>
      <c r="X38" s="78">
        <f>'2019 PSUI Customer Load'!X38+'2019 PSUI Customer Gen'!X38</f>
        <v>1147.97</v>
      </c>
      <c r="Y38" s="78">
        <f>'2019 PSUI Customer Load'!Y38+'2019 PSUI Customer Gen'!Y38</f>
        <v>1146.43</v>
      </c>
      <c r="Z38" s="78">
        <f>'2019 PSUI Customer Load'!Z38+'2019 PSUI Customer Gen'!Z38</f>
        <v>1125.8800000000001</v>
      </c>
      <c r="AA38" s="86">
        <f t="shared" si="0"/>
        <v>1238.47</v>
      </c>
      <c r="AB38" s="77">
        <f t="shared" si="1"/>
        <v>2020</v>
      </c>
      <c r="AC38" s="76">
        <f t="shared" si="2"/>
        <v>12</v>
      </c>
      <c r="AD38" s="76" t="str">
        <f t="shared" si="3"/>
        <v/>
      </c>
      <c r="AE38" s="76" t="str">
        <f t="shared" si="4"/>
        <v/>
      </c>
      <c r="AF38" s="74">
        <f t="shared" si="5"/>
        <v>1238.47</v>
      </c>
      <c r="AG38" s="75" t="str">
        <f t="shared" si="6"/>
        <v>11:00</v>
      </c>
      <c r="AH38" s="74">
        <f t="shared" si="7"/>
        <v>29194.260000000006</v>
      </c>
      <c r="AI38" s="73" t="str">
        <f t="shared" si="8"/>
        <v/>
      </c>
      <c r="AJ38" s="73" t="str">
        <f t="shared" si="9"/>
        <v/>
      </c>
      <c r="AK38" s="73" t="str">
        <f t="shared" si="10"/>
        <v/>
      </c>
      <c r="AL38" s="72" t="str">
        <f t="shared" si="11"/>
        <v/>
      </c>
      <c r="AM38" s="71" t="str">
        <f t="shared" si="12"/>
        <v/>
      </c>
    </row>
    <row r="39" spans="2:39" ht="13.8" thickBot="1">
      <c r="B39" s="79">
        <v>44171</v>
      </c>
      <c r="C39" s="78">
        <f>'2019 PSUI Customer Load'!C39+'2019 PSUI Customer Gen'!C39</f>
        <v>1127</v>
      </c>
      <c r="D39" s="78">
        <f>'2019 PSUI Customer Load'!D39+'2019 PSUI Customer Gen'!D39</f>
        <v>1099.46</v>
      </c>
      <c r="E39" s="78">
        <f>'2019 PSUI Customer Load'!E39+'2019 PSUI Customer Gen'!E39</f>
        <v>1103.8699999999999</v>
      </c>
      <c r="F39" s="78">
        <f>'2019 PSUI Customer Load'!F39+'2019 PSUI Customer Gen'!F39</f>
        <v>1103.6199999999999</v>
      </c>
      <c r="G39" s="78">
        <f>'2019 PSUI Customer Load'!G39+'2019 PSUI Customer Gen'!G39</f>
        <v>1113.56</v>
      </c>
      <c r="H39" s="78">
        <f>'2019 PSUI Customer Load'!H39+'2019 PSUI Customer Gen'!H39</f>
        <v>1120.8800000000001</v>
      </c>
      <c r="I39" s="78">
        <f>'2019 PSUI Customer Load'!I39+'2019 PSUI Customer Gen'!I39</f>
        <v>1146.46</v>
      </c>
      <c r="J39" s="78">
        <f>'2019 PSUI Customer Load'!J39+'2019 PSUI Customer Gen'!J39</f>
        <v>1199.31</v>
      </c>
      <c r="K39" s="78">
        <f>'2019 PSUI Customer Load'!K39+'2019 PSUI Customer Gen'!K39</f>
        <v>1205.8900000000001</v>
      </c>
      <c r="L39" s="78">
        <f>'2019 PSUI Customer Load'!L39+'2019 PSUI Customer Gen'!L39</f>
        <v>1193.71</v>
      </c>
      <c r="M39" s="78">
        <f>'2019 PSUI Customer Load'!M39+'2019 PSUI Customer Gen'!M39</f>
        <v>1236.24</v>
      </c>
      <c r="N39" s="78">
        <f>'2019 PSUI Customer Load'!N39+'2019 PSUI Customer Gen'!N39</f>
        <v>1213.6600000000001</v>
      </c>
      <c r="O39" s="78">
        <f>'2019 PSUI Customer Load'!O39+'2019 PSUI Customer Gen'!O39</f>
        <v>1184.05</v>
      </c>
      <c r="P39" s="78">
        <f>'2019 PSUI Customer Load'!P39+'2019 PSUI Customer Gen'!P39</f>
        <v>1202.18</v>
      </c>
      <c r="Q39" s="78">
        <f>'2019 PSUI Customer Load'!Q39+'2019 PSUI Customer Gen'!Q39</f>
        <v>1197.04</v>
      </c>
      <c r="R39" s="78">
        <f>'2019 PSUI Customer Load'!R39+'2019 PSUI Customer Gen'!R39</f>
        <v>1177.68</v>
      </c>
      <c r="S39" s="78">
        <f>'2019 PSUI Customer Load'!S39+'2019 PSUI Customer Gen'!S39</f>
        <v>1183</v>
      </c>
      <c r="T39" s="78">
        <f>'2019 PSUI Customer Load'!T39+'2019 PSUI Customer Gen'!T39</f>
        <v>1170.96</v>
      </c>
      <c r="U39" s="78">
        <f>'2019 PSUI Customer Load'!U39+'2019 PSUI Customer Gen'!U39</f>
        <v>1190.8699999999999</v>
      </c>
      <c r="V39" s="78">
        <f>'2019 PSUI Customer Load'!V39+'2019 PSUI Customer Gen'!V39</f>
        <v>1164.9100000000001</v>
      </c>
      <c r="W39" s="78">
        <f>'2019 PSUI Customer Load'!W39+'2019 PSUI Customer Gen'!W39</f>
        <v>1138.06</v>
      </c>
      <c r="X39" s="78">
        <f>'2019 PSUI Customer Load'!X39+'2019 PSUI Customer Gen'!X39</f>
        <v>1141.95</v>
      </c>
      <c r="Y39" s="78">
        <f>'2019 PSUI Customer Load'!Y39+'2019 PSUI Customer Gen'!Y39</f>
        <v>1137.96</v>
      </c>
      <c r="Z39" s="78">
        <f>'2019 PSUI Customer Load'!Z39+'2019 PSUI Customer Gen'!Z39</f>
        <v>1156.26</v>
      </c>
      <c r="AA39" s="86">
        <f t="shared" si="0"/>
        <v>1236.24</v>
      </c>
      <c r="AB39" s="77">
        <f t="shared" si="1"/>
        <v>2020</v>
      </c>
      <c r="AC39" s="76">
        <f t="shared" si="2"/>
        <v>12</v>
      </c>
      <c r="AD39" s="76" t="str">
        <f t="shared" si="3"/>
        <v/>
      </c>
      <c r="AE39" s="76" t="str">
        <f t="shared" si="4"/>
        <v/>
      </c>
      <c r="AF39" s="74">
        <f t="shared" si="5"/>
        <v>1236.24</v>
      </c>
      <c r="AG39" s="75" t="str">
        <f t="shared" si="6"/>
        <v>11:00</v>
      </c>
      <c r="AH39" s="74">
        <f t="shared" si="7"/>
        <v>29144.819999999996</v>
      </c>
      <c r="AI39" s="73" t="str">
        <f t="shared" si="8"/>
        <v/>
      </c>
      <c r="AJ39" s="73" t="str">
        <f t="shared" si="9"/>
        <v/>
      </c>
      <c r="AK39" s="73" t="str">
        <f t="shared" si="10"/>
        <v/>
      </c>
      <c r="AL39" s="72" t="str">
        <f t="shared" si="11"/>
        <v/>
      </c>
      <c r="AM39" s="71" t="str">
        <f t="shared" si="12"/>
        <v/>
      </c>
    </row>
    <row r="40" spans="2:39" ht="13.8" thickBot="1">
      <c r="B40" s="79">
        <v>44172</v>
      </c>
      <c r="C40" s="78">
        <f>'2019 PSUI Customer Load'!C40+'2019 PSUI Customer Gen'!C40</f>
        <v>1158.6400000000001</v>
      </c>
      <c r="D40" s="78">
        <f>'2019 PSUI Customer Load'!D40+'2019 PSUI Customer Gen'!D40</f>
        <v>1145.27</v>
      </c>
      <c r="E40" s="78">
        <f>'2019 PSUI Customer Load'!E40+'2019 PSUI Customer Gen'!E40</f>
        <v>1137.08</v>
      </c>
      <c r="F40" s="78">
        <f>'2019 PSUI Customer Load'!F40+'2019 PSUI Customer Gen'!F40</f>
        <v>1152.45</v>
      </c>
      <c r="G40" s="78">
        <f>'2019 PSUI Customer Load'!G40+'2019 PSUI Customer Gen'!G40</f>
        <v>1207.22</v>
      </c>
      <c r="H40" s="78">
        <f>'2019 PSUI Customer Load'!H40+'2019 PSUI Customer Gen'!H40</f>
        <v>1191.05</v>
      </c>
      <c r="I40" s="78">
        <f>'2019 PSUI Customer Load'!I40+'2019 PSUI Customer Gen'!I40</f>
        <v>1266.69</v>
      </c>
      <c r="J40" s="78">
        <f>'2019 PSUI Customer Load'!J40+'2019 PSUI Customer Gen'!J40</f>
        <v>1340.78</v>
      </c>
      <c r="K40" s="78">
        <f>'2019 PSUI Customer Load'!K40+'2019 PSUI Customer Gen'!K40</f>
        <v>1381.38</v>
      </c>
      <c r="L40" s="78">
        <f>'2019 PSUI Customer Load'!L40+'2019 PSUI Customer Gen'!L40</f>
        <v>1397.27</v>
      </c>
      <c r="M40" s="78">
        <f>'2019 PSUI Customer Load'!M40+'2019 PSUI Customer Gen'!M40</f>
        <v>1380.5070000000001</v>
      </c>
      <c r="N40" s="78">
        <f>'2019 PSUI Customer Load'!N40+'2019 PSUI Customer Gen'!N40</f>
        <v>1394.68</v>
      </c>
      <c r="O40" s="78">
        <f>'2019 PSUI Customer Load'!O40+'2019 PSUI Customer Gen'!O40</f>
        <v>1279.3900000000001</v>
      </c>
      <c r="P40" s="78">
        <f>'2019 PSUI Customer Load'!P40+'2019 PSUI Customer Gen'!P40</f>
        <v>1079.33</v>
      </c>
      <c r="Q40" s="78">
        <f>'2019 PSUI Customer Load'!Q40+'2019 PSUI Customer Gen'!Q40</f>
        <v>1345.809</v>
      </c>
      <c r="R40" s="78">
        <f>'2019 PSUI Customer Load'!R40+'2019 PSUI Customer Gen'!R40</f>
        <v>1003.423</v>
      </c>
      <c r="S40" s="78">
        <f>'2019 PSUI Customer Load'!S40+'2019 PSUI Customer Gen'!S40</f>
        <v>948.37699999999995</v>
      </c>
      <c r="T40" s="78">
        <f>'2019 PSUI Customer Load'!T40+'2019 PSUI Customer Gen'!T40</f>
        <v>1285.5899999999999</v>
      </c>
      <c r="U40" s="78">
        <f>'2019 PSUI Customer Load'!U40+'2019 PSUI Customer Gen'!U40</f>
        <v>1259.72</v>
      </c>
      <c r="V40" s="78">
        <f>'2019 PSUI Customer Load'!V40+'2019 PSUI Customer Gen'!V40</f>
        <v>1207.19</v>
      </c>
      <c r="W40" s="78">
        <f>'2019 PSUI Customer Load'!W40+'2019 PSUI Customer Gen'!W40</f>
        <v>1175.3399999999999</v>
      </c>
      <c r="X40" s="78">
        <f>'2019 PSUI Customer Load'!X40+'2019 PSUI Customer Gen'!X40</f>
        <v>1171.97</v>
      </c>
      <c r="Y40" s="78">
        <f>'2019 PSUI Customer Load'!Y40+'2019 PSUI Customer Gen'!Y40</f>
        <v>1158.5</v>
      </c>
      <c r="Z40" s="78">
        <f>'2019 PSUI Customer Load'!Z40+'2019 PSUI Customer Gen'!Z40</f>
        <v>1136.3800000000001</v>
      </c>
      <c r="AA40" s="86">
        <f t="shared" si="0"/>
        <v>1397.27</v>
      </c>
      <c r="AB40" s="77">
        <f t="shared" si="1"/>
        <v>2020</v>
      </c>
      <c r="AC40" s="76">
        <f t="shared" si="2"/>
        <v>12</v>
      </c>
      <c r="AD40" s="76" t="str">
        <f t="shared" si="3"/>
        <v/>
      </c>
      <c r="AE40" s="76" t="str">
        <f t="shared" si="4"/>
        <v/>
      </c>
      <c r="AF40" s="74">
        <f t="shared" si="5"/>
        <v>1397.27</v>
      </c>
      <c r="AG40" s="75" t="str">
        <f t="shared" si="6"/>
        <v>10:00</v>
      </c>
      <c r="AH40" s="74">
        <f t="shared" si="7"/>
        <v>30601.306000000004</v>
      </c>
      <c r="AI40" s="73" t="str">
        <f t="shared" si="8"/>
        <v/>
      </c>
      <c r="AJ40" s="73" t="str">
        <f t="shared" si="9"/>
        <v/>
      </c>
      <c r="AK40" s="73" t="str">
        <f t="shared" si="10"/>
        <v/>
      </c>
      <c r="AL40" s="72" t="str">
        <f t="shared" si="11"/>
        <v/>
      </c>
      <c r="AM40" s="71" t="str">
        <f t="shared" si="12"/>
        <v/>
      </c>
    </row>
    <row r="41" spans="2:39" ht="13.8" thickBot="1">
      <c r="B41" s="79">
        <v>44173</v>
      </c>
      <c r="C41" s="78">
        <f>'2019 PSUI Customer Load'!C41+'2019 PSUI Customer Gen'!C41</f>
        <v>1145.02</v>
      </c>
      <c r="D41" s="78">
        <f>'2019 PSUI Customer Load'!D41+'2019 PSUI Customer Gen'!D41</f>
        <v>1132.32</v>
      </c>
      <c r="E41" s="78">
        <f>'2019 PSUI Customer Load'!E41+'2019 PSUI Customer Gen'!E41</f>
        <v>1138.3399999999999</v>
      </c>
      <c r="F41" s="78">
        <f>'2019 PSUI Customer Load'!F41+'2019 PSUI Customer Gen'!F41</f>
        <v>1149.26</v>
      </c>
      <c r="G41" s="78">
        <f>'2019 PSUI Customer Load'!G41+'2019 PSUI Customer Gen'!G41</f>
        <v>1164.6600000000001</v>
      </c>
      <c r="H41" s="78">
        <f>'2019 PSUI Customer Load'!H41+'2019 PSUI Customer Gen'!H41</f>
        <v>1191.3599999999999</v>
      </c>
      <c r="I41" s="78">
        <f>'2019 PSUI Customer Load'!I41+'2019 PSUI Customer Gen'!I41</f>
        <v>1262.7</v>
      </c>
      <c r="J41" s="78">
        <f>'2019 PSUI Customer Load'!J41+'2019 PSUI Customer Gen'!J41</f>
        <v>1354.19</v>
      </c>
      <c r="K41" s="78">
        <f>'2019 PSUI Customer Load'!K41+'2019 PSUI Customer Gen'!K41</f>
        <v>1387.16</v>
      </c>
      <c r="L41" s="78">
        <f>'2019 PSUI Customer Load'!L41+'2019 PSUI Customer Gen'!L41</f>
        <v>1401.845</v>
      </c>
      <c r="M41" s="78">
        <f>'2019 PSUI Customer Load'!M41+'2019 PSUI Customer Gen'!M41</f>
        <v>633.029</v>
      </c>
      <c r="N41" s="78">
        <f>'2019 PSUI Customer Load'!N41+'2019 PSUI Customer Gen'!N41</f>
        <v>1417.92</v>
      </c>
      <c r="O41" s="78">
        <f>'2019 PSUI Customer Load'!O41+'2019 PSUI Customer Gen'!O41</f>
        <v>1306.7760000000001</v>
      </c>
      <c r="P41" s="78">
        <f>'2019 PSUI Customer Load'!P41+'2019 PSUI Customer Gen'!P41</f>
        <v>805.46</v>
      </c>
      <c r="Q41" s="78">
        <f>'2019 PSUI Customer Load'!Q41+'2019 PSUI Customer Gen'!Q41</f>
        <v>1357.3</v>
      </c>
      <c r="R41" s="78">
        <f>'2019 PSUI Customer Load'!R41+'2019 PSUI Customer Gen'!R41</f>
        <v>1310.72</v>
      </c>
      <c r="S41" s="78">
        <f>'2019 PSUI Customer Load'!S41+'2019 PSUI Customer Gen'!S41</f>
        <v>1075.1310000000001</v>
      </c>
      <c r="T41" s="78">
        <f>'2019 PSUI Customer Load'!T41+'2019 PSUI Customer Gen'!T41</f>
        <v>824.19500000000005</v>
      </c>
      <c r="U41" s="78">
        <f>'2019 PSUI Customer Load'!U41+'2019 PSUI Customer Gen'!U41</f>
        <v>1248.56</v>
      </c>
      <c r="V41" s="78">
        <f>'2019 PSUI Customer Load'!V41+'2019 PSUI Customer Gen'!V41</f>
        <v>1219.78</v>
      </c>
      <c r="W41" s="78">
        <f>'2019 PSUI Customer Load'!W41+'2019 PSUI Customer Gen'!W41</f>
        <v>1176.18</v>
      </c>
      <c r="X41" s="78">
        <f>'2019 PSUI Customer Load'!X41+'2019 PSUI Customer Gen'!X41</f>
        <v>1166.1600000000001</v>
      </c>
      <c r="Y41" s="78">
        <f>'2019 PSUI Customer Load'!Y41+'2019 PSUI Customer Gen'!Y41</f>
        <v>1159.3800000000001</v>
      </c>
      <c r="Z41" s="78">
        <f>'2019 PSUI Customer Load'!Z41+'2019 PSUI Customer Gen'!Z41</f>
        <v>1126.44</v>
      </c>
      <c r="AA41" s="86">
        <f t="shared" si="0"/>
        <v>1417.92</v>
      </c>
      <c r="AB41" s="77">
        <f t="shared" si="1"/>
        <v>2020</v>
      </c>
      <c r="AC41" s="76">
        <f t="shared" si="2"/>
        <v>12</v>
      </c>
      <c r="AD41" s="76" t="str">
        <f t="shared" si="3"/>
        <v/>
      </c>
      <c r="AE41" s="76" t="str">
        <f t="shared" si="4"/>
        <v/>
      </c>
      <c r="AF41" s="74">
        <f t="shared" si="5"/>
        <v>1417.92</v>
      </c>
      <c r="AG41" s="75" t="str">
        <f t="shared" si="6"/>
        <v>12:00</v>
      </c>
      <c r="AH41" s="74">
        <f t="shared" si="7"/>
        <v>29571.806000000004</v>
      </c>
      <c r="AI41" s="73" t="str">
        <f t="shared" si="8"/>
        <v/>
      </c>
      <c r="AJ41" s="73" t="str">
        <f t="shared" si="9"/>
        <v/>
      </c>
      <c r="AK41" s="73" t="str">
        <f t="shared" si="10"/>
        <v/>
      </c>
      <c r="AL41" s="72" t="str">
        <f t="shared" si="11"/>
        <v/>
      </c>
      <c r="AM41" s="71" t="str">
        <f t="shared" si="12"/>
        <v/>
      </c>
    </row>
    <row r="42" spans="2:39" ht="13.8" thickBot="1">
      <c r="B42" s="79">
        <v>44174</v>
      </c>
      <c r="C42" s="78">
        <f>'2019 PSUI Customer Load'!C42+'2019 PSUI Customer Gen'!C42</f>
        <v>1129.1400000000001</v>
      </c>
      <c r="D42" s="78">
        <f>'2019 PSUI Customer Load'!D42+'2019 PSUI Customer Gen'!D42</f>
        <v>1115.9100000000001</v>
      </c>
      <c r="E42" s="78">
        <f>'2019 PSUI Customer Load'!E42+'2019 PSUI Customer Gen'!E42</f>
        <v>1119.48</v>
      </c>
      <c r="F42" s="78">
        <f>'2019 PSUI Customer Load'!F42+'2019 PSUI Customer Gen'!F42</f>
        <v>1123.92</v>
      </c>
      <c r="G42" s="78">
        <f>'2019 PSUI Customer Load'!G42+'2019 PSUI Customer Gen'!G42</f>
        <v>1150.17</v>
      </c>
      <c r="H42" s="78">
        <f>'2019 PSUI Customer Load'!H42+'2019 PSUI Customer Gen'!H42</f>
        <v>1152.1300000000001</v>
      </c>
      <c r="I42" s="78">
        <f>'2019 PSUI Customer Load'!I42+'2019 PSUI Customer Gen'!I42</f>
        <v>1223.29</v>
      </c>
      <c r="J42" s="78">
        <f>'2019 PSUI Customer Load'!J42+'2019 PSUI Customer Gen'!J42</f>
        <v>1323.67</v>
      </c>
      <c r="K42" s="78">
        <f>'2019 PSUI Customer Load'!K42+'2019 PSUI Customer Gen'!K42</f>
        <v>1367.52</v>
      </c>
      <c r="L42" s="78">
        <f>'2019 PSUI Customer Load'!L42+'2019 PSUI Customer Gen'!L42</f>
        <v>1364.55</v>
      </c>
      <c r="M42" s="78">
        <f>'2019 PSUI Customer Load'!M42+'2019 PSUI Customer Gen'!M42</f>
        <v>1011.22</v>
      </c>
      <c r="N42" s="78">
        <f>'2019 PSUI Customer Load'!N42+'2019 PSUI Customer Gen'!N42</f>
        <v>416.29</v>
      </c>
      <c r="O42" s="78">
        <f>'2019 PSUI Customer Load'!O42+'2019 PSUI Customer Gen'!O42</f>
        <v>432.99</v>
      </c>
      <c r="P42" s="78">
        <f>'2019 PSUI Customer Load'!P42+'2019 PSUI Customer Gen'!P42</f>
        <v>1260.7</v>
      </c>
      <c r="Q42" s="78">
        <f>'2019 PSUI Customer Load'!Q42+'2019 PSUI Customer Gen'!Q42</f>
        <v>1386.42</v>
      </c>
      <c r="R42" s="78">
        <f>'2019 PSUI Customer Load'!R42+'2019 PSUI Customer Gen'!R42</f>
        <v>1393</v>
      </c>
      <c r="S42" s="78">
        <f>'2019 PSUI Customer Load'!S42+'2019 PSUI Customer Gen'!S42</f>
        <v>712.95</v>
      </c>
      <c r="T42" s="78">
        <f>'2019 PSUI Customer Load'!T42+'2019 PSUI Customer Gen'!T42</f>
        <v>1285.06</v>
      </c>
      <c r="U42" s="78">
        <f>'2019 PSUI Customer Load'!U42+'2019 PSUI Customer Gen'!U42</f>
        <v>1233.44</v>
      </c>
      <c r="V42" s="78">
        <f>'2019 PSUI Customer Load'!V42+'2019 PSUI Customer Gen'!V42</f>
        <v>1190.18</v>
      </c>
      <c r="W42" s="78">
        <f>'2019 PSUI Customer Load'!W42+'2019 PSUI Customer Gen'!W42</f>
        <v>1143.94</v>
      </c>
      <c r="X42" s="78">
        <f>'2019 PSUI Customer Load'!X42+'2019 PSUI Customer Gen'!X42</f>
        <v>1141.74</v>
      </c>
      <c r="Y42" s="78">
        <f>'2019 PSUI Customer Load'!Y42+'2019 PSUI Customer Gen'!Y42</f>
        <v>1130.71</v>
      </c>
      <c r="Z42" s="78">
        <f>'2019 PSUI Customer Load'!Z42+'2019 PSUI Customer Gen'!Z42</f>
        <v>1125.78</v>
      </c>
      <c r="AA42" s="86">
        <f t="shared" si="0"/>
        <v>1393</v>
      </c>
      <c r="AB42" s="77">
        <f t="shared" si="1"/>
        <v>2020</v>
      </c>
      <c r="AC42" s="76">
        <f t="shared" si="2"/>
        <v>12</v>
      </c>
      <c r="AD42" s="76" t="str">
        <f t="shared" si="3"/>
        <v/>
      </c>
      <c r="AE42" s="76" t="str">
        <f t="shared" si="4"/>
        <v/>
      </c>
      <c r="AF42" s="74">
        <f t="shared" si="5"/>
        <v>1393</v>
      </c>
      <c r="AG42" s="75" t="str">
        <f t="shared" si="6"/>
        <v>16:00</v>
      </c>
      <c r="AH42" s="74">
        <f t="shared" si="7"/>
        <v>28327.200000000001</v>
      </c>
      <c r="AI42" s="73" t="str">
        <f t="shared" si="8"/>
        <v/>
      </c>
      <c r="AJ42" s="73" t="str">
        <f t="shared" si="9"/>
        <v/>
      </c>
      <c r="AK42" s="73" t="str">
        <f t="shared" si="10"/>
        <v/>
      </c>
      <c r="AL42" s="72" t="str">
        <f t="shared" si="11"/>
        <v/>
      </c>
      <c r="AM42" s="71" t="str">
        <f t="shared" si="12"/>
        <v/>
      </c>
    </row>
    <row r="43" spans="2:39" ht="13.8" thickBot="1">
      <c r="B43" s="79">
        <v>44175</v>
      </c>
      <c r="C43" s="78">
        <f>'2019 PSUI Customer Load'!C43+'2019 PSUI Customer Gen'!C43</f>
        <v>1117.31</v>
      </c>
      <c r="D43" s="78">
        <f>'2019 PSUI Customer Load'!D43+'2019 PSUI Customer Gen'!D43</f>
        <v>1117.3399999999999</v>
      </c>
      <c r="E43" s="78">
        <f>'2019 PSUI Customer Load'!E43+'2019 PSUI Customer Gen'!E43</f>
        <v>1097.8499999999999</v>
      </c>
      <c r="F43" s="78">
        <f>'2019 PSUI Customer Load'!F43+'2019 PSUI Customer Gen'!F43</f>
        <v>1130.6400000000001</v>
      </c>
      <c r="G43" s="78">
        <f>'2019 PSUI Customer Load'!G43+'2019 PSUI Customer Gen'!G43</f>
        <v>1163.82</v>
      </c>
      <c r="H43" s="78">
        <f>'2019 PSUI Customer Load'!H43+'2019 PSUI Customer Gen'!H43</f>
        <v>1166.24</v>
      </c>
      <c r="I43" s="78">
        <f>'2019 PSUI Customer Load'!I43+'2019 PSUI Customer Gen'!I43</f>
        <v>1230.67</v>
      </c>
      <c r="J43" s="78">
        <f>'2019 PSUI Customer Load'!J43+'2019 PSUI Customer Gen'!J43</f>
        <v>1327.06</v>
      </c>
      <c r="K43" s="78">
        <f>'2019 PSUI Customer Load'!K43+'2019 PSUI Customer Gen'!K43</f>
        <v>1353.31</v>
      </c>
      <c r="L43" s="78">
        <f>'2019 PSUI Customer Load'!L43+'2019 PSUI Customer Gen'!L43</f>
        <v>1380.86</v>
      </c>
      <c r="M43" s="78">
        <f>'2019 PSUI Customer Load'!M43+'2019 PSUI Customer Gen'!M43</f>
        <v>1237.98</v>
      </c>
      <c r="N43" s="78">
        <f>'2019 PSUI Customer Load'!N43+'2019 PSUI Customer Gen'!N43</f>
        <v>1099.068</v>
      </c>
      <c r="O43" s="78">
        <f>'2019 PSUI Customer Load'!O43+'2019 PSUI Customer Gen'!O43</f>
        <v>858.31</v>
      </c>
      <c r="P43" s="78">
        <f>'2019 PSUI Customer Load'!P43+'2019 PSUI Customer Gen'!P43</f>
        <v>291.2</v>
      </c>
      <c r="Q43" s="78">
        <f>'2019 PSUI Customer Load'!Q43+'2019 PSUI Customer Gen'!Q43</f>
        <v>282.8</v>
      </c>
      <c r="R43" s="78">
        <f>'2019 PSUI Customer Load'!R43+'2019 PSUI Customer Gen'!R43</f>
        <v>135.35</v>
      </c>
      <c r="S43" s="78">
        <f>'2019 PSUI Customer Load'!S43+'2019 PSUI Customer Gen'!S43</f>
        <v>933.52</v>
      </c>
      <c r="T43" s="78">
        <f>'2019 PSUI Customer Load'!T43+'2019 PSUI Customer Gen'!T43</f>
        <v>1256.6099999999999</v>
      </c>
      <c r="U43" s="78">
        <f>'2019 PSUI Customer Load'!U43+'2019 PSUI Customer Gen'!U43</f>
        <v>1219.1600000000001</v>
      </c>
      <c r="V43" s="78">
        <f>'2019 PSUI Customer Load'!V43+'2019 PSUI Customer Gen'!V43</f>
        <v>1174.5999999999999</v>
      </c>
      <c r="W43" s="78">
        <f>'2019 PSUI Customer Load'!W43+'2019 PSUI Customer Gen'!W43</f>
        <v>1162.1099999999999</v>
      </c>
      <c r="X43" s="78">
        <f>'2019 PSUI Customer Load'!X43+'2019 PSUI Customer Gen'!X43</f>
        <v>1148.52</v>
      </c>
      <c r="Y43" s="78">
        <f>'2019 PSUI Customer Load'!Y43+'2019 PSUI Customer Gen'!Y43</f>
        <v>1138.8</v>
      </c>
      <c r="Z43" s="78">
        <f>'2019 PSUI Customer Load'!Z43+'2019 PSUI Customer Gen'!Z43</f>
        <v>1127.1099999999999</v>
      </c>
      <c r="AA43" s="86">
        <f t="shared" si="0"/>
        <v>1380.86</v>
      </c>
      <c r="AB43" s="77">
        <f t="shared" si="1"/>
        <v>2020</v>
      </c>
      <c r="AC43" s="76">
        <f t="shared" si="2"/>
        <v>12</v>
      </c>
      <c r="AD43" s="76" t="str">
        <f t="shared" si="3"/>
        <v/>
      </c>
      <c r="AE43" s="76" t="str">
        <f t="shared" si="4"/>
        <v/>
      </c>
      <c r="AF43" s="74">
        <f t="shared" si="5"/>
        <v>1380.86</v>
      </c>
      <c r="AG43" s="75" t="str">
        <f t="shared" si="6"/>
        <v>10:00</v>
      </c>
      <c r="AH43" s="74">
        <f t="shared" si="7"/>
        <v>26531.097999999998</v>
      </c>
      <c r="AI43" s="73" t="str">
        <f t="shared" si="8"/>
        <v/>
      </c>
      <c r="AJ43" s="73" t="str">
        <f t="shared" si="9"/>
        <v/>
      </c>
      <c r="AK43" s="73" t="str">
        <f t="shared" si="10"/>
        <v/>
      </c>
      <c r="AL43" s="72" t="str">
        <f t="shared" si="11"/>
        <v/>
      </c>
      <c r="AM43" s="71" t="str">
        <f t="shared" si="12"/>
        <v/>
      </c>
    </row>
    <row r="44" spans="2:39" ht="13.8" thickBot="1">
      <c r="B44" s="79">
        <v>44176</v>
      </c>
      <c r="C44" s="78">
        <f>'2019 PSUI Customer Load'!C44+'2019 PSUI Customer Gen'!C44</f>
        <v>1127.98</v>
      </c>
      <c r="D44" s="78">
        <f>'2019 PSUI Customer Load'!D44+'2019 PSUI Customer Gen'!D44</f>
        <v>1125.74</v>
      </c>
      <c r="E44" s="78">
        <f>'2019 PSUI Customer Load'!E44+'2019 PSUI Customer Gen'!E44</f>
        <v>1121.68</v>
      </c>
      <c r="F44" s="78">
        <f>'2019 PSUI Customer Load'!F44+'2019 PSUI Customer Gen'!F44</f>
        <v>1129.6600000000001</v>
      </c>
      <c r="G44" s="78">
        <f>'2019 PSUI Customer Load'!G44+'2019 PSUI Customer Gen'!G44</f>
        <v>1156.82</v>
      </c>
      <c r="H44" s="78">
        <f>'2019 PSUI Customer Load'!H44+'2019 PSUI Customer Gen'!H44</f>
        <v>1160.29</v>
      </c>
      <c r="I44" s="78">
        <f>'2019 PSUI Customer Load'!I44+'2019 PSUI Customer Gen'!I44</f>
        <v>1227.98</v>
      </c>
      <c r="J44" s="78">
        <f>'2019 PSUI Customer Load'!J44+'2019 PSUI Customer Gen'!J44</f>
        <v>1283.24</v>
      </c>
      <c r="K44" s="78">
        <f>'2019 PSUI Customer Load'!K44+'2019 PSUI Customer Gen'!K44</f>
        <v>1371.34</v>
      </c>
      <c r="L44" s="78">
        <f>'2019 PSUI Customer Load'!L44+'2019 PSUI Customer Gen'!L44</f>
        <v>1352.72</v>
      </c>
      <c r="M44" s="78">
        <f>'2019 PSUI Customer Load'!M44+'2019 PSUI Customer Gen'!M44</f>
        <v>1264.1310000000001</v>
      </c>
      <c r="N44" s="78">
        <f>'2019 PSUI Customer Load'!N44+'2019 PSUI Customer Gen'!N44</f>
        <v>730.71100000000001</v>
      </c>
      <c r="O44" s="78">
        <f>'2019 PSUI Customer Load'!O44+'2019 PSUI Customer Gen'!O44</f>
        <v>892.05</v>
      </c>
      <c r="P44" s="78">
        <f>'2019 PSUI Customer Load'!P44+'2019 PSUI Customer Gen'!P44</f>
        <v>797.09</v>
      </c>
      <c r="Q44" s="78">
        <f>'2019 PSUI Customer Load'!Q44+'2019 PSUI Customer Gen'!Q44</f>
        <v>33.92</v>
      </c>
      <c r="R44" s="78">
        <f>'2019 PSUI Customer Load'!R44+'2019 PSUI Customer Gen'!R44</f>
        <v>1232.7</v>
      </c>
      <c r="S44" s="78">
        <f>'2019 PSUI Customer Load'!S44+'2019 PSUI Customer Gen'!S44</f>
        <v>1304.03</v>
      </c>
      <c r="T44" s="78">
        <f>'2019 PSUI Customer Load'!T44+'2019 PSUI Customer Gen'!T44</f>
        <v>1265.1500000000001</v>
      </c>
      <c r="U44" s="78">
        <f>'2019 PSUI Customer Load'!U44+'2019 PSUI Customer Gen'!U44</f>
        <v>1209.92</v>
      </c>
      <c r="V44" s="78">
        <f>'2019 PSUI Customer Load'!V44+'2019 PSUI Customer Gen'!V44</f>
        <v>1169.04</v>
      </c>
      <c r="W44" s="78">
        <f>'2019 PSUI Customer Load'!W44+'2019 PSUI Customer Gen'!W44</f>
        <v>1124.73</v>
      </c>
      <c r="X44" s="78">
        <f>'2019 PSUI Customer Load'!X44+'2019 PSUI Customer Gen'!X44</f>
        <v>1126.2</v>
      </c>
      <c r="Y44" s="78">
        <f>'2019 PSUI Customer Load'!Y44+'2019 PSUI Customer Gen'!Y44</f>
        <v>1111.43</v>
      </c>
      <c r="Z44" s="78">
        <f>'2019 PSUI Customer Load'!Z44+'2019 PSUI Customer Gen'!Z44</f>
        <v>1083.81</v>
      </c>
      <c r="AA44" s="86">
        <f t="shared" si="0"/>
        <v>1371.34</v>
      </c>
      <c r="AB44" s="77">
        <f t="shared" si="1"/>
        <v>2020</v>
      </c>
      <c r="AC44" s="76">
        <f t="shared" si="2"/>
        <v>12</v>
      </c>
      <c r="AD44" s="76" t="str">
        <f t="shared" si="3"/>
        <v/>
      </c>
      <c r="AE44" s="76" t="str">
        <f t="shared" si="4"/>
        <v/>
      </c>
      <c r="AF44" s="74">
        <f t="shared" si="5"/>
        <v>1371.34</v>
      </c>
      <c r="AG44" s="75" t="str">
        <f t="shared" si="6"/>
        <v>9:00</v>
      </c>
      <c r="AH44" s="74">
        <f t="shared" si="7"/>
        <v>27773.701999999997</v>
      </c>
      <c r="AI44" s="73" t="str">
        <f t="shared" si="8"/>
        <v/>
      </c>
      <c r="AJ44" s="73" t="str">
        <f t="shared" si="9"/>
        <v/>
      </c>
      <c r="AK44" s="73" t="str">
        <f t="shared" si="10"/>
        <v/>
      </c>
      <c r="AL44" s="72" t="str">
        <f t="shared" si="11"/>
        <v/>
      </c>
      <c r="AM44" s="71" t="str">
        <f t="shared" si="12"/>
        <v/>
      </c>
    </row>
    <row r="45" spans="2:39" ht="13.8" thickBot="1">
      <c r="B45" s="79">
        <v>44177</v>
      </c>
      <c r="C45" s="78">
        <f>'2019 PSUI Customer Load'!C45+'2019 PSUI Customer Gen'!C45</f>
        <v>1082.9000000000001</v>
      </c>
      <c r="D45" s="78">
        <f>'2019 PSUI Customer Load'!D45+'2019 PSUI Customer Gen'!D45</f>
        <v>1058.33</v>
      </c>
      <c r="E45" s="78">
        <f>'2019 PSUI Customer Load'!E45+'2019 PSUI Customer Gen'!E45</f>
        <v>1066</v>
      </c>
      <c r="F45" s="78">
        <f>'2019 PSUI Customer Load'!F45+'2019 PSUI Customer Gen'!F45</f>
        <v>1063.06</v>
      </c>
      <c r="G45" s="78">
        <f>'2019 PSUI Customer Load'!G45+'2019 PSUI Customer Gen'!G45</f>
        <v>1074.8800000000001</v>
      </c>
      <c r="H45" s="78">
        <f>'2019 PSUI Customer Load'!H45+'2019 PSUI Customer Gen'!H45</f>
        <v>1084.1300000000001</v>
      </c>
      <c r="I45" s="78">
        <f>'2019 PSUI Customer Load'!I45+'2019 PSUI Customer Gen'!I45</f>
        <v>1115.77</v>
      </c>
      <c r="J45" s="78">
        <f>'2019 PSUI Customer Load'!J45+'2019 PSUI Customer Gen'!J45</f>
        <v>1176.42</v>
      </c>
      <c r="K45" s="78">
        <f>'2019 PSUI Customer Load'!K45+'2019 PSUI Customer Gen'!K45</f>
        <v>1216.32</v>
      </c>
      <c r="L45" s="78">
        <f>'2019 PSUI Customer Load'!L45+'2019 PSUI Customer Gen'!L45</f>
        <v>1200.78</v>
      </c>
      <c r="M45" s="78">
        <f>'2019 PSUI Customer Load'!M45+'2019 PSUI Customer Gen'!M45</f>
        <v>1220.6600000000001</v>
      </c>
      <c r="N45" s="78">
        <f>'2019 PSUI Customer Load'!N45+'2019 PSUI Customer Gen'!N45</f>
        <v>1208.23</v>
      </c>
      <c r="O45" s="78">
        <f>'2019 PSUI Customer Load'!O45+'2019 PSUI Customer Gen'!O45</f>
        <v>1188.32</v>
      </c>
      <c r="P45" s="78">
        <f>'2019 PSUI Customer Load'!P45+'2019 PSUI Customer Gen'!P45</f>
        <v>1197.95</v>
      </c>
      <c r="Q45" s="78">
        <f>'2019 PSUI Customer Load'!Q45+'2019 PSUI Customer Gen'!Q45</f>
        <v>1179.53</v>
      </c>
      <c r="R45" s="78">
        <f>'2019 PSUI Customer Load'!R45+'2019 PSUI Customer Gen'!R45</f>
        <v>1155.81</v>
      </c>
      <c r="S45" s="78">
        <f>'2019 PSUI Customer Load'!S45+'2019 PSUI Customer Gen'!S45</f>
        <v>1147.2</v>
      </c>
      <c r="T45" s="78">
        <f>'2019 PSUI Customer Load'!T45+'2019 PSUI Customer Gen'!T45</f>
        <v>1126.54</v>
      </c>
      <c r="U45" s="78">
        <f>'2019 PSUI Customer Load'!U45+'2019 PSUI Customer Gen'!U45</f>
        <v>1138.27</v>
      </c>
      <c r="V45" s="78">
        <f>'2019 PSUI Customer Load'!V45+'2019 PSUI Customer Gen'!V45</f>
        <v>1106.8399999999999</v>
      </c>
      <c r="W45" s="78">
        <f>'2019 PSUI Customer Load'!W45+'2019 PSUI Customer Gen'!W45</f>
        <v>1097.3599999999999</v>
      </c>
      <c r="X45" s="78">
        <f>'2019 PSUI Customer Load'!X45+'2019 PSUI Customer Gen'!X45</f>
        <v>1099.25</v>
      </c>
      <c r="Y45" s="78">
        <f>'2019 PSUI Customer Load'!Y45+'2019 PSUI Customer Gen'!Y45</f>
        <v>1092.67</v>
      </c>
      <c r="Z45" s="78">
        <f>'2019 PSUI Customer Load'!Z45+'2019 PSUI Customer Gen'!Z45</f>
        <v>1083.1099999999999</v>
      </c>
      <c r="AA45" s="86">
        <f t="shared" si="0"/>
        <v>1220.6600000000001</v>
      </c>
      <c r="AB45" s="77">
        <f t="shared" si="1"/>
        <v>2020</v>
      </c>
      <c r="AC45" s="76">
        <f t="shared" si="2"/>
        <v>12</v>
      </c>
      <c r="AD45" s="76" t="str">
        <f t="shared" si="3"/>
        <v/>
      </c>
      <c r="AE45" s="76" t="str">
        <f t="shared" si="4"/>
        <v/>
      </c>
      <c r="AF45" s="74">
        <f t="shared" si="5"/>
        <v>1220.6600000000001</v>
      </c>
      <c r="AG45" s="75" t="str">
        <f t="shared" si="6"/>
        <v>11:00</v>
      </c>
      <c r="AH45" s="74">
        <f t="shared" si="7"/>
        <v>28400.99</v>
      </c>
      <c r="AI45" s="73" t="str">
        <f t="shared" si="8"/>
        <v/>
      </c>
      <c r="AJ45" s="73" t="str">
        <f t="shared" si="9"/>
        <v/>
      </c>
      <c r="AK45" s="73" t="str">
        <f t="shared" si="10"/>
        <v/>
      </c>
      <c r="AL45" s="72" t="str">
        <f t="shared" si="11"/>
        <v/>
      </c>
      <c r="AM45" s="71" t="str">
        <f t="shared" si="12"/>
        <v/>
      </c>
    </row>
    <row r="46" spans="2:39" ht="13.8" thickBot="1">
      <c r="B46" s="79">
        <v>44178</v>
      </c>
      <c r="C46" s="78">
        <f>'2019 PSUI Customer Load'!C46+'2019 PSUI Customer Gen'!C46</f>
        <v>1084.3699999999999</v>
      </c>
      <c r="D46" s="78">
        <f>'2019 PSUI Customer Load'!D46+'2019 PSUI Customer Gen'!D46</f>
        <v>1070.3699999999999</v>
      </c>
      <c r="E46" s="78">
        <f>'2019 PSUI Customer Load'!E46+'2019 PSUI Customer Gen'!E46</f>
        <v>1081.26</v>
      </c>
      <c r="F46" s="78">
        <f>'2019 PSUI Customer Load'!F46+'2019 PSUI Customer Gen'!F46</f>
        <v>1083.29</v>
      </c>
      <c r="G46" s="78">
        <f>'2019 PSUI Customer Load'!G46+'2019 PSUI Customer Gen'!G46</f>
        <v>1085.95</v>
      </c>
      <c r="H46" s="78">
        <f>'2019 PSUI Customer Load'!H46+'2019 PSUI Customer Gen'!H46</f>
        <v>1088.22</v>
      </c>
      <c r="I46" s="78">
        <f>'2019 PSUI Customer Load'!I46+'2019 PSUI Customer Gen'!I46</f>
        <v>1135.54</v>
      </c>
      <c r="J46" s="78">
        <f>'2019 PSUI Customer Load'!J46+'2019 PSUI Customer Gen'!J46</f>
        <v>1219.58</v>
      </c>
      <c r="K46" s="78">
        <f>'2019 PSUI Customer Load'!K46+'2019 PSUI Customer Gen'!K46</f>
        <v>1234.2</v>
      </c>
      <c r="L46" s="78">
        <f>'2019 PSUI Customer Load'!L46+'2019 PSUI Customer Gen'!L46</f>
        <v>1217.3699999999999</v>
      </c>
      <c r="M46" s="78">
        <f>'2019 PSUI Customer Load'!M46+'2019 PSUI Customer Gen'!M46</f>
        <v>1239.07</v>
      </c>
      <c r="N46" s="78">
        <f>'2019 PSUI Customer Load'!N46+'2019 PSUI Customer Gen'!N46</f>
        <v>1246.25</v>
      </c>
      <c r="O46" s="78">
        <f>'2019 PSUI Customer Load'!O46+'2019 PSUI Customer Gen'!O46</f>
        <v>1214.67</v>
      </c>
      <c r="P46" s="78">
        <f>'2019 PSUI Customer Load'!P46+'2019 PSUI Customer Gen'!P46</f>
        <v>1208.06</v>
      </c>
      <c r="Q46" s="78">
        <f>'2019 PSUI Customer Load'!Q46+'2019 PSUI Customer Gen'!Q46</f>
        <v>1197.18</v>
      </c>
      <c r="R46" s="78">
        <f>'2019 PSUI Customer Load'!R46+'2019 PSUI Customer Gen'!R46</f>
        <v>1186.47</v>
      </c>
      <c r="S46" s="78">
        <f>'2019 PSUI Customer Load'!S46+'2019 PSUI Customer Gen'!S46</f>
        <v>1166.3800000000001</v>
      </c>
      <c r="T46" s="78">
        <f>'2019 PSUI Customer Load'!T46+'2019 PSUI Customer Gen'!T46</f>
        <v>1169.81</v>
      </c>
      <c r="U46" s="78">
        <f>'2019 PSUI Customer Load'!U46+'2019 PSUI Customer Gen'!U46</f>
        <v>1173.0999999999999</v>
      </c>
      <c r="V46" s="78">
        <f>'2019 PSUI Customer Load'!V46+'2019 PSUI Customer Gen'!V46</f>
        <v>1165.22</v>
      </c>
      <c r="W46" s="78">
        <f>'2019 PSUI Customer Load'!W46+'2019 PSUI Customer Gen'!W46</f>
        <v>1130.8499999999999</v>
      </c>
      <c r="X46" s="78">
        <f>'2019 PSUI Customer Load'!X46+'2019 PSUI Customer Gen'!X46</f>
        <v>1122.17</v>
      </c>
      <c r="Y46" s="78">
        <f>'2019 PSUI Customer Load'!Y46+'2019 PSUI Customer Gen'!Y46</f>
        <v>1121.05</v>
      </c>
      <c r="Z46" s="78">
        <f>'2019 PSUI Customer Load'!Z46+'2019 PSUI Customer Gen'!Z46</f>
        <v>1133.1300000000001</v>
      </c>
      <c r="AA46" s="86">
        <f t="shared" si="0"/>
        <v>1246.25</v>
      </c>
      <c r="AB46" s="77">
        <f t="shared" si="1"/>
        <v>2020</v>
      </c>
      <c r="AC46" s="76">
        <f t="shared" si="2"/>
        <v>12</v>
      </c>
      <c r="AD46" s="76" t="str">
        <f t="shared" si="3"/>
        <v/>
      </c>
      <c r="AE46" s="76" t="str">
        <f t="shared" si="4"/>
        <v/>
      </c>
      <c r="AF46" s="74">
        <f t="shared" si="5"/>
        <v>1246.25</v>
      </c>
      <c r="AG46" s="75" t="str">
        <f t="shared" si="6"/>
        <v>12:00</v>
      </c>
      <c r="AH46" s="74">
        <f t="shared" si="7"/>
        <v>29019.810000000005</v>
      </c>
      <c r="AI46" s="73" t="str">
        <f t="shared" si="8"/>
        <v/>
      </c>
      <c r="AJ46" s="73" t="str">
        <f t="shared" si="9"/>
        <v/>
      </c>
      <c r="AK46" s="73" t="str">
        <f t="shared" si="10"/>
        <v/>
      </c>
      <c r="AL46" s="72" t="str">
        <f t="shared" si="11"/>
        <v/>
      </c>
      <c r="AM46" s="71" t="str">
        <f t="shared" si="12"/>
        <v/>
      </c>
    </row>
    <row r="47" spans="2:39" ht="13.8" thickBot="1">
      <c r="B47" s="79">
        <v>44179</v>
      </c>
      <c r="C47" s="78">
        <f>'2019 PSUI Customer Load'!C47+'2019 PSUI Customer Gen'!C47</f>
        <v>1126.58</v>
      </c>
      <c r="D47" s="78">
        <f>'2019 PSUI Customer Load'!D47+'2019 PSUI Customer Gen'!D47</f>
        <v>1110.27</v>
      </c>
      <c r="E47" s="78">
        <f>'2019 PSUI Customer Load'!E47+'2019 PSUI Customer Gen'!E47</f>
        <v>1119.1600000000001</v>
      </c>
      <c r="F47" s="78">
        <f>'2019 PSUI Customer Load'!F47+'2019 PSUI Customer Gen'!F47</f>
        <v>1126.02</v>
      </c>
      <c r="G47" s="78">
        <f>'2019 PSUI Customer Load'!G47+'2019 PSUI Customer Gen'!G47</f>
        <v>1156.93</v>
      </c>
      <c r="H47" s="78">
        <f>'2019 PSUI Customer Load'!H47+'2019 PSUI Customer Gen'!H47</f>
        <v>1166.97</v>
      </c>
      <c r="I47" s="78">
        <f>'2019 PSUI Customer Load'!I47+'2019 PSUI Customer Gen'!I47</f>
        <v>1214.71</v>
      </c>
      <c r="J47" s="78">
        <f>'2019 PSUI Customer Load'!J47+'2019 PSUI Customer Gen'!J47</f>
        <v>1321.78</v>
      </c>
      <c r="K47" s="78">
        <f>'2019 PSUI Customer Load'!K47+'2019 PSUI Customer Gen'!K47</f>
        <v>1350.76</v>
      </c>
      <c r="L47" s="78">
        <f>'2019 PSUI Customer Load'!L47+'2019 PSUI Customer Gen'!L47</f>
        <v>1353.17</v>
      </c>
      <c r="M47" s="78">
        <f>'2019 PSUI Customer Load'!M47+'2019 PSUI Customer Gen'!M47</f>
        <v>1413.44</v>
      </c>
      <c r="N47" s="78">
        <f>'2019 PSUI Customer Load'!N47+'2019 PSUI Customer Gen'!N47</f>
        <v>1421.88</v>
      </c>
      <c r="O47" s="78">
        <f>'2019 PSUI Customer Load'!O47+'2019 PSUI Customer Gen'!O47</f>
        <v>1403.64</v>
      </c>
      <c r="P47" s="78">
        <f>'2019 PSUI Customer Load'!P47+'2019 PSUI Customer Gen'!P47</f>
        <v>1395.31</v>
      </c>
      <c r="Q47" s="78">
        <f>'2019 PSUI Customer Load'!Q47+'2019 PSUI Customer Gen'!Q47</f>
        <v>1383.17</v>
      </c>
      <c r="R47" s="78">
        <f>'2019 PSUI Customer Load'!R47+'2019 PSUI Customer Gen'!R47</f>
        <v>1378.19</v>
      </c>
      <c r="S47" s="78">
        <f>'2019 PSUI Customer Load'!S47+'2019 PSUI Customer Gen'!S47</f>
        <v>1377.5</v>
      </c>
      <c r="T47" s="78">
        <f>'2019 PSUI Customer Load'!T47+'2019 PSUI Customer Gen'!T47</f>
        <v>1327.03</v>
      </c>
      <c r="U47" s="78">
        <f>'2019 PSUI Customer Load'!U47+'2019 PSUI Customer Gen'!U47</f>
        <v>1260.25</v>
      </c>
      <c r="V47" s="78">
        <f>'2019 PSUI Customer Load'!V47+'2019 PSUI Customer Gen'!V47</f>
        <v>557.03</v>
      </c>
      <c r="W47" s="78">
        <f>'2019 PSUI Customer Load'!W47+'2019 PSUI Customer Gen'!W47</f>
        <v>720.42399999999998</v>
      </c>
      <c r="X47" s="78">
        <f>'2019 PSUI Customer Load'!X47+'2019 PSUI Customer Gen'!X47</f>
        <v>746.97</v>
      </c>
      <c r="Y47" s="78">
        <f>'2019 PSUI Customer Load'!Y47+'2019 PSUI Customer Gen'!Y47</f>
        <v>428.86</v>
      </c>
      <c r="Z47" s="78">
        <f>'2019 PSUI Customer Load'!Z47+'2019 PSUI Customer Gen'!Z47</f>
        <v>1.29</v>
      </c>
      <c r="AA47" s="86">
        <f t="shared" si="0"/>
        <v>1421.88</v>
      </c>
      <c r="AB47" s="77">
        <f t="shared" si="1"/>
        <v>2020</v>
      </c>
      <c r="AC47" s="76">
        <f t="shared" si="2"/>
        <v>12</v>
      </c>
      <c r="AD47" s="76" t="str">
        <f t="shared" si="3"/>
        <v/>
      </c>
      <c r="AE47" s="76" t="str">
        <f t="shared" si="4"/>
        <v/>
      </c>
      <c r="AF47" s="74">
        <f t="shared" si="5"/>
        <v>1421.88</v>
      </c>
      <c r="AG47" s="75" t="str">
        <f t="shared" si="6"/>
        <v>12:00</v>
      </c>
      <c r="AH47" s="74">
        <f t="shared" si="7"/>
        <v>28283.214</v>
      </c>
      <c r="AI47" s="73" t="str">
        <f t="shared" si="8"/>
        <v/>
      </c>
      <c r="AJ47" s="73" t="str">
        <f t="shared" si="9"/>
        <v/>
      </c>
      <c r="AK47" s="73" t="str">
        <f t="shared" si="10"/>
        <v/>
      </c>
      <c r="AL47" s="72" t="str">
        <f t="shared" si="11"/>
        <v/>
      </c>
      <c r="AM47" s="71" t="str">
        <f t="shared" si="12"/>
        <v/>
      </c>
    </row>
    <row r="48" spans="2:39" ht="13.8" thickBot="1">
      <c r="B48" s="79">
        <v>44180</v>
      </c>
      <c r="C48" s="78">
        <f>'2019 PSUI Customer Load'!C48+'2019 PSUI Customer Gen'!C48</f>
        <v>0</v>
      </c>
      <c r="D48" s="78">
        <f>'2019 PSUI Customer Load'!D48+'2019 PSUI Customer Gen'!D48</f>
        <v>0</v>
      </c>
      <c r="E48" s="78">
        <f>'2019 PSUI Customer Load'!E48+'2019 PSUI Customer Gen'!E48</f>
        <v>0</v>
      </c>
      <c r="F48" s="78">
        <f>'2019 PSUI Customer Load'!F48+'2019 PSUI Customer Gen'!F48</f>
        <v>105.04</v>
      </c>
      <c r="G48" s="78">
        <f>'2019 PSUI Customer Load'!G48+'2019 PSUI Customer Gen'!G48</f>
        <v>1187.69</v>
      </c>
      <c r="H48" s="78">
        <f>'2019 PSUI Customer Load'!H48+'2019 PSUI Customer Gen'!H48</f>
        <v>1190.77</v>
      </c>
      <c r="I48" s="78">
        <f>'2019 PSUI Customer Load'!I48+'2019 PSUI Customer Gen'!I48</f>
        <v>1230.71</v>
      </c>
      <c r="J48" s="78">
        <f>'2019 PSUI Customer Load'!J48+'2019 PSUI Customer Gen'!J48</f>
        <v>1320.83</v>
      </c>
      <c r="K48" s="78">
        <f>'2019 PSUI Customer Load'!K48+'2019 PSUI Customer Gen'!K48</f>
        <v>1399.16</v>
      </c>
      <c r="L48" s="78">
        <f>'2019 PSUI Customer Load'!L48+'2019 PSUI Customer Gen'!L48</f>
        <v>1427.16</v>
      </c>
      <c r="M48" s="78">
        <f>'2019 PSUI Customer Load'!M48+'2019 PSUI Customer Gen'!M48</f>
        <v>1451.52</v>
      </c>
      <c r="N48" s="78">
        <f>'2019 PSUI Customer Load'!N48+'2019 PSUI Customer Gen'!N48</f>
        <v>1465.63</v>
      </c>
      <c r="O48" s="78">
        <f>'2019 PSUI Customer Load'!O48+'2019 PSUI Customer Gen'!O48</f>
        <v>1429.19</v>
      </c>
      <c r="P48" s="78">
        <f>'2019 PSUI Customer Load'!P48+'2019 PSUI Customer Gen'!P48</f>
        <v>1432.8</v>
      </c>
      <c r="Q48" s="78">
        <f>'2019 PSUI Customer Load'!Q48+'2019 PSUI Customer Gen'!Q48</f>
        <v>1410.15</v>
      </c>
      <c r="R48" s="78">
        <f>'2019 PSUI Customer Load'!R48+'2019 PSUI Customer Gen'!R48</f>
        <v>1401.72</v>
      </c>
      <c r="S48" s="78">
        <f>'2019 PSUI Customer Load'!S48+'2019 PSUI Customer Gen'!S48</f>
        <v>1380.65</v>
      </c>
      <c r="T48" s="78">
        <f>'2019 PSUI Customer Load'!T48+'2019 PSUI Customer Gen'!T48</f>
        <v>1337.07</v>
      </c>
      <c r="U48" s="78">
        <f>'2019 PSUI Customer Load'!U48+'2019 PSUI Customer Gen'!U48</f>
        <v>1286.01</v>
      </c>
      <c r="V48" s="78">
        <f>'2019 PSUI Customer Load'!V48+'2019 PSUI Customer Gen'!V48</f>
        <v>1292.48</v>
      </c>
      <c r="W48" s="78">
        <f>'2019 PSUI Customer Load'!W48+'2019 PSUI Customer Gen'!W48</f>
        <v>1250.9000000000001</v>
      </c>
      <c r="X48" s="78">
        <f>'2019 PSUI Customer Load'!X48+'2019 PSUI Customer Gen'!X48</f>
        <v>1229.69</v>
      </c>
      <c r="Y48" s="78">
        <f>'2019 PSUI Customer Load'!Y48+'2019 PSUI Customer Gen'!Y48</f>
        <v>1231.4100000000001</v>
      </c>
      <c r="Z48" s="78">
        <f>'2019 PSUI Customer Load'!Z48+'2019 PSUI Customer Gen'!Z48</f>
        <v>1209.53</v>
      </c>
      <c r="AA48" s="86">
        <f t="shared" si="0"/>
        <v>1465.63</v>
      </c>
      <c r="AB48" s="77">
        <f t="shared" si="1"/>
        <v>2020</v>
      </c>
      <c r="AC48" s="76">
        <f t="shared" si="2"/>
        <v>12</v>
      </c>
      <c r="AD48" s="76" t="str">
        <f t="shared" si="3"/>
        <v/>
      </c>
      <c r="AE48" s="76" t="str">
        <f t="shared" si="4"/>
        <v/>
      </c>
      <c r="AF48" s="74">
        <f t="shared" si="5"/>
        <v>1465.63</v>
      </c>
      <c r="AG48" s="75" t="str">
        <f t="shared" si="6"/>
        <v>12:00</v>
      </c>
      <c r="AH48" s="74">
        <f t="shared" si="7"/>
        <v>28135.739999999998</v>
      </c>
      <c r="AI48" s="73" t="str">
        <f t="shared" si="8"/>
        <v/>
      </c>
      <c r="AJ48" s="73" t="str">
        <f t="shared" si="9"/>
        <v/>
      </c>
      <c r="AK48" s="73" t="str">
        <f t="shared" si="10"/>
        <v/>
      </c>
      <c r="AL48" s="72" t="str">
        <f t="shared" si="11"/>
        <v/>
      </c>
      <c r="AM48" s="71" t="str">
        <f t="shared" si="12"/>
        <v/>
      </c>
    </row>
    <row r="49" spans="2:39" ht="13.8" thickBot="1">
      <c r="B49" s="79">
        <v>44181</v>
      </c>
      <c r="C49" s="78">
        <f>'2019 PSUI Customer Load'!C49+'2019 PSUI Customer Gen'!C49</f>
        <v>1208.4100000000001</v>
      </c>
      <c r="D49" s="78">
        <f>'2019 PSUI Customer Load'!D49+'2019 PSUI Customer Gen'!D49</f>
        <v>1200.92</v>
      </c>
      <c r="E49" s="78">
        <f>'2019 PSUI Customer Load'!E49+'2019 PSUI Customer Gen'!E49</f>
        <v>1193.6400000000001</v>
      </c>
      <c r="F49" s="78">
        <f>'2019 PSUI Customer Load'!F49+'2019 PSUI Customer Gen'!F49</f>
        <v>1215.1300000000001</v>
      </c>
      <c r="G49" s="78">
        <f>'2019 PSUI Customer Load'!G49+'2019 PSUI Customer Gen'!G49</f>
        <v>1243.97</v>
      </c>
      <c r="H49" s="78">
        <f>'2019 PSUI Customer Load'!H49+'2019 PSUI Customer Gen'!H49</f>
        <v>1244.3599999999999</v>
      </c>
      <c r="I49" s="78">
        <f>'2019 PSUI Customer Load'!I49+'2019 PSUI Customer Gen'!I49</f>
        <v>1306.73</v>
      </c>
      <c r="J49" s="78">
        <f>'2019 PSUI Customer Load'!J49+'2019 PSUI Customer Gen'!J49</f>
        <v>1398.99</v>
      </c>
      <c r="K49" s="78">
        <f>'2019 PSUI Customer Load'!K49+'2019 PSUI Customer Gen'!K49</f>
        <v>1468.57</v>
      </c>
      <c r="L49" s="78">
        <f>'2019 PSUI Customer Load'!L49+'2019 PSUI Customer Gen'!L49</f>
        <v>1465.59</v>
      </c>
      <c r="M49" s="78">
        <f>'2019 PSUI Customer Load'!M49+'2019 PSUI Customer Gen'!M49</f>
        <v>1486.98</v>
      </c>
      <c r="N49" s="78">
        <f>'2019 PSUI Customer Load'!N49+'2019 PSUI Customer Gen'!N49</f>
        <v>1486.24</v>
      </c>
      <c r="O49" s="78">
        <f>'2019 PSUI Customer Load'!O49+'2019 PSUI Customer Gen'!O49</f>
        <v>1451.63</v>
      </c>
      <c r="P49" s="78">
        <f>'2019 PSUI Customer Load'!P49+'2019 PSUI Customer Gen'!P49</f>
        <v>1442.25</v>
      </c>
      <c r="Q49" s="78">
        <f>'2019 PSUI Customer Load'!Q49+'2019 PSUI Customer Gen'!Q49</f>
        <v>1434.86</v>
      </c>
      <c r="R49" s="78">
        <f>'2019 PSUI Customer Load'!R49+'2019 PSUI Customer Gen'!R49</f>
        <v>1435</v>
      </c>
      <c r="S49" s="78">
        <f>'2019 PSUI Customer Load'!S49+'2019 PSUI Customer Gen'!S49</f>
        <v>1408.16</v>
      </c>
      <c r="T49" s="78">
        <f>'2019 PSUI Customer Load'!T49+'2019 PSUI Customer Gen'!T49</f>
        <v>1391.53</v>
      </c>
      <c r="U49" s="78">
        <f>'2019 PSUI Customer Load'!U49+'2019 PSUI Customer Gen'!U49</f>
        <v>1322.27</v>
      </c>
      <c r="V49" s="78">
        <f>'2019 PSUI Customer Load'!V49+'2019 PSUI Customer Gen'!V49</f>
        <v>1306.0999999999999</v>
      </c>
      <c r="W49" s="78">
        <f>'2019 PSUI Customer Load'!W49+'2019 PSUI Customer Gen'!W49</f>
        <v>1268.0899999999999</v>
      </c>
      <c r="X49" s="78">
        <f>'2019 PSUI Customer Load'!X49+'2019 PSUI Customer Gen'!X49</f>
        <v>1249.53</v>
      </c>
      <c r="Y49" s="78">
        <f>'2019 PSUI Customer Load'!Y49+'2019 PSUI Customer Gen'!Y49</f>
        <v>1240.82</v>
      </c>
      <c r="Z49" s="78">
        <f>'2019 PSUI Customer Load'!Z49+'2019 PSUI Customer Gen'!Z49</f>
        <v>1217.8599999999999</v>
      </c>
      <c r="AA49" s="86">
        <f t="shared" si="0"/>
        <v>1486.98</v>
      </c>
      <c r="AB49" s="77">
        <f t="shared" si="1"/>
        <v>2020</v>
      </c>
      <c r="AC49" s="76">
        <f t="shared" si="2"/>
        <v>12</v>
      </c>
      <c r="AD49" s="76" t="str">
        <f t="shared" si="3"/>
        <v/>
      </c>
      <c r="AE49" s="76" t="str">
        <f t="shared" si="4"/>
        <v/>
      </c>
      <c r="AF49" s="74">
        <f t="shared" si="5"/>
        <v>1486.98</v>
      </c>
      <c r="AG49" s="75" t="str">
        <f t="shared" si="6"/>
        <v>11:00</v>
      </c>
      <c r="AH49" s="74">
        <f t="shared" si="7"/>
        <v>33574.61</v>
      </c>
      <c r="AI49" s="73" t="str">
        <f t="shared" si="8"/>
        <v/>
      </c>
      <c r="AJ49" s="73" t="str">
        <f t="shared" si="9"/>
        <v/>
      </c>
      <c r="AK49" s="73" t="str">
        <f t="shared" si="10"/>
        <v/>
      </c>
      <c r="AL49" s="72" t="str">
        <f t="shared" si="11"/>
        <v/>
      </c>
      <c r="AM49" s="71" t="str">
        <f t="shared" si="12"/>
        <v/>
      </c>
    </row>
    <row r="50" spans="2:39" ht="13.8" thickBot="1">
      <c r="B50" s="79">
        <v>44182</v>
      </c>
      <c r="C50" s="78">
        <f>'2019 PSUI Customer Load'!C50+'2019 PSUI Customer Gen'!C50</f>
        <v>1227.42</v>
      </c>
      <c r="D50" s="78">
        <f>'2019 PSUI Customer Load'!D50+'2019 PSUI Customer Gen'!D50</f>
        <v>1209.8499999999999</v>
      </c>
      <c r="E50" s="78">
        <f>'2019 PSUI Customer Load'!E50+'2019 PSUI Customer Gen'!E50</f>
        <v>1216.53</v>
      </c>
      <c r="F50" s="78">
        <f>'2019 PSUI Customer Load'!F50+'2019 PSUI Customer Gen'!F50</f>
        <v>1214.29</v>
      </c>
      <c r="G50" s="78">
        <f>'2019 PSUI Customer Load'!G50+'2019 PSUI Customer Gen'!G50</f>
        <v>1255.17</v>
      </c>
      <c r="H50" s="78">
        <f>'2019 PSUI Customer Load'!H50+'2019 PSUI Customer Gen'!H50</f>
        <v>1257.3399999999999</v>
      </c>
      <c r="I50" s="78">
        <f>'2019 PSUI Customer Load'!I50+'2019 PSUI Customer Gen'!I50</f>
        <v>1298.78</v>
      </c>
      <c r="J50" s="78">
        <f>'2019 PSUI Customer Load'!J50+'2019 PSUI Customer Gen'!J50</f>
        <v>1392.79</v>
      </c>
      <c r="K50" s="78">
        <f>'2019 PSUI Customer Load'!K50+'2019 PSUI Customer Gen'!K50</f>
        <v>1424.19</v>
      </c>
      <c r="L50" s="78">
        <f>'2019 PSUI Customer Load'!L50+'2019 PSUI Customer Gen'!L50</f>
        <v>1423.77</v>
      </c>
      <c r="M50" s="78">
        <f>'2019 PSUI Customer Load'!M50+'2019 PSUI Customer Gen'!M50</f>
        <v>1447.67</v>
      </c>
      <c r="N50" s="78">
        <f>'2019 PSUI Customer Load'!N50+'2019 PSUI Customer Gen'!N50</f>
        <v>1474.59</v>
      </c>
      <c r="O50" s="78">
        <f>'2019 PSUI Customer Load'!O50+'2019 PSUI Customer Gen'!O50</f>
        <v>1441.9</v>
      </c>
      <c r="P50" s="78">
        <f>'2019 PSUI Customer Load'!P50+'2019 PSUI Customer Gen'!P50</f>
        <v>1437.35</v>
      </c>
      <c r="Q50" s="78">
        <f>'2019 PSUI Customer Load'!Q50+'2019 PSUI Customer Gen'!Q50</f>
        <v>1428.77</v>
      </c>
      <c r="R50" s="78">
        <f>'2019 PSUI Customer Load'!R50+'2019 PSUI Customer Gen'!R50</f>
        <v>1416.14</v>
      </c>
      <c r="S50" s="78">
        <f>'2019 PSUI Customer Load'!S50+'2019 PSUI Customer Gen'!S50</f>
        <v>1408.09</v>
      </c>
      <c r="T50" s="78">
        <f>'2019 PSUI Customer Load'!T50+'2019 PSUI Customer Gen'!T50</f>
        <v>1349.64</v>
      </c>
      <c r="U50" s="78">
        <f>'2019 PSUI Customer Load'!U50+'2019 PSUI Customer Gen'!U50</f>
        <v>1317.68</v>
      </c>
      <c r="V50" s="78">
        <f>'2019 PSUI Customer Load'!V50+'2019 PSUI Customer Gen'!V50</f>
        <v>1267.5999999999999</v>
      </c>
      <c r="W50" s="78">
        <f>'2019 PSUI Customer Load'!W50+'2019 PSUI Customer Gen'!W50</f>
        <v>1248.1400000000001</v>
      </c>
      <c r="X50" s="78">
        <f>'2019 PSUI Customer Load'!X50+'2019 PSUI Customer Gen'!X50</f>
        <v>1232.28</v>
      </c>
      <c r="Y50" s="78">
        <f>'2019 PSUI Customer Load'!Y50+'2019 PSUI Customer Gen'!Y50</f>
        <v>1222.48</v>
      </c>
      <c r="Z50" s="78">
        <f>'2019 PSUI Customer Load'!Z50+'2019 PSUI Customer Gen'!Z50</f>
        <v>1205.3699999999999</v>
      </c>
      <c r="AA50" s="86">
        <f t="shared" si="0"/>
        <v>1474.59</v>
      </c>
      <c r="AB50" s="77">
        <f t="shared" si="1"/>
        <v>2020</v>
      </c>
      <c r="AC50" s="76">
        <f t="shared" si="2"/>
        <v>12</v>
      </c>
      <c r="AD50" s="76" t="str">
        <f t="shared" si="3"/>
        <v/>
      </c>
      <c r="AE50" s="76" t="str">
        <f t="shared" si="4"/>
        <v/>
      </c>
      <c r="AF50" s="74">
        <f t="shared" si="5"/>
        <v>1474.59</v>
      </c>
      <c r="AG50" s="75" t="str">
        <f t="shared" si="6"/>
        <v>12:00</v>
      </c>
      <c r="AH50" s="74">
        <f t="shared" si="7"/>
        <v>33292.42</v>
      </c>
      <c r="AI50" s="73" t="str">
        <f t="shared" si="8"/>
        <v/>
      </c>
      <c r="AJ50" s="73" t="str">
        <f t="shared" si="9"/>
        <v/>
      </c>
      <c r="AK50" s="73" t="str">
        <f t="shared" si="10"/>
        <v/>
      </c>
      <c r="AL50" s="72" t="str">
        <f t="shared" si="11"/>
        <v/>
      </c>
      <c r="AM50" s="71" t="str">
        <f t="shared" si="12"/>
        <v/>
      </c>
    </row>
    <row r="51" spans="2:39" ht="13.8" thickBot="1">
      <c r="B51" s="79">
        <v>44183</v>
      </c>
      <c r="C51" s="78">
        <f>'2019 PSUI Customer Load'!C51+'2019 PSUI Customer Gen'!C51</f>
        <v>1197.28</v>
      </c>
      <c r="D51" s="78">
        <f>'2019 PSUI Customer Load'!D51+'2019 PSUI Customer Gen'!D51</f>
        <v>1155.42</v>
      </c>
      <c r="E51" s="78">
        <f>'2019 PSUI Customer Load'!E51+'2019 PSUI Customer Gen'!E51</f>
        <v>1054.8</v>
      </c>
      <c r="F51" s="78">
        <f>'2019 PSUI Customer Load'!F51+'2019 PSUI Customer Gen'!F51</f>
        <v>1048.95</v>
      </c>
      <c r="G51" s="78">
        <f>'2019 PSUI Customer Load'!G51+'2019 PSUI Customer Gen'!G51</f>
        <v>1074.8499999999999</v>
      </c>
      <c r="H51" s="78">
        <f>'2019 PSUI Customer Load'!H51+'2019 PSUI Customer Gen'!H51</f>
        <v>1139.5</v>
      </c>
      <c r="I51" s="78">
        <f>'2019 PSUI Customer Load'!I51+'2019 PSUI Customer Gen'!I51</f>
        <v>1294.8599999999999</v>
      </c>
      <c r="J51" s="78">
        <f>'2019 PSUI Customer Load'!J51+'2019 PSUI Customer Gen'!J51</f>
        <v>1378.37</v>
      </c>
      <c r="K51" s="78">
        <f>'2019 PSUI Customer Load'!K51+'2019 PSUI Customer Gen'!K51</f>
        <v>1400.42</v>
      </c>
      <c r="L51" s="78">
        <f>'2019 PSUI Customer Load'!L51+'2019 PSUI Customer Gen'!L51</f>
        <v>1407</v>
      </c>
      <c r="M51" s="78">
        <f>'2019 PSUI Customer Load'!M51+'2019 PSUI Customer Gen'!M51</f>
        <v>1418.48</v>
      </c>
      <c r="N51" s="78">
        <f>'2019 PSUI Customer Load'!N51+'2019 PSUI Customer Gen'!N51</f>
        <v>1424.88</v>
      </c>
      <c r="O51" s="78">
        <f>'2019 PSUI Customer Load'!O51+'2019 PSUI Customer Gen'!O51</f>
        <v>1382.22</v>
      </c>
      <c r="P51" s="78">
        <f>'2019 PSUI Customer Load'!P51+'2019 PSUI Customer Gen'!P51</f>
        <v>1380.82</v>
      </c>
      <c r="Q51" s="78">
        <f>'2019 PSUI Customer Load'!Q51+'2019 PSUI Customer Gen'!Q51</f>
        <v>1379.49</v>
      </c>
      <c r="R51" s="78">
        <f>'2019 PSUI Customer Load'!R51+'2019 PSUI Customer Gen'!R51</f>
        <v>1358.49</v>
      </c>
      <c r="S51" s="78">
        <f>'2019 PSUI Customer Load'!S51+'2019 PSUI Customer Gen'!S51</f>
        <v>1345.61</v>
      </c>
      <c r="T51" s="78">
        <f>'2019 PSUI Customer Load'!T51+'2019 PSUI Customer Gen'!T51</f>
        <v>1329.82</v>
      </c>
      <c r="U51" s="78">
        <f>'2019 PSUI Customer Load'!U51+'2019 PSUI Customer Gen'!U51</f>
        <v>1266.51</v>
      </c>
      <c r="V51" s="78">
        <f>'2019 PSUI Customer Load'!V51+'2019 PSUI Customer Gen'!V51</f>
        <v>1255.3800000000001</v>
      </c>
      <c r="W51" s="78">
        <f>'2019 PSUI Customer Load'!W51+'2019 PSUI Customer Gen'!W51</f>
        <v>1220.9100000000001</v>
      </c>
      <c r="X51" s="78">
        <f>'2019 PSUI Customer Load'!X51+'2019 PSUI Customer Gen'!X51</f>
        <v>1197.95</v>
      </c>
      <c r="Y51" s="78">
        <f>'2019 PSUI Customer Load'!Y51+'2019 PSUI Customer Gen'!Y51</f>
        <v>1184.58</v>
      </c>
      <c r="Z51" s="78">
        <f>'2019 PSUI Customer Load'!Z51+'2019 PSUI Customer Gen'!Z51</f>
        <v>1155.8399999999999</v>
      </c>
      <c r="AA51" s="86">
        <f t="shared" si="0"/>
        <v>1424.88</v>
      </c>
      <c r="AB51" s="77">
        <f t="shared" si="1"/>
        <v>2020</v>
      </c>
      <c r="AC51" s="76">
        <f t="shared" si="2"/>
        <v>12</v>
      </c>
      <c r="AD51" s="76" t="str">
        <f t="shared" si="3"/>
        <v/>
      </c>
      <c r="AE51" s="76" t="str">
        <f t="shared" si="4"/>
        <v/>
      </c>
      <c r="AF51" s="74">
        <f t="shared" si="5"/>
        <v>1424.88</v>
      </c>
      <c r="AG51" s="75" t="str">
        <f t="shared" si="6"/>
        <v>12:00</v>
      </c>
      <c r="AH51" s="74">
        <f t="shared" si="7"/>
        <v>31877.310000000005</v>
      </c>
      <c r="AI51" s="73" t="str">
        <f t="shared" si="8"/>
        <v/>
      </c>
      <c r="AJ51" s="73" t="str">
        <f t="shared" si="9"/>
        <v/>
      </c>
      <c r="AK51" s="73" t="str">
        <f t="shared" si="10"/>
        <v/>
      </c>
      <c r="AL51" s="72" t="str">
        <f t="shared" si="11"/>
        <v/>
      </c>
      <c r="AM51" s="71" t="str">
        <f t="shared" si="12"/>
        <v/>
      </c>
    </row>
    <row r="52" spans="2:39" ht="13.8" thickBot="1">
      <c r="B52" s="79">
        <v>44184</v>
      </c>
      <c r="C52" s="78">
        <f>'2019 PSUI Customer Load'!C52+'2019 PSUI Customer Gen'!C52</f>
        <v>1155.5999999999999</v>
      </c>
      <c r="D52" s="78">
        <f>'2019 PSUI Customer Load'!D52+'2019 PSUI Customer Gen'!D52</f>
        <v>1136.8699999999999</v>
      </c>
      <c r="E52" s="78">
        <f>'2019 PSUI Customer Load'!E52+'2019 PSUI Customer Gen'!E52</f>
        <v>1144.26</v>
      </c>
      <c r="F52" s="78">
        <f>'2019 PSUI Customer Load'!F52+'2019 PSUI Customer Gen'!F52</f>
        <v>1124.6500000000001</v>
      </c>
      <c r="G52" s="78">
        <f>'2019 PSUI Customer Load'!G52+'2019 PSUI Customer Gen'!G52</f>
        <v>1152.6600000000001</v>
      </c>
      <c r="H52" s="78">
        <f>'2019 PSUI Customer Load'!H52+'2019 PSUI Customer Gen'!H52</f>
        <v>1143.17</v>
      </c>
      <c r="I52" s="78">
        <f>'2019 PSUI Customer Load'!I52+'2019 PSUI Customer Gen'!I52</f>
        <v>1165.71</v>
      </c>
      <c r="J52" s="78">
        <f>'2019 PSUI Customer Load'!J52+'2019 PSUI Customer Gen'!J52</f>
        <v>1224.06</v>
      </c>
      <c r="K52" s="78">
        <f>'2019 PSUI Customer Load'!K52+'2019 PSUI Customer Gen'!K52</f>
        <v>1246.42</v>
      </c>
      <c r="L52" s="78">
        <f>'2019 PSUI Customer Load'!L52+'2019 PSUI Customer Gen'!L52</f>
        <v>1249.71</v>
      </c>
      <c r="M52" s="78">
        <f>'2019 PSUI Customer Load'!M52+'2019 PSUI Customer Gen'!M52</f>
        <v>1275.79</v>
      </c>
      <c r="N52" s="78">
        <f>'2019 PSUI Customer Load'!N52+'2019 PSUI Customer Gen'!N52</f>
        <v>1283.28</v>
      </c>
      <c r="O52" s="78">
        <f>'2019 PSUI Customer Load'!O52+'2019 PSUI Customer Gen'!O52</f>
        <v>1237.6400000000001</v>
      </c>
      <c r="P52" s="78">
        <f>'2019 PSUI Customer Load'!P52+'2019 PSUI Customer Gen'!P52</f>
        <v>1259.6500000000001</v>
      </c>
      <c r="Q52" s="78">
        <f>'2019 PSUI Customer Load'!Q52+'2019 PSUI Customer Gen'!Q52</f>
        <v>1254.26</v>
      </c>
      <c r="R52" s="78">
        <f>'2019 PSUI Customer Load'!R52+'2019 PSUI Customer Gen'!R52</f>
        <v>1217.3399999999999</v>
      </c>
      <c r="S52" s="78">
        <f>'2019 PSUI Customer Load'!S52+'2019 PSUI Customer Gen'!S52</f>
        <v>1250.3399999999999</v>
      </c>
      <c r="T52" s="78">
        <f>'2019 PSUI Customer Load'!T52+'2019 PSUI Customer Gen'!T52</f>
        <v>1212.68</v>
      </c>
      <c r="U52" s="78">
        <f>'2019 PSUI Customer Load'!U52+'2019 PSUI Customer Gen'!U52</f>
        <v>1233.93</v>
      </c>
      <c r="V52" s="78">
        <f>'2019 PSUI Customer Load'!V52+'2019 PSUI Customer Gen'!V52</f>
        <v>1203.96</v>
      </c>
      <c r="W52" s="78">
        <f>'2019 PSUI Customer Load'!W52+'2019 PSUI Customer Gen'!W52</f>
        <v>1169.18</v>
      </c>
      <c r="X52" s="78">
        <f>'2019 PSUI Customer Load'!X52+'2019 PSUI Customer Gen'!X52</f>
        <v>1162.8</v>
      </c>
      <c r="Y52" s="78">
        <f>'2019 PSUI Customer Load'!Y52+'2019 PSUI Customer Gen'!Y52</f>
        <v>1146.53</v>
      </c>
      <c r="Z52" s="78">
        <f>'2019 PSUI Customer Load'!Z52+'2019 PSUI Customer Gen'!Z52</f>
        <v>1146.01</v>
      </c>
      <c r="AA52" s="86">
        <f t="shared" si="0"/>
        <v>1283.28</v>
      </c>
      <c r="AB52" s="77">
        <f t="shared" si="1"/>
        <v>2020</v>
      </c>
      <c r="AC52" s="76">
        <f t="shared" si="2"/>
        <v>12</v>
      </c>
      <c r="AD52" s="76" t="str">
        <f t="shared" si="3"/>
        <v/>
      </c>
      <c r="AE52" s="76" t="str">
        <f t="shared" si="4"/>
        <v/>
      </c>
      <c r="AF52" s="74">
        <f t="shared" si="5"/>
        <v>1283.28</v>
      </c>
      <c r="AG52" s="75" t="str">
        <f t="shared" si="6"/>
        <v>12:00</v>
      </c>
      <c r="AH52" s="74">
        <f t="shared" si="7"/>
        <v>30079.779999999995</v>
      </c>
      <c r="AI52" s="73" t="str">
        <f t="shared" si="8"/>
        <v/>
      </c>
      <c r="AJ52" s="73" t="str">
        <f t="shared" si="9"/>
        <v/>
      </c>
      <c r="AK52" s="73" t="str">
        <f t="shared" si="10"/>
        <v/>
      </c>
      <c r="AL52" s="72" t="str">
        <f t="shared" si="11"/>
        <v/>
      </c>
      <c r="AM52" s="71" t="str">
        <f t="shared" si="12"/>
        <v/>
      </c>
    </row>
    <row r="53" spans="2:39" ht="13.8" thickBot="1">
      <c r="B53" s="79">
        <v>44185</v>
      </c>
      <c r="C53" s="78">
        <f>'2019 PSUI Customer Load'!C53+'2019 PSUI Customer Gen'!C53</f>
        <v>1126.51</v>
      </c>
      <c r="D53" s="78">
        <f>'2019 PSUI Customer Load'!D53+'2019 PSUI Customer Gen'!D53</f>
        <v>1131.24</v>
      </c>
      <c r="E53" s="78">
        <f>'2019 PSUI Customer Load'!E53+'2019 PSUI Customer Gen'!E53</f>
        <v>1117.03</v>
      </c>
      <c r="F53" s="78">
        <f>'2019 PSUI Customer Load'!F53+'2019 PSUI Customer Gen'!F53</f>
        <v>1126.79</v>
      </c>
      <c r="G53" s="78">
        <f>'2019 PSUI Customer Load'!G53+'2019 PSUI Customer Gen'!G53</f>
        <v>1132.6400000000001</v>
      </c>
      <c r="H53" s="78">
        <f>'2019 PSUI Customer Load'!H53+'2019 PSUI Customer Gen'!H53</f>
        <v>1103.76</v>
      </c>
      <c r="I53" s="78">
        <f>'2019 PSUI Customer Load'!I53+'2019 PSUI Customer Gen'!I53</f>
        <v>1143.42</v>
      </c>
      <c r="J53" s="78">
        <f>'2019 PSUI Customer Load'!J53+'2019 PSUI Customer Gen'!J53</f>
        <v>1204.21</v>
      </c>
      <c r="K53" s="78">
        <f>'2019 PSUI Customer Load'!K53+'2019 PSUI Customer Gen'!K53</f>
        <v>1219.8900000000001</v>
      </c>
      <c r="L53" s="78">
        <f>'2019 PSUI Customer Load'!L53+'2019 PSUI Customer Gen'!L53</f>
        <v>1225.49</v>
      </c>
      <c r="M53" s="78">
        <f>'2019 PSUI Customer Load'!M53+'2019 PSUI Customer Gen'!M53</f>
        <v>1225.3900000000001</v>
      </c>
      <c r="N53" s="78">
        <f>'2019 PSUI Customer Load'!N53+'2019 PSUI Customer Gen'!N53</f>
        <v>1251.18</v>
      </c>
      <c r="O53" s="78">
        <f>'2019 PSUI Customer Load'!O53+'2019 PSUI Customer Gen'!O53</f>
        <v>1202.8499999999999</v>
      </c>
      <c r="P53" s="78">
        <f>'2019 PSUI Customer Load'!P53+'2019 PSUI Customer Gen'!P53</f>
        <v>1213.5899999999999</v>
      </c>
      <c r="Q53" s="78">
        <f>'2019 PSUI Customer Load'!Q53+'2019 PSUI Customer Gen'!Q53</f>
        <v>1195.3599999999999</v>
      </c>
      <c r="R53" s="78">
        <f>'2019 PSUI Customer Load'!R53+'2019 PSUI Customer Gen'!R53</f>
        <v>1174.95</v>
      </c>
      <c r="S53" s="78">
        <f>'2019 PSUI Customer Load'!S53+'2019 PSUI Customer Gen'!S53</f>
        <v>1188.01</v>
      </c>
      <c r="T53" s="78">
        <f>'2019 PSUI Customer Load'!T53+'2019 PSUI Customer Gen'!T53</f>
        <v>1170.8599999999999</v>
      </c>
      <c r="U53" s="78">
        <f>'2019 PSUI Customer Load'!U53+'2019 PSUI Customer Gen'!U53</f>
        <v>1183.81</v>
      </c>
      <c r="V53" s="78">
        <f>'2019 PSUI Customer Load'!V53+'2019 PSUI Customer Gen'!V53</f>
        <v>1154.3699999999999</v>
      </c>
      <c r="W53" s="78">
        <f>'2019 PSUI Customer Load'!W53+'2019 PSUI Customer Gen'!W53</f>
        <v>1145.58</v>
      </c>
      <c r="X53" s="78">
        <f>'2019 PSUI Customer Load'!X53+'2019 PSUI Customer Gen'!X53</f>
        <v>1128.47</v>
      </c>
      <c r="Y53" s="78">
        <f>'2019 PSUI Customer Load'!Y53+'2019 PSUI Customer Gen'!Y53</f>
        <v>1127.32</v>
      </c>
      <c r="Z53" s="78">
        <f>'2019 PSUI Customer Load'!Z53+'2019 PSUI Customer Gen'!Z53</f>
        <v>1122.3399999999999</v>
      </c>
      <c r="AA53" s="86">
        <f t="shared" si="0"/>
        <v>1251.18</v>
      </c>
      <c r="AB53" s="77">
        <f t="shared" si="1"/>
        <v>2020</v>
      </c>
      <c r="AC53" s="76">
        <f t="shared" si="2"/>
        <v>12</v>
      </c>
      <c r="AD53" s="76" t="str">
        <f t="shared" si="3"/>
        <v/>
      </c>
      <c r="AE53" s="76" t="str">
        <f t="shared" si="4"/>
        <v/>
      </c>
      <c r="AF53" s="74">
        <f t="shared" si="5"/>
        <v>1251.18</v>
      </c>
      <c r="AG53" s="75" t="str">
        <f t="shared" si="6"/>
        <v>12:00</v>
      </c>
      <c r="AH53" s="74">
        <f t="shared" si="7"/>
        <v>29266.240000000002</v>
      </c>
      <c r="AI53" s="73" t="str">
        <f t="shared" si="8"/>
        <v/>
      </c>
      <c r="AJ53" s="73" t="str">
        <f t="shared" si="9"/>
        <v/>
      </c>
      <c r="AK53" s="73" t="str">
        <f t="shared" si="10"/>
        <v/>
      </c>
      <c r="AL53" s="72" t="str">
        <f t="shared" si="11"/>
        <v/>
      </c>
      <c r="AM53" s="71" t="str">
        <f t="shared" si="12"/>
        <v/>
      </c>
    </row>
    <row r="54" spans="2:39" ht="13.8" thickBot="1">
      <c r="B54" s="79">
        <v>44186</v>
      </c>
      <c r="C54" s="78">
        <f>'2019 PSUI Customer Load'!C54+'2019 PSUI Customer Gen'!C54</f>
        <v>1136.52</v>
      </c>
      <c r="D54" s="78">
        <f>'2019 PSUI Customer Load'!D54+'2019 PSUI Customer Gen'!D54</f>
        <v>1125.5</v>
      </c>
      <c r="E54" s="78">
        <f>'2019 PSUI Customer Load'!E54+'2019 PSUI Customer Gen'!E54</f>
        <v>1137.26</v>
      </c>
      <c r="F54" s="78">
        <f>'2019 PSUI Customer Load'!F54+'2019 PSUI Customer Gen'!F54</f>
        <v>1151.99</v>
      </c>
      <c r="G54" s="78">
        <f>'2019 PSUI Customer Load'!G54+'2019 PSUI Customer Gen'!G54</f>
        <v>1163.58</v>
      </c>
      <c r="H54" s="78">
        <f>'2019 PSUI Customer Load'!H54+'2019 PSUI Customer Gen'!H54</f>
        <v>1176.1400000000001</v>
      </c>
      <c r="I54" s="78">
        <f>'2019 PSUI Customer Load'!I54+'2019 PSUI Customer Gen'!I54</f>
        <v>1229.97</v>
      </c>
      <c r="J54" s="78">
        <f>'2019 PSUI Customer Load'!J54+'2019 PSUI Customer Gen'!J54</f>
        <v>1326.78</v>
      </c>
      <c r="K54" s="78">
        <f>'2019 PSUI Customer Load'!K54+'2019 PSUI Customer Gen'!K54</f>
        <v>1375.75</v>
      </c>
      <c r="L54" s="78">
        <f>'2019 PSUI Customer Load'!L54+'2019 PSUI Customer Gen'!L54</f>
        <v>1370.46</v>
      </c>
      <c r="M54" s="78">
        <f>'2019 PSUI Customer Load'!M54+'2019 PSUI Customer Gen'!M54</f>
        <v>1413.72</v>
      </c>
      <c r="N54" s="78">
        <f>'2019 PSUI Customer Load'!N54+'2019 PSUI Customer Gen'!N54</f>
        <v>1406.72</v>
      </c>
      <c r="O54" s="78">
        <f>'2019 PSUI Customer Load'!O54+'2019 PSUI Customer Gen'!O54</f>
        <v>1411.7449999999999</v>
      </c>
      <c r="P54" s="78">
        <f>'2019 PSUI Customer Load'!P54+'2019 PSUI Customer Gen'!P54</f>
        <v>1432.373</v>
      </c>
      <c r="Q54" s="78">
        <f>'2019 PSUI Customer Load'!Q54+'2019 PSUI Customer Gen'!Q54</f>
        <v>1420.9269999999999</v>
      </c>
      <c r="R54" s="78">
        <f>'2019 PSUI Customer Load'!R54+'2019 PSUI Customer Gen'!R54</f>
        <v>1378.5250000000001</v>
      </c>
      <c r="S54" s="78">
        <f>'2019 PSUI Customer Load'!S54+'2019 PSUI Customer Gen'!S54</f>
        <v>1246.2350000000001</v>
      </c>
      <c r="T54" s="78">
        <f>'2019 PSUI Customer Load'!T54+'2019 PSUI Customer Gen'!T54</f>
        <v>1276.21</v>
      </c>
      <c r="U54" s="78">
        <f>'2019 PSUI Customer Load'!U54+'2019 PSUI Customer Gen'!U54</f>
        <v>1231.93</v>
      </c>
      <c r="V54" s="78">
        <f>'2019 PSUI Customer Load'!V54+'2019 PSUI Customer Gen'!V54</f>
        <v>1187.9000000000001</v>
      </c>
      <c r="W54" s="78">
        <f>'2019 PSUI Customer Load'!W54+'2019 PSUI Customer Gen'!W54</f>
        <v>1158.08</v>
      </c>
      <c r="X54" s="78">
        <f>'2019 PSUI Customer Load'!X54+'2019 PSUI Customer Gen'!X54</f>
        <v>1138.48</v>
      </c>
      <c r="Y54" s="78">
        <f>'2019 PSUI Customer Load'!Y54+'2019 PSUI Customer Gen'!Y54</f>
        <v>1137.1199999999999</v>
      </c>
      <c r="Z54" s="78">
        <f>'2019 PSUI Customer Load'!Z54+'2019 PSUI Customer Gen'!Z54</f>
        <v>1103.03</v>
      </c>
      <c r="AA54" s="86">
        <f t="shared" si="0"/>
        <v>1432.373</v>
      </c>
      <c r="AB54" s="77">
        <f t="shared" si="1"/>
        <v>2020</v>
      </c>
      <c r="AC54" s="76">
        <f t="shared" si="2"/>
        <v>12</v>
      </c>
      <c r="AD54" s="76" t="str">
        <f t="shared" si="3"/>
        <v/>
      </c>
      <c r="AE54" s="76" t="str">
        <f t="shared" si="4"/>
        <v/>
      </c>
      <c r="AF54" s="74">
        <f t="shared" si="5"/>
        <v>1432.373</v>
      </c>
      <c r="AG54" s="75" t="str">
        <f t="shared" si="6"/>
        <v>14:00</v>
      </c>
      <c r="AH54" s="74">
        <f t="shared" si="7"/>
        <v>31569.317999999999</v>
      </c>
      <c r="AI54" s="73" t="str">
        <f t="shared" si="8"/>
        <v/>
      </c>
      <c r="AJ54" s="73" t="str">
        <f t="shared" si="9"/>
        <v/>
      </c>
      <c r="AK54" s="73" t="str">
        <f t="shared" si="10"/>
        <v/>
      </c>
      <c r="AL54" s="72" t="str">
        <f t="shared" si="11"/>
        <v/>
      </c>
      <c r="AM54" s="71" t="str">
        <f t="shared" si="12"/>
        <v/>
      </c>
    </row>
    <row r="55" spans="2:39" ht="13.8" thickBot="1">
      <c r="B55" s="79">
        <v>44187</v>
      </c>
      <c r="C55" s="78">
        <f>'2019 PSUI Customer Load'!C55+'2019 PSUI Customer Gen'!C55</f>
        <v>1092.53</v>
      </c>
      <c r="D55" s="78">
        <f>'2019 PSUI Customer Load'!D55+'2019 PSUI Customer Gen'!D55</f>
        <v>1090.81</v>
      </c>
      <c r="E55" s="78">
        <f>'2019 PSUI Customer Load'!E55+'2019 PSUI Customer Gen'!E55</f>
        <v>1100.6500000000001</v>
      </c>
      <c r="F55" s="78">
        <f>'2019 PSUI Customer Load'!F55+'2019 PSUI Customer Gen'!F55</f>
        <v>1134.6300000000001</v>
      </c>
      <c r="G55" s="78">
        <f>'2019 PSUI Customer Load'!G55+'2019 PSUI Customer Gen'!G55</f>
        <v>1143.28</v>
      </c>
      <c r="H55" s="78">
        <f>'2019 PSUI Customer Load'!H55+'2019 PSUI Customer Gen'!H55</f>
        <v>1154.4100000000001</v>
      </c>
      <c r="I55" s="78">
        <f>'2019 PSUI Customer Load'!I55+'2019 PSUI Customer Gen'!I55</f>
        <v>1225.32</v>
      </c>
      <c r="J55" s="78">
        <f>'2019 PSUI Customer Load'!J55+'2019 PSUI Customer Gen'!J55</f>
        <v>1341.69</v>
      </c>
      <c r="K55" s="78">
        <f>'2019 PSUI Customer Load'!K55+'2019 PSUI Customer Gen'!K55</f>
        <v>1359.61</v>
      </c>
      <c r="L55" s="78">
        <f>'2019 PSUI Customer Load'!L55+'2019 PSUI Customer Gen'!L55</f>
        <v>1355.45</v>
      </c>
      <c r="M55" s="78">
        <f>'2019 PSUI Customer Load'!M55+'2019 PSUI Customer Gen'!M55</f>
        <v>1378.62</v>
      </c>
      <c r="N55" s="78">
        <f>'2019 PSUI Customer Load'!N55+'2019 PSUI Customer Gen'!N55</f>
        <v>1415.09</v>
      </c>
      <c r="O55" s="78">
        <f>'2019 PSUI Customer Load'!O55+'2019 PSUI Customer Gen'!O55</f>
        <v>1490.0509999999999</v>
      </c>
      <c r="P55" s="78">
        <f>'2019 PSUI Customer Load'!P55+'2019 PSUI Customer Gen'!P55</f>
        <v>1333.7539999999999</v>
      </c>
      <c r="Q55" s="78">
        <f>'2019 PSUI Customer Load'!Q55+'2019 PSUI Customer Gen'!Q55</f>
        <v>1401.8440000000001</v>
      </c>
      <c r="R55" s="78">
        <f>'2019 PSUI Customer Load'!R55+'2019 PSUI Customer Gen'!R55</f>
        <v>1468.8380000000002</v>
      </c>
      <c r="S55" s="78">
        <f>'2019 PSUI Customer Load'!S55+'2019 PSUI Customer Gen'!S55</f>
        <v>1294.405</v>
      </c>
      <c r="T55" s="78">
        <f>'2019 PSUI Customer Load'!T55+'2019 PSUI Customer Gen'!T55</f>
        <v>1295.9100000000001</v>
      </c>
      <c r="U55" s="78">
        <f>'2019 PSUI Customer Load'!U55+'2019 PSUI Customer Gen'!U55</f>
        <v>1256.04</v>
      </c>
      <c r="V55" s="78">
        <f>'2019 PSUI Customer Load'!V55+'2019 PSUI Customer Gen'!V55</f>
        <v>1235.68</v>
      </c>
      <c r="W55" s="78">
        <f>'2019 PSUI Customer Load'!W55+'2019 PSUI Customer Gen'!W55</f>
        <v>1203.6199999999999</v>
      </c>
      <c r="X55" s="78">
        <f>'2019 PSUI Customer Load'!X55+'2019 PSUI Customer Gen'!X55</f>
        <v>1200.68</v>
      </c>
      <c r="Y55" s="78">
        <f>'2019 PSUI Customer Load'!Y55+'2019 PSUI Customer Gen'!Y55</f>
        <v>1169.94</v>
      </c>
      <c r="Z55" s="78">
        <f>'2019 PSUI Customer Load'!Z55+'2019 PSUI Customer Gen'!Z55</f>
        <v>1135.96</v>
      </c>
      <c r="AA55" s="86">
        <f t="shared" si="0"/>
        <v>1490.0509999999999</v>
      </c>
      <c r="AB55" s="77">
        <f t="shared" si="1"/>
        <v>2020</v>
      </c>
      <c r="AC55" s="76">
        <f t="shared" si="2"/>
        <v>12</v>
      </c>
      <c r="AD55" s="76" t="str">
        <f t="shared" si="3"/>
        <v/>
      </c>
      <c r="AE55" s="76" t="str">
        <f t="shared" si="4"/>
        <v/>
      </c>
      <c r="AF55" s="74">
        <f t="shared" si="5"/>
        <v>1490.0509999999999</v>
      </c>
      <c r="AG55" s="75" t="str">
        <f t="shared" si="6"/>
        <v>13:00</v>
      </c>
      <c r="AH55" s="74">
        <f t="shared" si="7"/>
        <v>31768.862999999998</v>
      </c>
      <c r="AI55" s="73" t="str">
        <f t="shared" si="8"/>
        <v/>
      </c>
      <c r="AJ55" s="73" t="str">
        <f t="shared" si="9"/>
        <v/>
      </c>
      <c r="AK55" s="73" t="str">
        <f t="shared" si="10"/>
        <v/>
      </c>
      <c r="AL55" s="72" t="str">
        <f t="shared" si="11"/>
        <v/>
      </c>
      <c r="AM55" s="71" t="str">
        <f t="shared" si="12"/>
        <v/>
      </c>
    </row>
    <row r="56" spans="2:39" ht="13.8" thickBot="1">
      <c r="B56" s="79">
        <v>44188</v>
      </c>
      <c r="C56" s="78">
        <f>'2019 PSUI Customer Load'!C56+'2019 PSUI Customer Gen'!C56</f>
        <v>1128.75</v>
      </c>
      <c r="D56" s="78">
        <f>'2019 PSUI Customer Load'!D56+'2019 PSUI Customer Gen'!D56</f>
        <v>1136.3800000000001</v>
      </c>
      <c r="E56" s="78">
        <f>'2019 PSUI Customer Load'!E56+'2019 PSUI Customer Gen'!E56</f>
        <v>1131.6199999999999</v>
      </c>
      <c r="F56" s="78">
        <f>'2019 PSUI Customer Load'!F56+'2019 PSUI Customer Gen'!F56</f>
        <v>1139.81</v>
      </c>
      <c r="G56" s="78">
        <f>'2019 PSUI Customer Load'!G56+'2019 PSUI Customer Gen'!G56</f>
        <v>1177.58</v>
      </c>
      <c r="H56" s="78">
        <f>'2019 PSUI Customer Load'!H56+'2019 PSUI Customer Gen'!H56</f>
        <v>1176.94</v>
      </c>
      <c r="I56" s="78">
        <f>'2019 PSUI Customer Load'!I56+'2019 PSUI Customer Gen'!I56</f>
        <v>1248.45</v>
      </c>
      <c r="J56" s="78">
        <f>'2019 PSUI Customer Load'!J56+'2019 PSUI Customer Gen'!J56</f>
        <v>1330.98</v>
      </c>
      <c r="K56" s="78">
        <f>'2019 PSUI Customer Load'!K56+'2019 PSUI Customer Gen'!K56</f>
        <v>1352.51</v>
      </c>
      <c r="L56" s="78">
        <f>'2019 PSUI Customer Load'!L56+'2019 PSUI Customer Gen'!L56</f>
        <v>1353.49</v>
      </c>
      <c r="M56" s="78">
        <f>'2019 PSUI Customer Load'!M56+'2019 PSUI Customer Gen'!M56</f>
        <v>1383.55</v>
      </c>
      <c r="N56" s="78">
        <f>'2019 PSUI Customer Load'!N56+'2019 PSUI Customer Gen'!N56</f>
        <v>1378.93</v>
      </c>
      <c r="O56" s="78">
        <f>'2019 PSUI Customer Load'!O56+'2019 PSUI Customer Gen'!O56</f>
        <v>1354.89</v>
      </c>
      <c r="P56" s="78">
        <f>'2019 PSUI Customer Load'!P56+'2019 PSUI Customer Gen'!P56</f>
        <v>1329.06</v>
      </c>
      <c r="Q56" s="78">
        <f>'2019 PSUI Customer Load'!Q56+'2019 PSUI Customer Gen'!Q56</f>
        <v>1303.58</v>
      </c>
      <c r="R56" s="78">
        <f>'2019 PSUI Customer Load'!R56+'2019 PSUI Customer Gen'!R56</f>
        <v>1321.74</v>
      </c>
      <c r="S56" s="78">
        <f>'2019 PSUI Customer Load'!S56+'2019 PSUI Customer Gen'!S56</f>
        <v>1287.76</v>
      </c>
      <c r="T56" s="78">
        <f>'2019 PSUI Customer Load'!T56+'2019 PSUI Customer Gen'!T56</f>
        <v>1256.68</v>
      </c>
      <c r="U56" s="78">
        <f>'2019 PSUI Customer Load'!U56+'2019 PSUI Customer Gen'!U56</f>
        <v>1212.8599999999999</v>
      </c>
      <c r="V56" s="78">
        <f>'2019 PSUI Customer Load'!V56+'2019 PSUI Customer Gen'!V56</f>
        <v>1189.96</v>
      </c>
      <c r="W56" s="78">
        <f>'2019 PSUI Customer Load'!W56+'2019 PSUI Customer Gen'!W56</f>
        <v>1150.52</v>
      </c>
      <c r="X56" s="78">
        <f>'2019 PSUI Customer Load'!X56+'2019 PSUI Customer Gen'!X56</f>
        <v>1133.27</v>
      </c>
      <c r="Y56" s="78">
        <f>'2019 PSUI Customer Load'!Y56+'2019 PSUI Customer Gen'!Y56</f>
        <v>1102.01</v>
      </c>
      <c r="Z56" s="78">
        <f>'2019 PSUI Customer Load'!Z56+'2019 PSUI Customer Gen'!Z56</f>
        <v>1078.56</v>
      </c>
      <c r="AA56" s="86">
        <f t="shared" si="0"/>
        <v>1383.55</v>
      </c>
      <c r="AB56" s="77">
        <f t="shared" si="1"/>
        <v>2020</v>
      </c>
      <c r="AC56" s="76">
        <f t="shared" si="2"/>
        <v>12</v>
      </c>
      <c r="AD56" s="76" t="str">
        <f t="shared" si="3"/>
        <v/>
      </c>
      <c r="AE56" s="76" t="str">
        <f t="shared" si="4"/>
        <v/>
      </c>
      <c r="AF56" s="74">
        <f t="shared" si="5"/>
        <v>1383.55</v>
      </c>
      <c r="AG56" s="75" t="str">
        <f t="shared" si="6"/>
        <v>11:00</v>
      </c>
      <c r="AH56" s="74">
        <f t="shared" si="7"/>
        <v>31043.429999999997</v>
      </c>
      <c r="AI56" s="73" t="str">
        <f t="shared" si="8"/>
        <v/>
      </c>
      <c r="AJ56" s="73" t="str">
        <f t="shared" si="9"/>
        <v/>
      </c>
      <c r="AK56" s="73" t="str">
        <f t="shared" si="10"/>
        <v/>
      </c>
      <c r="AL56" s="72" t="str">
        <f t="shared" si="11"/>
        <v/>
      </c>
      <c r="AM56" s="71" t="str">
        <f t="shared" si="12"/>
        <v/>
      </c>
    </row>
    <row r="57" spans="2:39" ht="13.8" thickBot="1">
      <c r="B57" s="79">
        <v>44189</v>
      </c>
      <c r="C57" s="78">
        <f>'2019 PSUI Customer Load'!C57+'2019 PSUI Customer Gen'!C57</f>
        <v>1080.07</v>
      </c>
      <c r="D57" s="78">
        <f>'2019 PSUI Customer Load'!D57+'2019 PSUI Customer Gen'!D57</f>
        <v>1065.82</v>
      </c>
      <c r="E57" s="78">
        <f>'2019 PSUI Customer Load'!E57+'2019 PSUI Customer Gen'!E57</f>
        <v>1067.99</v>
      </c>
      <c r="F57" s="78">
        <f>'2019 PSUI Customer Load'!F57+'2019 PSUI Customer Gen'!F57</f>
        <v>1096.55</v>
      </c>
      <c r="G57" s="78">
        <f>'2019 PSUI Customer Load'!G57+'2019 PSUI Customer Gen'!G57</f>
        <v>1103.73</v>
      </c>
      <c r="H57" s="78">
        <f>'2019 PSUI Customer Load'!H57+'2019 PSUI Customer Gen'!H57</f>
        <v>1127.07</v>
      </c>
      <c r="I57" s="78">
        <f>'2019 PSUI Customer Load'!I57+'2019 PSUI Customer Gen'!I57</f>
        <v>1160.7</v>
      </c>
      <c r="J57" s="78">
        <f>'2019 PSUI Customer Load'!J57+'2019 PSUI Customer Gen'!J57</f>
        <v>1267.25</v>
      </c>
      <c r="K57" s="78">
        <f>'2019 PSUI Customer Load'!K57+'2019 PSUI Customer Gen'!K57</f>
        <v>1287.3399999999999</v>
      </c>
      <c r="L57" s="78">
        <f>'2019 PSUI Customer Load'!L57+'2019 PSUI Customer Gen'!L57</f>
        <v>1277.43</v>
      </c>
      <c r="M57" s="78">
        <f>'2019 PSUI Customer Load'!M57+'2019 PSUI Customer Gen'!M57</f>
        <v>1309.9100000000001</v>
      </c>
      <c r="N57" s="78">
        <f>'2019 PSUI Customer Load'!N57+'2019 PSUI Customer Gen'!N57</f>
        <v>1341.41</v>
      </c>
      <c r="O57" s="78">
        <f>'2019 PSUI Customer Load'!O57+'2019 PSUI Customer Gen'!O57</f>
        <v>1332.9</v>
      </c>
      <c r="P57" s="78">
        <f>'2019 PSUI Customer Load'!P57+'2019 PSUI Customer Gen'!P57</f>
        <v>1333.54</v>
      </c>
      <c r="Q57" s="78">
        <f>'2019 PSUI Customer Load'!Q57+'2019 PSUI Customer Gen'!Q57</f>
        <v>1308.79</v>
      </c>
      <c r="R57" s="78">
        <f>'2019 PSUI Customer Load'!R57+'2019 PSUI Customer Gen'!R57</f>
        <v>1288.7</v>
      </c>
      <c r="S57" s="78">
        <f>'2019 PSUI Customer Load'!S57+'2019 PSUI Customer Gen'!S57</f>
        <v>1286.78</v>
      </c>
      <c r="T57" s="78">
        <f>'2019 PSUI Customer Load'!T57+'2019 PSUI Customer Gen'!T57</f>
        <v>1253.77</v>
      </c>
      <c r="U57" s="78">
        <f>'2019 PSUI Customer Load'!U57+'2019 PSUI Customer Gen'!U57</f>
        <v>1227.8699999999999</v>
      </c>
      <c r="V57" s="78">
        <f>'2019 PSUI Customer Load'!V57+'2019 PSUI Customer Gen'!V57</f>
        <v>1200.68</v>
      </c>
      <c r="W57" s="78">
        <f>'2019 PSUI Customer Load'!W57+'2019 PSUI Customer Gen'!W57</f>
        <v>1186.1199999999999</v>
      </c>
      <c r="X57" s="78">
        <f>'2019 PSUI Customer Load'!X57+'2019 PSUI Customer Gen'!X57</f>
        <v>1151.6099999999999</v>
      </c>
      <c r="Y57" s="78">
        <f>'2019 PSUI Customer Load'!Y57+'2019 PSUI Customer Gen'!Y57</f>
        <v>1156.58</v>
      </c>
      <c r="Z57" s="78">
        <f>'2019 PSUI Customer Load'!Z57+'2019 PSUI Customer Gen'!Z57</f>
        <v>1142.19</v>
      </c>
      <c r="AA57" s="86">
        <f t="shared" si="0"/>
        <v>1341.41</v>
      </c>
      <c r="AB57" s="77">
        <f t="shared" si="1"/>
        <v>2020</v>
      </c>
      <c r="AC57" s="76">
        <f t="shared" si="2"/>
        <v>12</v>
      </c>
      <c r="AD57" s="76" t="str">
        <f t="shared" si="3"/>
        <v/>
      </c>
      <c r="AE57" s="76" t="str">
        <f t="shared" si="4"/>
        <v/>
      </c>
      <c r="AF57" s="74">
        <f t="shared" si="5"/>
        <v>1341.41</v>
      </c>
      <c r="AG57" s="75" t="str">
        <f t="shared" si="6"/>
        <v>12:00</v>
      </c>
      <c r="AH57" s="74">
        <f t="shared" si="7"/>
        <v>30396.21</v>
      </c>
      <c r="AI57" s="73" t="str">
        <f t="shared" si="8"/>
        <v/>
      </c>
      <c r="AJ57" s="73" t="str">
        <f t="shared" si="9"/>
        <v/>
      </c>
      <c r="AK57" s="73" t="str">
        <f t="shared" si="10"/>
        <v/>
      </c>
      <c r="AL57" s="72" t="str">
        <f t="shared" si="11"/>
        <v/>
      </c>
      <c r="AM57" s="71" t="str">
        <f t="shared" si="12"/>
        <v/>
      </c>
    </row>
    <row r="58" spans="2:39" ht="13.8" thickBot="1">
      <c r="B58" s="79">
        <v>44190</v>
      </c>
      <c r="C58" s="78">
        <f>'2019 PSUI Customer Load'!C58+'2019 PSUI Customer Gen'!C58</f>
        <v>1154.3399999999999</v>
      </c>
      <c r="D58" s="78">
        <f>'2019 PSUI Customer Load'!D58+'2019 PSUI Customer Gen'!D58</f>
        <v>1136.6300000000001</v>
      </c>
      <c r="E58" s="78">
        <f>'2019 PSUI Customer Load'!E58+'2019 PSUI Customer Gen'!E58</f>
        <v>1145.52</v>
      </c>
      <c r="F58" s="78">
        <f>'2019 PSUI Customer Load'!F58+'2019 PSUI Customer Gen'!F58</f>
        <v>1144.4000000000001</v>
      </c>
      <c r="G58" s="78">
        <f>'2019 PSUI Customer Load'!G58+'2019 PSUI Customer Gen'!G58</f>
        <v>1167.53</v>
      </c>
      <c r="H58" s="78">
        <f>'2019 PSUI Customer Load'!H58+'2019 PSUI Customer Gen'!H58</f>
        <v>1161.44</v>
      </c>
      <c r="I58" s="78">
        <f>'2019 PSUI Customer Load'!I58+'2019 PSUI Customer Gen'!I58</f>
        <v>1191.93</v>
      </c>
      <c r="J58" s="78">
        <f>'2019 PSUI Customer Load'!J58+'2019 PSUI Customer Gen'!J58</f>
        <v>1228.3599999999999</v>
      </c>
      <c r="K58" s="78">
        <f>'2019 PSUI Customer Load'!K58+'2019 PSUI Customer Gen'!K58</f>
        <v>1243.3399999999999</v>
      </c>
      <c r="L58" s="78">
        <f>'2019 PSUI Customer Load'!L58+'2019 PSUI Customer Gen'!L58</f>
        <v>1212.3</v>
      </c>
      <c r="M58" s="78">
        <f>'2019 PSUI Customer Load'!M58+'2019 PSUI Customer Gen'!M58</f>
        <v>1227.73</v>
      </c>
      <c r="N58" s="78">
        <f>'2019 PSUI Customer Load'!N58+'2019 PSUI Customer Gen'!N58</f>
        <v>1220.94</v>
      </c>
      <c r="O58" s="78">
        <f>'2019 PSUI Customer Load'!O58+'2019 PSUI Customer Gen'!O58</f>
        <v>1195.95</v>
      </c>
      <c r="P58" s="78">
        <f>'2019 PSUI Customer Load'!P58+'2019 PSUI Customer Gen'!P58</f>
        <v>1200.54</v>
      </c>
      <c r="Q58" s="78">
        <f>'2019 PSUI Customer Load'!Q58+'2019 PSUI Customer Gen'!Q58</f>
        <v>1198.6500000000001</v>
      </c>
      <c r="R58" s="78">
        <f>'2019 PSUI Customer Load'!R58+'2019 PSUI Customer Gen'!R58</f>
        <v>1210.69</v>
      </c>
      <c r="S58" s="78">
        <f>'2019 PSUI Customer Load'!S58+'2019 PSUI Customer Gen'!S58</f>
        <v>1242.8499999999999</v>
      </c>
      <c r="T58" s="78">
        <f>'2019 PSUI Customer Load'!T58+'2019 PSUI Customer Gen'!T58</f>
        <v>1236.73</v>
      </c>
      <c r="U58" s="78">
        <f>'2019 PSUI Customer Load'!U58+'2019 PSUI Customer Gen'!U58</f>
        <v>1229.9000000000001</v>
      </c>
      <c r="V58" s="78">
        <f>'2019 PSUI Customer Load'!V58+'2019 PSUI Customer Gen'!V58</f>
        <v>1200.26</v>
      </c>
      <c r="W58" s="78">
        <f>'2019 PSUI Customer Load'!W58+'2019 PSUI Customer Gen'!W58</f>
        <v>1172.82</v>
      </c>
      <c r="X58" s="78">
        <f>'2019 PSUI Customer Load'!X58+'2019 PSUI Customer Gen'!X58</f>
        <v>1165.47</v>
      </c>
      <c r="Y58" s="78">
        <f>'2019 PSUI Customer Load'!Y58+'2019 PSUI Customer Gen'!Y58</f>
        <v>1170.8599999999999</v>
      </c>
      <c r="Z58" s="78">
        <f>'2019 PSUI Customer Load'!Z58+'2019 PSUI Customer Gen'!Z58</f>
        <v>1162.04</v>
      </c>
      <c r="AA58" s="86">
        <f t="shared" si="0"/>
        <v>1243.3399999999999</v>
      </c>
      <c r="AB58" s="77">
        <f t="shared" si="1"/>
        <v>2020</v>
      </c>
      <c r="AC58" s="76">
        <f t="shared" si="2"/>
        <v>12</v>
      </c>
      <c r="AD58" s="76" t="str">
        <f t="shared" si="3"/>
        <v/>
      </c>
      <c r="AE58" s="76" t="str">
        <f t="shared" si="4"/>
        <v/>
      </c>
      <c r="AF58" s="74">
        <f t="shared" si="5"/>
        <v>1243.3399999999999</v>
      </c>
      <c r="AG58" s="75" t="str">
        <f t="shared" si="6"/>
        <v>9:00</v>
      </c>
      <c r="AH58" s="74">
        <f t="shared" si="7"/>
        <v>29864.560000000001</v>
      </c>
      <c r="AI58" s="73" t="str">
        <f t="shared" si="8"/>
        <v/>
      </c>
      <c r="AJ58" s="73" t="str">
        <f t="shared" si="9"/>
        <v/>
      </c>
      <c r="AK58" s="73" t="str">
        <f t="shared" si="10"/>
        <v/>
      </c>
      <c r="AL58" s="72" t="str">
        <f t="shared" si="11"/>
        <v/>
      </c>
      <c r="AM58" s="71" t="str">
        <f t="shared" si="12"/>
        <v/>
      </c>
    </row>
    <row r="59" spans="2:39" ht="13.8" thickBot="1">
      <c r="B59" s="79">
        <v>44191</v>
      </c>
      <c r="C59" s="78">
        <f>'2019 PSUI Customer Load'!C59+'2019 PSUI Customer Gen'!C59</f>
        <v>1163.82</v>
      </c>
      <c r="D59" s="78">
        <f>'2019 PSUI Customer Load'!D59+'2019 PSUI Customer Gen'!D59</f>
        <v>1157.21</v>
      </c>
      <c r="E59" s="78">
        <f>'2019 PSUI Customer Load'!E59+'2019 PSUI Customer Gen'!E59</f>
        <v>1169.8399999999999</v>
      </c>
      <c r="F59" s="78">
        <f>'2019 PSUI Customer Load'!F59+'2019 PSUI Customer Gen'!F59</f>
        <v>1165.18</v>
      </c>
      <c r="G59" s="78">
        <f>'2019 PSUI Customer Load'!G59+'2019 PSUI Customer Gen'!G59</f>
        <v>1153.29</v>
      </c>
      <c r="H59" s="78">
        <f>'2019 PSUI Customer Load'!H59+'2019 PSUI Customer Gen'!H59</f>
        <v>1179.1500000000001</v>
      </c>
      <c r="I59" s="78">
        <f>'2019 PSUI Customer Load'!I59+'2019 PSUI Customer Gen'!I59</f>
        <v>1185.7</v>
      </c>
      <c r="J59" s="78">
        <f>'2019 PSUI Customer Load'!J59+'2019 PSUI Customer Gen'!J59</f>
        <v>1247.44</v>
      </c>
      <c r="K59" s="78">
        <f>'2019 PSUI Customer Load'!K59+'2019 PSUI Customer Gen'!K59</f>
        <v>1234.03</v>
      </c>
      <c r="L59" s="78">
        <f>'2019 PSUI Customer Load'!L59+'2019 PSUI Customer Gen'!L59</f>
        <v>1239.42</v>
      </c>
      <c r="M59" s="78">
        <f>'2019 PSUI Customer Load'!M59+'2019 PSUI Customer Gen'!M59</f>
        <v>1241.77</v>
      </c>
      <c r="N59" s="78">
        <f>'2019 PSUI Customer Load'!N59+'2019 PSUI Customer Gen'!N59</f>
        <v>1264.0999999999999</v>
      </c>
      <c r="O59" s="78">
        <f>'2019 PSUI Customer Load'!O59+'2019 PSUI Customer Gen'!O59</f>
        <v>1228.54</v>
      </c>
      <c r="P59" s="78">
        <f>'2019 PSUI Customer Load'!P59+'2019 PSUI Customer Gen'!P59</f>
        <v>1230.04</v>
      </c>
      <c r="Q59" s="78">
        <f>'2019 PSUI Customer Load'!Q59+'2019 PSUI Customer Gen'!Q59</f>
        <v>1215.55</v>
      </c>
      <c r="R59" s="78">
        <f>'2019 PSUI Customer Load'!R59+'2019 PSUI Customer Gen'!R59</f>
        <v>1225.3900000000001</v>
      </c>
      <c r="S59" s="78">
        <f>'2019 PSUI Customer Load'!S59+'2019 PSUI Customer Gen'!S59</f>
        <v>1214.99</v>
      </c>
      <c r="T59" s="78">
        <f>'2019 PSUI Customer Load'!T59+'2019 PSUI Customer Gen'!T59</f>
        <v>1199.42</v>
      </c>
      <c r="U59" s="78">
        <f>'2019 PSUI Customer Load'!U59+'2019 PSUI Customer Gen'!U59</f>
        <v>1221.53</v>
      </c>
      <c r="V59" s="78">
        <f>'2019 PSUI Customer Load'!V59+'2019 PSUI Customer Gen'!V59</f>
        <v>1210.97</v>
      </c>
      <c r="W59" s="78">
        <f>'2019 PSUI Customer Load'!W59+'2019 PSUI Customer Gen'!W59</f>
        <v>1171.76</v>
      </c>
      <c r="X59" s="78">
        <f>'2019 PSUI Customer Load'!X59+'2019 PSUI Customer Gen'!X59</f>
        <v>1163.44</v>
      </c>
      <c r="Y59" s="78">
        <f>'2019 PSUI Customer Load'!Y59+'2019 PSUI Customer Gen'!Y59</f>
        <v>1167.18</v>
      </c>
      <c r="Z59" s="78">
        <f>'2019 PSUI Customer Load'!Z59+'2019 PSUI Customer Gen'!Z59</f>
        <v>1160.01</v>
      </c>
      <c r="AA59" s="86">
        <f t="shared" si="0"/>
        <v>1264.0999999999999</v>
      </c>
      <c r="AB59" s="77">
        <f t="shared" si="1"/>
        <v>2020</v>
      </c>
      <c r="AC59" s="76">
        <f t="shared" si="2"/>
        <v>12</v>
      </c>
      <c r="AD59" s="76" t="str">
        <f t="shared" si="3"/>
        <v/>
      </c>
      <c r="AE59" s="76" t="str">
        <f t="shared" si="4"/>
        <v/>
      </c>
      <c r="AF59" s="74">
        <f t="shared" si="5"/>
        <v>1264.0999999999999</v>
      </c>
      <c r="AG59" s="75" t="str">
        <f t="shared" si="6"/>
        <v>12:00</v>
      </c>
      <c r="AH59" s="74">
        <f t="shared" si="7"/>
        <v>30073.87</v>
      </c>
      <c r="AI59" s="73" t="str">
        <f t="shared" si="8"/>
        <v/>
      </c>
      <c r="AJ59" s="73" t="str">
        <f t="shared" si="9"/>
        <v/>
      </c>
      <c r="AK59" s="73" t="str">
        <f t="shared" si="10"/>
        <v/>
      </c>
      <c r="AL59" s="72" t="str">
        <f t="shared" si="11"/>
        <v/>
      </c>
      <c r="AM59" s="71" t="str">
        <f t="shared" si="12"/>
        <v/>
      </c>
    </row>
    <row r="60" spans="2:39" ht="13.8" thickBot="1">
      <c r="B60" s="79">
        <v>44192</v>
      </c>
      <c r="C60" s="78">
        <f>'2019 PSUI Customer Load'!C60+'2019 PSUI Customer Gen'!C60</f>
        <v>1173.52</v>
      </c>
      <c r="D60" s="78">
        <f>'2019 PSUI Customer Load'!D60+'2019 PSUI Customer Gen'!D60</f>
        <v>1153.1099999999999</v>
      </c>
      <c r="E60" s="78">
        <f>'2019 PSUI Customer Load'!E60+'2019 PSUI Customer Gen'!E60</f>
        <v>1146.08</v>
      </c>
      <c r="F60" s="78">
        <f>'2019 PSUI Customer Load'!F60+'2019 PSUI Customer Gen'!F60</f>
        <v>1150.31</v>
      </c>
      <c r="G60" s="78">
        <f>'2019 PSUI Customer Load'!G60+'2019 PSUI Customer Gen'!G60</f>
        <v>1141.7</v>
      </c>
      <c r="H60" s="78">
        <f>'2019 PSUI Customer Load'!H60+'2019 PSUI Customer Gen'!H60</f>
        <v>1129.73</v>
      </c>
      <c r="I60" s="78">
        <f>'2019 PSUI Customer Load'!I60+'2019 PSUI Customer Gen'!I60</f>
        <v>1164.03</v>
      </c>
      <c r="J60" s="78">
        <f>'2019 PSUI Customer Load'!J60+'2019 PSUI Customer Gen'!J60</f>
        <v>1234.27</v>
      </c>
      <c r="K60" s="78">
        <f>'2019 PSUI Customer Load'!K60+'2019 PSUI Customer Gen'!K60</f>
        <v>1260</v>
      </c>
      <c r="L60" s="78">
        <f>'2019 PSUI Customer Load'!L60+'2019 PSUI Customer Gen'!L60</f>
        <v>1238.97</v>
      </c>
      <c r="M60" s="78">
        <f>'2019 PSUI Customer Load'!M60+'2019 PSUI Customer Gen'!M60</f>
        <v>1256.6400000000001</v>
      </c>
      <c r="N60" s="78">
        <f>'2019 PSUI Customer Load'!N60+'2019 PSUI Customer Gen'!N60</f>
        <v>1268.68</v>
      </c>
      <c r="O60" s="78">
        <f>'2019 PSUI Customer Load'!O60+'2019 PSUI Customer Gen'!O60</f>
        <v>1239.42</v>
      </c>
      <c r="P60" s="78">
        <f>'2019 PSUI Customer Load'!P60+'2019 PSUI Customer Gen'!P60</f>
        <v>1241.52</v>
      </c>
      <c r="Q60" s="78">
        <f>'2019 PSUI Customer Load'!Q60+'2019 PSUI Customer Gen'!Q60</f>
        <v>1208.3399999999999</v>
      </c>
      <c r="R60" s="78">
        <f>'2019 PSUI Customer Load'!R60+'2019 PSUI Customer Gen'!R60</f>
        <v>1206.3399999999999</v>
      </c>
      <c r="S60" s="78">
        <f>'2019 PSUI Customer Load'!S60+'2019 PSUI Customer Gen'!S60</f>
        <v>1208.69</v>
      </c>
      <c r="T60" s="78">
        <f>'2019 PSUI Customer Load'!T60+'2019 PSUI Customer Gen'!T60</f>
        <v>1212.6500000000001</v>
      </c>
      <c r="U60" s="78">
        <f>'2019 PSUI Customer Load'!U60+'2019 PSUI Customer Gen'!U60</f>
        <v>1209.18</v>
      </c>
      <c r="V60" s="78">
        <f>'2019 PSUI Customer Load'!V60+'2019 PSUI Customer Gen'!V60</f>
        <v>1184.6099999999999</v>
      </c>
      <c r="W60" s="78">
        <f>'2019 PSUI Customer Load'!W60+'2019 PSUI Customer Gen'!W60</f>
        <v>1171.21</v>
      </c>
      <c r="X60" s="78">
        <f>'2019 PSUI Customer Load'!X60+'2019 PSUI Customer Gen'!X60</f>
        <v>1146.18</v>
      </c>
      <c r="Y60" s="78">
        <f>'2019 PSUI Customer Load'!Y60+'2019 PSUI Customer Gen'!Y60</f>
        <v>1142.23</v>
      </c>
      <c r="Z60" s="78">
        <f>'2019 PSUI Customer Load'!Z60+'2019 PSUI Customer Gen'!Z60</f>
        <v>1131.73</v>
      </c>
      <c r="AA60" s="86">
        <f t="shared" si="0"/>
        <v>1268.68</v>
      </c>
      <c r="AB60" s="77">
        <f t="shared" si="1"/>
        <v>2020</v>
      </c>
      <c r="AC60" s="76">
        <f t="shared" si="2"/>
        <v>12</v>
      </c>
      <c r="AD60" s="76" t="str">
        <f t="shared" si="3"/>
        <v/>
      </c>
      <c r="AE60" s="76" t="str">
        <f t="shared" si="4"/>
        <v/>
      </c>
      <c r="AF60" s="74">
        <f t="shared" si="5"/>
        <v>1268.68</v>
      </c>
      <c r="AG60" s="75" t="str">
        <f t="shared" si="6"/>
        <v>12:00</v>
      </c>
      <c r="AH60" s="74">
        <f t="shared" si="7"/>
        <v>29887.82</v>
      </c>
      <c r="AI60" s="73" t="str">
        <f t="shared" si="8"/>
        <v/>
      </c>
      <c r="AJ60" s="73" t="str">
        <f t="shared" si="9"/>
        <v/>
      </c>
      <c r="AK60" s="73" t="str">
        <f t="shared" si="10"/>
        <v/>
      </c>
      <c r="AL60" s="72" t="str">
        <f t="shared" si="11"/>
        <v/>
      </c>
      <c r="AM60" s="71" t="str">
        <f t="shared" si="12"/>
        <v/>
      </c>
    </row>
    <row r="61" spans="2:39" ht="13.8" thickBot="1">
      <c r="B61" s="79">
        <v>44193</v>
      </c>
      <c r="C61" s="78">
        <f>'2019 PSUI Customer Load'!C61+'2019 PSUI Customer Gen'!C61</f>
        <v>1130.8499999999999</v>
      </c>
      <c r="D61" s="78">
        <f>'2019 PSUI Customer Load'!D61+'2019 PSUI Customer Gen'!D61</f>
        <v>1132.8800000000001</v>
      </c>
      <c r="E61" s="78">
        <f>'2019 PSUI Customer Load'!E61+'2019 PSUI Customer Gen'!E61</f>
        <v>1134.53</v>
      </c>
      <c r="F61" s="78">
        <f>'2019 PSUI Customer Load'!F61+'2019 PSUI Customer Gen'!F61</f>
        <v>1132.92</v>
      </c>
      <c r="G61" s="78">
        <f>'2019 PSUI Customer Load'!G61+'2019 PSUI Customer Gen'!G61</f>
        <v>1149.1199999999999</v>
      </c>
      <c r="H61" s="78">
        <f>'2019 PSUI Customer Load'!H61+'2019 PSUI Customer Gen'!H61</f>
        <v>1136.7</v>
      </c>
      <c r="I61" s="78">
        <f>'2019 PSUI Customer Load'!I61+'2019 PSUI Customer Gen'!I61</f>
        <v>1170.1199999999999</v>
      </c>
      <c r="J61" s="78">
        <f>'2019 PSUI Customer Load'!J61+'2019 PSUI Customer Gen'!J61</f>
        <v>1236.45</v>
      </c>
      <c r="K61" s="78">
        <f>'2019 PSUI Customer Load'!K61+'2019 PSUI Customer Gen'!K61</f>
        <v>1246.1400000000001</v>
      </c>
      <c r="L61" s="78">
        <f>'2019 PSUI Customer Load'!L61+'2019 PSUI Customer Gen'!L61</f>
        <v>1250.3399999999999</v>
      </c>
      <c r="M61" s="78">
        <f>'2019 PSUI Customer Load'!M61+'2019 PSUI Customer Gen'!M61</f>
        <v>1291.26</v>
      </c>
      <c r="N61" s="78">
        <f>'2019 PSUI Customer Load'!N61+'2019 PSUI Customer Gen'!N61</f>
        <v>1282.6500000000001</v>
      </c>
      <c r="O61" s="78">
        <f>'2019 PSUI Customer Load'!O61+'2019 PSUI Customer Gen'!O61</f>
        <v>1272.43</v>
      </c>
      <c r="P61" s="78">
        <f>'2019 PSUI Customer Load'!P61+'2019 PSUI Customer Gen'!P61</f>
        <v>1263.6099999999999</v>
      </c>
      <c r="Q61" s="78">
        <f>'2019 PSUI Customer Load'!Q61+'2019 PSUI Customer Gen'!Q61</f>
        <v>1247.33</v>
      </c>
      <c r="R61" s="78">
        <f>'2019 PSUI Customer Load'!R61+'2019 PSUI Customer Gen'!R61</f>
        <v>1257.31</v>
      </c>
      <c r="S61" s="78">
        <f>'2019 PSUI Customer Load'!S61+'2019 PSUI Customer Gen'!S61</f>
        <v>1272.71</v>
      </c>
      <c r="T61" s="78">
        <f>'2019 PSUI Customer Load'!T61+'2019 PSUI Customer Gen'!T61</f>
        <v>1250.27</v>
      </c>
      <c r="U61" s="78">
        <f>'2019 PSUI Customer Load'!U61+'2019 PSUI Customer Gen'!U61</f>
        <v>1247.58</v>
      </c>
      <c r="V61" s="78">
        <f>'2019 PSUI Customer Load'!V61+'2019 PSUI Customer Gen'!V61</f>
        <v>1207.8900000000001</v>
      </c>
      <c r="W61" s="78">
        <f>'2019 PSUI Customer Load'!W61+'2019 PSUI Customer Gen'!W61</f>
        <v>1176.67</v>
      </c>
      <c r="X61" s="78">
        <f>'2019 PSUI Customer Load'!X61+'2019 PSUI Customer Gen'!X61</f>
        <v>1177.72</v>
      </c>
      <c r="Y61" s="78">
        <f>'2019 PSUI Customer Load'!Y61+'2019 PSUI Customer Gen'!Y61</f>
        <v>1160.46</v>
      </c>
      <c r="Z61" s="78">
        <f>'2019 PSUI Customer Load'!Z61+'2019 PSUI Customer Gen'!Z61</f>
        <v>1157.98</v>
      </c>
      <c r="AA61" s="86">
        <f t="shared" si="0"/>
        <v>1291.26</v>
      </c>
      <c r="AB61" s="77">
        <f t="shared" si="1"/>
        <v>2020</v>
      </c>
      <c r="AC61" s="76">
        <f t="shared" si="2"/>
        <v>12</v>
      </c>
      <c r="AD61" s="76" t="str">
        <f t="shared" si="3"/>
        <v/>
      </c>
      <c r="AE61" s="76" t="str">
        <f t="shared" si="4"/>
        <v/>
      </c>
      <c r="AF61" s="74">
        <f t="shared" si="5"/>
        <v>1291.26</v>
      </c>
      <c r="AG61" s="75" t="str">
        <f t="shared" si="6"/>
        <v>11:00</v>
      </c>
      <c r="AH61" s="74">
        <f t="shared" si="7"/>
        <v>30277.18</v>
      </c>
      <c r="AI61" s="73" t="str">
        <f t="shared" si="8"/>
        <v/>
      </c>
      <c r="AJ61" s="73" t="str">
        <f t="shared" si="9"/>
        <v/>
      </c>
      <c r="AK61" s="73" t="str">
        <f t="shared" si="10"/>
        <v/>
      </c>
      <c r="AL61" s="72" t="str">
        <f t="shared" si="11"/>
        <v/>
      </c>
      <c r="AM61" s="71" t="str">
        <f t="shared" si="12"/>
        <v/>
      </c>
    </row>
    <row r="62" spans="2:39" ht="13.8" thickBot="1">
      <c r="B62" s="79">
        <v>44194</v>
      </c>
      <c r="C62" s="78">
        <f>'2019 PSUI Customer Load'!C62+'2019 PSUI Customer Gen'!C62</f>
        <v>1147.55</v>
      </c>
      <c r="D62" s="78">
        <f>'2019 PSUI Customer Load'!D62+'2019 PSUI Customer Gen'!D62</f>
        <v>1148.18</v>
      </c>
      <c r="E62" s="78">
        <f>'2019 PSUI Customer Load'!E62+'2019 PSUI Customer Gen'!E62</f>
        <v>1150.8</v>
      </c>
      <c r="F62" s="78">
        <f>'2019 PSUI Customer Load'!F62+'2019 PSUI Customer Gen'!F62</f>
        <v>1166.2</v>
      </c>
      <c r="G62" s="78">
        <f>'2019 PSUI Customer Load'!G62+'2019 PSUI Customer Gen'!G62</f>
        <v>1167.8800000000001</v>
      </c>
      <c r="H62" s="78">
        <f>'2019 PSUI Customer Load'!H62+'2019 PSUI Customer Gen'!H62</f>
        <v>1181.71</v>
      </c>
      <c r="I62" s="78">
        <f>'2019 PSUI Customer Load'!I62+'2019 PSUI Customer Gen'!I62</f>
        <v>1242.68</v>
      </c>
      <c r="J62" s="78">
        <f>'2019 PSUI Customer Load'!J62+'2019 PSUI Customer Gen'!J62</f>
        <v>1337.56</v>
      </c>
      <c r="K62" s="78">
        <f>'2019 PSUI Customer Load'!K62+'2019 PSUI Customer Gen'!K62</f>
        <v>1332.17</v>
      </c>
      <c r="L62" s="78">
        <f>'2019 PSUI Customer Load'!L62+'2019 PSUI Customer Gen'!L62</f>
        <v>1342.71</v>
      </c>
      <c r="M62" s="78">
        <f>'2019 PSUI Customer Load'!M62+'2019 PSUI Customer Gen'!M62</f>
        <v>1365.88</v>
      </c>
      <c r="N62" s="78">
        <f>'2019 PSUI Customer Load'!N62+'2019 PSUI Customer Gen'!N62</f>
        <v>1353.59</v>
      </c>
      <c r="O62" s="78">
        <f>'2019 PSUI Customer Load'!O62+'2019 PSUI Customer Gen'!O62</f>
        <v>1313.62</v>
      </c>
      <c r="P62" s="78">
        <f>'2019 PSUI Customer Load'!P62+'2019 PSUI Customer Gen'!P62</f>
        <v>1309.28</v>
      </c>
      <c r="Q62" s="78">
        <f>'2019 PSUI Customer Load'!Q62+'2019 PSUI Customer Gen'!Q62</f>
        <v>1310.3699999999999</v>
      </c>
      <c r="R62" s="78">
        <f>'2019 PSUI Customer Load'!R62+'2019 PSUI Customer Gen'!R62</f>
        <v>1292.3800000000001</v>
      </c>
      <c r="S62" s="78">
        <f>'2019 PSUI Customer Load'!S62+'2019 PSUI Customer Gen'!S62</f>
        <v>1284.8499999999999</v>
      </c>
      <c r="T62" s="78">
        <f>'2019 PSUI Customer Load'!T62+'2019 PSUI Customer Gen'!T62</f>
        <v>1281.07</v>
      </c>
      <c r="U62" s="78">
        <f>'2019 PSUI Customer Load'!U62+'2019 PSUI Customer Gen'!U62</f>
        <v>1267.18</v>
      </c>
      <c r="V62" s="78">
        <f>'2019 PSUI Customer Load'!V62+'2019 PSUI Customer Gen'!V62</f>
        <v>1241.56</v>
      </c>
      <c r="W62" s="78">
        <f>'2019 PSUI Customer Load'!W62+'2019 PSUI Customer Gen'!W62</f>
        <v>1213.3499999999999</v>
      </c>
      <c r="X62" s="78">
        <f>'2019 PSUI Customer Load'!X62+'2019 PSUI Customer Gen'!X62</f>
        <v>1206.3499999999999</v>
      </c>
      <c r="Y62" s="78">
        <f>'2019 PSUI Customer Load'!Y62+'2019 PSUI Customer Gen'!Y62</f>
        <v>1194.94</v>
      </c>
      <c r="Z62" s="78">
        <f>'2019 PSUI Customer Load'!Z62+'2019 PSUI Customer Gen'!Z62</f>
        <v>1175.6199999999999</v>
      </c>
      <c r="AA62" s="86">
        <f t="shared" si="0"/>
        <v>1365.88</v>
      </c>
      <c r="AB62" s="77">
        <f t="shared" si="1"/>
        <v>2020</v>
      </c>
      <c r="AC62" s="76">
        <f t="shared" si="2"/>
        <v>12</v>
      </c>
      <c r="AD62" s="76" t="str">
        <f t="shared" si="3"/>
        <v/>
      </c>
      <c r="AE62" s="76" t="str">
        <f t="shared" si="4"/>
        <v/>
      </c>
      <c r="AF62" s="74">
        <f t="shared" si="5"/>
        <v>1365.88</v>
      </c>
      <c r="AG62" s="75" t="str">
        <f t="shared" si="6"/>
        <v>11:00</v>
      </c>
      <c r="AH62" s="74">
        <f t="shared" si="7"/>
        <v>31393.359999999993</v>
      </c>
      <c r="AI62" s="73" t="str">
        <f t="shared" si="8"/>
        <v/>
      </c>
      <c r="AJ62" s="73" t="str">
        <f t="shared" si="9"/>
        <v/>
      </c>
      <c r="AK62" s="73" t="str">
        <f t="shared" si="10"/>
        <v/>
      </c>
      <c r="AL62" s="72" t="str">
        <f t="shared" si="11"/>
        <v/>
      </c>
      <c r="AM62" s="71" t="str">
        <f t="shared" si="12"/>
        <v/>
      </c>
    </row>
    <row r="63" spans="2:39" ht="13.8" thickBot="1">
      <c r="B63" s="79">
        <v>44195</v>
      </c>
      <c r="C63" s="78">
        <f>'2019 PSUI Customer Load'!C63+'2019 PSUI Customer Gen'!C63</f>
        <v>1154.8599999999999</v>
      </c>
      <c r="D63" s="78">
        <f>'2019 PSUI Customer Load'!D63+'2019 PSUI Customer Gen'!D63</f>
        <v>1157.6300000000001</v>
      </c>
      <c r="E63" s="78">
        <f>'2019 PSUI Customer Load'!E63+'2019 PSUI Customer Gen'!E63</f>
        <v>1147.9000000000001</v>
      </c>
      <c r="F63" s="78">
        <f>'2019 PSUI Customer Load'!F63+'2019 PSUI Customer Gen'!F63</f>
        <v>1159.83</v>
      </c>
      <c r="G63" s="78">
        <f>'2019 PSUI Customer Load'!G63+'2019 PSUI Customer Gen'!G63</f>
        <v>1169</v>
      </c>
      <c r="H63" s="78">
        <f>'2019 PSUI Customer Load'!H63+'2019 PSUI Customer Gen'!H63</f>
        <v>1166.69</v>
      </c>
      <c r="I63" s="78">
        <f>'2019 PSUI Customer Load'!I63+'2019 PSUI Customer Gen'!I63</f>
        <v>1214.1500000000001</v>
      </c>
      <c r="J63" s="78">
        <f>'2019 PSUI Customer Load'!J63+'2019 PSUI Customer Gen'!J63</f>
        <v>1313.55</v>
      </c>
      <c r="K63" s="78">
        <f>'2019 PSUI Customer Load'!K63+'2019 PSUI Customer Gen'!K63</f>
        <v>1336.79</v>
      </c>
      <c r="L63" s="78">
        <f>'2019 PSUI Customer Load'!L63+'2019 PSUI Customer Gen'!L63</f>
        <v>1327.13</v>
      </c>
      <c r="M63" s="78">
        <f>'2019 PSUI Customer Load'!M63+'2019 PSUI Customer Gen'!M63</f>
        <v>1346.03</v>
      </c>
      <c r="N63" s="78">
        <f>'2019 PSUI Customer Load'!N63+'2019 PSUI Customer Gen'!N63</f>
        <v>1353.87</v>
      </c>
      <c r="O63" s="78">
        <f>'2019 PSUI Customer Load'!O63+'2019 PSUI Customer Gen'!O63</f>
        <v>1345.78</v>
      </c>
      <c r="P63" s="78">
        <f>'2019 PSUI Customer Load'!P63+'2019 PSUI Customer Gen'!P63</f>
        <v>1353.1</v>
      </c>
      <c r="Q63" s="78">
        <f>'2019 PSUI Customer Load'!Q63+'2019 PSUI Customer Gen'!Q63</f>
        <v>1335.71</v>
      </c>
      <c r="R63" s="78">
        <f>'2019 PSUI Customer Load'!R63+'2019 PSUI Customer Gen'!R63</f>
        <v>1316.6</v>
      </c>
      <c r="S63" s="78">
        <f>'2019 PSUI Customer Load'!S63+'2019 PSUI Customer Gen'!S63</f>
        <v>1307.1500000000001</v>
      </c>
      <c r="T63" s="78">
        <f>'2019 PSUI Customer Load'!T63+'2019 PSUI Customer Gen'!T63</f>
        <v>1263.5999999999999</v>
      </c>
      <c r="U63" s="78">
        <f>'2019 PSUI Customer Load'!U63+'2019 PSUI Customer Gen'!U63</f>
        <v>1244.57</v>
      </c>
      <c r="V63" s="78">
        <f>'2019 PSUI Customer Load'!V63+'2019 PSUI Customer Gen'!V63</f>
        <v>1199.98</v>
      </c>
      <c r="W63" s="78">
        <f>'2019 PSUI Customer Load'!W63+'2019 PSUI Customer Gen'!W63</f>
        <v>1173.69</v>
      </c>
      <c r="X63" s="78">
        <f>'2019 PSUI Customer Load'!X63+'2019 PSUI Customer Gen'!X63</f>
        <v>1167.5999999999999</v>
      </c>
      <c r="Y63" s="78">
        <f>'2019 PSUI Customer Load'!Y63+'2019 PSUI Customer Gen'!Y63</f>
        <v>1154.3</v>
      </c>
      <c r="Z63" s="78">
        <f>'2019 PSUI Customer Load'!Z63+'2019 PSUI Customer Gen'!Z63</f>
        <v>1135.58</v>
      </c>
      <c r="AA63" s="86">
        <f t="shared" si="0"/>
        <v>1353.87</v>
      </c>
      <c r="AB63" s="77">
        <f t="shared" si="1"/>
        <v>2020</v>
      </c>
      <c r="AC63" s="76">
        <f t="shared" si="2"/>
        <v>12</v>
      </c>
      <c r="AD63" s="76" t="str">
        <f t="shared" si="3"/>
        <v/>
      </c>
      <c r="AE63" s="76" t="str">
        <f t="shared" si="4"/>
        <v/>
      </c>
      <c r="AF63" s="74">
        <f t="shared" si="5"/>
        <v>1353.87</v>
      </c>
      <c r="AG63" s="75" t="str">
        <f t="shared" si="6"/>
        <v>12:00</v>
      </c>
      <c r="AH63" s="74">
        <f t="shared" si="7"/>
        <v>31198.959999999995</v>
      </c>
      <c r="AI63" s="73" t="str">
        <f t="shared" si="8"/>
        <v/>
      </c>
      <c r="AJ63" s="73" t="str">
        <f t="shared" si="9"/>
        <v/>
      </c>
      <c r="AK63" s="73" t="str">
        <f t="shared" si="10"/>
        <v/>
      </c>
      <c r="AL63" s="72" t="str">
        <f t="shared" si="11"/>
        <v/>
      </c>
      <c r="AM63" s="71" t="str">
        <f t="shared" si="12"/>
        <v/>
      </c>
    </row>
    <row r="64" spans="2:39" ht="13.8" thickBot="1">
      <c r="B64" s="79">
        <v>44196</v>
      </c>
      <c r="C64" s="78">
        <f>'2019 PSUI Customer Load'!C64+'2019 PSUI Customer Gen'!C64</f>
        <v>1138.55</v>
      </c>
      <c r="D64" s="78">
        <f>'2019 PSUI Customer Load'!D64+'2019 PSUI Customer Gen'!D64</f>
        <v>1142.58</v>
      </c>
      <c r="E64" s="78">
        <f>'2019 PSUI Customer Load'!E64+'2019 PSUI Customer Gen'!E64</f>
        <v>1141.98</v>
      </c>
      <c r="F64" s="78">
        <f>'2019 PSUI Customer Load'!F64+'2019 PSUI Customer Gen'!F64</f>
        <v>1146.42</v>
      </c>
      <c r="G64" s="78">
        <f>'2019 PSUI Customer Load'!G64+'2019 PSUI Customer Gen'!G64</f>
        <v>1166.55</v>
      </c>
      <c r="H64" s="78">
        <f>'2019 PSUI Customer Load'!H64+'2019 PSUI Customer Gen'!H64</f>
        <v>1170.54</v>
      </c>
      <c r="I64" s="78">
        <f>'2019 PSUI Customer Load'!I64+'2019 PSUI Customer Gen'!I64</f>
        <v>1217.97</v>
      </c>
      <c r="J64" s="78">
        <f>'2019 PSUI Customer Load'!J64+'2019 PSUI Customer Gen'!J64</f>
        <v>1312.89</v>
      </c>
      <c r="K64" s="78">
        <f>'2019 PSUI Customer Load'!K64+'2019 PSUI Customer Gen'!K64</f>
        <v>1322.55</v>
      </c>
      <c r="L64" s="78">
        <f>'2019 PSUI Customer Load'!L64+'2019 PSUI Customer Gen'!L64</f>
        <v>1332.38</v>
      </c>
      <c r="M64" s="78">
        <f>'2019 PSUI Customer Load'!M64+'2019 PSUI Customer Gen'!M64</f>
        <v>1377.08</v>
      </c>
      <c r="N64" s="78">
        <f>'2019 PSUI Customer Load'!N64+'2019 PSUI Customer Gen'!N64</f>
        <v>1348.9</v>
      </c>
      <c r="O64" s="78">
        <f>'2019 PSUI Customer Load'!O64+'2019 PSUI Customer Gen'!O64</f>
        <v>1319.92</v>
      </c>
      <c r="P64" s="78">
        <f>'2019 PSUI Customer Load'!P64+'2019 PSUI Customer Gen'!P64</f>
        <v>1332.91</v>
      </c>
      <c r="Q64" s="78">
        <f>'2019 PSUI Customer Load'!Q64+'2019 PSUI Customer Gen'!Q64</f>
        <v>1298.6400000000001</v>
      </c>
      <c r="R64" s="78">
        <f>'2019 PSUI Customer Load'!R64+'2019 PSUI Customer Gen'!R64</f>
        <v>1283.7</v>
      </c>
      <c r="S64" s="78">
        <f>'2019 PSUI Customer Load'!S64+'2019 PSUI Customer Gen'!S64</f>
        <v>1282.4000000000001</v>
      </c>
      <c r="T64" s="78">
        <f>'2019 PSUI Customer Load'!T64+'2019 PSUI Customer Gen'!T64</f>
        <v>1256.81</v>
      </c>
      <c r="U64" s="78">
        <f>'2019 PSUI Customer Load'!U64+'2019 PSUI Customer Gen'!U64</f>
        <v>1245.97</v>
      </c>
      <c r="V64" s="78">
        <f>'2019 PSUI Customer Load'!V64+'2019 PSUI Customer Gen'!V64</f>
        <v>1207.6400000000001</v>
      </c>
      <c r="W64" s="78">
        <f>'2019 PSUI Customer Load'!W64+'2019 PSUI Customer Gen'!W64</f>
        <v>1205.96</v>
      </c>
      <c r="X64" s="78">
        <f>'2019 PSUI Customer Load'!X64+'2019 PSUI Customer Gen'!X64</f>
        <v>1207.3599999999999</v>
      </c>
      <c r="Y64" s="78">
        <f>'2019 PSUI Customer Load'!Y64+'2019 PSUI Customer Gen'!Y64</f>
        <v>1183.3800000000001</v>
      </c>
      <c r="Z64" s="78">
        <f>'2019 PSUI Customer Load'!Z64+'2019 PSUI Customer Gen'!Z64</f>
        <v>1183.56</v>
      </c>
      <c r="AA64" s="86">
        <f t="shared" si="0"/>
        <v>1377.08</v>
      </c>
      <c r="AB64" s="77">
        <f t="shared" si="1"/>
        <v>2020</v>
      </c>
      <c r="AC64" s="76">
        <f t="shared" si="2"/>
        <v>12</v>
      </c>
      <c r="AD64" s="76" t="str">
        <f t="shared" si="3"/>
        <v>2020-12</v>
      </c>
      <c r="AE64" s="76">
        <f t="shared" si="4"/>
        <v>12</v>
      </c>
      <c r="AF64" s="74">
        <f t="shared" si="5"/>
        <v>1377.08</v>
      </c>
      <c r="AG64" s="75" t="str">
        <f t="shared" si="6"/>
        <v>11:00</v>
      </c>
      <c r="AH64" s="74">
        <f t="shared" si="7"/>
        <v>31203.720000000008</v>
      </c>
      <c r="AI64" s="73">
        <f t="shared" si="8"/>
        <v>42114.934000000001</v>
      </c>
      <c r="AJ64" s="73">
        <f t="shared" si="9"/>
        <v>1490.0509999999999</v>
      </c>
      <c r="AK64" s="73">
        <f t="shared" si="10"/>
        <v>33574.61</v>
      </c>
      <c r="AL64" s="72">
        <f t="shared" si="11"/>
        <v>44187</v>
      </c>
      <c r="AM64" s="71" t="str">
        <f t="shared" si="12"/>
        <v>13:00</v>
      </c>
    </row>
    <row r="65" spans="2:39" ht="13.8" thickBot="1">
      <c r="B65" s="79">
        <v>44197</v>
      </c>
      <c r="C65" s="78">
        <f>'2019 PSUI Customer Load'!C65+'2019 PSUI Customer Gen'!C65</f>
        <v>1174.57</v>
      </c>
      <c r="D65" s="78">
        <f>'2019 PSUI Customer Load'!D65+'2019 PSUI Customer Gen'!D65</f>
        <v>1166.3800000000001</v>
      </c>
      <c r="E65" s="78">
        <f>'2019 PSUI Customer Load'!E65+'2019 PSUI Customer Gen'!E65</f>
        <v>1178.9100000000001</v>
      </c>
      <c r="F65" s="78">
        <f>'2019 PSUI Customer Load'!F65+'2019 PSUI Customer Gen'!F65</f>
        <v>1178.8</v>
      </c>
      <c r="G65" s="78">
        <f>'2019 PSUI Customer Load'!G65+'2019 PSUI Customer Gen'!G65</f>
        <v>1192.8399999999999</v>
      </c>
      <c r="H65" s="78">
        <f>'2019 PSUI Customer Load'!H65+'2019 PSUI Customer Gen'!H65</f>
        <v>1199.0999999999999</v>
      </c>
      <c r="I65" s="78">
        <f>'2019 PSUI Customer Load'!I65+'2019 PSUI Customer Gen'!I65</f>
        <v>1211.32</v>
      </c>
      <c r="J65" s="78">
        <f>'2019 PSUI Customer Load'!J65+'2019 PSUI Customer Gen'!J65</f>
        <v>1278.4100000000001</v>
      </c>
      <c r="K65" s="78">
        <f>'2019 PSUI Customer Load'!K65+'2019 PSUI Customer Gen'!K65</f>
        <v>1243.76</v>
      </c>
      <c r="L65" s="78">
        <f>'2019 PSUI Customer Load'!L65+'2019 PSUI Customer Gen'!L65</f>
        <v>1231.4100000000001</v>
      </c>
      <c r="M65" s="78">
        <f>'2019 PSUI Customer Load'!M65+'2019 PSUI Customer Gen'!M65</f>
        <v>1248.5899999999999</v>
      </c>
      <c r="N65" s="78">
        <f>'2019 PSUI Customer Load'!N65+'2019 PSUI Customer Gen'!N65</f>
        <v>1250.3699999999999</v>
      </c>
      <c r="O65" s="78">
        <f>'2019 PSUI Customer Load'!O65+'2019 PSUI Customer Gen'!O65</f>
        <v>1229.17</v>
      </c>
      <c r="P65" s="78">
        <f>'2019 PSUI Customer Load'!P65+'2019 PSUI Customer Gen'!P65</f>
        <v>1218.77</v>
      </c>
      <c r="Q65" s="78">
        <f>'2019 PSUI Customer Load'!Q65+'2019 PSUI Customer Gen'!Q65</f>
        <v>1218.8800000000001</v>
      </c>
      <c r="R65" s="78">
        <f>'2019 PSUI Customer Load'!R65+'2019 PSUI Customer Gen'!R65</f>
        <v>1226.0899999999999</v>
      </c>
      <c r="S65" s="78">
        <f>'2019 PSUI Customer Load'!S65+'2019 PSUI Customer Gen'!S65</f>
        <v>1238.72</v>
      </c>
      <c r="T65" s="78">
        <f>'2019 PSUI Customer Load'!T65+'2019 PSUI Customer Gen'!T65</f>
        <v>1224.6199999999999</v>
      </c>
      <c r="U65" s="78">
        <f>'2019 PSUI Customer Load'!U65+'2019 PSUI Customer Gen'!U65</f>
        <v>1238.02</v>
      </c>
      <c r="V65" s="78">
        <f>'2019 PSUI Customer Load'!V65+'2019 PSUI Customer Gen'!V65</f>
        <v>1217.58</v>
      </c>
      <c r="W65" s="78">
        <f>'2019 PSUI Customer Load'!W65+'2019 PSUI Customer Gen'!W65</f>
        <v>1174.29</v>
      </c>
      <c r="X65" s="78">
        <f>'2019 PSUI Customer Load'!X65+'2019 PSUI Customer Gen'!X65</f>
        <v>1171.49</v>
      </c>
      <c r="Y65" s="78">
        <f>'2019 PSUI Customer Load'!Y65+'2019 PSUI Customer Gen'!Y65</f>
        <v>1170.1199999999999</v>
      </c>
      <c r="Z65" s="78">
        <f>'2019 PSUI Customer Load'!Z65+'2019 PSUI Customer Gen'!Z65</f>
        <v>1148.07</v>
      </c>
      <c r="AA65" s="86">
        <f t="shared" si="0"/>
        <v>1278.4100000000001</v>
      </c>
      <c r="AB65" s="77">
        <f t="shared" si="1"/>
        <v>2021</v>
      </c>
      <c r="AC65" s="76">
        <f t="shared" si="2"/>
        <v>1</v>
      </c>
      <c r="AD65" s="76" t="str">
        <f t="shared" si="3"/>
        <v/>
      </c>
      <c r="AE65" s="76" t="str">
        <f t="shared" si="4"/>
        <v/>
      </c>
      <c r="AF65" s="74">
        <f t="shared" si="5"/>
        <v>1278.4100000000001</v>
      </c>
      <c r="AG65" s="75" t="str">
        <f t="shared" si="6"/>
        <v>8:00</v>
      </c>
      <c r="AH65" s="74">
        <f t="shared" si="7"/>
        <v>30308.69</v>
      </c>
      <c r="AI65" s="73" t="str">
        <f t="shared" si="8"/>
        <v/>
      </c>
      <c r="AJ65" s="73" t="str">
        <f t="shared" si="9"/>
        <v/>
      </c>
      <c r="AK65" s="73" t="str">
        <f t="shared" si="10"/>
        <v/>
      </c>
      <c r="AL65" s="72" t="str">
        <f t="shared" si="11"/>
        <v/>
      </c>
      <c r="AM65" s="71" t="str">
        <f t="shared" si="12"/>
        <v/>
      </c>
    </row>
    <row r="66" spans="2:39" ht="13.8" thickBot="1">
      <c r="B66" s="79">
        <v>44198</v>
      </c>
      <c r="C66" s="78">
        <f>'2019 PSUI Customer Load'!C66+'2019 PSUI Customer Gen'!C66</f>
        <v>1143.8399999999999</v>
      </c>
      <c r="D66" s="78">
        <f>'2019 PSUI Customer Load'!D66+'2019 PSUI Customer Gen'!D66</f>
        <v>1133.23</v>
      </c>
      <c r="E66" s="78">
        <f>'2019 PSUI Customer Load'!E66+'2019 PSUI Customer Gen'!E66</f>
        <v>1134.0999999999999</v>
      </c>
      <c r="F66" s="78">
        <f>'2019 PSUI Customer Load'!F66+'2019 PSUI Customer Gen'!F66</f>
        <v>1135.79</v>
      </c>
      <c r="G66" s="78">
        <f>'2019 PSUI Customer Load'!G66+'2019 PSUI Customer Gen'!G66</f>
        <v>1133.58</v>
      </c>
      <c r="H66" s="78">
        <f>'2019 PSUI Customer Load'!H66+'2019 PSUI Customer Gen'!H66</f>
        <v>1141.98</v>
      </c>
      <c r="I66" s="78">
        <f>'2019 PSUI Customer Load'!I66+'2019 PSUI Customer Gen'!I66</f>
        <v>1174.29</v>
      </c>
      <c r="J66" s="78">
        <f>'2019 PSUI Customer Load'!J66+'2019 PSUI Customer Gen'!J66</f>
        <v>1218.1400000000001</v>
      </c>
      <c r="K66" s="78">
        <f>'2019 PSUI Customer Load'!K66+'2019 PSUI Customer Gen'!K66</f>
        <v>1249.78</v>
      </c>
      <c r="L66" s="78">
        <f>'2019 PSUI Customer Load'!L66+'2019 PSUI Customer Gen'!L66</f>
        <v>1241.17</v>
      </c>
      <c r="M66" s="78">
        <f>'2019 PSUI Customer Load'!M66+'2019 PSUI Customer Gen'!M66</f>
        <v>1258.1099999999999</v>
      </c>
      <c r="N66" s="78">
        <f>'2019 PSUI Customer Load'!N66+'2019 PSUI Customer Gen'!N66</f>
        <v>1260</v>
      </c>
      <c r="O66" s="78">
        <f>'2019 PSUI Customer Load'!O66+'2019 PSUI Customer Gen'!O66</f>
        <v>1240.44</v>
      </c>
      <c r="P66" s="78">
        <f>'2019 PSUI Customer Load'!P66+'2019 PSUI Customer Gen'!P66</f>
        <v>1242.75</v>
      </c>
      <c r="Q66" s="78">
        <f>'2019 PSUI Customer Load'!Q66+'2019 PSUI Customer Gen'!Q66</f>
        <v>1219.05</v>
      </c>
      <c r="R66" s="78">
        <f>'2019 PSUI Customer Load'!R66+'2019 PSUI Customer Gen'!R66</f>
        <v>1207.92</v>
      </c>
      <c r="S66" s="78">
        <f>'2019 PSUI Customer Load'!S66+'2019 PSUI Customer Gen'!S66</f>
        <v>1219.6500000000001</v>
      </c>
      <c r="T66" s="78">
        <f>'2019 PSUI Customer Load'!T66+'2019 PSUI Customer Gen'!T66</f>
        <v>1198.1199999999999</v>
      </c>
      <c r="U66" s="78">
        <f>'2019 PSUI Customer Load'!U66+'2019 PSUI Customer Gen'!U66</f>
        <v>1214.5</v>
      </c>
      <c r="V66" s="78">
        <f>'2019 PSUI Customer Load'!V66+'2019 PSUI Customer Gen'!V66</f>
        <v>1195.67</v>
      </c>
      <c r="W66" s="78">
        <f>'2019 PSUI Customer Load'!W66+'2019 PSUI Customer Gen'!W66</f>
        <v>1180.45</v>
      </c>
      <c r="X66" s="78">
        <f>'2019 PSUI Customer Load'!X66+'2019 PSUI Customer Gen'!X66</f>
        <v>1160.98</v>
      </c>
      <c r="Y66" s="78">
        <f>'2019 PSUI Customer Load'!Y66+'2019 PSUI Customer Gen'!Y66</f>
        <v>1172.1199999999999</v>
      </c>
      <c r="Z66" s="78">
        <f>'2019 PSUI Customer Load'!Z66+'2019 PSUI Customer Gen'!Z66</f>
        <v>1151.99</v>
      </c>
      <c r="AA66" s="86">
        <f t="shared" si="0"/>
        <v>1260</v>
      </c>
      <c r="AB66" s="77">
        <f t="shared" si="1"/>
        <v>2021</v>
      </c>
      <c r="AC66" s="76">
        <f t="shared" si="2"/>
        <v>1</v>
      </c>
      <c r="AD66" s="76" t="str">
        <f t="shared" si="3"/>
        <v/>
      </c>
      <c r="AE66" s="76" t="str">
        <f t="shared" si="4"/>
        <v/>
      </c>
      <c r="AF66" s="74">
        <f t="shared" si="5"/>
        <v>1260</v>
      </c>
      <c r="AG66" s="75" t="str">
        <f t="shared" si="6"/>
        <v>12:00</v>
      </c>
      <c r="AH66" s="74">
        <f t="shared" si="7"/>
        <v>29887.65</v>
      </c>
      <c r="AI66" s="73" t="str">
        <f t="shared" si="8"/>
        <v/>
      </c>
      <c r="AJ66" s="73" t="str">
        <f t="shared" si="9"/>
        <v/>
      </c>
      <c r="AK66" s="73" t="str">
        <f t="shared" si="10"/>
        <v/>
      </c>
      <c r="AL66" s="72" t="str">
        <f t="shared" si="11"/>
        <v/>
      </c>
      <c r="AM66" s="71" t="str">
        <f t="shared" si="12"/>
        <v/>
      </c>
    </row>
    <row r="67" spans="2:39" ht="13.8" thickBot="1">
      <c r="B67" s="79">
        <v>44199</v>
      </c>
      <c r="C67" s="78">
        <f>'2019 PSUI Customer Load'!C67+'2019 PSUI Customer Gen'!C67</f>
        <v>1152.1300000000001</v>
      </c>
      <c r="D67" s="78">
        <f>'2019 PSUI Customer Load'!D67+'2019 PSUI Customer Gen'!D67</f>
        <v>1146.22</v>
      </c>
      <c r="E67" s="78">
        <f>'2019 PSUI Customer Load'!E67+'2019 PSUI Customer Gen'!E67</f>
        <v>1152.97</v>
      </c>
      <c r="F67" s="78">
        <f>'2019 PSUI Customer Load'!F67+'2019 PSUI Customer Gen'!F67</f>
        <v>1157.17</v>
      </c>
      <c r="G67" s="78">
        <f>'2019 PSUI Customer Load'!G67+'2019 PSUI Customer Gen'!G67</f>
        <v>1146.25</v>
      </c>
      <c r="H67" s="78">
        <f>'2019 PSUI Customer Load'!H67+'2019 PSUI Customer Gen'!H67</f>
        <v>1143.8399999999999</v>
      </c>
      <c r="I67" s="78">
        <f>'2019 PSUI Customer Load'!I67+'2019 PSUI Customer Gen'!I67</f>
        <v>1170.3699999999999</v>
      </c>
      <c r="J67" s="78">
        <f>'2019 PSUI Customer Load'!J67+'2019 PSUI Customer Gen'!J67</f>
        <v>1244.25</v>
      </c>
      <c r="K67" s="78">
        <f>'2019 PSUI Customer Load'!K67+'2019 PSUI Customer Gen'!K67</f>
        <v>1245.48</v>
      </c>
      <c r="L67" s="78">
        <f>'2019 PSUI Customer Load'!L67+'2019 PSUI Customer Gen'!L67</f>
        <v>1224.3699999999999</v>
      </c>
      <c r="M67" s="78">
        <f>'2019 PSUI Customer Load'!M67+'2019 PSUI Customer Gen'!M67</f>
        <v>1243.8699999999999</v>
      </c>
      <c r="N67" s="78">
        <f>'2019 PSUI Customer Load'!N67+'2019 PSUI Customer Gen'!N67</f>
        <v>1263.8499999999999</v>
      </c>
      <c r="O67" s="78">
        <f>'2019 PSUI Customer Load'!O67+'2019 PSUI Customer Gen'!O67</f>
        <v>1212.26</v>
      </c>
      <c r="P67" s="78">
        <f>'2019 PSUI Customer Load'!P67+'2019 PSUI Customer Gen'!P67</f>
        <v>1216.6400000000001</v>
      </c>
      <c r="Q67" s="78">
        <f>'2019 PSUI Customer Load'!Q67+'2019 PSUI Customer Gen'!Q67</f>
        <v>1209.67</v>
      </c>
      <c r="R67" s="78">
        <f>'2019 PSUI Customer Load'!R67+'2019 PSUI Customer Gen'!R67</f>
        <v>1195.74</v>
      </c>
      <c r="S67" s="78">
        <f>'2019 PSUI Customer Load'!S67+'2019 PSUI Customer Gen'!S67</f>
        <v>1175.9000000000001</v>
      </c>
      <c r="T67" s="78">
        <f>'2019 PSUI Customer Load'!T67+'2019 PSUI Customer Gen'!T67</f>
        <v>1169.07</v>
      </c>
      <c r="U67" s="78">
        <f>'2019 PSUI Customer Load'!U67+'2019 PSUI Customer Gen'!U67</f>
        <v>1221.08</v>
      </c>
      <c r="V67" s="78">
        <f>'2019 PSUI Customer Load'!V67+'2019 PSUI Customer Gen'!V67</f>
        <v>1175.76</v>
      </c>
      <c r="W67" s="78">
        <f>'2019 PSUI Customer Load'!W67+'2019 PSUI Customer Gen'!W67</f>
        <v>1172.01</v>
      </c>
      <c r="X67" s="78">
        <f>'2019 PSUI Customer Load'!X67+'2019 PSUI Customer Gen'!X67</f>
        <v>1164.5899999999999</v>
      </c>
      <c r="Y67" s="78">
        <f>'2019 PSUI Customer Load'!Y67+'2019 PSUI Customer Gen'!Y67</f>
        <v>1150.42</v>
      </c>
      <c r="Z67" s="78">
        <f>'2019 PSUI Customer Load'!Z67+'2019 PSUI Customer Gen'!Z67</f>
        <v>1150.5899999999999</v>
      </c>
      <c r="AA67" s="86">
        <f t="shared" ref="AA67:AA130" si="13">MAX(C67:Z67)</f>
        <v>1263.8499999999999</v>
      </c>
      <c r="AB67" s="77">
        <f t="shared" ref="AB67:AB130" si="14">YEAR(B67)</f>
        <v>2021</v>
      </c>
      <c r="AC67" s="76">
        <f t="shared" ref="AC67:AC130" si="15">MONTH(B67)</f>
        <v>1</v>
      </c>
      <c r="AD67" s="76" t="str">
        <f t="shared" ref="AD67:AD130" si="16">IF(AE67="","",AB67&amp;"-"&amp;AE67)</f>
        <v/>
      </c>
      <c r="AE67" s="76" t="str">
        <f t="shared" ref="AE67:AE130" si="17">IF(DAY(B67+1)=1,AC67,"")</f>
        <v/>
      </c>
      <c r="AF67" s="74">
        <f t="shared" ref="AF67:AF130" si="18">MAX(C67:AA67)</f>
        <v>1263.8499999999999</v>
      </c>
      <c r="AG67" s="75" t="str">
        <f t="shared" ref="AG67:AG130" si="19">INDEX($C$2:$Z$2,MATCH(AF67,C67:Z67,0))</f>
        <v>12:00</v>
      </c>
      <c r="AH67" s="74">
        <f t="shared" ref="AH67:AH130" si="20">SUM(C67:AA67)</f>
        <v>29768.349999999995</v>
      </c>
      <c r="AI67" s="73" t="str">
        <f t="shared" ref="AI67:AI130" si="21">IF(AE67&lt;&gt;"",SUMIFS(AF:AF,AC:AC,AC67,AB:AB,AB67),"")</f>
        <v/>
      </c>
      <c r="AJ67" s="73" t="str">
        <f t="shared" ref="AJ67:AJ130" si="22">IF(AI67="","",_xlfn.MAXIFS(AF:AF,AC:AC,AC67,AB:AB,AB67))</f>
        <v/>
      </c>
      <c r="AK67" s="73" t="str">
        <f t="shared" ref="AK67:AK130" si="23">IF(AI67="","",_xlfn.MAXIFS(AH:AH,AC:AC,AC67,AB:AB,AB67))</f>
        <v/>
      </c>
      <c r="AL67" s="72" t="str">
        <f t="shared" ref="AL67:AL130" si="24">IF(AI67&lt;&gt;"",INDEX(B:B,MATCH(AJ67,AF:AF,0)),"")</f>
        <v/>
      </c>
      <c r="AM67" s="71" t="str">
        <f t="shared" ref="AM67:AM130" si="25">IF(AI67&lt;&gt;"",INDEX(AG:AG,MATCH(AJ67,AF:AF,0)),"")</f>
        <v/>
      </c>
    </row>
    <row r="68" spans="2:39" ht="13.8" thickBot="1">
      <c r="B68" s="79">
        <v>44200</v>
      </c>
      <c r="C68" s="78">
        <f>'2019 PSUI Customer Load'!C68+'2019 PSUI Customer Gen'!C68</f>
        <v>1148.81</v>
      </c>
      <c r="D68" s="78">
        <f>'2019 PSUI Customer Load'!D68+'2019 PSUI Customer Gen'!D68</f>
        <v>1148.3900000000001</v>
      </c>
      <c r="E68" s="78">
        <f>'2019 PSUI Customer Load'!E68+'2019 PSUI Customer Gen'!E68</f>
        <v>1144.99</v>
      </c>
      <c r="F68" s="78">
        <f>'2019 PSUI Customer Load'!F68+'2019 PSUI Customer Gen'!F68</f>
        <v>1159.73</v>
      </c>
      <c r="G68" s="78">
        <f>'2019 PSUI Customer Load'!G68+'2019 PSUI Customer Gen'!G68</f>
        <v>1169.98</v>
      </c>
      <c r="H68" s="78">
        <f>'2019 PSUI Customer Load'!H68+'2019 PSUI Customer Gen'!H68</f>
        <v>1196.69</v>
      </c>
      <c r="I68" s="78">
        <f>'2019 PSUI Customer Load'!I68+'2019 PSUI Customer Gen'!I68</f>
        <v>1230.71</v>
      </c>
      <c r="J68" s="78">
        <f>'2019 PSUI Customer Load'!J68+'2019 PSUI Customer Gen'!J68</f>
        <v>1326.5</v>
      </c>
      <c r="K68" s="78">
        <f>'2019 PSUI Customer Load'!K68+'2019 PSUI Customer Gen'!K68</f>
        <v>1347.57</v>
      </c>
      <c r="L68" s="78">
        <f>'2019 PSUI Customer Load'!L68+'2019 PSUI Customer Gen'!L68</f>
        <v>1347.57</v>
      </c>
      <c r="M68" s="78">
        <f>'2019 PSUI Customer Load'!M68+'2019 PSUI Customer Gen'!M68</f>
        <v>1384.25</v>
      </c>
      <c r="N68" s="78">
        <f>'2019 PSUI Customer Load'!N68+'2019 PSUI Customer Gen'!N68</f>
        <v>1393.91</v>
      </c>
      <c r="O68" s="78">
        <f>'2019 PSUI Customer Load'!O68+'2019 PSUI Customer Gen'!O68</f>
        <v>1365.46</v>
      </c>
      <c r="P68" s="78">
        <f>'2019 PSUI Customer Load'!P68+'2019 PSUI Customer Gen'!P68</f>
        <v>1353.98</v>
      </c>
      <c r="Q68" s="78">
        <f>'2019 PSUI Customer Load'!Q68+'2019 PSUI Customer Gen'!Q68</f>
        <v>1343.41</v>
      </c>
      <c r="R68" s="78">
        <f>'2019 PSUI Customer Load'!R68+'2019 PSUI Customer Gen'!R68</f>
        <v>1344.7</v>
      </c>
      <c r="S68" s="78">
        <f>'2019 PSUI Customer Load'!S68+'2019 PSUI Customer Gen'!S68</f>
        <v>1336.83</v>
      </c>
      <c r="T68" s="78">
        <f>'2019 PSUI Customer Load'!T68+'2019 PSUI Customer Gen'!T68</f>
        <v>1262.8399999999999</v>
      </c>
      <c r="U68" s="78">
        <f>'2019 PSUI Customer Load'!U68+'2019 PSUI Customer Gen'!U68</f>
        <v>1258.5999999999999</v>
      </c>
      <c r="V68" s="78">
        <f>'2019 PSUI Customer Load'!V68+'2019 PSUI Customer Gen'!V68</f>
        <v>1216.28</v>
      </c>
      <c r="W68" s="78">
        <f>'2019 PSUI Customer Load'!W68+'2019 PSUI Customer Gen'!W68</f>
        <v>1172.08</v>
      </c>
      <c r="X68" s="78">
        <f>'2019 PSUI Customer Load'!X68+'2019 PSUI Customer Gen'!X68</f>
        <v>1173.3800000000001</v>
      </c>
      <c r="Y68" s="78">
        <f>'2019 PSUI Customer Load'!Y68+'2019 PSUI Customer Gen'!Y68</f>
        <v>1162.81</v>
      </c>
      <c r="Z68" s="78">
        <f>'2019 PSUI Customer Load'!Z68+'2019 PSUI Customer Gen'!Z68</f>
        <v>1160.25</v>
      </c>
      <c r="AA68" s="86">
        <f t="shared" si="13"/>
        <v>1393.91</v>
      </c>
      <c r="AB68" s="77">
        <f t="shared" si="14"/>
        <v>2021</v>
      </c>
      <c r="AC68" s="76">
        <f t="shared" si="15"/>
        <v>1</v>
      </c>
      <c r="AD68" s="76" t="str">
        <f t="shared" si="16"/>
        <v/>
      </c>
      <c r="AE68" s="76" t="str">
        <f t="shared" si="17"/>
        <v/>
      </c>
      <c r="AF68" s="74">
        <f t="shared" si="18"/>
        <v>1393.91</v>
      </c>
      <c r="AG68" s="75" t="str">
        <f t="shared" si="19"/>
        <v>12:00</v>
      </c>
      <c r="AH68" s="74">
        <f t="shared" si="20"/>
        <v>31543.629999999994</v>
      </c>
      <c r="AI68" s="73" t="str">
        <f t="shared" si="21"/>
        <v/>
      </c>
      <c r="AJ68" s="73" t="str">
        <f t="shared" si="22"/>
        <v/>
      </c>
      <c r="AK68" s="73" t="str">
        <f t="shared" si="23"/>
        <v/>
      </c>
      <c r="AL68" s="72" t="str">
        <f t="shared" si="24"/>
        <v/>
      </c>
      <c r="AM68" s="71" t="str">
        <f t="shared" si="25"/>
        <v/>
      </c>
    </row>
    <row r="69" spans="2:39" ht="13.8" thickBot="1">
      <c r="B69" s="79">
        <v>44201</v>
      </c>
      <c r="C69" s="78">
        <f>'2019 PSUI Customer Load'!C69+'2019 PSUI Customer Gen'!C69</f>
        <v>1145.76</v>
      </c>
      <c r="D69" s="78">
        <f>'2019 PSUI Customer Load'!D69+'2019 PSUI Customer Gen'!D69</f>
        <v>1140.1300000000001</v>
      </c>
      <c r="E69" s="78">
        <f>'2019 PSUI Customer Load'!E69+'2019 PSUI Customer Gen'!E69</f>
        <v>1168.69</v>
      </c>
      <c r="F69" s="78">
        <f>'2019 PSUI Customer Load'!F69+'2019 PSUI Customer Gen'!F69</f>
        <v>1149.33</v>
      </c>
      <c r="G69" s="78">
        <f>'2019 PSUI Customer Load'!G69+'2019 PSUI Customer Gen'!G69</f>
        <v>1153.78</v>
      </c>
      <c r="H69" s="78">
        <f>'2019 PSUI Customer Load'!H69+'2019 PSUI Customer Gen'!H69</f>
        <v>1169.07</v>
      </c>
      <c r="I69" s="78">
        <f>'2019 PSUI Customer Load'!I69+'2019 PSUI Customer Gen'!I69</f>
        <v>1233.93</v>
      </c>
      <c r="J69" s="78">
        <f>'2019 PSUI Customer Load'!J69+'2019 PSUI Customer Gen'!J69</f>
        <v>1323.04</v>
      </c>
      <c r="K69" s="78">
        <f>'2019 PSUI Customer Load'!K69+'2019 PSUI Customer Gen'!K69</f>
        <v>1346.42</v>
      </c>
      <c r="L69" s="78">
        <f>'2019 PSUI Customer Load'!L69+'2019 PSUI Customer Gen'!L69</f>
        <v>1338.96</v>
      </c>
      <c r="M69" s="78">
        <f>'2019 PSUI Customer Load'!M69+'2019 PSUI Customer Gen'!M69</f>
        <v>1367.49</v>
      </c>
      <c r="N69" s="78">
        <f>'2019 PSUI Customer Load'!N69+'2019 PSUI Customer Gen'!N69</f>
        <v>1388.21</v>
      </c>
      <c r="O69" s="78">
        <f>'2019 PSUI Customer Load'!O69+'2019 PSUI Customer Gen'!O69</f>
        <v>1369.62</v>
      </c>
      <c r="P69" s="78">
        <f>'2019 PSUI Customer Load'!P69+'2019 PSUI Customer Gen'!P69</f>
        <v>1361.26</v>
      </c>
      <c r="Q69" s="78">
        <f>'2019 PSUI Customer Load'!Q69+'2019 PSUI Customer Gen'!Q69</f>
        <v>1343.2</v>
      </c>
      <c r="R69" s="78">
        <f>'2019 PSUI Customer Load'!R69+'2019 PSUI Customer Gen'!R69</f>
        <v>1332.8</v>
      </c>
      <c r="S69" s="78">
        <f>'2019 PSUI Customer Load'!S69+'2019 PSUI Customer Gen'!S69</f>
        <v>1313.27</v>
      </c>
      <c r="T69" s="78">
        <f>'2019 PSUI Customer Load'!T69+'2019 PSUI Customer Gen'!T69</f>
        <v>1277.29</v>
      </c>
      <c r="U69" s="78">
        <f>'2019 PSUI Customer Load'!U69+'2019 PSUI Customer Gen'!U69</f>
        <v>1263.78</v>
      </c>
      <c r="V69" s="78">
        <f>'2019 PSUI Customer Load'!V69+'2019 PSUI Customer Gen'!V69</f>
        <v>1218.8399999999999</v>
      </c>
      <c r="W69" s="78">
        <f>'2019 PSUI Customer Load'!W69+'2019 PSUI Customer Gen'!W69</f>
        <v>1205.8599999999999</v>
      </c>
      <c r="X69" s="78">
        <f>'2019 PSUI Customer Load'!X69+'2019 PSUI Customer Gen'!X69</f>
        <v>1186.99</v>
      </c>
      <c r="Y69" s="78">
        <f>'2019 PSUI Customer Load'!Y69+'2019 PSUI Customer Gen'!Y69</f>
        <v>1167.18</v>
      </c>
      <c r="Z69" s="78">
        <f>'2019 PSUI Customer Load'!Z69+'2019 PSUI Customer Gen'!Z69</f>
        <v>1174.57</v>
      </c>
      <c r="AA69" s="86">
        <f t="shared" si="13"/>
        <v>1388.21</v>
      </c>
      <c r="AB69" s="77">
        <f t="shared" si="14"/>
        <v>2021</v>
      </c>
      <c r="AC69" s="76">
        <f t="shared" si="15"/>
        <v>1</v>
      </c>
      <c r="AD69" s="76" t="str">
        <f t="shared" si="16"/>
        <v/>
      </c>
      <c r="AE69" s="76" t="str">
        <f t="shared" si="17"/>
        <v/>
      </c>
      <c r="AF69" s="74">
        <f t="shared" si="18"/>
        <v>1388.21</v>
      </c>
      <c r="AG69" s="75" t="str">
        <f t="shared" si="19"/>
        <v>12:00</v>
      </c>
      <c r="AH69" s="74">
        <f t="shared" si="20"/>
        <v>31527.68</v>
      </c>
      <c r="AI69" s="73" t="str">
        <f t="shared" si="21"/>
        <v/>
      </c>
      <c r="AJ69" s="73" t="str">
        <f t="shared" si="22"/>
        <v/>
      </c>
      <c r="AK69" s="73" t="str">
        <f t="shared" si="23"/>
        <v/>
      </c>
      <c r="AL69" s="72" t="str">
        <f t="shared" si="24"/>
        <v/>
      </c>
      <c r="AM69" s="71" t="str">
        <f t="shared" si="25"/>
        <v/>
      </c>
    </row>
    <row r="70" spans="2:39" ht="13.8" thickBot="1">
      <c r="B70" s="79">
        <v>44202</v>
      </c>
      <c r="C70" s="78">
        <f>'2019 PSUI Customer Load'!C70+'2019 PSUI Customer Gen'!C70</f>
        <v>1156.8599999999999</v>
      </c>
      <c r="D70" s="78">
        <f>'2019 PSUI Customer Load'!D70+'2019 PSUI Customer Gen'!D70</f>
        <v>1157.77</v>
      </c>
      <c r="E70" s="78">
        <f>'2019 PSUI Customer Load'!E70+'2019 PSUI Customer Gen'!E70</f>
        <v>1156.3</v>
      </c>
      <c r="F70" s="78">
        <f>'2019 PSUI Customer Load'!F70+'2019 PSUI Customer Gen'!F70</f>
        <v>1163.3</v>
      </c>
      <c r="G70" s="78">
        <f>'2019 PSUI Customer Load'!G70+'2019 PSUI Customer Gen'!G70</f>
        <v>1164.56</v>
      </c>
      <c r="H70" s="78">
        <f>'2019 PSUI Customer Load'!H70+'2019 PSUI Customer Gen'!H70</f>
        <v>1181.74</v>
      </c>
      <c r="I70" s="78">
        <f>'2019 PSUI Customer Load'!I70+'2019 PSUI Customer Gen'!I70</f>
        <v>1239.77</v>
      </c>
      <c r="J70" s="78">
        <f>'2019 PSUI Customer Load'!J70+'2019 PSUI Customer Gen'!J70</f>
        <v>1320.48</v>
      </c>
      <c r="K70" s="78">
        <f>'2019 PSUI Customer Load'!K70+'2019 PSUI Customer Gen'!K70</f>
        <v>1343.16</v>
      </c>
      <c r="L70" s="78">
        <f>'2019 PSUI Customer Load'!L70+'2019 PSUI Customer Gen'!L70</f>
        <v>1373.33</v>
      </c>
      <c r="M70" s="78">
        <f>'2019 PSUI Customer Load'!M70+'2019 PSUI Customer Gen'!M70</f>
        <v>1377.95</v>
      </c>
      <c r="N70" s="78">
        <f>'2019 PSUI Customer Load'!N70+'2019 PSUI Customer Gen'!N70</f>
        <v>1393.25</v>
      </c>
      <c r="O70" s="78">
        <f>'2019 PSUI Customer Load'!O70+'2019 PSUI Customer Gen'!O70</f>
        <v>1351.53</v>
      </c>
      <c r="P70" s="78">
        <f>'2019 PSUI Customer Load'!P70+'2019 PSUI Customer Gen'!P70</f>
        <v>1366.5840000000001</v>
      </c>
      <c r="Q70" s="78">
        <f>'2019 PSUI Customer Load'!Q70+'2019 PSUI Customer Gen'!Q70</f>
        <v>1352.1310000000001</v>
      </c>
      <c r="R70" s="78">
        <f>'2019 PSUI Customer Load'!R70+'2019 PSUI Customer Gen'!R70</f>
        <v>1392.0609999999999</v>
      </c>
      <c r="S70" s="78">
        <f>'2019 PSUI Customer Load'!S70+'2019 PSUI Customer Gen'!S70</f>
        <v>1265.1010000000001</v>
      </c>
      <c r="T70" s="78">
        <f>'2019 PSUI Customer Load'!T70+'2019 PSUI Customer Gen'!T70</f>
        <v>1266.23</v>
      </c>
      <c r="U70" s="78">
        <f>'2019 PSUI Customer Load'!U70+'2019 PSUI Customer Gen'!U70</f>
        <v>1258.3900000000001</v>
      </c>
      <c r="V70" s="78">
        <f>'2019 PSUI Customer Load'!V70+'2019 PSUI Customer Gen'!V70</f>
        <v>1204.53</v>
      </c>
      <c r="W70" s="78">
        <f>'2019 PSUI Customer Load'!W70+'2019 PSUI Customer Gen'!W70</f>
        <v>1210.58</v>
      </c>
      <c r="X70" s="78">
        <f>'2019 PSUI Customer Load'!X70+'2019 PSUI Customer Gen'!X70</f>
        <v>1165.4000000000001</v>
      </c>
      <c r="Y70" s="78">
        <f>'2019 PSUI Customer Load'!Y70+'2019 PSUI Customer Gen'!Y70</f>
        <v>1159.83</v>
      </c>
      <c r="Z70" s="78">
        <f>'2019 PSUI Customer Load'!Z70+'2019 PSUI Customer Gen'!Z70</f>
        <v>1154.48</v>
      </c>
      <c r="AA70" s="86">
        <f t="shared" si="13"/>
        <v>1393.25</v>
      </c>
      <c r="AB70" s="77">
        <f t="shared" si="14"/>
        <v>2021</v>
      </c>
      <c r="AC70" s="76">
        <f t="shared" si="15"/>
        <v>1</v>
      </c>
      <c r="AD70" s="76" t="str">
        <f t="shared" si="16"/>
        <v/>
      </c>
      <c r="AE70" s="76" t="str">
        <f t="shared" si="17"/>
        <v/>
      </c>
      <c r="AF70" s="74">
        <f t="shared" si="18"/>
        <v>1393.25</v>
      </c>
      <c r="AG70" s="75" t="str">
        <f t="shared" si="19"/>
        <v>12:00</v>
      </c>
      <c r="AH70" s="74">
        <f t="shared" si="20"/>
        <v>31568.567000000006</v>
      </c>
      <c r="AI70" s="73" t="str">
        <f t="shared" si="21"/>
        <v/>
      </c>
      <c r="AJ70" s="73" t="str">
        <f t="shared" si="22"/>
        <v/>
      </c>
      <c r="AK70" s="73" t="str">
        <f t="shared" si="23"/>
        <v/>
      </c>
      <c r="AL70" s="72" t="str">
        <f t="shared" si="24"/>
        <v/>
      </c>
      <c r="AM70" s="71" t="str">
        <f t="shared" si="25"/>
        <v/>
      </c>
    </row>
    <row r="71" spans="2:39" ht="13.8" thickBot="1">
      <c r="B71" s="79">
        <v>44203</v>
      </c>
      <c r="C71" s="78">
        <f>'2019 PSUI Customer Load'!C71+'2019 PSUI Customer Gen'!C71</f>
        <v>1148.77</v>
      </c>
      <c r="D71" s="78">
        <f>'2019 PSUI Customer Load'!D71+'2019 PSUI Customer Gen'!D71</f>
        <v>1137.8900000000001</v>
      </c>
      <c r="E71" s="78">
        <f>'2019 PSUI Customer Load'!E71+'2019 PSUI Customer Gen'!E71</f>
        <v>1137.68</v>
      </c>
      <c r="F71" s="78">
        <f>'2019 PSUI Customer Load'!F71+'2019 PSUI Customer Gen'!F71</f>
        <v>1148.81</v>
      </c>
      <c r="G71" s="78">
        <f>'2019 PSUI Customer Load'!G71+'2019 PSUI Customer Gen'!G71</f>
        <v>1163.33</v>
      </c>
      <c r="H71" s="78">
        <f>'2019 PSUI Customer Load'!H71+'2019 PSUI Customer Gen'!H71</f>
        <v>1171.6600000000001</v>
      </c>
      <c r="I71" s="78">
        <f>'2019 PSUI Customer Load'!I71+'2019 PSUI Customer Gen'!I71</f>
        <v>1249.8499999999999</v>
      </c>
      <c r="J71" s="78">
        <f>'2019 PSUI Customer Load'!J71+'2019 PSUI Customer Gen'!J71</f>
        <v>1330.7</v>
      </c>
      <c r="K71" s="78">
        <f>'2019 PSUI Customer Load'!K71+'2019 PSUI Customer Gen'!K71</f>
        <v>1384.53</v>
      </c>
      <c r="L71" s="78">
        <f>'2019 PSUI Customer Load'!L71+'2019 PSUI Customer Gen'!L71</f>
        <v>1396.29</v>
      </c>
      <c r="M71" s="78">
        <f>'2019 PSUI Customer Load'!M71+'2019 PSUI Customer Gen'!M71</f>
        <v>1414.7</v>
      </c>
      <c r="N71" s="78">
        <f>'2019 PSUI Customer Load'!N71+'2019 PSUI Customer Gen'!N71</f>
        <v>1409.1</v>
      </c>
      <c r="O71" s="78">
        <f>'2019 PSUI Customer Load'!O71+'2019 PSUI Customer Gen'!O71</f>
        <v>1371.51</v>
      </c>
      <c r="P71" s="78">
        <f>'2019 PSUI Customer Load'!P71+'2019 PSUI Customer Gen'!P71</f>
        <v>1354.32</v>
      </c>
      <c r="Q71" s="78">
        <f>'2019 PSUI Customer Load'!Q71+'2019 PSUI Customer Gen'!Q71</f>
        <v>1349.11</v>
      </c>
      <c r="R71" s="78">
        <f>'2019 PSUI Customer Load'!R71+'2019 PSUI Customer Gen'!R71</f>
        <v>1333.08</v>
      </c>
      <c r="S71" s="78">
        <f>'2019 PSUI Customer Load'!S71+'2019 PSUI Customer Gen'!S71</f>
        <v>1311.38</v>
      </c>
      <c r="T71" s="78">
        <f>'2019 PSUI Customer Load'!T71+'2019 PSUI Customer Gen'!T71</f>
        <v>1272.95</v>
      </c>
      <c r="U71" s="78">
        <f>'2019 PSUI Customer Load'!U71+'2019 PSUI Customer Gen'!U71</f>
        <v>1258.46</v>
      </c>
      <c r="V71" s="78">
        <f>'2019 PSUI Customer Load'!V71+'2019 PSUI Customer Gen'!V71</f>
        <v>1230.1500000000001</v>
      </c>
      <c r="W71" s="78">
        <f>'2019 PSUI Customer Load'!W71+'2019 PSUI Customer Gen'!W71</f>
        <v>1211.74</v>
      </c>
      <c r="X71" s="78">
        <f>'2019 PSUI Customer Load'!X71+'2019 PSUI Customer Gen'!X71</f>
        <v>1190.28</v>
      </c>
      <c r="Y71" s="78">
        <f>'2019 PSUI Customer Load'!Y71+'2019 PSUI Customer Gen'!Y71</f>
        <v>1182.58</v>
      </c>
      <c r="Z71" s="78">
        <f>'2019 PSUI Customer Load'!Z71+'2019 PSUI Customer Gen'!Z71</f>
        <v>1184.19</v>
      </c>
      <c r="AA71" s="86">
        <f t="shared" si="13"/>
        <v>1414.7</v>
      </c>
      <c r="AB71" s="77">
        <f t="shared" si="14"/>
        <v>2021</v>
      </c>
      <c r="AC71" s="76">
        <f t="shared" si="15"/>
        <v>1</v>
      </c>
      <c r="AD71" s="76" t="str">
        <f t="shared" si="16"/>
        <v/>
      </c>
      <c r="AE71" s="76" t="str">
        <f t="shared" si="17"/>
        <v/>
      </c>
      <c r="AF71" s="74">
        <f t="shared" si="18"/>
        <v>1414.7</v>
      </c>
      <c r="AG71" s="75" t="str">
        <f t="shared" si="19"/>
        <v>11:00</v>
      </c>
      <c r="AH71" s="74">
        <f t="shared" si="20"/>
        <v>31757.760000000002</v>
      </c>
      <c r="AI71" s="73" t="str">
        <f t="shared" si="21"/>
        <v/>
      </c>
      <c r="AJ71" s="73" t="str">
        <f t="shared" si="22"/>
        <v/>
      </c>
      <c r="AK71" s="73" t="str">
        <f t="shared" si="23"/>
        <v/>
      </c>
      <c r="AL71" s="72" t="str">
        <f t="shared" si="24"/>
        <v/>
      </c>
      <c r="AM71" s="71" t="str">
        <f t="shared" si="25"/>
        <v/>
      </c>
    </row>
    <row r="72" spans="2:39" ht="13.8" thickBot="1">
      <c r="B72" s="79">
        <v>44204</v>
      </c>
      <c r="C72" s="78">
        <f>'2019 PSUI Customer Load'!C72+'2019 PSUI Customer Gen'!C72</f>
        <v>1186.71</v>
      </c>
      <c r="D72" s="78">
        <f>'2019 PSUI Customer Load'!D72+'2019 PSUI Customer Gen'!D72</f>
        <v>1189.02</v>
      </c>
      <c r="E72" s="78">
        <f>'2019 PSUI Customer Load'!E72+'2019 PSUI Customer Gen'!E72</f>
        <v>1185.8</v>
      </c>
      <c r="F72" s="78">
        <f>'2019 PSUI Customer Load'!F72+'2019 PSUI Customer Gen'!F72</f>
        <v>1185.8699999999999</v>
      </c>
      <c r="G72" s="78">
        <f>'2019 PSUI Customer Load'!G72+'2019 PSUI Customer Gen'!G72</f>
        <v>1212.82</v>
      </c>
      <c r="H72" s="78">
        <f>'2019 PSUI Customer Load'!H72+'2019 PSUI Customer Gen'!H72</f>
        <v>1233.93</v>
      </c>
      <c r="I72" s="78">
        <f>'2019 PSUI Customer Load'!I72+'2019 PSUI Customer Gen'!I72</f>
        <v>1280.79</v>
      </c>
      <c r="J72" s="78">
        <f>'2019 PSUI Customer Load'!J72+'2019 PSUI Customer Gen'!J72</f>
        <v>1373.51</v>
      </c>
      <c r="K72" s="78">
        <f>'2019 PSUI Customer Load'!K72+'2019 PSUI Customer Gen'!K72</f>
        <v>1384.88</v>
      </c>
      <c r="L72" s="78">
        <f>'2019 PSUI Customer Load'!L72+'2019 PSUI Customer Gen'!L72</f>
        <v>1387.65</v>
      </c>
      <c r="M72" s="78">
        <f>'2019 PSUI Customer Load'!M72+'2019 PSUI Customer Gen'!M72</f>
        <v>1411.13</v>
      </c>
      <c r="N72" s="78">
        <f>'2019 PSUI Customer Load'!N72+'2019 PSUI Customer Gen'!N72</f>
        <v>1397.48</v>
      </c>
      <c r="O72" s="78">
        <f>'2019 PSUI Customer Load'!O72+'2019 PSUI Customer Gen'!O72</f>
        <v>1358.32</v>
      </c>
      <c r="P72" s="78">
        <f>'2019 PSUI Customer Load'!P72+'2019 PSUI Customer Gen'!P72</f>
        <v>1356.15</v>
      </c>
      <c r="Q72" s="78">
        <f>'2019 PSUI Customer Load'!Q72+'2019 PSUI Customer Gen'!Q72</f>
        <v>1332.87</v>
      </c>
      <c r="R72" s="78">
        <f>'2019 PSUI Customer Load'!R72+'2019 PSUI Customer Gen'!R72</f>
        <v>1318.38</v>
      </c>
      <c r="S72" s="78">
        <f>'2019 PSUI Customer Load'!S72+'2019 PSUI Customer Gen'!S72</f>
        <v>1296.96</v>
      </c>
      <c r="T72" s="78">
        <f>'2019 PSUI Customer Load'!T72+'2019 PSUI Customer Gen'!T72</f>
        <v>1274.67</v>
      </c>
      <c r="U72" s="78">
        <f>'2019 PSUI Customer Load'!U72+'2019 PSUI Customer Gen'!U72</f>
        <v>1262.07</v>
      </c>
      <c r="V72" s="78">
        <f>'2019 PSUI Customer Load'!V72+'2019 PSUI Customer Gen'!V72</f>
        <v>1250.76</v>
      </c>
      <c r="W72" s="78">
        <f>'2019 PSUI Customer Load'!W72+'2019 PSUI Customer Gen'!W72</f>
        <v>1218.77</v>
      </c>
      <c r="X72" s="78">
        <f>'2019 PSUI Customer Load'!X72+'2019 PSUI Customer Gen'!X72</f>
        <v>1213.1400000000001</v>
      </c>
      <c r="Y72" s="78">
        <f>'2019 PSUI Customer Load'!Y72+'2019 PSUI Customer Gen'!Y72</f>
        <v>1214.71</v>
      </c>
      <c r="Z72" s="78">
        <f>'2019 PSUI Customer Load'!Z72+'2019 PSUI Customer Gen'!Z72</f>
        <v>1166.6199999999999</v>
      </c>
      <c r="AA72" s="86">
        <f t="shared" si="13"/>
        <v>1411.13</v>
      </c>
      <c r="AB72" s="77">
        <f t="shared" si="14"/>
        <v>2021</v>
      </c>
      <c r="AC72" s="76">
        <f t="shared" si="15"/>
        <v>1</v>
      </c>
      <c r="AD72" s="76" t="str">
        <f t="shared" si="16"/>
        <v/>
      </c>
      <c r="AE72" s="76" t="str">
        <f t="shared" si="17"/>
        <v/>
      </c>
      <c r="AF72" s="74">
        <f t="shared" si="18"/>
        <v>1411.13</v>
      </c>
      <c r="AG72" s="75" t="str">
        <f t="shared" si="19"/>
        <v>11:00</v>
      </c>
      <c r="AH72" s="74">
        <f t="shared" si="20"/>
        <v>32104.139999999992</v>
      </c>
      <c r="AI72" s="73" t="str">
        <f t="shared" si="21"/>
        <v/>
      </c>
      <c r="AJ72" s="73" t="str">
        <f t="shared" si="22"/>
        <v/>
      </c>
      <c r="AK72" s="73" t="str">
        <f t="shared" si="23"/>
        <v/>
      </c>
      <c r="AL72" s="72" t="str">
        <f t="shared" si="24"/>
        <v/>
      </c>
      <c r="AM72" s="71" t="str">
        <f t="shared" si="25"/>
        <v/>
      </c>
    </row>
    <row r="73" spans="2:39" ht="13.8" thickBot="1">
      <c r="B73" s="79">
        <v>44205</v>
      </c>
      <c r="C73" s="78">
        <f>'2019 PSUI Customer Load'!C73+'2019 PSUI Customer Gen'!C73</f>
        <v>1167.5</v>
      </c>
      <c r="D73" s="78">
        <f>'2019 PSUI Customer Load'!D73+'2019 PSUI Customer Gen'!D73</f>
        <v>1158.01</v>
      </c>
      <c r="E73" s="78">
        <f>'2019 PSUI Customer Load'!E73+'2019 PSUI Customer Gen'!E73</f>
        <v>1151.22</v>
      </c>
      <c r="F73" s="78">
        <f>'2019 PSUI Customer Load'!F73+'2019 PSUI Customer Gen'!F73</f>
        <v>1154.44</v>
      </c>
      <c r="G73" s="78">
        <f>'2019 PSUI Customer Load'!G73+'2019 PSUI Customer Gen'!G73</f>
        <v>1161.9000000000001</v>
      </c>
      <c r="H73" s="78">
        <f>'2019 PSUI Customer Load'!H73+'2019 PSUI Customer Gen'!H73</f>
        <v>1161.3699999999999</v>
      </c>
      <c r="I73" s="78">
        <f>'2019 PSUI Customer Load'!I73+'2019 PSUI Customer Gen'!I73</f>
        <v>1191.33</v>
      </c>
      <c r="J73" s="78">
        <f>'2019 PSUI Customer Load'!J73+'2019 PSUI Customer Gen'!J73</f>
        <v>1251.1500000000001</v>
      </c>
      <c r="K73" s="78">
        <f>'2019 PSUI Customer Load'!K73+'2019 PSUI Customer Gen'!K73</f>
        <v>1257.3399999999999</v>
      </c>
      <c r="L73" s="78">
        <f>'2019 PSUI Customer Load'!L73+'2019 PSUI Customer Gen'!L73</f>
        <v>1256.32</v>
      </c>
      <c r="M73" s="78">
        <f>'2019 PSUI Customer Load'!M73+'2019 PSUI Customer Gen'!M73</f>
        <v>1244.7</v>
      </c>
      <c r="N73" s="78">
        <f>'2019 PSUI Customer Load'!N73+'2019 PSUI Customer Gen'!N73</f>
        <v>1224.44</v>
      </c>
      <c r="O73" s="78">
        <f>'2019 PSUI Customer Load'!O73+'2019 PSUI Customer Gen'!O73</f>
        <v>1188.22</v>
      </c>
      <c r="P73" s="78">
        <f>'2019 PSUI Customer Load'!P73+'2019 PSUI Customer Gen'!P73</f>
        <v>1193.68</v>
      </c>
      <c r="Q73" s="78">
        <f>'2019 PSUI Customer Load'!Q73+'2019 PSUI Customer Gen'!Q73</f>
        <v>1169.77</v>
      </c>
      <c r="R73" s="78">
        <f>'2019 PSUI Customer Load'!R73+'2019 PSUI Customer Gen'!R73</f>
        <v>1150.31</v>
      </c>
      <c r="S73" s="78">
        <f>'2019 PSUI Customer Load'!S73+'2019 PSUI Customer Gen'!S73</f>
        <v>1166.69</v>
      </c>
      <c r="T73" s="78">
        <f>'2019 PSUI Customer Load'!T73+'2019 PSUI Customer Gen'!T73</f>
        <v>1190.53</v>
      </c>
      <c r="U73" s="78">
        <f>'2019 PSUI Customer Load'!U73+'2019 PSUI Customer Gen'!U73</f>
        <v>1208.9000000000001</v>
      </c>
      <c r="V73" s="78">
        <f>'2019 PSUI Customer Load'!V73+'2019 PSUI Customer Gen'!V73</f>
        <v>1201.06</v>
      </c>
      <c r="W73" s="78">
        <f>'2019 PSUI Customer Load'!W73+'2019 PSUI Customer Gen'!W73</f>
        <v>1173.9000000000001</v>
      </c>
      <c r="X73" s="78">
        <f>'2019 PSUI Customer Load'!X73+'2019 PSUI Customer Gen'!X73</f>
        <v>1170.19</v>
      </c>
      <c r="Y73" s="78">
        <f>'2019 PSUI Customer Load'!Y73+'2019 PSUI Customer Gen'!Y73</f>
        <v>1170.05</v>
      </c>
      <c r="Z73" s="78">
        <f>'2019 PSUI Customer Load'!Z73+'2019 PSUI Customer Gen'!Z73</f>
        <v>1148.49</v>
      </c>
      <c r="AA73" s="86">
        <f t="shared" si="13"/>
        <v>1257.3399999999999</v>
      </c>
      <c r="AB73" s="77">
        <f t="shared" si="14"/>
        <v>2021</v>
      </c>
      <c r="AC73" s="76">
        <f t="shared" si="15"/>
        <v>1</v>
      </c>
      <c r="AD73" s="76" t="str">
        <f t="shared" si="16"/>
        <v/>
      </c>
      <c r="AE73" s="76" t="str">
        <f t="shared" si="17"/>
        <v/>
      </c>
      <c r="AF73" s="74">
        <f t="shared" si="18"/>
        <v>1257.3399999999999</v>
      </c>
      <c r="AG73" s="75" t="str">
        <f t="shared" si="19"/>
        <v>9:00</v>
      </c>
      <c r="AH73" s="74">
        <f t="shared" si="20"/>
        <v>29768.850000000002</v>
      </c>
      <c r="AI73" s="73" t="str">
        <f t="shared" si="21"/>
        <v/>
      </c>
      <c r="AJ73" s="73" t="str">
        <f t="shared" si="22"/>
        <v/>
      </c>
      <c r="AK73" s="73" t="str">
        <f t="shared" si="23"/>
        <v/>
      </c>
      <c r="AL73" s="72" t="str">
        <f t="shared" si="24"/>
        <v/>
      </c>
      <c r="AM73" s="71" t="str">
        <f t="shared" si="25"/>
        <v/>
      </c>
    </row>
    <row r="74" spans="2:39" ht="13.8" thickBot="1">
      <c r="B74" s="79">
        <v>44206</v>
      </c>
      <c r="C74" s="78">
        <f>'2019 PSUI Customer Load'!C74+'2019 PSUI Customer Gen'!C74</f>
        <v>1160.81</v>
      </c>
      <c r="D74" s="78">
        <f>'2019 PSUI Customer Load'!D74+'2019 PSUI Customer Gen'!D74</f>
        <v>1161.69</v>
      </c>
      <c r="E74" s="78">
        <f>'2019 PSUI Customer Load'!E74+'2019 PSUI Customer Gen'!E74</f>
        <v>1139.6400000000001</v>
      </c>
      <c r="F74" s="78">
        <f>'2019 PSUI Customer Load'!F74+'2019 PSUI Customer Gen'!F74</f>
        <v>1157.1400000000001</v>
      </c>
      <c r="G74" s="78">
        <f>'2019 PSUI Customer Load'!G74+'2019 PSUI Customer Gen'!G74</f>
        <v>1168.69</v>
      </c>
      <c r="H74" s="78">
        <f>'2019 PSUI Customer Load'!H74+'2019 PSUI Customer Gen'!H74</f>
        <v>1161.2</v>
      </c>
      <c r="I74" s="78">
        <f>'2019 PSUI Customer Load'!I74+'2019 PSUI Customer Gen'!I74</f>
        <v>1179.96</v>
      </c>
      <c r="J74" s="78">
        <f>'2019 PSUI Customer Load'!J74+'2019 PSUI Customer Gen'!J74</f>
        <v>1258.74</v>
      </c>
      <c r="K74" s="78">
        <f>'2019 PSUI Customer Load'!K74+'2019 PSUI Customer Gen'!K74</f>
        <v>1236.4100000000001</v>
      </c>
      <c r="L74" s="78">
        <f>'2019 PSUI Customer Load'!L74+'2019 PSUI Customer Gen'!L74</f>
        <v>1233.19</v>
      </c>
      <c r="M74" s="78">
        <f>'2019 PSUI Customer Load'!M74+'2019 PSUI Customer Gen'!M74</f>
        <v>1247.3</v>
      </c>
      <c r="N74" s="78">
        <f>'2019 PSUI Customer Load'!N74+'2019 PSUI Customer Gen'!N74</f>
        <v>1242.1199999999999</v>
      </c>
      <c r="O74" s="78">
        <f>'2019 PSUI Customer Load'!O74+'2019 PSUI Customer Gen'!O74</f>
        <v>1218.67</v>
      </c>
      <c r="P74" s="78">
        <f>'2019 PSUI Customer Load'!P74+'2019 PSUI Customer Gen'!P74</f>
        <v>1227.94</v>
      </c>
      <c r="Q74" s="78">
        <f>'2019 PSUI Customer Load'!Q74+'2019 PSUI Customer Gen'!Q74</f>
        <v>1194.6600000000001</v>
      </c>
      <c r="R74" s="78">
        <f>'2019 PSUI Customer Load'!R74+'2019 PSUI Customer Gen'!R74</f>
        <v>1178.94</v>
      </c>
      <c r="S74" s="78">
        <f>'2019 PSUI Customer Load'!S74+'2019 PSUI Customer Gen'!S74</f>
        <v>1206.8399999999999</v>
      </c>
      <c r="T74" s="78">
        <f>'2019 PSUI Customer Load'!T74+'2019 PSUI Customer Gen'!T74</f>
        <v>1189.48</v>
      </c>
      <c r="U74" s="78">
        <f>'2019 PSUI Customer Load'!U74+'2019 PSUI Customer Gen'!U74</f>
        <v>1219.96</v>
      </c>
      <c r="V74" s="78">
        <f>'2019 PSUI Customer Load'!V74+'2019 PSUI Customer Gen'!V74</f>
        <v>1202.57</v>
      </c>
      <c r="W74" s="78">
        <f>'2019 PSUI Customer Load'!W74+'2019 PSUI Customer Gen'!W74</f>
        <v>1174.78</v>
      </c>
      <c r="X74" s="78">
        <f>'2019 PSUI Customer Load'!X74+'2019 PSUI Customer Gen'!X74</f>
        <v>1166.83</v>
      </c>
      <c r="Y74" s="78">
        <f>'2019 PSUI Customer Load'!Y74+'2019 PSUI Customer Gen'!Y74</f>
        <v>1173.06</v>
      </c>
      <c r="Z74" s="78">
        <f>'2019 PSUI Customer Load'!Z74+'2019 PSUI Customer Gen'!Z74</f>
        <v>1171.0999999999999</v>
      </c>
      <c r="AA74" s="86">
        <f t="shared" si="13"/>
        <v>1258.74</v>
      </c>
      <c r="AB74" s="77">
        <f t="shared" si="14"/>
        <v>2021</v>
      </c>
      <c r="AC74" s="76">
        <f t="shared" si="15"/>
        <v>1</v>
      </c>
      <c r="AD74" s="76" t="str">
        <f t="shared" si="16"/>
        <v/>
      </c>
      <c r="AE74" s="76" t="str">
        <f t="shared" si="17"/>
        <v/>
      </c>
      <c r="AF74" s="74">
        <f t="shared" si="18"/>
        <v>1258.74</v>
      </c>
      <c r="AG74" s="75" t="str">
        <f t="shared" si="19"/>
        <v>8:00</v>
      </c>
      <c r="AH74" s="74">
        <f t="shared" si="20"/>
        <v>29930.46</v>
      </c>
      <c r="AI74" s="73" t="str">
        <f t="shared" si="21"/>
        <v/>
      </c>
      <c r="AJ74" s="73" t="str">
        <f t="shared" si="22"/>
        <v/>
      </c>
      <c r="AK74" s="73" t="str">
        <f t="shared" si="23"/>
        <v/>
      </c>
      <c r="AL74" s="72" t="str">
        <f t="shared" si="24"/>
        <v/>
      </c>
      <c r="AM74" s="71" t="str">
        <f t="shared" si="25"/>
        <v/>
      </c>
    </row>
    <row r="75" spans="2:39" ht="13.8" thickBot="1">
      <c r="B75" s="79">
        <v>44207</v>
      </c>
      <c r="C75" s="78">
        <f>'2019 PSUI Customer Load'!C75+'2019 PSUI Customer Gen'!C75</f>
        <v>1177.58</v>
      </c>
      <c r="D75" s="78">
        <f>'2019 PSUI Customer Load'!D75+'2019 PSUI Customer Gen'!D75</f>
        <v>1175.97</v>
      </c>
      <c r="E75" s="78">
        <f>'2019 PSUI Customer Load'!E75+'2019 PSUI Customer Gen'!E75</f>
        <v>1169.7</v>
      </c>
      <c r="F75" s="78">
        <f>'2019 PSUI Customer Load'!F75+'2019 PSUI Customer Gen'!F75</f>
        <v>1173.06</v>
      </c>
      <c r="G75" s="78">
        <f>'2019 PSUI Customer Load'!G75+'2019 PSUI Customer Gen'!G75</f>
        <v>1195.3900000000001</v>
      </c>
      <c r="H75" s="78">
        <f>'2019 PSUI Customer Load'!H75+'2019 PSUI Customer Gen'!H75</f>
        <v>1201.69</v>
      </c>
      <c r="I75" s="78">
        <f>'2019 PSUI Customer Load'!I75+'2019 PSUI Customer Gen'!I75</f>
        <v>1252.79</v>
      </c>
      <c r="J75" s="78">
        <f>'2019 PSUI Customer Load'!J75+'2019 PSUI Customer Gen'!J75</f>
        <v>1354.99</v>
      </c>
      <c r="K75" s="78">
        <f>'2019 PSUI Customer Load'!K75+'2019 PSUI Customer Gen'!K75</f>
        <v>1380.02</v>
      </c>
      <c r="L75" s="78">
        <f>'2019 PSUI Customer Load'!L75+'2019 PSUI Customer Gen'!L75</f>
        <v>1409.14</v>
      </c>
      <c r="M75" s="78">
        <f>'2019 PSUI Customer Load'!M75+'2019 PSUI Customer Gen'!M75</f>
        <v>1436.4</v>
      </c>
      <c r="N75" s="78">
        <f>'2019 PSUI Customer Load'!N75+'2019 PSUI Customer Gen'!N75</f>
        <v>1439.76</v>
      </c>
      <c r="O75" s="78">
        <f>'2019 PSUI Customer Load'!O75+'2019 PSUI Customer Gen'!O75</f>
        <v>1402.66</v>
      </c>
      <c r="P75" s="78">
        <f>'2019 PSUI Customer Load'!P75+'2019 PSUI Customer Gen'!P75</f>
        <v>1419.25</v>
      </c>
      <c r="Q75" s="78">
        <f>'2019 PSUI Customer Load'!Q75+'2019 PSUI Customer Gen'!Q75</f>
        <v>1390.69</v>
      </c>
      <c r="R75" s="78">
        <f>'2019 PSUI Customer Load'!R75+'2019 PSUI Customer Gen'!R75</f>
        <v>1385.34</v>
      </c>
      <c r="S75" s="78">
        <f>'2019 PSUI Customer Load'!S75+'2019 PSUI Customer Gen'!S75</f>
        <v>1381.38</v>
      </c>
      <c r="T75" s="78">
        <f>'2019 PSUI Customer Load'!T75+'2019 PSUI Customer Gen'!T75</f>
        <v>1334.38</v>
      </c>
      <c r="U75" s="78">
        <f>'2019 PSUI Customer Load'!U75+'2019 PSUI Customer Gen'!U75</f>
        <v>1309.46</v>
      </c>
      <c r="V75" s="78">
        <f>'2019 PSUI Customer Load'!V75+'2019 PSUI Customer Gen'!V75</f>
        <v>1263.75</v>
      </c>
      <c r="W75" s="78">
        <f>'2019 PSUI Customer Load'!W75+'2019 PSUI Customer Gen'!W75</f>
        <v>1252.3399999999999</v>
      </c>
      <c r="X75" s="78">
        <f>'2019 PSUI Customer Load'!X75+'2019 PSUI Customer Gen'!X75</f>
        <v>1234.56</v>
      </c>
      <c r="Y75" s="78">
        <f>'2019 PSUI Customer Load'!Y75+'2019 PSUI Customer Gen'!Y75</f>
        <v>1219.75</v>
      </c>
      <c r="Z75" s="78">
        <f>'2019 PSUI Customer Load'!Z75+'2019 PSUI Customer Gen'!Z75</f>
        <v>1197.3900000000001</v>
      </c>
      <c r="AA75" s="86">
        <f t="shared" si="13"/>
        <v>1439.76</v>
      </c>
      <c r="AB75" s="77">
        <f t="shared" si="14"/>
        <v>2021</v>
      </c>
      <c r="AC75" s="76">
        <f t="shared" si="15"/>
        <v>1</v>
      </c>
      <c r="AD75" s="76" t="str">
        <f t="shared" si="16"/>
        <v/>
      </c>
      <c r="AE75" s="76" t="str">
        <f t="shared" si="17"/>
        <v/>
      </c>
      <c r="AF75" s="74">
        <f t="shared" si="18"/>
        <v>1439.76</v>
      </c>
      <c r="AG75" s="75" t="str">
        <f t="shared" si="19"/>
        <v>12:00</v>
      </c>
      <c r="AH75" s="74">
        <f t="shared" si="20"/>
        <v>32597.200000000001</v>
      </c>
      <c r="AI75" s="73" t="str">
        <f t="shared" si="21"/>
        <v/>
      </c>
      <c r="AJ75" s="73" t="str">
        <f t="shared" si="22"/>
        <v/>
      </c>
      <c r="AK75" s="73" t="str">
        <f t="shared" si="23"/>
        <v/>
      </c>
      <c r="AL75" s="72" t="str">
        <f t="shared" si="24"/>
        <v/>
      </c>
      <c r="AM75" s="71" t="str">
        <f t="shared" si="25"/>
        <v/>
      </c>
    </row>
    <row r="76" spans="2:39" ht="13.8" thickBot="1">
      <c r="B76" s="79">
        <v>44208</v>
      </c>
      <c r="C76" s="78">
        <f>'2019 PSUI Customer Load'!C76+'2019 PSUI Customer Gen'!C76</f>
        <v>1180.27</v>
      </c>
      <c r="D76" s="78">
        <f>'2019 PSUI Customer Load'!D76+'2019 PSUI Customer Gen'!D76</f>
        <v>1188.67</v>
      </c>
      <c r="E76" s="78">
        <f>'2019 PSUI Customer Load'!E76+'2019 PSUI Customer Gen'!E76</f>
        <v>1164.6600000000001</v>
      </c>
      <c r="F76" s="78">
        <f>'2019 PSUI Customer Load'!F76+'2019 PSUI Customer Gen'!F76</f>
        <v>1173.3800000000001</v>
      </c>
      <c r="G76" s="78">
        <f>'2019 PSUI Customer Load'!G76+'2019 PSUI Customer Gen'!G76</f>
        <v>1189.76</v>
      </c>
      <c r="H76" s="78">
        <f>'2019 PSUI Customer Load'!H76+'2019 PSUI Customer Gen'!H76</f>
        <v>1198.22</v>
      </c>
      <c r="I76" s="78">
        <f>'2019 PSUI Customer Load'!I76+'2019 PSUI Customer Gen'!I76</f>
        <v>1254.58</v>
      </c>
      <c r="J76" s="78">
        <f>'2019 PSUI Customer Load'!J76+'2019 PSUI Customer Gen'!J76</f>
        <v>1358.56</v>
      </c>
      <c r="K76" s="78">
        <f>'2019 PSUI Customer Load'!K76+'2019 PSUI Customer Gen'!K76</f>
        <v>1397.1</v>
      </c>
      <c r="L76" s="78">
        <f>'2019 PSUI Customer Load'!L76+'2019 PSUI Customer Gen'!L76</f>
        <v>1391.81</v>
      </c>
      <c r="M76" s="78">
        <f>'2019 PSUI Customer Load'!M76+'2019 PSUI Customer Gen'!M76</f>
        <v>1425.83</v>
      </c>
      <c r="N76" s="78">
        <f>'2019 PSUI Customer Load'!N76+'2019 PSUI Customer Gen'!N76</f>
        <v>1441.41</v>
      </c>
      <c r="O76" s="78">
        <f>'2019 PSUI Customer Load'!O76+'2019 PSUI Customer Gen'!O76</f>
        <v>1424.99</v>
      </c>
      <c r="P76" s="78">
        <f>'2019 PSUI Customer Load'!P76+'2019 PSUI Customer Gen'!P76</f>
        <v>1399.44</v>
      </c>
      <c r="Q76" s="78">
        <f>'2019 PSUI Customer Load'!Q76+'2019 PSUI Customer Gen'!Q76</f>
        <v>1390.41</v>
      </c>
      <c r="R76" s="78">
        <f>'2019 PSUI Customer Load'!R76+'2019 PSUI Customer Gen'!R76</f>
        <v>1391.78</v>
      </c>
      <c r="S76" s="78">
        <f>'2019 PSUI Customer Load'!S76+'2019 PSUI Customer Gen'!S76</f>
        <v>1379.98</v>
      </c>
      <c r="T76" s="78">
        <f>'2019 PSUI Customer Load'!T76+'2019 PSUI Customer Gen'!T76</f>
        <v>1323.25</v>
      </c>
      <c r="U76" s="78">
        <f>'2019 PSUI Customer Load'!U76+'2019 PSUI Customer Gen'!U76</f>
        <v>1298.1199999999999</v>
      </c>
      <c r="V76" s="78">
        <f>'2019 PSUI Customer Load'!V76+'2019 PSUI Customer Gen'!V76</f>
        <v>1260.3499999999999</v>
      </c>
      <c r="W76" s="78">
        <f>'2019 PSUI Customer Load'!W76+'2019 PSUI Customer Gen'!W76</f>
        <v>1232.32</v>
      </c>
      <c r="X76" s="78">
        <f>'2019 PSUI Customer Load'!X76+'2019 PSUI Customer Gen'!X76</f>
        <v>1224.19</v>
      </c>
      <c r="Y76" s="78">
        <f>'2019 PSUI Customer Load'!Y76+'2019 PSUI Customer Gen'!Y76</f>
        <v>1196.02</v>
      </c>
      <c r="Z76" s="78">
        <f>'2019 PSUI Customer Load'!Z76+'2019 PSUI Customer Gen'!Z76</f>
        <v>1187.24</v>
      </c>
      <c r="AA76" s="86">
        <f t="shared" si="13"/>
        <v>1441.41</v>
      </c>
      <c r="AB76" s="77">
        <f t="shared" si="14"/>
        <v>2021</v>
      </c>
      <c r="AC76" s="76">
        <f t="shared" si="15"/>
        <v>1</v>
      </c>
      <c r="AD76" s="76" t="str">
        <f t="shared" si="16"/>
        <v/>
      </c>
      <c r="AE76" s="76" t="str">
        <f t="shared" si="17"/>
        <v/>
      </c>
      <c r="AF76" s="74">
        <f t="shared" si="18"/>
        <v>1441.41</v>
      </c>
      <c r="AG76" s="75" t="str">
        <f t="shared" si="19"/>
        <v>12:00</v>
      </c>
      <c r="AH76" s="74">
        <f t="shared" si="20"/>
        <v>32513.749999999996</v>
      </c>
      <c r="AI76" s="73" t="str">
        <f t="shared" si="21"/>
        <v/>
      </c>
      <c r="AJ76" s="73" t="str">
        <f t="shared" si="22"/>
        <v/>
      </c>
      <c r="AK76" s="73" t="str">
        <f t="shared" si="23"/>
        <v/>
      </c>
      <c r="AL76" s="72" t="str">
        <f t="shared" si="24"/>
        <v/>
      </c>
      <c r="AM76" s="71" t="str">
        <f t="shared" si="25"/>
        <v/>
      </c>
    </row>
    <row r="77" spans="2:39" ht="13.8" thickBot="1">
      <c r="B77" s="79">
        <v>44209</v>
      </c>
      <c r="C77" s="78">
        <f>'2019 PSUI Customer Load'!C77+'2019 PSUI Customer Gen'!C77</f>
        <v>1181.8499999999999</v>
      </c>
      <c r="D77" s="78">
        <f>'2019 PSUI Customer Load'!D77+'2019 PSUI Customer Gen'!D77</f>
        <v>1167.53</v>
      </c>
      <c r="E77" s="78">
        <f>'2019 PSUI Customer Load'!E77+'2019 PSUI Customer Gen'!E77</f>
        <v>1146.5</v>
      </c>
      <c r="F77" s="78">
        <f>'2019 PSUI Customer Load'!F77+'2019 PSUI Customer Gen'!F77</f>
        <v>1154.06</v>
      </c>
      <c r="G77" s="78">
        <f>'2019 PSUI Customer Load'!G77+'2019 PSUI Customer Gen'!G77</f>
        <v>1164.03</v>
      </c>
      <c r="H77" s="78">
        <f>'2019 PSUI Customer Load'!H77+'2019 PSUI Customer Gen'!H77</f>
        <v>1177.3</v>
      </c>
      <c r="I77" s="78">
        <f>'2019 PSUI Customer Load'!I77+'2019 PSUI Customer Gen'!I77</f>
        <v>1251.57</v>
      </c>
      <c r="J77" s="78">
        <f>'2019 PSUI Customer Load'!J77+'2019 PSUI Customer Gen'!J77</f>
        <v>1346.1</v>
      </c>
      <c r="K77" s="78">
        <f>'2019 PSUI Customer Load'!K77+'2019 PSUI Customer Gen'!K77</f>
        <v>1360.17</v>
      </c>
      <c r="L77" s="78">
        <f>'2019 PSUI Customer Load'!L77+'2019 PSUI Customer Gen'!L77</f>
        <v>1365.04</v>
      </c>
      <c r="M77" s="78">
        <f>'2019 PSUI Customer Load'!M77+'2019 PSUI Customer Gen'!M77</f>
        <v>1405.25</v>
      </c>
      <c r="N77" s="78">
        <f>'2019 PSUI Customer Load'!N77+'2019 PSUI Customer Gen'!N77</f>
        <v>1422.96</v>
      </c>
      <c r="O77" s="78">
        <f>'2019 PSUI Customer Load'!O77+'2019 PSUI Customer Gen'!O77</f>
        <v>1388.1</v>
      </c>
      <c r="P77" s="78">
        <f>'2019 PSUI Customer Load'!P77+'2019 PSUI Customer Gen'!P77</f>
        <v>1363.6</v>
      </c>
      <c r="Q77" s="78">
        <f>'2019 PSUI Customer Load'!Q77+'2019 PSUI Customer Gen'!Q77</f>
        <v>1370.81</v>
      </c>
      <c r="R77" s="78">
        <f>'2019 PSUI Customer Load'!R77+'2019 PSUI Customer Gen'!R77</f>
        <v>1367.24</v>
      </c>
      <c r="S77" s="78">
        <f>'2019 PSUI Customer Load'!S77+'2019 PSUI Customer Gen'!S77</f>
        <v>1324.26</v>
      </c>
      <c r="T77" s="78">
        <f>'2019 PSUI Customer Load'!T77+'2019 PSUI Customer Gen'!T77</f>
        <v>1279.78</v>
      </c>
      <c r="U77" s="78">
        <f>'2019 PSUI Customer Load'!U77+'2019 PSUI Customer Gen'!U77</f>
        <v>1267.21</v>
      </c>
      <c r="V77" s="78">
        <f>'2019 PSUI Customer Load'!V77+'2019 PSUI Customer Gen'!V77</f>
        <v>1229.24</v>
      </c>
      <c r="W77" s="78">
        <f>'2019 PSUI Customer Load'!W77+'2019 PSUI Customer Gen'!W77</f>
        <v>1212.26</v>
      </c>
      <c r="X77" s="78">
        <f>'2019 PSUI Customer Load'!X77+'2019 PSUI Customer Gen'!X77</f>
        <v>1174.5999999999999</v>
      </c>
      <c r="Y77" s="78">
        <f>'2019 PSUI Customer Load'!Y77+'2019 PSUI Customer Gen'!Y77</f>
        <v>1173.06</v>
      </c>
      <c r="Z77" s="78">
        <f>'2019 PSUI Customer Load'!Z77+'2019 PSUI Customer Gen'!Z77</f>
        <v>1162.9100000000001</v>
      </c>
      <c r="AA77" s="86">
        <f t="shared" si="13"/>
        <v>1422.96</v>
      </c>
      <c r="AB77" s="77">
        <f t="shared" si="14"/>
        <v>2021</v>
      </c>
      <c r="AC77" s="76">
        <f t="shared" si="15"/>
        <v>1</v>
      </c>
      <c r="AD77" s="76" t="str">
        <f t="shared" si="16"/>
        <v/>
      </c>
      <c r="AE77" s="76" t="str">
        <f t="shared" si="17"/>
        <v/>
      </c>
      <c r="AF77" s="74">
        <f t="shared" si="18"/>
        <v>1422.96</v>
      </c>
      <c r="AG77" s="75" t="str">
        <f t="shared" si="19"/>
        <v>12:00</v>
      </c>
      <c r="AH77" s="74">
        <f t="shared" si="20"/>
        <v>31878.389999999996</v>
      </c>
      <c r="AI77" s="73" t="str">
        <f t="shared" si="21"/>
        <v/>
      </c>
      <c r="AJ77" s="73" t="str">
        <f t="shared" si="22"/>
        <v/>
      </c>
      <c r="AK77" s="73" t="str">
        <f t="shared" si="23"/>
        <v/>
      </c>
      <c r="AL77" s="72" t="str">
        <f t="shared" si="24"/>
        <v/>
      </c>
      <c r="AM77" s="71" t="str">
        <f t="shared" si="25"/>
        <v/>
      </c>
    </row>
    <row r="78" spans="2:39" ht="13.8" thickBot="1">
      <c r="B78" s="79">
        <v>44210</v>
      </c>
      <c r="C78" s="78">
        <f>'2019 PSUI Customer Load'!C78+'2019 PSUI Customer Gen'!C78</f>
        <v>1156.23</v>
      </c>
      <c r="D78" s="78">
        <f>'2019 PSUI Customer Load'!D78+'2019 PSUI Customer Gen'!D78</f>
        <v>1138.24</v>
      </c>
      <c r="E78" s="78">
        <f>'2019 PSUI Customer Load'!E78+'2019 PSUI Customer Gen'!E78</f>
        <v>1139.32</v>
      </c>
      <c r="F78" s="78">
        <f>'2019 PSUI Customer Load'!F78+'2019 PSUI Customer Gen'!F78</f>
        <v>1138.9000000000001</v>
      </c>
      <c r="G78" s="78">
        <f>'2019 PSUI Customer Load'!G78+'2019 PSUI Customer Gen'!G78</f>
        <v>1139.74</v>
      </c>
      <c r="H78" s="78">
        <f>'2019 PSUI Customer Load'!H78+'2019 PSUI Customer Gen'!H78</f>
        <v>1168.97</v>
      </c>
      <c r="I78" s="78">
        <f>'2019 PSUI Customer Load'!I78+'2019 PSUI Customer Gen'!I78</f>
        <v>1231.4100000000001</v>
      </c>
      <c r="J78" s="78">
        <f>'2019 PSUI Customer Load'!J78+'2019 PSUI Customer Gen'!J78</f>
        <v>1313.62</v>
      </c>
      <c r="K78" s="78">
        <f>'2019 PSUI Customer Load'!K78+'2019 PSUI Customer Gen'!K78</f>
        <v>1338.19</v>
      </c>
      <c r="L78" s="78">
        <f>'2019 PSUI Customer Load'!L78+'2019 PSUI Customer Gen'!L78</f>
        <v>1348.24</v>
      </c>
      <c r="M78" s="78">
        <f>'2019 PSUI Customer Load'!M78+'2019 PSUI Customer Gen'!M78</f>
        <v>1457.135</v>
      </c>
      <c r="N78" s="78">
        <f>'2019 PSUI Customer Load'!N78+'2019 PSUI Customer Gen'!N78</f>
        <v>1378.463</v>
      </c>
      <c r="O78" s="78">
        <f>'2019 PSUI Customer Load'!O78+'2019 PSUI Customer Gen'!O78</f>
        <v>1362.2190000000001</v>
      </c>
      <c r="P78" s="78">
        <f>'2019 PSUI Customer Load'!P78+'2019 PSUI Customer Gen'!P78</f>
        <v>1369.7829999999999</v>
      </c>
      <c r="Q78" s="78">
        <f>'2019 PSUI Customer Load'!Q78+'2019 PSUI Customer Gen'!Q78</f>
        <v>1406.0330000000001</v>
      </c>
      <c r="R78" s="78">
        <f>'2019 PSUI Customer Load'!R78+'2019 PSUI Customer Gen'!R78</f>
        <v>1393.75</v>
      </c>
      <c r="S78" s="78">
        <f>'2019 PSUI Customer Load'!S78+'2019 PSUI Customer Gen'!S78</f>
        <v>1291.4680000000001</v>
      </c>
      <c r="T78" s="78">
        <f>'2019 PSUI Customer Load'!T78+'2019 PSUI Customer Gen'!T78</f>
        <v>1247.72</v>
      </c>
      <c r="U78" s="78">
        <f>'2019 PSUI Customer Load'!U78+'2019 PSUI Customer Gen'!U78</f>
        <v>1234.3800000000001</v>
      </c>
      <c r="V78" s="78">
        <f>'2019 PSUI Customer Load'!V78+'2019 PSUI Customer Gen'!V78</f>
        <v>1207.8499999999999</v>
      </c>
      <c r="W78" s="78">
        <f>'2019 PSUI Customer Load'!W78+'2019 PSUI Customer Gen'!W78</f>
        <v>1164.07</v>
      </c>
      <c r="X78" s="78">
        <f>'2019 PSUI Customer Load'!X78+'2019 PSUI Customer Gen'!X78</f>
        <v>1160.22</v>
      </c>
      <c r="Y78" s="78">
        <f>'2019 PSUI Customer Load'!Y78+'2019 PSUI Customer Gen'!Y78</f>
        <v>1134.07</v>
      </c>
      <c r="Z78" s="78">
        <f>'2019 PSUI Customer Load'!Z78+'2019 PSUI Customer Gen'!Z78</f>
        <v>1131.1300000000001</v>
      </c>
      <c r="AA78" s="86">
        <f t="shared" si="13"/>
        <v>1457.135</v>
      </c>
      <c r="AB78" s="77">
        <f t="shared" si="14"/>
        <v>2021</v>
      </c>
      <c r="AC78" s="76">
        <f t="shared" si="15"/>
        <v>1</v>
      </c>
      <c r="AD78" s="76" t="str">
        <f t="shared" si="16"/>
        <v/>
      </c>
      <c r="AE78" s="76" t="str">
        <f t="shared" si="17"/>
        <v/>
      </c>
      <c r="AF78" s="74">
        <f t="shared" si="18"/>
        <v>1457.135</v>
      </c>
      <c r="AG78" s="75" t="str">
        <f t="shared" si="19"/>
        <v>11:00</v>
      </c>
      <c r="AH78" s="74">
        <f t="shared" si="20"/>
        <v>31508.286</v>
      </c>
      <c r="AI78" s="73" t="str">
        <f t="shared" si="21"/>
        <v/>
      </c>
      <c r="AJ78" s="73" t="str">
        <f t="shared" si="22"/>
        <v/>
      </c>
      <c r="AK78" s="73" t="str">
        <f t="shared" si="23"/>
        <v/>
      </c>
      <c r="AL78" s="72" t="str">
        <f t="shared" si="24"/>
        <v/>
      </c>
      <c r="AM78" s="71" t="str">
        <f t="shared" si="25"/>
        <v/>
      </c>
    </row>
    <row r="79" spans="2:39" ht="13.8" thickBot="1">
      <c r="B79" s="79">
        <v>44211</v>
      </c>
      <c r="C79" s="78">
        <f>'2019 PSUI Customer Load'!C79+'2019 PSUI Customer Gen'!C79</f>
        <v>1130.3599999999999</v>
      </c>
      <c r="D79" s="78">
        <f>'2019 PSUI Customer Load'!D79+'2019 PSUI Customer Gen'!D79</f>
        <v>1118</v>
      </c>
      <c r="E79" s="78">
        <f>'2019 PSUI Customer Load'!E79+'2019 PSUI Customer Gen'!E79</f>
        <v>1122</v>
      </c>
      <c r="F79" s="78">
        <f>'2019 PSUI Customer Load'!F79+'2019 PSUI Customer Gen'!F79</f>
        <v>1133.3399999999999</v>
      </c>
      <c r="G79" s="78">
        <f>'2019 PSUI Customer Load'!G79+'2019 PSUI Customer Gen'!G79</f>
        <v>1140.51</v>
      </c>
      <c r="H79" s="78">
        <f>'2019 PSUI Customer Load'!H79+'2019 PSUI Customer Gen'!H79</f>
        <v>1142.1199999999999</v>
      </c>
      <c r="I79" s="78">
        <f>'2019 PSUI Customer Load'!I79+'2019 PSUI Customer Gen'!I79</f>
        <v>1218.8800000000001</v>
      </c>
      <c r="J79" s="78">
        <f>'2019 PSUI Customer Load'!J79+'2019 PSUI Customer Gen'!J79</f>
        <v>1325.2</v>
      </c>
      <c r="K79" s="78">
        <f>'2019 PSUI Customer Load'!K79+'2019 PSUI Customer Gen'!K79</f>
        <v>1332.8</v>
      </c>
      <c r="L79" s="78">
        <f>'2019 PSUI Customer Load'!L79+'2019 PSUI Customer Gen'!L79</f>
        <v>1360.63</v>
      </c>
      <c r="M79" s="78">
        <f>'2019 PSUI Customer Load'!M79+'2019 PSUI Customer Gen'!M79</f>
        <v>1460.4659999999999</v>
      </c>
      <c r="N79" s="78">
        <f>'2019 PSUI Customer Load'!N79+'2019 PSUI Customer Gen'!N79</f>
        <v>1347.748</v>
      </c>
      <c r="O79" s="78">
        <f>'2019 PSUI Customer Load'!O79+'2019 PSUI Customer Gen'!O79</f>
        <v>1346.9</v>
      </c>
      <c r="P79" s="78">
        <f>'2019 PSUI Customer Load'!P79+'2019 PSUI Customer Gen'!P79</f>
        <v>1369.07</v>
      </c>
      <c r="Q79" s="78">
        <f>'2019 PSUI Customer Load'!Q79+'2019 PSUI Customer Gen'!Q79</f>
        <v>1442.143</v>
      </c>
      <c r="R79" s="78">
        <f>'2019 PSUI Customer Load'!R79+'2019 PSUI Customer Gen'!R79</f>
        <v>1391.0550000000001</v>
      </c>
      <c r="S79" s="78">
        <f>'2019 PSUI Customer Load'!S79+'2019 PSUI Customer Gen'!S79</f>
        <v>1269.713</v>
      </c>
      <c r="T79" s="78">
        <f>'2019 PSUI Customer Load'!T79+'2019 PSUI Customer Gen'!T79</f>
        <v>1259.93</v>
      </c>
      <c r="U79" s="78">
        <f>'2019 PSUI Customer Load'!U79+'2019 PSUI Customer Gen'!U79</f>
        <v>1246.21</v>
      </c>
      <c r="V79" s="78">
        <f>'2019 PSUI Customer Load'!V79+'2019 PSUI Customer Gen'!V79</f>
        <v>1204.21</v>
      </c>
      <c r="W79" s="78">
        <f>'2019 PSUI Customer Load'!W79+'2019 PSUI Customer Gen'!W79</f>
        <v>1176.49</v>
      </c>
      <c r="X79" s="78">
        <f>'2019 PSUI Customer Load'!X79+'2019 PSUI Customer Gen'!X79</f>
        <v>1165.96</v>
      </c>
      <c r="Y79" s="78">
        <f>'2019 PSUI Customer Load'!Y79+'2019 PSUI Customer Gen'!Y79</f>
        <v>1136.73</v>
      </c>
      <c r="Z79" s="78">
        <f>'2019 PSUI Customer Load'!Z79+'2019 PSUI Customer Gen'!Z79</f>
        <v>1115.9100000000001</v>
      </c>
      <c r="AA79" s="86">
        <f t="shared" si="13"/>
        <v>1460.4659999999999</v>
      </c>
      <c r="AB79" s="77">
        <f t="shared" si="14"/>
        <v>2021</v>
      </c>
      <c r="AC79" s="76">
        <f t="shared" si="15"/>
        <v>1</v>
      </c>
      <c r="AD79" s="76" t="str">
        <f t="shared" si="16"/>
        <v/>
      </c>
      <c r="AE79" s="76" t="str">
        <f t="shared" si="17"/>
        <v/>
      </c>
      <c r="AF79" s="74">
        <f t="shared" si="18"/>
        <v>1460.4659999999999</v>
      </c>
      <c r="AG79" s="75" t="str">
        <f t="shared" si="19"/>
        <v>11:00</v>
      </c>
      <c r="AH79" s="74">
        <f t="shared" si="20"/>
        <v>31416.841</v>
      </c>
      <c r="AI79" s="73" t="str">
        <f t="shared" si="21"/>
        <v/>
      </c>
      <c r="AJ79" s="73" t="str">
        <f t="shared" si="22"/>
        <v/>
      </c>
      <c r="AK79" s="73" t="str">
        <f t="shared" si="23"/>
        <v/>
      </c>
      <c r="AL79" s="72" t="str">
        <f t="shared" si="24"/>
        <v/>
      </c>
      <c r="AM79" s="71" t="str">
        <f t="shared" si="25"/>
        <v/>
      </c>
    </row>
    <row r="80" spans="2:39" ht="13.8" thickBot="1">
      <c r="B80" s="79">
        <v>44212</v>
      </c>
      <c r="C80" s="78">
        <f>'2019 PSUI Customer Load'!C80+'2019 PSUI Customer Gen'!C80</f>
        <v>1115.94</v>
      </c>
      <c r="D80" s="78">
        <f>'2019 PSUI Customer Load'!D80+'2019 PSUI Customer Gen'!D80</f>
        <v>1102.92</v>
      </c>
      <c r="E80" s="78">
        <f>'2019 PSUI Customer Load'!E80+'2019 PSUI Customer Gen'!E80</f>
        <v>1110.94</v>
      </c>
      <c r="F80" s="78">
        <f>'2019 PSUI Customer Load'!F80+'2019 PSUI Customer Gen'!F80</f>
        <v>1097.1099999999999</v>
      </c>
      <c r="G80" s="78">
        <f>'2019 PSUI Customer Load'!G80+'2019 PSUI Customer Gen'!G80</f>
        <v>1112.93</v>
      </c>
      <c r="H80" s="78">
        <f>'2019 PSUI Customer Load'!H80+'2019 PSUI Customer Gen'!H80</f>
        <v>1115.9100000000001</v>
      </c>
      <c r="I80" s="78">
        <f>'2019 PSUI Customer Load'!I80+'2019 PSUI Customer Gen'!I80</f>
        <v>1145.73</v>
      </c>
      <c r="J80" s="78">
        <f>'2019 PSUI Customer Load'!J80+'2019 PSUI Customer Gen'!J80</f>
        <v>1214.54</v>
      </c>
      <c r="K80" s="78">
        <f>'2019 PSUI Customer Load'!K80+'2019 PSUI Customer Gen'!K80</f>
        <v>1250.45</v>
      </c>
      <c r="L80" s="78">
        <f>'2019 PSUI Customer Load'!L80+'2019 PSUI Customer Gen'!L80</f>
        <v>1200.3599999999999</v>
      </c>
      <c r="M80" s="78">
        <f>'2019 PSUI Customer Load'!M80+'2019 PSUI Customer Gen'!M80</f>
        <v>1239.56</v>
      </c>
      <c r="N80" s="78">
        <f>'2019 PSUI Customer Load'!N80+'2019 PSUI Customer Gen'!N80</f>
        <v>1234.1400000000001</v>
      </c>
      <c r="O80" s="78">
        <f>'2019 PSUI Customer Load'!O80+'2019 PSUI Customer Gen'!O80</f>
        <v>1205.8499999999999</v>
      </c>
      <c r="P80" s="78">
        <f>'2019 PSUI Customer Load'!P80+'2019 PSUI Customer Gen'!P80</f>
        <v>1209.57</v>
      </c>
      <c r="Q80" s="78">
        <f>'2019 PSUI Customer Load'!Q80+'2019 PSUI Customer Gen'!Q80</f>
        <v>1191.8599999999999</v>
      </c>
      <c r="R80" s="78">
        <f>'2019 PSUI Customer Load'!R80+'2019 PSUI Customer Gen'!R80</f>
        <v>1190.8399999999999</v>
      </c>
      <c r="S80" s="78">
        <f>'2019 PSUI Customer Load'!S80+'2019 PSUI Customer Gen'!S80</f>
        <v>1201.76</v>
      </c>
      <c r="T80" s="78">
        <f>'2019 PSUI Customer Load'!T80+'2019 PSUI Customer Gen'!T80</f>
        <v>1177.1600000000001</v>
      </c>
      <c r="U80" s="78">
        <f>'2019 PSUI Customer Load'!U80+'2019 PSUI Customer Gen'!U80</f>
        <v>1206.21</v>
      </c>
      <c r="V80" s="78">
        <f>'2019 PSUI Customer Load'!V80+'2019 PSUI Customer Gen'!V80</f>
        <v>1178.9100000000001</v>
      </c>
      <c r="W80" s="78">
        <f>'2019 PSUI Customer Load'!W80+'2019 PSUI Customer Gen'!W80</f>
        <v>1157.69</v>
      </c>
      <c r="X80" s="78">
        <f>'2019 PSUI Customer Load'!X80+'2019 PSUI Customer Gen'!X80</f>
        <v>1152.45</v>
      </c>
      <c r="Y80" s="78">
        <f>'2019 PSUI Customer Load'!Y80+'2019 PSUI Customer Gen'!Y80</f>
        <v>1134.42</v>
      </c>
      <c r="Z80" s="78">
        <f>'2019 PSUI Customer Load'!Z80+'2019 PSUI Customer Gen'!Z80</f>
        <v>1129.28</v>
      </c>
      <c r="AA80" s="86">
        <f t="shared" si="13"/>
        <v>1250.45</v>
      </c>
      <c r="AB80" s="77">
        <f t="shared" si="14"/>
        <v>2021</v>
      </c>
      <c r="AC80" s="76">
        <f t="shared" si="15"/>
        <v>1</v>
      </c>
      <c r="AD80" s="76" t="str">
        <f t="shared" si="16"/>
        <v/>
      </c>
      <c r="AE80" s="76" t="str">
        <f t="shared" si="17"/>
        <v/>
      </c>
      <c r="AF80" s="74">
        <f t="shared" si="18"/>
        <v>1250.45</v>
      </c>
      <c r="AG80" s="75" t="str">
        <f t="shared" si="19"/>
        <v>9:00</v>
      </c>
      <c r="AH80" s="74">
        <f t="shared" si="20"/>
        <v>29326.98</v>
      </c>
      <c r="AI80" s="73" t="str">
        <f t="shared" si="21"/>
        <v/>
      </c>
      <c r="AJ80" s="73" t="str">
        <f t="shared" si="22"/>
        <v/>
      </c>
      <c r="AK80" s="73" t="str">
        <f t="shared" si="23"/>
        <v/>
      </c>
      <c r="AL80" s="72" t="str">
        <f t="shared" si="24"/>
        <v/>
      </c>
      <c r="AM80" s="71" t="str">
        <f t="shared" si="25"/>
        <v/>
      </c>
    </row>
    <row r="81" spans="2:39" ht="13.8" thickBot="1">
      <c r="B81" s="79">
        <v>44213</v>
      </c>
      <c r="C81" s="78">
        <f>'2019 PSUI Customer Load'!C81+'2019 PSUI Customer Gen'!C81</f>
        <v>1122.7</v>
      </c>
      <c r="D81" s="78">
        <f>'2019 PSUI Customer Load'!D81+'2019 PSUI Customer Gen'!D81</f>
        <v>1115.98</v>
      </c>
      <c r="E81" s="78">
        <f>'2019 PSUI Customer Load'!E81+'2019 PSUI Customer Gen'!E81</f>
        <v>1115.8</v>
      </c>
      <c r="F81" s="78">
        <f>'2019 PSUI Customer Load'!F81+'2019 PSUI Customer Gen'!F81</f>
        <v>1118.32</v>
      </c>
      <c r="G81" s="78">
        <f>'2019 PSUI Customer Load'!G81+'2019 PSUI Customer Gen'!G81</f>
        <v>1129.6300000000001</v>
      </c>
      <c r="H81" s="78">
        <f>'2019 PSUI Customer Load'!H81+'2019 PSUI Customer Gen'!H81</f>
        <v>1123.8499999999999</v>
      </c>
      <c r="I81" s="78">
        <f>'2019 PSUI Customer Load'!I81+'2019 PSUI Customer Gen'!I81</f>
        <v>1146.8800000000001</v>
      </c>
      <c r="J81" s="78">
        <f>'2019 PSUI Customer Load'!J81+'2019 PSUI Customer Gen'!J81</f>
        <v>1217.55</v>
      </c>
      <c r="K81" s="78">
        <f>'2019 PSUI Customer Load'!K81+'2019 PSUI Customer Gen'!K81</f>
        <v>1220.73</v>
      </c>
      <c r="L81" s="78">
        <f>'2019 PSUI Customer Load'!L81+'2019 PSUI Customer Gen'!L81</f>
        <v>1197.46</v>
      </c>
      <c r="M81" s="78">
        <f>'2019 PSUI Customer Load'!M81+'2019 PSUI Customer Gen'!M81</f>
        <v>1238.76</v>
      </c>
      <c r="N81" s="78">
        <f>'2019 PSUI Customer Load'!N81+'2019 PSUI Customer Gen'!N81</f>
        <v>1232.49</v>
      </c>
      <c r="O81" s="78">
        <f>'2019 PSUI Customer Load'!O81+'2019 PSUI Customer Gen'!O81</f>
        <v>1211.8800000000001</v>
      </c>
      <c r="P81" s="78">
        <f>'2019 PSUI Customer Load'!P81+'2019 PSUI Customer Gen'!P81</f>
        <v>1219.02</v>
      </c>
      <c r="Q81" s="78">
        <f>'2019 PSUI Customer Load'!Q81+'2019 PSUI Customer Gen'!Q81</f>
        <v>1187.76</v>
      </c>
      <c r="R81" s="78">
        <f>'2019 PSUI Customer Load'!R81+'2019 PSUI Customer Gen'!R81</f>
        <v>1184.72</v>
      </c>
      <c r="S81" s="78">
        <f>'2019 PSUI Customer Load'!S81+'2019 PSUI Customer Gen'!S81</f>
        <v>1182.93</v>
      </c>
      <c r="T81" s="78">
        <f>'2019 PSUI Customer Load'!T81+'2019 PSUI Customer Gen'!T81</f>
        <v>1180.55</v>
      </c>
      <c r="U81" s="78">
        <f>'2019 PSUI Customer Load'!U81+'2019 PSUI Customer Gen'!U81</f>
        <v>1192.8699999999999</v>
      </c>
      <c r="V81" s="78">
        <f>'2019 PSUI Customer Load'!V81+'2019 PSUI Customer Gen'!V81</f>
        <v>1167.22</v>
      </c>
      <c r="W81" s="78">
        <f>'2019 PSUI Customer Load'!W81+'2019 PSUI Customer Gen'!W81</f>
        <v>1149.33</v>
      </c>
      <c r="X81" s="78">
        <f>'2019 PSUI Customer Load'!X81+'2019 PSUI Customer Gen'!X81</f>
        <v>1136.28</v>
      </c>
      <c r="Y81" s="78">
        <f>'2019 PSUI Customer Load'!Y81+'2019 PSUI Customer Gen'!Y81</f>
        <v>1131.76</v>
      </c>
      <c r="Z81" s="78">
        <f>'2019 PSUI Customer Load'!Z81+'2019 PSUI Customer Gen'!Z81</f>
        <v>1148.32</v>
      </c>
      <c r="AA81" s="86">
        <f t="shared" si="13"/>
        <v>1238.76</v>
      </c>
      <c r="AB81" s="77">
        <f t="shared" si="14"/>
        <v>2021</v>
      </c>
      <c r="AC81" s="76">
        <f t="shared" si="15"/>
        <v>1</v>
      </c>
      <c r="AD81" s="76" t="str">
        <f t="shared" si="16"/>
        <v/>
      </c>
      <c r="AE81" s="76" t="str">
        <f t="shared" si="17"/>
        <v/>
      </c>
      <c r="AF81" s="74">
        <f t="shared" si="18"/>
        <v>1238.76</v>
      </c>
      <c r="AG81" s="75" t="str">
        <f t="shared" si="19"/>
        <v>11:00</v>
      </c>
      <c r="AH81" s="74">
        <f t="shared" si="20"/>
        <v>29311.549999999996</v>
      </c>
      <c r="AI81" s="73" t="str">
        <f t="shared" si="21"/>
        <v/>
      </c>
      <c r="AJ81" s="73" t="str">
        <f t="shared" si="22"/>
        <v/>
      </c>
      <c r="AK81" s="73" t="str">
        <f t="shared" si="23"/>
        <v/>
      </c>
      <c r="AL81" s="72" t="str">
        <f t="shared" si="24"/>
        <v/>
      </c>
      <c r="AM81" s="71" t="str">
        <f t="shared" si="25"/>
        <v/>
      </c>
    </row>
    <row r="82" spans="2:39" ht="13.8" thickBot="1">
      <c r="B82" s="79">
        <v>44214</v>
      </c>
      <c r="C82" s="78">
        <f>'2019 PSUI Customer Load'!C82+'2019 PSUI Customer Gen'!C82</f>
        <v>1149.4000000000001</v>
      </c>
      <c r="D82" s="78">
        <f>'2019 PSUI Customer Load'!D82+'2019 PSUI Customer Gen'!D82</f>
        <v>1142.23</v>
      </c>
      <c r="E82" s="78">
        <f>'2019 PSUI Customer Load'!E82+'2019 PSUI Customer Gen'!E82</f>
        <v>1140.48</v>
      </c>
      <c r="F82" s="78">
        <f>'2019 PSUI Customer Load'!F82+'2019 PSUI Customer Gen'!F82</f>
        <v>1146.95</v>
      </c>
      <c r="G82" s="78">
        <f>'2019 PSUI Customer Load'!G82+'2019 PSUI Customer Gen'!G82</f>
        <v>1176.95</v>
      </c>
      <c r="H82" s="78">
        <f>'2019 PSUI Customer Load'!H82+'2019 PSUI Customer Gen'!H82</f>
        <v>1171.52</v>
      </c>
      <c r="I82" s="78">
        <f>'2019 PSUI Customer Load'!I82+'2019 PSUI Customer Gen'!I82</f>
        <v>1234.07</v>
      </c>
      <c r="J82" s="78">
        <f>'2019 PSUI Customer Load'!J82+'2019 PSUI Customer Gen'!J82</f>
        <v>1314.57</v>
      </c>
      <c r="K82" s="78">
        <f>'2019 PSUI Customer Load'!K82+'2019 PSUI Customer Gen'!K82</f>
        <v>1371.61</v>
      </c>
      <c r="L82" s="78">
        <f>'2019 PSUI Customer Load'!L82+'2019 PSUI Customer Gen'!L82</f>
        <v>1365.18</v>
      </c>
      <c r="M82" s="78">
        <f>'2019 PSUI Customer Load'!M82+'2019 PSUI Customer Gen'!M82</f>
        <v>1374.94</v>
      </c>
      <c r="N82" s="78">
        <f>'2019 PSUI Customer Load'!N82+'2019 PSUI Customer Gen'!N82</f>
        <v>1477.4490000000001</v>
      </c>
      <c r="O82" s="78">
        <f>'2019 PSUI Customer Load'!O82+'2019 PSUI Customer Gen'!O82</f>
        <v>1345.472</v>
      </c>
      <c r="P82" s="78">
        <f>'2019 PSUI Customer Load'!P82+'2019 PSUI Customer Gen'!P82</f>
        <v>1466.9899999999998</v>
      </c>
      <c r="Q82" s="78">
        <f>'2019 PSUI Customer Load'!Q82+'2019 PSUI Customer Gen'!Q82</f>
        <v>1328.2249999999999</v>
      </c>
      <c r="R82" s="78">
        <f>'2019 PSUI Customer Load'!R82+'2019 PSUI Customer Gen'!R82</f>
        <v>1426.954</v>
      </c>
      <c r="S82" s="78">
        <f>'2019 PSUI Customer Load'!S82+'2019 PSUI Customer Gen'!S82</f>
        <v>1401.0889999999999</v>
      </c>
      <c r="T82" s="78">
        <f>'2019 PSUI Customer Load'!T82+'2019 PSUI Customer Gen'!T82</f>
        <v>1301.28</v>
      </c>
      <c r="U82" s="78">
        <f>'2019 PSUI Customer Load'!U82+'2019 PSUI Customer Gen'!U82</f>
        <v>1298.54</v>
      </c>
      <c r="V82" s="78">
        <f>'2019 PSUI Customer Load'!V82+'2019 PSUI Customer Gen'!V82</f>
        <v>1213.56</v>
      </c>
      <c r="W82" s="78">
        <f>'2019 PSUI Customer Load'!W82+'2019 PSUI Customer Gen'!W82</f>
        <v>1196.02</v>
      </c>
      <c r="X82" s="78">
        <f>'2019 PSUI Customer Load'!X82+'2019 PSUI Customer Gen'!X82</f>
        <v>1175.44</v>
      </c>
      <c r="Y82" s="78">
        <f>'2019 PSUI Customer Load'!Y82+'2019 PSUI Customer Gen'!Y82</f>
        <v>1166.9000000000001</v>
      </c>
      <c r="Z82" s="78">
        <f>'2019 PSUI Customer Load'!Z82+'2019 PSUI Customer Gen'!Z82</f>
        <v>1169.67</v>
      </c>
      <c r="AA82" s="86">
        <f t="shared" si="13"/>
        <v>1477.4490000000001</v>
      </c>
      <c r="AB82" s="77">
        <f t="shared" si="14"/>
        <v>2021</v>
      </c>
      <c r="AC82" s="76">
        <f t="shared" si="15"/>
        <v>1</v>
      </c>
      <c r="AD82" s="76" t="str">
        <f t="shared" si="16"/>
        <v/>
      </c>
      <c r="AE82" s="76" t="str">
        <f t="shared" si="17"/>
        <v/>
      </c>
      <c r="AF82" s="74">
        <f t="shared" si="18"/>
        <v>1477.4490000000001</v>
      </c>
      <c r="AG82" s="75" t="str">
        <f t="shared" si="19"/>
        <v>12:00</v>
      </c>
      <c r="AH82" s="74">
        <f t="shared" si="20"/>
        <v>32032.938000000002</v>
      </c>
      <c r="AI82" s="73" t="str">
        <f t="shared" si="21"/>
        <v/>
      </c>
      <c r="AJ82" s="73" t="str">
        <f t="shared" si="22"/>
        <v/>
      </c>
      <c r="AK82" s="73" t="str">
        <f t="shared" si="23"/>
        <v/>
      </c>
      <c r="AL82" s="72" t="str">
        <f t="shared" si="24"/>
        <v/>
      </c>
      <c r="AM82" s="71" t="str">
        <f t="shared" si="25"/>
        <v/>
      </c>
    </row>
    <row r="83" spans="2:39" ht="13.8" thickBot="1">
      <c r="B83" s="79">
        <v>44215</v>
      </c>
      <c r="C83" s="78">
        <f>'2019 PSUI Customer Load'!C83+'2019 PSUI Customer Gen'!C83</f>
        <v>1162.21</v>
      </c>
      <c r="D83" s="78">
        <f>'2019 PSUI Customer Load'!D83+'2019 PSUI Customer Gen'!D83</f>
        <v>1144.43</v>
      </c>
      <c r="E83" s="78">
        <f>'2019 PSUI Customer Load'!E83+'2019 PSUI Customer Gen'!E83</f>
        <v>1153.1099999999999</v>
      </c>
      <c r="F83" s="78">
        <f>'2019 PSUI Customer Load'!F83+'2019 PSUI Customer Gen'!F83</f>
        <v>1158.8499999999999</v>
      </c>
      <c r="G83" s="78">
        <f>'2019 PSUI Customer Load'!G83+'2019 PSUI Customer Gen'!G83</f>
        <v>1168.83</v>
      </c>
      <c r="H83" s="78">
        <f>'2019 PSUI Customer Load'!H83+'2019 PSUI Customer Gen'!H83</f>
        <v>1194.83</v>
      </c>
      <c r="I83" s="78">
        <f>'2019 PSUI Customer Load'!I83+'2019 PSUI Customer Gen'!I83</f>
        <v>1230.71</v>
      </c>
      <c r="J83" s="78">
        <f>'2019 PSUI Customer Load'!J83+'2019 PSUI Customer Gen'!J83</f>
        <v>1365.21</v>
      </c>
      <c r="K83" s="78">
        <f>'2019 PSUI Customer Load'!K83+'2019 PSUI Customer Gen'!K83</f>
        <v>1410.99</v>
      </c>
      <c r="L83" s="78">
        <f>'2019 PSUI Customer Load'!L83+'2019 PSUI Customer Gen'!L83</f>
        <v>1364.2</v>
      </c>
      <c r="M83" s="78">
        <f>'2019 PSUI Customer Load'!M83+'2019 PSUI Customer Gen'!M83</f>
        <v>1427.93</v>
      </c>
      <c r="N83" s="78">
        <f>'2019 PSUI Customer Load'!N83+'2019 PSUI Customer Gen'!N83</f>
        <v>1433.64</v>
      </c>
      <c r="O83" s="78">
        <f>'2019 PSUI Customer Load'!O83+'2019 PSUI Customer Gen'!O83</f>
        <v>1393.07</v>
      </c>
      <c r="P83" s="78">
        <f>'2019 PSUI Customer Load'!P83+'2019 PSUI Customer Gen'!P83</f>
        <v>1398.32</v>
      </c>
      <c r="Q83" s="78">
        <f>'2019 PSUI Customer Load'!Q83+'2019 PSUI Customer Gen'!Q83</f>
        <v>1396.05</v>
      </c>
      <c r="R83" s="78">
        <f>'2019 PSUI Customer Load'!R83+'2019 PSUI Customer Gen'!R83</f>
        <v>1378.02</v>
      </c>
      <c r="S83" s="78">
        <f>'2019 PSUI Customer Load'!S83+'2019 PSUI Customer Gen'!S83</f>
        <v>1359.02</v>
      </c>
      <c r="T83" s="78">
        <f>'2019 PSUI Customer Load'!T83+'2019 PSUI Customer Gen'!T83</f>
        <v>1314.91</v>
      </c>
      <c r="U83" s="78">
        <f>'2019 PSUI Customer Load'!U83+'2019 PSUI Customer Gen'!U83</f>
        <v>1291.96</v>
      </c>
      <c r="V83" s="78">
        <f>'2019 PSUI Customer Load'!V83+'2019 PSUI Customer Gen'!V83</f>
        <v>1257.4100000000001</v>
      </c>
      <c r="W83" s="78">
        <f>'2019 PSUI Customer Load'!W83+'2019 PSUI Customer Gen'!W83</f>
        <v>1218.28</v>
      </c>
      <c r="X83" s="78">
        <f>'2019 PSUI Customer Load'!X83+'2019 PSUI Customer Gen'!X83</f>
        <v>1209.74</v>
      </c>
      <c r="Y83" s="78">
        <f>'2019 PSUI Customer Load'!Y83+'2019 PSUI Customer Gen'!Y83</f>
        <v>1204.3900000000001</v>
      </c>
      <c r="Z83" s="78">
        <f>'2019 PSUI Customer Load'!Z83+'2019 PSUI Customer Gen'!Z83</f>
        <v>1204.73</v>
      </c>
      <c r="AA83" s="86">
        <f t="shared" si="13"/>
        <v>1433.64</v>
      </c>
      <c r="AB83" s="77">
        <f t="shared" si="14"/>
        <v>2021</v>
      </c>
      <c r="AC83" s="76">
        <f t="shared" si="15"/>
        <v>1</v>
      </c>
      <c r="AD83" s="76" t="str">
        <f t="shared" si="16"/>
        <v/>
      </c>
      <c r="AE83" s="76" t="str">
        <f t="shared" si="17"/>
        <v/>
      </c>
      <c r="AF83" s="74">
        <f t="shared" si="18"/>
        <v>1433.64</v>
      </c>
      <c r="AG83" s="75" t="str">
        <f t="shared" si="19"/>
        <v>12:00</v>
      </c>
      <c r="AH83" s="74">
        <f t="shared" si="20"/>
        <v>32274.48</v>
      </c>
      <c r="AI83" s="73" t="str">
        <f t="shared" si="21"/>
        <v/>
      </c>
      <c r="AJ83" s="73" t="str">
        <f t="shared" si="22"/>
        <v/>
      </c>
      <c r="AK83" s="73" t="str">
        <f t="shared" si="23"/>
        <v/>
      </c>
      <c r="AL83" s="72" t="str">
        <f t="shared" si="24"/>
        <v/>
      </c>
      <c r="AM83" s="71" t="str">
        <f t="shared" si="25"/>
        <v/>
      </c>
    </row>
    <row r="84" spans="2:39" ht="13.8" thickBot="1">
      <c r="B84" s="79">
        <v>44216</v>
      </c>
      <c r="C84" s="78">
        <f>'2019 PSUI Customer Load'!C84+'2019 PSUI Customer Gen'!C84</f>
        <v>1195.81</v>
      </c>
      <c r="D84" s="78">
        <f>'2019 PSUI Customer Load'!D84+'2019 PSUI Customer Gen'!D84</f>
        <v>1199.73</v>
      </c>
      <c r="E84" s="78">
        <f>'2019 PSUI Customer Load'!E84+'2019 PSUI Customer Gen'!E84</f>
        <v>1196.3</v>
      </c>
      <c r="F84" s="78">
        <f>'2019 PSUI Customer Load'!F84+'2019 PSUI Customer Gen'!F84</f>
        <v>1208.1300000000001</v>
      </c>
      <c r="G84" s="78">
        <f>'2019 PSUI Customer Load'!G84+'2019 PSUI Customer Gen'!G84</f>
        <v>1221.08</v>
      </c>
      <c r="H84" s="78">
        <f>'2019 PSUI Customer Load'!H84+'2019 PSUI Customer Gen'!H84</f>
        <v>1230.04</v>
      </c>
      <c r="I84" s="78">
        <f>'2019 PSUI Customer Load'!I84+'2019 PSUI Customer Gen'!I84</f>
        <v>1306.48</v>
      </c>
      <c r="J84" s="78">
        <f>'2019 PSUI Customer Load'!J84+'2019 PSUI Customer Gen'!J84</f>
        <v>1384.22</v>
      </c>
      <c r="K84" s="78">
        <f>'2019 PSUI Customer Load'!K84+'2019 PSUI Customer Gen'!K84</f>
        <v>1394.02</v>
      </c>
      <c r="L84" s="78">
        <f>'2019 PSUI Customer Load'!L84+'2019 PSUI Customer Gen'!L84</f>
        <v>1428.49</v>
      </c>
      <c r="M84" s="78">
        <f>'2019 PSUI Customer Load'!M84+'2019 PSUI Customer Gen'!M84</f>
        <v>1440.92</v>
      </c>
      <c r="N84" s="78">
        <f>'2019 PSUI Customer Load'!N84+'2019 PSUI Customer Gen'!N84</f>
        <v>1474.1</v>
      </c>
      <c r="O84" s="78">
        <f>'2019 PSUI Customer Load'!O84+'2019 PSUI Customer Gen'!O84</f>
        <v>1428.8</v>
      </c>
      <c r="P84" s="78">
        <f>'2019 PSUI Customer Load'!P84+'2019 PSUI Customer Gen'!P84</f>
        <v>1429.89</v>
      </c>
      <c r="Q84" s="78">
        <f>'2019 PSUI Customer Load'!Q84+'2019 PSUI Customer Gen'!Q84</f>
        <v>1416.13</v>
      </c>
      <c r="R84" s="78">
        <f>'2019 PSUI Customer Load'!R84+'2019 PSUI Customer Gen'!R84</f>
        <v>1429.51</v>
      </c>
      <c r="S84" s="78">
        <f>'2019 PSUI Customer Load'!S84+'2019 PSUI Customer Gen'!S84</f>
        <v>1371.23</v>
      </c>
      <c r="T84" s="78">
        <f>'2019 PSUI Customer Load'!T84+'2019 PSUI Customer Gen'!T84</f>
        <v>1345.86</v>
      </c>
      <c r="U84" s="78">
        <f>'2019 PSUI Customer Load'!U84+'2019 PSUI Customer Gen'!U84</f>
        <v>1330.74</v>
      </c>
      <c r="V84" s="78">
        <f>'2019 PSUI Customer Load'!V84+'2019 PSUI Customer Gen'!V84</f>
        <v>1285.1300000000001</v>
      </c>
      <c r="W84" s="78">
        <f>'2019 PSUI Customer Load'!W84+'2019 PSUI Customer Gen'!W84</f>
        <v>1257.48</v>
      </c>
      <c r="X84" s="78">
        <f>'2019 PSUI Customer Load'!X84+'2019 PSUI Customer Gen'!X84</f>
        <v>1235.75</v>
      </c>
      <c r="Y84" s="78">
        <f>'2019 PSUI Customer Load'!Y84+'2019 PSUI Customer Gen'!Y84</f>
        <v>1234.3800000000001</v>
      </c>
      <c r="Z84" s="78">
        <f>'2019 PSUI Customer Load'!Z84+'2019 PSUI Customer Gen'!Z84</f>
        <v>1209.01</v>
      </c>
      <c r="AA84" s="86">
        <f t="shared" si="13"/>
        <v>1474.1</v>
      </c>
      <c r="AB84" s="77">
        <f t="shared" si="14"/>
        <v>2021</v>
      </c>
      <c r="AC84" s="76">
        <f t="shared" si="15"/>
        <v>1</v>
      </c>
      <c r="AD84" s="76" t="str">
        <f t="shared" si="16"/>
        <v/>
      </c>
      <c r="AE84" s="76" t="str">
        <f t="shared" si="17"/>
        <v/>
      </c>
      <c r="AF84" s="74">
        <f t="shared" si="18"/>
        <v>1474.1</v>
      </c>
      <c r="AG84" s="75" t="str">
        <f t="shared" si="19"/>
        <v>12:00</v>
      </c>
      <c r="AH84" s="74">
        <f t="shared" si="20"/>
        <v>33127.33</v>
      </c>
      <c r="AI84" s="73" t="str">
        <f t="shared" si="21"/>
        <v/>
      </c>
      <c r="AJ84" s="73" t="str">
        <f t="shared" si="22"/>
        <v/>
      </c>
      <c r="AK84" s="73" t="str">
        <f t="shared" si="23"/>
        <v/>
      </c>
      <c r="AL84" s="72" t="str">
        <f t="shared" si="24"/>
        <v/>
      </c>
      <c r="AM84" s="71" t="str">
        <f t="shared" si="25"/>
        <v/>
      </c>
    </row>
    <row r="85" spans="2:39" ht="13.8" thickBot="1">
      <c r="B85" s="79">
        <v>44217</v>
      </c>
      <c r="C85" s="78">
        <f>'2019 PSUI Customer Load'!C85+'2019 PSUI Customer Gen'!C85</f>
        <v>1190.21</v>
      </c>
      <c r="D85" s="78">
        <f>'2019 PSUI Customer Load'!D85+'2019 PSUI Customer Gen'!D85</f>
        <v>1191.93</v>
      </c>
      <c r="E85" s="78">
        <f>'2019 PSUI Customer Load'!E85+'2019 PSUI Customer Gen'!E85</f>
        <v>1188.99</v>
      </c>
      <c r="F85" s="78">
        <f>'2019 PSUI Customer Load'!F85+'2019 PSUI Customer Gen'!F85</f>
        <v>1197.18</v>
      </c>
      <c r="G85" s="78">
        <f>'2019 PSUI Customer Load'!G85+'2019 PSUI Customer Gen'!G85</f>
        <v>1202.57</v>
      </c>
      <c r="H85" s="78">
        <f>'2019 PSUI Customer Load'!H85+'2019 PSUI Customer Gen'!H85</f>
        <v>1204.9100000000001</v>
      </c>
      <c r="I85" s="78">
        <f>'2019 PSUI Customer Load'!I85+'2019 PSUI Customer Gen'!I85</f>
        <v>1273.8599999999999</v>
      </c>
      <c r="J85" s="78">
        <f>'2019 PSUI Customer Load'!J85+'2019 PSUI Customer Gen'!J85</f>
        <v>1350.79</v>
      </c>
      <c r="K85" s="78">
        <f>'2019 PSUI Customer Load'!K85+'2019 PSUI Customer Gen'!K85</f>
        <v>1382.4</v>
      </c>
      <c r="L85" s="78">
        <f>'2019 PSUI Customer Load'!L85+'2019 PSUI Customer Gen'!L85</f>
        <v>1394.44</v>
      </c>
      <c r="M85" s="78">
        <f>'2019 PSUI Customer Load'!M85+'2019 PSUI Customer Gen'!M85</f>
        <v>1464.1949999999999</v>
      </c>
      <c r="N85" s="78">
        <f>'2019 PSUI Customer Load'!N85+'2019 PSUI Customer Gen'!N85</f>
        <v>1441.09</v>
      </c>
      <c r="O85" s="78">
        <f>'2019 PSUI Customer Load'!O85+'2019 PSUI Customer Gen'!O85</f>
        <v>1430.1120000000001</v>
      </c>
      <c r="P85" s="78">
        <f>'2019 PSUI Customer Load'!P85+'2019 PSUI Customer Gen'!P85</f>
        <v>1420.8040000000001</v>
      </c>
      <c r="Q85" s="78">
        <f>'2019 PSUI Customer Load'!Q85+'2019 PSUI Customer Gen'!Q85</f>
        <v>1454.7360000000001</v>
      </c>
      <c r="R85" s="78">
        <f>'2019 PSUI Customer Load'!R85+'2019 PSUI Customer Gen'!R85</f>
        <v>1339.46</v>
      </c>
      <c r="S85" s="78">
        <f>'2019 PSUI Customer Load'!S85+'2019 PSUI Customer Gen'!S85</f>
        <v>1396.2179999999998</v>
      </c>
      <c r="T85" s="78">
        <f>'2019 PSUI Customer Load'!T85+'2019 PSUI Customer Gen'!T85</f>
        <v>1355.3220000000001</v>
      </c>
      <c r="U85" s="78">
        <f>'2019 PSUI Customer Load'!U85+'2019 PSUI Customer Gen'!U85</f>
        <v>1232.664</v>
      </c>
      <c r="V85" s="78">
        <f>'2019 PSUI Customer Load'!V85+'2019 PSUI Customer Gen'!V85</f>
        <v>1209.21</v>
      </c>
      <c r="W85" s="78">
        <f>'2019 PSUI Customer Load'!W85+'2019 PSUI Customer Gen'!W85</f>
        <v>1185.77</v>
      </c>
      <c r="X85" s="78">
        <f>'2019 PSUI Customer Load'!X85+'2019 PSUI Customer Gen'!X85</f>
        <v>1185.45</v>
      </c>
      <c r="Y85" s="78">
        <f>'2019 PSUI Customer Load'!Y85+'2019 PSUI Customer Gen'!Y85</f>
        <v>1182.1300000000001</v>
      </c>
      <c r="Z85" s="78">
        <f>'2019 PSUI Customer Load'!Z85+'2019 PSUI Customer Gen'!Z85</f>
        <v>1177.19</v>
      </c>
      <c r="AA85" s="86">
        <f t="shared" si="13"/>
        <v>1464.1949999999999</v>
      </c>
      <c r="AB85" s="77">
        <f t="shared" si="14"/>
        <v>2021</v>
      </c>
      <c r="AC85" s="76">
        <f t="shared" si="15"/>
        <v>1</v>
      </c>
      <c r="AD85" s="76" t="str">
        <f t="shared" si="16"/>
        <v/>
      </c>
      <c r="AE85" s="76" t="str">
        <f t="shared" si="17"/>
        <v/>
      </c>
      <c r="AF85" s="74">
        <f t="shared" si="18"/>
        <v>1464.1949999999999</v>
      </c>
      <c r="AG85" s="75" t="str">
        <f t="shared" si="19"/>
        <v>11:00</v>
      </c>
      <c r="AH85" s="74">
        <f t="shared" si="20"/>
        <v>32515.826000000001</v>
      </c>
      <c r="AI85" s="73" t="str">
        <f t="shared" si="21"/>
        <v/>
      </c>
      <c r="AJ85" s="73" t="str">
        <f t="shared" si="22"/>
        <v/>
      </c>
      <c r="AK85" s="73" t="str">
        <f t="shared" si="23"/>
        <v/>
      </c>
      <c r="AL85" s="72" t="str">
        <f t="shared" si="24"/>
        <v/>
      </c>
      <c r="AM85" s="71" t="str">
        <f t="shared" si="25"/>
        <v/>
      </c>
    </row>
    <row r="86" spans="2:39" ht="13.8" thickBot="1">
      <c r="B86" s="79">
        <v>44218</v>
      </c>
      <c r="C86" s="78">
        <f>'2019 PSUI Customer Load'!C86+'2019 PSUI Customer Gen'!C86</f>
        <v>1159.06</v>
      </c>
      <c r="D86" s="78">
        <f>'2019 PSUI Customer Load'!D86+'2019 PSUI Customer Gen'!D86</f>
        <v>1152.8</v>
      </c>
      <c r="E86" s="78">
        <f>'2019 PSUI Customer Load'!E86+'2019 PSUI Customer Gen'!E86</f>
        <v>1152.52</v>
      </c>
      <c r="F86" s="78">
        <f>'2019 PSUI Customer Load'!F86+'2019 PSUI Customer Gen'!F86</f>
        <v>1148.98</v>
      </c>
      <c r="G86" s="78">
        <f>'2019 PSUI Customer Load'!G86+'2019 PSUI Customer Gen'!G86</f>
        <v>1156.72</v>
      </c>
      <c r="H86" s="78">
        <f>'2019 PSUI Customer Load'!H86+'2019 PSUI Customer Gen'!H86</f>
        <v>1172.29</v>
      </c>
      <c r="I86" s="78">
        <f>'2019 PSUI Customer Load'!I86+'2019 PSUI Customer Gen'!I86</f>
        <v>1236.31</v>
      </c>
      <c r="J86" s="78">
        <f>'2019 PSUI Customer Load'!J86+'2019 PSUI Customer Gen'!J86</f>
        <v>1347.22</v>
      </c>
      <c r="K86" s="78">
        <f>'2019 PSUI Customer Load'!K86+'2019 PSUI Customer Gen'!K86</f>
        <v>1372.6</v>
      </c>
      <c r="L86" s="78">
        <f>'2019 PSUI Customer Load'!L86+'2019 PSUI Customer Gen'!L86</f>
        <v>1474.8520000000001</v>
      </c>
      <c r="M86" s="78">
        <f>'2019 PSUI Customer Load'!M86+'2019 PSUI Customer Gen'!M86</f>
        <v>1467.921</v>
      </c>
      <c r="N86" s="78">
        <f>'2019 PSUI Customer Load'!N86+'2019 PSUI Customer Gen'!N86</f>
        <v>1402.0819999999999</v>
      </c>
      <c r="O86" s="78">
        <f>'2019 PSUI Customer Load'!O86+'2019 PSUI Customer Gen'!O86</f>
        <v>1395.17</v>
      </c>
      <c r="P86" s="78">
        <f>'2019 PSUI Customer Load'!P86+'2019 PSUI Customer Gen'!P86</f>
        <v>1398.53</v>
      </c>
      <c r="Q86" s="78">
        <f>'2019 PSUI Customer Load'!Q86+'2019 PSUI Customer Gen'!Q86</f>
        <v>1402.912</v>
      </c>
      <c r="R86" s="78">
        <f>'2019 PSUI Customer Load'!R86+'2019 PSUI Customer Gen'!R86</f>
        <v>1482.787</v>
      </c>
      <c r="S86" s="78">
        <f>'2019 PSUI Customer Load'!S86+'2019 PSUI Customer Gen'!S86</f>
        <v>1370.9659999999999</v>
      </c>
      <c r="T86" s="78">
        <f>'2019 PSUI Customer Load'!T86+'2019 PSUI Customer Gen'!T86</f>
        <v>1302.25</v>
      </c>
      <c r="U86" s="78">
        <f>'2019 PSUI Customer Load'!U86+'2019 PSUI Customer Gen'!U86</f>
        <v>1291.5</v>
      </c>
      <c r="V86" s="78">
        <f>'2019 PSUI Customer Load'!V86+'2019 PSUI Customer Gen'!V86</f>
        <v>1243.9000000000001</v>
      </c>
      <c r="W86" s="78">
        <f>'2019 PSUI Customer Load'!W86+'2019 PSUI Customer Gen'!W86</f>
        <v>1243.55</v>
      </c>
      <c r="X86" s="78">
        <f>'2019 PSUI Customer Load'!X86+'2019 PSUI Customer Gen'!X86</f>
        <v>1228.68</v>
      </c>
      <c r="Y86" s="78">
        <f>'2019 PSUI Customer Load'!Y86+'2019 PSUI Customer Gen'!Y86</f>
        <v>1238.48</v>
      </c>
      <c r="Z86" s="78">
        <f>'2019 PSUI Customer Load'!Z86+'2019 PSUI Customer Gen'!Z86</f>
        <v>1203.72</v>
      </c>
      <c r="AA86" s="86">
        <f t="shared" si="13"/>
        <v>1482.787</v>
      </c>
      <c r="AB86" s="77">
        <f t="shared" si="14"/>
        <v>2021</v>
      </c>
      <c r="AC86" s="76">
        <f t="shared" si="15"/>
        <v>1</v>
      </c>
      <c r="AD86" s="76" t="str">
        <f t="shared" si="16"/>
        <v/>
      </c>
      <c r="AE86" s="76" t="str">
        <f t="shared" si="17"/>
        <v/>
      </c>
      <c r="AF86" s="74">
        <f t="shared" si="18"/>
        <v>1482.787</v>
      </c>
      <c r="AG86" s="75" t="str">
        <f t="shared" si="19"/>
        <v>16:00</v>
      </c>
      <c r="AH86" s="74">
        <f t="shared" si="20"/>
        <v>32528.587000000003</v>
      </c>
      <c r="AI86" s="73" t="str">
        <f t="shared" si="21"/>
        <v/>
      </c>
      <c r="AJ86" s="73" t="str">
        <f t="shared" si="22"/>
        <v/>
      </c>
      <c r="AK86" s="73" t="str">
        <f t="shared" si="23"/>
        <v/>
      </c>
      <c r="AL86" s="72" t="str">
        <f t="shared" si="24"/>
        <v/>
      </c>
      <c r="AM86" s="71" t="str">
        <f t="shared" si="25"/>
        <v/>
      </c>
    </row>
    <row r="87" spans="2:39" ht="13.8" thickBot="1">
      <c r="B87" s="79">
        <v>44219</v>
      </c>
      <c r="C87" s="78">
        <f>'2019 PSUI Customer Load'!C87+'2019 PSUI Customer Gen'!C87</f>
        <v>1202.29</v>
      </c>
      <c r="D87" s="78">
        <f>'2019 PSUI Customer Load'!D87+'2019 PSUI Customer Gen'!D87</f>
        <v>1196.23</v>
      </c>
      <c r="E87" s="78">
        <f>'2019 PSUI Customer Load'!E87+'2019 PSUI Customer Gen'!E87</f>
        <v>1190.6300000000001</v>
      </c>
      <c r="F87" s="78">
        <f>'2019 PSUI Customer Load'!F87+'2019 PSUI Customer Gen'!F87</f>
        <v>1197.9100000000001</v>
      </c>
      <c r="G87" s="78">
        <f>'2019 PSUI Customer Load'!G87+'2019 PSUI Customer Gen'!G87</f>
        <v>1202.3900000000001</v>
      </c>
      <c r="H87" s="78">
        <f>'2019 PSUI Customer Load'!H87+'2019 PSUI Customer Gen'!H87</f>
        <v>1206.21</v>
      </c>
      <c r="I87" s="78">
        <f>'2019 PSUI Customer Load'!I87+'2019 PSUI Customer Gen'!I87</f>
        <v>1239.98</v>
      </c>
      <c r="J87" s="78">
        <f>'2019 PSUI Customer Load'!J87+'2019 PSUI Customer Gen'!J87</f>
        <v>1308.1300000000001</v>
      </c>
      <c r="K87" s="78">
        <f>'2019 PSUI Customer Load'!K87+'2019 PSUI Customer Gen'!K87</f>
        <v>1424.5989999999999</v>
      </c>
      <c r="L87" s="78">
        <f>'2019 PSUI Customer Load'!L87+'2019 PSUI Customer Gen'!L87</f>
        <v>1358.3950000000002</v>
      </c>
      <c r="M87" s="78">
        <f>'2019 PSUI Customer Load'!M87+'2019 PSUI Customer Gen'!M87</f>
        <v>1393.8850000000002</v>
      </c>
      <c r="N87" s="78">
        <f>'2019 PSUI Customer Load'!N87+'2019 PSUI Customer Gen'!N87</f>
        <v>1362.182</v>
      </c>
      <c r="O87" s="78">
        <f>'2019 PSUI Customer Load'!O87+'2019 PSUI Customer Gen'!O87</f>
        <v>1303.1130000000001</v>
      </c>
      <c r="P87" s="78">
        <f>'2019 PSUI Customer Load'!P87+'2019 PSUI Customer Gen'!P87</f>
        <v>1377.75</v>
      </c>
      <c r="Q87" s="78">
        <f>'2019 PSUI Customer Load'!Q87+'2019 PSUI Customer Gen'!Q87</f>
        <v>1288.8040000000001</v>
      </c>
      <c r="R87" s="78">
        <f>'2019 PSUI Customer Load'!R87+'2019 PSUI Customer Gen'!R87</f>
        <v>1325.857</v>
      </c>
      <c r="S87" s="78">
        <f>'2019 PSUI Customer Load'!S87+'2019 PSUI Customer Gen'!S87</f>
        <v>1243.184</v>
      </c>
      <c r="T87" s="78">
        <f>'2019 PSUI Customer Load'!T87+'2019 PSUI Customer Gen'!T87</f>
        <v>1237.46</v>
      </c>
      <c r="U87" s="78">
        <f>'2019 PSUI Customer Load'!U87+'2019 PSUI Customer Gen'!U87</f>
        <v>1248.8699999999999</v>
      </c>
      <c r="V87" s="78">
        <f>'2019 PSUI Customer Load'!V87+'2019 PSUI Customer Gen'!V87</f>
        <v>1222.83</v>
      </c>
      <c r="W87" s="78">
        <f>'2019 PSUI Customer Load'!W87+'2019 PSUI Customer Gen'!W87</f>
        <v>1200.18</v>
      </c>
      <c r="X87" s="78">
        <f>'2019 PSUI Customer Load'!X87+'2019 PSUI Customer Gen'!X87</f>
        <v>1197.9100000000001</v>
      </c>
      <c r="Y87" s="78">
        <f>'2019 PSUI Customer Load'!Y87+'2019 PSUI Customer Gen'!Y87</f>
        <v>1196.72</v>
      </c>
      <c r="Z87" s="78">
        <f>'2019 PSUI Customer Load'!Z87+'2019 PSUI Customer Gen'!Z87</f>
        <v>1184.8599999999999</v>
      </c>
      <c r="AA87" s="86">
        <f t="shared" si="13"/>
        <v>1424.5989999999999</v>
      </c>
      <c r="AB87" s="77">
        <f t="shared" si="14"/>
        <v>2021</v>
      </c>
      <c r="AC87" s="76">
        <f t="shared" si="15"/>
        <v>1</v>
      </c>
      <c r="AD87" s="76" t="str">
        <f t="shared" si="16"/>
        <v/>
      </c>
      <c r="AE87" s="76" t="str">
        <f t="shared" si="17"/>
        <v/>
      </c>
      <c r="AF87" s="74">
        <f t="shared" si="18"/>
        <v>1424.5989999999999</v>
      </c>
      <c r="AG87" s="75" t="str">
        <f t="shared" si="19"/>
        <v>9:00</v>
      </c>
      <c r="AH87" s="74">
        <f t="shared" si="20"/>
        <v>31734.968000000001</v>
      </c>
      <c r="AI87" s="73" t="str">
        <f t="shared" si="21"/>
        <v/>
      </c>
      <c r="AJ87" s="73" t="str">
        <f t="shared" si="22"/>
        <v/>
      </c>
      <c r="AK87" s="73" t="str">
        <f t="shared" si="23"/>
        <v/>
      </c>
      <c r="AL87" s="72" t="str">
        <f t="shared" si="24"/>
        <v/>
      </c>
      <c r="AM87" s="71" t="str">
        <f t="shared" si="25"/>
        <v/>
      </c>
    </row>
    <row r="88" spans="2:39" ht="13.8" thickBot="1">
      <c r="B88" s="79">
        <v>44220</v>
      </c>
      <c r="C88" s="78">
        <f>'2019 PSUI Customer Load'!C88+'2019 PSUI Customer Gen'!C88</f>
        <v>1180.1300000000001</v>
      </c>
      <c r="D88" s="78">
        <f>'2019 PSUI Customer Load'!D88+'2019 PSUI Customer Gen'!D88</f>
        <v>1179.82</v>
      </c>
      <c r="E88" s="78">
        <f>'2019 PSUI Customer Load'!E88+'2019 PSUI Customer Gen'!E88</f>
        <v>1176.07</v>
      </c>
      <c r="F88" s="78">
        <f>'2019 PSUI Customer Load'!F88+'2019 PSUI Customer Gen'!F88</f>
        <v>1183.32</v>
      </c>
      <c r="G88" s="78">
        <f>'2019 PSUI Customer Load'!G88+'2019 PSUI Customer Gen'!G88</f>
        <v>1181.71</v>
      </c>
      <c r="H88" s="78">
        <f>'2019 PSUI Customer Load'!H88+'2019 PSUI Customer Gen'!H88</f>
        <v>1176.98</v>
      </c>
      <c r="I88" s="78">
        <f>'2019 PSUI Customer Load'!I88+'2019 PSUI Customer Gen'!I88</f>
        <v>1213.42</v>
      </c>
      <c r="J88" s="78">
        <f>'2019 PSUI Customer Load'!J88+'2019 PSUI Customer Gen'!J88</f>
        <v>1286.81</v>
      </c>
      <c r="K88" s="78">
        <f>'2019 PSUI Customer Load'!K88+'2019 PSUI Customer Gen'!K88</f>
        <v>1305.1199999999999</v>
      </c>
      <c r="L88" s="78">
        <f>'2019 PSUI Customer Load'!L88+'2019 PSUI Customer Gen'!L88</f>
        <v>1261.3</v>
      </c>
      <c r="M88" s="78">
        <f>'2019 PSUI Customer Load'!M88+'2019 PSUI Customer Gen'!M88</f>
        <v>1294.79</v>
      </c>
      <c r="N88" s="78">
        <f>'2019 PSUI Customer Load'!N88+'2019 PSUI Customer Gen'!N88</f>
        <v>1270.08</v>
      </c>
      <c r="O88" s="78">
        <f>'2019 PSUI Customer Load'!O88+'2019 PSUI Customer Gen'!O88</f>
        <v>1243.03</v>
      </c>
      <c r="P88" s="78">
        <f>'2019 PSUI Customer Load'!P88+'2019 PSUI Customer Gen'!P88</f>
        <v>1248.28</v>
      </c>
      <c r="Q88" s="78">
        <f>'2019 PSUI Customer Load'!Q88+'2019 PSUI Customer Gen'!Q88</f>
        <v>1200.92</v>
      </c>
      <c r="R88" s="78">
        <f>'2019 PSUI Customer Load'!R88+'2019 PSUI Customer Gen'!R88</f>
        <v>1221.5999999999999</v>
      </c>
      <c r="S88" s="78">
        <f>'2019 PSUI Customer Load'!S88+'2019 PSUI Customer Gen'!S88</f>
        <v>1229.9000000000001</v>
      </c>
      <c r="T88" s="78">
        <f>'2019 PSUI Customer Load'!T88+'2019 PSUI Customer Gen'!T88</f>
        <v>1209.8800000000001</v>
      </c>
      <c r="U88" s="78">
        <f>'2019 PSUI Customer Load'!U88+'2019 PSUI Customer Gen'!U88</f>
        <v>1231.27</v>
      </c>
      <c r="V88" s="78">
        <f>'2019 PSUI Customer Load'!V88+'2019 PSUI Customer Gen'!V88</f>
        <v>1208.6600000000001</v>
      </c>
      <c r="W88" s="78">
        <f>'2019 PSUI Customer Load'!W88+'2019 PSUI Customer Gen'!W88</f>
        <v>1199.17</v>
      </c>
      <c r="X88" s="78">
        <f>'2019 PSUI Customer Load'!X88+'2019 PSUI Customer Gen'!X88</f>
        <v>1201.24</v>
      </c>
      <c r="Y88" s="78">
        <f>'2019 PSUI Customer Load'!Y88+'2019 PSUI Customer Gen'!Y88</f>
        <v>1179.05</v>
      </c>
      <c r="Z88" s="78">
        <f>'2019 PSUI Customer Load'!Z88+'2019 PSUI Customer Gen'!Z88</f>
        <v>1194.4100000000001</v>
      </c>
      <c r="AA88" s="86">
        <f t="shared" si="13"/>
        <v>1305.1199999999999</v>
      </c>
      <c r="AB88" s="77">
        <f t="shared" si="14"/>
        <v>2021</v>
      </c>
      <c r="AC88" s="76">
        <f t="shared" si="15"/>
        <v>1</v>
      </c>
      <c r="AD88" s="76" t="str">
        <f t="shared" si="16"/>
        <v/>
      </c>
      <c r="AE88" s="76" t="str">
        <f t="shared" si="17"/>
        <v/>
      </c>
      <c r="AF88" s="74">
        <f t="shared" si="18"/>
        <v>1305.1199999999999</v>
      </c>
      <c r="AG88" s="75" t="str">
        <f t="shared" si="19"/>
        <v>9:00</v>
      </c>
      <c r="AH88" s="74">
        <f t="shared" si="20"/>
        <v>30582.080000000002</v>
      </c>
      <c r="AI88" s="73" t="str">
        <f t="shared" si="21"/>
        <v/>
      </c>
      <c r="AJ88" s="73" t="str">
        <f t="shared" si="22"/>
        <v/>
      </c>
      <c r="AK88" s="73" t="str">
        <f t="shared" si="23"/>
        <v/>
      </c>
      <c r="AL88" s="72" t="str">
        <f t="shared" si="24"/>
        <v/>
      </c>
      <c r="AM88" s="71" t="str">
        <f t="shared" si="25"/>
        <v/>
      </c>
    </row>
    <row r="89" spans="2:39" ht="13.8" thickBot="1">
      <c r="B89" s="79">
        <v>44221</v>
      </c>
      <c r="C89" s="78">
        <f>'2019 PSUI Customer Load'!C89+'2019 PSUI Customer Gen'!C89</f>
        <v>1190.42</v>
      </c>
      <c r="D89" s="78">
        <f>'2019 PSUI Customer Load'!D89+'2019 PSUI Customer Gen'!D89</f>
        <v>1179.92</v>
      </c>
      <c r="E89" s="78">
        <f>'2019 PSUI Customer Load'!E89+'2019 PSUI Customer Gen'!E89</f>
        <v>1178.98</v>
      </c>
      <c r="F89" s="78">
        <f>'2019 PSUI Customer Load'!F89+'2019 PSUI Customer Gen'!F89</f>
        <v>1182.2</v>
      </c>
      <c r="G89" s="78">
        <f>'2019 PSUI Customer Load'!G89+'2019 PSUI Customer Gen'!G89</f>
        <v>1201.83</v>
      </c>
      <c r="H89" s="78">
        <f>'2019 PSUI Customer Load'!H89+'2019 PSUI Customer Gen'!H89</f>
        <v>1211.3800000000001</v>
      </c>
      <c r="I89" s="78">
        <f>'2019 PSUI Customer Load'!I89+'2019 PSUI Customer Gen'!I89</f>
        <v>1281.28</v>
      </c>
      <c r="J89" s="78">
        <f>'2019 PSUI Customer Load'!J89+'2019 PSUI Customer Gen'!J89</f>
        <v>1380.75</v>
      </c>
      <c r="K89" s="78">
        <f>'2019 PSUI Customer Load'!K89+'2019 PSUI Customer Gen'!K89</f>
        <v>1390.87</v>
      </c>
      <c r="L89" s="78">
        <f>'2019 PSUI Customer Load'!L89+'2019 PSUI Customer Gen'!L89</f>
        <v>1393.56</v>
      </c>
      <c r="M89" s="78">
        <f>'2019 PSUI Customer Load'!M89+'2019 PSUI Customer Gen'!M89</f>
        <v>1435.91</v>
      </c>
      <c r="N89" s="78">
        <f>'2019 PSUI Customer Load'!N89+'2019 PSUI Customer Gen'!N89</f>
        <v>1415.37</v>
      </c>
      <c r="O89" s="78">
        <f>'2019 PSUI Customer Load'!O89+'2019 PSUI Customer Gen'!O89</f>
        <v>1375.92</v>
      </c>
      <c r="P89" s="78">
        <f>'2019 PSUI Customer Load'!P89+'2019 PSUI Customer Gen'!P89</f>
        <v>1354.29</v>
      </c>
      <c r="Q89" s="78">
        <f>'2019 PSUI Customer Load'!Q89+'2019 PSUI Customer Gen'!Q89</f>
        <v>1351.77</v>
      </c>
      <c r="R89" s="78">
        <f>'2019 PSUI Customer Load'!R89+'2019 PSUI Customer Gen'!R89</f>
        <v>1375.71</v>
      </c>
      <c r="S89" s="78">
        <f>'2019 PSUI Customer Load'!S89+'2019 PSUI Customer Gen'!S89</f>
        <v>1349.43</v>
      </c>
      <c r="T89" s="78">
        <f>'2019 PSUI Customer Load'!T89+'2019 PSUI Customer Gen'!T89</f>
        <v>1281.28</v>
      </c>
      <c r="U89" s="78">
        <f>'2019 PSUI Customer Load'!U89+'2019 PSUI Customer Gen'!U89</f>
        <v>1280.79</v>
      </c>
      <c r="V89" s="78">
        <f>'2019 PSUI Customer Load'!V89+'2019 PSUI Customer Gen'!V89</f>
        <v>1297.4360000000001</v>
      </c>
      <c r="W89" s="78">
        <f>'2019 PSUI Customer Load'!W89+'2019 PSUI Customer Gen'!W89</f>
        <v>570.19200000000001</v>
      </c>
      <c r="X89" s="78">
        <f>'2019 PSUI Customer Load'!X89+'2019 PSUI Customer Gen'!X89</f>
        <v>362.67</v>
      </c>
      <c r="Y89" s="78">
        <f>'2019 PSUI Customer Load'!Y89+'2019 PSUI Customer Gen'!Y89</f>
        <v>99.44</v>
      </c>
      <c r="Z89" s="78">
        <f>'2019 PSUI Customer Load'!Z89+'2019 PSUI Customer Gen'!Z89</f>
        <v>0</v>
      </c>
      <c r="AA89" s="86">
        <f t="shared" si="13"/>
        <v>1435.91</v>
      </c>
      <c r="AB89" s="77">
        <f t="shared" si="14"/>
        <v>2021</v>
      </c>
      <c r="AC89" s="76">
        <f t="shared" si="15"/>
        <v>1</v>
      </c>
      <c r="AD89" s="76" t="str">
        <f t="shared" si="16"/>
        <v/>
      </c>
      <c r="AE89" s="76" t="str">
        <f t="shared" si="17"/>
        <v/>
      </c>
      <c r="AF89" s="74">
        <f t="shared" si="18"/>
        <v>1435.91</v>
      </c>
      <c r="AG89" s="75" t="str">
        <f t="shared" si="19"/>
        <v>11:00</v>
      </c>
      <c r="AH89" s="74">
        <f t="shared" si="20"/>
        <v>28577.307999999997</v>
      </c>
      <c r="AI89" s="73" t="str">
        <f t="shared" si="21"/>
        <v/>
      </c>
      <c r="AJ89" s="73" t="str">
        <f t="shared" si="22"/>
        <v/>
      </c>
      <c r="AK89" s="73" t="str">
        <f t="shared" si="23"/>
        <v/>
      </c>
      <c r="AL89" s="72" t="str">
        <f t="shared" si="24"/>
        <v/>
      </c>
      <c r="AM89" s="71" t="str">
        <f t="shared" si="25"/>
        <v/>
      </c>
    </row>
    <row r="90" spans="2:39" ht="13.8" thickBot="1">
      <c r="B90" s="79">
        <v>44222</v>
      </c>
      <c r="C90" s="78">
        <f>'2019 PSUI Customer Load'!C90+'2019 PSUI Customer Gen'!C90</f>
        <v>0</v>
      </c>
      <c r="D90" s="78">
        <f>'2019 PSUI Customer Load'!D90+'2019 PSUI Customer Gen'!D90</f>
        <v>5.4630000000000001</v>
      </c>
      <c r="E90" s="78">
        <f>'2019 PSUI Customer Load'!E90+'2019 PSUI Customer Gen'!E90</f>
        <v>228.613</v>
      </c>
      <c r="F90" s="78">
        <f>'2019 PSUI Customer Load'!F90+'2019 PSUI Customer Gen'!F90</f>
        <v>65.239999999999995</v>
      </c>
      <c r="G90" s="78">
        <f>'2019 PSUI Customer Load'!G90+'2019 PSUI Customer Gen'!G90</f>
        <v>1093.33</v>
      </c>
      <c r="H90" s="78">
        <f>'2019 PSUI Customer Load'!H90+'2019 PSUI Customer Gen'!H90</f>
        <v>1132.08</v>
      </c>
      <c r="I90" s="78">
        <f>'2019 PSUI Customer Load'!I90+'2019 PSUI Customer Gen'!I90</f>
        <v>1208.52</v>
      </c>
      <c r="J90" s="78">
        <f>'2019 PSUI Customer Load'!J90+'2019 PSUI Customer Gen'!J90</f>
        <v>1302.3499999999999</v>
      </c>
      <c r="K90" s="78">
        <f>'2019 PSUI Customer Load'!K90+'2019 PSUI Customer Gen'!K90</f>
        <v>1390.52</v>
      </c>
      <c r="L90" s="78">
        <f>'2019 PSUI Customer Load'!L90+'2019 PSUI Customer Gen'!L90</f>
        <v>1410.12</v>
      </c>
      <c r="M90" s="78">
        <f>'2019 PSUI Customer Load'!M90+'2019 PSUI Customer Gen'!M90</f>
        <v>1445.33</v>
      </c>
      <c r="N90" s="78">
        <f>'2019 PSUI Customer Load'!N90+'2019 PSUI Customer Gen'!N90</f>
        <v>1450.47</v>
      </c>
      <c r="O90" s="78">
        <f>'2019 PSUI Customer Load'!O90+'2019 PSUI Customer Gen'!O90</f>
        <v>1436.72</v>
      </c>
      <c r="P90" s="78">
        <f>'2019 PSUI Customer Load'!P90+'2019 PSUI Customer Gen'!P90</f>
        <v>1431.89</v>
      </c>
      <c r="Q90" s="78">
        <f>'2019 PSUI Customer Load'!Q90+'2019 PSUI Customer Gen'!Q90</f>
        <v>1409.63</v>
      </c>
      <c r="R90" s="78">
        <f>'2019 PSUI Customer Load'!R90+'2019 PSUI Customer Gen'!R90</f>
        <v>1402.14</v>
      </c>
      <c r="S90" s="78">
        <f>'2019 PSUI Customer Load'!S90+'2019 PSUI Customer Gen'!S90</f>
        <v>1382.29</v>
      </c>
      <c r="T90" s="78">
        <f>'2019 PSUI Customer Load'!T90+'2019 PSUI Customer Gen'!T90</f>
        <v>1343.47</v>
      </c>
      <c r="U90" s="78">
        <f>'2019 PSUI Customer Load'!U90+'2019 PSUI Customer Gen'!U90</f>
        <v>1333.61</v>
      </c>
      <c r="V90" s="78">
        <f>'2019 PSUI Customer Load'!V90+'2019 PSUI Customer Gen'!V90</f>
        <v>1282.72</v>
      </c>
      <c r="W90" s="78">
        <f>'2019 PSUI Customer Load'!W90+'2019 PSUI Customer Gen'!W90</f>
        <v>1262.4100000000001</v>
      </c>
      <c r="X90" s="78">
        <f>'2019 PSUI Customer Load'!X90+'2019 PSUI Customer Gen'!X90</f>
        <v>1240.33</v>
      </c>
      <c r="Y90" s="78">
        <f>'2019 PSUI Customer Load'!Y90+'2019 PSUI Customer Gen'!Y90</f>
        <v>1231.47</v>
      </c>
      <c r="Z90" s="78">
        <f>'2019 PSUI Customer Load'!Z90+'2019 PSUI Customer Gen'!Z90</f>
        <v>1222.94</v>
      </c>
      <c r="AA90" s="86">
        <f t="shared" si="13"/>
        <v>1450.47</v>
      </c>
      <c r="AB90" s="77">
        <f t="shared" si="14"/>
        <v>2021</v>
      </c>
      <c r="AC90" s="76">
        <f t="shared" si="15"/>
        <v>1</v>
      </c>
      <c r="AD90" s="76" t="str">
        <f t="shared" si="16"/>
        <v/>
      </c>
      <c r="AE90" s="76" t="str">
        <f t="shared" si="17"/>
        <v/>
      </c>
      <c r="AF90" s="74">
        <f t="shared" si="18"/>
        <v>1450.47</v>
      </c>
      <c r="AG90" s="75" t="str">
        <f t="shared" si="19"/>
        <v>12:00</v>
      </c>
      <c r="AH90" s="74">
        <f t="shared" si="20"/>
        <v>28162.126</v>
      </c>
      <c r="AI90" s="73" t="str">
        <f t="shared" si="21"/>
        <v/>
      </c>
      <c r="AJ90" s="73" t="str">
        <f t="shared" si="22"/>
        <v/>
      </c>
      <c r="AK90" s="73" t="str">
        <f t="shared" si="23"/>
        <v/>
      </c>
      <c r="AL90" s="72" t="str">
        <f t="shared" si="24"/>
        <v/>
      </c>
      <c r="AM90" s="71" t="str">
        <f t="shared" si="25"/>
        <v/>
      </c>
    </row>
    <row r="91" spans="2:39" ht="13.8" thickBot="1">
      <c r="B91" s="79">
        <v>44223</v>
      </c>
      <c r="C91" s="78">
        <f>'2019 PSUI Customer Load'!C91+'2019 PSUI Customer Gen'!C91</f>
        <v>1220.45</v>
      </c>
      <c r="D91" s="78">
        <f>'2019 PSUI Customer Load'!D91+'2019 PSUI Customer Gen'!D91</f>
        <v>1202.67</v>
      </c>
      <c r="E91" s="78">
        <f>'2019 PSUI Customer Load'!E91+'2019 PSUI Customer Gen'!E91</f>
        <v>1190.07</v>
      </c>
      <c r="F91" s="78">
        <f>'2019 PSUI Customer Load'!F91+'2019 PSUI Customer Gen'!F91</f>
        <v>1202.5999999999999</v>
      </c>
      <c r="G91" s="78">
        <f>'2019 PSUI Customer Load'!G91+'2019 PSUI Customer Gen'!G91</f>
        <v>1215.8699999999999</v>
      </c>
      <c r="H91" s="78">
        <f>'2019 PSUI Customer Load'!H91+'2019 PSUI Customer Gen'!H91</f>
        <v>1222.5899999999999</v>
      </c>
      <c r="I91" s="78">
        <f>'2019 PSUI Customer Load'!I91+'2019 PSUI Customer Gen'!I91</f>
        <v>1302.98</v>
      </c>
      <c r="J91" s="78">
        <f>'2019 PSUI Customer Load'!J91+'2019 PSUI Customer Gen'!J91</f>
        <v>1389.92</v>
      </c>
      <c r="K91" s="78">
        <f>'2019 PSUI Customer Load'!K91+'2019 PSUI Customer Gen'!K91</f>
        <v>1416.9</v>
      </c>
      <c r="L91" s="78">
        <f>'2019 PSUI Customer Load'!L91+'2019 PSUI Customer Gen'!L91</f>
        <v>1439.45</v>
      </c>
      <c r="M91" s="78">
        <f>'2019 PSUI Customer Load'!M91+'2019 PSUI Customer Gen'!M91</f>
        <v>1455.16</v>
      </c>
      <c r="N91" s="78">
        <f>'2019 PSUI Customer Load'!N91+'2019 PSUI Customer Gen'!N91</f>
        <v>1462.51</v>
      </c>
      <c r="O91" s="78">
        <f>'2019 PSUI Customer Load'!O91+'2019 PSUI Customer Gen'!O91</f>
        <v>1431.04</v>
      </c>
      <c r="P91" s="78">
        <f>'2019 PSUI Customer Load'!P91+'2019 PSUI Customer Gen'!P91</f>
        <v>1411.59</v>
      </c>
      <c r="Q91" s="78">
        <f>'2019 PSUI Customer Load'!Q91+'2019 PSUI Customer Gen'!Q91</f>
        <v>1411.97</v>
      </c>
      <c r="R91" s="78">
        <f>'2019 PSUI Customer Load'!R91+'2019 PSUI Customer Gen'!R91</f>
        <v>1421.5790000000002</v>
      </c>
      <c r="S91" s="78">
        <f>'2019 PSUI Customer Load'!S91+'2019 PSUI Customer Gen'!S91</f>
        <v>1368.26</v>
      </c>
      <c r="T91" s="78">
        <f>'2019 PSUI Customer Load'!T91+'2019 PSUI Customer Gen'!T91</f>
        <v>1321.04</v>
      </c>
      <c r="U91" s="78">
        <f>'2019 PSUI Customer Load'!U91+'2019 PSUI Customer Gen'!U91</f>
        <v>1305.71</v>
      </c>
      <c r="V91" s="78">
        <f>'2019 PSUI Customer Load'!V91+'2019 PSUI Customer Gen'!V91</f>
        <v>1292.3</v>
      </c>
      <c r="W91" s="78">
        <f>'2019 PSUI Customer Load'!W91+'2019 PSUI Customer Gen'!W91</f>
        <v>1274.21</v>
      </c>
      <c r="X91" s="78">
        <f>'2019 PSUI Customer Load'!X91+'2019 PSUI Customer Gen'!X91</f>
        <v>1263.92</v>
      </c>
      <c r="Y91" s="78">
        <f>'2019 PSUI Customer Load'!Y91+'2019 PSUI Customer Gen'!Y91</f>
        <v>1262.31</v>
      </c>
      <c r="Z91" s="78">
        <f>'2019 PSUI Customer Load'!Z91+'2019 PSUI Customer Gen'!Z91</f>
        <v>1250.1600000000001</v>
      </c>
      <c r="AA91" s="86">
        <f t="shared" si="13"/>
        <v>1462.51</v>
      </c>
      <c r="AB91" s="77">
        <f t="shared" si="14"/>
        <v>2021</v>
      </c>
      <c r="AC91" s="76">
        <f t="shared" si="15"/>
        <v>1</v>
      </c>
      <c r="AD91" s="76" t="str">
        <f t="shared" si="16"/>
        <v/>
      </c>
      <c r="AE91" s="76" t="str">
        <f t="shared" si="17"/>
        <v/>
      </c>
      <c r="AF91" s="74">
        <f t="shared" si="18"/>
        <v>1462.51</v>
      </c>
      <c r="AG91" s="75" t="str">
        <f t="shared" si="19"/>
        <v>12:00</v>
      </c>
      <c r="AH91" s="74">
        <f t="shared" si="20"/>
        <v>33197.769</v>
      </c>
      <c r="AI91" s="73" t="str">
        <f t="shared" si="21"/>
        <v/>
      </c>
      <c r="AJ91" s="73" t="str">
        <f t="shared" si="22"/>
        <v/>
      </c>
      <c r="AK91" s="73" t="str">
        <f t="shared" si="23"/>
        <v/>
      </c>
      <c r="AL91" s="72" t="str">
        <f t="shared" si="24"/>
        <v/>
      </c>
      <c r="AM91" s="71" t="str">
        <f t="shared" si="25"/>
        <v/>
      </c>
    </row>
    <row r="92" spans="2:39" ht="13.8" thickBot="1">
      <c r="B92" s="79">
        <v>44224</v>
      </c>
      <c r="C92" s="78">
        <f>'2019 PSUI Customer Load'!C92+'2019 PSUI Customer Gen'!C92</f>
        <v>1245.05</v>
      </c>
      <c r="D92" s="78">
        <f>'2019 PSUI Customer Load'!D92+'2019 PSUI Customer Gen'!D92</f>
        <v>1252.1300000000001</v>
      </c>
      <c r="E92" s="78">
        <f>'2019 PSUI Customer Load'!E92+'2019 PSUI Customer Gen'!E92</f>
        <v>1233.58</v>
      </c>
      <c r="F92" s="78">
        <f>'2019 PSUI Customer Load'!F92+'2019 PSUI Customer Gen'!F92</f>
        <v>1263.82</v>
      </c>
      <c r="G92" s="78">
        <f>'2019 PSUI Customer Load'!G92+'2019 PSUI Customer Gen'!G92</f>
        <v>1250.2</v>
      </c>
      <c r="H92" s="78">
        <f>'2019 PSUI Customer Load'!H92+'2019 PSUI Customer Gen'!H92</f>
        <v>1280.9000000000001</v>
      </c>
      <c r="I92" s="78">
        <f>'2019 PSUI Customer Load'!I92+'2019 PSUI Customer Gen'!I92</f>
        <v>1357.13</v>
      </c>
      <c r="J92" s="78">
        <f>'2019 PSUI Customer Load'!J92+'2019 PSUI Customer Gen'!J92</f>
        <v>1446.69</v>
      </c>
      <c r="K92" s="78">
        <f>'2019 PSUI Customer Load'!K92+'2019 PSUI Customer Gen'!K92</f>
        <v>1454.85</v>
      </c>
      <c r="L92" s="78">
        <f>'2019 PSUI Customer Load'!L92+'2019 PSUI Customer Gen'!L92</f>
        <v>1455.27</v>
      </c>
      <c r="M92" s="78">
        <f>'2019 PSUI Customer Load'!M92+'2019 PSUI Customer Gen'!M92</f>
        <v>1499.33</v>
      </c>
      <c r="N92" s="78">
        <f>'2019 PSUI Customer Load'!N92+'2019 PSUI Customer Gen'!N92</f>
        <v>1505.14</v>
      </c>
      <c r="O92" s="78">
        <f>'2019 PSUI Customer Load'!O92+'2019 PSUI Customer Gen'!O92</f>
        <v>1460.8</v>
      </c>
      <c r="P92" s="78">
        <f>'2019 PSUI Customer Load'!P92+'2019 PSUI Customer Gen'!P92</f>
        <v>1455.79</v>
      </c>
      <c r="Q92" s="78">
        <f>'2019 PSUI Customer Load'!Q92+'2019 PSUI Customer Gen'!Q92</f>
        <v>1422.44</v>
      </c>
      <c r="R92" s="78">
        <f>'2019 PSUI Customer Load'!R92+'2019 PSUI Customer Gen'!R92</f>
        <v>1442.25</v>
      </c>
      <c r="S92" s="78">
        <f>'2019 PSUI Customer Load'!S92+'2019 PSUI Customer Gen'!S92</f>
        <v>1431.6</v>
      </c>
      <c r="T92" s="78">
        <f>'2019 PSUI Customer Load'!T92+'2019 PSUI Customer Gen'!T92</f>
        <v>1366.61</v>
      </c>
      <c r="U92" s="78">
        <f>'2019 PSUI Customer Load'!U92+'2019 PSUI Customer Gen'!U92</f>
        <v>1333.54</v>
      </c>
      <c r="V92" s="78">
        <f>'2019 PSUI Customer Load'!V92+'2019 PSUI Customer Gen'!V92</f>
        <v>1302.98</v>
      </c>
      <c r="W92" s="78">
        <f>'2019 PSUI Customer Load'!W92+'2019 PSUI Customer Gen'!W92</f>
        <v>1276.3499999999999</v>
      </c>
      <c r="X92" s="78">
        <f>'2019 PSUI Customer Load'!X92+'2019 PSUI Customer Gen'!X92</f>
        <v>1284.05</v>
      </c>
      <c r="Y92" s="78">
        <f>'2019 PSUI Customer Load'!Y92+'2019 PSUI Customer Gen'!Y92</f>
        <v>1273.55</v>
      </c>
      <c r="Z92" s="78">
        <f>'2019 PSUI Customer Load'!Z92+'2019 PSUI Customer Gen'!Z92</f>
        <v>1260.25</v>
      </c>
      <c r="AA92" s="86">
        <f t="shared" si="13"/>
        <v>1505.14</v>
      </c>
      <c r="AB92" s="77">
        <f t="shared" si="14"/>
        <v>2021</v>
      </c>
      <c r="AC92" s="76">
        <f t="shared" si="15"/>
        <v>1</v>
      </c>
      <c r="AD92" s="76" t="str">
        <f t="shared" si="16"/>
        <v/>
      </c>
      <c r="AE92" s="76" t="str">
        <f t="shared" si="17"/>
        <v/>
      </c>
      <c r="AF92" s="74">
        <f t="shared" si="18"/>
        <v>1505.14</v>
      </c>
      <c r="AG92" s="75" t="str">
        <f t="shared" si="19"/>
        <v>12:00</v>
      </c>
      <c r="AH92" s="74">
        <f t="shared" si="20"/>
        <v>34059.440000000002</v>
      </c>
      <c r="AI92" s="73" t="str">
        <f t="shared" si="21"/>
        <v/>
      </c>
      <c r="AJ92" s="73" t="str">
        <f t="shared" si="22"/>
        <v/>
      </c>
      <c r="AK92" s="73" t="str">
        <f t="shared" si="23"/>
        <v/>
      </c>
      <c r="AL92" s="72" t="str">
        <f t="shared" si="24"/>
        <v/>
      </c>
      <c r="AM92" s="71" t="str">
        <f t="shared" si="25"/>
        <v/>
      </c>
    </row>
    <row r="93" spans="2:39" ht="13.8" thickBot="1">
      <c r="B93" s="79">
        <v>44225</v>
      </c>
      <c r="C93" s="78">
        <f>'2019 PSUI Customer Load'!C93+'2019 PSUI Customer Gen'!C93</f>
        <v>1272.5</v>
      </c>
      <c r="D93" s="78">
        <f>'2019 PSUI Customer Load'!D93+'2019 PSUI Customer Gen'!D93</f>
        <v>1253.8399999999999</v>
      </c>
      <c r="E93" s="78">
        <f>'2019 PSUI Customer Load'!E93+'2019 PSUI Customer Gen'!E93</f>
        <v>1259.51</v>
      </c>
      <c r="F93" s="78">
        <f>'2019 PSUI Customer Load'!F93+'2019 PSUI Customer Gen'!F93</f>
        <v>1256.99</v>
      </c>
      <c r="G93" s="78">
        <f>'2019 PSUI Customer Load'!G93+'2019 PSUI Customer Gen'!G93</f>
        <v>1258.81</v>
      </c>
      <c r="H93" s="78">
        <f>'2019 PSUI Customer Load'!H93+'2019 PSUI Customer Gen'!H93</f>
        <v>1281.6300000000001</v>
      </c>
      <c r="I93" s="78">
        <f>'2019 PSUI Customer Load'!I93+'2019 PSUI Customer Gen'!I93</f>
        <v>1346.77</v>
      </c>
      <c r="J93" s="78">
        <f>'2019 PSUI Customer Load'!J93+'2019 PSUI Customer Gen'!J93</f>
        <v>1445.26</v>
      </c>
      <c r="K93" s="78">
        <f>'2019 PSUI Customer Load'!K93+'2019 PSUI Customer Gen'!K93</f>
        <v>1439.03</v>
      </c>
      <c r="L93" s="78">
        <f>'2019 PSUI Customer Load'!L93+'2019 PSUI Customer Gen'!L93</f>
        <v>1471.93</v>
      </c>
      <c r="M93" s="78">
        <f>'2019 PSUI Customer Load'!M93+'2019 PSUI Customer Gen'!M93</f>
        <v>1495.8</v>
      </c>
      <c r="N93" s="78">
        <f>'2019 PSUI Customer Load'!N93+'2019 PSUI Customer Gen'!N93</f>
        <v>1481.27</v>
      </c>
      <c r="O93" s="78">
        <f>'2019 PSUI Customer Load'!O93+'2019 PSUI Customer Gen'!O93</f>
        <v>1479.66</v>
      </c>
      <c r="P93" s="78">
        <f>'2019 PSUI Customer Load'!P93+'2019 PSUI Customer Gen'!P93</f>
        <v>1575.1550000000002</v>
      </c>
      <c r="Q93" s="78">
        <f>'2019 PSUI Customer Load'!Q93+'2019 PSUI Customer Gen'!Q93</f>
        <v>1494.7719999999999</v>
      </c>
      <c r="R93" s="78">
        <f>'2019 PSUI Customer Load'!R93+'2019 PSUI Customer Gen'!R93</f>
        <v>1403.0430000000001</v>
      </c>
      <c r="S93" s="78">
        <f>'2019 PSUI Customer Load'!S93+'2019 PSUI Customer Gen'!S93</f>
        <v>1410.89</v>
      </c>
      <c r="T93" s="78">
        <f>'2019 PSUI Customer Load'!T93+'2019 PSUI Customer Gen'!T93</f>
        <v>1365.74</v>
      </c>
      <c r="U93" s="78">
        <f>'2019 PSUI Customer Load'!U93+'2019 PSUI Customer Gen'!U93</f>
        <v>1343.4</v>
      </c>
      <c r="V93" s="78">
        <f>'2019 PSUI Customer Load'!V93+'2019 PSUI Customer Gen'!V93</f>
        <v>1302.74</v>
      </c>
      <c r="W93" s="78">
        <f>'2019 PSUI Customer Load'!W93+'2019 PSUI Customer Gen'!W93</f>
        <v>1286.95</v>
      </c>
      <c r="X93" s="78">
        <f>'2019 PSUI Customer Load'!X93+'2019 PSUI Customer Gen'!X93</f>
        <v>1256.26</v>
      </c>
      <c r="Y93" s="78">
        <f>'2019 PSUI Customer Load'!Y93+'2019 PSUI Customer Gen'!Y93</f>
        <v>1259.9000000000001</v>
      </c>
      <c r="Z93" s="78">
        <f>'2019 PSUI Customer Load'!Z93+'2019 PSUI Customer Gen'!Z93</f>
        <v>1221.78</v>
      </c>
      <c r="AA93" s="86">
        <f t="shared" si="13"/>
        <v>1575.1550000000002</v>
      </c>
      <c r="AB93" s="77">
        <f t="shared" si="14"/>
        <v>2021</v>
      </c>
      <c r="AC93" s="76">
        <f t="shared" si="15"/>
        <v>1</v>
      </c>
      <c r="AD93" s="76" t="str">
        <f t="shared" si="16"/>
        <v/>
      </c>
      <c r="AE93" s="76" t="str">
        <f t="shared" si="17"/>
        <v/>
      </c>
      <c r="AF93" s="74">
        <f t="shared" si="18"/>
        <v>1575.1550000000002</v>
      </c>
      <c r="AG93" s="75" t="str">
        <f t="shared" si="19"/>
        <v>14:00</v>
      </c>
      <c r="AH93" s="74">
        <f t="shared" si="20"/>
        <v>34238.785000000003</v>
      </c>
      <c r="AI93" s="73" t="str">
        <f t="shared" si="21"/>
        <v/>
      </c>
      <c r="AJ93" s="73" t="str">
        <f t="shared" si="22"/>
        <v/>
      </c>
      <c r="AK93" s="73" t="str">
        <f t="shared" si="23"/>
        <v/>
      </c>
      <c r="AL93" s="72" t="str">
        <f t="shared" si="24"/>
        <v/>
      </c>
      <c r="AM93" s="71" t="str">
        <f t="shared" si="25"/>
        <v/>
      </c>
    </row>
    <row r="94" spans="2:39" ht="13.8" thickBot="1">
      <c r="B94" s="79">
        <v>44226</v>
      </c>
      <c r="C94" s="78">
        <f>'2019 PSUI Customer Load'!C94+'2019 PSUI Customer Gen'!C94</f>
        <v>1211.32</v>
      </c>
      <c r="D94" s="78">
        <f>'2019 PSUI Customer Load'!D94+'2019 PSUI Customer Gen'!D94</f>
        <v>1216.08</v>
      </c>
      <c r="E94" s="78">
        <f>'2019 PSUI Customer Load'!E94+'2019 PSUI Customer Gen'!E94</f>
        <v>1204.28</v>
      </c>
      <c r="F94" s="78">
        <f>'2019 PSUI Customer Load'!F94+'2019 PSUI Customer Gen'!F94</f>
        <v>1209.08</v>
      </c>
      <c r="G94" s="78">
        <f>'2019 PSUI Customer Load'!G94+'2019 PSUI Customer Gen'!G94</f>
        <v>1202.8800000000001</v>
      </c>
      <c r="H94" s="78">
        <f>'2019 PSUI Customer Load'!H94+'2019 PSUI Customer Gen'!H94</f>
        <v>1202.81</v>
      </c>
      <c r="I94" s="78">
        <f>'2019 PSUI Customer Load'!I94+'2019 PSUI Customer Gen'!I94</f>
        <v>1249.05</v>
      </c>
      <c r="J94" s="78">
        <f>'2019 PSUI Customer Load'!J94+'2019 PSUI Customer Gen'!J94</f>
        <v>1283.6600000000001</v>
      </c>
      <c r="K94" s="78">
        <f>'2019 PSUI Customer Load'!K94+'2019 PSUI Customer Gen'!K94</f>
        <v>1302.98</v>
      </c>
      <c r="L94" s="78">
        <f>'2019 PSUI Customer Load'!L94+'2019 PSUI Customer Gen'!L94</f>
        <v>1319.26</v>
      </c>
      <c r="M94" s="78">
        <f>'2019 PSUI Customer Load'!M94+'2019 PSUI Customer Gen'!M94</f>
        <v>1304.9100000000001</v>
      </c>
      <c r="N94" s="78">
        <f>'2019 PSUI Customer Load'!N94+'2019 PSUI Customer Gen'!N94</f>
        <v>1313.55</v>
      </c>
      <c r="O94" s="78">
        <f>'2019 PSUI Customer Load'!O94+'2019 PSUI Customer Gen'!O94</f>
        <v>1290.6300000000001</v>
      </c>
      <c r="P94" s="78">
        <f>'2019 PSUI Customer Load'!P94+'2019 PSUI Customer Gen'!P94</f>
        <v>1289.4000000000001</v>
      </c>
      <c r="Q94" s="78">
        <f>'2019 PSUI Customer Load'!Q94+'2019 PSUI Customer Gen'!Q94</f>
        <v>1273.93</v>
      </c>
      <c r="R94" s="78">
        <f>'2019 PSUI Customer Load'!R94+'2019 PSUI Customer Gen'!R94</f>
        <v>1255.98</v>
      </c>
      <c r="S94" s="78">
        <f>'2019 PSUI Customer Load'!S94+'2019 PSUI Customer Gen'!S94</f>
        <v>1236.48</v>
      </c>
      <c r="T94" s="78">
        <f>'2019 PSUI Customer Load'!T94+'2019 PSUI Customer Gen'!T94</f>
        <v>1227.98</v>
      </c>
      <c r="U94" s="78">
        <f>'2019 PSUI Customer Load'!U94+'2019 PSUI Customer Gen'!U94</f>
        <v>1268.26</v>
      </c>
      <c r="V94" s="78">
        <f>'2019 PSUI Customer Load'!V94+'2019 PSUI Customer Gen'!V94</f>
        <v>1234.76</v>
      </c>
      <c r="W94" s="78">
        <f>'2019 PSUI Customer Load'!W94+'2019 PSUI Customer Gen'!W94</f>
        <v>1218.1099999999999</v>
      </c>
      <c r="X94" s="78">
        <f>'2019 PSUI Customer Load'!X94+'2019 PSUI Customer Gen'!X94</f>
        <v>1230.42</v>
      </c>
      <c r="Y94" s="78">
        <f>'2019 PSUI Customer Load'!Y94+'2019 PSUI Customer Gen'!Y94</f>
        <v>1231.3699999999999</v>
      </c>
      <c r="Z94" s="78">
        <f>'2019 PSUI Customer Load'!Z94+'2019 PSUI Customer Gen'!Z94</f>
        <v>1224.3699999999999</v>
      </c>
      <c r="AA94" s="86">
        <f t="shared" si="13"/>
        <v>1319.26</v>
      </c>
      <c r="AB94" s="77">
        <f t="shared" si="14"/>
        <v>2021</v>
      </c>
      <c r="AC94" s="76">
        <f t="shared" si="15"/>
        <v>1</v>
      </c>
      <c r="AD94" s="76" t="str">
        <f t="shared" si="16"/>
        <v/>
      </c>
      <c r="AE94" s="76" t="str">
        <f t="shared" si="17"/>
        <v/>
      </c>
      <c r="AF94" s="74">
        <f t="shared" si="18"/>
        <v>1319.26</v>
      </c>
      <c r="AG94" s="75" t="str">
        <f t="shared" si="19"/>
        <v>10:00</v>
      </c>
      <c r="AH94" s="74">
        <f t="shared" si="20"/>
        <v>31320.809999999994</v>
      </c>
      <c r="AI94" s="73" t="str">
        <f t="shared" si="21"/>
        <v/>
      </c>
      <c r="AJ94" s="73" t="str">
        <f t="shared" si="22"/>
        <v/>
      </c>
      <c r="AK94" s="73" t="str">
        <f t="shared" si="23"/>
        <v/>
      </c>
      <c r="AL94" s="72" t="str">
        <f t="shared" si="24"/>
        <v/>
      </c>
      <c r="AM94" s="71" t="str">
        <f t="shared" si="25"/>
        <v/>
      </c>
    </row>
    <row r="95" spans="2:39" ht="13.8" thickBot="1">
      <c r="B95" s="79">
        <v>44227</v>
      </c>
      <c r="C95" s="78">
        <f>'2019 PSUI Customer Load'!C95+'2019 PSUI Customer Gen'!C95</f>
        <v>1227.17</v>
      </c>
      <c r="D95" s="78">
        <f>'2019 PSUI Customer Load'!D95+'2019 PSUI Customer Gen'!D95</f>
        <v>1223.22</v>
      </c>
      <c r="E95" s="78">
        <f>'2019 PSUI Customer Load'!E95+'2019 PSUI Customer Gen'!E95</f>
        <v>1206.8699999999999</v>
      </c>
      <c r="F95" s="78">
        <f>'2019 PSUI Customer Load'!F95+'2019 PSUI Customer Gen'!F95</f>
        <v>1209.18</v>
      </c>
      <c r="G95" s="78">
        <f>'2019 PSUI Customer Load'!G95+'2019 PSUI Customer Gen'!G95</f>
        <v>1208.1300000000001</v>
      </c>
      <c r="H95" s="78">
        <f>'2019 PSUI Customer Load'!H95+'2019 PSUI Customer Gen'!H95</f>
        <v>1214.54</v>
      </c>
      <c r="I95" s="78">
        <f>'2019 PSUI Customer Load'!I95+'2019 PSUI Customer Gen'!I95</f>
        <v>1254.93</v>
      </c>
      <c r="J95" s="78">
        <f>'2019 PSUI Customer Load'!J95+'2019 PSUI Customer Gen'!J95</f>
        <v>1309.95</v>
      </c>
      <c r="K95" s="78">
        <f>'2019 PSUI Customer Load'!K95+'2019 PSUI Customer Gen'!K95</f>
        <v>1324.33</v>
      </c>
      <c r="L95" s="78">
        <f>'2019 PSUI Customer Load'!L95+'2019 PSUI Customer Gen'!L95</f>
        <v>1285.3800000000001</v>
      </c>
      <c r="M95" s="78">
        <f>'2019 PSUI Customer Load'!M95+'2019 PSUI Customer Gen'!M95</f>
        <v>1303.72</v>
      </c>
      <c r="N95" s="78">
        <f>'2019 PSUI Customer Load'!N95+'2019 PSUI Customer Gen'!N95</f>
        <v>1317.23</v>
      </c>
      <c r="O95" s="78">
        <f>'2019 PSUI Customer Load'!O95+'2019 PSUI Customer Gen'!O95</f>
        <v>1284.99</v>
      </c>
      <c r="P95" s="78">
        <f>'2019 PSUI Customer Load'!P95+'2019 PSUI Customer Gen'!P95</f>
        <v>1290.2</v>
      </c>
      <c r="Q95" s="78">
        <f>'2019 PSUI Customer Load'!Q95+'2019 PSUI Customer Gen'!Q95</f>
        <v>1284.5</v>
      </c>
      <c r="R95" s="78">
        <f>'2019 PSUI Customer Load'!R95+'2019 PSUI Customer Gen'!R95</f>
        <v>1283.6600000000001</v>
      </c>
      <c r="S95" s="78">
        <f>'2019 PSUI Customer Load'!S95+'2019 PSUI Customer Gen'!S95</f>
        <v>1270.6099999999999</v>
      </c>
      <c r="T95" s="78">
        <f>'2019 PSUI Customer Load'!T95+'2019 PSUI Customer Gen'!T95</f>
        <v>1263.1199999999999</v>
      </c>
      <c r="U95" s="78">
        <f>'2019 PSUI Customer Load'!U95+'2019 PSUI Customer Gen'!U95</f>
        <v>1284.78</v>
      </c>
      <c r="V95" s="78">
        <f>'2019 PSUI Customer Load'!V95+'2019 PSUI Customer Gen'!V95</f>
        <v>1249.68</v>
      </c>
      <c r="W95" s="78">
        <f>'2019 PSUI Customer Load'!W95+'2019 PSUI Customer Gen'!W95</f>
        <v>1235.4000000000001</v>
      </c>
      <c r="X95" s="78">
        <f>'2019 PSUI Customer Load'!X95+'2019 PSUI Customer Gen'!X95</f>
        <v>1237.18</v>
      </c>
      <c r="Y95" s="78">
        <f>'2019 PSUI Customer Load'!Y95+'2019 PSUI Customer Gen'!Y95</f>
        <v>1233.33</v>
      </c>
      <c r="Z95" s="78">
        <f>'2019 PSUI Customer Load'!Z95+'2019 PSUI Customer Gen'!Z95</f>
        <v>1246.42</v>
      </c>
      <c r="AA95" s="86">
        <f t="shared" si="13"/>
        <v>1324.33</v>
      </c>
      <c r="AB95" s="77">
        <f t="shared" si="14"/>
        <v>2021</v>
      </c>
      <c r="AC95" s="76">
        <f t="shared" si="15"/>
        <v>1</v>
      </c>
      <c r="AD95" s="76" t="str">
        <f t="shared" si="16"/>
        <v>2021-1</v>
      </c>
      <c r="AE95" s="76">
        <f t="shared" si="17"/>
        <v>1</v>
      </c>
      <c r="AF95" s="74">
        <f t="shared" si="18"/>
        <v>1324.33</v>
      </c>
      <c r="AG95" s="75" t="str">
        <f t="shared" si="19"/>
        <v>9:00</v>
      </c>
      <c r="AH95" s="74">
        <f t="shared" si="20"/>
        <v>31572.85</v>
      </c>
      <c r="AI95" s="73">
        <f t="shared" si="21"/>
        <v>43165.146000000001</v>
      </c>
      <c r="AJ95" s="73">
        <f t="shared" si="22"/>
        <v>1575.1550000000002</v>
      </c>
      <c r="AK95" s="73">
        <f t="shared" si="23"/>
        <v>34238.785000000003</v>
      </c>
      <c r="AL95" s="72">
        <f t="shared" si="24"/>
        <v>44225</v>
      </c>
      <c r="AM95" s="71" t="str">
        <f t="shared" si="25"/>
        <v>14:00</v>
      </c>
    </row>
    <row r="96" spans="2:39" ht="13.8" thickBot="1">
      <c r="B96" s="79">
        <v>44228</v>
      </c>
      <c r="C96" s="78">
        <f>'2019 PSUI Customer Load'!C96+'2019 PSUI Customer Gen'!C96</f>
        <v>1243.73</v>
      </c>
      <c r="D96" s="78">
        <f>'2019 PSUI Customer Load'!D96+'2019 PSUI Customer Gen'!D96</f>
        <v>1249.82</v>
      </c>
      <c r="E96" s="78">
        <f>'2019 PSUI Customer Load'!E96+'2019 PSUI Customer Gen'!E96</f>
        <v>1235.33</v>
      </c>
      <c r="F96" s="78">
        <f>'2019 PSUI Customer Load'!F96+'2019 PSUI Customer Gen'!F96</f>
        <v>1249.6099999999999</v>
      </c>
      <c r="G96" s="78">
        <f>'2019 PSUI Customer Load'!G96+'2019 PSUI Customer Gen'!G96</f>
        <v>1263.99</v>
      </c>
      <c r="H96" s="78">
        <f>'2019 PSUI Customer Load'!H96+'2019 PSUI Customer Gen'!H96</f>
        <v>1287.44</v>
      </c>
      <c r="I96" s="78">
        <f>'2019 PSUI Customer Load'!I96+'2019 PSUI Customer Gen'!I96</f>
        <v>1330.35</v>
      </c>
      <c r="J96" s="78">
        <f>'2019 PSUI Customer Load'!J96+'2019 PSUI Customer Gen'!J96</f>
        <v>1425.1</v>
      </c>
      <c r="K96" s="78">
        <f>'2019 PSUI Customer Load'!K96+'2019 PSUI Customer Gen'!K96</f>
        <v>1460.52</v>
      </c>
      <c r="L96" s="78">
        <f>'2019 PSUI Customer Load'!L96+'2019 PSUI Customer Gen'!L96</f>
        <v>1449.42</v>
      </c>
      <c r="M96" s="78">
        <f>'2019 PSUI Customer Load'!M96+'2019 PSUI Customer Gen'!M96</f>
        <v>1480.85</v>
      </c>
      <c r="N96" s="78">
        <f>'2019 PSUI Customer Load'!N96+'2019 PSUI Customer Gen'!N96</f>
        <v>1480.99</v>
      </c>
      <c r="O96" s="78">
        <f>'2019 PSUI Customer Load'!O96+'2019 PSUI Customer Gen'!O96</f>
        <v>1436.12</v>
      </c>
      <c r="P96" s="78">
        <f>'2019 PSUI Customer Load'!P96+'2019 PSUI Customer Gen'!P96</f>
        <v>1519.0639999999999</v>
      </c>
      <c r="Q96" s="78">
        <f>'2019 PSUI Customer Load'!Q96+'2019 PSUI Customer Gen'!Q96</f>
        <v>1394.0740000000001</v>
      </c>
      <c r="R96" s="78">
        <f>'2019 PSUI Customer Load'!R96+'2019 PSUI Customer Gen'!R96</f>
        <v>1423.66</v>
      </c>
      <c r="S96" s="78">
        <f>'2019 PSUI Customer Load'!S96+'2019 PSUI Customer Gen'!S96</f>
        <v>1376.03</v>
      </c>
      <c r="T96" s="78">
        <f>'2019 PSUI Customer Load'!T96+'2019 PSUI Customer Gen'!T96</f>
        <v>1310.71</v>
      </c>
      <c r="U96" s="78">
        <f>'2019 PSUI Customer Load'!U96+'2019 PSUI Customer Gen'!U96</f>
        <v>1305.19</v>
      </c>
      <c r="V96" s="78">
        <f>'2019 PSUI Customer Load'!V96+'2019 PSUI Customer Gen'!V96</f>
        <v>1271.3399999999999</v>
      </c>
      <c r="W96" s="78">
        <f>'2019 PSUI Customer Load'!W96+'2019 PSUI Customer Gen'!W96</f>
        <v>1252.72</v>
      </c>
      <c r="X96" s="78">
        <f>'2019 PSUI Customer Load'!X96+'2019 PSUI Customer Gen'!X96</f>
        <v>1249.71</v>
      </c>
      <c r="Y96" s="78">
        <f>'2019 PSUI Customer Load'!Y96+'2019 PSUI Customer Gen'!Y96</f>
        <v>1226.54</v>
      </c>
      <c r="Z96" s="78">
        <f>'2019 PSUI Customer Load'!Z96+'2019 PSUI Customer Gen'!Z96</f>
        <v>1219.6500000000001</v>
      </c>
      <c r="AA96" s="86">
        <f t="shared" si="13"/>
        <v>1519.0639999999999</v>
      </c>
      <c r="AB96" s="77">
        <f t="shared" si="14"/>
        <v>2021</v>
      </c>
      <c r="AC96" s="76">
        <f t="shared" si="15"/>
        <v>2</v>
      </c>
      <c r="AD96" s="76" t="str">
        <f t="shared" si="16"/>
        <v/>
      </c>
      <c r="AE96" s="76" t="str">
        <f t="shared" si="17"/>
        <v/>
      </c>
      <c r="AF96" s="74">
        <f t="shared" si="18"/>
        <v>1519.0639999999999</v>
      </c>
      <c r="AG96" s="75" t="str">
        <f t="shared" si="19"/>
        <v>14:00</v>
      </c>
      <c r="AH96" s="74">
        <f t="shared" si="20"/>
        <v>33661.021999999997</v>
      </c>
      <c r="AI96" s="73" t="str">
        <f t="shared" si="21"/>
        <v/>
      </c>
      <c r="AJ96" s="73" t="str">
        <f t="shared" si="22"/>
        <v/>
      </c>
      <c r="AK96" s="73" t="str">
        <f t="shared" si="23"/>
        <v/>
      </c>
      <c r="AL96" s="72" t="str">
        <f t="shared" si="24"/>
        <v/>
      </c>
      <c r="AM96" s="71" t="str">
        <f t="shared" si="25"/>
        <v/>
      </c>
    </row>
    <row r="97" spans="2:39" ht="13.8" thickBot="1">
      <c r="B97" s="79">
        <v>44229</v>
      </c>
      <c r="C97" s="78">
        <f>'2019 PSUI Customer Load'!C97+'2019 PSUI Customer Gen'!C97</f>
        <v>1222.17</v>
      </c>
      <c r="D97" s="78">
        <f>'2019 PSUI Customer Load'!D97+'2019 PSUI Customer Gen'!D97</f>
        <v>1217.44</v>
      </c>
      <c r="E97" s="78">
        <f>'2019 PSUI Customer Load'!E97+'2019 PSUI Customer Gen'!E97</f>
        <v>1211.07</v>
      </c>
      <c r="F97" s="78">
        <f>'2019 PSUI Customer Load'!F97+'2019 PSUI Customer Gen'!F97</f>
        <v>1220.6300000000001</v>
      </c>
      <c r="G97" s="78">
        <f>'2019 PSUI Customer Load'!G97+'2019 PSUI Customer Gen'!G97</f>
        <v>1219.6500000000001</v>
      </c>
      <c r="H97" s="78">
        <f>'2019 PSUI Customer Load'!H97+'2019 PSUI Customer Gen'!H97</f>
        <v>1238.3</v>
      </c>
      <c r="I97" s="78">
        <f>'2019 PSUI Customer Load'!I97+'2019 PSUI Customer Gen'!I97</f>
        <v>1314.95</v>
      </c>
      <c r="J97" s="78">
        <f>'2019 PSUI Customer Load'!J97+'2019 PSUI Customer Gen'!J97</f>
        <v>1397.86</v>
      </c>
      <c r="K97" s="78">
        <f>'2019 PSUI Customer Load'!K97+'2019 PSUI Customer Gen'!K97</f>
        <v>1441.65</v>
      </c>
      <c r="L97" s="78">
        <f>'2019 PSUI Customer Load'!L97+'2019 PSUI Customer Gen'!L97</f>
        <v>1446.76</v>
      </c>
      <c r="M97" s="78">
        <f>'2019 PSUI Customer Load'!M97+'2019 PSUI Customer Gen'!M97</f>
        <v>1533.0540000000001</v>
      </c>
      <c r="N97" s="78">
        <f>'2019 PSUI Customer Load'!N97+'2019 PSUI Customer Gen'!N97</f>
        <v>1533.5840000000001</v>
      </c>
      <c r="O97" s="78">
        <f>'2019 PSUI Customer Load'!O97+'2019 PSUI Customer Gen'!O97</f>
        <v>1471.355</v>
      </c>
      <c r="P97" s="78">
        <f>'2019 PSUI Customer Load'!P97+'2019 PSUI Customer Gen'!P97</f>
        <v>1443.076</v>
      </c>
      <c r="Q97" s="78">
        <f>'2019 PSUI Customer Load'!Q97+'2019 PSUI Customer Gen'!Q97</f>
        <v>1425.249</v>
      </c>
      <c r="R97" s="78">
        <f>'2019 PSUI Customer Load'!R97+'2019 PSUI Customer Gen'!R97</f>
        <v>1402.0809999999999</v>
      </c>
      <c r="S97" s="78">
        <f>'2019 PSUI Customer Load'!S97+'2019 PSUI Customer Gen'!S97</f>
        <v>1360.462</v>
      </c>
      <c r="T97" s="78">
        <f>'2019 PSUI Customer Load'!T97+'2019 PSUI Customer Gen'!T97</f>
        <v>1262.6770000000001</v>
      </c>
      <c r="U97" s="78">
        <f>'2019 PSUI Customer Load'!U97+'2019 PSUI Customer Gen'!U97</f>
        <v>1293.1099999999999</v>
      </c>
      <c r="V97" s="78">
        <f>'2019 PSUI Customer Load'!V97+'2019 PSUI Customer Gen'!V97</f>
        <v>1274.3900000000001</v>
      </c>
      <c r="W97" s="78">
        <f>'2019 PSUI Customer Load'!W97+'2019 PSUI Customer Gen'!W97</f>
        <v>1241.24</v>
      </c>
      <c r="X97" s="78">
        <f>'2019 PSUI Customer Load'!X97+'2019 PSUI Customer Gen'!X97</f>
        <v>1229.48</v>
      </c>
      <c r="Y97" s="78">
        <f>'2019 PSUI Customer Load'!Y97+'2019 PSUI Customer Gen'!Y97</f>
        <v>1226.54</v>
      </c>
      <c r="Z97" s="78">
        <f>'2019 PSUI Customer Load'!Z97+'2019 PSUI Customer Gen'!Z97</f>
        <v>1205.47</v>
      </c>
      <c r="AA97" s="86">
        <f t="shared" si="13"/>
        <v>1533.5840000000001</v>
      </c>
      <c r="AB97" s="77">
        <f t="shared" si="14"/>
        <v>2021</v>
      </c>
      <c r="AC97" s="76">
        <f t="shared" si="15"/>
        <v>2</v>
      </c>
      <c r="AD97" s="76" t="str">
        <f t="shared" si="16"/>
        <v/>
      </c>
      <c r="AE97" s="76" t="str">
        <f t="shared" si="17"/>
        <v/>
      </c>
      <c r="AF97" s="74">
        <f t="shared" si="18"/>
        <v>1533.5840000000001</v>
      </c>
      <c r="AG97" s="75" t="str">
        <f t="shared" si="19"/>
        <v>12:00</v>
      </c>
      <c r="AH97" s="74">
        <f t="shared" si="20"/>
        <v>33365.832000000002</v>
      </c>
      <c r="AI97" s="73" t="str">
        <f t="shared" si="21"/>
        <v/>
      </c>
      <c r="AJ97" s="73" t="str">
        <f t="shared" si="22"/>
        <v/>
      </c>
      <c r="AK97" s="73" t="str">
        <f t="shared" si="23"/>
        <v/>
      </c>
      <c r="AL97" s="72" t="str">
        <f t="shared" si="24"/>
        <v/>
      </c>
      <c r="AM97" s="71" t="str">
        <f t="shared" si="25"/>
        <v/>
      </c>
    </row>
    <row r="98" spans="2:39" ht="13.8" thickBot="1">
      <c r="B98" s="79">
        <v>44230</v>
      </c>
      <c r="C98" s="78">
        <f>'2019 PSUI Customer Load'!C98+'2019 PSUI Customer Gen'!C98</f>
        <v>1216.6300000000001</v>
      </c>
      <c r="D98" s="78">
        <f>'2019 PSUI Customer Load'!D98+'2019 PSUI Customer Gen'!D98</f>
        <v>1204.74</v>
      </c>
      <c r="E98" s="78">
        <f>'2019 PSUI Customer Load'!E98+'2019 PSUI Customer Gen'!E98</f>
        <v>1203.4100000000001</v>
      </c>
      <c r="F98" s="78">
        <f>'2019 PSUI Customer Load'!F98+'2019 PSUI Customer Gen'!F98</f>
        <v>1226.19</v>
      </c>
      <c r="G98" s="78">
        <f>'2019 PSUI Customer Load'!G98+'2019 PSUI Customer Gen'!G98</f>
        <v>1213.21</v>
      </c>
      <c r="H98" s="78">
        <f>'2019 PSUI Customer Load'!H98+'2019 PSUI Customer Gen'!H98</f>
        <v>1251.8499999999999</v>
      </c>
      <c r="I98" s="78">
        <f>'2019 PSUI Customer Load'!I98+'2019 PSUI Customer Gen'!I98</f>
        <v>1301.44</v>
      </c>
      <c r="J98" s="78">
        <f>'2019 PSUI Customer Load'!J98+'2019 PSUI Customer Gen'!J98</f>
        <v>1335.95</v>
      </c>
      <c r="K98" s="78">
        <f>'2019 PSUI Customer Load'!K98+'2019 PSUI Customer Gen'!K98</f>
        <v>1336.83</v>
      </c>
      <c r="L98" s="78">
        <f>'2019 PSUI Customer Load'!L98+'2019 PSUI Customer Gen'!L98</f>
        <v>1421.25</v>
      </c>
      <c r="M98" s="78">
        <f>'2019 PSUI Customer Load'!M98+'2019 PSUI Customer Gen'!M98</f>
        <v>1437.56</v>
      </c>
      <c r="N98" s="78">
        <f>'2019 PSUI Customer Load'!N98+'2019 PSUI Customer Gen'!N98</f>
        <v>1432.62</v>
      </c>
      <c r="O98" s="78">
        <f>'2019 PSUI Customer Load'!O98+'2019 PSUI Customer Gen'!O98</f>
        <v>1409.35</v>
      </c>
      <c r="P98" s="78">
        <f>'2019 PSUI Customer Load'!P98+'2019 PSUI Customer Gen'!P98</f>
        <v>1395.13</v>
      </c>
      <c r="Q98" s="78">
        <f>'2019 PSUI Customer Load'!Q98+'2019 PSUI Customer Gen'!Q98</f>
        <v>1380.4</v>
      </c>
      <c r="R98" s="78">
        <f>'2019 PSUI Customer Load'!R98+'2019 PSUI Customer Gen'!R98</f>
        <v>1361.57</v>
      </c>
      <c r="S98" s="78">
        <f>'2019 PSUI Customer Load'!S98+'2019 PSUI Customer Gen'!S98</f>
        <v>1337.95</v>
      </c>
      <c r="T98" s="78">
        <f>'2019 PSUI Customer Load'!T98+'2019 PSUI Customer Gen'!T98</f>
        <v>1289.44</v>
      </c>
      <c r="U98" s="78">
        <f>'2019 PSUI Customer Load'!U98+'2019 PSUI Customer Gen'!U98</f>
        <v>1286.8800000000001</v>
      </c>
      <c r="V98" s="78">
        <f>'2019 PSUI Customer Load'!V98+'2019 PSUI Customer Gen'!V98</f>
        <v>1273.3</v>
      </c>
      <c r="W98" s="78">
        <f>'2019 PSUI Customer Load'!W98+'2019 PSUI Customer Gen'!W98</f>
        <v>1244.5999999999999</v>
      </c>
      <c r="X98" s="78">
        <f>'2019 PSUI Customer Load'!X98+'2019 PSUI Customer Gen'!X98</f>
        <v>1249.43</v>
      </c>
      <c r="Y98" s="78">
        <f>'2019 PSUI Customer Load'!Y98+'2019 PSUI Customer Gen'!Y98</f>
        <v>1231.69</v>
      </c>
      <c r="Z98" s="78">
        <f>'2019 PSUI Customer Load'!Z98+'2019 PSUI Customer Gen'!Z98</f>
        <v>1218.6300000000001</v>
      </c>
      <c r="AA98" s="86">
        <f t="shared" si="13"/>
        <v>1437.56</v>
      </c>
      <c r="AB98" s="77">
        <f t="shared" si="14"/>
        <v>2021</v>
      </c>
      <c r="AC98" s="76">
        <f t="shared" si="15"/>
        <v>2</v>
      </c>
      <c r="AD98" s="76" t="str">
        <f t="shared" si="16"/>
        <v/>
      </c>
      <c r="AE98" s="76" t="str">
        <f t="shared" si="17"/>
        <v/>
      </c>
      <c r="AF98" s="74">
        <f t="shared" si="18"/>
        <v>1437.56</v>
      </c>
      <c r="AG98" s="75" t="str">
        <f t="shared" si="19"/>
        <v>11:00</v>
      </c>
      <c r="AH98" s="74">
        <f t="shared" si="20"/>
        <v>32697.61</v>
      </c>
      <c r="AI98" s="73" t="str">
        <f t="shared" si="21"/>
        <v/>
      </c>
      <c r="AJ98" s="73" t="str">
        <f t="shared" si="22"/>
        <v/>
      </c>
      <c r="AK98" s="73" t="str">
        <f t="shared" si="23"/>
        <v/>
      </c>
      <c r="AL98" s="72" t="str">
        <f t="shared" si="24"/>
        <v/>
      </c>
      <c r="AM98" s="71" t="str">
        <f t="shared" si="25"/>
        <v/>
      </c>
    </row>
    <row r="99" spans="2:39" ht="13.8" thickBot="1">
      <c r="B99" s="79">
        <v>44231</v>
      </c>
      <c r="C99" s="78">
        <f>'2019 PSUI Customer Load'!C99+'2019 PSUI Customer Gen'!C99</f>
        <v>1229.8</v>
      </c>
      <c r="D99" s="78">
        <f>'2019 PSUI Customer Load'!D99+'2019 PSUI Customer Gen'!D99</f>
        <v>1211.25</v>
      </c>
      <c r="E99" s="78">
        <f>'2019 PSUI Customer Load'!E99+'2019 PSUI Customer Gen'!E99</f>
        <v>1211</v>
      </c>
      <c r="F99" s="78">
        <f>'2019 PSUI Customer Load'!F99+'2019 PSUI Customer Gen'!F99</f>
        <v>1211.7</v>
      </c>
      <c r="G99" s="78">
        <f>'2019 PSUI Customer Load'!G99+'2019 PSUI Customer Gen'!G99</f>
        <v>1210.02</v>
      </c>
      <c r="H99" s="78">
        <f>'2019 PSUI Customer Load'!H99+'2019 PSUI Customer Gen'!H99</f>
        <v>1218.9100000000001</v>
      </c>
      <c r="I99" s="78">
        <f>'2019 PSUI Customer Load'!I99+'2019 PSUI Customer Gen'!I99</f>
        <v>1296.47</v>
      </c>
      <c r="J99" s="78">
        <f>'2019 PSUI Customer Load'!J99+'2019 PSUI Customer Gen'!J99</f>
        <v>1400.32</v>
      </c>
      <c r="K99" s="78">
        <f>'2019 PSUI Customer Load'!K99+'2019 PSUI Customer Gen'!K99</f>
        <v>1433.32</v>
      </c>
      <c r="L99" s="78">
        <f>'2019 PSUI Customer Load'!L99+'2019 PSUI Customer Gen'!L99</f>
        <v>1420.34</v>
      </c>
      <c r="M99" s="78">
        <f>'2019 PSUI Customer Load'!M99+'2019 PSUI Customer Gen'!M99</f>
        <v>1435.42</v>
      </c>
      <c r="N99" s="78">
        <f>'2019 PSUI Customer Load'!N99+'2019 PSUI Customer Gen'!N99</f>
        <v>1425.94</v>
      </c>
      <c r="O99" s="78">
        <f>'2019 PSUI Customer Load'!O99+'2019 PSUI Customer Gen'!O99</f>
        <v>1381.69</v>
      </c>
      <c r="P99" s="78">
        <f>'2019 PSUI Customer Load'!P99+'2019 PSUI Customer Gen'!P99</f>
        <v>1350.13</v>
      </c>
      <c r="Q99" s="78">
        <f>'2019 PSUI Customer Load'!Q99+'2019 PSUI Customer Gen'!Q99</f>
        <v>1340.26</v>
      </c>
      <c r="R99" s="78">
        <f>'2019 PSUI Customer Load'!R99+'2019 PSUI Customer Gen'!R99</f>
        <v>1367.07</v>
      </c>
      <c r="S99" s="78">
        <f>'2019 PSUI Customer Load'!S99+'2019 PSUI Customer Gen'!S99</f>
        <v>1328.08</v>
      </c>
      <c r="T99" s="78">
        <f>'2019 PSUI Customer Load'!T99+'2019 PSUI Customer Gen'!T99</f>
        <v>1286.95</v>
      </c>
      <c r="U99" s="78">
        <f>'2019 PSUI Customer Load'!U99+'2019 PSUI Customer Gen'!U99</f>
        <v>1289.54</v>
      </c>
      <c r="V99" s="78">
        <f>'2019 PSUI Customer Load'!V99+'2019 PSUI Customer Gen'!V99</f>
        <v>1246.46</v>
      </c>
      <c r="W99" s="78">
        <f>'2019 PSUI Customer Load'!W99+'2019 PSUI Customer Gen'!W99</f>
        <v>1231.69</v>
      </c>
      <c r="X99" s="78">
        <f>'2019 PSUI Customer Load'!X99+'2019 PSUI Customer Gen'!X99</f>
        <v>1225.24</v>
      </c>
      <c r="Y99" s="78">
        <f>'2019 PSUI Customer Load'!Y99+'2019 PSUI Customer Gen'!Y99</f>
        <v>1199.42</v>
      </c>
      <c r="Z99" s="78">
        <f>'2019 PSUI Customer Load'!Z99+'2019 PSUI Customer Gen'!Z99</f>
        <v>1201.69</v>
      </c>
      <c r="AA99" s="86">
        <f t="shared" si="13"/>
        <v>1435.42</v>
      </c>
      <c r="AB99" s="77">
        <f t="shared" si="14"/>
        <v>2021</v>
      </c>
      <c r="AC99" s="76">
        <f t="shared" si="15"/>
        <v>2</v>
      </c>
      <c r="AD99" s="76" t="str">
        <f t="shared" si="16"/>
        <v/>
      </c>
      <c r="AE99" s="76" t="str">
        <f t="shared" si="17"/>
        <v/>
      </c>
      <c r="AF99" s="74">
        <f t="shared" si="18"/>
        <v>1435.42</v>
      </c>
      <c r="AG99" s="75" t="str">
        <f t="shared" si="19"/>
        <v>11:00</v>
      </c>
      <c r="AH99" s="74">
        <f t="shared" si="20"/>
        <v>32588.130000000005</v>
      </c>
      <c r="AI99" s="73" t="str">
        <f t="shared" si="21"/>
        <v/>
      </c>
      <c r="AJ99" s="73" t="str">
        <f t="shared" si="22"/>
        <v/>
      </c>
      <c r="AK99" s="73" t="str">
        <f t="shared" si="23"/>
        <v/>
      </c>
      <c r="AL99" s="72" t="str">
        <f t="shared" si="24"/>
        <v/>
      </c>
      <c r="AM99" s="71" t="str">
        <f t="shared" si="25"/>
        <v/>
      </c>
    </row>
    <row r="100" spans="2:39" ht="13.8" thickBot="1">
      <c r="B100" s="79">
        <v>44232</v>
      </c>
      <c r="C100" s="78">
        <f>'2019 PSUI Customer Load'!C100+'2019 PSUI Customer Gen'!C100</f>
        <v>1174.01</v>
      </c>
      <c r="D100" s="78">
        <f>'2019 PSUI Customer Load'!D100+'2019 PSUI Customer Gen'!D100</f>
        <v>1170.19</v>
      </c>
      <c r="E100" s="78">
        <f>'2019 PSUI Customer Load'!E100+'2019 PSUI Customer Gen'!E100</f>
        <v>1161.44</v>
      </c>
      <c r="F100" s="78">
        <f>'2019 PSUI Customer Load'!F100+'2019 PSUI Customer Gen'!F100</f>
        <v>1159.83</v>
      </c>
      <c r="G100" s="78">
        <f>'2019 PSUI Customer Load'!G100+'2019 PSUI Customer Gen'!G100</f>
        <v>1174.3900000000001</v>
      </c>
      <c r="H100" s="78">
        <f>'2019 PSUI Customer Load'!H100+'2019 PSUI Customer Gen'!H100</f>
        <v>1189.4000000000001</v>
      </c>
      <c r="I100" s="78">
        <f>'2019 PSUI Customer Load'!I100+'2019 PSUI Customer Gen'!I100</f>
        <v>1268.4000000000001</v>
      </c>
      <c r="J100" s="78">
        <f>'2019 PSUI Customer Load'!J100+'2019 PSUI Customer Gen'!J100</f>
        <v>1371.72</v>
      </c>
      <c r="K100" s="78">
        <f>'2019 PSUI Customer Load'!K100+'2019 PSUI Customer Gen'!K100</f>
        <v>1394.86</v>
      </c>
      <c r="L100" s="78">
        <f>'2019 PSUI Customer Load'!L100+'2019 PSUI Customer Gen'!L100</f>
        <v>1416.03</v>
      </c>
      <c r="M100" s="78">
        <f>'2019 PSUI Customer Load'!M100+'2019 PSUI Customer Gen'!M100</f>
        <v>1446.34</v>
      </c>
      <c r="N100" s="78">
        <f>'2019 PSUI Customer Load'!N100+'2019 PSUI Customer Gen'!N100</f>
        <v>1451.91</v>
      </c>
      <c r="O100" s="78">
        <f>'2019 PSUI Customer Load'!O100+'2019 PSUI Customer Gen'!O100</f>
        <v>1434.76</v>
      </c>
      <c r="P100" s="78">
        <f>'2019 PSUI Customer Load'!P100+'2019 PSUI Customer Gen'!P100</f>
        <v>1438.74</v>
      </c>
      <c r="Q100" s="78">
        <f>'2019 PSUI Customer Load'!Q100+'2019 PSUI Customer Gen'!Q100</f>
        <v>1431.5</v>
      </c>
      <c r="R100" s="78">
        <f>'2019 PSUI Customer Load'!R100+'2019 PSUI Customer Gen'!R100</f>
        <v>1446.73</v>
      </c>
      <c r="S100" s="78">
        <f>'2019 PSUI Customer Load'!S100+'2019 PSUI Customer Gen'!S100</f>
        <v>1388.14</v>
      </c>
      <c r="T100" s="78">
        <f>'2019 PSUI Customer Load'!T100+'2019 PSUI Customer Gen'!T100</f>
        <v>1341.8</v>
      </c>
      <c r="U100" s="78">
        <f>'2019 PSUI Customer Load'!U100+'2019 PSUI Customer Gen'!U100</f>
        <v>1344.94</v>
      </c>
      <c r="V100" s="78">
        <f>'2019 PSUI Customer Load'!V100+'2019 PSUI Customer Gen'!V100</f>
        <v>1307.29</v>
      </c>
      <c r="W100" s="78">
        <f>'2019 PSUI Customer Load'!W100+'2019 PSUI Customer Gen'!W100</f>
        <v>1285.5899999999999</v>
      </c>
      <c r="X100" s="78">
        <f>'2019 PSUI Customer Load'!X100+'2019 PSUI Customer Gen'!X100</f>
        <v>1258.29</v>
      </c>
      <c r="Y100" s="78">
        <f>'2019 PSUI Customer Load'!Y100+'2019 PSUI Customer Gen'!Y100</f>
        <v>1235.1500000000001</v>
      </c>
      <c r="Z100" s="78">
        <f>'2019 PSUI Customer Load'!Z100+'2019 PSUI Customer Gen'!Z100</f>
        <v>1209.3499999999999</v>
      </c>
      <c r="AA100" s="86">
        <f t="shared" si="13"/>
        <v>1451.91</v>
      </c>
      <c r="AB100" s="77">
        <f t="shared" si="14"/>
        <v>2021</v>
      </c>
      <c r="AC100" s="76">
        <f t="shared" si="15"/>
        <v>2</v>
      </c>
      <c r="AD100" s="76" t="str">
        <f t="shared" si="16"/>
        <v/>
      </c>
      <c r="AE100" s="76" t="str">
        <f t="shared" si="17"/>
        <v/>
      </c>
      <c r="AF100" s="74">
        <f t="shared" si="18"/>
        <v>1451.91</v>
      </c>
      <c r="AG100" s="75" t="str">
        <f t="shared" si="19"/>
        <v>12:00</v>
      </c>
      <c r="AH100" s="74">
        <f t="shared" si="20"/>
        <v>32952.71</v>
      </c>
      <c r="AI100" s="73" t="str">
        <f t="shared" si="21"/>
        <v/>
      </c>
      <c r="AJ100" s="73" t="str">
        <f t="shared" si="22"/>
        <v/>
      </c>
      <c r="AK100" s="73" t="str">
        <f t="shared" si="23"/>
        <v/>
      </c>
      <c r="AL100" s="72" t="str">
        <f t="shared" si="24"/>
        <v/>
      </c>
      <c r="AM100" s="71" t="str">
        <f t="shared" si="25"/>
        <v/>
      </c>
    </row>
    <row r="101" spans="2:39" ht="13.8" thickBot="1">
      <c r="B101" s="79">
        <v>44233</v>
      </c>
      <c r="C101" s="78">
        <f>'2019 PSUI Customer Load'!C101+'2019 PSUI Customer Gen'!C101</f>
        <v>1204.67</v>
      </c>
      <c r="D101" s="78">
        <f>'2019 PSUI Customer Load'!D101+'2019 PSUI Customer Gen'!D101</f>
        <v>1204.3499999999999</v>
      </c>
      <c r="E101" s="78">
        <f>'2019 PSUI Customer Load'!E101+'2019 PSUI Customer Gen'!E101</f>
        <v>1198.02</v>
      </c>
      <c r="F101" s="78">
        <f>'2019 PSUI Customer Load'!F101+'2019 PSUI Customer Gen'!F101</f>
        <v>1199.24</v>
      </c>
      <c r="G101" s="78">
        <f>'2019 PSUI Customer Load'!G101+'2019 PSUI Customer Gen'!G101</f>
        <v>1207.71</v>
      </c>
      <c r="H101" s="78">
        <f>'2019 PSUI Customer Load'!H101+'2019 PSUI Customer Gen'!H101</f>
        <v>1210.48</v>
      </c>
      <c r="I101" s="78">
        <f>'2019 PSUI Customer Load'!I101+'2019 PSUI Customer Gen'!I101</f>
        <v>1243.17</v>
      </c>
      <c r="J101" s="78">
        <f>'2019 PSUI Customer Load'!J101+'2019 PSUI Customer Gen'!J101</f>
        <v>1317.3</v>
      </c>
      <c r="K101" s="78">
        <f>'2019 PSUI Customer Load'!K101+'2019 PSUI Customer Gen'!K101</f>
        <v>1329.48</v>
      </c>
      <c r="L101" s="78">
        <f>'2019 PSUI Customer Load'!L101+'2019 PSUI Customer Gen'!L101</f>
        <v>1307.43</v>
      </c>
      <c r="M101" s="78">
        <f>'2019 PSUI Customer Load'!M101+'2019 PSUI Customer Gen'!M101</f>
        <v>1345.16</v>
      </c>
      <c r="N101" s="78">
        <f>'2019 PSUI Customer Load'!N101+'2019 PSUI Customer Gen'!N101</f>
        <v>1335.6</v>
      </c>
      <c r="O101" s="78">
        <f>'2019 PSUI Customer Load'!O101+'2019 PSUI Customer Gen'!O101</f>
        <v>1301.72</v>
      </c>
      <c r="P101" s="78">
        <f>'2019 PSUI Customer Load'!P101+'2019 PSUI Customer Gen'!P101</f>
        <v>1317.05</v>
      </c>
      <c r="Q101" s="78">
        <f>'2019 PSUI Customer Load'!Q101+'2019 PSUI Customer Gen'!Q101</f>
        <v>1291.19</v>
      </c>
      <c r="R101" s="78">
        <f>'2019 PSUI Customer Load'!R101+'2019 PSUI Customer Gen'!R101</f>
        <v>1290.77</v>
      </c>
      <c r="S101" s="78">
        <f>'2019 PSUI Customer Load'!S101+'2019 PSUI Customer Gen'!S101</f>
        <v>1273.1600000000001</v>
      </c>
      <c r="T101" s="78">
        <f>'2019 PSUI Customer Load'!T101+'2019 PSUI Customer Gen'!T101</f>
        <v>1247.26</v>
      </c>
      <c r="U101" s="78">
        <f>'2019 PSUI Customer Load'!U101+'2019 PSUI Customer Gen'!U101</f>
        <v>1285.27</v>
      </c>
      <c r="V101" s="78">
        <f>'2019 PSUI Customer Load'!V101+'2019 PSUI Customer Gen'!V101</f>
        <v>1259.2</v>
      </c>
      <c r="W101" s="78">
        <f>'2019 PSUI Customer Load'!W101+'2019 PSUI Customer Gen'!W101</f>
        <v>1245.83</v>
      </c>
      <c r="X101" s="78">
        <f>'2019 PSUI Customer Load'!X101+'2019 PSUI Customer Gen'!X101</f>
        <v>1230.1099999999999</v>
      </c>
      <c r="Y101" s="78">
        <f>'2019 PSUI Customer Load'!Y101+'2019 PSUI Customer Gen'!Y101</f>
        <v>1224.8599999999999</v>
      </c>
      <c r="Z101" s="78">
        <f>'2019 PSUI Customer Load'!Z101+'2019 PSUI Customer Gen'!Z101</f>
        <v>1204.46</v>
      </c>
      <c r="AA101" s="86">
        <f t="shared" si="13"/>
        <v>1345.16</v>
      </c>
      <c r="AB101" s="77">
        <f t="shared" si="14"/>
        <v>2021</v>
      </c>
      <c r="AC101" s="76">
        <f t="shared" si="15"/>
        <v>2</v>
      </c>
      <c r="AD101" s="76" t="str">
        <f t="shared" si="16"/>
        <v/>
      </c>
      <c r="AE101" s="76" t="str">
        <f t="shared" si="17"/>
        <v/>
      </c>
      <c r="AF101" s="74">
        <f t="shared" si="18"/>
        <v>1345.16</v>
      </c>
      <c r="AG101" s="75" t="str">
        <f t="shared" si="19"/>
        <v>11:00</v>
      </c>
      <c r="AH101" s="74">
        <f t="shared" si="20"/>
        <v>31618.649999999998</v>
      </c>
      <c r="AI101" s="73" t="str">
        <f t="shared" si="21"/>
        <v/>
      </c>
      <c r="AJ101" s="73" t="str">
        <f t="shared" si="22"/>
        <v/>
      </c>
      <c r="AK101" s="73" t="str">
        <f t="shared" si="23"/>
        <v/>
      </c>
      <c r="AL101" s="72" t="str">
        <f t="shared" si="24"/>
        <v/>
      </c>
      <c r="AM101" s="71" t="str">
        <f t="shared" si="25"/>
        <v/>
      </c>
    </row>
    <row r="102" spans="2:39" ht="13.8" thickBot="1">
      <c r="B102" s="79">
        <v>44234</v>
      </c>
      <c r="C102" s="78">
        <f>'2019 PSUI Customer Load'!C102+'2019 PSUI Customer Gen'!C102</f>
        <v>1212.79</v>
      </c>
      <c r="D102" s="78">
        <f>'2019 PSUI Customer Load'!D102+'2019 PSUI Customer Gen'!D102</f>
        <v>1196.72</v>
      </c>
      <c r="E102" s="78">
        <f>'2019 PSUI Customer Load'!E102+'2019 PSUI Customer Gen'!E102</f>
        <v>1188.74</v>
      </c>
      <c r="F102" s="78">
        <f>'2019 PSUI Customer Load'!F102+'2019 PSUI Customer Gen'!F102</f>
        <v>1203.69</v>
      </c>
      <c r="G102" s="78">
        <f>'2019 PSUI Customer Load'!G102+'2019 PSUI Customer Gen'!G102</f>
        <v>1195.32</v>
      </c>
      <c r="H102" s="78">
        <f>'2019 PSUI Customer Load'!H102+'2019 PSUI Customer Gen'!H102</f>
        <v>1213.56</v>
      </c>
      <c r="I102" s="78">
        <f>'2019 PSUI Customer Load'!I102+'2019 PSUI Customer Gen'!I102</f>
        <v>1236.9000000000001</v>
      </c>
      <c r="J102" s="78">
        <f>'2019 PSUI Customer Load'!J102+'2019 PSUI Customer Gen'!J102</f>
        <v>1285.55</v>
      </c>
      <c r="K102" s="78">
        <f>'2019 PSUI Customer Load'!K102+'2019 PSUI Customer Gen'!K102</f>
        <v>1318.94</v>
      </c>
      <c r="L102" s="78">
        <f>'2019 PSUI Customer Load'!L102+'2019 PSUI Customer Gen'!L102</f>
        <v>1222.8</v>
      </c>
      <c r="M102" s="78">
        <f>'2019 PSUI Customer Load'!M102+'2019 PSUI Customer Gen'!M102</f>
        <v>1313.31</v>
      </c>
      <c r="N102" s="78">
        <f>'2019 PSUI Customer Load'!N102+'2019 PSUI Customer Gen'!N102</f>
        <v>1333.57</v>
      </c>
      <c r="O102" s="78">
        <f>'2019 PSUI Customer Load'!O102+'2019 PSUI Customer Gen'!O102</f>
        <v>1298.54</v>
      </c>
      <c r="P102" s="78">
        <f>'2019 PSUI Customer Load'!P102+'2019 PSUI Customer Gen'!P102</f>
        <v>1276.98</v>
      </c>
      <c r="Q102" s="78">
        <f>'2019 PSUI Customer Load'!Q102+'2019 PSUI Customer Gen'!Q102</f>
        <v>1270.22</v>
      </c>
      <c r="R102" s="78">
        <f>'2019 PSUI Customer Load'!R102+'2019 PSUI Customer Gen'!R102</f>
        <v>1270.05</v>
      </c>
      <c r="S102" s="78">
        <f>'2019 PSUI Customer Load'!S102+'2019 PSUI Customer Gen'!S102</f>
        <v>1261.4000000000001</v>
      </c>
      <c r="T102" s="78">
        <f>'2019 PSUI Customer Load'!T102+'2019 PSUI Customer Gen'!T102</f>
        <v>1259.83</v>
      </c>
      <c r="U102" s="78">
        <f>'2019 PSUI Customer Load'!U102+'2019 PSUI Customer Gen'!U102</f>
        <v>1294.79</v>
      </c>
      <c r="V102" s="78">
        <f>'2019 PSUI Customer Load'!V102+'2019 PSUI Customer Gen'!V102</f>
        <v>1264.69</v>
      </c>
      <c r="W102" s="78">
        <f>'2019 PSUI Customer Load'!W102+'2019 PSUI Customer Gen'!W102</f>
        <v>1248.42</v>
      </c>
      <c r="X102" s="78">
        <f>'2019 PSUI Customer Load'!X102+'2019 PSUI Customer Gen'!X102</f>
        <v>1257.31</v>
      </c>
      <c r="Y102" s="78">
        <f>'2019 PSUI Customer Load'!Y102+'2019 PSUI Customer Gen'!Y102</f>
        <v>1263.54</v>
      </c>
      <c r="Z102" s="78">
        <f>'2019 PSUI Customer Load'!Z102+'2019 PSUI Customer Gen'!Z102</f>
        <v>1272.1099999999999</v>
      </c>
      <c r="AA102" s="86">
        <f t="shared" si="13"/>
        <v>1333.57</v>
      </c>
      <c r="AB102" s="77">
        <f t="shared" si="14"/>
        <v>2021</v>
      </c>
      <c r="AC102" s="76">
        <f t="shared" si="15"/>
        <v>2</v>
      </c>
      <c r="AD102" s="76" t="str">
        <f t="shared" si="16"/>
        <v/>
      </c>
      <c r="AE102" s="76" t="str">
        <f t="shared" si="17"/>
        <v/>
      </c>
      <c r="AF102" s="74">
        <f t="shared" si="18"/>
        <v>1333.57</v>
      </c>
      <c r="AG102" s="75" t="str">
        <f t="shared" si="19"/>
        <v>12:00</v>
      </c>
      <c r="AH102" s="74">
        <f t="shared" si="20"/>
        <v>31493.34</v>
      </c>
      <c r="AI102" s="73" t="str">
        <f t="shared" si="21"/>
        <v/>
      </c>
      <c r="AJ102" s="73" t="str">
        <f t="shared" si="22"/>
        <v/>
      </c>
      <c r="AK102" s="73" t="str">
        <f t="shared" si="23"/>
        <v/>
      </c>
      <c r="AL102" s="72" t="str">
        <f t="shared" si="24"/>
        <v/>
      </c>
      <c r="AM102" s="71" t="str">
        <f t="shared" si="25"/>
        <v/>
      </c>
    </row>
    <row r="103" spans="2:39" ht="13.8" thickBot="1">
      <c r="B103" s="79">
        <v>44235</v>
      </c>
      <c r="C103" s="78">
        <f>'2019 PSUI Customer Load'!C103+'2019 PSUI Customer Gen'!C103</f>
        <v>1269.3499999999999</v>
      </c>
      <c r="D103" s="78">
        <f>'2019 PSUI Customer Load'!D103+'2019 PSUI Customer Gen'!D103</f>
        <v>1251.29</v>
      </c>
      <c r="E103" s="78">
        <f>'2019 PSUI Customer Load'!E103+'2019 PSUI Customer Gen'!E103</f>
        <v>1257.52</v>
      </c>
      <c r="F103" s="78">
        <f>'2019 PSUI Customer Load'!F103+'2019 PSUI Customer Gen'!F103</f>
        <v>1241.49</v>
      </c>
      <c r="G103" s="78">
        <f>'2019 PSUI Customer Load'!G103+'2019 PSUI Customer Gen'!G103</f>
        <v>1272.7</v>
      </c>
      <c r="H103" s="78">
        <f>'2019 PSUI Customer Load'!H103+'2019 PSUI Customer Gen'!H103</f>
        <v>1277.82</v>
      </c>
      <c r="I103" s="78">
        <f>'2019 PSUI Customer Load'!I103+'2019 PSUI Customer Gen'!I103</f>
        <v>1331.16</v>
      </c>
      <c r="J103" s="78">
        <f>'2019 PSUI Customer Load'!J103+'2019 PSUI Customer Gen'!J103</f>
        <v>1410.26</v>
      </c>
      <c r="K103" s="78">
        <f>'2019 PSUI Customer Load'!K103+'2019 PSUI Customer Gen'!K103</f>
        <v>1464.86</v>
      </c>
      <c r="L103" s="78">
        <f>'2019 PSUI Customer Load'!L103+'2019 PSUI Customer Gen'!L103</f>
        <v>1463.07</v>
      </c>
      <c r="M103" s="78">
        <f>'2019 PSUI Customer Load'!M103+'2019 PSUI Customer Gen'!M103</f>
        <v>1464.65</v>
      </c>
      <c r="N103" s="78">
        <f>'2019 PSUI Customer Load'!N103+'2019 PSUI Customer Gen'!N103</f>
        <v>1482.53</v>
      </c>
      <c r="O103" s="78">
        <f>'2019 PSUI Customer Load'!O103+'2019 PSUI Customer Gen'!O103</f>
        <v>1432.2</v>
      </c>
      <c r="P103" s="78">
        <f>'2019 PSUI Customer Load'!P103+'2019 PSUI Customer Gen'!P103</f>
        <v>1435.07</v>
      </c>
      <c r="Q103" s="78">
        <f>'2019 PSUI Customer Load'!Q103+'2019 PSUI Customer Gen'!Q103</f>
        <v>1429.08</v>
      </c>
      <c r="R103" s="78">
        <f>'2019 PSUI Customer Load'!R103+'2019 PSUI Customer Gen'!R103</f>
        <v>1435.14</v>
      </c>
      <c r="S103" s="78">
        <f>'2019 PSUI Customer Load'!S103+'2019 PSUI Customer Gen'!S103</f>
        <v>1413.83</v>
      </c>
      <c r="T103" s="78">
        <f>'2019 PSUI Customer Load'!T103+'2019 PSUI Customer Gen'!T103</f>
        <v>1358.11</v>
      </c>
      <c r="U103" s="78">
        <f>'2019 PSUI Customer Load'!U103+'2019 PSUI Customer Gen'!U103</f>
        <v>1367.8</v>
      </c>
      <c r="V103" s="78">
        <f>'2019 PSUI Customer Load'!V103+'2019 PSUI Customer Gen'!V103</f>
        <v>1324.02</v>
      </c>
      <c r="W103" s="78">
        <f>'2019 PSUI Customer Load'!W103+'2019 PSUI Customer Gen'!W103</f>
        <v>1279.32</v>
      </c>
      <c r="X103" s="78">
        <f>'2019 PSUI Customer Load'!X103+'2019 PSUI Customer Gen'!X103</f>
        <v>1274.6300000000001</v>
      </c>
      <c r="Y103" s="78">
        <f>'2019 PSUI Customer Load'!Y103+'2019 PSUI Customer Gen'!Y103</f>
        <v>1262.56</v>
      </c>
      <c r="Z103" s="78">
        <f>'2019 PSUI Customer Load'!Z103+'2019 PSUI Customer Gen'!Z103</f>
        <v>1232.3800000000001</v>
      </c>
      <c r="AA103" s="86">
        <f t="shared" si="13"/>
        <v>1482.53</v>
      </c>
      <c r="AB103" s="77">
        <f t="shared" si="14"/>
        <v>2021</v>
      </c>
      <c r="AC103" s="76">
        <f t="shared" si="15"/>
        <v>2</v>
      </c>
      <c r="AD103" s="76" t="str">
        <f t="shared" si="16"/>
        <v/>
      </c>
      <c r="AE103" s="76" t="str">
        <f t="shared" si="17"/>
        <v/>
      </c>
      <c r="AF103" s="74">
        <f t="shared" si="18"/>
        <v>1482.53</v>
      </c>
      <c r="AG103" s="75" t="str">
        <f t="shared" si="19"/>
        <v>12:00</v>
      </c>
      <c r="AH103" s="74">
        <f t="shared" si="20"/>
        <v>33913.37000000001</v>
      </c>
      <c r="AI103" s="73" t="str">
        <f t="shared" si="21"/>
        <v/>
      </c>
      <c r="AJ103" s="73" t="str">
        <f t="shared" si="22"/>
        <v/>
      </c>
      <c r="AK103" s="73" t="str">
        <f t="shared" si="23"/>
        <v/>
      </c>
      <c r="AL103" s="72" t="str">
        <f t="shared" si="24"/>
        <v/>
      </c>
      <c r="AM103" s="71" t="str">
        <f t="shared" si="25"/>
        <v/>
      </c>
    </row>
    <row r="104" spans="2:39" ht="13.8" thickBot="1">
      <c r="B104" s="79">
        <v>44236</v>
      </c>
      <c r="C104" s="78">
        <f>'2019 PSUI Customer Load'!C104+'2019 PSUI Customer Gen'!C104</f>
        <v>1229.83</v>
      </c>
      <c r="D104" s="78">
        <f>'2019 PSUI Customer Load'!D104+'2019 PSUI Customer Gen'!D104</f>
        <v>1223.22</v>
      </c>
      <c r="E104" s="78">
        <f>'2019 PSUI Customer Load'!E104+'2019 PSUI Customer Gen'!E104</f>
        <v>1210.44</v>
      </c>
      <c r="F104" s="78">
        <f>'2019 PSUI Customer Load'!F104+'2019 PSUI Customer Gen'!F104</f>
        <v>1227.6600000000001</v>
      </c>
      <c r="G104" s="78">
        <f>'2019 PSUI Customer Load'!G104+'2019 PSUI Customer Gen'!G104</f>
        <v>1229.1300000000001</v>
      </c>
      <c r="H104" s="78">
        <f>'2019 PSUI Customer Load'!H104+'2019 PSUI Customer Gen'!H104</f>
        <v>1251.67</v>
      </c>
      <c r="I104" s="78">
        <f>'2019 PSUI Customer Load'!I104+'2019 PSUI Customer Gen'!I104</f>
        <v>1317.96</v>
      </c>
      <c r="J104" s="78">
        <f>'2019 PSUI Customer Load'!J104+'2019 PSUI Customer Gen'!J104</f>
        <v>1398.18</v>
      </c>
      <c r="K104" s="78">
        <f>'2019 PSUI Customer Load'!K104+'2019 PSUI Customer Gen'!K104</f>
        <v>1439.13</v>
      </c>
      <c r="L104" s="78">
        <f>'2019 PSUI Customer Load'!L104+'2019 PSUI Customer Gen'!L104</f>
        <v>1438.32</v>
      </c>
      <c r="M104" s="78">
        <f>'2019 PSUI Customer Load'!M104+'2019 PSUI Customer Gen'!M104</f>
        <v>1453.83</v>
      </c>
      <c r="N104" s="78">
        <f>'2019 PSUI Customer Load'!N104+'2019 PSUI Customer Gen'!N104</f>
        <v>1456.67</v>
      </c>
      <c r="O104" s="78">
        <f>'2019 PSUI Customer Load'!O104+'2019 PSUI Customer Gen'!O104</f>
        <v>1420.34</v>
      </c>
      <c r="P104" s="78">
        <f>'2019 PSUI Customer Load'!P104+'2019 PSUI Customer Gen'!P104</f>
        <v>1426.99</v>
      </c>
      <c r="Q104" s="78">
        <f>'2019 PSUI Customer Load'!Q104+'2019 PSUI Customer Gen'!Q104</f>
        <v>1405.95</v>
      </c>
      <c r="R104" s="78">
        <f>'2019 PSUI Customer Load'!R104+'2019 PSUI Customer Gen'!R104</f>
        <v>1396.19</v>
      </c>
      <c r="S104" s="78">
        <f>'2019 PSUI Customer Load'!S104+'2019 PSUI Customer Gen'!S104</f>
        <v>1380.3</v>
      </c>
      <c r="T104" s="78">
        <f>'2019 PSUI Customer Load'!T104+'2019 PSUI Customer Gen'!T104</f>
        <v>1329.16</v>
      </c>
      <c r="U104" s="78">
        <f>'2019 PSUI Customer Load'!U104+'2019 PSUI Customer Gen'!U104</f>
        <v>1351.28</v>
      </c>
      <c r="V104" s="78">
        <f>'2019 PSUI Customer Load'!V104+'2019 PSUI Customer Gen'!V104</f>
        <v>1300.98</v>
      </c>
      <c r="W104" s="78">
        <f>'2019 PSUI Customer Load'!W104+'2019 PSUI Customer Gen'!W104</f>
        <v>1289.19</v>
      </c>
      <c r="X104" s="78">
        <f>'2019 PSUI Customer Load'!X104+'2019 PSUI Customer Gen'!X104</f>
        <v>1268.93</v>
      </c>
      <c r="Y104" s="78">
        <f>'2019 PSUI Customer Load'!Y104+'2019 PSUI Customer Gen'!Y104</f>
        <v>1254.8900000000001</v>
      </c>
      <c r="Z104" s="78">
        <f>'2019 PSUI Customer Load'!Z104+'2019 PSUI Customer Gen'!Z104</f>
        <v>1248.27</v>
      </c>
      <c r="AA104" s="86">
        <f t="shared" si="13"/>
        <v>1456.67</v>
      </c>
      <c r="AB104" s="77">
        <f t="shared" si="14"/>
        <v>2021</v>
      </c>
      <c r="AC104" s="76">
        <f t="shared" si="15"/>
        <v>2</v>
      </c>
      <c r="AD104" s="76" t="str">
        <f t="shared" si="16"/>
        <v/>
      </c>
      <c r="AE104" s="76" t="str">
        <f t="shared" si="17"/>
        <v/>
      </c>
      <c r="AF104" s="74">
        <f t="shared" si="18"/>
        <v>1456.67</v>
      </c>
      <c r="AG104" s="75" t="str">
        <f t="shared" si="19"/>
        <v>12:00</v>
      </c>
      <c r="AH104" s="74">
        <f t="shared" si="20"/>
        <v>33405.18</v>
      </c>
      <c r="AI104" s="73" t="str">
        <f t="shared" si="21"/>
        <v/>
      </c>
      <c r="AJ104" s="73" t="str">
        <f t="shared" si="22"/>
        <v/>
      </c>
      <c r="AK104" s="73" t="str">
        <f t="shared" si="23"/>
        <v/>
      </c>
      <c r="AL104" s="72" t="str">
        <f t="shared" si="24"/>
        <v/>
      </c>
      <c r="AM104" s="71" t="str">
        <f t="shared" si="25"/>
        <v/>
      </c>
    </row>
    <row r="105" spans="2:39" ht="13.8" thickBot="1">
      <c r="B105" s="79">
        <v>44237</v>
      </c>
      <c r="C105" s="78">
        <f>'2019 PSUI Customer Load'!C105+'2019 PSUI Customer Gen'!C105</f>
        <v>1233.47</v>
      </c>
      <c r="D105" s="78">
        <f>'2019 PSUI Customer Load'!D105+'2019 PSUI Customer Gen'!D105</f>
        <v>1234.4100000000001</v>
      </c>
      <c r="E105" s="78">
        <f>'2019 PSUI Customer Load'!E105+'2019 PSUI Customer Gen'!E105</f>
        <v>1256.57</v>
      </c>
      <c r="F105" s="78">
        <f>'2019 PSUI Customer Load'!F105+'2019 PSUI Customer Gen'!F105</f>
        <v>1253.6300000000001</v>
      </c>
      <c r="G105" s="78">
        <f>'2019 PSUI Customer Load'!G105+'2019 PSUI Customer Gen'!G105</f>
        <v>1241.77</v>
      </c>
      <c r="H105" s="78">
        <f>'2019 PSUI Customer Load'!H105+'2019 PSUI Customer Gen'!H105</f>
        <v>1279.6400000000001</v>
      </c>
      <c r="I105" s="78">
        <f>'2019 PSUI Customer Load'!I105+'2019 PSUI Customer Gen'!I105</f>
        <v>1342.11</v>
      </c>
      <c r="J105" s="78">
        <f>'2019 PSUI Customer Load'!J105+'2019 PSUI Customer Gen'!J105</f>
        <v>1444.31</v>
      </c>
      <c r="K105" s="78">
        <f>'2019 PSUI Customer Load'!K105+'2019 PSUI Customer Gen'!K105</f>
        <v>1457.23</v>
      </c>
      <c r="L105" s="78">
        <f>'2019 PSUI Customer Load'!L105+'2019 PSUI Customer Gen'!L105</f>
        <v>1431.82</v>
      </c>
      <c r="M105" s="78">
        <f>'2019 PSUI Customer Load'!M105+'2019 PSUI Customer Gen'!M105</f>
        <v>1447.6</v>
      </c>
      <c r="N105" s="78">
        <f>'2019 PSUI Customer Load'!N105+'2019 PSUI Customer Gen'!N105</f>
        <v>1466.75</v>
      </c>
      <c r="O105" s="78">
        <f>'2019 PSUI Customer Load'!O105+'2019 PSUI Customer Gen'!O105</f>
        <v>1418.2</v>
      </c>
      <c r="P105" s="78">
        <f>'2019 PSUI Customer Load'!P105+'2019 PSUI Customer Gen'!P105</f>
        <v>1418.8</v>
      </c>
      <c r="Q105" s="78">
        <f>'2019 PSUI Customer Load'!Q105+'2019 PSUI Customer Gen'!Q105</f>
        <v>1384.64</v>
      </c>
      <c r="R105" s="78">
        <f>'2019 PSUI Customer Load'!R105+'2019 PSUI Customer Gen'!R105</f>
        <v>1382.6</v>
      </c>
      <c r="S105" s="78">
        <f>'2019 PSUI Customer Load'!S105+'2019 PSUI Customer Gen'!S105</f>
        <v>1380.3</v>
      </c>
      <c r="T105" s="78">
        <f>'2019 PSUI Customer Load'!T105+'2019 PSUI Customer Gen'!T105</f>
        <v>1334.8</v>
      </c>
      <c r="U105" s="78">
        <f>'2019 PSUI Customer Load'!U105+'2019 PSUI Customer Gen'!U105</f>
        <v>1332.7</v>
      </c>
      <c r="V105" s="78">
        <f>'2019 PSUI Customer Load'!V105+'2019 PSUI Customer Gen'!V105</f>
        <v>1292.1600000000001</v>
      </c>
      <c r="W105" s="78">
        <f>'2019 PSUI Customer Load'!W105+'2019 PSUI Customer Gen'!W105</f>
        <v>1262.07</v>
      </c>
      <c r="X105" s="78">
        <f>'2019 PSUI Customer Load'!X105+'2019 PSUI Customer Gen'!X105</f>
        <v>1264.06</v>
      </c>
      <c r="Y105" s="78">
        <f>'2019 PSUI Customer Load'!Y105+'2019 PSUI Customer Gen'!Y105</f>
        <v>1246.42</v>
      </c>
      <c r="Z105" s="78">
        <f>'2019 PSUI Customer Load'!Z105+'2019 PSUI Customer Gen'!Z105</f>
        <v>1224.83</v>
      </c>
      <c r="AA105" s="86">
        <f t="shared" si="13"/>
        <v>1466.75</v>
      </c>
      <c r="AB105" s="77">
        <f t="shared" si="14"/>
        <v>2021</v>
      </c>
      <c r="AC105" s="76">
        <f t="shared" si="15"/>
        <v>2</v>
      </c>
      <c r="AD105" s="76" t="str">
        <f t="shared" si="16"/>
        <v/>
      </c>
      <c r="AE105" s="76" t="str">
        <f t="shared" si="17"/>
        <v/>
      </c>
      <c r="AF105" s="74">
        <f t="shared" si="18"/>
        <v>1466.75</v>
      </c>
      <c r="AG105" s="75" t="str">
        <f t="shared" si="19"/>
        <v>12:00</v>
      </c>
      <c r="AH105" s="74">
        <f t="shared" si="20"/>
        <v>33497.64</v>
      </c>
      <c r="AI105" s="73" t="str">
        <f t="shared" si="21"/>
        <v/>
      </c>
      <c r="AJ105" s="73" t="str">
        <f t="shared" si="22"/>
        <v/>
      </c>
      <c r="AK105" s="73" t="str">
        <f t="shared" si="23"/>
        <v/>
      </c>
      <c r="AL105" s="72" t="str">
        <f t="shared" si="24"/>
        <v/>
      </c>
      <c r="AM105" s="71" t="str">
        <f t="shared" si="25"/>
        <v/>
      </c>
    </row>
    <row r="106" spans="2:39" ht="13.8" thickBot="1">
      <c r="B106" s="79">
        <v>44238</v>
      </c>
      <c r="C106" s="78">
        <f>'2019 PSUI Customer Load'!C106+'2019 PSUI Customer Gen'!C106</f>
        <v>1230.25</v>
      </c>
      <c r="D106" s="78">
        <f>'2019 PSUI Customer Load'!D106+'2019 PSUI Customer Gen'!D106</f>
        <v>1215.83</v>
      </c>
      <c r="E106" s="78">
        <f>'2019 PSUI Customer Load'!E106+'2019 PSUI Customer Gen'!E106</f>
        <v>1207.71</v>
      </c>
      <c r="F106" s="78">
        <f>'2019 PSUI Customer Load'!F106+'2019 PSUI Customer Gen'!F106</f>
        <v>1222.6600000000001</v>
      </c>
      <c r="G106" s="78">
        <f>'2019 PSUI Customer Load'!G106+'2019 PSUI Customer Gen'!G106</f>
        <v>1230.32</v>
      </c>
      <c r="H106" s="78">
        <f>'2019 PSUI Customer Load'!H106+'2019 PSUI Customer Gen'!H106</f>
        <v>1252.23</v>
      </c>
      <c r="I106" s="78">
        <f>'2019 PSUI Customer Load'!I106+'2019 PSUI Customer Gen'!I106</f>
        <v>1329.69</v>
      </c>
      <c r="J106" s="78">
        <f>'2019 PSUI Customer Load'!J106+'2019 PSUI Customer Gen'!J106</f>
        <v>1415.37</v>
      </c>
      <c r="K106" s="78">
        <f>'2019 PSUI Customer Load'!K106+'2019 PSUI Customer Gen'!K106</f>
        <v>1439.76</v>
      </c>
      <c r="L106" s="78">
        <f>'2019 PSUI Customer Load'!L106+'2019 PSUI Customer Gen'!L106</f>
        <v>1446.4349999999999</v>
      </c>
      <c r="M106" s="78">
        <f>'2019 PSUI Customer Load'!M106+'2019 PSUI Customer Gen'!M106</f>
        <v>1529.8200000000002</v>
      </c>
      <c r="N106" s="78">
        <f>'2019 PSUI Customer Load'!N106+'2019 PSUI Customer Gen'!N106</f>
        <v>1515.3340000000001</v>
      </c>
      <c r="O106" s="78">
        <f>'2019 PSUI Customer Load'!O106+'2019 PSUI Customer Gen'!O106</f>
        <v>1459.1180000000002</v>
      </c>
      <c r="P106" s="78">
        <f>'2019 PSUI Customer Load'!P106+'2019 PSUI Customer Gen'!P106</f>
        <v>1418.953</v>
      </c>
      <c r="Q106" s="78">
        <f>'2019 PSUI Customer Load'!Q106+'2019 PSUI Customer Gen'!Q106</f>
        <v>1439.972</v>
      </c>
      <c r="R106" s="78">
        <f>'2019 PSUI Customer Load'!R106+'2019 PSUI Customer Gen'!R106</f>
        <v>1484.5239999999999</v>
      </c>
      <c r="S106" s="78">
        <f>'2019 PSUI Customer Load'!S106+'2019 PSUI Customer Gen'!S106</f>
        <v>1397.577</v>
      </c>
      <c r="T106" s="78">
        <f>'2019 PSUI Customer Load'!T106+'2019 PSUI Customer Gen'!T106</f>
        <v>1266.116</v>
      </c>
      <c r="U106" s="78">
        <f>'2019 PSUI Customer Load'!U106+'2019 PSUI Customer Gen'!U106</f>
        <v>1322.93</v>
      </c>
      <c r="V106" s="78">
        <f>'2019 PSUI Customer Load'!V106+'2019 PSUI Customer Gen'!V106</f>
        <v>1296.1600000000001</v>
      </c>
      <c r="W106" s="78">
        <f>'2019 PSUI Customer Load'!W106+'2019 PSUI Customer Gen'!W106</f>
        <v>1273.83</v>
      </c>
      <c r="X106" s="78">
        <f>'2019 PSUI Customer Load'!X106+'2019 PSUI Customer Gen'!X106</f>
        <v>1281.04</v>
      </c>
      <c r="Y106" s="78">
        <f>'2019 PSUI Customer Load'!Y106+'2019 PSUI Customer Gen'!Y106</f>
        <v>1244.78</v>
      </c>
      <c r="Z106" s="78">
        <f>'2019 PSUI Customer Load'!Z106+'2019 PSUI Customer Gen'!Z106</f>
        <v>1236.97</v>
      </c>
      <c r="AA106" s="86">
        <f t="shared" si="13"/>
        <v>1529.8200000000002</v>
      </c>
      <c r="AB106" s="77">
        <f t="shared" si="14"/>
        <v>2021</v>
      </c>
      <c r="AC106" s="76">
        <f t="shared" si="15"/>
        <v>2</v>
      </c>
      <c r="AD106" s="76" t="str">
        <f t="shared" si="16"/>
        <v/>
      </c>
      <c r="AE106" s="76" t="str">
        <f t="shared" si="17"/>
        <v/>
      </c>
      <c r="AF106" s="74">
        <f t="shared" si="18"/>
        <v>1529.8200000000002</v>
      </c>
      <c r="AG106" s="75" t="str">
        <f t="shared" si="19"/>
        <v>11:00</v>
      </c>
      <c r="AH106" s="74">
        <f t="shared" si="20"/>
        <v>33687.199000000008</v>
      </c>
      <c r="AI106" s="73" t="str">
        <f t="shared" si="21"/>
        <v/>
      </c>
      <c r="AJ106" s="73" t="str">
        <f t="shared" si="22"/>
        <v/>
      </c>
      <c r="AK106" s="73" t="str">
        <f t="shared" si="23"/>
        <v/>
      </c>
      <c r="AL106" s="72" t="str">
        <f t="shared" si="24"/>
        <v/>
      </c>
      <c r="AM106" s="71" t="str">
        <f t="shared" si="25"/>
        <v/>
      </c>
    </row>
    <row r="107" spans="2:39" ht="13.8" thickBot="1">
      <c r="B107" s="79">
        <v>44239</v>
      </c>
      <c r="C107" s="78">
        <f>'2019 PSUI Customer Load'!C107+'2019 PSUI Customer Gen'!C107</f>
        <v>1248.0999999999999</v>
      </c>
      <c r="D107" s="78">
        <f>'2019 PSUI Customer Load'!D107+'2019 PSUI Customer Gen'!D107</f>
        <v>1237.46</v>
      </c>
      <c r="E107" s="78">
        <f>'2019 PSUI Customer Load'!E107+'2019 PSUI Customer Gen'!E107</f>
        <v>1234.03</v>
      </c>
      <c r="F107" s="78">
        <f>'2019 PSUI Customer Load'!F107+'2019 PSUI Customer Gen'!F107</f>
        <v>1250.2</v>
      </c>
      <c r="G107" s="78">
        <f>'2019 PSUI Customer Load'!G107+'2019 PSUI Customer Gen'!G107</f>
        <v>1259.8599999999999</v>
      </c>
      <c r="H107" s="78">
        <f>'2019 PSUI Customer Load'!H107+'2019 PSUI Customer Gen'!H107</f>
        <v>1266.6199999999999</v>
      </c>
      <c r="I107" s="78">
        <f>'2019 PSUI Customer Load'!I107+'2019 PSUI Customer Gen'!I107</f>
        <v>1333.6</v>
      </c>
      <c r="J107" s="78">
        <f>'2019 PSUI Customer Load'!J107+'2019 PSUI Customer Gen'!J107</f>
        <v>1405.92</v>
      </c>
      <c r="K107" s="78">
        <f>'2019 PSUI Customer Load'!K107+'2019 PSUI Customer Gen'!K107</f>
        <v>1452.54</v>
      </c>
      <c r="L107" s="78">
        <f>'2019 PSUI Customer Load'!L107+'2019 PSUI Customer Gen'!L107</f>
        <v>1463.39</v>
      </c>
      <c r="M107" s="78">
        <f>'2019 PSUI Customer Load'!M107+'2019 PSUI Customer Gen'!M107</f>
        <v>1595.7080000000001</v>
      </c>
      <c r="N107" s="78">
        <f>'2019 PSUI Customer Load'!N107+'2019 PSUI Customer Gen'!N107</f>
        <v>1547.605</v>
      </c>
      <c r="O107" s="78">
        <f>'2019 PSUI Customer Load'!O107+'2019 PSUI Customer Gen'!O107</f>
        <v>1494.9169999999999</v>
      </c>
      <c r="P107" s="78">
        <f>'2019 PSUI Customer Load'!P107+'2019 PSUI Customer Gen'!P107</f>
        <v>1492.0889999999999</v>
      </c>
      <c r="Q107" s="78">
        <f>'2019 PSUI Customer Load'!Q107+'2019 PSUI Customer Gen'!Q107</f>
        <v>1424.981</v>
      </c>
      <c r="R107" s="78">
        <f>'2019 PSUI Customer Load'!R107+'2019 PSUI Customer Gen'!R107</f>
        <v>1478.2150000000001</v>
      </c>
      <c r="S107" s="78">
        <f>'2019 PSUI Customer Load'!S107+'2019 PSUI Customer Gen'!S107</f>
        <v>1335.557</v>
      </c>
      <c r="T107" s="78">
        <f>'2019 PSUI Customer Load'!T107+'2019 PSUI Customer Gen'!T107</f>
        <v>1327.1</v>
      </c>
      <c r="U107" s="78">
        <f>'2019 PSUI Customer Load'!U107+'2019 PSUI Customer Gen'!U107</f>
        <v>1325.87</v>
      </c>
      <c r="V107" s="78">
        <f>'2019 PSUI Customer Load'!V107+'2019 PSUI Customer Gen'!V107</f>
        <v>1296.58</v>
      </c>
      <c r="W107" s="78">
        <f>'2019 PSUI Customer Load'!W107+'2019 PSUI Customer Gen'!W107</f>
        <v>1263.8900000000001</v>
      </c>
      <c r="X107" s="78">
        <f>'2019 PSUI Customer Load'!X107+'2019 PSUI Customer Gen'!X107</f>
        <v>1272.81</v>
      </c>
      <c r="Y107" s="78">
        <f>'2019 PSUI Customer Load'!Y107+'2019 PSUI Customer Gen'!Y107</f>
        <v>1251.81</v>
      </c>
      <c r="Z107" s="78">
        <f>'2019 PSUI Customer Load'!Z107+'2019 PSUI Customer Gen'!Z107</f>
        <v>1214.8499999999999</v>
      </c>
      <c r="AA107" s="86">
        <f t="shared" si="13"/>
        <v>1595.7080000000001</v>
      </c>
      <c r="AB107" s="77">
        <f t="shared" si="14"/>
        <v>2021</v>
      </c>
      <c r="AC107" s="76">
        <f t="shared" si="15"/>
        <v>2</v>
      </c>
      <c r="AD107" s="76" t="str">
        <f t="shared" si="16"/>
        <v/>
      </c>
      <c r="AE107" s="76" t="str">
        <f t="shared" si="17"/>
        <v/>
      </c>
      <c r="AF107" s="74">
        <f t="shared" si="18"/>
        <v>1595.7080000000001</v>
      </c>
      <c r="AG107" s="75" t="str">
        <f t="shared" si="19"/>
        <v>11:00</v>
      </c>
      <c r="AH107" s="74">
        <f t="shared" si="20"/>
        <v>34069.409999999996</v>
      </c>
      <c r="AI107" s="73" t="str">
        <f t="shared" si="21"/>
        <v/>
      </c>
      <c r="AJ107" s="73" t="str">
        <f t="shared" si="22"/>
        <v/>
      </c>
      <c r="AK107" s="73" t="str">
        <f t="shared" si="23"/>
        <v/>
      </c>
      <c r="AL107" s="72" t="str">
        <f t="shared" si="24"/>
        <v/>
      </c>
      <c r="AM107" s="71" t="str">
        <f t="shared" si="25"/>
        <v/>
      </c>
    </row>
    <row r="108" spans="2:39" ht="13.8" thickBot="1">
      <c r="B108" s="79">
        <v>44240</v>
      </c>
      <c r="C108" s="78">
        <f>'2019 PSUI Customer Load'!C108+'2019 PSUI Customer Gen'!C108</f>
        <v>1223.6400000000001</v>
      </c>
      <c r="D108" s="78">
        <f>'2019 PSUI Customer Load'!D108+'2019 PSUI Customer Gen'!D108</f>
        <v>1230.25</v>
      </c>
      <c r="E108" s="78">
        <f>'2019 PSUI Customer Load'!E108+'2019 PSUI Customer Gen'!E108</f>
        <v>1218.81</v>
      </c>
      <c r="F108" s="78">
        <f>'2019 PSUI Customer Load'!F108+'2019 PSUI Customer Gen'!F108</f>
        <v>1224.6199999999999</v>
      </c>
      <c r="G108" s="78">
        <f>'2019 PSUI Customer Load'!G108+'2019 PSUI Customer Gen'!G108</f>
        <v>1219.1199999999999</v>
      </c>
      <c r="H108" s="78">
        <f>'2019 PSUI Customer Load'!H108+'2019 PSUI Customer Gen'!H108</f>
        <v>1244.6400000000001</v>
      </c>
      <c r="I108" s="78">
        <f>'2019 PSUI Customer Load'!I108+'2019 PSUI Customer Gen'!I108</f>
        <v>1261.6099999999999</v>
      </c>
      <c r="J108" s="78">
        <f>'2019 PSUI Customer Load'!J108+'2019 PSUI Customer Gen'!J108</f>
        <v>1324.3</v>
      </c>
      <c r="K108" s="78">
        <f>'2019 PSUI Customer Load'!K108+'2019 PSUI Customer Gen'!K108</f>
        <v>1346.94</v>
      </c>
      <c r="L108" s="78">
        <f>'2019 PSUI Customer Load'!L108+'2019 PSUI Customer Gen'!L108</f>
        <v>1327.8</v>
      </c>
      <c r="M108" s="78">
        <f>'2019 PSUI Customer Load'!M108+'2019 PSUI Customer Gen'!M108</f>
        <v>1373.23</v>
      </c>
      <c r="N108" s="78">
        <f>'2019 PSUI Customer Load'!N108+'2019 PSUI Customer Gen'!N108</f>
        <v>1347.12</v>
      </c>
      <c r="O108" s="78">
        <f>'2019 PSUI Customer Load'!O108+'2019 PSUI Customer Gen'!O108</f>
        <v>1321.22</v>
      </c>
      <c r="P108" s="78">
        <f>'2019 PSUI Customer Load'!P108+'2019 PSUI Customer Gen'!P108</f>
        <v>1329.51</v>
      </c>
      <c r="Q108" s="78">
        <f>'2019 PSUI Customer Load'!Q108+'2019 PSUI Customer Gen'!Q108</f>
        <v>1312.95</v>
      </c>
      <c r="R108" s="78">
        <f>'2019 PSUI Customer Load'!R108+'2019 PSUI Customer Gen'!R108</f>
        <v>1319.82</v>
      </c>
      <c r="S108" s="78">
        <f>'2019 PSUI Customer Load'!S108+'2019 PSUI Customer Gen'!S108</f>
        <v>1307.5</v>
      </c>
      <c r="T108" s="78">
        <f>'2019 PSUI Customer Load'!T108+'2019 PSUI Customer Gen'!T108</f>
        <v>1286.95</v>
      </c>
      <c r="U108" s="78">
        <f>'2019 PSUI Customer Load'!U108+'2019 PSUI Customer Gen'!U108</f>
        <v>1315.79</v>
      </c>
      <c r="V108" s="78">
        <f>'2019 PSUI Customer Load'!V108+'2019 PSUI Customer Gen'!V108</f>
        <v>1290.31</v>
      </c>
      <c r="W108" s="78">
        <f>'2019 PSUI Customer Load'!W108+'2019 PSUI Customer Gen'!W108</f>
        <v>1286.46</v>
      </c>
      <c r="X108" s="78">
        <f>'2019 PSUI Customer Load'!X108+'2019 PSUI Customer Gen'!X108</f>
        <v>1278.97</v>
      </c>
      <c r="Y108" s="78">
        <f>'2019 PSUI Customer Load'!Y108+'2019 PSUI Customer Gen'!Y108</f>
        <v>1247.3699999999999</v>
      </c>
      <c r="Z108" s="78">
        <f>'2019 PSUI Customer Load'!Z108+'2019 PSUI Customer Gen'!Z108</f>
        <v>1234.97</v>
      </c>
      <c r="AA108" s="86">
        <f t="shared" si="13"/>
        <v>1373.23</v>
      </c>
      <c r="AB108" s="77">
        <f t="shared" si="14"/>
        <v>2021</v>
      </c>
      <c r="AC108" s="76">
        <f t="shared" si="15"/>
        <v>2</v>
      </c>
      <c r="AD108" s="76" t="str">
        <f t="shared" si="16"/>
        <v/>
      </c>
      <c r="AE108" s="76" t="str">
        <f t="shared" si="17"/>
        <v/>
      </c>
      <c r="AF108" s="74">
        <f t="shared" si="18"/>
        <v>1373.23</v>
      </c>
      <c r="AG108" s="75" t="str">
        <f t="shared" si="19"/>
        <v>11:00</v>
      </c>
      <c r="AH108" s="74">
        <f t="shared" si="20"/>
        <v>32247.13</v>
      </c>
      <c r="AI108" s="73" t="str">
        <f t="shared" si="21"/>
        <v/>
      </c>
      <c r="AJ108" s="73" t="str">
        <f t="shared" si="22"/>
        <v/>
      </c>
      <c r="AK108" s="73" t="str">
        <f t="shared" si="23"/>
        <v/>
      </c>
      <c r="AL108" s="72" t="str">
        <f t="shared" si="24"/>
        <v/>
      </c>
      <c r="AM108" s="71" t="str">
        <f t="shared" si="25"/>
        <v/>
      </c>
    </row>
    <row r="109" spans="2:39" ht="13.8" thickBot="1">
      <c r="B109" s="79">
        <v>44241</v>
      </c>
      <c r="C109" s="78">
        <f>'2019 PSUI Customer Load'!C109+'2019 PSUI Customer Gen'!C109</f>
        <v>1232.25</v>
      </c>
      <c r="D109" s="78">
        <f>'2019 PSUI Customer Load'!D109+'2019 PSUI Customer Gen'!D109</f>
        <v>1226.26</v>
      </c>
      <c r="E109" s="78">
        <f>'2019 PSUI Customer Load'!E109+'2019 PSUI Customer Gen'!E109</f>
        <v>1218.46</v>
      </c>
      <c r="F109" s="78">
        <f>'2019 PSUI Customer Load'!F109+'2019 PSUI Customer Gen'!F109</f>
        <v>1223.22</v>
      </c>
      <c r="G109" s="78">
        <f>'2019 PSUI Customer Load'!G109+'2019 PSUI Customer Gen'!G109</f>
        <v>1225.1099999999999</v>
      </c>
      <c r="H109" s="78">
        <f>'2019 PSUI Customer Load'!H109+'2019 PSUI Customer Gen'!H109</f>
        <v>1246.81</v>
      </c>
      <c r="I109" s="78">
        <f>'2019 PSUI Customer Load'!I109+'2019 PSUI Customer Gen'!I109</f>
        <v>1273.19</v>
      </c>
      <c r="J109" s="78">
        <f>'2019 PSUI Customer Load'!J109+'2019 PSUI Customer Gen'!J109</f>
        <v>1345.19</v>
      </c>
      <c r="K109" s="78">
        <f>'2019 PSUI Customer Load'!K109+'2019 PSUI Customer Gen'!K109</f>
        <v>1325.35</v>
      </c>
      <c r="L109" s="78">
        <f>'2019 PSUI Customer Load'!L109+'2019 PSUI Customer Gen'!L109</f>
        <v>1317.19</v>
      </c>
      <c r="M109" s="78">
        <f>'2019 PSUI Customer Load'!M109+'2019 PSUI Customer Gen'!M109</f>
        <v>1326.33</v>
      </c>
      <c r="N109" s="78">
        <f>'2019 PSUI Customer Load'!N109+'2019 PSUI Customer Gen'!N109</f>
        <v>1293.3900000000001</v>
      </c>
      <c r="O109" s="78">
        <f>'2019 PSUI Customer Load'!O109+'2019 PSUI Customer Gen'!O109</f>
        <v>1233.0899999999999</v>
      </c>
      <c r="P109" s="78">
        <f>'2019 PSUI Customer Load'!P109+'2019 PSUI Customer Gen'!P109</f>
        <v>1235.4000000000001</v>
      </c>
      <c r="Q109" s="78">
        <f>'2019 PSUI Customer Load'!Q109+'2019 PSUI Customer Gen'!Q109</f>
        <v>1208.3399999999999</v>
      </c>
      <c r="R109" s="78">
        <f>'2019 PSUI Customer Load'!R109+'2019 PSUI Customer Gen'!R109</f>
        <v>1221.8499999999999</v>
      </c>
      <c r="S109" s="78">
        <f>'2019 PSUI Customer Load'!S109+'2019 PSUI Customer Gen'!S109</f>
        <v>1224.83</v>
      </c>
      <c r="T109" s="78">
        <f>'2019 PSUI Customer Load'!T109+'2019 PSUI Customer Gen'!T109</f>
        <v>1218.07</v>
      </c>
      <c r="U109" s="78">
        <f>'2019 PSUI Customer Load'!U109+'2019 PSUI Customer Gen'!U109</f>
        <v>1269.3800000000001</v>
      </c>
      <c r="V109" s="78">
        <f>'2019 PSUI Customer Load'!V109+'2019 PSUI Customer Gen'!V109</f>
        <v>1232.98</v>
      </c>
      <c r="W109" s="78">
        <f>'2019 PSUI Customer Load'!W109+'2019 PSUI Customer Gen'!W109</f>
        <v>1215.27</v>
      </c>
      <c r="X109" s="78">
        <f>'2019 PSUI Customer Load'!X109+'2019 PSUI Customer Gen'!X109</f>
        <v>1224.1199999999999</v>
      </c>
      <c r="Y109" s="78">
        <f>'2019 PSUI Customer Load'!Y109+'2019 PSUI Customer Gen'!Y109</f>
        <v>1205.05</v>
      </c>
      <c r="Z109" s="78">
        <f>'2019 PSUI Customer Load'!Z109+'2019 PSUI Customer Gen'!Z109</f>
        <v>1222.3</v>
      </c>
      <c r="AA109" s="86">
        <f t="shared" si="13"/>
        <v>1345.19</v>
      </c>
      <c r="AB109" s="77">
        <f t="shared" si="14"/>
        <v>2021</v>
      </c>
      <c r="AC109" s="76">
        <f t="shared" si="15"/>
        <v>2</v>
      </c>
      <c r="AD109" s="76" t="str">
        <f t="shared" si="16"/>
        <v/>
      </c>
      <c r="AE109" s="76" t="str">
        <f t="shared" si="17"/>
        <v/>
      </c>
      <c r="AF109" s="74">
        <f t="shared" si="18"/>
        <v>1345.19</v>
      </c>
      <c r="AG109" s="75" t="str">
        <f t="shared" si="19"/>
        <v>8:00</v>
      </c>
      <c r="AH109" s="74">
        <f t="shared" si="20"/>
        <v>31308.62</v>
      </c>
      <c r="AI109" s="73" t="str">
        <f t="shared" si="21"/>
        <v/>
      </c>
      <c r="AJ109" s="73" t="str">
        <f t="shared" si="22"/>
        <v/>
      </c>
      <c r="AK109" s="73" t="str">
        <f t="shared" si="23"/>
        <v/>
      </c>
      <c r="AL109" s="72" t="str">
        <f t="shared" si="24"/>
        <v/>
      </c>
      <c r="AM109" s="71" t="str">
        <f t="shared" si="25"/>
        <v/>
      </c>
    </row>
    <row r="110" spans="2:39" ht="13.8" thickBot="1">
      <c r="B110" s="79">
        <v>44242</v>
      </c>
      <c r="C110" s="78">
        <f>'2019 PSUI Customer Load'!C110+'2019 PSUI Customer Gen'!C110</f>
        <v>1221.43</v>
      </c>
      <c r="D110" s="78">
        <f>'2019 PSUI Customer Load'!D110+'2019 PSUI Customer Gen'!D110</f>
        <v>1219.79</v>
      </c>
      <c r="E110" s="78">
        <f>'2019 PSUI Customer Load'!E110+'2019 PSUI Customer Gen'!E110</f>
        <v>1216.18</v>
      </c>
      <c r="F110" s="78">
        <f>'2019 PSUI Customer Load'!F110+'2019 PSUI Customer Gen'!F110</f>
        <v>1195.99</v>
      </c>
      <c r="G110" s="78">
        <f>'2019 PSUI Customer Load'!G110+'2019 PSUI Customer Gen'!G110</f>
        <v>1209.81</v>
      </c>
      <c r="H110" s="78">
        <f>'2019 PSUI Customer Load'!H110+'2019 PSUI Customer Gen'!H110</f>
        <v>1237.98</v>
      </c>
      <c r="I110" s="78">
        <f>'2019 PSUI Customer Load'!I110+'2019 PSUI Customer Gen'!I110</f>
        <v>1258.01</v>
      </c>
      <c r="J110" s="78">
        <f>'2019 PSUI Customer Load'!J110+'2019 PSUI Customer Gen'!J110</f>
        <v>1306.6199999999999</v>
      </c>
      <c r="K110" s="78">
        <f>'2019 PSUI Customer Load'!K110+'2019 PSUI Customer Gen'!K110</f>
        <v>1301.26</v>
      </c>
      <c r="L110" s="78">
        <f>'2019 PSUI Customer Load'!L110+'2019 PSUI Customer Gen'!L110</f>
        <v>1290.4100000000001</v>
      </c>
      <c r="M110" s="78">
        <f>'2019 PSUI Customer Load'!M110+'2019 PSUI Customer Gen'!M110</f>
        <v>1315.27</v>
      </c>
      <c r="N110" s="78">
        <f>'2019 PSUI Customer Load'!N110+'2019 PSUI Customer Gen'!N110</f>
        <v>1294.3399999999999</v>
      </c>
      <c r="O110" s="78">
        <f>'2019 PSUI Customer Load'!O110+'2019 PSUI Customer Gen'!O110</f>
        <v>1245.3399999999999</v>
      </c>
      <c r="P110" s="78">
        <f>'2019 PSUI Customer Load'!P110+'2019 PSUI Customer Gen'!P110</f>
        <v>1258.95</v>
      </c>
      <c r="Q110" s="78">
        <f>'2019 PSUI Customer Load'!Q110+'2019 PSUI Customer Gen'!Q110</f>
        <v>1247.79</v>
      </c>
      <c r="R110" s="78">
        <f>'2019 PSUI Customer Load'!R110+'2019 PSUI Customer Gen'!R110</f>
        <v>1277.26</v>
      </c>
      <c r="S110" s="78">
        <f>'2019 PSUI Customer Load'!S110+'2019 PSUI Customer Gen'!S110</f>
        <v>1261.6500000000001</v>
      </c>
      <c r="T110" s="78">
        <f>'2019 PSUI Customer Load'!T110+'2019 PSUI Customer Gen'!T110</f>
        <v>1252.02</v>
      </c>
      <c r="U110" s="78">
        <f>'2019 PSUI Customer Load'!U110+'2019 PSUI Customer Gen'!U110</f>
        <v>1267.49</v>
      </c>
      <c r="V110" s="78">
        <f>'2019 PSUI Customer Load'!V110+'2019 PSUI Customer Gen'!V110</f>
        <v>1265.08</v>
      </c>
      <c r="W110" s="78">
        <f>'2019 PSUI Customer Load'!W110+'2019 PSUI Customer Gen'!W110</f>
        <v>1250.2</v>
      </c>
      <c r="X110" s="78">
        <f>'2019 PSUI Customer Load'!X110+'2019 PSUI Customer Gen'!X110</f>
        <v>1258.18</v>
      </c>
      <c r="Y110" s="78">
        <f>'2019 PSUI Customer Load'!Y110+'2019 PSUI Customer Gen'!Y110</f>
        <v>1248.03</v>
      </c>
      <c r="Z110" s="78">
        <f>'2019 PSUI Customer Load'!Z110+'2019 PSUI Customer Gen'!Z110</f>
        <v>1240.1500000000001</v>
      </c>
      <c r="AA110" s="86">
        <f t="shared" si="13"/>
        <v>1315.27</v>
      </c>
      <c r="AB110" s="77">
        <f t="shared" si="14"/>
        <v>2021</v>
      </c>
      <c r="AC110" s="76">
        <f t="shared" si="15"/>
        <v>2</v>
      </c>
      <c r="AD110" s="76" t="str">
        <f t="shared" si="16"/>
        <v/>
      </c>
      <c r="AE110" s="76" t="str">
        <f t="shared" si="17"/>
        <v/>
      </c>
      <c r="AF110" s="74">
        <f t="shared" si="18"/>
        <v>1315.27</v>
      </c>
      <c r="AG110" s="75" t="str">
        <f t="shared" si="19"/>
        <v>11:00</v>
      </c>
      <c r="AH110" s="74">
        <f t="shared" si="20"/>
        <v>31454.500000000007</v>
      </c>
      <c r="AI110" s="73" t="str">
        <f t="shared" si="21"/>
        <v/>
      </c>
      <c r="AJ110" s="73" t="str">
        <f t="shared" si="22"/>
        <v/>
      </c>
      <c r="AK110" s="73" t="str">
        <f t="shared" si="23"/>
        <v/>
      </c>
      <c r="AL110" s="72" t="str">
        <f t="shared" si="24"/>
        <v/>
      </c>
      <c r="AM110" s="71" t="str">
        <f t="shared" si="25"/>
        <v/>
      </c>
    </row>
    <row r="111" spans="2:39" ht="13.8" thickBot="1">
      <c r="B111" s="79">
        <v>44243</v>
      </c>
      <c r="C111" s="78">
        <f>'2019 PSUI Customer Load'!C111+'2019 PSUI Customer Gen'!C111</f>
        <v>1232.3800000000001</v>
      </c>
      <c r="D111" s="78">
        <f>'2019 PSUI Customer Load'!D111+'2019 PSUI Customer Gen'!D111</f>
        <v>1227.8699999999999</v>
      </c>
      <c r="E111" s="78">
        <f>'2019 PSUI Customer Load'!E111+'2019 PSUI Customer Gen'!E111</f>
        <v>1232.67</v>
      </c>
      <c r="F111" s="78">
        <f>'2019 PSUI Customer Load'!F111+'2019 PSUI Customer Gen'!F111</f>
        <v>1232.94</v>
      </c>
      <c r="G111" s="78">
        <f>'2019 PSUI Customer Load'!G111+'2019 PSUI Customer Gen'!G111</f>
        <v>1229.8599999999999</v>
      </c>
      <c r="H111" s="78">
        <f>'2019 PSUI Customer Load'!H111+'2019 PSUI Customer Gen'!H111</f>
        <v>1247.26</v>
      </c>
      <c r="I111" s="78">
        <f>'2019 PSUI Customer Load'!I111+'2019 PSUI Customer Gen'!I111</f>
        <v>1297.3499999999999</v>
      </c>
      <c r="J111" s="78">
        <f>'2019 PSUI Customer Load'!J111+'2019 PSUI Customer Gen'!J111</f>
        <v>1384.92</v>
      </c>
      <c r="K111" s="78">
        <f>'2019 PSUI Customer Load'!K111+'2019 PSUI Customer Gen'!K111</f>
        <v>1428.84</v>
      </c>
      <c r="L111" s="78">
        <f>'2019 PSUI Customer Load'!L111+'2019 PSUI Customer Gen'!L111</f>
        <v>1447.39</v>
      </c>
      <c r="M111" s="78">
        <f>'2019 PSUI Customer Load'!M111+'2019 PSUI Customer Gen'!M111</f>
        <v>1480.71</v>
      </c>
      <c r="N111" s="78">
        <f>'2019 PSUI Customer Load'!N111+'2019 PSUI Customer Gen'!N111</f>
        <v>1505.77</v>
      </c>
      <c r="O111" s="78">
        <f>'2019 PSUI Customer Load'!O111+'2019 PSUI Customer Gen'!O111</f>
        <v>1491.11</v>
      </c>
      <c r="P111" s="78">
        <f>'2019 PSUI Customer Load'!P111+'2019 PSUI Customer Gen'!P111</f>
        <v>1507.913</v>
      </c>
      <c r="Q111" s="78">
        <f>'2019 PSUI Customer Load'!Q111+'2019 PSUI Customer Gen'!Q111</f>
        <v>1440.8890000000001</v>
      </c>
      <c r="R111" s="78">
        <f>'2019 PSUI Customer Load'!R111+'2019 PSUI Customer Gen'!R111</f>
        <v>1468.579</v>
      </c>
      <c r="S111" s="78">
        <f>'2019 PSUI Customer Load'!S111+'2019 PSUI Customer Gen'!S111</f>
        <v>1385.2</v>
      </c>
      <c r="T111" s="78">
        <f>'2019 PSUI Customer Load'!T111+'2019 PSUI Customer Gen'!T111</f>
        <v>1344.46</v>
      </c>
      <c r="U111" s="78">
        <f>'2019 PSUI Customer Load'!U111+'2019 PSUI Customer Gen'!U111</f>
        <v>1339.17</v>
      </c>
      <c r="V111" s="78">
        <f>'2019 PSUI Customer Load'!V111+'2019 PSUI Customer Gen'!V111</f>
        <v>1319.15</v>
      </c>
      <c r="W111" s="78">
        <f>'2019 PSUI Customer Load'!W111+'2019 PSUI Customer Gen'!W111</f>
        <v>1304.8699999999999</v>
      </c>
      <c r="X111" s="78">
        <f>'2019 PSUI Customer Load'!X111+'2019 PSUI Customer Gen'!X111</f>
        <v>1298.1199999999999</v>
      </c>
      <c r="Y111" s="78">
        <f>'2019 PSUI Customer Load'!Y111+'2019 PSUI Customer Gen'!Y111</f>
        <v>1276.3800000000001</v>
      </c>
      <c r="Z111" s="78">
        <f>'2019 PSUI Customer Load'!Z111+'2019 PSUI Customer Gen'!Z111</f>
        <v>1282.8599999999999</v>
      </c>
      <c r="AA111" s="86">
        <f t="shared" si="13"/>
        <v>1507.913</v>
      </c>
      <c r="AB111" s="77">
        <f t="shared" si="14"/>
        <v>2021</v>
      </c>
      <c r="AC111" s="76">
        <f t="shared" si="15"/>
        <v>2</v>
      </c>
      <c r="AD111" s="76" t="str">
        <f t="shared" si="16"/>
        <v/>
      </c>
      <c r="AE111" s="76" t="str">
        <f t="shared" si="17"/>
        <v/>
      </c>
      <c r="AF111" s="74">
        <f t="shared" si="18"/>
        <v>1507.913</v>
      </c>
      <c r="AG111" s="75" t="str">
        <f t="shared" si="19"/>
        <v>14:00</v>
      </c>
      <c r="AH111" s="74">
        <f t="shared" si="20"/>
        <v>33914.574000000001</v>
      </c>
      <c r="AI111" s="73" t="str">
        <f t="shared" si="21"/>
        <v/>
      </c>
      <c r="AJ111" s="73" t="str">
        <f t="shared" si="22"/>
        <v/>
      </c>
      <c r="AK111" s="73" t="str">
        <f t="shared" si="23"/>
        <v/>
      </c>
      <c r="AL111" s="72" t="str">
        <f t="shared" si="24"/>
        <v/>
      </c>
      <c r="AM111" s="71" t="str">
        <f t="shared" si="25"/>
        <v/>
      </c>
    </row>
    <row r="112" spans="2:39" ht="13.8" thickBot="1">
      <c r="B112" s="79">
        <v>44244</v>
      </c>
      <c r="C112" s="78">
        <f>'2019 PSUI Customer Load'!C112+'2019 PSUI Customer Gen'!C112</f>
        <v>1279.74</v>
      </c>
      <c r="D112" s="78">
        <f>'2019 PSUI Customer Load'!D112+'2019 PSUI Customer Gen'!D112</f>
        <v>1268.6400000000001</v>
      </c>
      <c r="E112" s="78">
        <f>'2019 PSUI Customer Load'!E112+'2019 PSUI Customer Gen'!E112</f>
        <v>1271.52</v>
      </c>
      <c r="F112" s="78">
        <f>'2019 PSUI Customer Load'!F112+'2019 PSUI Customer Gen'!F112</f>
        <v>1255.3800000000001</v>
      </c>
      <c r="G112" s="78">
        <f>'2019 PSUI Customer Load'!G112+'2019 PSUI Customer Gen'!G112</f>
        <v>1268.79</v>
      </c>
      <c r="H112" s="78">
        <f>'2019 PSUI Customer Load'!H112+'2019 PSUI Customer Gen'!H112</f>
        <v>1288.53</v>
      </c>
      <c r="I112" s="78">
        <f>'2019 PSUI Customer Load'!I112+'2019 PSUI Customer Gen'!I112</f>
        <v>1361.08</v>
      </c>
      <c r="J112" s="78">
        <f>'2019 PSUI Customer Load'!J112+'2019 PSUI Customer Gen'!J112</f>
        <v>1430.24</v>
      </c>
      <c r="K112" s="78">
        <f>'2019 PSUI Customer Load'!K112+'2019 PSUI Customer Gen'!K112</f>
        <v>1448.62</v>
      </c>
      <c r="L112" s="78">
        <f>'2019 PSUI Customer Load'!L112+'2019 PSUI Customer Gen'!L112</f>
        <v>1433.39</v>
      </c>
      <c r="M112" s="78">
        <f>'2019 PSUI Customer Load'!M112+'2019 PSUI Customer Gen'!M112</f>
        <v>1464.75</v>
      </c>
      <c r="N112" s="78">
        <f>'2019 PSUI Customer Load'!N112+'2019 PSUI Customer Gen'!N112</f>
        <v>1490.58</v>
      </c>
      <c r="O112" s="78">
        <f>'2019 PSUI Customer Load'!O112+'2019 PSUI Customer Gen'!O112</f>
        <v>1452.92</v>
      </c>
      <c r="P112" s="78">
        <f>'2019 PSUI Customer Load'!P112+'2019 PSUI Customer Gen'!P112</f>
        <v>1410.05</v>
      </c>
      <c r="Q112" s="78">
        <f>'2019 PSUI Customer Load'!Q112+'2019 PSUI Customer Gen'!Q112</f>
        <v>1409.21</v>
      </c>
      <c r="R112" s="78">
        <f>'2019 PSUI Customer Load'!R112+'2019 PSUI Customer Gen'!R112</f>
        <v>1458.87</v>
      </c>
      <c r="S112" s="78">
        <f>'2019 PSUI Customer Load'!S112+'2019 PSUI Customer Gen'!S112</f>
        <v>1387.44</v>
      </c>
      <c r="T112" s="78">
        <f>'2019 PSUI Customer Load'!T112+'2019 PSUI Customer Gen'!T112</f>
        <v>1324.23</v>
      </c>
      <c r="U112" s="78">
        <f>'2019 PSUI Customer Load'!U112+'2019 PSUI Customer Gen'!U112</f>
        <v>1347.43</v>
      </c>
      <c r="V112" s="78">
        <f>'2019 PSUI Customer Load'!V112+'2019 PSUI Customer Gen'!V112</f>
        <v>1296.19</v>
      </c>
      <c r="W112" s="78">
        <f>'2019 PSUI Customer Load'!W112+'2019 PSUI Customer Gen'!W112</f>
        <v>1281.67</v>
      </c>
      <c r="X112" s="78">
        <f>'2019 PSUI Customer Load'!X112+'2019 PSUI Customer Gen'!X112</f>
        <v>1278.52</v>
      </c>
      <c r="Y112" s="78">
        <f>'2019 PSUI Customer Load'!Y112+'2019 PSUI Customer Gen'!Y112</f>
        <v>1256.5</v>
      </c>
      <c r="Z112" s="78">
        <f>'2019 PSUI Customer Load'!Z112+'2019 PSUI Customer Gen'!Z112</f>
        <v>1255.0999999999999</v>
      </c>
      <c r="AA112" s="86">
        <f t="shared" si="13"/>
        <v>1490.58</v>
      </c>
      <c r="AB112" s="77">
        <f t="shared" si="14"/>
        <v>2021</v>
      </c>
      <c r="AC112" s="76">
        <f t="shared" si="15"/>
        <v>2</v>
      </c>
      <c r="AD112" s="76" t="str">
        <f t="shared" si="16"/>
        <v/>
      </c>
      <c r="AE112" s="76" t="str">
        <f t="shared" si="17"/>
        <v/>
      </c>
      <c r="AF112" s="74">
        <f t="shared" si="18"/>
        <v>1490.58</v>
      </c>
      <c r="AG112" s="75" t="str">
        <f t="shared" si="19"/>
        <v>12:00</v>
      </c>
      <c r="AH112" s="74">
        <f t="shared" si="20"/>
        <v>33909.969999999994</v>
      </c>
      <c r="AI112" s="73" t="str">
        <f t="shared" si="21"/>
        <v/>
      </c>
      <c r="AJ112" s="73" t="str">
        <f t="shared" si="22"/>
        <v/>
      </c>
      <c r="AK112" s="73" t="str">
        <f t="shared" si="23"/>
        <v/>
      </c>
      <c r="AL112" s="72" t="str">
        <f t="shared" si="24"/>
        <v/>
      </c>
      <c r="AM112" s="71" t="str">
        <f t="shared" si="25"/>
        <v/>
      </c>
    </row>
    <row r="113" spans="2:39" ht="13.8" thickBot="1">
      <c r="B113" s="79">
        <v>44245</v>
      </c>
      <c r="C113" s="78">
        <f>'2019 PSUI Customer Load'!C113+'2019 PSUI Customer Gen'!C113</f>
        <v>1228.82</v>
      </c>
      <c r="D113" s="78">
        <f>'2019 PSUI Customer Load'!D113+'2019 PSUI Customer Gen'!D113</f>
        <v>1225.46</v>
      </c>
      <c r="E113" s="78">
        <f>'2019 PSUI Customer Load'!E113+'2019 PSUI Customer Gen'!E113</f>
        <v>1226.23</v>
      </c>
      <c r="F113" s="78">
        <f>'2019 PSUI Customer Load'!F113+'2019 PSUI Customer Gen'!F113</f>
        <v>1222.6600000000001</v>
      </c>
      <c r="G113" s="78">
        <f>'2019 PSUI Customer Load'!G113+'2019 PSUI Customer Gen'!G113</f>
        <v>1235.68</v>
      </c>
      <c r="H113" s="78">
        <f>'2019 PSUI Customer Load'!H113+'2019 PSUI Customer Gen'!H113</f>
        <v>1246.3499999999999</v>
      </c>
      <c r="I113" s="78">
        <f>'2019 PSUI Customer Load'!I113+'2019 PSUI Customer Gen'!I113</f>
        <v>1305.22</v>
      </c>
      <c r="J113" s="78">
        <f>'2019 PSUI Customer Load'!J113+'2019 PSUI Customer Gen'!J113</f>
        <v>1408.37</v>
      </c>
      <c r="K113" s="78">
        <f>'2019 PSUI Customer Load'!K113+'2019 PSUI Customer Gen'!K113</f>
        <v>1445.54</v>
      </c>
      <c r="L113" s="78">
        <f>'2019 PSUI Customer Load'!L113+'2019 PSUI Customer Gen'!L113</f>
        <v>1439.73</v>
      </c>
      <c r="M113" s="78">
        <f>'2019 PSUI Customer Load'!M113+'2019 PSUI Customer Gen'!M113</f>
        <v>1480.5</v>
      </c>
      <c r="N113" s="78">
        <f>'2019 PSUI Customer Load'!N113+'2019 PSUI Customer Gen'!N113</f>
        <v>1493.38</v>
      </c>
      <c r="O113" s="78">
        <f>'2019 PSUI Customer Load'!O113+'2019 PSUI Customer Gen'!O113</f>
        <v>1442.1</v>
      </c>
      <c r="P113" s="78">
        <f>'2019 PSUI Customer Load'!P113+'2019 PSUI Customer Gen'!P113</f>
        <v>1433.5</v>
      </c>
      <c r="Q113" s="78">
        <f>'2019 PSUI Customer Load'!Q113+'2019 PSUI Customer Gen'!Q113</f>
        <v>1397.69</v>
      </c>
      <c r="R113" s="78">
        <f>'2019 PSUI Customer Load'!R113+'2019 PSUI Customer Gen'!R113</f>
        <v>1397.52</v>
      </c>
      <c r="S113" s="78">
        <f>'2019 PSUI Customer Load'!S113+'2019 PSUI Customer Gen'!S113</f>
        <v>1373.92</v>
      </c>
      <c r="T113" s="78">
        <f>'2019 PSUI Customer Load'!T113+'2019 PSUI Customer Gen'!T113</f>
        <v>1333.08</v>
      </c>
      <c r="U113" s="78">
        <f>'2019 PSUI Customer Load'!U113+'2019 PSUI Customer Gen'!U113</f>
        <v>1244.78</v>
      </c>
      <c r="V113" s="78">
        <f>'2019 PSUI Customer Load'!V113+'2019 PSUI Customer Gen'!V113</f>
        <v>1307.81</v>
      </c>
      <c r="W113" s="78">
        <f>'2019 PSUI Customer Load'!W113+'2019 PSUI Customer Gen'!W113</f>
        <v>1276.6600000000001</v>
      </c>
      <c r="X113" s="78">
        <f>'2019 PSUI Customer Load'!X113+'2019 PSUI Customer Gen'!X113</f>
        <v>1265.01</v>
      </c>
      <c r="Y113" s="78">
        <f>'2019 PSUI Customer Load'!Y113+'2019 PSUI Customer Gen'!Y113</f>
        <v>1233.75</v>
      </c>
      <c r="Z113" s="78">
        <f>'2019 PSUI Customer Load'!Z113+'2019 PSUI Customer Gen'!Z113</f>
        <v>1223.57</v>
      </c>
      <c r="AA113" s="86">
        <f t="shared" si="13"/>
        <v>1493.38</v>
      </c>
      <c r="AB113" s="77">
        <f t="shared" si="14"/>
        <v>2021</v>
      </c>
      <c r="AC113" s="76">
        <f t="shared" si="15"/>
        <v>2</v>
      </c>
      <c r="AD113" s="76" t="str">
        <f t="shared" si="16"/>
        <v/>
      </c>
      <c r="AE113" s="76" t="str">
        <f t="shared" si="17"/>
        <v/>
      </c>
      <c r="AF113" s="74">
        <f t="shared" si="18"/>
        <v>1493.38</v>
      </c>
      <c r="AG113" s="75" t="str">
        <f t="shared" si="19"/>
        <v>12:00</v>
      </c>
      <c r="AH113" s="74">
        <f t="shared" si="20"/>
        <v>33380.71</v>
      </c>
      <c r="AI113" s="73" t="str">
        <f t="shared" si="21"/>
        <v/>
      </c>
      <c r="AJ113" s="73" t="str">
        <f t="shared" si="22"/>
        <v/>
      </c>
      <c r="AK113" s="73" t="str">
        <f t="shared" si="23"/>
        <v/>
      </c>
      <c r="AL113" s="72" t="str">
        <f t="shared" si="24"/>
        <v/>
      </c>
      <c r="AM113" s="71" t="str">
        <f t="shared" si="25"/>
        <v/>
      </c>
    </row>
    <row r="114" spans="2:39" ht="13.8" thickBot="1">
      <c r="B114" s="79">
        <v>44246</v>
      </c>
      <c r="C114" s="78">
        <f>'2019 PSUI Customer Load'!C114+'2019 PSUI Customer Gen'!C114</f>
        <v>1228.99</v>
      </c>
      <c r="D114" s="78">
        <f>'2019 PSUI Customer Load'!D114+'2019 PSUI Customer Gen'!D114</f>
        <v>1210.75</v>
      </c>
      <c r="E114" s="78">
        <f>'2019 PSUI Customer Load'!E114+'2019 PSUI Customer Gen'!E114</f>
        <v>1203.9000000000001</v>
      </c>
      <c r="F114" s="78">
        <f>'2019 PSUI Customer Load'!F114+'2019 PSUI Customer Gen'!F114</f>
        <v>1205.54</v>
      </c>
      <c r="G114" s="78">
        <f>'2019 PSUI Customer Load'!G114+'2019 PSUI Customer Gen'!G114</f>
        <v>1217.72</v>
      </c>
      <c r="H114" s="78">
        <f>'2019 PSUI Customer Load'!H114+'2019 PSUI Customer Gen'!H114</f>
        <v>1221.22</v>
      </c>
      <c r="I114" s="78">
        <f>'2019 PSUI Customer Load'!I114+'2019 PSUI Customer Gen'!I114</f>
        <v>1292.06</v>
      </c>
      <c r="J114" s="78">
        <f>'2019 PSUI Customer Load'!J114+'2019 PSUI Customer Gen'!J114</f>
        <v>1370.46</v>
      </c>
      <c r="K114" s="78">
        <f>'2019 PSUI Customer Load'!K114+'2019 PSUI Customer Gen'!K114</f>
        <v>1408.93</v>
      </c>
      <c r="L114" s="78">
        <f>'2019 PSUI Customer Load'!L114+'2019 PSUI Customer Gen'!L114</f>
        <v>1403.85</v>
      </c>
      <c r="M114" s="78">
        <f>'2019 PSUI Customer Load'!M114+'2019 PSUI Customer Gen'!M114</f>
        <v>1431.74</v>
      </c>
      <c r="N114" s="78">
        <f>'2019 PSUI Customer Load'!N114+'2019 PSUI Customer Gen'!N114</f>
        <v>1433.6</v>
      </c>
      <c r="O114" s="78">
        <f>'2019 PSUI Customer Load'!O114+'2019 PSUI Customer Gen'!O114</f>
        <v>1394.3</v>
      </c>
      <c r="P114" s="78">
        <f>'2019 PSUI Customer Load'!P114+'2019 PSUI Customer Gen'!P114</f>
        <v>1387.37</v>
      </c>
      <c r="Q114" s="78">
        <f>'2019 PSUI Customer Load'!Q114+'2019 PSUI Customer Gen'!Q114</f>
        <v>1385.96</v>
      </c>
      <c r="R114" s="78">
        <f>'2019 PSUI Customer Load'!R114+'2019 PSUI Customer Gen'!R114</f>
        <v>1413.58</v>
      </c>
      <c r="S114" s="78">
        <f>'2019 PSUI Customer Load'!S114+'2019 PSUI Customer Gen'!S114</f>
        <v>1364.65</v>
      </c>
      <c r="T114" s="78">
        <f>'2019 PSUI Customer Load'!T114+'2019 PSUI Customer Gen'!T114</f>
        <v>1311.56</v>
      </c>
      <c r="U114" s="78">
        <f>'2019 PSUI Customer Load'!U114+'2019 PSUI Customer Gen'!U114</f>
        <v>1308.6500000000001</v>
      </c>
      <c r="V114" s="78">
        <f>'2019 PSUI Customer Load'!V114+'2019 PSUI Customer Gen'!V114</f>
        <v>1267.53</v>
      </c>
      <c r="W114" s="78">
        <f>'2019 PSUI Customer Load'!W114+'2019 PSUI Customer Gen'!W114</f>
        <v>1252.44</v>
      </c>
      <c r="X114" s="78">
        <f>'2019 PSUI Customer Load'!X114+'2019 PSUI Customer Gen'!X114</f>
        <v>1238.93</v>
      </c>
      <c r="Y114" s="78">
        <f>'2019 PSUI Customer Load'!Y114+'2019 PSUI Customer Gen'!Y114</f>
        <v>1202.92</v>
      </c>
      <c r="Z114" s="78">
        <f>'2019 PSUI Customer Load'!Z114+'2019 PSUI Customer Gen'!Z114</f>
        <v>1195.95</v>
      </c>
      <c r="AA114" s="86">
        <f t="shared" si="13"/>
        <v>1433.6</v>
      </c>
      <c r="AB114" s="77">
        <f t="shared" si="14"/>
        <v>2021</v>
      </c>
      <c r="AC114" s="76">
        <f t="shared" si="15"/>
        <v>2</v>
      </c>
      <c r="AD114" s="76" t="str">
        <f t="shared" si="16"/>
        <v/>
      </c>
      <c r="AE114" s="76" t="str">
        <f t="shared" si="17"/>
        <v/>
      </c>
      <c r="AF114" s="74">
        <f t="shared" si="18"/>
        <v>1433.6</v>
      </c>
      <c r="AG114" s="75" t="str">
        <f t="shared" si="19"/>
        <v>12:00</v>
      </c>
      <c r="AH114" s="74">
        <f t="shared" si="20"/>
        <v>32786.200000000004</v>
      </c>
      <c r="AI114" s="73" t="str">
        <f t="shared" si="21"/>
        <v/>
      </c>
      <c r="AJ114" s="73" t="str">
        <f t="shared" si="22"/>
        <v/>
      </c>
      <c r="AK114" s="73" t="str">
        <f t="shared" si="23"/>
        <v/>
      </c>
      <c r="AL114" s="72" t="str">
        <f t="shared" si="24"/>
        <v/>
      </c>
      <c r="AM114" s="71" t="str">
        <f t="shared" si="25"/>
        <v/>
      </c>
    </row>
    <row r="115" spans="2:39" ht="13.8" thickBot="1">
      <c r="B115" s="79">
        <v>44247</v>
      </c>
      <c r="C115" s="78">
        <f>'2019 PSUI Customer Load'!C115+'2019 PSUI Customer Gen'!C115</f>
        <v>1195.99</v>
      </c>
      <c r="D115" s="78">
        <f>'2019 PSUI Customer Load'!D115+'2019 PSUI Customer Gen'!D115</f>
        <v>1186.05</v>
      </c>
      <c r="E115" s="78">
        <f>'2019 PSUI Customer Load'!E115+'2019 PSUI Customer Gen'!E115</f>
        <v>1176.28</v>
      </c>
      <c r="F115" s="78">
        <f>'2019 PSUI Customer Load'!F115+'2019 PSUI Customer Gen'!F115</f>
        <v>1172.5999999999999</v>
      </c>
      <c r="G115" s="78">
        <f>'2019 PSUI Customer Load'!G115+'2019 PSUI Customer Gen'!G115</f>
        <v>1173.31</v>
      </c>
      <c r="H115" s="78">
        <f>'2019 PSUI Customer Load'!H115+'2019 PSUI Customer Gen'!H115</f>
        <v>1190.95</v>
      </c>
      <c r="I115" s="78">
        <f>'2019 PSUI Customer Load'!I115+'2019 PSUI Customer Gen'!I115</f>
        <v>1228.8499999999999</v>
      </c>
      <c r="J115" s="78">
        <f>'2019 PSUI Customer Load'!J115+'2019 PSUI Customer Gen'!J115</f>
        <v>1276.52</v>
      </c>
      <c r="K115" s="78">
        <f>'2019 PSUI Customer Load'!K115+'2019 PSUI Customer Gen'!K115</f>
        <v>1296.68</v>
      </c>
      <c r="L115" s="78">
        <f>'2019 PSUI Customer Load'!L115+'2019 PSUI Customer Gen'!L115</f>
        <v>1263.3599999999999</v>
      </c>
      <c r="M115" s="78">
        <f>'2019 PSUI Customer Load'!M115+'2019 PSUI Customer Gen'!M115</f>
        <v>1299.24</v>
      </c>
      <c r="N115" s="78">
        <f>'2019 PSUI Customer Load'!N115+'2019 PSUI Customer Gen'!N115</f>
        <v>1311.94</v>
      </c>
      <c r="O115" s="78">
        <f>'2019 PSUI Customer Load'!O115+'2019 PSUI Customer Gen'!O115</f>
        <v>1223.92</v>
      </c>
      <c r="P115" s="78">
        <f>'2019 PSUI Customer Load'!P115+'2019 PSUI Customer Gen'!P115</f>
        <v>1244.8800000000001</v>
      </c>
      <c r="Q115" s="78">
        <f>'2019 PSUI Customer Load'!Q115+'2019 PSUI Customer Gen'!Q115</f>
        <v>1225.52</v>
      </c>
      <c r="R115" s="78">
        <f>'2019 PSUI Customer Load'!R115+'2019 PSUI Customer Gen'!R115</f>
        <v>1256.92</v>
      </c>
      <c r="S115" s="78">
        <f>'2019 PSUI Customer Load'!S115+'2019 PSUI Customer Gen'!S115</f>
        <v>1247.3699999999999</v>
      </c>
      <c r="T115" s="78">
        <f>'2019 PSUI Customer Load'!T115+'2019 PSUI Customer Gen'!T115</f>
        <v>1203.55</v>
      </c>
      <c r="U115" s="78">
        <f>'2019 PSUI Customer Load'!U115+'2019 PSUI Customer Gen'!U115</f>
        <v>1269.45</v>
      </c>
      <c r="V115" s="78">
        <f>'2019 PSUI Customer Load'!V115+'2019 PSUI Customer Gen'!V115</f>
        <v>1241.45</v>
      </c>
      <c r="W115" s="78">
        <f>'2019 PSUI Customer Load'!W115+'2019 PSUI Customer Gen'!W115</f>
        <v>1218.28</v>
      </c>
      <c r="X115" s="78">
        <f>'2019 PSUI Customer Load'!X115+'2019 PSUI Customer Gen'!X115</f>
        <v>1233.54</v>
      </c>
      <c r="Y115" s="78">
        <f>'2019 PSUI Customer Load'!Y115+'2019 PSUI Customer Gen'!Y115</f>
        <v>1227.7</v>
      </c>
      <c r="Z115" s="78">
        <f>'2019 PSUI Customer Load'!Z115+'2019 PSUI Customer Gen'!Z115</f>
        <v>1208.83</v>
      </c>
      <c r="AA115" s="86">
        <f t="shared" si="13"/>
        <v>1311.94</v>
      </c>
      <c r="AB115" s="77">
        <f t="shared" si="14"/>
        <v>2021</v>
      </c>
      <c r="AC115" s="76">
        <f t="shared" si="15"/>
        <v>2</v>
      </c>
      <c r="AD115" s="76" t="str">
        <f t="shared" si="16"/>
        <v/>
      </c>
      <c r="AE115" s="76" t="str">
        <f t="shared" si="17"/>
        <v/>
      </c>
      <c r="AF115" s="74">
        <f t="shared" si="18"/>
        <v>1311.94</v>
      </c>
      <c r="AG115" s="75" t="str">
        <f t="shared" si="19"/>
        <v>12:00</v>
      </c>
      <c r="AH115" s="74">
        <f t="shared" si="20"/>
        <v>30885.119999999999</v>
      </c>
      <c r="AI115" s="73" t="str">
        <f t="shared" si="21"/>
        <v/>
      </c>
      <c r="AJ115" s="73" t="str">
        <f t="shared" si="22"/>
        <v/>
      </c>
      <c r="AK115" s="73" t="str">
        <f t="shared" si="23"/>
        <v/>
      </c>
      <c r="AL115" s="72" t="str">
        <f t="shared" si="24"/>
        <v/>
      </c>
      <c r="AM115" s="71" t="str">
        <f t="shared" si="25"/>
        <v/>
      </c>
    </row>
    <row r="116" spans="2:39" ht="13.8" thickBot="1">
      <c r="B116" s="79">
        <v>44248</v>
      </c>
      <c r="C116" s="78">
        <f>'2019 PSUI Customer Load'!C116+'2019 PSUI Customer Gen'!C116</f>
        <v>1210.06</v>
      </c>
      <c r="D116" s="78">
        <f>'2019 PSUI Customer Load'!D116+'2019 PSUI Customer Gen'!D116</f>
        <v>1201.83</v>
      </c>
      <c r="E116" s="78">
        <f>'2019 PSUI Customer Load'!E116+'2019 PSUI Customer Gen'!E116</f>
        <v>1190.3499999999999</v>
      </c>
      <c r="F116" s="78">
        <f>'2019 PSUI Customer Load'!F116+'2019 PSUI Customer Gen'!F116</f>
        <v>1201.72</v>
      </c>
      <c r="G116" s="78">
        <f>'2019 PSUI Customer Load'!G116+'2019 PSUI Customer Gen'!G116</f>
        <v>1211.07</v>
      </c>
      <c r="H116" s="78">
        <f>'2019 PSUI Customer Load'!H116+'2019 PSUI Customer Gen'!H116</f>
        <v>1207.01</v>
      </c>
      <c r="I116" s="78">
        <f>'2019 PSUI Customer Load'!I116+'2019 PSUI Customer Gen'!I116</f>
        <v>1259.58</v>
      </c>
      <c r="J116" s="78">
        <f>'2019 PSUI Customer Load'!J116+'2019 PSUI Customer Gen'!J116</f>
        <v>1307.5</v>
      </c>
      <c r="K116" s="78">
        <f>'2019 PSUI Customer Load'!K116+'2019 PSUI Customer Gen'!K116</f>
        <v>1325.8</v>
      </c>
      <c r="L116" s="78">
        <f>'2019 PSUI Customer Load'!L116+'2019 PSUI Customer Gen'!L116</f>
        <v>1313.94</v>
      </c>
      <c r="M116" s="78">
        <f>'2019 PSUI Customer Load'!M116+'2019 PSUI Customer Gen'!M116</f>
        <v>1313.17</v>
      </c>
      <c r="N116" s="78">
        <f>'2019 PSUI Customer Load'!N116+'2019 PSUI Customer Gen'!N116</f>
        <v>1288.8399999999999</v>
      </c>
      <c r="O116" s="78">
        <f>'2019 PSUI Customer Load'!O116+'2019 PSUI Customer Gen'!O116</f>
        <v>1242.6099999999999</v>
      </c>
      <c r="P116" s="78">
        <f>'2019 PSUI Customer Load'!P116+'2019 PSUI Customer Gen'!P116</f>
        <v>1241.8</v>
      </c>
      <c r="Q116" s="78">
        <f>'2019 PSUI Customer Load'!Q116+'2019 PSUI Customer Gen'!Q116</f>
        <v>1217.6500000000001</v>
      </c>
      <c r="R116" s="78">
        <f>'2019 PSUI Customer Load'!R116+'2019 PSUI Customer Gen'!R116</f>
        <v>1224.83</v>
      </c>
      <c r="S116" s="78">
        <f>'2019 PSUI Customer Load'!S116+'2019 PSUI Customer Gen'!S116</f>
        <v>1207.47</v>
      </c>
      <c r="T116" s="78">
        <f>'2019 PSUI Customer Load'!T116+'2019 PSUI Customer Gen'!T116</f>
        <v>1186.29</v>
      </c>
      <c r="U116" s="78">
        <f>'2019 PSUI Customer Load'!U116+'2019 PSUI Customer Gen'!U116</f>
        <v>1242.92</v>
      </c>
      <c r="V116" s="78">
        <f>'2019 PSUI Customer Load'!V116+'2019 PSUI Customer Gen'!V116</f>
        <v>1219.75</v>
      </c>
      <c r="W116" s="78">
        <f>'2019 PSUI Customer Load'!W116+'2019 PSUI Customer Gen'!W116</f>
        <v>1220.73</v>
      </c>
      <c r="X116" s="78">
        <f>'2019 PSUI Customer Load'!X116+'2019 PSUI Customer Gen'!X116</f>
        <v>1214.5</v>
      </c>
      <c r="Y116" s="78">
        <f>'2019 PSUI Customer Load'!Y116+'2019 PSUI Customer Gen'!Y116</f>
        <v>1206.07</v>
      </c>
      <c r="Z116" s="78">
        <f>'2019 PSUI Customer Load'!Z116+'2019 PSUI Customer Gen'!Z116</f>
        <v>1222.48</v>
      </c>
      <c r="AA116" s="86">
        <f t="shared" si="13"/>
        <v>1325.8</v>
      </c>
      <c r="AB116" s="77">
        <f t="shared" si="14"/>
        <v>2021</v>
      </c>
      <c r="AC116" s="76">
        <f t="shared" si="15"/>
        <v>2</v>
      </c>
      <c r="AD116" s="76" t="str">
        <f t="shared" si="16"/>
        <v/>
      </c>
      <c r="AE116" s="76" t="str">
        <f t="shared" si="17"/>
        <v/>
      </c>
      <c r="AF116" s="74">
        <f t="shared" si="18"/>
        <v>1325.8</v>
      </c>
      <c r="AG116" s="75" t="str">
        <f t="shared" si="19"/>
        <v>9:00</v>
      </c>
      <c r="AH116" s="74">
        <f t="shared" si="20"/>
        <v>31003.77</v>
      </c>
      <c r="AI116" s="73" t="str">
        <f t="shared" si="21"/>
        <v/>
      </c>
      <c r="AJ116" s="73" t="str">
        <f t="shared" si="22"/>
        <v/>
      </c>
      <c r="AK116" s="73" t="str">
        <f t="shared" si="23"/>
        <v/>
      </c>
      <c r="AL116" s="72" t="str">
        <f t="shared" si="24"/>
        <v/>
      </c>
      <c r="AM116" s="71" t="str">
        <f t="shared" si="25"/>
        <v/>
      </c>
    </row>
    <row r="117" spans="2:39" ht="13.8" thickBot="1">
      <c r="B117" s="79">
        <v>44249</v>
      </c>
      <c r="C117" s="78">
        <f>'2019 PSUI Customer Load'!C117+'2019 PSUI Customer Gen'!C117</f>
        <v>1235.54</v>
      </c>
      <c r="D117" s="78">
        <f>'2019 PSUI Customer Load'!D117+'2019 PSUI Customer Gen'!D117</f>
        <v>1199.73</v>
      </c>
      <c r="E117" s="78">
        <f>'2019 PSUI Customer Load'!E117+'2019 PSUI Customer Gen'!E117</f>
        <v>1184.82</v>
      </c>
      <c r="F117" s="78">
        <f>'2019 PSUI Customer Load'!F117+'2019 PSUI Customer Gen'!F117</f>
        <v>1199.42</v>
      </c>
      <c r="G117" s="78">
        <f>'2019 PSUI Customer Load'!G117+'2019 PSUI Customer Gen'!G117</f>
        <v>1213.42</v>
      </c>
      <c r="H117" s="78">
        <f>'2019 PSUI Customer Load'!H117+'2019 PSUI Customer Gen'!H117</f>
        <v>1233.51</v>
      </c>
      <c r="I117" s="78">
        <f>'2019 PSUI Customer Load'!I117+'2019 PSUI Customer Gen'!I117</f>
        <v>1264.8</v>
      </c>
      <c r="J117" s="78">
        <f>'2019 PSUI Customer Load'!J117+'2019 PSUI Customer Gen'!J117</f>
        <v>1345.4</v>
      </c>
      <c r="K117" s="78">
        <f>'2019 PSUI Customer Load'!K117+'2019 PSUI Customer Gen'!K117</f>
        <v>1357.79</v>
      </c>
      <c r="L117" s="78">
        <f>'2019 PSUI Customer Load'!L117+'2019 PSUI Customer Gen'!L117</f>
        <v>1387.12</v>
      </c>
      <c r="M117" s="78">
        <f>'2019 PSUI Customer Load'!M117+'2019 PSUI Customer Gen'!M117</f>
        <v>1430.14</v>
      </c>
      <c r="N117" s="78">
        <f>'2019 PSUI Customer Load'!N117+'2019 PSUI Customer Gen'!N117</f>
        <v>1434.2</v>
      </c>
      <c r="O117" s="78">
        <f>'2019 PSUI Customer Load'!O117+'2019 PSUI Customer Gen'!O117</f>
        <v>1418.3</v>
      </c>
      <c r="P117" s="78">
        <f>'2019 PSUI Customer Load'!P117+'2019 PSUI Customer Gen'!P117</f>
        <v>1407.52</v>
      </c>
      <c r="Q117" s="78">
        <f>'2019 PSUI Customer Load'!Q117+'2019 PSUI Customer Gen'!Q117</f>
        <v>1405.67</v>
      </c>
      <c r="R117" s="78">
        <f>'2019 PSUI Customer Load'!R117+'2019 PSUI Customer Gen'!R117</f>
        <v>1412.22</v>
      </c>
      <c r="S117" s="78">
        <f>'2019 PSUI Customer Load'!S117+'2019 PSUI Customer Gen'!S117</f>
        <v>1419.6009999999999</v>
      </c>
      <c r="T117" s="78">
        <f>'2019 PSUI Customer Load'!T117+'2019 PSUI Customer Gen'!T117</f>
        <v>1328.53</v>
      </c>
      <c r="U117" s="78">
        <f>'2019 PSUI Customer Load'!U117+'2019 PSUI Customer Gen'!U117</f>
        <v>1301.9000000000001</v>
      </c>
      <c r="V117" s="78">
        <f>'2019 PSUI Customer Load'!V117+'2019 PSUI Customer Gen'!V117</f>
        <v>1253.42</v>
      </c>
      <c r="W117" s="78">
        <f>'2019 PSUI Customer Load'!W117+'2019 PSUI Customer Gen'!W117</f>
        <v>1224.58</v>
      </c>
      <c r="X117" s="78">
        <f>'2019 PSUI Customer Load'!X117+'2019 PSUI Customer Gen'!X117</f>
        <v>1226.05</v>
      </c>
      <c r="Y117" s="78">
        <f>'2019 PSUI Customer Load'!Y117+'2019 PSUI Customer Gen'!Y117</f>
        <v>1204.28</v>
      </c>
      <c r="Z117" s="78">
        <f>'2019 PSUI Customer Load'!Z117+'2019 PSUI Customer Gen'!Z117</f>
        <v>1192.97</v>
      </c>
      <c r="AA117" s="86">
        <f t="shared" si="13"/>
        <v>1434.2</v>
      </c>
      <c r="AB117" s="77">
        <f t="shared" si="14"/>
        <v>2021</v>
      </c>
      <c r="AC117" s="76">
        <f t="shared" si="15"/>
        <v>2</v>
      </c>
      <c r="AD117" s="76" t="str">
        <f t="shared" si="16"/>
        <v/>
      </c>
      <c r="AE117" s="76" t="str">
        <f t="shared" si="17"/>
        <v/>
      </c>
      <c r="AF117" s="74">
        <f t="shared" si="18"/>
        <v>1434.2</v>
      </c>
      <c r="AG117" s="75" t="str">
        <f t="shared" si="19"/>
        <v>12:00</v>
      </c>
      <c r="AH117" s="74">
        <f t="shared" si="20"/>
        <v>32715.131000000001</v>
      </c>
      <c r="AI117" s="73" t="str">
        <f t="shared" si="21"/>
        <v/>
      </c>
      <c r="AJ117" s="73" t="str">
        <f t="shared" si="22"/>
        <v/>
      </c>
      <c r="AK117" s="73" t="str">
        <f t="shared" si="23"/>
        <v/>
      </c>
      <c r="AL117" s="72" t="str">
        <f t="shared" si="24"/>
        <v/>
      </c>
      <c r="AM117" s="71" t="str">
        <f t="shared" si="25"/>
        <v/>
      </c>
    </row>
    <row r="118" spans="2:39" ht="13.8" thickBot="1">
      <c r="B118" s="79">
        <v>44250</v>
      </c>
      <c r="C118" s="78">
        <f>'2019 PSUI Customer Load'!C118+'2019 PSUI Customer Gen'!C118</f>
        <v>1190.67</v>
      </c>
      <c r="D118" s="78">
        <f>'2019 PSUI Customer Load'!D118+'2019 PSUI Customer Gen'!D118</f>
        <v>1178.8</v>
      </c>
      <c r="E118" s="78">
        <f>'2019 PSUI Customer Load'!E118+'2019 PSUI Customer Gen'!E118</f>
        <v>1165.5999999999999</v>
      </c>
      <c r="F118" s="78">
        <f>'2019 PSUI Customer Load'!F118+'2019 PSUI Customer Gen'!F118</f>
        <v>1180.31</v>
      </c>
      <c r="G118" s="78">
        <f>'2019 PSUI Customer Load'!G118+'2019 PSUI Customer Gen'!G118</f>
        <v>1169.3499999999999</v>
      </c>
      <c r="H118" s="78">
        <f>'2019 PSUI Customer Load'!H118+'2019 PSUI Customer Gen'!H118</f>
        <v>1183.3800000000001</v>
      </c>
      <c r="I118" s="78">
        <f>'2019 PSUI Customer Load'!I118+'2019 PSUI Customer Gen'!I118</f>
        <v>1264.97</v>
      </c>
      <c r="J118" s="78">
        <f>'2019 PSUI Customer Load'!J118+'2019 PSUI Customer Gen'!J118</f>
        <v>1357.62</v>
      </c>
      <c r="K118" s="78">
        <f>'2019 PSUI Customer Load'!K118+'2019 PSUI Customer Gen'!K118</f>
        <v>1372.7</v>
      </c>
      <c r="L118" s="78">
        <f>'2019 PSUI Customer Load'!L118+'2019 PSUI Customer Gen'!L118</f>
        <v>1409.28</v>
      </c>
      <c r="M118" s="78">
        <f>'2019 PSUI Customer Load'!M118+'2019 PSUI Customer Gen'!M118</f>
        <v>1426.08</v>
      </c>
      <c r="N118" s="78">
        <f>'2019 PSUI Customer Load'!N118+'2019 PSUI Customer Gen'!N118</f>
        <v>1437.38</v>
      </c>
      <c r="O118" s="78">
        <f>'2019 PSUI Customer Load'!O118+'2019 PSUI Customer Gen'!O118</f>
        <v>1431.4</v>
      </c>
      <c r="P118" s="78">
        <f>'2019 PSUI Customer Load'!P118+'2019 PSUI Customer Gen'!P118</f>
        <v>1404.06</v>
      </c>
      <c r="Q118" s="78">
        <f>'2019 PSUI Customer Load'!Q118+'2019 PSUI Customer Gen'!Q118</f>
        <v>1374.24</v>
      </c>
      <c r="R118" s="78">
        <f>'2019 PSUI Customer Load'!R118+'2019 PSUI Customer Gen'!R118</f>
        <v>1381.28</v>
      </c>
      <c r="S118" s="78">
        <f>'2019 PSUI Customer Load'!S118+'2019 PSUI Customer Gen'!S118</f>
        <v>1330.73</v>
      </c>
      <c r="T118" s="78">
        <f>'2019 PSUI Customer Load'!T118+'2019 PSUI Customer Gen'!T118</f>
        <v>1257.83</v>
      </c>
      <c r="U118" s="78">
        <f>'2019 PSUI Customer Load'!U118+'2019 PSUI Customer Gen'!U118</f>
        <v>1255.3499999999999</v>
      </c>
      <c r="V118" s="78">
        <f>'2019 PSUI Customer Load'!V118+'2019 PSUI Customer Gen'!V118</f>
        <v>1251.98</v>
      </c>
      <c r="W118" s="78">
        <f>'2019 PSUI Customer Load'!W118+'2019 PSUI Customer Gen'!W118</f>
        <v>1203.76</v>
      </c>
      <c r="X118" s="78">
        <f>'2019 PSUI Customer Load'!X118+'2019 PSUI Customer Gen'!X118</f>
        <v>1187.83</v>
      </c>
      <c r="Y118" s="78">
        <f>'2019 PSUI Customer Load'!Y118+'2019 PSUI Customer Gen'!Y118</f>
        <v>1176.3499999999999</v>
      </c>
      <c r="Z118" s="78">
        <f>'2019 PSUI Customer Load'!Z118+'2019 PSUI Customer Gen'!Z118</f>
        <v>1163.4000000000001</v>
      </c>
      <c r="AA118" s="86">
        <f t="shared" si="13"/>
        <v>1437.38</v>
      </c>
      <c r="AB118" s="77">
        <f t="shared" si="14"/>
        <v>2021</v>
      </c>
      <c r="AC118" s="76">
        <f t="shared" si="15"/>
        <v>2</v>
      </c>
      <c r="AD118" s="76" t="str">
        <f t="shared" si="16"/>
        <v/>
      </c>
      <c r="AE118" s="76" t="str">
        <f t="shared" si="17"/>
        <v/>
      </c>
      <c r="AF118" s="74">
        <f t="shared" si="18"/>
        <v>1437.38</v>
      </c>
      <c r="AG118" s="75" t="str">
        <f t="shared" si="19"/>
        <v>12:00</v>
      </c>
      <c r="AH118" s="74">
        <f t="shared" si="20"/>
        <v>32191.730000000007</v>
      </c>
      <c r="AI118" s="73" t="str">
        <f t="shared" si="21"/>
        <v/>
      </c>
      <c r="AJ118" s="73" t="str">
        <f t="shared" si="22"/>
        <v/>
      </c>
      <c r="AK118" s="73" t="str">
        <f t="shared" si="23"/>
        <v/>
      </c>
      <c r="AL118" s="72" t="str">
        <f t="shared" si="24"/>
        <v/>
      </c>
      <c r="AM118" s="71" t="str">
        <f t="shared" si="25"/>
        <v/>
      </c>
    </row>
    <row r="119" spans="2:39" ht="13.8" thickBot="1">
      <c r="B119" s="79">
        <v>44251</v>
      </c>
      <c r="C119" s="78">
        <f>'2019 PSUI Customer Load'!C119+'2019 PSUI Customer Gen'!C119</f>
        <v>1178.6300000000001</v>
      </c>
      <c r="D119" s="78">
        <f>'2019 PSUI Customer Load'!D119+'2019 PSUI Customer Gen'!D119</f>
        <v>1178.07</v>
      </c>
      <c r="E119" s="78">
        <f>'2019 PSUI Customer Load'!E119+'2019 PSUI Customer Gen'!E119</f>
        <v>1161.76</v>
      </c>
      <c r="F119" s="78">
        <f>'2019 PSUI Customer Load'!F119+'2019 PSUI Customer Gen'!F119</f>
        <v>1168.79</v>
      </c>
      <c r="G119" s="78">
        <f>'2019 PSUI Customer Load'!G119+'2019 PSUI Customer Gen'!G119</f>
        <v>1182.69</v>
      </c>
      <c r="H119" s="78">
        <f>'2019 PSUI Customer Load'!H119+'2019 PSUI Customer Gen'!H119</f>
        <v>1194.69</v>
      </c>
      <c r="I119" s="78">
        <f>'2019 PSUI Customer Load'!I119+'2019 PSUI Customer Gen'!I119</f>
        <v>1259.82</v>
      </c>
      <c r="J119" s="78">
        <f>'2019 PSUI Customer Load'!J119+'2019 PSUI Customer Gen'!J119</f>
        <v>1351.07</v>
      </c>
      <c r="K119" s="78">
        <f>'2019 PSUI Customer Load'!K119+'2019 PSUI Customer Gen'!K119</f>
        <v>1389.01</v>
      </c>
      <c r="L119" s="78">
        <f>'2019 PSUI Customer Load'!L119+'2019 PSUI Customer Gen'!L119</f>
        <v>1483.0059999999999</v>
      </c>
      <c r="M119" s="78">
        <f>'2019 PSUI Customer Load'!M119+'2019 PSUI Customer Gen'!M119</f>
        <v>1385.538</v>
      </c>
      <c r="N119" s="78">
        <f>'2019 PSUI Customer Load'!N119+'2019 PSUI Customer Gen'!N119</f>
        <v>1456.296</v>
      </c>
      <c r="O119" s="78">
        <f>'2019 PSUI Customer Load'!O119+'2019 PSUI Customer Gen'!O119</f>
        <v>1361.5349999999999</v>
      </c>
      <c r="P119" s="78">
        <f>'2019 PSUI Customer Load'!P119+'2019 PSUI Customer Gen'!P119</f>
        <v>1411.903</v>
      </c>
      <c r="Q119" s="78">
        <f>'2019 PSUI Customer Load'!Q119+'2019 PSUI Customer Gen'!Q119</f>
        <v>1353.777</v>
      </c>
      <c r="R119" s="78">
        <f>'2019 PSUI Customer Load'!R119+'2019 PSUI Customer Gen'!R119</f>
        <v>1344.4850000000001</v>
      </c>
      <c r="S119" s="78">
        <f>'2019 PSUI Customer Load'!S119+'2019 PSUI Customer Gen'!S119</f>
        <v>1264.5239999999999</v>
      </c>
      <c r="T119" s="78">
        <f>'2019 PSUI Customer Load'!T119+'2019 PSUI Customer Gen'!T119</f>
        <v>1244.1400000000001</v>
      </c>
      <c r="U119" s="78">
        <f>'2019 PSUI Customer Load'!U119+'2019 PSUI Customer Gen'!U119</f>
        <v>1259.6500000000001</v>
      </c>
      <c r="V119" s="78">
        <f>'2019 PSUI Customer Load'!V119+'2019 PSUI Customer Gen'!V119</f>
        <v>1213.94</v>
      </c>
      <c r="W119" s="78">
        <f>'2019 PSUI Customer Load'!W119+'2019 PSUI Customer Gen'!W119</f>
        <v>1192.98</v>
      </c>
      <c r="X119" s="78">
        <f>'2019 PSUI Customer Load'!X119+'2019 PSUI Customer Gen'!X119</f>
        <v>1185.31</v>
      </c>
      <c r="Y119" s="78">
        <f>'2019 PSUI Customer Load'!Y119+'2019 PSUI Customer Gen'!Y119</f>
        <v>1189.76</v>
      </c>
      <c r="Z119" s="78">
        <f>'2019 PSUI Customer Load'!Z119+'2019 PSUI Customer Gen'!Z119</f>
        <v>1186.43</v>
      </c>
      <c r="AA119" s="86">
        <f t="shared" si="13"/>
        <v>1483.0059999999999</v>
      </c>
      <c r="AB119" s="77">
        <f t="shared" si="14"/>
        <v>2021</v>
      </c>
      <c r="AC119" s="76">
        <f t="shared" si="15"/>
        <v>2</v>
      </c>
      <c r="AD119" s="76" t="str">
        <f t="shared" si="16"/>
        <v/>
      </c>
      <c r="AE119" s="76" t="str">
        <f t="shared" si="17"/>
        <v/>
      </c>
      <c r="AF119" s="74">
        <f t="shared" si="18"/>
        <v>1483.0059999999999</v>
      </c>
      <c r="AG119" s="75" t="str">
        <f t="shared" si="19"/>
        <v>10:00</v>
      </c>
      <c r="AH119" s="74">
        <f t="shared" si="20"/>
        <v>32080.81</v>
      </c>
      <c r="AI119" s="73" t="str">
        <f t="shared" si="21"/>
        <v/>
      </c>
      <c r="AJ119" s="73" t="str">
        <f t="shared" si="22"/>
        <v/>
      </c>
      <c r="AK119" s="73" t="str">
        <f t="shared" si="23"/>
        <v/>
      </c>
      <c r="AL119" s="72" t="str">
        <f t="shared" si="24"/>
        <v/>
      </c>
      <c r="AM119" s="71" t="str">
        <f t="shared" si="25"/>
        <v/>
      </c>
    </row>
    <row r="120" spans="2:39" ht="13.8" thickBot="1">
      <c r="B120" s="79">
        <v>44252</v>
      </c>
      <c r="C120" s="78">
        <f>'2019 PSUI Customer Load'!C120+'2019 PSUI Customer Gen'!C120</f>
        <v>1185.7</v>
      </c>
      <c r="D120" s="78">
        <f>'2019 PSUI Customer Load'!D120+'2019 PSUI Customer Gen'!D120</f>
        <v>1169.95</v>
      </c>
      <c r="E120" s="78">
        <f>'2019 PSUI Customer Load'!E120+'2019 PSUI Customer Gen'!E120</f>
        <v>1173.76</v>
      </c>
      <c r="F120" s="78">
        <f>'2019 PSUI Customer Load'!F120+'2019 PSUI Customer Gen'!F120</f>
        <v>1179.47</v>
      </c>
      <c r="G120" s="78">
        <f>'2019 PSUI Customer Load'!G120+'2019 PSUI Customer Gen'!G120</f>
        <v>1185</v>
      </c>
      <c r="H120" s="78">
        <f>'2019 PSUI Customer Load'!H120+'2019 PSUI Customer Gen'!H120</f>
        <v>1210.3</v>
      </c>
      <c r="I120" s="78">
        <f>'2019 PSUI Customer Load'!I120+'2019 PSUI Customer Gen'!I120</f>
        <v>1278.8</v>
      </c>
      <c r="J120" s="78">
        <f>'2019 PSUI Customer Load'!J120+'2019 PSUI Customer Gen'!J120</f>
        <v>1354.29</v>
      </c>
      <c r="K120" s="78">
        <f>'2019 PSUI Customer Load'!K120+'2019 PSUI Customer Gen'!K120</f>
        <v>1378.72</v>
      </c>
      <c r="L120" s="78">
        <f>'2019 PSUI Customer Load'!L120+'2019 PSUI Customer Gen'!L120</f>
        <v>1389.96</v>
      </c>
      <c r="M120" s="78">
        <f>'2019 PSUI Customer Load'!M120+'2019 PSUI Customer Gen'!M120</f>
        <v>1380.16</v>
      </c>
      <c r="N120" s="78">
        <f>'2019 PSUI Customer Load'!N120+'2019 PSUI Customer Gen'!N120</f>
        <v>1411.8</v>
      </c>
      <c r="O120" s="78">
        <f>'2019 PSUI Customer Load'!O120+'2019 PSUI Customer Gen'!O120</f>
        <v>1380.5</v>
      </c>
      <c r="P120" s="78">
        <f>'2019 PSUI Customer Load'!P120+'2019 PSUI Customer Gen'!P120</f>
        <v>1368.22</v>
      </c>
      <c r="Q120" s="78">
        <f>'2019 PSUI Customer Load'!Q120+'2019 PSUI Customer Gen'!Q120</f>
        <v>1336.51</v>
      </c>
      <c r="R120" s="78">
        <f>'2019 PSUI Customer Load'!R120+'2019 PSUI Customer Gen'!R120</f>
        <v>1350.65</v>
      </c>
      <c r="S120" s="78">
        <f>'2019 PSUI Customer Load'!S120+'2019 PSUI Customer Gen'!S120</f>
        <v>1327.51</v>
      </c>
      <c r="T120" s="78">
        <f>'2019 PSUI Customer Load'!T120+'2019 PSUI Customer Gen'!T120</f>
        <v>1272.81</v>
      </c>
      <c r="U120" s="78">
        <f>'2019 PSUI Customer Load'!U120+'2019 PSUI Customer Gen'!U120</f>
        <v>1266.1600000000001</v>
      </c>
      <c r="V120" s="78">
        <f>'2019 PSUI Customer Load'!V120+'2019 PSUI Customer Gen'!V120</f>
        <v>1242.3599999999999</v>
      </c>
      <c r="W120" s="78">
        <f>'2019 PSUI Customer Load'!W120+'2019 PSUI Customer Gen'!W120</f>
        <v>1223.08</v>
      </c>
      <c r="X120" s="78">
        <f>'2019 PSUI Customer Load'!X120+'2019 PSUI Customer Gen'!X120</f>
        <v>1202.08</v>
      </c>
      <c r="Y120" s="78">
        <f>'2019 PSUI Customer Load'!Y120+'2019 PSUI Customer Gen'!Y120</f>
        <v>1195.1099999999999</v>
      </c>
      <c r="Z120" s="78">
        <f>'2019 PSUI Customer Load'!Z120+'2019 PSUI Customer Gen'!Z120</f>
        <v>1188.25</v>
      </c>
      <c r="AA120" s="86">
        <f t="shared" si="13"/>
        <v>1411.8</v>
      </c>
      <c r="AB120" s="77">
        <f t="shared" si="14"/>
        <v>2021</v>
      </c>
      <c r="AC120" s="76">
        <f t="shared" si="15"/>
        <v>2</v>
      </c>
      <c r="AD120" s="76" t="str">
        <f t="shared" si="16"/>
        <v/>
      </c>
      <c r="AE120" s="76" t="str">
        <f t="shared" si="17"/>
        <v/>
      </c>
      <c r="AF120" s="74">
        <f t="shared" si="18"/>
        <v>1411.8</v>
      </c>
      <c r="AG120" s="75" t="str">
        <f t="shared" si="19"/>
        <v>12:00</v>
      </c>
      <c r="AH120" s="74">
        <f t="shared" si="20"/>
        <v>32062.95</v>
      </c>
      <c r="AI120" s="73" t="str">
        <f t="shared" si="21"/>
        <v/>
      </c>
      <c r="AJ120" s="73" t="str">
        <f t="shared" si="22"/>
        <v/>
      </c>
      <c r="AK120" s="73" t="str">
        <f t="shared" si="23"/>
        <v/>
      </c>
      <c r="AL120" s="72" t="str">
        <f t="shared" si="24"/>
        <v/>
      </c>
      <c r="AM120" s="71" t="str">
        <f t="shared" si="25"/>
        <v/>
      </c>
    </row>
    <row r="121" spans="2:39" ht="13.8" thickBot="1">
      <c r="B121" s="79">
        <v>44253</v>
      </c>
      <c r="C121" s="78">
        <f>'2019 PSUI Customer Load'!C121+'2019 PSUI Customer Gen'!C121</f>
        <v>1186.26</v>
      </c>
      <c r="D121" s="78">
        <f>'2019 PSUI Customer Load'!D121+'2019 PSUI Customer Gen'!D121</f>
        <v>1165.8900000000001</v>
      </c>
      <c r="E121" s="78">
        <f>'2019 PSUI Customer Load'!E121+'2019 PSUI Customer Gen'!E121</f>
        <v>1176.73</v>
      </c>
      <c r="F121" s="78">
        <f>'2019 PSUI Customer Load'!F121+'2019 PSUI Customer Gen'!F121</f>
        <v>1201.8</v>
      </c>
      <c r="G121" s="78">
        <f>'2019 PSUI Customer Load'!G121+'2019 PSUI Customer Gen'!G121</f>
        <v>1197.74</v>
      </c>
      <c r="H121" s="78">
        <f>'2019 PSUI Customer Load'!H121+'2019 PSUI Customer Gen'!H121</f>
        <v>1229.27</v>
      </c>
      <c r="I121" s="78">
        <f>'2019 PSUI Customer Load'!I121+'2019 PSUI Customer Gen'!I121</f>
        <v>1293.1500000000001</v>
      </c>
      <c r="J121" s="78">
        <f>'2019 PSUI Customer Load'!J121+'2019 PSUI Customer Gen'!J121</f>
        <v>1344.98</v>
      </c>
      <c r="K121" s="78">
        <f>'2019 PSUI Customer Load'!K121+'2019 PSUI Customer Gen'!K121</f>
        <v>1385.79</v>
      </c>
      <c r="L121" s="78">
        <f>'2019 PSUI Customer Load'!L121+'2019 PSUI Customer Gen'!L121</f>
        <v>1364.3</v>
      </c>
      <c r="M121" s="78">
        <f>'2019 PSUI Customer Load'!M121+'2019 PSUI Customer Gen'!M121</f>
        <v>1393.53</v>
      </c>
      <c r="N121" s="78">
        <f>'2019 PSUI Customer Load'!N121+'2019 PSUI Customer Gen'!N121</f>
        <v>1378.86</v>
      </c>
      <c r="O121" s="78">
        <f>'2019 PSUI Customer Load'!O121+'2019 PSUI Customer Gen'!O121</f>
        <v>1352.44</v>
      </c>
      <c r="P121" s="78">
        <f>'2019 PSUI Customer Load'!P121+'2019 PSUI Customer Gen'!P121</f>
        <v>1346.17</v>
      </c>
      <c r="Q121" s="78">
        <f>'2019 PSUI Customer Load'!Q121+'2019 PSUI Customer Gen'!Q121</f>
        <v>1329.62</v>
      </c>
      <c r="R121" s="78">
        <f>'2019 PSUI Customer Load'!R121+'2019 PSUI Customer Gen'!R121</f>
        <v>1328.39</v>
      </c>
      <c r="S121" s="78">
        <f>'2019 PSUI Customer Load'!S121+'2019 PSUI Customer Gen'!S121</f>
        <v>1306.52</v>
      </c>
      <c r="T121" s="78">
        <f>'2019 PSUI Customer Load'!T121+'2019 PSUI Customer Gen'!T121</f>
        <v>1259.93</v>
      </c>
      <c r="U121" s="78">
        <f>'2019 PSUI Customer Load'!U121+'2019 PSUI Customer Gen'!U121</f>
        <v>1259.23</v>
      </c>
      <c r="V121" s="78">
        <f>'2019 PSUI Customer Load'!V121+'2019 PSUI Customer Gen'!V121</f>
        <v>1251.74</v>
      </c>
      <c r="W121" s="78">
        <f>'2019 PSUI Customer Load'!W121+'2019 PSUI Customer Gen'!W121</f>
        <v>1227.6600000000001</v>
      </c>
      <c r="X121" s="78">
        <f>'2019 PSUI Customer Load'!X121+'2019 PSUI Customer Gen'!X121</f>
        <v>1210.51</v>
      </c>
      <c r="Y121" s="78">
        <f>'2019 PSUI Customer Load'!Y121+'2019 PSUI Customer Gen'!Y121</f>
        <v>1202.99</v>
      </c>
      <c r="Z121" s="78">
        <f>'2019 PSUI Customer Load'!Z121+'2019 PSUI Customer Gen'!Z121</f>
        <v>1171.8399999999999</v>
      </c>
      <c r="AA121" s="86">
        <f t="shared" si="13"/>
        <v>1393.53</v>
      </c>
      <c r="AB121" s="77">
        <f t="shared" si="14"/>
        <v>2021</v>
      </c>
      <c r="AC121" s="76">
        <f t="shared" si="15"/>
        <v>2</v>
      </c>
      <c r="AD121" s="76" t="str">
        <f t="shared" si="16"/>
        <v/>
      </c>
      <c r="AE121" s="76" t="str">
        <f t="shared" si="17"/>
        <v/>
      </c>
      <c r="AF121" s="74">
        <f t="shared" si="18"/>
        <v>1393.53</v>
      </c>
      <c r="AG121" s="75" t="str">
        <f t="shared" si="19"/>
        <v>11:00</v>
      </c>
      <c r="AH121" s="74">
        <f t="shared" si="20"/>
        <v>31958.870000000003</v>
      </c>
      <c r="AI121" s="73" t="str">
        <f t="shared" si="21"/>
        <v/>
      </c>
      <c r="AJ121" s="73" t="str">
        <f t="shared" si="22"/>
        <v/>
      </c>
      <c r="AK121" s="73" t="str">
        <f t="shared" si="23"/>
        <v/>
      </c>
      <c r="AL121" s="72" t="str">
        <f t="shared" si="24"/>
        <v/>
      </c>
      <c r="AM121" s="71" t="str">
        <f t="shared" si="25"/>
        <v/>
      </c>
    </row>
    <row r="122" spans="2:39" ht="13.8" thickBot="1">
      <c r="B122" s="79">
        <v>44254</v>
      </c>
      <c r="C122" s="78">
        <f>'2019 PSUI Customer Load'!C122+'2019 PSUI Customer Gen'!C122</f>
        <v>1148.95</v>
      </c>
      <c r="D122" s="78">
        <f>'2019 PSUI Customer Load'!D122+'2019 PSUI Customer Gen'!D122</f>
        <v>1151.8800000000001</v>
      </c>
      <c r="E122" s="78">
        <f>'2019 PSUI Customer Load'!E122+'2019 PSUI Customer Gen'!E122</f>
        <v>1150.28</v>
      </c>
      <c r="F122" s="78">
        <f>'2019 PSUI Customer Load'!F122+'2019 PSUI Customer Gen'!F122</f>
        <v>1135.79</v>
      </c>
      <c r="G122" s="78">
        <f>'2019 PSUI Customer Load'!G122+'2019 PSUI Customer Gen'!G122</f>
        <v>1146.8499999999999</v>
      </c>
      <c r="H122" s="78">
        <f>'2019 PSUI Customer Load'!H122+'2019 PSUI Customer Gen'!H122</f>
        <v>951.72</v>
      </c>
      <c r="I122" s="78">
        <f>'2019 PSUI Customer Load'!I122+'2019 PSUI Customer Gen'!I122</f>
        <v>1095.78</v>
      </c>
      <c r="J122" s="78">
        <f>'2019 PSUI Customer Load'!J122+'2019 PSUI Customer Gen'!J122</f>
        <v>1165.33</v>
      </c>
      <c r="K122" s="78">
        <f>'2019 PSUI Customer Load'!K122+'2019 PSUI Customer Gen'!K122</f>
        <v>1193.68</v>
      </c>
      <c r="L122" s="78">
        <f>'2019 PSUI Customer Load'!L122+'2019 PSUI Customer Gen'!L122</f>
        <v>1245.79</v>
      </c>
      <c r="M122" s="78">
        <f>'2019 PSUI Customer Load'!M122+'2019 PSUI Customer Gen'!M122</f>
        <v>1251.57</v>
      </c>
      <c r="N122" s="78">
        <f>'2019 PSUI Customer Load'!N122+'2019 PSUI Customer Gen'!N122</f>
        <v>1237.53</v>
      </c>
      <c r="O122" s="78">
        <f>'2019 PSUI Customer Load'!O122+'2019 PSUI Customer Gen'!O122</f>
        <v>1233.8900000000001</v>
      </c>
      <c r="P122" s="78">
        <f>'2019 PSUI Customer Load'!P122+'2019 PSUI Customer Gen'!P122</f>
        <v>1224.3699999999999</v>
      </c>
      <c r="Q122" s="78">
        <f>'2019 PSUI Customer Load'!Q122+'2019 PSUI Customer Gen'!Q122</f>
        <v>1184.6099999999999</v>
      </c>
      <c r="R122" s="78">
        <f>'2019 PSUI Customer Load'!R122+'2019 PSUI Customer Gen'!R122</f>
        <v>1181.5999999999999</v>
      </c>
      <c r="S122" s="78">
        <f>'2019 PSUI Customer Load'!S122+'2019 PSUI Customer Gen'!S122</f>
        <v>1175.44</v>
      </c>
      <c r="T122" s="78">
        <f>'2019 PSUI Customer Load'!T122+'2019 PSUI Customer Gen'!T122</f>
        <v>1133.93</v>
      </c>
      <c r="U122" s="78">
        <f>'2019 PSUI Customer Load'!U122+'2019 PSUI Customer Gen'!U122</f>
        <v>1182.79</v>
      </c>
      <c r="V122" s="78">
        <f>'2019 PSUI Customer Load'!V122+'2019 PSUI Customer Gen'!V122</f>
        <v>1164.8399999999999</v>
      </c>
      <c r="W122" s="78">
        <f>'2019 PSUI Customer Load'!W122+'2019 PSUI Customer Gen'!W122</f>
        <v>1162.9100000000001</v>
      </c>
      <c r="X122" s="78">
        <f>'2019 PSUI Customer Load'!X122+'2019 PSUI Customer Gen'!X122</f>
        <v>1169.8800000000001</v>
      </c>
      <c r="Y122" s="78">
        <f>'2019 PSUI Customer Load'!Y122+'2019 PSUI Customer Gen'!Y122</f>
        <v>1161.79</v>
      </c>
      <c r="Z122" s="78">
        <f>'2019 PSUI Customer Load'!Z122+'2019 PSUI Customer Gen'!Z122</f>
        <v>1158.71</v>
      </c>
      <c r="AA122" s="86">
        <f t="shared" si="13"/>
        <v>1251.57</v>
      </c>
      <c r="AB122" s="77">
        <f t="shared" si="14"/>
        <v>2021</v>
      </c>
      <c r="AC122" s="76">
        <f t="shared" si="15"/>
        <v>2</v>
      </c>
      <c r="AD122" s="76" t="str">
        <f t="shared" si="16"/>
        <v/>
      </c>
      <c r="AE122" s="76" t="str">
        <f t="shared" si="17"/>
        <v/>
      </c>
      <c r="AF122" s="74">
        <f t="shared" si="18"/>
        <v>1251.57</v>
      </c>
      <c r="AG122" s="75" t="str">
        <f t="shared" si="19"/>
        <v>11:00</v>
      </c>
      <c r="AH122" s="74">
        <f t="shared" si="20"/>
        <v>29261.48</v>
      </c>
      <c r="AI122" s="73" t="str">
        <f t="shared" si="21"/>
        <v/>
      </c>
      <c r="AJ122" s="73" t="str">
        <f t="shared" si="22"/>
        <v/>
      </c>
      <c r="AK122" s="73" t="str">
        <f t="shared" si="23"/>
        <v/>
      </c>
      <c r="AL122" s="72" t="str">
        <f t="shared" si="24"/>
        <v/>
      </c>
      <c r="AM122" s="71" t="str">
        <f t="shared" si="25"/>
        <v/>
      </c>
    </row>
    <row r="123" spans="2:39" ht="13.8" thickBot="1">
      <c r="B123" s="79">
        <v>44255</v>
      </c>
      <c r="C123" s="78">
        <f>'2019 PSUI Customer Load'!C123+'2019 PSUI Customer Gen'!C123</f>
        <v>1153.7</v>
      </c>
      <c r="D123" s="78">
        <f>'2019 PSUI Customer Load'!D123+'2019 PSUI Customer Gen'!D123</f>
        <v>1155.21</v>
      </c>
      <c r="E123" s="78">
        <f>'2019 PSUI Customer Load'!E123+'2019 PSUI Customer Gen'!E123</f>
        <v>1140.9000000000001</v>
      </c>
      <c r="F123" s="78">
        <f>'2019 PSUI Customer Load'!F123+'2019 PSUI Customer Gen'!F123</f>
        <v>1151.54</v>
      </c>
      <c r="G123" s="78">
        <f>'2019 PSUI Customer Load'!G123+'2019 PSUI Customer Gen'!G123</f>
        <v>1161.6500000000001</v>
      </c>
      <c r="H123" s="78">
        <f>'2019 PSUI Customer Load'!H123+'2019 PSUI Customer Gen'!H123</f>
        <v>1142.96</v>
      </c>
      <c r="I123" s="78">
        <f>'2019 PSUI Customer Load'!I123+'2019 PSUI Customer Gen'!I123</f>
        <v>1165.33</v>
      </c>
      <c r="J123" s="78">
        <f>'2019 PSUI Customer Load'!J123+'2019 PSUI Customer Gen'!J123</f>
        <v>1232.53</v>
      </c>
      <c r="K123" s="78">
        <f>'2019 PSUI Customer Load'!K123+'2019 PSUI Customer Gen'!K123</f>
        <v>1228.6099999999999</v>
      </c>
      <c r="L123" s="78">
        <f>'2019 PSUI Customer Load'!L123+'2019 PSUI Customer Gen'!L123</f>
        <v>1217.1300000000001</v>
      </c>
      <c r="M123" s="78">
        <f>'2019 PSUI Customer Load'!M123+'2019 PSUI Customer Gen'!M123</f>
        <v>1236.27</v>
      </c>
      <c r="N123" s="78">
        <f>'2019 PSUI Customer Load'!N123+'2019 PSUI Customer Gen'!N123</f>
        <v>1240.54</v>
      </c>
      <c r="O123" s="78">
        <f>'2019 PSUI Customer Load'!O123+'2019 PSUI Customer Gen'!O123</f>
        <v>1245.3</v>
      </c>
      <c r="P123" s="78">
        <f>'2019 PSUI Customer Load'!P123+'2019 PSUI Customer Gen'!P123</f>
        <v>1226.1199999999999</v>
      </c>
      <c r="Q123" s="78">
        <f>'2019 PSUI Customer Load'!Q123+'2019 PSUI Customer Gen'!Q123</f>
        <v>1210.2</v>
      </c>
      <c r="R123" s="78">
        <f>'2019 PSUI Customer Load'!R123+'2019 PSUI Customer Gen'!R123</f>
        <v>1208.17</v>
      </c>
      <c r="S123" s="78">
        <f>'2019 PSUI Customer Load'!S123+'2019 PSUI Customer Gen'!S123</f>
        <v>1188.92</v>
      </c>
      <c r="T123" s="78">
        <f>'2019 PSUI Customer Load'!T123+'2019 PSUI Customer Gen'!T123</f>
        <v>1155.32</v>
      </c>
      <c r="U123" s="78">
        <f>'2019 PSUI Customer Load'!U123+'2019 PSUI Customer Gen'!U123</f>
        <v>1187.3399999999999</v>
      </c>
      <c r="V123" s="78">
        <f>'2019 PSUI Customer Load'!V123+'2019 PSUI Customer Gen'!V123</f>
        <v>1172.95</v>
      </c>
      <c r="W123" s="78">
        <f>'2019 PSUI Customer Load'!W123+'2019 PSUI Customer Gen'!W123</f>
        <v>1154.83</v>
      </c>
      <c r="X123" s="78">
        <f>'2019 PSUI Customer Load'!X123+'2019 PSUI Customer Gen'!X123</f>
        <v>1154.02</v>
      </c>
      <c r="Y123" s="78">
        <f>'2019 PSUI Customer Load'!Y123+'2019 PSUI Customer Gen'!Y123</f>
        <v>1125.81</v>
      </c>
      <c r="Z123" s="78">
        <f>'2019 PSUI Customer Load'!Z123+'2019 PSUI Customer Gen'!Z123</f>
        <v>1122.3800000000001</v>
      </c>
      <c r="AA123" s="86">
        <f t="shared" si="13"/>
        <v>1245.3</v>
      </c>
      <c r="AB123" s="77">
        <f t="shared" si="14"/>
        <v>2021</v>
      </c>
      <c r="AC123" s="76">
        <f t="shared" si="15"/>
        <v>2</v>
      </c>
      <c r="AD123" s="76" t="str">
        <f t="shared" si="16"/>
        <v>2021-2</v>
      </c>
      <c r="AE123" s="76">
        <f t="shared" si="17"/>
        <v>2</v>
      </c>
      <c r="AF123" s="74">
        <f t="shared" si="18"/>
        <v>1245.3</v>
      </c>
      <c r="AG123" s="75" t="str">
        <f t="shared" si="19"/>
        <v>13:00</v>
      </c>
      <c r="AH123" s="74">
        <f t="shared" si="20"/>
        <v>29623.030000000006</v>
      </c>
      <c r="AI123" s="73">
        <f t="shared" si="21"/>
        <v>39841.434999999998</v>
      </c>
      <c r="AJ123" s="73">
        <f t="shared" si="22"/>
        <v>1595.7080000000001</v>
      </c>
      <c r="AK123" s="73">
        <f t="shared" si="23"/>
        <v>34069.409999999996</v>
      </c>
      <c r="AL123" s="72">
        <f t="shared" si="24"/>
        <v>44239</v>
      </c>
      <c r="AM123" s="71" t="str">
        <f t="shared" si="25"/>
        <v>11:00</v>
      </c>
    </row>
    <row r="124" spans="2:39" ht="13.8" thickBot="1">
      <c r="B124" s="79">
        <v>44256</v>
      </c>
      <c r="C124" s="78">
        <f>'2019 PSUI Customer Load'!C124+'2019 PSUI Customer Gen'!C124</f>
        <v>1130.96</v>
      </c>
      <c r="D124" s="78">
        <f>'2019 PSUI Customer Load'!D124+'2019 PSUI Customer Gen'!D124</f>
        <v>1121.68</v>
      </c>
      <c r="E124" s="78">
        <f>'2019 PSUI Customer Load'!E124+'2019 PSUI Customer Gen'!E124</f>
        <v>1122.8399999999999</v>
      </c>
      <c r="F124" s="78">
        <f>'2019 PSUI Customer Load'!F124+'2019 PSUI Customer Gen'!F124</f>
        <v>1139.53</v>
      </c>
      <c r="G124" s="78">
        <f>'2019 PSUI Customer Load'!G124+'2019 PSUI Customer Gen'!G124</f>
        <v>1156.47</v>
      </c>
      <c r="H124" s="78">
        <f>'2019 PSUI Customer Load'!H124+'2019 PSUI Customer Gen'!H124</f>
        <v>1168.72</v>
      </c>
      <c r="I124" s="78">
        <f>'2019 PSUI Customer Load'!I124+'2019 PSUI Customer Gen'!I124</f>
        <v>1250.97</v>
      </c>
      <c r="J124" s="78">
        <f>'2019 PSUI Customer Load'!J124+'2019 PSUI Customer Gen'!J124</f>
        <v>1322.54</v>
      </c>
      <c r="K124" s="78">
        <f>'2019 PSUI Customer Load'!K124+'2019 PSUI Customer Gen'!K124</f>
        <v>1385.51</v>
      </c>
      <c r="L124" s="78">
        <f>'2019 PSUI Customer Load'!L124+'2019 PSUI Customer Gen'!L124</f>
        <v>1400.35</v>
      </c>
      <c r="M124" s="78">
        <f>'2019 PSUI Customer Load'!M124+'2019 PSUI Customer Gen'!M124</f>
        <v>1418.52</v>
      </c>
      <c r="N124" s="78">
        <f>'2019 PSUI Customer Load'!N124+'2019 PSUI Customer Gen'!N124</f>
        <v>1440.81</v>
      </c>
      <c r="O124" s="78">
        <f>'2019 PSUI Customer Load'!O124+'2019 PSUI Customer Gen'!O124</f>
        <v>1424.68</v>
      </c>
      <c r="P124" s="78">
        <f>'2019 PSUI Customer Load'!P124+'2019 PSUI Customer Gen'!P124</f>
        <v>1452.4</v>
      </c>
      <c r="Q124" s="78">
        <f>'2019 PSUI Customer Load'!Q124+'2019 PSUI Customer Gen'!Q124</f>
        <v>1419.04</v>
      </c>
      <c r="R124" s="78">
        <f>'2019 PSUI Customer Load'!R124+'2019 PSUI Customer Gen'!R124</f>
        <v>1420.55</v>
      </c>
      <c r="S124" s="78">
        <f>'2019 PSUI Customer Load'!S124+'2019 PSUI Customer Gen'!S124</f>
        <v>1394.36</v>
      </c>
      <c r="T124" s="78">
        <f>'2019 PSUI Customer Load'!T124+'2019 PSUI Customer Gen'!T124</f>
        <v>1348.2</v>
      </c>
      <c r="U124" s="78">
        <f>'2019 PSUI Customer Load'!U124+'2019 PSUI Customer Gen'!U124</f>
        <v>1351.98</v>
      </c>
      <c r="V124" s="78">
        <f>'2019 PSUI Customer Load'!V124+'2019 PSUI Customer Gen'!V124</f>
        <v>1315.41</v>
      </c>
      <c r="W124" s="78">
        <f>'2019 PSUI Customer Load'!W124+'2019 PSUI Customer Gen'!W124</f>
        <v>1307.3599999999999</v>
      </c>
      <c r="X124" s="78">
        <f>'2019 PSUI Customer Load'!X124+'2019 PSUI Customer Gen'!X124</f>
        <v>1290.31</v>
      </c>
      <c r="Y124" s="78">
        <f>'2019 PSUI Customer Load'!Y124+'2019 PSUI Customer Gen'!Y124</f>
        <v>1286.3900000000001</v>
      </c>
      <c r="Z124" s="78">
        <f>'2019 PSUI Customer Load'!Z124+'2019 PSUI Customer Gen'!Z124</f>
        <v>1273.72</v>
      </c>
      <c r="AA124" s="86">
        <f t="shared" si="13"/>
        <v>1452.4</v>
      </c>
      <c r="AB124" s="77">
        <f t="shared" si="14"/>
        <v>2021</v>
      </c>
      <c r="AC124" s="76">
        <f t="shared" si="15"/>
        <v>3</v>
      </c>
      <c r="AD124" s="76" t="str">
        <f t="shared" si="16"/>
        <v/>
      </c>
      <c r="AE124" s="76" t="str">
        <f t="shared" si="17"/>
        <v/>
      </c>
      <c r="AF124" s="74">
        <f t="shared" si="18"/>
        <v>1452.4</v>
      </c>
      <c r="AG124" s="75" t="str">
        <f t="shared" si="19"/>
        <v>14:00</v>
      </c>
      <c r="AH124" s="74">
        <f t="shared" si="20"/>
        <v>32795.700000000004</v>
      </c>
      <c r="AI124" s="73" t="str">
        <f t="shared" si="21"/>
        <v/>
      </c>
      <c r="AJ124" s="73" t="str">
        <f t="shared" si="22"/>
        <v/>
      </c>
      <c r="AK124" s="73" t="str">
        <f t="shared" si="23"/>
        <v/>
      </c>
      <c r="AL124" s="72" t="str">
        <f t="shared" si="24"/>
        <v/>
      </c>
      <c r="AM124" s="71" t="str">
        <f t="shared" si="25"/>
        <v/>
      </c>
    </row>
    <row r="125" spans="2:39" ht="13.8" thickBot="1">
      <c r="B125" s="79">
        <v>44257</v>
      </c>
      <c r="C125" s="78">
        <f>'2019 PSUI Customer Load'!C125+'2019 PSUI Customer Gen'!C125</f>
        <v>1256.33</v>
      </c>
      <c r="D125" s="78">
        <f>'2019 PSUI Customer Load'!D125+'2019 PSUI Customer Gen'!D125</f>
        <v>1242.26</v>
      </c>
      <c r="E125" s="78">
        <f>'2019 PSUI Customer Load'!E125+'2019 PSUI Customer Gen'!E125</f>
        <v>1248.24</v>
      </c>
      <c r="F125" s="78">
        <f>'2019 PSUI Customer Load'!F125+'2019 PSUI Customer Gen'!F125</f>
        <v>1250.0999999999999</v>
      </c>
      <c r="G125" s="78">
        <f>'2019 PSUI Customer Load'!G125+'2019 PSUI Customer Gen'!G125</f>
        <v>1253.7</v>
      </c>
      <c r="H125" s="78">
        <f>'2019 PSUI Customer Load'!H125+'2019 PSUI Customer Gen'!H125</f>
        <v>1286.57</v>
      </c>
      <c r="I125" s="78">
        <f>'2019 PSUI Customer Load'!I125+'2019 PSUI Customer Gen'!I125</f>
        <v>1354.01</v>
      </c>
      <c r="J125" s="78">
        <f>'2019 PSUI Customer Load'!J125+'2019 PSUI Customer Gen'!J125</f>
        <v>1430.91</v>
      </c>
      <c r="K125" s="78">
        <f>'2019 PSUI Customer Load'!K125+'2019 PSUI Customer Gen'!K125</f>
        <v>1468.39</v>
      </c>
      <c r="L125" s="78">
        <f>'2019 PSUI Customer Load'!L125+'2019 PSUI Customer Gen'!L125</f>
        <v>1471.68</v>
      </c>
      <c r="M125" s="78">
        <f>'2019 PSUI Customer Load'!M125+'2019 PSUI Customer Gen'!M125</f>
        <v>1476.58</v>
      </c>
      <c r="N125" s="78">
        <f>'2019 PSUI Customer Load'!N125+'2019 PSUI Customer Gen'!N125</f>
        <v>1474.13</v>
      </c>
      <c r="O125" s="78">
        <f>'2019 PSUI Customer Load'!O125+'2019 PSUI Customer Gen'!O125</f>
        <v>1415.15</v>
      </c>
      <c r="P125" s="78">
        <f>'2019 PSUI Customer Load'!P125+'2019 PSUI Customer Gen'!P125</f>
        <v>1396.43</v>
      </c>
      <c r="Q125" s="78">
        <f>'2019 PSUI Customer Load'!Q125+'2019 PSUI Customer Gen'!Q125</f>
        <v>1400.35</v>
      </c>
      <c r="R125" s="78">
        <f>'2019 PSUI Customer Load'!R125+'2019 PSUI Customer Gen'!R125</f>
        <v>1390.45</v>
      </c>
      <c r="S125" s="78">
        <f>'2019 PSUI Customer Load'!S125+'2019 PSUI Customer Gen'!S125</f>
        <v>1374.91</v>
      </c>
      <c r="T125" s="78">
        <f>'2019 PSUI Customer Load'!T125+'2019 PSUI Customer Gen'!T125</f>
        <v>1333.89</v>
      </c>
      <c r="U125" s="78">
        <f>'2019 PSUI Customer Load'!U125+'2019 PSUI Customer Gen'!U125</f>
        <v>1338.89</v>
      </c>
      <c r="V125" s="78">
        <f>'2019 PSUI Customer Load'!V125+'2019 PSUI Customer Gen'!V125</f>
        <v>1315.55</v>
      </c>
      <c r="W125" s="78">
        <f>'2019 PSUI Customer Load'!W125+'2019 PSUI Customer Gen'!W125</f>
        <v>1277.68</v>
      </c>
      <c r="X125" s="78">
        <f>'2019 PSUI Customer Load'!X125+'2019 PSUI Customer Gen'!X125</f>
        <v>1247.4000000000001</v>
      </c>
      <c r="Y125" s="78">
        <f>'2019 PSUI Customer Load'!Y125+'2019 PSUI Customer Gen'!Y125</f>
        <v>1240.44</v>
      </c>
      <c r="Z125" s="78">
        <f>'2019 PSUI Customer Load'!Z125+'2019 PSUI Customer Gen'!Z125</f>
        <v>1223.67</v>
      </c>
      <c r="AA125" s="86">
        <f t="shared" si="13"/>
        <v>1476.58</v>
      </c>
      <c r="AB125" s="77">
        <f t="shared" si="14"/>
        <v>2021</v>
      </c>
      <c r="AC125" s="76">
        <f t="shared" si="15"/>
        <v>3</v>
      </c>
      <c r="AD125" s="76" t="str">
        <f t="shared" si="16"/>
        <v/>
      </c>
      <c r="AE125" s="76" t="str">
        <f t="shared" si="17"/>
        <v/>
      </c>
      <c r="AF125" s="74">
        <f t="shared" si="18"/>
        <v>1476.58</v>
      </c>
      <c r="AG125" s="75" t="str">
        <f t="shared" si="19"/>
        <v>11:00</v>
      </c>
      <c r="AH125" s="74">
        <f t="shared" si="20"/>
        <v>33644.29</v>
      </c>
      <c r="AI125" s="73" t="str">
        <f t="shared" si="21"/>
        <v/>
      </c>
      <c r="AJ125" s="73" t="str">
        <f t="shared" si="22"/>
        <v/>
      </c>
      <c r="AK125" s="73" t="str">
        <f t="shared" si="23"/>
        <v/>
      </c>
      <c r="AL125" s="72" t="str">
        <f t="shared" si="24"/>
        <v/>
      </c>
      <c r="AM125" s="71" t="str">
        <f t="shared" si="25"/>
        <v/>
      </c>
    </row>
    <row r="126" spans="2:39" ht="13.8" thickBot="1">
      <c r="B126" s="79">
        <v>44258</v>
      </c>
      <c r="C126" s="78">
        <f>'2019 PSUI Customer Load'!C126+'2019 PSUI Customer Gen'!C126</f>
        <v>1215.3399999999999</v>
      </c>
      <c r="D126" s="78">
        <f>'2019 PSUI Customer Load'!D126+'2019 PSUI Customer Gen'!D126</f>
        <v>1207.43</v>
      </c>
      <c r="E126" s="78">
        <f>'2019 PSUI Customer Load'!E126+'2019 PSUI Customer Gen'!E126</f>
        <v>1204.6300000000001</v>
      </c>
      <c r="F126" s="78">
        <f>'2019 PSUI Customer Load'!F126+'2019 PSUI Customer Gen'!F126</f>
        <v>1205.47</v>
      </c>
      <c r="G126" s="78">
        <f>'2019 PSUI Customer Load'!G126+'2019 PSUI Customer Gen'!G126</f>
        <v>1208.31</v>
      </c>
      <c r="H126" s="78">
        <f>'2019 PSUI Customer Load'!H126+'2019 PSUI Customer Gen'!H126</f>
        <v>1224.6199999999999</v>
      </c>
      <c r="I126" s="78">
        <f>'2019 PSUI Customer Load'!I126+'2019 PSUI Customer Gen'!I126</f>
        <v>1282.96</v>
      </c>
      <c r="J126" s="78">
        <f>'2019 PSUI Customer Load'!J126+'2019 PSUI Customer Gen'!J126</f>
        <v>1301.97</v>
      </c>
      <c r="K126" s="78">
        <f>'2019 PSUI Customer Load'!K126+'2019 PSUI Customer Gen'!K126</f>
        <v>1336.41</v>
      </c>
      <c r="L126" s="78">
        <f>'2019 PSUI Customer Load'!L126+'2019 PSUI Customer Gen'!L126</f>
        <v>1478.3220000000001</v>
      </c>
      <c r="M126" s="78">
        <f>'2019 PSUI Customer Load'!M126+'2019 PSUI Customer Gen'!M126</f>
        <v>1450.1089999999999</v>
      </c>
      <c r="N126" s="78">
        <f>'2019 PSUI Customer Load'!N126+'2019 PSUI Customer Gen'!N126</f>
        <v>1444.8400000000001</v>
      </c>
      <c r="O126" s="78">
        <f>'2019 PSUI Customer Load'!O126+'2019 PSUI Customer Gen'!O126</f>
        <v>1394.1189999999999</v>
      </c>
      <c r="P126" s="78">
        <f>'2019 PSUI Customer Load'!P126+'2019 PSUI Customer Gen'!P126</f>
        <v>1410.54</v>
      </c>
      <c r="Q126" s="78">
        <f>'2019 PSUI Customer Load'!Q126+'2019 PSUI Customer Gen'!Q126</f>
        <v>1302.2369999999999</v>
      </c>
      <c r="R126" s="78">
        <f>'2019 PSUI Customer Load'!R126+'2019 PSUI Customer Gen'!R126</f>
        <v>1328.46</v>
      </c>
      <c r="S126" s="78">
        <f>'2019 PSUI Customer Load'!S126+'2019 PSUI Customer Gen'!S126</f>
        <v>1300.5999999999999</v>
      </c>
      <c r="T126" s="78">
        <f>'2019 PSUI Customer Load'!T126+'2019 PSUI Customer Gen'!T126</f>
        <v>1248.03</v>
      </c>
      <c r="U126" s="78">
        <f>'2019 PSUI Customer Load'!U126+'2019 PSUI Customer Gen'!U126</f>
        <v>1238.6199999999999</v>
      </c>
      <c r="V126" s="78">
        <f>'2019 PSUI Customer Load'!V126+'2019 PSUI Customer Gen'!V126</f>
        <v>1210.26</v>
      </c>
      <c r="W126" s="78">
        <f>'2019 PSUI Customer Load'!W126+'2019 PSUI Customer Gen'!W126</f>
        <v>1192.8699999999999</v>
      </c>
      <c r="X126" s="78">
        <f>'2019 PSUI Customer Load'!X126+'2019 PSUI Customer Gen'!X126</f>
        <v>1172.78</v>
      </c>
      <c r="Y126" s="78">
        <f>'2019 PSUI Customer Load'!Y126+'2019 PSUI Customer Gen'!Y126</f>
        <v>1159.97</v>
      </c>
      <c r="Z126" s="78">
        <f>'2019 PSUI Customer Load'!Z126+'2019 PSUI Customer Gen'!Z126</f>
        <v>1145.03</v>
      </c>
      <c r="AA126" s="86">
        <f t="shared" si="13"/>
        <v>1478.3220000000001</v>
      </c>
      <c r="AB126" s="77">
        <f t="shared" si="14"/>
        <v>2021</v>
      </c>
      <c r="AC126" s="76">
        <f t="shared" si="15"/>
        <v>3</v>
      </c>
      <c r="AD126" s="76" t="str">
        <f t="shared" si="16"/>
        <v/>
      </c>
      <c r="AE126" s="76" t="str">
        <f t="shared" si="17"/>
        <v/>
      </c>
      <c r="AF126" s="74">
        <f t="shared" si="18"/>
        <v>1478.3220000000001</v>
      </c>
      <c r="AG126" s="75" t="str">
        <f t="shared" si="19"/>
        <v>10:00</v>
      </c>
      <c r="AH126" s="74">
        <f t="shared" si="20"/>
        <v>32142.248999999993</v>
      </c>
      <c r="AI126" s="73" t="str">
        <f t="shared" si="21"/>
        <v/>
      </c>
      <c r="AJ126" s="73" t="str">
        <f t="shared" si="22"/>
        <v/>
      </c>
      <c r="AK126" s="73" t="str">
        <f t="shared" si="23"/>
        <v/>
      </c>
      <c r="AL126" s="72" t="str">
        <f t="shared" si="24"/>
        <v/>
      </c>
      <c r="AM126" s="71" t="str">
        <f t="shared" si="25"/>
        <v/>
      </c>
    </row>
    <row r="127" spans="2:39" ht="13.8" thickBot="1">
      <c r="B127" s="79">
        <v>44259</v>
      </c>
      <c r="C127" s="78">
        <f>'2019 PSUI Customer Load'!C127+'2019 PSUI Customer Gen'!C127</f>
        <v>1152.4100000000001</v>
      </c>
      <c r="D127" s="78">
        <f>'2019 PSUI Customer Load'!D127+'2019 PSUI Customer Gen'!D127</f>
        <v>1151.74</v>
      </c>
      <c r="E127" s="78">
        <f>'2019 PSUI Customer Load'!E127+'2019 PSUI Customer Gen'!E127</f>
        <v>1046.57</v>
      </c>
      <c r="F127" s="78">
        <f>'2019 PSUI Customer Load'!F127+'2019 PSUI Customer Gen'!F127</f>
        <v>1148.3499999999999</v>
      </c>
      <c r="G127" s="78">
        <f>'2019 PSUI Customer Load'!G127+'2019 PSUI Customer Gen'!G127</f>
        <v>1152.97</v>
      </c>
      <c r="H127" s="78">
        <f>'2019 PSUI Customer Load'!H127+'2019 PSUI Customer Gen'!H127</f>
        <v>1188.01</v>
      </c>
      <c r="I127" s="78">
        <f>'2019 PSUI Customer Load'!I127+'2019 PSUI Customer Gen'!I127</f>
        <v>1269.6600000000001</v>
      </c>
      <c r="J127" s="78">
        <f>'2019 PSUI Customer Load'!J127+'2019 PSUI Customer Gen'!J127</f>
        <v>1353.06</v>
      </c>
      <c r="K127" s="78">
        <f>'2019 PSUI Customer Load'!K127+'2019 PSUI Customer Gen'!K127</f>
        <v>1387.12</v>
      </c>
      <c r="L127" s="78">
        <f>'2019 PSUI Customer Load'!L127+'2019 PSUI Customer Gen'!L127</f>
        <v>1398.78</v>
      </c>
      <c r="M127" s="78">
        <f>'2019 PSUI Customer Load'!M127+'2019 PSUI Customer Gen'!M127</f>
        <v>1439.3</v>
      </c>
      <c r="N127" s="78">
        <f>'2019 PSUI Customer Load'!N127+'2019 PSUI Customer Gen'!N127</f>
        <v>1453.13</v>
      </c>
      <c r="O127" s="78">
        <f>'2019 PSUI Customer Load'!O127+'2019 PSUI Customer Gen'!O127</f>
        <v>1427.34</v>
      </c>
      <c r="P127" s="78">
        <f>'2019 PSUI Customer Load'!P127+'2019 PSUI Customer Gen'!P127</f>
        <v>1410.82</v>
      </c>
      <c r="Q127" s="78">
        <f>'2019 PSUI Customer Load'!Q127+'2019 PSUI Customer Gen'!Q127</f>
        <v>1396.47</v>
      </c>
      <c r="R127" s="78">
        <f>'2019 PSUI Customer Load'!R127+'2019 PSUI Customer Gen'!R127</f>
        <v>1395.35</v>
      </c>
      <c r="S127" s="78">
        <f>'2019 PSUI Customer Load'!S127+'2019 PSUI Customer Gen'!S127</f>
        <v>1368.71</v>
      </c>
      <c r="T127" s="78">
        <f>'2019 PSUI Customer Load'!T127+'2019 PSUI Customer Gen'!T127</f>
        <v>1330.35</v>
      </c>
      <c r="U127" s="78">
        <f>'2019 PSUI Customer Load'!U127+'2019 PSUI Customer Gen'!U127</f>
        <v>1333.47</v>
      </c>
      <c r="V127" s="78">
        <f>'2019 PSUI Customer Load'!V127+'2019 PSUI Customer Gen'!V127</f>
        <v>1312.85</v>
      </c>
      <c r="W127" s="78">
        <f>'2019 PSUI Customer Load'!W127+'2019 PSUI Customer Gen'!W127</f>
        <v>1293.25</v>
      </c>
      <c r="X127" s="78">
        <f>'2019 PSUI Customer Load'!X127+'2019 PSUI Customer Gen'!X127</f>
        <v>1268.8900000000001</v>
      </c>
      <c r="Y127" s="78">
        <f>'2019 PSUI Customer Load'!Y127+'2019 PSUI Customer Gen'!Y127</f>
        <v>1264.94</v>
      </c>
      <c r="Z127" s="78">
        <f>'2019 PSUI Customer Load'!Z127+'2019 PSUI Customer Gen'!Z127</f>
        <v>1242.8900000000001</v>
      </c>
      <c r="AA127" s="86">
        <f t="shared" si="13"/>
        <v>1453.13</v>
      </c>
      <c r="AB127" s="77">
        <f t="shared" si="14"/>
        <v>2021</v>
      </c>
      <c r="AC127" s="76">
        <f t="shared" si="15"/>
        <v>3</v>
      </c>
      <c r="AD127" s="76" t="str">
        <f t="shared" si="16"/>
        <v/>
      </c>
      <c r="AE127" s="76" t="str">
        <f t="shared" si="17"/>
        <v/>
      </c>
      <c r="AF127" s="74">
        <f t="shared" si="18"/>
        <v>1453.13</v>
      </c>
      <c r="AG127" s="75" t="str">
        <f t="shared" si="19"/>
        <v>12:00</v>
      </c>
      <c r="AH127" s="74">
        <f t="shared" si="20"/>
        <v>32639.559999999994</v>
      </c>
      <c r="AI127" s="73" t="str">
        <f t="shared" si="21"/>
        <v/>
      </c>
      <c r="AJ127" s="73" t="str">
        <f t="shared" si="22"/>
        <v/>
      </c>
      <c r="AK127" s="73" t="str">
        <f t="shared" si="23"/>
        <v/>
      </c>
      <c r="AL127" s="72" t="str">
        <f t="shared" si="24"/>
        <v/>
      </c>
      <c r="AM127" s="71" t="str">
        <f t="shared" si="25"/>
        <v/>
      </c>
    </row>
    <row r="128" spans="2:39" ht="13.8" thickBot="1">
      <c r="B128" s="79">
        <v>44260</v>
      </c>
      <c r="C128" s="78">
        <f>'2019 PSUI Customer Load'!C128+'2019 PSUI Customer Gen'!C128</f>
        <v>1229.4100000000001</v>
      </c>
      <c r="D128" s="78">
        <f>'2019 PSUI Customer Load'!D128+'2019 PSUI Customer Gen'!D128</f>
        <v>1244.18</v>
      </c>
      <c r="E128" s="78">
        <f>'2019 PSUI Customer Load'!E128+'2019 PSUI Customer Gen'!E128</f>
        <v>1234.17</v>
      </c>
      <c r="F128" s="78">
        <f>'2019 PSUI Customer Load'!F128+'2019 PSUI Customer Gen'!F128</f>
        <v>1236.45</v>
      </c>
      <c r="G128" s="78">
        <f>'2019 PSUI Customer Load'!G128+'2019 PSUI Customer Gen'!G128</f>
        <v>1242.5</v>
      </c>
      <c r="H128" s="78">
        <f>'2019 PSUI Customer Load'!H128+'2019 PSUI Customer Gen'!H128</f>
        <v>1254.51</v>
      </c>
      <c r="I128" s="78">
        <f>'2019 PSUI Customer Load'!I128+'2019 PSUI Customer Gen'!I128</f>
        <v>1306.31</v>
      </c>
      <c r="J128" s="78">
        <f>'2019 PSUI Customer Load'!J128+'2019 PSUI Customer Gen'!J128</f>
        <v>1386.56</v>
      </c>
      <c r="K128" s="78">
        <f>'2019 PSUI Customer Load'!K128+'2019 PSUI Customer Gen'!K128</f>
        <v>1445.26</v>
      </c>
      <c r="L128" s="78">
        <f>'2019 PSUI Customer Load'!L128+'2019 PSUI Customer Gen'!L128</f>
        <v>1445.68</v>
      </c>
      <c r="M128" s="78">
        <f>'2019 PSUI Customer Load'!M128+'2019 PSUI Customer Gen'!M128</f>
        <v>1460.62</v>
      </c>
      <c r="N128" s="78">
        <f>'2019 PSUI Customer Load'!N128+'2019 PSUI Customer Gen'!N128</f>
        <v>1458.66</v>
      </c>
      <c r="O128" s="78">
        <f>'2019 PSUI Customer Load'!O128+'2019 PSUI Customer Gen'!O128</f>
        <v>1427.47</v>
      </c>
      <c r="P128" s="78">
        <f>'2019 PSUI Customer Load'!P128+'2019 PSUI Customer Gen'!P128</f>
        <v>1412.36</v>
      </c>
      <c r="Q128" s="78">
        <f>'2019 PSUI Customer Load'!Q128+'2019 PSUI Customer Gen'!Q128</f>
        <v>1468.787</v>
      </c>
      <c r="R128" s="78">
        <f>'2019 PSUI Customer Load'!R128+'2019 PSUI Customer Gen'!R128</f>
        <v>1352.6309999999999</v>
      </c>
      <c r="S128" s="78">
        <f>'2019 PSUI Customer Load'!S128+'2019 PSUI Customer Gen'!S128</f>
        <v>1358.74</v>
      </c>
      <c r="T128" s="78">
        <f>'2019 PSUI Customer Load'!T128+'2019 PSUI Customer Gen'!T128</f>
        <v>1308.8900000000001</v>
      </c>
      <c r="U128" s="78">
        <f>'2019 PSUI Customer Load'!U128+'2019 PSUI Customer Gen'!U128</f>
        <v>1300.18</v>
      </c>
      <c r="V128" s="78">
        <f>'2019 PSUI Customer Load'!V128+'2019 PSUI Customer Gen'!V128</f>
        <v>1284.74</v>
      </c>
      <c r="W128" s="78">
        <f>'2019 PSUI Customer Load'!W128+'2019 PSUI Customer Gen'!W128</f>
        <v>1257.83</v>
      </c>
      <c r="X128" s="78">
        <f>'2019 PSUI Customer Load'!X128+'2019 PSUI Customer Gen'!X128</f>
        <v>1251.46</v>
      </c>
      <c r="Y128" s="78">
        <f>'2019 PSUI Customer Load'!Y128+'2019 PSUI Customer Gen'!Y128</f>
        <v>1231.48</v>
      </c>
      <c r="Z128" s="78">
        <f>'2019 PSUI Customer Load'!Z128+'2019 PSUI Customer Gen'!Z128</f>
        <v>1210.02</v>
      </c>
      <c r="AA128" s="86">
        <f t="shared" si="13"/>
        <v>1468.787</v>
      </c>
      <c r="AB128" s="77">
        <f t="shared" si="14"/>
        <v>2021</v>
      </c>
      <c r="AC128" s="76">
        <f t="shared" si="15"/>
        <v>3</v>
      </c>
      <c r="AD128" s="76" t="str">
        <f t="shared" si="16"/>
        <v/>
      </c>
      <c r="AE128" s="76" t="str">
        <f t="shared" si="17"/>
        <v/>
      </c>
      <c r="AF128" s="74">
        <f t="shared" si="18"/>
        <v>1468.787</v>
      </c>
      <c r="AG128" s="75" t="str">
        <f t="shared" si="19"/>
        <v>15:00</v>
      </c>
      <c r="AH128" s="74">
        <f t="shared" si="20"/>
        <v>33277.685000000005</v>
      </c>
      <c r="AI128" s="73" t="str">
        <f t="shared" si="21"/>
        <v/>
      </c>
      <c r="AJ128" s="73" t="str">
        <f t="shared" si="22"/>
        <v/>
      </c>
      <c r="AK128" s="73" t="str">
        <f t="shared" si="23"/>
        <v/>
      </c>
      <c r="AL128" s="72" t="str">
        <f t="shared" si="24"/>
        <v/>
      </c>
      <c r="AM128" s="71" t="str">
        <f t="shared" si="25"/>
        <v/>
      </c>
    </row>
    <row r="129" spans="2:39" ht="13.8" thickBot="1">
      <c r="B129" s="79">
        <v>44261</v>
      </c>
      <c r="C129" s="78">
        <f>'2019 PSUI Customer Load'!C129+'2019 PSUI Customer Gen'!C129</f>
        <v>1202.32</v>
      </c>
      <c r="D129" s="78">
        <f>'2019 PSUI Customer Load'!D129+'2019 PSUI Customer Gen'!D129</f>
        <v>1198.68</v>
      </c>
      <c r="E129" s="78">
        <f>'2019 PSUI Customer Load'!E129+'2019 PSUI Customer Gen'!E129</f>
        <v>1195.5</v>
      </c>
      <c r="F129" s="78">
        <f>'2019 PSUI Customer Load'!F129+'2019 PSUI Customer Gen'!F129</f>
        <v>1219.58</v>
      </c>
      <c r="G129" s="78">
        <f>'2019 PSUI Customer Load'!G129+'2019 PSUI Customer Gen'!G129</f>
        <v>1202</v>
      </c>
      <c r="H129" s="78">
        <f>'2019 PSUI Customer Load'!H129+'2019 PSUI Customer Gen'!H129</f>
        <v>1215.2</v>
      </c>
      <c r="I129" s="78">
        <f>'2019 PSUI Customer Load'!I129+'2019 PSUI Customer Gen'!I129</f>
        <v>1235.29</v>
      </c>
      <c r="J129" s="78">
        <f>'2019 PSUI Customer Load'!J129+'2019 PSUI Customer Gen'!J129</f>
        <v>1306.27</v>
      </c>
      <c r="K129" s="78">
        <f>'2019 PSUI Customer Load'!K129+'2019 PSUI Customer Gen'!K129</f>
        <v>1335.25</v>
      </c>
      <c r="L129" s="78">
        <f>'2019 PSUI Customer Load'!L129+'2019 PSUI Customer Gen'!L129</f>
        <v>1321.53</v>
      </c>
      <c r="M129" s="78">
        <f>'2019 PSUI Customer Load'!M129+'2019 PSUI Customer Gen'!M129</f>
        <v>1356.84</v>
      </c>
      <c r="N129" s="78">
        <f>'2019 PSUI Customer Load'!N129+'2019 PSUI Customer Gen'!N129</f>
        <v>1331.01</v>
      </c>
      <c r="O129" s="78">
        <f>'2019 PSUI Customer Load'!O129+'2019 PSUI Customer Gen'!O129</f>
        <v>1302.28</v>
      </c>
      <c r="P129" s="78">
        <f>'2019 PSUI Customer Load'!P129+'2019 PSUI Customer Gen'!P129</f>
        <v>1291.96</v>
      </c>
      <c r="Q129" s="78">
        <f>'2019 PSUI Customer Load'!Q129+'2019 PSUI Customer Gen'!Q129</f>
        <v>1262.8399999999999</v>
      </c>
      <c r="R129" s="78">
        <f>'2019 PSUI Customer Load'!R129+'2019 PSUI Customer Gen'!R129</f>
        <v>1288.5999999999999</v>
      </c>
      <c r="S129" s="78">
        <f>'2019 PSUI Customer Load'!S129+'2019 PSUI Customer Gen'!S129</f>
        <v>1271.06</v>
      </c>
      <c r="T129" s="78">
        <f>'2019 PSUI Customer Load'!T129+'2019 PSUI Customer Gen'!T129</f>
        <v>1252.58</v>
      </c>
      <c r="U129" s="78">
        <f>'2019 PSUI Customer Load'!U129+'2019 PSUI Customer Gen'!U129</f>
        <v>1296.6099999999999</v>
      </c>
      <c r="V129" s="78">
        <f>'2019 PSUI Customer Load'!V129+'2019 PSUI Customer Gen'!V129</f>
        <v>1273.55</v>
      </c>
      <c r="W129" s="78">
        <f>'2019 PSUI Customer Load'!W129+'2019 PSUI Customer Gen'!W129</f>
        <v>1267.95</v>
      </c>
      <c r="X129" s="78">
        <f>'2019 PSUI Customer Load'!X129+'2019 PSUI Customer Gen'!X129</f>
        <v>1271.27</v>
      </c>
      <c r="Y129" s="78">
        <f>'2019 PSUI Customer Load'!Y129+'2019 PSUI Customer Gen'!Y129</f>
        <v>1256.26</v>
      </c>
      <c r="Z129" s="78">
        <f>'2019 PSUI Customer Load'!Z129+'2019 PSUI Customer Gen'!Z129</f>
        <v>1232.5999999999999</v>
      </c>
      <c r="AA129" s="86">
        <f t="shared" si="13"/>
        <v>1356.84</v>
      </c>
      <c r="AB129" s="77">
        <f t="shared" si="14"/>
        <v>2021</v>
      </c>
      <c r="AC129" s="76">
        <f t="shared" si="15"/>
        <v>3</v>
      </c>
      <c r="AD129" s="76" t="str">
        <f t="shared" si="16"/>
        <v/>
      </c>
      <c r="AE129" s="76" t="str">
        <f t="shared" si="17"/>
        <v/>
      </c>
      <c r="AF129" s="74">
        <f t="shared" si="18"/>
        <v>1356.84</v>
      </c>
      <c r="AG129" s="75" t="str">
        <f t="shared" si="19"/>
        <v>11:00</v>
      </c>
      <c r="AH129" s="74">
        <f t="shared" si="20"/>
        <v>31743.87</v>
      </c>
      <c r="AI129" s="73" t="str">
        <f t="shared" si="21"/>
        <v/>
      </c>
      <c r="AJ129" s="73" t="str">
        <f t="shared" si="22"/>
        <v/>
      </c>
      <c r="AK129" s="73" t="str">
        <f t="shared" si="23"/>
        <v/>
      </c>
      <c r="AL129" s="72" t="str">
        <f t="shared" si="24"/>
        <v/>
      </c>
      <c r="AM129" s="71" t="str">
        <f t="shared" si="25"/>
        <v/>
      </c>
    </row>
    <row r="130" spans="2:39" ht="13.8" thickBot="1">
      <c r="B130" s="79">
        <v>44262</v>
      </c>
      <c r="C130" s="78">
        <f>'2019 PSUI Customer Load'!C130+'2019 PSUI Customer Gen'!C130</f>
        <v>1240.23</v>
      </c>
      <c r="D130" s="78">
        <f>'2019 PSUI Customer Load'!D130+'2019 PSUI Customer Gen'!D130</f>
        <v>1221.6400000000001</v>
      </c>
      <c r="E130" s="78">
        <f>'2019 PSUI Customer Load'!E130+'2019 PSUI Customer Gen'!E130</f>
        <v>1223.04</v>
      </c>
      <c r="F130" s="78">
        <f>'2019 PSUI Customer Load'!F130+'2019 PSUI Customer Gen'!F130</f>
        <v>1221.74</v>
      </c>
      <c r="G130" s="78">
        <f>'2019 PSUI Customer Load'!G130+'2019 PSUI Customer Gen'!G130</f>
        <v>1223.92</v>
      </c>
      <c r="H130" s="78">
        <f>'2019 PSUI Customer Load'!H130+'2019 PSUI Customer Gen'!H130</f>
        <v>1247.93</v>
      </c>
      <c r="I130" s="78">
        <f>'2019 PSUI Customer Load'!I130+'2019 PSUI Customer Gen'!I130</f>
        <v>1260.04</v>
      </c>
      <c r="J130" s="78">
        <f>'2019 PSUI Customer Load'!J130+'2019 PSUI Customer Gen'!J130</f>
        <v>1325.56</v>
      </c>
      <c r="K130" s="78">
        <f>'2019 PSUI Customer Load'!K130+'2019 PSUI Customer Gen'!K130</f>
        <v>1324.33</v>
      </c>
      <c r="L130" s="78">
        <f>'2019 PSUI Customer Load'!L130+'2019 PSUI Customer Gen'!L130</f>
        <v>1299.52</v>
      </c>
      <c r="M130" s="78">
        <f>'2019 PSUI Customer Load'!M130+'2019 PSUI Customer Gen'!M130</f>
        <v>1315.79</v>
      </c>
      <c r="N130" s="78">
        <f>'2019 PSUI Customer Load'!N130+'2019 PSUI Customer Gen'!N130</f>
        <v>1311.52</v>
      </c>
      <c r="O130" s="78">
        <f>'2019 PSUI Customer Load'!O130+'2019 PSUI Customer Gen'!O130</f>
        <v>1278.55</v>
      </c>
      <c r="P130" s="78">
        <f>'2019 PSUI Customer Load'!P130+'2019 PSUI Customer Gen'!P130</f>
        <v>1279.29</v>
      </c>
      <c r="Q130" s="78">
        <f>'2019 PSUI Customer Load'!Q130+'2019 PSUI Customer Gen'!Q130</f>
        <v>1243.03</v>
      </c>
      <c r="R130" s="78">
        <f>'2019 PSUI Customer Load'!R130+'2019 PSUI Customer Gen'!R130</f>
        <v>1269.8699999999999</v>
      </c>
      <c r="S130" s="78">
        <f>'2019 PSUI Customer Load'!S130+'2019 PSUI Customer Gen'!S130</f>
        <v>1261.19</v>
      </c>
      <c r="T130" s="78">
        <f>'2019 PSUI Customer Load'!T130+'2019 PSUI Customer Gen'!T130</f>
        <v>1217.6199999999999</v>
      </c>
      <c r="U130" s="78">
        <f>'2019 PSUI Customer Load'!U130+'2019 PSUI Customer Gen'!U130</f>
        <v>1270.57</v>
      </c>
      <c r="V130" s="78">
        <f>'2019 PSUI Customer Load'!V130+'2019 PSUI Customer Gen'!V130</f>
        <v>1265.01</v>
      </c>
      <c r="W130" s="78">
        <f>'2019 PSUI Customer Load'!W130+'2019 PSUI Customer Gen'!W130</f>
        <v>1251.43</v>
      </c>
      <c r="X130" s="78">
        <f>'2019 PSUI Customer Load'!X130+'2019 PSUI Customer Gen'!X130</f>
        <v>1246.8399999999999</v>
      </c>
      <c r="Y130" s="78">
        <f>'2019 PSUI Customer Load'!Y130+'2019 PSUI Customer Gen'!Y130</f>
        <v>1250.3800000000001</v>
      </c>
      <c r="Z130" s="78">
        <f>'2019 PSUI Customer Load'!Z130+'2019 PSUI Customer Gen'!Z130</f>
        <v>1265.3599999999999</v>
      </c>
      <c r="AA130" s="86">
        <f t="shared" si="13"/>
        <v>1325.56</v>
      </c>
      <c r="AB130" s="77">
        <f t="shared" si="14"/>
        <v>2021</v>
      </c>
      <c r="AC130" s="76">
        <f t="shared" si="15"/>
        <v>3</v>
      </c>
      <c r="AD130" s="76" t="str">
        <f t="shared" si="16"/>
        <v/>
      </c>
      <c r="AE130" s="76" t="str">
        <f t="shared" si="17"/>
        <v/>
      </c>
      <c r="AF130" s="74">
        <f t="shared" si="18"/>
        <v>1325.56</v>
      </c>
      <c r="AG130" s="75" t="str">
        <f t="shared" si="19"/>
        <v>8:00</v>
      </c>
      <c r="AH130" s="74">
        <f t="shared" si="20"/>
        <v>31639.96</v>
      </c>
      <c r="AI130" s="73" t="str">
        <f t="shared" si="21"/>
        <v/>
      </c>
      <c r="AJ130" s="73" t="str">
        <f t="shared" si="22"/>
        <v/>
      </c>
      <c r="AK130" s="73" t="str">
        <f t="shared" si="23"/>
        <v/>
      </c>
      <c r="AL130" s="72" t="str">
        <f t="shared" si="24"/>
        <v/>
      </c>
      <c r="AM130" s="71" t="str">
        <f t="shared" si="25"/>
        <v/>
      </c>
    </row>
    <row r="131" spans="2:39" ht="13.8" thickBot="1">
      <c r="B131" s="79">
        <v>44263</v>
      </c>
      <c r="C131" s="78">
        <f>'2019 PSUI Customer Load'!C131+'2019 PSUI Customer Gen'!C131</f>
        <v>1254.0899999999999</v>
      </c>
      <c r="D131" s="78">
        <f>'2019 PSUI Customer Load'!D131+'2019 PSUI Customer Gen'!D131</f>
        <v>1251.8800000000001</v>
      </c>
      <c r="E131" s="78">
        <f>'2019 PSUI Customer Load'!E131+'2019 PSUI Customer Gen'!E131</f>
        <v>1236.0999999999999</v>
      </c>
      <c r="F131" s="78">
        <f>'2019 PSUI Customer Load'!F131+'2019 PSUI Customer Gen'!F131</f>
        <v>1236.94</v>
      </c>
      <c r="G131" s="78">
        <f>'2019 PSUI Customer Load'!G131+'2019 PSUI Customer Gen'!G131</f>
        <v>1258.22</v>
      </c>
      <c r="H131" s="78">
        <f>'2019 PSUI Customer Load'!H131+'2019 PSUI Customer Gen'!H131</f>
        <v>1266.55</v>
      </c>
      <c r="I131" s="78">
        <f>'2019 PSUI Customer Load'!I131+'2019 PSUI Customer Gen'!I131</f>
        <v>1318.03</v>
      </c>
      <c r="J131" s="78">
        <f>'2019 PSUI Customer Load'!J131+'2019 PSUI Customer Gen'!J131</f>
        <v>1401.09</v>
      </c>
      <c r="K131" s="78">
        <f>'2019 PSUI Customer Load'!K131+'2019 PSUI Customer Gen'!K131</f>
        <v>1428.63</v>
      </c>
      <c r="L131" s="78">
        <f>'2019 PSUI Customer Load'!L131+'2019 PSUI Customer Gen'!L131</f>
        <v>1439.31</v>
      </c>
      <c r="M131" s="78">
        <f>'2019 PSUI Customer Load'!M131+'2019 PSUI Customer Gen'!M131</f>
        <v>1439.31</v>
      </c>
      <c r="N131" s="78">
        <f>'2019 PSUI Customer Load'!N131+'2019 PSUI Customer Gen'!N131</f>
        <v>1432.24</v>
      </c>
      <c r="O131" s="78">
        <f>'2019 PSUI Customer Load'!O131+'2019 PSUI Customer Gen'!O131</f>
        <v>1402.06</v>
      </c>
      <c r="P131" s="78">
        <f>'2019 PSUI Customer Load'!P131+'2019 PSUI Customer Gen'!P131</f>
        <v>1388.91</v>
      </c>
      <c r="Q131" s="78">
        <f>'2019 PSUI Customer Load'!Q131+'2019 PSUI Customer Gen'!Q131</f>
        <v>1366.19</v>
      </c>
      <c r="R131" s="78">
        <f>'2019 PSUI Customer Load'!R131+'2019 PSUI Customer Gen'!R131</f>
        <v>1380.58</v>
      </c>
      <c r="S131" s="78">
        <f>'2019 PSUI Customer Load'!S131+'2019 PSUI Customer Gen'!S131</f>
        <v>1342.01</v>
      </c>
      <c r="T131" s="78">
        <f>'2019 PSUI Customer Load'!T131+'2019 PSUI Customer Gen'!T131</f>
        <v>1289.3699999999999</v>
      </c>
      <c r="U131" s="78">
        <f>'2019 PSUI Customer Load'!U131+'2019 PSUI Customer Gen'!U131</f>
        <v>1271.03</v>
      </c>
      <c r="V131" s="78">
        <f>'2019 PSUI Customer Load'!V131+'2019 PSUI Customer Gen'!V131</f>
        <v>1222.03</v>
      </c>
      <c r="W131" s="78">
        <f>'2019 PSUI Customer Load'!W131+'2019 PSUI Customer Gen'!W131</f>
        <v>1206.3800000000001</v>
      </c>
      <c r="X131" s="78">
        <f>'2019 PSUI Customer Load'!X131+'2019 PSUI Customer Gen'!X131</f>
        <v>1205.05</v>
      </c>
      <c r="Y131" s="78">
        <f>'2019 PSUI Customer Load'!Y131+'2019 PSUI Customer Gen'!Y131</f>
        <v>1175.44</v>
      </c>
      <c r="Z131" s="78">
        <f>'2019 PSUI Customer Load'!Z131+'2019 PSUI Customer Gen'!Z131</f>
        <v>1170.44</v>
      </c>
      <c r="AA131" s="86">
        <f t="shared" ref="AA131:AA194" si="26">MAX(C131:Z131)</f>
        <v>1439.31</v>
      </c>
      <c r="AB131" s="77">
        <f t="shared" ref="AB131:AB194" si="27">YEAR(B131)</f>
        <v>2021</v>
      </c>
      <c r="AC131" s="76">
        <f t="shared" ref="AC131:AC194" si="28">MONTH(B131)</f>
        <v>3</v>
      </c>
      <c r="AD131" s="76" t="str">
        <f t="shared" ref="AD131:AD194" si="29">IF(AE131="","",AB131&amp;"-"&amp;AE131)</f>
        <v/>
      </c>
      <c r="AE131" s="76" t="str">
        <f t="shared" ref="AE131:AE194" si="30">IF(DAY(B131+1)=1,AC131,"")</f>
        <v/>
      </c>
      <c r="AF131" s="74">
        <f t="shared" ref="AF131:AF194" si="31">MAX(C131:AA131)</f>
        <v>1439.31</v>
      </c>
      <c r="AG131" s="75" t="str">
        <f t="shared" ref="AG131:AG194" si="32">INDEX($C$2:$Z$2,MATCH(AF131,C131:Z131,0))</f>
        <v>10:00</v>
      </c>
      <c r="AH131" s="74">
        <f t="shared" ref="AH131:AH194" si="33">SUM(C131:AA131)</f>
        <v>32821.189999999988</v>
      </c>
      <c r="AI131" s="73" t="str">
        <f t="shared" ref="AI131:AI194" si="34">IF(AE131&lt;&gt;"",SUMIFS(AF:AF,AC:AC,AC131,AB:AB,AB131),"")</f>
        <v/>
      </c>
      <c r="AJ131" s="73" t="str">
        <f t="shared" ref="AJ131:AJ194" si="35">IF(AI131="","",_xlfn.MAXIFS(AF:AF,AC:AC,AC131,AB:AB,AB131))</f>
        <v/>
      </c>
      <c r="AK131" s="73" t="str">
        <f t="shared" ref="AK131:AK194" si="36">IF(AI131="","",_xlfn.MAXIFS(AH:AH,AC:AC,AC131,AB:AB,AB131))</f>
        <v/>
      </c>
      <c r="AL131" s="72" t="str">
        <f t="shared" ref="AL131:AL194" si="37">IF(AI131&lt;&gt;"",INDEX(B:B,MATCH(AJ131,AF:AF,0)),"")</f>
        <v/>
      </c>
      <c r="AM131" s="71" t="str">
        <f t="shared" ref="AM131:AM194" si="38">IF(AI131&lt;&gt;"",INDEX(AG:AG,MATCH(AJ131,AF:AF,0)),"")</f>
        <v/>
      </c>
    </row>
    <row r="132" spans="2:39" ht="13.8" thickBot="1">
      <c r="B132" s="79">
        <v>44264</v>
      </c>
      <c r="C132" s="78">
        <f>'2019 PSUI Customer Load'!C132+'2019 PSUI Customer Gen'!C132</f>
        <v>1154.97</v>
      </c>
      <c r="D132" s="78">
        <f>'2019 PSUI Customer Load'!D132+'2019 PSUI Customer Gen'!D132</f>
        <v>1144.82</v>
      </c>
      <c r="E132" s="78">
        <f>'2019 PSUI Customer Load'!E132+'2019 PSUI Customer Gen'!E132</f>
        <v>1145.83</v>
      </c>
      <c r="F132" s="78">
        <f>'2019 PSUI Customer Load'!F132+'2019 PSUI Customer Gen'!F132</f>
        <v>1165.5</v>
      </c>
      <c r="G132" s="78">
        <f>'2019 PSUI Customer Load'!G132+'2019 PSUI Customer Gen'!G132</f>
        <v>1177.05</v>
      </c>
      <c r="H132" s="78">
        <f>'2019 PSUI Customer Load'!H132+'2019 PSUI Customer Gen'!H132</f>
        <v>1190.49</v>
      </c>
      <c r="I132" s="78">
        <f>'2019 PSUI Customer Load'!I132+'2019 PSUI Customer Gen'!I132</f>
        <v>1248.52</v>
      </c>
      <c r="J132" s="78">
        <f>'2019 PSUI Customer Load'!J132+'2019 PSUI Customer Gen'!J132</f>
        <v>1338.93</v>
      </c>
      <c r="K132" s="78">
        <f>'2019 PSUI Customer Load'!K132+'2019 PSUI Customer Gen'!K132</f>
        <v>1362.16</v>
      </c>
      <c r="L132" s="78">
        <f>'2019 PSUI Customer Load'!L132+'2019 PSUI Customer Gen'!L132</f>
        <v>1370.53</v>
      </c>
      <c r="M132" s="78">
        <f>'2019 PSUI Customer Load'!M132+'2019 PSUI Customer Gen'!M132</f>
        <v>1388.73</v>
      </c>
      <c r="N132" s="78">
        <f>'2019 PSUI Customer Load'!N132+'2019 PSUI Customer Gen'!N132</f>
        <v>1407.88</v>
      </c>
      <c r="O132" s="78">
        <f>'2019 PSUI Customer Load'!O132+'2019 PSUI Customer Gen'!O132</f>
        <v>1351.1</v>
      </c>
      <c r="P132" s="78">
        <f>'2019 PSUI Customer Load'!P132+'2019 PSUI Customer Gen'!P132</f>
        <v>1348.9</v>
      </c>
      <c r="Q132" s="78">
        <f>'2019 PSUI Customer Load'!Q132+'2019 PSUI Customer Gen'!Q132</f>
        <v>1340.29</v>
      </c>
      <c r="R132" s="78">
        <f>'2019 PSUI Customer Load'!R132+'2019 PSUI Customer Gen'!R132</f>
        <v>1343.34</v>
      </c>
      <c r="S132" s="78">
        <f>'2019 PSUI Customer Load'!S132+'2019 PSUI Customer Gen'!S132</f>
        <v>1305.4000000000001</v>
      </c>
      <c r="T132" s="78">
        <f>'2019 PSUI Customer Load'!T132+'2019 PSUI Customer Gen'!T132</f>
        <v>1255.49</v>
      </c>
      <c r="U132" s="78">
        <f>'2019 PSUI Customer Load'!U132+'2019 PSUI Customer Gen'!U132</f>
        <v>1242.01</v>
      </c>
      <c r="V132" s="78">
        <f>'2019 PSUI Customer Load'!V132+'2019 PSUI Customer Gen'!V132</f>
        <v>1226.82</v>
      </c>
      <c r="W132" s="78">
        <f>'2019 PSUI Customer Load'!W132+'2019 PSUI Customer Gen'!W132</f>
        <v>1197.49</v>
      </c>
      <c r="X132" s="78">
        <f>'2019 PSUI Customer Load'!X132+'2019 PSUI Customer Gen'!X132</f>
        <v>1192.52</v>
      </c>
      <c r="Y132" s="78">
        <f>'2019 PSUI Customer Load'!Y132+'2019 PSUI Customer Gen'!Y132</f>
        <v>1178.98</v>
      </c>
      <c r="Z132" s="78">
        <f>'2019 PSUI Customer Load'!Z132+'2019 PSUI Customer Gen'!Z132</f>
        <v>1165.3599999999999</v>
      </c>
      <c r="AA132" s="86">
        <f t="shared" si="26"/>
        <v>1407.88</v>
      </c>
      <c r="AB132" s="77">
        <f t="shared" si="27"/>
        <v>2021</v>
      </c>
      <c r="AC132" s="76">
        <f t="shared" si="28"/>
        <v>3</v>
      </c>
      <c r="AD132" s="76" t="str">
        <f t="shared" si="29"/>
        <v/>
      </c>
      <c r="AE132" s="76" t="str">
        <f t="shared" si="30"/>
        <v/>
      </c>
      <c r="AF132" s="74">
        <f t="shared" si="31"/>
        <v>1407.88</v>
      </c>
      <c r="AG132" s="75" t="str">
        <f t="shared" si="32"/>
        <v>12:00</v>
      </c>
      <c r="AH132" s="74">
        <f t="shared" si="33"/>
        <v>31650.990000000005</v>
      </c>
      <c r="AI132" s="73" t="str">
        <f t="shared" si="34"/>
        <v/>
      </c>
      <c r="AJ132" s="73" t="str">
        <f t="shared" si="35"/>
        <v/>
      </c>
      <c r="AK132" s="73" t="str">
        <f t="shared" si="36"/>
        <v/>
      </c>
      <c r="AL132" s="72" t="str">
        <f t="shared" si="37"/>
        <v/>
      </c>
      <c r="AM132" s="71" t="str">
        <f t="shared" si="38"/>
        <v/>
      </c>
    </row>
    <row r="133" spans="2:39" ht="13.8" thickBot="1">
      <c r="B133" s="79">
        <v>44265</v>
      </c>
      <c r="C133" s="78">
        <f>'2019 PSUI Customer Load'!C133+'2019 PSUI Customer Gen'!C133</f>
        <v>1149.8900000000001</v>
      </c>
      <c r="D133" s="78">
        <f>'2019 PSUI Customer Load'!D133+'2019 PSUI Customer Gen'!D133</f>
        <v>1149.4000000000001</v>
      </c>
      <c r="E133" s="78">
        <f>'2019 PSUI Customer Load'!E133+'2019 PSUI Customer Gen'!E133</f>
        <v>1138.55</v>
      </c>
      <c r="F133" s="78">
        <f>'2019 PSUI Customer Load'!F133+'2019 PSUI Customer Gen'!F133</f>
        <v>1163.96</v>
      </c>
      <c r="G133" s="78">
        <f>'2019 PSUI Customer Load'!G133+'2019 PSUI Customer Gen'!G133</f>
        <v>1180.94</v>
      </c>
      <c r="H133" s="78">
        <f>'2019 PSUI Customer Load'!H133+'2019 PSUI Customer Gen'!H133</f>
        <v>1197.28</v>
      </c>
      <c r="I133" s="78">
        <f>'2019 PSUI Customer Load'!I133+'2019 PSUI Customer Gen'!I133</f>
        <v>1269.17</v>
      </c>
      <c r="J133" s="78">
        <f>'2019 PSUI Customer Load'!J133+'2019 PSUI Customer Gen'!J133</f>
        <v>1339</v>
      </c>
      <c r="K133" s="78">
        <f>'2019 PSUI Customer Load'!K133+'2019 PSUI Customer Gen'!K133</f>
        <v>1369.9</v>
      </c>
      <c r="L133" s="78">
        <f>'2019 PSUI Customer Load'!L133+'2019 PSUI Customer Gen'!L133</f>
        <v>1371.76</v>
      </c>
      <c r="M133" s="78">
        <f>'2019 PSUI Customer Load'!M133+'2019 PSUI Customer Gen'!M133</f>
        <v>1373.71</v>
      </c>
      <c r="N133" s="78">
        <f>'2019 PSUI Customer Load'!N133+'2019 PSUI Customer Gen'!N133</f>
        <v>1367.03</v>
      </c>
      <c r="O133" s="78">
        <f>'2019 PSUI Customer Load'!O133+'2019 PSUI Customer Gen'!O133</f>
        <v>1288.21</v>
      </c>
      <c r="P133" s="78">
        <f>'2019 PSUI Customer Load'!P133+'2019 PSUI Customer Gen'!P133</f>
        <v>1297.5899999999999</v>
      </c>
      <c r="Q133" s="78">
        <f>'2019 PSUI Customer Load'!Q133+'2019 PSUI Customer Gen'!Q133</f>
        <v>1282.93</v>
      </c>
      <c r="R133" s="78">
        <f>'2019 PSUI Customer Load'!R133+'2019 PSUI Customer Gen'!R133</f>
        <v>1296.3</v>
      </c>
      <c r="S133" s="78">
        <f>'2019 PSUI Customer Load'!S133+'2019 PSUI Customer Gen'!S133</f>
        <v>1247.05</v>
      </c>
      <c r="T133" s="78">
        <f>'2019 PSUI Customer Load'!T133+'2019 PSUI Customer Gen'!T133</f>
        <v>1195.04</v>
      </c>
      <c r="U133" s="78">
        <f>'2019 PSUI Customer Load'!U133+'2019 PSUI Customer Gen'!U133</f>
        <v>1183.53</v>
      </c>
      <c r="V133" s="78">
        <f>'2019 PSUI Customer Load'!V133+'2019 PSUI Customer Gen'!V133</f>
        <v>1146.81</v>
      </c>
      <c r="W133" s="78">
        <f>'2019 PSUI Customer Load'!W133+'2019 PSUI Customer Gen'!W133</f>
        <v>1127.8</v>
      </c>
      <c r="X133" s="78">
        <f>'2019 PSUI Customer Load'!X133+'2019 PSUI Customer Gen'!X133</f>
        <v>1107.44</v>
      </c>
      <c r="Y133" s="78">
        <f>'2019 PSUI Customer Load'!Y133+'2019 PSUI Customer Gen'!Y133</f>
        <v>1111.6400000000001</v>
      </c>
      <c r="Z133" s="78">
        <f>'2019 PSUI Customer Load'!Z133+'2019 PSUI Customer Gen'!Z133</f>
        <v>1111.1400000000001</v>
      </c>
      <c r="AA133" s="86">
        <f t="shared" si="26"/>
        <v>1373.71</v>
      </c>
      <c r="AB133" s="77">
        <f t="shared" si="27"/>
        <v>2021</v>
      </c>
      <c r="AC133" s="76">
        <f t="shared" si="28"/>
        <v>3</v>
      </c>
      <c r="AD133" s="76" t="str">
        <f t="shared" si="29"/>
        <v/>
      </c>
      <c r="AE133" s="76" t="str">
        <f t="shared" si="30"/>
        <v/>
      </c>
      <c r="AF133" s="74">
        <f t="shared" si="31"/>
        <v>1373.71</v>
      </c>
      <c r="AG133" s="75" t="str">
        <f t="shared" si="32"/>
        <v>11:00</v>
      </c>
      <c r="AH133" s="74">
        <f t="shared" si="33"/>
        <v>30839.779999999995</v>
      </c>
      <c r="AI133" s="73" t="str">
        <f t="shared" si="34"/>
        <v/>
      </c>
      <c r="AJ133" s="73" t="str">
        <f t="shared" si="35"/>
        <v/>
      </c>
      <c r="AK133" s="73" t="str">
        <f t="shared" si="36"/>
        <v/>
      </c>
      <c r="AL133" s="72" t="str">
        <f t="shared" si="37"/>
        <v/>
      </c>
      <c r="AM133" s="71" t="str">
        <f t="shared" si="38"/>
        <v/>
      </c>
    </row>
    <row r="134" spans="2:39" ht="13.8" thickBot="1">
      <c r="B134" s="79">
        <v>44266</v>
      </c>
      <c r="C134" s="78">
        <f>'2019 PSUI Customer Load'!C134+'2019 PSUI Customer Gen'!C134</f>
        <v>1094.6600000000001</v>
      </c>
      <c r="D134" s="78">
        <f>'2019 PSUI Customer Load'!D134+'2019 PSUI Customer Gen'!D134</f>
        <v>1071.49</v>
      </c>
      <c r="E134" s="78">
        <f>'2019 PSUI Customer Load'!E134+'2019 PSUI Customer Gen'!E134</f>
        <v>1062.04</v>
      </c>
      <c r="F134" s="78">
        <f>'2019 PSUI Customer Load'!F134+'2019 PSUI Customer Gen'!F134</f>
        <v>1065.02</v>
      </c>
      <c r="G134" s="78">
        <f>'2019 PSUI Customer Load'!G134+'2019 PSUI Customer Gen'!G134</f>
        <v>1081.57</v>
      </c>
      <c r="H134" s="78">
        <f>'2019 PSUI Customer Load'!H134+'2019 PSUI Customer Gen'!H134</f>
        <v>1101.98</v>
      </c>
      <c r="I134" s="78">
        <f>'2019 PSUI Customer Load'!I134+'2019 PSUI Customer Gen'!I134</f>
        <v>1170.02</v>
      </c>
      <c r="J134" s="78">
        <f>'2019 PSUI Customer Load'!J134+'2019 PSUI Customer Gen'!J134</f>
        <v>1240.0899999999999</v>
      </c>
      <c r="K134" s="78">
        <f>'2019 PSUI Customer Load'!K134+'2019 PSUI Customer Gen'!K134</f>
        <v>1291.01</v>
      </c>
      <c r="L134" s="78">
        <f>'2019 PSUI Customer Load'!L134+'2019 PSUI Customer Gen'!L134</f>
        <v>1275.79</v>
      </c>
      <c r="M134" s="78">
        <f>'2019 PSUI Customer Load'!M134+'2019 PSUI Customer Gen'!M134</f>
        <v>1318.56</v>
      </c>
      <c r="N134" s="78">
        <f>'2019 PSUI Customer Load'!N134+'2019 PSUI Customer Gen'!N134</f>
        <v>1332.35</v>
      </c>
      <c r="O134" s="78">
        <f>'2019 PSUI Customer Load'!O134+'2019 PSUI Customer Gen'!O134</f>
        <v>1323.25</v>
      </c>
      <c r="P134" s="78">
        <f>'2019 PSUI Customer Load'!P134+'2019 PSUI Customer Gen'!P134</f>
        <v>1325.42</v>
      </c>
      <c r="Q134" s="78">
        <f>'2019 PSUI Customer Load'!Q134+'2019 PSUI Customer Gen'!Q134</f>
        <v>1295</v>
      </c>
      <c r="R134" s="78">
        <f>'2019 PSUI Customer Load'!R134+'2019 PSUI Customer Gen'!R134</f>
        <v>1311.77</v>
      </c>
      <c r="S134" s="78">
        <f>'2019 PSUI Customer Load'!S134+'2019 PSUI Customer Gen'!S134</f>
        <v>1261.01</v>
      </c>
      <c r="T134" s="78">
        <f>'2019 PSUI Customer Load'!T134+'2019 PSUI Customer Gen'!T134</f>
        <v>1222.3800000000001</v>
      </c>
      <c r="U134" s="78">
        <f>'2019 PSUI Customer Load'!U134+'2019 PSUI Customer Gen'!U134</f>
        <v>1215.5899999999999</v>
      </c>
      <c r="V134" s="78">
        <f>'2019 PSUI Customer Load'!V134+'2019 PSUI Customer Gen'!V134</f>
        <v>1172.22</v>
      </c>
      <c r="W134" s="78">
        <f>'2019 PSUI Customer Load'!W134+'2019 PSUI Customer Gen'!W134</f>
        <v>1153.95</v>
      </c>
      <c r="X134" s="78">
        <f>'2019 PSUI Customer Load'!X134+'2019 PSUI Customer Gen'!X134</f>
        <v>1150.77</v>
      </c>
      <c r="Y134" s="78">
        <f>'2019 PSUI Customer Load'!Y134+'2019 PSUI Customer Gen'!Y134</f>
        <v>1133.06</v>
      </c>
      <c r="Z134" s="78">
        <f>'2019 PSUI Customer Load'!Z134+'2019 PSUI Customer Gen'!Z134</f>
        <v>1135.58</v>
      </c>
      <c r="AA134" s="86">
        <f t="shared" si="26"/>
        <v>1332.35</v>
      </c>
      <c r="AB134" s="77">
        <f t="shared" si="27"/>
        <v>2021</v>
      </c>
      <c r="AC134" s="76">
        <f t="shared" si="28"/>
        <v>3</v>
      </c>
      <c r="AD134" s="76" t="str">
        <f t="shared" si="29"/>
        <v/>
      </c>
      <c r="AE134" s="76" t="str">
        <f t="shared" si="30"/>
        <v/>
      </c>
      <c r="AF134" s="74">
        <f t="shared" si="31"/>
        <v>1332.35</v>
      </c>
      <c r="AG134" s="75" t="str">
        <f t="shared" si="32"/>
        <v>12:00</v>
      </c>
      <c r="AH134" s="74">
        <f t="shared" si="33"/>
        <v>30136.93</v>
      </c>
      <c r="AI134" s="73" t="str">
        <f t="shared" si="34"/>
        <v/>
      </c>
      <c r="AJ134" s="73" t="str">
        <f t="shared" si="35"/>
        <v/>
      </c>
      <c r="AK134" s="73" t="str">
        <f t="shared" si="36"/>
        <v/>
      </c>
      <c r="AL134" s="72" t="str">
        <f t="shared" si="37"/>
        <v/>
      </c>
      <c r="AM134" s="71" t="str">
        <f t="shared" si="38"/>
        <v/>
      </c>
    </row>
    <row r="135" spans="2:39" ht="13.8" thickBot="1">
      <c r="B135" s="79">
        <v>44267</v>
      </c>
      <c r="C135" s="78">
        <f>'2019 PSUI Customer Load'!C135+'2019 PSUI Customer Gen'!C135</f>
        <v>1139.71</v>
      </c>
      <c r="D135" s="78">
        <f>'2019 PSUI Customer Load'!D135+'2019 PSUI Customer Gen'!D135</f>
        <v>1131.3800000000001</v>
      </c>
      <c r="E135" s="78">
        <f>'2019 PSUI Customer Load'!E135+'2019 PSUI Customer Gen'!E135</f>
        <v>1122.6300000000001</v>
      </c>
      <c r="F135" s="78">
        <f>'2019 PSUI Customer Load'!F135+'2019 PSUI Customer Gen'!F135</f>
        <v>1124.24</v>
      </c>
      <c r="G135" s="78">
        <f>'2019 PSUI Customer Load'!G135+'2019 PSUI Customer Gen'!G135</f>
        <v>1128.8599999999999</v>
      </c>
      <c r="H135" s="78">
        <f>'2019 PSUI Customer Load'!H135+'2019 PSUI Customer Gen'!H135</f>
        <v>1156.82</v>
      </c>
      <c r="I135" s="78">
        <f>'2019 PSUI Customer Load'!I135+'2019 PSUI Customer Gen'!I135</f>
        <v>1207.01</v>
      </c>
      <c r="J135" s="78">
        <f>'2019 PSUI Customer Load'!J135+'2019 PSUI Customer Gen'!J135</f>
        <v>1306.76</v>
      </c>
      <c r="K135" s="78">
        <f>'2019 PSUI Customer Load'!K135+'2019 PSUI Customer Gen'!K135</f>
        <v>1339</v>
      </c>
      <c r="L135" s="78">
        <f>'2019 PSUI Customer Load'!L135+'2019 PSUI Customer Gen'!L135</f>
        <v>1299.02</v>
      </c>
      <c r="M135" s="78">
        <f>'2019 PSUI Customer Load'!M135+'2019 PSUI Customer Gen'!M135</f>
        <v>1371.69</v>
      </c>
      <c r="N135" s="78">
        <f>'2019 PSUI Customer Load'!N135+'2019 PSUI Customer Gen'!N135</f>
        <v>1401.61</v>
      </c>
      <c r="O135" s="78">
        <f>'2019 PSUI Customer Load'!O135+'2019 PSUI Customer Gen'!O135</f>
        <v>1368.19</v>
      </c>
      <c r="P135" s="78">
        <f>'2019 PSUI Customer Load'!P135+'2019 PSUI Customer Gen'!P135</f>
        <v>1363.18</v>
      </c>
      <c r="Q135" s="78">
        <f>'2019 PSUI Customer Load'!Q135+'2019 PSUI Customer Gen'!Q135</f>
        <v>1335.99</v>
      </c>
      <c r="R135" s="78">
        <f>'2019 PSUI Customer Load'!R135+'2019 PSUI Customer Gen'!R135</f>
        <v>1324.23</v>
      </c>
      <c r="S135" s="78">
        <f>'2019 PSUI Customer Load'!S135+'2019 PSUI Customer Gen'!S135</f>
        <v>1295.49</v>
      </c>
      <c r="T135" s="78">
        <f>'2019 PSUI Customer Load'!T135+'2019 PSUI Customer Gen'!T135</f>
        <v>1257.6199999999999</v>
      </c>
      <c r="U135" s="78">
        <f>'2019 PSUI Customer Load'!U135+'2019 PSUI Customer Gen'!U135</f>
        <v>1236.94</v>
      </c>
      <c r="V135" s="78">
        <f>'2019 PSUI Customer Load'!V135+'2019 PSUI Customer Gen'!V135</f>
        <v>1219.82</v>
      </c>
      <c r="W135" s="78">
        <f>'2019 PSUI Customer Load'!W135+'2019 PSUI Customer Gen'!W135</f>
        <v>1227.31</v>
      </c>
      <c r="X135" s="78">
        <f>'2019 PSUI Customer Load'!X135+'2019 PSUI Customer Gen'!X135</f>
        <v>1214.5</v>
      </c>
      <c r="Y135" s="78">
        <f>'2019 PSUI Customer Load'!Y135+'2019 PSUI Customer Gen'!Y135</f>
        <v>1205.8900000000001</v>
      </c>
      <c r="Z135" s="78">
        <f>'2019 PSUI Customer Load'!Z135+'2019 PSUI Customer Gen'!Z135</f>
        <v>1174.95</v>
      </c>
      <c r="AA135" s="86">
        <f t="shared" si="26"/>
        <v>1401.61</v>
      </c>
      <c r="AB135" s="77">
        <f t="shared" si="27"/>
        <v>2021</v>
      </c>
      <c r="AC135" s="76">
        <f t="shared" si="28"/>
        <v>3</v>
      </c>
      <c r="AD135" s="76" t="str">
        <f t="shared" si="29"/>
        <v/>
      </c>
      <c r="AE135" s="76" t="str">
        <f t="shared" si="30"/>
        <v/>
      </c>
      <c r="AF135" s="74">
        <f t="shared" si="31"/>
        <v>1401.61</v>
      </c>
      <c r="AG135" s="75" t="str">
        <f t="shared" si="32"/>
        <v>12:00</v>
      </c>
      <c r="AH135" s="74">
        <f t="shared" si="33"/>
        <v>31354.450000000004</v>
      </c>
      <c r="AI135" s="73" t="str">
        <f t="shared" si="34"/>
        <v/>
      </c>
      <c r="AJ135" s="73" t="str">
        <f t="shared" si="35"/>
        <v/>
      </c>
      <c r="AK135" s="73" t="str">
        <f t="shared" si="36"/>
        <v/>
      </c>
      <c r="AL135" s="72" t="str">
        <f t="shared" si="37"/>
        <v/>
      </c>
      <c r="AM135" s="71" t="str">
        <f t="shared" si="38"/>
        <v/>
      </c>
    </row>
    <row r="136" spans="2:39" ht="13.8" thickBot="1">
      <c r="B136" s="79">
        <v>44268</v>
      </c>
      <c r="C136" s="78">
        <f>'2019 PSUI Customer Load'!C136+'2019 PSUI Customer Gen'!C136</f>
        <v>1168.0899999999999</v>
      </c>
      <c r="D136" s="78">
        <f>'2019 PSUI Customer Load'!D136+'2019 PSUI Customer Gen'!D136</f>
        <v>1158.54</v>
      </c>
      <c r="E136" s="78">
        <f>'2019 PSUI Customer Load'!E136+'2019 PSUI Customer Gen'!E136</f>
        <v>1152.8</v>
      </c>
      <c r="F136" s="78">
        <f>'2019 PSUI Customer Load'!F136+'2019 PSUI Customer Gen'!F136</f>
        <v>1158.19</v>
      </c>
      <c r="G136" s="78">
        <f>'2019 PSUI Customer Load'!G136+'2019 PSUI Customer Gen'!G136</f>
        <v>1153.92</v>
      </c>
      <c r="H136" s="78">
        <f>'2019 PSUI Customer Load'!H136+'2019 PSUI Customer Gen'!H136</f>
        <v>1161.1300000000001</v>
      </c>
      <c r="I136" s="78">
        <f>'2019 PSUI Customer Load'!I136+'2019 PSUI Customer Gen'!I136</f>
        <v>1183.8800000000001</v>
      </c>
      <c r="J136" s="78">
        <f>'2019 PSUI Customer Load'!J136+'2019 PSUI Customer Gen'!J136</f>
        <v>1229.83</v>
      </c>
      <c r="K136" s="78">
        <f>'2019 PSUI Customer Load'!K136+'2019 PSUI Customer Gen'!K136</f>
        <v>1251.46</v>
      </c>
      <c r="L136" s="78">
        <f>'2019 PSUI Customer Load'!L136+'2019 PSUI Customer Gen'!L136</f>
        <v>1215.8</v>
      </c>
      <c r="M136" s="78">
        <f>'2019 PSUI Customer Load'!M136+'2019 PSUI Customer Gen'!M136</f>
        <v>1243.0999999999999</v>
      </c>
      <c r="N136" s="78">
        <f>'2019 PSUI Customer Load'!N136+'2019 PSUI Customer Gen'!N136</f>
        <v>1241</v>
      </c>
      <c r="O136" s="78">
        <f>'2019 PSUI Customer Load'!O136+'2019 PSUI Customer Gen'!O136</f>
        <v>1214.8900000000001</v>
      </c>
      <c r="P136" s="78">
        <f>'2019 PSUI Customer Load'!P136+'2019 PSUI Customer Gen'!P136</f>
        <v>1210.55</v>
      </c>
      <c r="Q136" s="78">
        <f>'2019 PSUI Customer Load'!Q136+'2019 PSUI Customer Gen'!Q136</f>
        <v>1181.8499999999999</v>
      </c>
      <c r="R136" s="78">
        <f>'2019 PSUI Customer Load'!R136+'2019 PSUI Customer Gen'!R136</f>
        <v>1180.06</v>
      </c>
      <c r="S136" s="78">
        <f>'2019 PSUI Customer Load'!S136+'2019 PSUI Customer Gen'!S136</f>
        <v>1159.55</v>
      </c>
      <c r="T136" s="78">
        <f>'2019 PSUI Customer Load'!T136+'2019 PSUI Customer Gen'!T136</f>
        <v>1137.78</v>
      </c>
      <c r="U136" s="78">
        <f>'2019 PSUI Customer Load'!U136+'2019 PSUI Customer Gen'!U136</f>
        <v>1163.8599999999999</v>
      </c>
      <c r="V136" s="78">
        <f>'2019 PSUI Customer Load'!V136+'2019 PSUI Customer Gen'!V136</f>
        <v>1154.76</v>
      </c>
      <c r="W136" s="78">
        <f>'2019 PSUI Customer Load'!W136+'2019 PSUI Customer Gen'!W136</f>
        <v>1155.8399999999999</v>
      </c>
      <c r="X136" s="78">
        <f>'2019 PSUI Customer Load'!X136+'2019 PSUI Customer Gen'!X136</f>
        <v>1165.54</v>
      </c>
      <c r="Y136" s="78">
        <f>'2019 PSUI Customer Load'!Y136+'2019 PSUI Customer Gen'!Y136</f>
        <v>1125.04</v>
      </c>
      <c r="Z136" s="78">
        <f>'2019 PSUI Customer Load'!Z136+'2019 PSUI Customer Gen'!Z136</f>
        <v>1121.23</v>
      </c>
      <c r="AA136" s="86">
        <f t="shared" si="26"/>
        <v>1251.46</v>
      </c>
      <c r="AB136" s="77">
        <f t="shared" si="27"/>
        <v>2021</v>
      </c>
      <c r="AC136" s="76">
        <f t="shared" si="28"/>
        <v>3</v>
      </c>
      <c r="AD136" s="76" t="str">
        <f t="shared" si="29"/>
        <v/>
      </c>
      <c r="AE136" s="76" t="str">
        <f t="shared" si="30"/>
        <v/>
      </c>
      <c r="AF136" s="74">
        <f t="shared" si="31"/>
        <v>1251.46</v>
      </c>
      <c r="AG136" s="75" t="str">
        <f t="shared" si="32"/>
        <v>9:00</v>
      </c>
      <c r="AH136" s="74">
        <f t="shared" si="33"/>
        <v>29540.149999999998</v>
      </c>
      <c r="AI136" s="73" t="str">
        <f t="shared" si="34"/>
        <v/>
      </c>
      <c r="AJ136" s="73" t="str">
        <f t="shared" si="35"/>
        <v/>
      </c>
      <c r="AK136" s="73" t="str">
        <f t="shared" si="36"/>
        <v/>
      </c>
      <c r="AL136" s="72" t="str">
        <f t="shared" si="37"/>
        <v/>
      </c>
      <c r="AM136" s="71" t="str">
        <f t="shared" si="38"/>
        <v/>
      </c>
    </row>
    <row r="137" spans="2:39" ht="13.8" thickBot="1">
      <c r="B137" s="79">
        <v>44269</v>
      </c>
      <c r="C137" s="78">
        <f>'2019 PSUI Customer Load'!C137+'2019 PSUI Customer Gen'!C137</f>
        <v>1116.75</v>
      </c>
      <c r="D137" s="78">
        <f>'2019 PSUI Customer Load'!D137+'2019 PSUI Customer Gen'!D137</f>
        <v>1095.6099999999999</v>
      </c>
      <c r="E137" s="78">
        <f>'2019 PSUI Customer Load'!E137+'2019 PSUI Customer Gen'!E137</f>
        <v>1094</v>
      </c>
      <c r="F137" s="78">
        <f>'2019 PSUI Customer Load'!F137+'2019 PSUI Customer Gen'!F137</f>
        <v>1095.53</v>
      </c>
      <c r="G137" s="78">
        <f>'2019 PSUI Customer Load'!G137+'2019 PSUI Customer Gen'!G137</f>
        <v>1110.55</v>
      </c>
      <c r="H137" s="78">
        <f>'2019 PSUI Customer Load'!H137+'2019 PSUI Customer Gen'!H137</f>
        <v>1139.67</v>
      </c>
      <c r="I137" s="78">
        <f>'2019 PSUI Customer Load'!I137+'2019 PSUI Customer Gen'!I137</f>
        <v>1218.07</v>
      </c>
      <c r="J137" s="78">
        <f>'2019 PSUI Customer Load'!J137+'2019 PSUI Customer Gen'!J137</f>
        <v>1216.3599999999999</v>
      </c>
      <c r="K137" s="78">
        <f>'2019 PSUI Customer Load'!K137+'2019 PSUI Customer Gen'!K137</f>
        <v>1190.3900000000001</v>
      </c>
      <c r="L137" s="78">
        <f>'2019 PSUI Customer Load'!L137+'2019 PSUI Customer Gen'!L137</f>
        <v>1225.95</v>
      </c>
      <c r="M137" s="78">
        <f>'2019 PSUI Customer Load'!M137+'2019 PSUI Customer Gen'!M137</f>
        <v>1234.56</v>
      </c>
      <c r="N137" s="78">
        <f>'2019 PSUI Customer Load'!N137+'2019 PSUI Customer Gen'!N137</f>
        <v>1199.28</v>
      </c>
      <c r="O137" s="78">
        <f>'2019 PSUI Customer Load'!O137+'2019 PSUI Customer Gen'!O137</f>
        <v>1197.04</v>
      </c>
      <c r="P137" s="78">
        <f>'2019 PSUI Customer Load'!P137+'2019 PSUI Customer Gen'!P137</f>
        <v>1184.26</v>
      </c>
      <c r="Q137" s="78">
        <f>'2019 PSUI Customer Load'!Q137+'2019 PSUI Customer Gen'!Q137</f>
        <v>1173.3399999999999</v>
      </c>
      <c r="R137" s="78">
        <f>'2019 PSUI Customer Load'!R137+'2019 PSUI Customer Gen'!R137</f>
        <v>1177.1199999999999</v>
      </c>
      <c r="S137" s="78">
        <f>'2019 PSUI Customer Load'!S137+'2019 PSUI Customer Gen'!S137</f>
        <v>1160.43</v>
      </c>
      <c r="T137" s="78">
        <f>'2019 PSUI Customer Load'!T137+'2019 PSUI Customer Gen'!T137</f>
        <v>1159.02</v>
      </c>
      <c r="U137" s="78">
        <f>'2019 PSUI Customer Load'!U137+'2019 PSUI Customer Gen'!U137</f>
        <v>1158.4000000000001</v>
      </c>
      <c r="V137" s="78">
        <f>'2019 PSUI Customer Load'!V137+'2019 PSUI Customer Gen'!V137</f>
        <v>1161.23</v>
      </c>
      <c r="W137" s="78">
        <f>'2019 PSUI Customer Load'!W137+'2019 PSUI Customer Gen'!W137</f>
        <v>1160.01</v>
      </c>
      <c r="X137" s="78">
        <f>'2019 PSUI Customer Load'!X137+'2019 PSUI Customer Gen'!X137</f>
        <v>1166.55</v>
      </c>
      <c r="Y137" s="78">
        <f>'2019 PSUI Customer Load'!Y137+'2019 PSUI Customer Gen'!Y137</f>
        <v>1179.1199999999999</v>
      </c>
      <c r="Z137" s="78">
        <f>'2019 PSUI Customer Load'!Z137+'2019 PSUI Customer Gen'!Z137</f>
        <v>1181.29</v>
      </c>
      <c r="AA137" s="86">
        <f t="shared" si="26"/>
        <v>1234.56</v>
      </c>
      <c r="AB137" s="77">
        <f t="shared" si="27"/>
        <v>2021</v>
      </c>
      <c r="AC137" s="76">
        <f t="shared" si="28"/>
        <v>3</v>
      </c>
      <c r="AD137" s="76" t="str">
        <f t="shared" si="29"/>
        <v/>
      </c>
      <c r="AE137" s="76" t="str">
        <f t="shared" si="30"/>
        <v/>
      </c>
      <c r="AF137" s="74">
        <f t="shared" si="31"/>
        <v>1234.56</v>
      </c>
      <c r="AG137" s="75" t="str">
        <f t="shared" si="32"/>
        <v>11:00</v>
      </c>
      <c r="AH137" s="74">
        <f t="shared" si="33"/>
        <v>29229.089999999997</v>
      </c>
      <c r="AI137" s="73" t="str">
        <f t="shared" si="34"/>
        <v/>
      </c>
      <c r="AJ137" s="73" t="str">
        <f t="shared" si="35"/>
        <v/>
      </c>
      <c r="AK137" s="73" t="str">
        <f t="shared" si="36"/>
        <v/>
      </c>
      <c r="AL137" s="72" t="str">
        <f t="shared" si="37"/>
        <v/>
      </c>
      <c r="AM137" s="71" t="str">
        <f t="shared" si="38"/>
        <v/>
      </c>
    </row>
    <row r="138" spans="2:39" ht="13.8" thickBot="1">
      <c r="B138" s="79">
        <v>44270</v>
      </c>
      <c r="C138" s="78">
        <f>'2019 PSUI Customer Load'!C138+'2019 PSUI Customer Gen'!C138</f>
        <v>1183.6300000000001</v>
      </c>
      <c r="D138" s="78">
        <f>'2019 PSUI Customer Load'!D138+'2019 PSUI Customer Gen'!D138</f>
        <v>1184.3</v>
      </c>
      <c r="E138" s="78">
        <f>'2019 PSUI Customer Load'!E138+'2019 PSUI Customer Gen'!E138</f>
        <v>1178.31</v>
      </c>
      <c r="F138" s="78">
        <f>'2019 PSUI Customer Load'!F138+'2019 PSUI Customer Gen'!F138</f>
        <v>1211.7</v>
      </c>
      <c r="G138" s="78">
        <f>'2019 PSUI Customer Load'!G138+'2019 PSUI Customer Gen'!G138</f>
        <v>1224.58</v>
      </c>
      <c r="H138" s="78">
        <f>'2019 PSUI Customer Load'!H138+'2019 PSUI Customer Gen'!H138</f>
        <v>1288.1099999999999</v>
      </c>
      <c r="I138" s="78">
        <f>'2019 PSUI Customer Load'!I138+'2019 PSUI Customer Gen'!I138</f>
        <v>1369.24</v>
      </c>
      <c r="J138" s="78">
        <f>'2019 PSUI Customer Load'!J138+'2019 PSUI Customer Gen'!J138</f>
        <v>1425.66</v>
      </c>
      <c r="K138" s="78">
        <f>'2019 PSUI Customer Load'!K138+'2019 PSUI Customer Gen'!K138</f>
        <v>1416.59</v>
      </c>
      <c r="L138" s="78">
        <f>'2019 PSUI Customer Load'!L138+'2019 PSUI Customer Gen'!L138</f>
        <v>1445.04</v>
      </c>
      <c r="M138" s="78">
        <f>'2019 PSUI Customer Load'!M138+'2019 PSUI Customer Gen'!M138</f>
        <v>1460.97</v>
      </c>
      <c r="N138" s="78">
        <f>'2019 PSUI Customer Load'!N138+'2019 PSUI Customer Gen'!N138</f>
        <v>1409.59</v>
      </c>
      <c r="O138" s="78">
        <f>'2019 PSUI Customer Load'!O138+'2019 PSUI Customer Gen'!O138</f>
        <v>1412.91</v>
      </c>
      <c r="P138" s="78">
        <f>'2019 PSUI Customer Load'!P138+'2019 PSUI Customer Gen'!P138</f>
        <v>1373.12</v>
      </c>
      <c r="Q138" s="78">
        <f>'2019 PSUI Customer Load'!Q138+'2019 PSUI Customer Gen'!Q138</f>
        <v>1354.08</v>
      </c>
      <c r="R138" s="78">
        <f>'2019 PSUI Customer Load'!R138+'2019 PSUI Customer Gen'!R138</f>
        <v>1320.34</v>
      </c>
      <c r="S138" s="78">
        <f>'2019 PSUI Customer Load'!S138+'2019 PSUI Customer Gen'!S138</f>
        <v>1250.24</v>
      </c>
      <c r="T138" s="78">
        <f>'2019 PSUI Customer Load'!T138+'2019 PSUI Customer Gen'!T138</f>
        <v>1232.42</v>
      </c>
      <c r="U138" s="78">
        <f>'2019 PSUI Customer Load'!U138+'2019 PSUI Customer Gen'!U138</f>
        <v>1219.3</v>
      </c>
      <c r="V138" s="78">
        <f>'2019 PSUI Customer Load'!V138+'2019 PSUI Customer Gen'!V138</f>
        <v>1228.92</v>
      </c>
      <c r="W138" s="78">
        <f>'2019 PSUI Customer Load'!W138+'2019 PSUI Customer Gen'!W138</f>
        <v>1224.97</v>
      </c>
      <c r="X138" s="78">
        <f>'2019 PSUI Customer Load'!X138+'2019 PSUI Customer Gen'!X138</f>
        <v>1208.3800000000001</v>
      </c>
      <c r="Y138" s="78">
        <f>'2019 PSUI Customer Load'!Y138+'2019 PSUI Customer Gen'!Y138</f>
        <v>1184.22</v>
      </c>
      <c r="Z138" s="78">
        <f>'2019 PSUI Customer Load'!Z138+'2019 PSUI Customer Gen'!Z138</f>
        <v>1168.0899999999999</v>
      </c>
      <c r="AA138" s="86">
        <f t="shared" si="26"/>
        <v>1460.97</v>
      </c>
      <c r="AB138" s="77">
        <f t="shared" si="27"/>
        <v>2021</v>
      </c>
      <c r="AC138" s="76">
        <f t="shared" si="28"/>
        <v>3</v>
      </c>
      <c r="AD138" s="76" t="str">
        <f t="shared" si="29"/>
        <v/>
      </c>
      <c r="AE138" s="76" t="str">
        <f t="shared" si="30"/>
        <v/>
      </c>
      <c r="AF138" s="74">
        <f t="shared" si="31"/>
        <v>1460.97</v>
      </c>
      <c r="AG138" s="75" t="str">
        <f t="shared" si="32"/>
        <v>11:00</v>
      </c>
      <c r="AH138" s="74">
        <f t="shared" si="33"/>
        <v>32435.680000000008</v>
      </c>
      <c r="AI138" s="73" t="str">
        <f t="shared" si="34"/>
        <v/>
      </c>
      <c r="AJ138" s="73" t="str">
        <f t="shared" si="35"/>
        <v/>
      </c>
      <c r="AK138" s="73" t="str">
        <f t="shared" si="36"/>
        <v/>
      </c>
      <c r="AL138" s="72" t="str">
        <f t="shared" si="37"/>
        <v/>
      </c>
      <c r="AM138" s="71" t="str">
        <f t="shared" si="38"/>
        <v/>
      </c>
    </row>
    <row r="139" spans="2:39" ht="13.8" thickBot="1">
      <c r="B139" s="79">
        <v>44271</v>
      </c>
      <c r="C139" s="78">
        <f>'2019 PSUI Customer Load'!C139+'2019 PSUI Customer Gen'!C139</f>
        <v>1169.07</v>
      </c>
      <c r="D139" s="78">
        <f>'2019 PSUI Customer Load'!D139+'2019 PSUI Customer Gen'!D139</f>
        <v>1167.81</v>
      </c>
      <c r="E139" s="78">
        <f>'2019 PSUI Customer Load'!E139+'2019 PSUI Customer Gen'!E139</f>
        <v>1169.8800000000001</v>
      </c>
      <c r="F139" s="78">
        <f>'2019 PSUI Customer Load'!F139+'2019 PSUI Customer Gen'!F139</f>
        <v>1189.72</v>
      </c>
      <c r="G139" s="78">
        <f>'2019 PSUI Customer Load'!G139+'2019 PSUI Customer Gen'!G139</f>
        <v>1186.43</v>
      </c>
      <c r="H139" s="78">
        <f>'2019 PSUI Customer Load'!H139+'2019 PSUI Customer Gen'!H139</f>
        <v>1256.47</v>
      </c>
      <c r="I139" s="78">
        <f>'2019 PSUI Customer Load'!I139+'2019 PSUI Customer Gen'!I139</f>
        <v>1359.47</v>
      </c>
      <c r="J139" s="78">
        <f>'2019 PSUI Customer Load'!J139+'2019 PSUI Customer Gen'!J139</f>
        <v>1380.12</v>
      </c>
      <c r="K139" s="78">
        <f>'2019 PSUI Customer Load'!K139+'2019 PSUI Customer Gen'!K139</f>
        <v>1382.43</v>
      </c>
      <c r="L139" s="78">
        <f>'2019 PSUI Customer Load'!L139+'2019 PSUI Customer Gen'!L139</f>
        <v>1428.7</v>
      </c>
      <c r="M139" s="78">
        <f>'2019 PSUI Customer Load'!M139+'2019 PSUI Customer Gen'!M139</f>
        <v>1430.07</v>
      </c>
      <c r="N139" s="78">
        <f>'2019 PSUI Customer Load'!N139+'2019 PSUI Customer Gen'!N139</f>
        <v>1385.02</v>
      </c>
      <c r="O139" s="78">
        <f>'2019 PSUI Customer Load'!O139+'2019 PSUI Customer Gen'!O139</f>
        <v>1386.49</v>
      </c>
      <c r="P139" s="78">
        <f>'2019 PSUI Customer Load'!P139+'2019 PSUI Customer Gen'!P139</f>
        <v>1360.91</v>
      </c>
      <c r="Q139" s="78">
        <f>'2019 PSUI Customer Load'!Q139+'2019 PSUI Customer Gen'!Q139</f>
        <v>1349.29</v>
      </c>
      <c r="R139" s="78">
        <f>'2019 PSUI Customer Load'!R139+'2019 PSUI Customer Gen'!R139</f>
        <v>1330.67</v>
      </c>
      <c r="S139" s="78">
        <f>'2019 PSUI Customer Load'!S139+'2019 PSUI Customer Gen'!S139</f>
        <v>1258.3599999999999</v>
      </c>
      <c r="T139" s="78">
        <f>'2019 PSUI Customer Load'!T139+'2019 PSUI Customer Gen'!T139</f>
        <v>1242.8900000000001</v>
      </c>
      <c r="U139" s="78">
        <f>'2019 PSUI Customer Load'!U139+'2019 PSUI Customer Gen'!U139</f>
        <v>1209.1500000000001</v>
      </c>
      <c r="V139" s="78">
        <f>'2019 PSUI Customer Load'!V139+'2019 PSUI Customer Gen'!V139</f>
        <v>1200.4000000000001</v>
      </c>
      <c r="W139" s="78">
        <f>'2019 PSUI Customer Load'!W139+'2019 PSUI Customer Gen'!W139</f>
        <v>1202.3599999999999</v>
      </c>
      <c r="X139" s="78">
        <f>'2019 PSUI Customer Load'!X139+'2019 PSUI Customer Gen'!X139</f>
        <v>1174.81</v>
      </c>
      <c r="Y139" s="78">
        <f>'2019 PSUI Customer Load'!Y139+'2019 PSUI Customer Gen'!Y139</f>
        <v>1153.29</v>
      </c>
      <c r="Z139" s="78">
        <f>'2019 PSUI Customer Load'!Z139+'2019 PSUI Customer Gen'!Z139</f>
        <v>1158.6099999999999</v>
      </c>
      <c r="AA139" s="86">
        <f t="shared" si="26"/>
        <v>1430.07</v>
      </c>
      <c r="AB139" s="77">
        <f t="shared" si="27"/>
        <v>2021</v>
      </c>
      <c r="AC139" s="76">
        <f t="shared" si="28"/>
        <v>3</v>
      </c>
      <c r="AD139" s="76" t="str">
        <f t="shared" si="29"/>
        <v/>
      </c>
      <c r="AE139" s="76" t="str">
        <f t="shared" si="30"/>
        <v/>
      </c>
      <c r="AF139" s="74">
        <f t="shared" si="31"/>
        <v>1430.07</v>
      </c>
      <c r="AG139" s="75" t="str">
        <f t="shared" si="32"/>
        <v>11:00</v>
      </c>
      <c r="AH139" s="74">
        <f t="shared" si="33"/>
        <v>31962.490000000009</v>
      </c>
      <c r="AI139" s="73" t="str">
        <f t="shared" si="34"/>
        <v/>
      </c>
      <c r="AJ139" s="73" t="str">
        <f t="shared" si="35"/>
        <v/>
      </c>
      <c r="AK139" s="73" t="str">
        <f t="shared" si="36"/>
        <v/>
      </c>
      <c r="AL139" s="72" t="str">
        <f t="shared" si="37"/>
        <v/>
      </c>
      <c r="AM139" s="71" t="str">
        <f t="shared" si="38"/>
        <v/>
      </c>
    </row>
    <row r="140" spans="2:39" ht="13.8" thickBot="1">
      <c r="B140" s="79">
        <v>44272</v>
      </c>
      <c r="C140" s="78">
        <f>'2019 PSUI Customer Load'!C140+'2019 PSUI Customer Gen'!C140</f>
        <v>1154.8599999999999</v>
      </c>
      <c r="D140" s="78">
        <f>'2019 PSUI Customer Load'!D140+'2019 PSUI Customer Gen'!D140</f>
        <v>1141.49</v>
      </c>
      <c r="E140" s="78">
        <f>'2019 PSUI Customer Load'!E140+'2019 PSUI Customer Gen'!E140</f>
        <v>1138.97</v>
      </c>
      <c r="F140" s="78">
        <f>'2019 PSUI Customer Load'!F140+'2019 PSUI Customer Gen'!F140</f>
        <v>1148.95</v>
      </c>
      <c r="G140" s="78">
        <f>'2019 PSUI Customer Load'!G140+'2019 PSUI Customer Gen'!G140</f>
        <v>1161.93</v>
      </c>
      <c r="H140" s="78">
        <f>'2019 PSUI Customer Load'!H140+'2019 PSUI Customer Gen'!H140</f>
        <v>1224.4100000000001</v>
      </c>
      <c r="I140" s="78">
        <f>'2019 PSUI Customer Load'!I140+'2019 PSUI Customer Gen'!I140</f>
        <v>1320.69</v>
      </c>
      <c r="J140" s="78">
        <f>'2019 PSUI Customer Load'!J140+'2019 PSUI Customer Gen'!J140</f>
        <v>1379.63</v>
      </c>
      <c r="K140" s="78">
        <f>'2019 PSUI Customer Load'!K140+'2019 PSUI Customer Gen'!K140</f>
        <v>1371.72</v>
      </c>
      <c r="L140" s="78">
        <f>'2019 PSUI Customer Load'!L140+'2019 PSUI Customer Gen'!L140</f>
        <v>1390.45</v>
      </c>
      <c r="M140" s="78">
        <f>'2019 PSUI Customer Load'!M140+'2019 PSUI Customer Gen'!M140</f>
        <v>1393.14</v>
      </c>
      <c r="N140" s="78">
        <f>'2019 PSUI Customer Load'!N140+'2019 PSUI Customer Gen'!N140</f>
        <v>1337.42</v>
      </c>
      <c r="O140" s="78">
        <f>'2019 PSUI Customer Load'!O140+'2019 PSUI Customer Gen'!O140</f>
        <v>1338.05</v>
      </c>
      <c r="P140" s="78">
        <f>'2019 PSUI Customer Load'!P140+'2019 PSUI Customer Gen'!P140</f>
        <v>1315.79</v>
      </c>
      <c r="Q140" s="78">
        <f>'2019 PSUI Customer Load'!Q140+'2019 PSUI Customer Gen'!Q140</f>
        <v>1325.66</v>
      </c>
      <c r="R140" s="78">
        <f>'2019 PSUI Customer Load'!R140+'2019 PSUI Customer Gen'!R140</f>
        <v>1265.5</v>
      </c>
      <c r="S140" s="78">
        <f>'2019 PSUI Customer Load'!S140+'2019 PSUI Customer Gen'!S140</f>
        <v>1218.04</v>
      </c>
      <c r="T140" s="78">
        <f>'2019 PSUI Customer Load'!T140+'2019 PSUI Customer Gen'!T140</f>
        <v>1169.8</v>
      </c>
      <c r="U140" s="78">
        <f>'2019 PSUI Customer Load'!U140+'2019 PSUI Customer Gen'!U140</f>
        <v>1148.1400000000001</v>
      </c>
      <c r="V140" s="78">
        <f>'2019 PSUI Customer Load'!V140+'2019 PSUI Customer Gen'!V140</f>
        <v>1121.1199999999999</v>
      </c>
      <c r="W140" s="78">
        <f>'2019 PSUI Customer Load'!W140+'2019 PSUI Customer Gen'!W140</f>
        <v>1108.49</v>
      </c>
      <c r="X140" s="78">
        <f>'2019 PSUI Customer Load'!X140+'2019 PSUI Customer Gen'!X140</f>
        <v>1106.3900000000001</v>
      </c>
      <c r="Y140" s="78">
        <f>'2019 PSUI Customer Load'!Y140+'2019 PSUI Customer Gen'!Y140</f>
        <v>1101.98</v>
      </c>
      <c r="Z140" s="78">
        <f>'2019 PSUI Customer Load'!Z140+'2019 PSUI Customer Gen'!Z140</f>
        <v>1090.46</v>
      </c>
      <c r="AA140" s="86">
        <f t="shared" si="26"/>
        <v>1393.14</v>
      </c>
      <c r="AB140" s="77">
        <f t="shared" si="27"/>
        <v>2021</v>
      </c>
      <c r="AC140" s="76">
        <f t="shared" si="28"/>
        <v>3</v>
      </c>
      <c r="AD140" s="76" t="str">
        <f t="shared" si="29"/>
        <v/>
      </c>
      <c r="AE140" s="76" t="str">
        <f t="shared" si="30"/>
        <v/>
      </c>
      <c r="AF140" s="74">
        <f t="shared" si="31"/>
        <v>1393.14</v>
      </c>
      <c r="AG140" s="75" t="str">
        <f t="shared" si="32"/>
        <v>11:00</v>
      </c>
      <c r="AH140" s="74">
        <f t="shared" si="33"/>
        <v>30866.219999999998</v>
      </c>
      <c r="AI140" s="73" t="str">
        <f t="shared" si="34"/>
        <v/>
      </c>
      <c r="AJ140" s="73" t="str">
        <f t="shared" si="35"/>
        <v/>
      </c>
      <c r="AK140" s="73" t="str">
        <f t="shared" si="36"/>
        <v/>
      </c>
      <c r="AL140" s="72" t="str">
        <f t="shared" si="37"/>
        <v/>
      </c>
      <c r="AM140" s="71" t="str">
        <f t="shared" si="38"/>
        <v/>
      </c>
    </row>
    <row r="141" spans="2:39" ht="13.8" thickBot="1">
      <c r="B141" s="79">
        <v>44273</v>
      </c>
      <c r="C141" s="78">
        <f>'2019 PSUI Customer Load'!C141+'2019 PSUI Customer Gen'!C141</f>
        <v>1087.24</v>
      </c>
      <c r="D141" s="78">
        <f>'2019 PSUI Customer Load'!D141+'2019 PSUI Customer Gen'!D141</f>
        <v>1078.95</v>
      </c>
      <c r="E141" s="78">
        <f>'2019 PSUI Customer Load'!E141+'2019 PSUI Customer Gen'!E141</f>
        <v>1108.52</v>
      </c>
      <c r="F141" s="78">
        <f>'2019 PSUI Customer Load'!F141+'2019 PSUI Customer Gen'!F141</f>
        <v>1117.83</v>
      </c>
      <c r="G141" s="78">
        <f>'2019 PSUI Customer Load'!G141+'2019 PSUI Customer Gen'!G141</f>
        <v>1129.8699999999999</v>
      </c>
      <c r="H141" s="78">
        <f>'2019 PSUI Customer Load'!H141+'2019 PSUI Customer Gen'!H141</f>
        <v>1207.68</v>
      </c>
      <c r="I141" s="78">
        <f>'2019 PSUI Customer Load'!I141+'2019 PSUI Customer Gen'!I141</f>
        <v>1302.67</v>
      </c>
      <c r="J141" s="78">
        <f>'2019 PSUI Customer Load'!J141+'2019 PSUI Customer Gen'!J141</f>
        <v>1356.15</v>
      </c>
      <c r="K141" s="78">
        <f>'2019 PSUI Customer Load'!K141+'2019 PSUI Customer Gen'!K141</f>
        <v>1344.28</v>
      </c>
      <c r="L141" s="78">
        <f>'2019 PSUI Customer Load'!L141+'2019 PSUI Customer Gen'!L141</f>
        <v>1367.87</v>
      </c>
      <c r="M141" s="78">
        <f>'2019 PSUI Customer Load'!M141+'2019 PSUI Customer Gen'!M141</f>
        <v>1379.67</v>
      </c>
      <c r="N141" s="78">
        <f>'2019 PSUI Customer Load'!N141+'2019 PSUI Customer Gen'!N141</f>
        <v>1355.48</v>
      </c>
      <c r="O141" s="78">
        <f>'2019 PSUI Customer Load'!O141+'2019 PSUI Customer Gen'!O141</f>
        <v>1340.81</v>
      </c>
      <c r="P141" s="78">
        <f>'2019 PSUI Customer Load'!P141+'2019 PSUI Customer Gen'!P141</f>
        <v>1341.69</v>
      </c>
      <c r="Q141" s="78">
        <f>'2019 PSUI Customer Load'!Q141+'2019 PSUI Customer Gen'!Q141</f>
        <v>1330.7</v>
      </c>
      <c r="R141" s="78">
        <f>'2019 PSUI Customer Load'!R141+'2019 PSUI Customer Gen'!R141</f>
        <v>1309.81</v>
      </c>
      <c r="S141" s="78">
        <f>'2019 PSUI Customer Load'!S141+'2019 PSUI Customer Gen'!S141</f>
        <v>1251.1099999999999</v>
      </c>
      <c r="T141" s="78">
        <f>'2019 PSUI Customer Load'!T141+'2019 PSUI Customer Gen'!T141</f>
        <v>1223.67</v>
      </c>
      <c r="U141" s="78">
        <f>'2019 PSUI Customer Load'!U141+'2019 PSUI Customer Gen'!U141</f>
        <v>1201.27</v>
      </c>
      <c r="V141" s="78">
        <f>'2019 PSUI Customer Load'!V141+'2019 PSUI Customer Gen'!V141</f>
        <v>1181.1099999999999</v>
      </c>
      <c r="W141" s="78">
        <f>'2019 PSUI Customer Load'!W141+'2019 PSUI Customer Gen'!W141</f>
        <v>1160.18</v>
      </c>
      <c r="X141" s="78">
        <f>'2019 PSUI Customer Load'!X141+'2019 PSUI Customer Gen'!X141</f>
        <v>1166.27</v>
      </c>
      <c r="Y141" s="78">
        <f>'2019 PSUI Customer Load'!Y141+'2019 PSUI Customer Gen'!Y141</f>
        <v>1169.04</v>
      </c>
      <c r="Z141" s="78">
        <f>'2019 PSUI Customer Load'!Z141+'2019 PSUI Customer Gen'!Z141</f>
        <v>1160.92</v>
      </c>
      <c r="AA141" s="86">
        <f t="shared" si="26"/>
        <v>1379.67</v>
      </c>
      <c r="AB141" s="77">
        <f t="shared" si="27"/>
        <v>2021</v>
      </c>
      <c r="AC141" s="76">
        <f t="shared" si="28"/>
        <v>3</v>
      </c>
      <c r="AD141" s="76" t="str">
        <f t="shared" si="29"/>
        <v/>
      </c>
      <c r="AE141" s="76" t="str">
        <f t="shared" si="30"/>
        <v/>
      </c>
      <c r="AF141" s="74">
        <f t="shared" si="31"/>
        <v>1379.67</v>
      </c>
      <c r="AG141" s="75" t="str">
        <f t="shared" si="32"/>
        <v>11:00</v>
      </c>
      <c r="AH141" s="74">
        <f t="shared" si="33"/>
        <v>31052.46</v>
      </c>
      <c r="AI141" s="73" t="str">
        <f t="shared" si="34"/>
        <v/>
      </c>
      <c r="AJ141" s="73" t="str">
        <f t="shared" si="35"/>
        <v/>
      </c>
      <c r="AK141" s="73" t="str">
        <f t="shared" si="36"/>
        <v/>
      </c>
      <c r="AL141" s="72" t="str">
        <f t="shared" si="37"/>
        <v/>
      </c>
      <c r="AM141" s="71" t="str">
        <f t="shared" si="38"/>
        <v/>
      </c>
    </row>
    <row r="142" spans="2:39" ht="13.8" thickBot="1">
      <c r="B142" s="79">
        <v>44274</v>
      </c>
      <c r="C142" s="78">
        <f>'2019 PSUI Customer Load'!C142+'2019 PSUI Customer Gen'!C142</f>
        <v>1151.54</v>
      </c>
      <c r="D142" s="78">
        <f>'2019 PSUI Customer Load'!D142+'2019 PSUI Customer Gen'!D142</f>
        <v>1161.2</v>
      </c>
      <c r="E142" s="78">
        <f>'2019 PSUI Customer Load'!E142+'2019 PSUI Customer Gen'!E142</f>
        <v>1164.0999999999999</v>
      </c>
      <c r="F142" s="78">
        <f>'2019 PSUI Customer Load'!F142+'2019 PSUI Customer Gen'!F142</f>
        <v>1185.17</v>
      </c>
      <c r="G142" s="78">
        <f>'2019 PSUI Customer Load'!G142+'2019 PSUI Customer Gen'!G142</f>
        <v>1206.55</v>
      </c>
      <c r="H142" s="78">
        <f>'2019 PSUI Customer Load'!H142+'2019 PSUI Customer Gen'!H142</f>
        <v>1277.6400000000001</v>
      </c>
      <c r="I142" s="78">
        <f>'2019 PSUI Customer Load'!I142+'2019 PSUI Customer Gen'!I142</f>
        <v>1360.7</v>
      </c>
      <c r="J142" s="78">
        <f>'2019 PSUI Customer Load'!J142+'2019 PSUI Customer Gen'!J142</f>
        <v>1387.37</v>
      </c>
      <c r="K142" s="78">
        <f>'2019 PSUI Customer Load'!K142+'2019 PSUI Customer Gen'!K142</f>
        <v>1376.73</v>
      </c>
      <c r="L142" s="78">
        <f>'2019 PSUI Customer Load'!L142+'2019 PSUI Customer Gen'!L142</f>
        <v>1395.59</v>
      </c>
      <c r="M142" s="78">
        <f>'2019 PSUI Customer Load'!M142+'2019 PSUI Customer Gen'!M142</f>
        <v>1397.52</v>
      </c>
      <c r="N142" s="78">
        <f>'2019 PSUI Customer Load'!N142+'2019 PSUI Customer Gen'!N142</f>
        <v>1354.15</v>
      </c>
      <c r="O142" s="78">
        <f>'2019 PSUI Customer Load'!O142+'2019 PSUI Customer Gen'!O142</f>
        <v>1340.08</v>
      </c>
      <c r="P142" s="78">
        <f>'2019 PSUI Customer Load'!P142+'2019 PSUI Customer Gen'!P142</f>
        <v>1316.32</v>
      </c>
      <c r="Q142" s="78">
        <f>'2019 PSUI Customer Load'!Q142+'2019 PSUI Customer Gen'!Q142</f>
        <v>1298.08</v>
      </c>
      <c r="R142" s="78">
        <f>'2019 PSUI Customer Load'!R142+'2019 PSUI Customer Gen'!R142</f>
        <v>1292.48</v>
      </c>
      <c r="S142" s="78">
        <f>'2019 PSUI Customer Load'!S142+'2019 PSUI Customer Gen'!S142</f>
        <v>1241.3800000000001</v>
      </c>
      <c r="T142" s="78">
        <f>'2019 PSUI Customer Load'!T142+'2019 PSUI Customer Gen'!T142</f>
        <v>1213.98</v>
      </c>
      <c r="U142" s="78">
        <f>'2019 PSUI Customer Load'!U142+'2019 PSUI Customer Gen'!U142</f>
        <v>1199.6600000000001</v>
      </c>
      <c r="V142" s="78">
        <f>'2019 PSUI Customer Load'!V142+'2019 PSUI Customer Gen'!V142</f>
        <v>1182.44</v>
      </c>
      <c r="W142" s="78">
        <f>'2019 PSUI Customer Load'!W142+'2019 PSUI Customer Gen'!W142</f>
        <v>1162.1400000000001</v>
      </c>
      <c r="X142" s="78">
        <f>'2019 PSUI Customer Load'!X142+'2019 PSUI Customer Gen'!X142</f>
        <v>1164.3499999999999</v>
      </c>
      <c r="Y142" s="78">
        <f>'2019 PSUI Customer Load'!Y142+'2019 PSUI Customer Gen'!Y142</f>
        <v>1160.81</v>
      </c>
      <c r="Z142" s="78">
        <f>'2019 PSUI Customer Load'!Z142+'2019 PSUI Customer Gen'!Z142</f>
        <v>1175.02</v>
      </c>
      <c r="AA142" s="86">
        <f t="shared" si="26"/>
        <v>1397.52</v>
      </c>
      <c r="AB142" s="77">
        <f t="shared" si="27"/>
        <v>2021</v>
      </c>
      <c r="AC142" s="76">
        <f t="shared" si="28"/>
        <v>3</v>
      </c>
      <c r="AD142" s="76" t="str">
        <f t="shared" si="29"/>
        <v/>
      </c>
      <c r="AE142" s="76" t="str">
        <f t="shared" si="30"/>
        <v/>
      </c>
      <c r="AF142" s="74">
        <f t="shared" si="31"/>
        <v>1397.52</v>
      </c>
      <c r="AG142" s="75" t="str">
        <f t="shared" si="32"/>
        <v>11:00</v>
      </c>
      <c r="AH142" s="74">
        <f t="shared" si="33"/>
        <v>31562.519999999997</v>
      </c>
      <c r="AI142" s="73" t="str">
        <f t="shared" si="34"/>
        <v/>
      </c>
      <c r="AJ142" s="73" t="str">
        <f t="shared" si="35"/>
        <v/>
      </c>
      <c r="AK142" s="73" t="str">
        <f t="shared" si="36"/>
        <v/>
      </c>
      <c r="AL142" s="72" t="str">
        <f t="shared" si="37"/>
        <v/>
      </c>
      <c r="AM142" s="71" t="str">
        <f t="shared" si="38"/>
        <v/>
      </c>
    </row>
    <row r="143" spans="2:39" ht="13.8" thickBot="1">
      <c r="B143" s="79">
        <v>44275</v>
      </c>
      <c r="C143" s="78">
        <f>'2019 PSUI Customer Load'!C143+'2019 PSUI Customer Gen'!C143</f>
        <v>1163.6099999999999</v>
      </c>
      <c r="D143" s="78">
        <f>'2019 PSUI Customer Load'!D143+'2019 PSUI Customer Gen'!D143</f>
        <v>1165.68</v>
      </c>
      <c r="E143" s="78">
        <f>'2019 PSUI Customer Load'!E143+'2019 PSUI Customer Gen'!E143</f>
        <v>1167.32</v>
      </c>
      <c r="F143" s="78">
        <f>'2019 PSUI Customer Load'!F143+'2019 PSUI Customer Gen'!F143</f>
        <v>1167.8499999999999</v>
      </c>
      <c r="G143" s="78">
        <f>'2019 PSUI Customer Load'!G143+'2019 PSUI Customer Gen'!G143</f>
        <v>1179.8900000000001</v>
      </c>
      <c r="H143" s="78">
        <f>'2019 PSUI Customer Load'!H143+'2019 PSUI Customer Gen'!H143</f>
        <v>1218.07</v>
      </c>
      <c r="I143" s="78">
        <f>'2019 PSUI Customer Load'!I143+'2019 PSUI Customer Gen'!I143</f>
        <v>1297.8399999999999</v>
      </c>
      <c r="J143" s="78">
        <f>'2019 PSUI Customer Load'!J143+'2019 PSUI Customer Gen'!J143</f>
        <v>1285.31</v>
      </c>
      <c r="K143" s="78">
        <f>'2019 PSUI Customer Load'!K143+'2019 PSUI Customer Gen'!K143</f>
        <v>1193.33</v>
      </c>
      <c r="L143" s="78">
        <f>'2019 PSUI Customer Load'!L143+'2019 PSUI Customer Gen'!L143</f>
        <v>1177.0899999999999</v>
      </c>
      <c r="M143" s="78">
        <f>'2019 PSUI Customer Load'!M143+'2019 PSUI Customer Gen'!M143</f>
        <v>1220.6300000000001</v>
      </c>
      <c r="N143" s="78">
        <f>'2019 PSUI Customer Load'!N143+'2019 PSUI Customer Gen'!N143</f>
        <v>1200.5</v>
      </c>
      <c r="O143" s="78">
        <f>'2019 PSUI Customer Load'!O143+'2019 PSUI Customer Gen'!O143</f>
        <v>1183.17</v>
      </c>
      <c r="P143" s="78">
        <f>'2019 PSUI Customer Load'!P143+'2019 PSUI Customer Gen'!P143</f>
        <v>1137.75</v>
      </c>
      <c r="Q143" s="78">
        <f>'2019 PSUI Customer Load'!Q143+'2019 PSUI Customer Gen'!Q143</f>
        <v>1131.97</v>
      </c>
      <c r="R143" s="78">
        <f>'2019 PSUI Customer Load'!R143+'2019 PSUI Customer Gen'!R143</f>
        <v>1136.07</v>
      </c>
      <c r="S143" s="78">
        <f>'2019 PSUI Customer Load'!S143+'2019 PSUI Customer Gen'!S143</f>
        <v>1102.1500000000001</v>
      </c>
      <c r="T143" s="78">
        <f>'2019 PSUI Customer Load'!T143+'2019 PSUI Customer Gen'!T143</f>
        <v>1112.48</v>
      </c>
      <c r="U143" s="78">
        <f>'2019 PSUI Customer Load'!U143+'2019 PSUI Customer Gen'!U143</f>
        <v>1102.19</v>
      </c>
      <c r="V143" s="78">
        <f>'2019 PSUI Customer Load'!V143+'2019 PSUI Customer Gen'!V143</f>
        <v>1117.27</v>
      </c>
      <c r="W143" s="78">
        <f>'2019 PSUI Customer Load'!W143+'2019 PSUI Customer Gen'!W143</f>
        <v>1093.47</v>
      </c>
      <c r="X143" s="78">
        <f>'2019 PSUI Customer Load'!X143+'2019 PSUI Customer Gen'!X143</f>
        <v>1103.83</v>
      </c>
      <c r="Y143" s="78">
        <f>'2019 PSUI Customer Load'!Y143+'2019 PSUI Customer Gen'!Y143</f>
        <v>1093.82</v>
      </c>
      <c r="Z143" s="78">
        <f>'2019 PSUI Customer Load'!Z143+'2019 PSUI Customer Gen'!Z143</f>
        <v>1100.5</v>
      </c>
      <c r="AA143" s="86">
        <f t="shared" si="26"/>
        <v>1297.8399999999999</v>
      </c>
      <c r="AB143" s="77">
        <f t="shared" si="27"/>
        <v>2021</v>
      </c>
      <c r="AC143" s="76">
        <f t="shared" si="28"/>
        <v>3</v>
      </c>
      <c r="AD143" s="76" t="str">
        <f t="shared" si="29"/>
        <v/>
      </c>
      <c r="AE143" s="76" t="str">
        <f t="shared" si="30"/>
        <v/>
      </c>
      <c r="AF143" s="74">
        <f t="shared" si="31"/>
        <v>1297.8399999999999</v>
      </c>
      <c r="AG143" s="75" t="str">
        <f t="shared" si="32"/>
        <v>7:00</v>
      </c>
      <c r="AH143" s="74">
        <f t="shared" si="33"/>
        <v>29149.63</v>
      </c>
      <c r="AI143" s="73" t="str">
        <f t="shared" si="34"/>
        <v/>
      </c>
      <c r="AJ143" s="73" t="str">
        <f t="shared" si="35"/>
        <v/>
      </c>
      <c r="AK143" s="73" t="str">
        <f t="shared" si="36"/>
        <v/>
      </c>
      <c r="AL143" s="72" t="str">
        <f t="shared" si="37"/>
        <v/>
      </c>
      <c r="AM143" s="71" t="str">
        <f t="shared" si="38"/>
        <v/>
      </c>
    </row>
    <row r="144" spans="2:39" ht="13.8" thickBot="1">
      <c r="B144" s="79">
        <v>44276</v>
      </c>
      <c r="C144" s="78">
        <f>'2019 PSUI Customer Load'!C144+'2019 PSUI Customer Gen'!C144</f>
        <v>1088.96</v>
      </c>
      <c r="D144" s="78">
        <f>'2019 PSUI Customer Load'!D144+'2019 PSUI Customer Gen'!D144</f>
        <v>1104.71</v>
      </c>
      <c r="E144" s="78">
        <f>'2019 PSUI Customer Load'!E144+'2019 PSUI Customer Gen'!E144</f>
        <v>1095.54</v>
      </c>
      <c r="F144" s="78">
        <f>'2019 PSUI Customer Load'!F144+'2019 PSUI Customer Gen'!F144</f>
        <v>1099.5999999999999</v>
      </c>
      <c r="G144" s="78">
        <f>'2019 PSUI Customer Load'!G144+'2019 PSUI Customer Gen'!G144</f>
        <v>1102.01</v>
      </c>
      <c r="H144" s="78">
        <f>'2019 PSUI Customer Load'!H144+'2019 PSUI Customer Gen'!H144</f>
        <v>1130.19</v>
      </c>
      <c r="I144" s="78">
        <f>'2019 PSUI Customer Load'!I144+'2019 PSUI Customer Gen'!I144</f>
        <v>1215.31</v>
      </c>
      <c r="J144" s="78">
        <f>'2019 PSUI Customer Load'!J144+'2019 PSUI Customer Gen'!J144</f>
        <v>1240.23</v>
      </c>
      <c r="K144" s="78">
        <f>'2019 PSUI Customer Load'!K144+'2019 PSUI Customer Gen'!K144</f>
        <v>1216.8499999999999</v>
      </c>
      <c r="L144" s="78">
        <f>'2019 PSUI Customer Load'!L144+'2019 PSUI Customer Gen'!L144</f>
        <v>1216.67</v>
      </c>
      <c r="M144" s="78">
        <f>'2019 PSUI Customer Load'!M144+'2019 PSUI Customer Gen'!M144</f>
        <v>1211.42</v>
      </c>
      <c r="N144" s="78">
        <f>'2019 PSUI Customer Load'!N144+'2019 PSUI Customer Gen'!N144</f>
        <v>1161.55</v>
      </c>
      <c r="O144" s="78">
        <f>'2019 PSUI Customer Load'!O144+'2019 PSUI Customer Gen'!O144</f>
        <v>1164.5899999999999</v>
      </c>
      <c r="P144" s="78">
        <f>'2019 PSUI Customer Load'!P144+'2019 PSUI Customer Gen'!P144</f>
        <v>1136.07</v>
      </c>
      <c r="Q144" s="78">
        <f>'2019 PSUI Customer Load'!Q144+'2019 PSUI Customer Gen'!Q144</f>
        <v>1123.3599999999999</v>
      </c>
      <c r="R144" s="78">
        <f>'2019 PSUI Customer Load'!R144+'2019 PSUI Customer Gen'!R144</f>
        <v>1092.5999999999999</v>
      </c>
      <c r="S144" s="78">
        <f>'2019 PSUI Customer Load'!S144+'2019 PSUI Customer Gen'!S144</f>
        <v>1068.45</v>
      </c>
      <c r="T144" s="78">
        <f>'2019 PSUI Customer Load'!T144+'2019 PSUI Customer Gen'!T144</f>
        <v>1080.1300000000001</v>
      </c>
      <c r="U144" s="78">
        <f>'2019 PSUI Customer Load'!U144+'2019 PSUI Customer Gen'!U144</f>
        <v>1063.97</v>
      </c>
      <c r="V144" s="78">
        <f>'2019 PSUI Customer Load'!V144+'2019 PSUI Customer Gen'!V144</f>
        <v>1084.79</v>
      </c>
      <c r="W144" s="78">
        <f>'2019 PSUI Customer Load'!W144+'2019 PSUI Customer Gen'!W144</f>
        <v>1080.28</v>
      </c>
      <c r="X144" s="78">
        <f>'2019 PSUI Customer Load'!X144+'2019 PSUI Customer Gen'!X144</f>
        <v>1082.6199999999999</v>
      </c>
      <c r="Y144" s="78">
        <f>'2019 PSUI Customer Load'!Y144+'2019 PSUI Customer Gen'!Y144</f>
        <v>1092.8800000000001</v>
      </c>
      <c r="Z144" s="78">
        <f>'2019 PSUI Customer Load'!Z144+'2019 PSUI Customer Gen'!Z144</f>
        <v>1106.3499999999999</v>
      </c>
      <c r="AA144" s="86">
        <f t="shared" si="26"/>
        <v>1240.23</v>
      </c>
      <c r="AB144" s="77">
        <f t="shared" si="27"/>
        <v>2021</v>
      </c>
      <c r="AC144" s="76">
        <f t="shared" si="28"/>
        <v>3</v>
      </c>
      <c r="AD144" s="76" t="str">
        <f t="shared" si="29"/>
        <v/>
      </c>
      <c r="AE144" s="76" t="str">
        <f t="shared" si="30"/>
        <v/>
      </c>
      <c r="AF144" s="74">
        <f t="shared" si="31"/>
        <v>1240.23</v>
      </c>
      <c r="AG144" s="75" t="str">
        <f t="shared" si="32"/>
        <v>8:00</v>
      </c>
      <c r="AH144" s="74">
        <f t="shared" si="33"/>
        <v>28299.359999999997</v>
      </c>
      <c r="AI144" s="73" t="str">
        <f t="shared" si="34"/>
        <v/>
      </c>
      <c r="AJ144" s="73" t="str">
        <f t="shared" si="35"/>
        <v/>
      </c>
      <c r="AK144" s="73" t="str">
        <f t="shared" si="36"/>
        <v/>
      </c>
      <c r="AL144" s="72" t="str">
        <f t="shared" si="37"/>
        <v/>
      </c>
      <c r="AM144" s="71" t="str">
        <f t="shared" si="38"/>
        <v/>
      </c>
    </row>
    <row r="145" spans="2:39" ht="13.8" thickBot="1">
      <c r="B145" s="79">
        <v>44277</v>
      </c>
      <c r="C145" s="78">
        <f>'2019 PSUI Customer Load'!C145+'2019 PSUI Customer Gen'!C145</f>
        <v>1106.7</v>
      </c>
      <c r="D145" s="78">
        <f>'2019 PSUI Customer Load'!D145+'2019 PSUI Customer Gen'!D145</f>
        <v>1122.42</v>
      </c>
      <c r="E145" s="78">
        <f>'2019 PSUI Customer Load'!E145+'2019 PSUI Customer Gen'!E145</f>
        <v>1145.4100000000001</v>
      </c>
      <c r="F145" s="78">
        <f>'2019 PSUI Customer Load'!F145+'2019 PSUI Customer Gen'!F145</f>
        <v>1163.19</v>
      </c>
      <c r="G145" s="78">
        <f>'2019 PSUI Customer Load'!G145+'2019 PSUI Customer Gen'!G145</f>
        <v>1165.47</v>
      </c>
      <c r="H145" s="78">
        <f>'2019 PSUI Customer Load'!H145+'2019 PSUI Customer Gen'!H145</f>
        <v>1229.06</v>
      </c>
      <c r="I145" s="78">
        <f>'2019 PSUI Customer Load'!I145+'2019 PSUI Customer Gen'!I145</f>
        <v>1326.54</v>
      </c>
      <c r="J145" s="78">
        <f>'2019 PSUI Customer Load'!J145+'2019 PSUI Customer Gen'!J145</f>
        <v>1352.79</v>
      </c>
      <c r="K145" s="78">
        <f>'2019 PSUI Customer Load'!K145+'2019 PSUI Customer Gen'!K145</f>
        <v>1342.36</v>
      </c>
      <c r="L145" s="78">
        <f>'2019 PSUI Customer Load'!L145+'2019 PSUI Customer Gen'!L145</f>
        <v>1361.82</v>
      </c>
      <c r="M145" s="78">
        <f>'2019 PSUI Customer Load'!M145+'2019 PSUI Customer Gen'!M145</f>
        <v>1361.99</v>
      </c>
      <c r="N145" s="78">
        <f>'2019 PSUI Customer Load'!N145+'2019 PSUI Customer Gen'!N145</f>
        <v>1329.26</v>
      </c>
      <c r="O145" s="78">
        <f>'2019 PSUI Customer Load'!O145+'2019 PSUI Customer Gen'!O145</f>
        <v>1310.05</v>
      </c>
      <c r="P145" s="78">
        <f>'2019 PSUI Customer Load'!P145+'2019 PSUI Customer Gen'!P145</f>
        <v>1279.3900000000001</v>
      </c>
      <c r="Q145" s="78">
        <f>'2019 PSUI Customer Load'!Q145+'2019 PSUI Customer Gen'!Q145</f>
        <v>1300.5999999999999</v>
      </c>
      <c r="R145" s="78">
        <f>'2019 PSUI Customer Load'!R145+'2019 PSUI Customer Gen'!R145</f>
        <v>1267.3499999999999</v>
      </c>
      <c r="S145" s="78">
        <f>'2019 PSUI Customer Load'!S145+'2019 PSUI Customer Gen'!S145</f>
        <v>1197.98</v>
      </c>
      <c r="T145" s="78">
        <f>'2019 PSUI Customer Load'!T145+'2019 PSUI Customer Gen'!T145</f>
        <v>1160.01</v>
      </c>
      <c r="U145" s="78">
        <f>'2019 PSUI Customer Load'!U145+'2019 PSUI Customer Gen'!U145</f>
        <v>1138.31</v>
      </c>
      <c r="V145" s="78">
        <f>'2019 PSUI Customer Load'!V145+'2019 PSUI Customer Gen'!V145</f>
        <v>1131.31</v>
      </c>
      <c r="W145" s="78">
        <f>'2019 PSUI Customer Load'!W145+'2019 PSUI Customer Gen'!W145</f>
        <v>1133.4100000000001</v>
      </c>
      <c r="X145" s="78">
        <f>'2019 PSUI Customer Load'!X145+'2019 PSUI Customer Gen'!X145</f>
        <v>1137.8900000000001</v>
      </c>
      <c r="Y145" s="78">
        <f>'2019 PSUI Customer Load'!Y145+'2019 PSUI Customer Gen'!Y145</f>
        <v>1121.96</v>
      </c>
      <c r="Z145" s="78">
        <f>'2019 PSUI Customer Load'!Z145+'2019 PSUI Customer Gen'!Z145</f>
        <v>1109.1500000000001</v>
      </c>
      <c r="AA145" s="86">
        <f t="shared" si="26"/>
        <v>1361.99</v>
      </c>
      <c r="AB145" s="77">
        <f t="shared" si="27"/>
        <v>2021</v>
      </c>
      <c r="AC145" s="76">
        <f t="shared" si="28"/>
        <v>3</v>
      </c>
      <c r="AD145" s="76" t="str">
        <f t="shared" si="29"/>
        <v/>
      </c>
      <c r="AE145" s="76" t="str">
        <f t="shared" si="30"/>
        <v/>
      </c>
      <c r="AF145" s="74">
        <f t="shared" si="31"/>
        <v>1361.99</v>
      </c>
      <c r="AG145" s="75" t="str">
        <f t="shared" si="32"/>
        <v>11:00</v>
      </c>
      <c r="AH145" s="74">
        <f t="shared" si="33"/>
        <v>30656.41</v>
      </c>
      <c r="AI145" s="73" t="str">
        <f t="shared" si="34"/>
        <v/>
      </c>
      <c r="AJ145" s="73" t="str">
        <f t="shared" si="35"/>
        <v/>
      </c>
      <c r="AK145" s="73" t="str">
        <f t="shared" si="36"/>
        <v/>
      </c>
      <c r="AL145" s="72" t="str">
        <f t="shared" si="37"/>
        <v/>
      </c>
      <c r="AM145" s="71" t="str">
        <f t="shared" si="38"/>
        <v/>
      </c>
    </row>
    <row r="146" spans="2:39" ht="13.8" thickBot="1">
      <c r="B146" s="79">
        <v>44278</v>
      </c>
      <c r="C146" s="78">
        <f>'2019 PSUI Customer Load'!C146+'2019 PSUI Customer Gen'!C146</f>
        <v>1125.74</v>
      </c>
      <c r="D146" s="78">
        <f>'2019 PSUI Customer Load'!D146+'2019 PSUI Customer Gen'!D146</f>
        <v>1118.71</v>
      </c>
      <c r="E146" s="78">
        <f>'2019 PSUI Customer Load'!E146+'2019 PSUI Customer Gen'!E146</f>
        <v>1127.56</v>
      </c>
      <c r="F146" s="78">
        <f>'2019 PSUI Customer Load'!F146+'2019 PSUI Customer Gen'!F146</f>
        <v>1147.23</v>
      </c>
      <c r="G146" s="78">
        <f>'2019 PSUI Customer Load'!G146+'2019 PSUI Customer Gen'!G146</f>
        <v>1152.9000000000001</v>
      </c>
      <c r="H146" s="78">
        <f>'2019 PSUI Customer Load'!H146+'2019 PSUI Customer Gen'!H146</f>
        <v>1225.8800000000001</v>
      </c>
      <c r="I146" s="78">
        <f>'2019 PSUI Customer Load'!I146+'2019 PSUI Customer Gen'!I146</f>
        <v>1325.07</v>
      </c>
      <c r="J146" s="78">
        <f>'2019 PSUI Customer Load'!J146+'2019 PSUI Customer Gen'!J146</f>
        <v>1383.62</v>
      </c>
      <c r="K146" s="78">
        <f>'2019 PSUI Customer Load'!K146+'2019 PSUI Customer Gen'!K146</f>
        <v>1379.32</v>
      </c>
      <c r="L146" s="78">
        <f>'2019 PSUI Customer Load'!L146+'2019 PSUI Customer Gen'!L146</f>
        <v>1406.27</v>
      </c>
      <c r="M146" s="78">
        <f>'2019 PSUI Customer Load'!M146+'2019 PSUI Customer Gen'!M146</f>
        <v>1399.09</v>
      </c>
      <c r="N146" s="78">
        <f>'2019 PSUI Customer Load'!N146+'2019 PSUI Customer Gen'!N146</f>
        <v>1364.58</v>
      </c>
      <c r="O146" s="78">
        <f>'2019 PSUI Customer Load'!O146+'2019 PSUI Customer Gen'!O146</f>
        <v>1325.1</v>
      </c>
      <c r="P146" s="78">
        <f>'2019 PSUI Customer Load'!P146+'2019 PSUI Customer Gen'!P146</f>
        <v>1324.09</v>
      </c>
      <c r="Q146" s="78">
        <f>'2019 PSUI Customer Load'!Q146+'2019 PSUI Customer Gen'!Q146</f>
        <v>1333.85</v>
      </c>
      <c r="R146" s="78">
        <f>'2019 PSUI Customer Load'!R146+'2019 PSUI Customer Gen'!R146</f>
        <v>1297.9100000000001</v>
      </c>
      <c r="S146" s="78">
        <f>'2019 PSUI Customer Load'!S146+'2019 PSUI Customer Gen'!S146</f>
        <v>1226.8599999999999</v>
      </c>
      <c r="T146" s="78">
        <f>'2019 PSUI Customer Load'!T146+'2019 PSUI Customer Gen'!T146</f>
        <v>1213.77</v>
      </c>
      <c r="U146" s="78">
        <f>'2019 PSUI Customer Load'!U146+'2019 PSUI Customer Gen'!U146</f>
        <v>1196.1600000000001</v>
      </c>
      <c r="V146" s="78">
        <f>'2019 PSUI Customer Load'!V146+'2019 PSUI Customer Gen'!V146</f>
        <v>1181.6400000000001</v>
      </c>
      <c r="W146" s="78">
        <f>'2019 PSUI Customer Load'!W146+'2019 PSUI Customer Gen'!W146</f>
        <v>1179.71</v>
      </c>
      <c r="X146" s="78">
        <f>'2019 PSUI Customer Load'!X146+'2019 PSUI Customer Gen'!X146</f>
        <v>1170.8900000000001</v>
      </c>
      <c r="Y146" s="78">
        <f>'2019 PSUI Customer Load'!Y146+'2019 PSUI Customer Gen'!Y146</f>
        <v>1161.48</v>
      </c>
      <c r="Z146" s="78">
        <f>'2019 PSUI Customer Load'!Z146+'2019 PSUI Customer Gen'!Z146</f>
        <v>1152.6600000000001</v>
      </c>
      <c r="AA146" s="86">
        <f t="shared" si="26"/>
        <v>1406.27</v>
      </c>
      <c r="AB146" s="77">
        <f t="shared" si="27"/>
        <v>2021</v>
      </c>
      <c r="AC146" s="76">
        <f t="shared" si="28"/>
        <v>3</v>
      </c>
      <c r="AD146" s="76" t="str">
        <f t="shared" si="29"/>
        <v/>
      </c>
      <c r="AE146" s="76" t="str">
        <f t="shared" si="30"/>
        <v/>
      </c>
      <c r="AF146" s="74">
        <f t="shared" si="31"/>
        <v>1406.27</v>
      </c>
      <c r="AG146" s="75" t="str">
        <f t="shared" si="32"/>
        <v>10:00</v>
      </c>
      <c r="AH146" s="74">
        <f t="shared" si="33"/>
        <v>31326.359999999997</v>
      </c>
      <c r="AI146" s="73" t="str">
        <f t="shared" si="34"/>
        <v/>
      </c>
      <c r="AJ146" s="73" t="str">
        <f t="shared" si="35"/>
        <v/>
      </c>
      <c r="AK146" s="73" t="str">
        <f t="shared" si="36"/>
        <v/>
      </c>
      <c r="AL146" s="72" t="str">
        <f t="shared" si="37"/>
        <v/>
      </c>
      <c r="AM146" s="71" t="str">
        <f t="shared" si="38"/>
        <v/>
      </c>
    </row>
    <row r="147" spans="2:39" ht="13.8" thickBot="1">
      <c r="B147" s="79">
        <v>44279</v>
      </c>
      <c r="C147" s="78">
        <f>'2019 PSUI Customer Load'!C147+'2019 PSUI Customer Gen'!C147</f>
        <v>1150.56</v>
      </c>
      <c r="D147" s="78">
        <f>'2019 PSUI Customer Load'!D147+'2019 PSUI Customer Gen'!D147</f>
        <v>1138.06</v>
      </c>
      <c r="E147" s="78">
        <f>'2019 PSUI Customer Load'!E147+'2019 PSUI Customer Gen'!E147</f>
        <v>1142.75</v>
      </c>
      <c r="F147" s="78">
        <f>'2019 PSUI Customer Load'!F147+'2019 PSUI Customer Gen'!F147</f>
        <v>1148.74</v>
      </c>
      <c r="G147" s="78">
        <f>'2019 PSUI Customer Load'!G147+'2019 PSUI Customer Gen'!G147</f>
        <v>1153.49</v>
      </c>
      <c r="H147" s="78">
        <f>'2019 PSUI Customer Load'!H147+'2019 PSUI Customer Gen'!H147</f>
        <v>1221.47</v>
      </c>
      <c r="I147" s="78">
        <f>'2019 PSUI Customer Load'!I147+'2019 PSUI Customer Gen'!I147</f>
        <v>1310.68</v>
      </c>
      <c r="J147" s="78">
        <f>'2019 PSUI Customer Load'!J147+'2019 PSUI Customer Gen'!J147</f>
        <v>1340.4</v>
      </c>
      <c r="K147" s="78">
        <f>'2019 PSUI Customer Load'!K147+'2019 PSUI Customer Gen'!K147</f>
        <v>1340.36</v>
      </c>
      <c r="L147" s="78">
        <f>'2019 PSUI Customer Load'!L147+'2019 PSUI Customer Gen'!L147</f>
        <v>1333.15</v>
      </c>
      <c r="M147" s="78">
        <f>'2019 PSUI Customer Load'!M147+'2019 PSUI Customer Gen'!M147</f>
        <v>1349.5</v>
      </c>
      <c r="N147" s="78">
        <f>'2019 PSUI Customer Load'!N147+'2019 PSUI Customer Gen'!N147</f>
        <v>1338.86</v>
      </c>
      <c r="O147" s="78">
        <f>'2019 PSUI Customer Load'!O147+'2019 PSUI Customer Gen'!O147</f>
        <v>1346.98</v>
      </c>
      <c r="P147" s="78">
        <f>'2019 PSUI Customer Load'!P147+'2019 PSUI Customer Gen'!P147</f>
        <v>1337.91</v>
      </c>
      <c r="Q147" s="78">
        <f>'2019 PSUI Customer Load'!Q147+'2019 PSUI Customer Gen'!Q147</f>
        <v>1315.27</v>
      </c>
      <c r="R147" s="78">
        <f>'2019 PSUI Customer Load'!R147+'2019 PSUI Customer Gen'!R147</f>
        <v>1253.28</v>
      </c>
      <c r="S147" s="78">
        <f>'2019 PSUI Customer Load'!S147+'2019 PSUI Customer Gen'!S147</f>
        <v>1186.1199999999999</v>
      </c>
      <c r="T147" s="78">
        <f>'2019 PSUI Customer Load'!T147+'2019 PSUI Customer Gen'!T147</f>
        <v>1168.93</v>
      </c>
      <c r="U147" s="78">
        <f>'2019 PSUI Customer Load'!U147+'2019 PSUI Customer Gen'!U147</f>
        <v>1128.6099999999999</v>
      </c>
      <c r="V147" s="78">
        <f>'2019 PSUI Customer Load'!V147+'2019 PSUI Customer Gen'!V147</f>
        <v>1132.08</v>
      </c>
      <c r="W147" s="78">
        <f>'2019 PSUI Customer Load'!W147+'2019 PSUI Customer Gen'!W147</f>
        <v>1125.81</v>
      </c>
      <c r="X147" s="78">
        <f>'2019 PSUI Customer Load'!X147+'2019 PSUI Customer Gen'!X147</f>
        <v>1110.76</v>
      </c>
      <c r="Y147" s="78">
        <f>'2019 PSUI Customer Load'!Y147+'2019 PSUI Customer Gen'!Y147</f>
        <v>1087.6600000000001</v>
      </c>
      <c r="Z147" s="78">
        <f>'2019 PSUI Customer Load'!Z147+'2019 PSUI Customer Gen'!Z147</f>
        <v>1077.51</v>
      </c>
      <c r="AA147" s="86">
        <f t="shared" si="26"/>
        <v>1349.5</v>
      </c>
      <c r="AB147" s="77">
        <f t="shared" si="27"/>
        <v>2021</v>
      </c>
      <c r="AC147" s="76">
        <f t="shared" si="28"/>
        <v>3</v>
      </c>
      <c r="AD147" s="76" t="str">
        <f t="shared" si="29"/>
        <v/>
      </c>
      <c r="AE147" s="76" t="str">
        <f t="shared" si="30"/>
        <v/>
      </c>
      <c r="AF147" s="74">
        <f t="shared" si="31"/>
        <v>1349.5</v>
      </c>
      <c r="AG147" s="75" t="str">
        <f t="shared" si="32"/>
        <v>11:00</v>
      </c>
      <c r="AH147" s="74">
        <f t="shared" si="33"/>
        <v>30588.439999999995</v>
      </c>
      <c r="AI147" s="73" t="str">
        <f t="shared" si="34"/>
        <v/>
      </c>
      <c r="AJ147" s="73" t="str">
        <f t="shared" si="35"/>
        <v/>
      </c>
      <c r="AK147" s="73" t="str">
        <f t="shared" si="36"/>
        <v/>
      </c>
      <c r="AL147" s="72" t="str">
        <f t="shared" si="37"/>
        <v/>
      </c>
      <c r="AM147" s="71" t="str">
        <f t="shared" si="38"/>
        <v/>
      </c>
    </row>
    <row r="148" spans="2:39" ht="13.8" thickBot="1">
      <c r="B148" s="79">
        <v>44280</v>
      </c>
      <c r="C148" s="78">
        <f>'2019 PSUI Customer Load'!C148+'2019 PSUI Customer Gen'!C148</f>
        <v>1069.7</v>
      </c>
      <c r="D148" s="78">
        <f>'2019 PSUI Customer Load'!D148+'2019 PSUI Customer Gen'!D148</f>
        <v>1078.21</v>
      </c>
      <c r="E148" s="78">
        <f>'2019 PSUI Customer Load'!E148+'2019 PSUI Customer Gen'!E148</f>
        <v>1068.31</v>
      </c>
      <c r="F148" s="78">
        <f>'2019 PSUI Customer Load'!F148+'2019 PSUI Customer Gen'!F148</f>
        <v>1068.45</v>
      </c>
      <c r="G148" s="78">
        <f>'2019 PSUI Customer Load'!G148+'2019 PSUI Customer Gen'!G148</f>
        <v>1085.04</v>
      </c>
      <c r="H148" s="78">
        <f>'2019 PSUI Customer Load'!H148+'2019 PSUI Customer Gen'!H148</f>
        <v>1152.17</v>
      </c>
      <c r="I148" s="78">
        <f>'2019 PSUI Customer Load'!I148+'2019 PSUI Customer Gen'!I148</f>
        <v>1238.0899999999999</v>
      </c>
      <c r="J148" s="78">
        <f>'2019 PSUI Customer Load'!J148+'2019 PSUI Customer Gen'!J148</f>
        <v>1285.69</v>
      </c>
      <c r="K148" s="78">
        <f>'2019 PSUI Customer Load'!K148+'2019 PSUI Customer Gen'!K148</f>
        <v>1286.57</v>
      </c>
      <c r="L148" s="78">
        <f>'2019 PSUI Customer Load'!L148+'2019 PSUI Customer Gen'!L148</f>
        <v>1330.88</v>
      </c>
      <c r="M148" s="78">
        <f>'2019 PSUI Customer Load'!M148+'2019 PSUI Customer Gen'!M148</f>
        <v>1339.77</v>
      </c>
      <c r="N148" s="78">
        <f>'2019 PSUI Customer Load'!N148+'2019 PSUI Customer Gen'!N148</f>
        <v>1315.3</v>
      </c>
      <c r="O148" s="78">
        <f>'2019 PSUI Customer Load'!O148+'2019 PSUI Customer Gen'!O148</f>
        <v>1326.68</v>
      </c>
      <c r="P148" s="78">
        <f>'2019 PSUI Customer Load'!P148+'2019 PSUI Customer Gen'!P148</f>
        <v>1321.18</v>
      </c>
      <c r="Q148" s="78">
        <f>'2019 PSUI Customer Load'!Q148+'2019 PSUI Customer Gen'!Q148</f>
        <v>1298.57</v>
      </c>
      <c r="R148" s="78">
        <f>'2019 PSUI Customer Load'!R148+'2019 PSUI Customer Gen'!R148</f>
        <v>1243.8</v>
      </c>
      <c r="S148" s="78">
        <f>'2019 PSUI Customer Load'!S148+'2019 PSUI Customer Gen'!S148</f>
        <v>1182.44</v>
      </c>
      <c r="T148" s="78">
        <f>'2019 PSUI Customer Load'!T148+'2019 PSUI Customer Gen'!T148</f>
        <v>1162.9100000000001</v>
      </c>
      <c r="U148" s="78">
        <f>'2019 PSUI Customer Load'!U148+'2019 PSUI Customer Gen'!U148</f>
        <v>1130.82</v>
      </c>
      <c r="V148" s="78">
        <f>'2019 PSUI Customer Load'!V148+'2019 PSUI Customer Gen'!V148</f>
        <v>1116.71</v>
      </c>
      <c r="W148" s="78">
        <f>'2019 PSUI Customer Load'!W148+'2019 PSUI Customer Gen'!W148</f>
        <v>1101.8399999999999</v>
      </c>
      <c r="X148" s="78">
        <f>'2019 PSUI Customer Load'!X148+'2019 PSUI Customer Gen'!X148</f>
        <v>1086.57</v>
      </c>
      <c r="Y148" s="78">
        <f>'2019 PSUI Customer Load'!Y148+'2019 PSUI Customer Gen'!Y148</f>
        <v>1085.77</v>
      </c>
      <c r="Z148" s="78">
        <f>'2019 PSUI Customer Load'!Z148+'2019 PSUI Customer Gen'!Z148</f>
        <v>1081.19</v>
      </c>
      <c r="AA148" s="86">
        <f t="shared" si="26"/>
        <v>1339.77</v>
      </c>
      <c r="AB148" s="77">
        <f t="shared" si="27"/>
        <v>2021</v>
      </c>
      <c r="AC148" s="76">
        <f t="shared" si="28"/>
        <v>3</v>
      </c>
      <c r="AD148" s="76" t="str">
        <f t="shared" si="29"/>
        <v/>
      </c>
      <c r="AE148" s="76" t="str">
        <f t="shared" si="30"/>
        <v/>
      </c>
      <c r="AF148" s="74">
        <f t="shared" si="31"/>
        <v>1339.77</v>
      </c>
      <c r="AG148" s="75" t="str">
        <f t="shared" si="32"/>
        <v>11:00</v>
      </c>
      <c r="AH148" s="74">
        <f t="shared" si="33"/>
        <v>29796.429999999997</v>
      </c>
      <c r="AI148" s="73" t="str">
        <f t="shared" si="34"/>
        <v/>
      </c>
      <c r="AJ148" s="73" t="str">
        <f t="shared" si="35"/>
        <v/>
      </c>
      <c r="AK148" s="73" t="str">
        <f t="shared" si="36"/>
        <v/>
      </c>
      <c r="AL148" s="72" t="str">
        <f t="shared" si="37"/>
        <v/>
      </c>
      <c r="AM148" s="71" t="str">
        <f t="shared" si="38"/>
        <v/>
      </c>
    </row>
    <row r="149" spans="2:39" ht="13.8" thickBot="1">
      <c r="B149" s="79">
        <v>44281</v>
      </c>
      <c r="C149" s="78">
        <f>'2019 PSUI Customer Load'!C149+'2019 PSUI Customer Gen'!C149</f>
        <v>1079.47</v>
      </c>
      <c r="D149" s="78">
        <f>'2019 PSUI Customer Load'!D149+'2019 PSUI Customer Gen'!D149</f>
        <v>1078.8399999999999</v>
      </c>
      <c r="E149" s="78">
        <f>'2019 PSUI Customer Load'!E149+'2019 PSUI Customer Gen'!E149</f>
        <v>1076.71</v>
      </c>
      <c r="F149" s="78">
        <f>'2019 PSUI Customer Load'!F149+'2019 PSUI Customer Gen'!F149</f>
        <v>1084.0899999999999</v>
      </c>
      <c r="G149" s="78">
        <f>'2019 PSUI Customer Load'!G149+'2019 PSUI Customer Gen'!G149</f>
        <v>1092.5999999999999</v>
      </c>
      <c r="H149" s="78">
        <f>'2019 PSUI Customer Load'!H149+'2019 PSUI Customer Gen'!H149</f>
        <v>1140.27</v>
      </c>
      <c r="I149" s="78">
        <f>'2019 PSUI Customer Load'!I149+'2019 PSUI Customer Gen'!I149</f>
        <v>1245.69</v>
      </c>
      <c r="J149" s="78">
        <f>'2019 PSUI Customer Load'!J149+'2019 PSUI Customer Gen'!J149</f>
        <v>1293.57</v>
      </c>
      <c r="K149" s="78">
        <f>'2019 PSUI Customer Load'!K149+'2019 PSUI Customer Gen'!K149</f>
        <v>1315.89</v>
      </c>
      <c r="L149" s="78">
        <f>'2019 PSUI Customer Load'!L149+'2019 PSUI Customer Gen'!L149</f>
        <v>1373.23</v>
      </c>
      <c r="M149" s="78">
        <f>'2019 PSUI Customer Load'!M149+'2019 PSUI Customer Gen'!M149</f>
        <v>1422.65</v>
      </c>
      <c r="N149" s="78">
        <f>'2019 PSUI Customer Load'!N149+'2019 PSUI Customer Gen'!N149</f>
        <v>1412.08</v>
      </c>
      <c r="O149" s="78">
        <f>'2019 PSUI Customer Load'!O149+'2019 PSUI Customer Gen'!O149</f>
        <v>1394.19</v>
      </c>
      <c r="P149" s="78">
        <f>'2019 PSUI Customer Load'!P149+'2019 PSUI Customer Gen'!P149</f>
        <v>1365.98</v>
      </c>
      <c r="Q149" s="78">
        <f>'2019 PSUI Customer Load'!Q149+'2019 PSUI Customer Gen'!Q149</f>
        <v>1332.14</v>
      </c>
      <c r="R149" s="78">
        <f>'2019 PSUI Customer Load'!R149+'2019 PSUI Customer Gen'!R149</f>
        <v>1278.4100000000001</v>
      </c>
      <c r="S149" s="78">
        <f>'2019 PSUI Customer Load'!S149+'2019 PSUI Customer Gen'!S149</f>
        <v>1228.92</v>
      </c>
      <c r="T149" s="78">
        <f>'2019 PSUI Customer Load'!T149+'2019 PSUI Customer Gen'!T149</f>
        <v>1209.29</v>
      </c>
      <c r="U149" s="78">
        <f>'2019 PSUI Customer Load'!U149+'2019 PSUI Customer Gen'!U149</f>
        <v>1191.79</v>
      </c>
      <c r="V149" s="78">
        <f>'2019 PSUI Customer Load'!V149+'2019 PSUI Customer Gen'!V149</f>
        <v>1147.1600000000001</v>
      </c>
      <c r="W149" s="78">
        <f>'2019 PSUI Customer Load'!W149+'2019 PSUI Customer Gen'!W149</f>
        <v>1135.1600000000001</v>
      </c>
      <c r="X149" s="78">
        <f>'2019 PSUI Customer Load'!X149+'2019 PSUI Customer Gen'!X149</f>
        <v>1118.5999999999999</v>
      </c>
      <c r="Y149" s="78">
        <f>'2019 PSUI Customer Load'!Y149+'2019 PSUI Customer Gen'!Y149</f>
        <v>1071.56</v>
      </c>
      <c r="Z149" s="78">
        <f>'2019 PSUI Customer Load'!Z149+'2019 PSUI Customer Gen'!Z149</f>
        <v>1059.94</v>
      </c>
      <c r="AA149" s="86">
        <f t="shared" si="26"/>
        <v>1422.65</v>
      </c>
      <c r="AB149" s="77">
        <f t="shared" si="27"/>
        <v>2021</v>
      </c>
      <c r="AC149" s="76">
        <f t="shared" si="28"/>
        <v>3</v>
      </c>
      <c r="AD149" s="76" t="str">
        <f t="shared" si="29"/>
        <v/>
      </c>
      <c r="AE149" s="76" t="str">
        <f t="shared" si="30"/>
        <v/>
      </c>
      <c r="AF149" s="74">
        <f t="shared" si="31"/>
        <v>1422.65</v>
      </c>
      <c r="AG149" s="75" t="str">
        <f t="shared" si="32"/>
        <v>11:00</v>
      </c>
      <c r="AH149" s="74">
        <f t="shared" si="33"/>
        <v>30570.879999999997</v>
      </c>
      <c r="AI149" s="73" t="str">
        <f t="shared" si="34"/>
        <v/>
      </c>
      <c r="AJ149" s="73" t="str">
        <f t="shared" si="35"/>
        <v/>
      </c>
      <c r="AK149" s="73" t="str">
        <f t="shared" si="36"/>
        <v/>
      </c>
      <c r="AL149" s="72" t="str">
        <f t="shared" si="37"/>
        <v/>
      </c>
      <c r="AM149" s="71" t="str">
        <f t="shared" si="38"/>
        <v/>
      </c>
    </row>
    <row r="150" spans="2:39" ht="13.8" thickBot="1">
      <c r="B150" s="79">
        <v>44282</v>
      </c>
      <c r="C150" s="78">
        <f>'2019 PSUI Customer Load'!C150+'2019 PSUI Customer Gen'!C150</f>
        <v>1062.32</v>
      </c>
      <c r="D150" s="78">
        <f>'2019 PSUI Customer Load'!D150+'2019 PSUI Customer Gen'!D150</f>
        <v>1060.54</v>
      </c>
      <c r="E150" s="78">
        <f>'2019 PSUI Customer Load'!E150+'2019 PSUI Customer Gen'!E150</f>
        <v>1052.24</v>
      </c>
      <c r="F150" s="78">
        <f>'2019 PSUI Customer Load'!F150+'2019 PSUI Customer Gen'!F150</f>
        <v>1056.9000000000001</v>
      </c>
      <c r="G150" s="78">
        <f>'2019 PSUI Customer Load'!G150+'2019 PSUI Customer Gen'!G150</f>
        <v>1073.31</v>
      </c>
      <c r="H150" s="78">
        <f>'2019 PSUI Customer Load'!H150+'2019 PSUI Customer Gen'!H150</f>
        <v>1103.3399999999999</v>
      </c>
      <c r="I150" s="78">
        <f>'2019 PSUI Customer Load'!I150+'2019 PSUI Customer Gen'!I150</f>
        <v>1151.6400000000001</v>
      </c>
      <c r="J150" s="78">
        <f>'2019 PSUI Customer Load'!J150+'2019 PSUI Customer Gen'!J150</f>
        <v>1172.19</v>
      </c>
      <c r="K150" s="78">
        <f>'2019 PSUI Customer Load'!K150+'2019 PSUI Customer Gen'!K150</f>
        <v>1166.03</v>
      </c>
      <c r="L150" s="78">
        <f>'2019 PSUI Customer Load'!L150+'2019 PSUI Customer Gen'!L150</f>
        <v>1212.58</v>
      </c>
      <c r="M150" s="78">
        <f>'2019 PSUI Customer Load'!M150+'2019 PSUI Customer Gen'!M150</f>
        <v>1197.1400000000001</v>
      </c>
      <c r="N150" s="78">
        <f>'2019 PSUI Customer Load'!N150+'2019 PSUI Customer Gen'!N150</f>
        <v>1176.28</v>
      </c>
      <c r="O150" s="78">
        <f>'2019 PSUI Customer Load'!O150+'2019 PSUI Customer Gen'!O150</f>
        <v>1170.6500000000001</v>
      </c>
      <c r="P150" s="78">
        <f>'2019 PSUI Customer Load'!P150+'2019 PSUI Customer Gen'!P150</f>
        <v>1140.6500000000001</v>
      </c>
      <c r="Q150" s="78">
        <f>'2019 PSUI Customer Load'!Q150+'2019 PSUI Customer Gen'!Q150</f>
        <v>1140.2</v>
      </c>
      <c r="R150" s="78">
        <f>'2019 PSUI Customer Load'!R150+'2019 PSUI Customer Gen'!R150</f>
        <v>1125.18</v>
      </c>
      <c r="S150" s="78">
        <f>'2019 PSUI Customer Load'!S150+'2019 PSUI Customer Gen'!S150</f>
        <v>1084.68</v>
      </c>
      <c r="T150" s="78">
        <f>'2019 PSUI Customer Load'!T150+'2019 PSUI Customer Gen'!T150</f>
        <v>1084.93</v>
      </c>
      <c r="U150" s="78">
        <f>'2019 PSUI Customer Load'!U150+'2019 PSUI Customer Gen'!U150</f>
        <v>1067.47</v>
      </c>
      <c r="V150" s="78">
        <f>'2019 PSUI Customer Load'!V150+'2019 PSUI Customer Gen'!V150</f>
        <v>1106.28</v>
      </c>
      <c r="W150" s="78">
        <f>'2019 PSUI Customer Load'!W150+'2019 PSUI Customer Gen'!W150</f>
        <v>1102.54</v>
      </c>
      <c r="X150" s="78">
        <f>'2019 PSUI Customer Load'!X150+'2019 PSUI Customer Gen'!X150</f>
        <v>1082.5899999999999</v>
      </c>
      <c r="Y150" s="78">
        <f>'2019 PSUI Customer Load'!Y150+'2019 PSUI Customer Gen'!Y150</f>
        <v>1051.47</v>
      </c>
      <c r="Z150" s="78">
        <f>'2019 PSUI Customer Load'!Z150+'2019 PSUI Customer Gen'!Z150</f>
        <v>1048.8499999999999</v>
      </c>
      <c r="AA150" s="86">
        <f t="shared" si="26"/>
        <v>1212.58</v>
      </c>
      <c r="AB150" s="77">
        <f t="shared" si="27"/>
        <v>2021</v>
      </c>
      <c r="AC150" s="76">
        <f t="shared" si="28"/>
        <v>3</v>
      </c>
      <c r="AD150" s="76" t="str">
        <f t="shared" si="29"/>
        <v/>
      </c>
      <c r="AE150" s="76" t="str">
        <f t="shared" si="30"/>
        <v/>
      </c>
      <c r="AF150" s="74">
        <f t="shared" si="31"/>
        <v>1212.58</v>
      </c>
      <c r="AG150" s="75" t="str">
        <f t="shared" si="32"/>
        <v>10:00</v>
      </c>
      <c r="AH150" s="74">
        <f t="shared" si="33"/>
        <v>27902.58</v>
      </c>
      <c r="AI150" s="73" t="str">
        <f t="shared" si="34"/>
        <v/>
      </c>
      <c r="AJ150" s="73" t="str">
        <f t="shared" si="35"/>
        <v/>
      </c>
      <c r="AK150" s="73" t="str">
        <f t="shared" si="36"/>
        <v/>
      </c>
      <c r="AL150" s="72" t="str">
        <f t="shared" si="37"/>
        <v/>
      </c>
      <c r="AM150" s="71" t="str">
        <f t="shared" si="38"/>
        <v/>
      </c>
    </row>
    <row r="151" spans="2:39" ht="13.8" thickBot="1">
      <c r="B151" s="79">
        <v>44283</v>
      </c>
      <c r="C151" s="78">
        <f>'2019 PSUI Customer Load'!C151+'2019 PSUI Customer Gen'!C151</f>
        <v>1036.98</v>
      </c>
      <c r="D151" s="78">
        <f>'2019 PSUI Customer Load'!D151+'2019 PSUI Customer Gen'!D151</f>
        <v>1057.21</v>
      </c>
      <c r="E151" s="78">
        <f>'2019 PSUI Customer Load'!E151+'2019 PSUI Customer Gen'!E151</f>
        <v>1040.76</v>
      </c>
      <c r="F151" s="78">
        <f>'2019 PSUI Customer Load'!F151+'2019 PSUI Customer Gen'!F151</f>
        <v>1049.3699999999999</v>
      </c>
      <c r="G151" s="78">
        <f>'2019 PSUI Customer Load'!G151+'2019 PSUI Customer Gen'!G151</f>
        <v>1054.76</v>
      </c>
      <c r="H151" s="78">
        <f>'2019 PSUI Customer Load'!H151+'2019 PSUI Customer Gen'!H151</f>
        <v>1103.4100000000001</v>
      </c>
      <c r="I151" s="78">
        <f>'2019 PSUI Customer Load'!I151+'2019 PSUI Customer Gen'!I151</f>
        <v>1162.98</v>
      </c>
      <c r="J151" s="78">
        <f>'2019 PSUI Customer Load'!J151+'2019 PSUI Customer Gen'!J151</f>
        <v>1160.3900000000001</v>
      </c>
      <c r="K151" s="78">
        <f>'2019 PSUI Customer Load'!K151+'2019 PSUI Customer Gen'!K151</f>
        <v>1176.3499999999999</v>
      </c>
      <c r="L151" s="78">
        <f>'2019 PSUI Customer Load'!L151+'2019 PSUI Customer Gen'!L151</f>
        <v>1192.8699999999999</v>
      </c>
      <c r="M151" s="78">
        <f>'2019 PSUI Customer Load'!M151+'2019 PSUI Customer Gen'!M151</f>
        <v>1189.2</v>
      </c>
      <c r="N151" s="78">
        <f>'2019 PSUI Customer Load'!N151+'2019 PSUI Customer Gen'!N151</f>
        <v>1174.25</v>
      </c>
      <c r="O151" s="78">
        <f>'2019 PSUI Customer Load'!O151+'2019 PSUI Customer Gen'!O151</f>
        <v>1161.72</v>
      </c>
      <c r="P151" s="78">
        <f>'2019 PSUI Customer Load'!P151+'2019 PSUI Customer Gen'!P151</f>
        <v>1149.8599999999999</v>
      </c>
      <c r="Q151" s="78">
        <f>'2019 PSUI Customer Load'!Q151+'2019 PSUI Customer Gen'!Q151</f>
        <v>1167.71</v>
      </c>
      <c r="R151" s="78">
        <f>'2019 PSUI Customer Load'!R151+'2019 PSUI Customer Gen'!R151</f>
        <v>1167.95</v>
      </c>
      <c r="S151" s="78">
        <f>'2019 PSUI Customer Load'!S151+'2019 PSUI Customer Gen'!S151</f>
        <v>1160.1500000000001</v>
      </c>
      <c r="T151" s="78">
        <f>'2019 PSUI Customer Load'!T151+'2019 PSUI Customer Gen'!T151</f>
        <v>1158.19</v>
      </c>
      <c r="U151" s="78">
        <f>'2019 PSUI Customer Load'!U151+'2019 PSUI Customer Gen'!U151</f>
        <v>1141.53</v>
      </c>
      <c r="V151" s="78">
        <f>'2019 PSUI Customer Load'!V151+'2019 PSUI Customer Gen'!V151</f>
        <v>1131.2</v>
      </c>
      <c r="W151" s="78">
        <f>'2019 PSUI Customer Load'!W151+'2019 PSUI Customer Gen'!W151</f>
        <v>1138.5899999999999</v>
      </c>
      <c r="X151" s="78">
        <f>'2019 PSUI Customer Load'!X151+'2019 PSUI Customer Gen'!X151</f>
        <v>1125.3900000000001</v>
      </c>
      <c r="Y151" s="78">
        <f>'2019 PSUI Customer Load'!Y151+'2019 PSUI Customer Gen'!Y151</f>
        <v>1097.32</v>
      </c>
      <c r="Z151" s="78">
        <f>'2019 PSUI Customer Load'!Z151+'2019 PSUI Customer Gen'!Z151</f>
        <v>1106</v>
      </c>
      <c r="AA151" s="86">
        <f t="shared" si="26"/>
        <v>1192.8699999999999</v>
      </c>
      <c r="AB151" s="77">
        <f t="shared" si="27"/>
        <v>2021</v>
      </c>
      <c r="AC151" s="76">
        <f t="shared" si="28"/>
        <v>3</v>
      </c>
      <c r="AD151" s="76" t="str">
        <f t="shared" si="29"/>
        <v/>
      </c>
      <c r="AE151" s="76" t="str">
        <f t="shared" si="30"/>
        <v/>
      </c>
      <c r="AF151" s="74">
        <f t="shared" si="31"/>
        <v>1192.8699999999999</v>
      </c>
      <c r="AG151" s="75" t="str">
        <f t="shared" si="32"/>
        <v>10:00</v>
      </c>
      <c r="AH151" s="74">
        <f t="shared" si="33"/>
        <v>28297.01</v>
      </c>
      <c r="AI151" s="73" t="str">
        <f t="shared" si="34"/>
        <v/>
      </c>
      <c r="AJ151" s="73" t="str">
        <f t="shared" si="35"/>
        <v/>
      </c>
      <c r="AK151" s="73" t="str">
        <f t="shared" si="36"/>
        <v/>
      </c>
      <c r="AL151" s="72" t="str">
        <f t="shared" si="37"/>
        <v/>
      </c>
      <c r="AM151" s="71" t="str">
        <f t="shared" si="38"/>
        <v/>
      </c>
    </row>
    <row r="152" spans="2:39" ht="13.8" thickBot="1">
      <c r="B152" s="79">
        <v>44284</v>
      </c>
      <c r="C152" s="78">
        <f>'2019 PSUI Customer Load'!C152+'2019 PSUI Customer Gen'!C152</f>
        <v>1115</v>
      </c>
      <c r="D152" s="78">
        <f>'2019 PSUI Customer Load'!D152+'2019 PSUI Customer Gen'!D152</f>
        <v>1109.01</v>
      </c>
      <c r="E152" s="78">
        <f>'2019 PSUI Customer Load'!E152+'2019 PSUI Customer Gen'!E152</f>
        <v>1124.3399999999999</v>
      </c>
      <c r="F152" s="78">
        <f>'2019 PSUI Customer Load'!F152+'2019 PSUI Customer Gen'!F152</f>
        <v>1132.53</v>
      </c>
      <c r="G152" s="78">
        <f>'2019 PSUI Customer Load'!G152+'2019 PSUI Customer Gen'!G152</f>
        <v>1187.31</v>
      </c>
      <c r="H152" s="78">
        <f>'2019 PSUI Customer Load'!H152+'2019 PSUI Customer Gen'!H152</f>
        <v>1226.51</v>
      </c>
      <c r="I152" s="78">
        <f>'2019 PSUI Customer Load'!I152+'2019 PSUI Customer Gen'!I152</f>
        <v>1341.52</v>
      </c>
      <c r="J152" s="78">
        <f>'2019 PSUI Customer Load'!J152+'2019 PSUI Customer Gen'!J152</f>
        <v>1397.73</v>
      </c>
      <c r="K152" s="78">
        <f>'2019 PSUI Customer Load'!K152+'2019 PSUI Customer Gen'!K152</f>
        <v>1409.8</v>
      </c>
      <c r="L152" s="78">
        <f>'2019 PSUI Customer Load'!L152+'2019 PSUI Customer Gen'!L152</f>
        <v>1459.47</v>
      </c>
      <c r="M152" s="78">
        <f>'2019 PSUI Customer Load'!M152+'2019 PSUI Customer Gen'!M152</f>
        <v>1441.9</v>
      </c>
      <c r="N152" s="78">
        <f>'2019 PSUI Customer Load'!N152+'2019 PSUI Customer Gen'!N152</f>
        <v>1385.86</v>
      </c>
      <c r="O152" s="78">
        <f>'2019 PSUI Customer Load'!O152+'2019 PSUI Customer Gen'!O152</f>
        <v>1365.42</v>
      </c>
      <c r="P152" s="78">
        <f>'2019 PSUI Customer Load'!P152+'2019 PSUI Customer Gen'!P152</f>
        <v>1333.92</v>
      </c>
      <c r="Q152" s="78">
        <f>'2019 PSUI Customer Load'!Q152+'2019 PSUI Customer Gen'!Q152</f>
        <v>1312.05</v>
      </c>
      <c r="R152" s="78">
        <f>'2019 PSUI Customer Load'!R152+'2019 PSUI Customer Gen'!R152</f>
        <v>1269.31</v>
      </c>
      <c r="S152" s="78">
        <f>'2019 PSUI Customer Load'!S152+'2019 PSUI Customer Gen'!S152</f>
        <v>1213.07</v>
      </c>
      <c r="T152" s="78">
        <f>'2019 PSUI Customer Load'!T152+'2019 PSUI Customer Gen'!T152</f>
        <v>1192.42</v>
      </c>
      <c r="U152" s="78">
        <f>'2019 PSUI Customer Load'!U152+'2019 PSUI Customer Gen'!U152</f>
        <v>1171.31</v>
      </c>
      <c r="V152" s="78">
        <f>'2019 PSUI Customer Load'!V152+'2019 PSUI Customer Gen'!V152</f>
        <v>1171.7</v>
      </c>
      <c r="W152" s="78">
        <f>'2019 PSUI Customer Load'!W152+'2019 PSUI Customer Gen'!W152</f>
        <v>1188.53</v>
      </c>
      <c r="X152" s="78">
        <f>'2019 PSUI Customer Load'!X152+'2019 PSUI Customer Gen'!X152</f>
        <v>1200.22</v>
      </c>
      <c r="Y152" s="78">
        <f>'2019 PSUI Customer Load'!Y152+'2019 PSUI Customer Gen'!Y152</f>
        <v>1169.74</v>
      </c>
      <c r="Z152" s="78">
        <f>'2019 PSUI Customer Load'!Z152+'2019 PSUI Customer Gen'!Z152</f>
        <v>1189.55</v>
      </c>
      <c r="AA152" s="86">
        <f t="shared" si="26"/>
        <v>1459.47</v>
      </c>
      <c r="AB152" s="77">
        <f t="shared" si="27"/>
        <v>2021</v>
      </c>
      <c r="AC152" s="76">
        <f t="shared" si="28"/>
        <v>3</v>
      </c>
      <c r="AD152" s="76" t="str">
        <f t="shared" si="29"/>
        <v/>
      </c>
      <c r="AE152" s="76" t="str">
        <f t="shared" si="30"/>
        <v/>
      </c>
      <c r="AF152" s="74">
        <f t="shared" si="31"/>
        <v>1459.47</v>
      </c>
      <c r="AG152" s="75" t="str">
        <f t="shared" si="32"/>
        <v>10:00</v>
      </c>
      <c r="AH152" s="74">
        <f t="shared" si="33"/>
        <v>31567.690000000002</v>
      </c>
      <c r="AI152" s="73" t="str">
        <f t="shared" si="34"/>
        <v/>
      </c>
      <c r="AJ152" s="73" t="str">
        <f t="shared" si="35"/>
        <v/>
      </c>
      <c r="AK152" s="73" t="str">
        <f t="shared" si="36"/>
        <v/>
      </c>
      <c r="AL152" s="72" t="str">
        <f t="shared" si="37"/>
        <v/>
      </c>
      <c r="AM152" s="71" t="str">
        <f t="shared" si="38"/>
        <v/>
      </c>
    </row>
    <row r="153" spans="2:39" ht="13.8" thickBot="1">
      <c r="B153" s="79">
        <v>44285</v>
      </c>
      <c r="C153" s="78">
        <f>'2019 PSUI Customer Load'!C153+'2019 PSUI Customer Gen'!C153</f>
        <v>1207.4000000000001</v>
      </c>
      <c r="D153" s="78">
        <f>'2019 PSUI Customer Load'!D153+'2019 PSUI Customer Gen'!D153</f>
        <v>1188.3900000000001</v>
      </c>
      <c r="E153" s="78">
        <f>'2019 PSUI Customer Load'!E153+'2019 PSUI Customer Gen'!E153</f>
        <v>1190.7</v>
      </c>
      <c r="F153" s="78">
        <f>'2019 PSUI Customer Load'!F153+'2019 PSUI Customer Gen'!F153</f>
        <v>1200.43</v>
      </c>
      <c r="G153" s="78">
        <f>'2019 PSUI Customer Load'!G153+'2019 PSUI Customer Gen'!G153</f>
        <v>1224.47</v>
      </c>
      <c r="H153" s="78">
        <f>'2019 PSUI Customer Load'!H153+'2019 PSUI Customer Gen'!H153</f>
        <v>1279.08</v>
      </c>
      <c r="I153" s="78">
        <f>'2019 PSUI Customer Load'!I153+'2019 PSUI Customer Gen'!I153</f>
        <v>1335.32</v>
      </c>
      <c r="J153" s="78">
        <f>'2019 PSUI Customer Load'!J153+'2019 PSUI Customer Gen'!J153</f>
        <v>1336.06</v>
      </c>
      <c r="K153" s="78">
        <f>'2019 PSUI Customer Load'!K153+'2019 PSUI Customer Gen'!K153</f>
        <v>1311.49</v>
      </c>
      <c r="L153" s="78">
        <f>'2019 PSUI Customer Load'!L153+'2019 PSUI Customer Gen'!L153</f>
        <v>1320.55</v>
      </c>
      <c r="M153" s="78">
        <f>'2019 PSUI Customer Load'!M153+'2019 PSUI Customer Gen'!M153</f>
        <v>1335.15</v>
      </c>
      <c r="N153" s="78">
        <f>'2019 PSUI Customer Load'!N153+'2019 PSUI Customer Gen'!N153</f>
        <v>1283.98</v>
      </c>
      <c r="O153" s="78">
        <f>'2019 PSUI Customer Load'!O153+'2019 PSUI Customer Gen'!O153</f>
        <v>1284.08</v>
      </c>
      <c r="P153" s="78">
        <f>'2019 PSUI Customer Load'!P153+'2019 PSUI Customer Gen'!P153</f>
        <v>1261.08</v>
      </c>
      <c r="Q153" s="78">
        <f>'2019 PSUI Customer Load'!Q153+'2019 PSUI Customer Gen'!Q153</f>
        <v>1264.48</v>
      </c>
      <c r="R153" s="78">
        <f>'2019 PSUI Customer Load'!R153+'2019 PSUI Customer Gen'!R153</f>
        <v>1237.78</v>
      </c>
      <c r="S153" s="78">
        <f>'2019 PSUI Customer Load'!S153+'2019 PSUI Customer Gen'!S153</f>
        <v>1182.79</v>
      </c>
      <c r="T153" s="78">
        <f>'2019 PSUI Customer Load'!T153+'2019 PSUI Customer Gen'!T153</f>
        <v>1149.6099999999999</v>
      </c>
      <c r="U153" s="78">
        <f>'2019 PSUI Customer Load'!U153+'2019 PSUI Customer Gen'!U153</f>
        <v>1111.18</v>
      </c>
      <c r="V153" s="78">
        <f>'2019 PSUI Customer Load'!V153+'2019 PSUI Customer Gen'!V153</f>
        <v>1104.46</v>
      </c>
      <c r="W153" s="78">
        <f>'2019 PSUI Customer Load'!W153+'2019 PSUI Customer Gen'!W153</f>
        <v>1087.7</v>
      </c>
      <c r="X153" s="78">
        <f>'2019 PSUI Customer Load'!X153+'2019 PSUI Customer Gen'!X153</f>
        <v>1082.3800000000001</v>
      </c>
      <c r="Y153" s="78">
        <f>'2019 PSUI Customer Load'!Y153+'2019 PSUI Customer Gen'!Y153</f>
        <v>1047.76</v>
      </c>
      <c r="Z153" s="78">
        <f>'2019 PSUI Customer Load'!Z153+'2019 PSUI Customer Gen'!Z153</f>
        <v>1043.28</v>
      </c>
      <c r="AA153" s="86">
        <f t="shared" si="26"/>
        <v>1336.06</v>
      </c>
      <c r="AB153" s="77">
        <f t="shared" si="27"/>
        <v>2021</v>
      </c>
      <c r="AC153" s="76">
        <f t="shared" si="28"/>
        <v>3</v>
      </c>
      <c r="AD153" s="76" t="str">
        <f t="shared" si="29"/>
        <v/>
      </c>
      <c r="AE153" s="76" t="str">
        <f t="shared" si="30"/>
        <v/>
      </c>
      <c r="AF153" s="74">
        <f t="shared" si="31"/>
        <v>1336.06</v>
      </c>
      <c r="AG153" s="75" t="str">
        <f t="shared" si="32"/>
        <v>8:00</v>
      </c>
      <c r="AH153" s="74">
        <f t="shared" si="33"/>
        <v>30405.66</v>
      </c>
      <c r="AI153" s="73" t="str">
        <f t="shared" si="34"/>
        <v/>
      </c>
      <c r="AJ153" s="73" t="str">
        <f t="shared" si="35"/>
        <v/>
      </c>
      <c r="AK153" s="73" t="str">
        <f t="shared" si="36"/>
        <v/>
      </c>
      <c r="AL153" s="72" t="str">
        <f t="shared" si="37"/>
        <v/>
      </c>
      <c r="AM153" s="71" t="str">
        <f t="shared" si="38"/>
        <v/>
      </c>
    </row>
    <row r="154" spans="2:39" ht="13.8" thickBot="1">
      <c r="B154" s="79">
        <v>44286</v>
      </c>
      <c r="C154" s="78">
        <f>'2019 PSUI Customer Load'!C154+'2019 PSUI Customer Gen'!C154</f>
        <v>1041.8800000000001</v>
      </c>
      <c r="D154" s="78">
        <f>'2019 PSUI Customer Load'!D154+'2019 PSUI Customer Gen'!D154</f>
        <v>1038.7</v>
      </c>
      <c r="E154" s="78">
        <f>'2019 PSUI Customer Load'!E154+'2019 PSUI Customer Gen'!E154</f>
        <v>1024.6300000000001</v>
      </c>
      <c r="F154" s="78">
        <f>'2019 PSUI Customer Load'!F154+'2019 PSUI Customer Gen'!F154</f>
        <v>1053.75</v>
      </c>
      <c r="G154" s="78">
        <f>'2019 PSUI Customer Load'!G154+'2019 PSUI Customer Gen'!G154</f>
        <v>1076.22</v>
      </c>
      <c r="H154" s="78">
        <f>'2019 PSUI Customer Load'!H154+'2019 PSUI Customer Gen'!H154</f>
        <v>1140.6199999999999</v>
      </c>
      <c r="I154" s="78">
        <f>'2019 PSUI Customer Load'!I154+'2019 PSUI Customer Gen'!I154</f>
        <v>1257.5899999999999</v>
      </c>
      <c r="J154" s="78">
        <f>'2019 PSUI Customer Load'!J154+'2019 PSUI Customer Gen'!J154</f>
        <v>1288.32</v>
      </c>
      <c r="K154" s="78">
        <f>'2019 PSUI Customer Load'!K154+'2019 PSUI Customer Gen'!K154</f>
        <v>1334.73</v>
      </c>
      <c r="L154" s="78">
        <f>'2019 PSUI Customer Load'!L154+'2019 PSUI Customer Gen'!L154</f>
        <v>1357.44</v>
      </c>
      <c r="M154" s="78">
        <f>'2019 PSUI Customer Load'!M154+'2019 PSUI Customer Gen'!M154</f>
        <v>1377.11</v>
      </c>
      <c r="N154" s="78">
        <f>'2019 PSUI Customer Load'!N154+'2019 PSUI Customer Gen'!N154</f>
        <v>1328.88</v>
      </c>
      <c r="O154" s="78">
        <f>'2019 PSUI Customer Load'!O154+'2019 PSUI Customer Gen'!O154</f>
        <v>1334.97</v>
      </c>
      <c r="P154" s="78">
        <f>'2019 PSUI Customer Load'!P154+'2019 PSUI Customer Gen'!P154</f>
        <v>1320.55</v>
      </c>
      <c r="Q154" s="78">
        <f>'2019 PSUI Customer Load'!Q154+'2019 PSUI Customer Gen'!Q154</f>
        <v>1325.31</v>
      </c>
      <c r="R154" s="78">
        <f>'2019 PSUI Customer Load'!R154+'2019 PSUI Customer Gen'!R154</f>
        <v>1296.75</v>
      </c>
      <c r="S154" s="78">
        <f>'2019 PSUI Customer Load'!S154+'2019 PSUI Customer Gen'!S154</f>
        <v>1254.19</v>
      </c>
      <c r="T154" s="78">
        <f>'2019 PSUI Customer Load'!T154+'2019 PSUI Customer Gen'!T154</f>
        <v>1222.97</v>
      </c>
      <c r="U154" s="78">
        <f>'2019 PSUI Customer Load'!U154+'2019 PSUI Customer Gen'!U154</f>
        <v>1174.71</v>
      </c>
      <c r="V154" s="78">
        <f>'2019 PSUI Customer Load'!V154+'2019 PSUI Customer Gen'!V154</f>
        <v>1177.26</v>
      </c>
      <c r="W154" s="78">
        <f>'2019 PSUI Customer Load'!W154+'2019 PSUI Customer Gen'!W154</f>
        <v>1165.08</v>
      </c>
      <c r="X154" s="78">
        <f>'2019 PSUI Customer Load'!X154+'2019 PSUI Customer Gen'!X154</f>
        <v>1169.3499999999999</v>
      </c>
      <c r="Y154" s="78">
        <f>'2019 PSUI Customer Load'!Y154+'2019 PSUI Customer Gen'!Y154</f>
        <v>1170.8900000000001</v>
      </c>
      <c r="Z154" s="78">
        <f>'2019 PSUI Customer Load'!Z154+'2019 PSUI Customer Gen'!Z154</f>
        <v>1190.25</v>
      </c>
      <c r="AA154" s="86">
        <f t="shared" si="26"/>
        <v>1377.11</v>
      </c>
      <c r="AB154" s="77">
        <f t="shared" si="27"/>
        <v>2021</v>
      </c>
      <c r="AC154" s="76">
        <f t="shared" si="28"/>
        <v>3</v>
      </c>
      <c r="AD154" s="76" t="str">
        <f t="shared" si="29"/>
        <v>2021-3</v>
      </c>
      <c r="AE154" s="76">
        <f t="shared" si="30"/>
        <v>3</v>
      </c>
      <c r="AF154" s="74">
        <f t="shared" si="31"/>
        <v>1377.11</v>
      </c>
      <c r="AG154" s="75" t="str">
        <f t="shared" si="32"/>
        <v>11:00</v>
      </c>
      <c r="AH154" s="74">
        <f t="shared" si="33"/>
        <v>30499.260000000002</v>
      </c>
      <c r="AI154" s="73">
        <f t="shared" si="34"/>
        <v>42510.208999999995</v>
      </c>
      <c r="AJ154" s="73">
        <f t="shared" si="35"/>
        <v>1478.3220000000001</v>
      </c>
      <c r="AK154" s="73">
        <f t="shared" si="36"/>
        <v>33644.29</v>
      </c>
      <c r="AL154" s="72">
        <f t="shared" si="37"/>
        <v>44258</v>
      </c>
      <c r="AM154" s="71" t="str">
        <f t="shared" si="38"/>
        <v>10:00</v>
      </c>
    </row>
    <row r="155" spans="2:39" ht="13.8" thickBot="1">
      <c r="B155" s="79">
        <v>44287</v>
      </c>
      <c r="C155" s="78">
        <f>'2019 PSUI Customer Load'!C155+'2019 PSUI Customer Gen'!C155</f>
        <v>1207.8900000000001</v>
      </c>
      <c r="D155" s="78">
        <f>'2019 PSUI Customer Load'!D155+'2019 PSUI Customer Gen'!D155</f>
        <v>1197.3499999999999</v>
      </c>
      <c r="E155" s="78">
        <f>'2019 PSUI Customer Load'!E155+'2019 PSUI Customer Gen'!E155</f>
        <v>1202.1099999999999</v>
      </c>
      <c r="F155" s="78">
        <f>'2019 PSUI Customer Load'!F155+'2019 PSUI Customer Gen'!F155</f>
        <v>1215.31</v>
      </c>
      <c r="G155" s="78">
        <f>'2019 PSUI Customer Load'!G155+'2019 PSUI Customer Gen'!G155</f>
        <v>1228.8900000000001</v>
      </c>
      <c r="H155" s="78">
        <f>'2019 PSUI Customer Load'!H155+'2019 PSUI Customer Gen'!H155</f>
        <v>1301.93</v>
      </c>
      <c r="I155" s="78">
        <f>'2019 PSUI Customer Load'!I155+'2019 PSUI Customer Gen'!I155</f>
        <v>1386.28</v>
      </c>
      <c r="J155" s="78">
        <f>'2019 PSUI Customer Load'!J155+'2019 PSUI Customer Gen'!J155</f>
        <v>1411.41</v>
      </c>
      <c r="K155" s="78">
        <f>'2019 PSUI Customer Load'!K155+'2019 PSUI Customer Gen'!K155</f>
        <v>1407.95</v>
      </c>
      <c r="L155" s="78">
        <f>'2019 PSUI Customer Load'!L155+'2019 PSUI Customer Gen'!L155</f>
        <v>1445.71</v>
      </c>
      <c r="M155" s="78">
        <f>'2019 PSUI Customer Load'!M155+'2019 PSUI Customer Gen'!M155</f>
        <v>1465.59</v>
      </c>
      <c r="N155" s="78">
        <f>'2019 PSUI Customer Load'!N155+'2019 PSUI Customer Gen'!N155</f>
        <v>1444.8</v>
      </c>
      <c r="O155" s="78">
        <f>'2019 PSUI Customer Load'!O155+'2019 PSUI Customer Gen'!O155</f>
        <v>1448.58</v>
      </c>
      <c r="P155" s="78">
        <f>'2019 PSUI Customer Load'!P155+'2019 PSUI Customer Gen'!P155</f>
        <v>1411.9</v>
      </c>
      <c r="Q155" s="78">
        <f>'2019 PSUI Customer Load'!Q155+'2019 PSUI Customer Gen'!Q155</f>
        <v>1409.42</v>
      </c>
      <c r="R155" s="78">
        <f>'2019 PSUI Customer Load'!R155+'2019 PSUI Customer Gen'!R155</f>
        <v>1375.36</v>
      </c>
      <c r="S155" s="78">
        <f>'2019 PSUI Customer Load'!S155+'2019 PSUI Customer Gen'!S155</f>
        <v>1320.45</v>
      </c>
      <c r="T155" s="78">
        <f>'2019 PSUI Customer Load'!T155+'2019 PSUI Customer Gen'!T155</f>
        <v>1295.53</v>
      </c>
      <c r="U155" s="78">
        <f>'2019 PSUI Customer Load'!U155+'2019 PSUI Customer Gen'!U155</f>
        <v>1270.71</v>
      </c>
      <c r="V155" s="78">
        <f>'2019 PSUI Customer Load'!V155+'2019 PSUI Customer Gen'!V155</f>
        <v>1286.81</v>
      </c>
      <c r="W155" s="78">
        <f>'2019 PSUI Customer Load'!W155+'2019 PSUI Customer Gen'!W155</f>
        <v>1277.71</v>
      </c>
      <c r="X155" s="78">
        <f>'2019 PSUI Customer Load'!X155+'2019 PSUI Customer Gen'!X155</f>
        <v>1239.1099999999999</v>
      </c>
      <c r="Y155" s="78">
        <f>'2019 PSUI Customer Load'!Y155+'2019 PSUI Customer Gen'!Y155</f>
        <v>1213</v>
      </c>
      <c r="Z155" s="78">
        <f>'2019 PSUI Customer Load'!Z155+'2019 PSUI Customer Gen'!Z155</f>
        <v>1216.3900000000001</v>
      </c>
      <c r="AA155" s="86">
        <f t="shared" si="26"/>
        <v>1465.59</v>
      </c>
      <c r="AB155" s="77">
        <f t="shared" si="27"/>
        <v>2021</v>
      </c>
      <c r="AC155" s="76">
        <f t="shared" si="28"/>
        <v>4</v>
      </c>
      <c r="AD155" s="76" t="str">
        <f t="shared" si="29"/>
        <v/>
      </c>
      <c r="AE155" s="76" t="str">
        <f t="shared" si="30"/>
        <v/>
      </c>
      <c r="AF155" s="74">
        <f t="shared" si="31"/>
        <v>1465.59</v>
      </c>
      <c r="AG155" s="75" t="str">
        <f t="shared" si="32"/>
        <v>11:00</v>
      </c>
      <c r="AH155" s="74">
        <f t="shared" si="33"/>
        <v>33145.78</v>
      </c>
      <c r="AI155" s="73" t="str">
        <f t="shared" si="34"/>
        <v/>
      </c>
      <c r="AJ155" s="73" t="str">
        <f t="shared" si="35"/>
        <v/>
      </c>
      <c r="AK155" s="73" t="str">
        <f t="shared" si="36"/>
        <v/>
      </c>
      <c r="AL155" s="72" t="str">
        <f t="shared" si="37"/>
        <v/>
      </c>
      <c r="AM155" s="71" t="str">
        <f t="shared" si="38"/>
        <v/>
      </c>
    </row>
    <row r="156" spans="2:39" ht="13.8" thickBot="1">
      <c r="B156" s="79">
        <v>44288</v>
      </c>
      <c r="C156" s="78">
        <f>'2019 PSUI Customer Load'!C156+'2019 PSUI Customer Gen'!C156</f>
        <v>1202.71</v>
      </c>
      <c r="D156" s="78">
        <f>'2019 PSUI Customer Load'!D156+'2019 PSUI Customer Gen'!D156</f>
        <v>1199.03</v>
      </c>
      <c r="E156" s="78">
        <f>'2019 PSUI Customer Load'!E156+'2019 PSUI Customer Gen'!E156</f>
        <v>1218.8399999999999</v>
      </c>
      <c r="F156" s="78">
        <f>'2019 PSUI Customer Load'!F156+'2019 PSUI Customer Gen'!F156</f>
        <v>1237.32</v>
      </c>
      <c r="G156" s="78">
        <f>'2019 PSUI Customer Load'!G156+'2019 PSUI Customer Gen'!G156</f>
        <v>1237.43</v>
      </c>
      <c r="H156" s="78">
        <f>'2019 PSUI Customer Load'!H156+'2019 PSUI Customer Gen'!H156</f>
        <v>1275.02</v>
      </c>
      <c r="I156" s="78">
        <f>'2019 PSUI Customer Load'!I156+'2019 PSUI Customer Gen'!I156</f>
        <v>1317.26</v>
      </c>
      <c r="J156" s="78">
        <f>'2019 PSUI Customer Load'!J156+'2019 PSUI Customer Gen'!J156</f>
        <v>1307.5999999999999</v>
      </c>
      <c r="K156" s="78">
        <f>'2019 PSUI Customer Load'!K156+'2019 PSUI Customer Gen'!K156</f>
        <v>1278.0999999999999</v>
      </c>
      <c r="L156" s="78">
        <f>'2019 PSUI Customer Load'!L156+'2019 PSUI Customer Gen'!L156</f>
        <v>1294.48</v>
      </c>
      <c r="M156" s="78">
        <f>'2019 PSUI Customer Load'!M156+'2019 PSUI Customer Gen'!M156</f>
        <v>1286.28</v>
      </c>
      <c r="N156" s="78">
        <f>'2019 PSUI Customer Load'!N156+'2019 PSUI Customer Gen'!N156</f>
        <v>1255.03</v>
      </c>
      <c r="O156" s="78">
        <f>'2019 PSUI Customer Load'!O156+'2019 PSUI Customer Gen'!O156</f>
        <v>1261.3</v>
      </c>
      <c r="P156" s="78">
        <f>'2019 PSUI Customer Load'!P156+'2019 PSUI Customer Gen'!P156</f>
        <v>1244.74</v>
      </c>
      <c r="Q156" s="78">
        <f>'2019 PSUI Customer Load'!Q156+'2019 PSUI Customer Gen'!Q156</f>
        <v>1242.29</v>
      </c>
      <c r="R156" s="78">
        <f>'2019 PSUI Customer Load'!R156+'2019 PSUI Customer Gen'!R156</f>
        <v>1236.55</v>
      </c>
      <c r="S156" s="78">
        <f>'2019 PSUI Customer Load'!S156+'2019 PSUI Customer Gen'!S156</f>
        <v>1203.6500000000001</v>
      </c>
      <c r="T156" s="78">
        <f>'2019 PSUI Customer Load'!T156+'2019 PSUI Customer Gen'!T156</f>
        <v>1195.81</v>
      </c>
      <c r="U156" s="78">
        <f>'2019 PSUI Customer Load'!U156+'2019 PSUI Customer Gen'!U156</f>
        <v>1176.3499999999999</v>
      </c>
      <c r="V156" s="78">
        <f>'2019 PSUI Customer Load'!V156+'2019 PSUI Customer Gen'!V156</f>
        <v>1187.9000000000001</v>
      </c>
      <c r="W156" s="78">
        <f>'2019 PSUI Customer Load'!W156+'2019 PSUI Customer Gen'!W156</f>
        <v>1190.8399999999999</v>
      </c>
      <c r="X156" s="78">
        <f>'2019 PSUI Customer Load'!X156+'2019 PSUI Customer Gen'!X156</f>
        <v>1192.21</v>
      </c>
      <c r="Y156" s="78">
        <f>'2019 PSUI Customer Load'!Y156+'2019 PSUI Customer Gen'!Y156</f>
        <v>1183.77</v>
      </c>
      <c r="Z156" s="78">
        <f>'2019 PSUI Customer Load'!Z156+'2019 PSUI Customer Gen'!Z156</f>
        <v>1193.75</v>
      </c>
      <c r="AA156" s="86">
        <f t="shared" si="26"/>
        <v>1317.26</v>
      </c>
      <c r="AB156" s="77">
        <f t="shared" si="27"/>
        <v>2021</v>
      </c>
      <c r="AC156" s="76">
        <f t="shared" si="28"/>
        <v>4</v>
      </c>
      <c r="AD156" s="76" t="str">
        <f t="shared" si="29"/>
        <v/>
      </c>
      <c r="AE156" s="76" t="str">
        <f t="shared" si="30"/>
        <v/>
      </c>
      <c r="AF156" s="74">
        <f t="shared" si="31"/>
        <v>1317.26</v>
      </c>
      <c r="AG156" s="75" t="str">
        <f t="shared" si="32"/>
        <v>7:00</v>
      </c>
      <c r="AH156" s="74">
        <f t="shared" si="33"/>
        <v>30935.520000000004</v>
      </c>
      <c r="AI156" s="73" t="str">
        <f t="shared" si="34"/>
        <v/>
      </c>
      <c r="AJ156" s="73" t="str">
        <f t="shared" si="35"/>
        <v/>
      </c>
      <c r="AK156" s="73" t="str">
        <f t="shared" si="36"/>
        <v/>
      </c>
      <c r="AL156" s="72" t="str">
        <f t="shared" si="37"/>
        <v/>
      </c>
      <c r="AM156" s="71" t="str">
        <f t="shared" si="38"/>
        <v/>
      </c>
    </row>
    <row r="157" spans="2:39" ht="13.8" thickBot="1">
      <c r="B157" s="79">
        <v>44289</v>
      </c>
      <c r="C157" s="78">
        <f>'2019 PSUI Customer Load'!C157+'2019 PSUI Customer Gen'!C157</f>
        <v>1191.58</v>
      </c>
      <c r="D157" s="78">
        <f>'2019 PSUI Customer Load'!D157+'2019 PSUI Customer Gen'!D157</f>
        <v>1183.0999999999999</v>
      </c>
      <c r="E157" s="78">
        <f>'2019 PSUI Customer Load'!E157+'2019 PSUI Customer Gen'!E157</f>
        <v>1194.94</v>
      </c>
      <c r="F157" s="78">
        <f>'2019 PSUI Customer Load'!F157+'2019 PSUI Customer Gen'!F157</f>
        <v>1201.2</v>
      </c>
      <c r="G157" s="78">
        <f>'2019 PSUI Customer Load'!G157+'2019 PSUI Customer Gen'!G157</f>
        <v>1203.8599999999999</v>
      </c>
      <c r="H157" s="78">
        <f>'2019 PSUI Customer Load'!H157+'2019 PSUI Customer Gen'!H157</f>
        <v>1252.93</v>
      </c>
      <c r="I157" s="78">
        <f>'2019 PSUI Customer Load'!I157+'2019 PSUI Customer Gen'!I157</f>
        <v>1297.28</v>
      </c>
      <c r="J157" s="78">
        <f>'2019 PSUI Customer Load'!J157+'2019 PSUI Customer Gen'!J157</f>
        <v>1289.58</v>
      </c>
      <c r="K157" s="78">
        <f>'2019 PSUI Customer Load'!K157+'2019 PSUI Customer Gen'!K157</f>
        <v>1267.81</v>
      </c>
      <c r="L157" s="78">
        <f>'2019 PSUI Customer Load'!L157+'2019 PSUI Customer Gen'!L157</f>
        <v>1249.6400000000001</v>
      </c>
      <c r="M157" s="78">
        <f>'2019 PSUI Customer Load'!M157+'2019 PSUI Customer Gen'!M157</f>
        <v>1229.17</v>
      </c>
      <c r="N157" s="78">
        <f>'2019 PSUI Customer Load'!N157+'2019 PSUI Customer Gen'!N157</f>
        <v>1178</v>
      </c>
      <c r="O157" s="78">
        <f>'2019 PSUI Customer Load'!O157+'2019 PSUI Customer Gen'!O157</f>
        <v>1178.0999999999999</v>
      </c>
      <c r="P157" s="78">
        <f>'2019 PSUI Customer Load'!P157+'2019 PSUI Customer Gen'!P157</f>
        <v>1149.54</v>
      </c>
      <c r="Q157" s="78">
        <f>'2019 PSUI Customer Load'!Q157+'2019 PSUI Customer Gen'!Q157</f>
        <v>1139.22</v>
      </c>
      <c r="R157" s="78">
        <f>'2019 PSUI Customer Load'!R157+'2019 PSUI Customer Gen'!R157</f>
        <v>1146.43</v>
      </c>
      <c r="S157" s="78">
        <f>'2019 PSUI Customer Load'!S157+'2019 PSUI Customer Gen'!S157</f>
        <v>1153.3900000000001</v>
      </c>
      <c r="T157" s="78">
        <f>'2019 PSUI Customer Load'!T157+'2019 PSUI Customer Gen'!T157</f>
        <v>1110.17</v>
      </c>
      <c r="U157" s="78">
        <f>'2019 PSUI Customer Load'!U157+'2019 PSUI Customer Gen'!U157</f>
        <v>1090.78</v>
      </c>
      <c r="V157" s="78">
        <f>'2019 PSUI Customer Load'!V157+'2019 PSUI Customer Gen'!V157</f>
        <v>1095.04</v>
      </c>
      <c r="W157" s="78">
        <f>'2019 PSUI Customer Load'!W157+'2019 PSUI Customer Gen'!W157</f>
        <v>1114.02</v>
      </c>
      <c r="X157" s="78">
        <f>'2019 PSUI Customer Load'!X157+'2019 PSUI Customer Gen'!X157</f>
        <v>1121.05</v>
      </c>
      <c r="Y157" s="78">
        <f>'2019 PSUI Customer Load'!Y157+'2019 PSUI Customer Gen'!Y157</f>
        <v>1102.1500000000001</v>
      </c>
      <c r="Z157" s="78">
        <f>'2019 PSUI Customer Load'!Z157+'2019 PSUI Customer Gen'!Z157</f>
        <v>1120.25</v>
      </c>
      <c r="AA157" s="86">
        <f t="shared" si="26"/>
        <v>1297.28</v>
      </c>
      <c r="AB157" s="77">
        <f t="shared" si="27"/>
        <v>2021</v>
      </c>
      <c r="AC157" s="76">
        <f t="shared" si="28"/>
        <v>4</v>
      </c>
      <c r="AD157" s="76" t="str">
        <f t="shared" si="29"/>
        <v/>
      </c>
      <c r="AE157" s="76" t="str">
        <f t="shared" si="30"/>
        <v/>
      </c>
      <c r="AF157" s="74">
        <f t="shared" si="31"/>
        <v>1297.28</v>
      </c>
      <c r="AG157" s="75" t="str">
        <f t="shared" si="32"/>
        <v>7:00</v>
      </c>
      <c r="AH157" s="74">
        <f t="shared" si="33"/>
        <v>29556.510000000002</v>
      </c>
      <c r="AI157" s="73" t="str">
        <f t="shared" si="34"/>
        <v/>
      </c>
      <c r="AJ157" s="73" t="str">
        <f t="shared" si="35"/>
        <v/>
      </c>
      <c r="AK157" s="73" t="str">
        <f t="shared" si="36"/>
        <v/>
      </c>
      <c r="AL157" s="72" t="str">
        <f t="shared" si="37"/>
        <v/>
      </c>
      <c r="AM157" s="71" t="str">
        <f t="shared" si="38"/>
        <v/>
      </c>
    </row>
    <row r="158" spans="2:39" ht="13.8" thickBot="1">
      <c r="B158" s="79">
        <v>44290</v>
      </c>
      <c r="C158" s="78">
        <f>'2019 PSUI Customer Load'!C158+'2019 PSUI Customer Gen'!C158</f>
        <v>1134.67</v>
      </c>
      <c r="D158" s="78">
        <f>'2019 PSUI Customer Load'!D158+'2019 PSUI Customer Gen'!D158</f>
        <v>1122.31</v>
      </c>
      <c r="E158" s="78">
        <f>'2019 PSUI Customer Load'!E158+'2019 PSUI Customer Gen'!E158</f>
        <v>1142.82</v>
      </c>
      <c r="F158" s="78">
        <f>'2019 PSUI Customer Load'!F158+'2019 PSUI Customer Gen'!F158</f>
        <v>1146.74</v>
      </c>
      <c r="G158" s="78">
        <f>'2019 PSUI Customer Load'!G158+'2019 PSUI Customer Gen'!G158</f>
        <v>1175.3</v>
      </c>
      <c r="H158" s="78">
        <f>'2019 PSUI Customer Load'!H158+'2019 PSUI Customer Gen'!H158</f>
        <v>1194.6600000000001</v>
      </c>
      <c r="I158" s="78">
        <f>'2019 PSUI Customer Load'!I158+'2019 PSUI Customer Gen'!I158</f>
        <v>1264.6199999999999</v>
      </c>
      <c r="J158" s="78">
        <f>'2019 PSUI Customer Load'!J158+'2019 PSUI Customer Gen'!J158</f>
        <v>1240.58</v>
      </c>
      <c r="K158" s="78">
        <f>'2019 PSUI Customer Load'!K158+'2019 PSUI Customer Gen'!K158</f>
        <v>1172.92</v>
      </c>
      <c r="L158" s="78">
        <f>'2019 PSUI Customer Load'!L158+'2019 PSUI Customer Gen'!L158</f>
        <v>1185.17</v>
      </c>
      <c r="M158" s="78">
        <f>'2019 PSUI Customer Load'!M158+'2019 PSUI Customer Gen'!M158</f>
        <v>1177.93</v>
      </c>
      <c r="N158" s="78">
        <f>'2019 PSUI Customer Load'!N158+'2019 PSUI Customer Gen'!N158</f>
        <v>1137.43</v>
      </c>
      <c r="O158" s="78">
        <f>'2019 PSUI Customer Load'!O158+'2019 PSUI Customer Gen'!O158</f>
        <v>1142.4000000000001</v>
      </c>
      <c r="P158" s="78">
        <f>'2019 PSUI Customer Load'!P158+'2019 PSUI Customer Gen'!P158</f>
        <v>1107.93</v>
      </c>
      <c r="Q158" s="78">
        <f>'2019 PSUI Customer Load'!Q158+'2019 PSUI Customer Gen'!Q158</f>
        <v>1088.82</v>
      </c>
      <c r="R158" s="78">
        <f>'2019 PSUI Customer Load'!R158+'2019 PSUI Customer Gen'!R158</f>
        <v>1085.46</v>
      </c>
      <c r="S158" s="78">
        <f>'2019 PSUI Customer Load'!S158+'2019 PSUI Customer Gen'!S158</f>
        <v>1061.52</v>
      </c>
      <c r="T158" s="78">
        <f>'2019 PSUI Customer Load'!T158+'2019 PSUI Customer Gen'!T158</f>
        <v>1059.3800000000001</v>
      </c>
      <c r="U158" s="78">
        <f>'2019 PSUI Customer Load'!U158+'2019 PSUI Customer Gen'!U158</f>
        <v>1041.5999999999999</v>
      </c>
      <c r="V158" s="78">
        <f>'2019 PSUI Customer Load'!V158+'2019 PSUI Customer Gen'!V158</f>
        <v>1065.33</v>
      </c>
      <c r="W158" s="78">
        <f>'2019 PSUI Customer Load'!W158+'2019 PSUI Customer Gen'!W158</f>
        <v>1073.6300000000001</v>
      </c>
      <c r="X158" s="78">
        <f>'2019 PSUI Customer Load'!X158+'2019 PSUI Customer Gen'!X158</f>
        <v>1068.6199999999999</v>
      </c>
      <c r="Y158" s="78">
        <f>'2019 PSUI Customer Load'!Y158+'2019 PSUI Customer Gen'!Y158</f>
        <v>1082.4100000000001</v>
      </c>
      <c r="Z158" s="78">
        <f>'2019 PSUI Customer Load'!Z158+'2019 PSUI Customer Gen'!Z158</f>
        <v>1077.51</v>
      </c>
      <c r="AA158" s="86">
        <f t="shared" si="26"/>
        <v>1264.6199999999999</v>
      </c>
      <c r="AB158" s="77">
        <f t="shared" si="27"/>
        <v>2021</v>
      </c>
      <c r="AC158" s="76">
        <f t="shared" si="28"/>
        <v>4</v>
      </c>
      <c r="AD158" s="76" t="str">
        <f t="shared" si="29"/>
        <v/>
      </c>
      <c r="AE158" s="76" t="str">
        <f t="shared" si="30"/>
        <v/>
      </c>
      <c r="AF158" s="74">
        <f t="shared" si="31"/>
        <v>1264.6199999999999</v>
      </c>
      <c r="AG158" s="75" t="str">
        <f t="shared" si="32"/>
        <v>7:00</v>
      </c>
      <c r="AH158" s="74">
        <f t="shared" si="33"/>
        <v>28314.38</v>
      </c>
      <c r="AI158" s="73" t="str">
        <f t="shared" si="34"/>
        <v/>
      </c>
      <c r="AJ158" s="73" t="str">
        <f t="shared" si="35"/>
        <v/>
      </c>
      <c r="AK158" s="73" t="str">
        <f t="shared" si="36"/>
        <v/>
      </c>
      <c r="AL158" s="72" t="str">
        <f t="shared" si="37"/>
        <v/>
      </c>
      <c r="AM158" s="71" t="str">
        <f t="shared" si="38"/>
        <v/>
      </c>
    </row>
    <row r="159" spans="2:39" ht="13.8" thickBot="1">
      <c r="B159" s="79">
        <v>44291</v>
      </c>
      <c r="C159" s="78">
        <f>'2019 PSUI Customer Load'!C159+'2019 PSUI Customer Gen'!C159</f>
        <v>1105.58</v>
      </c>
      <c r="D159" s="78">
        <f>'2019 PSUI Customer Load'!D159+'2019 PSUI Customer Gen'!D159</f>
        <v>1122.49</v>
      </c>
      <c r="E159" s="78">
        <f>'2019 PSUI Customer Load'!E159+'2019 PSUI Customer Gen'!E159</f>
        <v>1113.8800000000001</v>
      </c>
      <c r="F159" s="78">
        <f>'2019 PSUI Customer Load'!F159+'2019 PSUI Customer Gen'!F159</f>
        <v>1132.95</v>
      </c>
      <c r="G159" s="78">
        <f>'2019 PSUI Customer Load'!G159+'2019 PSUI Customer Gen'!G159</f>
        <v>1140.6500000000001</v>
      </c>
      <c r="H159" s="78">
        <f>'2019 PSUI Customer Load'!H159+'2019 PSUI Customer Gen'!H159</f>
        <v>1177.3</v>
      </c>
      <c r="I159" s="78">
        <f>'2019 PSUI Customer Load'!I159+'2019 PSUI Customer Gen'!I159</f>
        <v>1241</v>
      </c>
      <c r="J159" s="78">
        <f>'2019 PSUI Customer Load'!J159+'2019 PSUI Customer Gen'!J159</f>
        <v>1263.19</v>
      </c>
      <c r="K159" s="78">
        <f>'2019 PSUI Customer Load'!K159+'2019 PSUI Customer Gen'!K159</f>
        <v>1250.31</v>
      </c>
      <c r="L159" s="78">
        <f>'2019 PSUI Customer Load'!L159+'2019 PSUI Customer Gen'!L159</f>
        <v>1261.6099999999999</v>
      </c>
      <c r="M159" s="78">
        <f>'2019 PSUI Customer Load'!M159+'2019 PSUI Customer Gen'!M159</f>
        <v>1267.1099999999999</v>
      </c>
      <c r="N159" s="78">
        <f>'2019 PSUI Customer Load'!N159+'2019 PSUI Customer Gen'!N159</f>
        <v>1293.53</v>
      </c>
      <c r="O159" s="78">
        <f>'2019 PSUI Customer Load'!O159+'2019 PSUI Customer Gen'!O159</f>
        <v>1317.33</v>
      </c>
      <c r="P159" s="78">
        <f>'2019 PSUI Customer Load'!P159+'2019 PSUI Customer Gen'!P159</f>
        <v>1361.99</v>
      </c>
      <c r="Q159" s="78">
        <f>'2019 PSUI Customer Load'!Q159+'2019 PSUI Customer Gen'!Q159</f>
        <v>1350.9</v>
      </c>
      <c r="R159" s="78">
        <f>'2019 PSUI Customer Load'!R159+'2019 PSUI Customer Gen'!R159</f>
        <v>1212.82</v>
      </c>
      <c r="S159" s="78">
        <f>'2019 PSUI Customer Load'!S159+'2019 PSUI Customer Gen'!S159</f>
        <v>1185.98</v>
      </c>
      <c r="T159" s="78">
        <f>'2019 PSUI Customer Load'!T159+'2019 PSUI Customer Gen'!T159</f>
        <v>1144.32</v>
      </c>
      <c r="U159" s="78">
        <f>'2019 PSUI Customer Load'!U159+'2019 PSUI Customer Gen'!U159</f>
        <v>1111.53</v>
      </c>
      <c r="V159" s="78">
        <f>'2019 PSUI Customer Load'!V159+'2019 PSUI Customer Gen'!V159</f>
        <v>1111.57</v>
      </c>
      <c r="W159" s="78">
        <f>'2019 PSUI Customer Load'!W159+'2019 PSUI Customer Gen'!W159</f>
        <v>1111.3900000000001</v>
      </c>
      <c r="X159" s="78">
        <f>'2019 PSUI Customer Load'!X159+'2019 PSUI Customer Gen'!X159</f>
        <v>1083.71</v>
      </c>
      <c r="Y159" s="78">
        <f>'2019 PSUI Customer Load'!Y159+'2019 PSUI Customer Gen'!Y159</f>
        <v>1074.8499999999999</v>
      </c>
      <c r="Z159" s="78">
        <f>'2019 PSUI Customer Load'!Z159+'2019 PSUI Customer Gen'!Z159</f>
        <v>1083.01</v>
      </c>
      <c r="AA159" s="86">
        <f t="shared" si="26"/>
        <v>1361.99</v>
      </c>
      <c r="AB159" s="77">
        <f t="shared" si="27"/>
        <v>2021</v>
      </c>
      <c r="AC159" s="76">
        <f t="shared" si="28"/>
        <v>4</v>
      </c>
      <c r="AD159" s="76" t="str">
        <f t="shared" si="29"/>
        <v/>
      </c>
      <c r="AE159" s="76" t="str">
        <f t="shared" si="30"/>
        <v/>
      </c>
      <c r="AF159" s="74">
        <f t="shared" si="31"/>
        <v>1361.99</v>
      </c>
      <c r="AG159" s="75" t="str">
        <f t="shared" si="32"/>
        <v>14:00</v>
      </c>
      <c r="AH159" s="74">
        <f t="shared" si="33"/>
        <v>29880.989999999998</v>
      </c>
      <c r="AI159" s="73" t="str">
        <f t="shared" si="34"/>
        <v/>
      </c>
      <c r="AJ159" s="73" t="str">
        <f t="shared" si="35"/>
        <v/>
      </c>
      <c r="AK159" s="73" t="str">
        <f t="shared" si="36"/>
        <v/>
      </c>
      <c r="AL159" s="72" t="str">
        <f t="shared" si="37"/>
        <v/>
      </c>
      <c r="AM159" s="71" t="str">
        <f t="shared" si="38"/>
        <v/>
      </c>
    </row>
    <row r="160" spans="2:39" ht="13.8" thickBot="1">
      <c r="B160" s="79">
        <v>44292</v>
      </c>
      <c r="C160" s="78">
        <f>'2019 PSUI Customer Load'!C160+'2019 PSUI Customer Gen'!C160</f>
        <v>1064.28</v>
      </c>
      <c r="D160" s="78">
        <f>'2019 PSUI Customer Load'!D160+'2019 PSUI Customer Gen'!D160</f>
        <v>1060.4000000000001</v>
      </c>
      <c r="E160" s="78">
        <f>'2019 PSUI Customer Load'!E160+'2019 PSUI Customer Gen'!E160</f>
        <v>1081.3599999999999</v>
      </c>
      <c r="F160" s="78">
        <f>'2019 PSUI Customer Load'!F160+'2019 PSUI Customer Gen'!F160</f>
        <v>1095.3599999999999</v>
      </c>
      <c r="G160" s="78">
        <f>'2019 PSUI Customer Load'!G160+'2019 PSUI Customer Gen'!G160</f>
        <v>1124.9000000000001</v>
      </c>
      <c r="H160" s="78">
        <f>'2019 PSUI Customer Load'!H160+'2019 PSUI Customer Gen'!H160</f>
        <v>1156.8900000000001</v>
      </c>
      <c r="I160" s="78">
        <f>'2019 PSUI Customer Load'!I160+'2019 PSUI Customer Gen'!I160</f>
        <v>1267.77</v>
      </c>
      <c r="J160" s="78">
        <f>'2019 PSUI Customer Load'!J160+'2019 PSUI Customer Gen'!J160</f>
        <v>1306.24</v>
      </c>
      <c r="K160" s="78">
        <f>'2019 PSUI Customer Load'!K160+'2019 PSUI Customer Gen'!K160</f>
        <v>1304.49</v>
      </c>
      <c r="L160" s="78">
        <f>'2019 PSUI Customer Load'!L160+'2019 PSUI Customer Gen'!L160</f>
        <v>1327.62</v>
      </c>
      <c r="M160" s="78">
        <f>'2019 PSUI Customer Load'!M160+'2019 PSUI Customer Gen'!M160</f>
        <v>1338.68</v>
      </c>
      <c r="N160" s="78">
        <f>'2019 PSUI Customer Load'!N160+'2019 PSUI Customer Gen'!N160</f>
        <v>1310.6500000000001</v>
      </c>
      <c r="O160" s="78">
        <f>'2019 PSUI Customer Load'!O160+'2019 PSUI Customer Gen'!O160</f>
        <v>1286.95</v>
      </c>
      <c r="P160" s="78">
        <f>'2019 PSUI Customer Load'!P160+'2019 PSUI Customer Gen'!P160</f>
        <v>1471.33</v>
      </c>
      <c r="Q160" s="78">
        <f>'2019 PSUI Customer Load'!Q160+'2019 PSUI Customer Gen'!Q160</f>
        <v>1563.6769999999999</v>
      </c>
      <c r="R160" s="78">
        <f>'2019 PSUI Customer Load'!R160+'2019 PSUI Customer Gen'!R160</f>
        <v>1495.34</v>
      </c>
      <c r="S160" s="78">
        <f>'2019 PSUI Customer Load'!S160+'2019 PSUI Customer Gen'!S160</f>
        <v>1324.691</v>
      </c>
      <c r="T160" s="78">
        <f>'2019 PSUI Customer Load'!T160+'2019 PSUI Customer Gen'!T160</f>
        <v>1180.8699999999999</v>
      </c>
      <c r="U160" s="78">
        <f>'2019 PSUI Customer Load'!U160+'2019 PSUI Customer Gen'!U160</f>
        <v>1128.5</v>
      </c>
      <c r="V160" s="78">
        <f>'2019 PSUI Customer Load'!V160+'2019 PSUI Customer Gen'!V160</f>
        <v>1126.26</v>
      </c>
      <c r="W160" s="78">
        <f>'2019 PSUI Customer Load'!W160+'2019 PSUI Customer Gen'!W160</f>
        <v>1115.6600000000001</v>
      </c>
      <c r="X160" s="78">
        <f>'2019 PSUI Customer Load'!X160+'2019 PSUI Customer Gen'!X160</f>
        <v>1091.93</v>
      </c>
      <c r="Y160" s="78">
        <f>'2019 PSUI Customer Load'!Y160+'2019 PSUI Customer Gen'!Y160</f>
        <v>1071.21</v>
      </c>
      <c r="Z160" s="78">
        <f>'2019 PSUI Customer Load'!Z160+'2019 PSUI Customer Gen'!Z160</f>
        <v>1064.74</v>
      </c>
      <c r="AA160" s="86">
        <f t="shared" si="26"/>
        <v>1563.6769999999999</v>
      </c>
      <c r="AB160" s="77">
        <f t="shared" si="27"/>
        <v>2021</v>
      </c>
      <c r="AC160" s="76">
        <f t="shared" si="28"/>
        <v>4</v>
      </c>
      <c r="AD160" s="76" t="str">
        <f t="shared" si="29"/>
        <v/>
      </c>
      <c r="AE160" s="76" t="str">
        <f t="shared" si="30"/>
        <v/>
      </c>
      <c r="AF160" s="74">
        <f t="shared" si="31"/>
        <v>1563.6769999999999</v>
      </c>
      <c r="AG160" s="75" t="str">
        <f t="shared" si="32"/>
        <v>15:00</v>
      </c>
      <c r="AH160" s="74">
        <f t="shared" si="33"/>
        <v>30923.474999999995</v>
      </c>
      <c r="AI160" s="73" t="str">
        <f t="shared" si="34"/>
        <v/>
      </c>
      <c r="AJ160" s="73" t="str">
        <f t="shared" si="35"/>
        <v/>
      </c>
      <c r="AK160" s="73" t="str">
        <f t="shared" si="36"/>
        <v/>
      </c>
      <c r="AL160" s="72" t="str">
        <f t="shared" si="37"/>
        <v/>
      </c>
      <c r="AM160" s="71" t="str">
        <f t="shared" si="38"/>
        <v/>
      </c>
    </row>
    <row r="161" spans="2:39" ht="13.8" thickBot="1">
      <c r="B161" s="79">
        <v>44293</v>
      </c>
      <c r="C161" s="78">
        <f>'2019 PSUI Customer Load'!C161+'2019 PSUI Customer Gen'!C161</f>
        <v>1045.1400000000001</v>
      </c>
      <c r="D161" s="78">
        <f>'2019 PSUI Customer Load'!D161+'2019 PSUI Customer Gen'!D161</f>
        <v>1043.53</v>
      </c>
      <c r="E161" s="78">
        <f>'2019 PSUI Customer Load'!E161+'2019 PSUI Customer Gen'!E161</f>
        <v>1062.98</v>
      </c>
      <c r="F161" s="78">
        <f>'2019 PSUI Customer Load'!F161+'2019 PSUI Customer Gen'!F161</f>
        <v>1069.8399999999999</v>
      </c>
      <c r="G161" s="78">
        <f>'2019 PSUI Customer Load'!G161+'2019 PSUI Customer Gen'!G161</f>
        <v>1101.45</v>
      </c>
      <c r="H161" s="78">
        <f>'2019 PSUI Customer Load'!H161+'2019 PSUI Customer Gen'!H161</f>
        <v>1147.06</v>
      </c>
      <c r="I161" s="78">
        <f>'2019 PSUI Customer Load'!I161+'2019 PSUI Customer Gen'!I161</f>
        <v>1150.03</v>
      </c>
      <c r="J161" s="78">
        <f>'2019 PSUI Customer Load'!J161+'2019 PSUI Customer Gen'!J161</f>
        <v>1141.21</v>
      </c>
      <c r="K161" s="78">
        <f>'2019 PSUI Customer Load'!K161+'2019 PSUI Customer Gen'!K161</f>
        <v>1259.55</v>
      </c>
      <c r="L161" s="78">
        <f>'2019 PSUI Customer Load'!L161+'2019 PSUI Customer Gen'!L161</f>
        <v>1294.51</v>
      </c>
      <c r="M161" s="78">
        <f>'2019 PSUI Customer Load'!M161+'2019 PSUI Customer Gen'!M161</f>
        <v>1449</v>
      </c>
      <c r="N161" s="78">
        <f>'2019 PSUI Customer Load'!N161+'2019 PSUI Customer Gen'!N161</f>
        <v>1473.29</v>
      </c>
      <c r="O161" s="78">
        <f>'2019 PSUI Customer Load'!O161+'2019 PSUI Customer Gen'!O161</f>
        <v>1476.93</v>
      </c>
      <c r="P161" s="78">
        <f>'2019 PSUI Customer Load'!P161+'2019 PSUI Customer Gen'!P161</f>
        <v>1461.08</v>
      </c>
      <c r="Q161" s="78">
        <f>'2019 PSUI Customer Load'!Q161+'2019 PSUI Customer Gen'!Q161</f>
        <v>1462.58</v>
      </c>
      <c r="R161" s="78">
        <f>'2019 PSUI Customer Load'!R161+'2019 PSUI Customer Gen'!R161</f>
        <v>1438.46</v>
      </c>
      <c r="S161" s="78">
        <f>'2019 PSUI Customer Load'!S161+'2019 PSUI Customer Gen'!S161</f>
        <v>1370.64</v>
      </c>
      <c r="T161" s="78">
        <f>'2019 PSUI Customer Load'!T161+'2019 PSUI Customer Gen'!T161</f>
        <v>1325.42</v>
      </c>
      <c r="U161" s="78">
        <f>'2019 PSUI Customer Load'!U161+'2019 PSUI Customer Gen'!U161</f>
        <v>1282.54</v>
      </c>
      <c r="V161" s="78">
        <f>'2019 PSUI Customer Load'!V161+'2019 PSUI Customer Gen'!V161</f>
        <v>1155.8800000000001</v>
      </c>
      <c r="W161" s="78">
        <f>'2019 PSUI Customer Load'!W161+'2019 PSUI Customer Gen'!W161</f>
        <v>1099.52</v>
      </c>
      <c r="X161" s="78">
        <f>'2019 PSUI Customer Load'!X161+'2019 PSUI Customer Gen'!X161</f>
        <v>1089.02</v>
      </c>
      <c r="Y161" s="78">
        <f>'2019 PSUI Customer Load'!Y161+'2019 PSUI Customer Gen'!Y161</f>
        <v>1075.5899999999999</v>
      </c>
      <c r="Z161" s="78">
        <f>'2019 PSUI Customer Load'!Z161+'2019 PSUI Customer Gen'!Z161</f>
        <v>1071.6300000000001</v>
      </c>
      <c r="AA161" s="86">
        <f t="shared" si="26"/>
        <v>1476.93</v>
      </c>
      <c r="AB161" s="77">
        <f t="shared" si="27"/>
        <v>2021</v>
      </c>
      <c r="AC161" s="76">
        <f t="shared" si="28"/>
        <v>4</v>
      </c>
      <c r="AD161" s="76" t="str">
        <f t="shared" si="29"/>
        <v/>
      </c>
      <c r="AE161" s="76" t="str">
        <f t="shared" si="30"/>
        <v/>
      </c>
      <c r="AF161" s="74">
        <f t="shared" si="31"/>
        <v>1476.93</v>
      </c>
      <c r="AG161" s="75" t="str">
        <f t="shared" si="32"/>
        <v>13:00</v>
      </c>
      <c r="AH161" s="74">
        <f t="shared" si="33"/>
        <v>31023.81</v>
      </c>
      <c r="AI161" s="73" t="str">
        <f t="shared" si="34"/>
        <v/>
      </c>
      <c r="AJ161" s="73" t="str">
        <f t="shared" si="35"/>
        <v/>
      </c>
      <c r="AK161" s="73" t="str">
        <f t="shared" si="36"/>
        <v/>
      </c>
      <c r="AL161" s="72" t="str">
        <f t="shared" si="37"/>
        <v/>
      </c>
      <c r="AM161" s="71" t="str">
        <f t="shared" si="38"/>
        <v/>
      </c>
    </row>
    <row r="162" spans="2:39" ht="13.8" thickBot="1">
      <c r="B162" s="79">
        <v>44294</v>
      </c>
      <c r="C162" s="78">
        <f>'2019 PSUI Customer Load'!C162+'2019 PSUI Customer Gen'!C162</f>
        <v>1066.17</v>
      </c>
      <c r="D162" s="78">
        <f>'2019 PSUI Customer Load'!D162+'2019 PSUI Customer Gen'!D162</f>
        <v>1064.07</v>
      </c>
      <c r="E162" s="78">
        <f>'2019 PSUI Customer Load'!E162+'2019 PSUI Customer Gen'!E162</f>
        <v>1076.04</v>
      </c>
      <c r="F162" s="78">
        <f>'2019 PSUI Customer Load'!F162+'2019 PSUI Customer Gen'!F162</f>
        <v>1080.3499999999999</v>
      </c>
      <c r="G162" s="78">
        <f>'2019 PSUI Customer Load'!G162+'2019 PSUI Customer Gen'!G162</f>
        <v>1103.48</v>
      </c>
      <c r="H162" s="78">
        <f>'2019 PSUI Customer Load'!H162+'2019 PSUI Customer Gen'!H162</f>
        <v>1138.24</v>
      </c>
      <c r="I162" s="78">
        <f>'2019 PSUI Customer Load'!I162+'2019 PSUI Customer Gen'!I162</f>
        <v>1233.1199999999999</v>
      </c>
      <c r="J162" s="78">
        <f>'2019 PSUI Customer Load'!J162+'2019 PSUI Customer Gen'!J162</f>
        <v>1278.9000000000001</v>
      </c>
      <c r="K162" s="78">
        <f>'2019 PSUI Customer Load'!K162+'2019 PSUI Customer Gen'!K162</f>
        <v>1287.6099999999999</v>
      </c>
      <c r="L162" s="78">
        <f>'2019 PSUI Customer Load'!L162+'2019 PSUI Customer Gen'!L162</f>
        <v>1494.01</v>
      </c>
      <c r="M162" s="78">
        <f>'2019 PSUI Customer Load'!M162+'2019 PSUI Customer Gen'!M162</f>
        <v>1535.03</v>
      </c>
      <c r="N162" s="78">
        <f>'2019 PSUI Customer Load'!N162+'2019 PSUI Customer Gen'!N162</f>
        <v>1547.11</v>
      </c>
      <c r="O162" s="78">
        <f>'2019 PSUI Customer Load'!O162+'2019 PSUI Customer Gen'!O162</f>
        <v>1563.91</v>
      </c>
      <c r="P162" s="78">
        <f>'2019 PSUI Customer Load'!P162+'2019 PSUI Customer Gen'!P162</f>
        <v>1554.04</v>
      </c>
      <c r="Q162" s="78">
        <f>'2019 PSUI Customer Load'!Q162+'2019 PSUI Customer Gen'!Q162</f>
        <v>1543.71</v>
      </c>
      <c r="R162" s="78">
        <f>'2019 PSUI Customer Load'!R162+'2019 PSUI Customer Gen'!R162</f>
        <v>1494.57</v>
      </c>
      <c r="S162" s="78">
        <f>'2019 PSUI Customer Load'!S162+'2019 PSUI Customer Gen'!S162</f>
        <v>1421.35</v>
      </c>
      <c r="T162" s="78">
        <f>'2019 PSUI Customer Load'!T162+'2019 PSUI Customer Gen'!T162</f>
        <v>1370.98</v>
      </c>
      <c r="U162" s="78">
        <f>'2019 PSUI Customer Load'!U162+'2019 PSUI Customer Gen'!U162</f>
        <v>1316.74</v>
      </c>
      <c r="V162" s="78">
        <f>'2019 PSUI Customer Load'!V162+'2019 PSUI Customer Gen'!V162</f>
        <v>1305.96</v>
      </c>
      <c r="W162" s="78">
        <f>'2019 PSUI Customer Load'!W162+'2019 PSUI Customer Gen'!W162</f>
        <v>1288.7</v>
      </c>
      <c r="X162" s="78">
        <f>'2019 PSUI Customer Load'!X162+'2019 PSUI Customer Gen'!X162</f>
        <v>1259.58</v>
      </c>
      <c r="Y162" s="78">
        <f>'2019 PSUI Customer Load'!Y162+'2019 PSUI Customer Gen'!Y162</f>
        <v>1226.33</v>
      </c>
      <c r="Z162" s="78">
        <f>'2019 PSUI Customer Load'!Z162+'2019 PSUI Customer Gen'!Z162</f>
        <v>1196.3699999999999</v>
      </c>
      <c r="AA162" s="86">
        <f t="shared" si="26"/>
        <v>1563.91</v>
      </c>
      <c r="AB162" s="77">
        <f t="shared" si="27"/>
        <v>2021</v>
      </c>
      <c r="AC162" s="76">
        <f t="shared" si="28"/>
        <v>4</v>
      </c>
      <c r="AD162" s="76" t="str">
        <f t="shared" si="29"/>
        <v/>
      </c>
      <c r="AE162" s="76" t="str">
        <f t="shared" si="30"/>
        <v/>
      </c>
      <c r="AF162" s="74">
        <f t="shared" si="31"/>
        <v>1563.91</v>
      </c>
      <c r="AG162" s="75" t="str">
        <f t="shared" si="32"/>
        <v>13:00</v>
      </c>
      <c r="AH162" s="74">
        <f t="shared" si="33"/>
        <v>33010.28</v>
      </c>
      <c r="AI162" s="73" t="str">
        <f t="shared" si="34"/>
        <v/>
      </c>
      <c r="AJ162" s="73" t="str">
        <f t="shared" si="35"/>
        <v/>
      </c>
      <c r="AK162" s="73" t="str">
        <f t="shared" si="36"/>
        <v/>
      </c>
      <c r="AL162" s="72" t="str">
        <f t="shared" si="37"/>
        <v/>
      </c>
      <c r="AM162" s="71" t="str">
        <f t="shared" si="38"/>
        <v/>
      </c>
    </row>
    <row r="163" spans="2:39" ht="13.8" thickBot="1">
      <c r="B163" s="79">
        <v>44295</v>
      </c>
      <c r="C163" s="78">
        <f>'2019 PSUI Customer Load'!C163+'2019 PSUI Customer Gen'!C163</f>
        <v>1186.04</v>
      </c>
      <c r="D163" s="78">
        <f>'2019 PSUI Customer Load'!D163+'2019 PSUI Customer Gen'!D163</f>
        <v>1181.99</v>
      </c>
      <c r="E163" s="78">
        <f>'2019 PSUI Customer Load'!E163+'2019 PSUI Customer Gen'!E163</f>
        <v>1204.42</v>
      </c>
      <c r="F163" s="78">
        <f>'2019 PSUI Customer Load'!F163+'2019 PSUI Customer Gen'!F163</f>
        <v>1105.3699999999999</v>
      </c>
      <c r="G163" s="78">
        <f>'2019 PSUI Customer Load'!G163+'2019 PSUI Customer Gen'!G163</f>
        <v>1107.23</v>
      </c>
      <c r="H163" s="78">
        <f>'2019 PSUI Customer Load'!H163+'2019 PSUI Customer Gen'!H163</f>
        <v>1166.69</v>
      </c>
      <c r="I163" s="78">
        <f>'2019 PSUI Customer Load'!I163+'2019 PSUI Customer Gen'!I163</f>
        <v>1256.57</v>
      </c>
      <c r="J163" s="78">
        <f>'2019 PSUI Customer Load'!J163+'2019 PSUI Customer Gen'!J163</f>
        <v>1301.6199999999999</v>
      </c>
      <c r="K163" s="78">
        <f>'2019 PSUI Customer Load'!K163+'2019 PSUI Customer Gen'!K163</f>
        <v>1317.79</v>
      </c>
      <c r="L163" s="78">
        <f>'2019 PSUI Customer Load'!L163+'2019 PSUI Customer Gen'!L163</f>
        <v>1483.72</v>
      </c>
      <c r="M163" s="78">
        <f>'2019 PSUI Customer Load'!M163+'2019 PSUI Customer Gen'!M163</f>
        <v>1516.34</v>
      </c>
      <c r="N163" s="78">
        <f>'2019 PSUI Customer Load'!N163+'2019 PSUI Customer Gen'!N163</f>
        <v>1482.22</v>
      </c>
      <c r="O163" s="78">
        <f>'2019 PSUI Customer Load'!O163+'2019 PSUI Customer Gen'!O163</f>
        <v>1516.94</v>
      </c>
      <c r="P163" s="78">
        <f>'2019 PSUI Customer Load'!P163+'2019 PSUI Customer Gen'!P163</f>
        <v>1550.26</v>
      </c>
      <c r="Q163" s="78">
        <f>'2019 PSUI Customer Load'!Q163+'2019 PSUI Customer Gen'!Q163</f>
        <v>1538.46</v>
      </c>
      <c r="R163" s="78">
        <f>'2019 PSUI Customer Load'!R163+'2019 PSUI Customer Gen'!R163</f>
        <v>1510.46</v>
      </c>
      <c r="S163" s="78">
        <f>'2019 PSUI Customer Load'!S163+'2019 PSUI Customer Gen'!S163</f>
        <v>1418.27</v>
      </c>
      <c r="T163" s="78">
        <f>'2019 PSUI Customer Load'!T163+'2019 PSUI Customer Gen'!T163</f>
        <v>1396.71</v>
      </c>
      <c r="U163" s="78">
        <f>'2019 PSUI Customer Load'!U163+'2019 PSUI Customer Gen'!U163</f>
        <v>1327.2</v>
      </c>
      <c r="V163" s="78">
        <f>'2019 PSUI Customer Load'!V163+'2019 PSUI Customer Gen'!V163</f>
        <v>1299.97</v>
      </c>
      <c r="W163" s="78">
        <f>'2019 PSUI Customer Load'!W163+'2019 PSUI Customer Gen'!W163</f>
        <v>1273.93</v>
      </c>
      <c r="X163" s="78">
        <f>'2019 PSUI Customer Load'!X163+'2019 PSUI Customer Gen'!X163</f>
        <v>1234.45</v>
      </c>
      <c r="Y163" s="78">
        <f>'2019 PSUI Customer Load'!Y163+'2019 PSUI Customer Gen'!Y163</f>
        <v>1215.6600000000001</v>
      </c>
      <c r="Z163" s="78">
        <f>'2019 PSUI Customer Load'!Z163+'2019 PSUI Customer Gen'!Z163</f>
        <v>1140.79</v>
      </c>
      <c r="AA163" s="86">
        <f t="shared" si="26"/>
        <v>1550.26</v>
      </c>
      <c r="AB163" s="77">
        <f t="shared" si="27"/>
        <v>2021</v>
      </c>
      <c r="AC163" s="76">
        <f t="shared" si="28"/>
        <v>4</v>
      </c>
      <c r="AD163" s="76" t="str">
        <f t="shared" si="29"/>
        <v/>
      </c>
      <c r="AE163" s="76" t="str">
        <f t="shared" si="30"/>
        <v/>
      </c>
      <c r="AF163" s="74">
        <f t="shared" si="31"/>
        <v>1550.26</v>
      </c>
      <c r="AG163" s="75" t="str">
        <f t="shared" si="32"/>
        <v>14:00</v>
      </c>
      <c r="AH163" s="74">
        <f t="shared" si="33"/>
        <v>33283.360000000001</v>
      </c>
      <c r="AI163" s="73" t="str">
        <f t="shared" si="34"/>
        <v/>
      </c>
      <c r="AJ163" s="73" t="str">
        <f t="shared" si="35"/>
        <v/>
      </c>
      <c r="AK163" s="73" t="str">
        <f t="shared" si="36"/>
        <v/>
      </c>
      <c r="AL163" s="72" t="str">
        <f t="shared" si="37"/>
        <v/>
      </c>
      <c r="AM163" s="71" t="str">
        <f t="shared" si="38"/>
        <v/>
      </c>
    </row>
    <row r="164" spans="2:39" ht="13.8" thickBot="1">
      <c r="B164" s="79">
        <v>44296</v>
      </c>
      <c r="C164" s="78">
        <f>'2019 PSUI Customer Load'!C164+'2019 PSUI Customer Gen'!C164</f>
        <v>1030.02</v>
      </c>
      <c r="D164" s="78">
        <f>'2019 PSUI Customer Load'!D164+'2019 PSUI Customer Gen'!D164</f>
        <v>1018.71</v>
      </c>
      <c r="E164" s="78">
        <f>'2019 PSUI Customer Load'!E164+'2019 PSUI Customer Gen'!E164</f>
        <v>1028.1600000000001</v>
      </c>
      <c r="F164" s="78">
        <f>'2019 PSUI Customer Load'!F164+'2019 PSUI Customer Gen'!F164</f>
        <v>1032.75</v>
      </c>
      <c r="G164" s="78">
        <f>'2019 PSUI Customer Load'!G164+'2019 PSUI Customer Gen'!G164</f>
        <v>1039.68</v>
      </c>
      <c r="H164" s="78">
        <f>'2019 PSUI Customer Load'!H164+'2019 PSUI Customer Gen'!H164</f>
        <v>1066.28</v>
      </c>
      <c r="I164" s="78">
        <f>'2019 PSUI Customer Load'!I164+'2019 PSUI Customer Gen'!I164</f>
        <v>1127.49</v>
      </c>
      <c r="J164" s="78">
        <f>'2019 PSUI Customer Load'!J164+'2019 PSUI Customer Gen'!J164</f>
        <v>1158.1199999999999</v>
      </c>
      <c r="K164" s="78">
        <f>'2019 PSUI Customer Load'!K164+'2019 PSUI Customer Gen'!K164</f>
        <v>1289.75</v>
      </c>
      <c r="L164" s="78">
        <f>'2019 PSUI Customer Load'!L164+'2019 PSUI Customer Gen'!L164</f>
        <v>1350.58</v>
      </c>
      <c r="M164" s="78">
        <f>'2019 PSUI Customer Load'!M164+'2019 PSUI Customer Gen'!M164</f>
        <v>1345.65</v>
      </c>
      <c r="N164" s="78">
        <f>'2019 PSUI Customer Load'!N164+'2019 PSUI Customer Gen'!N164</f>
        <v>1365</v>
      </c>
      <c r="O164" s="78">
        <f>'2019 PSUI Customer Load'!O164+'2019 PSUI Customer Gen'!O164</f>
        <v>1406.62</v>
      </c>
      <c r="P164" s="78">
        <f>'2019 PSUI Customer Load'!P164+'2019 PSUI Customer Gen'!P164</f>
        <v>1387.44</v>
      </c>
      <c r="Q164" s="78">
        <f>'2019 PSUI Customer Load'!Q164+'2019 PSUI Customer Gen'!Q164</f>
        <v>1383.13</v>
      </c>
      <c r="R164" s="78">
        <f>'2019 PSUI Customer Load'!R164+'2019 PSUI Customer Gen'!R164</f>
        <v>1364.06</v>
      </c>
      <c r="S164" s="78">
        <f>'2019 PSUI Customer Load'!S164+'2019 PSUI Customer Gen'!S164</f>
        <v>1308.93</v>
      </c>
      <c r="T164" s="78">
        <f>'2019 PSUI Customer Load'!T164+'2019 PSUI Customer Gen'!T164</f>
        <v>1266.3699999999999</v>
      </c>
      <c r="U164" s="78">
        <f>'2019 PSUI Customer Load'!U164+'2019 PSUI Customer Gen'!U164</f>
        <v>1229.8</v>
      </c>
      <c r="V164" s="78">
        <f>'2019 PSUI Customer Load'!V164+'2019 PSUI Customer Gen'!V164</f>
        <v>1213.45</v>
      </c>
      <c r="W164" s="78">
        <f>'2019 PSUI Customer Load'!W164+'2019 PSUI Customer Gen'!W164</f>
        <v>1215.03</v>
      </c>
      <c r="X164" s="78">
        <f>'2019 PSUI Customer Load'!X164+'2019 PSUI Customer Gen'!X164</f>
        <v>1198.33</v>
      </c>
      <c r="Y164" s="78">
        <f>'2019 PSUI Customer Load'!Y164+'2019 PSUI Customer Gen'!Y164</f>
        <v>1193.78</v>
      </c>
      <c r="Z164" s="78">
        <f>'2019 PSUI Customer Load'!Z164+'2019 PSUI Customer Gen'!Z164</f>
        <v>1185.8699999999999</v>
      </c>
      <c r="AA164" s="86">
        <f t="shared" si="26"/>
        <v>1406.62</v>
      </c>
      <c r="AB164" s="77">
        <f t="shared" si="27"/>
        <v>2021</v>
      </c>
      <c r="AC164" s="76">
        <f t="shared" si="28"/>
        <v>4</v>
      </c>
      <c r="AD164" s="76" t="str">
        <f t="shared" si="29"/>
        <v/>
      </c>
      <c r="AE164" s="76" t="str">
        <f t="shared" si="30"/>
        <v/>
      </c>
      <c r="AF164" s="74">
        <f t="shared" si="31"/>
        <v>1406.62</v>
      </c>
      <c r="AG164" s="75" t="str">
        <f t="shared" si="32"/>
        <v>13:00</v>
      </c>
      <c r="AH164" s="74">
        <f t="shared" si="33"/>
        <v>30611.619999999995</v>
      </c>
      <c r="AI164" s="73" t="str">
        <f t="shared" si="34"/>
        <v/>
      </c>
      <c r="AJ164" s="73" t="str">
        <f t="shared" si="35"/>
        <v/>
      </c>
      <c r="AK164" s="73" t="str">
        <f t="shared" si="36"/>
        <v/>
      </c>
      <c r="AL164" s="72" t="str">
        <f t="shared" si="37"/>
        <v/>
      </c>
      <c r="AM164" s="71" t="str">
        <f t="shared" si="38"/>
        <v/>
      </c>
    </row>
    <row r="165" spans="2:39" ht="13.8" thickBot="1">
      <c r="B165" s="79">
        <v>44297</v>
      </c>
      <c r="C165" s="78">
        <f>'2019 PSUI Customer Load'!C165+'2019 PSUI Customer Gen'!C165</f>
        <v>1165.99</v>
      </c>
      <c r="D165" s="78">
        <f>'2019 PSUI Customer Load'!D165+'2019 PSUI Customer Gen'!D165</f>
        <v>1162.9100000000001</v>
      </c>
      <c r="E165" s="78">
        <f>'2019 PSUI Customer Load'!E165+'2019 PSUI Customer Gen'!E165</f>
        <v>1163.96</v>
      </c>
      <c r="F165" s="78">
        <f>'2019 PSUI Customer Load'!F165+'2019 PSUI Customer Gen'!F165</f>
        <v>1029.25</v>
      </c>
      <c r="G165" s="78">
        <f>'2019 PSUI Customer Load'!G165+'2019 PSUI Customer Gen'!G165</f>
        <v>1014.12</v>
      </c>
      <c r="H165" s="78">
        <f>'2019 PSUI Customer Load'!H165+'2019 PSUI Customer Gen'!H165</f>
        <v>1042.72</v>
      </c>
      <c r="I165" s="78">
        <f>'2019 PSUI Customer Load'!I165+'2019 PSUI Customer Gen'!I165</f>
        <v>1115.3800000000001</v>
      </c>
      <c r="J165" s="78">
        <f>'2019 PSUI Customer Load'!J165+'2019 PSUI Customer Gen'!J165</f>
        <v>1126.3</v>
      </c>
      <c r="K165" s="78">
        <f>'2019 PSUI Customer Load'!K165+'2019 PSUI Customer Gen'!K165</f>
        <v>1127.3900000000001</v>
      </c>
      <c r="L165" s="78">
        <f>'2019 PSUI Customer Load'!L165+'2019 PSUI Customer Gen'!L165</f>
        <v>1160.81</v>
      </c>
      <c r="M165" s="78">
        <f>'2019 PSUI Customer Load'!M165+'2019 PSUI Customer Gen'!M165</f>
        <v>1169.1400000000001</v>
      </c>
      <c r="N165" s="78">
        <f>'2019 PSUI Customer Load'!N165+'2019 PSUI Customer Gen'!N165</f>
        <v>1364.72</v>
      </c>
      <c r="O165" s="78">
        <f>'2019 PSUI Customer Load'!O165+'2019 PSUI Customer Gen'!O165</f>
        <v>1388.73</v>
      </c>
      <c r="P165" s="78">
        <f>'2019 PSUI Customer Load'!P165+'2019 PSUI Customer Gen'!P165</f>
        <v>1349.08</v>
      </c>
      <c r="Q165" s="78">
        <f>'2019 PSUI Customer Load'!Q165+'2019 PSUI Customer Gen'!Q165</f>
        <v>1342.11</v>
      </c>
      <c r="R165" s="78">
        <f>'2019 PSUI Customer Load'!R165+'2019 PSUI Customer Gen'!R165</f>
        <v>1342.42</v>
      </c>
      <c r="S165" s="78">
        <f>'2019 PSUI Customer Load'!S165+'2019 PSUI Customer Gen'!S165</f>
        <v>1300.5</v>
      </c>
      <c r="T165" s="78">
        <f>'2019 PSUI Customer Load'!T165+'2019 PSUI Customer Gen'!T165</f>
        <v>1298.8499999999999</v>
      </c>
      <c r="U165" s="78">
        <f>'2019 PSUI Customer Load'!U165+'2019 PSUI Customer Gen'!U165</f>
        <v>1242.82</v>
      </c>
      <c r="V165" s="78">
        <f>'2019 PSUI Customer Load'!V165+'2019 PSUI Customer Gen'!V165</f>
        <v>1235.5999999999999</v>
      </c>
      <c r="W165" s="78">
        <f>'2019 PSUI Customer Load'!W165+'2019 PSUI Customer Gen'!W165</f>
        <v>1086.23</v>
      </c>
      <c r="X165" s="78">
        <f>'2019 PSUI Customer Load'!X165+'2019 PSUI Customer Gen'!X165</f>
        <v>1063.6500000000001</v>
      </c>
      <c r="Y165" s="78">
        <f>'2019 PSUI Customer Load'!Y165+'2019 PSUI Customer Gen'!Y165</f>
        <v>1066.8699999999999</v>
      </c>
      <c r="Z165" s="78">
        <f>'2019 PSUI Customer Load'!Z165+'2019 PSUI Customer Gen'!Z165</f>
        <v>1061.3800000000001</v>
      </c>
      <c r="AA165" s="86">
        <f t="shared" si="26"/>
        <v>1388.73</v>
      </c>
      <c r="AB165" s="77">
        <f t="shared" si="27"/>
        <v>2021</v>
      </c>
      <c r="AC165" s="76">
        <f t="shared" si="28"/>
        <v>4</v>
      </c>
      <c r="AD165" s="76" t="str">
        <f t="shared" si="29"/>
        <v/>
      </c>
      <c r="AE165" s="76" t="str">
        <f t="shared" si="30"/>
        <v/>
      </c>
      <c r="AF165" s="74">
        <f t="shared" si="31"/>
        <v>1388.73</v>
      </c>
      <c r="AG165" s="75" t="str">
        <f t="shared" si="32"/>
        <v>13:00</v>
      </c>
      <c r="AH165" s="74">
        <f t="shared" si="33"/>
        <v>29809.659999999996</v>
      </c>
      <c r="AI165" s="73" t="str">
        <f t="shared" si="34"/>
        <v/>
      </c>
      <c r="AJ165" s="73" t="str">
        <f t="shared" si="35"/>
        <v/>
      </c>
      <c r="AK165" s="73" t="str">
        <f t="shared" si="36"/>
        <v/>
      </c>
      <c r="AL165" s="72" t="str">
        <f t="shared" si="37"/>
        <v/>
      </c>
      <c r="AM165" s="71" t="str">
        <f t="shared" si="38"/>
        <v/>
      </c>
    </row>
    <row r="166" spans="2:39" ht="13.8" thickBot="1">
      <c r="B166" s="79">
        <v>44298</v>
      </c>
      <c r="C166" s="78">
        <f>'2019 PSUI Customer Load'!C166+'2019 PSUI Customer Gen'!C166</f>
        <v>1046.75</v>
      </c>
      <c r="D166" s="78">
        <f>'2019 PSUI Customer Load'!D166+'2019 PSUI Customer Gen'!D166</f>
        <v>1056.6199999999999</v>
      </c>
      <c r="E166" s="78">
        <f>'2019 PSUI Customer Load'!E166+'2019 PSUI Customer Gen'!E166</f>
        <v>1060.4000000000001</v>
      </c>
      <c r="F166" s="78">
        <f>'2019 PSUI Customer Load'!F166+'2019 PSUI Customer Gen'!F166</f>
        <v>1068.06</v>
      </c>
      <c r="G166" s="78">
        <f>'2019 PSUI Customer Load'!G166+'2019 PSUI Customer Gen'!G166</f>
        <v>1072.8599999999999</v>
      </c>
      <c r="H166" s="78">
        <f>'2019 PSUI Customer Load'!H166+'2019 PSUI Customer Gen'!H166</f>
        <v>1144.47</v>
      </c>
      <c r="I166" s="78">
        <f>'2019 PSUI Customer Load'!I166+'2019 PSUI Customer Gen'!I166</f>
        <v>1211.8399999999999</v>
      </c>
      <c r="J166" s="78">
        <f>'2019 PSUI Customer Load'!J166+'2019 PSUI Customer Gen'!J166</f>
        <v>1270.6400000000001</v>
      </c>
      <c r="K166" s="78">
        <f>'2019 PSUI Customer Load'!K166+'2019 PSUI Customer Gen'!K166</f>
        <v>1307.8800000000001</v>
      </c>
      <c r="L166" s="78">
        <f>'2019 PSUI Customer Load'!L166+'2019 PSUI Customer Gen'!L166</f>
        <v>1330.35</v>
      </c>
      <c r="M166" s="78">
        <f>'2019 PSUI Customer Load'!M166+'2019 PSUI Customer Gen'!M166</f>
        <v>1342.74</v>
      </c>
      <c r="N166" s="78">
        <f>'2019 PSUI Customer Load'!N166+'2019 PSUI Customer Gen'!N166</f>
        <v>1324.51</v>
      </c>
      <c r="O166" s="78">
        <f>'2019 PSUI Customer Load'!O166+'2019 PSUI Customer Gen'!O166</f>
        <v>1321.25</v>
      </c>
      <c r="P166" s="78">
        <f>'2019 PSUI Customer Load'!P166+'2019 PSUI Customer Gen'!P166</f>
        <v>1312.36</v>
      </c>
      <c r="Q166" s="78">
        <f>'2019 PSUI Customer Load'!Q166+'2019 PSUI Customer Gen'!Q166</f>
        <v>1302.49</v>
      </c>
      <c r="R166" s="78">
        <f>'2019 PSUI Customer Load'!R166+'2019 PSUI Customer Gen'!R166</f>
        <v>1285.76</v>
      </c>
      <c r="S166" s="78">
        <f>'2019 PSUI Customer Load'!S166+'2019 PSUI Customer Gen'!S166</f>
        <v>1217.48</v>
      </c>
      <c r="T166" s="78">
        <f>'2019 PSUI Customer Load'!T166+'2019 PSUI Customer Gen'!T166</f>
        <v>1182.6199999999999</v>
      </c>
      <c r="U166" s="78">
        <f>'2019 PSUI Customer Load'!U166+'2019 PSUI Customer Gen'!U166</f>
        <v>1155.5899999999999</v>
      </c>
      <c r="V166" s="78">
        <f>'2019 PSUI Customer Load'!V166+'2019 PSUI Customer Gen'!V166</f>
        <v>1138.31</v>
      </c>
      <c r="W166" s="78">
        <f>'2019 PSUI Customer Load'!W166+'2019 PSUI Customer Gen'!W166</f>
        <v>1114.4000000000001</v>
      </c>
      <c r="X166" s="78">
        <f>'2019 PSUI Customer Load'!X166+'2019 PSUI Customer Gen'!X166</f>
        <v>1107.58</v>
      </c>
      <c r="Y166" s="78">
        <f>'2019 PSUI Customer Load'!Y166+'2019 PSUI Customer Gen'!Y166</f>
        <v>1083.53</v>
      </c>
      <c r="Z166" s="78">
        <f>'2019 PSUI Customer Load'!Z166+'2019 PSUI Customer Gen'!Z166</f>
        <v>1071.56</v>
      </c>
      <c r="AA166" s="86">
        <f t="shared" si="26"/>
        <v>1342.74</v>
      </c>
      <c r="AB166" s="77">
        <f t="shared" si="27"/>
        <v>2021</v>
      </c>
      <c r="AC166" s="76">
        <f t="shared" si="28"/>
        <v>4</v>
      </c>
      <c r="AD166" s="76" t="str">
        <f t="shared" si="29"/>
        <v/>
      </c>
      <c r="AE166" s="76" t="str">
        <f t="shared" si="30"/>
        <v/>
      </c>
      <c r="AF166" s="74">
        <f t="shared" si="31"/>
        <v>1342.74</v>
      </c>
      <c r="AG166" s="75" t="str">
        <f t="shared" si="32"/>
        <v>11:00</v>
      </c>
      <c r="AH166" s="74">
        <f t="shared" si="33"/>
        <v>29872.79</v>
      </c>
      <c r="AI166" s="73" t="str">
        <f t="shared" si="34"/>
        <v/>
      </c>
      <c r="AJ166" s="73" t="str">
        <f t="shared" si="35"/>
        <v/>
      </c>
      <c r="AK166" s="73" t="str">
        <f t="shared" si="36"/>
        <v/>
      </c>
      <c r="AL166" s="72" t="str">
        <f t="shared" si="37"/>
        <v/>
      </c>
      <c r="AM166" s="71" t="str">
        <f t="shared" si="38"/>
        <v/>
      </c>
    </row>
    <row r="167" spans="2:39" ht="13.8" thickBot="1">
      <c r="B167" s="79">
        <v>44299</v>
      </c>
      <c r="C167" s="78">
        <f>'2019 PSUI Customer Load'!C167+'2019 PSUI Customer Gen'!C167</f>
        <v>1060.82</v>
      </c>
      <c r="D167" s="78">
        <f>'2019 PSUI Customer Load'!D167+'2019 PSUI Customer Gen'!D167</f>
        <v>1053.3599999999999</v>
      </c>
      <c r="E167" s="78">
        <f>'2019 PSUI Customer Load'!E167+'2019 PSUI Customer Gen'!E167</f>
        <v>1067.08</v>
      </c>
      <c r="F167" s="78">
        <f>'2019 PSUI Customer Load'!F167+'2019 PSUI Customer Gen'!F167</f>
        <v>1078.07</v>
      </c>
      <c r="G167" s="78">
        <f>'2019 PSUI Customer Load'!G167+'2019 PSUI Customer Gen'!G167</f>
        <v>1091.02</v>
      </c>
      <c r="H167" s="78">
        <f>'2019 PSUI Customer Load'!H167+'2019 PSUI Customer Gen'!H167</f>
        <v>1144.43</v>
      </c>
      <c r="I167" s="78">
        <f>'2019 PSUI Customer Load'!I167+'2019 PSUI Customer Gen'!I167</f>
        <v>1244.04</v>
      </c>
      <c r="J167" s="78">
        <f>'2019 PSUI Customer Load'!J167+'2019 PSUI Customer Gen'!J167</f>
        <v>1293.1500000000001</v>
      </c>
      <c r="K167" s="78">
        <f>'2019 PSUI Customer Load'!K167+'2019 PSUI Customer Gen'!K167</f>
        <v>1290.31</v>
      </c>
      <c r="L167" s="78">
        <f>'2019 PSUI Customer Load'!L167+'2019 PSUI Customer Gen'!L167</f>
        <v>1332.28</v>
      </c>
      <c r="M167" s="78">
        <f>'2019 PSUI Customer Load'!M167+'2019 PSUI Customer Gen'!M167</f>
        <v>1366.44</v>
      </c>
      <c r="N167" s="78">
        <f>'2019 PSUI Customer Load'!N167+'2019 PSUI Customer Gen'!N167</f>
        <v>1606.57</v>
      </c>
      <c r="O167" s="78">
        <f>'2019 PSUI Customer Load'!O167+'2019 PSUI Customer Gen'!O167</f>
        <v>1511.65</v>
      </c>
      <c r="P167" s="78">
        <f>'2019 PSUI Customer Load'!P167+'2019 PSUI Customer Gen'!P167</f>
        <v>1471.68</v>
      </c>
      <c r="Q167" s="78">
        <f>'2019 PSUI Customer Load'!Q167+'2019 PSUI Customer Gen'!Q167</f>
        <v>1475.15</v>
      </c>
      <c r="R167" s="78">
        <f>'2019 PSUI Customer Load'!R167+'2019 PSUI Customer Gen'!R167</f>
        <v>1447.42</v>
      </c>
      <c r="S167" s="78">
        <f>'2019 PSUI Customer Load'!S167+'2019 PSUI Customer Gen'!S167</f>
        <v>1377.29</v>
      </c>
      <c r="T167" s="78">
        <f>'2019 PSUI Customer Load'!T167+'2019 PSUI Customer Gen'!T167</f>
        <v>1343.58</v>
      </c>
      <c r="U167" s="78">
        <f>'2019 PSUI Customer Load'!U167+'2019 PSUI Customer Gen'!U167</f>
        <v>1308.1600000000001</v>
      </c>
      <c r="V167" s="78">
        <f>'2019 PSUI Customer Load'!V167+'2019 PSUI Customer Gen'!V167</f>
        <v>1274.07</v>
      </c>
      <c r="W167" s="78">
        <f>'2019 PSUI Customer Load'!W167+'2019 PSUI Customer Gen'!W167</f>
        <v>1205.96</v>
      </c>
      <c r="X167" s="78">
        <f>'2019 PSUI Customer Load'!X167+'2019 PSUI Customer Gen'!X167</f>
        <v>1105.58</v>
      </c>
      <c r="Y167" s="78">
        <f>'2019 PSUI Customer Load'!Y167+'2019 PSUI Customer Gen'!Y167</f>
        <v>1075.83</v>
      </c>
      <c r="Z167" s="78">
        <f>'2019 PSUI Customer Load'!Z167+'2019 PSUI Customer Gen'!Z167</f>
        <v>1071.32</v>
      </c>
      <c r="AA167" s="86">
        <f t="shared" si="26"/>
        <v>1606.57</v>
      </c>
      <c r="AB167" s="77">
        <f t="shared" si="27"/>
        <v>2021</v>
      </c>
      <c r="AC167" s="76">
        <f t="shared" si="28"/>
        <v>4</v>
      </c>
      <c r="AD167" s="76" t="str">
        <f t="shared" si="29"/>
        <v/>
      </c>
      <c r="AE167" s="76" t="str">
        <f t="shared" si="30"/>
        <v/>
      </c>
      <c r="AF167" s="74">
        <f t="shared" si="31"/>
        <v>1606.57</v>
      </c>
      <c r="AG167" s="75" t="str">
        <f t="shared" si="32"/>
        <v>12:00</v>
      </c>
      <c r="AH167" s="74">
        <f t="shared" si="33"/>
        <v>31901.83</v>
      </c>
      <c r="AI167" s="73" t="str">
        <f t="shared" si="34"/>
        <v/>
      </c>
      <c r="AJ167" s="73" t="str">
        <f t="shared" si="35"/>
        <v/>
      </c>
      <c r="AK167" s="73" t="str">
        <f t="shared" si="36"/>
        <v/>
      </c>
      <c r="AL167" s="72" t="str">
        <f t="shared" si="37"/>
        <v/>
      </c>
      <c r="AM167" s="71" t="str">
        <f t="shared" si="38"/>
        <v/>
      </c>
    </row>
    <row r="168" spans="2:39" ht="13.8" thickBot="1">
      <c r="B168" s="79">
        <v>44300</v>
      </c>
      <c r="C168" s="78">
        <f>'2019 PSUI Customer Load'!C168+'2019 PSUI Customer Gen'!C168</f>
        <v>1064.95</v>
      </c>
      <c r="D168" s="78">
        <f>'2019 PSUI Customer Load'!D168+'2019 PSUI Customer Gen'!D168</f>
        <v>1061.69</v>
      </c>
      <c r="E168" s="78">
        <f>'2019 PSUI Customer Load'!E168+'2019 PSUI Customer Gen'!E168</f>
        <v>1090.25</v>
      </c>
      <c r="F168" s="78">
        <f>'2019 PSUI Customer Load'!F168+'2019 PSUI Customer Gen'!F168</f>
        <v>1090.6400000000001</v>
      </c>
      <c r="G168" s="78">
        <f>'2019 PSUI Customer Load'!G168+'2019 PSUI Customer Gen'!G168</f>
        <v>1106.8800000000001</v>
      </c>
      <c r="H168" s="78">
        <f>'2019 PSUI Customer Load'!H168+'2019 PSUI Customer Gen'!H168</f>
        <v>1158.1199999999999</v>
      </c>
      <c r="I168" s="78">
        <f>'2019 PSUI Customer Load'!I168+'2019 PSUI Customer Gen'!I168</f>
        <v>1246.07</v>
      </c>
      <c r="J168" s="78">
        <f>'2019 PSUI Customer Load'!J168+'2019 PSUI Customer Gen'!J168</f>
        <v>1277.57</v>
      </c>
      <c r="K168" s="78">
        <f>'2019 PSUI Customer Load'!K168+'2019 PSUI Customer Gen'!K168</f>
        <v>1291.33</v>
      </c>
      <c r="L168" s="78">
        <f>'2019 PSUI Customer Load'!L168+'2019 PSUI Customer Gen'!L168</f>
        <v>1324.02</v>
      </c>
      <c r="M168" s="78">
        <f>'2019 PSUI Customer Load'!M168+'2019 PSUI Customer Gen'!M168</f>
        <v>1497.62</v>
      </c>
      <c r="N168" s="78">
        <f>'2019 PSUI Customer Load'!N168+'2019 PSUI Customer Gen'!N168</f>
        <v>1468.95</v>
      </c>
      <c r="O168" s="78">
        <f>'2019 PSUI Customer Load'!O168+'2019 PSUI Customer Gen'!O168</f>
        <v>1470.46</v>
      </c>
      <c r="P168" s="78">
        <f>'2019 PSUI Customer Load'!P168+'2019 PSUI Customer Gen'!P168</f>
        <v>1460.55</v>
      </c>
      <c r="Q168" s="78">
        <f>'2019 PSUI Customer Load'!Q168+'2019 PSUI Customer Gen'!Q168</f>
        <v>1458.24</v>
      </c>
      <c r="R168" s="78">
        <f>'2019 PSUI Customer Load'!R168+'2019 PSUI Customer Gen'!R168</f>
        <v>1396.18</v>
      </c>
      <c r="S168" s="78">
        <f>'2019 PSUI Customer Load'!S168+'2019 PSUI Customer Gen'!S168</f>
        <v>1344.21</v>
      </c>
      <c r="T168" s="78">
        <f>'2019 PSUI Customer Load'!T168+'2019 PSUI Customer Gen'!T168</f>
        <v>1216.95</v>
      </c>
      <c r="U168" s="78">
        <f>'2019 PSUI Customer Load'!U168+'2019 PSUI Customer Gen'!U168</f>
        <v>1126.26</v>
      </c>
      <c r="V168" s="78">
        <f>'2019 PSUI Customer Load'!V168+'2019 PSUI Customer Gen'!V168</f>
        <v>1123.47</v>
      </c>
      <c r="W168" s="78">
        <f>'2019 PSUI Customer Load'!W168+'2019 PSUI Customer Gen'!W168</f>
        <v>1111.71</v>
      </c>
      <c r="X168" s="78">
        <f>'2019 PSUI Customer Load'!X168+'2019 PSUI Customer Gen'!X168</f>
        <v>1078.3900000000001</v>
      </c>
      <c r="Y168" s="78">
        <f>'2019 PSUI Customer Load'!Y168+'2019 PSUI Customer Gen'!Y168</f>
        <v>1068.1300000000001</v>
      </c>
      <c r="Z168" s="78">
        <f>'2019 PSUI Customer Load'!Z168+'2019 PSUI Customer Gen'!Z168</f>
        <v>1050.56</v>
      </c>
      <c r="AA168" s="86">
        <f t="shared" si="26"/>
        <v>1497.62</v>
      </c>
      <c r="AB168" s="77">
        <f t="shared" si="27"/>
        <v>2021</v>
      </c>
      <c r="AC168" s="76">
        <f t="shared" si="28"/>
        <v>4</v>
      </c>
      <c r="AD168" s="76" t="str">
        <f t="shared" si="29"/>
        <v/>
      </c>
      <c r="AE168" s="76" t="str">
        <f t="shared" si="30"/>
        <v/>
      </c>
      <c r="AF168" s="74">
        <f t="shared" si="31"/>
        <v>1497.62</v>
      </c>
      <c r="AG168" s="75" t="str">
        <f t="shared" si="32"/>
        <v>11:00</v>
      </c>
      <c r="AH168" s="74">
        <f t="shared" si="33"/>
        <v>31080.82</v>
      </c>
      <c r="AI168" s="73" t="str">
        <f t="shared" si="34"/>
        <v/>
      </c>
      <c r="AJ168" s="73" t="str">
        <f t="shared" si="35"/>
        <v/>
      </c>
      <c r="AK168" s="73" t="str">
        <f t="shared" si="36"/>
        <v/>
      </c>
      <c r="AL168" s="72" t="str">
        <f t="shared" si="37"/>
        <v/>
      </c>
      <c r="AM168" s="71" t="str">
        <f t="shared" si="38"/>
        <v/>
      </c>
    </row>
    <row r="169" spans="2:39" ht="13.8" thickBot="1">
      <c r="B169" s="79">
        <v>44301</v>
      </c>
      <c r="C169" s="78">
        <f>'2019 PSUI Customer Load'!C169+'2019 PSUI Customer Gen'!C169</f>
        <v>1047.03</v>
      </c>
      <c r="D169" s="78">
        <f>'2019 PSUI Customer Load'!D169+'2019 PSUI Customer Gen'!D169</f>
        <v>1034.08</v>
      </c>
      <c r="E169" s="78">
        <f>'2019 PSUI Customer Load'!E169+'2019 PSUI Customer Gen'!E169</f>
        <v>1063.79</v>
      </c>
      <c r="F169" s="78">
        <f>'2019 PSUI Customer Load'!F169+'2019 PSUI Customer Gen'!F169</f>
        <v>1073.42</v>
      </c>
      <c r="G169" s="78">
        <f>'2019 PSUI Customer Load'!G169+'2019 PSUI Customer Gen'!G169</f>
        <v>1079.5</v>
      </c>
      <c r="H169" s="78">
        <f>'2019 PSUI Customer Load'!H169+'2019 PSUI Customer Gen'!H169</f>
        <v>1130.26</v>
      </c>
      <c r="I169" s="78">
        <f>'2019 PSUI Customer Load'!I169+'2019 PSUI Customer Gen'!I169</f>
        <v>1233.6500000000001</v>
      </c>
      <c r="J169" s="78">
        <f>'2019 PSUI Customer Load'!J169+'2019 PSUI Customer Gen'!J169</f>
        <v>1288.77</v>
      </c>
      <c r="K169" s="78">
        <f>'2019 PSUI Customer Load'!K169+'2019 PSUI Customer Gen'!K169</f>
        <v>1305.3599999999999</v>
      </c>
      <c r="L169" s="78">
        <f>'2019 PSUI Customer Load'!L169+'2019 PSUI Customer Gen'!L169</f>
        <v>1324.61</v>
      </c>
      <c r="M169" s="78">
        <f>'2019 PSUI Customer Load'!M169+'2019 PSUI Customer Gen'!M169</f>
        <v>1342.15</v>
      </c>
      <c r="N169" s="78">
        <f>'2019 PSUI Customer Load'!N169+'2019 PSUI Customer Gen'!N169</f>
        <v>1329.34</v>
      </c>
      <c r="O169" s="78">
        <f>'2019 PSUI Customer Load'!O169+'2019 PSUI Customer Gen'!O169</f>
        <v>1333.33</v>
      </c>
      <c r="P169" s="78">
        <f>'2019 PSUI Customer Load'!P169+'2019 PSUI Customer Gen'!P169</f>
        <v>1318.91</v>
      </c>
      <c r="Q169" s="78">
        <f>'2019 PSUI Customer Load'!Q169+'2019 PSUI Customer Gen'!Q169</f>
        <v>1308.3399999999999</v>
      </c>
      <c r="R169" s="78">
        <f>'2019 PSUI Customer Load'!R169+'2019 PSUI Customer Gen'!R169</f>
        <v>1276.1400000000001</v>
      </c>
      <c r="S169" s="78">
        <f>'2019 PSUI Customer Load'!S169+'2019 PSUI Customer Gen'!S169</f>
        <v>1217.3</v>
      </c>
      <c r="T169" s="78">
        <f>'2019 PSUI Customer Load'!T169+'2019 PSUI Customer Gen'!T169</f>
        <v>1180.6199999999999</v>
      </c>
      <c r="U169" s="78">
        <f>'2019 PSUI Customer Load'!U169+'2019 PSUI Customer Gen'!U169</f>
        <v>1148.3800000000001</v>
      </c>
      <c r="V169" s="78">
        <f>'2019 PSUI Customer Load'!V169+'2019 PSUI Customer Gen'!V169</f>
        <v>1141.25</v>
      </c>
      <c r="W169" s="78">
        <f>'2019 PSUI Customer Load'!W169+'2019 PSUI Customer Gen'!W169</f>
        <v>1127.1099999999999</v>
      </c>
      <c r="X169" s="78">
        <f>'2019 PSUI Customer Load'!X169+'2019 PSUI Customer Gen'!X169</f>
        <v>1093.4000000000001</v>
      </c>
      <c r="Y169" s="78">
        <f>'2019 PSUI Customer Load'!Y169+'2019 PSUI Customer Gen'!Y169</f>
        <v>1083.46</v>
      </c>
      <c r="Z169" s="78">
        <f>'2019 PSUI Customer Load'!Z169+'2019 PSUI Customer Gen'!Z169</f>
        <v>1074.92</v>
      </c>
      <c r="AA169" s="86">
        <f t="shared" si="26"/>
        <v>1342.15</v>
      </c>
      <c r="AB169" s="77">
        <f t="shared" si="27"/>
        <v>2021</v>
      </c>
      <c r="AC169" s="76">
        <f t="shared" si="28"/>
        <v>4</v>
      </c>
      <c r="AD169" s="76" t="str">
        <f t="shared" si="29"/>
        <v/>
      </c>
      <c r="AE169" s="76" t="str">
        <f t="shared" si="30"/>
        <v/>
      </c>
      <c r="AF169" s="74">
        <f t="shared" si="31"/>
        <v>1342.15</v>
      </c>
      <c r="AG169" s="75" t="str">
        <f t="shared" si="32"/>
        <v>11:00</v>
      </c>
      <c r="AH169" s="74">
        <f t="shared" si="33"/>
        <v>29897.270000000004</v>
      </c>
      <c r="AI169" s="73" t="str">
        <f t="shared" si="34"/>
        <v/>
      </c>
      <c r="AJ169" s="73" t="str">
        <f t="shared" si="35"/>
        <v/>
      </c>
      <c r="AK169" s="73" t="str">
        <f t="shared" si="36"/>
        <v/>
      </c>
      <c r="AL169" s="72" t="str">
        <f t="shared" si="37"/>
        <v/>
      </c>
      <c r="AM169" s="71" t="str">
        <f t="shared" si="38"/>
        <v/>
      </c>
    </row>
    <row r="170" spans="2:39" ht="13.8" thickBot="1">
      <c r="B170" s="79">
        <v>44302</v>
      </c>
      <c r="C170" s="78">
        <f>'2019 PSUI Customer Load'!C170+'2019 PSUI Customer Gen'!C170</f>
        <v>1059.8399999999999</v>
      </c>
      <c r="D170" s="78">
        <f>'2019 PSUI Customer Load'!D170+'2019 PSUI Customer Gen'!D170</f>
        <v>1051.05</v>
      </c>
      <c r="E170" s="78">
        <f>'2019 PSUI Customer Load'!E170+'2019 PSUI Customer Gen'!E170</f>
        <v>1071.42</v>
      </c>
      <c r="F170" s="78">
        <f>'2019 PSUI Customer Load'!F170+'2019 PSUI Customer Gen'!F170</f>
        <v>1082.6199999999999</v>
      </c>
      <c r="G170" s="78">
        <f>'2019 PSUI Customer Load'!G170+'2019 PSUI Customer Gen'!G170</f>
        <v>1097.43</v>
      </c>
      <c r="H170" s="78">
        <f>'2019 PSUI Customer Load'!H170+'2019 PSUI Customer Gen'!H170</f>
        <v>1147.72</v>
      </c>
      <c r="I170" s="78">
        <f>'2019 PSUI Customer Load'!I170+'2019 PSUI Customer Gen'!I170</f>
        <v>1238.33</v>
      </c>
      <c r="J170" s="78">
        <f>'2019 PSUI Customer Load'!J170+'2019 PSUI Customer Gen'!J170</f>
        <v>1284.6400000000001</v>
      </c>
      <c r="K170" s="78">
        <f>'2019 PSUI Customer Load'!K170+'2019 PSUI Customer Gen'!K170</f>
        <v>1319.36</v>
      </c>
      <c r="L170" s="78">
        <f>'2019 PSUI Customer Load'!L170+'2019 PSUI Customer Gen'!L170</f>
        <v>1347.15</v>
      </c>
      <c r="M170" s="78">
        <f>'2019 PSUI Customer Load'!M170+'2019 PSUI Customer Gen'!M170</f>
        <v>1341.73</v>
      </c>
      <c r="N170" s="78">
        <f>'2019 PSUI Customer Load'!N170+'2019 PSUI Customer Gen'!N170</f>
        <v>1317.51</v>
      </c>
      <c r="O170" s="78">
        <f>'2019 PSUI Customer Load'!O170+'2019 PSUI Customer Gen'!O170</f>
        <v>1324.12</v>
      </c>
      <c r="P170" s="78">
        <f>'2019 PSUI Customer Load'!P170+'2019 PSUI Customer Gen'!P170</f>
        <v>1302.1099999999999</v>
      </c>
      <c r="Q170" s="78">
        <f>'2019 PSUI Customer Load'!Q170+'2019 PSUI Customer Gen'!Q170</f>
        <v>1288.42</v>
      </c>
      <c r="R170" s="78">
        <f>'2019 PSUI Customer Load'!R170+'2019 PSUI Customer Gen'!R170</f>
        <v>1261.1199999999999</v>
      </c>
      <c r="S170" s="78">
        <f>'2019 PSUI Customer Load'!S170+'2019 PSUI Customer Gen'!S170</f>
        <v>1200.57</v>
      </c>
      <c r="T170" s="78">
        <f>'2019 PSUI Customer Load'!T170+'2019 PSUI Customer Gen'!T170</f>
        <v>1171.42</v>
      </c>
      <c r="U170" s="78">
        <f>'2019 PSUI Customer Load'!U170+'2019 PSUI Customer Gen'!U170</f>
        <v>1138.2</v>
      </c>
      <c r="V170" s="78">
        <f>'2019 PSUI Customer Load'!V170+'2019 PSUI Customer Gen'!V170</f>
        <v>1118.18</v>
      </c>
      <c r="W170" s="78">
        <f>'2019 PSUI Customer Load'!W170+'2019 PSUI Customer Gen'!W170</f>
        <v>1109.47</v>
      </c>
      <c r="X170" s="78">
        <f>'2019 PSUI Customer Load'!X170+'2019 PSUI Customer Gen'!X170</f>
        <v>1099.28</v>
      </c>
      <c r="Y170" s="78">
        <f>'2019 PSUI Customer Load'!Y170+'2019 PSUI Customer Gen'!Y170</f>
        <v>1056.23</v>
      </c>
      <c r="Z170" s="78">
        <f>'2019 PSUI Customer Load'!Z170+'2019 PSUI Customer Gen'!Z170</f>
        <v>1043</v>
      </c>
      <c r="AA170" s="86">
        <f t="shared" si="26"/>
        <v>1347.15</v>
      </c>
      <c r="AB170" s="77">
        <f t="shared" si="27"/>
        <v>2021</v>
      </c>
      <c r="AC170" s="76">
        <f t="shared" si="28"/>
        <v>4</v>
      </c>
      <c r="AD170" s="76" t="str">
        <f t="shared" si="29"/>
        <v/>
      </c>
      <c r="AE170" s="76" t="str">
        <f t="shared" si="30"/>
        <v/>
      </c>
      <c r="AF170" s="74">
        <f t="shared" si="31"/>
        <v>1347.15</v>
      </c>
      <c r="AG170" s="75" t="str">
        <f t="shared" si="32"/>
        <v>10:00</v>
      </c>
      <c r="AH170" s="74">
        <f t="shared" si="33"/>
        <v>29818.070000000007</v>
      </c>
      <c r="AI170" s="73" t="str">
        <f t="shared" si="34"/>
        <v/>
      </c>
      <c r="AJ170" s="73" t="str">
        <f t="shared" si="35"/>
        <v/>
      </c>
      <c r="AK170" s="73" t="str">
        <f t="shared" si="36"/>
        <v/>
      </c>
      <c r="AL170" s="72" t="str">
        <f t="shared" si="37"/>
        <v/>
      </c>
      <c r="AM170" s="71" t="str">
        <f t="shared" si="38"/>
        <v/>
      </c>
    </row>
    <row r="171" spans="2:39" ht="13.8" thickBot="1">
      <c r="B171" s="79">
        <v>44303</v>
      </c>
      <c r="C171" s="78">
        <f>'2019 PSUI Customer Load'!C171+'2019 PSUI Customer Gen'!C171</f>
        <v>1038.69</v>
      </c>
      <c r="D171" s="78">
        <f>'2019 PSUI Customer Load'!D171+'2019 PSUI Customer Gen'!D171</f>
        <v>1043.1099999999999</v>
      </c>
      <c r="E171" s="78">
        <f>'2019 PSUI Customer Load'!E171+'2019 PSUI Customer Gen'!E171</f>
        <v>1036.67</v>
      </c>
      <c r="F171" s="78">
        <f>'2019 PSUI Customer Load'!F171+'2019 PSUI Customer Gen'!F171</f>
        <v>1032.68</v>
      </c>
      <c r="G171" s="78">
        <f>'2019 PSUI Customer Load'!G171+'2019 PSUI Customer Gen'!G171</f>
        <v>1050.3499999999999</v>
      </c>
      <c r="H171" s="78">
        <f>'2019 PSUI Customer Load'!H171+'2019 PSUI Customer Gen'!H171</f>
        <v>1081.99</v>
      </c>
      <c r="I171" s="78">
        <f>'2019 PSUI Customer Load'!I171+'2019 PSUI Customer Gen'!I171</f>
        <v>1159.6600000000001</v>
      </c>
      <c r="J171" s="78">
        <f>'2019 PSUI Customer Load'!J171+'2019 PSUI Customer Gen'!J171</f>
        <v>1189.23</v>
      </c>
      <c r="K171" s="78">
        <f>'2019 PSUI Customer Load'!K171+'2019 PSUI Customer Gen'!K171</f>
        <v>1166.6199999999999</v>
      </c>
      <c r="L171" s="78">
        <f>'2019 PSUI Customer Load'!L171+'2019 PSUI Customer Gen'!L171</f>
        <v>1181.5999999999999</v>
      </c>
      <c r="M171" s="78">
        <f>'2019 PSUI Customer Load'!M171+'2019 PSUI Customer Gen'!M171</f>
        <v>1175.6199999999999</v>
      </c>
      <c r="N171" s="78">
        <f>'2019 PSUI Customer Load'!N171+'2019 PSUI Customer Gen'!N171</f>
        <v>1158.67</v>
      </c>
      <c r="O171" s="78">
        <f>'2019 PSUI Customer Load'!O171+'2019 PSUI Customer Gen'!O171</f>
        <v>1153.99</v>
      </c>
      <c r="P171" s="78">
        <f>'2019 PSUI Customer Load'!P171+'2019 PSUI Customer Gen'!P171</f>
        <v>1111.01</v>
      </c>
      <c r="Q171" s="78">
        <f>'2019 PSUI Customer Load'!Q171+'2019 PSUI Customer Gen'!Q171</f>
        <v>1104.78</v>
      </c>
      <c r="R171" s="78">
        <f>'2019 PSUI Customer Load'!R171+'2019 PSUI Customer Gen'!R171</f>
        <v>1072.58</v>
      </c>
      <c r="S171" s="78">
        <f>'2019 PSUI Customer Load'!S171+'2019 PSUI Customer Gen'!S171</f>
        <v>1070.44</v>
      </c>
      <c r="T171" s="78">
        <f>'2019 PSUI Customer Load'!T171+'2019 PSUI Customer Gen'!T171</f>
        <v>1076.1400000000001</v>
      </c>
      <c r="U171" s="78">
        <f>'2019 PSUI Customer Load'!U171+'2019 PSUI Customer Gen'!U171</f>
        <v>1053.19</v>
      </c>
      <c r="V171" s="78">
        <f>'2019 PSUI Customer Load'!V171+'2019 PSUI Customer Gen'!V171</f>
        <v>1069.04</v>
      </c>
      <c r="W171" s="78">
        <f>'2019 PSUI Customer Load'!W171+'2019 PSUI Customer Gen'!W171</f>
        <v>1067.22</v>
      </c>
      <c r="X171" s="78">
        <f>'2019 PSUI Customer Load'!X171+'2019 PSUI Customer Gen'!X171</f>
        <v>1048.81</v>
      </c>
      <c r="Y171" s="78">
        <f>'2019 PSUI Customer Load'!Y171+'2019 PSUI Customer Gen'!Y171</f>
        <v>1056.8599999999999</v>
      </c>
      <c r="Z171" s="78">
        <f>'2019 PSUI Customer Load'!Z171+'2019 PSUI Customer Gen'!Z171</f>
        <v>1065.79</v>
      </c>
      <c r="AA171" s="86">
        <f t="shared" si="26"/>
        <v>1189.23</v>
      </c>
      <c r="AB171" s="77">
        <f t="shared" si="27"/>
        <v>2021</v>
      </c>
      <c r="AC171" s="76">
        <f t="shared" si="28"/>
        <v>4</v>
      </c>
      <c r="AD171" s="76" t="str">
        <f t="shared" si="29"/>
        <v/>
      </c>
      <c r="AE171" s="76" t="str">
        <f t="shared" si="30"/>
        <v/>
      </c>
      <c r="AF171" s="74">
        <f t="shared" si="31"/>
        <v>1189.23</v>
      </c>
      <c r="AG171" s="75" t="str">
        <f t="shared" si="32"/>
        <v>8:00</v>
      </c>
      <c r="AH171" s="74">
        <f t="shared" si="33"/>
        <v>27453.97</v>
      </c>
      <c r="AI171" s="73" t="str">
        <f t="shared" si="34"/>
        <v/>
      </c>
      <c r="AJ171" s="73" t="str">
        <f t="shared" si="35"/>
        <v/>
      </c>
      <c r="AK171" s="73" t="str">
        <f t="shared" si="36"/>
        <v/>
      </c>
      <c r="AL171" s="72" t="str">
        <f t="shared" si="37"/>
        <v/>
      </c>
      <c r="AM171" s="71" t="str">
        <f t="shared" si="38"/>
        <v/>
      </c>
    </row>
    <row r="172" spans="2:39" ht="13.8" thickBot="1">
      <c r="B172" s="79">
        <v>44304</v>
      </c>
      <c r="C172" s="78">
        <f>'2019 PSUI Customer Load'!C172+'2019 PSUI Customer Gen'!C172</f>
        <v>1058.79</v>
      </c>
      <c r="D172" s="78">
        <f>'2019 PSUI Customer Load'!D172+'2019 PSUI Customer Gen'!D172</f>
        <v>1046.96</v>
      </c>
      <c r="E172" s="78">
        <f>'2019 PSUI Customer Load'!E172+'2019 PSUI Customer Gen'!E172</f>
        <v>1048.46</v>
      </c>
      <c r="F172" s="78">
        <f>'2019 PSUI Customer Load'!F172+'2019 PSUI Customer Gen'!F172</f>
        <v>1041.57</v>
      </c>
      <c r="G172" s="78">
        <f>'2019 PSUI Customer Load'!G172+'2019 PSUI Customer Gen'!G172</f>
        <v>1049.4100000000001</v>
      </c>
      <c r="H172" s="78">
        <f>'2019 PSUI Customer Load'!H172+'2019 PSUI Customer Gen'!H172</f>
        <v>1063.1300000000001</v>
      </c>
      <c r="I172" s="78">
        <f>'2019 PSUI Customer Load'!I172+'2019 PSUI Customer Gen'!I172</f>
        <v>1139.67</v>
      </c>
      <c r="J172" s="78">
        <f>'2019 PSUI Customer Load'!J172+'2019 PSUI Customer Gen'!J172</f>
        <v>1158.82</v>
      </c>
      <c r="K172" s="78">
        <f>'2019 PSUI Customer Load'!K172+'2019 PSUI Customer Gen'!K172</f>
        <v>1141.6300000000001</v>
      </c>
      <c r="L172" s="78">
        <f>'2019 PSUI Customer Load'!L172+'2019 PSUI Customer Gen'!L172</f>
        <v>1147.0899999999999</v>
      </c>
      <c r="M172" s="78">
        <f>'2019 PSUI Customer Load'!M172+'2019 PSUI Customer Gen'!M172</f>
        <v>1332.73</v>
      </c>
      <c r="N172" s="78">
        <f>'2019 PSUI Customer Load'!N172+'2019 PSUI Customer Gen'!N172</f>
        <v>1281.81</v>
      </c>
      <c r="O172" s="78">
        <f>'2019 PSUI Customer Load'!O172+'2019 PSUI Customer Gen'!O172</f>
        <v>1284.01</v>
      </c>
      <c r="P172" s="78">
        <f>'2019 PSUI Customer Load'!P172+'2019 PSUI Customer Gen'!P172</f>
        <v>1222.83</v>
      </c>
      <c r="Q172" s="78">
        <f>'2019 PSUI Customer Load'!Q172+'2019 PSUI Customer Gen'!Q172</f>
        <v>1232.32</v>
      </c>
      <c r="R172" s="78">
        <f>'2019 PSUI Customer Load'!R172+'2019 PSUI Customer Gen'!R172</f>
        <v>1231.51</v>
      </c>
      <c r="S172" s="78">
        <f>'2019 PSUI Customer Load'!S172+'2019 PSUI Customer Gen'!S172</f>
        <v>1208.27</v>
      </c>
      <c r="T172" s="78">
        <f>'2019 PSUI Customer Load'!T172+'2019 PSUI Customer Gen'!T172</f>
        <v>1191.96</v>
      </c>
      <c r="U172" s="78">
        <f>'2019 PSUI Customer Load'!U172+'2019 PSUI Customer Gen'!U172</f>
        <v>1116.4000000000001</v>
      </c>
      <c r="V172" s="78">
        <f>'2019 PSUI Customer Load'!V172+'2019 PSUI Customer Gen'!V172</f>
        <v>1037.05</v>
      </c>
      <c r="W172" s="78">
        <f>'2019 PSUI Customer Load'!W172+'2019 PSUI Customer Gen'!W172</f>
        <v>1041.78</v>
      </c>
      <c r="X172" s="78">
        <f>'2019 PSUI Customer Load'!X172+'2019 PSUI Customer Gen'!X172</f>
        <v>1041.5</v>
      </c>
      <c r="Y172" s="78">
        <f>'2019 PSUI Customer Load'!Y172+'2019 PSUI Customer Gen'!Y172</f>
        <v>1027.81</v>
      </c>
      <c r="Z172" s="78">
        <f>'2019 PSUI Customer Load'!Z172+'2019 PSUI Customer Gen'!Z172</f>
        <v>1024.7</v>
      </c>
      <c r="AA172" s="86">
        <f t="shared" si="26"/>
        <v>1332.73</v>
      </c>
      <c r="AB172" s="77">
        <f t="shared" si="27"/>
        <v>2021</v>
      </c>
      <c r="AC172" s="76">
        <f t="shared" si="28"/>
        <v>4</v>
      </c>
      <c r="AD172" s="76" t="str">
        <f t="shared" si="29"/>
        <v/>
      </c>
      <c r="AE172" s="76" t="str">
        <f t="shared" si="30"/>
        <v/>
      </c>
      <c r="AF172" s="74">
        <f t="shared" si="31"/>
        <v>1332.73</v>
      </c>
      <c r="AG172" s="75" t="str">
        <f t="shared" si="32"/>
        <v>11:00</v>
      </c>
      <c r="AH172" s="74">
        <f t="shared" si="33"/>
        <v>28502.94</v>
      </c>
      <c r="AI172" s="73" t="str">
        <f t="shared" si="34"/>
        <v/>
      </c>
      <c r="AJ172" s="73" t="str">
        <f t="shared" si="35"/>
        <v/>
      </c>
      <c r="AK172" s="73" t="str">
        <f t="shared" si="36"/>
        <v/>
      </c>
      <c r="AL172" s="72" t="str">
        <f t="shared" si="37"/>
        <v/>
      </c>
      <c r="AM172" s="71" t="str">
        <f t="shared" si="38"/>
        <v/>
      </c>
    </row>
    <row r="173" spans="2:39" ht="13.8" thickBot="1">
      <c r="B173" s="79">
        <v>44305</v>
      </c>
      <c r="C173" s="78">
        <f>'2019 PSUI Customer Load'!C173+'2019 PSUI Customer Gen'!C173</f>
        <v>1022.53</v>
      </c>
      <c r="D173" s="78">
        <f>'2019 PSUI Customer Load'!D173+'2019 PSUI Customer Gen'!D173</f>
        <v>1021.27</v>
      </c>
      <c r="E173" s="78">
        <f>'2019 PSUI Customer Load'!E173+'2019 PSUI Customer Gen'!E173</f>
        <v>1044.44</v>
      </c>
      <c r="F173" s="78">
        <f>'2019 PSUI Customer Load'!F173+'2019 PSUI Customer Gen'!F173</f>
        <v>1059.17</v>
      </c>
      <c r="G173" s="78">
        <f>'2019 PSUI Customer Load'!G173+'2019 PSUI Customer Gen'!G173</f>
        <v>1080.3499999999999</v>
      </c>
      <c r="H173" s="78">
        <f>'2019 PSUI Customer Load'!H173+'2019 PSUI Customer Gen'!H173</f>
        <v>1112.3399999999999</v>
      </c>
      <c r="I173" s="78">
        <f>'2019 PSUI Customer Load'!I173+'2019 PSUI Customer Gen'!I173</f>
        <v>1214.75</v>
      </c>
      <c r="J173" s="78">
        <f>'2019 PSUI Customer Load'!J173+'2019 PSUI Customer Gen'!J173</f>
        <v>1267.98</v>
      </c>
      <c r="K173" s="78">
        <f>'2019 PSUI Customer Load'!K173+'2019 PSUI Customer Gen'!K173</f>
        <v>1257.94</v>
      </c>
      <c r="L173" s="78">
        <f>'2019 PSUI Customer Load'!L173+'2019 PSUI Customer Gen'!L173</f>
        <v>1418.9</v>
      </c>
      <c r="M173" s="78">
        <f>'2019 PSUI Customer Load'!M173+'2019 PSUI Customer Gen'!M173</f>
        <v>1451.38</v>
      </c>
      <c r="N173" s="78">
        <f>'2019 PSUI Customer Load'!N173+'2019 PSUI Customer Gen'!N173</f>
        <v>1442.81</v>
      </c>
      <c r="O173" s="78">
        <f>'2019 PSUI Customer Load'!O173+'2019 PSUI Customer Gen'!O173</f>
        <v>1444.24</v>
      </c>
      <c r="P173" s="78">
        <f>'2019 PSUI Customer Load'!P173+'2019 PSUI Customer Gen'!P173</f>
        <v>1433.64</v>
      </c>
      <c r="Q173" s="78">
        <f>'2019 PSUI Customer Load'!Q173+'2019 PSUI Customer Gen'!Q173</f>
        <v>1425.83</v>
      </c>
      <c r="R173" s="78">
        <f>'2019 PSUI Customer Load'!R173+'2019 PSUI Customer Gen'!R173</f>
        <v>1389.18</v>
      </c>
      <c r="S173" s="78">
        <f>'2019 PSUI Customer Load'!S173+'2019 PSUI Customer Gen'!S173</f>
        <v>1302.5999999999999</v>
      </c>
      <c r="T173" s="78">
        <f>'2019 PSUI Customer Load'!T173+'2019 PSUI Customer Gen'!T173</f>
        <v>1147.23</v>
      </c>
      <c r="U173" s="78">
        <f>'2019 PSUI Customer Load'!U173+'2019 PSUI Customer Gen'!U173</f>
        <v>1093.3</v>
      </c>
      <c r="V173" s="78">
        <f>'2019 PSUI Customer Load'!V173+'2019 PSUI Customer Gen'!V173</f>
        <v>1089.6600000000001</v>
      </c>
      <c r="W173" s="78">
        <f>'2019 PSUI Customer Load'!W173+'2019 PSUI Customer Gen'!W173</f>
        <v>1089.9000000000001</v>
      </c>
      <c r="X173" s="78">
        <f>'2019 PSUI Customer Load'!X173+'2019 PSUI Customer Gen'!X173</f>
        <v>1062.74</v>
      </c>
      <c r="Y173" s="78">
        <f>'2019 PSUI Customer Load'!Y173+'2019 PSUI Customer Gen'!Y173</f>
        <v>1036.8800000000001</v>
      </c>
      <c r="Z173" s="78">
        <f>'2019 PSUI Customer Load'!Z173+'2019 PSUI Customer Gen'!Z173</f>
        <v>1031.8</v>
      </c>
      <c r="AA173" s="86">
        <f t="shared" si="26"/>
        <v>1451.38</v>
      </c>
      <c r="AB173" s="77">
        <f t="shared" si="27"/>
        <v>2021</v>
      </c>
      <c r="AC173" s="76">
        <f t="shared" si="28"/>
        <v>4</v>
      </c>
      <c r="AD173" s="76" t="str">
        <f t="shared" si="29"/>
        <v/>
      </c>
      <c r="AE173" s="76" t="str">
        <f t="shared" si="30"/>
        <v/>
      </c>
      <c r="AF173" s="74">
        <f t="shared" si="31"/>
        <v>1451.38</v>
      </c>
      <c r="AG173" s="75" t="str">
        <f t="shared" si="32"/>
        <v>11:00</v>
      </c>
      <c r="AH173" s="74">
        <f t="shared" si="33"/>
        <v>30392.240000000002</v>
      </c>
      <c r="AI173" s="73" t="str">
        <f t="shared" si="34"/>
        <v/>
      </c>
      <c r="AJ173" s="73" t="str">
        <f t="shared" si="35"/>
        <v/>
      </c>
      <c r="AK173" s="73" t="str">
        <f t="shared" si="36"/>
        <v/>
      </c>
      <c r="AL173" s="72" t="str">
        <f t="shared" si="37"/>
        <v/>
      </c>
      <c r="AM173" s="71" t="str">
        <f t="shared" si="38"/>
        <v/>
      </c>
    </row>
    <row r="174" spans="2:39" ht="13.8" thickBot="1">
      <c r="B174" s="79">
        <v>44306</v>
      </c>
      <c r="C174" s="78">
        <f>'2019 PSUI Customer Load'!C174+'2019 PSUI Customer Gen'!C174</f>
        <v>1025.8900000000001</v>
      </c>
      <c r="D174" s="78">
        <f>'2019 PSUI Customer Load'!D174+'2019 PSUI Customer Gen'!D174</f>
        <v>1018.85</v>
      </c>
      <c r="E174" s="78">
        <f>'2019 PSUI Customer Load'!E174+'2019 PSUI Customer Gen'!E174</f>
        <v>1044.4000000000001</v>
      </c>
      <c r="F174" s="78">
        <f>'2019 PSUI Customer Load'!F174+'2019 PSUI Customer Gen'!F174</f>
        <v>1064.3800000000001</v>
      </c>
      <c r="G174" s="78">
        <f>'2019 PSUI Customer Load'!G174+'2019 PSUI Customer Gen'!G174</f>
        <v>1076.42</v>
      </c>
      <c r="H174" s="78">
        <f>'2019 PSUI Customer Load'!H174+'2019 PSUI Customer Gen'!H174</f>
        <v>1115.6600000000001</v>
      </c>
      <c r="I174" s="78">
        <f>'2019 PSUI Customer Load'!I174+'2019 PSUI Customer Gen'!I174</f>
        <v>1229.31</v>
      </c>
      <c r="J174" s="78">
        <f>'2019 PSUI Customer Load'!J174+'2019 PSUI Customer Gen'!J174</f>
        <v>1278.0999999999999</v>
      </c>
      <c r="K174" s="78">
        <f>'2019 PSUI Customer Load'!K174+'2019 PSUI Customer Gen'!K174</f>
        <v>1287.0899999999999</v>
      </c>
      <c r="L174" s="78">
        <f>'2019 PSUI Customer Load'!L174+'2019 PSUI Customer Gen'!L174</f>
        <v>1322.3</v>
      </c>
      <c r="M174" s="78">
        <f>'2019 PSUI Customer Load'!M174+'2019 PSUI Customer Gen'!M174</f>
        <v>1336.16</v>
      </c>
      <c r="N174" s="78">
        <f>'2019 PSUI Customer Load'!N174+'2019 PSUI Customer Gen'!N174</f>
        <v>1308.8599999999999</v>
      </c>
      <c r="O174" s="78">
        <f>'2019 PSUI Customer Load'!O174+'2019 PSUI Customer Gen'!O174</f>
        <v>1310.89</v>
      </c>
      <c r="P174" s="78">
        <f>'2019 PSUI Customer Load'!P174+'2019 PSUI Customer Gen'!P174</f>
        <v>1310.75</v>
      </c>
      <c r="Q174" s="78">
        <f>'2019 PSUI Customer Load'!Q174+'2019 PSUI Customer Gen'!Q174</f>
        <v>1295.81</v>
      </c>
      <c r="R174" s="78">
        <f>'2019 PSUI Customer Load'!R174+'2019 PSUI Customer Gen'!R174</f>
        <v>1257.45</v>
      </c>
      <c r="S174" s="78">
        <f>'2019 PSUI Customer Load'!S174+'2019 PSUI Customer Gen'!S174</f>
        <v>1210.93</v>
      </c>
      <c r="T174" s="78">
        <f>'2019 PSUI Customer Load'!T174+'2019 PSUI Customer Gen'!T174</f>
        <v>1187.51</v>
      </c>
      <c r="U174" s="78">
        <f>'2019 PSUI Customer Load'!U174+'2019 PSUI Customer Gen'!U174</f>
        <v>1181.8800000000001</v>
      </c>
      <c r="V174" s="78">
        <f>'2019 PSUI Customer Load'!V174+'2019 PSUI Customer Gen'!V174</f>
        <v>1181.01</v>
      </c>
      <c r="W174" s="78">
        <f>'2019 PSUI Customer Load'!W174+'2019 PSUI Customer Gen'!W174</f>
        <v>1183.74</v>
      </c>
      <c r="X174" s="78">
        <f>'2019 PSUI Customer Load'!X174+'2019 PSUI Customer Gen'!X174</f>
        <v>1164.5899999999999</v>
      </c>
      <c r="Y174" s="78">
        <f>'2019 PSUI Customer Load'!Y174+'2019 PSUI Customer Gen'!Y174</f>
        <v>1143.3800000000001</v>
      </c>
      <c r="Z174" s="78">
        <f>'2019 PSUI Customer Load'!Z174+'2019 PSUI Customer Gen'!Z174</f>
        <v>1150.8</v>
      </c>
      <c r="AA174" s="86">
        <f t="shared" si="26"/>
        <v>1336.16</v>
      </c>
      <c r="AB174" s="77">
        <f t="shared" si="27"/>
        <v>2021</v>
      </c>
      <c r="AC174" s="76">
        <f t="shared" si="28"/>
        <v>4</v>
      </c>
      <c r="AD174" s="76" t="str">
        <f t="shared" si="29"/>
        <v/>
      </c>
      <c r="AE174" s="76" t="str">
        <f t="shared" si="30"/>
        <v/>
      </c>
      <c r="AF174" s="74">
        <f t="shared" si="31"/>
        <v>1336.16</v>
      </c>
      <c r="AG174" s="75" t="str">
        <f t="shared" si="32"/>
        <v>11:00</v>
      </c>
      <c r="AH174" s="74">
        <f t="shared" si="33"/>
        <v>30022.32</v>
      </c>
      <c r="AI174" s="73" t="str">
        <f t="shared" si="34"/>
        <v/>
      </c>
      <c r="AJ174" s="73" t="str">
        <f t="shared" si="35"/>
        <v/>
      </c>
      <c r="AK174" s="73" t="str">
        <f t="shared" si="36"/>
        <v/>
      </c>
      <c r="AL174" s="72" t="str">
        <f t="shared" si="37"/>
        <v/>
      </c>
      <c r="AM174" s="71" t="str">
        <f t="shared" si="38"/>
        <v/>
      </c>
    </row>
    <row r="175" spans="2:39" ht="13.8" thickBot="1">
      <c r="B175" s="79">
        <v>44307</v>
      </c>
      <c r="C175" s="78">
        <f>'2019 PSUI Customer Load'!C175+'2019 PSUI Customer Gen'!C175</f>
        <v>1156.26</v>
      </c>
      <c r="D175" s="78">
        <f>'2019 PSUI Customer Load'!D175+'2019 PSUI Customer Gen'!D175</f>
        <v>1142.93</v>
      </c>
      <c r="E175" s="78">
        <f>'2019 PSUI Customer Load'!E175+'2019 PSUI Customer Gen'!E175</f>
        <v>1147.06</v>
      </c>
      <c r="F175" s="78">
        <f>'2019 PSUI Customer Load'!F175+'2019 PSUI Customer Gen'!F175</f>
        <v>1164.73</v>
      </c>
      <c r="G175" s="78">
        <f>'2019 PSUI Customer Load'!G175+'2019 PSUI Customer Gen'!G175</f>
        <v>1177.93</v>
      </c>
      <c r="H175" s="78">
        <f>'2019 PSUI Customer Load'!H175+'2019 PSUI Customer Gen'!H175</f>
        <v>1219.47</v>
      </c>
      <c r="I175" s="78">
        <f>'2019 PSUI Customer Load'!I175+'2019 PSUI Customer Gen'!I175</f>
        <v>1327.51</v>
      </c>
      <c r="J175" s="78">
        <f>'2019 PSUI Customer Load'!J175+'2019 PSUI Customer Gen'!J175</f>
        <v>1380.33</v>
      </c>
      <c r="K175" s="78">
        <f>'2019 PSUI Customer Load'!K175+'2019 PSUI Customer Gen'!K175</f>
        <v>1399.3</v>
      </c>
      <c r="L175" s="78">
        <f>'2019 PSUI Customer Load'!L175+'2019 PSUI Customer Gen'!L175</f>
        <v>1523.1289999999999</v>
      </c>
      <c r="M175" s="78">
        <f>'2019 PSUI Customer Load'!M175+'2019 PSUI Customer Gen'!M175</f>
        <v>1491.732</v>
      </c>
      <c r="N175" s="78">
        <f>'2019 PSUI Customer Load'!N175+'2019 PSUI Customer Gen'!N175</f>
        <v>1456.373</v>
      </c>
      <c r="O175" s="78">
        <f>'2019 PSUI Customer Load'!O175+'2019 PSUI Customer Gen'!O175</f>
        <v>1444.9840000000002</v>
      </c>
      <c r="P175" s="78">
        <f>'2019 PSUI Customer Load'!P175+'2019 PSUI Customer Gen'!P175</f>
        <v>1335.6840000000002</v>
      </c>
      <c r="Q175" s="78">
        <f>'2019 PSUI Customer Load'!Q175+'2019 PSUI Customer Gen'!Q175</f>
        <v>1324.89</v>
      </c>
      <c r="R175" s="78">
        <f>'2019 PSUI Customer Load'!R175+'2019 PSUI Customer Gen'!R175</f>
        <v>1325.1</v>
      </c>
      <c r="S175" s="78">
        <f>'2019 PSUI Customer Load'!S175+'2019 PSUI Customer Gen'!S175</f>
        <v>1275.3599999999999</v>
      </c>
      <c r="T175" s="78">
        <f>'2019 PSUI Customer Load'!T175+'2019 PSUI Customer Gen'!T175</f>
        <v>1263.43</v>
      </c>
      <c r="U175" s="78">
        <f>'2019 PSUI Customer Load'!U175+'2019 PSUI Customer Gen'!U175</f>
        <v>1222.9000000000001</v>
      </c>
      <c r="V175" s="78">
        <f>'2019 PSUI Customer Load'!V175+'2019 PSUI Customer Gen'!V175</f>
        <v>1219.44</v>
      </c>
      <c r="W175" s="78">
        <f>'2019 PSUI Customer Load'!W175+'2019 PSUI Customer Gen'!W175</f>
        <v>1219.02</v>
      </c>
      <c r="X175" s="78">
        <f>'2019 PSUI Customer Load'!X175+'2019 PSUI Customer Gen'!X175</f>
        <v>1199.8</v>
      </c>
      <c r="Y175" s="78">
        <f>'2019 PSUI Customer Load'!Y175+'2019 PSUI Customer Gen'!Y175</f>
        <v>1172.26</v>
      </c>
      <c r="Z175" s="78">
        <f>'2019 PSUI Customer Load'!Z175+'2019 PSUI Customer Gen'!Z175</f>
        <v>1164.69</v>
      </c>
      <c r="AA175" s="86">
        <f t="shared" si="26"/>
        <v>1523.1289999999999</v>
      </c>
      <c r="AB175" s="77">
        <f t="shared" si="27"/>
        <v>2021</v>
      </c>
      <c r="AC175" s="76">
        <f t="shared" si="28"/>
        <v>4</v>
      </c>
      <c r="AD175" s="76" t="str">
        <f t="shared" si="29"/>
        <v/>
      </c>
      <c r="AE175" s="76" t="str">
        <f t="shared" si="30"/>
        <v/>
      </c>
      <c r="AF175" s="74">
        <f t="shared" si="31"/>
        <v>1523.1289999999999</v>
      </c>
      <c r="AG175" s="75" t="str">
        <f t="shared" si="32"/>
        <v>10:00</v>
      </c>
      <c r="AH175" s="74">
        <f t="shared" si="33"/>
        <v>32277.440999999995</v>
      </c>
      <c r="AI175" s="73" t="str">
        <f t="shared" si="34"/>
        <v/>
      </c>
      <c r="AJ175" s="73" t="str">
        <f t="shared" si="35"/>
        <v/>
      </c>
      <c r="AK175" s="73" t="str">
        <f t="shared" si="36"/>
        <v/>
      </c>
      <c r="AL175" s="72" t="str">
        <f t="shared" si="37"/>
        <v/>
      </c>
      <c r="AM175" s="71" t="str">
        <f t="shared" si="38"/>
        <v/>
      </c>
    </row>
    <row r="176" spans="2:39" ht="13.8" thickBot="1">
      <c r="B176" s="79">
        <v>44308</v>
      </c>
      <c r="C176" s="78">
        <f>'2019 PSUI Customer Load'!C176+'2019 PSUI Customer Gen'!C176</f>
        <v>1161.6199999999999</v>
      </c>
      <c r="D176" s="78">
        <f>'2019 PSUI Customer Load'!D176+'2019 PSUI Customer Gen'!D176</f>
        <v>1168.9000000000001</v>
      </c>
      <c r="E176" s="78">
        <f>'2019 PSUI Customer Load'!E176+'2019 PSUI Customer Gen'!E176</f>
        <v>1172.3599999999999</v>
      </c>
      <c r="F176" s="78">
        <f>'2019 PSUI Customer Load'!F176+'2019 PSUI Customer Gen'!F176</f>
        <v>1189.8599999999999</v>
      </c>
      <c r="G176" s="78">
        <f>'2019 PSUI Customer Load'!G176+'2019 PSUI Customer Gen'!G176</f>
        <v>1214.26</v>
      </c>
      <c r="H176" s="78">
        <f>'2019 PSUI Customer Load'!H176+'2019 PSUI Customer Gen'!H176</f>
        <v>1263.75</v>
      </c>
      <c r="I176" s="78">
        <f>'2019 PSUI Customer Load'!I176+'2019 PSUI Customer Gen'!I176</f>
        <v>1362.06</v>
      </c>
      <c r="J176" s="78">
        <f>'2019 PSUI Customer Load'!J176+'2019 PSUI Customer Gen'!J176</f>
        <v>1404.94</v>
      </c>
      <c r="K176" s="78">
        <f>'2019 PSUI Customer Load'!K176+'2019 PSUI Customer Gen'!K176</f>
        <v>1413.97</v>
      </c>
      <c r="L176" s="78">
        <f>'2019 PSUI Customer Load'!L176+'2019 PSUI Customer Gen'!L176</f>
        <v>1405.43</v>
      </c>
      <c r="M176" s="78">
        <f>'2019 PSUI Customer Load'!M176+'2019 PSUI Customer Gen'!M176</f>
        <v>1420.76</v>
      </c>
      <c r="N176" s="78">
        <f>'2019 PSUI Customer Load'!N176+'2019 PSUI Customer Gen'!N176</f>
        <v>1381.9</v>
      </c>
      <c r="O176" s="78">
        <f>'2019 PSUI Customer Load'!O176+'2019 PSUI Customer Gen'!O176</f>
        <v>1368.99</v>
      </c>
      <c r="P176" s="78">
        <f>'2019 PSUI Customer Load'!P176+'2019 PSUI Customer Gen'!P176</f>
        <v>1340.15</v>
      </c>
      <c r="Q176" s="78">
        <f>'2019 PSUI Customer Load'!Q176+'2019 PSUI Customer Gen'!Q176</f>
        <v>1350.69</v>
      </c>
      <c r="R176" s="78">
        <f>'2019 PSUI Customer Load'!R176+'2019 PSUI Customer Gen'!R176</f>
        <v>1346.45</v>
      </c>
      <c r="S176" s="78">
        <f>'2019 PSUI Customer Load'!S176+'2019 PSUI Customer Gen'!S176</f>
        <v>1265.67</v>
      </c>
      <c r="T176" s="78">
        <f>'2019 PSUI Customer Load'!T176+'2019 PSUI Customer Gen'!T176</f>
        <v>1224.72</v>
      </c>
      <c r="U176" s="78">
        <f>'2019 PSUI Customer Load'!U176+'2019 PSUI Customer Gen'!U176</f>
        <v>1169.3900000000001</v>
      </c>
      <c r="V176" s="78">
        <f>'2019 PSUI Customer Load'!V176+'2019 PSUI Customer Gen'!V176</f>
        <v>1160.42</v>
      </c>
      <c r="W176" s="78">
        <f>'2019 PSUI Customer Load'!W176+'2019 PSUI Customer Gen'!W176</f>
        <v>1153.46</v>
      </c>
      <c r="X176" s="78">
        <f>'2019 PSUI Customer Load'!X176+'2019 PSUI Customer Gen'!X176</f>
        <v>1142.1600000000001</v>
      </c>
      <c r="Y176" s="78">
        <f>'2019 PSUI Customer Load'!Y176+'2019 PSUI Customer Gen'!Y176</f>
        <v>1133.8599999999999</v>
      </c>
      <c r="Z176" s="78">
        <f>'2019 PSUI Customer Load'!Z176+'2019 PSUI Customer Gen'!Z176</f>
        <v>1139.8399999999999</v>
      </c>
      <c r="AA176" s="86">
        <f t="shared" si="26"/>
        <v>1420.76</v>
      </c>
      <c r="AB176" s="77">
        <f t="shared" si="27"/>
        <v>2021</v>
      </c>
      <c r="AC176" s="76">
        <f t="shared" si="28"/>
        <v>4</v>
      </c>
      <c r="AD176" s="76" t="str">
        <f t="shared" si="29"/>
        <v/>
      </c>
      <c r="AE176" s="76" t="str">
        <f t="shared" si="30"/>
        <v/>
      </c>
      <c r="AF176" s="74">
        <f t="shared" si="31"/>
        <v>1420.76</v>
      </c>
      <c r="AG176" s="75" t="str">
        <f t="shared" si="32"/>
        <v>11:00</v>
      </c>
      <c r="AH176" s="74">
        <f t="shared" si="33"/>
        <v>31776.37</v>
      </c>
      <c r="AI176" s="73" t="str">
        <f t="shared" si="34"/>
        <v/>
      </c>
      <c r="AJ176" s="73" t="str">
        <f t="shared" si="35"/>
        <v/>
      </c>
      <c r="AK176" s="73" t="str">
        <f t="shared" si="36"/>
        <v/>
      </c>
      <c r="AL176" s="72" t="str">
        <f t="shared" si="37"/>
        <v/>
      </c>
      <c r="AM176" s="71" t="str">
        <f t="shared" si="38"/>
        <v/>
      </c>
    </row>
    <row r="177" spans="2:39" ht="13.8" thickBot="1">
      <c r="B177" s="79">
        <v>44309</v>
      </c>
      <c r="C177" s="78">
        <f>'2019 PSUI Customer Load'!C177+'2019 PSUI Customer Gen'!C177</f>
        <v>1144.04</v>
      </c>
      <c r="D177" s="78">
        <f>'2019 PSUI Customer Load'!D177+'2019 PSUI Customer Gen'!D177</f>
        <v>1148.18</v>
      </c>
      <c r="E177" s="78">
        <f>'2019 PSUI Customer Load'!E177+'2019 PSUI Customer Gen'!E177</f>
        <v>1183.1099999999999</v>
      </c>
      <c r="F177" s="78">
        <f>'2019 PSUI Customer Load'!F177+'2019 PSUI Customer Gen'!F177</f>
        <v>1178.1400000000001</v>
      </c>
      <c r="G177" s="78">
        <f>'2019 PSUI Customer Load'!G177+'2019 PSUI Customer Gen'!G177</f>
        <v>1198.23</v>
      </c>
      <c r="H177" s="78">
        <f>'2019 PSUI Customer Load'!H177+'2019 PSUI Customer Gen'!H177</f>
        <v>1251.21</v>
      </c>
      <c r="I177" s="78">
        <f>'2019 PSUI Customer Load'!I177+'2019 PSUI Customer Gen'!I177</f>
        <v>1348.83</v>
      </c>
      <c r="J177" s="78">
        <f>'2019 PSUI Customer Load'!J177+'2019 PSUI Customer Gen'!J177</f>
        <v>1350.02</v>
      </c>
      <c r="K177" s="78">
        <f>'2019 PSUI Customer Load'!K177+'2019 PSUI Customer Gen'!K177</f>
        <v>1332.91</v>
      </c>
      <c r="L177" s="78">
        <f>'2019 PSUI Customer Load'!L177+'2019 PSUI Customer Gen'!L177</f>
        <v>1349.08</v>
      </c>
      <c r="M177" s="78">
        <f>'2019 PSUI Customer Load'!M177+'2019 PSUI Customer Gen'!M177</f>
        <v>1458.87</v>
      </c>
      <c r="N177" s="78">
        <f>'2019 PSUI Customer Load'!N177+'2019 PSUI Customer Gen'!N177</f>
        <v>1462.93</v>
      </c>
      <c r="O177" s="78">
        <f>'2019 PSUI Customer Load'!O177+'2019 PSUI Customer Gen'!O177</f>
        <v>1460.55</v>
      </c>
      <c r="P177" s="78">
        <f>'2019 PSUI Customer Load'!P177+'2019 PSUI Customer Gen'!P177</f>
        <v>1458.59</v>
      </c>
      <c r="Q177" s="78">
        <f>'2019 PSUI Customer Load'!Q177+'2019 PSUI Customer Gen'!Q177</f>
        <v>1456.67</v>
      </c>
      <c r="R177" s="78">
        <f>'2019 PSUI Customer Load'!R177+'2019 PSUI Customer Gen'!R177</f>
        <v>1436.96</v>
      </c>
      <c r="S177" s="78">
        <f>'2019 PSUI Customer Load'!S177+'2019 PSUI Customer Gen'!S177</f>
        <v>1360.28</v>
      </c>
      <c r="T177" s="78">
        <f>'2019 PSUI Customer Load'!T177+'2019 PSUI Customer Gen'!T177</f>
        <v>1326.12</v>
      </c>
      <c r="U177" s="78">
        <f>'2019 PSUI Customer Load'!U177+'2019 PSUI Customer Gen'!U177</f>
        <v>1295.77</v>
      </c>
      <c r="V177" s="78">
        <f>'2019 PSUI Customer Load'!V177+'2019 PSUI Customer Gen'!V177</f>
        <v>1303.51</v>
      </c>
      <c r="W177" s="78">
        <f>'2019 PSUI Customer Load'!W177+'2019 PSUI Customer Gen'!W177</f>
        <v>1212.05</v>
      </c>
      <c r="X177" s="78">
        <f>'2019 PSUI Customer Load'!X177+'2019 PSUI Customer Gen'!X177</f>
        <v>1112.4100000000001</v>
      </c>
      <c r="Y177" s="78">
        <f>'2019 PSUI Customer Load'!Y177+'2019 PSUI Customer Gen'!Y177</f>
        <v>1071.8800000000001</v>
      </c>
      <c r="Z177" s="78">
        <f>'2019 PSUI Customer Load'!Z177+'2019 PSUI Customer Gen'!Z177</f>
        <v>1073.8699999999999</v>
      </c>
      <c r="AA177" s="86">
        <f t="shared" si="26"/>
        <v>1462.93</v>
      </c>
      <c r="AB177" s="77">
        <f t="shared" si="27"/>
        <v>2021</v>
      </c>
      <c r="AC177" s="76">
        <f t="shared" si="28"/>
        <v>4</v>
      </c>
      <c r="AD177" s="76" t="str">
        <f t="shared" si="29"/>
        <v/>
      </c>
      <c r="AE177" s="76" t="str">
        <f t="shared" si="30"/>
        <v/>
      </c>
      <c r="AF177" s="74">
        <f t="shared" si="31"/>
        <v>1462.93</v>
      </c>
      <c r="AG177" s="75" t="str">
        <f t="shared" si="32"/>
        <v>12:00</v>
      </c>
      <c r="AH177" s="74">
        <f t="shared" si="33"/>
        <v>32437.139999999996</v>
      </c>
      <c r="AI177" s="73" t="str">
        <f t="shared" si="34"/>
        <v/>
      </c>
      <c r="AJ177" s="73" t="str">
        <f t="shared" si="35"/>
        <v/>
      </c>
      <c r="AK177" s="73" t="str">
        <f t="shared" si="36"/>
        <v/>
      </c>
      <c r="AL177" s="72" t="str">
        <f t="shared" si="37"/>
        <v/>
      </c>
      <c r="AM177" s="71" t="str">
        <f t="shared" si="38"/>
        <v/>
      </c>
    </row>
    <row r="178" spans="2:39" ht="13.8" thickBot="1">
      <c r="B178" s="79">
        <v>44310</v>
      </c>
      <c r="C178" s="78">
        <f>'2019 PSUI Customer Load'!C178+'2019 PSUI Customer Gen'!C178</f>
        <v>1060.43</v>
      </c>
      <c r="D178" s="78">
        <f>'2019 PSUI Customer Load'!D178+'2019 PSUI Customer Gen'!D178</f>
        <v>1049.1600000000001</v>
      </c>
      <c r="E178" s="78">
        <f>'2019 PSUI Customer Load'!E178+'2019 PSUI Customer Gen'!E178</f>
        <v>1046.82</v>
      </c>
      <c r="F178" s="78">
        <f>'2019 PSUI Customer Load'!F178+'2019 PSUI Customer Gen'!F178</f>
        <v>1055.81</v>
      </c>
      <c r="G178" s="78">
        <f>'2019 PSUI Customer Load'!G178+'2019 PSUI Customer Gen'!G178</f>
        <v>1066.94</v>
      </c>
      <c r="H178" s="78">
        <f>'2019 PSUI Customer Load'!H178+'2019 PSUI Customer Gen'!H178</f>
        <v>1084.44</v>
      </c>
      <c r="I178" s="78">
        <f>'2019 PSUI Customer Load'!I178+'2019 PSUI Customer Gen'!I178</f>
        <v>1141.98</v>
      </c>
      <c r="J178" s="78">
        <f>'2019 PSUI Customer Load'!J178+'2019 PSUI Customer Gen'!J178</f>
        <v>931.7</v>
      </c>
      <c r="K178" s="78">
        <f>'2019 PSUI Customer Load'!K178+'2019 PSUI Customer Gen'!K178</f>
        <v>928.55</v>
      </c>
      <c r="L178" s="78">
        <f>'2019 PSUI Customer Load'!L178+'2019 PSUI Customer Gen'!L178</f>
        <v>1068.52</v>
      </c>
      <c r="M178" s="78">
        <f>'2019 PSUI Customer Load'!M178+'2019 PSUI Customer Gen'!M178</f>
        <v>1051.33</v>
      </c>
      <c r="N178" s="78">
        <f>'2019 PSUI Customer Load'!N178+'2019 PSUI Customer Gen'!N178</f>
        <v>1037.1600000000001</v>
      </c>
      <c r="O178" s="78">
        <f>'2019 PSUI Customer Load'!O178+'2019 PSUI Customer Gen'!O178</f>
        <v>1153.6400000000001</v>
      </c>
      <c r="P178" s="78">
        <f>'2019 PSUI Customer Load'!P178+'2019 PSUI Customer Gen'!P178</f>
        <v>1154.79</v>
      </c>
      <c r="Q178" s="78">
        <f>'2019 PSUI Customer Load'!Q178+'2019 PSUI Customer Gen'!Q178</f>
        <v>1241.5899999999999</v>
      </c>
      <c r="R178" s="78">
        <f>'2019 PSUI Customer Load'!R178+'2019 PSUI Customer Gen'!R178</f>
        <v>1248.73</v>
      </c>
      <c r="S178" s="78">
        <f>'2019 PSUI Customer Load'!S178+'2019 PSUI Customer Gen'!S178</f>
        <v>1218.42</v>
      </c>
      <c r="T178" s="78">
        <f>'2019 PSUI Customer Load'!T178+'2019 PSUI Customer Gen'!T178</f>
        <v>1228.71</v>
      </c>
      <c r="U178" s="78">
        <f>'2019 PSUI Customer Load'!U178+'2019 PSUI Customer Gen'!U178</f>
        <v>1200.01</v>
      </c>
      <c r="V178" s="78">
        <f>'2019 PSUI Customer Load'!V178+'2019 PSUI Customer Gen'!V178</f>
        <v>1201.8</v>
      </c>
      <c r="W178" s="78">
        <f>'2019 PSUI Customer Load'!W178+'2019 PSUI Customer Gen'!W178</f>
        <v>1213.03</v>
      </c>
      <c r="X178" s="78">
        <f>'2019 PSUI Customer Load'!X178+'2019 PSUI Customer Gen'!X178</f>
        <v>1204.77</v>
      </c>
      <c r="Y178" s="78">
        <f>'2019 PSUI Customer Load'!Y178+'2019 PSUI Customer Gen'!Y178</f>
        <v>1202.18</v>
      </c>
      <c r="Z178" s="78">
        <f>'2019 PSUI Customer Load'!Z178+'2019 PSUI Customer Gen'!Z178</f>
        <v>1092.53</v>
      </c>
      <c r="AA178" s="86">
        <f t="shared" si="26"/>
        <v>1248.73</v>
      </c>
      <c r="AB178" s="77">
        <f t="shared" si="27"/>
        <v>2021</v>
      </c>
      <c r="AC178" s="76">
        <f t="shared" si="28"/>
        <v>4</v>
      </c>
      <c r="AD178" s="76" t="str">
        <f t="shared" si="29"/>
        <v/>
      </c>
      <c r="AE178" s="76" t="str">
        <f t="shared" si="30"/>
        <v/>
      </c>
      <c r="AF178" s="74">
        <f t="shared" si="31"/>
        <v>1248.73</v>
      </c>
      <c r="AG178" s="75" t="str">
        <f t="shared" si="32"/>
        <v>16:00</v>
      </c>
      <c r="AH178" s="74">
        <f t="shared" si="33"/>
        <v>28131.769999999997</v>
      </c>
      <c r="AI178" s="73" t="str">
        <f t="shared" si="34"/>
        <v/>
      </c>
      <c r="AJ178" s="73" t="str">
        <f t="shared" si="35"/>
        <v/>
      </c>
      <c r="AK178" s="73" t="str">
        <f t="shared" si="36"/>
        <v/>
      </c>
      <c r="AL178" s="72" t="str">
        <f t="shared" si="37"/>
        <v/>
      </c>
      <c r="AM178" s="71" t="str">
        <f t="shared" si="38"/>
        <v/>
      </c>
    </row>
    <row r="179" spans="2:39" ht="13.8" thickBot="1">
      <c r="B179" s="79">
        <v>44311</v>
      </c>
      <c r="C179" s="78">
        <f>'2019 PSUI Customer Load'!C179+'2019 PSUI Customer Gen'!C179</f>
        <v>1062.1500000000001</v>
      </c>
      <c r="D179" s="78">
        <f>'2019 PSUI Customer Load'!D179+'2019 PSUI Customer Gen'!D179</f>
        <v>1072.02</v>
      </c>
      <c r="E179" s="78">
        <f>'2019 PSUI Customer Load'!E179+'2019 PSUI Customer Gen'!E179</f>
        <v>1067.96</v>
      </c>
      <c r="F179" s="78">
        <f>'2019 PSUI Customer Load'!F179+'2019 PSUI Customer Gen'!F179</f>
        <v>1054.8</v>
      </c>
      <c r="G179" s="78">
        <f>'2019 PSUI Customer Load'!G179+'2019 PSUI Customer Gen'!G179</f>
        <v>1059.07</v>
      </c>
      <c r="H179" s="78">
        <f>'2019 PSUI Customer Load'!H179+'2019 PSUI Customer Gen'!H179</f>
        <v>1080.42</v>
      </c>
      <c r="I179" s="78">
        <f>'2019 PSUI Customer Load'!I179+'2019 PSUI Customer Gen'!I179</f>
        <v>1137.3599999999999</v>
      </c>
      <c r="J179" s="78">
        <f>'2019 PSUI Customer Load'!J179+'2019 PSUI Customer Gen'!J179</f>
        <v>1165.05</v>
      </c>
      <c r="K179" s="78">
        <f>'2019 PSUI Customer Load'!K179+'2019 PSUI Customer Gen'!K179</f>
        <v>1168.3</v>
      </c>
      <c r="L179" s="78">
        <f>'2019 PSUI Customer Load'!L179+'2019 PSUI Customer Gen'!L179</f>
        <v>1201.4100000000001</v>
      </c>
      <c r="M179" s="78">
        <f>'2019 PSUI Customer Load'!M179+'2019 PSUI Customer Gen'!M179</f>
        <v>1172.1099999999999</v>
      </c>
      <c r="N179" s="78">
        <f>'2019 PSUI Customer Load'!N179+'2019 PSUI Customer Gen'!N179</f>
        <v>1151.6400000000001</v>
      </c>
      <c r="O179" s="78">
        <f>'2019 PSUI Customer Load'!O179+'2019 PSUI Customer Gen'!O179</f>
        <v>1179.43</v>
      </c>
      <c r="P179" s="78">
        <f>'2019 PSUI Customer Load'!P179+'2019 PSUI Customer Gen'!P179</f>
        <v>1145.4100000000001</v>
      </c>
      <c r="Q179" s="78">
        <f>'2019 PSUI Customer Load'!Q179+'2019 PSUI Customer Gen'!Q179</f>
        <v>1148.53</v>
      </c>
      <c r="R179" s="78">
        <f>'2019 PSUI Customer Load'!R179+'2019 PSUI Customer Gen'!R179</f>
        <v>1113.49</v>
      </c>
      <c r="S179" s="78">
        <f>'2019 PSUI Customer Load'!S179+'2019 PSUI Customer Gen'!S179</f>
        <v>1108.9000000000001</v>
      </c>
      <c r="T179" s="78">
        <f>'2019 PSUI Customer Load'!T179+'2019 PSUI Customer Gen'!T179</f>
        <v>1123.43</v>
      </c>
      <c r="U179" s="78">
        <f>'2019 PSUI Customer Load'!U179+'2019 PSUI Customer Gen'!U179</f>
        <v>1082.8</v>
      </c>
      <c r="V179" s="78">
        <f>'2019 PSUI Customer Load'!V179+'2019 PSUI Customer Gen'!V179</f>
        <v>1104.92</v>
      </c>
      <c r="W179" s="78">
        <f>'2019 PSUI Customer Load'!W179+'2019 PSUI Customer Gen'!W179</f>
        <v>1094</v>
      </c>
      <c r="X179" s="78">
        <f>'2019 PSUI Customer Load'!X179+'2019 PSUI Customer Gen'!X179</f>
        <v>1104.22</v>
      </c>
      <c r="Y179" s="78">
        <f>'2019 PSUI Customer Load'!Y179+'2019 PSUI Customer Gen'!Y179</f>
        <v>1080.73</v>
      </c>
      <c r="Z179" s="78">
        <f>'2019 PSUI Customer Load'!Z179+'2019 PSUI Customer Gen'!Z179</f>
        <v>1080.55</v>
      </c>
      <c r="AA179" s="86">
        <f t="shared" si="26"/>
        <v>1201.4100000000001</v>
      </c>
      <c r="AB179" s="77">
        <f t="shared" si="27"/>
        <v>2021</v>
      </c>
      <c r="AC179" s="76">
        <f t="shared" si="28"/>
        <v>4</v>
      </c>
      <c r="AD179" s="76" t="str">
        <f t="shared" si="29"/>
        <v/>
      </c>
      <c r="AE179" s="76" t="str">
        <f t="shared" si="30"/>
        <v/>
      </c>
      <c r="AF179" s="74">
        <f t="shared" si="31"/>
        <v>1201.4100000000001</v>
      </c>
      <c r="AG179" s="75" t="str">
        <f t="shared" si="32"/>
        <v>10:00</v>
      </c>
      <c r="AH179" s="74">
        <f t="shared" si="33"/>
        <v>27960.110000000004</v>
      </c>
      <c r="AI179" s="73" t="str">
        <f t="shared" si="34"/>
        <v/>
      </c>
      <c r="AJ179" s="73" t="str">
        <f t="shared" si="35"/>
        <v/>
      </c>
      <c r="AK179" s="73" t="str">
        <f t="shared" si="36"/>
        <v/>
      </c>
      <c r="AL179" s="72" t="str">
        <f t="shared" si="37"/>
        <v/>
      </c>
      <c r="AM179" s="71" t="str">
        <f t="shared" si="38"/>
        <v/>
      </c>
    </row>
    <row r="180" spans="2:39" ht="13.8" thickBot="1">
      <c r="B180" s="79">
        <v>44312</v>
      </c>
      <c r="C180" s="78">
        <f>'2019 PSUI Customer Load'!C180+'2019 PSUI Customer Gen'!C180</f>
        <v>1113</v>
      </c>
      <c r="D180" s="78">
        <f>'2019 PSUI Customer Load'!D180+'2019 PSUI Customer Gen'!D180</f>
        <v>1121.26</v>
      </c>
      <c r="E180" s="78">
        <f>'2019 PSUI Customer Load'!E180+'2019 PSUI Customer Gen'!E180</f>
        <v>1142.58</v>
      </c>
      <c r="F180" s="78">
        <f>'2019 PSUI Customer Load'!F180+'2019 PSUI Customer Gen'!F180</f>
        <v>1167.7</v>
      </c>
      <c r="G180" s="78">
        <f>'2019 PSUI Customer Load'!G180+'2019 PSUI Customer Gen'!G180</f>
        <v>1184.54</v>
      </c>
      <c r="H180" s="78">
        <f>'2019 PSUI Customer Load'!H180+'2019 PSUI Customer Gen'!H180</f>
        <v>1225.81</v>
      </c>
      <c r="I180" s="78">
        <f>'2019 PSUI Customer Load'!I180+'2019 PSUI Customer Gen'!I180</f>
        <v>1328.81</v>
      </c>
      <c r="J180" s="78">
        <f>'2019 PSUI Customer Load'!J180+'2019 PSUI Customer Gen'!J180</f>
        <v>1369.83</v>
      </c>
      <c r="K180" s="78">
        <f>'2019 PSUI Customer Load'!K180+'2019 PSUI Customer Gen'!K180</f>
        <v>1450.624</v>
      </c>
      <c r="L180" s="78">
        <f>'2019 PSUI Customer Load'!L180+'2019 PSUI Customer Gen'!L180</f>
        <v>1386.895</v>
      </c>
      <c r="M180" s="78">
        <f>'2019 PSUI Customer Load'!M180+'2019 PSUI Customer Gen'!M180</f>
        <v>1382.895</v>
      </c>
      <c r="N180" s="78">
        <f>'2019 PSUI Customer Load'!N180+'2019 PSUI Customer Gen'!N180</f>
        <v>1347.127</v>
      </c>
      <c r="O180" s="78">
        <f>'2019 PSUI Customer Load'!O180+'2019 PSUI Customer Gen'!O180</f>
        <v>1356.0719999999999</v>
      </c>
      <c r="P180" s="78">
        <f>'2019 PSUI Customer Load'!P180+'2019 PSUI Customer Gen'!P180</f>
        <v>1347.5650000000001</v>
      </c>
      <c r="Q180" s="78">
        <f>'2019 PSUI Customer Load'!Q180+'2019 PSUI Customer Gen'!Q180</f>
        <v>1327.692</v>
      </c>
      <c r="R180" s="78">
        <f>'2019 PSUI Customer Load'!R180+'2019 PSUI Customer Gen'!R180</f>
        <v>1295.923</v>
      </c>
      <c r="S180" s="78">
        <f>'2019 PSUI Customer Load'!S180+'2019 PSUI Customer Gen'!S180</f>
        <v>1247.3049999999998</v>
      </c>
      <c r="T180" s="78">
        <f>'2019 PSUI Customer Load'!T180+'2019 PSUI Customer Gen'!T180</f>
        <v>1236.347</v>
      </c>
      <c r="U180" s="78">
        <f>'2019 PSUI Customer Load'!U180+'2019 PSUI Customer Gen'!U180</f>
        <v>1153.6209999999999</v>
      </c>
      <c r="V180" s="78">
        <f>'2019 PSUI Customer Load'!V180+'2019 PSUI Customer Gen'!V180</f>
        <v>1145.1890000000001</v>
      </c>
      <c r="W180" s="78">
        <f>'2019 PSUI Customer Load'!W180+'2019 PSUI Customer Gen'!W180</f>
        <v>1152.5250000000001</v>
      </c>
      <c r="X180" s="78">
        <f>'2019 PSUI Customer Load'!X180+'2019 PSUI Customer Gen'!X180</f>
        <v>1145.4680000000001</v>
      </c>
      <c r="Y180" s="78">
        <f>'2019 PSUI Customer Load'!Y180+'2019 PSUI Customer Gen'!Y180</f>
        <v>1113.8529999999998</v>
      </c>
      <c r="Z180" s="78">
        <f>'2019 PSUI Customer Load'!Z180+'2019 PSUI Customer Gen'!Z180</f>
        <v>1100.2739999999999</v>
      </c>
      <c r="AA180" s="86">
        <f t="shared" si="26"/>
        <v>1450.624</v>
      </c>
      <c r="AB180" s="77">
        <f t="shared" si="27"/>
        <v>2021</v>
      </c>
      <c r="AC180" s="76">
        <f t="shared" si="28"/>
        <v>4</v>
      </c>
      <c r="AD180" s="76" t="str">
        <f t="shared" si="29"/>
        <v/>
      </c>
      <c r="AE180" s="76" t="str">
        <f t="shared" si="30"/>
        <v/>
      </c>
      <c r="AF180" s="74">
        <f t="shared" si="31"/>
        <v>1450.624</v>
      </c>
      <c r="AG180" s="75" t="str">
        <f t="shared" si="32"/>
        <v>9:00</v>
      </c>
      <c r="AH180" s="74">
        <f t="shared" si="33"/>
        <v>31293.528999999999</v>
      </c>
      <c r="AI180" s="73" t="str">
        <f t="shared" si="34"/>
        <v/>
      </c>
      <c r="AJ180" s="73" t="str">
        <f t="shared" si="35"/>
        <v/>
      </c>
      <c r="AK180" s="73" t="str">
        <f t="shared" si="36"/>
        <v/>
      </c>
      <c r="AL180" s="72" t="str">
        <f t="shared" si="37"/>
        <v/>
      </c>
      <c r="AM180" s="71" t="str">
        <f t="shared" si="38"/>
        <v/>
      </c>
    </row>
    <row r="181" spans="2:39" ht="13.8" thickBot="1">
      <c r="B181" s="79">
        <v>44313</v>
      </c>
      <c r="C181" s="78">
        <f>'2019 PSUI Customer Load'!C181+'2019 PSUI Customer Gen'!C181</f>
        <v>1103.6949999999999</v>
      </c>
      <c r="D181" s="78">
        <f>'2019 PSUI Customer Load'!D181+'2019 PSUI Customer Gen'!D181</f>
        <v>1107.6950000000002</v>
      </c>
      <c r="E181" s="78">
        <f>'2019 PSUI Customer Load'!E181+'2019 PSUI Customer Gen'!E181</f>
        <v>1104.126</v>
      </c>
      <c r="F181" s="78">
        <f>'2019 PSUI Customer Load'!F181+'2019 PSUI Customer Gen'!F181</f>
        <v>1117.412</v>
      </c>
      <c r="G181" s="78">
        <f>'2019 PSUI Customer Load'!G181+'2019 PSUI Customer Gen'!G181</f>
        <v>1127.3610000000001</v>
      </c>
      <c r="H181" s="78">
        <f>'2019 PSUI Customer Load'!H181+'2019 PSUI Customer Gen'!H181</f>
        <v>1177.2559999999999</v>
      </c>
      <c r="I181" s="78">
        <f>'2019 PSUI Customer Load'!I181+'2019 PSUI Customer Gen'!I181</f>
        <v>1287.828</v>
      </c>
      <c r="J181" s="78">
        <f>'2019 PSUI Customer Load'!J181+'2019 PSUI Customer Gen'!J181</f>
        <v>1320.2280000000001</v>
      </c>
      <c r="K181" s="78">
        <f>'2019 PSUI Customer Load'!K181+'2019 PSUI Customer Gen'!K181</f>
        <v>1316.4840000000002</v>
      </c>
      <c r="L181" s="78">
        <f>'2019 PSUI Customer Load'!L181+'2019 PSUI Customer Gen'!L181</f>
        <v>1345.8489999999999</v>
      </c>
      <c r="M181" s="78">
        <f>'2019 PSUI Customer Load'!M181+'2019 PSUI Customer Gen'!M181</f>
        <v>1325.7260000000001</v>
      </c>
      <c r="N181" s="78">
        <f>'2019 PSUI Customer Load'!N181+'2019 PSUI Customer Gen'!N181</f>
        <v>1324.3500000000001</v>
      </c>
      <c r="O181" s="78">
        <f>'2019 PSUI Customer Load'!O181+'2019 PSUI Customer Gen'!O181</f>
        <v>1321.19</v>
      </c>
      <c r="P181" s="78">
        <f>'2019 PSUI Customer Load'!P181+'2019 PSUI Customer Gen'!P181</f>
        <v>1316.3689999999999</v>
      </c>
      <c r="Q181" s="78">
        <f>'2019 PSUI Customer Load'!Q181+'2019 PSUI Customer Gen'!Q181</f>
        <v>1315.4390000000001</v>
      </c>
      <c r="R181" s="78">
        <f>'2019 PSUI Customer Load'!R181+'2019 PSUI Customer Gen'!R181</f>
        <v>1262.615</v>
      </c>
      <c r="S181" s="78">
        <f>'2019 PSUI Customer Load'!S181+'2019 PSUI Customer Gen'!S181</f>
        <v>1213.83</v>
      </c>
      <c r="T181" s="78">
        <f>'2019 PSUI Customer Load'!T181+'2019 PSUI Customer Gen'!T181</f>
        <v>1180.3900000000001</v>
      </c>
      <c r="U181" s="78">
        <f>'2019 PSUI Customer Load'!U181+'2019 PSUI Customer Gen'!U181</f>
        <v>1146.9250000000002</v>
      </c>
      <c r="V181" s="78">
        <f>'2019 PSUI Customer Load'!V181+'2019 PSUI Customer Gen'!V181</f>
        <v>1154.5529999999999</v>
      </c>
      <c r="W181" s="78">
        <f>'2019 PSUI Customer Load'!W181+'2019 PSUI Customer Gen'!W181</f>
        <v>1156.6519999999998</v>
      </c>
      <c r="X181" s="78">
        <f>'2019 PSUI Customer Load'!X181+'2019 PSUI Customer Gen'!X181</f>
        <v>1126.396</v>
      </c>
      <c r="Y181" s="78">
        <f>'2019 PSUI Customer Load'!Y181+'2019 PSUI Customer Gen'!Y181</f>
        <v>1090.7929999999999</v>
      </c>
      <c r="Z181" s="78">
        <f>'2019 PSUI Customer Load'!Z181+'2019 PSUI Customer Gen'!Z181</f>
        <v>1093.3399999999999</v>
      </c>
      <c r="AA181" s="86">
        <f t="shared" si="26"/>
        <v>1345.8489999999999</v>
      </c>
      <c r="AB181" s="77">
        <f t="shared" si="27"/>
        <v>2021</v>
      </c>
      <c r="AC181" s="76">
        <f t="shared" si="28"/>
        <v>4</v>
      </c>
      <c r="AD181" s="76" t="str">
        <f t="shared" si="29"/>
        <v/>
      </c>
      <c r="AE181" s="76" t="str">
        <f t="shared" si="30"/>
        <v/>
      </c>
      <c r="AF181" s="74">
        <f t="shared" si="31"/>
        <v>1345.8489999999999</v>
      </c>
      <c r="AG181" s="75" t="str">
        <f t="shared" si="32"/>
        <v>10:00</v>
      </c>
      <c r="AH181" s="74">
        <f t="shared" si="33"/>
        <v>30382.350999999999</v>
      </c>
      <c r="AI181" s="73" t="str">
        <f t="shared" si="34"/>
        <v/>
      </c>
      <c r="AJ181" s="73" t="str">
        <f t="shared" si="35"/>
        <v/>
      </c>
      <c r="AK181" s="73" t="str">
        <f t="shared" si="36"/>
        <v/>
      </c>
      <c r="AL181" s="72" t="str">
        <f t="shared" si="37"/>
        <v/>
      </c>
      <c r="AM181" s="71" t="str">
        <f t="shared" si="38"/>
        <v/>
      </c>
    </row>
    <row r="182" spans="2:39" ht="13.8" thickBot="1">
      <c r="B182" s="79">
        <v>44314</v>
      </c>
      <c r="C182" s="78">
        <f>'2019 PSUI Customer Load'!C182+'2019 PSUI Customer Gen'!C182</f>
        <v>1077.6840000000002</v>
      </c>
      <c r="D182" s="78">
        <f>'2019 PSUI Customer Load'!D182+'2019 PSUI Customer Gen'!D182</f>
        <v>1074.068</v>
      </c>
      <c r="E182" s="78">
        <f>'2019 PSUI Customer Load'!E182+'2019 PSUI Customer Gen'!E182</f>
        <v>1093.3029999999999</v>
      </c>
      <c r="F182" s="78">
        <f>'2019 PSUI Customer Load'!F182+'2019 PSUI Customer Gen'!F182</f>
        <v>1094.1769999999999</v>
      </c>
      <c r="G182" s="78">
        <f>'2019 PSUI Customer Load'!G182+'2019 PSUI Customer Gen'!G182</f>
        <v>1100.0410000000002</v>
      </c>
      <c r="H182" s="78">
        <f>'2019 PSUI Customer Load'!H182+'2019 PSUI Customer Gen'!H182</f>
        <v>1156.8200000000002</v>
      </c>
      <c r="I182" s="78">
        <f>'2019 PSUI Customer Load'!I182+'2019 PSUI Customer Gen'!I182</f>
        <v>1252.212</v>
      </c>
      <c r="J182" s="78">
        <f>'2019 PSUI Customer Load'!J182+'2019 PSUI Customer Gen'!J182</f>
        <v>1310.509</v>
      </c>
      <c r="K182" s="78">
        <f>'2019 PSUI Customer Load'!K182+'2019 PSUI Customer Gen'!K182</f>
        <v>1326.9659999999999</v>
      </c>
      <c r="L182" s="78">
        <f>'2019 PSUI Customer Load'!L182+'2019 PSUI Customer Gen'!L182</f>
        <v>1348.213</v>
      </c>
      <c r="M182" s="78">
        <f>'2019 PSUI Customer Load'!M182+'2019 PSUI Customer Gen'!M182</f>
        <v>1356.819</v>
      </c>
      <c r="N182" s="78">
        <f>'2019 PSUI Customer Load'!N182+'2019 PSUI Customer Gen'!N182</f>
        <v>1332.5629999999999</v>
      </c>
      <c r="O182" s="78">
        <f>'2019 PSUI Customer Load'!O182+'2019 PSUI Customer Gen'!O182</f>
        <v>1466.364</v>
      </c>
      <c r="P182" s="78">
        <f>'2019 PSUI Customer Load'!P182+'2019 PSUI Customer Gen'!P182</f>
        <v>1640.3330000000001</v>
      </c>
      <c r="Q182" s="78">
        <f>'2019 PSUI Customer Load'!Q182+'2019 PSUI Customer Gen'!Q182</f>
        <v>1677.817</v>
      </c>
      <c r="R182" s="78">
        <f>'2019 PSUI Customer Load'!R182+'2019 PSUI Customer Gen'!R182</f>
        <v>1626.5040000000001</v>
      </c>
      <c r="S182" s="78">
        <f>'2019 PSUI Customer Load'!S182+'2019 PSUI Customer Gen'!S182</f>
        <v>1580.463</v>
      </c>
      <c r="T182" s="78">
        <f>'2019 PSUI Customer Load'!T182+'2019 PSUI Customer Gen'!T182</f>
        <v>1511.414</v>
      </c>
      <c r="U182" s="78">
        <f>'2019 PSUI Customer Load'!U182+'2019 PSUI Customer Gen'!U182</f>
        <v>1450.0540000000001</v>
      </c>
      <c r="V182" s="78">
        <f>'2019 PSUI Customer Load'!V182+'2019 PSUI Customer Gen'!V182</f>
        <v>1414.0329999999999</v>
      </c>
      <c r="W182" s="78">
        <f>'2019 PSUI Customer Load'!W182+'2019 PSUI Customer Gen'!W182</f>
        <v>1382.846</v>
      </c>
      <c r="X182" s="78">
        <f>'2019 PSUI Customer Load'!X182+'2019 PSUI Customer Gen'!X182</f>
        <v>1343.9080000000001</v>
      </c>
      <c r="Y182" s="78">
        <f>'2019 PSUI Customer Load'!Y182+'2019 PSUI Customer Gen'!Y182</f>
        <v>1223.6679999999999</v>
      </c>
      <c r="Z182" s="78">
        <f>'2019 PSUI Customer Load'!Z182+'2019 PSUI Customer Gen'!Z182</f>
        <v>1092.8039999999999</v>
      </c>
      <c r="AA182" s="86">
        <f t="shared" si="26"/>
        <v>1677.817</v>
      </c>
      <c r="AB182" s="77">
        <f t="shared" si="27"/>
        <v>2021</v>
      </c>
      <c r="AC182" s="76">
        <f t="shared" si="28"/>
        <v>4</v>
      </c>
      <c r="AD182" s="76" t="str">
        <f t="shared" si="29"/>
        <v/>
      </c>
      <c r="AE182" s="76" t="str">
        <f t="shared" si="30"/>
        <v/>
      </c>
      <c r="AF182" s="74">
        <f t="shared" si="31"/>
        <v>1677.817</v>
      </c>
      <c r="AG182" s="75" t="str">
        <f t="shared" si="32"/>
        <v>15:00</v>
      </c>
      <c r="AH182" s="74">
        <f t="shared" si="33"/>
        <v>33611.4</v>
      </c>
      <c r="AI182" s="73" t="str">
        <f t="shared" si="34"/>
        <v/>
      </c>
      <c r="AJ182" s="73" t="str">
        <f t="shared" si="35"/>
        <v/>
      </c>
      <c r="AK182" s="73" t="str">
        <f t="shared" si="36"/>
        <v/>
      </c>
      <c r="AL182" s="72" t="str">
        <f t="shared" si="37"/>
        <v/>
      </c>
      <c r="AM182" s="71" t="str">
        <f t="shared" si="38"/>
        <v/>
      </c>
    </row>
    <row r="183" spans="2:39" ht="13.8" thickBot="1">
      <c r="B183" s="79">
        <v>44315</v>
      </c>
      <c r="C183" s="78">
        <f>'2019 PSUI Customer Load'!C183+'2019 PSUI Customer Gen'!C183</f>
        <v>1092.6569999999999</v>
      </c>
      <c r="D183" s="78">
        <f>'2019 PSUI Customer Load'!D183+'2019 PSUI Customer Gen'!D183</f>
        <v>1091.1079999999999</v>
      </c>
      <c r="E183" s="78">
        <f>'2019 PSUI Customer Load'!E183+'2019 PSUI Customer Gen'!E183</f>
        <v>1105.203</v>
      </c>
      <c r="F183" s="78">
        <f>'2019 PSUI Customer Load'!F183+'2019 PSUI Customer Gen'!F183</f>
        <v>1102.357</v>
      </c>
      <c r="G183" s="78">
        <f>'2019 PSUI Customer Load'!G183+'2019 PSUI Customer Gen'!G183</f>
        <v>1125.356</v>
      </c>
      <c r="H183" s="78">
        <f>'2019 PSUI Customer Load'!H183+'2019 PSUI Customer Gen'!H183</f>
        <v>1161.76</v>
      </c>
      <c r="I183" s="78">
        <f>'2019 PSUI Customer Load'!I183+'2019 PSUI Customer Gen'!I183</f>
        <v>1272.2380000000001</v>
      </c>
      <c r="J183" s="78">
        <f>'2019 PSUI Customer Load'!J183+'2019 PSUI Customer Gen'!J183</f>
        <v>1220.3330000000001</v>
      </c>
      <c r="K183" s="78">
        <f>'2019 PSUI Customer Load'!K183+'2019 PSUI Customer Gen'!K183</f>
        <v>1258.8800000000001</v>
      </c>
      <c r="L183" s="78">
        <f>'2019 PSUI Customer Load'!L183+'2019 PSUI Customer Gen'!L183</f>
        <v>1296.68</v>
      </c>
      <c r="M183" s="78">
        <f>'2019 PSUI Customer Load'!M183+'2019 PSUI Customer Gen'!M183</f>
        <v>1286.81</v>
      </c>
      <c r="N183" s="78">
        <f>'2019 PSUI Customer Load'!N183+'2019 PSUI Customer Gen'!N183</f>
        <v>1277.29</v>
      </c>
      <c r="O183" s="78">
        <f>'2019 PSUI Customer Load'!O183+'2019 PSUI Customer Gen'!O183</f>
        <v>1268.72</v>
      </c>
      <c r="P183" s="78">
        <f>'2019 PSUI Customer Load'!P183+'2019 PSUI Customer Gen'!P183</f>
        <v>1289.1199999999999</v>
      </c>
      <c r="Q183" s="78">
        <f>'2019 PSUI Customer Load'!Q183+'2019 PSUI Customer Gen'!Q183</f>
        <v>1285.69</v>
      </c>
      <c r="R183" s="78">
        <f>'2019 PSUI Customer Load'!R183+'2019 PSUI Customer Gen'!R183</f>
        <v>1242.92</v>
      </c>
      <c r="S183" s="78">
        <f>'2019 PSUI Customer Load'!S183+'2019 PSUI Customer Gen'!S183</f>
        <v>1210.9000000000001</v>
      </c>
      <c r="T183" s="78">
        <f>'2019 PSUI Customer Load'!T183+'2019 PSUI Customer Gen'!T183</f>
        <v>1160.81</v>
      </c>
      <c r="U183" s="78">
        <f>'2019 PSUI Customer Load'!U183+'2019 PSUI Customer Gen'!U183</f>
        <v>1140.76</v>
      </c>
      <c r="V183" s="78">
        <f>'2019 PSUI Customer Load'!V183+'2019 PSUI Customer Gen'!V183</f>
        <v>1132.99</v>
      </c>
      <c r="W183" s="78">
        <f>'2019 PSUI Customer Load'!W183+'2019 PSUI Customer Gen'!W183</f>
        <v>1105.1600000000001</v>
      </c>
      <c r="X183" s="78">
        <f>'2019 PSUI Customer Load'!X183+'2019 PSUI Customer Gen'!X183</f>
        <v>1095.75</v>
      </c>
      <c r="Y183" s="78">
        <f>'2019 PSUI Customer Load'!Y183+'2019 PSUI Customer Gen'!Y183</f>
        <v>1056.72</v>
      </c>
      <c r="Z183" s="78">
        <f>'2019 PSUI Customer Load'!Z183+'2019 PSUI Customer Gen'!Z183</f>
        <v>1054.02</v>
      </c>
      <c r="AA183" s="86">
        <f t="shared" si="26"/>
        <v>1296.68</v>
      </c>
      <c r="AB183" s="77">
        <f t="shared" si="27"/>
        <v>2021</v>
      </c>
      <c r="AC183" s="76">
        <f t="shared" si="28"/>
        <v>4</v>
      </c>
      <c r="AD183" s="76" t="str">
        <f t="shared" si="29"/>
        <v/>
      </c>
      <c r="AE183" s="76" t="str">
        <f t="shared" si="30"/>
        <v/>
      </c>
      <c r="AF183" s="74">
        <f t="shared" si="31"/>
        <v>1296.68</v>
      </c>
      <c r="AG183" s="75" t="str">
        <f t="shared" si="32"/>
        <v>10:00</v>
      </c>
      <c r="AH183" s="74">
        <f t="shared" si="33"/>
        <v>29630.912</v>
      </c>
      <c r="AI183" s="73" t="str">
        <f t="shared" si="34"/>
        <v/>
      </c>
      <c r="AJ183" s="73" t="str">
        <f t="shared" si="35"/>
        <v/>
      </c>
      <c r="AK183" s="73" t="str">
        <f t="shared" si="36"/>
        <v/>
      </c>
      <c r="AL183" s="72" t="str">
        <f t="shared" si="37"/>
        <v/>
      </c>
      <c r="AM183" s="71" t="str">
        <f t="shared" si="38"/>
        <v/>
      </c>
    </row>
    <row r="184" spans="2:39" ht="13.8" thickBot="1">
      <c r="B184" s="79">
        <v>44316</v>
      </c>
      <c r="C184" s="78">
        <f>'2019 PSUI Customer Load'!C184+'2019 PSUI Customer Gen'!C184</f>
        <v>1049.93</v>
      </c>
      <c r="D184" s="78">
        <f>'2019 PSUI Customer Load'!D184+'2019 PSUI Customer Gen'!D184</f>
        <v>1043.07</v>
      </c>
      <c r="E184" s="78">
        <f>'2019 PSUI Customer Load'!E184+'2019 PSUI Customer Gen'!E184</f>
        <v>1048.1400000000001</v>
      </c>
      <c r="F184" s="78">
        <f>'2019 PSUI Customer Load'!F184+'2019 PSUI Customer Gen'!F184</f>
        <v>1067.47</v>
      </c>
      <c r="G184" s="78">
        <f>'2019 PSUI Customer Load'!G184+'2019 PSUI Customer Gen'!G184</f>
        <v>1086.01</v>
      </c>
      <c r="H184" s="78">
        <f>'2019 PSUI Customer Load'!H184+'2019 PSUI Customer Gen'!H184</f>
        <v>1119.72</v>
      </c>
      <c r="I184" s="78">
        <f>'2019 PSUI Customer Load'!I184+'2019 PSUI Customer Gen'!I184</f>
        <v>1262.24</v>
      </c>
      <c r="J184" s="78">
        <f>'2019 PSUI Customer Load'!J184+'2019 PSUI Customer Gen'!J184</f>
        <v>1301.44</v>
      </c>
      <c r="K184" s="78">
        <f>'2019 PSUI Customer Load'!K184+'2019 PSUI Customer Gen'!K184</f>
        <v>1314.88</v>
      </c>
      <c r="L184" s="78">
        <f>'2019 PSUI Customer Load'!L184+'2019 PSUI Customer Gen'!L184</f>
        <v>1326.89</v>
      </c>
      <c r="M184" s="78">
        <f>'2019 PSUI Customer Load'!M184+'2019 PSUI Customer Gen'!M184</f>
        <v>1339.56</v>
      </c>
      <c r="N184" s="78">
        <f>'2019 PSUI Customer Load'!N184+'2019 PSUI Customer Gen'!N184</f>
        <v>1313.38</v>
      </c>
      <c r="O184" s="78">
        <f>'2019 PSUI Customer Load'!O184+'2019 PSUI Customer Gen'!O184</f>
        <v>1312.61</v>
      </c>
      <c r="P184" s="78">
        <f>'2019 PSUI Customer Load'!P184+'2019 PSUI Customer Gen'!P184</f>
        <v>1302.77</v>
      </c>
      <c r="Q184" s="78">
        <f>'2019 PSUI Customer Load'!Q184+'2019 PSUI Customer Gen'!Q184</f>
        <v>1312.12</v>
      </c>
      <c r="R184" s="78">
        <f>'2019 PSUI Customer Load'!R184+'2019 PSUI Customer Gen'!R184</f>
        <v>1267.24</v>
      </c>
      <c r="S184" s="78">
        <f>'2019 PSUI Customer Load'!S184+'2019 PSUI Customer Gen'!S184</f>
        <v>1191.44</v>
      </c>
      <c r="T184" s="78">
        <f>'2019 PSUI Customer Load'!T184+'2019 PSUI Customer Gen'!T184</f>
        <v>1171.3800000000001</v>
      </c>
      <c r="U184" s="78">
        <f>'2019 PSUI Customer Load'!U184+'2019 PSUI Customer Gen'!U184</f>
        <v>1138.69</v>
      </c>
      <c r="V184" s="78">
        <f>'2019 PSUI Customer Load'!V184+'2019 PSUI Customer Gen'!V184</f>
        <v>1127</v>
      </c>
      <c r="W184" s="78">
        <f>'2019 PSUI Customer Load'!W184+'2019 PSUI Customer Gen'!W184</f>
        <v>1121.3699999999999</v>
      </c>
      <c r="X184" s="78">
        <f>'2019 PSUI Customer Load'!X184+'2019 PSUI Customer Gen'!X184</f>
        <v>1126.3399999999999</v>
      </c>
      <c r="Y184" s="78">
        <f>'2019 PSUI Customer Load'!Y184+'2019 PSUI Customer Gen'!Y184</f>
        <v>1074.47</v>
      </c>
      <c r="Z184" s="78">
        <f>'2019 PSUI Customer Load'!Z184+'2019 PSUI Customer Gen'!Z184</f>
        <v>1068.31</v>
      </c>
      <c r="AA184" s="86">
        <f t="shared" si="26"/>
        <v>1339.56</v>
      </c>
      <c r="AB184" s="77">
        <f t="shared" si="27"/>
        <v>2021</v>
      </c>
      <c r="AC184" s="76">
        <f t="shared" si="28"/>
        <v>4</v>
      </c>
      <c r="AD184" s="76" t="str">
        <f t="shared" si="29"/>
        <v>2021-4</v>
      </c>
      <c r="AE184" s="76">
        <f t="shared" si="30"/>
        <v>4</v>
      </c>
      <c r="AF184" s="74">
        <f t="shared" si="31"/>
        <v>1339.56</v>
      </c>
      <c r="AG184" s="75" t="str">
        <f t="shared" si="32"/>
        <v>11:00</v>
      </c>
      <c r="AH184" s="74">
        <f t="shared" si="33"/>
        <v>29826.030000000002</v>
      </c>
      <c r="AI184" s="73">
        <f t="shared" si="34"/>
        <v>42070.08600000001</v>
      </c>
      <c r="AJ184" s="73">
        <f t="shared" si="35"/>
        <v>1677.817</v>
      </c>
      <c r="AK184" s="73">
        <f t="shared" si="36"/>
        <v>33611.4</v>
      </c>
      <c r="AL184" s="72">
        <f t="shared" si="37"/>
        <v>44314</v>
      </c>
      <c r="AM184" s="71" t="str">
        <f t="shared" si="38"/>
        <v>15:00</v>
      </c>
    </row>
    <row r="185" spans="2:39" ht="13.8" thickBot="1">
      <c r="B185" s="79">
        <v>44317</v>
      </c>
      <c r="C185" s="78">
        <f>'2019 PSUI Customer Load'!C185+'2019 PSUI Customer Gen'!C185</f>
        <v>1063.83</v>
      </c>
      <c r="D185" s="78">
        <f>'2019 PSUI Customer Load'!D185+'2019 PSUI Customer Gen'!D185</f>
        <v>1081.92</v>
      </c>
      <c r="E185" s="78">
        <f>'2019 PSUI Customer Load'!E185+'2019 PSUI Customer Gen'!E185</f>
        <v>1064.0999999999999</v>
      </c>
      <c r="F185" s="78">
        <f>'2019 PSUI Customer Load'!F185+'2019 PSUI Customer Gen'!F185</f>
        <v>1071.8800000000001</v>
      </c>
      <c r="G185" s="78">
        <f>'2019 PSUI Customer Load'!G185+'2019 PSUI Customer Gen'!G185</f>
        <v>1094.6199999999999</v>
      </c>
      <c r="H185" s="78">
        <f>'2019 PSUI Customer Load'!H185+'2019 PSUI Customer Gen'!H185</f>
        <v>1111.67</v>
      </c>
      <c r="I185" s="78">
        <f>'2019 PSUI Customer Load'!I185+'2019 PSUI Customer Gen'!I185</f>
        <v>1172.1199999999999</v>
      </c>
      <c r="J185" s="78">
        <f>'2019 PSUI Customer Load'!J185+'2019 PSUI Customer Gen'!J185</f>
        <v>1189.9000000000001</v>
      </c>
      <c r="K185" s="78">
        <f>'2019 PSUI Customer Load'!K185+'2019 PSUI Customer Gen'!K185</f>
        <v>1175.3699999999999</v>
      </c>
      <c r="L185" s="78">
        <f>'2019 PSUI Customer Load'!L185+'2019 PSUI Customer Gen'!L185</f>
        <v>1191.8900000000001</v>
      </c>
      <c r="M185" s="78">
        <f>'2019 PSUI Customer Load'!M185+'2019 PSUI Customer Gen'!M185</f>
        <v>1202.95</v>
      </c>
      <c r="N185" s="78">
        <f>'2019 PSUI Customer Load'!N185+'2019 PSUI Customer Gen'!N185</f>
        <v>1333.22</v>
      </c>
      <c r="O185" s="78">
        <f>'2019 PSUI Customer Load'!O185+'2019 PSUI Customer Gen'!O185</f>
        <v>1166.1300000000001</v>
      </c>
      <c r="P185" s="78">
        <f>'2019 PSUI Customer Load'!P185+'2019 PSUI Customer Gen'!P185</f>
        <v>1123.1500000000001</v>
      </c>
      <c r="Q185" s="78">
        <f>'2019 PSUI Customer Load'!Q185+'2019 PSUI Customer Gen'!Q185</f>
        <v>1120.42</v>
      </c>
      <c r="R185" s="78">
        <f>'2019 PSUI Customer Load'!R185+'2019 PSUI Customer Gen'!R185</f>
        <v>1117.3800000000001</v>
      </c>
      <c r="S185" s="78">
        <f>'2019 PSUI Customer Load'!S185+'2019 PSUI Customer Gen'!S185</f>
        <v>1107.4000000000001</v>
      </c>
      <c r="T185" s="78">
        <f>'2019 PSUI Customer Load'!T185+'2019 PSUI Customer Gen'!T185</f>
        <v>1128.93</v>
      </c>
      <c r="U185" s="78">
        <f>'2019 PSUI Customer Load'!U185+'2019 PSUI Customer Gen'!U185</f>
        <v>1116.8900000000001</v>
      </c>
      <c r="V185" s="78">
        <f>'2019 PSUI Customer Load'!V185+'2019 PSUI Customer Gen'!V185</f>
        <v>1106.6300000000001</v>
      </c>
      <c r="W185" s="78">
        <f>'2019 PSUI Customer Load'!W185+'2019 PSUI Customer Gen'!W185</f>
        <v>1114.6099999999999</v>
      </c>
      <c r="X185" s="78">
        <f>'2019 PSUI Customer Load'!X185+'2019 PSUI Customer Gen'!X185</f>
        <v>1102.05</v>
      </c>
      <c r="Y185" s="78">
        <f>'2019 PSUI Customer Load'!Y185+'2019 PSUI Customer Gen'!Y185</f>
        <v>1088.57</v>
      </c>
      <c r="Z185" s="78">
        <f>'2019 PSUI Customer Load'!Z185+'2019 PSUI Customer Gen'!Z185</f>
        <v>1082.06</v>
      </c>
      <c r="AA185" s="86">
        <f t="shared" si="26"/>
        <v>1333.22</v>
      </c>
      <c r="AB185" s="77">
        <f t="shared" si="27"/>
        <v>2021</v>
      </c>
      <c r="AC185" s="76">
        <f t="shared" si="28"/>
        <v>5</v>
      </c>
      <c r="AD185" s="76" t="str">
        <f t="shared" si="29"/>
        <v/>
      </c>
      <c r="AE185" s="76" t="str">
        <f t="shared" si="30"/>
        <v/>
      </c>
      <c r="AF185" s="74">
        <f t="shared" si="31"/>
        <v>1333.22</v>
      </c>
      <c r="AG185" s="75" t="str">
        <f t="shared" si="32"/>
        <v>12:00</v>
      </c>
      <c r="AH185" s="74">
        <f t="shared" si="33"/>
        <v>28460.910000000003</v>
      </c>
      <c r="AI185" s="73" t="str">
        <f t="shared" si="34"/>
        <v/>
      </c>
      <c r="AJ185" s="73" t="str">
        <f t="shared" si="35"/>
        <v/>
      </c>
      <c r="AK185" s="73" t="str">
        <f t="shared" si="36"/>
        <v/>
      </c>
      <c r="AL185" s="72" t="str">
        <f t="shared" si="37"/>
        <v/>
      </c>
      <c r="AM185" s="71" t="str">
        <f t="shared" si="38"/>
        <v/>
      </c>
    </row>
    <row r="186" spans="2:39" ht="13.8" thickBot="1">
      <c r="B186" s="79">
        <v>44318</v>
      </c>
      <c r="C186" s="78">
        <f>'2019 PSUI Customer Load'!C186+'2019 PSUI Customer Gen'!C186</f>
        <v>1073.0999999999999</v>
      </c>
      <c r="D186" s="78">
        <f>'2019 PSUI Customer Load'!D186+'2019 PSUI Customer Gen'!D186</f>
        <v>1055.95</v>
      </c>
      <c r="E186" s="78">
        <f>'2019 PSUI Customer Load'!E186+'2019 PSUI Customer Gen'!E186</f>
        <v>1048.7</v>
      </c>
      <c r="F186" s="78">
        <f>'2019 PSUI Customer Load'!F186+'2019 PSUI Customer Gen'!F186</f>
        <v>1044.93</v>
      </c>
      <c r="G186" s="78">
        <f>'2019 PSUI Customer Load'!G186+'2019 PSUI Customer Gen'!G186</f>
        <v>1048.29</v>
      </c>
      <c r="H186" s="78">
        <f>'2019 PSUI Customer Load'!H186+'2019 PSUI Customer Gen'!H186</f>
        <v>1068.76</v>
      </c>
      <c r="I186" s="78">
        <f>'2019 PSUI Customer Load'!I186+'2019 PSUI Customer Gen'!I186</f>
        <v>1145.06</v>
      </c>
      <c r="J186" s="78">
        <f>'2019 PSUI Customer Load'!J186+'2019 PSUI Customer Gen'!J186</f>
        <v>1141.8800000000001</v>
      </c>
      <c r="K186" s="78">
        <f>'2019 PSUI Customer Load'!K186+'2019 PSUI Customer Gen'!K186</f>
        <v>1125.99</v>
      </c>
      <c r="L186" s="78">
        <f>'2019 PSUI Customer Load'!L186+'2019 PSUI Customer Gen'!L186</f>
        <v>1148.53</v>
      </c>
      <c r="M186" s="78">
        <f>'2019 PSUI Customer Load'!M186+'2019 PSUI Customer Gen'!M186</f>
        <v>1314.5</v>
      </c>
      <c r="N186" s="78">
        <f>'2019 PSUI Customer Load'!N186+'2019 PSUI Customer Gen'!N186</f>
        <v>1268.26</v>
      </c>
      <c r="O186" s="78">
        <f>'2019 PSUI Customer Load'!O186+'2019 PSUI Customer Gen'!O186</f>
        <v>1333.78</v>
      </c>
      <c r="P186" s="78">
        <f>'2019 PSUI Customer Load'!P186+'2019 PSUI Customer Gen'!P186</f>
        <v>1122.6600000000001</v>
      </c>
      <c r="Q186" s="78">
        <f>'2019 PSUI Customer Load'!Q186+'2019 PSUI Customer Gen'!Q186</f>
        <v>1106.81</v>
      </c>
      <c r="R186" s="78">
        <f>'2019 PSUI Customer Load'!R186+'2019 PSUI Customer Gen'!R186</f>
        <v>1086.26</v>
      </c>
      <c r="S186" s="78">
        <f>'2019 PSUI Customer Load'!S186+'2019 PSUI Customer Gen'!S186</f>
        <v>1065.1600000000001</v>
      </c>
      <c r="T186" s="78">
        <f>'2019 PSUI Customer Load'!T186+'2019 PSUI Customer Gen'!T186</f>
        <v>1084.02</v>
      </c>
      <c r="U186" s="78">
        <f>'2019 PSUI Customer Load'!U186+'2019 PSUI Customer Gen'!U186</f>
        <v>1056.8599999999999</v>
      </c>
      <c r="V186" s="78">
        <f>'2019 PSUI Customer Load'!V186+'2019 PSUI Customer Gen'!V186</f>
        <v>1048.77</v>
      </c>
      <c r="W186" s="78">
        <f>'2019 PSUI Customer Load'!W186+'2019 PSUI Customer Gen'!W186</f>
        <v>1064.6300000000001</v>
      </c>
      <c r="X186" s="78">
        <f>'2019 PSUI Customer Load'!X186+'2019 PSUI Customer Gen'!X186</f>
        <v>1072.23</v>
      </c>
      <c r="Y186" s="78">
        <f>'2019 PSUI Customer Load'!Y186+'2019 PSUI Customer Gen'!Y186</f>
        <v>1080.3800000000001</v>
      </c>
      <c r="Z186" s="78">
        <f>'2019 PSUI Customer Load'!Z186+'2019 PSUI Customer Gen'!Z186</f>
        <v>1080.49</v>
      </c>
      <c r="AA186" s="86">
        <f t="shared" si="26"/>
        <v>1333.78</v>
      </c>
      <c r="AB186" s="77">
        <f t="shared" si="27"/>
        <v>2021</v>
      </c>
      <c r="AC186" s="76">
        <f t="shared" si="28"/>
        <v>5</v>
      </c>
      <c r="AD186" s="76" t="str">
        <f t="shared" si="29"/>
        <v/>
      </c>
      <c r="AE186" s="76" t="str">
        <f t="shared" si="30"/>
        <v/>
      </c>
      <c r="AF186" s="74">
        <f t="shared" si="31"/>
        <v>1333.78</v>
      </c>
      <c r="AG186" s="75" t="str">
        <f t="shared" si="32"/>
        <v>13:00</v>
      </c>
      <c r="AH186" s="74">
        <f t="shared" si="33"/>
        <v>28019.780000000006</v>
      </c>
      <c r="AI186" s="73" t="str">
        <f t="shared" si="34"/>
        <v/>
      </c>
      <c r="AJ186" s="73" t="str">
        <f t="shared" si="35"/>
        <v/>
      </c>
      <c r="AK186" s="73" t="str">
        <f t="shared" si="36"/>
        <v/>
      </c>
      <c r="AL186" s="72" t="str">
        <f t="shared" si="37"/>
        <v/>
      </c>
      <c r="AM186" s="71" t="str">
        <f t="shared" si="38"/>
        <v/>
      </c>
    </row>
    <row r="187" spans="2:39" ht="13.8" thickBot="1">
      <c r="B187" s="79">
        <v>44319</v>
      </c>
      <c r="C187" s="78">
        <f>'2019 PSUI Customer Load'!C187+'2019 PSUI Customer Gen'!C187</f>
        <v>1080.07</v>
      </c>
      <c r="D187" s="78">
        <f>'2019 PSUI Customer Load'!D187+'2019 PSUI Customer Gen'!D187</f>
        <v>1077.51</v>
      </c>
      <c r="E187" s="78">
        <f>'2019 PSUI Customer Load'!E187+'2019 PSUI Customer Gen'!E187</f>
        <v>1074.6400000000001</v>
      </c>
      <c r="F187" s="78">
        <f>'2019 PSUI Customer Load'!F187+'2019 PSUI Customer Gen'!F187</f>
        <v>1096.45</v>
      </c>
      <c r="G187" s="78">
        <f>'2019 PSUI Customer Load'!G187+'2019 PSUI Customer Gen'!G187</f>
        <v>1119.51</v>
      </c>
      <c r="H187" s="78">
        <f>'2019 PSUI Customer Load'!H187+'2019 PSUI Customer Gen'!H187</f>
        <v>1147.27</v>
      </c>
      <c r="I187" s="78">
        <f>'2019 PSUI Customer Load'!I187+'2019 PSUI Customer Gen'!I187</f>
        <v>1238.9000000000001</v>
      </c>
      <c r="J187" s="78">
        <f>'2019 PSUI Customer Load'!J187+'2019 PSUI Customer Gen'!J187</f>
        <v>1286.98</v>
      </c>
      <c r="K187" s="78">
        <f>'2019 PSUI Customer Load'!K187+'2019 PSUI Customer Gen'!K187</f>
        <v>1286.8800000000001</v>
      </c>
      <c r="L187" s="78">
        <f>'2019 PSUI Customer Load'!L187+'2019 PSUI Customer Gen'!L187</f>
        <v>1306.02</v>
      </c>
      <c r="M187" s="78">
        <f>'2019 PSUI Customer Load'!M187+'2019 PSUI Customer Gen'!M187</f>
        <v>1296.79</v>
      </c>
      <c r="N187" s="78">
        <f>'2019 PSUI Customer Load'!N187+'2019 PSUI Customer Gen'!N187</f>
        <v>1293.81</v>
      </c>
      <c r="O187" s="78">
        <f>'2019 PSUI Customer Load'!O187+'2019 PSUI Customer Gen'!O187</f>
        <v>1294.6199999999999</v>
      </c>
      <c r="P187" s="78">
        <f>'2019 PSUI Customer Load'!P187+'2019 PSUI Customer Gen'!P187</f>
        <v>1289.6500000000001</v>
      </c>
      <c r="Q187" s="78">
        <f>'2019 PSUI Customer Load'!Q187+'2019 PSUI Customer Gen'!Q187</f>
        <v>1293.81</v>
      </c>
      <c r="R187" s="78">
        <f>'2019 PSUI Customer Load'!R187+'2019 PSUI Customer Gen'!R187</f>
        <v>1284.6099999999999</v>
      </c>
      <c r="S187" s="78">
        <f>'2019 PSUI Customer Load'!S187+'2019 PSUI Customer Gen'!S187</f>
        <v>1211.95</v>
      </c>
      <c r="T187" s="78">
        <f>'2019 PSUI Customer Load'!T187+'2019 PSUI Customer Gen'!T187</f>
        <v>1171.8399999999999</v>
      </c>
      <c r="U187" s="78">
        <f>'2019 PSUI Customer Load'!U187+'2019 PSUI Customer Gen'!U187</f>
        <v>1146.8499999999999</v>
      </c>
      <c r="V187" s="78">
        <f>'2019 PSUI Customer Load'!V187+'2019 PSUI Customer Gen'!V187</f>
        <v>1120.6600000000001</v>
      </c>
      <c r="W187" s="78">
        <f>'2019 PSUI Customer Load'!W187+'2019 PSUI Customer Gen'!W187</f>
        <v>1131.6199999999999</v>
      </c>
      <c r="X187" s="78">
        <f>'2019 PSUI Customer Load'!X187+'2019 PSUI Customer Gen'!X187</f>
        <v>1113.53</v>
      </c>
      <c r="Y187" s="78">
        <f>'2019 PSUI Customer Load'!Y187+'2019 PSUI Customer Gen'!Y187</f>
        <v>1102.68</v>
      </c>
      <c r="Z187" s="78">
        <f>'2019 PSUI Customer Load'!Z187+'2019 PSUI Customer Gen'!Z187</f>
        <v>1098.23</v>
      </c>
      <c r="AA187" s="86">
        <f t="shared" si="26"/>
        <v>1306.02</v>
      </c>
      <c r="AB187" s="77">
        <f t="shared" si="27"/>
        <v>2021</v>
      </c>
      <c r="AC187" s="76">
        <f t="shared" si="28"/>
        <v>5</v>
      </c>
      <c r="AD187" s="76" t="str">
        <f t="shared" si="29"/>
        <v/>
      </c>
      <c r="AE187" s="76" t="str">
        <f t="shared" si="30"/>
        <v/>
      </c>
      <c r="AF187" s="74">
        <f t="shared" si="31"/>
        <v>1306.02</v>
      </c>
      <c r="AG187" s="75" t="str">
        <f t="shared" si="32"/>
        <v>10:00</v>
      </c>
      <c r="AH187" s="74">
        <f t="shared" si="33"/>
        <v>29870.9</v>
      </c>
      <c r="AI187" s="73" t="str">
        <f t="shared" si="34"/>
        <v/>
      </c>
      <c r="AJ187" s="73" t="str">
        <f t="shared" si="35"/>
        <v/>
      </c>
      <c r="AK187" s="73" t="str">
        <f t="shared" si="36"/>
        <v/>
      </c>
      <c r="AL187" s="72" t="str">
        <f t="shared" si="37"/>
        <v/>
      </c>
      <c r="AM187" s="71" t="str">
        <f t="shared" si="38"/>
        <v/>
      </c>
    </row>
    <row r="188" spans="2:39" ht="13.8" thickBot="1">
      <c r="B188" s="79">
        <v>44320</v>
      </c>
      <c r="C188" s="78">
        <f>'2019 PSUI Customer Load'!C188+'2019 PSUI Customer Gen'!C188</f>
        <v>1095.33</v>
      </c>
      <c r="D188" s="78">
        <f>'2019 PSUI Customer Load'!D188+'2019 PSUI Customer Gen'!D188</f>
        <v>1079.3699999999999</v>
      </c>
      <c r="E188" s="78">
        <f>'2019 PSUI Customer Load'!E188+'2019 PSUI Customer Gen'!E188</f>
        <v>1077.27</v>
      </c>
      <c r="F188" s="78">
        <f>'2019 PSUI Customer Load'!F188+'2019 PSUI Customer Gen'!F188</f>
        <v>1094.07</v>
      </c>
      <c r="G188" s="78">
        <f>'2019 PSUI Customer Load'!G188+'2019 PSUI Customer Gen'!G188</f>
        <v>1107.72</v>
      </c>
      <c r="H188" s="78">
        <f>'2019 PSUI Customer Load'!H188+'2019 PSUI Customer Gen'!H188</f>
        <v>1138.48</v>
      </c>
      <c r="I188" s="78">
        <f>'2019 PSUI Customer Load'!I188+'2019 PSUI Customer Gen'!I188</f>
        <v>1253.49</v>
      </c>
      <c r="J188" s="78">
        <f>'2019 PSUI Customer Load'!J188+'2019 PSUI Customer Gen'!J188</f>
        <v>1291.26</v>
      </c>
      <c r="K188" s="78">
        <f>'2019 PSUI Customer Load'!K188+'2019 PSUI Customer Gen'!K188</f>
        <v>1304.31</v>
      </c>
      <c r="L188" s="78">
        <f>'2019 PSUI Customer Load'!L188+'2019 PSUI Customer Gen'!L188</f>
        <v>1349.28</v>
      </c>
      <c r="M188" s="78">
        <f>'2019 PSUI Customer Load'!M188+'2019 PSUI Customer Gen'!M188</f>
        <v>1337.6</v>
      </c>
      <c r="N188" s="78">
        <f>'2019 PSUI Customer Load'!N188+'2019 PSUI Customer Gen'!N188</f>
        <v>1317.75</v>
      </c>
      <c r="O188" s="78">
        <f>'2019 PSUI Customer Load'!O188+'2019 PSUI Customer Gen'!O188</f>
        <v>1304.6600000000001</v>
      </c>
      <c r="P188" s="78">
        <f>'2019 PSUI Customer Load'!P188+'2019 PSUI Customer Gen'!P188</f>
        <v>1300.77</v>
      </c>
      <c r="Q188" s="78">
        <f>'2019 PSUI Customer Load'!Q188+'2019 PSUI Customer Gen'!Q188</f>
        <v>1299.97</v>
      </c>
      <c r="R188" s="78">
        <f>'2019 PSUI Customer Load'!R188+'2019 PSUI Customer Gen'!R188</f>
        <v>1273.1600000000001</v>
      </c>
      <c r="S188" s="78">
        <f>'2019 PSUI Customer Load'!S188+'2019 PSUI Customer Gen'!S188</f>
        <v>1207.8900000000001</v>
      </c>
      <c r="T188" s="78">
        <f>'2019 PSUI Customer Load'!T188+'2019 PSUI Customer Gen'!T188</f>
        <v>1198.6099999999999</v>
      </c>
      <c r="U188" s="78">
        <f>'2019 PSUI Customer Load'!U188+'2019 PSUI Customer Gen'!U188</f>
        <v>1131.52</v>
      </c>
      <c r="V188" s="78">
        <f>'2019 PSUI Customer Load'!V188+'2019 PSUI Customer Gen'!V188</f>
        <v>1129.6300000000001</v>
      </c>
      <c r="W188" s="78">
        <f>'2019 PSUI Customer Load'!W188+'2019 PSUI Customer Gen'!W188</f>
        <v>1129.0999999999999</v>
      </c>
      <c r="X188" s="78">
        <f>'2019 PSUI Customer Load'!X188+'2019 PSUI Customer Gen'!X188</f>
        <v>1100.75</v>
      </c>
      <c r="Y188" s="78">
        <f>'2019 PSUI Customer Load'!Y188+'2019 PSUI Customer Gen'!Y188</f>
        <v>1093.19</v>
      </c>
      <c r="Z188" s="78">
        <f>'2019 PSUI Customer Load'!Z188+'2019 PSUI Customer Gen'!Z188</f>
        <v>1092.21</v>
      </c>
      <c r="AA188" s="86">
        <f t="shared" si="26"/>
        <v>1349.28</v>
      </c>
      <c r="AB188" s="77">
        <f t="shared" si="27"/>
        <v>2021</v>
      </c>
      <c r="AC188" s="76">
        <f t="shared" si="28"/>
        <v>5</v>
      </c>
      <c r="AD188" s="76" t="str">
        <f t="shared" si="29"/>
        <v/>
      </c>
      <c r="AE188" s="76" t="str">
        <f t="shared" si="30"/>
        <v/>
      </c>
      <c r="AF188" s="74">
        <f t="shared" si="31"/>
        <v>1349.28</v>
      </c>
      <c r="AG188" s="75" t="str">
        <f t="shared" si="32"/>
        <v>10:00</v>
      </c>
      <c r="AH188" s="74">
        <f t="shared" si="33"/>
        <v>30056.67</v>
      </c>
      <c r="AI188" s="73" t="str">
        <f t="shared" si="34"/>
        <v/>
      </c>
      <c r="AJ188" s="73" t="str">
        <f t="shared" si="35"/>
        <v/>
      </c>
      <c r="AK188" s="73" t="str">
        <f t="shared" si="36"/>
        <v/>
      </c>
      <c r="AL188" s="72" t="str">
        <f t="shared" si="37"/>
        <v/>
      </c>
      <c r="AM188" s="71" t="str">
        <f t="shared" si="38"/>
        <v/>
      </c>
    </row>
    <row r="189" spans="2:39" ht="13.8" thickBot="1">
      <c r="B189" s="79">
        <v>44321</v>
      </c>
      <c r="C189" s="78">
        <f>'2019 PSUI Customer Load'!C189+'2019 PSUI Customer Gen'!C189</f>
        <v>1075.9000000000001</v>
      </c>
      <c r="D189" s="78">
        <f>'2019 PSUI Customer Load'!D189+'2019 PSUI Customer Gen'!D189</f>
        <v>1056.8599999999999</v>
      </c>
      <c r="E189" s="78">
        <f>'2019 PSUI Customer Load'!E189+'2019 PSUI Customer Gen'!E189</f>
        <v>1076.78</v>
      </c>
      <c r="F189" s="78">
        <f>'2019 PSUI Customer Load'!F189+'2019 PSUI Customer Gen'!F189</f>
        <v>1098.83</v>
      </c>
      <c r="G189" s="78">
        <f>'2019 PSUI Customer Load'!G189+'2019 PSUI Customer Gen'!G189</f>
        <v>1145.55</v>
      </c>
      <c r="H189" s="78">
        <f>'2019 PSUI Customer Load'!H189+'2019 PSUI Customer Gen'!H189</f>
        <v>1168.72</v>
      </c>
      <c r="I189" s="78">
        <f>'2019 PSUI Customer Load'!I189+'2019 PSUI Customer Gen'!I189</f>
        <v>1083.92</v>
      </c>
      <c r="J189" s="78">
        <f>'2019 PSUI Customer Load'!J189+'2019 PSUI Customer Gen'!J189</f>
        <v>1062.95</v>
      </c>
      <c r="K189" s="78">
        <f>'2019 PSUI Customer Load'!K189+'2019 PSUI Customer Gen'!K189</f>
        <v>1311.45</v>
      </c>
      <c r="L189" s="78">
        <f>'2019 PSUI Customer Load'!L189+'2019 PSUI Customer Gen'!L189</f>
        <v>1392.1679999999999</v>
      </c>
      <c r="M189" s="78">
        <f>'2019 PSUI Customer Load'!M189+'2019 PSUI Customer Gen'!M189</f>
        <v>1428.5749999999998</v>
      </c>
      <c r="N189" s="78">
        <f>'2019 PSUI Customer Load'!N189+'2019 PSUI Customer Gen'!N189</f>
        <v>1351.962</v>
      </c>
      <c r="O189" s="78">
        <f>'2019 PSUI Customer Load'!O189+'2019 PSUI Customer Gen'!O189</f>
        <v>1343.259</v>
      </c>
      <c r="P189" s="78">
        <f>'2019 PSUI Customer Load'!P189+'2019 PSUI Customer Gen'!P189</f>
        <v>1332.9480000000001</v>
      </c>
      <c r="Q189" s="78">
        <f>'2019 PSUI Customer Load'!Q189+'2019 PSUI Customer Gen'!Q189</f>
        <v>1314.6339999999998</v>
      </c>
      <c r="R189" s="78">
        <f>'2019 PSUI Customer Load'!R189+'2019 PSUI Customer Gen'!R189</f>
        <v>1296.3819999999998</v>
      </c>
      <c r="S189" s="78">
        <f>'2019 PSUI Customer Load'!S189+'2019 PSUI Customer Gen'!S189</f>
        <v>1237.058</v>
      </c>
      <c r="T189" s="78">
        <f>'2019 PSUI Customer Load'!T189+'2019 PSUI Customer Gen'!T189</f>
        <v>1216.0069999999998</v>
      </c>
      <c r="U189" s="78">
        <f>'2019 PSUI Customer Load'!U189+'2019 PSUI Customer Gen'!U189</f>
        <v>1176.778</v>
      </c>
      <c r="V189" s="78">
        <f>'2019 PSUI Customer Load'!V189+'2019 PSUI Customer Gen'!V189</f>
        <v>1172.3220000000001</v>
      </c>
      <c r="W189" s="78">
        <f>'2019 PSUI Customer Load'!W189+'2019 PSUI Customer Gen'!W189</f>
        <v>1163.991</v>
      </c>
      <c r="X189" s="78">
        <f>'2019 PSUI Customer Load'!X189+'2019 PSUI Customer Gen'!X189</f>
        <v>1159.4590000000001</v>
      </c>
      <c r="Y189" s="78">
        <f>'2019 PSUI Customer Load'!Y189+'2019 PSUI Customer Gen'!Y189</f>
        <v>1129.7760000000001</v>
      </c>
      <c r="Z189" s="78">
        <f>'2019 PSUI Customer Load'!Z189+'2019 PSUI Customer Gen'!Z189</f>
        <v>1151.703</v>
      </c>
      <c r="AA189" s="86">
        <f t="shared" si="26"/>
        <v>1428.5749999999998</v>
      </c>
      <c r="AB189" s="77">
        <f t="shared" si="27"/>
        <v>2021</v>
      </c>
      <c r="AC189" s="76">
        <f t="shared" si="28"/>
        <v>5</v>
      </c>
      <c r="AD189" s="76" t="str">
        <f t="shared" si="29"/>
        <v/>
      </c>
      <c r="AE189" s="76" t="str">
        <f t="shared" si="30"/>
        <v/>
      </c>
      <c r="AF189" s="74">
        <f t="shared" si="31"/>
        <v>1428.5749999999998</v>
      </c>
      <c r="AG189" s="75" t="str">
        <f t="shared" si="32"/>
        <v>11:00</v>
      </c>
      <c r="AH189" s="74">
        <f t="shared" si="33"/>
        <v>30376.557000000004</v>
      </c>
      <c r="AI189" s="73" t="str">
        <f t="shared" si="34"/>
        <v/>
      </c>
      <c r="AJ189" s="73" t="str">
        <f t="shared" si="35"/>
        <v/>
      </c>
      <c r="AK189" s="73" t="str">
        <f t="shared" si="36"/>
        <v/>
      </c>
      <c r="AL189" s="72" t="str">
        <f t="shared" si="37"/>
        <v/>
      </c>
      <c r="AM189" s="71" t="str">
        <f t="shared" si="38"/>
        <v/>
      </c>
    </row>
    <row r="190" spans="2:39" ht="13.8" thickBot="1">
      <c r="B190" s="79">
        <v>44322</v>
      </c>
      <c r="C190" s="78">
        <f>'2019 PSUI Customer Load'!C190+'2019 PSUI Customer Gen'!C190</f>
        <v>1106.2540000000001</v>
      </c>
      <c r="D190" s="78">
        <f>'2019 PSUI Customer Load'!D190+'2019 PSUI Customer Gen'!D190</f>
        <v>1107.1979999999999</v>
      </c>
      <c r="E190" s="78">
        <f>'2019 PSUI Customer Load'!E190+'2019 PSUI Customer Gen'!E190</f>
        <v>1129.029</v>
      </c>
      <c r="F190" s="78">
        <f>'2019 PSUI Customer Load'!F190+'2019 PSUI Customer Gen'!F190</f>
        <v>1150.1060000000002</v>
      </c>
      <c r="G190" s="78">
        <f>'2019 PSUI Customer Load'!G190+'2019 PSUI Customer Gen'!G190</f>
        <v>1190.883</v>
      </c>
      <c r="H190" s="78">
        <f>'2019 PSUI Customer Load'!H190+'2019 PSUI Customer Gen'!H190</f>
        <v>1210.4730000000002</v>
      </c>
      <c r="I190" s="78">
        <f>'2019 PSUI Customer Load'!I190+'2019 PSUI Customer Gen'!I190</f>
        <v>1298.2190000000001</v>
      </c>
      <c r="J190" s="78">
        <f>'2019 PSUI Customer Load'!J190+'2019 PSUI Customer Gen'!J190</f>
        <v>1326.192</v>
      </c>
      <c r="K190" s="78">
        <f>'2019 PSUI Customer Load'!K190+'2019 PSUI Customer Gen'!K190</f>
        <v>1347.2819999999999</v>
      </c>
      <c r="L190" s="78">
        <f>'2019 PSUI Customer Load'!L190+'2019 PSUI Customer Gen'!L190</f>
        <v>1386.393</v>
      </c>
      <c r="M190" s="78">
        <f>'2019 PSUI Customer Load'!M190+'2019 PSUI Customer Gen'!M190</f>
        <v>1354.5710000000001</v>
      </c>
      <c r="N190" s="78">
        <f>'2019 PSUI Customer Load'!N190+'2019 PSUI Customer Gen'!N190</f>
        <v>1364.299</v>
      </c>
      <c r="O190" s="78">
        <f>'2019 PSUI Customer Load'!O190+'2019 PSUI Customer Gen'!O190</f>
        <v>1351.2650000000001</v>
      </c>
      <c r="P190" s="78">
        <f>'2019 PSUI Customer Load'!P190+'2019 PSUI Customer Gen'!P190</f>
        <v>1329.2559999999999</v>
      </c>
      <c r="Q190" s="78">
        <f>'2019 PSUI Customer Load'!Q190+'2019 PSUI Customer Gen'!Q190</f>
        <v>1337.1130000000001</v>
      </c>
      <c r="R190" s="78">
        <f>'2019 PSUI Customer Load'!R190+'2019 PSUI Customer Gen'!R190</f>
        <v>1283.682</v>
      </c>
      <c r="S190" s="78">
        <f>'2019 PSUI Customer Load'!S190+'2019 PSUI Customer Gen'!S190</f>
        <v>1230.761</v>
      </c>
      <c r="T190" s="78">
        <f>'2019 PSUI Customer Load'!T190+'2019 PSUI Customer Gen'!T190</f>
        <v>1225.0529999999999</v>
      </c>
      <c r="U190" s="78">
        <f>'2019 PSUI Customer Load'!U190+'2019 PSUI Customer Gen'!U190</f>
        <v>1187.701</v>
      </c>
      <c r="V190" s="78">
        <f>'2019 PSUI Customer Load'!V190+'2019 PSUI Customer Gen'!V190</f>
        <v>1152.789</v>
      </c>
      <c r="W190" s="78">
        <f>'2019 PSUI Customer Load'!W190+'2019 PSUI Customer Gen'!W190</f>
        <v>1159.172</v>
      </c>
      <c r="X190" s="78">
        <f>'2019 PSUI Customer Load'!X190+'2019 PSUI Customer Gen'!X190</f>
        <v>1151.982</v>
      </c>
      <c r="Y190" s="78">
        <f>'2019 PSUI Customer Load'!Y190+'2019 PSUI Customer Gen'!Y190</f>
        <v>1120.694</v>
      </c>
      <c r="Z190" s="78">
        <f>'2019 PSUI Customer Load'!Z190+'2019 PSUI Customer Gen'!Z190</f>
        <v>1118.8779999999999</v>
      </c>
      <c r="AA190" s="86">
        <f t="shared" si="26"/>
        <v>1386.393</v>
      </c>
      <c r="AB190" s="77">
        <f t="shared" si="27"/>
        <v>2021</v>
      </c>
      <c r="AC190" s="76">
        <f t="shared" si="28"/>
        <v>5</v>
      </c>
      <c r="AD190" s="76" t="str">
        <f t="shared" si="29"/>
        <v/>
      </c>
      <c r="AE190" s="76" t="str">
        <f t="shared" si="30"/>
        <v/>
      </c>
      <c r="AF190" s="74">
        <f t="shared" si="31"/>
        <v>1386.393</v>
      </c>
      <c r="AG190" s="75" t="str">
        <f t="shared" si="32"/>
        <v>10:00</v>
      </c>
      <c r="AH190" s="74">
        <f t="shared" si="33"/>
        <v>31005.637999999999</v>
      </c>
      <c r="AI190" s="73" t="str">
        <f t="shared" si="34"/>
        <v/>
      </c>
      <c r="AJ190" s="73" t="str">
        <f t="shared" si="35"/>
        <v/>
      </c>
      <c r="AK190" s="73" t="str">
        <f t="shared" si="36"/>
        <v/>
      </c>
      <c r="AL190" s="72" t="str">
        <f t="shared" si="37"/>
        <v/>
      </c>
      <c r="AM190" s="71" t="str">
        <f t="shared" si="38"/>
        <v/>
      </c>
    </row>
    <row r="191" spans="2:39" ht="13.8" thickBot="1">
      <c r="B191" s="79">
        <v>44323</v>
      </c>
      <c r="C191" s="78">
        <f>'2019 PSUI Customer Load'!C191+'2019 PSUI Customer Gen'!C191</f>
        <v>1116.6780000000001</v>
      </c>
      <c r="D191" s="78">
        <f>'2019 PSUI Customer Load'!D191+'2019 PSUI Customer Gen'!D191</f>
        <v>1129.644</v>
      </c>
      <c r="E191" s="78">
        <f>'2019 PSUI Customer Load'!E191+'2019 PSUI Customer Gen'!E191</f>
        <v>1134.4480000000001</v>
      </c>
      <c r="F191" s="78">
        <f>'2019 PSUI Customer Load'!F191+'2019 PSUI Customer Gen'!F191</f>
        <v>1160.1120000000001</v>
      </c>
      <c r="G191" s="78">
        <f>'2019 PSUI Customer Load'!G191+'2019 PSUI Customer Gen'!G191</f>
        <v>1172.269</v>
      </c>
      <c r="H191" s="78">
        <f>'2019 PSUI Customer Load'!H191+'2019 PSUI Customer Gen'!H191</f>
        <v>1207.3040000000001</v>
      </c>
      <c r="I191" s="78">
        <f>'2019 PSUI Customer Load'!I191+'2019 PSUI Customer Gen'!I191</f>
        <v>1283.981</v>
      </c>
      <c r="J191" s="78">
        <f>'2019 PSUI Customer Load'!J191+'2019 PSUI Customer Gen'!J191</f>
        <v>1346.915</v>
      </c>
      <c r="K191" s="78">
        <f>'2019 PSUI Customer Load'!K191+'2019 PSUI Customer Gen'!K191</f>
        <v>1372.38</v>
      </c>
      <c r="L191" s="78">
        <f>'2019 PSUI Customer Load'!L191+'2019 PSUI Customer Gen'!L191</f>
        <v>1384.319</v>
      </c>
      <c r="M191" s="78">
        <f>'2019 PSUI Customer Load'!M191+'2019 PSUI Customer Gen'!M191</f>
        <v>1375.827</v>
      </c>
      <c r="N191" s="78">
        <f>'2019 PSUI Customer Load'!N191+'2019 PSUI Customer Gen'!N191</f>
        <v>1333.2459999999999</v>
      </c>
      <c r="O191" s="78">
        <f>'2019 PSUI Customer Load'!O191+'2019 PSUI Customer Gen'!O191</f>
        <v>1357.088</v>
      </c>
      <c r="P191" s="78">
        <f>'2019 PSUI Customer Load'!P191+'2019 PSUI Customer Gen'!P191</f>
        <v>1321.223</v>
      </c>
      <c r="Q191" s="78">
        <f>'2019 PSUI Customer Load'!Q191+'2019 PSUI Customer Gen'!Q191</f>
        <v>1309.548</v>
      </c>
      <c r="R191" s="78">
        <f>'2019 PSUI Customer Load'!R191+'2019 PSUI Customer Gen'!R191</f>
        <v>1284.809</v>
      </c>
      <c r="S191" s="78">
        <f>'2019 PSUI Customer Load'!S191+'2019 PSUI Customer Gen'!S191</f>
        <v>1234.279</v>
      </c>
      <c r="T191" s="78">
        <f>'2019 PSUI Customer Load'!T191+'2019 PSUI Customer Gen'!T191</f>
        <v>1216.355</v>
      </c>
      <c r="U191" s="78">
        <f>'2019 PSUI Customer Load'!U191+'2019 PSUI Customer Gen'!U191</f>
        <v>1191.3600000000001</v>
      </c>
      <c r="V191" s="78">
        <f>'2019 PSUI Customer Load'!V191+'2019 PSUI Customer Gen'!V191</f>
        <v>1152.617</v>
      </c>
      <c r="W191" s="78">
        <f>'2019 PSUI Customer Load'!W191+'2019 PSUI Customer Gen'!W191</f>
        <v>1150.357</v>
      </c>
      <c r="X191" s="78">
        <f>'2019 PSUI Customer Load'!X191+'2019 PSUI Customer Gen'!X191</f>
        <v>1147.8530000000001</v>
      </c>
      <c r="Y191" s="78">
        <f>'2019 PSUI Customer Load'!Y191+'2019 PSUI Customer Gen'!Y191</f>
        <v>1133.1559999999999</v>
      </c>
      <c r="Z191" s="78">
        <f>'2019 PSUI Customer Load'!Z191+'2019 PSUI Customer Gen'!Z191</f>
        <v>1093.3909999999998</v>
      </c>
      <c r="AA191" s="86">
        <f t="shared" si="26"/>
        <v>1384.319</v>
      </c>
      <c r="AB191" s="77">
        <f t="shared" si="27"/>
        <v>2021</v>
      </c>
      <c r="AC191" s="76">
        <f t="shared" si="28"/>
        <v>5</v>
      </c>
      <c r="AD191" s="76" t="str">
        <f t="shared" si="29"/>
        <v/>
      </c>
      <c r="AE191" s="76" t="str">
        <f t="shared" si="30"/>
        <v/>
      </c>
      <c r="AF191" s="74">
        <f t="shared" si="31"/>
        <v>1384.319</v>
      </c>
      <c r="AG191" s="75" t="str">
        <f t="shared" si="32"/>
        <v>10:00</v>
      </c>
      <c r="AH191" s="74">
        <f t="shared" si="33"/>
        <v>30993.477999999996</v>
      </c>
      <c r="AI191" s="73" t="str">
        <f t="shared" si="34"/>
        <v/>
      </c>
      <c r="AJ191" s="73" t="str">
        <f t="shared" si="35"/>
        <v/>
      </c>
      <c r="AK191" s="73" t="str">
        <f t="shared" si="36"/>
        <v/>
      </c>
      <c r="AL191" s="72" t="str">
        <f t="shared" si="37"/>
        <v/>
      </c>
      <c r="AM191" s="71" t="str">
        <f t="shared" si="38"/>
        <v/>
      </c>
    </row>
    <row r="192" spans="2:39" ht="13.8" thickBot="1">
      <c r="B192" s="79">
        <v>44324</v>
      </c>
      <c r="C192" s="78">
        <f>'2019 PSUI Customer Load'!C192+'2019 PSUI Customer Gen'!C192</f>
        <v>1090.23</v>
      </c>
      <c r="D192" s="78">
        <f>'2019 PSUI Customer Load'!D192+'2019 PSUI Customer Gen'!D192</f>
        <v>1090.297</v>
      </c>
      <c r="E192" s="78">
        <f>'2019 PSUI Customer Load'!E192+'2019 PSUI Customer Gen'!E192</f>
        <v>1087.1500000000001</v>
      </c>
      <c r="F192" s="78">
        <f>'2019 PSUI Customer Load'!F192+'2019 PSUI Customer Gen'!F192</f>
        <v>1084.8219999999999</v>
      </c>
      <c r="G192" s="78">
        <f>'2019 PSUI Customer Load'!G192+'2019 PSUI Customer Gen'!G192</f>
        <v>1104.2550000000001</v>
      </c>
      <c r="H192" s="78">
        <f>'2019 PSUI Customer Load'!H192+'2019 PSUI Customer Gen'!H192</f>
        <v>1132.7260000000001</v>
      </c>
      <c r="I192" s="78">
        <f>'2019 PSUI Customer Load'!I192+'2019 PSUI Customer Gen'!I192</f>
        <v>1208.934</v>
      </c>
      <c r="J192" s="78">
        <f>'2019 PSUI Customer Load'!J192+'2019 PSUI Customer Gen'!J192</f>
        <v>1214.6390000000001</v>
      </c>
      <c r="K192" s="78">
        <f>'2019 PSUI Customer Load'!K192+'2019 PSUI Customer Gen'!K192</f>
        <v>1204.2740000000001</v>
      </c>
      <c r="L192" s="78">
        <f>'2019 PSUI Customer Load'!L192+'2019 PSUI Customer Gen'!L192</f>
        <v>1218.2900000000002</v>
      </c>
      <c r="M192" s="78">
        <f>'2019 PSUI Customer Load'!M192+'2019 PSUI Customer Gen'!M192</f>
        <v>1201.0569999999998</v>
      </c>
      <c r="N192" s="78">
        <f>'2019 PSUI Customer Load'!N192+'2019 PSUI Customer Gen'!N192</f>
        <v>1181.078</v>
      </c>
      <c r="O192" s="78">
        <f>'2019 PSUI Customer Load'!O192+'2019 PSUI Customer Gen'!O192</f>
        <v>1182.3510000000001</v>
      </c>
      <c r="P192" s="78">
        <f>'2019 PSUI Customer Load'!P192+'2019 PSUI Customer Gen'!P192</f>
        <v>1161.1179999999999</v>
      </c>
      <c r="Q192" s="78">
        <f>'2019 PSUI Customer Load'!Q192+'2019 PSUI Customer Gen'!Q192</f>
        <v>1170.374</v>
      </c>
      <c r="R192" s="78">
        <f>'2019 PSUI Customer Load'!R192+'2019 PSUI Customer Gen'!R192</f>
        <v>1165.1880000000001</v>
      </c>
      <c r="S192" s="78">
        <f>'2019 PSUI Customer Load'!S192+'2019 PSUI Customer Gen'!S192</f>
        <v>1114.5640000000001</v>
      </c>
      <c r="T192" s="78">
        <f>'2019 PSUI Customer Load'!T192+'2019 PSUI Customer Gen'!T192</f>
        <v>1135.4960000000001</v>
      </c>
      <c r="U192" s="78">
        <f>'2019 PSUI Customer Load'!U192+'2019 PSUI Customer Gen'!U192</f>
        <v>1105.2660000000001</v>
      </c>
      <c r="V192" s="78">
        <f>'2019 PSUI Customer Load'!V192+'2019 PSUI Customer Gen'!V192</f>
        <v>1095.4099999999999</v>
      </c>
      <c r="W192" s="78">
        <f>'2019 PSUI Customer Load'!W192+'2019 PSUI Customer Gen'!W192</f>
        <v>1107.296</v>
      </c>
      <c r="X192" s="78">
        <f>'2019 PSUI Customer Load'!X192+'2019 PSUI Customer Gen'!X192</f>
        <v>1111.3920000000001</v>
      </c>
      <c r="Y192" s="78">
        <f>'2019 PSUI Customer Load'!Y192+'2019 PSUI Customer Gen'!Y192</f>
        <v>1132.1789999999999</v>
      </c>
      <c r="Z192" s="78">
        <f>'2019 PSUI Customer Load'!Z192+'2019 PSUI Customer Gen'!Z192</f>
        <v>1119.8020000000001</v>
      </c>
      <c r="AA192" s="86">
        <f t="shared" si="26"/>
        <v>1218.2900000000002</v>
      </c>
      <c r="AB192" s="77">
        <f t="shared" si="27"/>
        <v>2021</v>
      </c>
      <c r="AC192" s="76">
        <f t="shared" si="28"/>
        <v>5</v>
      </c>
      <c r="AD192" s="76" t="str">
        <f t="shared" si="29"/>
        <v/>
      </c>
      <c r="AE192" s="76" t="str">
        <f t="shared" si="30"/>
        <v/>
      </c>
      <c r="AF192" s="74">
        <f t="shared" si="31"/>
        <v>1218.2900000000002</v>
      </c>
      <c r="AG192" s="75" t="str">
        <f t="shared" si="32"/>
        <v>10:00</v>
      </c>
      <c r="AH192" s="74">
        <f t="shared" si="33"/>
        <v>28636.477999999999</v>
      </c>
      <c r="AI192" s="73" t="str">
        <f t="shared" si="34"/>
        <v/>
      </c>
      <c r="AJ192" s="73" t="str">
        <f t="shared" si="35"/>
        <v/>
      </c>
      <c r="AK192" s="73" t="str">
        <f t="shared" si="36"/>
        <v/>
      </c>
      <c r="AL192" s="72" t="str">
        <f t="shared" si="37"/>
        <v/>
      </c>
      <c r="AM192" s="71" t="str">
        <f t="shared" si="38"/>
        <v/>
      </c>
    </row>
    <row r="193" spans="2:39" ht="13.8" thickBot="1">
      <c r="B193" s="79">
        <v>44325</v>
      </c>
      <c r="C193" s="78">
        <f>'2019 PSUI Customer Load'!C193+'2019 PSUI Customer Gen'!C193</f>
        <v>1103.759</v>
      </c>
      <c r="D193" s="78">
        <f>'2019 PSUI Customer Load'!D193+'2019 PSUI Customer Gen'!D193</f>
        <v>1105.2619999999999</v>
      </c>
      <c r="E193" s="78">
        <f>'2019 PSUI Customer Load'!E193+'2019 PSUI Customer Gen'!E193</f>
        <v>1121.336</v>
      </c>
      <c r="F193" s="78">
        <f>'2019 PSUI Customer Load'!F193+'2019 PSUI Customer Gen'!F193</f>
        <v>1103.3239999999998</v>
      </c>
      <c r="G193" s="78">
        <f>'2019 PSUI Customer Load'!G193+'2019 PSUI Customer Gen'!G193</f>
        <v>1134.606</v>
      </c>
      <c r="H193" s="78">
        <f>'2019 PSUI Customer Load'!H193+'2019 PSUI Customer Gen'!H193</f>
        <v>1143.3890000000001</v>
      </c>
      <c r="I193" s="78">
        <f>'2019 PSUI Customer Load'!I193+'2019 PSUI Customer Gen'!I193</f>
        <v>1207.5049999999999</v>
      </c>
      <c r="J193" s="78">
        <f>'2019 PSUI Customer Load'!J193+'2019 PSUI Customer Gen'!J193</f>
        <v>1203.7570000000001</v>
      </c>
      <c r="K193" s="78">
        <f>'2019 PSUI Customer Load'!K193+'2019 PSUI Customer Gen'!K193</f>
        <v>1191.9560000000001</v>
      </c>
      <c r="L193" s="78">
        <f>'2019 PSUI Customer Load'!L193+'2019 PSUI Customer Gen'!L193</f>
        <v>1207.9590000000001</v>
      </c>
      <c r="M193" s="78">
        <f>'2019 PSUI Customer Load'!M193+'2019 PSUI Customer Gen'!M193</f>
        <v>1172.8520000000001</v>
      </c>
      <c r="N193" s="78">
        <f>'2019 PSUI Customer Load'!N193+'2019 PSUI Customer Gen'!N193</f>
        <v>1165.425</v>
      </c>
      <c r="O193" s="78">
        <f>'2019 PSUI Customer Load'!O193+'2019 PSUI Customer Gen'!O193</f>
        <v>1193.271</v>
      </c>
      <c r="P193" s="78">
        <f>'2019 PSUI Customer Load'!P193+'2019 PSUI Customer Gen'!P193</f>
        <v>1172.7809999999999</v>
      </c>
      <c r="Q193" s="78">
        <f>'2019 PSUI Customer Load'!Q193+'2019 PSUI Customer Gen'!Q193</f>
        <v>1163.2270000000001</v>
      </c>
      <c r="R193" s="78">
        <f>'2019 PSUI Customer Load'!R193+'2019 PSUI Customer Gen'!R193</f>
        <v>1135.0409999999999</v>
      </c>
      <c r="S193" s="78">
        <f>'2019 PSUI Customer Load'!S193+'2019 PSUI Customer Gen'!S193</f>
        <v>1111.0260000000001</v>
      </c>
      <c r="T193" s="78">
        <f>'2019 PSUI Customer Load'!T193+'2019 PSUI Customer Gen'!T193</f>
        <v>1114.7130000000002</v>
      </c>
      <c r="U193" s="78">
        <f>'2019 PSUI Customer Load'!U193+'2019 PSUI Customer Gen'!U193</f>
        <v>1088.0829999999999</v>
      </c>
      <c r="V193" s="78">
        <f>'2019 PSUI Customer Load'!V193+'2019 PSUI Customer Gen'!V193</f>
        <v>1090.1760000000002</v>
      </c>
      <c r="W193" s="78">
        <f>'2019 PSUI Customer Load'!W193+'2019 PSUI Customer Gen'!W193</f>
        <v>1102.1840000000002</v>
      </c>
      <c r="X193" s="78">
        <f>'2019 PSUI Customer Load'!X193+'2019 PSUI Customer Gen'!X193</f>
        <v>1091.085</v>
      </c>
      <c r="Y193" s="78">
        <f>'2019 PSUI Customer Load'!Y193+'2019 PSUI Customer Gen'!Y193</f>
        <v>1086.6189999999999</v>
      </c>
      <c r="Z193" s="78">
        <f>'2019 PSUI Customer Load'!Z193+'2019 PSUI Customer Gen'!Z193</f>
        <v>1100.8960000000002</v>
      </c>
      <c r="AA193" s="86">
        <f t="shared" si="26"/>
        <v>1207.9590000000001</v>
      </c>
      <c r="AB193" s="77">
        <f t="shared" si="27"/>
        <v>2021</v>
      </c>
      <c r="AC193" s="76">
        <f t="shared" si="28"/>
        <v>5</v>
      </c>
      <c r="AD193" s="76" t="str">
        <f t="shared" si="29"/>
        <v/>
      </c>
      <c r="AE193" s="76" t="str">
        <f t="shared" si="30"/>
        <v/>
      </c>
      <c r="AF193" s="74">
        <f t="shared" si="31"/>
        <v>1207.9590000000001</v>
      </c>
      <c r="AG193" s="75" t="str">
        <f t="shared" si="32"/>
        <v>10:00</v>
      </c>
      <c r="AH193" s="74">
        <f t="shared" si="33"/>
        <v>28518.190999999999</v>
      </c>
      <c r="AI193" s="73" t="str">
        <f t="shared" si="34"/>
        <v/>
      </c>
      <c r="AJ193" s="73" t="str">
        <f t="shared" si="35"/>
        <v/>
      </c>
      <c r="AK193" s="73" t="str">
        <f t="shared" si="36"/>
        <v/>
      </c>
      <c r="AL193" s="72" t="str">
        <f t="shared" si="37"/>
        <v/>
      </c>
      <c r="AM193" s="71" t="str">
        <f t="shared" si="38"/>
        <v/>
      </c>
    </row>
    <row r="194" spans="2:39" ht="13.8" thickBot="1">
      <c r="B194" s="79">
        <v>44326</v>
      </c>
      <c r="C194" s="78">
        <f>'2019 PSUI Customer Load'!C194+'2019 PSUI Customer Gen'!C194</f>
        <v>1113.3429999999998</v>
      </c>
      <c r="D194" s="78">
        <f>'2019 PSUI Customer Load'!D194+'2019 PSUI Customer Gen'!D194</f>
        <v>1116.1550000000002</v>
      </c>
      <c r="E194" s="78">
        <f>'2019 PSUI Customer Load'!E194+'2019 PSUI Customer Gen'!E194</f>
        <v>1128.1320000000001</v>
      </c>
      <c r="F194" s="78">
        <f>'2019 PSUI Customer Load'!F194+'2019 PSUI Customer Gen'!F194</f>
        <v>1146.7839999999999</v>
      </c>
      <c r="G194" s="78">
        <f>'2019 PSUI Customer Load'!G194+'2019 PSUI Customer Gen'!G194</f>
        <v>1157.0060000000001</v>
      </c>
      <c r="H194" s="78">
        <f>'2019 PSUI Customer Load'!H194+'2019 PSUI Customer Gen'!H194</f>
        <v>1192.768</v>
      </c>
      <c r="I194" s="78">
        <f>'2019 PSUI Customer Load'!I194+'2019 PSUI Customer Gen'!I194</f>
        <v>1316.8119999999999</v>
      </c>
      <c r="J194" s="78">
        <f>'2019 PSUI Customer Load'!J194+'2019 PSUI Customer Gen'!J194</f>
        <v>1336.354</v>
      </c>
      <c r="K194" s="78">
        <f>'2019 PSUI Customer Load'!K194+'2019 PSUI Customer Gen'!K194</f>
        <v>1244.614</v>
      </c>
      <c r="L194" s="78">
        <f>'2019 PSUI Customer Load'!L194+'2019 PSUI Customer Gen'!L194</f>
        <v>1313.97</v>
      </c>
      <c r="M194" s="78">
        <f>'2019 PSUI Customer Load'!M194+'2019 PSUI Customer Gen'!M194</f>
        <v>1316.42</v>
      </c>
      <c r="N194" s="78">
        <f>'2019 PSUI Customer Load'!N194+'2019 PSUI Customer Gen'!N194</f>
        <v>1286.71</v>
      </c>
      <c r="O194" s="78">
        <f>'2019 PSUI Customer Load'!O194+'2019 PSUI Customer Gen'!O194</f>
        <v>1281.74</v>
      </c>
      <c r="P194" s="78">
        <f>'2019 PSUI Customer Load'!P194+'2019 PSUI Customer Gen'!P194</f>
        <v>1258.57</v>
      </c>
      <c r="Q194" s="78">
        <f>'2019 PSUI Customer Load'!Q194+'2019 PSUI Customer Gen'!Q194</f>
        <v>1273.8599999999999</v>
      </c>
      <c r="R194" s="78">
        <f>'2019 PSUI Customer Load'!R194+'2019 PSUI Customer Gen'!R194</f>
        <v>1246.74</v>
      </c>
      <c r="S194" s="78">
        <f>'2019 PSUI Customer Load'!S194+'2019 PSUI Customer Gen'!S194</f>
        <v>1183.8399999999999</v>
      </c>
      <c r="T194" s="78">
        <f>'2019 PSUI Customer Load'!T194+'2019 PSUI Customer Gen'!T194</f>
        <v>1170.23</v>
      </c>
      <c r="U194" s="78">
        <f>'2019 PSUI Customer Load'!U194+'2019 PSUI Customer Gen'!U194</f>
        <v>1130.68</v>
      </c>
      <c r="V194" s="78">
        <f>'2019 PSUI Customer Load'!V194+'2019 PSUI Customer Gen'!V194</f>
        <v>1104.1500000000001</v>
      </c>
      <c r="W194" s="78">
        <f>'2019 PSUI Customer Load'!W194+'2019 PSUI Customer Gen'!W194</f>
        <v>1096.27</v>
      </c>
      <c r="X194" s="78">
        <f>'2019 PSUI Customer Load'!X194+'2019 PSUI Customer Gen'!X194</f>
        <v>1107.6099999999999</v>
      </c>
      <c r="Y194" s="78">
        <f>'2019 PSUI Customer Load'!Y194+'2019 PSUI Customer Gen'!Y194</f>
        <v>1091.06</v>
      </c>
      <c r="Z194" s="78">
        <f>'2019 PSUI Customer Load'!Z194+'2019 PSUI Customer Gen'!Z194</f>
        <v>1076.04</v>
      </c>
      <c r="AA194" s="86">
        <f t="shared" si="26"/>
        <v>1336.354</v>
      </c>
      <c r="AB194" s="77">
        <f t="shared" si="27"/>
        <v>2021</v>
      </c>
      <c r="AC194" s="76">
        <f t="shared" si="28"/>
        <v>5</v>
      </c>
      <c r="AD194" s="76" t="str">
        <f t="shared" si="29"/>
        <v/>
      </c>
      <c r="AE194" s="76" t="str">
        <f t="shared" si="30"/>
        <v/>
      </c>
      <c r="AF194" s="74">
        <f t="shared" si="31"/>
        <v>1336.354</v>
      </c>
      <c r="AG194" s="75" t="str">
        <f t="shared" si="32"/>
        <v>8:00</v>
      </c>
      <c r="AH194" s="74">
        <f t="shared" si="33"/>
        <v>30026.212000000007</v>
      </c>
      <c r="AI194" s="73" t="str">
        <f t="shared" si="34"/>
        <v/>
      </c>
      <c r="AJ194" s="73" t="str">
        <f t="shared" si="35"/>
        <v/>
      </c>
      <c r="AK194" s="73" t="str">
        <f t="shared" si="36"/>
        <v/>
      </c>
      <c r="AL194" s="72" t="str">
        <f t="shared" si="37"/>
        <v/>
      </c>
      <c r="AM194" s="71" t="str">
        <f t="shared" si="38"/>
        <v/>
      </c>
    </row>
    <row r="195" spans="2:39" ht="13.8" thickBot="1">
      <c r="B195" s="79">
        <v>44327</v>
      </c>
      <c r="C195" s="78">
        <f>'2019 PSUI Customer Load'!C195+'2019 PSUI Customer Gen'!C195</f>
        <v>1051.05</v>
      </c>
      <c r="D195" s="78">
        <f>'2019 PSUI Customer Load'!D195+'2019 PSUI Customer Gen'!D195</f>
        <v>1061.17</v>
      </c>
      <c r="E195" s="78">
        <f>'2019 PSUI Customer Load'!E195+'2019 PSUI Customer Gen'!E195</f>
        <v>1072.47</v>
      </c>
      <c r="F195" s="78">
        <f>'2019 PSUI Customer Load'!F195+'2019 PSUI Customer Gen'!F195</f>
        <v>1095.75</v>
      </c>
      <c r="G195" s="78">
        <f>'2019 PSUI Customer Load'!G195+'2019 PSUI Customer Gen'!G195</f>
        <v>1124.52</v>
      </c>
      <c r="H195" s="78">
        <f>'2019 PSUI Customer Load'!H195+'2019 PSUI Customer Gen'!H195</f>
        <v>1137.8499999999999</v>
      </c>
      <c r="I195" s="78">
        <f>'2019 PSUI Customer Load'!I195+'2019 PSUI Customer Gen'!I195</f>
        <v>1259.83</v>
      </c>
      <c r="J195" s="78">
        <f>'2019 PSUI Customer Load'!J195+'2019 PSUI Customer Gen'!J195</f>
        <v>1290.73</v>
      </c>
      <c r="K195" s="78">
        <f>'2019 PSUI Customer Load'!K195+'2019 PSUI Customer Gen'!K195</f>
        <v>1276.94</v>
      </c>
      <c r="L195" s="78">
        <f>'2019 PSUI Customer Load'!L195+'2019 PSUI Customer Gen'!L195</f>
        <v>1325.98</v>
      </c>
      <c r="M195" s="78">
        <f>'2019 PSUI Customer Load'!M195+'2019 PSUI Customer Gen'!M195</f>
        <v>1322.55</v>
      </c>
      <c r="N195" s="78">
        <f>'2019 PSUI Customer Load'!N195+'2019 PSUI Customer Gen'!N195</f>
        <v>1307.78</v>
      </c>
      <c r="O195" s="78">
        <f>'2019 PSUI Customer Load'!O195+'2019 PSUI Customer Gen'!O195</f>
        <v>1294.83</v>
      </c>
      <c r="P195" s="78">
        <f>'2019 PSUI Customer Load'!P195+'2019 PSUI Customer Gen'!P195</f>
        <v>1296.72</v>
      </c>
      <c r="Q195" s="78">
        <f>'2019 PSUI Customer Load'!Q195+'2019 PSUI Customer Gen'!Q195</f>
        <v>1289.44</v>
      </c>
      <c r="R195" s="78">
        <f>'2019 PSUI Customer Load'!R195+'2019 PSUI Customer Gen'!R195</f>
        <v>1251.8399999999999</v>
      </c>
      <c r="S195" s="78">
        <f>'2019 PSUI Customer Load'!S195+'2019 PSUI Customer Gen'!S195</f>
        <v>1211.21</v>
      </c>
      <c r="T195" s="78">
        <f>'2019 PSUI Customer Load'!T195+'2019 PSUI Customer Gen'!T195</f>
        <v>1196.02</v>
      </c>
      <c r="U195" s="78">
        <f>'2019 PSUI Customer Load'!U195+'2019 PSUI Customer Gen'!U195</f>
        <v>1169.49</v>
      </c>
      <c r="V195" s="78">
        <f>'2019 PSUI Customer Load'!V195+'2019 PSUI Customer Gen'!V195</f>
        <v>1128.1600000000001</v>
      </c>
      <c r="W195" s="78">
        <f>'2019 PSUI Customer Load'!W195+'2019 PSUI Customer Gen'!W195</f>
        <v>1115.42</v>
      </c>
      <c r="X195" s="78">
        <f>'2019 PSUI Customer Load'!X195+'2019 PSUI Customer Gen'!X195</f>
        <v>1092.74</v>
      </c>
      <c r="Y195" s="78">
        <f>'2019 PSUI Customer Load'!Y195+'2019 PSUI Customer Gen'!Y195</f>
        <v>1075.52</v>
      </c>
      <c r="Z195" s="78">
        <f>'2019 PSUI Customer Load'!Z195+'2019 PSUI Customer Gen'!Z195</f>
        <v>1063.27</v>
      </c>
      <c r="AA195" s="86">
        <f t="shared" ref="AA195:AA258" si="39">MAX(C195:Z195)</f>
        <v>1325.98</v>
      </c>
      <c r="AB195" s="77">
        <f t="shared" ref="AB195:AB258" si="40">YEAR(B195)</f>
        <v>2021</v>
      </c>
      <c r="AC195" s="76">
        <f t="shared" ref="AC195:AC258" si="41">MONTH(B195)</f>
        <v>5</v>
      </c>
      <c r="AD195" s="76" t="str">
        <f t="shared" ref="AD195:AD258" si="42">IF(AE195="","",AB195&amp;"-"&amp;AE195)</f>
        <v/>
      </c>
      <c r="AE195" s="76" t="str">
        <f t="shared" ref="AE195:AE258" si="43">IF(DAY(B195+1)=1,AC195,"")</f>
        <v/>
      </c>
      <c r="AF195" s="74">
        <f t="shared" ref="AF195:AF258" si="44">MAX(C195:AA195)</f>
        <v>1325.98</v>
      </c>
      <c r="AG195" s="75" t="str">
        <f t="shared" ref="AG195:AG258" si="45">INDEX($C$2:$Z$2,MATCH(AF195,C195:Z195,0))</f>
        <v>10:00</v>
      </c>
      <c r="AH195" s="74">
        <f t="shared" ref="AH195:AH258" si="46">SUM(C195:AA195)</f>
        <v>29837.260000000002</v>
      </c>
      <c r="AI195" s="73" t="str">
        <f t="shared" ref="AI195:AI258" si="47">IF(AE195&lt;&gt;"",SUMIFS(AF:AF,AC:AC,AC195,AB:AB,AB195),"")</f>
        <v/>
      </c>
      <c r="AJ195" s="73" t="str">
        <f t="shared" ref="AJ195:AJ258" si="48">IF(AI195="","",_xlfn.MAXIFS(AF:AF,AC:AC,AC195,AB:AB,AB195))</f>
        <v/>
      </c>
      <c r="AK195" s="73" t="str">
        <f t="shared" ref="AK195:AK258" si="49">IF(AI195="","",_xlfn.MAXIFS(AH:AH,AC:AC,AC195,AB:AB,AB195))</f>
        <v/>
      </c>
      <c r="AL195" s="72" t="str">
        <f t="shared" ref="AL195:AL258" si="50">IF(AI195&lt;&gt;"",INDEX(B:B,MATCH(AJ195,AF:AF,0)),"")</f>
        <v/>
      </c>
      <c r="AM195" s="71" t="str">
        <f t="shared" ref="AM195:AM258" si="51">IF(AI195&lt;&gt;"",INDEX(AG:AG,MATCH(AJ195,AF:AF,0)),"")</f>
        <v/>
      </c>
    </row>
    <row r="196" spans="2:39" ht="13.8" thickBot="1">
      <c r="B196" s="79">
        <v>44328</v>
      </c>
      <c r="C196" s="78">
        <f>'2019 PSUI Customer Load'!C196+'2019 PSUI Customer Gen'!C196</f>
        <v>1065.23</v>
      </c>
      <c r="D196" s="78">
        <f>'2019 PSUI Customer Load'!D196+'2019 PSUI Customer Gen'!D196</f>
        <v>1058.3</v>
      </c>
      <c r="E196" s="78">
        <f>'2019 PSUI Customer Load'!E196+'2019 PSUI Customer Gen'!E196</f>
        <v>1093.96</v>
      </c>
      <c r="F196" s="78">
        <f>'2019 PSUI Customer Load'!F196+'2019 PSUI Customer Gen'!F196</f>
        <v>1096.6500000000001</v>
      </c>
      <c r="G196" s="78">
        <f>'2019 PSUI Customer Load'!G196+'2019 PSUI Customer Gen'!G196</f>
        <v>1117.03</v>
      </c>
      <c r="H196" s="78">
        <f>'2019 PSUI Customer Load'!H196+'2019 PSUI Customer Gen'!H196</f>
        <v>1157.24</v>
      </c>
      <c r="I196" s="78">
        <f>'2019 PSUI Customer Load'!I196+'2019 PSUI Customer Gen'!I196</f>
        <v>1263.5</v>
      </c>
      <c r="J196" s="78">
        <f>'2019 PSUI Customer Load'!J196+'2019 PSUI Customer Gen'!J196</f>
        <v>1284.5999999999999</v>
      </c>
      <c r="K196" s="78">
        <f>'2019 PSUI Customer Load'!K196+'2019 PSUI Customer Gen'!K196</f>
        <v>1277.8800000000001</v>
      </c>
      <c r="L196" s="78">
        <f>'2019 PSUI Customer Load'!L196+'2019 PSUI Customer Gen'!L196</f>
        <v>1311.24</v>
      </c>
      <c r="M196" s="78">
        <f>'2019 PSUI Customer Load'!M196+'2019 PSUI Customer Gen'!M196</f>
        <v>1324.44</v>
      </c>
      <c r="N196" s="78">
        <f>'2019 PSUI Customer Load'!N196+'2019 PSUI Customer Gen'!N196</f>
        <v>1338.54</v>
      </c>
      <c r="O196" s="78">
        <f>'2019 PSUI Customer Load'!O196+'2019 PSUI Customer Gen'!O196</f>
        <v>1630.27</v>
      </c>
      <c r="P196" s="78">
        <f>'2019 PSUI Customer Load'!P196+'2019 PSUI Customer Gen'!P196</f>
        <v>1483.97</v>
      </c>
      <c r="Q196" s="78">
        <f>'2019 PSUI Customer Load'!Q196+'2019 PSUI Customer Gen'!Q196</f>
        <v>1483.41</v>
      </c>
      <c r="R196" s="78">
        <f>'2019 PSUI Customer Load'!R196+'2019 PSUI Customer Gen'!R196</f>
        <v>1446.41</v>
      </c>
      <c r="S196" s="78">
        <f>'2019 PSUI Customer Load'!S196+'2019 PSUI Customer Gen'!S196</f>
        <v>1391.39</v>
      </c>
      <c r="T196" s="78">
        <f>'2019 PSUI Customer Load'!T196+'2019 PSUI Customer Gen'!T196</f>
        <v>1352.93</v>
      </c>
      <c r="U196" s="78">
        <f>'2019 PSUI Customer Load'!U196+'2019 PSUI Customer Gen'!U196</f>
        <v>1276.56</v>
      </c>
      <c r="V196" s="78">
        <f>'2019 PSUI Customer Load'!V196+'2019 PSUI Customer Gen'!V196</f>
        <v>1228.4000000000001</v>
      </c>
      <c r="W196" s="78">
        <f>'2019 PSUI Customer Load'!W196+'2019 PSUI Customer Gen'!W196</f>
        <v>1161.0899999999999</v>
      </c>
      <c r="X196" s="78">
        <f>'2019 PSUI Customer Load'!X196+'2019 PSUI Customer Gen'!X196</f>
        <v>1087.42</v>
      </c>
      <c r="Y196" s="78">
        <f>'2019 PSUI Customer Load'!Y196+'2019 PSUI Customer Gen'!Y196</f>
        <v>1080.73</v>
      </c>
      <c r="Z196" s="78">
        <f>'2019 PSUI Customer Load'!Z196+'2019 PSUI Customer Gen'!Z196</f>
        <v>1048.53</v>
      </c>
      <c r="AA196" s="86">
        <f t="shared" si="39"/>
        <v>1630.27</v>
      </c>
      <c r="AB196" s="77">
        <f t="shared" si="40"/>
        <v>2021</v>
      </c>
      <c r="AC196" s="76">
        <f t="shared" si="41"/>
        <v>5</v>
      </c>
      <c r="AD196" s="76" t="str">
        <f t="shared" si="42"/>
        <v/>
      </c>
      <c r="AE196" s="76" t="str">
        <f t="shared" si="43"/>
        <v/>
      </c>
      <c r="AF196" s="74">
        <f t="shared" si="44"/>
        <v>1630.27</v>
      </c>
      <c r="AG196" s="75" t="str">
        <f t="shared" si="45"/>
        <v>13:00</v>
      </c>
      <c r="AH196" s="74">
        <f t="shared" si="46"/>
        <v>31689.990000000005</v>
      </c>
      <c r="AI196" s="73" t="str">
        <f t="shared" si="47"/>
        <v/>
      </c>
      <c r="AJ196" s="73" t="str">
        <f t="shared" si="48"/>
        <v/>
      </c>
      <c r="AK196" s="73" t="str">
        <f t="shared" si="49"/>
        <v/>
      </c>
      <c r="AL196" s="72" t="str">
        <f t="shared" si="50"/>
        <v/>
      </c>
      <c r="AM196" s="71" t="str">
        <f t="shared" si="51"/>
        <v/>
      </c>
    </row>
    <row r="197" spans="2:39" ht="13.8" thickBot="1">
      <c r="B197" s="79">
        <v>44329</v>
      </c>
      <c r="C197" s="78">
        <f>'2019 PSUI Customer Load'!C197+'2019 PSUI Customer Gen'!C197</f>
        <v>1061.1300000000001</v>
      </c>
      <c r="D197" s="78">
        <f>'2019 PSUI Customer Load'!D197+'2019 PSUI Customer Gen'!D197</f>
        <v>1066</v>
      </c>
      <c r="E197" s="78">
        <f>'2019 PSUI Customer Load'!E197+'2019 PSUI Customer Gen'!E197</f>
        <v>1077.6199999999999</v>
      </c>
      <c r="F197" s="78">
        <f>'2019 PSUI Customer Load'!F197+'2019 PSUI Customer Gen'!F197</f>
        <v>1113.6300000000001</v>
      </c>
      <c r="G197" s="78">
        <f>'2019 PSUI Customer Load'!G197+'2019 PSUI Customer Gen'!G197</f>
        <v>1119.93</v>
      </c>
      <c r="H197" s="78">
        <f>'2019 PSUI Customer Load'!H197+'2019 PSUI Customer Gen'!H197</f>
        <v>1147.8599999999999</v>
      </c>
      <c r="I197" s="78">
        <f>'2019 PSUI Customer Load'!I197+'2019 PSUI Customer Gen'!I197</f>
        <v>1255.3499999999999</v>
      </c>
      <c r="J197" s="78">
        <f>'2019 PSUI Customer Load'!J197+'2019 PSUI Customer Gen'!J197</f>
        <v>1283.8699999999999</v>
      </c>
      <c r="K197" s="78">
        <f>'2019 PSUI Customer Load'!K197+'2019 PSUI Customer Gen'!K197</f>
        <v>1312.47</v>
      </c>
      <c r="L197" s="78">
        <f>'2019 PSUI Customer Load'!L197+'2019 PSUI Customer Gen'!L197</f>
        <v>1553.06</v>
      </c>
      <c r="M197" s="78">
        <f>'2019 PSUI Customer Load'!M197+'2019 PSUI Customer Gen'!M197</f>
        <v>1548.12</v>
      </c>
      <c r="N197" s="78">
        <f>'2019 PSUI Customer Load'!N197+'2019 PSUI Customer Gen'!N197</f>
        <v>1557.96</v>
      </c>
      <c r="O197" s="78">
        <f>'2019 PSUI Customer Load'!O197+'2019 PSUI Customer Gen'!O197</f>
        <v>1549.14</v>
      </c>
      <c r="P197" s="78">
        <f>'2019 PSUI Customer Load'!P197+'2019 PSUI Customer Gen'!P197</f>
        <v>1548.58</v>
      </c>
      <c r="Q197" s="78">
        <f>'2019 PSUI Customer Load'!Q197+'2019 PSUI Customer Gen'!Q197</f>
        <v>1552.29</v>
      </c>
      <c r="R197" s="78">
        <f>'2019 PSUI Customer Load'!R197+'2019 PSUI Customer Gen'!R197</f>
        <v>1501.68</v>
      </c>
      <c r="S197" s="78">
        <f>'2019 PSUI Customer Load'!S197+'2019 PSUI Customer Gen'!S197</f>
        <v>1451</v>
      </c>
      <c r="T197" s="78">
        <f>'2019 PSUI Customer Load'!T197+'2019 PSUI Customer Gen'!T197</f>
        <v>1410.78</v>
      </c>
      <c r="U197" s="78">
        <f>'2019 PSUI Customer Load'!U197+'2019 PSUI Customer Gen'!U197</f>
        <v>1365.95</v>
      </c>
      <c r="V197" s="78">
        <f>'2019 PSUI Customer Load'!V197+'2019 PSUI Customer Gen'!V197</f>
        <v>1301.1600000000001</v>
      </c>
      <c r="W197" s="78">
        <f>'2019 PSUI Customer Load'!W197+'2019 PSUI Customer Gen'!W197</f>
        <v>1271.9000000000001</v>
      </c>
      <c r="X197" s="78">
        <f>'2019 PSUI Customer Load'!X197+'2019 PSUI Customer Gen'!X197</f>
        <v>1237.1099999999999</v>
      </c>
      <c r="Y197" s="78">
        <f>'2019 PSUI Customer Load'!Y197+'2019 PSUI Customer Gen'!Y197</f>
        <v>1198.23</v>
      </c>
      <c r="Z197" s="78">
        <f>'2019 PSUI Customer Load'!Z197+'2019 PSUI Customer Gen'!Z197</f>
        <v>1071.3900000000001</v>
      </c>
      <c r="AA197" s="86">
        <f t="shared" si="39"/>
        <v>1557.96</v>
      </c>
      <c r="AB197" s="77">
        <f t="shared" si="40"/>
        <v>2021</v>
      </c>
      <c r="AC197" s="76">
        <f t="shared" si="41"/>
        <v>5</v>
      </c>
      <c r="AD197" s="76" t="str">
        <f t="shared" si="42"/>
        <v/>
      </c>
      <c r="AE197" s="76" t="str">
        <f t="shared" si="43"/>
        <v/>
      </c>
      <c r="AF197" s="74">
        <f t="shared" si="44"/>
        <v>1557.96</v>
      </c>
      <c r="AG197" s="75" t="str">
        <f t="shared" si="45"/>
        <v>12:00</v>
      </c>
      <c r="AH197" s="74">
        <f t="shared" si="46"/>
        <v>33114.17</v>
      </c>
      <c r="AI197" s="73" t="str">
        <f t="shared" si="47"/>
        <v/>
      </c>
      <c r="AJ197" s="73" t="str">
        <f t="shared" si="48"/>
        <v/>
      </c>
      <c r="AK197" s="73" t="str">
        <f t="shared" si="49"/>
        <v/>
      </c>
      <c r="AL197" s="72" t="str">
        <f t="shared" si="50"/>
        <v/>
      </c>
      <c r="AM197" s="71" t="str">
        <f t="shared" si="51"/>
        <v/>
      </c>
    </row>
    <row r="198" spans="2:39" ht="13.8" thickBot="1">
      <c r="B198" s="79">
        <v>44330</v>
      </c>
      <c r="C198" s="78">
        <f>'2019 PSUI Customer Load'!C198+'2019 PSUI Customer Gen'!C198</f>
        <v>1062.04</v>
      </c>
      <c r="D198" s="78">
        <f>'2019 PSUI Customer Load'!D198+'2019 PSUI Customer Gen'!D198</f>
        <v>1068.1300000000001</v>
      </c>
      <c r="E198" s="78">
        <f>'2019 PSUI Customer Load'!E198+'2019 PSUI Customer Gen'!E198</f>
        <v>1072.1600000000001</v>
      </c>
      <c r="F198" s="78">
        <f>'2019 PSUI Customer Load'!F198+'2019 PSUI Customer Gen'!F198</f>
        <v>1103.3399999999999</v>
      </c>
      <c r="G198" s="78">
        <f>'2019 PSUI Customer Load'!G198+'2019 PSUI Customer Gen'!G198</f>
        <v>1120.77</v>
      </c>
      <c r="H198" s="78">
        <f>'2019 PSUI Customer Load'!H198+'2019 PSUI Customer Gen'!H198</f>
        <v>1160.25</v>
      </c>
      <c r="I198" s="78">
        <f>'2019 PSUI Customer Load'!I198+'2019 PSUI Customer Gen'!I198</f>
        <v>1244.8499999999999</v>
      </c>
      <c r="J198" s="78">
        <f>'2019 PSUI Customer Load'!J198+'2019 PSUI Customer Gen'!J198</f>
        <v>1289.93</v>
      </c>
      <c r="K198" s="78">
        <f>'2019 PSUI Customer Load'!K198+'2019 PSUI Customer Gen'!K198</f>
        <v>1488.38</v>
      </c>
      <c r="L198" s="78">
        <f>'2019 PSUI Customer Load'!L198+'2019 PSUI Customer Gen'!L198</f>
        <v>1555.78</v>
      </c>
      <c r="M198" s="78">
        <f>'2019 PSUI Customer Load'!M198+'2019 PSUI Customer Gen'!M198</f>
        <v>1578.71</v>
      </c>
      <c r="N198" s="78">
        <f>'2019 PSUI Customer Load'!N198+'2019 PSUI Customer Gen'!N198</f>
        <v>1545.15</v>
      </c>
      <c r="O198" s="78">
        <f>'2019 PSUI Customer Load'!O198+'2019 PSUI Customer Gen'!O198</f>
        <v>1546.06</v>
      </c>
      <c r="P198" s="78">
        <f>'2019 PSUI Customer Load'!P198+'2019 PSUI Customer Gen'!P198</f>
        <v>1540.42</v>
      </c>
      <c r="Q198" s="78">
        <f>'2019 PSUI Customer Load'!Q198+'2019 PSUI Customer Gen'!Q198</f>
        <v>1520.58</v>
      </c>
      <c r="R198" s="78">
        <f>'2019 PSUI Customer Load'!R198+'2019 PSUI Customer Gen'!R198</f>
        <v>1471.75</v>
      </c>
      <c r="S198" s="78">
        <f>'2019 PSUI Customer Load'!S198+'2019 PSUI Customer Gen'!S198</f>
        <v>1427.96</v>
      </c>
      <c r="T198" s="78">
        <f>'2019 PSUI Customer Load'!T198+'2019 PSUI Customer Gen'!T198</f>
        <v>1373.36</v>
      </c>
      <c r="U198" s="78">
        <f>'2019 PSUI Customer Load'!U198+'2019 PSUI Customer Gen'!U198</f>
        <v>1314.53</v>
      </c>
      <c r="V198" s="78">
        <f>'2019 PSUI Customer Load'!V198+'2019 PSUI Customer Gen'!V198</f>
        <v>1205.79</v>
      </c>
      <c r="W198" s="78">
        <f>'2019 PSUI Customer Load'!W198+'2019 PSUI Customer Gen'!W198</f>
        <v>1212.01</v>
      </c>
      <c r="X198" s="78">
        <f>'2019 PSUI Customer Load'!X198+'2019 PSUI Customer Gen'!X198</f>
        <v>1216.67</v>
      </c>
      <c r="Y198" s="78">
        <f>'2019 PSUI Customer Load'!Y198+'2019 PSUI Customer Gen'!Y198</f>
        <v>1100.8900000000001</v>
      </c>
      <c r="Z198" s="78">
        <f>'2019 PSUI Customer Load'!Z198+'2019 PSUI Customer Gen'!Z198</f>
        <v>1041.67</v>
      </c>
      <c r="AA198" s="86">
        <f t="shared" si="39"/>
        <v>1578.71</v>
      </c>
      <c r="AB198" s="77">
        <f t="shared" si="40"/>
        <v>2021</v>
      </c>
      <c r="AC198" s="76">
        <f t="shared" si="41"/>
        <v>5</v>
      </c>
      <c r="AD198" s="76" t="str">
        <f t="shared" si="42"/>
        <v/>
      </c>
      <c r="AE198" s="76" t="str">
        <f t="shared" si="43"/>
        <v/>
      </c>
      <c r="AF198" s="74">
        <f t="shared" si="44"/>
        <v>1578.71</v>
      </c>
      <c r="AG198" s="75" t="str">
        <f t="shared" si="45"/>
        <v>11:00</v>
      </c>
      <c r="AH198" s="74">
        <f t="shared" si="46"/>
        <v>32839.89</v>
      </c>
      <c r="AI198" s="73" t="str">
        <f t="shared" si="47"/>
        <v/>
      </c>
      <c r="AJ198" s="73" t="str">
        <f t="shared" si="48"/>
        <v/>
      </c>
      <c r="AK198" s="73" t="str">
        <f t="shared" si="49"/>
        <v/>
      </c>
      <c r="AL198" s="72" t="str">
        <f t="shared" si="50"/>
        <v/>
      </c>
      <c r="AM198" s="71" t="str">
        <f t="shared" si="51"/>
        <v/>
      </c>
    </row>
    <row r="199" spans="2:39" ht="13.8" thickBot="1">
      <c r="B199" s="79">
        <v>44331</v>
      </c>
      <c r="C199" s="78">
        <f>'2019 PSUI Customer Load'!C199+'2019 PSUI Customer Gen'!C199</f>
        <v>1037.68</v>
      </c>
      <c r="D199" s="78">
        <f>'2019 PSUI Customer Load'!D199+'2019 PSUI Customer Gen'!D199</f>
        <v>1035.58</v>
      </c>
      <c r="E199" s="78">
        <f>'2019 PSUI Customer Load'!E199+'2019 PSUI Customer Gen'!E199</f>
        <v>1028.3399999999999</v>
      </c>
      <c r="F199" s="78">
        <f>'2019 PSUI Customer Load'!F199+'2019 PSUI Customer Gen'!F199</f>
        <v>1041.81</v>
      </c>
      <c r="G199" s="78">
        <f>'2019 PSUI Customer Load'!G199+'2019 PSUI Customer Gen'!G199</f>
        <v>1065.68</v>
      </c>
      <c r="H199" s="78">
        <f>'2019 PSUI Customer Load'!H199+'2019 PSUI Customer Gen'!H199</f>
        <v>1112.3</v>
      </c>
      <c r="I199" s="78">
        <f>'2019 PSUI Customer Load'!I199+'2019 PSUI Customer Gen'!I199</f>
        <v>1153.5</v>
      </c>
      <c r="J199" s="78">
        <f>'2019 PSUI Customer Load'!J199+'2019 PSUI Customer Gen'!J199</f>
        <v>1246.25</v>
      </c>
      <c r="K199" s="78">
        <f>'2019 PSUI Customer Load'!K199+'2019 PSUI Customer Gen'!K199</f>
        <v>1347.47</v>
      </c>
      <c r="L199" s="78">
        <f>'2019 PSUI Customer Load'!L199+'2019 PSUI Customer Gen'!L199</f>
        <v>1414.14</v>
      </c>
      <c r="M199" s="78">
        <f>'2019 PSUI Customer Load'!M199+'2019 PSUI Customer Gen'!M199</f>
        <v>1414.42</v>
      </c>
      <c r="N199" s="78">
        <f>'2019 PSUI Customer Load'!N199+'2019 PSUI Customer Gen'!N199</f>
        <v>1384.01</v>
      </c>
      <c r="O199" s="78">
        <f>'2019 PSUI Customer Load'!O199+'2019 PSUI Customer Gen'!O199</f>
        <v>1403.4</v>
      </c>
      <c r="P199" s="78">
        <f>'2019 PSUI Customer Load'!P199+'2019 PSUI Customer Gen'!P199</f>
        <v>1364.62</v>
      </c>
      <c r="Q199" s="78">
        <f>'2019 PSUI Customer Load'!Q199+'2019 PSUI Customer Gen'!Q199</f>
        <v>1365.88</v>
      </c>
      <c r="R199" s="78">
        <f>'2019 PSUI Customer Load'!R199+'2019 PSUI Customer Gen'!R199</f>
        <v>1363.43</v>
      </c>
      <c r="S199" s="78">
        <f>'2019 PSUI Customer Load'!S199+'2019 PSUI Customer Gen'!S199</f>
        <v>1318.17</v>
      </c>
      <c r="T199" s="78">
        <f>'2019 PSUI Customer Load'!T199+'2019 PSUI Customer Gen'!T199</f>
        <v>1319.32</v>
      </c>
      <c r="U199" s="78">
        <f>'2019 PSUI Customer Load'!U199+'2019 PSUI Customer Gen'!U199</f>
        <v>1290.24</v>
      </c>
      <c r="V199" s="78">
        <f>'2019 PSUI Customer Load'!V199+'2019 PSUI Customer Gen'!V199</f>
        <v>1272.42</v>
      </c>
      <c r="W199" s="78">
        <f>'2019 PSUI Customer Load'!W199+'2019 PSUI Customer Gen'!W199</f>
        <v>1270.99</v>
      </c>
      <c r="X199" s="78">
        <f>'2019 PSUI Customer Load'!X199+'2019 PSUI Customer Gen'!X199</f>
        <v>1242.71</v>
      </c>
      <c r="Y199" s="78">
        <f>'2019 PSUI Customer Load'!Y199+'2019 PSUI Customer Gen'!Y199</f>
        <v>1227.03</v>
      </c>
      <c r="Z199" s="78">
        <f>'2019 PSUI Customer Load'!Z199+'2019 PSUI Customer Gen'!Z199</f>
        <v>1193.29</v>
      </c>
      <c r="AA199" s="86">
        <f t="shared" si="39"/>
        <v>1414.42</v>
      </c>
      <c r="AB199" s="77">
        <f t="shared" si="40"/>
        <v>2021</v>
      </c>
      <c r="AC199" s="76">
        <f t="shared" si="41"/>
        <v>5</v>
      </c>
      <c r="AD199" s="76" t="str">
        <f t="shared" si="42"/>
        <v/>
      </c>
      <c r="AE199" s="76" t="str">
        <f t="shared" si="43"/>
        <v/>
      </c>
      <c r="AF199" s="74">
        <f t="shared" si="44"/>
        <v>1414.42</v>
      </c>
      <c r="AG199" s="75" t="str">
        <f t="shared" si="45"/>
        <v>11:00</v>
      </c>
      <c r="AH199" s="74">
        <f t="shared" si="46"/>
        <v>31327.100000000006</v>
      </c>
      <c r="AI199" s="73" t="str">
        <f t="shared" si="47"/>
        <v/>
      </c>
      <c r="AJ199" s="73" t="str">
        <f t="shared" si="48"/>
        <v/>
      </c>
      <c r="AK199" s="73" t="str">
        <f t="shared" si="49"/>
        <v/>
      </c>
      <c r="AL199" s="72" t="str">
        <f t="shared" si="50"/>
        <v/>
      </c>
      <c r="AM199" s="71" t="str">
        <f t="shared" si="51"/>
        <v/>
      </c>
    </row>
    <row r="200" spans="2:39" ht="13.8" thickBot="1">
      <c r="B200" s="79">
        <v>44332</v>
      </c>
      <c r="C200" s="78">
        <f>'2019 PSUI Customer Load'!C200+'2019 PSUI Customer Gen'!C200</f>
        <v>1183.67</v>
      </c>
      <c r="D200" s="78">
        <f>'2019 PSUI Customer Load'!D200+'2019 PSUI Customer Gen'!D200</f>
        <v>1055.25</v>
      </c>
      <c r="E200" s="78">
        <f>'2019 PSUI Customer Load'!E200+'2019 PSUI Customer Gen'!E200</f>
        <v>1044.6099999999999</v>
      </c>
      <c r="F200" s="78">
        <f>'2019 PSUI Customer Load'!F200+'2019 PSUI Customer Gen'!F200</f>
        <v>1046.29</v>
      </c>
      <c r="G200" s="78">
        <f>'2019 PSUI Customer Load'!G200+'2019 PSUI Customer Gen'!G200</f>
        <v>1045.17</v>
      </c>
      <c r="H200" s="78">
        <f>'2019 PSUI Customer Load'!H200+'2019 PSUI Customer Gen'!H200</f>
        <v>1069.3900000000001</v>
      </c>
      <c r="I200" s="78">
        <f>'2019 PSUI Customer Load'!I200+'2019 PSUI Customer Gen'!I200</f>
        <v>1151.08</v>
      </c>
      <c r="J200" s="78">
        <f>'2019 PSUI Customer Load'!J200+'2019 PSUI Customer Gen'!J200</f>
        <v>1304.49</v>
      </c>
      <c r="K200" s="78">
        <f>'2019 PSUI Customer Load'!K200+'2019 PSUI Customer Gen'!K200</f>
        <v>1346.1</v>
      </c>
      <c r="L200" s="78">
        <f>'2019 PSUI Customer Load'!L200+'2019 PSUI Customer Gen'!L200</f>
        <v>1411.31</v>
      </c>
      <c r="M200" s="78">
        <f>'2019 PSUI Customer Load'!M200+'2019 PSUI Customer Gen'!M200</f>
        <v>1397.97</v>
      </c>
      <c r="N200" s="78">
        <f>'2019 PSUI Customer Load'!N200+'2019 PSUI Customer Gen'!N200</f>
        <v>1407.42</v>
      </c>
      <c r="O200" s="78">
        <f>'2019 PSUI Customer Load'!O200+'2019 PSUI Customer Gen'!O200</f>
        <v>1401.68</v>
      </c>
      <c r="P200" s="78">
        <f>'2019 PSUI Customer Load'!P200+'2019 PSUI Customer Gen'!P200</f>
        <v>1370.18</v>
      </c>
      <c r="Q200" s="78">
        <f>'2019 PSUI Customer Load'!Q200+'2019 PSUI Customer Gen'!Q200</f>
        <v>1372.04</v>
      </c>
      <c r="R200" s="78">
        <f>'2019 PSUI Customer Load'!R200+'2019 PSUI Customer Gen'!R200</f>
        <v>1360.24</v>
      </c>
      <c r="S200" s="78">
        <f>'2019 PSUI Customer Load'!S200+'2019 PSUI Customer Gen'!S200</f>
        <v>1330.77</v>
      </c>
      <c r="T200" s="78">
        <f>'2019 PSUI Customer Load'!T200+'2019 PSUI Customer Gen'!T200</f>
        <v>1330.63</v>
      </c>
      <c r="U200" s="78">
        <f>'2019 PSUI Customer Load'!U200+'2019 PSUI Customer Gen'!U200</f>
        <v>1298.71</v>
      </c>
      <c r="V200" s="78">
        <f>'2019 PSUI Customer Load'!V200+'2019 PSUI Customer Gen'!V200</f>
        <v>1275.44</v>
      </c>
      <c r="W200" s="78">
        <f>'2019 PSUI Customer Load'!W200+'2019 PSUI Customer Gen'!W200</f>
        <v>1278.27</v>
      </c>
      <c r="X200" s="78">
        <f>'2019 PSUI Customer Load'!X200+'2019 PSUI Customer Gen'!X200</f>
        <v>1235.22</v>
      </c>
      <c r="Y200" s="78">
        <f>'2019 PSUI Customer Load'!Y200+'2019 PSUI Customer Gen'!Y200</f>
        <v>1207.1500000000001</v>
      </c>
      <c r="Z200" s="78">
        <f>'2019 PSUI Customer Load'!Z200+'2019 PSUI Customer Gen'!Z200</f>
        <v>1129.24</v>
      </c>
      <c r="AA200" s="86">
        <f t="shared" si="39"/>
        <v>1411.31</v>
      </c>
      <c r="AB200" s="77">
        <f t="shared" si="40"/>
        <v>2021</v>
      </c>
      <c r="AC200" s="76">
        <f t="shared" si="41"/>
        <v>5</v>
      </c>
      <c r="AD200" s="76" t="str">
        <f t="shared" si="42"/>
        <v/>
      </c>
      <c r="AE200" s="76" t="str">
        <f t="shared" si="43"/>
        <v/>
      </c>
      <c r="AF200" s="74">
        <f t="shared" si="44"/>
        <v>1411.31</v>
      </c>
      <c r="AG200" s="75" t="str">
        <f t="shared" si="45"/>
        <v>10:00</v>
      </c>
      <c r="AH200" s="74">
        <f t="shared" si="46"/>
        <v>31463.630000000008</v>
      </c>
      <c r="AI200" s="73" t="str">
        <f t="shared" si="47"/>
        <v/>
      </c>
      <c r="AJ200" s="73" t="str">
        <f t="shared" si="48"/>
        <v/>
      </c>
      <c r="AK200" s="73" t="str">
        <f t="shared" si="49"/>
        <v/>
      </c>
      <c r="AL200" s="72" t="str">
        <f t="shared" si="50"/>
        <v/>
      </c>
      <c r="AM200" s="71" t="str">
        <f t="shared" si="51"/>
        <v/>
      </c>
    </row>
    <row r="201" spans="2:39" ht="13.8" thickBot="1">
      <c r="B201" s="79">
        <v>44333</v>
      </c>
      <c r="C201" s="78">
        <f>'2019 PSUI Customer Load'!C201+'2019 PSUI Customer Gen'!C201</f>
        <v>1048.8800000000001</v>
      </c>
      <c r="D201" s="78">
        <f>'2019 PSUI Customer Load'!D201+'2019 PSUI Customer Gen'!D201</f>
        <v>1048.67</v>
      </c>
      <c r="E201" s="78">
        <f>'2019 PSUI Customer Load'!E201+'2019 PSUI Customer Gen'!E201</f>
        <v>1064.1400000000001</v>
      </c>
      <c r="F201" s="78">
        <f>'2019 PSUI Customer Load'!F201+'2019 PSUI Customer Gen'!F201</f>
        <v>1100.93</v>
      </c>
      <c r="G201" s="78">
        <f>'2019 PSUI Customer Load'!G201+'2019 PSUI Customer Gen'!G201</f>
        <v>1106.95</v>
      </c>
      <c r="H201" s="78">
        <f>'2019 PSUI Customer Load'!H201+'2019 PSUI Customer Gen'!H201</f>
        <v>1149.3699999999999</v>
      </c>
      <c r="I201" s="78">
        <f>'2019 PSUI Customer Load'!I201+'2019 PSUI Customer Gen'!I201</f>
        <v>1249.92</v>
      </c>
      <c r="J201" s="78">
        <f>'2019 PSUI Customer Load'!J201+'2019 PSUI Customer Gen'!J201</f>
        <v>1347.99</v>
      </c>
      <c r="K201" s="78">
        <f>'2019 PSUI Customer Load'!K201+'2019 PSUI Customer Gen'!K201</f>
        <v>1498.98</v>
      </c>
      <c r="L201" s="78">
        <f>'2019 PSUI Customer Load'!L201+'2019 PSUI Customer Gen'!L201</f>
        <v>1579.69</v>
      </c>
      <c r="M201" s="78">
        <f>'2019 PSUI Customer Load'!M201+'2019 PSUI Customer Gen'!M201</f>
        <v>1589.39</v>
      </c>
      <c r="N201" s="78">
        <f>'2019 PSUI Customer Load'!N201+'2019 PSUI Customer Gen'!N201</f>
        <v>1565.1</v>
      </c>
      <c r="O201" s="78">
        <f>'2019 PSUI Customer Load'!O201+'2019 PSUI Customer Gen'!O201</f>
        <v>1567.13</v>
      </c>
      <c r="P201" s="78">
        <f>'2019 PSUI Customer Load'!P201+'2019 PSUI Customer Gen'!P201</f>
        <v>1585.01</v>
      </c>
      <c r="Q201" s="78">
        <f>'2019 PSUI Customer Load'!Q201+'2019 PSUI Customer Gen'!Q201</f>
        <v>1578.19</v>
      </c>
      <c r="R201" s="78">
        <f>'2019 PSUI Customer Load'!R201+'2019 PSUI Customer Gen'!R201</f>
        <v>1521.24</v>
      </c>
      <c r="S201" s="78">
        <f>'2019 PSUI Customer Load'!S201+'2019 PSUI Customer Gen'!S201</f>
        <v>1488.31</v>
      </c>
      <c r="T201" s="78">
        <f>'2019 PSUI Customer Load'!T201+'2019 PSUI Customer Gen'!T201</f>
        <v>1437.35</v>
      </c>
      <c r="U201" s="78">
        <f>'2019 PSUI Customer Load'!U201+'2019 PSUI Customer Gen'!U201</f>
        <v>1408.61</v>
      </c>
      <c r="V201" s="78">
        <f>'2019 PSUI Customer Load'!V201+'2019 PSUI Customer Gen'!V201</f>
        <v>1367.42</v>
      </c>
      <c r="W201" s="78">
        <f>'2019 PSUI Customer Load'!W201+'2019 PSUI Customer Gen'!W201</f>
        <v>1369.62</v>
      </c>
      <c r="X201" s="78">
        <f>'2019 PSUI Customer Load'!X201+'2019 PSUI Customer Gen'!X201</f>
        <v>1343.55</v>
      </c>
      <c r="Y201" s="78">
        <f>'2019 PSUI Customer Load'!Y201+'2019 PSUI Customer Gen'!Y201</f>
        <v>1308.93</v>
      </c>
      <c r="Z201" s="78">
        <f>'2019 PSUI Customer Load'!Z201+'2019 PSUI Customer Gen'!Z201</f>
        <v>1295.04</v>
      </c>
      <c r="AA201" s="86">
        <f t="shared" si="39"/>
        <v>1589.39</v>
      </c>
      <c r="AB201" s="77">
        <f t="shared" si="40"/>
        <v>2021</v>
      </c>
      <c r="AC201" s="76">
        <f t="shared" si="41"/>
        <v>5</v>
      </c>
      <c r="AD201" s="76" t="str">
        <f t="shared" si="42"/>
        <v/>
      </c>
      <c r="AE201" s="76" t="str">
        <f t="shared" si="43"/>
        <v/>
      </c>
      <c r="AF201" s="74">
        <f t="shared" si="44"/>
        <v>1589.39</v>
      </c>
      <c r="AG201" s="75" t="str">
        <f t="shared" si="45"/>
        <v>11:00</v>
      </c>
      <c r="AH201" s="74">
        <f t="shared" si="46"/>
        <v>34209.799999999996</v>
      </c>
      <c r="AI201" s="73" t="str">
        <f t="shared" si="47"/>
        <v/>
      </c>
      <c r="AJ201" s="73" t="str">
        <f t="shared" si="48"/>
        <v/>
      </c>
      <c r="AK201" s="73" t="str">
        <f t="shared" si="49"/>
        <v/>
      </c>
      <c r="AL201" s="72" t="str">
        <f t="shared" si="50"/>
        <v/>
      </c>
      <c r="AM201" s="71" t="str">
        <f t="shared" si="51"/>
        <v/>
      </c>
    </row>
    <row r="202" spans="2:39" ht="13.8" thickBot="1">
      <c r="B202" s="79">
        <v>44334</v>
      </c>
      <c r="C202" s="78">
        <f>'2019 PSUI Customer Load'!C202+'2019 PSUI Customer Gen'!C202</f>
        <v>1274.6300000000001</v>
      </c>
      <c r="D202" s="78">
        <f>'2019 PSUI Customer Load'!D202+'2019 PSUI Customer Gen'!D202</f>
        <v>1213.98</v>
      </c>
      <c r="E202" s="78">
        <f>'2019 PSUI Customer Load'!E202+'2019 PSUI Customer Gen'!E202</f>
        <v>1131.97</v>
      </c>
      <c r="F202" s="78">
        <f>'2019 PSUI Customer Load'!F202+'2019 PSUI Customer Gen'!F202</f>
        <v>1107.51</v>
      </c>
      <c r="G202" s="78">
        <f>'2019 PSUI Customer Load'!G202+'2019 PSUI Customer Gen'!G202</f>
        <v>1114.1600000000001</v>
      </c>
      <c r="H202" s="78">
        <f>'2019 PSUI Customer Load'!H202+'2019 PSUI Customer Gen'!H202</f>
        <v>1152.48</v>
      </c>
      <c r="I202" s="78">
        <f>'2019 PSUI Customer Load'!I202+'2019 PSUI Customer Gen'!I202</f>
        <v>1333.75</v>
      </c>
      <c r="J202" s="78">
        <f>'2019 PSUI Customer Load'!J202+'2019 PSUI Customer Gen'!J202</f>
        <v>1473.18</v>
      </c>
      <c r="K202" s="78">
        <f>'2019 PSUI Customer Load'!K202+'2019 PSUI Customer Gen'!K202</f>
        <v>1552.99</v>
      </c>
      <c r="L202" s="78">
        <f>'2019 PSUI Customer Load'!L202+'2019 PSUI Customer Gen'!L202</f>
        <v>1620.5</v>
      </c>
      <c r="M202" s="78">
        <f>'2019 PSUI Customer Load'!M202+'2019 PSUI Customer Gen'!M202</f>
        <v>1636.6</v>
      </c>
      <c r="N202" s="78">
        <f>'2019 PSUI Customer Load'!N202+'2019 PSUI Customer Gen'!N202</f>
        <v>1631.88</v>
      </c>
      <c r="O202" s="78">
        <f>'2019 PSUI Customer Load'!O202+'2019 PSUI Customer Gen'!O202</f>
        <v>1655.05</v>
      </c>
      <c r="P202" s="78">
        <f>'2019 PSUI Customer Load'!P202+'2019 PSUI Customer Gen'!P202</f>
        <v>1627.61</v>
      </c>
      <c r="Q202" s="78">
        <f>'2019 PSUI Customer Load'!Q202+'2019 PSUI Customer Gen'!Q202</f>
        <v>1659.39</v>
      </c>
      <c r="R202" s="78">
        <f>'2019 PSUI Customer Load'!R202+'2019 PSUI Customer Gen'!R202</f>
        <v>1609.05</v>
      </c>
      <c r="S202" s="78">
        <f>'2019 PSUI Customer Load'!S202+'2019 PSUI Customer Gen'!S202</f>
        <v>1543.5</v>
      </c>
      <c r="T202" s="78">
        <f>'2019 PSUI Customer Load'!T202+'2019 PSUI Customer Gen'!T202</f>
        <v>1504.09</v>
      </c>
      <c r="U202" s="78">
        <f>'2019 PSUI Customer Load'!U202+'2019 PSUI Customer Gen'!U202</f>
        <v>1449.21</v>
      </c>
      <c r="V202" s="78">
        <f>'2019 PSUI Customer Load'!V202+'2019 PSUI Customer Gen'!V202</f>
        <v>1400.77</v>
      </c>
      <c r="W202" s="78">
        <f>'2019 PSUI Customer Load'!W202+'2019 PSUI Customer Gen'!W202</f>
        <v>1385.2</v>
      </c>
      <c r="X202" s="78">
        <f>'2019 PSUI Customer Load'!X202+'2019 PSUI Customer Gen'!X202</f>
        <v>1355.3</v>
      </c>
      <c r="Y202" s="78">
        <f>'2019 PSUI Customer Load'!Y202+'2019 PSUI Customer Gen'!Y202</f>
        <v>1320.06</v>
      </c>
      <c r="Z202" s="78">
        <f>'2019 PSUI Customer Load'!Z202+'2019 PSUI Customer Gen'!Z202</f>
        <v>1306.5899999999999</v>
      </c>
      <c r="AA202" s="86">
        <f t="shared" si="39"/>
        <v>1659.39</v>
      </c>
      <c r="AB202" s="77">
        <f t="shared" si="40"/>
        <v>2021</v>
      </c>
      <c r="AC202" s="76">
        <f t="shared" si="41"/>
        <v>5</v>
      </c>
      <c r="AD202" s="76" t="str">
        <f t="shared" si="42"/>
        <v/>
      </c>
      <c r="AE202" s="76" t="str">
        <f t="shared" si="43"/>
        <v/>
      </c>
      <c r="AF202" s="74">
        <f t="shared" si="44"/>
        <v>1659.39</v>
      </c>
      <c r="AG202" s="75" t="str">
        <f t="shared" si="45"/>
        <v>15:00</v>
      </c>
      <c r="AH202" s="74">
        <f t="shared" si="46"/>
        <v>35718.839999999997</v>
      </c>
      <c r="AI202" s="73" t="str">
        <f t="shared" si="47"/>
        <v/>
      </c>
      <c r="AJ202" s="73" t="str">
        <f t="shared" si="48"/>
        <v/>
      </c>
      <c r="AK202" s="73" t="str">
        <f t="shared" si="49"/>
        <v/>
      </c>
      <c r="AL202" s="72" t="str">
        <f t="shared" si="50"/>
        <v/>
      </c>
      <c r="AM202" s="71" t="str">
        <f t="shared" si="51"/>
        <v/>
      </c>
    </row>
    <row r="203" spans="2:39" ht="13.8" thickBot="1">
      <c r="B203" s="79">
        <v>44335</v>
      </c>
      <c r="C203" s="78">
        <f>'2019 PSUI Customer Load'!C203+'2019 PSUI Customer Gen'!C203</f>
        <v>1292.4100000000001</v>
      </c>
      <c r="D203" s="78">
        <f>'2019 PSUI Customer Load'!D203+'2019 PSUI Customer Gen'!D203</f>
        <v>1279.46</v>
      </c>
      <c r="E203" s="78">
        <f>'2019 PSUI Customer Load'!E203+'2019 PSUI Customer Gen'!E203</f>
        <v>1274.98</v>
      </c>
      <c r="F203" s="78">
        <f>'2019 PSUI Customer Load'!F203+'2019 PSUI Customer Gen'!F203</f>
        <v>1210.3</v>
      </c>
      <c r="G203" s="78">
        <f>'2019 PSUI Customer Load'!G203+'2019 PSUI Customer Gen'!G203</f>
        <v>1144.57</v>
      </c>
      <c r="H203" s="78">
        <f>'2019 PSUI Customer Load'!H203+'2019 PSUI Customer Gen'!H203</f>
        <v>1175.8599999999999</v>
      </c>
      <c r="I203" s="78">
        <f>'2019 PSUI Customer Load'!I203+'2019 PSUI Customer Gen'!I203</f>
        <v>1392.51</v>
      </c>
      <c r="J203" s="78">
        <f>'2019 PSUI Customer Load'!J203+'2019 PSUI Customer Gen'!J203</f>
        <v>1572.48</v>
      </c>
      <c r="K203" s="78">
        <f>'2019 PSUI Customer Load'!K203+'2019 PSUI Customer Gen'!K203</f>
        <v>1631.95</v>
      </c>
      <c r="L203" s="78">
        <f>'2019 PSUI Customer Load'!L203+'2019 PSUI Customer Gen'!L203</f>
        <v>1637.13</v>
      </c>
      <c r="M203" s="78">
        <f>'2019 PSUI Customer Load'!M203+'2019 PSUI Customer Gen'!M203</f>
        <v>1647.2</v>
      </c>
      <c r="N203" s="78">
        <f>'2019 PSUI Customer Load'!N203+'2019 PSUI Customer Gen'!N203</f>
        <v>1643.56</v>
      </c>
      <c r="O203" s="78">
        <f>'2019 PSUI Customer Load'!O203+'2019 PSUI Customer Gen'!O203</f>
        <v>1669.78</v>
      </c>
      <c r="P203" s="78">
        <f>'2019 PSUI Customer Load'!P203+'2019 PSUI Customer Gen'!P203</f>
        <v>1752.97</v>
      </c>
      <c r="Q203" s="78">
        <f>'2019 PSUI Customer Load'!Q203+'2019 PSUI Customer Gen'!Q203</f>
        <v>1915.1</v>
      </c>
      <c r="R203" s="78">
        <f>'2019 PSUI Customer Load'!R203+'2019 PSUI Customer Gen'!R203</f>
        <v>1812.27</v>
      </c>
      <c r="S203" s="78">
        <f>'2019 PSUI Customer Load'!S203+'2019 PSUI Customer Gen'!S203</f>
        <v>1735.97</v>
      </c>
      <c r="T203" s="78">
        <f>'2019 PSUI Customer Load'!T203+'2019 PSUI Customer Gen'!T203</f>
        <v>1705.27</v>
      </c>
      <c r="U203" s="78">
        <f>'2019 PSUI Customer Load'!U203+'2019 PSUI Customer Gen'!U203</f>
        <v>1655.85</v>
      </c>
      <c r="V203" s="78">
        <f>'2019 PSUI Customer Load'!V203+'2019 PSUI Customer Gen'!V203</f>
        <v>1576.68</v>
      </c>
      <c r="W203" s="78">
        <f>'2019 PSUI Customer Load'!W203+'2019 PSUI Customer Gen'!W203</f>
        <v>1567.34</v>
      </c>
      <c r="X203" s="78">
        <f>'2019 PSUI Customer Load'!X203+'2019 PSUI Customer Gen'!X203</f>
        <v>1515.47</v>
      </c>
      <c r="Y203" s="78">
        <f>'2019 PSUI Customer Load'!Y203+'2019 PSUI Customer Gen'!Y203</f>
        <v>1377.78</v>
      </c>
      <c r="Z203" s="78">
        <f>'2019 PSUI Customer Load'!Z203+'2019 PSUI Customer Gen'!Z203</f>
        <v>1476.51</v>
      </c>
      <c r="AA203" s="86">
        <f t="shared" si="39"/>
        <v>1915.1</v>
      </c>
      <c r="AB203" s="77">
        <f t="shared" si="40"/>
        <v>2021</v>
      </c>
      <c r="AC203" s="76">
        <f t="shared" si="41"/>
        <v>5</v>
      </c>
      <c r="AD203" s="76" t="str">
        <f t="shared" si="42"/>
        <v/>
      </c>
      <c r="AE203" s="76" t="str">
        <f t="shared" si="43"/>
        <v/>
      </c>
      <c r="AF203" s="74">
        <f t="shared" si="44"/>
        <v>1915.1</v>
      </c>
      <c r="AG203" s="75" t="str">
        <f t="shared" si="45"/>
        <v>15:00</v>
      </c>
      <c r="AH203" s="74">
        <f t="shared" si="46"/>
        <v>38578.5</v>
      </c>
      <c r="AI203" s="73" t="str">
        <f t="shared" si="47"/>
        <v/>
      </c>
      <c r="AJ203" s="73" t="str">
        <f t="shared" si="48"/>
        <v/>
      </c>
      <c r="AK203" s="73" t="str">
        <f t="shared" si="49"/>
        <v/>
      </c>
      <c r="AL203" s="72" t="str">
        <f t="shared" si="50"/>
        <v/>
      </c>
      <c r="AM203" s="71" t="str">
        <f t="shared" si="51"/>
        <v/>
      </c>
    </row>
    <row r="204" spans="2:39" ht="13.8" thickBot="1">
      <c r="B204" s="79">
        <v>44336</v>
      </c>
      <c r="C204" s="78">
        <f>'2019 PSUI Customer Load'!C204+'2019 PSUI Customer Gen'!C204</f>
        <v>1447.95</v>
      </c>
      <c r="D204" s="78">
        <f>'2019 PSUI Customer Load'!D204+'2019 PSUI Customer Gen'!D204</f>
        <v>1448.4</v>
      </c>
      <c r="E204" s="78">
        <f>'2019 PSUI Customer Load'!E204+'2019 PSUI Customer Gen'!E204</f>
        <v>1451.28</v>
      </c>
      <c r="F204" s="78">
        <f>'2019 PSUI Customer Load'!F204+'2019 PSUI Customer Gen'!F204</f>
        <v>1478.44</v>
      </c>
      <c r="G204" s="78">
        <f>'2019 PSUI Customer Load'!G204+'2019 PSUI Customer Gen'!G204</f>
        <v>1478.19</v>
      </c>
      <c r="H204" s="78">
        <f>'2019 PSUI Customer Load'!H204+'2019 PSUI Customer Gen'!H204</f>
        <v>1524.64</v>
      </c>
      <c r="I204" s="78">
        <f>'2019 PSUI Customer Load'!I204+'2019 PSUI Customer Gen'!I204</f>
        <v>1636.84</v>
      </c>
      <c r="J204" s="78">
        <f>'2019 PSUI Customer Load'!J204+'2019 PSUI Customer Gen'!J204</f>
        <v>1696.76</v>
      </c>
      <c r="K204" s="78">
        <f>'2019 PSUI Customer Load'!K204+'2019 PSUI Customer Gen'!K204</f>
        <v>1734.18</v>
      </c>
      <c r="L204" s="78">
        <f>'2019 PSUI Customer Load'!L204+'2019 PSUI Customer Gen'!L204</f>
        <v>1814.68</v>
      </c>
      <c r="M204" s="78">
        <f>'2019 PSUI Customer Load'!M204+'2019 PSUI Customer Gen'!M204</f>
        <v>1854.93</v>
      </c>
      <c r="N204" s="78">
        <f>'2019 PSUI Customer Load'!N204+'2019 PSUI Customer Gen'!N204</f>
        <v>1858.22</v>
      </c>
      <c r="O204" s="78">
        <f>'2019 PSUI Customer Load'!O204+'2019 PSUI Customer Gen'!O204</f>
        <v>1893.12</v>
      </c>
      <c r="P204" s="78">
        <f>'2019 PSUI Customer Load'!P204+'2019 PSUI Customer Gen'!P204</f>
        <v>1918.63</v>
      </c>
      <c r="Q204" s="78">
        <f>'2019 PSUI Customer Load'!Q204+'2019 PSUI Customer Gen'!Q204</f>
        <v>1900.29</v>
      </c>
      <c r="R204" s="78">
        <f>'2019 PSUI Customer Load'!R204+'2019 PSUI Customer Gen'!R204</f>
        <v>1878.8</v>
      </c>
      <c r="S204" s="78">
        <f>'2019 PSUI Customer Load'!S204+'2019 PSUI Customer Gen'!S204</f>
        <v>1827.14</v>
      </c>
      <c r="T204" s="78">
        <f>'2019 PSUI Customer Load'!T204+'2019 PSUI Customer Gen'!T204</f>
        <v>1753.12</v>
      </c>
      <c r="U204" s="78">
        <f>'2019 PSUI Customer Load'!U204+'2019 PSUI Customer Gen'!U204</f>
        <v>1687.56</v>
      </c>
      <c r="V204" s="78">
        <f>'2019 PSUI Customer Load'!V204+'2019 PSUI Customer Gen'!V204</f>
        <v>1639.51</v>
      </c>
      <c r="W204" s="78">
        <f>'2019 PSUI Customer Load'!W204+'2019 PSUI Customer Gen'!W204</f>
        <v>1621.27</v>
      </c>
      <c r="X204" s="78">
        <f>'2019 PSUI Customer Load'!X204+'2019 PSUI Customer Gen'!X204</f>
        <v>1618.61</v>
      </c>
      <c r="Y204" s="78">
        <f>'2019 PSUI Customer Load'!Y204+'2019 PSUI Customer Gen'!Y204</f>
        <v>1595.16</v>
      </c>
      <c r="Z204" s="78">
        <f>'2019 PSUI Customer Load'!Z204+'2019 PSUI Customer Gen'!Z204</f>
        <v>1568.42</v>
      </c>
      <c r="AA204" s="86">
        <f t="shared" si="39"/>
        <v>1918.63</v>
      </c>
      <c r="AB204" s="77">
        <f t="shared" si="40"/>
        <v>2021</v>
      </c>
      <c r="AC204" s="76">
        <f t="shared" si="41"/>
        <v>5</v>
      </c>
      <c r="AD204" s="76" t="str">
        <f t="shared" si="42"/>
        <v/>
      </c>
      <c r="AE204" s="76" t="str">
        <f t="shared" si="43"/>
        <v/>
      </c>
      <c r="AF204" s="74">
        <f t="shared" si="44"/>
        <v>1918.63</v>
      </c>
      <c r="AG204" s="75" t="str">
        <f t="shared" si="45"/>
        <v>14:00</v>
      </c>
      <c r="AH204" s="74">
        <f t="shared" si="46"/>
        <v>42244.77</v>
      </c>
      <c r="AI204" s="73" t="str">
        <f t="shared" si="47"/>
        <v/>
      </c>
      <c r="AJ204" s="73" t="str">
        <f t="shared" si="48"/>
        <v/>
      </c>
      <c r="AK204" s="73" t="str">
        <f t="shared" si="49"/>
        <v/>
      </c>
      <c r="AL204" s="72" t="str">
        <f t="shared" si="50"/>
        <v/>
      </c>
      <c r="AM204" s="71" t="str">
        <f t="shared" si="51"/>
        <v/>
      </c>
    </row>
    <row r="205" spans="2:39" ht="13.8" thickBot="1">
      <c r="B205" s="79">
        <v>44337</v>
      </c>
      <c r="C205" s="78">
        <f>'2019 PSUI Customer Load'!C205+'2019 PSUI Customer Gen'!C205</f>
        <v>1532.3</v>
      </c>
      <c r="D205" s="78">
        <f>'2019 PSUI Customer Load'!D205+'2019 PSUI Customer Gen'!D205</f>
        <v>1526.67</v>
      </c>
      <c r="E205" s="78">
        <f>'2019 PSUI Customer Load'!E205+'2019 PSUI Customer Gen'!E205</f>
        <v>1522.89</v>
      </c>
      <c r="F205" s="78">
        <f>'2019 PSUI Customer Load'!F205+'2019 PSUI Customer Gen'!F205</f>
        <v>1514.94</v>
      </c>
      <c r="G205" s="78">
        <f>'2019 PSUI Customer Load'!G205+'2019 PSUI Customer Gen'!G205</f>
        <v>1504.82</v>
      </c>
      <c r="H205" s="78">
        <f>'2019 PSUI Customer Load'!H205+'2019 PSUI Customer Gen'!H205</f>
        <v>1532.2</v>
      </c>
      <c r="I205" s="78">
        <f>'2019 PSUI Customer Load'!I205+'2019 PSUI Customer Gen'!I205</f>
        <v>1652.56</v>
      </c>
      <c r="J205" s="78">
        <f>'2019 PSUI Customer Load'!J205+'2019 PSUI Customer Gen'!J205</f>
        <v>1770.4</v>
      </c>
      <c r="K205" s="78">
        <f>'2019 PSUI Customer Load'!K205+'2019 PSUI Customer Gen'!K205</f>
        <v>1836.49</v>
      </c>
      <c r="L205" s="78">
        <f>'2019 PSUI Customer Load'!L205+'2019 PSUI Customer Gen'!L205</f>
        <v>1911.04</v>
      </c>
      <c r="M205" s="78">
        <f>'2019 PSUI Customer Load'!M205+'2019 PSUI Customer Gen'!M205</f>
        <v>1919.54</v>
      </c>
      <c r="N205" s="78">
        <f>'2019 PSUI Customer Load'!N205+'2019 PSUI Customer Gen'!N205</f>
        <v>1888.64</v>
      </c>
      <c r="O205" s="78">
        <f>'2019 PSUI Customer Load'!O205+'2019 PSUI Customer Gen'!O205</f>
        <v>1921.88</v>
      </c>
      <c r="P205" s="78">
        <f>'2019 PSUI Customer Load'!P205+'2019 PSUI Customer Gen'!P205</f>
        <v>1915.13</v>
      </c>
      <c r="Q205" s="78">
        <f>'2019 PSUI Customer Load'!Q205+'2019 PSUI Customer Gen'!Q205</f>
        <v>1921.01</v>
      </c>
      <c r="R205" s="78">
        <f>'2019 PSUI Customer Load'!R205+'2019 PSUI Customer Gen'!R205</f>
        <v>1879.26</v>
      </c>
      <c r="S205" s="78">
        <f>'2019 PSUI Customer Load'!S205+'2019 PSUI Customer Gen'!S205</f>
        <v>1815.76</v>
      </c>
      <c r="T205" s="78">
        <f>'2019 PSUI Customer Load'!T205+'2019 PSUI Customer Gen'!T205</f>
        <v>1779.72</v>
      </c>
      <c r="U205" s="78">
        <f>'2019 PSUI Customer Load'!U205+'2019 PSUI Customer Gen'!U205</f>
        <v>1731.38</v>
      </c>
      <c r="V205" s="78">
        <f>'2019 PSUI Customer Load'!V205+'2019 PSUI Customer Gen'!V205</f>
        <v>1679.93</v>
      </c>
      <c r="W205" s="78">
        <f>'2019 PSUI Customer Load'!W205+'2019 PSUI Customer Gen'!W205</f>
        <v>1653.65</v>
      </c>
      <c r="X205" s="78">
        <f>'2019 PSUI Customer Load'!X205+'2019 PSUI Customer Gen'!X205</f>
        <v>1630.06</v>
      </c>
      <c r="Y205" s="78">
        <f>'2019 PSUI Customer Load'!Y205+'2019 PSUI Customer Gen'!Y205</f>
        <v>1550.43</v>
      </c>
      <c r="Z205" s="78">
        <f>'2019 PSUI Customer Load'!Z205+'2019 PSUI Customer Gen'!Z205</f>
        <v>1530.45</v>
      </c>
      <c r="AA205" s="86">
        <f t="shared" si="39"/>
        <v>1921.88</v>
      </c>
      <c r="AB205" s="77">
        <f t="shared" si="40"/>
        <v>2021</v>
      </c>
      <c r="AC205" s="76">
        <f t="shared" si="41"/>
        <v>5</v>
      </c>
      <c r="AD205" s="76" t="str">
        <f t="shared" si="42"/>
        <v/>
      </c>
      <c r="AE205" s="76" t="str">
        <f t="shared" si="43"/>
        <v/>
      </c>
      <c r="AF205" s="74">
        <f t="shared" si="44"/>
        <v>1921.88</v>
      </c>
      <c r="AG205" s="75" t="str">
        <f t="shared" si="45"/>
        <v>13:00</v>
      </c>
      <c r="AH205" s="74">
        <f t="shared" si="46"/>
        <v>43043.029999999992</v>
      </c>
      <c r="AI205" s="73" t="str">
        <f t="shared" si="47"/>
        <v/>
      </c>
      <c r="AJ205" s="73" t="str">
        <f t="shared" si="48"/>
        <v/>
      </c>
      <c r="AK205" s="73" t="str">
        <f t="shared" si="49"/>
        <v/>
      </c>
      <c r="AL205" s="72" t="str">
        <f t="shared" si="50"/>
        <v/>
      </c>
      <c r="AM205" s="71" t="str">
        <f t="shared" si="51"/>
        <v/>
      </c>
    </row>
    <row r="206" spans="2:39" ht="13.8" thickBot="1">
      <c r="B206" s="79">
        <v>44338</v>
      </c>
      <c r="C206" s="78">
        <f>'2019 PSUI Customer Load'!C206+'2019 PSUI Customer Gen'!C206</f>
        <v>1516.83</v>
      </c>
      <c r="D206" s="78">
        <f>'2019 PSUI Customer Load'!D206+'2019 PSUI Customer Gen'!D206</f>
        <v>1510.99</v>
      </c>
      <c r="E206" s="78">
        <f>'2019 PSUI Customer Load'!E206+'2019 PSUI Customer Gen'!E206</f>
        <v>1500.73</v>
      </c>
      <c r="F206" s="78">
        <f>'2019 PSUI Customer Load'!F206+'2019 PSUI Customer Gen'!F206</f>
        <v>1492.93</v>
      </c>
      <c r="G206" s="78">
        <f>'2019 PSUI Customer Load'!G206+'2019 PSUI Customer Gen'!G206</f>
        <v>1485.44</v>
      </c>
      <c r="H206" s="78">
        <f>'2019 PSUI Customer Load'!H206+'2019 PSUI Customer Gen'!H206</f>
        <v>1511.51</v>
      </c>
      <c r="I206" s="78">
        <f>'2019 PSUI Customer Load'!I206+'2019 PSUI Customer Gen'!I206</f>
        <v>1603</v>
      </c>
      <c r="J206" s="78">
        <f>'2019 PSUI Customer Load'!J206+'2019 PSUI Customer Gen'!J206</f>
        <v>1662.71</v>
      </c>
      <c r="K206" s="78">
        <f>'2019 PSUI Customer Load'!K206+'2019 PSUI Customer Gen'!K206</f>
        <v>1695.79</v>
      </c>
      <c r="L206" s="78">
        <f>'2019 PSUI Customer Load'!L206+'2019 PSUI Customer Gen'!L206</f>
        <v>1752.94</v>
      </c>
      <c r="M206" s="78">
        <f>'2019 PSUI Customer Load'!M206+'2019 PSUI Customer Gen'!M206</f>
        <v>1778.88</v>
      </c>
      <c r="N206" s="78">
        <f>'2019 PSUI Customer Load'!N206+'2019 PSUI Customer Gen'!N206</f>
        <v>1739.26</v>
      </c>
      <c r="O206" s="78">
        <f>'2019 PSUI Customer Load'!O206+'2019 PSUI Customer Gen'!O206</f>
        <v>1742.09</v>
      </c>
      <c r="P206" s="78">
        <f>'2019 PSUI Customer Load'!P206+'2019 PSUI Customer Gen'!P206</f>
        <v>1721.86</v>
      </c>
      <c r="Q206" s="78">
        <f>'2019 PSUI Customer Load'!Q206+'2019 PSUI Customer Gen'!Q206</f>
        <v>1729.84</v>
      </c>
      <c r="R206" s="78">
        <f>'2019 PSUI Customer Load'!R206+'2019 PSUI Customer Gen'!R206</f>
        <v>1735.09</v>
      </c>
      <c r="S206" s="78">
        <f>'2019 PSUI Customer Load'!S206+'2019 PSUI Customer Gen'!S206</f>
        <v>1699.15</v>
      </c>
      <c r="T206" s="78">
        <f>'2019 PSUI Customer Load'!T206+'2019 PSUI Customer Gen'!T206</f>
        <v>1717.87</v>
      </c>
      <c r="U206" s="78">
        <f>'2019 PSUI Customer Load'!U206+'2019 PSUI Customer Gen'!U206</f>
        <v>1686.2</v>
      </c>
      <c r="V206" s="78">
        <f>'2019 PSUI Customer Load'!V206+'2019 PSUI Customer Gen'!V206</f>
        <v>1649.94</v>
      </c>
      <c r="W206" s="78">
        <f>'2019 PSUI Customer Load'!W206+'2019 PSUI Customer Gen'!W206</f>
        <v>1627.75</v>
      </c>
      <c r="X206" s="78">
        <f>'2019 PSUI Customer Load'!X206+'2019 PSUI Customer Gen'!X206</f>
        <v>1620.08</v>
      </c>
      <c r="Y206" s="78">
        <f>'2019 PSUI Customer Load'!Y206+'2019 PSUI Customer Gen'!Y206</f>
        <v>1609.86</v>
      </c>
      <c r="Z206" s="78">
        <f>'2019 PSUI Customer Load'!Z206+'2019 PSUI Customer Gen'!Z206</f>
        <v>1620.26</v>
      </c>
      <c r="AA206" s="86">
        <f t="shared" si="39"/>
        <v>1778.88</v>
      </c>
      <c r="AB206" s="77">
        <f t="shared" si="40"/>
        <v>2021</v>
      </c>
      <c r="AC206" s="76">
        <f t="shared" si="41"/>
        <v>5</v>
      </c>
      <c r="AD206" s="76" t="str">
        <f t="shared" si="42"/>
        <v/>
      </c>
      <c r="AE206" s="76" t="str">
        <f t="shared" si="43"/>
        <v/>
      </c>
      <c r="AF206" s="74">
        <f t="shared" si="44"/>
        <v>1778.88</v>
      </c>
      <c r="AG206" s="75" t="str">
        <f t="shared" si="45"/>
        <v>11:00</v>
      </c>
      <c r="AH206" s="74">
        <f t="shared" si="46"/>
        <v>41189.880000000005</v>
      </c>
      <c r="AI206" s="73" t="str">
        <f t="shared" si="47"/>
        <v/>
      </c>
      <c r="AJ206" s="73" t="str">
        <f t="shared" si="48"/>
        <v/>
      </c>
      <c r="AK206" s="73" t="str">
        <f t="shared" si="49"/>
        <v/>
      </c>
      <c r="AL206" s="72" t="str">
        <f t="shared" si="50"/>
        <v/>
      </c>
      <c r="AM206" s="71" t="str">
        <f t="shared" si="51"/>
        <v/>
      </c>
    </row>
    <row r="207" spans="2:39" ht="13.8" thickBot="1">
      <c r="B207" s="79">
        <v>44339</v>
      </c>
      <c r="C207" s="78">
        <f>'2019 PSUI Customer Load'!C207+'2019 PSUI Customer Gen'!C207</f>
        <v>1607.48</v>
      </c>
      <c r="D207" s="78">
        <f>'2019 PSUI Customer Load'!D207+'2019 PSUI Customer Gen'!D207</f>
        <v>1589.07</v>
      </c>
      <c r="E207" s="78">
        <f>'2019 PSUI Customer Load'!E207+'2019 PSUI Customer Gen'!E207</f>
        <v>1591.24</v>
      </c>
      <c r="F207" s="78">
        <f>'2019 PSUI Customer Load'!F207+'2019 PSUI Customer Gen'!F207</f>
        <v>1595.55</v>
      </c>
      <c r="G207" s="78">
        <f>'2019 PSUI Customer Load'!G207+'2019 PSUI Customer Gen'!G207</f>
        <v>1587.81</v>
      </c>
      <c r="H207" s="78">
        <f>'2019 PSUI Customer Load'!H207+'2019 PSUI Customer Gen'!H207</f>
        <v>1605.7</v>
      </c>
      <c r="I207" s="78">
        <f>'2019 PSUI Customer Load'!I207+'2019 PSUI Customer Gen'!I207</f>
        <v>1693.72</v>
      </c>
      <c r="J207" s="78">
        <f>'2019 PSUI Customer Load'!J207+'2019 PSUI Customer Gen'!J207</f>
        <v>1732.75</v>
      </c>
      <c r="K207" s="78">
        <f>'2019 PSUI Customer Load'!K207+'2019 PSUI Customer Gen'!K207</f>
        <v>1757.07</v>
      </c>
      <c r="L207" s="78">
        <f>'2019 PSUI Customer Load'!L207+'2019 PSUI Customer Gen'!L207</f>
        <v>1811.64</v>
      </c>
      <c r="M207" s="78">
        <f>'2019 PSUI Customer Load'!M207+'2019 PSUI Customer Gen'!M207</f>
        <v>1821.02</v>
      </c>
      <c r="N207" s="78">
        <f>'2019 PSUI Customer Load'!N207+'2019 PSUI Customer Gen'!N207</f>
        <v>1804.71</v>
      </c>
      <c r="O207" s="78">
        <f>'2019 PSUI Customer Load'!O207+'2019 PSUI Customer Gen'!O207</f>
        <v>1819.9</v>
      </c>
      <c r="P207" s="78">
        <f>'2019 PSUI Customer Load'!P207+'2019 PSUI Customer Gen'!P207</f>
        <v>1795.92</v>
      </c>
      <c r="Q207" s="78">
        <f>'2019 PSUI Customer Load'!Q207+'2019 PSUI Customer Gen'!Q207</f>
        <v>1731.1</v>
      </c>
      <c r="R207" s="78">
        <f>'2019 PSUI Customer Load'!R207+'2019 PSUI Customer Gen'!R207</f>
        <v>1699.57</v>
      </c>
      <c r="S207" s="78">
        <f>'2019 PSUI Customer Load'!S207+'2019 PSUI Customer Gen'!S207</f>
        <v>1651.93</v>
      </c>
      <c r="T207" s="78">
        <f>'2019 PSUI Customer Load'!T207+'2019 PSUI Customer Gen'!T207</f>
        <v>1641.46</v>
      </c>
      <c r="U207" s="78">
        <f>'2019 PSUI Customer Load'!U207+'2019 PSUI Customer Gen'!U207</f>
        <v>1569.93</v>
      </c>
      <c r="V207" s="78">
        <f>'2019 PSUI Customer Load'!V207+'2019 PSUI Customer Gen'!V207</f>
        <v>1507.87</v>
      </c>
      <c r="W207" s="78">
        <f>'2019 PSUI Customer Load'!W207+'2019 PSUI Customer Gen'!W207</f>
        <v>1486.62</v>
      </c>
      <c r="X207" s="78">
        <f>'2019 PSUI Customer Load'!X207+'2019 PSUI Customer Gen'!X207</f>
        <v>1418.59</v>
      </c>
      <c r="Y207" s="78">
        <f>'2019 PSUI Customer Load'!Y207+'2019 PSUI Customer Gen'!Y207</f>
        <v>1393.53</v>
      </c>
      <c r="Z207" s="78">
        <f>'2019 PSUI Customer Load'!Z207+'2019 PSUI Customer Gen'!Z207</f>
        <v>1371.02</v>
      </c>
      <c r="AA207" s="86">
        <f t="shared" si="39"/>
        <v>1821.02</v>
      </c>
      <c r="AB207" s="77">
        <f t="shared" si="40"/>
        <v>2021</v>
      </c>
      <c r="AC207" s="76">
        <f t="shared" si="41"/>
        <v>5</v>
      </c>
      <c r="AD207" s="76" t="str">
        <f t="shared" si="42"/>
        <v/>
      </c>
      <c r="AE207" s="76" t="str">
        <f t="shared" si="43"/>
        <v/>
      </c>
      <c r="AF207" s="74">
        <f t="shared" si="44"/>
        <v>1821.02</v>
      </c>
      <c r="AG207" s="75" t="str">
        <f t="shared" si="45"/>
        <v>11:00</v>
      </c>
      <c r="AH207" s="74">
        <f t="shared" si="46"/>
        <v>41106.219999999994</v>
      </c>
      <c r="AI207" s="73" t="str">
        <f t="shared" si="47"/>
        <v/>
      </c>
      <c r="AJ207" s="73" t="str">
        <f t="shared" si="48"/>
        <v/>
      </c>
      <c r="AK207" s="73" t="str">
        <f t="shared" si="49"/>
        <v/>
      </c>
      <c r="AL207" s="72" t="str">
        <f t="shared" si="50"/>
        <v/>
      </c>
      <c r="AM207" s="71" t="str">
        <f t="shared" si="51"/>
        <v/>
      </c>
    </row>
    <row r="208" spans="2:39" ht="13.8" thickBot="1">
      <c r="B208" s="79">
        <v>44340</v>
      </c>
      <c r="C208" s="78">
        <f>'2019 PSUI Customer Load'!C208+'2019 PSUI Customer Gen'!C208</f>
        <v>1348.97</v>
      </c>
      <c r="D208" s="78">
        <f>'2019 PSUI Customer Load'!D208+'2019 PSUI Customer Gen'!D208</f>
        <v>1345.16</v>
      </c>
      <c r="E208" s="78">
        <f>'2019 PSUI Customer Load'!E208+'2019 PSUI Customer Gen'!E208</f>
        <v>1349.5</v>
      </c>
      <c r="F208" s="78">
        <f>'2019 PSUI Customer Load'!F208+'2019 PSUI Customer Gen'!F208</f>
        <v>1174.01</v>
      </c>
      <c r="G208" s="78">
        <f>'2019 PSUI Customer Load'!G208+'2019 PSUI Customer Gen'!G208</f>
        <v>1091.3</v>
      </c>
      <c r="H208" s="78">
        <f>'2019 PSUI Customer Load'!H208+'2019 PSUI Customer Gen'!H208</f>
        <v>399.74</v>
      </c>
      <c r="I208" s="78">
        <f>'2019 PSUI Customer Load'!I208+'2019 PSUI Customer Gen'!I208</f>
        <v>0</v>
      </c>
      <c r="J208" s="78">
        <f>'2019 PSUI Customer Load'!J208+'2019 PSUI Customer Gen'!J208</f>
        <v>800.17</v>
      </c>
      <c r="K208" s="78">
        <f>'2019 PSUI Customer Load'!K208+'2019 PSUI Customer Gen'!K208</f>
        <v>1340.15</v>
      </c>
      <c r="L208" s="78">
        <f>'2019 PSUI Customer Load'!L208+'2019 PSUI Customer Gen'!L208</f>
        <v>1357.3</v>
      </c>
      <c r="M208" s="78">
        <f>'2019 PSUI Customer Load'!M208+'2019 PSUI Customer Gen'!M208</f>
        <v>1662.43</v>
      </c>
      <c r="N208" s="78">
        <f>'2019 PSUI Customer Load'!N208+'2019 PSUI Customer Gen'!N208</f>
        <v>1649.13</v>
      </c>
      <c r="O208" s="78">
        <f>'2019 PSUI Customer Load'!O208+'2019 PSUI Customer Gen'!O208</f>
        <v>1655.36</v>
      </c>
      <c r="P208" s="78">
        <f>'2019 PSUI Customer Load'!P208+'2019 PSUI Customer Gen'!P208</f>
        <v>1668.38</v>
      </c>
      <c r="Q208" s="78">
        <f>'2019 PSUI Customer Load'!Q208+'2019 PSUI Customer Gen'!Q208</f>
        <v>1656.45</v>
      </c>
      <c r="R208" s="78">
        <f>'2019 PSUI Customer Load'!R208+'2019 PSUI Customer Gen'!R208</f>
        <v>1677.06</v>
      </c>
      <c r="S208" s="78">
        <f>'2019 PSUI Customer Load'!S208+'2019 PSUI Customer Gen'!S208</f>
        <v>1641.43</v>
      </c>
      <c r="T208" s="78">
        <f>'2019 PSUI Customer Load'!T208+'2019 PSUI Customer Gen'!T208</f>
        <v>1605.35</v>
      </c>
      <c r="U208" s="78">
        <f>'2019 PSUI Customer Load'!U208+'2019 PSUI Customer Gen'!U208</f>
        <v>1571.19</v>
      </c>
      <c r="V208" s="78">
        <f>'2019 PSUI Customer Load'!V208+'2019 PSUI Customer Gen'!V208</f>
        <v>1478.44</v>
      </c>
      <c r="W208" s="78">
        <f>'2019 PSUI Customer Load'!W208+'2019 PSUI Customer Gen'!W208</f>
        <v>1431.22</v>
      </c>
      <c r="X208" s="78">
        <f>'2019 PSUI Customer Load'!X208+'2019 PSUI Customer Gen'!X208</f>
        <v>1401.26</v>
      </c>
      <c r="Y208" s="78">
        <f>'2019 PSUI Customer Load'!Y208+'2019 PSUI Customer Gen'!Y208</f>
        <v>1381.63</v>
      </c>
      <c r="Z208" s="78">
        <f>'2019 PSUI Customer Load'!Z208+'2019 PSUI Customer Gen'!Z208</f>
        <v>1401.61</v>
      </c>
      <c r="AA208" s="86">
        <f t="shared" si="39"/>
        <v>1677.06</v>
      </c>
      <c r="AB208" s="77">
        <f t="shared" si="40"/>
        <v>2021</v>
      </c>
      <c r="AC208" s="76">
        <f t="shared" si="41"/>
        <v>5</v>
      </c>
      <c r="AD208" s="76" t="str">
        <f t="shared" si="42"/>
        <v/>
      </c>
      <c r="AE208" s="76" t="str">
        <f t="shared" si="43"/>
        <v/>
      </c>
      <c r="AF208" s="74">
        <f t="shared" si="44"/>
        <v>1677.06</v>
      </c>
      <c r="AG208" s="75" t="str">
        <f t="shared" si="45"/>
        <v>16:00</v>
      </c>
      <c r="AH208" s="74">
        <f t="shared" si="46"/>
        <v>33764.300000000003</v>
      </c>
      <c r="AI208" s="73" t="str">
        <f t="shared" si="47"/>
        <v/>
      </c>
      <c r="AJ208" s="73" t="str">
        <f t="shared" si="48"/>
        <v/>
      </c>
      <c r="AK208" s="73" t="str">
        <f t="shared" si="49"/>
        <v/>
      </c>
      <c r="AL208" s="72" t="str">
        <f t="shared" si="50"/>
        <v/>
      </c>
      <c r="AM208" s="71" t="str">
        <f t="shared" si="51"/>
        <v/>
      </c>
    </row>
    <row r="209" spans="2:39" ht="13.8" thickBot="1">
      <c r="B209" s="79">
        <v>44341</v>
      </c>
      <c r="C209" s="78">
        <f>'2019 PSUI Customer Load'!C209+'2019 PSUI Customer Gen'!C209</f>
        <v>1432.73</v>
      </c>
      <c r="D209" s="78">
        <f>'2019 PSUI Customer Load'!D209+'2019 PSUI Customer Gen'!D209</f>
        <v>1441.09</v>
      </c>
      <c r="E209" s="78">
        <f>'2019 PSUI Customer Load'!E209+'2019 PSUI Customer Gen'!E209</f>
        <v>1466.85</v>
      </c>
      <c r="F209" s="78">
        <f>'2019 PSUI Customer Load'!F209+'2019 PSUI Customer Gen'!F209</f>
        <v>1489.15</v>
      </c>
      <c r="G209" s="78">
        <f>'2019 PSUI Customer Load'!G209+'2019 PSUI Customer Gen'!G209</f>
        <v>1506.05</v>
      </c>
      <c r="H209" s="78">
        <f>'2019 PSUI Customer Load'!H209+'2019 PSUI Customer Gen'!H209</f>
        <v>1569.68</v>
      </c>
      <c r="I209" s="78">
        <f>'2019 PSUI Customer Load'!I209+'2019 PSUI Customer Gen'!I209</f>
        <v>1705.94</v>
      </c>
      <c r="J209" s="78">
        <f>'2019 PSUI Customer Load'!J209+'2019 PSUI Customer Gen'!J209</f>
        <v>1822.77</v>
      </c>
      <c r="K209" s="78">
        <f>'2019 PSUI Customer Load'!K209+'2019 PSUI Customer Gen'!K209</f>
        <v>1895.57</v>
      </c>
      <c r="L209" s="78">
        <f>'2019 PSUI Customer Load'!L209+'2019 PSUI Customer Gen'!L209</f>
        <v>1983.84</v>
      </c>
      <c r="M209" s="78">
        <f>'2019 PSUI Customer Load'!M209+'2019 PSUI Customer Gen'!M209</f>
        <v>2009.35</v>
      </c>
      <c r="N209" s="78">
        <f>'2019 PSUI Customer Load'!N209+'2019 PSUI Customer Gen'!N209</f>
        <v>1969.73</v>
      </c>
      <c r="O209" s="78">
        <f>'2019 PSUI Customer Load'!O209+'2019 PSUI Customer Gen'!O209</f>
        <v>1973.51</v>
      </c>
      <c r="P209" s="78">
        <f>'2019 PSUI Customer Load'!P209+'2019 PSUI Customer Gen'!P209</f>
        <v>1946.81</v>
      </c>
      <c r="Q209" s="78">
        <f>'2019 PSUI Customer Load'!Q209+'2019 PSUI Customer Gen'!Q209</f>
        <v>1950.73</v>
      </c>
      <c r="R209" s="78">
        <f>'2019 PSUI Customer Load'!R209+'2019 PSUI Customer Gen'!R209</f>
        <v>1944.07</v>
      </c>
      <c r="S209" s="78">
        <f>'2019 PSUI Customer Load'!S209+'2019 PSUI Customer Gen'!S209</f>
        <v>1864.42</v>
      </c>
      <c r="T209" s="78">
        <f>'2019 PSUI Customer Load'!T209+'2019 PSUI Customer Gen'!T209</f>
        <v>1832.42</v>
      </c>
      <c r="U209" s="78">
        <f>'2019 PSUI Customer Load'!U209+'2019 PSUI Customer Gen'!U209</f>
        <v>1772.61</v>
      </c>
      <c r="V209" s="78">
        <f>'2019 PSUI Customer Load'!V209+'2019 PSUI Customer Gen'!V209</f>
        <v>1699.53</v>
      </c>
      <c r="W209" s="78">
        <f>'2019 PSUI Customer Load'!W209+'2019 PSUI Customer Gen'!W209</f>
        <v>1683.22</v>
      </c>
      <c r="X209" s="78">
        <f>'2019 PSUI Customer Load'!X209+'2019 PSUI Customer Gen'!X209</f>
        <v>1652.21</v>
      </c>
      <c r="Y209" s="78">
        <f>'2019 PSUI Customer Load'!Y209+'2019 PSUI Customer Gen'!Y209</f>
        <v>1617.98</v>
      </c>
      <c r="Z209" s="78">
        <f>'2019 PSUI Customer Load'!Z209+'2019 PSUI Customer Gen'!Z209</f>
        <v>1622.18</v>
      </c>
      <c r="AA209" s="86">
        <f t="shared" si="39"/>
        <v>2009.35</v>
      </c>
      <c r="AB209" s="77">
        <f t="shared" si="40"/>
        <v>2021</v>
      </c>
      <c r="AC209" s="76">
        <f t="shared" si="41"/>
        <v>5</v>
      </c>
      <c r="AD209" s="76" t="str">
        <f t="shared" si="42"/>
        <v/>
      </c>
      <c r="AE209" s="76" t="str">
        <f t="shared" si="43"/>
        <v/>
      </c>
      <c r="AF209" s="74">
        <f t="shared" si="44"/>
        <v>2009.35</v>
      </c>
      <c r="AG209" s="75" t="str">
        <f t="shared" si="45"/>
        <v>11:00</v>
      </c>
      <c r="AH209" s="74">
        <f t="shared" si="46"/>
        <v>43861.79</v>
      </c>
      <c r="AI209" s="73" t="str">
        <f t="shared" si="47"/>
        <v/>
      </c>
      <c r="AJ209" s="73" t="str">
        <f t="shared" si="48"/>
        <v/>
      </c>
      <c r="AK209" s="73" t="str">
        <f t="shared" si="49"/>
        <v/>
      </c>
      <c r="AL209" s="72" t="str">
        <f t="shared" si="50"/>
        <v/>
      </c>
      <c r="AM209" s="71" t="str">
        <f t="shared" si="51"/>
        <v/>
      </c>
    </row>
    <row r="210" spans="2:39" ht="13.8" thickBot="1">
      <c r="B210" s="79">
        <v>44342</v>
      </c>
      <c r="C210" s="78">
        <f>'2019 PSUI Customer Load'!C210+'2019 PSUI Customer Gen'!C210</f>
        <v>1599.01</v>
      </c>
      <c r="D210" s="78">
        <f>'2019 PSUI Customer Load'!D210+'2019 PSUI Customer Gen'!D210</f>
        <v>1605.38</v>
      </c>
      <c r="E210" s="78">
        <f>'2019 PSUI Customer Load'!E210+'2019 PSUI Customer Gen'!E210</f>
        <v>1617.95</v>
      </c>
      <c r="F210" s="78">
        <f>'2019 PSUI Customer Load'!F210+'2019 PSUI Customer Gen'!F210</f>
        <v>1625.3</v>
      </c>
      <c r="G210" s="78">
        <f>'2019 PSUI Customer Load'!G210+'2019 PSUI Customer Gen'!G210</f>
        <v>1636.08</v>
      </c>
      <c r="H210" s="78">
        <f>'2019 PSUI Customer Load'!H210+'2019 PSUI Customer Gen'!H210</f>
        <v>1693.09</v>
      </c>
      <c r="I210" s="78">
        <f>'2019 PSUI Customer Load'!I210+'2019 PSUI Customer Gen'!I210</f>
        <v>1811.71</v>
      </c>
      <c r="J210" s="78">
        <f>'2019 PSUI Customer Load'!J210+'2019 PSUI Customer Gen'!J210</f>
        <v>1883.49</v>
      </c>
      <c r="K210" s="78">
        <f>'2019 PSUI Customer Load'!K210+'2019 PSUI Customer Gen'!K210</f>
        <v>1889.37</v>
      </c>
      <c r="L210" s="78">
        <f>'2019 PSUI Customer Load'!L210+'2019 PSUI Customer Gen'!L210</f>
        <v>1780</v>
      </c>
      <c r="M210" s="78">
        <f>'2019 PSUI Customer Load'!M210+'2019 PSUI Customer Gen'!M210</f>
        <v>1822.07</v>
      </c>
      <c r="N210" s="78">
        <f>'2019 PSUI Customer Load'!N210+'2019 PSUI Customer Gen'!N210</f>
        <v>1965.29</v>
      </c>
      <c r="O210" s="78">
        <f>'2019 PSUI Customer Load'!O210+'2019 PSUI Customer Gen'!O210</f>
        <v>1942.6</v>
      </c>
      <c r="P210" s="78">
        <f>'2019 PSUI Customer Load'!P210+'2019 PSUI Customer Gen'!P210</f>
        <v>1951.64</v>
      </c>
      <c r="Q210" s="78">
        <f>'2019 PSUI Customer Load'!Q210+'2019 PSUI Customer Gen'!Q210</f>
        <v>1962.31</v>
      </c>
      <c r="R210" s="78">
        <f>'2019 PSUI Customer Load'!R210+'2019 PSUI Customer Gen'!R210</f>
        <v>1898.16</v>
      </c>
      <c r="S210" s="78">
        <f>'2019 PSUI Customer Load'!S210+'2019 PSUI Customer Gen'!S210</f>
        <v>1823.64</v>
      </c>
      <c r="T210" s="78">
        <f>'2019 PSUI Customer Load'!T210+'2019 PSUI Customer Gen'!T210</f>
        <v>1792.11</v>
      </c>
      <c r="U210" s="78">
        <f>'2019 PSUI Customer Load'!U210+'2019 PSUI Customer Gen'!U210</f>
        <v>1710.94</v>
      </c>
      <c r="V210" s="78">
        <f>'2019 PSUI Customer Load'!V210+'2019 PSUI Customer Gen'!V210</f>
        <v>1571.33</v>
      </c>
      <c r="W210" s="78">
        <f>'2019 PSUI Customer Load'!W210+'2019 PSUI Customer Gen'!W210</f>
        <v>1459.01</v>
      </c>
      <c r="X210" s="78">
        <f>'2019 PSUI Customer Load'!X210+'2019 PSUI Customer Gen'!X210</f>
        <v>1358.6</v>
      </c>
      <c r="Y210" s="78">
        <f>'2019 PSUI Customer Load'!Y210+'2019 PSUI Customer Gen'!Y210</f>
        <v>1150.8</v>
      </c>
      <c r="Z210" s="78">
        <f>'2019 PSUI Customer Load'!Z210+'2019 PSUI Customer Gen'!Z210</f>
        <v>1084.48</v>
      </c>
      <c r="AA210" s="86">
        <f t="shared" si="39"/>
        <v>1965.29</v>
      </c>
      <c r="AB210" s="77">
        <f t="shared" si="40"/>
        <v>2021</v>
      </c>
      <c r="AC210" s="76">
        <f t="shared" si="41"/>
        <v>5</v>
      </c>
      <c r="AD210" s="76" t="str">
        <f t="shared" si="42"/>
        <v/>
      </c>
      <c r="AE210" s="76" t="str">
        <f t="shared" si="43"/>
        <v/>
      </c>
      <c r="AF210" s="74">
        <f t="shared" si="44"/>
        <v>1965.29</v>
      </c>
      <c r="AG210" s="75" t="str">
        <f t="shared" si="45"/>
        <v>12:00</v>
      </c>
      <c r="AH210" s="74">
        <f t="shared" si="46"/>
        <v>42599.650000000009</v>
      </c>
      <c r="AI210" s="73" t="str">
        <f t="shared" si="47"/>
        <v/>
      </c>
      <c r="AJ210" s="73" t="str">
        <f t="shared" si="48"/>
        <v/>
      </c>
      <c r="AK210" s="73" t="str">
        <f t="shared" si="49"/>
        <v/>
      </c>
      <c r="AL210" s="72" t="str">
        <f t="shared" si="50"/>
        <v/>
      </c>
      <c r="AM210" s="71" t="str">
        <f t="shared" si="51"/>
        <v/>
      </c>
    </row>
    <row r="211" spans="2:39" ht="13.8" thickBot="1">
      <c r="B211" s="79">
        <v>44343</v>
      </c>
      <c r="C211" s="78">
        <f>'2019 PSUI Customer Load'!C211+'2019 PSUI Customer Gen'!C211</f>
        <v>1081.96</v>
      </c>
      <c r="D211" s="78">
        <f>'2019 PSUI Customer Load'!D211+'2019 PSUI Customer Gen'!D211</f>
        <v>1083.78</v>
      </c>
      <c r="E211" s="78">
        <f>'2019 PSUI Customer Load'!E211+'2019 PSUI Customer Gen'!E211</f>
        <v>1095.99</v>
      </c>
      <c r="F211" s="78">
        <f>'2019 PSUI Customer Load'!F211+'2019 PSUI Customer Gen'!F211</f>
        <v>1104.32</v>
      </c>
      <c r="G211" s="78">
        <f>'2019 PSUI Customer Load'!G211+'2019 PSUI Customer Gen'!G211</f>
        <v>1113.98</v>
      </c>
      <c r="H211" s="78">
        <f>'2019 PSUI Customer Load'!H211+'2019 PSUI Customer Gen'!H211</f>
        <v>1153.3900000000001</v>
      </c>
      <c r="I211" s="78">
        <f>'2019 PSUI Customer Load'!I211+'2019 PSUI Customer Gen'!I211</f>
        <v>1248.45</v>
      </c>
      <c r="J211" s="78">
        <f>'2019 PSUI Customer Load'!J211+'2019 PSUI Customer Gen'!J211</f>
        <v>1279.5</v>
      </c>
      <c r="K211" s="78">
        <f>'2019 PSUI Customer Load'!K211+'2019 PSUI Customer Gen'!K211</f>
        <v>1401.58</v>
      </c>
      <c r="L211" s="78">
        <f>'2019 PSUI Customer Load'!L211+'2019 PSUI Customer Gen'!L211</f>
        <v>1654.03</v>
      </c>
      <c r="M211" s="78">
        <f>'2019 PSUI Customer Load'!M211+'2019 PSUI Customer Gen'!M211</f>
        <v>1671.14</v>
      </c>
      <c r="N211" s="78">
        <f>'2019 PSUI Customer Load'!N211+'2019 PSUI Customer Gen'!N211</f>
        <v>1660.19</v>
      </c>
      <c r="O211" s="78">
        <f>'2019 PSUI Customer Load'!O211+'2019 PSUI Customer Gen'!O211</f>
        <v>1663.59</v>
      </c>
      <c r="P211" s="78">
        <f>'2019 PSUI Customer Load'!P211+'2019 PSUI Customer Gen'!P211</f>
        <v>1647.52</v>
      </c>
      <c r="Q211" s="78">
        <f>'2019 PSUI Customer Load'!Q211+'2019 PSUI Customer Gen'!Q211</f>
        <v>1678.04</v>
      </c>
      <c r="R211" s="78">
        <f>'2019 PSUI Customer Load'!R211+'2019 PSUI Customer Gen'!R211</f>
        <v>1631.67</v>
      </c>
      <c r="S211" s="78">
        <f>'2019 PSUI Customer Load'!S211+'2019 PSUI Customer Gen'!S211</f>
        <v>1538.15</v>
      </c>
      <c r="T211" s="78">
        <f>'2019 PSUI Customer Load'!T211+'2019 PSUI Customer Gen'!T211</f>
        <v>1486.59</v>
      </c>
      <c r="U211" s="78">
        <f>'2019 PSUI Customer Load'!U211+'2019 PSUI Customer Gen'!U211</f>
        <v>1418.48</v>
      </c>
      <c r="V211" s="78">
        <f>'2019 PSUI Customer Load'!V211+'2019 PSUI Customer Gen'!V211</f>
        <v>1191.54</v>
      </c>
      <c r="W211" s="78">
        <f>'2019 PSUI Customer Load'!W211+'2019 PSUI Customer Gen'!W211</f>
        <v>1110.3399999999999</v>
      </c>
      <c r="X211" s="78">
        <f>'2019 PSUI Customer Load'!X211+'2019 PSUI Customer Gen'!X211</f>
        <v>1082.24</v>
      </c>
      <c r="Y211" s="78">
        <f>'2019 PSUI Customer Load'!Y211+'2019 PSUI Customer Gen'!Y211</f>
        <v>1079.93</v>
      </c>
      <c r="Z211" s="78">
        <f>'2019 PSUI Customer Load'!Z211+'2019 PSUI Customer Gen'!Z211</f>
        <v>1065.96</v>
      </c>
      <c r="AA211" s="86">
        <f t="shared" si="39"/>
        <v>1678.04</v>
      </c>
      <c r="AB211" s="77">
        <f t="shared" si="40"/>
        <v>2021</v>
      </c>
      <c r="AC211" s="76">
        <f t="shared" si="41"/>
        <v>5</v>
      </c>
      <c r="AD211" s="76" t="str">
        <f t="shared" si="42"/>
        <v/>
      </c>
      <c r="AE211" s="76" t="str">
        <f t="shared" si="43"/>
        <v/>
      </c>
      <c r="AF211" s="74">
        <f t="shared" si="44"/>
        <v>1678.04</v>
      </c>
      <c r="AG211" s="75" t="str">
        <f t="shared" si="45"/>
        <v>15:00</v>
      </c>
      <c r="AH211" s="74">
        <f t="shared" si="46"/>
        <v>33820.400000000001</v>
      </c>
      <c r="AI211" s="73" t="str">
        <f t="shared" si="47"/>
        <v/>
      </c>
      <c r="AJ211" s="73" t="str">
        <f t="shared" si="48"/>
        <v/>
      </c>
      <c r="AK211" s="73" t="str">
        <f t="shared" si="49"/>
        <v/>
      </c>
      <c r="AL211" s="72" t="str">
        <f t="shared" si="50"/>
        <v/>
      </c>
      <c r="AM211" s="71" t="str">
        <f t="shared" si="51"/>
        <v/>
      </c>
    </row>
    <row r="212" spans="2:39" ht="13.8" thickBot="1">
      <c r="B212" s="79">
        <v>44344</v>
      </c>
      <c r="C212" s="78">
        <f>'2019 PSUI Customer Load'!C212+'2019 PSUI Customer Gen'!C212</f>
        <v>1054.83</v>
      </c>
      <c r="D212" s="78">
        <f>'2019 PSUI Customer Load'!D212+'2019 PSUI Customer Gen'!D212</f>
        <v>1062.8399999999999</v>
      </c>
      <c r="E212" s="78">
        <f>'2019 PSUI Customer Load'!E212+'2019 PSUI Customer Gen'!E212</f>
        <v>1079.3599999999999</v>
      </c>
      <c r="F212" s="78">
        <f>'2019 PSUI Customer Load'!F212+'2019 PSUI Customer Gen'!F212</f>
        <v>1080.24</v>
      </c>
      <c r="G212" s="78">
        <f>'2019 PSUI Customer Load'!G212+'2019 PSUI Customer Gen'!G212</f>
        <v>1102.1199999999999</v>
      </c>
      <c r="H212" s="78">
        <f>'2019 PSUI Customer Load'!H212+'2019 PSUI Customer Gen'!H212</f>
        <v>1141.8800000000001</v>
      </c>
      <c r="I212" s="78">
        <f>'2019 PSUI Customer Load'!I212+'2019 PSUI Customer Gen'!I212</f>
        <v>1242.68</v>
      </c>
      <c r="J212" s="78">
        <f>'2019 PSUI Customer Load'!J212+'2019 PSUI Customer Gen'!J212</f>
        <v>1298.22</v>
      </c>
      <c r="K212" s="78">
        <f>'2019 PSUI Customer Load'!K212+'2019 PSUI Customer Gen'!K212</f>
        <v>1303.8599999999999</v>
      </c>
      <c r="L212" s="78">
        <f>'2019 PSUI Customer Load'!L212+'2019 PSUI Customer Gen'!L212</f>
        <v>1401.68</v>
      </c>
      <c r="M212" s="78">
        <f>'2019 PSUI Customer Load'!M212+'2019 PSUI Customer Gen'!M212</f>
        <v>1395.91</v>
      </c>
      <c r="N212" s="78">
        <f>'2019 PSUI Customer Load'!N212+'2019 PSUI Customer Gen'!N212</f>
        <v>1378.26</v>
      </c>
      <c r="O212" s="78">
        <f>'2019 PSUI Customer Load'!O212+'2019 PSUI Customer Gen'!O212</f>
        <v>1380.72</v>
      </c>
      <c r="P212" s="78">
        <f>'2019 PSUI Customer Load'!P212+'2019 PSUI Customer Gen'!P212</f>
        <v>1350.44</v>
      </c>
      <c r="Q212" s="78">
        <f>'2019 PSUI Customer Load'!Q212+'2019 PSUI Customer Gen'!Q212</f>
        <v>1303.23</v>
      </c>
      <c r="R212" s="78">
        <f>'2019 PSUI Customer Load'!R212+'2019 PSUI Customer Gen'!R212</f>
        <v>1266.93</v>
      </c>
      <c r="S212" s="78">
        <f>'2019 PSUI Customer Load'!S212+'2019 PSUI Customer Gen'!S212</f>
        <v>1200.43</v>
      </c>
      <c r="T212" s="78">
        <f>'2019 PSUI Customer Load'!T212+'2019 PSUI Customer Gen'!T212</f>
        <v>1166.1300000000001</v>
      </c>
      <c r="U212" s="78">
        <f>'2019 PSUI Customer Load'!U212+'2019 PSUI Customer Gen'!U212</f>
        <v>1139.1099999999999</v>
      </c>
      <c r="V212" s="78">
        <f>'2019 PSUI Customer Load'!V212+'2019 PSUI Customer Gen'!V212</f>
        <v>1119.27</v>
      </c>
      <c r="W212" s="78">
        <f>'2019 PSUI Customer Load'!W212+'2019 PSUI Customer Gen'!W212</f>
        <v>1124.27</v>
      </c>
      <c r="X212" s="78">
        <f>'2019 PSUI Customer Load'!X212+'2019 PSUI Customer Gen'!X212</f>
        <v>1093.8900000000001</v>
      </c>
      <c r="Y212" s="78">
        <f>'2019 PSUI Customer Load'!Y212+'2019 PSUI Customer Gen'!Y212</f>
        <v>1074.1199999999999</v>
      </c>
      <c r="Z212" s="78">
        <f>'2019 PSUI Customer Load'!Z212+'2019 PSUI Customer Gen'!Z212</f>
        <v>1068.83</v>
      </c>
      <c r="AA212" s="86">
        <f t="shared" si="39"/>
        <v>1401.68</v>
      </c>
      <c r="AB212" s="77">
        <f t="shared" si="40"/>
        <v>2021</v>
      </c>
      <c r="AC212" s="76">
        <f t="shared" si="41"/>
        <v>5</v>
      </c>
      <c r="AD212" s="76" t="str">
        <f t="shared" si="42"/>
        <v/>
      </c>
      <c r="AE212" s="76" t="str">
        <f t="shared" si="43"/>
        <v/>
      </c>
      <c r="AF212" s="74">
        <f t="shared" si="44"/>
        <v>1401.68</v>
      </c>
      <c r="AG212" s="75" t="str">
        <f t="shared" si="45"/>
        <v>10:00</v>
      </c>
      <c r="AH212" s="74">
        <f t="shared" si="46"/>
        <v>30230.93</v>
      </c>
      <c r="AI212" s="73" t="str">
        <f t="shared" si="47"/>
        <v/>
      </c>
      <c r="AJ212" s="73" t="str">
        <f t="shared" si="48"/>
        <v/>
      </c>
      <c r="AK212" s="73" t="str">
        <f t="shared" si="49"/>
        <v/>
      </c>
      <c r="AL212" s="72" t="str">
        <f t="shared" si="50"/>
        <v/>
      </c>
      <c r="AM212" s="71" t="str">
        <f t="shared" si="51"/>
        <v/>
      </c>
    </row>
    <row r="213" spans="2:39" ht="13.8" thickBot="1">
      <c r="B213" s="79">
        <v>44345</v>
      </c>
      <c r="C213" s="78">
        <f>'2019 PSUI Customer Load'!C213+'2019 PSUI Customer Gen'!C213</f>
        <v>1060.19</v>
      </c>
      <c r="D213" s="78">
        <f>'2019 PSUI Customer Load'!D213+'2019 PSUI Customer Gen'!D213</f>
        <v>1054.69</v>
      </c>
      <c r="E213" s="78">
        <f>'2019 PSUI Customer Load'!E213+'2019 PSUI Customer Gen'!E213</f>
        <v>1071.18</v>
      </c>
      <c r="F213" s="78">
        <f>'2019 PSUI Customer Load'!F213+'2019 PSUI Customer Gen'!F213</f>
        <v>1067.1500000000001</v>
      </c>
      <c r="G213" s="78">
        <f>'2019 PSUI Customer Load'!G213+'2019 PSUI Customer Gen'!G213</f>
        <v>1070.19</v>
      </c>
      <c r="H213" s="78">
        <f>'2019 PSUI Customer Load'!H213+'2019 PSUI Customer Gen'!H213</f>
        <v>1076.74</v>
      </c>
      <c r="I213" s="78">
        <f>'2019 PSUI Customer Load'!I213+'2019 PSUI Customer Gen'!I213</f>
        <v>1149.79</v>
      </c>
      <c r="J213" s="78">
        <f>'2019 PSUI Customer Load'!J213+'2019 PSUI Customer Gen'!J213</f>
        <v>1175.9000000000001</v>
      </c>
      <c r="K213" s="78">
        <f>'2019 PSUI Customer Load'!K213+'2019 PSUI Customer Gen'!K213</f>
        <v>1158.1500000000001</v>
      </c>
      <c r="L213" s="78">
        <f>'2019 PSUI Customer Load'!L213+'2019 PSUI Customer Gen'!L213</f>
        <v>1183.81</v>
      </c>
      <c r="M213" s="78">
        <f>'2019 PSUI Customer Load'!M213+'2019 PSUI Customer Gen'!M213</f>
        <v>1197.21</v>
      </c>
      <c r="N213" s="78">
        <f>'2019 PSUI Customer Load'!N213+'2019 PSUI Customer Gen'!N213</f>
        <v>1173.1300000000001</v>
      </c>
      <c r="O213" s="78">
        <f>'2019 PSUI Customer Load'!O213+'2019 PSUI Customer Gen'!O213</f>
        <v>1181.1400000000001</v>
      </c>
      <c r="P213" s="78">
        <f>'2019 PSUI Customer Load'!P213+'2019 PSUI Customer Gen'!P213</f>
        <v>1305.19</v>
      </c>
      <c r="Q213" s="78">
        <f>'2019 PSUI Customer Load'!Q213+'2019 PSUI Customer Gen'!Q213</f>
        <v>1257.69</v>
      </c>
      <c r="R213" s="78">
        <f>'2019 PSUI Customer Load'!R213+'2019 PSUI Customer Gen'!R213</f>
        <v>1239.81</v>
      </c>
      <c r="S213" s="78">
        <f>'2019 PSUI Customer Load'!S213+'2019 PSUI Customer Gen'!S213</f>
        <v>1165.1500000000001</v>
      </c>
      <c r="T213" s="78">
        <f>'2019 PSUI Customer Load'!T213+'2019 PSUI Customer Gen'!T213</f>
        <v>1104.8499999999999</v>
      </c>
      <c r="U213" s="78">
        <f>'2019 PSUI Customer Load'!U213+'2019 PSUI Customer Gen'!U213</f>
        <v>1068.31</v>
      </c>
      <c r="V213" s="78">
        <f>'2019 PSUI Customer Load'!V213+'2019 PSUI Customer Gen'!V213</f>
        <v>1050.1400000000001</v>
      </c>
      <c r="W213" s="78">
        <f>'2019 PSUI Customer Load'!W213+'2019 PSUI Customer Gen'!W213</f>
        <v>1067.6400000000001</v>
      </c>
      <c r="X213" s="78">
        <f>'2019 PSUI Customer Load'!X213+'2019 PSUI Customer Gen'!X213</f>
        <v>1059.42</v>
      </c>
      <c r="Y213" s="78">
        <f>'2019 PSUI Customer Load'!Y213+'2019 PSUI Customer Gen'!Y213</f>
        <v>1049.76</v>
      </c>
      <c r="Z213" s="78">
        <f>'2019 PSUI Customer Load'!Z213+'2019 PSUI Customer Gen'!Z213</f>
        <v>1047.69</v>
      </c>
      <c r="AA213" s="86">
        <f t="shared" si="39"/>
        <v>1305.19</v>
      </c>
      <c r="AB213" s="77">
        <f t="shared" si="40"/>
        <v>2021</v>
      </c>
      <c r="AC213" s="76">
        <f t="shared" si="41"/>
        <v>5</v>
      </c>
      <c r="AD213" s="76" t="str">
        <f t="shared" si="42"/>
        <v/>
      </c>
      <c r="AE213" s="76" t="str">
        <f t="shared" si="43"/>
        <v/>
      </c>
      <c r="AF213" s="74">
        <f t="shared" si="44"/>
        <v>1305.19</v>
      </c>
      <c r="AG213" s="75" t="str">
        <f t="shared" si="45"/>
        <v>14:00</v>
      </c>
      <c r="AH213" s="74">
        <f t="shared" si="46"/>
        <v>28340.109999999997</v>
      </c>
      <c r="AI213" s="73" t="str">
        <f t="shared" si="47"/>
        <v/>
      </c>
      <c r="AJ213" s="73" t="str">
        <f t="shared" si="48"/>
        <v/>
      </c>
      <c r="AK213" s="73" t="str">
        <f t="shared" si="49"/>
        <v/>
      </c>
      <c r="AL213" s="72" t="str">
        <f t="shared" si="50"/>
        <v/>
      </c>
      <c r="AM213" s="71" t="str">
        <f t="shared" si="51"/>
        <v/>
      </c>
    </row>
    <row r="214" spans="2:39" ht="13.8" thickBot="1">
      <c r="B214" s="79">
        <v>44346</v>
      </c>
      <c r="C214" s="78">
        <f>'2019 PSUI Customer Load'!C214+'2019 PSUI Customer Gen'!C214</f>
        <v>1049.44</v>
      </c>
      <c r="D214" s="78">
        <f>'2019 PSUI Customer Load'!D214+'2019 PSUI Customer Gen'!D214</f>
        <v>1050.6300000000001</v>
      </c>
      <c r="E214" s="78">
        <f>'2019 PSUI Customer Load'!E214+'2019 PSUI Customer Gen'!E214</f>
        <v>1058.93</v>
      </c>
      <c r="F214" s="78">
        <f>'2019 PSUI Customer Load'!F214+'2019 PSUI Customer Gen'!F214</f>
        <v>1053.19</v>
      </c>
      <c r="G214" s="78">
        <f>'2019 PSUI Customer Load'!G214+'2019 PSUI Customer Gen'!G214</f>
        <v>1051.02</v>
      </c>
      <c r="H214" s="78">
        <f>'2019 PSUI Customer Load'!H214+'2019 PSUI Customer Gen'!H214</f>
        <v>1075.83</v>
      </c>
      <c r="I214" s="78">
        <f>'2019 PSUI Customer Load'!I214+'2019 PSUI Customer Gen'!I214</f>
        <v>1158.08</v>
      </c>
      <c r="J214" s="78">
        <f>'2019 PSUI Customer Load'!J214+'2019 PSUI Customer Gen'!J214</f>
        <v>1172.1500000000001</v>
      </c>
      <c r="K214" s="78">
        <f>'2019 PSUI Customer Load'!K214+'2019 PSUI Customer Gen'!K214</f>
        <v>1503.81</v>
      </c>
      <c r="L214" s="78">
        <f>'2019 PSUI Customer Load'!L214+'2019 PSUI Customer Gen'!L214</f>
        <v>1508.89</v>
      </c>
      <c r="M214" s="78">
        <f>'2019 PSUI Customer Load'!M214+'2019 PSUI Customer Gen'!M214</f>
        <v>1494.92</v>
      </c>
      <c r="N214" s="78">
        <f>'2019 PSUI Customer Load'!N214+'2019 PSUI Customer Gen'!N214</f>
        <v>1488.09</v>
      </c>
      <c r="O214" s="78">
        <f>'2019 PSUI Customer Load'!O214+'2019 PSUI Customer Gen'!O214</f>
        <v>1516.66</v>
      </c>
      <c r="P214" s="78">
        <f>'2019 PSUI Customer Load'!P214+'2019 PSUI Customer Gen'!P214</f>
        <v>1491.32</v>
      </c>
      <c r="Q214" s="78">
        <f>'2019 PSUI Customer Load'!Q214+'2019 PSUI Customer Gen'!Q214</f>
        <v>1491.63</v>
      </c>
      <c r="R214" s="78">
        <f>'2019 PSUI Customer Load'!R214+'2019 PSUI Customer Gen'!R214</f>
        <v>1492.58</v>
      </c>
      <c r="S214" s="78">
        <f>'2019 PSUI Customer Load'!S214+'2019 PSUI Customer Gen'!S214</f>
        <v>1474.9</v>
      </c>
      <c r="T214" s="78">
        <f>'2019 PSUI Customer Load'!T214+'2019 PSUI Customer Gen'!T214</f>
        <v>1483.83</v>
      </c>
      <c r="U214" s="78">
        <f>'2019 PSUI Customer Load'!U214+'2019 PSUI Customer Gen'!U214</f>
        <v>1429.54</v>
      </c>
      <c r="V214" s="78">
        <f>'2019 PSUI Customer Load'!V214+'2019 PSUI Customer Gen'!V214</f>
        <v>1373.33</v>
      </c>
      <c r="W214" s="78">
        <f>'2019 PSUI Customer Load'!W214+'2019 PSUI Customer Gen'!W214</f>
        <v>1306.2</v>
      </c>
      <c r="X214" s="78">
        <f>'2019 PSUI Customer Load'!X214+'2019 PSUI Customer Gen'!X214</f>
        <v>1203.02</v>
      </c>
      <c r="Y214" s="78">
        <f>'2019 PSUI Customer Load'!Y214+'2019 PSUI Customer Gen'!Y214</f>
        <v>1075.27</v>
      </c>
      <c r="Z214" s="78">
        <f>'2019 PSUI Customer Load'!Z214+'2019 PSUI Customer Gen'!Z214</f>
        <v>1070.58</v>
      </c>
      <c r="AA214" s="86">
        <f t="shared" si="39"/>
        <v>1516.66</v>
      </c>
      <c r="AB214" s="77">
        <f t="shared" si="40"/>
        <v>2021</v>
      </c>
      <c r="AC214" s="76">
        <f t="shared" si="41"/>
        <v>5</v>
      </c>
      <c r="AD214" s="76" t="str">
        <f t="shared" si="42"/>
        <v/>
      </c>
      <c r="AE214" s="76" t="str">
        <f t="shared" si="43"/>
        <v/>
      </c>
      <c r="AF214" s="74">
        <f t="shared" si="44"/>
        <v>1516.66</v>
      </c>
      <c r="AG214" s="75" t="str">
        <f t="shared" si="45"/>
        <v>13:00</v>
      </c>
      <c r="AH214" s="74">
        <f t="shared" si="46"/>
        <v>32590.500000000004</v>
      </c>
      <c r="AI214" s="73" t="str">
        <f t="shared" si="47"/>
        <v/>
      </c>
      <c r="AJ214" s="73" t="str">
        <f t="shared" si="48"/>
        <v/>
      </c>
      <c r="AK214" s="73" t="str">
        <f t="shared" si="49"/>
        <v/>
      </c>
      <c r="AL214" s="72" t="str">
        <f t="shared" si="50"/>
        <v/>
      </c>
      <c r="AM214" s="71" t="str">
        <f t="shared" si="51"/>
        <v/>
      </c>
    </row>
    <row r="215" spans="2:39" ht="13.8" thickBot="1">
      <c r="B215" s="79">
        <v>44347</v>
      </c>
      <c r="C215" s="78">
        <f>'2019 PSUI Customer Load'!C215+'2019 PSUI Customer Gen'!C215</f>
        <v>1067.5999999999999</v>
      </c>
      <c r="D215" s="78">
        <f>'2019 PSUI Customer Load'!D215+'2019 PSUI Customer Gen'!D215</f>
        <v>1073.42</v>
      </c>
      <c r="E215" s="78">
        <f>'2019 PSUI Customer Load'!E215+'2019 PSUI Customer Gen'!E215</f>
        <v>1079.19</v>
      </c>
      <c r="F215" s="78">
        <f>'2019 PSUI Customer Load'!F215+'2019 PSUI Customer Gen'!F215</f>
        <v>1107.33</v>
      </c>
      <c r="G215" s="78">
        <f>'2019 PSUI Customer Load'!G215+'2019 PSUI Customer Gen'!G215</f>
        <v>1107.75</v>
      </c>
      <c r="H215" s="78">
        <f>'2019 PSUI Customer Load'!H215+'2019 PSUI Customer Gen'!H215</f>
        <v>1148.21</v>
      </c>
      <c r="I215" s="78">
        <f>'2019 PSUI Customer Load'!I215+'2019 PSUI Customer Gen'!I215</f>
        <v>1235.96</v>
      </c>
      <c r="J215" s="78">
        <f>'2019 PSUI Customer Load'!J215+'2019 PSUI Customer Gen'!J215</f>
        <v>1331.61</v>
      </c>
      <c r="K215" s="78">
        <f>'2019 PSUI Customer Load'!K215+'2019 PSUI Customer Gen'!K215</f>
        <v>1664.42</v>
      </c>
      <c r="L215" s="78">
        <f>'2019 PSUI Customer Load'!L215+'2019 PSUI Customer Gen'!L215</f>
        <v>1729.32</v>
      </c>
      <c r="M215" s="78">
        <f>'2019 PSUI Customer Load'!M215+'2019 PSUI Customer Gen'!M215</f>
        <v>1785.14</v>
      </c>
      <c r="N215" s="78">
        <f>'2019 PSUI Customer Load'!N215+'2019 PSUI Customer Gen'!N215</f>
        <v>1780.03</v>
      </c>
      <c r="O215" s="78">
        <f>'2019 PSUI Customer Load'!O215+'2019 PSUI Customer Gen'!O215</f>
        <v>1800.79</v>
      </c>
      <c r="P215" s="78">
        <f>'2019 PSUI Customer Load'!P215+'2019 PSUI Customer Gen'!P215</f>
        <v>1807.37</v>
      </c>
      <c r="Q215" s="78">
        <f>'2019 PSUI Customer Load'!Q215+'2019 PSUI Customer Gen'!Q215</f>
        <v>1819.3</v>
      </c>
      <c r="R215" s="78">
        <f>'2019 PSUI Customer Load'!R215+'2019 PSUI Customer Gen'!R215</f>
        <v>1792.63</v>
      </c>
      <c r="S215" s="78">
        <f>'2019 PSUI Customer Load'!S215+'2019 PSUI Customer Gen'!S215</f>
        <v>1711.75</v>
      </c>
      <c r="T215" s="78">
        <f>'2019 PSUI Customer Load'!T215+'2019 PSUI Customer Gen'!T215</f>
        <v>1655.36</v>
      </c>
      <c r="U215" s="78">
        <f>'2019 PSUI Customer Load'!U215+'2019 PSUI Customer Gen'!U215</f>
        <v>1554</v>
      </c>
      <c r="V215" s="78">
        <f>'2019 PSUI Customer Load'!V215+'2019 PSUI Customer Gen'!V215</f>
        <v>1504.2</v>
      </c>
      <c r="W215" s="78">
        <f>'2019 PSUI Customer Load'!W215+'2019 PSUI Customer Gen'!W215</f>
        <v>1497.93</v>
      </c>
      <c r="X215" s="78">
        <f>'2019 PSUI Customer Load'!X215+'2019 PSUI Customer Gen'!X215</f>
        <v>1463.07</v>
      </c>
      <c r="Y215" s="78">
        <f>'2019 PSUI Customer Load'!Y215+'2019 PSUI Customer Gen'!Y215</f>
        <v>1420.55</v>
      </c>
      <c r="Z215" s="78">
        <f>'2019 PSUI Customer Load'!Z215+'2019 PSUI Customer Gen'!Z215</f>
        <v>1417.96</v>
      </c>
      <c r="AA215" s="86">
        <f t="shared" si="39"/>
        <v>1819.3</v>
      </c>
      <c r="AB215" s="77">
        <f t="shared" si="40"/>
        <v>2021</v>
      </c>
      <c r="AC215" s="76">
        <f t="shared" si="41"/>
        <v>5</v>
      </c>
      <c r="AD215" s="76" t="str">
        <f t="shared" si="42"/>
        <v>2021-5</v>
      </c>
      <c r="AE215" s="76">
        <f t="shared" si="43"/>
        <v>5</v>
      </c>
      <c r="AF215" s="74">
        <f t="shared" si="44"/>
        <v>1819.3</v>
      </c>
      <c r="AG215" s="75" t="str">
        <f t="shared" si="45"/>
        <v>15:00</v>
      </c>
      <c r="AH215" s="74">
        <f t="shared" si="46"/>
        <v>37374.19</v>
      </c>
      <c r="AI215" s="73">
        <f t="shared" si="47"/>
        <v>48179.700000000004</v>
      </c>
      <c r="AJ215" s="73">
        <f t="shared" si="48"/>
        <v>2009.35</v>
      </c>
      <c r="AK215" s="73">
        <f t="shared" si="49"/>
        <v>43861.79</v>
      </c>
      <c r="AL215" s="72">
        <f t="shared" si="50"/>
        <v>44341</v>
      </c>
      <c r="AM215" s="71" t="str">
        <f t="shared" si="51"/>
        <v>11:00</v>
      </c>
    </row>
    <row r="216" spans="2:39" ht="13.8" thickBot="1">
      <c r="B216" s="79">
        <v>44348</v>
      </c>
      <c r="C216" s="78">
        <f>'2019 PSUI Customer Load'!C216+'2019 PSUI Customer Gen'!C216</f>
        <v>1378.72</v>
      </c>
      <c r="D216" s="78">
        <f>'2019 PSUI Customer Load'!D216+'2019 PSUI Customer Gen'!D216</f>
        <v>1309.74</v>
      </c>
      <c r="E216" s="78">
        <f>'2019 PSUI Customer Load'!E216+'2019 PSUI Customer Gen'!E216</f>
        <v>1218.25</v>
      </c>
      <c r="F216" s="78">
        <f>'2019 PSUI Customer Load'!F216+'2019 PSUI Customer Gen'!F216</f>
        <v>1238.9000000000001</v>
      </c>
      <c r="G216" s="78">
        <f>'2019 PSUI Customer Load'!G216+'2019 PSUI Customer Gen'!G216</f>
        <v>1235.33</v>
      </c>
      <c r="H216" s="78">
        <f>'2019 PSUI Customer Load'!H216+'2019 PSUI Customer Gen'!H216</f>
        <v>1284.5</v>
      </c>
      <c r="I216" s="78">
        <f>'2019 PSUI Customer Load'!I216+'2019 PSUI Customer Gen'!I216</f>
        <v>1395.63</v>
      </c>
      <c r="J216" s="78">
        <f>'2019 PSUI Customer Load'!J216+'2019 PSUI Customer Gen'!J216</f>
        <v>1653.79</v>
      </c>
      <c r="K216" s="78">
        <f>'2019 PSUI Customer Load'!K216+'2019 PSUI Customer Gen'!K216</f>
        <v>1780.59</v>
      </c>
      <c r="L216" s="78">
        <f>'2019 PSUI Customer Load'!L216+'2019 PSUI Customer Gen'!L216</f>
        <v>1835.89</v>
      </c>
      <c r="M216" s="78">
        <f>'2019 PSUI Customer Load'!M216+'2019 PSUI Customer Gen'!M216</f>
        <v>1870.54</v>
      </c>
      <c r="N216" s="78">
        <f>'2019 PSUI Customer Load'!N216+'2019 PSUI Customer Gen'!N216</f>
        <v>1853.08</v>
      </c>
      <c r="O216" s="78">
        <f>'2019 PSUI Customer Load'!O216+'2019 PSUI Customer Gen'!O216</f>
        <v>1861.9</v>
      </c>
      <c r="P216" s="78">
        <f>'2019 PSUI Customer Load'!P216+'2019 PSUI Customer Gen'!P216</f>
        <v>1857.49</v>
      </c>
      <c r="Q216" s="78">
        <f>'2019 PSUI Customer Load'!Q216+'2019 PSUI Customer Gen'!Q216</f>
        <v>1851.96</v>
      </c>
      <c r="R216" s="78">
        <f>'2019 PSUI Customer Load'!R216+'2019 PSUI Customer Gen'!R216</f>
        <v>1826.69</v>
      </c>
      <c r="S216" s="78">
        <f>'2019 PSUI Customer Load'!S216+'2019 PSUI Customer Gen'!S216</f>
        <v>1752.87</v>
      </c>
      <c r="T216" s="78">
        <f>'2019 PSUI Customer Load'!T216+'2019 PSUI Customer Gen'!T216</f>
        <v>1702.47</v>
      </c>
      <c r="U216" s="78">
        <f>'2019 PSUI Customer Load'!U216+'2019 PSUI Customer Gen'!U216</f>
        <v>1645.77</v>
      </c>
      <c r="V216" s="78">
        <f>'2019 PSUI Customer Load'!V216+'2019 PSUI Customer Gen'!V216</f>
        <v>1576.33</v>
      </c>
      <c r="W216" s="78">
        <f>'2019 PSUI Customer Load'!W216+'2019 PSUI Customer Gen'!W216</f>
        <v>1546.44</v>
      </c>
      <c r="X216" s="78">
        <f>'2019 PSUI Customer Load'!X216+'2019 PSUI Customer Gen'!X216</f>
        <v>1490.55</v>
      </c>
      <c r="Y216" s="78">
        <f>'2019 PSUI Customer Load'!Y216+'2019 PSUI Customer Gen'!Y216</f>
        <v>1460.9</v>
      </c>
      <c r="Z216" s="78">
        <f>'2019 PSUI Customer Load'!Z216+'2019 PSUI Customer Gen'!Z216</f>
        <v>1446.72</v>
      </c>
      <c r="AA216" s="86">
        <f t="shared" si="39"/>
        <v>1870.54</v>
      </c>
      <c r="AB216" s="77">
        <f t="shared" si="40"/>
        <v>2021</v>
      </c>
      <c r="AC216" s="76">
        <f t="shared" si="41"/>
        <v>6</v>
      </c>
      <c r="AD216" s="76" t="str">
        <f t="shared" si="42"/>
        <v/>
      </c>
      <c r="AE216" s="76" t="str">
        <f t="shared" si="43"/>
        <v/>
      </c>
      <c r="AF216" s="74">
        <f t="shared" si="44"/>
        <v>1870.54</v>
      </c>
      <c r="AG216" s="75" t="str">
        <f t="shared" si="45"/>
        <v>11:00</v>
      </c>
      <c r="AH216" s="74">
        <f t="shared" si="46"/>
        <v>39945.590000000011</v>
      </c>
      <c r="AI216" s="73" t="str">
        <f t="shared" si="47"/>
        <v/>
      </c>
      <c r="AJ216" s="73" t="str">
        <f t="shared" si="48"/>
        <v/>
      </c>
      <c r="AK216" s="73" t="str">
        <f t="shared" si="49"/>
        <v/>
      </c>
      <c r="AL216" s="72" t="str">
        <f t="shared" si="50"/>
        <v/>
      </c>
      <c r="AM216" s="71" t="str">
        <f t="shared" si="51"/>
        <v/>
      </c>
    </row>
    <row r="217" spans="2:39" ht="13.8" thickBot="1">
      <c r="B217" s="79">
        <v>44349</v>
      </c>
      <c r="C217" s="78">
        <f>'2019 PSUI Customer Load'!C217+'2019 PSUI Customer Gen'!C217</f>
        <v>1372.52</v>
      </c>
      <c r="D217" s="78">
        <f>'2019 PSUI Customer Load'!D217+'2019 PSUI Customer Gen'!D217</f>
        <v>1373.82</v>
      </c>
      <c r="E217" s="78">
        <f>'2019 PSUI Customer Load'!E217+'2019 PSUI Customer Gen'!E217</f>
        <v>1207.6400000000001</v>
      </c>
      <c r="F217" s="78">
        <f>'2019 PSUI Customer Load'!F217+'2019 PSUI Customer Gen'!F217</f>
        <v>1096.48</v>
      </c>
      <c r="G217" s="78">
        <f>'2019 PSUI Customer Load'!G217+'2019 PSUI Customer Gen'!G217</f>
        <v>1097.6400000000001</v>
      </c>
      <c r="H217" s="78">
        <f>'2019 PSUI Customer Load'!H217+'2019 PSUI Customer Gen'!H217</f>
        <v>1151.8499999999999</v>
      </c>
      <c r="I217" s="78">
        <f>'2019 PSUI Customer Load'!I217+'2019 PSUI Customer Gen'!I217</f>
        <v>1281.98</v>
      </c>
      <c r="J217" s="78">
        <f>'2019 PSUI Customer Load'!J217+'2019 PSUI Customer Gen'!J217</f>
        <v>1501.19</v>
      </c>
      <c r="K217" s="78">
        <f>'2019 PSUI Customer Load'!K217+'2019 PSUI Customer Gen'!K217</f>
        <v>1743.35</v>
      </c>
      <c r="L217" s="78">
        <f>'2019 PSUI Customer Load'!L217+'2019 PSUI Customer Gen'!L217</f>
        <v>1823.82</v>
      </c>
      <c r="M217" s="78">
        <f>'2019 PSUI Customer Load'!M217+'2019 PSUI Customer Gen'!M217</f>
        <v>1891.72</v>
      </c>
      <c r="N217" s="78">
        <f>'2019 PSUI Customer Load'!N217+'2019 PSUI Customer Gen'!N217</f>
        <v>1851.33</v>
      </c>
      <c r="O217" s="78">
        <f>'2019 PSUI Customer Load'!O217+'2019 PSUI Customer Gen'!O217</f>
        <v>1873.2</v>
      </c>
      <c r="P217" s="78">
        <f>'2019 PSUI Customer Load'!P217+'2019 PSUI Customer Gen'!P217</f>
        <v>1876.38</v>
      </c>
      <c r="Q217" s="78">
        <f>'2019 PSUI Customer Load'!Q217+'2019 PSUI Customer Gen'!Q217</f>
        <v>1887.2</v>
      </c>
      <c r="R217" s="78">
        <f>'2019 PSUI Customer Load'!R217+'2019 PSUI Customer Gen'!R217</f>
        <v>1830.85</v>
      </c>
      <c r="S217" s="78">
        <f>'2019 PSUI Customer Load'!S217+'2019 PSUI Customer Gen'!S217</f>
        <v>1745.03</v>
      </c>
      <c r="T217" s="78">
        <f>'2019 PSUI Customer Load'!T217+'2019 PSUI Customer Gen'!T217</f>
        <v>1684.69</v>
      </c>
      <c r="U217" s="78">
        <f>'2019 PSUI Customer Load'!U217+'2019 PSUI Customer Gen'!U217</f>
        <v>1634.15</v>
      </c>
      <c r="V217" s="78">
        <f>'2019 PSUI Customer Load'!V217+'2019 PSUI Customer Gen'!V217</f>
        <v>1599.71</v>
      </c>
      <c r="W217" s="78">
        <f>'2019 PSUI Customer Load'!W217+'2019 PSUI Customer Gen'!W217</f>
        <v>1582</v>
      </c>
      <c r="X217" s="78">
        <f>'2019 PSUI Customer Load'!X217+'2019 PSUI Customer Gen'!X217</f>
        <v>1540.81</v>
      </c>
      <c r="Y217" s="78">
        <f>'2019 PSUI Customer Load'!Y217+'2019 PSUI Customer Gen'!Y217</f>
        <v>1500.59</v>
      </c>
      <c r="Z217" s="78">
        <f>'2019 PSUI Customer Load'!Z217+'2019 PSUI Customer Gen'!Z217</f>
        <v>1485.02</v>
      </c>
      <c r="AA217" s="86">
        <f t="shared" si="39"/>
        <v>1891.72</v>
      </c>
      <c r="AB217" s="77">
        <f t="shared" si="40"/>
        <v>2021</v>
      </c>
      <c r="AC217" s="76">
        <f t="shared" si="41"/>
        <v>6</v>
      </c>
      <c r="AD217" s="76" t="str">
        <f t="shared" si="42"/>
        <v/>
      </c>
      <c r="AE217" s="76" t="str">
        <f t="shared" si="43"/>
        <v/>
      </c>
      <c r="AF217" s="74">
        <f t="shared" si="44"/>
        <v>1891.72</v>
      </c>
      <c r="AG217" s="75" t="str">
        <f t="shared" si="45"/>
        <v>11:00</v>
      </c>
      <c r="AH217" s="74">
        <f t="shared" si="46"/>
        <v>39524.689999999995</v>
      </c>
      <c r="AI217" s="73" t="str">
        <f t="shared" si="47"/>
        <v/>
      </c>
      <c r="AJ217" s="73" t="str">
        <f t="shared" si="48"/>
        <v/>
      </c>
      <c r="AK217" s="73" t="str">
        <f t="shared" si="49"/>
        <v/>
      </c>
      <c r="AL217" s="72" t="str">
        <f t="shared" si="50"/>
        <v/>
      </c>
      <c r="AM217" s="71" t="str">
        <f t="shared" si="51"/>
        <v/>
      </c>
    </row>
    <row r="218" spans="2:39" ht="13.8" thickBot="1">
      <c r="B218" s="79">
        <v>44350</v>
      </c>
      <c r="C218" s="78">
        <f>'2019 PSUI Customer Load'!C218+'2019 PSUI Customer Gen'!C218</f>
        <v>1473.01</v>
      </c>
      <c r="D218" s="78">
        <f>'2019 PSUI Customer Load'!D218+'2019 PSUI Customer Gen'!D218</f>
        <v>1496.88</v>
      </c>
      <c r="E218" s="78">
        <f>'2019 PSUI Customer Load'!E218+'2019 PSUI Customer Gen'!E218</f>
        <v>1538.85</v>
      </c>
      <c r="F218" s="78">
        <f>'2019 PSUI Customer Load'!F218+'2019 PSUI Customer Gen'!F218</f>
        <v>1552.64</v>
      </c>
      <c r="G218" s="78">
        <f>'2019 PSUI Customer Load'!G218+'2019 PSUI Customer Gen'!G218</f>
        <v>1571.5</v>
      </c>
      <c r="H218" s="78">
        <f>'2019 PSUI Customer Load'!H218+'2019 PSUI Customer Gen'!H218</f>
        <v>1611.79</v>
      </c>
      <c r="I218" s="78">
        <f>'2019 PSUI Customer Load'!I218+'2019 PSUI Customer Gen'!I218</f>
        <v>1717.1</v>
      </c>
      <c r="J218" s="78">
        <f>'2019 PSUI Customer Load'!J218+'2019 PSUI Customer Gen'!J218</f>
        <v>1776.39</v>
      </c>
      <c r="K218" s="78">
        <f>'2019 PSUI Customer Load'!K218+'2019 PSUI Customer Gen'!K218</f>
        <v>1827.39</v>
      </c>
      <c r="L218" s="78">
        <f>'2019 PSUI Customer Load'!L218+'2019 PSUI Customer Gen'!L218</f>
        <v>1870.05</v>
      </c>
      <c r="M218" s="78">
        <f>'2019 PSUI Customer Load'!M218+'2019 PSUI Customer Gen'!M218</f>
        <v>1922.8</v>
      </c>
      <c r="N218" s="78">
        <f>'2019 PSUI Customer Load'!N218+'2019 PSUI Customer Gen'!N218</f>
        <v>1909.01</v>
      </c>
      <c r="O218" s="78">
        <f>'2019 PSUI Customer Load'!O218+'2019 PSUI Customer Gen'!O218</f>
        <v>1960.28</v>
      </c>
      <c r="P218" s="78">
        <f>'2019 PSUI Customer Load'!P218+'2019 PSUI Customer Gen'!P218</f>
        <v>1941.07</v>
      </c>
      <c r="Q218" s="78">
        <f>'2019 PSUI Customer Load'!Q218+'2019 PSUI Customer Gen'!Q218</f>
        <v>1961.86</v>
      </c>
      <c r="R218" s="78">
        <f>'2019 PSUI Customer Load'!R218+'2019 PSUI Customer Gen'!R218</f>
        <v>1881.53</v>
      </c>
      <c r="S218" s="78">
        <f>'2019 PSUI Customer Load'!S218+'2019 PSUI Customer Gen'!S218</f>
        <v>1835.65</v>
      </c>
      <c r="T218" s="78">
        <f>'2019 PSUI Customer Load'!T218+'2019 PSUI Customer Gen'!T218</f>
        <v>1770.51</v>
      </c>
      <c r="U218" s="78">
        <f>'2019 PSUI Customer Load'!U218+'2019 PSUI Customer Gen'!U218</f>
        <v>1714.62</v>
      </c>
      <c r="V218" s="78">
        <f>'2019 PSUI Customer Load'!V218+'2019 PSUI Customer Gen'!V218</f>
        <v>1674.61</v>
      </c>
      <c r="W218" s="78">
        <f>'2019 PSUI Customer Load'!W218+'2019 PSUI Customer Gen'!W218</f>
        <v>1676.19</v>
      </c>
      <c r="X218" s="78">
        <f>'2019 PSUI Customer Load'!X218+'2019 PSUI Customer Gen'!X218</f>
        <v>1646.47</v>
      </c>
      <c r="Y218" s="78">
        <f>'2019 PSUI Customer Load'!Y218+'2019 PSUI Customer Gen'!Y218</f>
        <v>1577.45</v>
      </c>
      <c r="Z218" s="78">
        <f>'2019 PSUI Customer Load'!Z218+'2019 PSUI Customer Gen'!Z218</f>
        <v>1569.36</v>
      </c>
      <c r="AA218" s="86">
        <f t="shared" si="39"/>
        <v>1961.86</v>
      </c>
      <c r="AB218" s="77">
        <f t="shared" si="40"/>
        <v>2021</v>
      </c>
      <c r="AC218" s="76">
        <f t="shared" si="41"/>
        <v>6</v>
      </c>
      <c r="AD218" s="76" t="str">
        <f t="shared" si="42"/>
        <v/>
      </c>
      <c r="AE218" s="76" t="str">
        <f t="shared" si="43"/>
        <v/>
      </c>
      <c r="AF218" s="74">
        <f t="shared" si="44"/>
        <v>1961.86</v>
      </c>
      <c r="AG218" s="75" t="str">
        <f t="shared" si="45"/>
        <v>15:00</v>
      </c>
      <c r="AH218" s="74">
        <f t="shared" si="46"/>
        <v>43438.869999999995</v>
      </c>
      <c r="AI218" s="73" t="str">
        <f t="shared" si="47"/>
        <v/>
      </c>
      <c r="AJ218" s="73" t="str">
        <f t="shared" si="48"/>
        <v/>
      </c>
      <c r="AK218" s="73" t="str">
        <f t="shared" si="49"/>
        <v/>
      </c>
      <c r="AL218" s="72" t="str">
        <f t="shared" si="50"/>
        <v/>
      </c>
      <c r="AM218" s="71" t="str">
        <f t="shared" si="51"/>
        <v/>
      </c>
    </row>
    <row r="219" spans="2:39" ht="13.8" thickBot="1">
      <c r="B219" s="79">
        <v>44351</v>
      </c>
      <c r="C219" s="78">
        <f>'2019 PSUI Customer Load'!C219+'2019 PSUI Customer Gen'!C219</f>
        <v>1542.03</v>
      </c>
      <c r="D219" s="78">
        <f>'2019 PSUI Customer Load'!D219+'2019 PSUI Customer Gen'!D219</f>
        <v>1535.14</v>
      </c>
      <c r="E219" s="78">
        <f>'2019 PSUI Customer Load'!E219+'2019 PSUI Customer Gen'!E219</f>
        <v>1548.79</v>
      </c>
      <c r="F219" s="78">
        <f>'2019 PSUI Customer Load'!F219+'2019 PSUI Customer Gen'!F219</f>
        <v>1565.8</v>
      </c>
      <c r="G219" s="78">
        <f>'2019 PSUI Customer Load'!G219+'2019 PSUI Customer Gen'!G219</f>
        <v>1572.06</v>
      </c>
      <c r="H219" s="78">
        <f>'2019 PSUI Customer Load'!H219+'2019 PSUI Customer Gen'!H219</f>
        <v>1610.53</v>
      </c>
      <c r="I219" s="78">
        <f>'2019 PSUI Customer Load'!I219+'2019 PSUI Customer Gen'!I219</f>
        <v>1665.44</v>
      </c>
      <c r="J219" s="78">
        <f>'2019 PSUI Customer Load'!J219+'2019 PSUI Customer Gen'!J219</f>
        <v>1796.55</v>
      </c>
      <c r="K219" s="78">
        <f>'2019 PSUI Customer Load'!K219+'2019 PSUI Customer Gen'!K219</f>
        <v>1817.31</v>
      </c>
      <c r="L219" s="78">
        <f>'2019 PSUI Customer Load'!L219+'2019 PSUI Customer Gen'!L219</f>
        <v>1882.23</v>
      </c>
      <c r="M219" s="78">
        <f>'2019 PSUI Customer Load'!M219+'2019 PSUI Customer Gen'!M219</f>
        <v>1929.59</v>
      </c>
      <c r="N219" s="78">
        <f>'2019 PSUI Customer Load'!N219+'2019 PSUI Customer Gen'!N219</f>
        <v>1900.29</v>
      </c>
      <c r="O219" s="78">
        <f>'2019 PSUI Customer Load'!O219+'2019 PSUI Customer Gen'!O219</f>
        <v>1935.18</v>
      </c>
      <c r="P219" s="78">
        <f>'2019 PSUI Customer Load'!P219+'2019 PSUI Customer Gen'!P219</f>
        <v>1937.18</v>
      </c>
      <c r="Q219" s="78">
        <f>'2019 PSUI Customer Load'!Q219+'2019 PSUI Customer Gen'!Q219</f>
        <v>1942.78</v>
      </c>
      <c r="R219" s="78">
        <f>'2019 PSUI Customer Load'!R219+'2019 PSUI Customer Gen'!R219</f>
        <v>1901.03</v>
      </c>
      <c r="S219" s="78">
        <f>'2019 PSUI Customer Load'!S219+'2019 PSUI Customer Gen'!S219</f>
        <v>1826.16</v>
      </c>
      <c r="T219" s="78">
        <f>'2019 PSUI Customer Load'!T219+'2019 PSUI Customer Gen'!T219</f>
        <v>1841.6</v>
      </c>
      <c r="U219" s="78">
        <f>'2019 PSUI Customer Load'!U219+'2019 PSUI Customer Gen'!U219</f>
        <v>1751.05</v>
      </c>
      <c r="V219" s="78">
        <f>'2019 PSUI Customer Load'!V219+'2019 PSUI Customer Gen'!V219</f>
        <v>1669.92</v>
      </c>
      <c r="W219" s="78">
        <f>'2019 PSUI Customer Load'!W219+'2019 PSUI Customer Gen'!W219</f>
        <v>1663.03</v>
      </c>
      <c r="X219" s="78">
        <f>'2019 PSUI Customer Load'!X219+'2019 PSUI Customer Gen'!X219</f>
        <v>1644.3</v>
      </c>
      <c r="Y219" s="78">
        <f>'2019 PSUI Customer Load'!Y219+'2019 PSUI Customer Gen'!Y219</f>
        <v>1613.36</v>
      </c>
      <c r="Z219" s="78">
        <f>'2019 PSUI Customer Load'!Z219+'2019 PSUI Customer Gen'!Z219</f>
        <v>1579.59</v>
      </c>
      <c r="AA219" s="86">
        <f t="shared" si="39"/>
        <v>1942.78</v>
      </c>
      <c r="AB219" s="77">
        <f t="shared" si="40"/>
        <v>2021</v>
      </c>
      <c r="AC219" s="76">
        <f t="shared" si="41"/>
        <v>6</v>
      </c>
      <c r="AD219" s="76" t="str">
        <f t="shared" si="42"/>
        <v/>
      </c>
      <c r="AE219" s="76" t="str">
        <f t="shared" si="43"/>
        <v/>
      </c>
      <c r="AF219" s="74">
        <f t="shared" si="44"/>
        <v>1942.78</v>
      </c>
      <c r="AG219" s="75" t="str">
        <f t="shared" si="45"/>
        <v>15:00</v>
      </c>
      <c r="AH219" s="74">
        <f t="shared" si="46"/>
        <v>43613.719999999994</v>
      </c>
      <c r="AI219" s="73" t="str">
        <f t="shared" si="47"/>
        <v/>
      </c>
      <c r="AJ219" s="73" t="str">
        <f t="shared" si="48"/>
        <v/>
      </c>
      <c r="AK219" s="73" t="str">
        <f t="shared" si="49"/>
        <v/>
      </c>
      <c r="AL219" s="72" t="str">
        <f t="shared" si="50"/>
        <v/>
      </c>
      <c r="AM219" s="71" t="str">
        <f t="shared" si="51"/>
        <v/>
      </c>
    </row>
    <row r="220" spans="2:39" ht="13.8" thickBot="1">
      <c r="B220" s="79">
        <v>44352</v>
      </c>
      <c r="C220" s="78">
        <f>'2019 PSUI Customer Load'!C220+'2019 PSUI Customer Gen'!C220</f>
        <v>1549.49</v>
      </c>
      <c r="D220" s="78">
        <f>'2019 PSUI Customer Load'!D220+'2019 PSUI Customer Gen'!D220</f>
        <v>1524.88</v>
      </c>
      <c r="E220" s="78">
        <f>'2019 PSUI Customer Load'!E220+'2019 PSUI Customer Gen'!E220</f>
        <v>1503.46</v>
      </c>
      <c r="F220" s="78">
        <f>'2019 PSUI Customer Load'!F220+'2019 PSUI Customer Gen'!F220</f>
        <v>1483.48</v>
      </c>
      <c r="G220" s="78">
        <f>'2019 PSUI Customer Load'!G220+'2019 PSUI Customer Gen'!G220</f>
        <v>1481.87</v>
      </c>
      <c r="H220" s="78">
        <f>'2019 PSUI Customer Load'!H220+'2019 PSUI Customer Gen'!H220</f>
        <v>1531.36</v>
      </c>
      <c r="I220" s="78">
        <f>'2019 PSUI Customer Load'!I220+'2019 PSUI Customer Gen'!I220</f>
        <v>1616.65</v>
      </c>
      <c r="J220" s="78">
        <f>'2019 PSUI Customer Load'!J220+'2019 PSUI Customer Gen'!J220</f>
        <v>1690.99</v>
      </c>
      <c r="K220" s="78">
        <f>'2019 PSUI Customer Load'!K220+'2019 PSUI Customer Gen'!K220</f>
        <v>1725.33</v>
      </c>
      <c r="L220" s="78">
        <f>'2019 PSUI Customer Load'!L220+'2019 PSUI Customer Gen'!L220</f>
        <v>1790.15</v>
      </c>
      <c r="M220" s="78">
        <f>'2019 PSUI Customer Load'!M220+'2019 PSUI Customer Gen'!M220</f>
        <v>1831.69</v>
      </c>
      <c r="N220" s="78">
        <f>'2019 PSUI Customer Load'!N220+'2019 PSUI Customer Gen'!N220</f>
        <v>1798.69</v>
      </c>
      <c r="O220" s="78">
        <f>'2019 PSUI Customer Load'!O220+'2019 PSUI Customer Gen'!O220</f>
        <v>1848.98</v>
      </c>
      <c r="P220" s="78">
        <f>'2019 PSUI Customer Load'!P220+'2019 PSUI Customer Gen'!P220</f>
        <v>1806.7</v>
      </c>
      <c r="Q220" s="78">
        <f>'2019 PSUI Customer Load'!Q220+'2019 PSUI Customer Gen'!Q220</f>
        <v>1754.34</v>
      </c>
      <c r="R220" s="78">
        <f>'2019 PSUI Customer Load'!R220+'2019 PSUI Customer Gen'!R220</f>
        <v>1800.72</v>
      </c>
      <c r="S220" s="78">
        <f>'2019 PSUI Customer Load'!S220+'2019 PSUI Customer Gen'!S220</f>
        <v>1768.69</v>
      </c>
      <c r="T220" s="78">
        <f>'2019 PSUI Customer Load'!T220+'2019 PSUI Customer Gen'!T220</f>
        <v>1767.75</v>
      </c>
      <c r="U220" s="78">
        <f>'2019 PSUI Customer Load'!U220+'2019 PSUI Customer Gen'!U220</f>
        <v>1725.29</v>
      </c>
      <c r="V220" s="78">
        <f>'2019 PSUI Customer Load'!V220+'2019 PSUI Customer Gen'!V220</f>
        <v>1649.2</v>
      </c>
      <c r="W220" s="78">
        <f>'2019 PSUI Customer Load'!W220+'2019 PSUI Customer Gen'!W220</f>
        <v>1642.51</v>
      </c>
      <c r="X220" s="78">
        <f>'2019 PSUI Customer Load'!X220+'2019 PSUI Customer Gen'!X220</f>
        <v>1605.98</v>
      </c>
      <c r="Y220" s="78">
        <f>'2019 PSUI Customer Load'!Y220+'2019 PSUI Customer Gen'!Y220</f>
        <v>1580.92</v>
      </c>
      <c r="Z220" s="78">
        <f>'2019 PSUI Customer Load'!Z220+'2019 PSUI Customer Gen'!Z220</f>
        <v>1571.12</v>
      </c>
      <c r="AA220" s="86">
        <f t="shared" si="39"/>
        <v>1848.98</v>
      </c>
      <c r="AB220" s="77">
        <f t="shared" si="40"/>
        <v>2021</v>
      </c>
      <c r="AC220" s="76">
        <f t="shared" si="41"/>
        <v>6</v>
      </c>
      <c r="AD220" s="76" t="str">
        <f t="shared" si="42"/>
        <v/>
      </c>
      <c r="AE220" s="76" t="str">
        <f t="shared" si="43"/>
        <v/>
      </c>
      <c r="AF220" s="74">
        <f t="shared" si="44"/>
        <v>1848.98</v>
      </c>
      <c r="AG220" s="75" t="str">
        <f t="shared" si="45"/>
        <v>13:00</v>
      </c>
      <c r="AH220" s="74">
        <f t="shared" si="46"/>
        <v>41899.220000000008</v>
      </c>
      <c r="AI220" s="73" t="str">
        <f t="shared" si="47"/>
        <v/>
      </c>
      <c r="AJ220" s="73" t="str">
        <f t="shared" si="48"/>
        <v/>
      </c>
      <c r="AK220" s="73" t="str">
        <f t="shared" si="49"/>
        <v/>
      </c>
      <c r="AL220" s="72" t="str">
        <f t="shared" si="50"/>
        <v/>
      </c>
      <c r="AM220" s="71" t="str">
        <f t="shared" si="51"/>
        <v/>
      </c>
    </row>
    <row r="221" spans="2:39" ht="13.8" thickBot="1">
      <c r="B221" s="79">
        <v>44353</v>
      </c>
      <c r="C221" s="78">
        <f>'2019 PSUI Customer Load'!C221+'2019 PSUI Customer Gen'!C221</f>
        <v>1569.05</v>
      </c>
      <c r="D221" s="78">
        <f>'2019 PSUI Customer Load'!D221+'2019 PSUI Customer Gen'!D221</f>
        <v>1551.62</v>
      </c>
      <c r="E221" s="78">
        <f>'2019 PSUI Customer Load'!E221+'2019 PSUI Customer Gen'!E221</f>
        <v>1539.55</v>
      </c>
      <c r="F221" s="78">
        <f>'2019 PSUI Customer Load'!F221+'2019 PSUI Customer Gen'!F221</f>
        <v>1543.71</v>
      </c>
      <c r="G221" s="78">
        <f>'2019 PSUI Customer Load'!G221+'2019 PSUI Customer Gen'!G221</f>
        <v>1541.54</v>
      </c>
      <c r="H221" s="78">
        <f>'2019 PSUI Customer Load'!H221+'2019 PSUI Customer Gen'!H221</f>
        <v>1576.61</v>
      </c>
      <c r="I221" s="78">
        <f>'2019 PSUI Customer Load'!I221+'2019 PSUI Customer Gen'!I221</f>
        <v>1683.54</v>
      </c>
      <c r="J221" s="78">
        <f>'2019 PSUI Customer Load'!J221+'2019 PSUI Customer Gen'!J221</f>
        <v>1765.19</v>
      </c>
      <c r="K221" s="78">
        <f>'2019 PSUI Customer Load'!K221+'2019 PSUI Customer Gen'!K221</f>
        <v>1804.22</v>
      </c>
      <c r="L221" s="78">
        <f>'2019 PSUI Customer Load'!L221+'2019 PSUI Customer Gen'!L221</f>
        <v>1871.91</v>
      </c>
      <c r="M221" s="78">
        <f>'2019 PSUI Customer Load'!M221+'2019 PSUI Customer Gen'!M221</f>
        <v>1904.14</v>
      </c>
      <c r="N221" s="78">
        <f>'2019 PSUI Customer Load'!N221+'2019 PSUI Customer Gen'!N221</f>
        <v>1916.85</v>
      </c>
      <c r="O221" s="78">
        <f>'2019 PSUI Customer Load'!O221+'2019 PSUI Customer Gen'!O221</f>
        <v>1980.3</v>
      </c>
      <c r="P221" s="78">
        <f>'2019 PSUI Customer Load'!P221+'2019 PSUI Customer Gen'!P221</f>
        <v>1975.02</v>
      </c>
      <c r="Q221" s="78">
        <f>'2019 PSUI Customer Load'!Q221+'2019 PSUI Customer Gen'!Q221</f>
        <v>1971.03</v>
      </c>
      <c r="R221" s="78">
        <f>'2019 PSUI Customer Load'!R221+'2019 PSUI Customer Gen'!R221</f>
        <v>1936.87</v>
      </c>
      <c r="S221" s="78">
        <f>'2019 PSUI Customer Load'!S221+'2019 PSUI Customer Gen'!S221</f>
        <v>1859.83</v>
      </c>
      <c r="T221" s="78">
        <f>'2019 PSUI Customer Load'!T221+'2019 PSUI Customer Gen'!T221</f>
        <v>1816.19</v>
      </c>
      <c r="U221" s="78">
        <f>'2019 PSUI Customer Load'!U221+'2019 PSUI Customer Gen'!U221</f>
        <v>1762.6</v>
      </c>
      <c r="V221" s="78">
        <f>'2019 PSUI Customer Load'!V221+'2019 PSUI Customer Gen'!V221</f>
        <v>1677.48</v>
      </c>
      <c r="W221" s="78">
        <f>'2019 PSUI Customer Load'!W221+'2019 PSUI Customer Gen'!W221</f>
        <v>1667.61</v>
      </c>
      <c r="X221" s="78">
        <f>'2019 PSUI Customer Load'!X221+'2019 PSUI Customer Gen'!X221</f>
        <v>1643.81</v>
      </c>
      <c r="Y221" s="78">
        <f>'2019 PSUI Customer Load'!Y221+'2019 PSUI Customer Gen'!Y221</f>
        <v>1621.2</v>
      </c>
      <c r="Z221" s="78">
        <f>'2019 PSUI Customer Load'!Z221+'2019 PSUI Customer Gen'!Z221</f>
        <v>1618.79</v>
      </c>
      <c r="AA221" s="86">
        <f t="shared" si="39"/>
        <v>1980.3</v>
      </c>
      <c r="AB221" s="77">
        <f t="shared" si="40"/>
        <v>2021</v>
      </c>
      <c r="AC221" s="76">
        <f t="shared" si="41"/>
        <v>6</v>
      </c>
      <c r="AD221" s="76" t="str">
        <f t="shared" si="42"/>
        <v/>
      </c>
      <c r="AE221" s="76" t="str">
        <f t="shared" si="43"/>
        <v/>
      </c>
      <c r="AF221" s="74">
        <f t="shared" si="44"/>
        <v>1980.3</v>
      </c>
      <c r="AG221" s="75" t="str">
        <f t="shared" si="45"/>
        <v>13:00</v>
      </c>
      <c r="AH221" s="74">
        <f t="shared" si="46"/>
        <v>43778.96</v>
      </c>
      <c r="AI221" s="73" t="str">
        <f t="shared" si="47"/>
        <v/>
      </c>
      <c r="AJ221" s="73" t="str">
        <f t="shared" si="48"/>
        <v/>
      </c>
      <c r="AK221" s="73" t="str">
        <f t="shared" si="49"/>
        <v/>
      </c>
      <c r="AL221" s="72" t="str">
        <f t="shared" si="50"/>
        <v/>
      </c>
      <c r="AM221" s="71" t="str">
        <f t="shared" si="51"/>
        <v/>
      </c>
    </row>
    <row r="222" spans="2:39" ht="13.8" thickBot="1">
      <c r="B222" s="79">
        <v>44354</v>
      </c>
      <c r="C222" s="78">
        <f>'2019 PSUI Customer Load'!C222+'2019 PSUI Customer Gen'!C222</f>
        <v>1588.69</v>
      </c>
      <c r="D222" s="78">
        <f>'2019 PSUI Customer Load'!D222+'2019 PSUI Customer Gen'!D222</f>
        <v>1579.17</v>
      </c>
      <c r="E222" s="78">
        <f>'2019 PSUI Customer Load'!E222+'2019 PSUI Customer Gen'!E222</f>
        <v>1628.8</v>
      </c>
      <c r="F222" s="78">
        <f>'2019 PSUI Customer Load'!F222+'2019 PSUI Customer Gen'!F222</f>
        <v>1688.26</v>
      </c>
      <c r="G222" s="78">
        <f>'2019 PSUI Customer Load'!G222+'2019 PSUI Customer Gen'!G222</f>
        <v>1688.54</v>
      </c>
      <c r="H222" s="78">
        <f>'2019 PSUI Customer Load'!H222+'2019 PSUI Customer Gen'!H222</f>
        <v>1762.5</v>
      </c>
      <c r="I222" s="78">
        <f>'2019 PSUI Customer Load'!I222+'2019 PSUI Customer Gen'!I222</f>
        <v>1923.81</v>
      </c>
      <c r="J222" s="78">
        <f>'2019 PSUI Customer Load'!J222+'2019 PSUI Customer Gen'!J222</f>
        <v>1991.92</v>
      </c>
      <c r="K222" s="78">
        <f>'2019 PSUI Customer Load'!K222+'2019 PSUI Customer Gen'!K222</f>
        <v>2066.4</v>
      </c>
      <c r="L222" s="78">
        <f>'2019 PSUI Customer Load'!L222+'2019 PSUI Customer Gen'!L222</f>
        <v>2170.35</v>
      </c>
      <c r="M222" s="78">
        <f>'2019 PSUI Customer Load'!M222+'2019 PSUI Customer Gen'!M222</f>
        <v>2192.0500000000002</v>
      </c>
      <c r="N222" s="78">
        <f>'2019 PSUI Customer Load'!N222+'2019 PSUI Customer Gen'!N222</f>
        <v>2202.13</v>
      </c>
      <c r="O222" s="78">
        <f>'2019 PSUI Customer Load'!O222+'2019 PSUI Customer Gen'!O222</f>
        <v>2208.92</v>
      </c>
      <c r="P222" s="78">
        <f>'2019 PSUI Customer Load'!P222+'2019 PSUI Customer Gen'!P222</f>
        <v>2210.15</v>
      </c>
      <c r="Q222" s="78">
        <f>'2019 PSUI Customer Load'!Q222+'2019 PSUI Customer Gen'!Q222</f>
        <v>2197.83</v>
      </c>
      <c r="R222" s="78">
        <f>'2019 PSUI Customer Load'!R222+'2019 PSUI Customer Gen'!R222</f>
        <v>2165.73</v>
      </c>
      <c r="S222" s="78">
        <f>'2019 PSUI Customer Load'!S222+'2019 PSUI Customer Gen'!S222</f>
        <v>2085.9299999999998</v>
      </c>
      <c r="T222" s="78">
        <f>'2019 PSUI Customer Load'!T222+'2019 PSUI Customer Gen'!T222</f>
        <v>2000.01</v>
      </c>
      <c r="U222" s="78">
        <f>'2019 PSUI Customer Load'!U222+'2019 PSUI Customer Gen'!U222</f>
        <v>1887.45</v>
      </c>
      <c r="V222" s="78">
        <f>'2019 PSUI Customer Load'!V222+'2019 PSUI Customer Gen'!V222</f>
        <v>1825.85</v>
      </c>
      <c r="W222" s="78">
        <f>'2019 PSUI Customer Load'!W222+'2019 PSUI Customer Gen'!W222</f>
        <v>1802.12</v>
      </c>
      <c r="X222" s="78">
        <f>'2019 PSUI Customer Load'!X222+'2019 PSUI Customer Gen'!X222</f>
        <v>1778.77</v>
      </c>
      <c r="Y222" s="78">
        <f>'2019 PSUI Customer Load'!Y222+'2019 PSUI Customer Gen'!Y222</f>
        <v>1746.36</v>
      </c>
      <c r="Z222" s="78">
        <f>'2019 PSUI Customer Load'!Z222+'2019 PSUI Customer Gen'!Z222</f>
        <v>1739.33</v>
      </c>
      <c r="AA222" s="86">
        <f t="shared" si="39"/>
        <v>2210.15</v>
      </c>
      <c r="AB222" s="77">
        <f t="shared" si="40"/>
        <v>2021</v>
      </c>
      <c r="AC222" s="76">
        <f t="shared" si="41"/>
        <v>6</v>
      </c>
      <c r="AD222" s="76" t="str">
        <f t="shared" si="42"/>
        <v/>
      </c>
      <c r="AE222" s="76" t="str">
        <f t="shared" si="43"/>
        <v/>
      </c>
      <c r="AF222" s="74">
        <f t="shared" si="44"/>
        <v>2210.15</v>
      </c>
      <c r="AG222" s="75" t="str">
        <f t="shared" si="45"/>
        <v>14:00</v>
      </c>
      <c r="AH222" s="74">
        <f t="shared" si="46"/>
        <v>48341.22</v>
      </c>
      <c r="AI222" s="73" t="str">
        <f t="shared" si="47"/>
        <v/>
      </c>
      <c r="AJ222" s="73" t="str">
        <f t="shared" si="48"/>
        <v/>
      </c>
      <c r="AK222" s="73" t="str">
        <f t="shared" si="49"/>
        <v/>
      </c>
      <c r="AL222" s="72" t="str">
        <f t="shared" si="50"/>
        <v/>
      </c>
      <c r="AM222" s="71" t="str">
        <f t="shared" si="51"/>
        <v/>
      </c>
    </row>
    <row r="223" spans="2:39" ht="13.8" thickBot="1">
      <c r="B223" s="79">
        <v>44355</v>
      </c>
      <c r="C223" s="78">
        <f>'2019 PSUI Customer Load'!C223+'2019 PSUI Customer Gen'!C223</f>
        <v>1714.72</v>
      </c>
      <c r="D223" s="78">
        <f>'2019 PSUI Customer Load'!D223+'2019 PSUI Customer Gen'!D223</f>
        <v>1712.52</v>
      </c>
      <c r="E223" s="78">
        <f>'2019 PSUI Customer Load'!E223+'2019 PSUI Customer Gen'!E223</f>
        <v>1773</v>
      </c>
      <c r="F223" s="78">
        <f>'2019 PSUI Customer Load'!F223+'2019 PSUI Customer Gen'!F223</f>
        <v>1788.99</v>
      </c>
      <c r="G223" s="78">
        <f>'2019 PSUI Customer Load'!G223+'2019 PSUI Customer Gen'!G223</f>
        <v>1812.61</v>
      </c>
      <c r="H223" s="78">
        <f>'2019 PSUI Customer Load'!H223+'2019 PSUI Customer Gen'!H223</f>
        <v>1909.15</v>
      </c>
      <c r="I223" s="78">
        <f>'2019 PSUI Customer Load'!I223+'2019 PSUI Customer Gen'!I223</f>
        <v>2011.84</v>
      </c>
      <c r="J223" s="78">
        <f>'2019 PSUI Customer Load'!J223+'2019 PSUI Customer Gen'!J223</f>
        <v>2106.34</v>
      </c>
      <c r="K223" s="78">
        <f>'2019 PSUI Customer Load'!K223+'2019 PSUI Customer Gen'!K223</f>
        <v>2127.02</v>
      </c>
      <c r="L223" s="78">
        <f>'2019 PSUI Customer Load'!L223+'2019 PSUI Customer Gen'!L223</f>
        <v>2178.5100000000002</v>
      </c>
      <c r="M223" s="78">
        <f>'2019 PSUI Customer Load'!M223+'2019 PSUI Customer Gen'!M223</f>
        <v>2223.73</v>
      </c>
      <c r="N223" s="78">
        <f>'2019 PSUI Customer Load'!N223+'2019 PSUI Customer Gen'!N223</f>
        <v>2218.86</v>
      </c>
      <c r="O223" s="78">
        <f>'2019 PSUI Customer Load'!O223+'2019 PSUI Customer Gen'!O223</f>
        <v>2257.4699999999998</v>
      </c>
      <c r="P223" s="78">
        <f>'2019 PSUI Customer Load'!P223+'2019 PSUI Customer Gen'!P223</f>
        <v>2247</v>
      </c>
      <c r="Q223" s="78">
        <f>'2019 PSUI Customer Load'!Q223+'2019 PSUI Customer Gen'!Q223</f>
        <v>2227.5</v>
      </c>
      <c r="R223" s="78">
        <f>'2019 PSUI Customer Load'!R223+'2019 PSUI Customer Gen'!R223</f>
        <v>2163.1799999999998</v>
      </c>
      <c r="S223" s="78">
        <f>'2019 PSUI Customer Load'!S223+'2019 PSUI Customer Gen'!S223</f>
        <v>2074.21</v>
      </c>
      <c r="T223" s="78">
        <f>'2019 PSUI Customer Load'!T223+'2019 PSUI Customer Gen'!T223</f>
        <v>2010.47</v>
      </c>
      <c r="U223" s="78">
        <f>'2019 PSUI Customer Load'!U223+'2019 PSUI Customer Gen'!U223</f>
        <v>1977.61</v>
      </c>
      <c r="V223" s="78">
        <f>'2019 PSUI Customer Load'!V223+'2019 PSUI Customer Gen'!V223</f>
        <v>1921.82</v>
      </c>
      <c r="W223" s="78">
        <f>'2019 PSUI Customer Load'!W223+'2019 PSUI Customer Gen'!W223</f>
        <v>1857.17</v>
      </c>
      <c r="X223" s="78">
        <f>'2019 PSUI Customer Load'!X223+'2019 PSUI Customer Gen'!X223</f>
        <v>1809.43</v>
      </c>
      <c r="Y223" s="78">
        <f>'2019 PSUI Customer Load'!Y223+'2019 PSUI Customer Gen'!Y223</f>
        <v>1815.59</v>
      </c>
      <c r="Z223" s="78">
        <f>'2019 PSUI Customer Load'!Z223+'2019 PSUI Customer Gen'!Z223</f>
        <v>1782.76</v>
      </c>
      <c r="AA223" s="86">
        <f t="shared" si="39"/>
        <v>2257.4699999999998</v>
      </c>
      <c r="AB223" s="77">
        <f t="shared" si="40"/>
        <v>2021</v>
      </c>
      <c r="AC223" s="76">
        <f t="shared" si="41"/>
        <v>6</v>
      </c>
      <c r="AD223" s="76" t="str">
        <f t="shared" si="42"/>
        <v/>
      </c>
      <c r="AE223" s="76" t="str">
        <f t="shared" si="43"/>
        <v/>
      </c>
      <c r="AF223" s="74">
        <f t="shared" si="44"/>
        <v>2257.4699999999998</v>
      </c>
      <c r="AG223" s="75" t="str">
        <f t="shared" si="45"/>
        <v>13:00</v>
      </c>
      <c r="AH223" s="74">
        <f t="shared" si="46"/>
        <v>49978.97</v>
      </c>
      <c r="AI223" s="73" t="str">
        <f t="shared" si="47"/>
        <v/>
      </c>
      <c r="AJ223" s="73" t="str">
        <f t="shared" si="48"/>
        <v/>
      </c>
      <c r="AK223" s="73" t="str">
        <f t="shared" si="49"/>
        <v/>
      </c>
      <c r="AL223" s="72" t="str">
        <f t="shared" si="50"/>
        <v/>
      </c>
      <c r="AM223" s="71" t="str">
        <f t="shared" si="51"/>
        <v/>
      </c>
    </row>
    <row r="224" spans="2:39" ht="13.8" thickBot="1">
      <c r="B224" s="79">
        <v>44356</v>
      </c>
      <c r="C224" s="78">
        <f>'2019 PSUI Customer Load'!C224+'2019 PSUI Customer Gen'!C224</f>
        <v>1754.9</v>
      </c>
      <c r="D224" s="78">
        <f>'2019 PSUI Customer Load'!D224+'2019 PSUI Customer Gen'!D224</f>
        <v>1764.21</v>
      </c>
      <c r="E224" s="78">
        <f>'2019 PSUI Customer Load'!E224+'2019 PSUI Customer Gen'!E224</f>
        <v>1828.19</v>
      </c>
      <c r="F224" s="78">
        <f>'2019 PSUI Customer Load'!F224+'2019 PSUI Customer Gen'!F224</f>
        <v>1812.79</v>
      </c>
      <c r="G224" s="78">
        <f>'2019 PSUI Customer Load'!G224+'2019 PSUI Customer Gen'!G224</f>
        <v>1816.75</v>
      </c>
      <c r="H224" s="78">
        <f>'2019 PSUI Customer Load'!H224+'2019 PSUI Customer Gen'!H224</f>
        <v>1875.65</v>
      </c>
      <c r="I224" s="78">
        <f>'2019 PSUI Customer Load'!I224+'2019 PSUI Customer Gen'!I224</f>
        <v>2013.44</v>
      </c>
      <c r="J224" s="78">
        <f>'2019 PSUI Customer Load'!J224+'2019 PSUI Customer Gen'!J224</f>
        <v>2150.4</v>
      </c>
      <c r="K224" s="78">
        <f>'2019 PSUI Customer Load'!K224+'2019 PSUI Customer Gen'!K224</f>
        <v>2226.39</v>
      </c>
      <c r="L224" s="78">
        <f>'2019 PSUI Customer Load'!L224+'2019 PSUI Customer Gen'!L224</f>
        <v>2261.04</v>
      </c>
      <c r="M224" s="78">
        <f>'2019 PSUI Customer Load'!M224+'2019 PSUI Customer Gen'!M224</f>
        <v>2282.7399999999998</v>
      </c>
      <c r="N224" s="78">
        <f>'2019 PSUI Customer Load'!N224+'2019 PSUI Customer Gen'!N224</f>
        <v>2276.23</v>
      </c>
      <c r="O224" s="78">
        <f>'2019 PSUI Customer Load'!O224+'2019 PSUI Customer Gen'!O224</f>
        <v>2278.0500000000002</v>
      </c>
      <c r="P224" s="78">
        <f>'2019 PSUI Customer Load'!P224+'2019 PSUI Customer Gen'!P224</f>
        <v>2255.0500000000002</v>
      </c>
      <c r="Q224" s="78">
        <f>'2019 PSUI Customer Load'!Q224+'2019 PSUI Customer Gen'!Q224</f>
        <v>2232.34</v>
      </c>
      <c r="R224" s="78">
        <f>'2019 PSUI Customer Load'!R224+'2019 PSUI Customer Gen'!R224</f>
        <v>2204.69</v>
      </c>
      <c r="S224" s="78">
        <f>'2019 PSUI Customer Load'!S224+'2019 PSUI Customer Gen'!S224</f>
        <v>2094.5</v>
      </c>
      <c r="T224" s="78">
        <f>'2019 PSUI Customer Load'!T224+'2019 PSUI Customer Gen'!T224</f>
        <v>2079.91</v>
      </c>
      <c r="U224" s="78">
        <f>'2019 PSUI Customer Load'!U224+'2019 PSUI Customer Gen'!U224</f>
        <v>1982.37</v>
      </c>
      <c r="V224" s="78">
        <f>'2019 PSUI Customer Load'!V224+'2019 PSUI Customer Gen'!V224</f>
        <v>1841.42</v>
      </c>
      <c r="W224" s="78">
        <f>'2019 PSUI Customer Load'!W224+'2019 PSUI Customer Gen'!W224</f>
        <v>1792.63</v>
      </c>
      <c r="X224" s="78">
        <f>'2019 PSUI Customer Load'!X224+'2019 PSUI Customer Gen'!X224</f>
        <v>1759.94</v>
      </c>
      <c r="Y224" s="78">
        <f>'2019 PSUI Customer Load'!Y224+'2019 PSUI Customer Gen'!Y224</f>
        <v>1722.56</v>
      </c>
      <c r="Z224" s="78">
        <f>'2019 PSUI Customer Load'!Z224+'2019 PSUI Customer Gen'!Z224</f>
        <v>1694.39</v>
      </c>
      <c r="AA224" s="86">
        <f t="shared" si="39"/>
        <v>2282.7399999999998</v>
      </c>
      <c r="AB224" s="77">
        <f t="shared" si="40"/>
        <v>2021</v>
      </c>
      <c r="AC224" s="76">
        <f t="shared" si="41"/>
        <v>6</v>
      </c>
      <c r="AD224" s="76" t="str">
        <f t="shared" si="42"/>
        <v/>
      </c>
      <c r="AE224" s="76" t="str">
        <f t="shared" si="43"/>
        <v/>
      </c>
      <c r="AF224" s="74">
        <f t="shared" si="44"/>
        <v>2282.7399999999998</v>
      </c>
      <c r="AG224" s="75" t="str">
        <f t="shared" si="45"/>
        <v>11:00</v>
      </c>
      <c r="AH224" s="74">
        <f t="shared" si="46"/>
        <v>50283.32</v>
      </c>
      <c r="AI224" s="73" t="str">
        <f t="shared" si="47"/>
        <v/>
      </c>
      <c r="AJ224" s="73" t="str">
        <f t="shared" si="48"/>
        <v/>
      </c>
      <c r="AK224" s="73" t="str">
        <f t="shared" si="49"/>
        <v/>
      </c>
      <c r="AL224" s="72" t="str">
        <f t="shared" si="50"/>
        <v/>
      </c>
      <c r="AM224" s="71" t="str">
        <f t="shared" si="51"/>
        <v/>
      </c>
    </row>
    <row r="225" spans="2:39" ht="13.8" thickBot="1">
      <c r="B225" s="79">
        <v>44357</v>
      </c>
      <c r="C225" s="78">
        <f>'2019 PSUI Customer Load'!C225+'2019 PSUI Customer Gen'!C225</f>
        <v>1662.04</v>
      </c>
      <c r="D225" s="78">
        <f>'2019 PSUI Customer Load'!D225+'2019 PSUI Customer Gen'!D225</f>
        <v>1645.74</v>
      </c>
      <c r="E225" s="78">
        <f>'2019 PSUI Customer Load'!E225+'2019 PSUI Customer Gen'!E225</f>
        <v>1628.45</v>
      </c>
      <c r="F225" s="78">
        <f>'2019 PSUI Customer Load'!F225+'2019 PSUI Customer Gen'!F225</f>
        <v>1616.83</v>
      </c>
      <c r="G225" s="78">
        <f>'2019 PSUI Customer Load'!G225+'2019 PSUI Customer Gen'!G225</f>
        <v>1588.48</v>
      </c>
      <c r="H225" s="78">
        <f>'2019 PSUI Customer Load'!H225+'2019 PSUI Customer Gen'!H225</f>
        <v>1583.79</v>
      </c>
      <c r="I225" s="78">
        <f>'2019 PSUI Customer Load'!I225+'2019 PSUI Customer Gen'!I225</f>
        <v>1669.78</v>
      </c>
      <c r="J225" s="78">
        <f>'2019 PSUI Customer Load'!J225+'2019 PSUI Customer Gen'!J225</f>
        <v>1761.34</v>
      </c>
      <c r="K225" s="78">
        <f>'2019 PSUI Customer Load'!K225+'2019 PSUI Customer Gen'!K225</f>
        <v>1789.06</v>
      </c>
      <c r="L225" s="78">
        <f>'2019 PSUI Customer Load'!L225+'2019 PSUI Customer Gen'!L225</f>
        <v>1833.55</v>
      </c>
      <c r="M225" s="78">
        <f>'2019 PSUI Customer Load'!M225+'2019 PSUI Customer Gen'!M225</f>
        <v>1807.33</v>
      </c>
      <c r="N225" s="78">
        <f>'2019 PSUI Customer Load'!N225+'2019 PSUI Customer Gen'!N225</f>
        <v>1831.44</v>
      </c>
      <c r="O225" s="78">
        <f>'2019 PSUI Customer Load'!O225+'2019 PSUI Customer Gen'!O225</f>
        <v>1875.79</v>
      </c>
      <c r="P225" s="78">
        <f>'2019 PSUI Customer Load'!P225+'2019 PSUI Customer Gen'!P225</f>
        <v>1864.87</v>
      </c>
      <c r="Q225" s="78">
        <f>'2019 PSUI Customer Load'!Q225+'2019 PSUI Customer Gen'!Q225</f>
        <v>1884.75</v>
      </c>
      <c r="R225" s="78">
        <f>'2019 PSUI Customer Load'!R225+'2019 PSUI Customer Gen'!R225</f>
        <v>1837.78</v>
      </c>
      <c r="S225" s="78">
        <f>'2019 PSUI Customer Load'!S225+'2019 PSUI Customer Gen'!S225</f>
        <v>1759.52</v>
      </c>
      <c r="T225" s="78">
        <f>'2019 PSUI Customer Load'!T225+'2019 PSUI Customer Gen'!T225</f>
        <v>1687.88</v>
      </c>
      <c r="U225" s="78">
        <f>'2019 PSUI Customer Load'!U225+'2019 PSUI Customer Gen'!U225</f>
        <v>1627.05</v>
      </c>
      <c r="V225" s="78">
        <f>'2019 PSUI Customer Load'!V225+'2019 PSUI Customer Gen'!V225</f>
        <v>1547.17</v>
      </c>
      <c r="W225" s="78">
        <f>'2019 PSUI Customer Load'!W225+'2019 PSUI Customer Gen'!W225</f>
        <v>1524.85</v>
      </c>
      <c r="X225" s="78">
        <f>'2019 PSUI Customer Load'!X225+'2019 PSUI Customer Gen'!X225</f>
        <v>1474.8</v>
      </c>
      <c r="Y225" s="78">
        <f>'2019 PSUI Customer Load'!Y225+'2019 PSUI Customer Gen'!Y225</f>
        <v>1463.67</v>
      </c>
      <c r="Z225" s="78">
        <f>'2019 PSUI Customer Load'!Z225+'2019 PSUI Customer Gen'!Z225</f>
        <v>1430.87</v>
      </c>
      <c r="AA225" s="86">
        <f t="shared" si="39"/>
        <v>1884.75</v>
      </c>
      <c r="AB225" s="77">
        <f t="shared" si="40"/>
        <v>2021</v>
      </c>
      <c r="AC225" s="76">
        <f t="shared" si="41"/>
        <v>6</v>
      </c>
      <c r="AD225" s="76" t="str">
        <f t="shared" si="42"/>
        <v/>
      </c>
      <c r="AE225" s="76" t="str">
        <f t="shared" si="43"/>
        <v/>
      </c>
      <c r="AF225" s="74">
        <f t="shared" si="44"/>
        <v>1884.75</v>
      </c>
      <c r="AG225" s="75" t="str">
        <f t="shared" si="45"/>
        <v>15:00</v>
      </c>
      <c r="AH225" s="74">
        <f t="shared" si="46"/>
        <v>42281.58</v>
      </c>
      <c r="AI225" s="73" t="str">
        <f t="shared" si="47"/>
        <v/>
      </c>
      <c r="AJ225" s="73" t="str">
        <f t="shared" si="48"/>
        <v/>
      </c>
      <c r="AK225" s="73" t="str">
        <f t="shared" si="49"/>
        <v/>
      </c>
      <c r="AL225" s="72" t="str">
        <f t="shared" si="50"/>
        <v/>
      </c>
      <c r="AM225" s="71" t="str">
        <f t="shared" si="51"/>
        <v/>
      </c>
    </row>
    <row r="226" spans="2:39" ht="13.8" thickBot="1">
      <c r="B226" s="79">
        <v>44358</v>
      </c>
      <c r="C226" s="78">
        <f>'2019 PSUI Customer Load'!C226+'2019 PSUI Customer Gen'!C226</f>
        <v>1412.95</v>
      </c>
      <c r="D226" s="78">
        <f>'2019 PSUI Customer Load'!D226+'2019 PSUI Customer Gen'!D226</f>
        <v>1396.75</v>
      </c>
      <c r="E226" s="78">
        <f>'2019 PSUI Customer Load'!E226+'2019 PSUI Customer Gen'!E226</f>
        <v>1431.89</v>
      </c>
      <c r="F226" s="78">
        <f>'2019 PSUI Customer Load'!F226+'2019 PSUI Customer Gen'!F226</f>
        <v>1427.3</v>
      </c>
      <c r="G226" s="78">
        <f>'2019 PSUI Customer Load'!G226+'2019 PSUI Customer Gen'!G226</f>
        <v>1413.58</v>
      </c>
      <c r="H226" s="78">
        <f>'2019 PSUI Customer Load'!H226+'2019 PSUI Customer Gen'!H226</f>
        <v>1464.05</v>
      </c>
      <c r="I226" s="78">
        <f>'2019 PSUI Customer Load'!I226+'2019 PSUI Customer Gen'!I226</f>
        <v>1593.59</v>
      </c>
      <c r="J226" s="78">
        <f>'2019 PSUI Customer Load'!J226+'2019 PSUI Customer Gen'!J226</f>
        <v>1682.49</v>
      </c>
      <c r="K226" s="78">
        <f>'2019 PSUI Customer Load'!K226+'2019 PSUI Customer Gen'!K226</f>
        <v>1762.46</v>
      </c>
      <c r="L226" s="78">
        <f>'2019 PSUI Customer Load'!L226+'2019 PSUI Customer Gen'!L226</f>
        <v>1839.99</v>
      </c>
      <c r="M226" s="78">
        <f>'2019 PSUI Customer Load'!M226+'2019 PSUI Customer Gen'!M226</f>
        <v>1925.11</v>
      </c>
      <c r="N226" s="78">
        <f>'2019 PSUI Customer Load'!N226+'2019 PSUI Customer Gen'!N226</f>
        <v>1929.59</v>
      </c>
      <c r="O226" s="78">
        <f>'2019 PSUI Customer Load'!O226+'2019 PSUI Customer Gen'!O226</f>
        <v>1979.92</v>
      </c>
      <c r="P226" s="78">
        <f>'2019 PSUI Customer Load'!P226+'2019 PSUI Customer Gen'!P226</f>
        <v>1986.88</v>
      </c>
      <c r="Q226" s="78">
        <f>'2019 PSUI Customer Load'!Q226+'2019 PSUI Customer Gen'!Q226</f>
        <v>1972.88</v>
      </c>
      <c r="R226" s="78">
        <f>'2019 PSUI Customer Load'!R226+'2019 PSUI Customer Gen'!R226</f>
        <v>1938.23</v>
      </c>
      <c r="S226" s="78">
        <f>'2019 PSUI Customer Load'!S226+'2019 PSUI Customer Gen'!S226</f>
        <v>1851.68</v>
      </c>
      <c r="T226" s="78">
        <f>'2019 PSUI Customer Load'!T226+'2019 PSUI Customer Gen'!T226</f>
        <v>1736.98</v>
      </c>
      <c r="U226" s="78">
        <f>'2019 PSUI Customer Load'!U226+'2019 PSUI Customer Gen'!U226</f>
        <v>1633.38</v>
      </c>
      <c r="V226" s="78">
        <f>'2019 PSUI Customer Load'!V226+'2019 PSUI Customer Gen'!V226</f>
        <v>1545.08</v>
      </c>
      <c r="W226" s="78">
        <f>'2019 PSUI Customer Load'!W226+'2019 PSUI Customer Gen'!W226</f>
        <v>1550.36</v>
      </c>
      <c r="X226" s="78">
        <f>'2019 PSUI Customer Load'!X226+'2019 PSUI Customer Gen'!X226</f>
        <v>1516.87</v>
      </c>
      <c r="Y226" s="78">
        <f>'2019 PSUI Customer Load'!Y226+'2019 PSUI Customer Gen'!Y226</f>
        <v>1466.99</v>
      </c>
      <c r="Z226" s="78">
        <f>'2019 PSUI Customer Load'!Z226+'2019 PSUI Customer Gen'!Z226</f>
        <v>1438.64</v>
      </c>
      <c r="AA226" s="86">
        <f t="shared" si="39"/>
        <v>1986.88</v>
      </c>
      <c r="AB226" s="77">
        <f t="shared" si="40"/>
        <v>2021</v>
      </c>
      <c r="AC226" s="76">
        <f t="shared" si="41"/>
        <v>6</v>
      </c>
      <c r="AD226" s="76" t="str">
        <f t="shared" si="42"/>
        <v/>
      </c>
      <c r="AE226" s="76" t="str">
        <f t="shared" si="43"/>
        <v/>
      </c>
      <c r="AF226" s="74">
        <f t="shared" si="44"/>
        <v>1986.88</v>
      </c>
      <c r="AG226" s="75" t="str">
        <f t="shared" si="45"/>
        <v>14:00</v>
      </c>
      <c r="AH226" s="74">
        <f t="shared" si="46"/>
        <v>41884.519999999997</v>
      </c>
      <c r="AI226" s="73" t="str">
        <f t="shared" si="47"/>
        <v/>
      </c>
      <c r="AJ226" s="73" t="str">
        <f t="shared" si="48"/>
        <v/>
      </c>
      <c r="AK226" s="73" t="str">
        <f t="shared" si="49"/>
        <v/>
      </c>
      <c r="AL226" s="72" t="str">
        <f t="shared" si="50"/>
        <v/>
      </c>
      <c r="AM226" s="71" t="str">
        <f t="shared" si="51"/>
        <v/>
      </c>
    </row>
    <row r="227" spans="2:39" ht="13.8" thickBot="1">
      <c r="B227" s="79">
        <v>44359</v>
      </c>
      <c r="C227" s="78">
        <f>'2019 PSUI Customer Load'!C227+'2019 PSUI Customer Gen'!C227</f>
        <v>1409.59</v>
      </c>
      <c r="D227" s="78">
        <f>'2019 PSUI Customer Load'!D227+'2019 PSUI Customer Gen'!D227</f>
        <v>1399.16</v>
      </c>
      <c r="E227" s="78">
        <f>'2019 PSUI Customer Load'!E227+'2019 PSUI Customer Gen'!E227</f>
        <v>1383.2</v>
      </c>
      <c r="F227" s="78">
        <f>'2019 PSUI Customer Load'!F227+'2019 PSUI Customer Gen'!F227</f>
        <v>1382.68</v>
      </c>
      <c r="G227" s="78">
        <f>'2019 PSUI Customer Load'!G227+'2019 PSUI Customer Gen'!G227</f>
        <v>1389.43</v>
      </c>
      <c r="H227" s="78">
        <f>'2019 PSUI Customer Load'!H227+'2019 PSUI Customer Gen'!H227</f>
        <v>1426.14</v>
      </c>
      <c r="I227" s="78">
        <f>'2019 PSUI Customer Load'!I227+'2019 PSUI Customer Gen'!I227</f>
        <v>1530.38</v>
      </c>
      <c r="J227" s="78">
        <f>'2019 PSUI Customer Load'!J227+'2019 PSUI Customer Gen'!J227</f>
        <v>1189.55</v>
      </c>
      <c r="K227" s="78">
        <f>'2019 PSUI Customer Load'!K227+'2019 PSUI Customer Gen'!K227</f>
        <v>0</v>
      </c>
      <c r="L227" s="78">
        <f>'2019 PSUI Customer Load'!L227+'2019 PSUI Customer Gen'!L227</f>
        <v>0</v>
      </c>
      <c r="M227" s="78">
        <f>'2019 PSUI Customer Load'!M227+'2019 PSUI Customer Gen'!M227</f>
        <v>0</v>
      </c>
      <c r="N227" s="78">
        <f>'2019 PSUI Customer Load'!N227+'2019 PSUI Customer Gen'!N227</f>
        <v>0</v>
      </c>
      <c r="O227" s="78">
        <f>'2019 PSUI Customer Load'!O227+'2019 PSUI Customer Gen'!O227</f>
        <v>0</v>
      </c>
      <c r="P227" s="78">
        <f>'2019 PSUI Customer Load'!P227+'2019 PSUI Customer Gen'!P227</f>
        <v>0</v>
      </c>
      <c r="Q227" s="78">
        <f>'2019 PSUI Customer Load'!Q227+'2019 PSUI Customer Gen'!Q227</f>
        <v>1.61</v>
      </c>
      <c r="R227" s="78">
        <f>'2019 PSUI Customer Load'!R227+'2019 PSUI Customer Gen'!R227</f>
        <v>34.090000000000003</v>
      </c>
      <c r="S227" s="78">
        <f>'2019 PSUI Customer Load'!S227+'2019 PSUI Customer Gen'!S227</f>
        <v>1482.71</v>
      </c>
      <c r="T227" s="78">
        <f>'2019 PSUI Customer Load'!T227+'2019 PSUI Customer Gen'!T227</f>
        <v>1656.97</v>
      </c>
      <c r="U227" s="78">
        <f>'2019 PSUI Customer Load'!U227+'2019 PSUI Customer Gen'!U227</f>
        <v>1642.97</v>
      </c>
      <c r="V227" s="78">
        <f>'2019 PSUI Customer Load'!V227+'2019 PSUI Customer Gen'!V227</f>
        <v>1562.26</v>
      </c>
      <c r="W227" s="78">
        <f>'2019 PSUI Customer Load'!W227+'2019 PSUI Customer Gen'!W227</f>
        <v>1535.56</v>
      </c>
      <c r="X227" s="78">
        <f>'2019 PSUI Customer Load'!X227+'2019 PSUI Customer Gen'!X227</f>
        <v>1518.69</v>
      </c>
      <c r="Y227" s="78">
        <f>'2019 PSUI Customer Load'!Y227+'2019 PSUI Customer Gen'!Y227</f>
        <v>1482.29</v>
      </c>
      <c r="Z227" s="78">
        <f>'2019 PSUI Customer Load'!Z227+'2019 PSUI Customer Gen'!Z227</f>
        <v>1470.56</v>
      </c>
      <c r="AA227" s="86">
        <f t="shared" si="39"/>
        <v>1656.97</v>
      </c>
      <c r="AB227" s="77">
        <f t="shared" si="40"/>
        <v>2021</v>
      </c>
      <c r="AC227" s="76">
        <f t="shared" si="41"/>
        <v>6</v>
      </c>
      <c r="AD227" s="76" t="str">
        <f t="shared" si="42"/>
        <v/>
      </c>
      <c r="AE227" s="76" t="str">
        <f t="shared" si="43"/>
        <v/>
      </c>
      <c r="AF227" s="74">
        <f t="shared" si="44"/>
        <v>1656.97</v>
      </c>
      <c r="AG227" s="75" t="str">
        <f t="shared" si="45"/>
        <v>18:00</v>
      </c>
      <c r="AH227" s="74">
        <f t="shared" si="46"/>
        <v>25154.81</v>
      </c>
      <c r="AI227" s="73" t="str">
        <f t="shared" si="47"/>
        <v/>
      </c>
      <c r="AJ227" s="73" t="str">
        <f t="shared" si="48"/>
        <v/>
      </c>
      <c r="AK227" s="73" t="str">
        <f t="shared" si="49"/>
        <v/>
      </c>
      <c r="AL227" s="72" t="str">
        <f t="shared" si="50"/>
        <v/>
      </c>
      <c r="AM227" s="71" t="str">
        <f t="shared" si="51"/>
        <v/>
      </c>
    </row>
    <row r="228" spans="2:39" ht="13.8" thickBot="1">
      <c r="B228" s="79">
        <v>44360</v>
      </c>
      <c r="C228" s="78">
        <f>'2019 PSUI Customer Load'!C228+'2019 PSUI Customer Gen'!C228</f>
        <v>1454.81</v>
      </c>
      <c r="D228" s="78">
        <f>'2019 PSUI Customer Load'!D228+'2019 PSUI Customer Gen'!D228</f>
        <v>1466.46</v>
      </c>
      <c r="E228" s="78">
        <f>'2019 PSUI Customer Load'!E228+'2019 PSUI Customer Gen'!E228</f>
        <v>1464.05</v>
      </c>
      <c r="F228" s="78">
        <f>'2019 PSUI Customer Load'!F228+'2019 PSUI Customer Gen'!F228</f>
        <v>1439.38</v>
      </c>
      <c r="G228" s="78">
        <f>'2019 PSUI Customer Load'!G228+'2019 PSUI Customer Gen'!G228</f>
        <v>1454.85</v>
      </c>
      <c r="H228" s="78">
        <f>'2019 PSUI Customer Load'!H228+'2019 PSUI Customer Gen'!H228</f>
        <v>1480.01</v>
      </c>
      <c r="I228" s="78">
        <f>'2019 PSUI Customer Load'!I228+'2019 PSUI Customer Gen'!I228</f>
        <v>1550.01</v>
      </c>
      <c r="J228" s="78">
        <f>'2019 PSUI Customer Load'!J228+'2019 PSUI Customer Gen'!J228</f>
        <v>1704.22</v>
      </c>
      <c r="K228" s="78">
        <f>'2019 PSUI Customer Load'!K228+'2019 PSUI Customer Gen'!K228</f>
        <v>1714.62</v>
      </c>
      <c r="L228" s="78">
        <f>'2019 PSUI Customer Load'!L228+'2019 PSUI Customer Gen'!L228</f>
        <v>1770.58</v>
      </c>
      <c r="M228" s="78">
        <f>'2019 PSUI Customer Load'!M228+'2019 PSUI Customer Gen'!M228</f>
        <v>1946.84</v>
      </c>
      <c r="N228" s="78">
        <f>'2019 PSUI Customer Load'!N228+'2019 PSUI Customer Gen'!N228</f>
        <v>1912.47</v>
      </c>
      <c r="O228" s="78">
        <f>'2019 PSUI Customer Load'!O228+'2019 PSUI Customer Gen'!O228</f>
        <v>1952.41</v>
      </c>
      <c r="P228" s="78">
        <f>'2019 PSUI Customer Load'!P228+'2019 PSUI Customer Gen'!P228</f>
        <v>1954.33</v>
      </c>
      <c r="Q228" s="78">
        <f>'2019 PSUI Customer Load'!Q228+'2019 PSUI Customer Gen'!Q228</f>
        <v>1945.79</v>
      </c>
      <c r="R228" s="78">
        <f>'2019 PSUI Customer Load'!R228+'2019 PSUI Customer Gen'!R228</f>
        <v>1900.33</v>
      </c>
      <c r="S228" s="78">
        <f>'2019 PSUI Customer Load'!S228+'2019 PSUI Customer Gen'!S228</f>
        <v>1830.19</v>
      </c>
      <c r="T228" s="78">
        <f>'2019 PSUI Customer Load'!T228+'2019 PSUI Customer Gen'!T228</f>
        <v>1696.35</v>
      </c>
      <c r="U228" s="78">
        <f>'2019 PSUI Customer Load'!U228+'2019 PSUI Customer Gen'!U228</f>
        <v>1656.24</v>
      </c>
      <c r="V228" s="78">
        <f>'2019 PSUI Customer Load'!V228+'2019 PSUI Customer Gen'!V228</f>
        <v>1599.89</v>
      </c>
      <c r="W228" s="78">
        <f>'2019 PSUI Customer Load'!W228+'2019 PSUI Customer Gen'!W228</f>
        <v>1593.24</v>
      </c>
      <c r="X228" s="78">
        <f>'2019 PSUI Customer Load'!X228+'2019 PSUI Customer Gen'!X228</f>
        <v>1580.22</v>
      </c>
      <c r="Y228" s="78">
        <f>'2019 PSUI Customer Load'!Y228+'2019 PSUI Customer Gen'!Y228</f>
        <v>1557.71</v>
      </c>
      <c r="Z228" s="78">
        <f>'2019 PSUI Customer Load'!Z228+'2019 PSUI Customer Gen'!Z228</f>
        <v>1543.74</v>
      </c>
      <c r="AA228" s="86">
        <f t="shared" si="39"/>
        <v>1954.33</v>
      </c>
      <c r="AB228" s="77">
        <f t="shared" si="40"/>
        <v>2021</v>
      </c>
      <c r="AC228" s="76">
        <f t="shared" si="41"/>
        <v>6</v>
      </c>
      <c r="AD228" s="76" t="str">
        <f t="shared" si="42"/>
        <v/>
      </c>
      <c r="AE228" s="76" t="str">
        <f t="shared" si="43"/>
        <v/>
      </c>
      <c r="AF228" s="74">
        <f t="shared" si="44"/>
        <v>1954.33</v>
      </c>
      <c r="AG228" s="75" t="str">
        <f t="shared" si="45"/>
        <v>14:00</v>
      </c>
      <c r="AH228" s="74">
        <f t="shared" si="46"/>
        <v>42123.07</v>
      </c>
      <c r="AI228" s="73" t="str">
        <f t="shared" si="47"/>
        <v/>
      </c>
      <c r="AJ228" s="73" t="str">
        <f t="shared" si="48"/>
        <v/>
      </c>
      <c r="AK228" s="73" t="str">
        <f t="shared" si="49"/>
        <v/>
      </c>
      <c r="AL228" s="72" t="str">
        <f t="shared" si="50"/>
        <v/>
      </c>
      <c r="AM228" s="71" t="str">
        <f t="shared" si="51"/>
        <v/>
      </c>
    </row>
    <row r="229" spans="2:39" ht="13.8" thickBot="1">
      <c r="B229" s="79">
        <v>44361</v>
      </c>
      <c r="C229" s="78">
        <f>'2019 PSUI Customer Load'!C229+'2019 PSUI Customer Gen'!C229</f>
        <v>1503.18</v>
      </c>
      <c r="D229" s="78">
        <f>'2019 PSUI Customer Load'!D229+'2019 PSUI Customer Gen'!D229</f>
        <v>1482.22</v>
      </c>
      <c r="E229" s="78">
        <f>'2019 PSUI Customer Load'!E229+'2019 PSUI Customer Gen'!E229</f>
        <v>1488.86</v>
      </c>
      <c r="F229" s="78">
        <f>'2019 PSUI Customer Load'!F229+'2019 PSUI Customer Gen'!F229</f>
        <v>1471.05</v>
      </c>
      <c r="G229" s="78">
        <f>'2019 PSUI Customer Load'!G229+'2019 PSUI Customer Gen'!G229</f>
        <v>1470.67</v>
      </c>
      <c r="H229" s="78">
        <f>'2019 PSUI Customer Load'!H229+'2019 PSUI Customer Gen'!H229</f>
        <v>1545.81</v>
      </c>
      <c r="I229" s="78">
        <f>'2019 PSUI Customer Load'!I229+'2019 PSUI Customer Gen'!I229</f>
        <v>1652.11</v>
      </c>
      <c r="J229" s="78">
        <f>'2019 PSUI Customer Load'!J229+'2019 PSUI Customer Gen'!J229</f>
        <v>1692.04</v>
      </c>
      <c r="K229" s="78">
        <f>'2019 PSUI Customer Load'!K229+'2019 PSUI Customer Gen'!K229</f>
        <v>1719.97</v>
      </c>
      <c r="L229" s="78">
        <f>'2019 PSUI Customer Load'!L229+'2019 PSUI Customer Gen'!L229</f>
        <v>1773.8</v>
      </c>
      <c r="M229" s="78">
        <f>'2019 PSUI Customer Load'!M229+'2019 PSUI Customer Gen'!M229</f>
        <v>1881.11</v>
      </c>
      <c r="N229" s="78">
        <f>'2019 PSUI Customer Load'!N229+'2019 PSUI Customer Gen'!N229</f>
        <v>1909.36</v>
      </c>
      <c r="O229" s="78">
        <f>'2019 PSUI Customer Load'!O229+'2019 PSUI Customer Gen'!O229</f>
        <v>1936.03</v>
      </c>
      <c r="P229" s="78">
        <f>'2019 PSUI Customer Load'!P229+'2019 PSUI Customer Gen'!P229</f>
        <v>1874.46</v>
      </c>
      <c r="Q229" s="78">
        <f>'2019 PSUI Customer Load'!Q229+'2019 PSUI Customer Gen'!Q229</f>
        <v>1938.44</v>
      </c>
      <c r="R229" s="78">
        <f>'2019 PSUI Customer Load'!R229+'2019 PSUI Customer Gen'!R229</f>
        <v>1847.62</v>
      </c>
      <c r="S229" s="78">
        <f>'2019 PSUI Customer Load'!S229+'2019 PSUI Customer Gen'!S229</f>
        <v>1812.44</v>
      </c>
      <c r="T229" s="78">
        <f>'2019 PSUI Customer Load'!T229+'2019 PSUI Customer Gen'!T229</f>
        <v>1736.25</v>
      </c>
      <c r="U229" s="78">
        <f>'2019 PSUI Customer Load'!U229+'2019 PSUI Customer Gen'!U229</f>
        <v>1644.86</v>
      </c>
      <c r="V229" s="78">
        <f>'2019 PSUI Customer Load'!V229+'2019 PSUI Customer Gen'!V229</f>
        <v>1565.73</v>
      </c>
      <c r="W229" s="78">
        <f>'2019 PSUI Customer Load'!W229+'2019 PSUI Customer Gen'!W229</f>
        <v>1568.14</v>
      </c>
      <c r="X229" s="78">
        <f>'2019 PSUI Customer Load'!X229+'2019 PSUI Customer Gen'!X229</f>
        <v>1572.97</v>
      </c>
      <c r="Y229" s="78">
        <f>'2019 PSUI Customer Load'!Y229+'2019 PSUI Customer Gen'!Y229</f>
        <v>1515.08</v>
      </c>
      <c r="Z229" s="78">
        <f>'2019 PSUI Customer Load'!Z229+'2019 PSUI Customer Gen'!Z229</f>
        <v>1519.28</v>
      </c>
      <c r="AA229" s="86">
        <f t="shared" si="39"/>
        <v>1938.44</v>
      </c>
      <c r="AB229" s="77">
        <f t="shared" si="40"/>
        <v>2021</v>
      </c>
      <c r="AC229" s="76">
        <f t="shared" si="41"/>
        <v>6</v>
      </c>
      <c r="AD229" s="76" t="str">
        <f t="shared" si="42"/>
        <v/>
      </c>
      <c r="AE229" s="76" t="str">
        <f t="shared" si="43"/>
        <v/>
      </c>
      <c r="AF229" s="74">
        <f t="shared" si="44"/>
        <v>1938.44</v>
      </c>
      <c r="AG229" s="75" t="str">
        <f t="shared" si="45"/>
        <v>15:00</v>
      </c>
      <c r="AH229" s="74">
        <f t="shared" si="46"/>
        <v>42059.92</v>
      </c>
      <c r="AI229" s="73" t="str">
        <f t="shared" si="47"/>
        <v/>
      </c>
      <c r="AJ229" s="73" t="str">
        <f t="shared" si="48"/>
        <v/>
      </c>
      <c r="AK229" s="73" t="str">
        <f t="shared" si="49"/>
        <v/>
      </c>
      <c r="AL229" s="72" t="str">
        <f t="shared" si="50"/>
        <v/>
      </c>
      <c r="AM229" s="71" t="str">
        <f t="shared" si="51"/>
        <v/>
      </c>
    </row>
    <row r="230" spans="2:39" ht="13.8" thickBot="1">
      <c r="B230" s="79">
        <v>44362</v>
      </c>
      <c r="C230" s="78">
        <f>'2019 PSUI Customer Load'!C230+'2019 PSUI Customer Gen'!C230</f>
        <v>1505.91</v>
      </c>
      <c r="D230" s="78">
        <f>'2019 PSUI Customer Load'!D230+'2019 PSUI Customer Gen'!D230</f>
        <v>1492.61</v>
      </c>
      <c r="E230" s="78">
        <f>'2019 PSUI Customer Load'!E230+'2019 PSUI Customer Gen'!E230</f>
        <v>1510.39</v>
      </c>
      <c r="F230" s="78">
        <f>'2019 PSUI Customer Load'!F230+'2019 PSUI Customer Gen'!F230</f>
        <v>1514.52</v>
      </c>
      <c r="G230" s="78">
        <f>'2019 PSUI Customer Load'!G230+'2019 PSUI Customer Gen'!G230</f>
        <v>1471.54</v>
      </c>
      <c r="H230" s="78">
        <f>'2019 PSUI Customer Load'!H230+'2019 PSUI Customer Gen'!H230</f>
        <v>1494.99</v>
      </c>
      <c r="I230" s="78">
        <f>'2019 PSUI Customer Load'!I230+'2019 PSUI Customer Gen'!I230</f>
        <v>1588.34</v>
      </c>
      <c r="J230" s="78">
        <f>'2019 PSUI Customer Load'!J230+'2019 PSUI Customer Gen'!J230</f>
        <v>1667.23</v>
      </c>
      <c r="K230" s="78">
        <f>'2019 PSUI Customer Load'!K230+'2019 PSUI Customer Gen'!K230</f>
        <v>1742.34</v>
      </c>
      <c r="L230" s="78">
        <f>'2019 PSUI Customer Load'!L230+'2019 PSUI Customer Gen'!L230</f>
        <v>1770.23</v>
      </c>
      <c r="M230" s="78">
        <f>'2019 PSUI Customer Load'!M230+'2019 PSUI Customer Gen'!M230</f>
        <v>1823.47</v>
      </c>
      <c r="N230" s="78">
        <f>'2019 PSUI Customer Load'!N230+'2019 PSUI Customer Gen'!N230</f>
        <v>1821.65</v>
      </c>
      <c r="O230" s="78">
        <f>'2019 PSUI Customer Load'!O230+'2019 PSUI Customer Gen'!O230</f>
        <v>1870.463</v>
      </c>
      <c r="P230" s="78">
        <f>'2019 PSUI Customer Load'!P230+'2019 PSUI Customer Gen'!P230</f>
        <v>1770.7450000000001</v>
      </c>
      <c r="Q230" s="78">
        <f>'2019 PSUI Customer Load'!Q230+'2019 PSUI Customer Gen'!Q230</f>
        <v>1826.76</v>
      </c>
      <c r="R230" s="78">
        <f>'2019 PSUI Customer Load'!R230+'2019 PSUI Customer Gen'!R230</f>
        <v>1800.12</v>
      </c>
      <c r="S230" s="78">
        <f>'2019 PSUI Customer Load'!S230+'2019 PSUI Customer Gen'!S230</f>
        <v>1701.88</v>
      </c>
      <c r="T230" s="78">
        <f>'2019 PSUI Customer Load'!T230+'2019 PSUI Customer Gen'!T230</f>
        <v>1654.56</v>
      </c>
      <c r="U230" s="78">
        <f>'2019 PSUI Customer Load'!U230+'2019 PSUI Customer Gen'!U230</f>
        <v>1584.52</v>
      </c>
      <c r="V230" s="78">
        <f>'2019 PSUI Customer Load'!V230+'2019 PSUI Customer Gen'!V230</f>
        <v>1476.65</v>
      </c>
      <c r="W230" s="78">
        <f>'2019 PSUI Customer Load'!W230+'2019 PSUI Customer Gen'!W230</f>
        <v>1458.77</v>
      </c>
      <c r="X230" s="78">
        <f>'2019 PSUI Customer Load'!X230+'2019 PSUI Customer Gen'!X230</f>
        <v>1405.29</v>
      </c>
      <c r="Y230" s="78">
        <f>'2019 PSUI Customer Load'!Y230+'2019 PSUI Customer Gen'!Y230</f>
        <v>1367.77</v>
      </c>
      <c r="Z230" s="78">
        <f>'2019 PSUI Customer Load'!Z230+'2019 PSUI Customer Gen'!Z230</f>
        <v>1316.81</v>
      </c>
      <c r="AA230" s="86">
        <f t="shared" si="39"/>
        <v>1870.463</v>
      </c>
      <c r="AB230" s="77">
        <f t="shared" si="40"/>
        <v>2021</v>
      </c>
      <c r="AC230" s="76">
        <f t="shared" si="41"/>
        <v>6</v>
      </c>
      <c r="AD230" s="76" t="str">
        <f t="shared" si="42"/>
        <v/>
      </c>
      <c r="AE230" s="76" t="str">
        <f t="shared" si="43"/>
        <v/>
      </c>
      <c r="AF230" s="74">
        <f t="shared" si="44"/>
        <v>1870.463</v>
      </c>
      <c r="AG230" s="75" t="str">
        <f t="shared" si="45"/>
        <v>13:00</v>
      </c>
      <c r="AH230" s="74">
        <f t="shared" si="46"/>
        <v>40508.020999999993</v>
      </c>
      <c r="AI230" s="73" t="str">
        <f t="shared" si="47"/>
        <v/>
      </c>
      <c r="AJ230" s="73" t="str">
        <f t="shared" si="48"/>
        <v/>
      </c>
      <c r="AK230" s="73" t="str">
        <f t="shared" si="49"/>
        <v/>
      </c>
      <c r="AL230" s="72" t="str">
        <f t="shared" si="50"/>
        <v/>
      </c>
      <c r="AM230" s="71" t="str">
        <f t="shared" si="51"/>
        <v/>
      </c>
    </row>
    <row r="231" spans="2:39" ht="13.8" thickBot="1">
      <c r="B231" s="79">
        <v>44363</v>
      </c>
      <c r="C231" s="78">
        <f>'2019 PSUI Customer Load'!C231+'2019 PSUI Customer Gen'!C231</f>
        <v>1251.04</v>
      </c>
      <c r="D231" s="78">
        <f>'2019 PSUI Customer Load'!D231+'2019 PSUI Customer Gen'!D231</f>
        <v>1165.1199999999999</v>
      </c>
      <c r="E231" s="78">
        <f>'2019 PSUI Customer Load'!E231+'2019 PSUI Customer Gen'!E231</f>
        <v>1169.77</v>
      </c>
      <c r="F231" s="78">
        <f>'2019 PSUI Customer Load'!F231+'2019 PSUI Customer Gen'!F231</f>
        <v>1135.72</v>
      </c>
      <c r="G231" s="78">
        <f>'2019 PSUI Customer Load'!G231+'2019 PSUI Customer Gen'!G231</f>
        <v>1142.1600000000001</v>
      </c>
      <c r="H231" s="78">
        <f>'2019 PSUI Customer Load'!H231+'2019 PSUI Customer Gen'!H231</f>
        <v>1219.26</v>
      </c>
      <c r="I231" s="78">
        <f>'2019 PSUI Customer Load'!I231+'2019 PSUI Customer Gen'!I231</f>
        <v>1294.72</v>
      </c>
      <c r="J231" s="78">
        <f>'2019 PSUI Customer Load'!J231+'2019 PSUI Customer Gen'!J231</f>
        <v>1542.35</v>
      </c>
      <c r="K231" s="78">
        <f>'2019 PSUI Customer Load'!K231+'2019 PSUI Customer Gen'!K231</f>
        <v>1642.83</v>
      </c>
      <c r="L231" s="78">
        <f>'2019 PSUI Customer Load'!L231+'2019 PSUI Customer Gen'!L231</f>
        <v>1713.74</v>
      </c>
      <c r="M231" s="78">
        <f>'2019 PSUI Customer Load'!M231+'2019 PSUI Customer Gen'!M231</f>
        <v>1777.23</v>
      </c>
      <c r="N231" s="78">
        <f>'2019 PSUI Customer Load'!N231+'2019 PSUI Customer Gen'!N231</f>
        <v>1824.9699999999998</v>
      </c>
      <c r="O231" s="78">
        <f>'2019 PSUI Customer Load'!O231+'2019 PSUI Customer Gen'!O231</f>
        <v>1753.3409999999999</v>
      </c>
      <c r="P231" s="78">
        <f>'2019 PSUI Customer Load'!P231+'2019 PSUI Customer Gen'!P231</f>
        <v>1775.06</v>
      </c>
      <c r="Q231" s="78">
        <f>'2019 PSUI Customer Load'!Q231+'2019 PSUI Customer Gen'!Q231</f>
        <v>1784.23</v>
      </c>
      <c r="R231" s="78">
        <f>'2019 PSUI Customer Load'!R231+'2019 PSUI Customer Gen'!R231</f>
        <v>1725.26</v>
      </c>
      <c r="S231" s="78">
        <f>'2019 PSUI Customer Load'!S231+'2019 PSUI Customer Gen'!S231</f>
        <v>1647.56</v>
      </c>
      <c r="T231" s="78">
        <f>'2019 PSUI Customer Load'!T231+'2019 PSUI Customer Gen'!T231</f>
        <v>1632.4</v>
      </c>
      <c r="U231" s="78">
        <f>'2019 PSUI Customer Load'!U231+'2019 PSUI Customer Gen'!U231</f>
        <v>1567.09</v>
      </c>
      <c r="V231" s="78">
        <f>'2019 PSUI Customer Load'!V231+'2019 PSUI Customer Gen'!V231</f>
        <v>1459.47</v>
      </c>
      <c r="W231" s="78">
        <f>'2019 PSUI Customer Load'!W231+'2019 PSUI Customer Gen'!W231</f>
        <v>1416.63</v>
      </c>
      <c r="X231" s="78">
        <f>'2019 PSUI Customer Load'!X231+'2019 PSUI Customer Gen'!X231</f>
        <v>1369.83</v>
      </c>
      <c r="Y231" s="78">
        <f>'2019 PSUI Customer Load'!Y231+'2019 PSUI Customer Gen'!Y231</f>
        <v>1277.1500000000001</v>
      </c>
      <c r="Z231" s="78">
        <f>'2019 PSUI Customer Load'!Z231+'2019 PSUI Customer Gen'!Z231</f>
        <v>1166.94</v>
      </c>
      <c r="AA231" s="86">
        <f t="shared" si="39"/>
        <v>1824.9699999999998</v>
      </c>
      <c r="AB231" s="77">
        <f t="shared" si="40"/>
        <v>2021</v>
      </c>
      <c r="AC231" s="76">
        <f t="shared" si="41"/>
        <v>6</v>
      </c>
      <c r="AD231" s="76" t="str">
        <f t="shared" si="42"/>
        <v/>
      </c>
      <c r="AE231" s="76" t="str">
        <f t="shared" si="43"/>
        <v/>
      </c>
      <c r="AF231" s="74">
        <f t="shared" si="44"/>
        <v>1824.9699999999998</v>
      </c>
      <c r="AG231" s="75" t="str">
        <f t="shared" si="45"/>
        <v>12:00</v>
      </c>
      <c r="AH231" s="74">
        <f t="shared" si="46"/>
        <v>37278.841000000008</v>
      </c>
      <c r="AI231" s="73" t="str">
        <f t="shared" si="47"/>
        <v/>
      </c>
      <c r="AJ231" s="73" t="str">
        <f t="shared" si="48"/>
        <v/>
      </c>
      <c r="AK231" s="73" t="str">
        <f t="shared" si="49"/>
        <v/>
      </c>
      <c r="AL231" s="72" t="str">
        <f t="shared" si="50"/>
        <v/>
      </c>
      <c r="AM231" s="71" t="str">
        <f t="shared" si="51"/>
        <v/>
      </c>
    </row>
    <row r="232" spans="2:39" ht="13.8" thickBot="1">
      <c r="B232" s="79">
        <v>44364</v>
      </c>
      <c r="C232" s="78">
        <f>'2019 PSUI Customer Load'!C232+'2019 PSUI Customer Gen'!C232</f>
        <v>1117.27</v>
      </c>
      <c r="D232" s="78">
        <f>'2019 PSUI Customer Load'!D232+'2019 PSUI Customer Gen'!D232</f>
        <v>1096.9000000000001</v>
      </c>
      <c r="E232" s="78">
        <f>'2019 PSUI Customer Load'!E232+'2019 PSUI Customer Gen'!E232</f>
        <v>1130.47</v>
      </c>
      <c r="F232" s="78">
        <f>'2019 PSUI Customer Load'!F232+'2019 PSUI Customer Gen'!F232</f>
        <v>1123.43</v>
      </c>
      <c r="G232" s="78">
        <f>'2019 PSUI Customer Load'!G232+'2019 PSUI Customer Gen'!G232</f>
        <v>1080.5899999999999</v>
      </c>
      <c r="H232" s="78">
        <f>'2019 PSUI Customer Load'!H232+'2019 PSUI Customer Gen'!H232</f>
        <v>1156.96</v>
      </c>
      <c r="I232" s="78">
        <f>'2019 PSUI Customer Load'!I232+'2019 PSUI Customer Gen'!I232</f>
        <v>1293.25</v>
      </c>
      <c r="J232" s="78">
        <f>'2019 PSUI Customer Load'!J232+'2019 PSUI Customer Gen'!J232</f>
        <v>1566.67</v>
      </c>
      <c r="K232" s="78">
        <f>'2019 PSUI Customer Load'!K232+'2019 PSUI Customer Gen'!K232</f>
        <v>1692.81</v>
      </c>
      <c r="L232" s="78">
        <f>'2019 PSUI Customer Load'!L232+'2019 PSUI Customer Gen'!L232</f>
        <v>1787.4580000000001</v>
      </c>
      <c r="M232" s="78">
        <f>'2019 PSUI Customer Load'!M232+'2019 PSUI Customer Gen'!M232</f>
        <v>1802.08</v>
      </c>
      <c r="N232" s="78">
        <f>'2019 PSUI Customer Load'!N232+'2019 PSUI Customer Gen'!N232</f>
        <v>1801.59</v>
      </c>
      <c r="O232" s="78">
        <f>'2019 PSUI Customer Load'!O232+'2019 PSUI Customer Gen'!O232</f>
        <v>1828.89</v>
      </c>
      <c r="P232" s="78">
        <f>'2019 PSUI Customer Load'!P232+'2019 PSUI Customer Gen'!P232</f>
        <v>1835.89</v>
      </c>
      <c r="Q232" s="78">
        <f>'2019 PSUI Customer Load'!Q232+'2019 PSUI Customer Gen'!Q232</f>
        <v>1818.92</v>
      </c>
      <c r="R232" s="78">
        <f>'2019 PSUI Customer Load'!R232+'2019 PSUI Customer Gen'!R232</f>
        <v>1792.6</v>
      </c>
      <c r="S232" s="78">
        <f>'2019 PSUI Customer Load'!S232+'2019 PSUI Customer Gen'!S232</f>
        <v>1744.64</v>
      </c>
      <c r="T232" s="78">
        <f>'2019 PSUI Customer Load'!T232+'2019 PSUI Customer Gen'!T232</f>
        <v>1716.16</v>
      </c>
      <c r="U232" s="78">
        <f>'2019 PSUI Customer Load'!U232+'2019 PSUI Customer Gen'!U232</f>
        <v>1671.88</v>
      </c>
      <c r="V232" s="78">
        <f>'2019 PSUI Customer Load'!V232+'2019 PSUI Customer Gen'!V232</f>
        <v>1535.17</v>
      </c>
      <c r="W232" s="78">
        <f>'2019 PSUI Customer Load'!W232+'2019 PSUI Customer Gen'!W232</f>
        <v>1537.3</v>
      </c>
      <c r="X232" s="78">
        <f>'2019 PSUI Customer Load'!X232+'2019 PSUI Customer Gen'!X232</f>
        <v>1521.49</v>
      </c>
      <c r="Y232" s="78">
        <f>'2019 PSUI Customer Load'!Y232+'2019 PSUI Customer Gen'!Y232</f>
        <v>1495.66</v>
      </c>
      <c r="Z232" s="78">
        <f>'2019 PSUI Customer Load'!Z232+'2019 PSUI Customer Gen'!Z232</f>
        <v>1458.35</v>
      </c>
      <c r="AA232" s="86">
        <f t="shared" si="39"/>
        <v>1835.89</v>
      </c>
      <c r="AB232" s="77">
        <f t="shared" si="40"/>
        <v>2021</v>
      </c>
      <c r="AC232" s="76">
        <f t="shared" si="41"/>
        <v>6</v>
      </c>
      <c r="AD232" s="76" t="str">
        <f t="shared" si="42"/>
        <v/>
      </c>
      <c r="AE232" s="76" t="str">
        <f t="shared" si="43"/>
        <v/>
      </c>
      <c r="AF232" s="74">
        <f t="shared" si="44"/>
        <v>1835.89</v>
      </c>
      <c r="AG232" s="75" t="str">
        <f t="shared" si="45"/>
        <v>14:00</v>
      </c>
      <c r="AH232" s="74">
        <f t="shared" si="46"/>
        <v>38442.317999999999</v>
      </c>
      <c r="AI232" s="73" t="str">
        <f t="shared" si="47"/>
        <v/>
      </c>
      <c r="AJ232" s="73" t="str">
        <f t="shared" si="48"/>
        <v/>
      </c>
      <c r="AK232" s="73" t="str">
        <f t="shared" si="49"/>
        <v/>
      </c>
      <c r="AL232" s="72" t="str">
        <f t="shared" si="50"/>
        <v/>
      </c>
      <c r="AM232" s="71" t="str">
        <f t="shared" si="51"/>
        <v/>
      </c>
    </row>
    <row r="233" spans="2:39" ht="13.8" thickBot="1">
      <c r="B233" s="79">
        <v>44365</v>
      </c>
      <c r="C233" s="78">
        <f>'2019 PSUI Customer Load'!C233+'2019 PSUI Customer Gen'!C233</f>
        <v>1435.63</v>
      </c>
      <c r="D233" s="78">
        <f>'2019 PSUI Customer Load'!D233+'2019 PSUI Customer Gen'!D233</f>
        <v>1433.5</v>
      </c>
      <c r="E233" s="78">
        <f>'2019 PSUI Customer Load'!E233+'2019 PSUI Customer Gen'!E233</f>
        <v>1495.83</v>
      </c>
      <c r="F233" s="78">
        <f>'2019 PSUI Customer Load'!F233+'2019 PSUI Customer Gen'!F233</f>
        <v>1502.2</v>
      </c>
      <c r="G233" s="78">
        <f>'2019 PSUI Customer Load'!G233+'2019 PSUI Customer Gen'!G233</f>
        <v>1511.69</v>
      </c>
      <c r="H233" s="78">
        <f>'2019 PSUI Customer Load'!H233+'2019 PSUI Customer Gen'!H233</f>
        <v>1563.56</v>
      </c>
      <c r="I233" s="78">
        <f>'2019 PSUI Customer Load'!I233+'2019 PSUI Customer Gen'!I233</f>
        <v>1679.2</v>
      </c>
      <c r="J233" s="78">
        <f>'2019 PSUI Customer Load'!J233+'2019 PSUI Customer Gen'!J233</f>
        <v>1766.98</v>
      </c>
      <c r="K233" s="78">
        <f>'2019 PSUI Customer Load'!K233+'2019 PSUI Customer Gen'!K233</f>
        <v>1842.54</v>
      </c>
      <c r="L233" s="78">
        <f>'2019 PSUI Customer Load'!L233+'2019 PSUI Customer Gen'!L233</f>
        <v>1887.9</v>
      </c>
      <c r="M233" s="78">
        <f>'2019 PSUI Customer Load'!M233+'2019 PSUI Customer Gen'!M233</f>
        <v>1943.8</v>
      </c>
      <c r="N233" s="78">
        <f>'2019 PSUI Customer Load'!N233+'2019 PSUI Customer Gen'!N233</f>
        <v>1924.16</v>
      </c>
      <c r="O233" s="78">
        <f>'2019 PSUI Customer Load'!O233+'2019 PSUI Customer Gen'!O233</f>
        <v>1874.29</v>
      </c>
      <c r="P233" s="78">
        <f>'2019 PSUI Customer Load'!P233+'2019 PSUI Customer Gen'!P233</f>
        <v>1904.25</v>
      </c>
      <c r="Q233" s="78">
        <f>'2019 PSUI Customer Load'!Q233+'2019 PSUI Customer Gen'!Q233</f>
        <v>1970.47</v>
      </c>
      <c r="R233" s="78">
        <f>'2019 PSUI Customer Load'!R233+'2019 PSUI Customer Gen'!R233</f>
        <v>1945.2</v>
      </c>
      <c r="S233" s="78">
        <f>'2019 PSUI Customer Load'!S233+'2019 PSUI Customer Gen'!S233</f>
        <v>1903.76</v>
      </c>
      <c r="T233" s="78">
        <f>'2019 PSUI Customer Load'!T233+'2019 PSUI Customer Gen'!T233</f>
        <v>1876.21</v>
      </c>
      <c r="U233" s="78">
        <f>'2019 PSUI Customer Load'!U233+'2019 PSUI Customer Gen'!U233</f>
        <v>1800.23</v>
      </c>
      <c r="V233" s="78">
        <f>'2019 PSUI Customer Load'!V233+'2019 PSUI Customer Gen'!V233</f>
        <v>1762.04</v>
      </c>
      <c r="W233" s="78">
        <f>'2019 PSUI Customer Load'!W233+'2019 PSUI Customer Gen'!W233</f>
        <v>1754.03</v>
      </c>
      <c r="X233" s="78">
        <f>'2019 PSUI Customer Load'!X233+'2019 PSUI Customer Gen'!X233</f>
        <v>1743.63</v>
      </c>
      <c r="Y233" s="78">
        <f>'2019 PSUI Customer Load'!Y233+'2019 PSUI Customer Gen'!Y233</f>
        <v>1725.19</v>
      </c>
      <c r="Z233" s="78">
        <f>'2019 PSUI Customer Load'!Z233+'2019 PSUI Customer Gen'!Z233</f>
        <v>1697.78</v>
      </c>
      <c r="AA233" s="86">
        <f t="shared" si="39"/>
        <v>1970.47</v>
      </c>
      <c r="AB233" s="77">
        <f t="shared" si="40"/>
        <v>2021</v>
      </c>
      <c r="AC233" s="76">
        <f t="shared" si="41"/>
        <v>6</v>
      </c>
      <c r="AD233" s="76" t="str">
        <f t="shared" si="42"/>
        <v/>
      </c>
      <c r="AE233" s="76" t="str">
        <f t="shared" si="43"/>
        <v/>
      </c>
      <c r="AF233" s="74">
        <f t="shared" si="44"/>
        <v>1970.47</v>
      </c>
      <c r="AG233" s="75" t="str">
        <f t="shared" si="45"/>
        <v>15:00</v>
      </c>
      <c r="AH233" s="74">
        <f t="shared" si="46"/>
        <v>43914.54</v>
      </c>
      <c r="AI233" s="73" t="str">
        <f t="shared" si="47"/>
        <v/>
      </c>
      <c r="AJ233" s="73" t="str">
        <f t="shared" si="48"/>
        <v/>
      </c>
      <c r="AK233" s="73" t="str">
        <f t="shared" si="49"/>
        <v/>
      </c>
      <c r="AL233" s="72" t="str">
        <f t="shared" si="50"/>
        <v/>
      </c>
      <c r="AM233" s="71" t="str">
        <f t="shared" si="51"/>
        <v/>
      </c>
    </row>
    <row r="234" spans="2:39" ht="13.8" thickBot="1">
      <c r="B234" s="79">
        <v>44366</v>
      </c>
      <c r="C234" s="78">
        <f>'2019 PSUI Customer Load'!C234+'2019 PSUI Customer Gen'!C234</f>
        <v>1710.17</v>
      </c>
      <c r="D234" s="78">
        <f>'2019 PSUI Customer Load'!D234+'2019 PSUI Customer Gen'!D234</f>
        <v>1679.76</v>
      </c>
      <c r="E234" s="78">
        <f>'2019 PSUI Customer Load'!E234+'2019 PSUI Customer Gen'!E234</f>
        <v>1647.07</v>
      </c>
      <c r="F234" s="78">
        <f>'2019 PSUI Customer Load'!F234+'2019 PSUI Customer Gen'!F234</f>
        <v>1611.75</v>
      </c>
      <c r="G234" s="78">
        <f>'2019 PSUI Customer Load'!G234+'2019 PSUI Customer Gen'!G234</f>
        <v>1616.34</v>
      </c>
      <c r="H234" s="78">
        <f>'2019 PSUI Customer Load'!H234+'2019 PSUI Customer Gen'!H234</f>
        <v>1642.58</v>
      </c>
      <c r="I234" s="78">
        <f>'2019 PSUI Customer Load'!I234+'2019 PSUI Customer Gen'!I234</f>
        <v>1706.78</v>
      </c>
      <c r="J234" s="78">
        <f>'2019 PSUI Customer Load'!J234+'2019 PSUI Customer Gen'!J234</f>
        <v>1817.59</v>
      </c>
      <c r="K234" s="78">
        <f>'2019 PSUI Customer Load'!K234+'2019 PSUI Customer Gen'!K234</f>
        <v>1825.85</v>
      </c>
      <c r="L234" s="78">
        <f>'2019 PSUI Customer Load'!L234+'2019 PSUI Customer Gen'!L234</f>
        <v>1825.53</v>
      </c>
      <c r="M234" s="78">
        <f>'2019 PSUI Customer Load'!M234+'2019 PSUI Customer Gen'!M234</f>
        <v>1829.8</v>
      </c>
      <c r="N234" s="78">
        <f>'2019 PSUI Customer Load'!N234+'2019 PSUI Customer Gen'!N234</f>
        <v>1792.6</v>
      </c>
      <c r="O234" s="78">
        <f>'2019 PSUI Customer Load'!O234+'2019 PSUI Customer Gen'!O234</f>
        <v>1799.21</v>
      </c>
      <c r="P234" s="78">
        <f>'2019 PSUI Customer Load'!P234+'2019 PSUI Customer Gen'!P234</f>
        <v>1793.85</v>
      </c>
      <c r="Q234" s="78">
        <f>'2019 PSUI Customer Load'!Q234+'2019 PSUI Customer Gen'!Q234</f>
        <v>1756.76</v>
      </c>
      <c r="R234" s="78">
        <f>'2019 PSUI Customer Load'!R234+'2019 PSUI Customer Gen'!R234</f>
        <v>1695.4</v>
      </c>
      <c r="S234" s="78">
        <f>'2019 PSUI Customer Load'!S234+'2019 PSUI Customer Gen'!S234</f>
        <v>1645.28</v>
      </c>
      <c r="T234" s="78">
        <f>'2019 PSUI Customer Load'!T234+'2019 PSUI Customer Gen'!T234</f>
        <v>1680.74</v>
      </c>
      <c r="U234" s="78">
        <f>'2019 PSUI Customer Load'!U234+'2019 PSUI Customer Gen'!U234</f>
        <v>1673.63</v>
      </c>
      <c r="V234" s="78">
        <f>'2019 PSUI Customer Load'!V234+'2019 PSUI Customer Gen'!V234</f>
        <v>1639.93</v>
      </c>
      <c r="W234" s="78">
        <f>'2019 PSUI Customer Load'!W234+'2019 PSUI Customer Gen'!W234</f>
        <v>1618.75</v>
      </c>
      <c r="X234" s="78">
        <f>'2019 PSUI Customer Load'!X234+'2019 PSUI Customer Gen'!X234</f>
        <v>1603.32</v>
      </c>
      <c r="Y234" s="78">
        <f>'2019 PSUI Customer Load'!Y234+'2019 PSUI Customer Gen'!Y234</f>
        <v>1551.13</v>
      </c>
      <c r="Z234" s="78">
        <f>'2019 PSUI Customer Load'!Z234+'2019 PSUI Customer Gen'!Z234</f>
        <v>1540.24</v>
      </c>
      <c r="AA234" s="86">
        <f t="shared" si="39"/>
        <v>1829.8</v>
      </c>
      <c r="AB234" s="77">
        <f t="shared" si="40"/>
        <v>2021</v>
      </c>
      <c r="AC234" s="76">
        <f t="shared" si="41"/>
        <v>6</v>
      </c>
      <c r="AD234" s="76" t="str">
        <f t="shared" si="42"/>
        <v/>
      </c>
      <c r="AE234" s="76" t="str">
        <f t="shared" si="43"/>
        <v/>
      </c>
      <c r="AF234" s="74">
        <f t="shared" si="44"/>
        <v>1829.8</v>
      </c>
      <c r="AG234" s="75" t="str">
        <f t="shared" si="45"/>
        <v>11:00</v>
      </c>
      <c r="AH234" s="74">
        <f t="shared" si="46"/>
        <v>42533.859999999993</v>
      </c>
      <c r="AI234" s="73" t="str">
        <f t="shared" si="47"/>
        <v/>
      </c>
      <c r="AJ234" s="73" t="str">
        <f t="shared" si="48"/>
        <v/>
      </c>
      <c r="AK234" s="73" t="str">
        <f t="shared" si="49"/>
        <v/>
      </c>
      <c r="AL234" s="72" t="str">
        <f t="shared" si="50"/>
        <v/>
      </c>
      <c r="AM234" s="71" t="str">
        <f t="shared" si="51"/>
        <v/>
      </c>
    </row>
    <row r="235" spans="2:39" ht="13.8" thickBot="1">
      <c r="B235" s="79">
        <v>44367</v>
      </c>
      <c r="C235" s="78">
        <f>'2019 PSUI Customer Load'!C235+'2019 PSUI Customer Gen'!C235</f>
        <v>1528.63</v>
      </c>
      <c r="D235" s="78">
        <f>'2019 PSUI Customer Load'!D235+'2019 PSUI Customer Gen'!D235</f>
        <v>1510.74</v>
      </c>
      <c r="E235" s="78">
        <f>'2019 PSUI Customer Load'!E235+'2019 PSUI Customer Gen'!E235</f>
        <v>1497.33</v>
      </c>
      <c r="F235" s="78">
        <f>'2019 PSUI Customer Load'!F235+'2019 PSUI Customer Gen'!F235</f>
        <v>1482.22</v>
      </c>
      <c r="G235" s="78">
        <f>'2019 PSUI Customer Load'!G235+'2019 PSUI Customer Gen'!G235</f>
        <v>1461.25</v>
      </c>
      <c r="H235" s="78">
        <f>'2019 PSUI Customer Load'!H235+'2019 PSUI Customer Gen'!H235</f>
        <v>1469.44</v>
      </c>
      <c r="I235" s="78">
        <f>'2019 PSUI Customer Load'!I235+'2019 PSUI Customer Gen'!I235</f>
        <v>1600.66</v>
      </c>
      <c r="J235" s="78">
        <f>'2019 PSUI Customer Load'!J235+'2019 PSUI Customer Gen'!J235</f>
        <v>1698.69</v>
      </c>
      <c r="K235" s="78">
        <f>'2019 PSUI Customer Load'!K235+'2019 PSUI Customer Gen'!K235</f>
        <v>1726.66</v>
      </c>
      <c r="L235" s="78">
        <f>'2019 PSUI Customer Load'!L235+'2019 PSUI Customer Gen'!L235</f>
        <v>1781.19</v>
      </c>
      <c r="M235" s="78">
        <f>'2019 PSUI Customer Load'!M235+'2019 PSUI Customer Gen'!M235</f>
        <v>1811.22</v>
      </c>
      <c r="N235" s="78">
        <f>'2019 PSUI Customer Load'!N235+'2019 PSUI Customer Gen'!N235</f>
        <v>1809.22</v>
      </c>
      <c r="O235" s="78">
        <f>'2019 PSUI Customer Load'!O235+'2019 PSUI Customer Gen'!O235</f>
        <v>1853.53</v>
      </c>
      <c r="P235" s="78">
        <f>'2019 PSUI Customer Load'!P235+'2019 PSUI Customer Gen'!P235</f>
        <v>1840.23</v>
      </c>
      <c r="Q235" s="78">
        <f>'2019 PSUI Customer Load'!Q235+'2019 PSUI Customer Gen'!Q235</f>
        <v>1873.03</v>
      </c>
      <c r="R235" s="78">
        <f>'2019 PSUI Customer Load'!R235+'2019 PSUI Customer Gen'!R235</f>
        <v>1879.19</v>
      </c>
      <c r="S235" s="78">
        <f>'2019 PSUI Customer Load'!S235+'2019 PSUI Customer Gen'!S235</f>
        <v>1827.63</v>
      </c>
      <c r="T235" s="78">
        <f>'2019 PSUI Customer Load'!T235+'2019 PSUI Customer Gen'!T235</f>
        <v>1804.74</v>
      </c>
      <c r="U235" s="78">
        <f>'2019 PSUI Customer Load'!U235+'2019 PSUI Customer Gen'!U235</f>
        <v>1804.46</v>
      </c>
      <c r="V235" s="78">
        <f>'2019 PSUI Customer Load'!V235+'2019 PSUI Customer Gen'!V235</f>
        <v>1764</v>
      </c>
      <c r="W235" s="78">
        <f>'2019 PSUI Customer Load'!W235+'2019 PSUI Customer Gen'!W235</f>
        <v>1741.08</v>
      </c>
      <c r="X235" s="78">
        <f>'2019 PSUI Customer Load'!X235+'2019 PSUI Customer Gen'!X235</f>
        <v>1724.91</v>
      </c>
      <c r="Y235" s="78">
        <f>'2019 PSUI Customer Load'!Y235+'2019 PSUI Customer Gen'!Y235</f>
        <v>1720.32</v>
      </c>
      <c r="Z235" s="78">
        <f>'2019 PSUI Customer Load'!Z235+'2019 PSUI Customer Gen'!Z235</f>
        <v>1713.39</v>
      </c>
      <c r="AA235" s="86">
        <f t="shared" si="39"/>
        <v>1879.19</v>
      </c>
      <c r="AB235" s="77">
        <f t="shared" si="40"/>
        <v>2021</v>
      </c>
      <c r="AC235" s="76">
        <f t="shared" si="41"/>
        <v>6</v>
      </c>
      <c r="AD235" s="76" t="str">
        <f t="shared" si="42"/>
        <v/>
      </c>
      <c r="AE235" s="76" t="str">
        <f t="shared" si="43"/>
        <v/>
      </c>
      <c r="AF235" s="74">
        <f t="shared" si="44"/>
        <v>1879.19</v>
      </c>
      <c r="AG235" s="75" t="str">
        <f t="shared" si="45"/>
        <v>16:00</v>
      </c>
      <c r="AH235" s="74">
        <f t="shared" si="46"/>
        <v>42802.950000000004</v>
      </c>
      <c r="AI235" s="73" t="str">
        <f t="shared" si="47"/>
        <v/>
      </c>
      <c r="AJ235" s="73" t="str">
        <f t="shared" si="48"/>
        <v/>
      </c>
      <c r="AK235" s="73" t="str">
        <f t="shared" si="49"/>
        <v/>
      </c>
      <c r="AL235" s="72" t="str">
        <f t="shared" si="50"/>
        <v/>
      </c>
      <c r="AM235" s="71" t="str">
        <f t="shared" si="51"/>
        <v/>
      </c>
    </row>
    <row r="236" spans="2:39" ht="13.8" thickBot="1">
      <c r="B236" s="79">
        <v>44368</v>
      </c>
      <c r="C236" s="78">
        <f>'2019 PSUI Customer Load'!C236+'2019 PSUI Customer Gen'!C236</f>
        <v>1749.16</v>
      </c>
      <c r="D236" s="78">
        <f>'2019 PSUI Customer Load'!D236+'2019 PSUI Customer Gen'!D236</f>
        <v>1741.32</v>
      </c>
      <c r="E236" s="78">
        <f>'2019 PSUI Customer Load'!E236+'2019 PSUI Customer Gen'!E236</f>
        <v>1738.31</v>
      </c>
      <c r="F236" s="78">
        <f>'2019 PSUI Customer Load'!F236+'2019 PSUI Customer Gen'!F236</f>
        <v>1722.14</v>
      </c>
      <c r="G236" s="78">
        <f>'2019 PSUI Customer Load'!G236+'2019 PSUI Customer Gen'!G236</f>
        <v>1726.34</v>
      </c>
      <c r="H236" s="78">
        <f>'2019 PSUI Customer Load'!H236+'2019 PSUI Customer Gen'!H236</f>
        <v>1763.69</v>
      </c>
      <c r="I236" s="78">
        <f>'2019 PSUI Customer Load'!I236+'2019 PSUI Customer Gen'!I236</f>
        <v>1881.6</v>
      </c>
      <c r="J236" s="78">
        <f>'2019 PSUI Customer Load'!J236+'2019 PSUI Customer Gen'!J236</f>
        <v>1958.95</v>
      </c>
      <c r="K236" s="78">
        <f>'2019 PSUI Customer Load'!K236+'2019 PSUI Customer Gen'!K236</f>
        <v>2024.23</v>
      </c>
      <c r="L236" s="78">
        <f>'2019 PSUI Customer Load'!L236+'2019 PSUI Customer Gen'!L236</f>
        <v>2081.21</v>
      </c>
      <c r="M236" s="78">
        <f>'2019 PSUI Customer Load'!M236+'2019 PSUI Customer Gen'!M236</f>
        <v>2079.56</v>
      </c>
      <c r="N236" s="78">
        <f>'2019 PSUI Customer Load'!N236+'2019 PSUI Customer Gen'!N236</f>
        <v>2173.4699999999998</v>
      </c>
      <c r="O236" s="78">
        <f>'2019 PSUI Customer Load'!O236+'2019 PSUI Customer Gen'!O236</f>
        <v>2193.14</v>
      </c>
      <c r="P236" s="78">
        <f>'2019 PSUI Customer Load'!P236+'2019 PSUI Customer Gen'!P236</f>
        <v>2161.5700000000002</v>
      </c>
      <c r="Q236" s="78">
        <f>'2019 PSUI Customer Load'!Q236+'2019 PSUI Customer Gen'!Q236</f>
        <v>2061.96</v>
      </c>
      <c r="R236" s="78">
        <f>'2019 PSUI Customer Load'!R236+'2019 PSUI Customer Gen'!R236</f>
        <v>1923.74</v>
      </c>
      <c r="S236" s="78">
        <f>'2019 PSUI Customer Load'!S236+'2019 PSUI Customer Gen'!S236</f>
        <v>1774.08</v>
      </c>
      <c r="T236" s="78">
        <f>'2019 PSUI Customer Load'!T236+'2019 PSUI Customer Gen'!T236</f>
        <v>1676.57</v>
      </c>
      <c r="U236" s="78">
        <f>'2019 PSUI Customer Load'!U236+'2019 PSUI Customer Gen'!U236</f>
        <v>1613.47</v>
      </c>
      <c r="V236" s="78">
        <f>'2019 PSUI Customer Load'!V236+'2019 PSUI Customer Gen'!V236</f>
        <v>1499.02</v>
      </c>
      <c r="W236" s="78">
        <f>'2019 PSUI Customer Load'!W236+'2019 PSUI Customer Gen'!W236</f>
        <v>1424.43</v>
      </c>
      <c r="X236" s="78">
        <f>'2019 PSUI Customer Load'!X236+'2019 PSUI Customer Gen'!X236</f>
        <v>1364.02</v>
      </c>
      <c r="Y236" s="78">
        <f>'2019 PSUI Customer Load'!Y236+'2019 PSUI Customer Gen'!Y236</f>
        <v>1283.0999999999999</v>
      </c>
      <c r="Z236" s="78">
        <f>'2019 PSUI Customer Load'!Z236+'2019 PSUI Customer Gen'!Z236</f>
        <v>1159.17</v>
      </c>
      <c r="AA236" s="86">
        <f t="shared" si="39"/>
        <v>2193.14</v>
      </c>
      <c r="AB236" s="77">
        <f t="shared" si="40"/>
        <v>2021</v>
      </c>
      <c r="AC236" s="76">
        <f t="shared" si="41"/>
        <v>6</v>
      </c>
      <c r="AD236" s="76" t="str">
        <f t="shared" si="42"/>
        <v/>
      </c>
      <c r="AE236" s="76" t="str">
        <f t="shared" si="43"/>
        <v/>
      </c>
      <c r="AF236" s="74">
        <f t="shared" si="44"/>
        <v>2193.14</v>
      </c>
      <c r="AG236" s="75" t="str">
        <f t="shared" si="45"/>
        <v>13:00</v>
      </c>
      <c r="AH236" s="74">
        <f t="shared" si="46"/>
        <v>44967.389999999992</v>
      </c>
      <c r="AI236" s="73" t="str">
        <f t="shared" si="47"/>
        <v/>
      </c>
      <c r="AJ236" s="73" t="str">
        <f t="shared" si="48"/>
        <v/>
      </c>
      <c r="AK236" s="73" t="str">
        <f t="shared" si="49"/>
        <v/>
      </c>
      <c r="AL236" s="72" t="str">
        <f t="shared" si="50"/>
        <v/>
      </c>
      <c r="AM236" s="71" t="str">
        <f t="shared" si="51"/>
        <v/>
      </c>
    </row>
    <row r="237" spans="2:39" ht="13.8" thickBot="1">
      <c r="B237" s="79">
        <v>44369</v>
      </c>
      <c r="C237" s="78">
        <f>'2019 PSUI Customer Load'!C237+'2019 PSUI Customer Gen'!C237</f>
        <v>1128.47</v>
      </c>
      <c r="D237" s="78">
        <f>'2019 PSUI Customer Load'!D237+'2019 PSUI Customer Gen'!D237</f>
        <v>1123.22</v>
      </c>
      <c r="E237" s="78">
        <f>'2019 PSUI Customer Load'!E237+'2019 PSUI Customer Gen'!E237</f>
        <v>1144.8499999999999</v>
      </c>
      <c r="F237" s="78">
        <f>'2019 PSUI Customer Load'!F237+'2019 PSUI Customer Gen'!F237</f>
        <v>1138.83</v>
      </c>
      <c r="G237" s="78">
        <f>'2019 PSUI Customer Load'!G237+'2019 PSUI Customer Gen'!G237</f>
        <v>1163.72</v>
      </c>
      <c r="H237" s="78">
        <f>'2019 PSUI Customer Load'!H237+'2019 PSUI Customer Gen'!H237</f>
        <v>1191.68</v>
      </c>
      <c r="I237" s="78">
        <f>'2019 PSUI Customer Load'!I237+'2019 PSUI Customer Gen'!I237</f>
        <v>1280.55</v>
      </c>
      <c r="J237" s="78">
        <f>'2019 PSUI Customer Load'!J237+'2019 PSUI Customer Gen'!J237</f>
        <v>1359.47</v>
      </c>
      <c r="K237" s="78">
        <f>'2019 PSUI Customer Load'!K237+'2019 PSUI Customer Gen'!K237</f>
        <v>1520.19</v>
      </c>
      <c r="L237" s="78">
        <f>'2019 PSUI Customer Load'!L237+'2019 PSUI Customer Gen'!L237</f>
        <v>1603.67</v>
      </c>
      <c r="M237" s="78">
        <f>'2019 PSUI Customer Load'!M237+'2019 PSUI Customer Gen'!M237</f>
        <v>1678.98</v>
      </c>
      <c r="N237" s="78">
        <f>'2019 PSUI Customer Load'!N237+'2019 PSUI Customer Gen'!N237</f>
        <v>1691.31</v>
      </c>
      <c r="O237" s="78">
        <f>'2019 PSUI Customer Load'!O237+'2019 PSUI Customer Gen'!O237</f>
        <v>1680.49</v>
      </c>
      <c r="P237" s="78">
        <f>'2019 PSUI Customer Load'!P237+'2019 PSUI Customer Gen'!P237</f>
        <v>1666.04</v>
      </c>
      <c r="Q237" s="78">
        <f>'2019 PSUI Customer Load'!Q237+'2019 PSUI Customer Gen'!Q237</f>
        <v>1661.07</v>
      </c>
      <c r="R237" s="78">
        <f>'2019 PSUI Customer Load'!R237+'2019 PSUI Customer Gen'!R237</f>
        <v>1641.47</v>
      </c>
      <c r="S237" s="78">
        <f>'2019 PSUI Customer Load'!S237+'2019 PSUI Customer Gen'!S237</f>
        <v>1567.41</v>
      </c>
      <c r="T237" s="78">
        <f>'2019 PSUI Customer Load'!T237+'2019 PSUI Customer Gen'!T237</f>
        <v>1537.3</v>
      </c>
      <c r="U237" s="78">
        <f>'2019 PSUI Customer Load'!U237+'2019 PSUI Customer Gen'!U237</f>
        <v>1471.79</v>
      </c>
      <c r="V237" s="78">
        <f>'2019 PSUI Customer Load'!V237+'2019 PSUI Customer Gen'!V237</f>
        <v>1437.8</v>
      </c>
      <c r="W237" s="78">
        <f>'2019 PSUI Customer Load'!W237+'2019 PSUI Customer Gen'!W237</f>
        <v>1414.63</v>
      </c>
      <c r="X237" s="78">
        <f>'2019 PSUI Customer Load'!X237+'2019 PSUI Customer Gen'!X237</f>
        <v>1370.6</v>
      </c>
      <c r="Y237" s="78">
        <f>'2019 PSUI Customer Load'!Y237+'2019 PSUI Customer Gen'!Y237</f>
        <v>1321.32</v>
      </c>
      <c r="Z237" s="78">
        <f>'2019 PSUI Customer Load'!Z237+'2019 PSUI Customer Gen'!Z237</f>
        <v>1219.01</v>
      </c>
      <c r="AA237" s="86">
        <f t="shared" si="39"/>
        <v>1691.31</v>
      </c>
      <c r="AB237" s="77">
        <f t="shared" si="40"/>
        <v>2021</v>
      </c>
      <c r="AC237" s="76">
        <f t="shared" si="41"/>
        <v>6</v>
      </c>
      <c r="AD237" s="76" t="str">
        <f t="shared" si="42"/>
        <v/>
      </c>
      <c r="AE237" s="76" t="str">
        <f t="shared" si="43"/>
        <v/>
      </c>
      <c r="AF237" s="74">
        <f t="shared" si="44"/>
        <v>1691.31</v>
      </c>
      <c r="AG237" s="75" t="str">
        <f t="shared" si="45"/>
        <v>12:00</v>
      </c>
      <c r="AH237" s="74">
        <f t="shared" si="46"/>
        <v>35705.18</v>
      </c>
      <c r="AI237" s="73" t="str">
        <f t="shared" si="47"/>
        <v/>
      </c>
      <c r="AJ237" s="73" t="str">
        <f t="shared" si="48"/>
        <v/>
      </c>
      <c r="AK237" s="73" t="str">
        <f t="shared" si="49"/>
        <v/>
      </c>
      <c r="AL237" s="72" t="str">
        <f t="shared" si="50"/>
        <v/>
      </c>
      <c r="AM237" s="71" t="str">
        <f t="shared" si="51"/>
        <v/>
      </c>
    </row>
    <row r="238" spans="2:39" ht="13.8" thickBot="1">
      <c r="B238" s="79">
        <v>44370</v>
      </c>
      <c r="C238" s="78">
        <f>'2019 PSUI Customer Load'!C238+'2019 PSUI Customer Gen'!C238</f>
        <v>1168.79</v>
      </c>
      <c r="D238" s="78">
        <f>'2019 PSUI Customer Load'!D238+'2019 PSUI Customer Gen'!D238</f>
        <v>1145.03</v>
      </c>
      <c r="E238" s="78">
        <f>'2019 PSUI Customer Load'!E238+'2019 PSUI Customer Gen'!E238</f>
        <v>1124.69</v>
      </c>
      <c r="F238" s="78">
        <f>'2019 PSUI Customer Load'!F238+'2019 PSUI Customer Gen'!F238</f>
        <v>1135.58</v>
      </c>
      <c r="G238" s="78">
        <f>'2019 PSUI Customer Load'!G238+'2019 PSUI Customer Gen'!G238</f>
        <v>1136.55</v>
      </c>
      <c r="H238" s="78">
        <f>'2019 PSUI Customer Load'!H238+'2019 PSUI Customer Gen'!H238</f>
        <v>1192.5899999999999</v>
      </c>
      <c r="I238" s="78">
        <f>'2019 PSUI Customer Load'!I238+'2019 PSUI Customer Gen'!I238</f>
        <v>1453.27</v>
      </c>
      <c r="J238" s="78">
        <f>'2019 PSUI Customer Load'!J238+'2019 PSUI Customer Gen'!J238</f>
        <v>1587.53</v>
      </c>
      <c r="K238" s="78">
        <f>'2019 PSUI Customer Load'!K238+'2019 PSUI Customer Gen'!K238</f>
        <v>1690.78</v>
      </c>
      <c r="L238" s="78">
        <f>'2019 PSUI Customer Load'!L238+'2019 PSUI Customer Gen'!L238</f>
        <v>1792.46</v>
      </c>
      <c r="M238" s="78">
        <f>'2019 PSUI Customer Load'!M238+'2019 PSUI Customer Gen'!M238</f>
        <v>1834.67</v>
      </c>
      <c r="N238" s="78">
        <f>'2019 PSUI Customer Load'!N238+'2019 PSUI Customer Gen'!N238</f>
        <v>1796.9</v>
      </c>
      <c r="O238" s="78">
        <f>'2019 PSUI Customer Load'!O238+'2019 PSUI Customer Gen'!O238</f>
        <v>1828.44</v>
      </c>
      <c r="P238" s="78">
        <f>'2019 PSUI Customer Load'!P238+'2019 PSUI Customer Gen'!P238</f>
        <v>1829.87</v>
      </c>
      <c r="Q238" s="78">
        <f>'2019 PSUI Customer Load'!Q238+'2019 PSUI Customer Gen'!Q238</f>
        <v>1831.31</v>
      </c>
      <c r="R238" s="78">
        <f>'2019 PSUI Customer Load'!R238+'2019 PSUI Customer Gen'!R238</f>
        <v>1790.25</v>
      </c>
      <c r="S238" s="78">
        <f>'2019 PSUI Customer Load'!S238+'2019 PSUI Customer Gen'!S238</f>
        <v>1741.18</v>
      </c>
      <c r="T238" s="78">
        <f>'2019 PSUI Customer Load'!T238+'2019 PSUI Customer Gen'!T238</f>
        <v>1709.47</v>
      </c>
      <c r="U238" s="78">
        <f>'2019 PSUI Customer Load'!U238+'2019 PSUI Customer Gen'!U238</f>
        <v>1651.69</v>
      </c>
      <c r="V238" s="78">
        <f>'2019 PSUI Customer Load'!V238+'2019 PSUI Customer Gen'!V238</f>
        <v>1600.83</v>
      </c>
      <c r="W238" s="78">
        <f>'2019 PSUI Customer Load'!W238+'2019 PSUI Customer Gen'!W238</f>
        <v>1566.01</v>
      </c>
      <c r="X238" s="78">
        <f>'2019 PSUI Customer Load'!X238+'2019 PSUI Customer Gen'!X238</f>
        <v>1543.12</v>
      </c>
      <c r="Y238" s="78">
        <f>'2019 PSUI Customer Load'!Y238+'2019 PSUI Customer Gen'!Y238</f>
        <v>1472.62</v>
      </c>
      <c r="Z238" s="78">
        <f>'2019 PSUI Customer Load'!Z238+'2019 PSUI Customer Gen'!Z238</f>
        <v>1469.69</v>
      </c>
      <c r="AA238" s="86">
        <f t="shared" si="39"/>
        <v>1834.67</v>
      </c>
      <c r="AB238" s="77">
        <f t="shared" si="40"/>
        <v>2021</v>
      </c>
      <c r="AC238" s="76">
        <f t="shared" si="41"/>
        <v>6</v>
      </c>
      <c r="AD238" s="76" t="str">
        <f t="shared" si="42"/>
        <v/>
      </c>
      <c r="AE238" s="76" t="str">
        <f t="shared" si="43"/>
        <v/>
      </c>
      <c r="AF238" s="74">
        <f t="shared" si="44"/>
        <v>1834.67</v>
      </c>
      <c r="AG238" s="75" t="str">
        <f t="shared" si="45"/>
        <v>11:00</v>
      </c>
      <c r="AH238" s="74">
        <f t="shared" si="46"/>
        <v>38927.99</v>
      </c>
      <c r="AI238" s="73" t="str">
        <f t="shared" si="47"/>
        <v/>
      </c>
      <c r="AJ238" s="73" t="str">
        <f t="shared" si="48"/>
        <v/>
      </c>
      <c r="AK238" s="73" t="str">
        <f t="shared" si="49"/>
        <v/>
      </c>
      <c r="AL238" s="72" t="str">
        <f t="shared" si="50"/>
        <v/>
      </c>
      <c r="AM238" s="71" t="str">
        <f t="shared" si="51"/>
        <v/>
      </c>
    </row>
    <row r="239" spans="2:39" ht="13.8" thickBot="1">
      <c r="B239" s="79">
        <v>44371</v>
      </c>
      <c r="C239" s="78">
        <f>'2019 PSUI Customer Load'!C239+'2019 PSUI Customer Gen'!C239</f>
        <v>1445.33</v>
      </c>
      <c r="D239" s="78">
        <f>'2019 PSUI Customer Load'!D239+'2019 PSUI Customer Gen'!D239</f>
        <v>1417.43</v>
      </c>
      <c r="E239" s="78">
        <f>'2019 PSUI Customer Load'!E239+'2019 PSUI Customer Gen'!E239</f>
        <v>1436.12</v>
      </c>
      <c r="F239" s="78">
        <f>'2019 PSUI Customer Load'!F239+'2019 PSUI Customer Gen'!F239</f>
        <v>1465.38</v>
      </c>
      <c r="G239" s="78">
        <f>'2019 PSUI Customer Load'!G239+'2019 PSUI Customer Gen'!G239</f>
        <v>1481.9</v>
      </c>
      <c r="H239" s="78">
        <f>'2019 PSUI Customer Load'!H239+'2019 PSUI Customer Gen'!H239</f>
        <v>1547.21</v>
      </c>
      <c r="I239" s="78">
        <f>'2019 PSUI Customer Load'!I239+'2019 PSUI Customer Gen'!I239</f>
        <v>1656.97</v>
      </c>
      <c r="J239" s="78">
        <f>'2019 PSUI Customer Load'!J239+'2019 PSUI Customer Gen'!J239</f>
        <v>1791.69</v>
      </c>
      <c r="K239" s="78">
        <f>'2019 PSUI Customer Load'!K239+'2019 PSUI Customer Gen'!K239</f>
        <v>1782.34</v>
      </c>
      <c r="L239" s="78">
        <f>'2019 PSUI Customer Load'!L239+'2019 PSUI Customer Gen'!L239</f>
        <v>1860.39</v>
      </c>
      <c r="M239" s="78">
        <f>'2019 PSUI Customer Load'!M239+'2019 PSUI Customer Gen'!M239</f>
        <v>1908.06</v>
      </c>
      <c r="N239" s="78">
        <f>'2019 PSUI Customer Load'!N239+'2019 PSUI Customer Gen'!N239</f>
        <v>1889.69</v>
      </c>
      <c r="O239" s="78">
        <f>'2019 PSUI Customer Load'!O239+'2019 PSUI Customer Gen'!O239</f>
        <v>1920.9</v>
      </c>
      <c r="P239" s="78">
        <f>'2019 PSUI Customer Load'!P239+'2019 PSUI Customer Gen'!P239</f>
        <v>1913.21</v>
      </c>
      <c r="Q239" s="78">
        <f>'2019 PSUI Customer Load'!Q239+'2019 PSUI Customer Gen'!Q239</f>
        <v>1932.39</v>
      </c>
      <c r="R239" s="78">
        <f>'2019 PSUI Customer Load'!R239+'2019 PSUI Customer Gen'!R239</f>
        <v>1890.04</v>
      </c>
      <c r="S239" s="78">
        <f>'2019 PSUI Customer Load'!S239+'2019 PSUI Customer Gen'!S239</f>
        <v>1837.54</v>
      </c>
      <c r="T239" s="78">
        <f>'2019 PSUI Customer Load'!T239+'2019 PSUI Customer Gen'!T239</f>
        <v>1789.48</v>
      </c>
      <c r="U239" s="78">
        <f>'2019 PSUI Customer Load'!U239+'2019 PSUI Customer Gen'!U239</f>
        <v>1753.64</v>
      </c>
      <c r="V239" s="78">
        <f>'2019 PSUI Customer Load'!V239+'2019 PSUI Customer Gen'!V239</f>
        <v>1674.19</v>
      </c>
      <c r="W239" s="78">
        <f>'2019 PSUI Customer Load'!W239+'2019 PSUI Customer Gen'!W239</f>
        <v>1676.54</v>
      </c>
      <c r="X239" s="78">
        <f>'2019 PSUI Customer Load'!X239+'2019 PSUI Customer Gen'!X239</f>
        <v>1667.96</v>
      </c>
      <c r="Y239" s="78">
        <f>'2019 PSUI Customer Load'!Y239+'2019 PSUI Customer Gen'!Y239</f>
        <v>1652.94</v>
      </c>
      <c r="Z239" s="78">
        <f>'2019 PSUI Customer Load'!Z239+'2019 PSUI Customer Gen'!Z239</f>
        <v>1630.65</v>
      </c>
      <c r="AA239" s="86">
        <f t="shared" si="39"/>
        <v>1932.39</v>
      </c>
      <c r="AB239" s="77">
        <f t="shared" si="40"/>
        <v>2021</v>
      </c>
      <c r="AC239" s="76">
        <f t="shared" si="41"/>
        <v>6</v>
      </c>
      <c r="AD239" s="76" t="str">
        <f t="shared" si="42"/>
        <v/>
      </c>
      <c r="AE239" s="76" t="str">
        <f t="shared" si="43"/>
        <v/>
      </c>
      <c r="AF239" s="74">
        <f t="shared" si="44"/>
        <v>1932.39</v>
      </c>
      <c r="AG239" s="75" t="str">
        <f t="shared" si="45"/>
        <v>15:00</v>
      </c>
      <c r="AH239" s="74">
        <f t="shared" si="46"/>
        <v>42954.380000000005</v>
      </c>
      <c r="AI239" s="73" t="str">
        <f t="shared" si="47"/>
        <v/>
      </c>
      <c r="AJ239" s="73" t="str">
        <f t="shared" si="48"/>
        <v/>
      </c>
      <c r="AK239" s="73" t="str">
        <f t="shared" si="49"/>
        <v/>
      </c>
      <c r="AL239" s="72" t="str">
        <f t="shared" si="50"/>
        <v/>
      </c>
      <c r="AM239" s="71" t="str">
        <f t="shared" si="51"/>
        <v/>
      </c>
    </row>
    <row r="240" spans="2:39" ht="13.8" thickBot="1">
      <c r="B240" s="79">
        <v>44372</v>
      </c>
      <c r="C240" s="78">
        <f>'2019 PSUI Customer Load'!C240+'2019 PSUI Customer Gen'!C240</f>
        <v>1619.1</v>
      </c>
      <c r="D240" s="78">
        <f>'2019 PSUI Customer Load'!D240+'2019 PSUI Customer Gen'!D240</f>
        <v>1594.11</v>
      </c>
      <c r="E240" s="78">
        <f>'2019 PSUI Customer Load'!E240+'2019 PSUI Customer Gen'!E240</f>
        <v>1604.72</v>
      </c>
      <c r="F240" s="78">
        <f>'2019 PSUI Customer Load'!F240+'2019 PSUI Customer Gen'!F240</f>
        <v>1596.21</v>
      </c>
      <c r="G240" s="78">
        <f>'2019 PSUI Customer Load'!G240+'2019 PSUI Customer Gen'!G240</f>
        <v>1622.5</v>
      </c>
      <c r="H240" s="78">
        <f>'2019 PSUI Customer Load'!H240+'2019 PSUI Customer Gen'!H240</f>
        <v>1697.78</v>
      </c>
      <c r="I240" s="78">
        <f>'2019 PSUI Customer Load'!I240+'2019 PSUI Customer Gen'!I240</f>
        <v>1806.53</v>
      </c>
      <c r="J240" s="78">
        <f>'2019 PSUI Customer Load'!J240+'2019 PSUI Customer Gen'!J240</f>
        <v>1860.39</v>
      </c>
      <c r="K240" s="78">
        <f>'2019 PSUI Customer Load'!K240+'2019 PSUI Customer Gen'!K240</f>
        <v>1917.76</v>
      </c>
      <c r="L240" s="78">
        <f>'2019 PSUI Customer Load'!L240+'2019 PSUI Customer Gen'!L240</f>
        <v>1997.63</v>
      </c>
      <c r="M240" s="78">
        <f>'2019 PSUI Customer Load'!M240+'2019 PSUI Customer Gen'!M240</f>
        <v>2051.14</v>
      </c>
      <c r="N240" s="78">
        <f>'2019 PSUI Customer Load'!N240+'2019 PSUI Customer Gen'!N240</f>
        <v>2027.94</v>
      </c>
      <c r="O240" s="78">
        <f>'2019 PSUI Customer Load'!O240+'2019 PSUI Customer Gen'!O240</f>
        <v>2036.82</v>
      </c>
      <c r="P240" s="78">
        <f>'2019 PSUI Customer Load'!P240+'2019 PSUI Customer Gen'!P240</f>
        <v>2020.76</v>
      </c>
      <c r="Q240" s="78">
        <f>'2019 PSUI Customer Load'!Q240+'2019 PSUI Customer Gen'!Q240</f>
        <v>1990.52</v>
      </c>
      <c r="R240" s="78">
        <f>'2019 PSUI Customer Load'!R240+'2019 PSUI Customer Gen'!R240</f>
        <v>1993.39</v>
      </c>
      <c r="S240" s="78">
        <f>'2019 PSUI Customer Load'!S240+'2019 PSUI Customer Gen'!S240</f>
        <v>1951.25</v>
      </c>
      <c r="T240" s="78">
        <f>'2019 PSUI Customer Load'!T240+'2019 PSUI Customer Gen'!T240</f>
        <v>1914.64</v>
      </c>
      <c r="U240" s="78">
        <f>'2019 PSUI Customer Load'!U240+'2019 PSUI Customer Gen'!U240</f>
        <v>1848.98</v>
      </c>
      <c r="V240" s="78">
        <f>'2019 PSUI Customer Load'!V240+'2019 PSUI Customer Gen'!V240</f>
        <v>1774.75</v>
      </c>
      <c r="W240" s="78">
        <f>'2019 PSUI Customer Load'!W240+'2019 PSUI Customer Gen'!W240</f>
        <v>1779.93</v>
      </c>
      <c r="X240" s="78">
        <f>'2019 PSUI Customer Load'!X240+'2019 PSUI Customer Gen'!X240</f>
        <v>1768.9</v>
      </c>
      <c r="Y240" s="78">
        <f>'2019 PSUI Customer Load'!Y240+'2019 PSUI Customer Gen'!Y240</f>
        <v>1737.86</v>
      </c>
      <c r="Z240" s="78">
        <f>'2019 PSUI Customer Load'!Z240+'2019 PSUI Customer Gen'!Z240</f>
        <v>1723.61</v>
      </c>
      <c r="AA240" s="86">
        <f t="shared" si="39"/>
        <v>2051.14</v>
      </c>
      <c r="AB240" s="77">
        <f t="shared" si="40"/>
        <v>2021</v>
      </c>
      <c r="AC240" s="76">
        <f t="shared" si="41"/>
        <v>6</v>
      </c>
      <c r="AD240" s="76" t="str">
        <f t="shared" si="42"/>
        <v/>
      </c>
      <c r="AE240" s="76" t="str">
        <f t="shared" si="43"/>
        <v/>
      </c>
      <c r="AF240" s="74">
        <f t="shared" si="44"/>
        <v>2051.14</v>
      </c>
      <c r="AG240" s="75" t="str">
        <f t="shared" si="45"/>
        <v>11:00</v>
      </c>
      <c r="AH240" s="74">
        <f t="shared" si="46"/>
        <v>45988.36</v>
      </c>
      <c r="AI240" s="73" t="str">
        <f t="shared" si="47"/>
        <v/>
      </c>
      <c r="AJ240" s="73" t="str">
        <f t="shared" si="48"/>
        <v/>
      </c>
      <c r="AK240" s="73" t="str">
        <f t="shared" si="49"/>
        <v/>
      </c>
      <c r="AL240" s="72" t="str">
        <f t="shared" si="50"/>
        <v/>
      </c>
      <c r="AM240" s="71" t="str">
        <f t="shared" si="51"/>
        <v/>
      </c>
    </row>
    <row r="241" spans="2:39" ht="13.8" thickBot="1">
      <c r="B241" s="79">
        <v>44373</v>
      </c>
      <c r="C241" s="78">
        <f>'2019 PSUI Customer Load'!C241+'2019 PSUI Customer Gen'!C241</f>
        <v>1723.23</v>
      </c>
      <c r="D241" s="78">
        <f>'2019 PSUI Customer Load'!D241+'2019 PSUI Customer Gen'!D241</f>
        <v>1722.28</v>
      </c>
      <c r="E241" s="78">
        <f>'2019 PSUI Customer Load'!E241+'2019 PSUI Customer Gen'!E241</f>
        <v>1730.47</v>
      </c>
      <c r="F241" s="78">
        <f>'2019 PSUI Customer Load'!F241+'2019 PSUI Customer Gen'!F241</f>
        <v>1736.7</v>
      </c>
      <c r="G241" s="78">
        <f>'2019 PSUI Customer Load'!G241+'2019 PSUI Customer Gen'!G241</f>
        <v>1733.1</v>
      </c>
      <c r="H241" s="78">
        <f>'2019 PSUI Customer Load'!H241+'2019 PSUI Customer Gen'!H241</f>
        <v>1784.83</v>
      </c>
      <c r="I241" s="78">
        <f>'2019 PSUI Customer Load'!I241+'2019 PSUI Customer Gen'!I241</f>
        <v>1832.08</v>
      </c>
      <c r="J241" s="78">
        <f>'2019 PSUI Customer Load'!J241+'2019 PSUI Customer Gen'!J241</f>
        <v>1896.97</v>
      </c>
      <c r="K241" s="78">
        <f>'2019 PSUI Customer Load'!K241+'2019 PSUI Customer Gen'!K241</f>
        <v>1875.83</v>
      </c>
      <c r="L241" s="78">
        <f>'2019 PSUI Customer Load'!L241+'2019 PSUI Customer Gen'!L241</f>
        <v>1889.55</v>
      </c>
      <c r="M241" s="78">
        <f>'2019 PSUI Customer Load'!M241+'2019 PSUI Customer Gen'!M241</f>
        <v>1906.59</v>
      </c>
      <c r="N241" s="78">
        <f>'2019 PSUI Customer Load'!N241+'2019 PSUI Customer Gen'!N241</f>
        <v>1907.19</v>
      </c>
      <c r="O241" s="78">
        <f>'2019 PSUI Customer Load'!O241+'2019 PSUI Customer Gen'!O241</f>
        <v>1936.2</v>
      </c>
      <c r="P241" s="78">
        <f>'2019 PSUI Customer Load'!P241+'2019 PSUI Customer Gen'!P241</f>
        <v>1965.22</v>
      </c>
      <c r="Q241" s="78">
        <f>'2019 PSUI Customer Load'!Q241+'2019 PSUI Customer Gen'!Q241</f>
        <v>1958.56</v>
      </c>
      <c r="R241" s="78">
        <f>'2019 PSUI Customer Load'!R241+'2019 PSUI Customer Gen'!R241</f>
        <v>1937.11</v>
      </c>
      <c r="S241" s="78">
        <f>'2019 PSUI Customer Load'!S241+'2019 PSUI Customer Gen'!S241</f>
        <v>1897.28</v>
      </c>
      <c r="T241" s="78">
        <f>'2019 PSUI Customer Load'!T241+'2019 PSUI Customer Gen'!T241</f>
        <v>1931.27</v>
      </c>
      <c r="U241" s="78">
        <f>'2019 PSUI Customer Load'!U241+'2019 PSUI Customer Gen'!U241</f>
        <v>1899.17</v>
      </c>
      <c r="V241" s="78">
        <f>'2019 PSUI Customer Load'!V241+'2019 PSUI Customer Gen'!V241</f>
        <v>1820.07</v>
      </c>
      <c r="W241" s="78">
        <f>'2019 PSUI Customer Load'!W241+'2019 PSUI Customer Gen'!W241</f>
        <v>1795.4</v>
      </c>
      <c r="X241" s="78">
        <f>'2019 PSUI Customer Load'!X241+'2019 PSUI Customer Gen'!X241</f>
        <v>1796.03</v>
      </c>
      <c r="Y241" s="78">
        <f>'2019 PSUI Customer Load'!Y241+'2019 PSUI Customer Gen'!Y241</f>
        <v>1777.62</v>
      </c>
      <c r="Z241" s="78">
        <f>'2019 PSUI Customer Load'!Z241+'2019 PSUI Customer Gen'!Z241</f>
        <v>1750.94</v>
      </c>
      <c r="AA241" s="86">
        <f t="shared" si="39"/>
        <v>1965.22</v>
      </c>
      <c r="AB241" s="77">
        <f t="shared" si="40"/>
        <v>2021</v>
      </c>
      <c r="AC241" s="76">
        <f t="shared" si="41"/>
        <v>6</v>
      </c>
      <c r="AD241" s="76" t="str">
        <f t="shared" si="42"/>
        <v/>
      </c>
      <c r="AE241" s="76" t="str">
        <f t="shared" si="43"/>
        <v/>
      </c>
      <c r="AF241" s="74">
        <f t="shared" si="44"/>
        <v>1965.22</v>
      </c>
      <c r="AG241" s="75" t="str">
        <f t="shared" si="45"/>
        <v>14:00</v>
      </c>
      <c r="AH241" s="74">
        <f t="shared" si="46"/>
        <v>46168.91</v>
      </c>
      <c r="AI241" s="73" t="str">
        <f t="shared" si="47"/>
        <v/>
      </c>
      <c r="AJ241" s="73" t="str">
        <f t="shared" si="48"/>
        <v/>
      </c>
      <c r="AK241" s="73" t="str">
        <f t="shared" si="49"/>
        <v/>
      </c>
      <c r="AL241" s="72" t="str">
        <f t="shared" si="50"/>
        <v/>
      </c>
      <c r="AM241" s="71" t="str">
        <f t="shared" si="51"/>
        <v/>
      </c>
    </row>
    <row r="242" spans="2:39" ht="13.8" thickBot="1">
      <c r="B242" s="79">
        <v>44374</v>
      </c>
      <c r="C242" s="78">
        <f>'2019 PSUI Customer Load'!C242+'2019 PSUI Customer Gen'!C242</f>
        <v>1730.19</v>
      </c>
      <c r="D242" s="78">
        <f>'2019 PSUI Customer Load'!D242+'2019 PSUI Customer Gen'!D242</f>
        <v>1701.46</v>
      </c>
      <c r="E242" s="78">
        <f>'2019 PSUI Customer Load'!E242+'2019 PSUI Customer Gen'!E242</f>
        <v>1675.03</v>
      </c>
      <c r="F242" s="78">
        <f>'2019 PSUI Customer Load'!F242+'2019 PSUI Customer Gen'!F242</f>
        <v>1672.51</v>
      </c>
      <c r="G242" s="78">
        <f>'2019 PSUI Customer Load'!G242+'2019 PSUI Customer Gen'!G242</f>
        <v>1667.4</v>
      </c>
      <c r="H242" s="78">
        <f>'2019 PSUI Customer Load'!H242+'2019 PSUI Customer Gen'!H242</f>
        <v>1719.02</v>
      </c>
      <c r="I242" s="78">
        <f>'2019 PSUI Customer Load'!I242+'2019 PSUI Customer Gen'!I242</f>
        <v>1823.68</v>
      </c>
      <c r="J242" s="78">
        <f>'2019 PSUI Customer Load'!J242+'2019 PSUI Customer Gen'!J242</f>
        <v>1880.13</v>
      </c>
      <c r="K242" s="78">
        <f>'2019 PSUI Customer Load'!K242+'2019 PSUI Customer Gen'!K242</f>
        <v>1928.71</v>
      </c>
      <c r="L242" s="78">
        <f>'2019 PSUI Customer Load'!L242+'2019 PSUI Customer Gen'!L242</f>
        <v>1974.63</v>
      </c>
      <c r="M242" s="78">
        <f>'2019 PSUI Customer Load'!M242+'2019 PSUI Customer Gen'!M242</f>
        <v>2020.52</v>
      </c>
      <c r="N242" s="78">
        <f>'2019 PSUI Customer Load'!N242+'2019 PSUI Customer Gen'!N242</f>
        <v>2018.9</v>
      </c>
      <c r="O242" s="78">
        <f>'2019 PSUI Customer Load'!O242+'2019 PSUI Customer Gen'!O242</f>
        <v>2044.95</v>
      </c>
      <c r="P242" s="78">
        <f>'2019 PSUI Customer Load'!P242+'2019 PSUI Customer Gen'!P242</f>
        <v>2018.38</v>
      </c>
      <c r="Q242" s="78">
        <f>'2019 PSUI Customer Load'!Q242+'2019 PSUI Customer Gen'!Q242</f>
        <v>1996.58</v>
      </c>
      <c r="R242" s="78">
        <f>'2019 PSUI Customer Load'!R242+'2019 PSUI Customer Gen'!R242</f>
        <v>1988.14</v>
      </c>
      <c r="S242" s="78">
        <f>'2019 PSUI Customer Load'!S242+'2019 PSUI Customer Gen'!S242</f>
        <v>1969.1</v>
      </c>
      <c r="T242" s="78">
        <f>'2019 PSUI Customer Load'!T242+'2019 PSUI Customer Gen'!T242</f>
        <v>1971.76</v>
      </c>
      <c r="U242" s="78">
        <f>'2019 PSUI Customer Load'!U242+'2019 PSUI Customer Gen'!U242</f>
        <v>1941.73</v>
      </c>
      <c r="V242" s="78">
        <f>'2019 PSUI Customer Load'!V242+'2019 PSUI Customer Gen'!V242</f>
        <v>1855.18</v>
      </c>
      <c r="W242" s="78">
        <f>'2019 PSUI Customer Load'!W242+'2019 PSUI Customer Gen'!W242</f>
        <v>1833.02</v>
      </c>
      <c r="X242" s="78">
        <f>'2019 PSUI Customer Load'!X242+'2019 PSUI Customer Gen'!X242</f>
        <v>1812.58</v>
      </c>
      <c r="Y242" s="78">
        <f>'2019 PSUI Customer Load'!Y242+'2019 PSUI Customer Gen'!Y242</f>
        <v>1802.75</v>
      </c>
      <c r="Z242" s="78">
        <f>'2019 PSUI Customer Load'!Z242+'2019 PSUI Customer Gen'!Z242</f>
        <v>1804.18</v>
      </c>
      <c r="AA242" s="86">
        <f t="shared" si="39"/>
        <v>2044.95</v>
      </c>
      <c r="AB242" s="77">
        <f t="shared" si="40"/>
        <v>2021</v>
      </c>
      <c r="AC242" s="76">
        <f t="shared" si="41"/>
        <v>6</v>
      </c>
      <c r="AD242" s="76" t="str">
        <f t="shared" si="42"/>
        <v/>
      </c>
      <c r="AE242" s="76" t="str">
        <f t="shared" si="43"/>
        <v/>
      </c>
      <c r="AF242" s="74">
        <f t="shared" si="44"/>
        <v>2044.95</v>
      </c>
      <c r="AG242" s="75" t="str">
        <f t="shared" si="45"/>
        <v>13:00</v>
      </c>
      <c r="AH242" s="74">
        <f t="shared" si="46"/>
        <v>46895.48</v>
      </c>
      <c r="AI242" s="73" t="str">
        <f t="shared" si="47"/>
        <v/>
      </c>
      <c r="AJ242" s="73" t="str">
        <f t="shared" si="48"/>
        <v/>
      </c>
      <c r="AK242" s="73" t="str">
        <f t="shared" si="49"/>
        <v/>
      </c>
      <c r="AL242" s="72" t="str">
        <f t="shared" si="50"/>
        <v/>
      </c>
      <c r="AM242" s="71" t="str">
        <f t="shared" si="51"/>
        <v/>
      </c>
    </row>
    <row r="243" spans="2:39" ht="13.8" thickBot="1">
      <c r="B243" s="79">
        <v>44375</v>
      </c>
      <c r="C243" s="78">
        <f>'2019 PSUI Customer Load'!C243+'2019 PSUI Customer Gen'!C243</f>
        <v>1783.92</v>
      </c>
      <c r="D243" s="78">
        <f>'2019 PSUI Customer Load'!D243+'2019 PSUI Customer Gen'!D243</f>
        <v>1782.48</v>
      </c>
      <c r="E243" s="78">
        <f>'2019 PSUI Customer Load'!E243+'2019 PSUI Customer Gen'!E243</f>
        <v>1809.01</v>
      </c>
      <c r="F243" s="78">
        <f>'2019 PSUI Customer Load'!F243+'2019 PSUI Customer Gen'!F243</f>
        <v>1844.5</v>
      </c>
      <c r="G243" s="78">
        <f>'2019 PSUI Customer Load'!G243+'2019 PSUI Customer Gen'!G243</f>
        <v>1832.81</v>
      </c>
      <c r="H243" s="78">
        <f>'2019 PSUI Customer Load'!H243+'2019 PSUI Customer Gen'!H243</f>
        <v>1910.62</v>
      </c>
      <c r="I243" s="78">
        <f>'2019 PSUI Customer Load'!I243+'2019 PSUI Customer Gen'!I243</f>
        <v>2043.13</v>
      </c>
      <c r="J243" s="78">
        <f>'2019 PSUI Customer Load'!J243+'2019 PSUI Customer Gen'!J243</f>
        <v>2230.27</v>
      </c>
      <c r="K243" s="78">
        <f>'2019 PSUI Customer Load'!K243+'2019 PSUI Customer Gen'!K243</f>
        <v>2352.56</v>
      </c>
      <c r="L243" s="78">
        <f>'2019 PSUI Customer Load'!L243+'2019 PSUI Customer Gen'!L243</f>
        <v>2386.09</v>
      </c>
      <c r="M243" s="78">
        <f>'2019 PSUI Customer Load'!M243+'2019 PSUI Customer Gen'!M243</f>
        <v>2395.96</v>
      </c>
      <c r="N243" s="78">
        <f>'2019 PSUI Customer Load'!N243+'2019 PSUI Customer Gen'!N243</f>
        <v>2358.3000000000002</v>
      </c>
      <c r="O243" s="78">
        <f>'2019 PSUI Customer Load'!O243+'2019 PSUI Customer Gen'!O243</f>
        <v>2068.8200000000002</v>
      </c>
      <c r="P243" s="78">
        <f>'2019 PSUI Customer Load'!P243+'2019 PSUI Customer Gen'!P243</f>
        <v>2415.39</v>
      </c>
      <c r="Q243" s="78">
        <f>'2019 PSUI Customer Load'!Q243+'2019 PSUI Customer Gen'!Q243</f>
        <v>2381.75</v>
      </c>
      <c r="R243" s="78">
        <f>'2019 PSUI Customer Load'!R243+'2019 PSUI Customer Gen'!R243</f>
        <v>2328.41</v>
      </c>
      <c r="S243" s="78">
        <f>'2019 PSUI Customer Load'!S243+'2019 PSUI Customer Gen'!S243</f>
        <v>2253.65</v>
      </c>
      <c r="T243" s="78">
        <f>'2019 PSUI Customer Load'!T243+'2019 PSUI Customer Gen'!T243</f>
        <v>2178.33</v>
      </c>
      <c r="U243" s="78">
        <f>'2019 PSUI Customer Load'!U243+'2019 PSUI Customer Gen'!U243</f>
        <v>2136.12</v>
      </c>
      <c r="V243" s="78">
        <f>'2019 PSUI Customer Load'!V243+'2019 PSUI Customer Gen'!V243</f>
        <v>2039.94</v>
      </c>
      <c r="W243" s="78">
        <f>'2019 PSUI Customer Load'!W243+'2019 PSUI Customer Gen'!W243</f>
        <v>2006.9</v>
      </c>
      <c r="X243" s="78">
        <f>'2019 PSUI Customer Load'!X243+'2019 PSUI Customer Gen'!X243</f>
        <v>1964.52</v>
      </c>
      <c r="Y243" s="78">
        <f>'2019 PSUI Customer Load'!Y243+'2019 PSUI Customer Gen'!Y243</f>
        <v>1936.97</v>
      </c>
      <c r="Z243" s="78">
        <f>'2019 PSUI Customer Load'!Z243+'2019 PSUI Customer Gen'!Z243</f>
        <v>1952.27</v>
      </c>
      <c r="AA243" s="86">
        <f t="shared" si="39"/>
        <v>2415.39</v>
      </c>
      <c r="AB243" s="77">
        <f t="shared" si="40"/>
        <v>2021</v>
      </c>
      <c r="AC243" s="76">
        <f t="shared" si="41"/>
        <v>6</v>
      </c>
      <c r="AD243" s="76" t="str">
        <f t="shared" si="42"/>
        <v/>
      </c>
      <c r="AE243" s="76" t="str">
        <f t="shared" si="43"/>
        <v/>
      </c>
      <c r="AF243" s="74">
        <f t="shared" si="44"/>
        <v>2415.39</v>
      </c>
      <c r="AG243" s="75" t="str">
        <f t="shared" si="45"/>
        <v>14:00</v>
      </c>
      <c r="AH243" s="74">
        <f t="shared" si="46"/>
        <v>52808.110000000008</v>
      </c>
      <c r="AI243" s="73" t="str">
        <f t="shared" si="47"/>
        <v/>
      </c>
      <c r="AJ243" s="73" t="str">
        <f t="shared" si="48"/>
        <v/>
      </c>
      <c r="AK243" s="73" t="str">
        <f t="shared" si="49"/>
        <v/>
      </c>
      <c r="AL243" s="72" t="str">
        <f t="shared" si="50"/>
        <v/>
      </c>
      <c r="AM243" s="71" t="str">
        <f t="shared" si="51"/>
        <v/>
      </c>
    </row>
    <row r="244" spans="2:39" ht="13.8" thickBot="1">
      <c r="B244" s="79">
        <v>44376</v>
      </c>
      <c r="C244" s="78">
        <f>'2019 PSUI Customer Load'!C244+'2019 PSUI Customer Gen'!C244</f>
        <v>1933.19</v>
      </c>
      <c r="D244" s="78">
        <f>'2019 PSUI Customer Load'!D244+'2019 PSUI Customer Gen'!D244</f>
        <v>1887.2</v>
      </c>
      <c r="E244" s="78">
        <f>'2019 PSUI Customer Load'!E244+'2019 PSUI Customer Gen'!E244</f>
        <v>1928.85</v>
      </c>
      <c r="F244" s="78">
        <f>'2019 PSUI Customer Load'!F244+'2019 PSUI Customer Gen'!F244</f>
        <v>1945.41</v>
      </c>
      <c r="G244" s="78">
        <f>'2019 PSUI Customer Load'!G244+'2019 PSUI Customer Gen'!G244</f>
        <v>1942.61</v>
      </c>
      <c r="H244" s="78">
        <f>'2019 PSUI Customer Load'!H244+'2019 PSUI Customer Gen'!H244</f>
        <v>2042.43</v>
      </c>
      <c r="I244" s="78">
        <f>'2019 PSUI Customer Load'!I244+'2019 PSUI Customer Gen'!I244</f>
        <v>2231.6</v>
      </c>
      <c r="J244" s="78">
        <f>'2019 PSUI Customer Load'!J244+'2019 PSUI Customer Gen'!J244</f>
        <v>2340.66</v>
      </c>
      <c r="K244" s="78">
        <f>'2019 PSUI Customer Load'!K244+'2019 PSUI Customer Gen'!K244</f>
        <v>2386.3000000000002</v>
      </c>
      <c r="L244" s="78">
        <f>'2019 PSUI Customer Load'!L244+'2019 PSUI Customer Gen'!L244</f>
        <v>2433.5500000000002</v>
      </c>
      <c r="M244" s="78">
        <f>'2019 PSUI Customer Load'!M244+'2019 PSUI Customer Gen'!M244</f>
        <v>2471.39</v>
      </c>
      <c r="N244" s="78">
        <f>'2019 PSUI Customer Load'!N244+'2019 PSUI Customer Gen'!N244</f>
        <v>2450.2800000000002</v>
      </c>
      <c r="O244" s="78">
        <f>'2019 PSUI Customer Load'!O244+'2019 PSUI Customer Gen'!O244</f>
        <v>2432.89</v>
      </c>
      <c r="P244" s="78">
        <f>'2019 PSUI Customer Load'!P244+'2019 PSUI Customer Gen'!P244</f>
        <v>2445.35</v>
      </c>
      <c r="Q244" s="78">
        <f>'2019 PSUI Customer Load'!Q244+'2019 PSUI Customer Gen'!Q244</f>
        <v>2354.38</v>
      </c>
      <c r="R244" s="78">
        <f>'2019 PSUI Customer Load'!R244+'2019 PSUI Customer Gen'!R244</f>
        <v>2301.29</v>
      </c>
      <c r="S244" s="78">
        <f>'2019 PSUI Customer Load'!S244+'2019 PSUI Customer Gen'!S244</f>
        <v>2190.4</v>
      </c>
      <c r="T244" s="78">
        <f>'2019 PSUI Customer Load'!T244+'2019 PSUI Customer Gen'!T244</f>
        <v>2061.8200000000002</v>
      </c>
      <c r="U244" s="78">
        <f>'2019 PSUI Customer Load'!U244+'2019 PSUI Customer Gen'!U244</f>
        <v>2018.21</v>
      </c>
      <c r="V244" s="78">
        <f>'2019 PSUI Customer Load'!V244+'2019 PSUI Customer Gen'!V244</f>
        <v>1904.95</v>
      </c>
      <c r="W244" s="78">
        <f>'2019 PSUI Customer Load'!W244+'2019 PSUI Customer Gen'!W244</f>
        <v>1899.56</v>
      </c>
      <c r="X244" s="78">
        <f>'2019 PSUI Customer Load'!X244+'2019 PSUI Customer Gen'!X244</f>
        <v>1877.15</v>
      </c>
      <c r="Y244" s="78">
        <f>'2019 PSUI Customer Load'!Y244+'2019 PSUI Customer Gen'!Y244</f>
        <v>1844.54</v>
      </c>
      <c r="Z244" s="78">
        <f>'2019 PSUI Customer Load'!Z244+'2019 PSUI Customer Gen'!Z244</f>
        <v>1827.28</v>
      </c>
      <c r="AA244" s="86">
        <f t="shared" si="39"/>
        <v>2471.39</v>
      </c>
      <c r="AB244" s="77">
        <f t="shared" si="40"/>
        <v>2021</v>
      </c>
      <c r="AC244" s="76">
        <f t="shared" si="41"/>
        <v>6</v>
      </c>
      <c r="AD244" s="76" t="str">
        <f t="shared" si="42"/>
        <v/>
      </c>
      <c r="AE244" s="76" t="str">
        <f t="shared" si="43"/>
        <v/>
      </c>
      <c r="AF244" s="74">
        <f t="shared" si="44"/>
        <v>2471.39</v>
      </c>
      <c r="AG244" s="75" t="str">
        <f t="shared" si="45"/>
        <v>11:00</v>
      </c>
      <c r="AH244" s="74">
        <f t="shared" si="46"/>
        <v>53622.679999999993</v>
      </c>
      <c r="AI244" s="73" t="str">
        <f t="shared" si="47"/>
        <v/>
      </c>
      <c r="AJ244" s="73" t="str">
        <f t="shared" si="48"/>
        <v/>
      </c>
      <c r="AK244" s="73" t="str">
        <f t="shared" si="49"/>
        <v/>
      </c>
      <c r="AL244" s="72" t="str">
        <f t="shared" si="50"/>
        <v/>
      </c>
      <c r="AM244" s="71" t="str">
        <f t="shared" si="51"/>
        <v/>
      </c>
    </row>
    <row r="245" spans="2:39" ht="13.8" thickBot="1">
      <c r="B245" s="79">
        <v>44377</v>
      </c>
      <c r="C245" s="78">
        <f>'2019 PSUI Customer Load'!C245+'2019 PSUI Customer Gen'!C245</f>
        <v>1845.66</v>
      </c>
      <c r="D245" s="78">
        <f>'2019 PSUI Customer Load'!D245+'2019 PSUI Customer Gen'!D245</f>
        <v>1843.94</v>
      </c>
      <c r="E245" s="78">
        <f>'2019 PSUI Customer Load'!E245+'2019 PSUI Customer Gen'!E245</f>
        <v>1868.76</v>
      </c>
      <c r="F245" s="78">
        <f>'2019 PSUI Customer Load'!F245+'2019 PSUI Customer Gen'!F245</f>
        <v>1881.88</v>
      </c>
      <c r="G245" s="78">
        <f>'2019 PSUI Customer Load'!G245+'2019 PSUI Customer Gen'!G245</f>
        <v>1898.51</v>
      </c>
      <c r="H245" s="78">
        <f>'2019 PSUI Customer Load'!H245+'2019 PSUI Customer Gen'!H245</f>
        <v>1982.47</v>
      </c>
      <c r="I245" s="78">
        <f>'2019 PSUI Customer Load'!I245+'2019 PSUI Customer Gen'!I245</f>
        <v>2125.69</v>
      </c>
      <c r="J245" s="78">
        <f>'2019 PSUI Customer Load'!J245+'2019 PSUI Customer Gen'!J245</f>
        <v>2195.9699999999998</v>
      </c>
      <c r="K245" s="78">
        <f>'2019 PSUI Customer Load'!K245+'2019 PSUI Customer Gen'!K245</f>
        <v>2146.1999999999998</v>
      </c>
      <c r="L245" s="78">
        <f>'2019 PSUI Customer Load'!L245+'2019 PSUI Customer Gen'!L245</f>
        <v>2168.29</v>
      </c>
      <c r="M245" s="78">
        <f>'2019 PSUI Customer Load'!M245+'2019 PSUI Customer Gen'!M245</f>
        <v>2241.79</v>
      </c>
      <c r="N245" s="78">
        <f>'2019 PSUI Customer Load'!N245+'2019 PSUI Customer Gen'!N245</f>
        <v>2218.34</v>
      </c>
      <c r="O245" s="78">
        <f>'2019 PSUI Customer Load'!O245+'2019 PSUI Customer Gen'!O245</f>
        <v>2170.46</v>
      </c>
      <c r="P245" s="78">
        <f>'2019 PSUI Customer Load'!P245+'2019 PSUI Customer Gen'!P245</f>
        <v>2187.29</v>
      </c>
      <c r="Q245" s="78">
        <f>'2019 PSUI Customer Load'!Q245+'2019 PSUI Customer Gen'!Q245</f>
        <v>2201.92</v>
      </c>
      <c r="R245" s="78">
        <f>'2019 PSUI Customer Load'!R245+'2019 PSUI Customer Gen'!R245</f>
        <v>2154.4299999999998</v>
      </c>
      <c r="S245" s="78">
        <f>'2019 PSUI Customer Load'!S245+'2019 PSUI Customer Gen'!S245</f>
        <v>2066.4699999999998</v>
      </c>
      <c r="T245" s="78">
        <f>'2019 PSUI Customer Load'!T245+'2019 PSUI Customer Gen'!T245</f>
        <v>1988.25</v>
      </c>
      <c r="U245" s="78">
        <f>'2019 PSUI Customer Load'!U245+'2019 PSUI Customer Gen'!U245</f>
        <v>1942.57</v>
      </c>
      <c r="V245" s="78">
        <f>'2019 PSUI Customer Load'!V245+'2019 PSUI Customer Gen'!V245</f>
        <v>1847.41</v>
      </c>
      <c r="W245" s="78">
        <f>'2019 PSUI Customer Load'!W245+'2019 PSUI Customer Gen'!W245</f>
        <v>1822.31</v>
      </c>
      <c r="X245" s="78">
        <f>'2019 PSUI Customer Load'!X245+'2019 PSUI Customer Gen'!X245</f>
        <v>1802.78</v>
      </c>
      <c r="Y245" s="78">
        <f>'2019 PSUI Customer Load'!Y245+'2019 PSUI Customer Gen'!Y245</f>
        <v>1763.2</v>
      </c>
      <c r="Z245" s="78">
        <f>'2019 PSUI Customer Load'!Z245+'2019 PSUI Customer Gen'!Z245</f>
        <v>1753.99</v>
      </c>
      <c r="AA245" s="86">
        <f t="shared" si="39"/>
        <v>2241.79</v>
      </c>
      <c r="AB245" s="77">
        <f t="shared" si="40"/>
        <v>2021</v>
      </c>
      <c r="AC245" s="76">
        <f t="shared" si="41"/>
        <v>6</v>
      </c>
      <c r="AD245" s="76" t="str">
        <f t="shared" si="42"/>
        <v>2021-6</v>
      </c>
      <c r="AE245" s="76">
        <f t="shared" si="43"/>
        <v>6</v>
      </c>
      <c r="AF245" s="74">
        <f t="shared" si="44"/>
        <v>2241.79</v>
      </c>
      <c r="AG245" s="75" t="str">
        <f t="shared" si="45"/>
        <v>11:00</v>
      </c>
      <c r="AH245" s="74">
        <f t="shared" si="46"/>
        <v>50360.369999999995</v>
      </c>
      <c r="AI245" s="73">
        <f t="shared" si="47"/>
        <v>59720.082999999999</v>
      </c>
      <c r="AJ245" s="73">
        <f t="shared" si="48"/>
        <v>2471.39</v>
      </c>
      <c r="AK245" s="73">
        <f t="shared" si="49"/>
        <v>53622.679999999993</v>
      </c>
      <c r="AL245" s="72">
        <f t="shared" si="50"/>
        <v>44376</v>
      </c>
      <c r="AM245" s="71" t="str">
        <f t="shared" si="51"/>
        <v>11:00</v>
      </c>
    </row>
    <row r="246" spans="2:39" ht="13.8" thickBot="1">
      <c r="B246" s="79">
        <v>44378</v>
      </c>
      <c r="C246" s="78">
        <f>'2019 PSUI Customer Load'!C246+'2019 PSUI Customer Gen'!C246</f>
        <v>1738.42</v>
      </c>
      <c r="D246" s="78">
        <f>'2019 PSUI Customer Load'!D246+'2019 PSUI Customer Gen'!D246</f>
        <v>1717.91</v>
      </c>
      <c r="E246" s="78">
        <f>'2019 PSUI Customer Load'!E246+'2019 PSUI Customer Gen'!E246</f>
        <v>1757.46</v>
      </c>
      <c r="F246" s="78">
        <f>'2019 PSUI Customer Load'!F246+'2019 PSUI Customer Gen'!F246</f>
        <v>1753.85</v>
      </c>
      <c r="G246" s="78">
        <f>'2019 PSUI Customer Load'!G246+'2019 PSUI Customer Gen'!G246</f>
        <v>1734.46</v>
      </c>
      <c r="H246" s="78">
        <f>'2019 PSUI Customer Load'!H246+'2019 PSUI Customer Gen'!H246</f>
        <v>1781.01</v>
      </c>
      <c r="I246" s="78">
        <f>'2019 PSUI Customer Load'!I246+'2019 PSUI Customer Gen'!I246</f>
        <v>1858.88</v>
      </c>
      <c r="J246" s="78">
        <f>'2019 PSUI Customer Load'!J246+'2019 PSUI Customer Gen'!J246</f>
        <v>1869.6</v>
      </c>
      <c r="K246" s="78">
        <f>'2019 PSUI Customer Load'!K246+'2019 PSUI Customer Gen'!K246</f>
        <v>1871.91</v>
      </c>
      <c r="L246" s="78">
        <f>'2019 PSUI Customer Load'!L246+'2019 PSUI Customer Gen'!L246</f>
        <v>1954.78</v>
      </c>
      <c r="M246" s="78">
        <f>'2019 PSUI Customer Load'!M246+'2019 PSUI Customer Gen'!M246</f>
        <v>1954.33</v>
      </c>
      <c r="N246" s="78">
        <f>'2019 PSUI Customer Load'!N246+'2019 PSUI Customer Gen'!N246</f>
        <v>1949.64</v>
      </c>
      <c r="O246" s="78">
        <f>'2019 PSUI Customer Load'!O246+'2019 PSUI Customer Gen'!O246</f>
        <v>1933.33</v>
      </c>
      <c r="P246" s="78">
        <f>'2019 PSUI Customer Load'!P246+'2019 PSUI Customer Gen'!P246</f>
        <v>1920.66</v>
      </c>
      <c r="Q246" s="78">
        <f>'2019 PSUI Customer Load'!Q246+'2019 PSUI Customer Gen'!Q246</f>
        <v>1922.1</v>
      </c>
      <c r="R246" s="78">
        <f>'2019 PSUI Customer Load'!R246+'2019 PSUI Customer Gen'!R246</f>
        <v>1903.62</v>
      </c>
      <c r="S246" s="78">
        <f>'2019 PSUI Customer Load'!S246+'2019 PSUI Customer Gen'!S246</f>
        <v>1857.1</v>
      </c>
      <c r="T246" s="78">
        <f>'2019 PSUI Customer Load'!T246+'2019 PSUI Customer Gen'!T246</f>
        <v>1818.99</v>
      </c>
      <c r="U246" s="78">
        <f>'2019 PSUI Customer Load'!U246+'2019 PSUI Customer Gen'!U246</f>
        <v>1769.57</v>
      </c>
      <c r="V246" s="78">
        <f>'2019 PSUI Customer Load'!V246+'2019 PSUI Customer Gen'!V246</f>
        <v>1664.43</v>
      </c>
      <c r="W246" s="78">
        <f>'2019 PSUI Customer Load'!W246+'2019 PSUI Customer Gen'!W246</f>
        <v>1611.44</v>
      </c>
      <c r="X246" s="78">
        <f>'2019 PSUI Customer Load'!X246+'2019 PSUI Customer Gen'!X246</f>
        <v>1590.72</v>
      </c>
      <c r="Y246" s="78">
        <f>'2019 PSUI Customer Load'!Y246+'2019 PSUI Customer Gen'!Y246</f>
        <v>1536.96</v>
      </c>
      <c r="Z246" s="78">
        <f>'2019 PSUI Customer Load'!Z246+'2019 PSUI Customer Gen'!Z246</f>
        <v>1545.32</v>
      </c>
      <c r="AA246" s="86">
        <f t="shared" si="39"/>
        <v>1954.78</v>
      </c>
      <c r="AB246" s="77">
        <f t="shared" si="40"/>
        <v>2021</v>
      </c>
      <c r="AC246" s="76">
        <f t="shared" si="41"/>
        <v>7</v>
      </c>
      <c r="AD246" s="76" t="str">
        <f t="shared" si="42"/>
        <v/>
      </c>
      <c r="AE246" s="76" t="str">
        <f t="shared" si="43"/>
        <v/>
      </c>
      <c r="AF246" s="74">
        <f t="shared" si="44"/>
        <v>1954.78</v>
      </c>
      <c r="AG246" s="75" t="str">
        <f t="shared" si="45"/>
        <v>10:00</v>
      </c>
      <c r="AH246" s="74">
        <f t="shared" si="46"/>
        <v>44971.27</v>
      </c>
      <c r="AI246" s="73" t="str">
        <f t="shared" si="47"/>
        <v/>
      </c>
      <c r="AJ246" s="73" t="str">
        <f t="shared" si="48"/>
        <v/>
      </c>
      <c r="AK246" s="73" t="str">
        <f t="shared" si="49"/>
        <v/>
      </c>
      <c r="AL246" s="72" t="str">
        <f t="shared" si="50"/>
        <v/>
      </c>
      <c r="AM246" s="71" t="str">
        <f t="shared" si="51"/>
        <v/>
      </c>
    </row>
    <row r="247" spans="2:39" ht="13.8" thickBot="1">
      <c r="B247" s="79">
        <v>44379</v>
      </c>
      <c r="C247" s="78">
        <f>'2019 PSUI Customer Load'!C247+'2019 PSUI Customer Gen'!C247</f>
        <v>1531.22</v>
      </c>
      <c r="D247" s="78">
        <f>'2019 PSUI Customer Load'!D247+'2019 PSUI Customer Gen'!D247</f>
        <v>1530.27</v>
      </c>
      <c r="E247" s="78">
        <f>'2019 PSUI Customer Load'!E247+'2019 PSUI Customer Gen'!E247</f>
        <v>1564.82</v>
      </c>
      <c r="F247" s="78">
        <f>'2019 PSUI Customer Load'!F247+'2019 PSUI Customer Gen'!F247</f>
        <v>1563.8</v>
      </c>
      <c r="G247" s="78">
        <f>'2019 PSUI Customer Load'!G247+'2019 PSUI Customer Gen'!G247</f>
        <v>1575.28</v>
      </c>
      <c r="H247" s="78">
        <f>'2019 PSUI Customer Load'!H247+'2019 PSUI Customer Gen'!H247</f>
        <v>1650.18</v>
      </c>
      <c r="I247" s="78">
        <f>'2019 PSUI Customer Load'!I247+'2019 PSUI Customer Gen'!I247</f>
        <v>1728.16</v>
      </c>
      <c r="J247" s="78">
        <f>'2019 PSUI Customer Load'!J247+'2019 PSUI Customer Gen'!J247</f>
        <v>1810.24</v>
      </c>
      <c r="K247" s="78">
        <f>'2019 PSUI Customer Load'!K247+'2019 PSUI Customer Gen'!K247</f>
        <v>1849.93</v>
      </c>
      <c r="L247" s="78">
        <f>'2019 PSUI Customer Load'!L247+'2019 PSUI Customer Gen'!L247</f>
        <v>1898.19</v>
      </c>
      <c r="M247" s="78">
        <f>'2019 PSUI Customer Load'!M247+'2019 PSUI Customer Gen'!M247</f>
        <v>1934.98</v>
      </c>
      <c r="N247" s="78">
        <f>'2019 PSUI Customer Load'!N247+'2019 PSUI Customer Gen'!N247</f>
        <v>1877.75</v>
      </c>
      <c r="O247" s="78">
        <f>'2019 PSUI Customer Load'!O247+'2019 PSUI Customer Gen'!O247</f>
        <v>1922.59</v>
      </c>
      <c r="P247" s="78">
        <f>'2019 PSUI Customer Load'!P247+'2019 PSUI Customer Gen'!P247</f>
        <v>1911.07</v>
      </c>
      <c r="Q247" s="78">
        <f>'2019 PSUI Customer Load'!Q247+'2019 PSUI Customer Gen'!Q247</f>
        <v>1836.62</v>
      </c>
      <c r="R247" s="78">
        <f>'2019 PSUI Customer Load'!R247+'2019 PSUI Customer Gen'!R247</f>
        <v>1832.7</v>
      </c>
      <c r="S247" s="78">
        <f>'2019 PSUI Customer Load'!S247+'2019 PSUI Customer Gen'!S247</f>
        <v>1763.72</v>
      </c>
      <c r="T247" s="78">
        <f>'2019 PSUI Customer Load'!T247+'2019 PSUI Customer Gen'!T247</f>
        <v>1643.6</v>
      </c>
      <c r="U247" s="78">
        <f>'2019 PSUI Customer Load'!U247+'2019 PSUI Customer Gen'!U247</f>
        <v>1624.7</v>
      </c>
      <c r="V247" s="78">
        <f>'2019 PSUI Customer Load'!V247+'2019 PSUI Customer Gen'!V247</f>
        <v>1579.73</v>
      </c>
      <c r="W247" s="78">
        <f>'2019 PSUI Customer Load'!W247+'2019 PSUI Customer Gen'!W247</f>
        <v>1571.61</v>
      </c>
      <c r="X247" s="78">
        <f>'2019 PSUI Customer Load'!X247+'2019 PSUI Customer Gen'!X247</f>
        <v>1541.75</v>
      </c>
      <c r="Y247" s="78">
        <f>'2019 PSUI Customer Load'!Y247+'2019 PSUI Customer Gen'!Y247</f>
        <v>1471.33</v>
      </c>
      <c r="Z247" s="78">
        <f>'2019 PSUI Customer Load'!Z247+'2019 PSUI Customer Gen'!Z247</f>
        <v>1407.88</v>
      </c>
      <c r="AA247" s="86">
        <f t="shared" si="39"/>
        <v>1934.98</v>
      </c>
      <c r="AB247" s="77">
        <f t="shared" si="40"/>
        <v>2021</v>
      </c>
      <c r="AC247" s="76">
        <f t="shared" si="41"/>
        <v>7</v>
      </c>
      <c r="AD247" s="76" t="str">
        <f t="shared" si="42"/>
        <v/>
      </c>
      <c r="AE247" s="76" t="str">
        <f t="shared" si="43"/>
        <v/>
      </c>
      <c r="AF247" s="74">
        <f t="shared" si="44"/>
        <v>1934.98</v>
      </c>
      <c r="AG247" s="75" t="str">
        <f t="shared" si="45"/>
        <v>11:00</v>
      </c>
      <c r="AH247" s="74">
        <f t="shared" si="46"/>
        <v>42557.100000000006</v>
      </c>
      <c r="AI247" s="73" t="str">
        <f t="shared" si="47"/>
        <v/>
      </c>
      <c r="AJ247" s="73" t="str">
        <f t="shared" si="48"/>
        <v/>
      </c>
      <c r="AK247" s="73" t="str">
        <f t="shared" si="49"/>
        <v/>
      </c>
      <c r="AL247" s="72" t="str">
        <f t="shared" si="50"/>
        <v/>
      </c>
      <c r="AM247" s="71" t="str">
        <f t="shared" si="51"/>
        <v/>
      </c>
    </row>
    <row r="248" spans="2:39" ht="13.8" thickBot="1">
      <c r="B248" s="79">
        <v>44380</v>
      </c>
      <c r="C248" s="78">
        <f>'2019 PSUI Customer Load'!C248+'2019 PSUI Customer Gen'!C248</f>
        <v>1370.18</v>
      </c>
      <c r="D248" s="78">
        <f>'2019 PSUI Customer Load'!D248+'2019 PSUI Customer Gen'!D248</f>
        <v>1309.77</v>
      </c>
      <c r="E248" s="78">
        <f>'2019 PSUI Customer Load'!E248+'2019 PSUI Customer Gen'!E248</f>
        <v>1298.01</v>
      </c>
      <c r="F248" s="78">
        <f>'2019 PSUI Customer Load'!F248+'2019 PSUI Customer Gen'!F248</f>
        <v>1300.74</v>
      </c>
      <c r="G248" s="78">
        <f>'2019 PSUI Customer Load'!G248+'2019 PSUI Customer Gen'!G248</f>
        <v>1292.73</v>
      </c>
      <c r="H248" s="78">
        <f>'2019 PSUI Customer Load'!H248+'2019 PSUI Customer Gen'!H248</f>
        <v>1320.2</v>
      </c>
      <c r="I248" s="78">
        <f>'2019 PSUI Customer Load'!I248+'2019 PSUI Customer Gen'!I248</f>
        <v>1437.62</v>
      </c>
      <c r="J248" s="78">
        <f>'2019 PSUI Customer Load'!J248+'2019 PSUI Customer Gen'!J248</f>
        <v>1521.59</v>
      </c>
      <c r="K248" s="78">
        <f>'2019 PSUI Customer Load'!K248+'2019 PSUI Customer Gen'!K248</f>
        <v>1525.16</v>
      </c>
      <c r="L248" s="78">
        <f>'2019 PSUI Customer Load'!L248+'2019 PSUI Customer Gen'!L248</f>
        <v>1620.75</v>
      </c>
      <c r="M248" s="78">
        <f>'2019 PSUI Customer Load'!M248+'2019 PSUI Customer Gen'!M248</f>
        <v>1723.37</v>
      </c>
      <c r="N248" s="78">
        <f>'2019 PSUI Customer Load'!N248+'2019 PSUI Customer Gen'!N248</f>
        <v>1722.32</v>
      </c>
      <c r="O248" s="78">
        <f>'2019 PSUI Customer Load'!O248+'2019 PSUI Customer Gen'!O248</f>
        <v>1732.85</v>
      </c>
      <c r="P248" s="78">
        <f>'2019 PSUI Customer Load'!P248+'2019 PSUI Customer Gen'!P248</f>
        <v>1703.62</v>
      </c>
      <c r="Q248" s="78">
        <f>'2019 PSUI Customer Load'!Q248+'2019 PSUI Customer Gen'!Q248</f>
        <v>1687.94</v>
      </c>
      <c r="R248" s="78">
        <f>'2019 PSUI Customer Load'!R248+'2019 PSUI Customer Gen'!R248</f>
        <v>1668.45</v>
      </c>
      <c r="S248" s="78">
        <f>'2019 PSUI Customer Load'!S248+'2019 PSUI Customer Gen'!S248</f>
        <v>1619.42</v>
      </c>
      <c r="T248" s="78">
        <f>'2019 PSUI Customer Load'!T248+'2019 PSUI Customer Gen'!T248</f>
        <v>1624.8</v>
      </c>
      <c r="U248" s="78">
        <f>'2019 PSUI Customer Load'!U248+'2019 PSUI Customer Gen'!U248</f>
        <v>1619.2</v>
      </c>
      <c r="V248" s="78">
        <f>'2019 PSUI Customer Load'!V248+'2019 PSUI Customer Gen'!V248</f>
        <v>1562.12</v>
      </c>
      <c r="W248" s="78">
        <f>'2019 PSUI Customer Load'!W248+'2019 PSUI Customer Gen'!W248</f>
        <v>1575.53</v>
      </c>
      <c r="X248" s="78">
        <f>'2019 PSUI Customer Load'!X248+'2019 PSUI Customer Gen'!X248</f>
        <v>1544.41</v>
      </c>
      <c r="Y248" s="78">
        <f>'2019 PSUI Customer Load'!Y248+'2019 PSUI Customer Gen'!Y248</f>
        <v>1521.24</v>
      </c>
      <c r="Z248" s="78">
        <f>'2019 PSUI Customer Load'!Z248+'2019 PSUI Customer Gen'!Z248</f>
        <v>1503.64</v>
      </c>
      <c r="AA248" s="86">
        <f t="shared" si="39"/>
        <v>1732.85</v>
      </c>
      <c r="AB248" s="77">
        <f t="shared" si="40"/>
        <v>2021</v>
      </c>
      <c r="AC248" s="76">
        <f t="shared" si="41"/>
        <v>7</v>
      </c>
      <c r="AD248" s="76" t="str">
        <f t="shared" si="42"/>
        <v/>
      </c>
      <c r="AE248" s="76" t="str">
        <f t="shared" si="43"/>
        <v/>
      </c>
      <c r="AF248" s="74">
        <f t="shared" si="44"/>
        <v>1732.85</v>
      </c>
      <c r="AG248" s="75" t="str">
        <f t="shared" si="45"/>
        <v>13:00</v>
      </c>
      <c r="AH248" s="74">
        <f t="shared" si="46"/>
        <v>38538.509999999987</v>
      </c>
      <c r="AI248" s="73" t="str">
        <f t="shared" si="47"/>
        <v/>
      </c>
      <c r="AJ248" s="73" t="str">
        <f t="shared" si="48"/>
        <v/>
      </c>
      <c r="AK248" s="73" t="str">
        <f t="shared" si="49"/>
        <v/>
      </c>
      <c r="AL248" s="72" t="str">
        <f t="shared" si="50"/>
        <v/>
      </c>
      <c r="AM248" s="71" t="str">
        <f t="shared" si="51"/>
        <v/>
      </c>
    </row>
    <row r="249" spans="2:39" ht="13.8" thickBot="1">
      <c r="B249" s="79">
        <v>44381</v>
      </c>
      <c r="C249" s="78">
        <f>'2019 PSUI Customer Load'!C249+'2019 PSUI Customer Gen'!C249</f>
        <v>1480.47</v>
      </c>
      <c r="D249" s="78">
        <f>'2019 PSUI Customer Load'!D249+'2019 PSUI Customer Gen'!D249</f>
        <v>1475.99</v>
      </c>
      <c r="E249" s="78">
        <f>'2019 PSUI Customer Load'!E249+'2019 PSUI Customer Gen'!E249</f>
        <v>1473.99</v>
      </c>
      <c r="F249" s="78">
        <f>'2019 PSUI Customer Load'!F249+'2019 PSUI Customer Gen'!F249</f>
        <v>1467.1</v>
      </c>
      <c r="G249" s="78">
        <f>'2019 PSUI Customer Load'!G249+'2019 PSUI Customer Gen'!G249</f>
        <v>1451.1</v>
      </c>
      <c r="H249" s="78">
        <f>'2019 PSUI Customer Load'!H249+'2019 PSUI Customer Gen'!H249</f>
        <v>1483.44</v>
      </c>
      <c r="I249" s="78">
        <f>'2019 PSUI Customer Load'!I249+'2019 PSUI Customer Gen'!I249</f>
        <v>1609.83</v>
      </c>
      <c r="J249" s="78">
        <f>'2019 PSUI Customer Load'!J249+'2019 PSUI Customer Gen'!J249</f>
        <v>1687.14</v>
      </c>
      <c r="K249" s="78">
        <f>'2019 PSUI Customer Load'!K249+'2019 PSUI Customer Gen'!K249</f>
        <v>1726.38</v>
      </c>
      <c r="L249" s="78">
        <f>'2019 PSUI Customer Load'!L249+'2019 PSUI Customer Gen'!L249</f>
        <v>1788.43</v>
      </c>
      <c r="M249" s="78">
        <f>'2019 PSUI Customer Load'!M249+'2019 PSUI Customer Gen'!M249</f>
        <v>1813.52</v>
      </c>
      <c r="N249" s="78">
        <f>'2019 PSUI Customer Load'!N249+'2019 PSUI Customer Gen'!N249</f>
        <v>1833.3</v>
      </c>
      <c r="O249" s="78">
        <f>'2019 PSUI Customer Load'!O249+'2019 PSUI Customer Gen'!O249</f>
        <v>1849.54</v>
      </c>
      <c r="P249" s="78">
        <f>'2019 PSUI Customer Load'!P249+'2019 PSUI Customer Gen'!P249</f>
        <v>1824.8</v>
      </c>
      <c r="Q249" s="78">
        <f>'2019 PSUI Customer Load'!Q249+'2019 PSUI Customer Gen'!Q249</f>
        <v>1841.49</v>
      </c>
      <c r="R249" s="78">
        <f>'2019 PSUI Customer Load'!R249+'2019 PSUI Customer Gen'!R249</f>
        <v>1817.34</v>
      </c>
      <c r="S249" s="78">
        <f>'2019 PSUI Customer Load'!S249+'2019 PSUI Customer Gen'!S249</f>
        <v>1794.98</v>
      </c>
      <c r="T249" s="78">
        <f>'2019 PSUI Customer Load'!T249+'2019 PSUI Customer Gen'!T249</f>
        <v>1794.77</v>
      </c>
      <c r="U249" s="78">
        <f>'2019 PSUI Customer Load'!U249+'2019 PSUI Customer Gen'!U249</f>
        <v>1738.9</v>
      </c>
      <c r="V249" s="78">
        <f>'2019 PSUI Customer Load'!V249+'2019 PSUI Customer Gen'!V249</f>
        <v>1640.31</v>
      </c>
      <c r="W249" s="78">
        <f>'2019 PSUI Customer Load'!W249+'2019 PSUI Customer Gen'!W249</f>
        <v>1603.53</v>
      </c>
      <c r="X249" s="78">
        <f>'2019 PSUI Customer Load'!X249+'2019 PSUI Customer Gen'!X249</f>
        <v>1554.67</v>
      </c>
      <c r="Y249" s="78">
        <f>'2019 PSUI Customer Load'!Y249+'2019 PSUI Customer Gen'!Y249</f>
        <v>1549.77</v>
      </c>
      <c r="Z249" s="78">
        <f>'2019 PSUI Customer Load'!Z249+'2019 PSUI Customer Gen'!Z249</f>
        <v>1533.28</v>
      </c>
      <c r="AA249" s="86">
        <f t="shared" si="39"/>
        <v>1849.54</v>
      </c>
      <c r="AB249" s="77">
        <f t="shared" si="40"/>
        <v>2021</v>
      </c>
      <c r="AC249" s="76">
        <f t="shared" si="41"/>
        <v>7</v>
      </c>
      <c r="AD249" s="76" t="str">
        <f t="shared" si="42"/>
        <v/>
      </c>
      <c r="AE249" s="76" t="str">
        <f t="shared" si="43"/>
        <v/>
      </c>
      <c r="AF249" s="74">
        <f t="shared" si="44"/>
        <v>1849.54</v>
      </c>
      <c r="AG249" s="75" t="str">
        <f t="shared" si="45"/>
        <v>13:00</v>
      </c>
      <c r="AH249" s="74">
        <f t="shared" si="46"/>
        <v>41683.609999999993</v>
      </c>
      <c r="AI249" s="73" t="str">
        <f t="shared" si="47"/>
        <v/>
      </c>
      <c r="AJ249" s="73" t="str">
        <f t="shared" si="48"/>
        <v/>
      </c>
      <c r="AK249" s="73" t="str">
        <f t="shared" si="49"/>
        <v/>
      </c>
      <c r="AL249" s="72" t="str">
        <f t="shared" si="50"/>
        <v/>
      </c>
      <c r="AM249" s="71" t="str">
        <f t="shared" si="51"/>
        <v/>
      </c>
    </row>
    <row r="250" spans="2:39" ht="13.8" thickBot="1">
      <c r="B250" s="79">
        <v>44382</v>
      </c>
      <c r="C250" s="78">
        <f>'2019 PSUI Customer Load'!C250+'2019 PSUI Customer Gen'!C250</f>
        <v>1525.27</v>
      </c>
      <c r="D250" s="78">
        <f>'2019 PSUI Customer Load'!D250+'2019 PSUI Customer Gen'!D250</f>
        <v>1526.21</v>
      </c>
      <c r="E250" s="78">
        <f>'2019 PSUI Customer Load'!E250+'2019 PSUI Customer Gen'!E250</f>
        <v>1553.79</v>
      </c>
      <c r="F250" s="78">
        <f>'2019 PSUI Customer Load'!F250+'2019 PSUI Customer Gen'!F250</f>
        <v>1573.18</v>
      </c>
      <c r="G250" s="78">
        <f>'2019 PSUI Customer Load'!G250+'2019 PSUI Customer Gen'!G250</f>
        <v>1592.43</v>
      </c>
      <c r="H250" s="78">
        <f>'2019 PSUI Customer Load'!H250+'2019 PSUI Customer Gen'!H250</f>
        <v>1678.81</v>
      </c>
      <c r="I250" s="78">
        <f>'2019 PSUI Customer Load'!I250+'2019 PSUI Customer Gen'!I250</f>
        <v>1809.64</v>
      </c>
      <c r="J250" s="78">
        <f>'2019 PSUI Customer Load'!J250+'2019 PSUI Customer Gen'!J250</f>
        <v>1936.94</v>
      </c>
      <c r="K250" s="78">
        <f>'2019 PSUI Customer Load'!K250+'2019 PSUI Customer Gen'!K250</f>
        <v>2044.74</v>
      </c>
      <c r="L250" s="78">
        <f>'2019 PSUI Customer Load'!L250+'2019 PSUI Customer Gen'!L250</f>
        <v>2172.0300000000002</v>
      </c>
      <c r="M250" s="78">
        <f>'2019 PSUI Customer Load'!M250+'2019 PSUI Customer Gen'!M250</f>
        <v>2261.77</v>
      </c>
      <c r="N250" s="78">
        <f>'2019 PSUI Customer Load'!N250+'2019 PSUI Customer Gen'!N250</f>
        <v>2270.2399999999998</v>
      </c>
      <c r="O250" s="78">
        <f>'2019 PSUI Customer Load'!O250+'2019 PSUI Customer Gen'!O250</f>
        <v>2304.37</v>
      </c>
      <c r="P250" s="78">
        <f>'2019 PSUI Customer Load'!P250+'2019 PSUI Customer Gen'!P250</f>
        <v>2306.89</v>
      </c>
      <c r="Q250" s="78">
        <f>'2019 PSUI Customer Load'!Q250+'2019 PSUI Customer Gen'!Q250</f>
        <v>2307.7600000000002</v>
      </c>
      <c r="R250" s="78">
        <f>'2019 PSUI Customer Load'!R250+'2019 PSUI Customer Gen'!R250</f>
        <v>2293.9699999999998</v>
      </c>
      <c r="S250" s="78">
        <f>'2019 PSUI Customer Load'!S250+'2019 PSUI Customer Gen'!S250</f>
        <v>2243.4299999999998</v>
      </c>
      <c r="T250" s="78">
        <f>'2019 PSUI Customer Load'!T250+'2019 PSUI Customer Gen'!T250</f>
        <v>2146.59</v>
      </c>
      <c r="U250" s="78">
        <f>'2019 PSUI Customer Load'!U250+'2019 PSUI Customer Gen'!U250</f>
        <v>2123.31</v>
      </c>
      <c r="V250" s="78">
        <f>'2019 PSUI Customer Load'!V250+'2019 PSUI Customer Gen'!V250</f>
        <v>2028.64</v>
      </c>
      <c r="W250" s="78">
        <f>'2019 PSUI Customer Load'!W250+'2019 PSUI Customer Gen'!W250</f>
        <v>2002.91</v>
      </c>
      <c r="X250" s="78">
        <f>'2019 PSUI Customer Load'!X250+'2019 PSUI Customer Gen'!X250</f>
        <v>1953.11</v>
      </c>
      <c r="Y250" s="78">
        <f>'2019 PSUI Customer Load'!Y250+'2019 PSUI Customer Gen'!Y250</f>
        <v>1908.73</v>
      </c>
      <c r="Z250" s="78">
        <f>'2019 PSUI Customer Load'!Z250+'2019 PSUI Customer Gen'!Z250</f>
        <v>1885.73</v>
      </c>
      <c r="AA250" s="86">
        <f t="shared" si="39"/>
        <v>2307.7600000000002</v>
      </c>
      <c r="AB250" s="77">
        <f t="shared" si="40"/>
        <v>2021</v>
      </c>
      <c r="AC250" s="76">
        <f t="shared" si="41"/>
        <v>7</v>
      </c>
      <c r="AD250" s="76" t="str">
        <f t="shared" si="42"/>
        <v/>
      </c>
      <c r="AE250" s="76" t="str">
        <f t="shared" si="43"/>
        <v/>
      </c>
      <c r="AF250" s="74">
        <f t="shared" si="44"/>
        <v>2307.7600000000002</v>
      </c>
      <c r="AG250" s="75" t="str">
        <f t="shared" si="45"/>
        <v>15:00</v>
      </c>
      <c r="AH250" s="74">
        <f t="shared" si="46"/>
        <v>49758.250000000007</v>
      </c>
      <c r="AI250" s="73" t="str">
        <f t="shared" si="47"/>
        <v/>
      </c>
      <c r="AJ250" s="73" t="str">
        <f t="shared" si="48"/>
        <v/>
      </c>
      <c r="AK250" s="73" t="str">
        <f t="shared" si="49"/>
        <v/>
      </c>
      <c r="AL250" s="72" t="str">
        <f t="shared" si="50"/>
        <v/>
      </c>
      <c r="AM250" s="71" t="str">
        <f t="shared" si="51"/>
        <v/>
      </c>
    </row>
    <row r="251" spans="2:39" ht="13.8" thickBot="1">
      <c r="B251" s="79">
        <v>44383</v>
      </c>
      <c r="C251" s="78">
        <f>'2019 PSUI Customer Load'!C251+'2019 PSUI Customer Gen'!C251</f>
        <v>1827.25</v>
      </c>
      <c r="D251" s="78">
        <f>'2019 PSUI Customer Load'!D251+'2019 PSUI Customer Gen'!D251</f>
        <v>1808.77</v>
      </c>
      <c r="E251" s="78">
        <f>'2019 PSUI Customer Load'!E251+'2019 PSUI Customer Gen'!E251</f>
        <v>1832.67</v>
      </c>
      <c r="F251" s="78">
        <f>'2019 PSUI Customer Load'!F251+'2019 PSUI Customer Gen'!F251</f>
        <v>1857.17</v>
      </c>
      <c r="G251" s="78">
        <f>'2019 PSUI Customer Load'!G251+'2019 PSUI Customer Gen'!G251</f>
        <v>1877.4</v>
      </c>
      <c r="H251" s="78">
        <f>'2019 PSUI Customer Load'!H251+'2019 PSUI Customer Gen'!H251</f>
        <v>1971.97</v>
      </c>
      <c r="I251" s="78">
        <f>'2019 PSUI Customer Load'!I251+'2019 PSUI Customer Gen'!I251</f>
        <v>1769.53</v>
      </c>
      <c r="J251" s="78">
        <f>'2019 PSUI Customer Load'!J251+'2019 PSUI Customer Gen'!J251</f>
        <v>2194.4299999999998</v>
      </c>
      <c r="K251" s="78">
        <f>'2019 PSUI Customer Load'!K251+'2019 PSUI Customer Gen'!K251</f>
        <v>2322.34</v>
      </c>
      <c r="L251" s="78">
        <f>'2019 PSUI Customer Load'!L251+'2019 PSUI Customer Gen'!L251</f>
        <v>2288.674</v>
      </c>
      <c r="M251" s="78">
        <f>'2019 PSUI Customer Load'!M251+'2019 PSUI Customer Gen'!M251</f>
        <v>2315.2199999999998</v>
      </c>
      <c r="N251" s="78">
        <f>'2019 PSUI Customer Load'!N251+'2019 PSUI Customer Gen'!N251</f>
        <v>2311.37</v>
      </c>
      <c r="O251" s="78">
        <f>'2019 PSUI Customer Load'!O251+'2019 PSUI Customer Gen'!O251</f>
        <v>2286.5500000000002</v>
      </c>
      <c r="P251" s="78">
        <f>'2019 PSUI Customer Load'!P251+'2019 PSUI Customer Gen'!P251</f>
        <v>1924.34</v>
      </c>
      <c r="Q251" s="78">
        <f>'2019 PSUI Customer Load'!Q251+'2019 PSUI Customer Gen'!Q251</f>
        <v>1888.64</v>
      </c>
      <c r="R251" s="78">
        <f>'2019 PSUI Customer Load'!R251+'2019 PSUI Customer Gen'!R251</f>
        <v>2231.64</v>
      </c>
      <c r="S251" s="78">
        <f>'2019 PSUI Customer Load'!S251+'2019 PSUI Customer Gen'!S251</f>
        <v>2229.89</v>
      </c>
      <c r="T251" s="78">
        <f>'2019 PSUI Customer Load'!T251+'2019 PSUI Customer Gen'!T251</f>
        <v>2104.4499999999998</v>
      </c>
      <c r="U251" s="78">
        <f>'2019 PSUI Customer Load'!U251+'2019 PSUI Customer Gen'!U251</f>
        <v>2029.48</v>
      </c>
      <c r="V251" s="78">
        <f>'2019 PSUI Customer Load'!V251+'2019 PSUI Customer Gen'!V251</f>
        <v>1890.95</v>
      </c>
      <c r="W251" s="78">
        <f>'2019 PSUI Customer Load'!W251+'2019 PSUI Customer Gen'!W251</f>
        <v>1862.39</v>
      </c>
      <c r="X251" s="78">
        <f>'2019 PSUI Customer Load'!X251+'2019 PSUI Customer Gen'!X251</f>
        <v>1808.84</v>
      </c>
      <c r="Y251" s="78">
        <f>'2019 PSUI Customer Load'!Y251+'2019 PSUI Customer Gen'!Y251</f>
        <v>1785.7</v>
      </c>
      <c r="Z251" s="78">
        <f>'2019 PSUI Customer Load'!Z251+'2019 PSUI Customer Gen'!Z251</f>
        <v>1771.6</v>
      </c>
      <c r="AA251" s="86">
        <f t="shared" si="39"/>
        <v>2322.34</v>
      </c>
      <c r="AB251" s="77">
        <f t="shared" si="40"/>
        <v>2021</v>
      </c>
      <c r="AC251" s="76">
        <f t="shared" si="41"/>
        <v>7</v>
      </c>
      <c r="AD251" s="76" t="str">
        <f t="shared" si="42"/>
        <v/>
      </c>
      <c r="AE251" s="76" t="str">
        <f t="shared" si="43"/>
        <v/>
      </c>
      <c r="AF251" s="74">
        <f t="shared" si="44"/>
        <v>2322.34</v>
      </c>
      <c r="AG251" s="75" t="str">
        <f t="shared" si="45"/>
        <v>9:00</v>
      </c>
      <c r="AH251" s="74">
        <f t="shared" si="46"/>
        <v>50513.603999999992</v>
      </c>
      <c r="AI251" s="73" t="str">
        <f t="shared" si="47"/>
        <v/>
      </c>
      <c r="AJ251" s="73" t="str">
        <f t="shared" si="48"/>
        <v/>
      </c>
      <c r="AK251" s="73" t="str">
        <f t="shared" si="49"/>
        <v/>
      </c>
      <c r="AL251" s="72" t="str">
        <f t="shared" si="50"/>
        <v/>
      </c>
      <c r="AM251" s="71" t="str">
        <f t="shared" si="51"/>
        <v/>
      </c>
    </row>
    <row r="252" spans="2:39" ht="13.8" thickBot="1">
      <c r="B252" s="79">
        <v>44384</v>
      </c>
      <c r="C252" s="78">
        <f>'2019 PSUI Customer Load'!C252+'2019 PSUI Customer Gen'!C252</f>
        <v>1773.1</v>
      </c>
      <c r="D252" s="78">
        <f>'2019 PSUI Customer Load'!D252+'2019 PSUI Customer Gen'!D252</f>
        <v>1771.88</v>
      </c>
      <c r="E252" s="78">
        <f>'2019 PSUI Customer Load'!E252+'2019 PSUI Customer Gen'!E252</f>
        <v>1814.89</v>
      </c>
      <c r="F252" s="78">
        <f>'2019 PSUI Customer Load'!F252+'2019 PSUI Customer Gen'!F252</f>
        <v>1786.96</v>
      </c>
      <c r="G252" s="78">
        <f>'2019 PSUI Customer Load'!G252+'2019 PSUI Customer Gen'!G252</f>
        <v>1782.97</v>
      </c>
      <c r="H252" s="78">
        <f>'2019 PSUI Customer Load'!H252+'2019 PSUI Customer Gen'!H252</f>
        <v>1855.95</v>
      </c>
      <c r="I252" s="78">
        <f>'2019 PSUI Customer Load'!I252+'2019 PSUI Customer Gen'!I252</f>
        <v>1979.32</v>
      </c>
      <c r="J252" s="78">
        <f>'2019 PSUI Customer Load'!J252+'2019 PSUI Customer Gen'!J252</f>
        <v>2037.14</v>
      </c>
      <c r="K252" s="78">
        <f>'2019 PSUI Customer Load'!K252+'2019 PSUI Customer Gen'!K252</f>
        <v>2088.73</v>
      </c>
      <c r="L252" s="78">
        <f>'2019 PSUI Customer Load'!L252+'2019 PSUI Customer Gen'!L252</f>
        <v>2141.3000000000002</v>
      </c>
      <c r="M252" s="78">
        <f>'2019 PSUI Customer Load'!M252+'2019 PSUI Customer Gen'!M252</f>
        <v>2223.31</v>
      </c>
      <c r="N252" s="78">
        <f>'2019 PSUI Customer Load'!N252+'2019 PSUI Customer Gen'!N252</f>
        <v>2166.33</v>
      </c>
      <c r="O252" s="78">
        <f>'2019 PSUI Customer Load'!O252+'2019 PSUI Customer Gen'!O252</f>
        <v>2129.02</v>
      </c>
      <c r="P252" s="78">
        <f>'2019 PSUI Customer Load'!P252+'2019 PSUI Customer Gen'!P252</f>
        <v>2120.2600000000002</v>
      </c>
      <c r="Q252" s="78">
        <f>'2019 PSUI Customer Load'!Q252+'2019 PSUI Customer Gen'!Q252</f>
        <v>2078.48</v>
      </c>
      <c r="R252" s="78">
        <f>'2019 PSUI Customer Load'!R252+'2019 PSUI Customer Gen'!R252</f>
        <v>1997.56</v>
      </c>
      <c r="S252" s="78">
        <f>'2019 PSUI Customer Load'!S252+'2019 PSUI Customer Gen'!S252</f>
        <v>1879.47</v>
      </c>
      <c r="T252" s="78">
        <f>'2019 PSUI Customer Load'!T252+'2019 PSUI Customer Gen'!T252</f>
        <v>1809.71</v>
      </c>
      <c r="U252" s="78">
        <f>'2019 PSUI Customer Load'!U252+'2019 PSUI Customer Gen'!U252</f>
        <v>1783.11</v>
      </c>
      <c r="V252" s="78">
        <f>'2019 PSUI Customer Load'!V252+'2019 PSUI Customer Gen'!V252</f>
        <v>1686.06</v>
      </c>
      <c r="W252" s="78">
        <f>'2019 PSUI Customer Load'!W252+'2019 PSUI Customer Gen'!W252</f>
        <v>1663.59</v>
      </c>
      <c r="X252" s="78">
        <f>'2019 PSUI Customer Load'!X252+'2019 PSUI Customer Gen'!X252</f>
        <v>1641.22</v>
      </c>
      <c r="Y252" s="78">
        <f>'2019 PSUI Customer Load'!Y252+'2019 PSUI Customer Gen'!Y252</f>
        <v>1609.86</v>
      </c>
      <c r="Z252" s="78">
        <f>'2019 PSUI Customer Load'!Z252+'2019 PSUI Customer Gen'!Z252</f>
        <v>1593.31</v>
      </c>
      <c r="AA252" s="86">
        <f t="shared" si="39"/>
        <v>2223.31</v>
      </c>
      <c r="AB252" s="77">
        <f t="shared" si="40"/>
        <v>2021</v>
      </c>
      <c r="AC252" s="76">
        <f t="shared" si="41"/>
        <v>7</v>
      </c>
      <c r="AD252" s="76" t="str">
        <f t="shared" si="42"/>
        <v/>
      </c>
      <c r="AE252" s="76" t="str">
        <f t="shared" si="43"/>
        <v/>
      </c>
      <c r="AF252" s="74">
        <f t="shared" si="44"/>
        <v>2223.31</v>
      </c>
      <c r="AG252" s="75" t="str">
        <f t="shared" si="45"/>
        <v>11:00</v>
      </c>
      <c r="AH252" s="74">
        <f t="shared" si="46"/>
        <v>47636.839999999989</v>
      </c>
      <c r="AI252" s="73" t="str">
        <f t="shared" si="47"/>
        <v/>
      </c>
      <c r="AJ252" s="73" t="str">
        <f t="shared" si="48"/>
        <v/>
      </c>
      <c r="AK252" s="73" t="str">
        <f t="shared" si="49"/>
        <v/>
      </c>
      <c r="AL252" s="72" t="str">
        <f t="shared" si="50"/>
        <v/>
      </c>
      <c r="AM252" s="71" t="str">
        <f t="shared" si="51"/>
        <v/>
      </c>
    </row>
    <row r="253" spans="2:39" ht="13.8" thickBot="1">
      <c r="B253" s="79">
        <v>44385</v>
      </c>
      <c r="C253" s="78">
        <f>'2019 PSUI Customer Load'!C253+'2019 PSUI Customer Gen'!C253</f>
        <v>1570.87</v>
      </c>
      <c r="D253" s="78">
        <f>'2019 PSUI Customer Load'!D253+'2019 PSUI Customer Gen'!D253</f>
        <v>1574.34</v>
      </c>
      <c r="E253" s="78">
        <f>'2019 PSUI Customer Load'!E253+'2019 PSUI Customer Gen'!E253</f>
        <v>1593.97</v>
      </c>
      <c r="F253" s="78">
        <f>'2019 PSUI Customer Load'!F253+'2019 PSUI Customer Gen'!F253</f>
        <v>1593.45</v>
      </c>
      <c r="G253" s="78">
        <f>'2019 PSUI Customer Load'!G253+'2019 PSUI Customer Gen'!G253</f>
        <v>1582.91</v>
      </c>
      <c r="H253" s="78">
        <f>'2019 PSUI Customer Load'!H253+'2019 PSUI Customer Gen'!H253</f>
        <v>1627.88</v>
      </c>
      <c r="I253" s="78">
        <f>'2019 PSUI Customer Load'!I253+'2019 PSUI Customer Gen'!I253</f>
        <v>1719.03</v>
      </c>
      <c r="J253" s="78">
        <f>'2019 PSUI Customer Load'!J253+'2019 PSUI Customer Gen'!J253</f>
        <v>1744.02</v>
      </c>
      <c r="K253" s="78">
        <f>'2019 PSUI Customer Load'!K253+'2019 PSUI Customer Gen'!K253</f>
        <v>1762.5</v>
      </c>
      <c r="L253" s="78">
        <f>'2019 PSUI Customer Load'!L253+'2019 PSUI Customer Gen'!L253</f>
        <v>1781.92</v>
      </c>
      <c r="M253" s="78">
        <f>'2019 PSUI Customer Load'!M253+'2019 PSUI Customer Gen'!M253</f>
        <v>1815.31</v>
      </c>
      <c r="N253" s="78">
        <f>'2019 PSUI Customer Load'!N253+'2019 PSUI Customer Gen'!N253</f>
        <v>1819.79</v>
      </c>
      <c r="O253" s="78">
        <f>'2019 PSUI Customer Load'!O253+'2019 PSUI Customer Gen'!O253</f>
        <v>1850.21</v>
      </c>
      <c r="P253" s="78">
        <f>'2019 PSUI Customer Load'!P253+'2019 PSUI Customer Gen'!P253</f>
        <v>1875.34</v>
      </c>
      <c r="Q253" s="78">
        <f>'2019 PSUI Customer Load'!Q253+'2019 PSUI Customer Gen'!Q253</f>
        <v>1905.72</v>
      </c>
      <c r="R253" s="78">
        <f>'2019 PSUI Customer Load'!R253+'2019 PSUI Customer Gen'!R253</f>
        <v>1871.45</v>
      </c>
      <c r="S253" s="78">
        <f>'2019 PSUI Customer Load'!S253+'2019 PSUI Customer Gen'!S253</f>
        <v>1820.49</v>
      </c>
      <c r="T253" s="78">
        <f>'2019 PSUI Customer Load'!T253+'2019 PSUI Customer Gen'!T253</f>
        <v>1771.39</v>
      </c>
      <c r="U253" s="78">
        <f>'2019 PSUI Customer Load'!U253+'2019 PSUI Customer Gen'!U253</f>
        <v>1739.36</v>
      </c>
      <c r="V253" s="78">
        <f>'2019 PSUI Customer Load'!V253+'2019 PSUI Customer Gen'!V253</f>
        <v>1681.47</v>
      </c>
      <c r="W253" s="78">
        <f>'2019 PSUI Customer Load'!W253+'2019 PSUI Customer Gen'!W253</f>
        <v>1701.46</v>
      </c>
      <c r="X253" s="78">
        <f>'2019 PSUI Customer Load'!X253+'2019 PSUI Customer Gen'!X253</f>
        <v>1686.44</v>
      </c>
      <c r="Y253" s="78">
        <f>'2019 PSUI Customer Load'!Y253+'2019 PSUI Customer Gen'!Y253</f>
        <v>1660.72</v>
      </c>
      <c r="Z253" s="78">
        <f>'2019 PSUI Customer Load'!Z253+'2019 PSUI Customer Gen'!Z253</f>
        <v>1631.28</v>
      </c>
      <c r="AA253" s="86">
        <f t="shared" si="39"/>
        <v>1905.72</v>
      </c>
      <c r="AB253" s="77">
        <f t="shared" si="40"/>
        <v>2021</v>
      </c>
      <c r="AC253" s="76">
        <f t="shared" si="41"/>
        <v>7</v>
      </c>
      <c r="AD253" s="76" t="str">
        <f t="shared" si="42"/>
        <v/>
      </c>
      <c r="AE253" s="76" t="str">
        <f t="shared" si="43"/>
        <v/>
      </c>
      <c r="AF253" s="74">
        <f t="shared" si="44"/>
        <v>1905.72</v>
      </c>
      <c r="AG253" s="75" t="str">
        <f t="shared" si="45"/>
        <v>15:00</v>
      </c>
      <c r="AH253" s="74">
        <f t="shared" si="46"/>
        <v>43287.040000000008</v>
      </c>
      <c r="AI253" s="73" t="str">
        <f t="shared" si="47"/>
        <v/>
      </c>
      <c r="AJ253" s="73" t="str">
        <f t="shared" si="48"/>
        <v/>
      </c>
      <c r="AK253" s="73" t="str">
        <f t="shared" si="49"/>
        <v/>
      </c>
      <c r="AL253" s="72" t="str">
        <f t="shared" si="50"/>
        <v/>
      </c>
      <c r="AM253" s="71" t="str">
        <f t="shared" si="51"/>
        <v/>
      </c>
    </row>
    <row r="254" spans="2:39" ht="13.8" thickBot="1">
      <c r="B254" s="79">
        <v>44386</v>
      </c>
      <c r="C254" s="78">
        <f>'2019 PSUI Customer Load'!C254+'2019 PSUI Customer Gen'!C254</f>
        <v>1585.43</v>
      </c>
      <c r="D254" s="78">
        <f>'2019 PSUI Customer Load'!D254+'2019 PSUI Customer Gen'!D254</f>
        <v>1536.36</v>
      </c>
      <c r="E254" s="78">
        <f>'2019 PSUI Customer Load'!E254+'2019 PSUI Customer Gen'!E254</f>
        <v>1526.81</v>
      </c>
      <c r="F254" s="78">
        <f>'2019 PSUI Customer Load'!F254+'2019 PSUI Customer Gen'!F254</f>
        <v>1533.49</v>
      </c>
      <c r="G254" s="78">
        <f>'2019 PSUI Customer Load'!G254+'2019 PSUI Customer Gen'!G254</f>
        <v>1530.13</v>
      </c>
      <c r="H254" s="78">
        <f>'2019 PSUI Customer Load'!H254+'2019 PSUI Customer Gen'!H254</f>
        <v>1577.49</v>
      </c>
      <c r="I254" s="78">
        <f>'2019 PSUI Customer Load'!I254+'2019 PSUI Customer Gen'!I254</f>
        <v>1679.3</v>
      </c>
      <c r="J254" s="78">
        <f>'2019 PSUI Customer Load'!J254+'2019 PSUI Customer Gen'!J254</f>
        <v>1711.47</v>
      </c>
      <c r="K254" s="78">
        <f>'2019 PSUI Customer Load'!K254+'2019 PSUI Customer Gen'!K254</f>
        <v>1745.98</v>
      </c>
      <c r="L254" s="78">
        <f>'2019 PSUI Customer Load'!L254+'2019 PSUI Customer Gen'!L254</f>
        <v>1756.9</v>
      </c>
      <c r="M254" s="78">
        <f>'2019 PSUI Customer Load'!M254+'2019 PSUI Customer Gen'!M254</f>
        <v>1792.49</v>
      </c>
      <c r="N254" s="78">
        <f>'2019 PSUI Customer Load'!N254+'2019 PSUI Customer Gen'!N254</f>
        <v>1760.57</v>
      </c>
      <c r="O254" s="78">
        <f>'2019 PSUI Customer Load'!O254+'2019 PSUI Customer Gen'!O254</f>
        <v>1758.3</v>
      </c>
      <c r="P254" s="78">
        <f>'2019 PSUI Customer Load'!P254+'2019 PSUI Customer Gen'!P254</f>
        <v>1757.91</v>
      </c>
      <c r="Q254" s="78">
        <f>'2019 PSUI Customer Load'!Q254+'2019 PSUI Customer Gen'!Q254</f>
        <v>1734.71</v>
      </c>
      <c r="R254" s="78">
        <f>'2019 PSUI Customer Load'!R254+'2019 PSUI Customer Gen'!R254</f>
        <v>1706.42</v>
      </c>
      <c r="S254" s="78">
        <f>'2019 PSUI Customer Load'!S254+'2019 PSUI Customer Gen'!S254</f>
        <v>1621.34</v>
      </c>
      <c r="T254" s="78">
        <f>'2019 PSUI Customer Load'!T254+'2019 PSUI Customer Gen'!T254</f>
        <v>1570.52</v>
      </c>
      <c r="U254" s="78">
        <f>'2019 PSUI Customer Load'!U254+'2019 PSUI Customer Gen'!U254</f>
        <v>1542.98</v>
      </c>
      <c r="V254" s="78">
        <f>'2019 PSUI Customer Load'!V254+'2019 PSUI Customer Gen'!V254</f>
        <v>1496.01</v>
      </c>
      <c r="W254" s="78">
        <f>'2019 PSUI Customer Load'!W254+'2019 PSUI Customer Gen'!W254</f>
        <v>1499.72</v>
      </c>
      <c r="X254" s="78">
        <f>'2019 PSUI Customer Load'!X254+'2019 PSUI Customer Gen'!X254</f>
        <v>1486.14</v>
      </c>
      <c r="Y254" s="78">
        <f>'2019 PSUI Customer Load'!Y254+'2019 PSUI Customer Gen'!Y254</f>
        <v>1443.4</v>
      </c>
      <c r="Z254" s="78">
        <f>'2019 PSUI Customer Load'!Z254+'2019 PSUI Customer Gen'!Z254</f>
        <v>1434.55</v>
      </c>
      <c r="AA254" s="86">
        <f t="shared" si="39"/>
        <v>1792.49</v>
      </c>
      <c r="AB254" s="77">
        <f t="shared" si="40"/>
        <v>2021</v>
      </c>
      <c r="AC254" s="76">
        <f t="shared" si="41"/>
        <v>7</v>
      </c>
      <c r="AD254" s="76" t="str">
        <f t="shared" si="42"/>
        <v/>
      </c>
      <c r="AE254" s="76" t="str">
        <f t="shared" si="43"/>
        <v/>
      </c>
      <c r="AF254" s="74">
        <f t="shared" si="44"/>
        <v>1792.49</v>
      </c>
      <c r="AG254" s="75" t="str">
        <f t="shared" si="45"/>
        <v>11:00</v>
      </c>
      <c r="AH254" s="74">
        <f t="shared" si="46"/>
        <v>40580.909999999996</v>
      </c>
      <c r="AI254" s="73" t="str">
        <f t="shared" si="47"/>
        <v/>
      </c>
      <c r="AJ254" s="73" t="str">
        <f t="shared" si="48"/>
        <v/>
      </c>
      <c r="AK254" s="73" t="str">
        <f t="shared" si="49"/>
        <v/>
      </c>
      <c r="AL254" s="72" t="str">
        <f t="shared" si="50"/>
        <v/>
      </c>
      <c r="AM254" s="71" t="str">
        <f t="shared" si="51"/>
        <v/>
      </c>
    </row>
    <row r="255" spans="2:39" ht="13.8" thickBot="1">
      <c r="B255" s="79">
        <v>44387</v>
      </c>
      <c r="C255" s="78">
        <f>'2019 PSUI Customer Load'!C255+'2019 PSUI Customer Gen'!C255</f>
        <v>1406.65</v>
      </c>
      <c r="D255" s="78">
        <f>'2019 PSUI Customer Load'!D255+'2019 PSUI Customer Gen'!D255</f>
        <v>1396.82</v>
      </c>
      <c r="E255" s="78">
        <f>'2019 PSUI Customer Load'!E255+'2019 PSUI Customer Gen'!E255</f>
        <v>1387.33</v>
      </c>
      <c r="F255" s="78">
        <f>'2019 PSUI Customer Load'!F255+'2019 PSUI Customer Gen'!F255</f>
        <v>1354.43</v>
      </c>
      <c r="G255" s="78">
        <f>'2019 PSUI Customer Load'!G255+'2019 PSUI Customer Gen'!G255</f>
        <v>1366.86</v>
      </c>
      <c r="H255" s="78">
        <f>'2019 PSUI Customer Load'!H255+'2019 PSUI Customer Gen'!H255</f>
        <v>1377.04</v>
      </c>
      <c r="I255" s="78">
        <f>'2019 PSUI Customer Load'!I255+'2019 PSUI Customer Gen'!I255</f>
        <v>1456.91</v>
      </c>
      <c r="J255" s="78">
        <f>'2019 PSUI Customer Load'!J255+'2019 PSUI Customer Gen'!J255</f>
        <v>1524.88</v>
      </c>
      <c r="K255" s="78">
        <f>'2019 PSUI Customer Load'!K255+'2019 PSUI Customer Gen'!K255</f>
        <v>1566.39</v>
      </c>
      <c r="L255" s="78">
        <f>'2019 PSUI Customer Load'!L255+'2019 PSUI Customer Gen'!L255</f>
        <v>1589.14</v>
      </c>
      <c r="M255" s="78">
        <f>'2019 PSUI Customer Load'!M255+'2019 PSUI Customer Gen'!M255</f>
        <v>1618.58</v>
      </c>
      <c r="N255" s="78">
        <f>'2019 PSUI Customer Load'!N255+'2019 PSUI Customer Gen'!N255</f>
        <v>1624.39</v>
      </c>
      <c r="O255" s="78">
        <f>'2019 PSUI Customer Load'!O255+'2019 PSUI Customer Gen'!O255</f>
        <v>1624.7</v>
      </c>
      <c r="P255" s="78">
        <f>'2019 PSUI Customer Load'!P255+'2019 PSUI Customer Gen'!P255</f>
        <v>1606.47</v>
      </c>
      <c r="Q255" s="78">
        <f>'2019 PSUI Customer Load'!Q255+'2019 PSUI Customer Gen'!Q255</f>
        <v>1641.75</v>
      </c>
      <c r="R255" s="78">
        <f>'2019 PSUI Customer Load'!R255+'2019 PSUI Customer Gen'!R255</f>
        <v>1639.23</v>
      </c>
      <c r="S255" s="78">
        <f>'2019 PSUI Customer Load'!S255+'2019 PSUI Customer Gen'!S255</f>
        <v>1590.02</v>
      </c>
      <c r="T255" s="78">
        <f>'2019 PSUI Customer Load'!T255+'2019 PSUI Customer Gen'!T255</f>
        <v>1581.23</v>
      </c>
      <c r="U255" s="78">
        <f>'2019 PSUI Customer Load'!U255+'2019 PSUI Customer Gen'!U255</f>
        <v>1543.04</v>
      </c>
      <c r="V255" s="78">
        <f>'2019 PSUI Customer Load'!V255+'2019 PSUI Customer Gen'!V255</f>
        <v>1498.63</v>
      </c>
      <c r="W255" s="78">
        <f>'2019 PSUI Customer Load'!W255+'2019 PSUI Customer Gen'!W255</f>
        <v>1472.42</v>
      </c>
      <c r="X255" s="78">
        <f>'2019 PSUI Customer Load'!X255+'2019 PSUI Customer Gen'!X255</f>
        <v>1437.56</v>
      </c>
      <c r="Y255" s="78">
        <f>'2019 PSUI Customer Load'!Y255+'2019 PSUI Customer Gen'!Y255</f>
        <v>1427.97</v>
      </c>
      <c r="Z255" s="78">
        <f>'2019 PSUI Customer Load'!Z255+'2019 PSUI Customer Gen'!Z255</f>
        <v>1408.23</v>
      </c>
      <c r="AA255" s="86">
        <f t="shared" si="39"/>
        <v>1641.75</v>
      </c>
      <c r="AB255" s="77">
        <f t="shared" si="40"/>
        <v>2021</v>
      </c>
      <c r="AC255" s="76">
        <f t="shared" si="41"/>
        <v>7</v>
      </c>
      <c r="AD255" s="76" t="str">
        <f t="shared" si="42"/>
        <v/>
      </c>
      <c r="AE255" s="76" t="str">
        <f t="shared" si="43"/>
        <v/>
      </c>
      <c r="AF255" s="74">
        <f t="shared" si="44"/>
        <v>1641.75</v>
      </c>
      <c r="AG255" s="75" t="str">
        <f t="shared" si="45"/>
        <v>15:00</v>
      </c>
      <c r="AH255" s="74">
        <f t="shared" si="46"/>
        <v>37782.420000000006</v>
      </c>
      <c r="AI255" s="73" t="str">
        <f t="shared" si="47"/>
        <v/>
      </c>
      <c r="AJ255" s="73" t="str">
        <f t="shared" si="48"/>
        <v/>
      </c>
      <c r="AK255" s="73" t="str">
        <f t="shared" si="49"/>
        <v/>
      </c>
      <c r="AL255" s="72" t="str">
        <f t="shared" si="50"/>
        <v/>
      </c>
      <c r="AM255" s="71" t="str">
        <f t="shared" si="51"/>
        <v/>
      </c>
    </row>
    <row r="256" spans="2:39" ht="13.8" thickBot="1">
      <c r="B256" s="79">
        <v>44388</v>
      </c>
      <c r="C256" s="78">
        <f>'2019 PSUI Customer Load'!C256+'2019 PSUI Customer Gen'!C256</f>
        <v>1392.27</v>
      </c>
      <c r="D256" s="78">
        <f>'2019 PSUI Customer Load'!D256+'2019 PSUI Customer Gen'!D256</f>
        <v>1377.78</v>
      </c>
      <c r="E256" s="78">
        <f>'2019 PSUI Customer Load'!E256+'2019 PSUI Customer Gen'!E256</f>
        <v>1386.7</v>
      </c>
      <c r="F256" s="78">
        <f>'2019 PSUI Customer Load'!F256+'2019 PSUI Customer Gen'!F256</f>
        <v>1382.95</v>
      </c>
      <c r="G256" s="78">
        <f>'2019 PSUI Customer Load'!G256+'2019 PSUI Customer Gen'!G256</f>
        <v>1401.86</v>
      </c>
      <c r="H256" s="78">
        <f>'2019 PSUI Customer Load'!H256+'2019 PSUI Customer Gen'!H256</f>
        <v>1414.45</v>
      </c>
      <c r="I256" s="78">
        <f>'2019 PSUI Customer Load'!I256+'2019 PSUI Customer Gen'!I256</f>
        <v>1510.36</v>
      </c>
      <c r="J256" s="78">
        <f>'2019 PSUI Customer Load'!J256+'2019 PSUI Customer Gen'!J256</f>
        <v>1583.72</v>
      </c>
      <c r="K256" s="78">
        <f>'2019 PSUI Customer Load'!K256+'2019 PSUI Customer Gen'!K256</f>
        <v>1593.34</v>
      </c>
      <c r="L256" s="78">
        <f>'2019 PSUI Customer Load'!L256+'2019 PSUI Customer Gen'!L256</f>
        <v>1617.84</v>
      </c>
      <c r="M256" s="78">
        <f>'2019 PSUI Customer Load'!M256+'2019 PSUI Customer Gen'!M256</f>
        <v>1670.31</v>
      </c>
      <c r="N256" s="78">
        <f>'2019 PSUI Customer Load'!N256+'2019 PSUI Customer Gen'!N256</f>
        <v>1686.48</v>
      </c>
      <c r="O256" s="78">
        <f>'2019 PSUI Customer Load'!O256+'2019 PSUI Customer Gen'!O256</f>
        <v>1706.29</v>
      </c>
      <c r="P256" s="78">
        <f>'2019 PSUI Customer Load'!P256+'2019 PSUI Customer Gen'!P256</f>
        <v>1656.41</v>
      </c>
      <c r="Q256" s="78">
        <f>'2019 PSUI Customer Load'!Q256+'2019 PSUI Customer Gen'!Q256</f>
        <v>1639.05</v>
      </c>
      <c r="R256" s="78">
        <f>'2019 PSUI Customer Load'!R256+'2019 PSUI Customer Gen'!R256</f>
        <v>1630.69</v>
      </c>
      <c r="S256" s="78">
        <f>'2019 PSUI Customer Load'!S256+'2019 PSUI Customer Gen'!S256</f>
        <v>1591.2</v>
      </c>
      <c r="T256" s="78">
        <f>'2019 PSUI Customer Load'!T256+'2019 PSUI Customer Gen'!T256</f>
        <v>1587.5</v>
      </c>
      <c r="U256" s="78">
        <f>'2019 PSUI Customer Load'!U256+'2019 PSUI Customer Gen'!U256</f>
        <v>1577.28</v>
      </c>
      <c r="V256" s="78">
        <f>'2019 PSUI Customer Load'!V256+'2019 PSUI Customer Gen'!V256</f>
        <v>1534.16</v>
      </c>
      <c r="W256" s="78">
        <f>'2019 PSUI Customer Load'!W256+'2019 PSUI Customer Gen'!W256</f>
        <v>1520.82</v>
      </c>
      <c r="X256" s="78">
        <f>'2019 PSUI Customer Load'!X256+'2019 PSUI Customer Gen'!X256</f>
        <v>1506.82</v>
      </c>
      <c r="Y256" s="78">
        <f>'2019 PSUI Customer Load'!Y256+'2019 PSUI Customer Gen'!Y256</f>
        <v>1501.15</v>
      </c>
      <c r="Z256" s="78">
        <f>'2019 PSUI Customer Load'!Z256+'2019 PSUI Customer Gen'!Z256</f>
        <v>1493.94</v>
      </c>
      <c r="AA256" s="86">
        <f t="shared" si="39"/>
        <v>1706.29</v>
      </c>
      <c r="AB256" s="77">
        <f t="shared" si="40"/>
        <v>2021</v>
      </c>
      <c r="AC256" s="76">
        <f t="shared" si="41"/>
        <v>7</v>
      </c>
      <c r="AD256" s="76" t="str">
        <f t="shared" si="42"/>
        <v/>
      </c>
      <c r="AE256" s="76" t="str">
        <f t="shared" si="43"/>
        <v/>
      </c>
      <c r="AF256" s="74">
        <f t="shared" si="44"/>
        <v>1706.29</v>
      </c>
      <c r="AG256" s="75" t="str">
        <f t="shared" si="45"/>
        <v>13:00</v>
      </c>
      <c r="AH256" s="74">
        <f t="shared" si="46"/>
        <v>38669.660000000003</v>
      </c>
      <c r="AI256" s="73" t="str">
        <f t="shared" si="47"/>
        <v/>
      </c>
      <c r="AJ256" s="73" t="str">
        <f t="shared" si="48"/>
        <v/>
      </c>
      <c r="AK256" s="73" t="str">
        <f t="shared" si="49"/>
        <v/>
      </c>
      <c r="AL256" s="72" t="str">
        <f t="shared" si="50"/>
        <v/>
      </c>
      <c r="AM256" s="71" t="str">
        <f t="shared" si="51"/>
        <v/>
      </c>
    </row>
    <row r="257" spans="2:39" ht="13.8" thickBot="1">
      <c r="B257" s="79">
        <v>44389</v>
      </c>
      <c r="C257" s="78">
        <f>'2019 PSUI Customer Load'!C257+'2019 PSUI Customer Gen'!C257</f>
        <v>1487.68</v>
      </c>
      <c r="D257" s="78">
        <f>'2019 PSUI Customer Load'!D257+'2019 PSUI Customer Gen'!D257</f>
        <v>1494.67</v>
      </c>
      <c r="E257" s="78">
        <f>'2019 PSUI Customer Load'!E257+'2019 PSUI Customer Gen'!E257</f>
        <v>1550.68</v>
      </c>
      <c r="F257" s="78">
        <f>'2019 PSUI Customer Load'!F257+'2019 PSUI Customer Gen'!F257</f>
        <v>1585.12</v>
      </c>
      <c r="G257" s="78">
        <f>'2019 PSUI Customer Load'!G257+'2019 PSUI Customer Gen'!G257</f>
        <v>1580.92</v>
      </c>
      <c r="H257" s="78">
        <f>'2019 PSUI Customer Load'!H257+'2019 PSUI Customer Gen'!H257</f>
        <v>1620.36</v>
      </c>
      <c r="I257" s="78">
        <f>'2019 PSUI Customer Load'!I257+'2019 PSUI Customer Gen'!I257</f>
        <v>1709.33</v>
      </c>
      <c r="J257" s="78">
        <f>'2019 PSUI Customer Load'!J257+'2019 PSUI Customer Gen'!J257</f>
        <v>1757.24</v>
      </c>
      <c r="K257" s="78">
        <f>'2019 PSUI Customer Load'!K257+'2019 PSUI Customer Gen'!K257</f>
        <v>1768.87</v>
      </c>
      <c r="L257" s="78">
        <f>'2019 PSUI Customer Load'!L257+'2019 PSUI Customer Gen'!L257</f>
        <v>1860.81</v>
      </c>
      <c r="M257" s="78">
        <f>'2019 PSUI Customer Load'!M257+'2019 PSUI Customer Gen'!M257</f>
        <v>1894.17</v>
      </c>
      <c r="N257" s="78">
        <f>'2019 PSUI Customer Load'!N257+'2019 PSUI Customer Gen'!N257</f>
        <v>1837.36</v>
      </c>
      <c r="O257" s="78">
        <f>'2019 PSUI Customer Load'!O257+'2019 PSUI Customer Gen'!O257</f>
        <v>1856.26</v>
      </c>
      <c r="P257" s="78">
        <f>'2019 PSUI Customer Load'!P257+'2019 PSUI Customer Gen'!P257</f>
        <v>1890.49</v>
      </c>
      <c r="Q257" s="78">
        <f>'2019 PSUI Customer Load'!Q257+'2019 PSUI Customer Gen'!Q257</f>
        <v>1883.56</v>
      </c>
      <c r="R257" s="78">
        <f>'2019 PSUI Customer Load'!R257+'2019 PSUI Customer Gen'!R257</f>
        <v>1873.73</v>
      </c>
      <c r="S257" s="78">
        <f>'2019 PSUI Customer Load'!S257+'2019 PSUI Customer Gen'!S257</f>
        <v>1779.33</v>
      </c>
      <c r="T257" s="78">
        <f>'2019 PSUI Customer Load'!T257+'2019 PSUI Customer Gen'!T257</f>
        <v>1703.8</v>
      </c>
      <c r="U257" s="78">
        <f>'2019 PSUI Customer Load'!U257+'2019 PSUI Customer Gen'!U257</f>
        <v>1667.3</v>
      </c>
      <c r="V257" s="78">
        <f>'2019 PSUI Customer Load'!V257+'2019 PSUI Customer Gen'!V257</f>
        <v>1614.73</v>
      </c>
      <c r="W257" s="78">
        <f>'2019 PSUI Customer Load'!W257+'2019 PSUI Customer Gen'!W257</f>
        <v>1606.96</v>
      </c>
      <c r="X257" s="78">
        <f>'2019 PSUI Customer Load'!X257+'2019 PSUI Customer Gen'!X257</f>
        <v>1498.11</v>
      </c>
      <c r="Y257" s="78">
        <f>'2019 PSUI Customer Load'!Y257+'2019 PSUI Customer Gen'!Y257</f>
        <v>1434.58</v>
      </c>
      <c r="Z257" s="78">
        <f>'2019 PSUI Customer Load'!Z257+'2019 PSUI Customer Gen'!Z257</f>
        <v>1425.24</v>
      </c>
      <c r="AA257" s="86">
        <f t="shared" si="39"/>
        <v>1894.17</v>
      </c>
      <c r="AB257" s="77">
        <f t="shared" si="40"/>
        <v>2021</v>
      </c>
      <c r="AC257" s="76">
        <f t="shared" si="41"/>
        <v>7</v>
      </c>
      <c r="AD257" s="76" t="str">
        <f t="shared" si="42"/>
        <v/>
      </c>
      <c r="AE257" s="76" t="str">
        <f t="shared" si="43"/>
        <v/>
      </c>
      <c r="AF257" s="74">
        <f t="shared" si="44"/>
        <v>1894.17</v>
      </c>
      <c r="AG257" s="75" t="str">
        <f t="shared" si="45"/>
        <v>11:00</v>
      </c>
      <c r="AH257" s="74">
        <f t="shared" si="46"/>
        <v>42275.47</v>
      </c>
      <c r="AI257" s="73" t="str">
        <f t="shared" si="47"/>
        <v/>
      </c>
      <c r="AJ257" s="73" t="str">
        <f t="shared" si="48"/>
        <v/>
      </c>
      <c r="AK257" s="73" t="str">
        <f t="shared" si="49"/>
        <v/>
      </c>
      <c r="AL257" s="72" t="str">
        <f t="shared" si="50"/>
        <v/>
      </c>
      <c r="AM257" s="71" t="str">
        <f t="shared" si="51"/>
        <v/>
      </c>
    </row>
    <row r="258" spans="2:39" ht="13.8" thickBot="1">
      <c r="B258" s="79">
        <v>44390</v>
      </c>
      <c r="C258" s="78">
        <f>'2019 PSUI Customer Load'!C258+'2019 PSUI Customer Gen'!C258</f>
        <v>1467.87</v>
      </c>
      <c r="D258" s="78">
        <f>'2019 PSUI Customer Load'!D258+'2019 PSUI Customer Gen'!D258</f>
        <v>1649.72</v>
      </c>
      <c r="E258" s="78">
        <f>'2019 PSUI Customer Load'!E258+'2019 PSUI Customer Gen'!E258</f>
        <v>1629.71</v>
      </c>
      <c r="F258" s="78">
        <f>'2019 PSUI Customer Load'!F258+'2019 PSUI Customer Gen'!F258</f>
        <v>1624.42</v>
      </c>
      <c r="G258" s="78">
        <f>'2019 PSUI Customer Load'!G258+'2019 PSUI Customer Gen'!G258</f>
        <v>1646.51</v>
      </c>
      <c r="H258" s="78">
        <f>'2019 PSUI Customer Load'!H258+'2019 PSUI Customer Gen'!H258</f>
        <v>1707.2</v>
      </c>
      <c r="I258" s="78">
        <f>'2019 PSUI Customer Load'!I258+'2019 PSUI Customer Gen'!I258</f>
        <v>1812.2</v>
      </c>
      <c r="J258" s="78">
        <f>'2019 PSUI Customer Load'!J258+'2019 PSUI Customer Gen'!J258</f>
        <v>1884.51</v>
      </c>
      <c r="K258" s="78">
        <f>'2019 PSUI Customer Load'!K258+'2019 PSUI Customer Gen'!K258</f>
        <v>1938.41</v>
      </c>
      <c r="L258" s="78">
        <f>'2019 PSUI Customer Load'!L258+'2019 PSUI Customer Gen'!L258</f>
        <v>2018.45</v>
      </c>
      <c r="M258" s="78">
        <f>'2019 PSUI Customer Load'!M258+'2019 PSUI Customer Gen'!M258</f>
        <v>2100.5300000000002</v>
      </c>
      <c r="N258" s="78">
        <f>'2019 PSUI Customer Load'!N258+'2019 PSUI Customer Gen'!N258</f>
        <v>2116.21</v>
      </c>
      <c r="O258" s="78">
        <f>'2019 PSUI Customer Load'!O258+'2019 PSUI Customer Gen'!O258</f>
        <v>2191.4499999999998</v>
      </c>
      <c r="P258" s="78">
        <f>'2019 PSUI Customer Load'!P258+'2019 PSUI Customer Gen'!P258</f>
        <v>2213.6799999999998</v>
      </c>
      <c r="Q258" s="78">
        <f>'2019 PSUI Customer Load'!Q258+'2019 PSUI Customer Gen'!Q258</f>
        <v>2189.39</v>
      </c>
      <c r="R258" s="78">
        <f>'2019 PSUI Customer Load'!R258+'2019 PSUI Customer Gen'!R258</f>
        <v>2182.46</v>
      </c>
      <c r="S258" s="78">
        <f>'2019 PSUI Customer Load'!S258+'2019 PSUI Customer Gen'!S258</f>
        <v>2078.62</v>
      </c>
      <c r="T258" s="78">
        <f>'2019 PSUI Customer Load'!T258+'2019 PSUI Customer Gen'!T258</f>
        <v>1995.46</v>
      </c>
      <c r="U258" s="78">
        <f>'2019 PSUI Customer Load'!U258+'2019 PSUI Customer Gen'!U258</f>
        <v>1946.49</v>
      </c>
      <c r="V258" s="78">
        <f>'2019 PSUI Customer Load'!V258+'2019 PSUI Customer Gen'!V258</f>
        <v>1883</v>
      </c>
      <c r="W258" s="78">
        <f>'2019 PSUI Customer Load'!W258+'2019 PSUI Customer Gen'!W258</f>
        <v>1806.38</v>
      </c>
      <c r="X258" s="78">
        <f>'2019 PSUI Customer Load'!X258+'2019 PSUI Customer Gen'!X258</f>
        <v>1731.7</v>
      </c>
      <c r="Y258" s="78">
        <f>'2019 PSUI Customer Load'!Y258+'2019 PSUI Customer Gen'!Y258</f>
        <v>1704.5</v>
      </c>
      <c r="Z258" s="78">
        <f>'2019 PSUI Customer Load'!Z258+'2019 PSUI Customer Gen'!Z258</f>
        <v>1699.25</v>
      </c>
      <c r="AA258" s="86">
        <f t="shared" si="39"/>
        <v>2213.6799999999998</v>
      </c>
      <c r="AB258" s="77">
        <f t="shared" si="40"/>
        <v>2021</v>
      </c>
      <c r="AC258" s="76">
        <f t="shared" si="41"/>
        <v>7</v>
      </c>
      <c r="AD258" s="76" t="str">
        <f t="shared" si="42"/>
        <v/>
      </c>
      <c r="AE258" s="76" t="str">
        <f t="shared" si="43"/>
        <v/>
      </c>
      <c r="AF258" s="74">
        <f t="shared" si="44"/>
        <v>2213.6799999999998</v>
      </c>
      <c r="AG258" s="75" t="str">
        <f t="shared" si="45"/>
        <v>14:00</v>
      </c>
      <c r="AH258" s="74">
        <f t="shared" si="46"/>
        <v>47431.799999999988</v>
      </c>
      <c r="AI258" s="73" t="str">
        <f t="shared" si="47"/>
        <v/>
      </c>
      <c r="AJ258" s="73" t="str">
        <f t="shared" si="48"/>
        <v/>
      </c>
      <c r="AK258" s="73" t="str">
        <f t="shared" si="49"/>
        <v/>
      </c>
      <c r="AL258" s="72" t="str">
        <f t="shared" si="50"/>
        <v/>
      </c>
      <c r="AM258" s="71" t="str">
        <f t="shared" si="51"/>
        <v/>
      </c>
    </row>
    <row r="259" spans="2:39" ht="13.8" thickBot="1">
      <c r="B259" s="79">
        <v>44391</v>
      </c>
      <c r="C259" s="78">
        <f>'2019 PSUI Customer Load'!C259+'2019 PSUI Customer Gen'!C259</f>
        <v>1721.86</v>
      </c>
      <c r="D259" s="78">
        <f>'2019 PSUI Customer Load'!D259+'2019 PSUI Customer Gen'!D259</f>
        <v>1728.69</v>
      </c>
      <c r="E259" s="78">
        <f>'2019 PSUI Customer Load'!E259+'2019 PSUI Customer Gen'!E259</f>
        <v>1767.54</v>
      </c>
      <c r="F259" s="78">
        <f>'2019 PSUI Customer Load'!F259+'2019 PSUI Customer Gen'!F259</f>
        <v>1773.03</v>
      </c>
      <c r="G259" s="78">
        <f>'2019 PSUI Customer Load'!G259+'2019 PSUI Customer Gen'!G259</f>
        <v>1762.99</v>
      </c>
      <c r="H259" s="78">
        <f>'2019 PSUI Customer Load'!H259+'2019 PSUI Customer Gen'!H259</f>
        <v>1791.76</v>
      </c>
      <c r="I259" s="78">
        <f>'2019 PSUI Customer Load'!I259+'2019 PSUI Customer Gen'!I259</f>
        <v>1905.19</v>
      </c>
      <c r="J259" s="78">
        <f>'2019 PSUI Customer Load'!J259+'2019 PSUI Customer Gen'!J259</f>
        <v>1964.62</v>
      </c>
      <c r="K259" s="78">
        <f>'2019 PSUI Customer Load'!K259+'2019 PSUI Customer Gen'!K259</f>
        <v>1991.82</v>
      </c>
      <c r="L259" s="78">
        <f>'2019 PSUI Customer Load'!L259+'2019 PSUI Customer Gen'!L259</f>
        <v>2065.56</v>
      </c>
      <c r="M259" s="78">
        <f>'2019 PSUI Customer Load'!M259+'2019 PSUI Customer Gen'!M259</f>
        <v>2137.38</v>
      </c>
      <c r="N259" s="78">
        <f>'2019 PSUI Customer Load'!N259+'2019 PSUI Customer Gen'!N259</f>
        <v>2150.16</v>
      </c>
      <c r="O259" s="78">
        <f>'2019 PSUI Customer Load'!O259+'2019 PSUI Customer Gen'!O259</f>
        <v>2153.59</v>
      </c>
      <c r="P259" s="78">
        <f>'2019 PSUI Customer Load'!P259+'2019 PSUI Customer Gen'!P259</f>
        <v>2148.16</v>
      </c>
      <c r="Q259" s="78">
        <f>'2019 PSUI Customer Load'!Q259+'2019 PSUI Customer Gen'!Q259</f>
        <v>2009.11</v>
      </c>
      <c r="R259" s="78">
        <f>'2019 PSUI Customer Load'!R259+'2019 PSUI Customer Gen'!R259</f>
        <v>2078.65</v>
      </c>
      <c r="S259" s="78">
        <f>'2019 PSUI Customer Load'!S259+'2019 PSUI Customer Gen'!S259</f>
        <v>1995.42</v>
      </c>
      <c r="T259" s="78">
        <f>'2019 PSUI Customer Load'!T259+'2019 PSUI Customer Gen'!T259</f>
        <v>1870.68</v>
      </c>
      <c r="U259" s="78">
        <f>'2019 PSUI Customer Load'!U259+'2019 PSUI Customer Gen'!U259</f>
        <v>1860.99</v>
      </c>
      <c r="V259" s="78">
        <f>'2019 PSUI Customer Load'!V259+'2019 PSUI Customer Gen'!V259</f>
        <v>1816.22</v>
      </c>
      <c r="W259" s="78">
        <f>'2019 PSUI Customer Load'!W259+'2019 PSUI Customer Gen'!W259</f>
        <v>1838.55</v>
      </c>
      <c r="X259" s="78">
        <f>'2019 PSUI Customer Load'!X259+'2019 PSUI Customer Gen'!X259</f>
        <v>1803.52</v>
      </c>
      <c r="Y259" s="78">
        <f>'2019 PSUI Customer Load'!Y259+'2019 PSUI Customer Gen'!Y259</f>
        <v>1770.44</v>
      </c>
      <c r="Z259" s="78">
        <f>'2019 PSUI Customer Load'!Z259+'2019 PSUI Customer Gen'!Z259</f>
        <v>1740.8</v>
      </c>
      <c r="AA259" s="86">
        <f t="shared" ref="AA259:AA322" si="52">MAX(C259:Z259)</f>
        <v>2153.59</v>
      </c>
      <c r="AB259" s="77">
        <f t="shared" ref="AB259:AB322" si="53">YEAR(B259)</f>
        <v>2021</v>
      </c>
      <c r="AC259" s="76">
        <f t="shared" ref="AC259:AC322" si="54">MONTH(B259)</f>
        <v>7</v>
      </c>
      <c r="AD259" s="76" t="str">
        <f t="shared" ref="AD259:AD322" si="55">IF(AE259="","",AB259&amp;"-"&amp;AE259)</f>
        <v/>
      </c>
      <c r="AE259" s="76" t="str">
        <f t="shared" ref="AE259:AE322" si="56">IF(DAY(B259+1)=1,AC259,"")</f>
        <v/>
      </c>
      <c r="AF259" s="74">
        <f t="shared" ref="AF259:AF322" si="57">MAX(C259:AA259)</f>
        <v>2153.59</v>
      </c>
      <c r="AG259" s="75" t="str">
        <f t="shared" ref="AG259:AG322" si="58">INDEX($C$2:$Z$2,MATCH(AF259,C259:Z259,0))</f>
        <v>13:00</v>
      </c>
      <c r="AH259" s="74">
        <f t="shared" ref="AH259:AH322" si="59">SUM(C259:AA259)</f>
        <v>48000.320000000007</v>
      </c>
      <c r="AI259" s="73" t="str">
        <f t="shared" ref="AI259:AI322" si="60">IF(AE259&lt;&gt;"",SUMIFS(AF:AF,AC:AC,AC259,AB:AB,AB259),"")</f>
        <v/>
      </c>
      <c r="AJ259" s="73" t="str">
        <f t="shared" ref="AJ259:AJ322" si="61">IF(AI259="","",_xlfn.MAXIFS(AF:AF,AC:AC,AC259,AB:AB,AB259))</f>
        <v/>
      </c>
      <c r="AK259" s="73" t="str">
        <f t="shared" ref="AK259:AK322" si="62">IF(AI259="","",_xlfn.MAXIFS(AH:AH,AC:AC,AC259,AB:AB,AB259))</f>
        <v/>
      </c>
      <c r="AL259" s="72" t="str">
        <f t="shared" ref="AL259:AL322" si="63">IF(AI259&lt;&gt;"",INDEX(B:B,MATCH(AJ259,AF:AF,0)),"")</f>
        <v/>
      </c>
      <c r="AM259" s="71" t="str">
        <f t="shared" ref="AM259:AM322" si="64">IF(AI259&lt;&gt;"",INDEX(AG:AG,MATCH(AJ259,AF:AF,0)),"")</f>
        <v/>
      </c>
    </row>
    <row r="260" spans="2:39" ht="13.8" thickBot="1">
      <c r="B260" s="79">
        <v>44392</v>
      </c>
      <c r="C260" s="78">
        <f>'2019 PSUI Customer Load'!C260+'2019 PSUI Customer Gen'!C260</f>
        <v>1733.76</v>
      </c>
      <c r="D260" s="78">
        <f>'2019 PSUI Customer Load'!D260+'2019 PSUI Customer Gen'!D260</f>
        <v>1728.76</v>
      </c>
      <c r="E260" s="78">
        <f>'2019 PSUI Customer Load'!E260+'2019 PSUI Customer Gen'!E260</f>
        <v>1748.74</v>
      </c>
      <c r="F260" s="78">
        <f>'2019 PSUI Customer Load'!F260+'2019 PSUI Customer Gen'!F260</f>
        <v>1753.05</v>
      </c>
      <c r="G260" s="78">
        <f>'2019 PSUI Customer Load'!G260+'2019 PSUI Customer Gen'!G260</f>
        <v>1788.85</v>
      </c>
      <c r="H260" s="78">
        <f>'2019 PSUI Customer Load'!H260+'2019 PSUI Customer Gen'!H260</f>
        <v>1841.56</v>
      </c>
      <c r="I260" s="78">
        <f>'2019 PSUI Customer Load'!I260+'2019 PSUI Customer Gen'!I260</f>
        <v>1946.39</v>
      </c>
      <c r="J260" s="78">
        <f>'2019 PSUI Customer Load'!J260+'2019 PSUI Customer Gen'!J260</f>
        <v>2034.87</v>
      </c>
      <c r="K260" s="78">
        <f>'2019 PSUI Customer Load'!K260+'2019 PSUI Customer Gen'!K260</f>
        <v>2096.7800000000002</v>
      </c>
      <c r="L260" s="78">
        <f>'2019 PSUI Customer Load'!L260+'2019 PSUI Customer Gen'!L260</f>
        <v>2173.36</v>
      </c>
      <c r="M260" s="78">
        <f>'2019 PSUI Customer Load'!M260+'2019 PSUI Customer Gen'!M260</f>
        <v>2216.2399999999998</v>
      </c>
      <c r="N260" s="78">
        <f>'2019 PSUI Customer Load'!N260+'2019 PSUI Customer Gen'!N260</f>
        <v>2197.86</v>
      </c>
      <c r="O260" s="78">
        <f>'2019 PSUI Customer Load'!O260+'2019 PSUI Customer Gen'!O260</f>
        <v>2212.67</v>
      </c>
      <c r="P260" s="78">
        <f>'2019 PSUI Customer Load'!P260+'2019 PSUI Customer Gen'!P260</f>
        <v>2212.11</v>
      </c>
      <c r="Q260" s="78">
        <f>'2019 PSUI Customer Load'!Q260+'2019 PSUI Customer Gen'!Q260</f>
        <v>2223.38</v>
      </c>
      <c r="R260" s="78">
        <f>'2019 PSUI Customer Load'!R260+'2019 PSUI Customer Gen'!R260</f>
        <v>2188.69</v>
      </c>
      <c r="S260" s="78">
        <f>'2019 PSUI Customer Load'!S260+'2019 PSUI Customer Gen'!S260</f>
        <v>2117.5</v>
      </c>
      <c r="T260" s="78">
        <f>'2019 PSUI Customer Load'!T260+'2019 PSUI Customer Gen'!T260</f>
        <v>2033.26</v>
      </c>
      <c r="U260" s="78">
        <f>'2019 PSUI Customer Load'!U260+'2019 PSUI Customer Gen'!U260</f>
        <v>1996.23</v>
      </c>
      <c r="V260" s="78">
        <f>'2019 PSUI Customer Load'!V260+'2019 PSUI Customer Gen'!V260</f>
        <v>1961.02</v>
      </c>
      <c r="W260" s="78">
        <f>'2019 PSUI Customer Load'!W260+'2019 PSUI Customer Gen'!W260</f>
        <v>1907.71</v>
      </c>
      <c r="X260" s="78">
        <f>'2019 PSUI Customer Load'!X260+'2019 PSUI Customer Gen'!X260</f>
        <v>1841.7</v>
      </c>
      <c r="Y260" s="78">
        <f>'2019 PSUI Customer Load'!Y260+'2019 PSUI Customer Gen'!Y260</f>
        <v>1754.52</v>
      </c>
      <c r="Z260" s="78">
        <f>'2019 PSUI Customer Load'!Z260+'2019 PSUI Customer Gen'!Z260</f>
        <v>1725.82</v>
      </c>
      <c r="AA260" s="86">
        <f t="shared" si="52"/>
        <v>2223.38</v>
      </c>
      <c r="AB260" s="77">
        <f t="shared" si="53"/>
        <v>2021</v>
      </c>
      <c r="AC260" s="76">
        <f t="shared" si="54"/>
        <v>7</v>
      </c>
      <c r="AD260" s="76" t="str">
        <f t="shared" si="55"/>
        <v/>
      </c>
      <c r="AE260" s="76" t="str">
        <f t="shared" si="56"/>
        <v/>
      </c>
      <c r="AF260" s="74">
        <f t="shared" si="57"/>
        <v>2223.38</v>
      </c>
      <c r="AG260" s="75" t="str">
        <f t="shared" si="58"/>
        <v>15:00</v>
      </c>
      <c r="AH260" s="74">
        <f t="shared" si="59"/>
        <v>49658.209999999992</v>
      </c>
      <c r="AI260" s="73" t="str">
        <f t="shared" si="60"/>
        <v/>
      </c>
      <c r="AJ260" s="73" t="str">
        <f t="shared" si="61"/>
        <v/>
      </c>
      <c r="AK260" s="73" t="str">
        <f t="shared" si="62"/>
        <v/>
      </c>
      <c r="AL260" s="72" t="str">
        <f t="shared" si="63"/>
        <v/>
      </c>
      <c r="AM260" s="71" t="str">
        <f t="shared" si="64"/>
        <v/>
      </c>
    </row>
    <row r="261" spans="2:39" ht="13.8" thickBot="1">
      <c r="B261" s="79">
        <v>44393</v>
      </c>
      <c r="C261" s="78">
        <f>'2019 PSUI Customer Load'!C261+'2019 PSUI Customer Gen'!C261</f>
        <v>1705.45</v>
      </c>
      <c r="D261" s="78">
        <f>'2019 PSUI Customer Load'!D261+'2019 PSUI Customer Gen'!D261</f>
        <v>1680</v>
      </c>
      <c r="E261" s="78">
        <f>'2019 PSUI Customer Load'!E261+'2019 PSUI Customer Gen'!E261</f>
        <v>1711.89</v>
      </c>
      <c r="F261" s="78">
        <f>'2019 PSUI Customer Load'!F261+'2019 PSUI Customer Gen'!F261</f>
        <v>1711.19</v>
      </c>
      <c r="G261" s="78">
        <f>'2019 PSUI Customer Load'!G261+'2019 PSUI Customer Gen'!G261</f>
        <v>1691.86</v>
      </c>
      <c r="H261" s="78">
        <f>'2019 PSUI Customer Load'!H261+'2019 PSUI Customer Gen'!H261</f>
        <v>1724.2</v>
      </c>
      <c r="I261" s="78">
        <f>'2019 PSUI Customer Load'!I261+'2019 PSUI Customer Gen'!I261</f>
        <v>1818.11</v>
      </c>
      <c r="J261" s="78">
        <f>'2019 PSUI Customer Load'!J261+'2019 PSUI Customer Gen'!J261</f>
        <v>1887.83</v>
      </c>
      <c r="K261" s="78">
        <f>'2019 PSUI Customer Load'!K261+'2019 PSUI Customer Gen'!K261</f>
        <v>1923.6</v>
      </c>
      <c r="L261" s="78">
        <f>'2019 PSUI Customer Load'!L261+'2019 PSUI Customer Gen'!L261</f>
        <v>1979.85</v>
      </c>
      <c r="M261" s="78">
        <f>'2019 PSUI Customer Load'!M261+'2019 PSUI Customer Gen'!M261</f>
        <v>2026.64</v>
      </c>
      <c r="N261" s="78">
        <f>'2019 PSUI Customer Load'!N261+'2019 PSUI Customer Gen'!N261</f>
        <v>1985.24</v>
      </c>
      <c r="O261" s="78">
        <f>'2019 PSUI Customer Load'!O261+'2019 PSUI Customer Gen'!O261</f>
        <v>1980.02</v>
      </c>
      <c r="P261" s="78">
        <f>'2019 PSUI Customer Load'!P261+'2019 PSUI Customer Gen'!P261</f>
        <v>1980.62</v>
      </c>
      <c r="Q261" s="78">
        <f>'2019 PSUI Customer Load'!Q261+'2019 PSUI Customer Gen'!Q261</f>
        <v>1964.62</v>
      </c>
      <c r="R261" s="78">
        <f>'2019 PSUI Customer Load'!R261+'2019 PSUI Customer Gen'!R261</f>
        <v>1913.24</v>
      </c>
      <c r="S261" s="78">
        <f>'2019 PSUI Customer Load'!S261+'2019 PSUI Customer Gen'!S261</f>
        <v>1808.94</v>
      </c>
      <c r="T261" s="78">
        <f>'2019 PSUI Customer Load'!T261+'2019 PSUI Customer Gen'!T261</f>
        <v>1780.94</v>
      </c>
      <c r="U261" s="78">
        <f>'2019 PSUI Customer Load'!U261+'2019 PSUI Customer Gen'!U261</f>
        <v>1714.4</v>
      </c>
      <c r="V261" s="78">
        <f>'2019 PSUI Customer Load'!V261+'2019 PSUI Customer Gen'!V261</f>
        <v>1686.76</v>
      </c>
      <c r="W261" s="78">
        <f>'2019 PSUI Customer Load'!W261+'2019 PSUI Customer Gen'!W261</f>
        <v>1673.25</v>
      </c>
      <c r="X261" s="78">
        <f>'2019 PSUI Customer Load'!X261+'2019 PSUI Customer Gen'!X261</f>
        <v>1658.83</v>
      </c>
      <c r="Y261" s="78">
        <f>'2019 PSUI Customer Load'!Y261+'2019 PSUI Customer Gen'!Y261</f>
        <v>1607.87</v>
      </c>
      <c r="Z261" s="78">
        <f>'2019 PSUI Customer Load'!Z261+'2019 PSUI Customer Gen'!Z261</f>
        <v>1602.79</v>
      </c>
      <c r="AA261" s="86">
        <f t="shared" si="52"/>
        <v>2026.64</v>
      </c>
      <c r="AB261" s="77">
        <f t="shared" si="53"/>
        <v>2021</v>
      </c>
      <c r="AC261" s="76">
        <f t="shared" si="54"/>
        <v>7</v>
      </c>
      <c r="AD261" s="76" t="str">
        <f t="shared" si="55"/>
        <v/>
      </c>
      <c r="AE261" s="76" t="str">
        <f t="shared" si="56"/>
        <v/>
      </c>
      <c r="AF261" s="74">
        <f t="shared" si="57"/>
        <v>2026.64</v>
      </c>
      <c r="AG261" s="75" t="str">
        <f t="shared" si="58"/>
        <v>11:00</v>
      </c>
      <c r="AH261" s="74">
        <f t="shared" si="59"/>
        <v>45244.780000000013</v>
      </c>
      <c r="AI261" s="73" t="str">
        <f t="shared" si="60"/>
        <v/>
      </c>
      <c r="AJ261" s="73" t="str">
        <f t="shared" si="61"/>
        <v/>
      </c>
      <c r="AK261" s="73" t="str">
        <f t="shared" si="62"/>
        <v/>
      </c>
      <c r="AL261" s="72" t="str">
        <f t="shared" si="63"/>
        <v/>
      </c>
      <c r="AM261" s="71" t="str">
        <f t="shared" si="64"/>
        <v/>
      </c>
    </row>
    <row r="262" spans="2:39" ht="13.8" thickBot="1">
      <c r="B262" s="79">
        <v>44394</v>
      </c>
      <c r="C262" s="78">
        <f>'2019 PSUI Customer Load'!C262+'2019 PSUI Customer Gen'!C262</f>
        <v>1587.11</v>
      </c>
      <c r="D262" s="78">
        <f>'2019 PSUI Customer Load'!D262+'2019 PSUI Customer Gen'!D262</f>
        <v>1584.66</v>
      </c>
      <c r="E262" s="78">
        <f>'2019 PSUI Customer Load'!E262+'2019 PSUI Customer Gen'!E262</f>
        <v>1594.95</v>
      </c>
      <c r="F262" s="78">
        <f>'2019 PSUI Customer Load'!F262+'2019 PSUI Customer Gen'!F262</f>
        <v>1594.81</v>
      </c>
      <c r="G262" s="78">
        <f>'2019 PSUI Customer Load'!G262+'2019 PSUI Customer Gen'!G262</f>
        <v>1618.5</v>
      </c>
      <c r="H262" s="78">
        <f>'2019 PSUI Customer Load'!H262+'2019 PSUI Customer Gen'!H262</f>
        <v>1654.98</v>
      </c>
      <c r="I262" s="78">
        <f>'2019 PSUI Customer Load'!I262+'2019 PSUI Customer Gen'!I262</f>
        <v>1734.18</v>
      </c>
      <c r="J262" s="78">
        <f>'2019 PSUI Customer Load'!J262+'2019 PSUI Customer Gen'!J262</f>
        <v>1762.67</v>
      </c>
      <c r="K262" s="78">
        <f>'2019 PSUI Customer Load'!K262+'2019 PSUI Customer Gen'!K262</f>
        <v>1750.56</v>
      </c>
      <c r="L262" s="78">
        <f>'2019 PSUI Customer Load'!L262+'2019 PSUI Customer Gen'!L262</f>
        <v>1759.66</v>
      </c>
      <c r="M262" s="78">
        <f>'2019 PSUI Customer Load'!M262+'2019 PSUI Customer Gen'!M262</f>
        <v>1753.26</v>
      </c>
      <c r="N262" s="78">
        <f>'2019 PSUI Customer Load'!N262+'2019 PSUI Customer Gen'!N262</f>
        <v>1750.11</v>
      </c>
      <c r="O262" s="78">
        <f>'2019 PSUI Customer Load'!O262+'2019 PSUI Customer Gen'!O262</f>
        <v>1755.11</v>
      </c>
      <c r="P262" s="78">
        <f>'2019 PSUI Customer Load'!P262+'2019 PSUI Customer Gen'!P262</f>
        <v>1724.91</v>
      </c>
      <c r="Q262" s="78">
        <f>'2019 PSUI Customer Load'!Q262+'2019 PSUI Customer Gen'!Q262</f>
        <v>1687.81</v>
      </c>
      <c r="R262" s="78">
        <f>'2019 PSUI Customer Load'!R262+'2019 PSUI Customer Gen'!R262</f>
        <v>1708.49</v>
      </c>
      <c r="S262" s="78">
        <f>'2019 PSUI Customer Load'!S262+'2019 PSUI Customer Gen'!S262</f>
        <v>1660.05</v>
      </c>
      <c r="T262" s="78">
        <f>'2019 PSUI Customer Load'!T262+'2019 PSUI Customer Gen'!T262</f>
        <v>1648.92</v>
      </c>
      <c r="U262" s="78">
        <f>'2019 PSUI Customer Load'!U262+'2019 PSUI Customer Gen'!U262</f>
        <v>1658.19</v>
      </c>
      <c r="V262" s="78">
        <f>'2019 PSUI Customer Load'!V262+'2019 PSUI Customer Gen'!V262</f>
        <v>1652.14</v>
      </c>
      <c r="W262" s="78">
        <f>'2019 PSUI Customer Load'!W262+'2019 PSUI Customer Gen'!W262</f>
        <v>1636.78</v>
      </c>
      <c r="X262" s="78">
        <f>'2019 PSUI Customer Load'!X262+'2019 PSUI Customer Gen'!X262</f>
        <v>1620.64</v>
      </c>
      <c r="Y262" s="78">
        <f>'2019 PSUI Customer Load'!Y262+'2019 PSUI Customer Gen'!Y262</f>
        <v>1598.24</v>
      </c>
      <c r="Z262" s="78">
        <f>'2019 PSUI Customer Load'!Z262+'2019 PSUI Customer Gen'!Z262</f>
        <v>1589.07</v>
      </c>
      <c r="AA262" s="86">
        <f t="shared" si="52"/>
        <v>1762.67</v>
      </c>
      <c r="AB262" s="77">
        <f t="shared" si="53"/>
        <v>2021</v>
      </c>
      <c r="AC262" s="76">
        <f t="shared" si="54"/>
        <v>7</v>
      </c>
      <c r="AD262" s="76" t="str">
        <f t="shared" si="55"/>
        <v/>
      </c>
      <c r="AE262" s="76" t="str">
        <f t="shared" si="56"/>
        <v/>
      </c>
      <c r="AF262" s="74">
        <f t="shared" si="57"/>
        <v>1762.67</v>
      </c>
      <c r="AG262" s="75" t="str">
        <f t="shared" si="58"/>
        <v>8:00</v>
      </c>
      <c r="AH262" s="74">
        <f t="shared" si="59"/>
        <v>41848.47</v>
      </c>
      <c r="AI262" s="73" t="str">
        <f t="shared" si="60"/>
        <v/>
      </c>
      <c r="AJ262" s="73" t="str">
        <f t="shared" si="61"/>
        <v/>
      </c>
      <c r="AK262" s="73" t="str">
        <f t="shared" si="62"/>
        <v/>
      </c>
      <c r="AL262" s="72" t="str">
        <f t="shared" si="63"/>
        <v/>
      </c>
      <c r="AM262" s="71" t="str">
        <f t="shared" si="64"/>
        <v/>
      </c>
    </row>
    <row r="263" spans="2:39" ht="13.8" thickBot="1">
      <c r="B263" s="79">
        <v>44395</v>
      </c>
      <c r="C263" s="78">
        <f>'2019 PSUI Customer Load'!C263+'2019 PSUI Customer Gen'!C263</f>
        <v>1571.08</v>
      </c>
      <c r="D263" s="78">
        <f>'2019 PSUI Customer Load'!D263+'2019 PSUI Customer Gen'!D263</f>
        <v>1545.71</v>
      </c>
      <c r="E263" s="78">
        <f>'2019 PSUI Customer Load'!E263+'2019 PSUI Customer Gen'!E263</f>
        <v>1525.13</v>
      </c>
      <c r="F263" s="78">
        <f>'2019 PSUI Customer Load'!F263+'2019 PSUI Customer Gen'!F263</f>
        <v>1520.68</v>
      </c>
      <c r="G263" s="78">
        <f>'2019 PSUI Customer Load'!G263+'2019 PSUI Customer Gen'!G263</f>
        <v>1512.87</v>
      </c>
      <c r="H263" s="78">
        <f>'2019 PSUI Customer Load'!H263+'2019 PSUI Customer Gen'!H263</f>
        <v>1523.94</v>
      </c>
      <c r="I263" s="78">
        <f>'2019 PSUI Customer Load'!I263+'2019 PSUI Customer Gen'!I263</f>
        <v>1602.44</v>
      </c>
      <c r="J263" s="78">
        <f>'2019 PSUI Customer Load'!J263+'2019 PSUI Customer Gen'!J263</f>
        <v>1662.99</v>
      </c>
      <c r="K263" s="78">
        <f>'2019 PSUI Customer Load'!K263+'2019 PSUI Customer Gen'!K263</f>
        <v>1728.06</v>
      </c>
      <c r="L263" s="78">
        <f>'2019 PSUI Customer Load'!L263+'2019 PSUI Customer Gen'!L263</f>
        <v>1813.49</v>
      </c>
      <c r="M263" s="78">
        <f>'2019 PSUI Customer Load'!M263+'2019 PSUI Customer Gen'!M263</f>
        <v>1875.06</v>
      </c>
      <c r="N263" s="78">
        <f>'2019 PSUI Customer Load'!N263+'2019 PSUI Customer Gen'!N263</f>
        <v>1855.77</v>
      </c>
      <c r="O263" s="78">
        <f>'2019 PSUI Customer Load'!O263+'2019 PSUI Customer Gen'!O263</f>
        <v>1848.46</v>
      </c>
      <c r="P263" s="78">
        <f>'2019 PSUI Customer Load'!P263+'2019 PSUI Customer Gen'!P263</f>
        <v>1804.92</v>
      </c>
      <c r="Q263" s="78">
        <f>'2019 PSUI Customer Load'!Q263+'2019 PSUI Customer Gen'!Q263</f>
        <v>1797.32</v>
      </c>
      <c r="R263" s="78">
        <f>'2019 PSUI Customer Load'!R263+'2019 PSUI Customer Gen'!R263</f>
        <v>1793.16</v>
      </c>
      <c r="S263" s="78">
        <f>'2019 PSUI Customer Load'!S263+'2019 PSUI Customer Gen'!S263</f>
        <v>1750.53</v>
      </c>
      <c r="T263" s="78">
        <f>'2019 PSUI Customer Load'!T263+'2019 PSUI Customer Gen'!T263</f>
        <v>1735.48</v>
      </c>
      <c r="U263" s="78">
        <f>'2019 PSUI Customer Load'!U263+'2019 PSUI Customer Gen'!U263</f>
        <v>1719.27</v>
      </c>
      <c r="V263" s="78">
        <f>'2019 PSUI Customer Load'!V263+'2019 PSUI Customer Gen'!V263</f>
        <v>1694.77</v>
      </c>
      <c r="W263" s="78">
        <f>'2019 PSUI Customer Load'!W263+'2019 PSUI Customer Gen'!W263</f>
        <v>1680.25</v>
      </c>
      <c r="X263" s="78">
        <f>'2019 PSUI Customer Load'!X263+'2019 PSUI Customer Gen'!X263</f>
        <v>1652.74</v>
      </c>
      <c r="Y263" s="78">
        <f>'2019 PSUI Customer Load'!Y263+'2019 PSUI Customer Gen'!Y263</f>
        <v>1661.7</v>
      </c>
      <c r="Z263" s="78">
        <f>'2019 PSUI Customer Load'!Z263+'2019 PSUI Customer Gen'!Z263</f>
        <v>1649.2</v>
      </c>
      <c r="AA263" s="86">
        <f t="shared" si="52"/>
        <v>1875.06</v>
      </c>
      <c r="AB263" s="77">
        <f t="shared" si="53"/>
        <v>2021</v>
      </c>
      <c r="AC263" s="76">
        <f t="shared" si="54"/>
        <v>7</v>
      </c>
      <c r="AD263" s="76" t="str">
        <f t="shared" si="55"/>
        <v/>
      </c>
      <c r="AE263" s="76" t="str">
        <f t="shared" si="56"/>
        <v/>
      </c>
      <c r="AF263" s="74">
        <f t="shared" si="57"/>
        <v>1875.06</v>
      </c>
      <c r="AG263" s="75" t="str">
        <f t="shared" si="58"/>
        <v>11:00</v>
      </c>
      <c r="AH263" s="74">
        <f t="shared" si="59"/>
        <v>42400.079999999987</v>
      </c>
      <c r="AI263" s="73" t="str">
        <f t="shared" si="60"/>
        <v/>
      </c>
      <c r="AJ263" s="73" t="str">
        <f t="shared" si="61"/>
        <v/>
      </c>
      <c r="AK263" s="73" t="str">
        <f t="shared" si="62"/>
        <v/>
      </c>
      <c r="AL263" s="72" t="str">
        <f t="shared" si="63"/>
        <v/>
      </c>
      <c r="AM263" s="71" t="str">
        <f t="shared" si="64"/>
        <v/>
      </c>
    </row>
    <row r="264" spans="2:39" ht="13.8" thickBot="1">
      <c r="B264" s="79">
        <v>44396</v>
      </c>
      <c r="C264" s="78">
        <f>'2019 PSUI Customer Load'!C264+'2019 PSUI Customer Gen'!C264</f>
        <v>1615.98</v>
      </c>
      <c r="D264" s="78">
        <f>'2019 PSUI Customer Load'!D264+'2019 PSUI Customer Gen'!D264</f>
        <v>1597.23</v>
      </c>
      <c r="E264" s="78">
        <f>'2019 PSUI Customer Load'!E264+'2019 PSUI Customer Gen'!E264</f>
        <v>1624.84</v>
      </c>
      <c r="F264" s="78">
        <f>'2019 PSUI Customer Load'!F264+'2019 PSUI Customer Gen'!F264</f>
        <v>1634.78</v>
      </c>
      <c r="G264" s="78">
        <f>'2019 PSUI Customer Load'!G264+'2019 PSUI Customer Gen'!G264</f>
        <v>1620.15</v>
      </c>
      <c r="H264" s="78">
        <f>'2019 PSUI Customer Load'!H264+'2019 PSUI Customer Gen'!H264</f>
        <v>1630.2</v>
      </c>
      <c r="I264" s="78">
        <f>'2019 PSUI Customer Load'!I264+'2019 PSUI Customer Gen'!I264</f>
        <v>1749.97</v>
      </c>
      <c r="J264" s="78">
        <f>'2019 PSUI Customer Load'!J264+'2019 PSUI Customer Gen'!J264</f>
        <v>1845.83</v>
      </c>
      <c r="K264" s="78">
        <f>'2019 PSUI Customer Load'!K264+'2019 PSUI Customer Gen'!K264</f>
        <v>1956.46</v>
      </c>
      <c r="L264" s="78">
        <f>'2019 PSUI Customer Load'!L264+'2019 PSUI Customer Gen'!L264</f>
        <v>2066.89</v>
      </c>
      <c r="M264" s="78">
        <f>'2019 PSUI Customer Load'!M264+'2019 PSUI Customer Gen'!M264</f>
        <v>2128.42</v>
      </c>
      <c r="N264" s="78">
        <f>'2019 PSUI Customer Load'!N264+'2019 PSUI Customer Gen'!N264</f>
        <v>2121</v>
      </c>
      <c r="O264" s="78">
        <f>'2019 PSUI Customer Load'!O264+'2019 PSUI Customer Gen'!O264</f>
        <v>2142.6</v>
      </c>
      <c r="P264" s="78">
        <f>'2019 PSUI Customer Load'!P264+'2019 PSUI Customer Gen'!P264</f>
        <v>2149.11</v>
      </c>
      <c r="Q264" s="78">
        <f>'2019 PSUI Customer Load'!Q264+'2019 PSUI Customer Gen'!Q264</f>
        <v>2155.02</v>
      </c>
      <c r="R264" s="78">
        <f>'2019 PSUI Customer Load'!R264+'2019 PSUI Customer Gen'!R264</f>
        <v>2143.4</v>
      </c>
      <c r="S264" s="78">
        <f>'2019 PSUI Customer Load'!S264+'2019 PSUI Customer Gen'!S264</f>
        <v>2033.89</v>
      </c>
      <c r="T264" s="78">
        <f>'2019 PSUI Customer Load'!T264+'2019 PSUI Customer Gen'!T264</f>
        <v>1988</v>
      </c>
      <c r="U264" s="78">
        <f>'2019 PSUI Customer Load'!U264+'2019 PSUI Customer Gen'!U264</f>
        <v>1941.94</v>
      </c>
      <c r="V264" s="78">
        <f>'2019 PSUI Customer Load'!V264+'2019 PSUI Customer Gen'!V264</f>
        <v>1886.5</v>
      </c>
      <c r="W264" s="78">
        <f>'2019 PSUI Customer Load'!W264+'2019 PSUI Customer Gen'!W264</f>
        <v>1882.9</v>
      </c>
      <c r="X264" s="78">
        <f>'2019 PSUI Customer Load'!X264+'2019 PSUI Customer Gen'!X264</f>
        <v>1844.85</v>
      </c>
      <c r="Y264" s="78">
        <f>'2019 PSUI Customer Load'!Y264+'2019 PSUI Customer Gen'!Y264</f>
        <v>1796.13</v>
      </c>
      <c r="Z264" s="78">
        <f>'2019 PSUI Customer Load'!Z264+'2019 PSUI Customer Gen'!Z264</f>
        <v>1764.67</v>
      </c>
      <c r="AA264" s="86">
        <f t="shared" si="52"/>
        <v>2155.02</v>
      </c>
      <c r="AB264" s="77">
        <f t="shared" si="53"/>
        <v>2021</v>
      </c>
      <c r="AC264" s="76">
        <f t="shared" si="54"/>
        <v>7</v>
      </c>
      <c r="AD264" s="76" t="str">
        <f t="shared" si="55"/>
        <v/>
      </c>
      <c r="AE264" s="76" t="str">
        <f t="shared" si="56"/>
        <v/>
      </c>
      <c r="AF264" s="74">
        <f t="shared" si="57"/>
        <v>2155.02</v>
      </c>
      <c r="AG264" s="75" t="str">
        <f t="shared" si="58"/>
        <v>15:00</v>
      </c>
      <c r="AH264" s="74">
        <f t="shared" si="59"/>
        <v>47475.78</v>
      </c>
      <c r="AI264" s="73" t="str">
        <f t="shared" si="60"/>
        <v/>
      </c>
      <c r="AJ264" s="73" t="str">
        <f t="shared" si="61"/>
        <v/>
      </c>
      <c r="AK264" s="73" t="str">
        <f t="shared" si="62"/>
        <v/>
      </c>
      <c r="AL264" s="72" t="str">
        <f t="shared" si="63"/>
        <v/>
      </c>
      <c r="AM264" s="71" t="str">
        <f t="shared" si="64"/>
        <v/>
      </c>
    </row>
    <row r="265" spans="2:39" ht="13.8" thickBot="1">
      <c r="B265" s="79">
        <v>44397</v>
      </c>
      <c r="C265" s="78">
        <f>'2019 PSUI Customer Load'!C265+'2019 PSUI Customer Gen'!C265</f>
        <v>1724.24</v>
      </c>
      <c r="D265" s="78">
        <f>'2019 PSUI Customer Load'!D265+'2019 PSUI Customer Gen'!D265</f>
        <v>1709.26</v>
      </c>
      <c r="E265" s="78">
        <f>'2019 PSUI Customer Load'!E265+'2019 PSUI Customer Gen'!E265</f>
        <v>1712.66</v>
      </c>
      <c r="F265" s="78">
        <f>'2019 PSUI Customer Load'!F265+'2019 PSUI Customer Gen'!F265</f>
        <v>1708.95</v>
      </c>
      <c r="G265" s="78">
        <f>'2019 PSUI Customer Load'!G265+'2019 PSUI Customer Gen'!G265</f>
        <v>1675.94</v>
      </c>
      <c r="H265" s="78">
        <f>'2019 PSUI Customer Load'!H265+'2019 PSUI Customer Gen'!H265</f>
        <v>1746.33</v>
      </c>
      <c r="I265" s="78">
        <f>'2019 PSUI Customer Load'!I265+'2019 PSUI Customer Gen'!I265</f>
        <v>1846.43</v>
      </c>
      <c r="J265" s="78">
        <f>'2019 PSUI Customer Load'!J265+'2019 PSUI Customer Gen'!J265</f>
        <v>1951.25</v>
      </c>
      <c r="K265" s="78">
        <f>'2019 PSUI Customer Load'!K265+'2019 PSUI Customer Gen'!K265</f>
        <v>2039.84</v>
      </c>
      <c r="L265" s="78">
        <f>'2019 PSUI Customer Load'!L265+'2019 PSUI Customer Gen'!L265</f>
        <v>2147.2199999999998</v>
      </c>
      <c r="M265" s="78">
        <f>'2019 PSUI Customer Load'!M265+'2019 PSUI Customer Gen'!M265</f>
        <v>2245.3200000000002</v>
      </c>
      <c r="N265" s="78">
        <f>'2019 PSUI Customer Load'!N265+'2019 PSUI Customer Gen'!N265</f>
        <v>2196.6999999999998</v>
      </c>
      <c r="O265" s="78">
        <f>'2019 PSUI Customer Load'!O265+'2019 PSUI Customer Gen'!O265</f>
        <v>2186.2399999999998</v>
      </c>
      <c r="P265" s="78">
        <f>'2019 PSUI Customer Load'!P265+'2019 PSUI Customer Gen'!P265</f>
        <v>2163.04</v>
      </c>
      <c r="Q265" s="78">
        <f>'2019 PSUI Customer Load'!Q265+'2019 PSUI Customer Gen'!Q265</f>
        <v>2140.36</v>
      </c>
      <c r="R265" s="78">
        <f>'2019 PSUI Customer Load'!R265+'2019 PSUI Customer Gen'!R265</f>
        <v>2085.41</v>
      </c>
      <c r="S265" s="78">
        <f>'2019 PSUI Customer Load'!S265+'2019 PSUI Customer Gen'!S265</f>
        <v>2008.62</v>
      </c>
      <c r="T265" s="78">
        <f>'2019 PSUI Customer Load'!T265+'2019 PSUI Customer Gen'!T265</f>
        <v>1884.79</v>
      </c>
      <c r="U265" s="78">
        <f>'2019 PSUI Customer Load'!U265+'2019 PSUI Customer Gen'!U265</f>
        <v>1832.11</v>
      </c>
      <c r="V265" s="78">
        <f>'2019 PSUI Customer Load'!V265+'2019 PSUI Customer Gen'!V265</f>
        <v>1793.51</v>
      </c>
      <c r="W265" s="78">
        <f>'2019 PSUI Customer Load'!W265+'2019 PSUI Customer Gen'!W265</f>
        <v>1734.22</v>
      </c>
      <c r="X265" s="78">
        <f>'2019 PSUI Customer Load'!X265+'2019 PSUI Customer Gen'!X265</f>
        <v>1696.98</v>
      </c>
      <c r="Y265" s="78">
        <f>'2019 PSUI Customer Load'!Y265+'2019 PSUI Customer Gen'!Y265</f>
        <v>1648.33</v>
      </c>
      <c r="Z265" s="78">
        <f>'2019 PSUI Customer Load'!Z265+'2019 PSUI Customer Gen'!Z265</f>
        <v>1622.95</v>
      </c>
      <c r="AA265" s="86">
        <f t="shared" si="52"/>
        <v>2245.3200000000002</v>
      </c>
      <c r="AB265" s="77">
        <f t="shared" si="53"/>
        <v>2021</v>
      </c>
      <c r="AC265" s="76">
        <f t="shared" si="54"/>
        <v>7</v>
      </c>
      <c r="AD265" s="76" t="str">
        <f t="shared" si="55"/>
        <v/>
      </c>
      <c r="AE265" s="76" t="str">
        <f t="shared" si="56"/>
        <v/>
      </c>
      <c r="AF265" s="74">
        <f t="shared" si="57"/>
        <v>2245.3200000000002</v>
      </c>
      <c r="AG265" s="75" t="str">
        <f t="shared" si="58"/>
        <v>11:00</v>
      </c>
      <c r="AH265" s="74">
        <f t="shared" si="59"/>
        <v>47746.020000000004</v>
      </c>
      <c r="AI265" s="73" t="str">
        <f t="shared" si="60"/>
        <v/>
      </c>
      <c r="AJ265" s="73" t="str">
        <f t="shared" si="61"/>
        <v/>
      </c>
      <c r="AK265" s="73" t="str">
        <f t="shared" si="62"/>
        <v/>
      </c>
      <c r="AL265" s="72" t="str">
        <f t="shared" si="63"/>
        <v/>
      </c>
      <c r="AM265" s="71" t="str">
        <f t="shared" si="64"/>
        <v/>
      </c>
    </row>
    <row r="266" spans="2:39" ht="13.8" thickBot="1">
      <c r="B266" s="79">
        <v>44398</v>
      </c>
      <c r="C266" s="78">
        <f>'2019 PSUI Customer Load'!C266+'2019 PSUI Customer Gen'!C266</f>
        <v>1600.45</v>
      </c>
      <c r="D266" s="78">
        <f>'2019 PSUI Customer Load'!D266+'2019 PSUI Customer Gen'!D266</f>
        <v>1598.77</v>
      </c>
      <c r="E266" s="78">
        <f>'2019 PSUI Customer Load'!E266+'2019 PSUI Customer Gen'!E266</f>
        <v>1596.98</v>
      </c>
      <c r="F266" s="78">
        <f>'2019 PSUI Customer Load'!F266+'2019 PSUI Customer Gen'!F266</f>
        <v>1592.15</v>
      </c>
      <c r="G266" s="78">
        <f>'2019 PSUI Customer Load'!G266+'2019 PSUI Customer Gen'!G266</f>
        <v>1580.88</v>
      </c>
      <c r="H266" s="78">
        <f>'2019 PSUI Customer Load'!H266+'2019 PSUI Customer Gen'!H266</f>
        <v>1612.98</v>
      </c>
      <c r="I266" s="78">
        <f>'2019 PSUI Customer Load'!I266+'2019 PSUI Customer Gen'!I266</f>
        <v>1698.34</v>
      </c>
      <c r="J266" s="78">
        <f>'2019 PSUI Customer Load'!J266+'2019 PSUI Customer Gen'!J266</f>
        <v>1695.23</v>
      </c>
      <c r="K266" s="78">
        <f>'2019 PSUI Customer Load'!K266+'2019 PSUI Customer Gen'!K266</f>
        <v>1744.26</v>
      </c>
      <c r="L266" s="78">
        <f>'2019 PSUI Customer Load'!L266+'2019 PSUI Customer Gen'!L266</f>
        <v>1791.69</v>
      </c>
      <c r="M266" s="78">
        <f>'2019 PSUI Customer Load'!M266+'2019 PSUI Customer Gen'!M266</f>
        <v>1825.98</v>
      </c>
      <c r="N266" s="78">
        <f>'2019 PSUI Customer Load'!N266+'2019 PSUI Customer Gen'!N266</f>
        <v>1779.02</v>
      </c>
      <c r="O266" s="78">
        <f>'2019 PSUI Customer Load'!O266+'2019 PSUI Customer Gen'!O266</f>
        <v>1780.52</v>
      </c>
      <c r="P266" s="78">
        <f>'2019 PSUI Customer Load'!P266+'2019 PSUI Customer Gen'!P266</f>
        <v>1784.02</v>
      </c>
      <c r="Q266" s="78">
        <f>'2019 PSUI Customer Load'!Q266+'2019 PSUI Customer Gen'!Q266</f>
        <v>1806.6</v>
      </c>
      <c r="R266" s="78">
        <f>'2019 PSUI Customer Load'!R266+'2019 PSUI Customer Gen'!R266</f>
        <v>1777.4</v>
      </c>
      <c r="S266" s="78">
        <f>'2019 PSUI Customer Load'!S266+'2019 PSUI Customer Gen'!S266</f>
        <v>1704.26</v>
      </c>
      <c r="T266" s="78">
        <f>'2019 PSUI Customer Load'!T266+'2019 PSUI Customer Gen'!T266</f>
        <v>1655.54</v>
      </c>
      <c r="U266" s="78">
        <f>'2019 PSUI Customer Load'!U266+'2019 PSUI Customer Gen'!U266</f>
        <v>1618.65</v>
      </c>
      <c r="V266" s="78">
        <f>'2019 PSUI Customer Load'!V266+'2019 PSUI Customer Gen'!V266</f>
        <v>1535.14</v>
      </c>
      <c r="W266" s="78">
        <f>'2019 PSUI Customer Load'!W266+'2019 PSUI Customer Gen'!W266</f>
        <v>1507.8</v>
      </c>
      <c r="X266" s="78">
        <f>'2019 PSUI Customer Load'!X266+'2019 PSUI Customer Gen'!X266</f>
        <v>1484.35</v>
      </c>
      <c r="Y266" s="78">
        <f>'2019 PSUI Customer Load'!Y266+'2019 PSUI Customer Gen'!Y266</f>
        <v>1425.38</v>
      </c>
      <c r="Z266" s="78">
        <f>'2019 PSUI Customer Load'!Z266+'2019 PSUI Customer Gen'!Z266</f>
        <v>1418.59</v>
      </c>
      <c r="AA266" s="86">
        <f t="shared" si="52"/>
        <v>1825.98</v>
      </c>
      <c r="AB266" s="77">
        <f t="shared" si="53"/>
        <v>2021</v>
      </c>
      <c r="AC266" s="76">
        <f t="shared" si="54"/>
        <v>7</v>
      </c>
      <c r="AD266" s="76" t="str">
        <f t="shared" si="55"/>
        <v/>
      </c>
      <c r="AE266" s="76" t="str">
        <f t="shared" si="56"/>
        <v/>
      </c>
      <c r="AF266" s="74">
        <f t="shared" si="57"/>
        <v>1825.98</v>
      </c>
      <c r="AG266" s="75" t="str">
        <f t="shared" si="58"/>
        <v>11:00</v>
      </c>
      <c r="AH266" s="74">
        <f t="shared" si="59"/>
        <v>41440.959999999999</v>
      </c>
      <c r="AI266" s="73" t="str">
        <f t="shared" si="60"/>
        <v/>
      </c>
      <c r="AJ266" s="73" t="str">
        <f t="shared" si="61"/>
        <v/>
      </c>
      <c r="AK266" s="73" t="str">
        <f t="shared" si="62"/>
        <v/>
      </c>
      <c r="AL266" s="72" t="str">
        <f t="shared" si="63"/>
        <v/>
      </c>
      <c r="AM266" s="71" t="str">
        <f t="shared" si="64"/>
        <v/>
      </c>
    </row>
    <row r="267" spans="2:39" ht="13.8" thickBot="1">
      <c r="B267" s="79">
        <v>44399</v>
      </c>
      <c r="C267" s="78">
        <f>'2019 PSUI Customer Load'!C267+'2019 PSUI Customer Gen'!C267</f>
        <v>1381.7</v>
      </c>
      <c r="D267" s="78">
        <f>'2019 PSUI Customer Load'!D267+'2019 PSUI Customer Gen'!D267</f>
        <v>1368.5</v>
      </c>
      <c r="E267" s="78">
        <f>'2019 PSUI Customer Load'!E267+'2019 PSUI Customer Gen'!E267</f>
        <v>1342.95</v>
      </c>
      <c r="F267" s="78">
        <f>'2019 PSUI Customer Load'!F267+'2019 PSUI Customer Gen'!F267</f>
        <v>1341.59</v>
      </c>
      <c r="G267" s="78">
        <f>'2019 PSUI Customer Load'!G267+'2019 PSUI Customer Gen'!G267</f>
        <v>1354.15</v>
      </c>
      <c r="H267" s="78">
        <f>'2019 PSUI Customer Load'!H267+'2019 PSUI Customer Gen'!H267</f>
        <v>1412.81</v>
      </c>
      <c r="I267" s="78">
        <f>'2019 PSUI Customer Load'!I267+'2019 PSUI Customer Gen'!I267</f>
        <v>1494.36</v>
      </c>
      <c r="J267" s="78">
        <f>'2019 PSUI Customer Load'!J267+'2019 PSUI Customer Gen'!J267</f>
        <v>1584.21</v>
      </c>
      <c r="K267" s="78">
        <f>'2019 PSUI Customer Load'!K267+'2019 PSUI Customer Gen'!K267</f>
        <v>1686.65</v>
      </c>
      <c r="L267" s="78">
        <f>'2019 PSUI Customer Load'!L267+'2019 PSUI Customer Gen'!L267</f>
        <v>1788.18</v>
      </c>
      <c r="M267" s="78">
        <f>'2019 PSUI Customer Load'!M267+'2019 PSUI Customer Gen'!M267</f>
        <v>1800.58</v>
      </c>
      <c r="N267" s="78">
        <f>'2019 PSUI Customer Load'!N267+'2019 PSUI Customer Gen'!N267</f>
        <v>1796.38</v>
      </c>
      <c r="O267" s="78">
        <f>'2019 PSUI Customer Load'!O267+'2019 PSUI Customer Gen'!O267</f>
        <v>1787.66</v>
      </c>
      <c r="P267" s="78">
        <f>'2019 PSUI Customer Load'!P267+'2019 PSUI Customer Gen'!P267</f>
        <v>1820.49</v>
      </c>
      <c r="Q267" s="78">
        <f>'2019 PSUI Customer Load'!Q267+'2019 PSUI Customer Gen'!Q267</f>
        <v>1810.94</v>
      </c>
      <c r="R267" s="78">
        <f>'2019 PSUI Customer Load'!R267+'2019 PSUI Customer Gen'!R267</f>
        <v>1778.52</v>
      </c>
      <c r="S267" s="78">
        <f>'2019 PSUI Customer Load'!S267+'2019 PSUI Customer Gen'!S267</f>
        <v>1702.79</v>
      </c>
      <c r="T267" s="78">
        <f>'2019 PSUI Customer Load'!T267+'2019 PSUI Customer Gen'!T267</f>
        <v>1652.7</v>
      </c>
      <c r="U267" s="78">
        <f>'2019 PSUI Customer Load'!U267+'2019 PSUI Customer Gen'!U267</f>
        <v>1642.2</v>
      </c>
      <c r="V267" s="78">
        <f>'2019 PSUI Customer Load'!V267+'2019 PSUI Customer Gen'!V267</f>
        <v>1592.85</v>
      </c>
      <c r="W267" s="78">
        <f>'2019 PSUI Customer Load'!W267+'2019 PSUI Customer Gen'!W267</f>
        <v>1579.69</v>
      </c>
      <c r="X267" s="78">
        <f>'2019 PSUI Customer Load'!X267+'2019 PSUI Customer Gen'!X267</f>
        <v>1561.74</v>
      </c>
      <c r="Y267" s="78">
        <f>'2019 PSUI Customer Load'!Y267+'2019 PSUI Customer Gen'!Y267</f>
        <v>1540.7</v>
      </c>
      <c r="Z267" s="78">
        <f>'2019 PSUI Customer Load'!Z267+'2019 PSUI Customer Gen'!Z267</f>
        <v>1530.62</v>
      </c>
      <c r="AA267" s="86">
        <f t="shared" si="52"/>
        <v>1820.49</v>
      </c>
      <c r="AB267" s="77">
        <f t="shared" si="53"/>
        <v>2021</v>
      </c>
      <c r="AC267" s="76">
        <f t="shared" si="54"/>
        <v>7</v>
      </c>
      <c r="AD267" s="76" t="str">
        <f t="shared" si="55"/>
        <v/>
      </c>
      <c r="AE267" s="76" t="str">
        <f t="shared" si="56"/>
        <v/>
      </c>
      <c r="AF267" s="74">
        <f t="shared" si="57"/>
        <v>1820.49</v>
      </c>
      <c r="AG267" s="75" t="str">
        <f t="shared" si="58"/>
        <v>14:00</v>
      </c>
      <c r="AH267" s="74">
        <f t="shared" si="59"/>
        <v>40173.449999999997</v>
      </c>
      <c r="AI267" s="73" t="str">
        <f t="shared" si="60"/>
        <v/>
      </c>
      <c r="AJ267" s="73" t="str">
        <f t="shared" si="61"/>
        <v/>
      </c>
      <c r="AK267" s="73" t="str">
        <f t="shared" si="62"/>
        <v/>
      </c>
      <c r="AL267" s="72" t="str">
        <f t="shared" si="63"/>
        <v/>
      </c>
      <c r="AM267" s="71" t="str">
        <f t="shared" si="64"/>
        <v/>
      </c>
    </row>
    <row r="268" spans="2:39" ht="13.8" thickBot="1">
      <c r="B268" s="79">
        <v>44400</v>
      </c>
      <c r="C268" s="78">
        <f>'2019 PSUI Customer Load'!C268+'2019 PSUI Customer Gen'!C268</f>
        <v>1512.46</v>
      </c>
      <c r="D268" s="78">
        <f>'2019 PSUI Customer Load'!D268+'2019 PSUI Customer Gen'!D268</f>
        <v>1495.03</v>
      </c>
      <c r="E268" s="78">
        <f>'2019 PSUI Customer Load'!E268+'2019 PSUI Customer Gen'!E268</f>
        <v>1495.34</v>
      </c>
      <c r="F268" s="78">
        <f>'2019 PSUI Customer Load'!F268+'2019 PSUI Customer Gen'!F268</f>
        <v>1475.74</v>
      </c>
      <c r="G268" s="78">
        <f>'2019 PSUI Customer Load'!G268+'2019 PSUI Customer Gen'!G268</f>
        <v>1479.38</v>
      </c>
      <c r="H268" s="78">
        <f>'2019 PSUI Customer Load'!H268+'2019 PSUI Customer Gen'!H268</f>
        <v>1518.3</v>
      </c>
      <c r="I268" s="78">
        <f>'2019 PSUI Customer Load'!I268+'2019 PSUI Customer Gen'!I268</f>
        <v>1596.52</v>
      </c>
      <c r="J268" s="78">
        <f>'2019 PSUI Customer Load'!J268+'2019 PSUI Customer Gen'!J268</f>
        <v>1554.56</v>
      </c>
      <c r="K268" s="78">
        <f>'2019 PSUI Customer Load'!K268+'2019 PSUI Customer Gen'!K268</f>
        <v>1743.6</v>
      </c>
      <c r="L268" s="78">
        <f>'2019 PSUI Customer Load'!L268+'2019 PSUI Customer Gen'!L268</f>
        <v>1918.39</v>
      </c>
      <c r="M268" s="78">
        <f>'2019 PSUI Customer Load'!M268+'2019 PSUI Customer Gen'!M268</f>
        <v>1934.14</v>
      </c>
      <c r="N268" s="78">
        <f>'2019 PSUI Customer Load'!N268+'2019 PSUI Customer Gen'!N268</f>
        <v>1919.05</v>
      </c>
      <c r="O268" s="78">
        <f>'2019 PSUI Customer Load'!O268+'2019 PSUI Customer Gen'!O268</f>
        <v>1874.15</v>
      </c>
      <c r="P268" s="78">
        <f>'2019 PSUI Customer Load'!P268+'2019 PSUI Customer Gen'!P268</f>
        <v>1860.36</v>
      </c>
      <c r="Q268" s="78">
        <f>'2019 PSUI Customer Load'!Q268+'2019 PSUI Customer Gen'!Q268</f>
        <v>1876.7</v>
      </c>
      <c r="R268" s="78">
        <f>'2019 PSUI Customer Load'!R268+'2019 PSUI Customer Gen'!R268</f>
        <v>1852.31</v>
      </c>
      <c r="S268" s="78">
        <f>'2019 PSUI Customer Load'!S268+'2019 PSUI Customer Gen'!S268</f>
        <v>1773.73</v>
      </c>
      <c r="T268" s="78">
        <f>'2019 PSUI Customer Load'!T268+'2019 PSUI Customer Gen'!T268</f>
        <v>1724.38</v>
      </c>
      <c r="U268" s="78">
        <f>'2019 PSUI Customer Load'!U268+'2019 PSUI Customer Gen'!U268</f>
        <v>1682.87</v>
      </c>
      <c r="V268" s="78">
        <f>'2019 PSUI Customer Load'!V268+'2019 PSUI Customer Gen'!V268</f>
        <v>1640.45</v>
      </c>
      <c r="W268" s="78">
        <f>'2019 PSUI Customer Load'!W268+'2019 PSUI Customer Gen'!W268</f>
        <v>1598.98</v>
      </c>
      <c r="X268" s="78">
        <f>'2019 PSUI Customer Load'!X268+'2019 PSUI Customer Gen'!X268</f>
        <v>1555.51</v>
      </c>
      <c r="Y268" s="78">
        <f>'2019 PSUI Customer Load'!Y268+'2019 PSUI Customer Gen'!Y268</f>
        <v>1532.37</v>
      </c>
      <c r="Z268" s="78">
        <f>'2019 PSUI Customer Load'!Z268+'2019 PSUI Customer Gen'!Z268</f>
        <v>1507.03</v>
      </c>
      <c r="AA268" s="86">
        <f t="shared" si="52"/>
        <v>1934.14</v>
      </c>
      <c r="AB268" s="77">
        <f t="shared" si="53"/>
        <v>2021</v>
      </c>
      <c r="AC268" s="76">
        <f t="shared" si="54"/>
        <v>7</v>
      </c>
      <c r="AD268" s="76" t="str">
        <f t="shared" si="55"/>
        <v/>
      </c>
      <c r="AE268" s="76" t="str">
        <f t="shared" si="56"/>
        <v/>
      </c>
      <c r="AF268" s="74">
        <f t="shared" si="57"/>
        <v>1934.14</v>
      </c>
      <c r="AG268" s="75" t="str">
        <f t="shared" si="58"/>
        <v>11:00</v>
      </c>
      <c r="AH268" s="74">
        <f t="shared" si="59"/>
        <v>42055.490000000005</v>
      </c>
      <c r="AI268" s="73" t="str">
        <f t="shared" si="60"/>
        <v/>
      </c>
      <c r="AJ268" s="73" t="str">
        <f t="shared" si="61"/>
        <v/>
      </c>
      <c r="AK268" s="73" t="str">
        <f t="shared" si="62"/>
        <v/>
      </c>
      <c r="AL268" s="72" t="str">
        <f t="shared" si="63"/>
        <v/>
      </c>
      <c r="AM268" s="71" t="str">
        <f t="shared" si="64"/>
        <v/>
      </c>
    </row>
    <row r="269" spans="2:39" ht="13.8" thickBot="1">
      <c r="B269" s="79">
        <v>44401</v>
      </c>
      <c r="C269" s="78">
        <f>'2019 PSUI Customer Load'!C269+'2019 PSUI Customer Gen'!C269</f>
        <v>1480.96</v>
      </c>
      <c r="D269" s="78">
        <f>'2019 PSUI Customer Load'!D269+'2019 PSUI Customer Gen'!D269</f>
        <v>1472.8</v>
      </c>
      <c r="E269" s="78">
        <f>'2019 PSUI Customer Load'!E269+'2019 PSUI Customer Gen'!E269</f>
        <v>1434.86</v>
      </c>
      <c r="F269" s="78">
        <f>'2019 PSUI Customer Load'!F269+'2019 PSUI Customer Gen'!F269</f>
        <v>1421.77</v>
      </c>
      <c r="G269" s="78">
        <f>'2019 PSUI Customer Load'!G269+'2019 PSUI Customer Gen'!G269</f>
        <v>1430.34</v>
      </c>
      <c r="H269" s="78">
        <f>'2019 PSUI Customer Load'!H269+'2019 PSUI Customer Gen'!H269</f>
        <v>1457.78</v>
      </c>
      <c r="I269" s="78">
        <f>'2019 PSUI Customer Load'!I269+'2019 PSUI Customer Gen'!I269</f>
        <v>1521.1</v>
      </c>
      <c r="J269" s="78">
        <f>'2019 PSUI Customer Load'!J269+'2019 PSUI Customer Gen'!J269</f>
        <v>1614.24</v>
      </c>
      <c r="K269" s="78">
        <f>'2019 PSUI Customer Load'!K269+'2019 PSUI Customer Gen'!K269</f>
        <v>1683.85</v>
      </c>
      <c r="L269" s="78">
        <f>'2019 PSUI Customer Load'!L269+'2019 PSUI Customer Gen'!L269</f>
        <v>1726.31</v>
      </c>
      <c r="M269" s="78">
        <f>'2019 PSUI Customer Load'!M269+'2019 PSUI Customer Gen'!M269</f>
        <v>1747.55</v>
      </c>
      <c r="N269" s="78">
        <f>'2019 PSUI Customer Load'!N269+'2019 PSUI Customer Gen'!N269</f>
        <v>1763.3</v>
      </c>
      <c r="O269" s="78">
        <f>'2019 PSUI Customer Load'!O269+'2019 PSUI Customer Gen'!O269</f>
        <v>1791.02</v>
      </c>
      <c r="P269" s="78">
        <f>'2019 PSUI Customer Load'!P269+'2019 PSUI Customer Gen'!P269</f>
        <v>1758.61</v>
      </c>
      <c r="Q269" s="78">
        <f>'2019 PSUI Customer Load'!Q269+'2019 PSUI Customer Gen'!Q269</f>
        <v>1761.48</v>
      </c>
      <c r="R269" s="78">
        <f>'2019 PSUI Customer Load'!R269+'2019 PSUI Customer Gen'!R269</f>
        <v>1739.57</v>
      </c>
      <c r="S269" s="78">
        <f>'2019 PSUI Customer Load'!S269+'2019 PSUI Customer Gen'!S269</f>
        <v>1737.3</v>
      </c>
      <c r="T269" s="78">
        <f>'2019 PSUI Customer Load'!T269+'2019 PSUI Customer Gen'!T269</f>
        <v>1724</v>
      </c>
      <c r="U269" s="78">
        <f>'2019 PSUI Customer Load'!U269+'2019 PSUI Customer Gen'!U269</f>
        <v>1721.65</v>
      </c>
      <c r="V269" s="78">
        <f>'2019 PSUI Customer Load'!V269+'2019 PSUI Customer Gen'!V269</f>
        <v>1659.7</v>
      </c>
      <c r="W269" s="78">
        <f>'2019 PSUI Customer Load'!W269+'2019 PSUI Customer Gen'!W269</f>
        <v>1657.71</v>
      </c>
      <c r="X269" s="78">
        <f>'2019 PSUI Customer Load'!X269+'2019 PSUI Customer Gen'!X269</f>
        <v>1669.08</v>
      </c>
      <c r="Y269" s="78">
        <f>'2019 PSUI Customer Load'!Y269+'2019 PSUI Customer Gen'!Y269</f>
        <v>1667.93</v>
      </c>
      <c r="Z269" s="78">
        <f>'2019 PSUI Customer Load'!Z269+'2019 PSUI Customer Gen'!Z269</f>
        <v>1663.55</v>
      </c>
      <c r="AA269" s="86">
        <f t="shared" si="52"/>
        <v>1791.02</v>
      </c>
      <c r="AB269" s="77">
        <f t="shared" si="53"/>
        <v>2021</v>
      </c>
      <c r="AC269" s="76">
        <f t="shared" si="54"/>
        <v>7</v>
      </c>
      <c r="AD269" s="76" t="str">
        <f t="shared" si="55"/>
        <v/>
      </c>
      <c r="AE269" s="76" t="str">
        <f t="shared" si="56"/>
        <v/>
      </c>
      <c r="AF269" s="74">
        <f t="shared" si="57"/>
        <v>1791.02</v>
      </c>
      <c r="AG269" s="75" t="str">
        <f t="shared" si="58"/>
        <v>13:00</v>
      </c>
      <c r="AH269" s="74">
        <f t="shared" si="59"/>
        <v>41097.480000000003</v>
      </c>
      <c r="AI269" s="73" t="str">
        <f t="shared" si="60"/>
        <v/>
      </c>
      <c r="AJ269" s="73" t="str">
        <f t="shared" si="61"/>
        <v/>
      </c>
      <c r="AK269" s="73" t="str">
        <f t="shared" si="62"/>
        <v/>
      </c>
      <c r="AL269" s="72" t="str">
        <f t="shared" si="63"/>
        <v/>
      </c>
      <c r="AM269" s="71" t="str">
        <f t="shared" si="64"/>
        <v/>
      </c>
    </row>
    <row r="270" spans="2:39" ht="13.8" thickBot="1">
      <c r="B270" s="79">
        <v>44402</v>
      </c>
      <c r="C270" s="78">
        <f>'2019 PSUI Customer Load'!C270+'2019 PSUI Customer Gen'!C270</f>
        <v>1649.9</v>
      </c>
      <c r="D270" s="78">
        <f>'2019 PSUI Customer Load'!D270+'2019 PSUI Customer Gen'!D270</f>
        <v>1634.36</v>
      </c>
      <c r="E270" s="78">
        <f>'2019 PSUI Customer Load'!E270+'2019 PSUI Customer Gen'!E270</f>
        <v>1616.79</v>
      </c>
      <c r="F270" s="78">
        <f>'2019 PSUI Customer Load'!F270+'2019 PSUI Customer Gen'!F270</f>
        <v>1576.44</v>
      </c>
      <c r="G270" s="78">
        <f>'2019 PSUI Customer Load'!G270+'2019 PSUI Customer Gen'!G270</f>
        <v>1562.54</v>
      </c>
      <c r="H270" s="78">
        <f>'2019 PSUI Customer Load'!H270+'2019 PSUI Customer Gen'!H270</f>
        <v>1598.1</v>
      </c>
      <c r="I270" s="78">
        <f>'2019 PSUI Customer Load'!I270+'2019 PSUI Customer Gen'!I270</f>
        <v>1685.85</v>
      </c>
      <c r="J270" s="78">
        <f>'2019 PSUI Customer Load'!J270+'2019 PSUI Customer Gen'!J270</f>
        <v>1732.57</v>
      </c>
      <c r="K270" s="78">
        <f>'2019 PSUI Customer Load'!K270+'2019 PSUI Customer Gen'!K270</f>
        <v>1776.01</v>
      </c>
      <c r="L270" s="78">
        <f>'2019 PSUI Customer Load'!L270+'2019 PSUI Customer Gen'!L270</f>
        <v>1846.25</v>
      </c>
      <c r="M270" s="78">
        <f>'2019 PSUI Customer Load'!M270+'2019 PSUI Customer Gen'!M270</f>
        <v>1883.46</v>
      </c>
      <c r="N270" s="78">
        <f>'2019 PSUI Customer Load'!N270+'2019 PSUI Customer Gen'!N270</f>
        <v>1862.07</v>
      </c>
      <c r="O270" s="78">
        <f>'2019 PSUI Customer Load'!O270+'2019 PSUI Customer Gen'!O270</f>
        <v>1831.13</v>
      </c>
      <c r="P270" s="78">
        <f>'2019 PSUI Customer Load'!P270+'2019 PSUI Customer Gen'!P270</f>
        <v>1788.26</v>
      </c>
      <c r="Q270" s="78">
        <f>'2019 PSUI Customer Load'!Q270+'2019 PSUI Customer Gen'!Q270</f>
        <v>1782.97</v>
      </c>
      <c r="R270" s="78">
        <f>'2019 PSUI Customer Load'!R270+'2019 PSUI Customer Gen'!R270</f>
        <v>1747.48</v>
      </c>
      <c r="S270" s="78">
        <f>'2019 PSUI Customer Load'!S270+'2019 PSUI Customer Gen'!S270</f>
        <v>1709.16</v>
      </c>
      <c r="T270" s="78">
        <f>'2019 PSUI Customer Load'!T270+'2019 PSUI Customer Gen'!T270</f>
        <v>1708.88</v>
      </c>
      <c r="U270" s="78">
        <f>'2019 PSUI Customer Load'!U270+'2019 PSUI Customer Gen'!U270</f>
        <v>1673.07</v>
      </c>
      <c r="V270" s="78">
        <f>'2019 PSUI Customer Load'!V270+'2019 PSUI Customer Gen'!V270</f>
        <v>1607.55</v>
      </c>
      <c r="W270" s="78">
        <f>'2019 PSUI Customer Load'!W270+'2019 PSUI Customer Gen'!W270</f>
        <v>1591.98</v>
      </c>
      <c r="X270" s="78">
        <f>'2019 PSUI Customer Load'!X270+'2019 PSUI Customer Gen'!X270</f>
        <v>1568.14</v>
      </c>
      <c r="Y270" s="78">
        <f>'2019 PSUI Customer Load'!Y270+'2019 PSUI Customer Gen'!Y270</f>
        <v>1558.03</v>
      </c>
      <c r="Z270" s="78">
        <f>'2019 PSUI Customer Load'!Z270+'2019 PSUI Customer Gen'!Z270</f>
        <v>1556.52</v>
      </c>
      <c r="AA270" s="86">
        <f t="shared" si="52"/>
        <v>1883.46</v>
      </c>
      <c r="AB270" s="77">
        <f t="shared" si="53"/>
        <v>2021</v>
      </c>
      <c r="AC270" s="76">
        <f t="shared" si="54"/>
        <v>7</v>
      </c>
      <c r="AD270" s="76" t="str">
        <f t="shared" si="55"/>
        <v/>
      </c>
      <c r="AE270" s="76" t="str">
        <f t="shared" si="56"/>
        <v/>
      </c>
      <c r="AF270" s="74">
        <f t="shared" si="57"/>
        <v>1883.46</v>
      </c>
      <c r="AG270" s="75" t="str">
        <f t="shared" si="58"/>
        <v>11:00</v>
      </c>
      <c r="AH270" s="74">
        <f t="shared" si="59"/>
        <v>42430.969999999994</v>
      </c>
      <c r="AI270" s="73" t="str">
        <f t="shared" si="60"/>
        <v/>
      </c>
      <c r="AJ270" s="73" t="str">
        <f t="shared" si="61"/>
        <v/>
      </c>
      <c r="AK270" s="73" t="str">
        <f t="shared" si="62"/>
        <v/>
      </c>
      <c r="AL270" s="72" t="str">
        <f t="shared" si="63"/>
        <v/>
      </c>
      <c r="AM270" s="71" t="str">
        <f t="shared" si="64"/>
        <v/>
      </c>
    </row>
    <row r="271" spans="2:39" ht="13.8" thickBot="1">
      <c r="B271" s="79">
        <v>44403</v>
      </c>
      <c r="C271" s="78">
        <f>'2019 PSUI Customer Load'!C271+'2019 PSUI Customer Gen'!C271</f>
        <v>1531.67</v>
      </c>
      <c r="D271" s="78">
        <f>'2019 PSUI Customer Load'!D271+'2019 PSUI Customer Gen'!D271</f>
        <v>1517.28</v>
      </c>
      <c r="E271" s="78">
        <f>'2019 PSUI Customer Load'!E271+'2019 PSUI Customer Gen'!E271</f>
        <v>1529.85</v>
      </c>
      <c r="F271" s="78">
        <f>'2019 PSUI Customer Load'!F271+'2019 PSUI Customer Gen'!F271</f>
        <v>1541.16</v>
      </c>
      <c r="G271" s="78">
        <f>'2019 PSUI Customer Load'!G271+'2019 PSUI Customer Gen'!G271</f>
        <v>1519.35</v>
      </c>
      <c r="H271" s="78">
        <f>'2019 PSUI Customer Load'!H271+'2019 PSUI Customer Gen'!H271</f>
        <v>1574.44</v>
      </c>
      <c r="I271" s="78">
        <f>'2019 PSUI Customer Load'!I271+'2019 PSUI Customer Gen'!I271</f>
        <v>1700.2</v>
      </c>
      <c r="J271" s="78">
        <f>'2019 PSUI Customer Load'!J271+'2019 PSUI Customer Gen'!J271</f>
        <v>1800.47</v>
      </c>
      <c r="K271" s="78">
        <f>'2019 PSUI Customer Load'!K271+'2019 PSUI Customer Gen'!K271</f>
        <v>1898.96</v>
      </c>
      <c r="L271" s="78">
        <f>'2019 PSUI Customer Load'!L271+'2019 PSUI Customer Gen'!L271</f>
        <v>1954.61</v>
      </c>
      <c r="M271" s="78">
        <f>'2019 PSUI Customer Load'!M271+'2019 PSUI Customer Gen'!M271</f>
        <v>2082.8200000000002</v>
      </c>
      <c r="N271" s="78">
        <f>'2019 PSUI Customer Load'!N271+'2019 PSUI Customer Gen'!N271</f>
        <v>2053.14</v>
      </c>
      <c r="O271" s="78">
        <f>'2019 PSUI Customer Load'!O271+'2019 PSUI Customer Gen'!O271</f>
        <v>2040.36</v>
      </c>
      <c r="P271" s="78">
        <f>'2019 PSUI Customer Load'!P271+'2019 PSUI Customer Gen'!P271</f>
        <v>2016</v>
      </c>
      <c r="Q271" s="78">
        <f>'2019 PSUI Customer Load'!Q271+'2019 PSUI Customer Gen'!Q271</f>
        <v>2029.23</v>
      </c>
      <c r="R271" s="78">
        <f>'2019 PSUI Customer Load'!R271+'2019 PSUI Customer Gen'!R271</f>
        <v>1983.24</v>
      </c>
      <c r="S271" s="78">
        <f>'2019 PSUI Customer Load'!S271+'2019 PSUI Customer Gen'!S271</f>
        <v>1913.91</v>
      </c>
      <c r="T271" s="78">
        <f>'2019 PSUI Customer Load'!T271+'2019 PSUI Customer Gen'!T271</f>
        <v>1841.49</v>
      </c>
      <c r="U271" s="78">
        <f>'2019 PSUI Customer Load'!U271+'2019 PSUI Customer Gen'!U271</f>
        <v>1792.32</v>
      </c>
      <c r="V271" s="78">
        <f>'2019 PSUI Customer Load'!V271+'2019 PSUI Customer Gen'!V271</f>
        <v>1716.82</v>
      </c>
      <c r="W271" s="78">
        <f>'2019 PSUI Customer Load'!W271+'2019 PSUI Customer Gen'!W271</f>
        <v>1723.96</v>
      </c>
      <c r="X271" s="78">
        <f>'2019 PSUI Customer Load'!X271+'2019 PSUI Customer Gen'!X271</f>
        <v>1700.86</v>
      </c>
      <c r="Y271" s="78">
        <f>'2019 PSUI Customer Load'!Y271+'2019 PSUI Customer Gen'!Y271</f>
        <v>1658.23</v>
      </c>
      <c r="Z271" s="78">
        <f>'2019 PSUI Customer Load'!Z271+'2019 PSUI Customer Gen'!Z271</f>
        <v>1659.14</v>
      </c>
      <c r="AA271" s="86">
        <f t="shared" si="52"/>
        <v>2082.8200000000002</v>
      </c>
      <c r="AB271" s="77">
        <f t="shared" si="53"/>
        <v>2021</v>
      </c>
      <c r="AC271" s="76">
        <f t="shared" si="54"/>
        <v>7</v>
      </c>
      <c r="AD271" s="76" t="str">
        <f t="shared" si="55"/>
        <v/>
      </c>
      <c r="AE271" s="76" t="str">
        <f t="shared" si="56"/>
        <v/>
      </c>
      <c r="AF271" s="74">
        <f t="shared" si="57"/>
        <v>2082.8200000000002</v>
      </c>
      <c r="AG271" s="75" t="str">
        <f t="shared" si="58"/>
        <v>11:00</v>
      </c>
      <c r="AH271" s="74">
        <f t="shared" si="59"/>
        <v>44862.330000000009</v>
      </c>
      <c r="AI271" s="73" t="str">
        <f t="shared" si="60"/>
        <v/>
      </c>
      <c r="AJ271" s="73" t="str">
        <f t="shared" si="61"/>
        <v/>
      </c>
      <c r="AK271" s="73" t="str">
        <f t="shared" si="62"/>
        <v/>
      </c>
      <c r="AL271" s="72" t="str">
        <f t="shared" si="63"/>
        <v/>
      </c>
      <c r="AM271" s="71" t="str">
        <f t="shared" si="64"/>
        <v/>
      </c>
    </row>
    <row r="272" spans="2:39" ht="13.8" thickBot="1">
      <c r="B272" s="79">
        <v>44404</v>
      </c>
      <c r="C272" s="78">
        <f>'2019 PSUI Customer Load'!C272+'2019 PSUI Customer Gen'!C272</f>
        <v>1634.22</v>
      </c>
      <c r="D272" s="78">
        <f>'2019 PSUI Customer Load'!D272+'2019 PSUI Customer Gen'!D272</f>
        <v>1611.93</v>
      </c>
      <c r="E272" s="78">
        <f>'2019 PSUI Customer Load'!E272+'2019 PSUI Customer Gen'!E272</f>
        <v>1615.57</v>
      </c>
      <c r="F272" s="78">
        <f>'2019 PSUI Customer Load'!F272+'2019 PSUI Customer Gen'!F272</f>
        <v>1630.65</v>
      </c>
      <c r="G272" s="78">
        <f>'2019 PSUI Customer Load'!G272+'2019 PSUI Customer Gen'!G272</f>
        <v>1629.32</v>
      </c>
      <c r="H272" s="78">
        <f>'2019 PSUI Customer Load'!H272+'2019 PSUI Customer Gen'!H272</f>
        <v>1707.09</v>
      </c>
      <c r="I272" s="78">
        <f>'2019 PSUI Customer Load'!I272+'2019 PSUI Customer Gen'!I272</f>
        <v>1815.45</v>
      </c>
      <c r="J272" s="78">
        <f>'2019 PSUI Customer Load'!J272+'2019 PSUI Customer Gen'!J272</f>
        <v>1902.67</v>
      </c>
      <c r="K272" s="78">
        <f>'2019 PSUI Customer Load'!K272+'2019 PSUI Customer Gen'!K272</f>
        <v>1934.28</v>
      </c>
      <c r="L272" s="78">
        <f>'2019 PSUI Customer Load'!L272+'2019 PSUI Customer Gen'!L272</f>
        <v>1997.84</v>
      </c>
      <c r="M272" s="78">
        <f>'2019 PSUI Customer Load'!M272+'2019 PSUI Customer Gen'!M272</f>
        <v>2018.98</v>
      </c>
      <c r="N272" s="78">
        <f>'2019 PSUI Customer Load'!N272+'2019 PSUI Customer Gen'!N272</f>
        <v>2014.01</v>
      </c>
      <c r="O272" s="78">
        <f>'2019 PSUI Customer Load'!O272+'2019 PSUI Customer Gen'!O272</f>
        <v>2051.91</v>
      </c>
      <c r="P272" s="78">
        <f>'2019 PSUI Customer Load'!P272+'2019 PSUI Customer Gen'!P272</f>
        <v>2054.2199999999998</v>
      </c>
      <c r="Q272" s="78">
        <f>'2019 PSUI Customer Load'!Q272+'2019 PSUI Customer Gen'!Q272</f>
        <v>2055.13</v>
      </c>
      <c r="R272" s="78">
        <f>'2019 PSUI Customer Load'!R272+'2019 PSUI Customer Gen'!R272</f>
        <v>2050.3000000000002</v>
      </c>
      <c r="S272" s="78">
        <f>'2019 PSUI Customer Load'!S272+'2019 PSUI Customer Gen'!S272</f>
        <v>1970.4</v>
      </c>
      <c r="T272" s="78">
        <f>'2019 PSUI Customer Load'!T272+'2019 PSUI Customer Gen'!T272</f>
        <v>1892.63</v>
      </c>
      <c r="U272" s="78">
        <f>'2019 PSUI Customer Load'!U272+'2019 PSUI Customer Gen'!U272</f>
        <v>1848.04</v>
      </c>
      <c r="V272" s="78">
        <f>'2019 PSUI Customer Load'!V272+'2019 PSUI Customer Gen'!V272</f>
        <v>1774.54</v>
      </c>
      <c r="W272" s="78">
        <f>'2019 PSUI Customer Load'!W272+'2019 PSUI Customer Gen'!W272</f>
        <v>1756.2</v>
      </c>
      <c r="X272" s="78">
        <f>'2019 PSUI Customer Load'!X272+'2019 PSUI Customer Gen'!X272</f>
        <v>1722.53</v>
      </c>
      <c r="Y272" s="78">
        <f>'2019 PSUI Customer Load'!Y272+'2019 PSUI Customer Gen'!Y272</f>
        <v>1707.69</v>
      </c>
      <c r="Z272" s="78">
        <f>'2019 PSUI Customer Load'!Z272+'2019 PSUI Customer Gen'!Z272</f>
        <v>1684.87</v>
      </c>
      <c r="AA272" s="86">
        <f t="shared" si="52"/>
        <v>2055.13</v>
      </c>
      <c r="AB272" s="77">
        <f t="shared" si="53"/>
        <v>2021</v>
      </c>
      <c r="AC272" s="76">
        <f t="shared" si="54"/>
        <v>7</v>
      </c>
      <c r="AD272" s="76" t="str">
        <f t="shared" si="55"/>
        <v/>
      </c>
      <c r="AE272" s="76" t="str">
        <f t="shared" si="56"/>
        <v/>
      </c>
      <c r="AF272" s="74">
        <f t="shared" si="57"/>
        <v>2055.13</v>
      </c>
      <c r="AG272" s="75" t="str">
        <f t="shared" si="58"/>
        <v>15:00</v>
      </c>
      <c r="AH272" s="74">
        <f t="shared" si="59"/>
        <v>46135.6</v>
      </c>
      <c r="AI272" s="73" t="str">
        <f t="shared" si="60"/>
        <v/>
      </c>
      <c r="AJ272" s="73" t="str">
        <f t="shared" si="61"/>
        <v/>
      </c>
      <c r="AK272" s="73" t="str">
        <f t="shared" si="62"/>
        <v/>
      </c>
      <c r="AL272" s="72" t="str">
        <f t="shared" si="63"/>
        <v/>
      </c>
      <c r="AM272" s="71" t="str">
        <f t="shared" si="64"/>
        <v/>
      </c>
    </row>
    <row r="273" spans="2:39" ht="13.8" thickBot="1">
      <c r="B273" s="79">
        <v>44405</v>
      </c>
      <c r="C273" s="78">
        <f>'2019 PSUI Customer Load'!C273+'2019 PSUI Customer Gen'!C273</f>
        <v>1667.26</v>
      </c>
      <c r="D273" s="78">
        <f>'2019 PSUI Customer Load'!D273+'2019 PSUI Customer Gen'!D273</f>
        <v>1627.05</v>
      </c>
      <c r="E273" s="78">
        <f>'2019 PSUI Customer Load'!E273+'2019 PSUI Customer Gen'!E273</f>
        <v>1608.95</v>
      </c>
      <c r="F273" s="78">
        <f>'2019 PSUI Customer Load'!F273+'2019 PSUI Customer Gen'!F273</f>
        <v>1615.67</v>
      </c>
      <c r="G273" s="78">
        <f>'2019 PSUI Customer Load'!G273+'2019 PSUI Customer Gen'!G273</f>
        <v>1657.43</v>
      </c>
      <c r="H273" s="78">
        <f>'2019 PSUI Customer Load'!H273+'2019 PSUI Customer Gen'!H273</f>
        <v>1753.05</v>
      </c>
      <c r="I273" s="78">
        <f>'2019 PSUI Customer Load'!I273+'2019 PSUI Customer Gen'!I273</f>
        <v>1879.54</v>
      </c>
      <c r="J273" s="78">
        <f>'2019 PSUI Customer Load'!J273+'2019 PSUI Customer Gen'!J273</f>
        <v>1849.82</v>
      </c>
      <c r="K273" s="78">
        <f>'2019 PSUI Customer Load'!K273+'2019 PSUI Customer Gen'!K273</f>
        <v>1882.65</v>
      </c>
      <c r="L273" s="78">
        <f>'2019 PSUI Customer Load'!L273+'2019 PSUI Customer Gen'!L273</f>
        <v>1913.06</v>
      </c>
      <c r="M273" s="78">
        <f>'2019 PSUI Customer Load'!M273+'2019 PSUI Customer Gen'!M273</f>
        <v>1940.3</v>
      </c>
      <c r="N273" s="78">
        <f>'2019 PSUI Customer Load'!N273+'2019 PSUI Customer Gen'!N273</f>
        <v>1918.56</v>
      </c>
      <c r="O273" s="78">
        <f>'2019 PSUI Customer Load'!O273+'2019 PSUI Customer Gen'!O273</f>
        <v>1921.57</v>
      </c>
      <c r="P273" s="78">
        <f>'2019 PSUI Customer Load'!P273+'2019 PSUI Customer Gen'!P273</f>
        <v>1892.14</v>
      </c>
      <c r="Q273" s="78">
        <f>'2019 PSUI Customer Load'!Q273+'2019 PSUI Customer Gen'!Q273</f>
        <v>1881.57</v>
      </c>
      <c r="R273" s="78">
        <f>'2019 PSUI Customer Load'!R273+'2019 PSUI Customer Gen'!R273</f>
        <v>1828.72</v>
      </c>
      <c r="S273" s="78">
        <f>'2019 PSUI Customer Load'!S273+'2019 PSUI Customer Gen'!S273</f>
        <v>1771.21</v>
      </c>
      <c r="T273" s="78">
        <f>'2019 PSUI Customer Load'!T273+'2019 PSUI Customer Gen'!T273</f>
        <v>1697.61</v>
      </c>
      <c r="U273" s="78">
        <f>'2019 PSUI Customer Load'!U273+'2019 PSUI Customer Gen'!U273</f>
        <v>1694.49</v>
      </c>
      <c r="V273" s="78">
        <f>'2019 PSUI Customer Load'!V273+'2019 PSUI Customer Gen'!V273</f>
        <v>1581.93</v>
      </c>
      <c r="W273" s="78">
        <f>'2019 PSUI Customer Load'!W273+'2019 PSUI Customer Gen'!W273</f>
        <v>1555.36</v>
      </c>
      <c r="X273" s="78">
        <f>'2019 PSUI Customer Load'!X273+'2019 PSUI Customer Gen'!X273</f>
        <v>1535.45</v>
      </c>
      <c r="Y273" s="78">
        <f>'2019 PSUI Customer Load'!Y273+'2019 PSUI Customer Gen'!Y273</f>
        <v>1526.63</v>
      </c>
      <c r="Z273" s="78">
        <f>'2019 PSUI Customer Load'!Z273+'2019 PSUI Customer Gen'!Z273</f>
        <v>1521.45</v>
      </c>
      <c r="AA273" s="86">
        <f t="shared" si="52"/>
        <v>1940.3</v>
      </c>
      <c r="AB273" s="77">
        <f t="shared" si="53"/>
        <v>2021</v>
      </c>
      <c r="AC273" s="76">
        <f t="shared" si="54"/>
        <v>7</v>
      </c>
      <c r="AD273" s="76" t="str">
        <f t="shared" si="55"/>
        <v/>
      </c>
      <c r="AE273" s="76" t="str">
        <f t="shared" si="56"/>
        <v/>
      </c>
      <c r="AF273" s="74">
        <f t="shared" si="57"/>
        <v>1940.3</v>
      </c>
      <c r="AG273" s="75" t="str">
        <f t="shared" si="58"/>
        <v>11:00</v>
      </c>
      <c r="AH273" s="74">
        <f t="shared" si="59"/>
        <v>43661.77</v>
      </c>
      <c r="AI273" s="73" t="str">
        <f t="shared" si="60"/>
        <v/>
      </c>
      <c r="AJ273" s="73" t="str">
        <f t="shared" si="61"/>
        <v/>
      </c>
      <c r="AK273" s="73" t="str">
        <f t="shared" si="62"/>
        <v/>
      </c>
      <c r="AL273" s="72" t="str">
        <f t="shared" si="63"/>
        <v/>
      </c>
      <c r="AM273" s="71" t="str">
        <f t="shared" si="64"/>
        <v/>
      </c>
    </row>
    <row r="274" spans="2:39" ht="13.8" thickBot="1">
      <c r="B274" s="79">
        <v>44406</v>
      </c>
      <c r="C274" s="78">
        <f>'2019 PSUI Customer Load'!C274+'2019 PSUI Customer Gen'!C274</f>
        <v>1506.68</v>
      </c>
      <c r="D274" s="78">
        <f>'2019 PSUI Customer Load'!D274+'2019 PSUI Customer Gen'!D274</f>
        <v>1475.78</v>
      </c>
      <c r="E274" s="78">
        <f>'2019 PSUI Customer Load'!E274+'2019 PSUI Customer Gen'!E274</f>
        <v>1483.48</v>
      </c>
      <c r="F274" s="78">
        <f>'2019 PSUI Customer Load'!F274+'2019 PSUI Customer Gen'!F274</f>
        <v>1501.82</v>
      </c>
      <c r="G274" s="78">
        <f>'2019 PSUI Customer Load'!G274+'2019 PSUI Customer Gen'!G274</f>
        <v>1525.16</v>
      </c>
      <c r="H274" s="78">
        <f>'2019 PSUI Customer Load'!H274+'2019 PSUI Customer Gen'!H274</f>
        <v>1281.74</v>
      </c>
      <c r="I274" s="78">
        <f>'2019 PSUI Customer Load'!I274+'2019 PSUI Customer Gen'!I274</f>
        <v>1419.78</v>
      </c>
      <c r="J274" s="78">
        <f>'2019 PSUI Customer Load'!J274+'2019 PSUI Customer Gen'!J274</f>
        <v>1753.89</v>
      </c>
      <c r="K274" s="78">
        <f>'2019 PSUI Customer Load'!K274+'2019 PSUI Customer Gen'!K274</f>
        <v>1950.94</v>
      </c>
      <c r="L274" s="78">
        <f>'2019 PSUI Customer Load'!L274+'2019 PSUI Customer Gen'!L274</f>
        <v>2006.83</v>
      </c>
      <c r="M274" s="78">
        <f>'2019 PSUI Customer Load'!M274+'2019 PSUI Customer Gen'!M274</f>
        <v>2088.59</v>
      </c>
      <c r="N274" s="78">
        <f>'2019 PSUI Customer Load'!N274+'2019 PSUI Customer Gen'!N274</f>
        <v>2087.8200000000002</v>
      </c>
      <c r="O274" s="78">
        <f>'2019 PSUI Customer Load'!O274+'2019 PSUI Customer Gen'!O274</f>
        <v>2078.02</v>
      </c>
      <c r="P274" s="78">
        <f>'2019 PSUI Customer Load'!P274+'2019 PSUI Customer Gen'!P274</f>
        <v>2058.14</v>
      </c>
      <c r="Q274" s="78">
        <f>'2019 PSUI Customer Load'!Q274+'2019 PSUI Customer Gen'!Q274</f>
        <v>2084.0100000000002</v>
      </c>
      <c r="R274" s="78">
        <f>'2019 PSUI Customer Load'!R274+'2019 PSUI Customer Gen'!R274</f>
        <v>2038.47</v>
      </c>
      <c r="S274" s="78">
        <f>'2019 PSUI Customer Load'!S274+'2019 PSUI Customer Gen'!S274</f>
        <v>1932.38</v>
      </c>
      <c r="T274" s="78">
        <f>'2019 PSUI Customer Load'!T274+'2019 PSUI Customer Gen'!T274</f>
        <v>1835.54</v>
      </c>
      <c r="U274" s="78">
        <f>'2019 PSUI Customer Load'!U274+'2019 PSUI Customer Gen'!U274</f>
        <v>1786.54</v>
      </c>
      <c r="V274" s="78">
        <f>'2019 PSUI Customer Load'!V274+'2019 PSUI Customer Gen'!V274</f>
        <v>1707.09</v>
      </c>
      <c r="W274" s="78">
        <f>'2019 PSUI Customer Load'!W274+'2019 PSUI Customer Gen'!W274</f>
        <v>1693.76</v>
      </c>
      <c r="X274" s="78">
        <f>'2019 PSUI Customer Load'!X274+'2019 PSUI Customer Gen'!X274</f>
        <v>1667.44</v>
      </c>
      <c r="Y274" s="78">
        <f>'2019 PSUI Customer Load'!Y274+'2019 PSUI Customer Gen'!Y274</f>
        <v>1640.87</v>
      </c>
      <c r="Z274" s="78">
        <f>'2019 PSUI Customer Load'!Z274+'2019 PSUI Customer Gen'!Z274</f>
        <v>1633.52</v>
      </c>
      <c r="AA274" s="86">
        <f t="shared" si="52"/>
        <v>2088.59</v>
      </c>
      <c r="AB274" s="77">
        <f t="shared" si="53"/>
        <v>2021</v>
      </c>
      <c r="AC274" s="76">
        <f t="shared" si="54"/>
        <v>7</v>
      </c>
      <c r="AD274" s="76" t="str">
        <f t="shared" si="55"/>
        <v/>
      </c>
      <c r="AE274" s="76" t="str">
        <f t="shared" si="56"/>
        <v/>
      </c>
      <c r="AF274" s="74">
        <f t="shared" si="57"/>
        <v>2088.59</v>
      </c>
      <c r="AG274" s="75" t="str">
        <f t="shared" si="58"/>
        <v>11:00</v>
      </c>
      <c r="AH274" s="74">
        <f t="shared" si="59"/>
        <v>44326.880000000005</v>
      </c>
      <c r="AI274" s="73" t="str">
        <f t="shared" si="60"/>
        <v/>
      </c>
      <c r="AJ274" s="73" t="str">
        <f t="shared" si="61"/>
        <v/>
      </c>
      <c r="AK274" s="73" t="str">
        <f t="shared" si="62"/>
        <v/>
      </c>
      <c r="AL274" s="72" t="str">
        <f t="shared" si="63"/>
        <v/>
      </c>
      <c r="AM274" s="71" t="str">
        <f t="shared" si="64"/>
        <v/>
      </c>
    </row>
    <row r="275" spans="2:39" ht="13.8" thickBot="1">
      <c r="B275" s="79">
        <v>44407</v>
      </c>
      <c r="C275" s="78">
        <f>'2019 PSUI Customer Load'!C275+'2019 PSUI Customer Gen'!C275</f>
        <v>1607.73</v>
      </c>
      <c r="D275" s="78">
        <f>'2019 PSUI Customer Load'!D275+'2019 PSUI Customer Gen'!D275</f>
        <v>1585.33</v>
      </c>
      <c r="E275" s="78">
        <f>'2019 PSUI Customer Load'!E275+'2019 PSUI Customer Gen'!E275</f>
        <v>1535.8</v>
      </c>
      <c r="F275" s="78">
        <f>'2019 PSUI Customer Load'!F275+'2019 PSUI Customer Gen'!F275</f>
        <v>1515.26</v>
      </c>
      <c r="G275" s="78">
        <f>'2019 PSUI Customer Load'!G275+'2019 PSUI Customer Gen'!G275</f>
        <v>1507.7</v>
      </c>
      <c r="H275" s="78">
        <f>'2019 PSUI Customer Load'!H275+'2019 PSUI Customer Gen'!H275</f>
        <v>1525.06</v>
      </c>
      <c r="I275" s="78">
        <f>'2019 PSUI Customer Load'!I275+'2019 PSUI Customer Gen'!I275</f>
        <v>1600.1</v>
      </c>
      <c r="J275" s="78">
        <f>'2019 PSUI Customer Load'!J275+'2019 PSUI Customer Gen'!J275</f>
        <v>1643.43</v>
      </c>
      <c r="K275" s="78">
        <f>'2019 PSUI Customer Load'!K275+'2019 PSUI Customer Gen'!K275</f>
        <v>1650.6</v>
      </c>
      <c r="L275" s="78">
        <f>'2019 PSUI Customer Load'!L275+'2019 PSUI Customer Gen'!L275</f>
        <v>1669.43</v>
      </c>
      <c r="M275" s="78">
        <f>'2019 PSUI Customer Load'!M275+'2019 PSUI Customer Gen'!M275</f>
        <v>1694.11</v>
      </c>
      <c r="N275" s="78">
        <f>'2019 PSUI Customer Load'!N275+'2019 PSUI Customer Gen'!N275</f>
        <v>1716.47</v>
      </c>
      <c r="O275" s="78">
        <f>'2019 PSUI Customer Load'!O275+'2019 PSUI Customer Gen'!O275</f>
        <v>1717.8</v>
      </c>
      <c r="P275" s="78">
        <f>'2019 PSUI Customer Load'!P275+'2019 PSUI Customer Gen'!P275</f>
        <v>1711.82</v>
      </c>
      <c r="Q275" s="78">
        <f>'2019 PSUI Customer Load'!Q275+'2019 PSUI Customer Gen'!Q275</f>
        <v>1728.41</v>
      </c>
      <c r="R275" s="78">
        <f>'2019 PSUI Customer Load'!R275+'2019 PSUI Customer Gen'!R275</f>
        <v>1705.48</v>
      </c>
      <c r="S275" s="78">
        <f>'2019 PSUI Customer Load'!S275+'2019 PSUI Customer Gen'!S275</f>
        <v>1621.97</v>
      </c>
      <c r="T275" s="78">
        <f>'2019 PSUI Customer Load'!T275+'2019 PSUI Customer Gen'!T275</f>
        <v>1547.52</v>
      </c>
      <c r="U275" s="78">
        <f>'2019 PSUI Customer Load'!U275+'2019 PSUI Customer Gen'!U275</f>
        <v>1520.54</v>
      </c>
      <c r="V275" s="78">
        <f>'2019 PSUI Customer Load'!V275+'2019 PSUI Customer Gen'!V275</f>
        <v>1433.22</v>
      </c>
      <c r="W275" s="78">
        <f>'2019 PSUI Customer Load'!W275+'2019 PSUI Customer Gen'!W275</f>
        <v>1416.56</v>
      </c>
      <c r="X275" s="78">
        <f>'2019 PSUI Customer Load'!X275+'2019 PSUI Customer Gen'!X275</f>
        <v>1275.23</v>
      </c>
      <c r="Y275" s="78">
        <f>'2019 PSUI Customer Load'!Y275+'2019 PSUI Customer Gen'!Y275</f>
        <v>1183.5999999999999</v>
      </c>
      <c r="Z275" s="78">
        <f>'2019 PSUI Customer Load'!Z275+'2019 PSUI Customer Gen'!Z275</f>
        <v>1171.42</v>
      </c>
      <c r="AA275" s="86">
        <f t="shared" si="52"/>
        <v>1728.41</v>
      </c>
      <c r="AB275" s="77">
        <f t="shared" si="53"/>
        <v>2021</v>
      </c>
      <c r="AC275" s="76">
        <f t="shared" si="54"/>
        <v>7</v>
      </c>
      <c r="AD275" s="76" t="str">
        <f t="shared" si="55"/>
        <v/>
      </c>
      <c r="AE275" s="76" t="str">
        <f t="shared" si="56"/>
        <v/>
      </c>
      <c r="AF275" s="74">
        <f t="shared" si="57"/>
        <v>1728.41</v>
      </c>
      <c r="AG275" s="75" t="str">
        <f t="shared" si="58"/>
        <v>15:00</v>
      </c>
      <c r="AH275" s="74">
        <f t="shared" si="59"/>
        <v>39013.000000000007</v>
      </c>
      <c r="AI275" s="73" t="str">
        <f t="shared" si="60"/>
        <v/>
      </c>
      <c r="AJ275" s="73" t="str">
        <f t="shared" si="61"/>
        <v/>
      </c>
      <c r="AK275" s="73" t="str">
        <f t="shared" si="62"/>
        <v/>
      </c>
      <c r="AL275" s="72" t="str">
        <f t="shared" si="63"/>
        <v/>
      </c>
      <c r="AM275" s="71" t="str">
        <f t="shared" si="64"/>
        <v/>
      </c>
    </row>
    <row r="276" spans="2:39" ht="13.8" thickBot="1">
      <c r="B276" s="79">
        <v>44408</v>
      </c>
      <c r="C276" s="78">
        <f>'2019 PSUI Customer Load'!C276+'2019 PSUI Customer Gen'!C276</f>
        <v>1165.18</v>
      </c>
      <c r="D276" s="78">
        <f>'2019 PSUI Customer Load'!D276+'2019 PSUI Customer Gen'!D276</f>
        <v>1151.22</v>
      </c>
      <c r="E276" s="78">
        <f>'2019 PSUI Customer Load'!E276+'2019 PSUI Customer Gen'!E276</f>
        <v>1041.18</v>
      </c>
      <c r="F276" s="78">
        <f>'2019 PSUI Customer Load'!F276+'2019 PSUI Customer Gen'!F276</f>
        <v>1033.24</v>
      </c>
      <c r="G276" s="78">
        <f>'2019 PSUI Customer Load'!G276+'2019 PSUI Customer Gen'!G276</f>
        <v>1031.69</v>
      </c>
      <c r="H276" s="78">
        <f>'2019 PSUI Customer Load'!H276+'2019 PSUI Customer Gen'!H276</f>
        <v>1053.57</v>
      </c>
      <c r="I276" s="78">
        <f>'2019 PSUI Customer Load'!I276+'2019 PSUI Customer Gen'!I276</f>
        <v>1123.8499999999999</v>
      </c>
      <c r="J276" s="78">
        <f>'2019 PSUI Customer Load'!J276+'2019 PSUI Customer Gen'!J276</f>
        <v>1256.8900000000001</v>
      </c>
      <c r="K276" s="78">
        <f>'2019 PSUI Customer Load'!K276+'2019 PSUI Customer Gen'!K276</f>
        <v>1305.8900000000001</v>
      </c>
      <c r="L276" s="78">
        <f>'2019 PSUI Customer Load'!L276+'2019 PSUI Customer Gen'!L276</f>
        <v>1336.48</v>
      </c>
      <c r="M276" s="78">
        <f>'2019 PSUI Customer Load'!M276+'2019 PSUI Customer Gen'!M276</f>
        <v>1353.49</v>
      </c>
      <c r="N276" s="78">
        <f>'2019 PSUI Customer Load'!N276+'2019 PSUI Customer Gen'!N276</f>
        <v>1336.3</v>
      </c>
      <c r="O276" s="78">
        <f>'2019 PSUI Customer Load'!O276+'2019 PSUI Customer Gen'!O276</f>
        <v>1355.62</v>
      </c>
      <c r="P276" s="78">
        <f>'2019 PSUI Customer Load'!P276+'2019 PSUI Customer Gen'!P276</f>
        <v>1341.48</v>
      </c>
      <c r="Q276" s="78">
        <f>'2019 PSUI Customer Load'!Q276+'2019 PSUI Customer Gen'!Q276</f>
        <v>1687.49</v>
      </c>
      <c r="R276" s="78">
        <f>'2019 PSUI Customer Load'!R276+'2019 PSUI Customer Gen'!R276</f>
        <v>1645.81</v>
      </c>
      <c r="S276" s="78">
        <f>'2019 PSUI Customer Load'!S276+'2019 PSUI Customer Gen'!S276</f>
        <v>1598.31</v>
      </c>
      <c r="T276" s="78">
        <f>'2019 PSUI Customer Load'!T276+'2019 PSUI Customer Gen'!T276</f>
        <v>1581.09</v>
      </c>
      <c r="U276" s="78">
        <f>'2019 PSUI Customer Load'!U276+'2019 PSUI Customer Gen'!U276</f>
        <v>1582.25</v>
      </c>
      <c r="V276" s="78">
        <f>'2019 PSUI Customer Load'!V276+'2019 PSUI Customer Gen'!V276</f>
        <v>1543.54</v>
      </c>
      <c r="W276" s="78">
        <f>'2019 PSUI Customer Load'!W276+'2019 PSUI Customer Gen'!W276</f>
        <v>1558.45</v>
      </c>
      <c r="X276" s="78">
        <f>'2019 PSUI Customer Load'!X276+'2019 PSUI Customer Gen'!X276</f>
        <v>1536.32</v>
      </c>
      <c r="Y276" s="78">
        <f>'2019 PSUI Customer Load'!Y276+'2019 PSUI Customer Gen'!Y276</f>
        <v>1527.86</v>
      </c>
      <c r="Z276" s="78">
        <f>'2019 PSUI Customer Load'!Z276+'2019 PSUI Customer Gen'!Z276</f>
        <v>1536.57</v>
      </c>
      <c r="AA276" s="86">
        <f t="shared" si="52"/>
        <v>1687.49</v>
      </c>
      <c r="AB276" s="77">
        <f t="shared" si="53"/>
        <v>2021</v>
      </c>
      <c r="AC276" s="76">
        <f t="shared" si="54"/>
        <v>7</v>
      </c>
      <c r="AD276" s="76" t="str">
        <f t="shared" si="55"/>
        <v>2021-7</v>
      </c>
      <c r="AE276" s="76">
        <f t="shared" si="56"/>
        <v>7</v>
      </c>
      <c r="AF276" s="74">
        <f t="shared" si="57"/>
        <v>1687.49</v>
      </c>
      <c r="AG276" s="75" t="str">
        <f t="shared" si="58"/>
        <v>15:00</v>
      </c>
      <c r="AH276" s="74">
        <f t="shared" si="59"/>
        <v>34371.26</v>
      </c>
      <c r="AI276" s="73">
        <f t="shared" si="60"/>
        <v>60759.169999999991</v>
      </c>
      <c r="AJ276" s="73">
        <f t="shared" si="61"/>
        <v>2322.34</v>
      </c>
      <c r="AK276" s="73">
        <f t="shared" si="62"/>
        <v>50513.603999999992</v>
      </c>
      <c r="AL276" s="72">
        <f t="shared" si="63"/>
        <v>44383</v>
      </c>
      <c r="AM276" s="71" t="str">
        <f t="shared" si="64"/>
        <v>9:00</v>
      </c>
    </row>
    <row r="277" spans="2:39" ht="13.8" thickBot="1">
      <c r="B277" s="79">
        <v>44409</v>
      </c>
      <c r="C277" s="78">
        <f>'2019 PSUI Customer Load'!C277+'2019 PSUI Customer Gen'!C277</f>
        <v>1530.1</v>
      </c>
      <c r="D277" s="78">
        <f>'2019 PSUI Customer Load'!D277+'2019 PSUI Customer Gen'!D277</f>
        <v>1513.96</v>
      </c>
      <c r="E277" s="78">
        <f>'2019 PSUI Customer Load'!E277+'2019 PSUI Customer Gen'!E277</f>
        <v>1488.45</v>
      </c>
      <c r="F277" s="78">
        <f>'2019 PSUI Customer Load'!F277+'2019 PSUI Customer Gen'!F277</f>
        <v>1472.1</v>
      </c>
      <c r="G277" s="78">
        <f>'2019 PSUI Customer Load'!G277+'2019 PSUI Customer Gen'!G277</f>
        <v>1461.39</v>
      </c>
      <c r="H277" s="78">
        <f>'2019 PSUI Customer Load'!H277+'2019 PSUI Customer Gen'!H277</f>
        <v>1483.51</v>
      </c>
      <c r="I277" s="78">
        <f>'2019 PSUI Customer Load'!I277+'2019 PSUI Customer Gen'!I277</f>
        <v>1533.94</v>
      </c>
      <c r="J277" s="78">
        <f>'2019 PSUI Customer Load'!J277+'2019 PSUI Customer Gen'!J277</f>
        <v>1559.53</v>
      </c>
      <c r="K277" s="78">
        <f>'2019 PSUI Customer Load'!K277+'2019 PSUI Customer Gen'!K277</f>
        <v>1582.25</v>
      </c>
      <c r="L277" s="78">
        <f>'2019 PSUI Customer Load'!L277+'2019 PSUI Customer Gen'!L277</f>
        <v>1600.3</v>
      </c>
      <c r="M277" s="78">
        <f>'2019 PSUI Customer Load'!M277+'2019 PSUI Customer Gen'!M277</f>
        <v>1635.62</v>
      </c>
      <c r="N277" s="78">
        <f>'2019 PSUI Customer Load'!N277+'2019 PSUI Customer Gen'!N277</f>
        <v>1631.98</v>
      </c>
      <c r="O277" s="78">
        <f>'2019 PSUI Customer Load'!O277+'2019 PSUI Customer Gen'!O277</f>
        <v>1632.47</v>
      </c>
      <c r="P277" s="78">
        <f>'2019 PSUI Customer Load'!P277+'2019 PSUI Customer Gen'!P277</f>
        <v>1627.4</v>
      </c>
      <c r="Q277" s="78">
        <f>'2019 PSUI Customer Load'!Q277+'2019 PSUI Customer Gen'!Q277</f>
        <v>1632.61</v>
      </c>
      <c r="R277" s="78">
        <f>'2019 PSUI Customer Load'!R277+'2019 PSUI Customer Gen'!R277</f>
        <v>1564.29</v>
      </c>
      <c r="S277" s="78">
        <f>'2019 PSUI Customer Load'!S277+'2019 PSUI Customer Gen'!S277</f>
        <v>1610.91</v>
      </c>
      <c r="T277" s="78">
        <f>'2019 PSUI Customer Load'!T277+'2019 PSUI Customer Gen'!T277</f>
        <v>1565.97</v>
      </c>
      <c r="U277" s="78">
        <f>'2019 PSUI Customer Load'!U277+'2019 PSUI Customer Gen'!U277</f>
        <v>1503.5</v>
      </c>
      <c r="V277" s="78">
        <f>'2019 PSUI Customer Load'!V277+'2019 PSUI Customer Gen'!V277</f>
        <v>1434.9</v>
      </c>
      <c r="W277" s="78">
        <f>'2019 PSUI Customer Load'!W277+'2019 PSUI Customer Gen'!W277</f>
        <v>1427.79</v>
      </c>
      <c r="X277" s="78">
        <f>'2019 PSUI Customer Load'!X277+'2019 PSUI Customer Gen'!X277</f>
        <v>1409.1</v>
      </c>
      <c r="Y277" s="78">
        <f>'2019 PSUI Customer Load'!Y277+'2019 PSUI Customer Gen'!Y277</f>
        <v>1370.36</v>
      </c>
      <c r="Z277" s="78">
        <f>'2019 PSUI Customer Load'!Z277+'2019 PSUI Customer Gen'!Z277</f>
        <v>1360.73</v>
      </c>
      <c r="AA277" s="86">
        <f t="shared" si="52"/>
        <v>1635.62</v>
      </c>
      <c r="AB277" s="77">
        <f t="shared" si="53"/>
        <v>2021</v>
      </c>
      <c r="AC277" s="76">
        <f t="shared" si="54"/>
        <v>8</v>
      </c>
      <c r="AD277" s="76" t="str">
        <f t="shared" si="55"/>
        <v/>
      </c>
      <c r="AE277" s="76" t="str">
        <f t="shared" si="56"/>
        <v/>
      </c>
      <c r="AF277" s="74">
        <f t="shared" si="57"/>
        <v>1635.62</v>
      </c>
      <c r="AG277" s="75" t="str">
        <f t="shared" si="58"/>
        <v>11:00</v>
      </c>
      <c r="AH277" s="74">
        <f t="shared" si="59"/>
        <v>38268.780000000013</v>
      </c>
      <c r="AI277" s="73" t="str">
        <f t="shared" si="60"/>
        <v/>
      </c>
      <c r="AJ277" s="73" t="str">
        <f t="shared" si="61"/>
        <v/>
      </c>
      <c r="AK277" s="73" t="str">
        <f t="shared" si="62"/>
        <v/>
      </c>
      <c r="AL277" s="72" t="str">
        <f t="shared" si="63"/>
        <v/>
      </c>
      <c r="AM277" s="71" t="str">
        <f t="shared" si="64"/>
        <v/>
      </c>
    </row>
    <row r="278" spans="2:39" ht="13.8" thickBot="1">
      <c r="B278" s="79">
        <v>44410</v>
      </c>
      <c r="C278" s="78">
        <f>'2019 PSUI Customer Load'!C278+'2019 PSUI Customer Gen'!C278</f>
        <v>1340.75</v>
      </c>
      <c r="D278" s="78">
        <f>'2019 PSUI Customer Load'!D278+'2019 PSUI Customer Gen'!D278</f>
        <v>1338.72</v>
      </c>
      <c r="E278" s="78">
        <f>'2019 PSUI Customer Load'!E278+'2019 PSUI Customer Gen'!E278</f>
        <v>1350.65</v>
      </c>
      <c r="F278" s="78">
        <f>'2019 PSUI Customer Load'!F278+'2019 PSUI Customer Gen'!F278</f>
        <v>1332.73</v>
      </c>
      <c r="G278" s="78">
        <f>'2019 PSUI Customer Load'!G278+'2019 PSUI Customer Gen'!G278</f>
        <v>1318.1</v>
      </c>
      <c r="H278" s="78">
        <f>'2019 PSUI Customer Load'!H278+'2019 PSUI Customer Gen'!H278</f>
        <v>1337.84</v>
      </c>
      <c r="I278" s="78">
        <f>'2019 PSUI Customer Load'!I278+'2019 PSUI Customer Gen'!I278</f>
        <v>1403.15</v>
      </c>
      <c r="J278" s="78">
        <f>'2019 PSUI Customer Load'!J278+'2019 PSUI Customer Gen'!J278</f>
        <v>1465.84</v>
      </c>
      <c r="K278" s="78">
        <f>'2019 PSUI Customer Load'!K278+'2019 PSUI Customer Gen'!K278</f>
        <v>1527.96</v>
      </c>
      <c r="L278" s="78">
        <f>'2019 PSUI Customer Load'!L278+'2019 PSUI Customer Gen'!L278</f>
        <v>1555.02</v>
      </c>
      <c r="M278" s="78">
        <f>'2019 PSUI Customer Load'!M278+'2019 PSUI Customer Gen'!M278</f>
        <v>1577.91</v>
      </c>
      <c r="N278" s="78">
        <f>'2019 PSUI Customer Load'!N278+'2019 PSUI Customer Gen'!N278</f>
        <v>1557.85</v>
      </c>
      <c r="O278" s="78">
        <f>'2019 PSUI Customer Load'!O278+'2019 PSUI Customer Gen'!O278</f>
        <v>1561.42</v>
      </c>
      <c r="P278" s="78">
        <f>'2019 PSUI Customer Load'!P278+'2019 PSUI Customer Gen'!P278</f>
        <v>1567.9</v>
      </c>
      <c r="Q278" s="78">
        <f>'2019 PSUI Customer Load'!Q278+'2019 PSUI Customer Gen'!Q278</f>
        <v>1592.08</v>
      </c>
      <c r="R278" s="78">
        <f>'2019 PSUI Customer Load'!R278+'2019 PSUI Customer Gen'!R278</f>
        <v>1597.16</v>
      </c>
      <c r="S278" s="78">
        <f>'2019 PSUI Customer Load'!S278+'2019 PSUI Customer Gen'!S278</f>
        <v>1563.59</v>
      </c>
      <c r="T278" s="78">
        <f>'2019 PSUI Customer Load'!T278+'2019 PSUI Customer Gen'!T278</f>
        <v>1537.27</v>
      </c>
      <c r="U278" s="78">
        <f>'2019 PSUI Customer Load'!U278+'2019 PSUI Customer Gen'!U278</f>
        <v>1520.86</v>
      </c>
      <c r="V278" s="78">
        <f>'2019 PSUI Customer Load'!V278+'2019 PSUI Customer Gen'!V278</f>
        <v>1468.11</v>
      </c>
      <c r="W278" s="78">
        <f>'2019 PSUI Customer Load'!W278+'2019 PSUI Customer Gen'!W278</f>
        <v>1472.7</v>
      </c>
      <c r="X278" s="78">
        <f>'2019 PSUI Customer Load'!X278+'2019 PSUI Customer Gen'!X278</f>
        <v>1438.85</v>
      </c>
      <c r="Y278" s="78">
        <f>'2019 PSUI Customer Load'!Y278+'2019 PSUI Customer Gen'!Y278</f>
        <v>1406.68</v>
      </c>
      <c r="Z278" s="78">
        <f>'2019 PSUI Customer Load'!Z278+'2019 PSUI Customer Gen'!Z278</f>
        <v>1400.94</v>
      </c>
      <c r="AA278" s="86">
        <f t="shared" si="52"/>
        <v>1597.16</v>
      </c>
      <c r="AB278" s="77">
        <f t="shared" si="53"/>
        <v>2021</v>
      </c>
      <c r="AC278" s="76">
        <f t="shared" si="54"/>
        <v>8</v>
      </c>
      <c r="AD278" s="76" t="str">
        <f t="shared" si="55"/>
        <v/>
      </c>
      <c r="AE278" s="76" t="str">
        <f t="shared" si="56"/>
        <v/>
      </c>
      <c r="AF278" s="74">
        <f t="shared" si="57"/>
        <v>1597.16</v>
      </c>
      <c r="AG278" s="75" t="str">
        <f t="shared" si="58"/>
        <v>16:00</v>
      </c>
      <c r="AH278" s="74">
        <f t="shared" si="59"/>
        <v>36831.240000000013</v>
      </c>
      <c r="AI278" s="73" t="str">
        <f t="shared" si="60"/>
        <v/>
      </c>
      <c r="AJ278" s="73" t="str">
        <f t="shared" si="61"/>
        <v/>
      </c>
      <c r="AK278" s="73" t="str">
        <f t="shared" si="62"/>
        <v/>
      </c>
      <c r="AL278" s="72" t="str">
        <f t="shared" si="63"/>
        <v/>
      </c>
      <c r="AM278" s="71" t="str">
        <f t="shared" si="64"/>
        <v/>
      </c>
    </row>
    <row r="279" spans="2:39" ht="13.8" thickBot="1">
      <c r="B279" s="79">
        <v>44411</v>
      </c>
      <c r="C279" s="78">
        <f>'2019 PSUI Customer Load'!C279+'2019 PSUI Customer Gen'!C279</f>
        <v>1387.47</v>
      </c>
      <c r="D279" s="78">
        <f>'2019 PSUI Customer Load'!D279+'2019 PSUI Customer Gen'!D279</f>
        <v>1360.73</v>
      </c>
      <c r="E279" s="78">
        <f>'2019 PSUI Customer Load'!E279+'2019 PSUI Customer Gen'!E279</f>
        <v>1334.55</v>
      </c>
      <c r="F279" s="78">
        <f>'2019 PSUI Customer Load'!F279+'2019 PSUI Customer Gen'!F279</f>
        <v>1327.17</v>
      </c>
      <c r="G279" s="78">
        <f>'2019 PSUI Customer Load'!G279+'2019 PSUI Customer Gen'!G279</f>
        <v>1296.44</v>
      </c>
      <c r="H279" s="78">
        <f>'2019 PSUI Customer Load'!H279+'2019 PSUI Customer Gen'!H279</f>
        <v>1367.45</v>
      </c>
      <c r="I279" s="78">
        <f>'2019 PSUI Customer Load'!I279+'2019 PSUI Customer Gen'!I279</f>
        <v>1501.96</v>
      </c>
      <c r="J279" s="78">
        <f>'2019 PSUI Customer Load'!J279+'2019 PSUI Customer Gen'!J279</f>
        <v>1680.24</v>
      </c>
      <c r="K279" s="78">
        <f>'2019 PSUI Customer Load'!K279+'2019 PSUI Customer Gen'!K279</f>
        <v>1814.33</v>
      </c>
      <c r="L279" s="78">
        <f>'2019 PSUI Customer Load'!L279+'2019 PSUI Customer Gen'!L279</f>
        <v>1862.18</v>
      </c>
      <c r="M279" s="78">
        <f>'2019 PSUI Customer Load'!M279+'2019 PSUI Customer Gen'!M279</f>
        <v>1893.5</v>
      </c>
      <c r="N279" s="78">
        <f>'2019 PSUI Customer Load'!N279+'2019 PSUI Customer Gen'!N279</f>
        <v>1862.6</v>
      </c>
      <c r="O279" s="78">
        <f>'2019 PSUI Customer Load'!O279+'2019 PSUI Customer Gen'!O279</f>
        <v>1868.9</v>
      </c>
      <c r="P279" s="78">
        <f>'2019 PSUI Customer Load'!P279+'2019 PSUI Customer Gen'!P279</f>
        <v>1870.86</v>
      </c>
      <c r="Q279" s="78">
        <f>'2019 PSUI Customer Load'!Q279+'2019 PSUI Customer Gen'!Q279</f>
        <v>1891.3</v>
      </c>
      <c r="R279" s="78">
        <f>'2019 PSUI Customer Load'!R279+'2019 PSUI Customer Gen'!R279</f>
        <v>1905.68</v>
      </c>
      <c r="S279" s="78">
        <f>'2019 PSUI Customer Load'!S279+'2019 PSUI Customer Gen'!S279</f>
        <v>1827.7</v>
      </c>
      <c r="T279" s="78">
        <f>'2019 PSUI Customer Load'!T279+'2019 PSUI Customer Gen'!T279</f>
        <v>1812.9</v>
      </c>
      <c r="U279" s="78">
        <f>'2019 PSUI Customer Load'!U279+'2019 PSUI Customer Gen'!U279</f>
        <v>1769.56</v>
      </c>
      <c r="V279" s="78">
        <f>'2019 PSUI Customer Load'!V279+'2019 PSUI Customer Gen'!V279</f>
        <v>1679.02</v>
      </c>
      <c r="W279" s="78">
        <f>'2019 PSUI Customer Load'!W279+'2019 PSUI Customer Gen'!W279</f>
        <v>1664.15</v>
      </c>
      <c r="X279" s="78">
        <f>'2019 PSUI Customer Load'!X279+'2019 PSUI Customer Gen'!X279</f>
        <v>1618.16</v>
      </c>
      <c r="Y279" s="78">
        <f>'2019 PSUI Customer Load'!Y279+'2019 PSUI Customer Gen'!Y279</f>
        <v>1577.17</v>
      </c>
      <c r="Z279" s="78">
        <f>'2019 PSUI Customer Load'!Z279+'2019 PSUI Customer Gen'!Z279</f>
        <v>1543.33</v>
      </c>
      <c r="AA279" s="86">
        <f t="shared" si="52"/>
        <v>1905.68</v>
      </c>
      <c r="AB279" s="77">
        <f t="shared" si="53"/>
        <v>2021</v>
      </c>
      <c r="AC279" s="76">
        <f t="shared" si="54"/>
        <v>8</v>
      </c>
      <c r="AD279" s="76" t="str">
        <f t="shared" si="55"/>
        <v/>
      </c>
      <c r="AE279" s="76" t="str">
        <f t="shared" si="56"/>
        <v/>
      </c>
      <c r="AF279" s="74">
        <f t="shared" si="57"/>
        <v>1905.68</v>
      </c>
      <c r="AG279" s="75" t="str">
        <f t="shared" si="58"/>
        <v>16:00</v>
      </c>
      <c r="AH279" s="74">
        <f t="shared" si="59"/>
        <v>41623.030000000006</v>
      </c>
      <c r="AI279" s="73" t="str">
        <f t="shared" si="60"/>
        <v/>
      </c>
      <c r="AJ279" s="73" t="str">
        <f t="shared" si="61"/>
        <v/>
      </c>
      <c r="AK279" s="73" t="str">
        <f t="shared" si="62"/>
        <v/>
      </c>
      <c r="AL279" s="72" t="str">
        <f t="shared" si="63"/>
        <v/>
      </c>
      <c r="AM279" s="71" t="str">
        <f t="shared" si="64"/>
        <v/>
      </c>
    </row>
    <row r="280" spans="2:39" ht="13.8" thickBot="1">
      <c r="B280" s="79">
        <v>44412</v>
      </c>
      <c r="C280" s="78">
        <f>'2019 PSUI Customer Load'!C280+'2019 PSUI Customer Gen'!C280</f>
        <v>1521.42</v>
      </c>
      <c r="D280" s="78">
        <f>'2019 PSUI Customer Load'!D280+'2019 PSUI Customer Gen'!D280</f>
        <v>1501.01</v>
      </c>
      <c r="E280" s="78">
        <f>'2019 PSUI Customer Load'!E280+'2019 PSUI Customer Gen'!E280</f>
        <v>1520.19</v>
      </c>
      <c r="F280" s="78">
        <f>'2019 PSUI Customer Load'!F280+'2019 PSUI Customer Gen'!F280</f>
        <v>1512</v>
      </c>
      <c r="G280" s="78">
        <f>'2019 PSUI Customer Load'!G280+'2019 PSUI Customer Gen'!G280</f>
        <v>1504.3</v>
      </c>
      <c r="H280" s="78">
        <f>'2019 PSUI Customer Load'!H280+'2019 PSUI Customer Gen'!H280</f>
        <v>1541.96</v>
      </c>
      <c r="I280" s="78">
        <f>'2019 PSUI Customer Load'!I280+'2019 PSUI Customer Gen'!I280</f>
        <v>1439.73</v>
      </c>
      <c r="J280" s="78">
        <f>'2019 PSUI Customer Load'!J280+'2019 PSUI Customer Gen'!J280</f>
        <v>1490.44</v>
      </c>
      <c r="K280" s="78">
        <f>'2019 PSUI Customer Load'!K280+'2019 PSUI Customer Gen'!K280</f>
        <v>1841.28</v>
      </c>
      <c r="L280" s="78">
        <f>'2019 PSUI Customer Load'!L280+'2019 PSUI Customer Gen'!L280</f>
        <v>1893.82</v>
      </c>
      <c r="M280" s="78">
        <f>'2019 PSUI Customer Load'!M280+'2019 PSUI Customer Gen'!M280</f>
        <v>1927.94</v>
      </c>
      <c r="N280" s="78">
        <f>'2019 PSUI Customer Load'!N280+'2019 PSUI Customer Gen'!N280</f>
        <v>1928.68</v>
      </c>
      <c r="O280" s="78">
        <f>'2019 PSUI Customer Load'!O280+'2019 PSUI Customer Gen'!O280</f>
        <v>1921.33</v>
      </c>
      <c r="P280" s="78">
        <f>'2019 PSUI Customer Load'!P280+'2019 PSUI Customer Gen'!P280</f>
        <v>1890.63</v>
      </c>
      <c r="Q280" s="78">
        <f>'2019 PSUI Customer Load'!Q280+'2019 PSUI Customer Gen'!Q280</f>
        <v>1913.21</v>
      </c>
      <c r="R280" s="78">
        <f>'2019 PSUI Customer Load'!R280+'2019 PSUI Customer Gen'!R280</f>
        <v>1889.76</v>
      </c>
      <c r="S280" s="78">
        <f>'2019 PSUI Customer Load'!S280+'2019 PSUI Customer Gen'!S280</f>
        <v>1816.01</v>
      </c>
      <c r="T280" s="78">
        <f>'2019 PSUI Customer Load'!T280+'2019 PSUI Customer Gen'!T280</f>
        <v>1751.89</v>
      </c>
      <c r="U280" s="78">
        <f>'2019 PSUI Customer Load'!U280+'2019 PSUI Customer Gen'!U280</f>
        <v>1713.18</v>
      </c>
      <c r="V280" s="78">
        <f>'2019 PSUI Customer Load'!V280+'2019 PSUI Customer Gen'!V280</f>
        <v>1652.35</v>
      </c>
      <c r="W280" s="78">
        <f>'2019 PSUI Customer Load'!W280+'2019 PSUI Customer Gen'!W280</f>
        <v>1645.25</v>
      </c>
      <c r="X280" s="78">
        <f>'2019 PSUI Customer Load'!X280+'2019 PSUI Customer Gen'!X280</f>
        <v>1638.21</v>
      </c>
      <c r="Y280" s="78">
        <f>'2019 PSUI Customer Load'!Y280+'2019 PSUI Customer Gen'!Y280</f>
        <v>1580.15</v>
      </c>
      <c r="Z280" s="78">
        <f>'2019 PSUI Customer Load'!Z280+'2019 PSUI Customer Gen'!Z280</f>
        <v>1543.71</v>
      </c>
      <c r="AA280" s="86">
        <f t="shared" si="52"/>
        <v>1928.68</v>
      </c>
      <c r="AB280" s="77">
        <f t="shared" si="53"/>
        <v>2021</v>
      </c>
      <c r="AC280" s="76">
        <f t="shared" si="54"/>
        <v>8</v>
      </c>
      <c r="AD280" s="76" t="str">
        <f t="shared" si="55"/>
        <v/>
      </c>
      <c r="AE280" s="76" t="str">
        <f t="shared" si="56"/>
        <v/>
      </c>
      <c r="AF280" s="74">
        <f t="shared" si="57"/>
        <v>1928.68</v>
      </c>
      <c r="AG280" s="75" t="str">
        <f t="shared" si="58"/>
        <v>12:00</v>
      </c>
      <c r="AH280" s="74">
        <f t="shared" si="59"/>
        <v>42507.13</v>
      </c>
      <c r="AI280" s="73" t="str">
        <f t="shared" si="60"/>
        <v/>
      </c>
      <c r="AJ280" s="73" t="str">
        <f t="shared" si="61"/>
        <v/>
      </c>
      <c r="AK280" s="73" t="str">
        <f t="shared" si="62"/>
        <v/>
      </c>
      <c r="AL280" s="72" t="str">
        <f t="shared" si="63"/>
        <v/>
      </c>
      <c r="AM280" s="71" t="str">
        <f t="shared" si="64"/>
        <v/>
      </c>
    </row>
    <row r="281" spans="2:39" ht="13.8" thickBot="1">
      <c r="B281" s="79">
        <v>44413</v>
      </c>
      <c r="C281" s="78">
        <f>'2019 PSUI Customer Load'!C281+'2019 PSUI Customer Gen'!C281</f>
        <v>1494.05</v>
      </c>
      <c r="D281" s="78">
        <f>'2019 PSUI Customer Load'!D281+'2019 PSUI Customer Gen'!D281</f>
        <v>1484.07</v>
      </c>
      <c r="E281" s="78">
        <f>'2019 PSUI Customer Load'!E281+'2019 PSUI Customer Gen'!E281</f>
        <v>1491.46</v>
      </c>
      <c r="F281" s="78">
        <f>'2019 PSUI Customer Load'!F281+'2019 PSUI Customer Gen'!F281</f>
        <v>1483.37</v>
      </c>
      <c r="G281" s="78">
        <f>'2019 PSUI Customer Load'!G281+'2019 PSUI Customer Gen'!G281</f>
        <v>1469.69</v>
      </c>
      <c r="H281" s="78">
        <f>'2019 PSUI Customer Load'!H281+'2019 PSUI Customer Gen'!H281</f>
        <v>1542.69</v>
      </c>
      <c r="I281" s="78">
        <f>'2019 PSUI Customer Load'!I281+'2019 PSUI Customer Gen'!I281</f>
        <v>1657.64</v>
      </c>
      <c r="J281" s="78">
        <f>'2019 PSUI Customer Load'!J281+'2019 PSUI Customer Gen'!J281</f>
        <v>1772.02</v>
      </c>
      <c r="K281" s="78">
        <f>'2019 PSUI Customer Load'!K281+'2019 PSUI Customer Gen'!K281</f>
        <v>1876.11</v>
      </c>
      <c r="L281" s="78">
        <f>'2019 PSUI Customer Load'!L281+'2019 PSUI Customer Gen'!L281</f>
        <v>1948.59</v>
      </c>
      <c r="M281" s="78">
        <f>'2019 PSUI Customer Load'!M281+'2019 PSUI Customer Gen'!M281</f>
        <v>1988.35</v>
      </c>
      <c r="N281" s="78">
        <f>'2019 PSUI Customer Load'!N281+'2019 PSUI Customer Gen'!N281</f>
        <v>1940.47</v>
      </c>
      <c r="O281" s="78">
        <f>'2019 PSUI Customer Load'!O281+'2019 PSUI Customer Gen'!O281</f>
        <v>1947.26</v>
      </c>
      <c r="P281" s="78">
        <f>'2019 PSUI Customer Load'!P281+'2019 PSUI Customer Gen'!P281</f>
        <v>1965.29</v>
      </c>
      <c r="Q281" s="78">
        <f>'2019 PSUI Customer Load'!Q281+'2019 PSUI Customer Gen'!Q281</f>
        <v>1977.22</v>
      </c>
      <c r="R281" s="78">
        <f>'2019 PSUI Customer Load'!R281+'2019 PSUI Customer Gen'!R281</f>
        <v>1947.89</v>
      </c>
      <c r="S281" s="78">
        <f>'2019 PSUI Customer Load'!S281+'2019 PSUI Customer Gen'!S281</f>
        <v>1872.54</v>
      </c>
      <c r="T281" s="78">
        <f>'2019 PSUI Customer Load'!T281+'2019 PSUI Customer Gen'!T281</f>
        <v>1809.33</v>
      </c>
      <c r="U281" s="78">
        <f>'2019 PSUI Customer Load'!U281+'2019 PSUI Customer Gen'!U281</f>
        <v>1783.46</v>
      </c>
      <c r="V281" s="78">
        <f>'2019 PSUI Customer Load'!V281+'2019 PSUI Customer Gen'!V281</f>
        <v>1716.68</v>
      </c>
      <c r="W281" s="78">
        <f>'2019 PSUI Customer Load'!W281+'2019 PSUI Customer Gen'!W281</f>
        <v>1731.87</v>
      </c>
      <c r="X281" s="78">
        <f>'2019 PSUI Customer Load'!X281+'2019 PSUI Customer Gen'!X281</f>
        <v>1680.88</v>
      </c>
      <c r="Y281" s="78">
        <f>'2019 PSUI Customer Load'!Y281+'2019 PSUI Customer Gen'!Y281</f>
        <v>1624.1</v>
      </c>
      <c r="Z281" s="78">
        <f>'2019 PSUI Customer Load'!Z281+'2019 PSUI Customer Gen'!Z281</f>
        <v>1604.12</v>
      </c>
      <c r="AA281" s="86">
        <f t="shared" si="52"/>
        <v>1988.35</v>
      </c>
      <c r="AB281" s="77">
        <f t="shared" si="53"/>
        <v>2021</v>
      </c>
      <c r="AC281" s="76">
        <f t="shared" si="54"/>
        <v>8</v>
      </c>
      <c r="AD281" s="76" t="str">
        <f t="shared" si="55"/>
        <v/>
      </c>
      <c r="AE281" s="76" t="str">
        <f t="shared" si="56"/>
        <v/>
      </c>
      <c r="AF281" s="74">
        <f t="shared" si="57"/>
        <v>1988.35</v>
      </c>
      <c r="AG281" s="75" t="str">
        <f t="shared" si="58"/>
        <v>11:00</v>
      </c>
      <c r="AH281" s="74">
        <f t="shared" si="59"/>
        <v>43797.5</v>
      </c>
      <c r="AI281" s="73" t="str">
        <f t="shared" si="60"/>
        <v/>
      </c>
      <c r="AJ281" s="73" t="str">
        <f t="shared" si="61"/>
        <v/>
      </c>
      <c r="AK281" s="73" t="str">
        <f t="shared" si="62"/>
        <v/>
      </c>
      <c r="AL281" s="72" t="str">
        <f t="shared" si="63"/>
        <v/>
      </c>
      <c r="AM281" s="71" t="str">
        <f t="shared" si="64"/>
        <v/>
      </c>
    </row>
    <row r="282" spans="2:39" ht="13.8" thickBot="1">
      <c r="B282" s="79">
        <v>44414</v>
      </c>
      <c r="C282" s="78">
        <f>'2019 PSUI Customer Load'!C282+'2019 PSUI Customer Gen'!C282</f>
        <v>1585.15</v>
      </c>
      <c r="D282" s="78">
        <f>'2019 PSUI Customer Load'!D282+'2019 PSUI Customer Gen'!D282</f>
        <v>1570.69</v>
      </c>
      <c r="E282" s="78">
        <f>'2019 PSUI Customer Load'!E282+'2019 PSUI Customer Gen'!E282</f>
        <v>1555.02</v>
      </c>
      <c r="F282" s="78">
        <f>'2019 PSUI Customer Load'!F282+'2019 PSUI Customer Gen'!F282</f>
        <v>1546.06</v>
      </c>
      <c r="G282" s="78">
        <f>'2019 PSUI Customer Load'!G282+'2019 PSUI Customer Gen'!G282</f>
        <v>1567.16</v>
      </c>
      <c r="H282" s="78">
        <f>'2019 PSUI Customer Load'!H282+'2019 PSUI Customer Gen'!H282</f>
        <v>1627.29</v>
      </c>
      <c r="I282" s="78">
        <f>'2019 PSUI Customer Load'!I282+'2019 PSUI Customer Gen'!I282</f>
        <v>1785.42</v>
      </c>
      <c r="J282" s="78">
        <f>'2019 PSUI Customer Load'!J282+'2019 PSUI Customer Gen'!J282</f>
        <v>1896.44</v>
      </c>
      <c r="K282" s="78">
        <f>'2019 PSUI Customer Load'!K282+'2019 PSUI Customer Gen'!K282</f>
        <v>1930.29</v>
      </c>
      <c r="L282" s="78">
        <f>'2019 PSUI Customer Load'!L282+'2019 PSUI Customer Gen'!L282</f>
        <v>1984.54</v>
      </c>
      <c r="M282" s="78">
        <f>'2019 PSUI Customer Load'!M282+'2019 PSUI Customer Gen'!M282</f>
        <v>2041.17</v>
      </c>
      <c r="N282" s="78">
        <f>'2019 PSUI Customer Load'!N282+'2019 PSUI Customer Gen'!N282</f>
        <v>2013.62</v>
      </c>
      <c r="O282" s="78">
        <f>'2019 PSUI Customer Load'!O282+'2019 PSUI Customer Gen'!O282</f>
        <v>2017.09</v>
      </c>
      <c r="P282" s="78">
        <f>'2019 PSUI Customer Load'!P282+'2019 PSUI Customer Gen'!P282</f>
        <v>2048.9</v>
      </c>
      <c r="Q282" s="78">
        <f>'2019 PSUI Customer Load'!Q282+'2019 PSUI Customer Gen'!Q282</f>
        <v>2055.7199999999998</v>
      </c>
      <c r="R282" s="78">
        <f>'2019 PSUI Customer Load'!R282+'2019 PSUI Customer Gen'!R282</f>
        <v>2004.77</v>
      </c>
      <c r="S282" s="78">
        <f>'2019 PSUI Customer Load'!S282+'2019 PSUI Customer Gen'!S282</f>
        <v>1921.54</v>
      </c>
      <c r="T282" s="78">
        <f>'2019 PSUI Customer Load'!T282+'2019 PSUI Customer Gen'!T282</f>
        <v>1876.1</v>
      </c>
      <c r="U282" s="78">
        <f>'2019 PSUI Customer Load'!U282+'2019 PSUI Customer Gen'!U282</f>
        <v>1820.42</v>
      </c>
      <c r="V282" s="78">
        <f>'2019 PSUI Customer Load'!V282+'2019 PSUI Customer Gen'!V282</f>
        <v>1756.96</v>
      </c>
      <c r="W282" s="78">
        <f>'2019 PSUI Customer Load'!W282+'2019 PSUI Customer Gen'!W282</f>
        <v>1752.98</v>
      </c>
      <c r="X282" s="78">
        <f>'2019 PSUI Customer Load'!X282+'2019 PSUI Customer Gen'!X282</f>
        <v>1709.61</v>
      </c>
      <c r="Y282" s="78">
        <f>'2019 PSUI Customer Load'!Y282+'2019 PSUI Customer Gen'!Y282</f>
        <v>1666.6</v>
      </c>
      <c r="Z282" s="78">
        <f>'2019 PSUI Customer Load'!Z282+'2019 PSUI Customer Gen'!Z282</f>
        <v>1647.87</v>
      </c>
      <c r="AA282" s="86">
        <f t="shared" si="52"/>
        <v>2055.7199999999998</v>
      </c>
      <c r="AB282" s="77">
        <f t="shared" si="53"/>
        <v>2021</v>
      </c>
      <c r="AC282" s="76">
        <f t="shared" si="54"/>
        <v>8</v>
      </c>
      <c r="AD282" s="76" t="str">
        <f t="shared" si="55"/>
        <v/>
      </c>
      <c r="AE282" s="76" t="str">
        <f t="shared" si="56"/>
        <v/>
      </c>
      <c r="AF282" s="74">
        <f t="shared" si="57"/>
        <v>2055.7199999999998</v>
      </c>
      <c r="AG282" s="75" t="str">
        <f t="shared" si="58"/>
        <v>15:00</v>
      </c>
      <c r="AH282" s="74">
        <f t="shared" si="59"/>
        <v>45437.130000000012</v>
      </c>
      <c r="AI282" s="73" t="str">
        <f t="shared" si="60"/>
        <v/>
      </c>
      <c r="AJ282" s="73" t="str">
        <f t="shared" si="61"/>
        <v/>
      </c>
      <c r="AK282" s="73" t="str">
        <f t="shared" si="62"/>
        <v/>
      </c>
      <c r="AL282" s="72" t="str">
        <f t="shared" si="63"/>
        <v/>
      </c>
      <c r="AM282" s="71" t="str">
        <f t="shared" si="64"/>
        <v/>
      </c>
    </row>
    <row r="283" spans="2:39" ht="13.8" thickBot="1">
      <c r="B283" s="79">
        <v>44415</v>
      </c>
      <c r="C283" s="78">
        <f>'2019 PSUI Customer Load'!C283+'2019 PSUI Customer Gen'!C283</f>
        <v>1631</v>
      </c>
      <c r="D283" s="78">
        <f>'2019 PSUI Customer Load'!D283+'2019 PSUI Customer Gen'!D283</f>
        <v>1640.42</v>
      </c>
      <c r="E283" s="78">
        <f>'2019 PSUI Customer Load'!E283+'2019 PSUI Customer Gen'!E283</f>
        <v>1639.89</v>
      </c>
      <c r="F283" s="78">
        <f>'2019 PSUI Customer Load'!F283+'2019 PSUI Customer Gen'!F283</f>
        <v>1610.77</v>
      </c>
      <c r="G283" s="78">
        <f>'2019 PSUI Customer Load'!G283+'2019 PSUI Customer Gen'!G283</f>
        <v>1629.64</v>
      </c>
      <c r="H283" s="78">
        <f>'2019 PSUI Customer Load'!H283+'2019 PSUI Customer Gen'!H283</f>
        <v>1688.51</v>
      </c>
      <c r="I283" s="78">
        <f>'2019 PSUI Customer Load'!I283+'2019 PSUI Customer Gen'!I283</f>
        <v>1746.22</v>
      </c>
      <c r="J283" s="78">
        <f>'2019 PSUI Customer Load'!J283+'2019 PSUI Customer Gen'!J283</f>
        <v>1784.48</v>
      </c>
      <c r="K283" s="78">
        <f>'2019 PSUI Customer Load'!K283+'2019 PSUI Customer Gen'!K283</f>
        <v>1798.76</v>
      </c>
      <c r="L283" s="78">
        <f>'2019 PSUI Customer Load'!L283+'2019 PSUI Customer Gen'!L283</f>
        <v>1860</v>
      </c>
      <c r="M283" s="78">
        <f>'2019 PSUI Customer Load'!M283+'2019 PSUI Customer Gen'!M283</f>
        <v>1912.12</v>
      </c>
      <c r="N283" s="78">
        <f>'2019 PSUI Customer Load'!N283+'2019 PSUI Customer Gen'!N283</f>
        <v>1923.22</v>
      </c>
      <c r="O283" s="78">
        <f>'2019 PSUI Customer Load'!O283+'2019 PSUI Customer Gen'!O283</f>
        <v>1907.71</v>
      </c>
      <c r="P283" s="78">
        <f>'2019 PSUI Customer Load'!P283+'2019 PSUI Customer Gen'!P283</f>
        <v>1866.34</v>
      </c>
      <c r="Q283" s="78">
        <f>'2019 PSUI Customer Load'!Q283+'2019 PSUI Customer Gen'!Q283</f>
        <v>1876.42</v>
      </c>
      <c r="R283" s="78">
        <f>'2019 PSUI Customer Load'!R283+'2019 PSUI Customer Gen'!R283</f>
        <v>1877.4</v>
      </c>
      <c r="S283" s="78">
        <f>'2019 PSUI Customer Load'!S283+'2019 PSUI Customer Gen'!S283</f>
        <v>1846.04</v>
      </c>
      <c r="T283" s="78">
        <f>'2019 PSUI Customer Load'!T283+'2019 PSUI Customer Gen'!T283</f>
        <v>1843.66</v>
      </c>
      <c r="U283" s="78">
        <f>'2019 PSUI Customer Load'!U283+'2019 PSUI Customer Gen'!U283</f>
        <v>1804.15</v>
      </c>
      <c r="V283" s="78">
        <f>'2019 PSUI Customer Load'!V283+'2019 PSUI Customer Gen'!V283</f>
        <v>1746.05</v>
      </c>
      <c r="W283" s="78">
        <f>'2019 PSUI Customer Load'!W283+'2019 PSUI Customer Gen'!W283</f>
        <v>1765.79</v>
      </c>
      <c r="X283" s="78">
        <f>'2019 PSUI Customer Load'!X283+'2019 PSUI Customer Gen'!X283</f>
        <v>1749.72</v>
      </c>
      <c r="Y283" s="78">
        <f>'2019 PSUI Customer Load'!Y283+'2019 PSUI Customer Gen'!Y283</f>
        <v>1713.5</v>
      </c>
      <c r="Z283" s="78">
        <f>'2019 PSUI Customer Load'!Z283+'2019 PSUI Customer Gen'!Z283</f>
        <v>1701.11</v>
      </c>
      <c r="AA283" s="86">
        <f t="shared" si="52"/>
        <v>1923.22</v>
      </c>
      <c r="AB283" s="77">
        <f t="shared" si="53"/>
        <v>2021</v>
      </c>
      <c r="AC283" s="76">
        <f t="shared" si="54"/>
        <v>8</v>
      </c>
      <c r="AD283" s="76" t="str">
        <f t="shared" si="55"/>
        <v/>
      </c>
      <c r="AE283" s="76" t="str">
        <f t="shared" si="56"/>
        <v/>
      </c>
      <c r="AF283" s="74">
        <f t="shared" si="57"/>
        <v>1923.22</v>
      </c>
      <c r="AG283" s="75" t="str">
        <f t="shared" si="58"/>
        <v>12:00</v>
      </c>
      <c r="AH283" s="74">
        <f t="shared" si="59"/>
        <v>44486.140000000007</v>
      </c>
      <c r="AI283" s="73" t="str">
        <f t="shared" si="60"/>
        <v/>
      </c>
      <c r="AJ283" s="73" t="str">
        <f t="shared" si="61"/>
        <v/>
      </c>
      <c r="AK283" s="73" t="str">
        <f t="shared" si="62"/>
        <v/>
      </c>
      <c r="AL283" s="72" t="str">
        <f t="shared" si="63"/>
        <v/>
      </c>
      <c r="AM283" s="71" t="str">
        <f t="shared" si="64"/>
        <v/>
      </c>
    </row>
    <row r="284" spans="2:39" ht="13.8" thickBot="1">
      <c r="B284" s="79">
        <v>44416</v>
      </c>
      <c r="C284" s="78">
        <f>'2019 PSUI Customer Load'!C284+'2019 PSUI Customer Gen'!C284</f>
        <v>1679.62</v>
      </c>
      <c r="D284" s="78">
        <f>'2019 PSUI Customer Load'!D284+'2019 PSUI Customer Gen'!D284</f>
        <v>1666.53</v>
      </c>
      <c r="E284" s="78">
        <f>'2019 PSUI Customer Load'!E284+'2019 PSUI Customer Gen'!E284</f>
        <v>1655.99</v>
      </c>
      <c r="F284" s="78">
        <f>'2019 PSUI Customer Load'!F284+'2019 PSUI Customer Gen'!F284</f>
        <v>1694.14</v>
      </c>
      <c r="G284" s="78">
        <f>'2019 PSUI Customer Load'!G284+'2019 PSUI Customer Gen'!G284</f>
        <v>1677.17</v>
      </c>
      <c r="H284" s="78">
        <f>'2019 PSUI Customer Load'!H284+'2019 PSUI Customer Gen'!H284</f>
        <v>1687.56</v>
      </c>
      <c r="I284" s="78">
        <f>'2019 PSUI Customer Load'!I284+'2019 PSUI Customer Gen'!I284</f>
        <v>1783.04</v>
      </c>
      <c r="J284" s="78">
        <f>'2019 PSUI Customer Load'!J284+'2019 PSUI Customer Gen'!J284</f>
        <v>1818.81</v>
      </c>
      <c r="K284" s="78">
        <f>'2019 PSUI Customer Load'!K284+'2019 PSUI Customer Gen'!K284</f>
        <v>1853.25</v>
      </c>
      <c r="L284" s="78">
        <f>'2019 PSUI Customer Load'!L284+'2019 PSUI Customer Gen'!L284</f>
        <v>1911.63</v>
      </c>
      <c r="M284" s="78">
        <f>'2019 PSUI Customer Load'!M284+'2019 PSUI Customer Gen'!M284</f>
        <v>1937.71</v>
      </c>
      <c r="N284" s="78">
        <f>'2019 PSUI Customer Load'!N284+'2019 PSUI Customer Gen'!N284</f>
        <v>1913.17</v>
      </c>
      <c r="O284" s="78">
        <f>'2019 PSUI Customer Load'!O284+'2019 PSUI Customer Gen'!O284</f>
        <v>1939.39</v>
      </c>
      <c r="P284" s="78">
        <f>'2019 PSUI Customer Load'!P284+'2019 PSUI Customer Gen'!P284</f>
        <v>1928.6</v>
      </c>
      <c r="Q284" s="78">
        <f>'2019 PSUI Customer Load'!Q284+'2019 PSUI Customer Gen'!Q284</f>
        <v>1922.66</v>
      </c>
      <c r="R284" s="78">
        <f>'2019 PSUI Customer Load'!R284+'2019 PSUI Customer Gen'!R284</f>
        <v>1915.94</v>
      </c>
      <c r="S284" s="78">
        <f>'2019 PSUI Customer Load'!S284+'2019 PSUI Customer Gen'!S284</f>
        <v>1871.07</v>
      </c>
      <c r="T284" s="78">
        <f>'2019 PSUI Customer Load'!T284+'2019 PSUI Customer Gen'!T284</f>
        <v>1878.28</v>
      </c>
      <c r="U284" s="78">
        <f>'2019 PSUI Customer Load'!U284+'2019 PSUI Customer Gen'!U284</f>
        <v>1862.45</v>
      </c>
      <c r="V284" s="78">
        <f>'2019 PSUI Customer Load'!V284+'2019 PSUI Customer Gen'!V284</f>
        <v>1824.9</v>
      </c>
      <c r="W284" s="78">
        <f>'2019 PSUI Customer Load'!W284+'2019 PSUI Customer Gen'!W284</f>
        <v>1741.04</v>
      </c>
      <c r="X284" s="78">
        <f>'2019 PSUI Customer Load'!X284+'2019 PSUI Customer Gen'!X284</f>
        <v>1719.27</v>
      </c>
      <c r="Y284" s="78">
        <f>'2019 PSUI Customer Load'!Y284+'2019 PSUI Customer Gen'!Y284</f>
        <v>1700.48</v>
      </c>
      <c r="Z284" s="78">
        <f>'2019 PSUI Customer Load'!Z284+'2019 PSUI Customer Gen'!Z284</f>
        <v>1675.03</v>
      </c>
      <c r="AA284" s="86">
        <f t="shared" si="52"/>
        <v>1939.39</v>
      </c>
      <c r="AB284" s="77">
        <f t="shared" si="53"/>
        <v>2021</v>
      </c>
      <c r="AC284" s="76">
        <f t="shared" si="54"/>
        <v>8</v>
      </c>
      <c r="AD284" s="76" t="str">
        <f t="shared" si="55"/>
        <v/>
      </c>
      <c r="AE284" s="76" t="str">
        <f t="shared" si="56"/>
        <v/>
      </c>
      <c r="AF284" s="74">
        <f t="shared" si="57"/>
        <v>1939.39</v>
      </c>
      <c r="AG284" s="75" t="str">
        <f t="shared" si="58"/>
        <v>13:00</v>
      </c>
      <c r="AH284" s="74">
        <f t="shared" si="59"/>
        <v>45197.119999999988</v>
      </c>
      <c r="AI284" s="73" t="str">
        <f t="shared" si="60"/>
        <v/>
      </c>
      <c r="AJ284" s="73" t="str">
        <f t="shared" si="61"/>
        <v/>
      </c>
      <c r="AK284" s="73" t="str">
        <f t="shared" si="62"/>
        <v/>
      </c>
      <c r="AL284" s="72" t="str">
        <f t="shared" si="63"/>
        <v/>
      </c>
      <c r="AM284" s="71" t="str">
        <f t="shared" si="64"/>
        <v/>
      </c>
    </row>
    <row r="285" spans="2:39" ht="13.8" thickBot="1">
      <c r="B285" s="79">
        <v>44417</v>
      </c>
      <c r="C285" s="78">
        <f>'2019 PSUI Customer Load'!C285+'2019 PSUI Customer Gen'!C285</f>
        <v>1686.48</v>
      </c>
      <c r="D285" s="78">
        <f>'2019 PSUI Customer Load'!D285+'2019 PSUI Customer Gen'!D285</f>
        <v>1702.68</v>
      </c>
      <c r="E285" s="78">
        <f>'2019 PSUI Customer Load'!E285+'2019 PSUI Customer Gen'!E285</f>
        <v>1705.97</v>
      </c>
      <c r="F285" s="78">
        <f>'2019 PSUI Customer Load'!F285+'2019 PSUI Customer Gen'!F285</f>
        <v>1736.24</v>
      </c>
      <c r="G285" s="78">
        <f>'2019 PSUI Customer Load'!G285+'2019 PSUI Customer Gen'!G285</f>
        <v>1716.75</v>
      </c>
      <c r="H285" s="78">
        <f>'2019 PSUI Customer Load'!H285+'2019 PSUI Customer Gen'!H285</f>
        <v>1779.5</v>
      </c>
      <c r="I285" s="78">
        <f>'2019 PSUI Customer Load'!I285+'2019 PSUI Customer Gen'!I285</f>
        <v>1913.73</v>
      </c>
      <c r="J285" s="78">
        <f>'2019 PSUI Customer Load'!J285+'2019 PSUI Customer Gen'!J285</f>
        <v>2017.09</v>
      </c>
      <c r="K285" s="78">
        <f>'2019 PSUI Customer Load'!K285+'2019 PSUI Customer Gen'!K285</f>
        <v>2134.86</v>
      </c>
      <c r="L285" s="78">
        <f>'2019 PSUI Customer Load'!L285+'2019 PSUI Customer Gen'!L285</f>
        <v>2215.88</v>
      </c>
      <c r="M285" s="78">
        <f>'2019 PSUI Customer Load'!M285+'2019 PSUI Customer Gen'!M285</f>
        <v>2326.69</v>
      </c>
      <c r="N285" s="78">
        <f>'2019 PSUI Customer Load'!N285+'2019 PSUI Customer Gen'!N285</f>
        <v>2398.59</v>
      </c>
      <c r="O285" s="78">
        <f>'2019 PSUI Customer Load'!O285+'2019 PSUI Customer Gen'!O285</f>
        <v>2396.14</v>
      </c>
      <c r="P285" s="78">
        <f>'2019 PSUI Customer Load'!P285+'2019 PSUI Customer Gen'!P285</f>
        <v>2385.7800000000002</v>
      </c>
      <c r="Q285" s="78">
        <f>'2019 PSUI Customer Load'!Q285+'2019 PSUI Customer Gen'!Q285</f>
        <v>2374.2600000000002</v>
      </c>
      <c r="R285" s="78">
        <f>'2019 PSUI Customer Load'!R285+'2019 PSUI Customer Gen'!R285</f>
        <v>2315.92</v>
      </c>
      <c r="S285" s="78">
        <f>'2019 PSUI Customer Load'!S285+'2019 PSUI Customer Gen'!S285</f>
        <v>2225.13</v>
      </c>
      <c r="T285" s="78">
        <f>'2019 PSUI Customer Load'!T285+'2019 PSUI Customer Gen'!T285</f>
        <v>2150.8200000000002</v>
      </c>
      <c r="U285" s="78">
        <f>'2019 PSUI Customer Load'!U285+'2019 PSUI Customer Gen'!U285</f>
        <v>2128.39</v>
      </c>
      <c r="V285" s="78">
        <f>'2019 PSUI Customer Load'!V285+'2019 PSUI Customer Gen'!V285</f>
        <v>2086.35</v>
      </c>
      <c r="W285" s="78">
        <f>'2019 PSUI Customer Load'!W285+'2019 PSUI Customer Gen'!W285</f>
        <v>2081.6999999999998</v>
      </c>
      <c r="X285" s="78">
        <f>'2019 PSUI Customer Load'!X285+'2019 PSUI Customer Gen'!X285</f>
        <v>2049.6</v>
      </c>
      <c r="Y285" s="78">
        <f>'2019 PSUI Customer Load'!Y285+'2019 PSUI Customer Gen'!Y285</f>
        <v>2020.1</v>
      </c>
      <c r="Z285" s="78">
        <f>'2019 PSUI Customer Load'!Z285+'2019 PSUI Customer Gen'!Z285</f>
        <v>1983.14</v>
      </c>
      <c r="AA285" s="86">
        <f t="shared" si="52"/>
        <v>2398.59</v>
      </c>
      <c r="AB285" s="77">
        <f t="shared" si="53"/>
        <v>2021</v>
      </c>
      <c r="AC285" s="76">
        <f t="shared" si="54"/>
        <v>8</v>
      </c>
      <c r="AD285" s="76" t="str">
        <f t="shared" si="55"/>
        <v/>
      </c>
      <c r="AE285" s="76" t="str">
        <f t="shared" si="56"/>
        <v/>
      </c>
      <c r="AF285" s="74">
        <f t="shared" si="57"/>
        <v>2398.59</v>
      </c>
      <c r="AG285" s="75" t="str">
        <f t="shared" si="58"/>
        <v>12:00</v>
      </c>
      <c r="AH285" s="74">
        <f t="shared" si="59"/>
        <v>51930.37999999999</v>
      </c>
      <c r="AI285" s="73" t="str">
        <f t="shared" si="60"/>
        <v/>
      </c>
      <c r="AJ285" s="73" t="str">
        <f t="shared" si="61"/>
        <v/>
      </c>
      <c r="AK285" s="73" t="str">
        <f t="shared" si="62"/>
        <v/>
      </c>
      <c r="AL285" s="72" t="str">
        <f t="shared" si="63"/>
        <v/>
      </c>
      <c r="AM285" s="71" t="str">
        <f t="shared" si="64"/>
        <v/>
      </c>
    </row>
    <row r="286" spans="2:39" ht="13.8" thickBot="1">
      <c r="B286" s="79">
        <v>44418</v>
      </c>
      <c r="C286" s="78">
        <f>'2019 PSUI Customer Load'!C286+'2019 PSUI Customer Gen'!C286</f>
        <v>1977.64</v>
      </c>
      <c r="D286" s="78">
        <f>'2019 PSUI Customer Load'!D286+'2019 PSUI Customer Gen'!D286</f>
        <v>1970.5</v>
      </c>
      <c r="E286" s="78">
        <f>'2019 PSUI Customer Load'!E286+'2019 PSUI Customer Gen'!E286</f>
        <v>1958.6</v>
      </c>
      <c r="F286" s="78">
        <f>'2019 PSUI Customer Load'!F286+'2019 PSUI Customer Gen'!F286</f>
        <v>1956.5</v>
      </c>
      <c r="G286" s="78">
        <f>'2019 PSUI Customer Load'!G286+'2019 PSUI Customer Gen'!G286</f>
        <v>1964.03</v>
      </c>
      <c r="H286" s="78">
        <f>'2019 PSUI Customer Load'!H286+'2019 PSUI Customer Gen'!H286</f>
        <v>2073.2600000000002</v>
      </c>
      <c r="I286" s="78">
        <f>'2019 PSUI Customer Load'!I286+'2019 PSUI Customer Gen'!I286</f>
        <v>2185.96</v>
      </c>
      <c r="J286" s="78">
        <f>'2019 PSUI Customer Load'!J286+'2019 PSUI Customer Gen'!J286</f>
        <v>2259.2199999999998</v>
      </c>
      <c r="K286" s="78">
        <f>'2019 PSUI Customer Load'!K286+'2019 PSUI Customer Gen'!K286</f>
        <v>2273.25</v>
      </c>
      <c r="L286" s="78">
        <f>'2019 PSUI Customer Load'!L286+'2019 PSUI Customer Gen'!L286</f>
        <v>2276.19</v>
      </c>
      <c r="M286" s="78">
        <f>'2019 PSUI Customer Load'!M286+'2019 PSUI Customer Gen'!M286</f>
        <v>2324.14</v>
      </c>
      <c r="N286" s="78">
        <f>'2019 PSUI Customer Load'!N286+'2019 PSUI Customer Gen'!N286</f>
        <v>2309.27</v>
      </c>
      <c r="O286" s="78">
        <f>'2019 PSUI Customer Load'!O286+'2019 PSUI Customer Gen'!O286</f>
        <v>2305.77</v>
      </c>
      <c r="P286" s="78">
        <f>'2019 PSUI Customer Load'!P286+'2019 PSUI Customer Gen'!P286</f>
        <v>2356.69</v>
      </c>
      <c r="Q286" s="78">
        <f>'2019 PSUI Customer Load'!Q286+'2019 PSUI Customer Gen'!Q286</f>
        <v>2384.2399999999998</v>
      </c>
      <c r="R286" s="78">
        <f>'2019 PSUI Customer Load'!R286+'2019 PSUI Customer Gen'!R286</f>
        <v>2363.13</v>
      </c>
      <c r="S286" s="78">
        <f>'2019 PSUI Customer Load'!S286+'2019 PSUI Customer Gen'!S286</f>
        <v>2297.19</v>
      </c>
      <c r="T286" s="78">
        <f>'2019 PSUI Customer Load'!T286+'2019 PSUI Customer Gen'!T286</f>
        <v>2213.37</v>
      </c>
      <c r="U286" s="78">
        <f>'2019 PSUI Customer Load'!U286+'2019 PSUI Customer Gen'!U286</f>
        <v>2137.94</v>
      </c>
      <c r="V286" s="78">
        <f>'2019 PSUI Customer Load'!V286+'2019 PSUI Customer Gen'!V286</f>
        <v>2050.9299999999998</v>
      </c>
      <c r="W286" s="78">
        <f>'2019 PSUI Customer Load'!W286+'2019 PSUI Customer Gen'!W286</f>
        <v>2046.31</v>
      </c>
      <c r="X286" s="78">
        <f>'2019 PSUI Customer Load'!X286+'2019 PSUI Customer Gen'!X286</f>
        <v>1997.66</v>
      </c>
      <c r="Y286" s="78">
        <f>'2019 PSUI Customer Load'!Y286+'2019 PSUI Customer Gen'!Y286</f>
        <v>1945.96</v>
      </c>
      <c r="Z286" s="78">
        <f>'2019 PSUI Customer Load'!Z286+'2019 PSUI Customer Gen'!Z286</f>
        <v>1924.27</v>
      </c>
      <c r="AA286" s="86">
        <f t="shared" si="52"/>
        <v>2384.2399999999998</v>
      </c>
      <c r="AB286" s="77">
        <f t="shared" si="53"/>
        <v>2021</v>
      </c>
      <c r="AC286" s="76">
        <f t="shared" si="54"/>
        <v>8</v>
      </c>
      <c r="AD286" s="76" t="str">
        <f t="shared" si="55"/>
        <v/>
      </c>
      <c r="AE286" s="76" t="str">
        <f t="shared" si="56"/>
        <v/>
      </c>
      <c r="AF286" s="74">
        <f t="shared" si="57"/>
        <v>2384.2399999999998</v>
      </c>
      <c r="AG286" s="75" t="str">
        <f t="shared" si="58"/>
        <v>15:00</v>
      </c>
      <c r="AH286" s="74">
        <f t="shared" si="59"/>
        <v>53936.259999999995</v>
      </c>
      <c r="AI286" s="73" t="str">
        <f t="shared" si="60"/>
        <v/>
      </c>
      <c r="AJ286" s="73" t="str">
        <f t="shared" si="61"/>
        <v/>
      </c>
      <c r="AK286" s="73" t="str">
        <f t="shared" si="62"/>
        <v/>
      </c>
      <c r="AL286" s="72" t="str">
        <f t="shared" si="63"/>
        <v/>
      </c>
      <c r="AM286" s="71" t="str">
        <f t="shared" si="64"/>
        <v/>
      </c>
    </row>
    <row r="287" spans="2:39" ht="13.8" thickBot="1">
      <c r="B287" s="79">
        <v>44419</v>
      </c>
      <c r="C287" s="78">
        <f>'2019 PSUI Customer Load'!C287+'2019 PSUI Customer Gen'!C287</f>
        <v>1911.24</v>
      </c>
      <c r="D287" s="78">
        <f>'2019 PSUI Customer Load'!D287+'2019 PSUI Customer Gen'!D287</f>
        <v>1947.82</v>
      </c>
      <c r="E287" s="78">
        <f>'2019 PSUI Customer Load'!E287+'2019 PSUI Customer Gen'!E287</f>
        <v>2019.85</v>
      </c>
      <c r="F287" s="78">
        <f>'2019 PSUI Customer Load'!F287+'2019 PSUI Customer Gen'!F287</f>
        <v>2039.24</v>
      </c>
      <c r="G287" s="78">
        <f>'2019 PSUI Customer Load'!G287+'2019 PSUI Customer Gen'!G287</f>
        <v>1948.28</v>
      </c>
      <c r="H287" s="78">
        <f>'2019 PSUI Customer Load'!H287+'2019 PSUI Customer Gen'!H287</f>
        <v>2033.26</v>
      </c>
      <c r="I287" s="78">
        <f>'2019 PSUI Customer Load'!I287+'2019 PSUI Customer Gen'!I287</f>
        <v>2161.14</v>
      </c>
      <c r="J287" s="78">
        <f>'2019 PSUI Customer Load'!J287+'2019 PSUI Customer Gen'!J287</f>
        <v>2203.5</v>
      </c>
      <c r="K287" s="78">
        <f>'2019 PSUI Customer Load'!K287+'2019 PSUI Customer Gen'!K287</f>
        <v>2250.2199999999998</v>
      </c>
      <c r="L287" s="78">
        <f>'2019 PSUI Customer Load'!L287+'2019 PSUI Customer Gen'!L287</f>
        <v>2362.96</v>
      </c>
      <c r="M287" s="78">
        <f>'2019 PSUI Customer Load'!M287+'2019 PSUI Customer Gen'!M287</f>
        <v>2393.02</v>
      </c>
      <c r="N287" s="78">
        <f>'2019 PSUI Customer Load'!N287+'2019 PSUI Customer Gen'!N287</f>
        <v>2371.92</v>
      </c>
      <c r="O287" s="78">
        <f>'2019 PSUI Customer Load'!O287+'2019 PSUI Customer Gen'!O287</f>
        <v>2405.2399999999998</v>
      </c>
      <c r="P287" s="78">
        <f>'2019 PSUI Customer Load'!P287+'2019 PSUI Customer Gen'!P287</f>
        <v>2426.87</v>
      </c>
      <c r="Q287" s="78">
        <f>'2019 PSUI Customer Load'!Q287+'2019 PSUI Customer Gen'!Q287</f>
        <v>2454.59</v>
      </c>
      <c r="R287" s="78">
        <f>'2019 PSUI Customer Load'!R287+'2019 PSUI Customer Gen'!R287</f>
        <v>2412.17</v>
      </c>
      <c r="S287" s="78">
        <f>'2019 PSUI Customer Load'!S287+'2019 PSUI Customer Gen'!S287</f>
        <v>2265.44</v>
      </c>
      <c r="T287" s="78">
        <f>'2019 PSUI Customer Load'!T287+'2019 PSUI Customer Gen'!T287</f>
        <v>2114.77</v>
      </c>
      <c r="U287" s="78">
        <f>'2019 PSUI Customer Load'!U287+'2019 PSUI Customer Gen'!U287</f>
        <v>2079.7399999999998</v>
      </c>
      <c r="V287" s="78">
        <f>'2019 PSUI Customer Load'!V287+'2019 PSUI Customer Gen'!V287</f>
        <v>2018.63</v>
      </c>
      <c r="W287" s="78">
        <f>'2019 PSUI Customer Load'!W287+'2019 PSUI Customer Gen'!W287</f>
        <v>1967.46</v>
      </c>
      <c r="X287" s="78">
        <f>'2019 PSUI Customer Load'!X287+'2019 PSUI Customer Gen'!X287</f>
        <v>1929.48</v>
      </c>
      <c r="Y287" s="78">
        <f>'2019 PSUI Customer Load'!Y287+'2019 PSUI Customer Gen'!Y287</f>
        <v>1880.59</v>
      </c>
      <c r="Z287" s="78">
        <f>'2019 PSUI Customer Load'!Z287+'2019 PSUI Customer Gen'!Z287</f>
        <v>1877.16</v>
      </c>
      <c r="AA287" s="86">
        <f t="shared" si="52"/>
        <v>2454.59</v>
      </c>
      <c r="AB287" s="77">
        <f t="shared" si="53"/>
        <v>2021</v>
      </c>
      <c r="AC287" s="76">
        <f t="shared" si="54"/>
        <v>8</v>
      </c>
      <c r="AD287" s="76" t="str">
        <f t="shared" si="55"/>
        <v/>
      </c>
      <c r="AE287" s="76" t="str">
        <f t="shared" si="56"/>
        <v/>
      </c>
      <c r="AF287" s="74">
        <f t="shared" si="57"/>
        <v>2454.59</v>
      </c>
      <c r="AG287" s="75" t="str">
        <f t="shared" si="58"/>
        <v>15:00</v>
      </c>
      <c r="AH287" s="74">
        <f t="shared" si="59"/>
        <v>53929.179999999993</v>
      </c>
      <c r="AI287" s="73" t="str">
        <f t="shared" si="60"/>
        <v/>
      </c>
      <c r="AJ287" s="73" t="str">
        <f t="shared" si="61"/>
        <v/>
      </c>
      <c r="AK287" s="73" t="str">
        <f t="shared" si="62"/>
        <v/>
      </c>
      <c r="AL287" s="72" t="str">
        <f t="shared" si="63"/>
        <v/>
      </c>
      <c r="AM287" s="71" t="str">
        <f t="shared" si="64"/>
        <v/>
      </c>
    </row>
    <row r="288" spans="2:39" ht="13.8" thickBot="1">
      <c r="B288" s="79">
        <v>44420</v>
      </c>
      <c r="C288" s="78">
        <f>'2019 PSUI Customer Load'!C288+'2019 PSUI Customer Gen'!C288</f>
        <v>1873.37</v>
      </c>
      <c r="D288" s="78">
        <f>'2019 PSUI Customer Load'!D288+'2019 PSUI Customer Gen'!D288</f>
        <v>1879.99</v>
      </c>
      <c r="E288" s="78">
        <f>'2019 PSUI Customer Load'!E288+'2019 PSUI Customer Gen'!E288</f>
        <v>1927.38</v>
      </c>
      <c r="F288" s="78">
        <f>'2019 PSUI Customer Load'!F288+'2019 PSUI Customer Gen'!F288</f>
        <v>1966.48</v>
      </c>
      <c r="G288" s="78">
        <f>'2019 PSUI Customer Load'!G288+'2019 PSUI Customer Gen'!G288</f>
        <v>1926.26</v>
      </c>
      <c r="H288" s="78">
        <f>'2019 PSUI Customer Load'!H288+'2019 PSUI Customer Gen'!H288</f>
        <v>1974.04</v>
      </c>
      <c r="I288" s="78">
        <f>'2019 PSUI Customer Load'!I288+'2019 PSUI Customer Gen'!I288</f>
        <v>2073.58</v>
      </c>
      <c r="J288" s="78">
        <f>'2019 PSUI Customer Load'!J288+'2019 PSUI Customer Gen'!J288</f>
        <v>2087.0500000000002</v>
      </c>
      <c r="K288" s="78">
        <f>'2019 PSUI Customer Load'!K288+'2019 PSUI Customer Gen'!K288</f>
        <v>2103.64</v>
      </c>
      <c r="L288" s="78">
        <f>'2019 PSUI Customer Load'!L288+'2019 PSUI Customer Gen'!L288</f>
        <v>2191.21</v>
      </c>
      <c r="M288" s="78">
        <f>'2019 PSUI Customer Load'!M288+'2019 PSUI Customer Gen'!M288</f>
        <v>2225.62</v>
      </c>
      <c r="N288" s="78">
        <f>'2019 PSUI Customer Load'!N288+'2019 PSUI Customer Gen'!N288</f>
        <v>2200.4499999999998</v>
      </c>
      <c r="O288" s="78">
        <f>'2019 PSUI Customer Load'!O288+'2019 PSUI Customer Gen'!O288</f>
        <v>2202.34</v>
      </c>
      <c r="P288" s="78">
        <f>'2019 PSUI Customer Load'!P288+'2019 PSUI Customer Gen'!P288</f>
        <v>2227.61</v>
      </c>
      <c r="Q288" s="78">
        <f>'2019 PSUI Customer Load'!Q288+'2019 PSUI Customer Gen'!Q288</f>
        <v>2249.52</v>
      </c>
      <c r="R288" s="78">
        <f>'2019 PSUI Customer Load'!R288+'2019 PSUI Customer Gen'!R288</f>
        <v>2208.4699999999998</v>
      </c>
      <c r="S288" s="78">
        <f>'2019 PSUI Customer Load'!S288+'2019 PSUI Customer Gen'!S288</f>
        <v>2107.0300000000002</v>
      </c>
      <c r="T288" s="78">
        <f>'2019 PSUI Customer Load'!T288+'2019 PSUI Customer Gen'!T288</f>
        <v>2035.92</v>
      </c>
      <c r="U288" s="78">
        <f>'2019 PSUI Customer Load'!U288+'2019 PSUI Customer Gen'!U288</f>
        <v>2013.17</v>
      </c>
      <c r="V288" s="78">
        <f>'2019 PSUI Customer Load'!V288+'2019 PSUI Customer Gen'!V288</f>
        <v>1955.91</v>
      </c>
      <c r="W288" s="78">
        <f>'2019 PSUI Customer Load'!W288+'2019 PSUI Customer Gen'!W288</f>
        <v>1948.52</v>
      </c>
      <c r="X288" s="78">
        <f>'2019 PSUI Customer Load'!X288+'2019 PSUI Customer Gen'!X288</f>
        <v>1951.74</v>
      </c>
      <c r="Y288" s="78">
        <f>'2019 PSUI Customer Load'!Y288+'2019 PSUI Customer Gen'!Y288</f>
        <v>1930.43</v>
      </c>
      <c r="Z288" s="78">
        <f>'2019 PSUI Customer Load'!Z288+'2019 PSUI Customer Gen'!Z288</f>
        <v>1908.17</v>
      </c>
      <c r="AA288" s="86">
        <f t="shared" si="52"/>
        <v>2249.52</v>
      </c>
      <c r="AB288" s="77">
        <f t="shared" si="53"/>
        <v>2021</v>
      </c>
      <c r="AC288" s="76">
        <f t="shared" si="54"/>
        <v>8</v>
      </c>
      <c r="AD288" s="76" t="str">
        <f t="shared" si="55"/>
        <v/>
      </c>
      <c r="AE288" s="76" t="str">
        <f t="shared" si="56"/>
        <v/>
      </c>
      <c r="AF288" s="74">
        <f t="shared" si="57"/>
        <v>2249.52</v>
      </c>
      <c r="AG288" s="75" t="str">
        <f t="shared" si="58"/>
        <v>15:00</v>
      </c>
      <c r="AH288" s="74">
        <f t="shared" si="59"/>
        <v>51417.419999999991</v>
      </c>
      <c r="AI288" s="73" t="str">
        <f t="shared" si="60"/>
        <v/>
      </c>
      <c r="AJ288" s="73" t="str">
        <f t="shared" si="61"/>
        <v/>
      </c>
      <c r="AK288" s="73" t="str">
        <f t="shared" si="62"/>
        <v/>
      </c>
      <c r="AL288" s="72" t="str">
        <f t="shared" si="63"/>
        <v/>
      </c>
      <c r="AM288" s="71" t="str">
        <f t="shared" si="64"/>
        <v/>
      </c>
    </row>
    <row r="289" spans="2:39" ht="13.8" thickBot="1">
      <c r="B289" s="79">
        <v>44421</v>
      </c>
      <c r="C289" s="78">
        <f>'2019 PSUI Customer Load'!C289+'2019 PSUI Customer Gen'!C289</f>
        <v>1897.32</v>
      </c>
      <c r="D289" s="78">
        <f>'2019 PSUI Customer Load'!D289+'2019 PSUI Customer Gen'!D289</f>
        <v>1883.95</v>
      </c>
      <c r="E289" s="78">
        <f>'2019 PSUI Customer Load'!E289+'2019 PSUI Customer Gen'!E289</f>
        <v>1921.4</v>
      </c>
      <c r="F289" s="78">
        <f>'2019 PSUI Customer Load'!F289+'2019 PSUI Customer Gen'!F289</f>
        <v>1926.19</v>
      </c>
      <c r="G289" s="78">
        <f>'2019 PSUI Customer Load'!G289+'2019 PSUI Customer Gen'!G289</f>
        <v>1919.89</v>
      </c>
      <c r="H289" s="78">
        <f>'2019 PSUI Customer Load'!H289+'2019 PSUI Customer Gen'!H289</f>
        <v>1966.72</v>
      </c>
      <c r="I289" s="78">
        <f>'2019 PSUI Customer Load'!I289+'2019 PSUI Customer Gen'!I289</f>
        <v>2093.59</v>
      </c>
      <c r="J289" s="78">
        <f>'2019 PSUI Customer Load'!J289+'2019 PSUI Customer Gen'!J289</f>
        <v>2149.6999999999998</v>
      </c>
      <c r="K289" s="78">
        <f>'2019 PSUI Customer Load'!K289+'2019 PSUI Customer Gen'!K289</f>
        <v>2194.15</v>
      </c>
      <c r="L289" s="78">
        <f>'2019 PSUI Customer Load'!L289+'2019 PSUI Customer Gen'!L289</f>
        <v>2232.3000000000002</v>
      </c>
      <c r="M289" s="78">
        <f>'2019 PSUI Customer Load'!M289+'2019 PSUI Customer Gen'!M289</f>
        <v>2263.38</v>
      </c>
      <c r="N289" s="78">
        <f>'2019 PSUI Customer Load'!N289+'2019 PSUI Customer Gen'!N289</f>
        <v>2253.13</v>
      </c>
      <c r="O289" s="78">
        <f>'2019 PSUI Customer Load'!O289+'2019 PSUI Customer Gen'!O289</f>
        <v>2250.85</v>
      </c>
      <c r="P289" s="78">
        <f>'2019 PSUI Customer Load'!P289+'2019 PSUI Customer Gen'!P289</f>
        <v>2252.81</v>
      </c>
      <c r="Q289" s="78">
        <f>'2019 PSUI Customer Load'!Q289+'2019 PSUI Customer Gen'!Q289</f>
        <v>2274.09</v>
      </c>
      <c r="R289" s="78">
        <f>'2019 PSUI Customer Load'!R289+'2019 PSUI Customer Gen'!R289</f>
        <v>2223.06</v>
      </c>
      <c r="S289" s="78">
        <f>'2019 PSUI Customer Load'!S289+'2019 PSUI Customer Gen'!S289</f>
        <v>2137.84</v>
      </c>
      <c r="T289" s="78">
        <f>'2019 PSUI Customer Load'!T289+'2019 PSUI Customer Gen'!T289</f>
        <v>1978.48</v>
      </c>
      <c r="U289" s="78">
        <f>'2019 PSUI Customer Load'!U289+'2019 PSUI Customer Gen'!U289</f>
        <v>1900.05</v>
      </c>
      <c r="V289" s="78">
        <f>'2019 PSUI Customer Load'!V289+'2019 PSUI Customer Gen'!V289</f>
        <v>1871.1</v>
      </c>
      <c r="W289" s="78">
        <f>'2019 PSUI Customer Load'!W289+'2019 PSUI Customer Gen'!W289</f>
        <v>1834.21</v>
      </c>
      <c r="X289" s="78">
        <f>'2019 PSUI Customer Load'!X289+'2019 PSUI Customer Gen'!X289</f>
        <v>1789.55</v>
      </c>
      <c r="Y289" s="78">
        <f>'2019 PSUI Customer Load'!Y289+'2019 PSUI Customer Gen'!Y289</f>
        <v>1712.2</v>
      </c>
      <c r="Z289" s="78">
        <f>'2019 PSUI Customer Load'!Z289+'2019 PSUI Customer Gen'!Z289</f>
        <v>1668</v>
      </c>
      <c r="AA289" s="86">
        <f t="shared" si="52"/>
        <v>2274.09</v>
      </c>
      <c r="AB289" s="77">
        <f t="shared" si="53"/>
        <v>2021</v>
      </c>
      <c r="AC289" s="76">
        <f t="shared" si="54"/>
        <v>8</v>
      </c>
      <c r="AD289" s="76" t="str">
        <f t="shared" si="55"/>
        <v/>
      </c>
      <c r="AE289" s="76" t="str">
        <f t="shared" si="56"/>
        <v/>
      </c>
      <c r="AF289" s="74">
        <f t="shared" si="57"/>
        <v>2274.09</v>
      </c>
      <c r="AG289" s="75" t="str">
        <f t="shared" si="58"/>
        <v>15:00</v>
      </c>
      <c r="AH289" s="74">
        <f t="shared" si="59"/>
        <v>50868.05</v>
      </c>
      <c r="AI289" s="73" t="str">
        <f t="shared" si="60"/>
        <v/>
      </c>
      <c r="AJ289" s="73" t="str">
        <f t="shared" si="61"/>
        <v/>
      </c>
      <c r="AK289" s="73" t="str">
        <f t="shared" si="62"/>
        <v/>
      </c>
      <c r="AL289" s="72" t="str">
        <f t="shared" si="63"/>
        <v/>
      </c>
      <c r="AM289" s="71" t="str">
        <f t="shared" si="64"/>
        <v/>
      </c>
    </row>
    <row r="290" spans="2:39" ht="13.8" thickBot="1">
      <c r="B290" s="79">
        <v>44422</v>
      </c>
      <c r="C290" s="78">
        <f>'2019 PSUI Customer Load'!C290+'2019 PSUI Customer Gen'!C290</f>
        <v>1622.95</v>
      </c>
      <c r="D290" s="78">
        <f>'2019 PSUI Customer Load'!D290+'2019 PSUI Customer Gen'!D290</f>
        <v>1600.73</v>
      </c>
      <c r="E290" s="78">
        <f>'2019 PSUI Customer Load'!E290+'2019 PSUI Customer Gen'!E290</f>
        <v>1597.33</v>
      </c>
      <c r="F290" s="78">
        <f>'2019 PSUI Customer Load'!F290+'2019 PSUI Customer Gen'!F290</f>
        <v>1577.03</v>
      </c>
      <c r="G290" s="78">
        <f>'2019 PSUI Customer Load'!G290+'2019 PSUI Customer Gen'!G290</f>
        <v>1534.79</v>
      </c>
      <c r="H290" s="78">
        <f>'2019 PSUI Customer Load'!H290+'2019 PSUI Customer Gen'!H290</f>
        <v>1501.36</v>
      </c>
      <c r="I290" s="78">
        <f>'2019 PSUI Customer Load'!I290+'2019 PSUI Customer Gen'!I290</f>
        <v>1559.85</v>
      </c>
      <c r="J290" s="78">
        <f>'2019 PSUI Customer Load'!J290+'2019 PSUI Customer Gen'!J290</f>
        <v>1641.71</v>
      </c>
      <c r="K290" s="78">
        <f>'2019 PSUI Customer Load'!K290+'2019 PSUI Customer Gen'!K290</f>
        <v>1672.55</v>
      </c>
      <c r="L290" s="78">
        <f>'2019 PSUI Customer Load'!L290+'2019 PSUI Customer Gen'!L290</f>
        <v>1709.79</v>
      </c>
      <c r="M290" s="78">
        <f>'2019 PSUI Customer Load'!M290+'2019 PSUI Customer Gen'!M290</f>
        <v>1733.83</v>
      </c>
      <c r="N290" s="78">
        <f>'2019 PSUI Customer Load'!N290+'2019 PSUI Customer Gen'!N290</f>
        <v>1723.75</v>
      </c>
      <c r="O290" s="78">
        <f>'2019 PSUI Customer Load'!O290+'2019 PSUI Customer Gen'!O290</f>
        <v>1738.28</v>
      </c>
      <c r="P290" s="78">
        <f>'2019 PSUI Customer Load'!P290+'2019 PSUI Customer Gen'!P290</f>
        <v>1722.91</v>
      </c>
      <c r="Q290" s="78">
        <f>'2019 PSUI Customer Load'!Q290+'2019 PSUI Customer Gen'!Q290</f>
        <v>1706.64</v>
      </c>
      <c r="R290" s="78">
        <f>'2019 PSUI Customer Load'!R290+'2019 PSUI Customer Gen'!R290</f>
        <v>1703.66</v>
      </c>
      <c r="S290" s="78">
        <f>'2019 PSUI Customer Load'!S290+'2019 PSUI Customer Gen'!S290</f>
        <v>1646.58</v>
      </c>
      <c r="T290" s="78">
        <f>'2019 PSUI Customer Load'!T290+'2019 PSUI Customer Gen'!T290</f>
        <v>1619.77</v>
      </c>
      <c r="U290" s="78">
        <f>'2019 PSUI Customer Load'!U290+'2019 PSUI Customer Gen'!U290</f>
        <v>1604.44</v>
      </c>
      <c r="V290" s="78">
        <f>'2019 PSUI Customer Load'!V290+'2019 PSUI Customer Gen'!V290</f>
        <v>1548.71</v>
      </c>
      <c r="W290" s="78">
        <f>'2019 PSUI Customer Load'!W290+'2019 PSUI Customer Gen'!W290</f>
        <v>1504.23</v>
      </c>
      <c r="X290" s="78">
        <f>'2019 PSUI Customer Load'!X290+'2019 PSUI Customer Gen'!X290</f>
        <v>1475.71</v>
      </c>
      <c r="Y290" s="78">
        <f>'2019 PSUI Customer Load'!Y290+'2019 PSUI Customer Gen'!Y290</f>
        <v>1430.24</v>
      </c>
      <c r="Z290" s="78">
        <f>'2019 PSUI Customer Load'!Z290+'2019 PSUI Customer Gen'!Z290</f>
        <v>1395.31</v>
      </c>
      <c r="AA290" s="86">
        <f t="shared" si="52"/>
        <v>1738.28</v>
      </c>
      <c r="AB290" s="77">
        <f t="shared" si="53"/>
        <v>2021</v>
      </c>
      <c r="AC290" s="76">
        <f t="shared" si="54"/>
        <v>8</v>
      </c>
      <c r="AD290" s="76" t="str">
        <f t="shared" si="55"/>
        <v/>
      </c>
      <c r="AE290" s="76" t="str">
        <f t="shared" si="56"/>
        <v/>
      </c>
      <c r="AF290" s="74">
        <f t="shared" si="57"/>
        <v>1738.28</v>
      </c>
      <c r="AG290" s="75" t="str">
        <f t="shared" si="58"/>
        <v>13:00</v>
      </c>
      <c r="AH290" s="74">
        <f t="shared" si="59"/>
        <v>40310.429999999993</v>
      </c>
      <c r="AI290" s="73" t="str">
        <f t="shared" si="60"/>
        <v/>
      </c>
      <c r="AJ290" s="73" t="str">
        <f t="shared" si="61"/>
        <v/>
      </c>
      <c r="AK290" s="73" t="str">
        <f t="shared" si="62"/>
        <v/>
      </c>
      <c r="AL290" s="72" t="str">
        <f t="shared" si="63"/>
        <v/>
      </c>
      <c r="AM290" s="71" t="str">
        <f t="shared" si="64"/>
        <v/>
      </c>
    </row>
    <row r="291" spans="2:39" ht="13.8" thickBot="1">
      <c r="B291" s="79">
        <v>44423</v>
      </c>
      <c r="C291" s="78">
        <f>'2019 PSUI Customer Load'!C291+'2019 PSUI Customer Gen'!C291</f>
        <v>1388.45</v>
      </c>
      <c r="D291" s="78">
        <f>'2019 PSUI Customer Load'!D291+'2019 PSUI Customer Gen'!D291</f>
        <v>1344.32</v>
      </c>
      <c r="E291" s="78">
        <f>'2019 PSUI Customer Load'!E291+'2019 PSUI Customer Gen'!E291</f>
        <v>1296.82</v>
      </c>
      <c r="F291" s="78">
        <f>'2019 PSUI Customer Load'!F291+'2019 PSUI Customer Gen'!F291</f>
        <v>1077.0899999999999</v>
      </c>
      <c r="G291" s="78">
        <f>'2019 PSUI Customer Load'!G291+'2019 PSUI Customer Gen'!G291</f>
        <v>1034.99</v>
      </c>
      <c r="H291" s="78">
        <f>'2019 PSUI Customer Load'!H291+'2019 PSUI Customer Gen'!H291</f>
        <v>1036.74</v>
      </c>
      <c r="I291" s="78">
        <f>'2019 PSUI Customer Load'!I291+'2019 PSUI Customer Gen'!I291</f>
        <v>1111.1099999999999</v>
      </c>
      <c r="J291" s="78">
        <f>'2019 PSUI Customer Load'!J291+'2019 PSUI Customer Gen'!J291</f>
        <v>1570.24</v>
      </c>
      <c r="K291" s="78">
        <f>'2019 PSUI Customer Load'!K291+'2019 PSUI Customer Gen'!K291</f>
        <v>1619.76</v>
      </c>
      <c r="L291" s="78">
        <f>'2019 PSUI Customer Load'!L291+'2019 PSUI Customer Gen'!L291</f>
        <v>1659.42</v>
      </c>
      <c r="M291" s="78">
        <f>'2019 PSUI Customer Load'!M291+'2019 PSUI Customer Gen'!M291</f>
        <v>1692.28</v>
      </c>
      <c r="N291" s="78">
        <f>'2019 PSUI Customer Load'!N291+'2019 PSUI Customer Gen'!N291</f>
        <v>1681.4</v>
      </c>
      <c r="O291" s="78">
        <f>'2019 PSUI Customer Load'!O291+'2019 PSUI Customer Gen'!O291</f>
        <v>1707.2</v>
      </c>
      <c r="P291" s="78">
        <f>'2019 PSUI Customer Load'!P291+'2019 PSUI Customer Gen'!P291</f>
        <v>1704.08</v>
      </c>
      <c r="Q291" s="78">
        <f>'2019 PSUI Customer Load'!Q291+'2019 PSUI Customer Gen'!Q291</f>
        <v>1709.89</v>
      </c>
      <c r="R291" s="78">
        <f>'2019 PSUI Customer Load'!R291+'2019 PSUI Customer Gen'!R291</f>
        <v>1696.59</v>
      </c>
      <c r="S291" s="78">
        <f>'2019 PSUI Customer Load'!S291+'2019 PSUI Customer Gen'!S291</f>
        <v>1661.77</v>
      </c>
      <c r="T291" s="78">
        <f>'2019 PSUI Customer Load'!T291+'2019 PSUI Customer Gen'!T291</f>
        <v>1648.4</v>
      </c>
      <c r="U291" s="78">
        <f>'2019 PSUI Customer Load'!U291+'2019 PSUI Customer Gen'!U291</f>
        <v>1652.39</v>
      </c>
      <c r="V291" s="78">
        <f>'2019 PSUI Customer Load'!V291+'2019 PSUI Customer Gen'!V291</f>
        <v>1616.02</v>
      </c>
      <c r="W291" s="78">
        <f>'2019 PSUI Customer Load'!W291+'2019 PSUI Customer Gen'!W291</f>
        <v>1603.67</v>
      </c>
      <c r="X291" s="78">
        <f>'2019 PSUI Customer Load'!X291+'2019 PSUI Customer Gen'!X291</f>
        <v>1556.98</v>
      </c>
      <c r="Y291" s="78">
        <f>'2019 PSUI Customer Load'!Y291+'2019 PSUI Customer Gen'!Y291</f>
        <v>1541.23</v>
      </c>
      <c r="Z291" s="78">
        <f>'2019 PSUI Customer Load'!Z291+'2019 PSUI Customer Gen'!Z291</f>
        <v>1524.11</v>
      </c>
      <c r="AA291" s="86">
        <f t="shared" si="52"/>
        <v>1709.89</v>
      </c>
      <c r="AB291" s="77">
        <f t="shared" si="53"/>
        <v>2021</v>
      </c>
      <c r="AC291" s="76">
        <f t="shared" si="54"/>
        <v>8</v>
      </c>
      <c r="AD291" s="76" t="str">
        <f t="shared" si="55"/>
        <v/>
      </c>
      <c r="AE291" s="76" t="str">
        <f t="shared" si="56"/>
        <v/>
      </c>
      <c r="AF291" s="74">
        <f t="shared" si="57"/>
        <v>1709.89</v>
      </c>
      <c r="AG291" s="75" t="str">
        <f t="shared" si="58"/>
        <v>15:00</v>
      </c>
      <c r="AH291" s="74">
        <f t="shared" si="59"/>
        <v>37844.840000000011</v>
      </c>
      <c r="AI291" s="73" t="str">
        <f t="shared" si="60"/>
        <v/>
      </c>
      <c r="AJ291" s="73" t="str">
        <f t="shared" si="61"/>
        <v/>
      </c>
      <c r="AK291" s="73" t="str">
        <f t="shared" si="62"/>
        <v/>
      </c>
      <c r="AL291" s="72" t="str">
        <f t="shared" si="63"/>
        <v/>
      </c>
      <c r="AM291" s="71" t="str">
        <f t="shared" si="64"/>
        <v/>
      </c>
    </row>
    <row r="292" spans="2:39" ht="13.8" thickBot="1">
      <c r="B292" s="79">
        <v>44424</v>
      </c>
      <c r="C292" s="78">
        <f>'2019 PSUI Customer Load'!C292+'2019 PSUI Customer Gen'!C292</f>
        <v>1505.42</v>
      </c>
      <c r="D292" s="78">
        <f>'2019 PSUI Customer Load'!D292+'2019 PSUI Customer Gen'!D292</f>
        <v>1497.3</v>
      </c>
      <c r="E292" s="78">
        <f>'2019 PSUI Customer Load'!E292+'2019 PSUI Customer Gen'!E292</f>
        <v>1449.7</v>
      </c>
      <c r="F292" s="78">
        <f>'2019 PSUI Customer Load'!F292+'2019 PSUI Customer Gen'!F292</f>
        <v>1447.64</v>
      </c>
      <c r="G292" s="78">
        <f>'2019 PSUI Customer Load'!G292+'2019 PSUI Customer Gen'!G292</f>
        <v>1452.61</v>
      </c>
      <c r="H292" s="78">
        <f>'2019 PSUI Customer Load'!H292+'2019 PSUI Customer Gen'!H292</f>
        <v>1475.88</v>
      </c>
      <c r="I292" s="78">
        <f>'2019 PSUI Customer Load'!I292+'2019 PSUI Customer Gen'!I292</f>
        <v>1587.22</v>
      </c>
      <c r="J292" s="78">
        <f>'2019 PSUI Customer Load'!J292+'2019 PSUI Customer Gen'!J292</f>
        <v>1729.88</v>
      </c>
      <c r="K292" s="78">
        <f>'2019 PSUI Customer Load'!K292+'2019 PSUI Customer Gen'!K292</f>
        <v>1840.96</v>
      </c>
      <c r="L292" s="78">
        <f>'2019 PSUI Customer Load'!L292+'2019 PSUI Customer Gen'!L292</f>
        <v>1863.26</v>
      </c>
      <c r="M292" s="78">
        <f>'2019 PSUI Customer Load'!M292+'2019 PSUI Customer Gen'!M292</f>
        <v>1907.47</v>
      </c>
      <c r="N292" s="78">
        <f>'2019 PSUI Customer Load'!N292+'2019 PSUI Customer Gen'!N292</f>
        <v>1901.66</v>
      </c>
      <c r="O292" s="78">
        <f>'2019 PSUI Customer Load'!O292+'2019 PSUI Customer Gen'!O292</f>
        <v>1889.86</v>
      </c>
      <c r="P292" s="78">
        <f>'2019 PSUI Customer Load'!P292+'2019 PSUI Customer Gen'!P292</f>
        <v>1881.81</v>
      </c>
      <c r="Q292" s="78">
        <f>'2019 PSUI Customer Load'!Q292+'2019 PSUI Customer Gen'!Q292</f>
        <v>1887.34</v>
      </c>
      <c r="R292" s="78">
        <f>'2019 PSUI Customer Load'!R292+'2019 PSUI Customer Gen'!R292</f>
        <v>1854.69</v>
      </c>
      <c r="S292" s="78">
        <f>'2019 PSUI Customer Load'!S292+'2019 PSUI Customer Gen'!S292</f>
        <v>1777.3</v>
      </c>
      <c r="T292" s="78">
        <f>'2019 PSUI Customer Load'!T292+'2019 PSUI Customer Gen'!T292</f>
        <v>1725.99</v>
      </c>
      <c r="U292" s="78">
        <f>'2019 PSUI Customer Load'!U292+'2019 PSUI Customer Gen'!U292</f>
        <v>1696.42</v>
      </c>
      <c r="V292" s="78">
        <f>'2019 PSUI Customer Load'!V292+'2019 PSUI Customer Gen'!V292</f>
        <v>1675.1</v>
      </c>
      <c r="W292" s="78">
        <f>'2019 PSUI Customer Load'!W292+'2019 PSUI Customer Gen'!W292</f>
        <v>1671.53</v>
      </c>
      <c r="X292" s="78">
        <f>'2019 PSUI Customer Load'!X292+'2019 PSUI Customer Gen'!X292</f>
        <v>1670.97</v>
      </c>
      <c r="Y292" s="78">
        <f>'2019 PSUI Customer Load'!Y292+'2019 PSUI Customer Gen'!Y292</f>
        <v>1638.42</v>
      </c>
      <c r="Z292" s="78">
        <f>'2019 PSUI Customer Load'!Z292+'2019 PSUI Customer Gen'!Z292</f>
        <v>1635.27</v>
      </c>
      <c r="AA292" s="86">
        <f t="shared" si="52"/>
        <v>1907.47</v>
      </c>
      <c r="AB292" s="77">
        <f t="shared" si="53"/>
        <v>2021</v>
      </c>
      <c r="AC292" s="76">
        <f t="shared" si="54"/>
        <v>8</v>
      </c>
      <c r="AD292" s="76" t="str">
        <f t="shared" si="55"/>
        <v/>
      </c>
      <c r="AE292" s="76" t="str">
        <f t="shared" si="56"/>
        <v/>
      </c>
      <c r="AF292" s="74">
        <f t="shared" si="57"/>
        <v>1907.47</v>
      </c>
      <c r="AG292" s="75" t="str">
        <f t="shared" si="58"/>
        <v>11:00</v>
      </c>
      <c r="AH292" s="74">
        <f t="shared" si="59"/>
        <v>42571.169999999991</v>
      </c>
      <c r="AI292" s="73" t="str">
        <f t="shared" si="60"/>
        <v/>
      </c>
      <c r="AJ292" s="73" t="str">
        <f t="shared" si="61"/>
        <v/>
      </c>
      <c r="AK292" s="73" t="str">
        <f t="shared" si="62"/>
        <v/>
      </c>
      <c r="AL292" s="72" t="str">
        <f t="shared" si="63"/>
        <v/>
      </c>
      <c r="AM292" s="71" t="str">
        <f t="shared" si="64"/>
        <v/>
      </c>
    </row>
    <row r="293" spans="2:39" ht="13.8" thickBot="1">
      <c r="B293" s="79">
        <v>44425</v>
      </c>
      <c r="C293" s="78">
        <f>'2019 PSUI Customer Load'!C293+'2019 PSUI Customer Gen'!C293</f>
        <v>1620.01</v>
      </c>
      <c r="D293" s="78">
        <f>'2019 PSUI Customer Load'!D293+'2019 PSUI Customer Gen'!D293</f>
        <v>1649.13</v>
      </c>
      <c r="E293" s="78">
        <f>'2019 PSUI Customer Load'!E293+'2019 PSUI Customer Gen'!E293</f>
        <v>1692.22</v>
      </c>
      <c r="F293" s="78">
        <f>'2019 PSUI Customer Load'!F293+'2019 PSUI Customer Gen'!F293</f>
        <v>1700.62</v>
      </c>
      <c r="G293" s="78">
        <f>'2019 PSUI Customer Load'!G293+'2019 PSUI Customer Gen'!G293</f>
        <v>1714.86</v>
      </c>
      <c r="H293" s="78">
        <f>'2019 PSUI Customer Load'!H293+'2019 PSUI Customer Gen'!H293</f>
        <v>1768.41</v>
      </c>
      <c r="I293" s="78">
        <f>'2019 PSUI Customer Load'!I293+'2019 PSUI Customer Gen'!I293</f>
        <v>1882.2</v>
      </c>
      <c r="J293" s="78">
        <f>'2019 PSUI Customer Load'!J293+'2019 PSUI Customer Gen'!J293</f>
        <v>1966.16</v>
      </c>
      <c r="K293" s="78">
        <f>'2019 PSUI Customer Load'!K293+'2019 PSUI Customer Gen'!K293</f>
        <v>1973.93</v>
      </c>
      <c r="L293" s="78">
        <f>'2019 PSUI Customer Load'!L293+'2019 PSUI Customer Gen'!L293</f>
        <v>2143.6799999999998</v>
      </c>
      <c r="M293" s="78">
        <f>'2019 PSUI Customer Load'!M293+'2019 PSUI Customer Gen'!M293</f>
        <v>2227.7199999999998</v>
      </c>
      <c r="N293" s="78">
        <f>'2019 PSUI Customer Load'!N293+'2019 PSUI Customer Gen'!N293</f>
        <v>2200.52</v>
      </c>
      <c r="O293" s="78">
        <f>'2019 PSUI Customer Load'!O293+'2019 PSUI Customer Gen'!O293</f>
        <v>2205.35</v>
      </c>
      <c r="P293" s="78">
        <f>'2019 PSUI Customer Load'!P293+'2019 PSUI Customer Gen'!P293</f>
        <v>2228.59</v>
      </c>
      <c r="Q293" s="78">
        <f>'2019 PSUI Customer Load'!Q293+'2019 PSUI Customer Gen'!Q293</f>
        <v>2219.14</v>
      </c>
      <c r="R293" s="78">
        <f>'2019 PSUI Customer Load'!R293+'2019 PSUI Customer Gen'!R293</f>
        <v>2202.94</v>
      </c>
      <c r="S293" s="78">
        <f>'2019 PSUI Customer Load'!S293+'2019 PSUI Customer Gen'!S293</f>
        <v>2125.9</v>
      </c>
      <c r="T293" s="78">
        <f>'2019 PSUI Customer Load'!T293+'2019 PSUI Customer Gen'!T293</f>
        <v>2049.88</v>
      </c>
      <c r="U293" s="78">
        <f>'2019 PSUI Customer Load'!U293+'2019 PSUI Customer Gen'!U293</f>
        <v>2022.13</v>
      </c>
      <c r="V293" s="78">
        <f>'2019 PSUI Customer Load'!V293+'2019 PSUI Customer Gen'!V293</f>
        <v>1953.46</v>
      </c>
      <c r="W293" s="78">
        <f>'2019 PSUI Customer Load'!W293+'2019 PSUI Customer Gen'!W293</f>
        <v>1931.3</v>
      </c>
      <c r="X293" s="78">
        <f>'2019 PSUI Customer Load'!X293+'2019 PSUI Customer Gen'!X293</f>
        <v>1883.67</v>
      </c>
      <c r="Y293" s="78">
        <f>'2019 PSUI Customer Load'!Y293+'2019 PSUI Customer Gen'!Y293</f>
        <v>1827.74</v>
      </c>
      <c r="Z293" s="78">
        <f>'2019 PSUI Customer Load'!Z293+'2019 PSUI Customer Gen'!Z293</f>
        <v>1799.32</v>
      </c>
      <c r="AA293" s="86">
        <f t="shared" si="52"/>
        <v>2228.59</v>
      </c>
      <c r="AB293" s="77">
        <f t="shared" si="53"/>
        <v>2021</v>
      </c>
      <c r="AC293" s="76">
        <f t="shared" si="54"/>
        <v>8</v>
      </c>
      <c r="AD293" s="76" t="str">
        <f t="shared" si="55"/>
        <v/>
      </c>
      <c r="AE293" s="76" t="str">
        <f t="shared" si="56"/>
        <v/>
      </c>
      <c r="AF293" s="74">
        <f t="shared" si="57"/>
        <v>2228.59</v>
      </c>
      <c r="AG293" s="75" t="str">
        <f t="shared" si="58"/>
        <v>14:00</v>
      </c>
      <c r="AH293" s="74">
        <f t="shared" si="59"/>
        <v>49217.469999999987</v>
      </c>
      <c r="AI293" s="73" t="str">
        <f t="shared" si="60"/>
        <v/>
      </c>
      <c r="AJ293" s="73" t="str">
        <f t="shared" si="61"/>
        <v/>
      </c>
      <c r="AK293" s="73" t="str">
        <f t="shared" si="62"/>
        <v/>
      </c>
      <c r="AL293" s="72" t="str">
        <f t="shared" si="63"/>
        <v/>
      </c>
      <c r="AM293" s="71" t="str">
        <f t="shared" si="64"/>
        <v/>
      </c>
    </row>
    <row r="294" spans="2:39" ht="13.8" thickBot="1">
      <c r="B294" s="79">
        <v>44426</v>
      </c>
      <c r="C294" s="78">
        <f>'2019 PSUI Customer Load'!C294+'2019 PSUI Customer Gen'!C294</f>
        <v>1773.31</v>
      </c>
      <c r="D294" s="78">
        <f>'2019 PSUI Customer Load'!D294+'2019 PSUI Customer Gen'!D294</f>
        <v>1755.46</v>
      </c>
      <c r="E294" s="78">
        <f>'2019 PSUI Customer Load'!E294+'2019 PSUI Customer Gen'!E294</f>
        <v>1777.09</v>
      </c>
      <c r="F294" s="78">
        <f>'2019 PSUI Customer Load'!F294+'2019 PSUI Customer Gen'!F294</f>
        <v>1776.18</v>
      </c>
      <c r="G294" s="78">
        <f>'2019 PSUI Customer Load'!G294+'2019 PSUI Customer Gen'!G294</f>
        <v>1773.55</v>
      </c>
      <c r="H294" s="78">
        <f>'2019 PSUI Customer Load'!H294+'2019 PSUI Customer Gen'!H294</f>
        <v>1836.38</v>
      </c>
      <c r="I294" s="78">
        <f>'2019 PSUI Customer Load'!I294+'2019 PSUI Customer Gen'!I294</f>
        <v>1960.7</v>
      </c>
      <c r="J294" s="78">
        <f>'2019 PSUI Customer Load'!J294+'2019 PSUI Customer Gen'!J294</f>
        <v>2017.16</v>
      </c>
      <c r="K294" s="78">
        <f>'2019 PSUI Customer Load'!K294+'2019 PSUI Customer Gen'!K294</f>
        <v>2082.46</v>
      </c>
      <c r="L294" s="78">
        <f>'2019 PSUI Customer Load'!L294+'2019 PSUI Customer Gen'!L294</f>
        <v>2182.04</v>
      </c>
      <c r="M294" s="78">
        <f>'2019 PSUI Customer Load'!M294+'2019 PSUI Customer Gen'!M294</f>
        <v>2193.98</v>
      </c>
      <c r="N294" s="78">
        <f>'2019 PSUI Customer Load'!N294+'2019 PSUI Customer Gen'!N294</f>
        <v>2169.69</v>
      </c>
      <c r="O294" s="78">
        <f>'2019 PSUI Customer Load'!O294+'2019 PSUI Customer Gen'!O294</f>
        <v>2200.2399999999998</v>
      </c>
      <c r="P294" s="78">
        <f>'2019 PSUI Customer Load'!P294+'2019 PSUI Customer Gen'!P294</f>
        <v>2230.66</v>
      </c>
      <c r="Q294" s="78">
        <f>'2019 PSUI Customer Load'!Q294+'2019 PSUI Customer Gen'!Q294</f>
        <v>2220.89</v>
      </c>
      <c r="R294" s="78">
        <f>'2019 PSUI Customer Load'!R294+'2019 PSUI Customer Gen'!R294</f>
        <v>2179.14</v>
      </c>
      <c r="S294" s="78">
        <f>'2019 PSUI Customer Load'!S294+'2019 PSUI Customer Gen'!S294</f>
        <v>2103.4699999999998</v>
      </c>
      <c r="T294" s="78">
        <f>'2019 PSUI Customer Load'!T294+'2019 PSUI Customer Gen'!T294</f>
        <v>2038.51</v>
      </c>
      <c r="U294" s="78">
        <f>'2019 PSUI Customer Load'!U294+'2019 PSUI Customer Gen'!U294</f>
        <v>2009.63</v>
      </c>
      <c r="V294" s="78">
        <f>'2019 PSUI Customer Load'!V294+'2019 PSUI Customer Gen'!V294</f>
        <v>1968.58</v>
      </c>
      <c r="W294" s="78">
        <f>'2019 PSUI Customer Load'!W294+'2019 PSUI Customer Gen'!W294</f>
        <v>1933.79</v>
      </c>
      <c r="X294" s="78">
        <f>'2019 PSUI Customer Load'!X294+'2019 PSUI Customer Gen'!X294</f>
        <v>1904.28</v>
      </c>
      <c r="Y294" s="78">
        <f>'2019 PSUI Customer Load'!Y294+'2019 PSUI Customer Gen'!Y294</f>
        <v>1846.14</v>
      </c>
      <c r="Z294" s="78">
        <f>'2019 PSUI Customer Load'!Z294+'2019 PSUI Customer Gen'!Z294</f>
        <v>1830.74</v>
      </c>
      <c r="AA294" s="86">
        <f t="shared" si="52"/>
        <v>2230.66</v>
      </c>
      <c r="AB294" s="77">
        <f t="shared" si="53"/>
        <v>2021</v>
      </c>
      <c r="AC294" s="76">
        <f t="shared" si="54"/>
        <v>8</v>
      </c>
      <c r="AD294" s="76" t="str">
        <f t="shared" si="55"/>
        <v/>
      </c>
      <c r="AE294" s="76" t="str">
        <f t="shared" si="56"/>
        <v/>
      </c>
      <c r="AF294" s="74">
        <f t="shared" si="57"/>
        <v>2230.66</v>
      </c>
      <c r="AG294" s="75" t="str">
        <f t="shared" si="58"/>
        <v>14:00</v>
      </c>
      <c r="AH294" s="74">
        <f t="shared" si="59"/>
        <v>49994.729999999996</v>
      </c>
      <c r="AI294" s="73" t="str">
        <f t="shared" si="60"/>
        <v/>
      </c>
      <c r="AJ294" s="73" t="str">
        <f t="shared" si="61"/>
        <v/>
      </c>
      <c r="AK294" s="73" t="str">
        <f t="shared" si="62"/>
        <v/>
      </c>
      <c r="AL294" s="72" t="str">
        <f t="shared" si="63"/>
        <v/>
      </c>
      <c r="AM294" s="71" t="str">
        <f t="shared" si="64"/>
        <v/>
      </c>
    </row>
    <row r="295" spans="2:39" ht="13.8" thickBot="1">
      <c r="B295" s="79">
        <v>44427</v>
      </c>
      <c r="C295" s="78">
        <f>'2019 PSUI Customer Load'!C295+'2019 PSUI Customer Gen'!C295</f>
        <v>1806.25</v>
      </c>
      <c r="D295" s="78">
        <f>'2019 PSUI Customer Load'!D295+'2019 PSUI Customer Gen'!D295</f>
        <v>1802.36</v>
      </c>
      <c r="E295" s="78">
        <f>'2019 PSUI Customer Load'!E295+'2019 PSUI Customer Gen'!E295</f>
        <v>1836.94</v>
      </c>
      <c r="F295" s="78">
        <f>'2019 PSUI Customer Load'!F295+'2019 PSUI Customer Gen'!F295</f>
        <v>1822.49</v>
      </c>
      <c r="G295" s="78">
        <f>'2019 PSUI Customer Load'!G295+'2019 PSUI Customer Gen'!G295</f>
        <v>1806.56</v>
      </c>
      <c r="H295" s="78">
        <f>'2019 PSUI Customer Load'!H295+'2019 PSUI Customer Gen'!H295</f>
        <v>1840.68</v>
      </c>
      <c r="I295" s="78">
        <f>'2019 PSUI Customer Load'!I295+'2019 PSUI Customer Gen'!I295</f>
        <v>1962.69</v>
      </c>
      <c r="J295" s="78">
        <f>'2019 PSUI Customer Load'!J295+'2019 PSUI Customer Gen'!J295</f>
        <v>2011.87</v>
      </c>
      <c r="K295" s="78">
        <f>'2019 PSUI Customer Load'!K295+'2019 PSUI Customer Gen'!K295</f>
        <v>2050.62</v>
      </c>
      <c r="L295" s="78">
        <f>'2019 PSUI Customer Load'!L295+'2019 PSUI Customer Gen'!L295</f>
        <v>2108.54</v>
      </c>
      <c r="M295" s="78">
        <f>'2019 PSUI Customer Load'!M295+'2019 PSUI Customer Gen'!M295</f>
        <v>2221.0700000000002</v>
      </c>
      <c r="N295" s="78">
        <f>'2019 PSUI Customer Load'!N295+'2019 PSUI Customer Gen'!N295</f>
        <v>2214.84</v>
      </c>
      <c r="O295" s="78">
        <f>'2019 PSUI Customer Load'!O295+'2019 PSUI Customer Gen'!O295</f>
        <v>2194.5</v>
      </c>
      <c r="P295" s="78">
        <f>'2019 PSUI Customer Load'!P295+'2019 PSUI Customer Gen'!P295</f>
        <v>2178.75</v>
      </c>
      <c r="Q295" s="78">
        <f>'2019 PSUI Customer Load'!Q295+'2019 PSUI Customer Gen'!Q295</f>
        <v>2132.48</v>
      </c>
      <c r="R295" s="78">
        <f>'2019 PSUI Customer Load'!R295+'2019 PSUI Customer Gen'!R295</f>
        <v>2055.13</v>
      </c>
      <c r="S295" s="78">
        <f>'2019 PSUI Customer Load'!S295+'2019 PSUI Customer Gen'!S295</f>
        <v>1980.97</v>
      </c>
      <c r="T295" s="78">
        <f>'2019 PSUI Customer Load'!T295+'2019 PSUI Customer Gen'!T295</f>
        <v>1909.53</v>
      </c>
      <c r="U295" s="78">
        <f>'2019 PSUI Customer Load'!U295+'2019 PSUI Customer Gen'!U295</f>
        <v>1870.47</v>
      </c>
      <c r="V295" s="78">
        <f>'2019 PSUI Customer Load'!V295+'2019 PSUI Customer Gen'!V295</f>
        <v>1825.43</v>
      </c>
      <c r="W295" s="78">
        <f>'2019 PSUI Customer Load'!W295+'2019 PSUI Customer Gen'!W295</f>
        <v>1817.55</v>
      </c>
      <c r="X295" s="78">
        <f>'2019 PSUI Customer Load'!X295+'2019 PSUI Customer Gen'!X295</f>
        <v>1764.77</v>
      </c>
      <c r="Y295" s="78">
        <f>'2019 PSUI Customer Load'!Y295+'2019 PSUI Customer Gen'!Y295</f>
        <v>1713.29</v>
      </c>
      <c r="Z295" s="78">
        <f>'2019 PSUI Customer Load'!Z295+'2019 PSUI Customer Gen'!Z295</f>
        <v>1679.23</v>
      </c>
      <c r="AA295" s="86">
        <f t="shared" si="52"/>
        <v>2221.0700000000002</v>
      </c>
      <c r="AB295" s="77">
        <f t="shared" si="53"/>
        <v>2021</v>
      </c>
      <c r="AC295" s="76">
        <f t="shared" si="54"/>
        <v>8</v>
      </c>
      <c r="AD295" s="76" t="str">
        <f t="shared" si="55"/>
        <v/>
      </c>
      <c r="AE295" s="76" t="str">
        <f t="shared" si="56"/>
        <v/>
      </c>
      <c r="AF295" s="74">
        <f t="shared" si="57"/>
        <v>2221.0700000000002</v>
      </c>
      <c r="AG295" s="75" t="str">
        <f t="shared" si="58"/>
        <v>11:00</v>
      </c>
      <c r="AH295" s="74">
        <f t="shared" si="59"/>
        <v>48828.08</v>
      </c>
      <c r="AI295" s="73" t="str">
        <f t="shared" si="60"/>
        <v/>
      </c>
      <c r="AJ295" s="73" t="str">
        <f t="shared" si="61"/>
        <v/>
      </c>
      <c r="AK295" s="73" t="str">
        <f t="shared" si="62"/>
        <v/>
      </c>
      <c r="AL295" s="72" t="str">
        <f t="shared" si="63"/>
        <v/>
      </c>
      <c r="AM295" s="71" t="str">
        <f t="shared" si="64"/>
        <v/>
      </c>
    </row>
    <row r="296" spans="2:39" ht="13.8" thickBot="1">
      <c r="B296" s="79">
        <v>44428</v>
      </c>
      <c r="C296" s="78">
        <f>'2019 PSUI Customer Load'!C296+'2019 PSUI Customer Gen'!C296</f>
        <v>1660.72</v>
      </c>
      <c r="D296" s="78">
        <f>'2019 PSUI Customer Load'!D296+'2019 PSUI Customer Gen'!D296</f>
        <v>1639.96</v>
      </c>
      <c r="E296" s="78">
        <f>'2019 PSUI Customer Load'!E296+'2019 PSUI Customer Gen'!E296</f>
        <v>1672.68</v>
      </c>
      <c r="F296" s="78">
        <f>'2019 PSUI Customer Load'!F296+'2019 PSUI Customer Gen'!F296</f>
        <v>1649.52</v>
      </c>
      <c r="G296" s="78">
        <f>'2019 PSUI Customer Load'!G296+'2019 PSUI Customer Gen'!G296</f>
        <v>1666.67</v>
      </c>
      <c r="H296" s="78">
        <f>'2019 PSUI Customer Load'!H296+'2019 PSUI Customer Gen'!H296</f>
        <v>1696.49</v>
      </c>
      <c r="I296" s="78">
        <f>'2019 PSUI Customer Load'!I296+'2019 PSUI Customer Gen'!I296</f>
        <v>1827.74</v>
      </c>
      <c r="J296" s="78">
        <f>'2019 PSUI Customer Load'!J296+'2019 PSUI Customer Gen'!J296</f>
        <v>1909.99</v>
      </c>
      <c r="K296" s="78">
        <f>'2019 PSUI Customer Load'!K296+'2019 PSUI Customer Gen'!K296</f>
        <v>1985.55</v>
      </c>
      <c r="L296" s="78">
        <f>'2019 PSUI Customer Load'!L296+'2019 PSUI Customer Gen'!L296</f>
        <v>2077.85</v>
      </c>
      <c r="M296" s="78">
        <f>'2019 PSUI Customer Load'!M296+'2019 PSUI Customer Gen'!M296</f>
        <v>2121.2800000000002</v>
      </c>
      <c r="N296" s="78">
        <f>'2019 PSUI Customer Load'!N296+'2019 PSUI Customer Gen'!N296</f>
        <v>2118.7199999999998</v>
      </c>
      <c r="O296" s="78">
        <f>'2019 PSUI Customer Load'!O296+'2019 PSUI Customer Gen'!O296</f>
        <v>2170.77</v>
      </c>
      <c r="P296" s="78">
        <f>'2019 PSUI Customer Load'!P296+'2019 PSUI Customer Gen'!P296</f>
        <v>2171.23</v>
      </c>
      <c r="Q296" s="78">
        <f>'2019 PSUI Customer Load'!Q296+'2019 PSUI Customer Gen'!Q296</f>
        <v>2163.7399999999998</v>
      </c>
      <c r="R296" s="78">
        <f>'2019 PSUI Customer Load'!R296+'2019 PSUI Customer Gen'!R296</f>
        <v>2131.15</v>
      </c>
      <c r="S296" s="78">
        <f>'2019 PSUI Customer Load'!S296+'2019 PSUI Customer Gen'!S296</f>
        <v>2036.09</v>
      </c>
      <c r="T296" s="78">
        <f>'2019 PSUI Customer Load'!T296+'2019 PSUI Customer Gen'!T296</f>
        <v>1990.17</v>
      </c>
      <c r="U296" s="78">
        <f>'2019 PSUI Customer Load'!U296+'2019 PSUI Customer Gen'!U296</f>
        <v>1935.85</v>
      </c>
      <c r="V296" s="78">
        <f>'2019 PSUI Customer Load'!V296+'2019 PSUI Customer Gen'!V296</f>
        <v>1888.18</v>
      </c>
      <c r="W296" s="78">
        <f>'2019 PSUI Customer Load'!W296+'2019 PSUI Customer Gen'!W296</f>
        <v>1861.3</v>
      </c>
      <c r="X296" s="78">
        <f>'2019 PSUI Customer Load'!X296+'2019 PSUI Customer Gen'!X296</f>
        <v>1810.52</v>
      </c>
      <c r="Y296" s="78">
        <f>'2019 PSUI Customer Load'!Y296+'2019 PSUI Customer Gen'!Y296</f>
        <v>1765.23</v>
      </c>
      <c r="Z296" s="78">
        <f>'2019 PSUI Customer Load'!Z296+'2019 PSUI Customer Gen'!Z296</f>
        <v>1748.07</v>
      </c>
      <c r="AA296" s="86">
        <f t="shared" si="52"/>
        <v>2171.23</v>
      </c>
      <c r="AB296" s="77">
        <f t="shared" si="53"/>
        <v>2021</v>
      </c>
      <c r="AC296" s="76">
        <f t="shared" si="54"/>
        <v>8</v>
      </c>
      <c r="AD296" s="76" t="str">
        <f t="shared" si="55"/>
        <v/>
      </c>
      <c r="AE296" s="76" t="str">
        <f t="shared" si="56"/>
        <v/>
      </c>
      <c r="AF296" s="74">
        <f t="shared" si="57"/>
        <v>2171.23</v>
      </c>
      <c r="AG296" s="75" t="str">
        <f t="shared" si="58"/>
        <v>14:00</v>
      </c>
      <c r="AH296" s="74">
        <f t="shared" si="59"/>
        <v>47870.700000000004</v>
      </c>
      <c r="AI296" s="73" t="str">
        <f t="shared" si="60"/>
        <v/>
      </c>
      <c r="AJ296" s="73" t="str">
        <f t="shared" si="61"/>
        <v/>
      </c>
      <c r="AK296" s="73" t="str">
        <f t="shared" si="62"/>
        <v/>
      </c>
      <c r="AL296" s="72" t="str">
        <f t="shared" si="63"/>
        <v/>
      </c>
      <c r="AM296" s="71" t="str">
        <f t="shared" si="64"/>
        <v/>
      </c>
    </row>
    <row r="297" spans="2:39" ht="13.8" thickBot="1">
      <c r="B297" s="79">
        <v>44429</v>
      </c>
      <c r="C297" s="78">
        <f>'2019 PSUI Customer Load'!C297+'2019 PSUI Customer Gen'!C297</f>
        <v>1739.05</v>
      </c>
      <c r="D297" s="78">
        <f>'2019 PSUI Customer Load'!D297+'2019 PSUI Customer Gen'!D297</f>
        <v>1726.06</v>
      </c>
      <c r="E297" s="78">
        <f>'2019 PSUI Customer Load'!E297+'2019 PSUI Customer Gen'!E297</f>
        <v>1730.16</v>
      </c>
      <c r="F297" s="78">
        <f>'2019 PSUI Customer Load'!F297+'2019 PSUI Customer Gen'!F297</f>
        <v>1729.35</v>
      </c>
      <c r="G297" s="78">
        <f>'2019 PSUI Customer Load'!G297+'2019 PSUI Customer Gen'!G297</f>
        <v>1745.17</v>
      </c>
      <c r="H297" s="78">
        <f>'2019 PSUI Customer Load'!H297+'2019 PSUI Customer Gen'!H297</f>
        <v>1779.01</v>
      </c>
      <c r="I297" s="78">
        <f>'2019 PSUI Customer Load'!I297+'2019 PSUI Customer Gen'!I297</f>
        <v>1849.96</v>
      </c>
      <c r="J297" s="78">
        <f>'2019 PSUI Customer Load'!J297+'2019 PSUI Customer Gen'!J297</f>
        <v>1925.25</v>
      </c>
      <c r="K297" s="78">
        <f>'2019 PSUI Customer Load'!K297+'2019 PSUI Customer Gen'!K297</f>
        <v>1975.61</v>
      </c>
      <c r="L297" s="78">
        <f>'2019 PSUI Customer Load'!L297+'2019 PSUI Customer Gen'!L297</f>
        <v>2023.59</v>
      </c>
      <c r="M297" s="78">
        <f>'2019 PSUI Customer Load'!M297+'2019 PSUI Customer Gen'!M297</f>
        <v>2050.4</v>
      </c>
      <c r="N297" s="78">
        <f>'2019 PSUI Customer Load'!N297+'2019 PSUI Customer Gen'!N297</f>
        <v>2080.8200000000002</v>
      </c>
      <c r="O297" s="78">
        <f>'2019 PSUI Customer Load'!O297+'2019 PSUI Customer Gen'!O297</f>
        <v>2095.1</v>
      </c>
      <c r="P297" s="78">
        <f>'2019 PSUI Customer Load'!P297+'2019 PSUI Customer Gen'!P297</f>
        <v>2053.8000000000002</v>
      </c>
      <c r="Q297" s="78">
        <f>'2019 PSUI Customer Load'!Q297+'2019 PSUI Customer Gen'!Q297</f>
        <v>2027.52</v>
      </c>
      <c r="R297" s="78">
        <f>'2019 PSUI Customer Load'!R297+'2019 PSUI Customer Gen'!R297</f>
        <v>2013.41</v>
      </c>
      <c r="S297" s="78">
        <f>'2019 PSUI Customer Load'!S297+'2019 PSUI Customer Gen'!S297</f>
        <v>1949.85</v>
      </c>
      <c r="T297" s="78">
        <f>'2019 PSUI Customer Load'!T297+'2019 PSUI Customer Gen'!T297</f>
        <v>1939.49</v>
      </c>
      <c r="U297" s="78">
        <f>'2019 PSUI Customer Load'!U297+'2019 PSUI Customer Gen'!U297</f>
        <v>1924.09</v>
      </c>
      <c r="V297" s="78">
        <f>'2019 PSUI Customer Load'!V297+'2019 PSUI Customer Gen'!V297</f>
        <v>1893.29</v>
      </c>
      <c r="W297" s="78">
        <f>'2019 PSUI Customer Load'!W297+'2019 PSUI Customer Gen'!W297</f>
        <v>1882.09</v>
      </c>
      <c r="X297" s="78">
        <f>'2019 PSUI Customer Load'!X297+'2019 PSUI Customer Gen'!X297</f>
        <v>1855.45</v>
      </c>
      <c r="Y297" s="78">
        <f>'2019 PSUI Customer Load'!Y297+'2019 PSUI Customer Gen'!Y297</f>
        <v>1827.53</v>
      </c>
      <c r="Z297" s="78">
        <f>'2019 PSUI Customer Load'!Z297+'2019 PSUI Customer Gen'!Z297</f>
        <v>1795.82</v>
      </c>
      <c r="AA297" s="86">
        <f t="shared" si="52"/>
        <v>2095.1</v>
      </c>
      <c r="AB297" s="77">
        <f t="shared" si="53"/>
        <v>2021</v>
      </c>
      <c r="AC297" s="76">
        <f t="shared" si="54"/>
        <v>8</v>
      </c>
      <c r="AD297" s="76" t="str">
        <f t="shared" si="55"/>
        <v/>
      </c>
      <c r="AE297" s="76" t="str">
        <f t="shared" si="56"/>
        <v/>
      </c>
      <c r="AF297" s="74">
        <f t="shared" si="57"/>
        <v>2095.1</v>
      </c>
      <c r="AG297" s="75" t="str">
        <f t="shared" si="58"/>
        <v>13:00</v>
      </c>
      <c r="AH297" s="74">
        <f t="shared" si="59"/>
        <v>47706.969999999987</v>
      </c>
      <c r="AI297" s="73" t="str">
        <f t="shared" si="60"/>
        <v/>
      </c>
      <c r="AJ297" s="73" t="str">
        <f t="shared" si="61"/>
        <v/>
      </c>
      <c r="AK297" s="73" t="str">
        <f t="shared" si="62"/>
        <v/>
      </c>
      <c r="AL297" s="72" t="str">
        <f t="shared" si="63"/>
        <v/>
      </c>
      <c r="AM297" s="71" t="str">
        <f t="shared" si="64"/>
        <v/>
      </c>
    </row>
    <row r="298" spans="2:39" ht="13.8" thickBot="1">
      <c r="B298" s="79">
        <v>44430</v>
      </c>
      <c r="C298" s="78">
        <f>'2019 PSUI Customer Load'!C298+'2019 PSUI Customer Gen'!C298</f>
        <v>1772.79</v>
      </c>
      <c r="D298" s="78">
        <f>'2019 PSUI Customer Load'!D298+'2019 PSUI Customer Gen'!D298</f>
        <v>1767.19</v>
      </c>
      <c r="E298" s="78">
        <f>'2019 PSUI Customer Load'!E298+'2019 PSUI Customer Gen'!E298</f>
        <v>1762.36</v>
      </c>
      <c r="F298" s="78">
        <f>'2019 PSUI Customer Load'!F298+'2019 PSUI Customer Gen'!F298</f>
        <v>1751.82</v>
      </c>
      <c r="G298" s="78">
        <f>'2019 PSUI Customer Load'!G298+'2019 PSUI Customer Gen'!G298</f>
        <v>1754.8</v>
      </c>
      <c r="H298" s="78">
        <f>'2019 PSUI Customer Load'!H298+'2019 PSUI Customer Gen'!H298</f>
        <v>1784.69</v>
      </c>
      <c r="I298" s="78">
        <f>'2019 PSUI Customer Load'!I298+'2019 PSUI Customer Gen'!I298</f>
        <v>1853.78</v>
      </c>
      <c r="J298" s="78">
        <f>'2019 PSUI Customer Load'!J298+'2019 PSUI Customer Gen'!J298</f>
        <v>1936.1</v>
      </c>
      <c r="K298" s="78">
        <f>'2019 PSUI Customer Load'!K298+'2019 PSUI Customer Gen'!K298</f>
        <v>1984.54</v>
      </c>
      <c r="L298" s="78">
        <f>'2019 PSUI Customer Load'!L298+'2019 PSUI Customer Gen'!L298</f>
        <v>2030.04</v>
      </c>
      <c r="M298" s="78">
        <f>'2019 PSUI Customer Load'!M298+'2019 PSUI Customer Gen'!M298</f>
        <v>2077.88</v>
      </c>
      <c r="N298" s="78">
        <f>'2019 PSUI Customer Load'!N298+'2019 PSUI Customer Gen'!N298</f>
        <v>2050.02</v>
      </c>
      <c r="O298" s="78">
        <f>'2019 PSUI Customer Load'!O298+'2019 PSUI Customer Gen'!O298</f>
        <v>2054.6799999999998</v>
      </c>
      <c r="P298" s="78">
        <f>'2019 PSUI Customer Load'!P298+'2019 PSUI Customer Gen'!P298</f>
        <v>2017.23</v>
      </c>
      <c r="Q298" s="78">
        <f>'2019 PSUI Customer Load'!Q298+'2019 PSUI Customer Gen'!Q298</f>
        <v>2002.18</v>
      </c>
      <c r="R298" s="78">
        <f>'2019 PSUI Customer Load'!R298+'2019 PSUI Customer Gen'!R298</f>
        <v>1996.79</v>
      </c>
      <c r="S298" s="78">
        <f>'2019 PSUI Customer Load'!S298+'2019 PSUI Customer Gen'!S298</f>
        <v>1972.81</v>
      </c>
      <c r="T298" s="78">
        <f>'2019 PSUI Customer Load'!T298+'2019 PSUI Customer Gen'!T298</f>
        <v>1987.51</v>
      </c>
      <c r="U298" s="78">
        <f>'2019 PSUI Customer Load'!U298+'2019 PSUI Customer Gen'!U298</f>
        <v>1977.92</v>
      </c>
      <c r="V298" s="78">
        <f>'2019 PSUI Customer Load'!V298+'2019 PSUI Customer Gen'!V298</f>
        <v>1951.01</v>
      </c>
      <c r="W298" s="78">
        <f>'2019 PSUI Customer Load'!W298+'2019 PSUI Customer Gen'!W298</f>
        <v>1941.8</v>
      </c>
      <c r="X298" s="78">
        <f>'2019 PSUI Customer Load'!X298+'2019 PSUI Customer Gen'!X298</f>
        <v>1931.09</v>
      </c>
      <c r="Y298" s="78">
        <f>'2019 PSUI Customer Load'!Y298+'2019 PSUI Customer Gen'!Y298</f>
        <v>1915.62</v>
      </c>
      <c r="Z298" s="78">
        <f>'2019 PSUI Customer Load'!Z298+'2019 PSUI Customer Gen'!Z298</f>
        <v>1859.31</v>
      </c>
      <c r="AA298" s="86">
        <f t="shared" si="52"/>
        <v>2077.88</v>
      </c>
      <c r="AB298" s="77">
        <f t="shared" si="53"/>
        <v>2021</v>
      </c>
      <c r="AC298" s="76">
        <f t="shared" si="54"/>
        <v>8</v>
      </c>
      <c r="AD298" s="76" t="str">
        <f t="shared" si="55"/>
        <v/>
      </c>
      <c r="AE298" s="76" t="str">
        <f t="shared" si="56"/>
        <v/>
      </c>
      <c r="AF298" s="74">
        <f t="shared" si="57"/>
        <v>2077.88</v>
      </c>
      <c r="AG298" s="75" t="str">
        <f t="shared" si="58"/>
        <v>11:00</v>
      </c>
      <c r="AH298" s="74">
        <f t="shared" si="59"/>
        <v>48211.840000000004</v>
      </c>
      <c r="AI298" s="73" t="str">
        <f t="shared" si="60"/>
        <v/>
      </c>
      <c r="AJ298" s="73" t="str">
        <f t="shared" si="61"/>
        <v/>
      </c>
      <c r="AK298" s="73" t="str">
        <f t="shared" si="62"/>
        <v/>
      </c>
      <c r="AL298" s="72" t="str">
        <f t="shared" si="63"/>
        <v/>
      </c>
      <c r="AM298" s="71" t="str">
        <f t="shared" si="64"/>
        <v/>
      </c>
    </row>
    <row r="299" spans="2:39" ht="13.8" thickBot="1">
      <c r="B299" s="79">
        <v>44431</v>
      </c>
      <c r="C299" s="78">
        <f>'2019 PSUI Customer Load'!C299+'2019 PSUI Customer Gen'!C299</f>
        <v>1813.52</v>
      </c>
      <c r="D299" s="78">
        <f>'2019 PSUI Customer Load'!D299+'2019 PSUI Customer Gen'!D299</f>
        <v>1808.8</v>
      </c>
      <c r="E299" s="78">
        <f>'2019 PSUI Customer Load'!E299+'2019 PSUI Customer Gen'!E299</f>
        <v>1826.51</v>
      </c>
      <c r="F299" s="78">
        <f>'2019 PSUI Customer Load'!F299+'2019 PSUI Customer Gen'!F299</f>
        <v>1839.63</v>
      </c>
      <c r="G299" s="78">
        <f>'2019 PSUI Customer Load'!G299+'2019 PSUI Customer Gen'!G299</f>
        <v>1821.33</v>
      </c>
      <c r="H299" s="78">
        <f>'2019 PSUI Customer Load'!H299+'2019 PSUI Customer Gen'!H299</f>
        <v>1816.36</v>
      </c>
      <c r="I299" s="78">
        <f>'2019 PSUI Customer Load'!I299+'2019 PSUI Customer Gen'!I299</f>
        <v>1949.29</v>
      </c>
      <c r="J299" s="78">
        <f>'2019 PSUI Customer Load'!J299+'2019 PSUI Customer Gen'!J299</f>
        <v>2072.39</v>
      </c>
      <c r="K299" s="78">
        <f>'2019 PSUI Customer Load'!K299+'2019 PSUI Customer Gen'!K299</f>
        <v>2150.54</v>
      </c>
      <c r="L299" s="78">
        <f>'2019 PSUI Customer Load'!L299+'2019 PSUI Customer Gen'!L299</f>
        <v>2236.8200000000002</v>
      </c>
      <c r="M299" s="78">
        <f>'2019 PSUI Customer Load'!M299+'2019 PSUI Customer Gen'!M299</f>
        <v>2312.35</v>
      </c>
      <c r="N299" s="78">
        <f>'2019 PSUI Customer Load'!N299+'2019 PSUI Customer Gen'!N299</f>
        <v>2296.35</v>
      </c>
      <c r="O299" s="78">
        <f>'2019 PSUI Customer Load'!O299+'2019 PSUI Customer Gen'!O299</f>
        <v>2287.3200000000002</v>
      </c>
      <c r="P299" s="78">
        <f>'2019 PSUI Customer Load'!P299+'2019 PSUI Customer Gen'!P299</f>
        <v>2247.98</v>
      </c>
      <c r="Q299" s="78">
        <f>'2019 PSUI Customer Load'!Q299+'2019 PSUI Customer Gen'!Q299</f>
        <v>2229.4299999999998</v>
      </c>
      <c r="R299" s="78">
        <f>'2019 PSUI Customer Load'!R299+'2019 PSUI Customer Gen'!R299</f>
        <v>2191.2800000000002</v>
      </c>
      <c r="S299" s="78">
        <f>'2019 PSUI Customer Load'!S299+'2019 PSUI Customer Gen'!S299</f>
        <v>2093.67</v>
      </c>
      <c r="T299" s="78">
        <f>'2019 PSUI Customer Load'!T299+'2019 PSUI Customer Gen'!T299</f>
        <v>2044.17</v>
      </c>
      <c r="U299" s="78">
        <f>'2019 PSUI Customer Load'!U299+'2019 PSUI Customer Gen'!U299</f>
        <v>2017.23</v>
      </c>
      <c r="V299" s="78">
        <f>'2019 PSUI Customer Load'!V299+'2019 PSUI Customer Gen'!V299</f>
        <v>1965.43</v>
      </c>
      <c r="W299" s="78">
        <f>'2019 PSUI Customer Load'!W299+'2019 PSUI Customer Gen'!W299</f>
        <v>1925.21</v>
      </c>
      <c r="X299" s="78">
        <f>'2019 PSUI Customer Load'!X299+'2019 PSUI Customer Gen'!X299</f>
        <v>1892.31</v>
      </c>
      <c r="Y299" s="78">
        <f>'2019 PSUI Customer Load'!Y299+'2019 PSUI Customer Gen'!Y299</f>
        <v>1844.96</v>
      </c>
      <c r="Z299" s="78">
        <f>'2019 PSUI Customer Load'!Z299+'2019 PSUI Customer Gen'!Z299</f>
        <v>1821.4</v>
      </c>
      <c r="AA299" s="86">
        <f t="shared" si="52"/>
        <v>2312.35</v>
      </c>
      <c r="AB299" s="77">
        <f t="shared" si="53"/>
        <v>2021</v>
      </c>
      <c r="AC299" s="76">
        <f t="shared" si="54"/>
        <v>8</v>
      </c>
      <c r="AD299" s="76" t="str">
        <f t="shared" si="55"/>
        <v/>
      </c>
      <c r="AE299" s="76" t="str">
        <f t="shared" si="56"/>
        <v/>
      </c>
      <c r="AF299" s="74">
        <f t="shared" si="57"/>
        <v>2312.35</v>
      </c>
      <c r="AG299" s="75" t="str">
        <f t="shared" si="58"/>
        <v>11:00</v>
      </c>
      <c r="AH299" s="74">
        <f t="shared" si="59"/>
        <v>50816.63</v>
      </c>
      <c r="AI299" s="73" t="str">
        <f t="shared" si="60"/>
        <v/>
      </c>
      <c r="AJ299" s="73" t="str">
        <f t="shared" si="61"/>
        <v/>
      </c>
      <c r="AK299" s="73" t="str">
        <f t="shared" si="62"/>
        <v/>
      </c>
      <c r="AL299" s="72" t="str">
        <f t="shared" si="63"/>
        <v/>
      </c>
      <c r="AM299" s="71" t="str">
        <f t="shared" si="64"/>
        <v/>
      </c>
    </row>
    <row r="300" spans="2:39" ht="13.8" thickBot="1">
      <c r="B300" s="79">
        <v>44432</v>
      </c>
      <c r="C300" s="78">
        <f>'2019 PSUI Customer Load'!C300+'2019 PSUI Customer Gen'!C300</f>
        <v>1803.79</v>
      </c>
      <c r="D300" s="78">
        <f>'2019 PSUI Customer Load'!D300+'2019 PSUI Customer Gen'!D300</f>
        <v>1797.43</v>
      </c>
      <c r="E300" s="78">
        <f>'2019 PSUI Customer Load'!E300+'2019 PSUI Customer Gen'!E300</f>
        <v>1826.37</v>
      </c>
      <c r="F300" s="78">
        <f>'2019 PSUI Customer Load'!F300+'2019 PSUI Customer Gen'!F300</f>
        <v>1812.69</v>
      </c>
      <c r="G300" s="78">
        <f>'2019 PSUI Customer Load'!G300+'2019 PSUI Customer Gen'!G300</f>
        <v>1800.54</v>
      </c>
      <c r="H300" s="78">
        <f>'2019 PSUI Customer Load'!H300+'2019 PSUI Customer Gen'!H300</f>
        <v>1862.81</v>
      </c>
      <c r="I300" s="78">
        <f>'2019 PSUI Customer Load'!I300+'2019 PSUI Customer Gen'!I300</f>
        <v>1968.72</v>
      </c>
      <c r="J300" s="78">
        <f>'2019 PSUI Customer Load'!J300+'2019 PSUI Customer Gen'!J300</f>
        <v>2100.3200000000002</v>
      </c>
      <c r="K300" s="78">
        <f>'2019 PSUI Customer Load'!K300+'2019 PSUI Customer Gen'!K300</f>
        <v>2164.4699999999998</v>
      </c>
      <c r="L300" s="78">
        <f>'2019 PSUI Customer Load'!L300+'2019 PSUI Customer Gen'!L300</f>
        <v>2214.0700000000002</v>
      </c>
      <c r="M300" s="78">
        <f>'2019 PSUI Customer Load'!M300+'2019 PSUI Customer Gen'!M300</f>
        <v>2294.71</v>
      </c>
      <c r="N300" s="78">
        <f>'2019 PSUI Customer Load'!N300+'2019 PSUI Customer Gen'!N300</f>
        <v>2249.87</v>
      </c>
      <c r="O300" s="78">
        <f>'2019 PSUI Customer Load'!O300+'2019 PSUI Customer Gen'!O300</f>
        <v>2285.29</v>
      </c>
      <c r="P300" s="78">
        <f>'2019 PSUI Customer Load'!P300+'2019 PSUI Customer Gen'!P300</f>
        <v>2312.6999999999998</v>
      </c>
      <c r="Q300" s="78">
        <f>'2019 PSUI Customer Load'!Q300+'2019 PSUI Customer Gen'!Q300</f>
        <v>2253.62</v>
      </c>
      <c r="R300" s="78">
        <f>'2019 PSUI Customer Load'!R300+'2019 PSUI Customer Gen'!R300</f>
        <v>2242.87</v>
      </c>
      <c r="S300" s="78">
        <f>'2019 PSUI Customer Load'!S300+'2019 PSUI Customer Gen'!S300</f>
        <v>2188.38</v>
      </c>
      <c r="T300" s="78">
        <f>'2019 PSUI Customer Load'!T300+'2019 PSUI Customer Gen'!T300</f>
        <v>2142.6</v>
      </c>
      <c r="U300" s="78">
        <f>'2019 PSUI Customer Load'!U300+'2019 PSUI Customer Gen'!U300</f>
        <v>2118.06</v>
      </c>
      <c r="V300" s="78">
        <f>'2019 PSUI Customer Load'!V300+'2019 PSUI Customer Gen'!V300</f>
        <v>2108.0500000000002</v>
      </c>
      <c r="W300" s="78">
        <f>'2019 PSUI Customer Load'!W300+'2019 PSUI Customer Gen'!W300</f>
        <v>2052.61</v>
      </c>
      <c r="X300" s="78">
        <f>'2019 PSUI Customer Load'!X300+'2019 PSUI Customer Gen'!X300</f>
        <v>2016.81</v>
      </c>
      <c r="Y300" s="78">
        <f>'2019 PSUI Customer Load'!Y300+'2019 PSUI Customer Gen'!Y300</f>
        <v>1976.77</v>
      </c>
      <c r="Z300" s="78">
        <f>'2019 PSUI Customer Load'!Z300+'2019 PSUI Customer Gen'!Z300</f>
        <v>1948.28</v>
      </c>
      <c r="AA300" s="86">
        <f t="shared" si="52"/>
        <v>2312.6999999999998</v>
      </c>
      <c r="AB300" s="77">
        <f t="shared" si="53"/>
        <v>2021</v>
      </c>
      <c r="AC300" s="76">
        <f t="shared" si="54"/>
        <v>8</v>
      </c>
      <c r="AD300" s="76" t="str">
        <f t="shared" si="55"/>
        <v/>
      </c>
      <c r="AE300" s="76" t="str">
        <f t="shared" si="56"/>
        <v/>
      </c>
      <c r="AF300" s="74">
        <f t="shared" si="57"/>
        <v>2312.6999999999998</v>
      </c>
      <c r="AG300" s="75" t="str">
        <f t="shared" si="58"/>
        <v>14:00</v>
      </c>
      <c r="AH300" s="74">
        <f t="shared" si="59"/>
        <v>51854.529999999984</v>
      </c>
      <c r="AI300" s="73" t="str">
        <f t="shared" si="60"/>
        <v/>
      </c>
      <c r="AJ300" s="73" t="str">
        <f t="shared" si="61"/>
        <v/>
      </c>
      <c r="AK300" s="73" t="str">
        <f t="shared" si="62"/>
        <v/>
      </c>
      <c r="AL300" s="72" t="str">
        <f t="shared" si="63"/>
        <v/>
      </c>
      <c r="AM300" s="71" t="str">
        <f t="shared" si="64"/>
        <v/>
      </c>
    </row>
    <row r="301" spans="2:39" ht="13.8" thickBot="1">
      <c r="B301" s="79">
        <v>44433</v>
      </c>
      <c r="C301" s="78">
        <f>'2019 PSUI Customer Load'!C301+'2019 PSUI Customer Gen'!C301</f>
        <v>1929.59</v>
      </c>
      <c r="D301" s="78">
        <f>'2019 PSUI Customer Load'!D301+'2019 PSUI Customer Gen'!D301</f>
        <v>1910.79</v>
      </c>
      <c r="E301" s="78">
        <f>'2019 PSUI Customer Load'!E301+'2019 PSUI Customer Gen'!E301</f>
        <v>1944.67</v>
      </c>
      <c r="F301" s="78">
        <f>'2019 PSUI Customer Load'!F301+'2019 PSUI Customer Gen'!F301</f>
        <v>1941.45</v>
      </c>
      <c r="G301" s="78">
        <f>'2019 PSUI Customer Load'!G301+'2019 PSUI Customer Gen'!G301</f>
        <v>1937.67</v>
      </c>
      <c r="H301" s="78">
        <f>'2019 PSUI Customer Load'!H301+'2019 PSUI Customer Gen'!H301</f>
        <v>1976.49</v>
      </c>
      <c r="I301" s="78">
        <f>'2019 PSUI Customer Load'!I301+'2019 PSUI Customer Gen'!I301</f>
        <v>2085.37</v>
      </c>
      <c r="J301" s="78">
        <f>'2019 PSUI Customer Load'!J301+'2019 PSUI Customer Gen'!J301</f>
        <v>2196.08</v>
      </c>
      <c r="K301" s="78">
        <f>'2019 PSUI Customer Load'!K301+'2019 PSUI Customer Gen'!K301</f>
        <v>2283.86</v>
      </c>
      <c r="L301" s="78">
        <f>'2019 PSUI Customer Load'!L301+'2019 PSUI Customer Gen'!L301</f>
        <v>2347.4499999999998</v>
      </c>
      <c r="M301" s="78">
        <f>'2019 PSUI Customer Load'!M301+'2019 PSUI Customer Gen'!M301</f>
        <v>2331.84</v>
      </c>
      <c r="N301" s="78">
        <f>'2019 PSUI Customer Load'!N301+'2019 PSUI Customer Gen'!N301</f>
        <v>2287.9499999999998</v>
      </c>
      <c r="O301" s="78">
        <f>'2019 PSUI Customer Load'!O301+'2019 PSUI Customer Gen'!O301</f>
        <v>2303.38</v>
      </c>
      <c r="P301" s="78">
        <f>'2019 PSUI Customer Load'!P301+'2019 PSUI Customer Gen'!P301</f>
        <v>2320.4699999999998</v>
      </c>
      <c r="Q301" s="78">
        <f>'2019 PSUI Customer Load'!Q301+'2019 PSUI Customer Gen'!Q301</f>
        <v>2275.63</v>
      </c>
      <c r="R301" s="78">
        <f>'2019 PSUI Customer Load'!R301+'2019 PSUI Customer Gen'!R301</f>
        <v>2251.69</v>
      </c>
      <c r="S301" s="78">
        <f>'2019 PSUI Customer Load'!S301+'2019 PSUI Customer Gen'!S301</f>
        <v>2192.86</v>
      </c>
      <c r="T301" s="78">
        <f>'2019 PSUI Customer Load'!T301+'2019 PSUI Customer Gen'!T301</f>
        <v>2132.94</v>
      </c>
      <c r="U301" s="78">
        <f>'2019 PSUI Customer Load'!U301+'2019 PSUI Customer Gen'!U301</f>
        <v>2117.5700000000002</v>
      </c>
      <c r="V301" s="78">
        <f>'2019 PSUI Customer Load'!V301+'2019 PSUI Customer Gen'!V301</f>
        <v>2066.9299999999998</v>
      </c>
      <c r="W301" s="78">
        <f>'2019 PSUI Customer Load'!W301+'2019 PSUI Customer Gen'!W301</f>
        <v>2047.43</v>
      </c>
      <c r="X301" s="78">
        <f>'2019 PSUI Customer Load'!X301+'2019 PSUI Customer Gen'!X301</f>
        <v>2023.38</v>
      </c>
      <c r="Y301" s="78">
        <f>'2019 PSUI Customer Load'!Y301+'2019 PSUI Customer Gen'!Y301</f>
        <v>1973.83</v>
      </c>
      <c r="Z301" s="78">
        <f>'2019 PSUI Customer Load'!Z301+'2019 PSUI Customer Gen'!Z301</f>
        <v>1937.39</v>
      </c>
      <c r="AA301" s="86">
        <f t="shared" si="52"/>
        <v>2347.4499999999998</v>
      </c>
      <c r="AB301" s="77">
        <f t="shared" si="53"/>
        <v>2021</v>
      </c>
      <c r="AC301" s="76">
        <f t="shared" si="54"/>
        <v>8</v>
      </c>
      <c r="AD301" s="76" t="str">
        <f t="shared" si="55"/>
        <v/>
      </c>
      <c r="AE301" s="76" t="str">
        <f t="shared" si="56"/>
        <v/>
      </c>
      <c r="AF301" s="74">
        <f t="shared" si="57"/>
        <v>2347.4499999999998</v>
      </c>
      <c r="AG301" s="75" t="str">
        <f t="shared" si="58"/>
        <v>10:00</v>
      </c>
      <c r="AH301" s="74">
        <f t="shared" si="59"/>
        <v>53164.160000000003</v>
      </c>
      <c r="AI301" s="73" t="str">
        <f t="shared" si="60"/>
        <v/>
      </c>
      <c r="AJ301" s="73" t="str">
        <f t="shared" si="61"/>
        <v/>
      </c>
      <c r="AK301" s="73" t="str">
        <f t="shared" si="62"/>
        <v/>
      </c>
      <c r="AL301" s="72" t="str">
        <f t="shared" si="63"/>
        <v/>
      </c>
      <c r="AM301" s="71" t="str">
        <f t="shared" si="64"/>
        <v/>
      </c>
    </row>
    <row r="302" spans="2:39" ht="13.8" thickBot="1">
      <c r="B302" s="79">
        <v>44434</v>
      </c>
      <c r="C302" s="78">
        <f>'2019 PSUI Customer Load'!C302+'2019 PSUI Customer Gen'!C302</f>
        <v>1902.74</v>
      </c>
      <c r="D302" s="78">
        <f>'2019 PSUI Customer Load'!D302+'2019 PSUI Customer Gen'!D302</f>
        <v>1888.78</v>
      </c>
      <c r="E302" s="78">
        <f>'2019 PSUI Customer Load'!E302+'2019 PSUI Customer Gen'!E302</f>
        <v>1931.2</v>
      </c>
      <c r="F302" s="78">
        <f>'2019 PSUI Customer Load'!F302+'2019 PSUI Customer Gen'!F302</f>
        <v>1938.09</v>
      </c>
      <c r="G302" s="78">
        <f>'2019 PSUI Customer Load'!G302+'2019 PSUI Customer Gen'!G302</f>
        <v>1951.15</v>
      </c>
      <c r="H302" s="78">
        <f>'2019 PSUI Customer Load'!H302+'2019 PSUI Customer Gen'!H302</f>
        <v>1999.69</v>
      </c>
      <c r="I302" s="78">
        <f>'2019 PSUI Customer Load'!I302+'2019 PSUI Customer Gen'!I302</f>
        <v>2144.63</v>
      </c>
      <c r="J302" s="78">
        <f>'2019 PSUI Customer Load'!J302+'2019 PSUI Customer Gen'!J302</f>
        <v>2193.52</v>
      </c>
      <c r="K302" s="78">
        <f>'2019 PSUI Customer Load'!K302+'2019 PSUI Customer Gen'!K302</f>
        <v>2261.0700000000002</v>
      </c>
      <c r="L302" s="78">
        <f>'2019 PSUI Customer Load'!L302+'2019 PSUI Customer Gen'!L302</f>
        <v>2336.46</v>
      </c>
      <c r="M302" s="78">
        <f>'2019 PSUI Customer Load'!M302+'2019 PSUI Customer Gen'!M302</f>
        <v>2415.52</v>
      </c>
      <c r="N302" s="78">
        <f>'2019 PSUI Customer Load'!N302+'2019 PSUI Customer Gen'!N302</f>
        <v>2430.64</v>
      </c>
      <c r="O302" s="78">
        <f>'2019 PSUI Customer Load'!O302+'2019 PSUI Customer Gen'!O302</f>
        <v>2446.2199999999998</v>
      </c>
      <c r="P302" s="78">
        <f>'2019 PSUI Customer Load'!P302+'2019 PSUI Customer Gen'!P302</f>
        <v>2463.16</v>
      </c>
      <c r="Q302" s="78">
        <f>'2019 PSUI Customer Load'!Q302+'2019 PSUI Customer Gen'!Q302</f>
        <v>2472.96</v>
      </c>
      <c r="R302" s="78">
        <f>'2019 PSUI Customer Load'!R302+'2019 PSUI Customer Gen'!R302</f>
        <v>2419.38</v>
      </c>
      <c r="S302" s="78">
        <f>'2019 PSUI Customer Load'!S302+'2019 PSUI Customer Gen'!S302</f>
        <v>2350.88</v>
      </c>
      <c r="T302" s="78">
        <f>'2019 PSUI Customer Load'!T302+'2019 PSUI Customer Gen'!T302</f>
        <v>2237.34</v>
      </c>
      <c r="U302" s="78">
        <f>'2019 PSUI Customer Load'!U302+'2019 PSUI Customer Gen'!U302</f>
        <v>2066.71</v>
      </c>
      <c r="V302" s="78">
        <f>'2019 PSUI Customer Load'!V302+'2019 PSUI Customer Gen'!V302</f>
        <v>2015.3</v>
      </c>
      <c r="W302" s="78">
        <f>'2019 PSUI Customer Load'!W302+'2019 PSUI Customer Gen'!W302</f>
        <v>1970.92</v>
      </c>
      <c r="X302" s="78">
        <f>'2019 PSUI Customer Load'!X302+'2019 PSUI Customer Gen'!X302</f>
        <v>1886.89</v>
      </c>
      <c r="Y302" s="78">
        <f>'2019 PSUI Customer Load'!Y302+'2019 PSUI Customer Gen'!Y302</f>
        <v>1829.28</v>
      </c>
      <c r="Z302" s="78">
        <f>'2019 PSUI Customer Load'!Z302+'2019 PSUI Customer Gen'!Z302</f>
        <v>1818.39</v>
      </c>
      <c r="AA302" s="86">
        <f t="shared" si="52"/>
        <v>2472.96</v>
      </c>
      <c r="AB302" s="77">
        <f t="shared" si="53"/>
        <v>2021</v>
      </c>
      <c r="AC302" s="76">
        <f t="shared" si="54"/>
        <v>8</v>
      </c>
      <c r="AD302" s="76" t="str">
        <f t="shared" si="55"/>
        <v/>
      </c>
      <c r="AE302" s="76" t="str">
        <f t="shared" si="56"/>
        <v/>
      </c>
      <c r="AF302" s="74">
        <f t="shared" si="57"/>
        <v>2472.96</v>
      </c>
      <c r="AG302" s="75" t="str">
        <f t="shared" si="58"/>
        <v>15:00</v>
      </c>
      <c r="AH302" s="74">
        <f t="shared" si="59"/>
        <v>53843.87999999999</v>
      </c>
      <c r="AI302" s="73" t="str">
        <f t="shared" si="60"/>
        <v/>
      </c>
      <c r="AJ302" s="73" t="str">
        <f t="shared" si="61"/>
        <v/>
      </c>
      <c r="AK302" s="73" t="str">
        <f t="shared" si="62"/>
        <v/>
      </c>
      <c r="AL302" s="72" t="str">
        <f t="shared" si="63"/>
        <v/>
      </c>
      <c r="AM302" s="71" t="str">
        <f t="shared" si="64"/>
        <v/>
      </c>
    </row>
    <row r="303" spans="2:39" ht="13.8" thickBot="1">
      <c r="B303" s="79">
        <v>44435</v>
      </c>
      <c r="C303" s="78">
        <f>'2019 PSUI Customer Load'!C303+'2019 PSUI Customer Gen'!C303</f>
        <v>1789.24</v>
      </c>
      <c r="D303" s="78">
        <f>'2019 PSUI Customer Load'!D303+'2019 PSUI Customer Gen'!D303</f>
        <v>1770.96</v>
      </c>
      <c r="E303" s="78">
        <f>'2019 PSUI Customer Load'!E303+'2019 PSUI Customer Gen'!E303</f>
        <v>1760.64</v>
      </c>
      <c r="F303" s="78">
        <f>'2019 PSUI Customer Load'!F303+'2019 PSUI Customer Gen'!F303</f>
        <v>1748.67</v>
      </c>
      <c r="G303" s="78">
        <f>'2019 PSUI Customer Load'!G303+'2019 PSUI Customer Gen'!G303</f>
        <v>1752.94</v>
      </c>
      <c r="H303" s="78">
        <f>'2019 PSUI Customer Load'!H303+'2019 PSUI Customer Gen'!H303</f>
        <v>1795.5</v>
      </c>
      <c r="I303" s="78">
        <f>'2019 PSUI Customer Load'!I303+'2019 PSUI Customer Gen'!I303</f>
        <v>1929.2</v>
      </c>
      <c r="J303" s="78">
        <f>'2019 PSUI Customer Load'!J303+'2019 PSUI Customer Gen'!J303</f>
        <v>1964.62</v>
      </c>
      <c r="K303" s="78">
        <f>'2019 PSUI Customer Load'!K303+'2019 PSUI Customer Gen'!K303</f>
        <v>1966.51</v>
      </c>
      <c r="L303" s="78">
        <f>'2019 PSUI Customer Load'!L303+'2019 PSUI Customer Gen'!L303</f>
        <v>2060.4899999999998</v>
      </c>
      <c r="M303" s="78">
        <f>'2019 PSUI Customer Load'!M303+'2019 PSUI Customer Gen'!M303</f>
        <v>2110.54</v>
      </c>
      <c r="N303" s="78">
        <f>'2019 PSUI Customer Load'!N303+'2019 PSUI Customer Gen'!N303</f>
        <v>2119.92</v>
      </c>
      <c r="O303" s="78">
        <f>'2019 PSUI Customer Load'!O303+'2019 PSUI Customer Gen'!O303</f>
        <v>2122.75</v>
      </c>
      <c r="P303" s="78">
        <f>'2019 PSUI Customer Load'!P303+'2019 PSUI Customer Gen'!P303</f>
        <v>2131.0100000000002</v>
      </c>
      <c r="Q303" s="78">
        <f>'2019 PSUI Customer Load'!Q303+'2019 PSUI Customer Gen'!Q303</f>
        <v>2130.21</v>
      </c>
      <c r="R303" s="78">
        <f>'2019 PSUI Customer Load'!R303+'2019 PSUI Customer Gen'!R303</f>
        <v>2108.79</v>
      </c>
      <c r="S303" s="78">
        <f>'2019 PSUI Customer Load'!S303+'2019 PSUI Customer Gen'!S303</f>
        <v>2009.28</v>
      </c>
      <c r="T303" s="78">
        <f>'2019 PSUI Customer Load'!T303+'2019 PSUI Customer Gen'!T303</f>
        <v>1912.37</v>
      </c>
      <c r="U303" s="78">
        <f>'2019 PSUI Customer Load'!U303+'2019 PSUI Customer Gen'!U303</f>
        <v>1838.59</v>
      </c>
      <c r="V303" s="78">
        <f>'2019 PSUI Customer Load'!V303+'2019 PSUI Customer Gen'!V303</f>
        <v>1799.77</v>
      </c>
      <c r="W303" s="78">
        <f>'2019 PSUI Customer Load'!W303+'2019 PSUI Customer Gen'!W303</f>
        <v>1796.48</v>
      </c>
      <c r="X303" s="78">
        <f>'2019 PSUI Customer Load'!X303+'2019 PSUI Customer Gen'!X303</f>
        <v>1785.59</v>
      </c>
      <c r="Y303" s="78">
        <f>'2019 PSUI Customer Load'!Y303+'2019 PSUI Customer Gen'!Y303</f>
        <v>1743.8</v>
      </c>
      <c r="Z303" s="78">
        <f>'2019 PSUI Customer Load'!Z303+'2019 PSUI Customer Gen'!Z303</f>
        <v>1706.64</v>
      </c>
      <c r="AA303" s="86">
        <f t="shared" si="52"/>
        <v>2131.0100000000002</v>
      </c>
      <c r="AB303" s="77">
        <f t="shared" si="53"/>
        <v>2021</v>
      </c>
      <c r="AC303" s="76">
        <f t="shared" si="54"/>
        <v>8</v>
      </c>
      <c r="AD303" s="76" t="str">
        <f t="shared" si="55"/>
        <v/>
      </c>
      <c r="AE303" s="76" t="str">
        <f t="shared" si="56"/>
        <v/>
      </c>
      <c r="AF303" s="74">
        <f t="shared" si="57"/>
        <v>2131.0100000000002</v>
      </c>
      <c r="AG303" s="75" t="str">
        <f t="shared" si="58"/>
        <v>14:00</v>
      </c>
      <c r="AH303" s="74">
        <f t="shared" si="59"/>
        <v>47985.52</v>
      </c>
      <c r="AI303" s="73" t="str">
        <f t="shared" si="60"/>
        <v/>
      </c>
      <c r="AJ303" s="73" t="str">
        <f t="shared" si="61"/>
        <v/>
      </c>
      <c r="AK303" s="73" t="str">
        <f t="shared" si="62"/>
        <v/>
      </c>
      <c r="AL303" s="72" t="str">
        <f t="shared" si="63"/>
        <v/>
      </c>
      <c r="AM303" s="71" t="str">
        <f t="shared" si="64"/>
        <v/>
      </c>
    </row>
    <row r="304" spans="2:39" ht="13.8" thickBot="1">
      <c r="B304" s="79">
        <v>44436</v>
      </c>
      <c r="C304" s="78">
        <f>'2019 PSUI Customer Load'!C304+'2019 PSUI Customer Gen'!C304</f>
        <v>1701.14</v>
      </c>
      <c r="D304" s="78">
        <f>'2019 PSUI Customer Load'!D304+'2019 PSUI Customer Gen'!D304</f>
        <v>1717.84</v>
      </c>
      <c r="E304" s="78">
        <f>'2019 PSUI Customer Load'!E304+'2019 PSUI Customer Gen'!E304</f>
        <v>1719.1</v>
      </c>
      <c r="F304" s="78">
        <f>'2019 PSUI Customer Load'!F304+'2019 PSUI Customer Gen'!F304</f>
        <v>1707.34</v>
      </c>
      <c r="G304" s="78">
        <f>'2019 PSUI Customer Load'!G304+'2019 PSUI Customer Gen'!G304</f>
        <v>1711.5</v>
      </c>
      <c r="H304" s="78">
        <f>'2019 PSUI Customer Load'!H304+'2019 PSUI Customer Gen'!H304</f>
        <v>1764.04</v>
      </c>
      <c r="I304" s="78">
        <f>'2019 PSUI Customer Load'!I304+'2019 PSUI Customer Gen'!I304</f>
        <v>1854.65</v>
      </c>
      <c r="J304" s="78">
        <f>'2019 PSUI Customer Load'!J304+'2019 PSUI Customer Gen'!J304</f>
        <v>1871.28</v>
      </c>
      <c r="K304" s="78">
        <f>'2019 PSUI Customer Load'!K304+'2019 PSUI Customer Gen'!K304</f>
        <v>1894.97</v>
      </c>
      <c r="L304" s="78">
        <f>'2019 PSUI Customer Load'!L304+'2019 PSUI Customer Gen'!L304</f>
        <v>1949.15</v>
      </c>
      <c r="M304" s="78">
        <f>'2019 PSUI Customer Load'!M304+'2019 PSUI Customer Gen'!M304</f>
        <v>2059.5100000000002</v>
      </c>
      <c r="N304" s="78">
        <f>'2019 PSUI Customer Load'!N304+'2019 PSUI Customer Gen'!N304</f>
        <v>2089.0100000000002</v>
      </c>
      <c r="O304" s="78">
        <f>'2019 PSUI Customer Load'!O304+'2019 PSUI Customer Gen'!O304</f>
        <v>2124.0100000000002</v>
      </c>
      <c r="P304" s="78">
        <f>'2019 PSUI Customer Load'!P304+'2019 PSUI Customer Gen'!P304</f>
        <v>2124.15</v>
      </c>
      <c r="Q304" s="78">
        <f>'2019 PSUI Customer Load'!Q304+'2019 PSUI Customer Gen'!Q304</f>
        <v>2205.3200000000002</v>
      </c>
      <c r="R304" s="78">
        <f>'2019 PSUI Customer Load'!R304+'2019 PSUI Customer Gen'!R304</f>
        <v>2196.11</v>
      </c>
      <c r="S304" s="78">
        <f>'2019 PSUI Customer Load'!S304+'2019 PSUI Customer Gen'!S304</f>
        <v>2170.46</v>
      </c>
      <c r="T304" s="78">
        <f>'2019 PSUI Customer Load'!T304+'2019 PSUI Customer Gen'!T304</f>
        <v>2175.6999999999998</v>
      </c>
      <c r="U304" s="78">
        <f>'2019 PSUI Customer Load'!U304+'2019 PSUI Customer Gen'!U304</f>
        <v>2149.38</v>
      </c>
      <c r="V304" s="78">
        <f>'2019 PSUI Customer Load'!V304+'2019 PSUI Customer Gen'!V304</f>
        <v>2064.9</v>
      </c>
      <c r="W304" s="78">
        <f>'2019 PSUI Customer Load'!W304+'2019 PSUI Customer Gen'!W304</f>
        <v>1984.61</v>
      </c>
      <c r="X304" s="78">
        <f>'2019 PSUI Customer Load'!X304+'2019 PSUI Customer Gen'!X304</f>
        <v>1942.99</v>
      </c>
      <c r="Y304" s="78">
        <f>'2019 PSUI Customer Load'!Y304+'2019 PSUI Customer Gen'!Y304</f>
        <v>1940.75</v>
      </c>
      <c r="Z304" s="78">
        <f>'2019 PSUI Customer Load'!Z304+'2019 PSUI Customer Gen'!Z304</f>
        <v>1945.48</v>
      </c>
      <c r="AA304" s="86">
        <f t="shared" si="52"/>
        <v>2205.3200000000002</v>
      </c>
      <c r="AB304" s="77">
        <f t="shared" si="53"/>
        <v>2021</v>
      </c>
      <c r="AC304" s="76">
        <f t="shared" si="54"/>
        <v>8</v>
      </c>
      <c r="AD304" s="76" t="str">
        <f t="shared" si="55"/>
        <v/>
      </c>
      <c r="AE304" s="76" t="str">
        <f t="shared" si="56"/>
        <v/>
      </c>
      <c r="AF304" s="74">
        <f t="shared" si="57"/>
        <v>2205.3200000000002</v>
      </c>
      <c r="AG304" s="75" t="str">
        <f t="shared" si="58"/>
        <v>15:00</v>
      </c>
      <c r="AH304" s="74">
        <f t="shared" si="59"/>
        <v>49268.71</v>
      </c>
      <c r="AI304" s="73" t="str">
        <f t="shared" si="60"/>
        <v/>
      </c>
      <c r="AJ304" s="73" t="str">
        <f t="shared" si="61"/>
        <v/>
      </c>
      <c r="AK304" s="73" t="str">
        <f t="shared" si="62"/>
        <v/>
      </c>
      <c r="AL304" s="72" t="str">
        <f t="shared" si="63"/>
        <v/>
      </c>
      <c r="AM304" s="71" t="str">
        <f t="shared" si="64"/>
        <v/>
      </c>
    </row>
    <row r="305" spans="2:39" ht="13.8" thickBot="1">
      <c r="B305" s="79">
        <v>44437</v>
      </c>
      <c r="C305" s="78">
        <f>'2019 PSUI Customer Load'!C305+'2019 PSUI Customer Gen'!C305</f>
        <v>1935.85</v>
      </c>
      <c r="D305" s="78">
        <f>'2019 PSUI Customer Load'!D305+'2019 PSUI Customer Gen'!D305</f>
        <v>1921.36</v>
      </c>
      <c r="E305" s="78">
        <f>'2019 PSUI Customer Load'!E305+'2019 PSUI Customer Gen'!E305</f>
        <v>1897.35</v>
      </c>
      <c r="F305" s="78">
        <f>'2019 PSUI Customer Load'!F305+'2019 PSUI Customer Gen'!F305</f>
        <v>1866.83</v>
      </c>
      <c r="G305" s="78">
        <f>'2019 PSUI Customer Load'!G305+'2019 PSUI Customer Gen'!G305</f>
        <v>1868.34</v>
      </c>
      <c r="H305" s="78">
        <f>'2019 PSUI Customer Load'!H305+'2019 PSUI Customer Gen'!H305</f>
        <v>1885.91</v>
      </c>
      <c r="I305" s="78">
        <f>'2019 PSUI Customer Load'!I305+'2019 PSUI Customer Gen'!I305</f>
        <v>1960.91</v>
      </c>
      <c r="J305" s="78">
        <f>'2019 PSUI Customer Load'!J305+'2019 PSUI Customer Gen'!J305</f>
        <v>1999.38</v>
      </c>
      <c r="K305" s="78">
        <f>'2019 PSUI Customer Load'!K305+'2019 PSUI Customer Gen'!K305</f>
        <v>2095.38</v>
      </c>
      <c r="L305" s="78">
        <f>'2019 PSUI Customer Load'!L305+'2019 PSUI Customer Gen'!L305</f>
        <v>2176.5100000000002</v>
      </c>
      <c r="M305" s="78">
        <f>'2019 PSUI Customer Load'!M305+'2019 PSUI Customer Gen'!M305</f>
        <v>2237.94</v>
      </c>
      <c r="N305" s="78">
        <f>'2019 PSUI Customer Load'!N305+'2019 PSUI Customer Gen'!N305</f>
        <v>2214.56</v>
      </c>
      <c r="O305" s="78">
        <f>'2019 PSUI Customer Load'!O305+'2019 PSUI Customer Gen'!O305</f>
        <v>2194.64</v>
      </c>
      <c r="P305" s="78">
        <f>'2019 PSUI Customer Load'!P305+'2019 PSUI Customer Gen'!P305</f>
        <v>2209.1999999999998</v>
      </c>
      <c r="Q305" s="78">
        <f>'2019 PSUI Customer Load'!Q305+'2019 PSUI Customer Gen'!Q305</f>
        <v>2200.0300000000002</v>
      </c>
      <c r="R305" s="78">
        <f>'2019 PSUI Customer Load'!R305+'2019 PSUI Customer Gen'!R305</f>
        <v>2197.06</v>
      </c>
      <c r="S305" s="78">
        <f>'2019 PSUI Customer Load'!S305+'2019 PSUI Customer Gen'!S305</f>
        <v>2142.42</v>
      </c>
      <c r="T305" s="78">
        <f>'2019 PSUI Customer Load'!T305+'2019 PSUI Customer Gen'!T305</f>
        <v>2100.9499999999998</v>
      </c>
      <c r="U305" s="78">
        <f>'2019 PSUI Customer Load'!U305+'2019 PSUI Customer Gen'!U305</f>
        <v>2093.04</v>
      </c>
      <c r="V305" s="78">
        <f>'2019 PSUI Customer Load'!V305+'2019 PSUI Customer Gen'!V305</f>
        <v>1985.17</v>
      </c>
      <c r="W305" s="78">
        <f>'2019 PSUI Customer Load'!W305+'2019 PSUI Customer Gen'!W305</f>
        <v>1888.39</v>
      </c>
      <c r="X305" s="78">
        <f>'2019 PSUI Customer Load'!X305+'2019 PSUI Customer Gen'!X305</f>
        <v>1879.26</v>
      </c>
      <c r="Y305" s="78">
        <f>'2019 PSUI Customer Load'!Y305+'2019 PSUI Customer Gen'!Y305</f>
        <v>1870.12</v>
      </c>
      <c r="Z305" s="78">
        <f>'2019 PSUI Customer Load'!Z305+'2019 PSUI Customer Gen'!Z305</f>
        <v>1858.64</v>
      </c>
      <c r="AA305" s="86">
        <f t="shared" si="52"/>
        <v>2237.94</v>
      </c>
      <c r="AB305" s="77">
        <f t="shared" si="53"/>
        <v>2021</v>
      </c>
      <c r="AC305" s="76">
        <f t="shared" si="54"/>
        <v>8</v>
      </c>
      <c r="AD305" s="76" t="str">
        <f t="shared" si="55"/>
        <v/>
      </c>
      <c r="AE305" s="76" t="str">
        <f t="shared" si="56"/>
        <v/>
      </c>
      <c r="AF305" s="74">
        <f t="shared" si="57"/>
        <v>2237.94</v>
      </c>
      <c r="AG305" s="75" t="str">
        <f t="shared" si="58"/>
        <v>11:00</v>
      </c>
      <c r="AH305" s="74">
        <f t="shared" si="59"/>
        <v>50917.18</v>
      </c>
      <c r="AI305" s="73" t="str">
        <f t="shared" si="60"/>
        <v/>
      </c>
      <c r="AJ305" s="73" t="str">
        <f t="shared" si="61"/>
        <v/>
      </c>
      <c r="AK305" s="73" t="str">
        <f t="shared" si="62"/>
        <v/>
      </c>
      <c r="AL305" s="72" t="str">
        <f t="shared" si="63"/>
        <v/>
      </c>
      <c r="AM305" s="71" t="str">
        <f t="shared" si="64"/>
        <v/>
      </c>
    </row>
    <row r="306" spans="2:39" ht="13.8" thickBot="1">
      <c r="B306" s="79">
        <v>44438</v>
      </c>
      <c r="C306" s="78">
        <f>'2019 PSUI Customer Load'!C306+'2019 PSUI Customer Gen'!C306</f>
        <v>1838.94</v>
      </c>
      <c r="D306" s="78">
        <f>'2019 PSUI Customer Load'!D306+'2019 PSUI Customer Gen'!D306</f>
        <v>1839.01</v>
      </c>
      <c r="E306" s="78">
        <f>'2019 PSUI Customer Load'!E306+'2019 PSUI Customer Gen'!E306</f>
        <v>1887.13</v>
      </c>
      <c r="F306" s="78">
        <f>'2019 PSUI Customer Load'!F306+'2019 PSUI Customer Gen'!F306</f>
        <v>1923.46</v>
      </c>
      <c r="G306" s="78">
        <f>'2019 PSUI Customer Load'!G306+'2019 PSUI Customer Gen'!G306</f>
        <v>1919.75</v>
      </c>
      <c r="H306" s="78">
        <f>'2019 PSUI Customer Load'!H306+'2019 PSUI Customer Gen'!H306</f>
        <v>1969.7</v>
      </c>
      <c r="I306" s="78">
        <f>'2019 PSUI Customer Load'!I306+'2019 PSUI Customer Gen'!I306</f>
        <v>2053.59</v>
      </c>
      <c r="J306" s="78">
        <f>'2019 PSUI Customer Load'!J306+'2019 PSUI Customer Gen'!J306</f>
        <v>2128.39</v>
      </c>
      <c r="K306" s="78">
        <f>'2019 PSUI Customer Load'!K306+'2019 PSUI Customer Gen'!K306</f>
        <v>2130.2800000000002</v>
      </c>
      <c r="L306" s="78">
        <f>'2019 PSUI Customer Load'!L306+'2019 PSUI Customer Gen'!L306</f>
        <v>2144.66</v>
      </c>
      <c r="M306" s="78">
        <f>'2019 PSUI Customer Load'!M306+'2019 PSUI Customer Gen'!M306</f>
        <v>2141.34</v>
      </c>
      <c r="N306" s="78">
        <f>'2019 PSUI Customer Load'!N306+'2019 PSUI Customer Gen'!N306</f>
        <v>2109.38</v>
      </c>
      <c r="O306" s="78">
        <f>'2019 PSUI Customer Load'!O306+'2019 PSUI Customer Gen'!O306</f>
        <v>2095.66</v>
      </c>
      <c r="P306" s="78">
        <f>'2019 PSUI Customer Load'!P306+'2019 PSUI Customer Gen'!P306</f>
        <v>2100.98</v>
      </c>
      <c r="Q306" s="78">
        <f>'2019 PSUI Customer Load'!Q306+'2019 PSUI Customer Gen'!Q306</f>
        <v>2090.1999999999998</v>
      </c>
      <c r="R306" s="78">
        <f>'2019 PSUI Customer Load'!R306+'2019 PSUI Customer Gen'!R306</f>
        <v>2039.56</v>
      </c>
      <c r="S306" s="78">
        <f>'2019 PSUI Customer Load'!S306+'2019 PSUI Customer Gen'!S306</f>
        <v>1930.53</v>
      </c>
      <c r="T306" s="78">
        <f>'2019 PSUI Customer Load'!T306+'2019 PSUI Customer Gen'!T306</f>
        <v>1876.95</v>
      </c>
      <c r="U306" s="78">
        <f>'2019 PSUI Customer Load'!U306+'2019 PSUI Customer Gen'!U306</f>
        <v>1847.69</v>
      </c>
      <c r="V306" s="78">
        <f>'2019 PSUI Customer Load'!V306+'2019 PSUI Customer Gen'!V306</f>
        <v>1802.71</v>
      </c>
      <c r="W306" s="78">
        <f>'2019 PSUI Customer Load'!W306+'2019 PSUI Customer Gen'!W306</f>
        <v>1773.7</v>
      </c>
      <c r="X306" s="78">
        <f>'2019 PSUI Customer Load'!X306+'2019 PSUI Customer Gen'!X306</f>
        <v>1751.58</v>
      </c>
      <c r="Y306" s="78">
        <f>'2019 PSUI Customer Load'!Y306+'2019 PSUI Customer Gen'!Y306</f>
        <v>1705.76</v>
      </c>
      <c r="Z306" s="78">
        <f>'2019 PSUI Customer Load'!Z306+'2019 PSUI Customer Gen'!Z306</f>
        <v>1685.25</v>
      </c>
      <c r="AA306" s="86">
        <f t="shared" si="52"/>
        <v>2144.66</v>
      </c>
      <c r="AB306" s="77">
        <f t="shared" si="53"/>
        <v>2021</v>
      </c>
      <c r="AC306" s="76">
        <f t="shared" si="54"/>
        <v>8</v>
      </c>
      <c r="AD306" s="76" t="str">
        <f t="shared" si="55"/>
        <v/>
      </c>
      <c r="AE306" s="76" t="str">
        <f t="shared" si="56"/>
        <v/>
      </c>
      <c r="AF306" s="74">
        <f t="shared" si="57"/>
        <v>2144.66</v>
      </c>
      <c r="AG306" s="75" t="str">
        <f t="shared" si="58"/>
        <v>10:00</v>
      </c>
      <c r="AH306" s="74">
        <f t="shared" si="59"/>
        <v>48930.86</v>
      </c>
      <c r="AI306" s="73" t="str">
        <f t="shared" si="60"/>
        <v/>
      </c>
      <c r="AJ306" s="73" t="str">
        <f t="shared" si="61"/>
        <v/>
      </c>
      <c r="AK306" s="73" t="str">
        <f t="shared" si="62"/>
        <v/>
      </c>
      <c r="AL306" s="72" t="str">
        <f t="shared" si="63"/>
        <v/>
      </c>
      <c r="AM306" s="71" t="str">
        <f t="shared" si="64"/>
        <v/>
      </c>
    </row>
    <row r="307" spans="2:39" ht="13.8" thickBot="1">
      <c r="B307" s="79">
        <v>44439</v>
      </c>
      <c r="C307" s="78">
        <f>'2019 PSUI Customer Load'!C307+'2019 PSUI Customer Gen'!C307</f>
        <v>1660.65</v>
      </c>
      <c r="D307" s="78">
        <f>'2019 PSUI Customer Load'!D307+'2019 PSUI Customer Gen'!D307</f>
        <v>1671.42</v>
      </c>
      <c r="E307" s="78">
        <f>'2019 PSUI Customer Load'!E307+'2019 PSUI Customer Gen'!E307</f>
        <v>1687.32</v>
      </c>
      <c r="F307" s="78">
        <f>'2019 PSUI Customer Load'!F307+'2019 PSUI Customer Gen'!F307</f>
        <v>1716.72</v>
      </c>
      <c r="G307" s="78">
        <f>'2019 PSUI Customer Load'!G307+'2019 PSUI Customer Gen'!G307</f>
        <v>1734.95</v>
      </c>
      <c r="H307" s="78">
        <f>'2019 PSUI Customer Load'!H307+'2019 PSUI Customer Gen'!H307</f>
        <v>1798.05</v>
      </c>
      <c r="I307" s="78">
        <f>'2019 PSUI Customer Load'!I307+'2019 PSUI Customer Gen'!I307</f>
        <v>1875.23</v>
      </c>
      <c r="J307" s="78">
        <f>'2019 PSUI Customer Load'!J307+'2019 PSUI Customer Gen'!J307</f>
        <v>1885.41</v>
      </c>
      <c r="K307" s="78">
        <f>'2019 PSUI Customer Load'!K307+'2019 PSUI Customer Gen'!K307</f>
        <v>1841.84</v>
      </c>
      <c r="L307" s="78">
        <f>'2019 PSUI Customer Load'!L307+'2019 PSUI Customer Gen'!L307</f>
        <v>1851.88</v>
      </c>
      <c r="M307" s="78">
        <f>'2019 PSUI Customer Load'!M307+'2019 PSUI Customer Gen'!M307</f>
        <v>1864.49</v>
      </c>
      <c r="N307" s="78">
        <f>'2019 PSUI Customer Load'!N307+'2019 PSUI Customer Gen'!N307</f>
        <v>1855.1</v>
      </c>
      <c r="O307" s="78">
        <f>'2019 PSUI Customer Load'!O307+'2019 PSUI Customer Gen'!O307</f>
        <v>1865.19</v>
      </c>
      <c r="P307" s="78">
        <f>'2019 PSUI Customer Load'!P307+'2019 PSUI Customer Gen'!P307</f>
        <v>1870.33</v>
      </c>
      <c r="Q307" s="78">
        <f>'2019 PSUI Customer Load'!Q307+'2019 PSUI Customer Gen'!Q307</f>
        <v>1851.5</v>
      </c>
      <c r="R307" s="78">
        <f>'2019 PSUI Customer Load'!R307+'2019 PSUI Customer Gen'!R307</f>
        <v>1834.14</v>
      </c>
      <c r="S307" s="78">
        <f>'2019 PSUI Customer Load'!S307+'2019 PSUI Customer Gen'!S307</f>
        <v>1742.65</v>
      </c>
      <c r="T307" s="78">
        <f>'2019 PSUI Customer Load'!T307+'2019 PSUI Customer Gen'!T307</f>
        <v>1672.02</v>
      </c>
      <c r="U307" s="78">
        <f>'2019 PSUI Customer Load'!U307+'2019 PSUI Customer Gen'!U307</f>
        <v>1651.06</v>
      </c>
      <c r="V307" s="78">
        <f>'2019 PSUI Customer Load'!V307+'2019 PSUI Customer Gen'!V307</f>
        <v>1624.46</v>
      </c>
      <c r="W307" s="78">
        <f>'2019 PSUI Customer Load'!W307+'2019 PSUI Customer Gen'!W307</f>
        <v>1574.72</v>
      </c>
      <c r="X307" s="78">
        <f>'2019 PSUI Customer Load'!X307+'2019 PSUI Customer Gen'!X307</f>
        <v>1505.95</v>
      </c>
      <c r="Y307" s="78">
        <f>'2019 PSUI Customer Load'!Y307+'2019 PSUI Customer Gen'!Y307</f>
        <v>1450.75</v>
      </c>
      <c r="Z307" s="78">
        <f>'2019 PSUI Customer Load'!Z307+'2019 PSUI Customer Gen'!Z307</f>
        <v>1425.97</v>
      </c>
      <c r="AA307" s="86">
        <f t="shared" si="52"/>
        <v>1885.41</v>
      </c>
      <c r="AB307" s="77">
        <f t="shared" si="53"/>
        <v>2021</v>
      </c>
      <c r="AC307" s="76">
        <f t="shared" si="54"/>
        <v>8</v>
      </c>
      <c r="AD307" s="76" t="str">
        <f t="shared" si="55"/>
        <v>2021-8</v>
      </c>
      <c r="AE307" s="76">
        <f t="shared" si="56"/>
        <v>8</v>
      </c>
      <c r="AF307" s="74">
        <f t="shared" si="57"/>
        <v>1885.41</v>
      </c>
      <c r="AG307" s="75" t="str">
        <f t="shared" si="58"/>
        <v>8:00</v>
      </c>
      <c r="AH307" s="74">
        <f t="shared" si="59"/>
        <v>43397.210000000006</v>
      </c>
      <c r="AI307" s="73">
        <f t="shared" si="60"/>
        <v>65164.819999999992</v>
      </c>
      <c r="AJ307" s="73">
        <f t="shared" si="61"/>
        <v>2472.96</v>
      </c>
      <c r="AK307" s="73">
        <f t="shared" si="62"/>
        <v>53936.259999999995</v>
      </c>
      <c r="AL307" s="72">
        <f t="shared" si="63"/>
        <v>44434</v>
      </c>
      <c r="AM307" s="71" t="str">
        <f t="shared" si="64"/>
        <v>15:00</v>
      </c>
    </row>
    <row r="308" spans="2:39" ht="13.8" thickBot="1">
      <c r="B308" s="79">
        <v>44440</v>
      </c>
      <c r="C308" s="78">
        <f>'2019 PSUI Customer Load'!C308+'2019 PSUI Customer Gen'!C308</f>
        <v>1427.09</v>
      </c>
      <c r="D308" s="78">
        <f>'2019 PSUI Customer Load'!D308+'2019 PSUI Customer Gen'!D308</f>
        <v>1426.78</v>
      </c>
      <c r="E308" s="78">
        <f>'2019 PSUI Customer Load'!E308+'2019 PSUI Customer Gen'!E308</f>
        <v>1417.89</v>
      </c>
      <c r="F308" s="78">
        <f>'2019 PSUI Customer Load'!F308+'2019 PSUI Customer Gen'!F308</f>
        <v>1399.93</v>
      </c>
      <c r="G308" s="78">
        <f>'2019 PSUI Customer Load'!G308+'2019 PSUI Customer Gen'!G308</f>
        <v>1446.9</v>
      </c>
      <c r="H308" s="78">
        <f>'2019 PSUI Customer Load'!H308+'2019 PSUI Customer Gen'!H308</f>
        <v>1497.72</v>
      </c>
      <c r="I308" s="78">
        <f>'2019 PSUI Customer Load'!I308+'2019 PSUI Customer Gen'!I308</f>
        <v>1479.03</v>
      </c>
      <c r="J308" s="78">
        <f>'2019 PSUI Customer Load'!J308+'2019 PSUI Customer Gen'!J308</f>
        <v>1563.66</v>
      </c>
      <c r="K308" s="78">
        <f>'2019 PSUI Customer Load'!K308+'2019 PSUI Customer Gen'!K308</f>
        <v>1622.57</v>
      </c>
      <c r="L308" s="78">
        <f>'2019 PSUI Customer Load'!L308+'2019 PSUI Customer Gen'!L308</f>
        <v>1684.55</v>
      </c>
      <c r="M308" s="78">
        <f>'2019 PSUI Customer Load'!M308+'2019 PSUI Customer Gen'!M308</f>
        <v>1771.84</v>
      </c>
      <c r="N308" s="78">
        <f>'2019 PSUI Customer Load'!N308+'2019 PSUI Customer Gen'!N308</f>
        <v>1785.32</v>
      </c>
      <c r="O308" s="78">
        <f>'2019 PSUI Customer Load'!O308+'2019 PSUI Customer Gen'!O308</f>
        <v>1800.09</v>
      </c>
      <c r="P308" s="78">
        <f>'2019 PSUI Customer Load'!P308+'2019 PSUI Customer Gen'!P308</f>
        <v>1790.92</v>
      </c>
      <c r="Q308" s="78">
        <f>'2019 PSUI Customer Load'!Q308+'2019 PSUI Customer Gen'!Q308</f>
        <v>1796.52</v>
      </c>
      <c r="R308" s="78">
        <f>'2019 PSUI Customer Load'!R308+'2019 PSUI Customer Gen'!R308</f>
        <v>1747.13</v>
      </c>
      <c r="S308" s="78">
        <f>'2019 PSUI Customer Load'!S308+'2019 PSUI Customer Gen'!S308</f>
        <v>1673.46</v>
      </c>
      <c r="T308" s="78">
        <f>'2019 PSUI Customer Load'!T308+'2019 PSUI Customer Gen'!T308</f>
        <v>1598.49</v>
      </c>
      <c r="U308" s="78">
        <f>'2019 PSUI Customer Load'!U308+'2019 PSUI Customer Gen'!U308</f>
        <v>1584.7</v>
      </c>
      <c r="V308" s="78">
        <f>'2019 PSUI Customer Load'!V308+'2019 PSUI Customer Gen'!V308</f>
        <v>1544.8</v>
      </c>
      <c r="W308" s="78">
        <f>'2019 PSUI Customer Load'!W308+'2019 PSUI Customer Gen'!W308</f>
        <v>1508.43</v>
      </c>
      <c r="X308" s="78">
        <f>'2019 PSUI Customer Load'!X308+'2019 PSUI Customer Gen'!X308</f>
        <v>1440.32</v>
      </c>
      <c r="Y308" s="78">
        <f>'2019 PSUI Customer Load'!Y308+'2019 PSUI Customer Gen'!Y308</f>
        <v>1381.1</v>
      </c>
      <c r="Z308" s="78">
        <f>'2019 PSUI Customer Load'!Z308+'2019 PSUI Customer Gen'!Z308</f>
        <v>1328.32</v>
      </c>
      <c r="AA308" s="86">
        <f t="shared" si="52"/>
        <v>1800.09</v>
      </c>
      <c r="AB308" s="77">
        <f t="shared" si="53"/>
        <v>2021</v>
      </c>
      <c r="AC308" s="76">
        <f t="shared" si="54"/>
        <v>9</v>
      </c>
      <c r="AD308" s="76" t="str">
        <f t="shared" si="55"/>
        <v/>
      </c>
      <c r="AE308" s="76" t="str">
        <f t="shared" si="56"/>
        <v/>
      </c>
      <c r="AF308" s="74">
        <f t="shared" si="57"/>
        <v>1800.09</v>
      </c>
      <c r="AG308" s="75" t="str">
        <f t="shared" si="58"/>
        <v>13:00</v>
      </c>
      <c r="AH308" s="74">
        <f t="shared" si="59"/>
        <v>39517.649999999994</v>
      </c>
      <c r="AI308" s="73" t="str">
        <f t="shared" si="60"/>
        <v/>
      </c>
      <c r="AJ308" s="73" t="str">
        <f t="shared" si="61"/>
        <v/>
      </c>
      <c r="AK308" s="73" t="str">
        <f t="shared" si="62"/>
        <v/>
      </c>
      <c r="AL308" s="72" t="str">
        <f t="shared" si="63"/>
        <v/>
      </c>
      <c r="AM308" s="71" t="str">
        <f t="shared" si="64"/>
        <v/>
      </c>
    </row>
    <row r="309" spans="2:39" ht="13.8" thickBot="1">
      <c r="B309" s="79">
        <v>44441</v>
      </c>
      <c r="C309" s="78">
        <f>'2019 PSUI Customer Load'!C309+'2019 PSUI Customer Gen'!C309</f>
        <v>1186.82</v>
      </c>
      <c r="D309" s="78">
        <f>'2019 PSUI Customer Load'!D309+'2019 PSUI Customer Gen'!D309</f>
        <v>1188.71</v>
      </c>
      <c r="E309" s="78">
        <f>'2019 PSUI Customer Load'!E309+'2019 PSUI Customer Gen'!E309</f>
        <v>1209.04</v>
      </c>
      <c r="F309" s="78">
        <f>'2019 PSUI Customer Load'!F309+'2019 PSUI Customer Gen'!F309</f>
        <v>1119.3</v>
      </c>
      <c r="G309" s="78">
        <f>'2019 PSUI Customer Load'!G309+'2019 PSUI Customer Gen'!G309</f>
        <v>1082.73</v>
      </c>
      <c r="H309" s="78">
        <f>'2019 PSUI Customer Load'!H309+'2019 PSUI Customer Gen'!H309</f>
        <v>1129.07</v>
      </c>
      <c r="I309" s="78">
        <f>'2019 PSUI Customer Load'!I309+'2019 PSUI Customer Gen'!I309</f>
        <v>1209.25</v>
      </c>
      <c r="J309" s="78">
        <f>'2019 PSUI Customer Load'!J309+'2019 PSUI Customer Gen'!J309</f>
        <v>1274.28</v>
      </c>
      <c r="K309" s="78">
        <f>'2019 PSUI Customer Load'!K309+'2019 PSUI Customer Gen'!K309</f>
        <v>1650.18</v>
      </c>
      <c r="L309" s="78">
        <f>'2019 PSUI Customer Load'!L309+'2019 PSUI Customer Gen'!L309</f>
        <v>1667.61</v>
      </c>
      <c r="M309" s="78">
        <f>'2019 PSUI Customer Load'!M309+'2019 PSUI Customer Gen'!M309</f>
        <v>1695.72</v>
      </c>
      <c r="N309" s="78">
        <f>'2019 PSUI Customer Load'!N309+'2019 PSUI Customer Gen'!N309</f>
        <v>1683.43</v>
      </c>
      <c r="O309" s="78">
        <f>'2019 PSUI Customer Load'!O309+'2019 PSUI Customer Gen'!O309</f>
        <v>1711.43</v>
      </c>
      <c r="P309" s="78">
        <f>'2019 PSUI Customer Load'!P309+'2019 PSUI Customer Gen'!P309</f>
        <v>1721.65</v>
      </c>
      <c r="Q309" s="78">
        <f>'2019 PSUI Customer Load'!Q309+'2019 PSUI Customer Gen'!Q309</f>
        <v>1734.5</v>
      </c>
      <c r="R309" s="78">
        <f>'2019 PSUI Customer Load'!R309+'2019 PSUI Customer Gen'!R309</f>
        <v>1700.09</v>
      </c>
      <c r="S309" s="78">
        <f>'2019 PSUI Customer Load'!S309+'2019 PSUI Customer Gen'!S309</f>
        <v>1613.71</v>
      </c>
      <c r="T309" s="78">
        <f>'2019 PSUI Customer Load'!T309+'2019 PSUI Customer Gen'!T309</f>
        <v>1542.59</v>
      </c>
      <c r="U309" s="78">
        <f>'2019 PSUI Customer Load'!U309+'2019 PSUI Customer Gen'!U309</f>
        <v>1492.79</v>
      </c>
      <c r="V309" s="78">
        <f>'2019 PSUI Customer Load'!V309+'2019 PSUI Customer Gen'!V309</f>
        <v>1413.06</v>
      </c>
      <c r="W309" s="78">
        <f>'2019 PSUI Customer Load'!W309+'2019 PSUI Customer Gen'!W309</f>
        <v>1237.78</v>
      </c>
      <c r="X309" s="78">
        <f>'2019 PSUI Customer Load'!X309+'2019 PSUI Customer Gen'!X309</f>
        <v>1222.73</v>
      </c>
      <c r="Y309" s="78">
        <f>'2019 PSUI Customer Load'!Y309+'2019 PSUI Customer Gen'!Y309</f>
        <v>1201.48</v>
      </c>
      <c r="Z309" s="78">
        <f>'2019 PSUI Customer Load'!Z309+'2019 PSUI Customer Gen'!Z309</f>
        <v>1107.1600000000001</v>
      </c>
      <c r="AA309" s="86">
        <f t="shared" si="52"/>
        <v>1734.5</v>
      </c>
      <c r="AB309" s="77">
        <f t="shared" si="53"/>
        <v>2021</v>
      </c>
      <c r="AC309" s="76">
        <f t="shared" si="54"/>
        <v>9</v>
      </c>
      <c r="AD309" s="76" t="str">
        <f t="shared" si="55"/>
        <v/>
      </c>
      <c r="AE309" s="76" t="str">
        <f t="shared" si="56"/>
        <v/>
      </c>
      <c r="AF309" s="74">
        <f t="shared" si="57"/>
        <v>1734.5</v>
      </c>
      <c r="AG309" s="75" t="str">
        <f t="shared" si="58"/>
        <v>15:00</v>
      </c>
      <c r="AH309" s="74">
        <f t="shared" si="59"/>
        <v>35529.61</v>
      </c>
      <c r="AI309" s="73" t="str">
        <f t="shared" si="60"/>
        <v/>
      </c>
      <c r="AJ309" s="73" t="str">
        <f t="shared" si="61"/>
        <v/>
      </c>
      <c r="AK309" s="73" t="str">
        <f t="shared" si="62"/>
        <v/>
      </c>
      <c r="AL309" s="72" t="str">
        <f t="shared" si="63"/>
        <v/>
      </c>
      <c r="AM309" s="71" t="str">
        <f t="shared" si="64"/>
        <v/>
      </c>
    </row>
    <row r="310" spans="2:39" ht="13.8" thickBot="1">
      <c r="B310" s="79">
        <v>44442</v>
      </c>
      <c r="C310" s="78">
        <f>'2019 PSUI Customer Load'!C310+'2019 PSUI Customer Gen'!C310</f>
        <v>1043.25</v>
      </c>
      <c r="D310" s="78">
        <f>'2019 PSUI Customer Load'!D310+'2019 PSUI Customer Gen'!D310</f>
        <v>1048.1500000000001</v>
      </c>
      <c r="E310" s="78">
        <f>'2019 PSUI Customer Load'!E310+'2019 PSUI Customer Gen'!E310</f>
        <v>1058.58</v>
      </c>
      <c r="F310" s="78">
        <f>'2019 PSUI Customer Load'!F310+'2019 PSUI Customer Gen'!F310</f>
        <v>1061.1300000000001</v>
      </c>
      <c r="G310" s="78">
        <f>'2019 PSUI Customer Load'!G310+'2019 PSUI Customer Gen'!G310</f>
        <v>1081.1500000000001</v>
      </c>
      <c r="H310" s="78">
        <f>'2019 PSUI Customer Load'!H310+'2019 PSUI Customer Gen'!H310</f>
        <v>1125.81</v>
      </c>
      <c r="I310" s="78">
        <f>'2019 PSUI Customer Load'!I310+'2019 PSUI Customer Gen'!I310</f>
        <v>1189.4000000000001</v>
      </c>
      <c r="J310" s="78">
        <f>'2019 PSUI Customer Load'!J310+'2019 PSUI Customer Gen'!J310</f>
        <v>1239.74</v>
      </c>
      <c r="K310" s="78">
        <f>'2019 PSUI Customer Load'!K310+'2019 PSUI Customer Gen'!K310</f>
        <v>1537.13</v>
      </c>
      <c r="L310" s="78">
        <f>'2019 PSUI Customer Load'!L310+'2019 PSUI Customer Gen'!L310</f>
        <v>1682.28</v>
      </c>
      <c r="M310" s="78">
        <f>'2019 PSUI Customer Load'!M310+'2019 PSUI Customer Gen'!M310</f>
        <v>1755.84</v>
      </c>
      <c r="N310" s="78">
        <f>'2019 PSUI Customer Load'!N310+'2019 PSUI Customer Gen'!N310</f>
        <v>1765.54</v>
      </c>
      <c r="O310" s="78">
        <f>'2019 PSUI Customer Load'!O310+'2019 PSUI Customer Gen'!O310</f>
        <v>1785.91</v>
      </c>
      <c r="P310" s="78">
        <f>'2019 PSUI Customer Load'!P310+'2019 PSUI Customer Gen'!P310</f>
        <v>1771.04</v>
      </c>
      <c r="Q310" s="78">
        <f>'2019 PSUI Customer Load'!Q310+'2019 PSUI Customer Gen'!Q310</f>
        <v>1770.76</v>
      </c>
      <c r="R310" s="78">
        <f>'2019 PSUI Customer Load'!R310+'2019 PSUI Customer Gen'!R310</f>
        <v>1740.76</v>
      </c>
      <c r="S310" s="78">
        <f>'2019 PSUI Customer Load'!S310+'2019 PSUI Customer Gen'!S310</f>
        <v>1662.32</v>
      </c>
      <c r="T310" s="78">
        <f>'2019 PSUI Customer Load'!T310+'2019 PSUI Customer Gen'!T310</f>
        <v>1629.84</v>
      </c>
      <c r="U310" s="78">
        <f>'2019 PSUI Customer Load'!U310+'2019 PSUI Customer Gen'!U310</f>
        <v>1589.21</v>
      </c>
      <c r="V310" s="78">
        <f>'2019 PSUI Customer Load'!V310+'2019 PSUI Customer Gen'!V310</f>
        <v>1575.49</v>
      </c>
      <c r="W310" s="78">
        <f>'2019 PSUI Customer Load'!W310+'2019 PSUI Customer Gen'!W310</f>
        <v>1554</v>
      </c>
      <c r="X310" s="78">
        <f>'2019 PSUI Customer Load'!X310+'2019 PSUI Customer Gen'!X310</f>
        <v>1499.75</v>
      </c>
      <c r="Y310" s="78">
        <f>'2019 PSUI Customer Load'!Y310+'2019 PSUI Customer Gen'!Y310</f>
        <v>1456.77</v>
      </c>
      <c r="Z310" s="78">
        <f>'2019 PSUI Customer Load'!Z310+'2019 PSUI Customer Gen'!Z310</f>
        <v>1441.37</v>
      </c>
      <c r="AA310" s="86">
        <f t="shared" si="52"/>
        <v>1785.91</v>
      </c>
      <c r="AB310" s="77">
        <f t="shared" si="53"/>
        <v>2021</v>
      </c>
      <c r="AC310" s="76">
        <f t="shared" si="54"/>
        <v>9</v>
      </c>
      <c r="AD310" s="76" t="str">
        <f t="shared" si="55"/>
        <v/>
      </c>
      <c r="AE310" s="76" t="str">
        <f t="shared" si="56"/>
        <v/>
      </c>
      <c r="AF310" s="74">
        <f t="shared" si="57"/>
        <v>1785.91</v>
      </c>
      <c r="AG310" s="75" t="str">
        <f t="shared" si="58"/>
        <v>13:00</v>
      </c>
      <c r="AH310" s="74">
        <f t="shared" si="59"/>
        <v>36851.130000000005</v>
      </c>
      <c r="AI310" s="73" t="str">
        <f t="shared" si="60"/>
        <v/>
      </c>
      <c r="AJ310" s="73" t="str">
        <f t="shared" si="61"/>
        <v/>
      </c>
      <c r="AK310" s="73" t="str">
        <f t="shared" si="62"/>
        <v/>
      </c>
      <c r="AL310" s="72" t="str">
        <f t="shared" si="63"/>
        <v/>
      </c>
      <c r="AM310" s="71" t="str">
        <f t="shared" si="64"/>
        <v/>
      </c>
    </row>
    <row r="311" spans="2:39" ht="13.8" thickBot="1">
      <c r="B311" s="79">
        <v>44443</v>
      </c>
      <c r="C311" s="78">
        <f>'2019 PSUI Customer Load'!C311+'2019 PSUI Customer Gen'!C311</f>
        <v>1423.66</v>
      </c>
      <c r="D311" s="78">
        <f>'2019 PSUI Customer Load'!D311+'2019 PSUI Customer Gen'!D311</f>
        <v>1402.31</v>
      </c>
      <c r="E311" s="78">
        <f>'2019 PSUI Customer Load'!E311+'2019 PSUI Customer Gen'!E311</f>
        <v>1389.36</v>
      </c>
      <c r="F311" s="78">
        <f>'2019 PSUI Customer Load'!F311+'2019 PSUI Customer Gen'!F311</f>
        <v>1393.7</v>
      </c>
      <c r="G311" s="78">
        <f>'2019 PSUI Customer Load'!G311+'2019 PSUI Customer Gen'!G311</f>
        <v>1404.24</v>
      </c>
      <c r="H311" s="78">
        <f>'2019 PSUI Customer Load'!H311+'2019 PSUI Customer Gen'!H311</f>
        <v>1426.6</v>
      </c>
      <c r="I311" s="78">
        <f>'2019 PSUI Customer Load'!I311+'2019 PSUI Customer Gen'!I311</f>
        <v>1475.15</v>
      </c>
      <c r="J311" s="78">
        <f>'2019 PSUI Customer Load'!J311+'2019 PSUI Customer Gen'!J311</f>
        <v>1503.6</v>
      </c>
      <c r="K311" s="78">
        <f>'2019 PSUI Customer Load'!K311+'2019 PSUI Customer Gen'!K311</f>
        <v>1561.11</v>
      </c>
      <c r="L311" s="78">
        <f>'2019 PSUI Customer Load'!L311+'2019 PSUI Customer Gen'!L311</f>
        <v>1689.14</v>
      </c>
      <c r="M311" s="78">
        <f>'2019 PSUI Customer Load'!M311+'2019 PSUI Customer Gen'!M311</f>
        <v>1690.95</v>
      </c>
      <c r="N311" s="78">
        <f>'2019 PSUI Customer Load'!N311+'2019 PSUI Customer Gen'!N311</f>
        <v>1690.47</v>
      </c>
      <c r="O311" s="78">
        <f>'2019 PSUI Customer Load'!O311+'2019 PSUI Customer Gen'!O311</f>
        <v>1698.52</v>
      </c>
      <c r="P311" s="78">
        <f>'2019 PSUI Customer Load'!P311+'2019 PSUI Customer Gen'!P311</f>
        <v>1698.41</v>
      </c>
      <c r="Q311" s="78">
        <f>'2019 PSUI Customer Load'!Q311+'2019 PSUI Customer Gen'!Q311</f>
        <v>1667.89</v>
      </c>
      <c r="R311" s="78">
        <f>'2019 PSUI Customer Load'!R311+'2019 PSUI Customer Gen'!R311</f>
        <v>1658.72</v>
      </c>
      <c r="S311" s="78">
        <f>'2019 PSUI Customer Load'!S311+'2019 PSUI Customer Gen'!S311</f>
        <v>1606.64</v>
      </c>
      <c r="T311" s="78">
        <f>'2019 PSUI Customer Load'!T311+'2019 PSUI Customer Gen'!T311</f>
        <v>1581.79</v>
      </c>
      <c r="U311" s="78">
        <f>'2019 PSUI Customer Load'!U311+'2019 PSUI Customer Gen'!U311</f>
        <v>1557.29</v>
      </c>
      <c r="V311" s="78">
        <f>'2019 PSUI Customer Load'!V311+'2019 PSUI Customer Gen'!V311</f>
        <v>1531.84</v>
      </c>
      <c r="W311" s="78">
        <f>'2019 PSUI Customer Load'!W311+'2019 PSUI Customer Gen'!W311</f>
        <v>1498.04</v>
      </c>
      <c r="X311" s="78">
        <f>'2019 PSUI Customer Load'!X311+'2019 PSUI Customer Gen'!X311</f>
        <v>1499.58</v>
      </c>
      <c r="Y311" s="78">
        <f>'2019 PSUI Customer Load'!Y311+'2019 PSUI Customer Gen'!Y311</f>
        <v>1521.35</v>
      </c>
      <c r="Z311" s="78">
        <f>'2019 PSUI Customer Load'!Z311+'2019 PSUI Customer Gen'!Z311</f>
        <v>1557.15</v>
      </c>
      <c r="AA311" s="86">
        <f t="shared" si="52"/>
        <v>1698.52</v>
      </c>
      <c r="AB311" s="77">
        <f t="shared" si="53"/>
        <v>2021</v>
      </c>
      <c r="AC311" s="76">
        <f t="shared" si="54"/>
        <v>9</v>
      </c>
      <c r="AD311" s="76" t="str">
        <f t="shared" si="55"/>
        <v/>
      </c>
      <c r="AE311" s="76" t="str">
        <f t="shared" si="56"/>
        <v/>
      </c>
      <c r="AF311" s="74">
        <f t="shared" si="57"/>
        <v>1698.52</v>
      </c>
      <c r="AG311" s="75" t="str">
        <f t="shared" si="58"/>
        <v>13:00</v>
      </c>
      <c r="AH311" s="74">
        <f t="shared" si="59"/>
        <v>38826.03</v>
      </c>
      <c r="AI311" s="73" t="str">
        <f t="shared" si="60"/>
        <v/>
      </c>
      <c r="AJ311" s="73" t="str">
        <f t="shared" si="61"/>
        <v/>
      </c>
      <c r="AK311" s="73" t="str">
        <f t="shared" si="62"/>
        <v/>
      </c>
      <c r="AL311" s="72" t="str">
        <f t="shared" si="63"/>
        <v/>
      </c>
      <c r="AM311" s="71" t="str">
        <f t="shared" si="64"/>
        <v/>
      </c>
    </row>
    <row r="312" spans="2:39" ht="13.8" thickBot="1">
      <c r="B312" s="79">
        <v>44444</v>
      </c>
      <c r="C312" s="78">
        <f>'2019 PSUI Customer Load'!C312+'2019 PSUI Customer Gen'!C312</f>
        <v>1571.78</v>
      </c>
      <c r="D312" s="78">
        <f>'2019 PSUI Customer Load'!D312+'2019 PSUI Customer Gen'!D312</f>
        <v>1576.89</v>
      </c>
      <c r="E312" s="78">
        <f>'2019 PSUI Customer Load'!E312+'2019 PSUI Customer Gen'!E312</f>
        <v>1576.3</v>
      </c>
      <c r="F312" s="78">
        <f>'2019 PSUI Customer Load'!F312+'2019 PSUI Customer Gen'!F312</f>
        <v>1578.22</v>
      </c>
      <c r="G312" s="78">
        <f>'2019 PSUI Customer Load'!G312+'2019 PSUI Customer Gen'!G312</f>
        <v>1569.58</v>
      </c>
      <c r="H312" s="78">
        <f>'2019 PSUI Customer Load'!H312+'2019 PSUI Customer Gen'!H312</f>
        <v>1626.7</v>
      </c>
      <c r="I312" s="78">
        <f>'2019 PSUI Customer Load'!I312+'2019 PSUI Customer Gen'!I312</f>
        <v>1674.44</v>
      </c>
      <c r="J312" s="78">
        <f>'2019 PSUI Customer Load'!J312+'2019 PSUI Customer Gen'!J312</f>
        <v>1642.73</v>
      </c>
      <c r="K312" s="78">
        <f>'2019 PSUI Customer Load'!K312+'2019 PSUI Customer Gen'!K312</f>
        <v>1663.69</v>
      </c>
      <c r="L312" s="78">
        <f>'2019 PSUI Customer Load'!L312+'2019 PSUI Customer Gen'!L312</f>
        <v>1710.98</v>
      </c>
      <c r="M312" s="78">
        <f>'2019 PSUI Customer Load'!M312+'2019 PSUI Customer Gen'!M312</f>
        <v>1709.65</v>
      </c>
      <c r="N312" s="78">
        <f>'2019 PSUI Customer Load'!N312+'2019 PSUI Customer Gen'!N312</f>
        <v>1648.47</v>
      </c>
      <c r="O312" s="78">
        <f>'2019 PSUI Customer Load'!O312+'2019 PSUI Customer Gen'!O312</f>
        <v>1658.27</v>
      </c>
      <c r="P312" s="78">
        <f>'2019 PSUI Customer Load'!P312+'2019 PSUI Customer Gen'!P312</f>
        <v>1646.58</v>
      </c>
      <c r="Q312" s="78">
        <f>'2019 PSUI Customer Load'!Q312+'2019 PSUI Customer Gen'!Q312</f>
        <v>1653.72</v>
      </c>
      <c r="R312" s="78">
        <f>'2019 PSUI Customer Load'!R312+'2019 PSUI Customer Gen'!R312</f>
        <v>1627.5</v>
      </c>
      <c r="S312" s="78">
        <f>'2019 PSUI Customer Load'!S312+'2019 PSUI Customer Gen'!S312</f>
        <v>1591.77</v>
      </c>
      <c r="T312" s="78">
        <f>'2019 PSUI Customer Load'!T312+'2019 PSUI Customer Gen'!T312</f>
        <v>1538.57</v>
      </c>
      <c r="U312" s="78">
        <f>'2019 PSUI Customer Load'!U312+'2019 PSUI Customer Gen'!U312</f>
        <v>1523.23</v>
      </c>
      <c r="V312" s="78">
        <f>'2019 PSUI Customer Load'!V312+'2019 PSUI Customer Gen'!V312</f>
        <v>1505.56</v>
      </c>
      <c r="W312" s="78">
        <f>'2019 PSUI Customer Load'!W312+'2019 PSUI Customer Gen'!W312</f>
        <v>1482.81</v>
      </c>
      <c r="X312" s="78">
        <f>'2019 PSUI Customer Load'!X312+'2019 PSUI Customer Gen'!X312</f>
        <v>1502.34</v>
      </c>
      <c r="Y312" s="78">
        <f>'2019 PSUI Customer Load'!Y312+'2019 PSUI Customer Gen'!Y312</f>
        <v>1506.33</v>
      </c>
      <c r="Z312" s="78">
        <f>'2019 PSUI Customer Load'!Z312+'2019 PSUI Customer Gen'!Z312</f>
        <v>1491</v>
      </c>
      <c r="AA312" s="86">
        <f t="shared" si="52"/>
        <v>1710.98</v>
      </c>
      <c r="AB312" s="77">
        <f t="shared" si="53"/>
        <v>2021</v>
      </c>
      <c r="AC312" s="76">
        <f t="shared" si="54"/>
        <v>9</v>
      </c>
      <c r="AD312" s="76" t="str">
        <f t="shared" si="55"/>
        <v/>
      </c>
      <c r="AE312" s="76" t="str">
        <f t="shared" si="56"/>
        <v/>
      </c>
      <c r="AF312" s="74">
        <f t="shared" si="57"/>
        <v>1710.98</v>
      </c>
      <c r="AG312" s="75" t="str">
        <f t="shared" si="58"/>
        <v>10:00</v>
      </c>
      <c r="AH312" s="74">
        <f t="shared" si="59"/>
        <v>39988.090000000011</v>
      </c>
      <c r="AI312" s="73" t="str">
        <f t="shared" si="60"/>
        <v/>
      </c>
      <c r="AJ312" s="73" t="str">
        <f t="shared" si="61"/>
        <v/>
      </c>
      <c r="AK312" s="73" t="str">
        <f t="shared" si="62"/>
        <v/>
      </c>
      <c r="AL312" s="72" t="str">
        <f t="shared" si="63"/>
        <v/>
      </c>
      <c r="AM312" s="71" t="str">
        <f t="shared" si="64"/>
        <v/>
      </c>
    </row>
    <row r="313" spans="2:39" ht="13.8" thickBot="1">
      <c r="B313" s="79">
        <v>44445</v>
      </c>
      <c r="C313" s="78">
        <f>'2019 PSUI Customer Load'!C313+'2019 PSUI Customer Gen'!C313</f>
        <v>1466.11</v>
      </c>
      <c r="D313" s="78">
        <f>'2019 PSUI Customer Load'!D313+'2019 PSUI Customer Gen'!D313</f>
        <v>1446.62</v>
      </c>
      <c r="E313" s="78">
        <f>'2019 PSUI Customer Load'!E313+'2019 PSUI Customer Gen'!E313</f>
        <v>1459.85</v>
      </c>
      <c r="F313" s="78">
        <f>'2019 PSUI Customer Load'!F313+'2019 PSUI Customer Gen'!F313</f>
        <v>1423.21</v>
      </c>
      <c r="G313" s="78">
        <f>'2019 PSUI Customer Load'!G313+'2019 PSUI Customer Gen'!G313</f>
        <v>1390.66</v>
      </c>
      <c r="H313" s="78">
        <f>'2019 PSUI Customer Load'!H313+'2019 PSUI Customer Gen'!H313</f>
        <v>1386.21</v>
      </c>
      <c r="I313" s="78">
        <f>'2019 PSUI Customer Load'!I313+'2019 PSUI Customer Gen'!I313</f>
        <v>1411.24</v>
      </c>
      <c r="J313" s="78">
        <f>'2019 PSUI Customer Load'!J313+'2019 PSUI Customer Gen'!J313</f>
        <v>1449.56</v>
      </c>
      <c r="K313" s="78">
        <f>'2019 PSUI Customer Load'!K313+'2019 PSUI Customer Gen'!K313</f>
        <v>1477.84</v>
      </c>
      <c r="L313" s="78">
        <f>'2019 PSUI Customer Load'!L313+'2019 PSUI Customer Gen'!L313</f>
        <v>1500.87</v>
      </c>
      <c r="M313" s="78">
        <f>'2019 PSUI Customer Load'!M313+'2019 PSUI Customer Gen'!M313</f>
        <v>1529.89</v>
      </c>
      <c r="N313" s="78">
        <f>'2019 PSUI Customer Load'!N313+'2019 PSUI Customer Gen'!N313</f>
        <v>1522.08</v>
      </c>
      <c r="O313" s="78">
        <f>'2019 PSUI Customer Load'!O313+'2019 PSUI Customer Gen'!O313</f>
        <v>1537.69</v>
      </c>
      <c r="P313" s="78">
        <f>'2019 PSUI Customer Load'!P313+'2019 PSUI Customer Gen'!P313</f>
        <v>1524.64</v>
      </c>
      <c r="Q313" s="78">
        <f>'2019 PSUI Customer Load'!Q313+'2019 PSUI Customer Gen'!Q313</f>
        <v>1546.41</v>
      </c>
      <c r="R313" s="78">
        <f>'2019 PSUI Customer Load'!R313+'2019 PSUI Customer Gen'!R313</f>
        <v>1531.53</v>
      </c>
      <c r="S313" s="78">
        <f>'2019 PSUI Customer Load'!S313+'2019 PSUI Customer Gen'!S313</f>
        <v>1483.16</v>
      </c>
      <c r="T313" s="78">
        <f>'2019 PSUI Customer Load'!T313+'2019 PSUI Customer Gen'!T313</f>
        <v>1469.34</v>
      </c>
      <c r="U313" s="78">
        <f>'2019 PSUI Customer Load'!U313+'2019 PSUI Customer Gen'!U313</f>
        <v>1436.3</v>
      </c>
      <c r="V313" s="78">
        <f>'2019 PSUI Customer Load'!V313+'2019 PSUI Customer Gen'!V313</f>
        <v>1396.61</v>
      </c>
      <c r="W313" s="78">
        <f>'2019 PSUI Customer Load'!W313+'2019 PSUI Customer Gen'!W313</f>
        <v>1375.71</v>
      </c>
      <c r="X313" s="78">
        <f>'2019 PSUI Customer Load'!X313+'2019 PSUI Customer Gen'!X313</f>
        <v>1343.76</v>
      </c>
      <c r="Y313" s="78">
        <f>'2019 PSUI Customer Load'!Y313+'2019 PSUI Customer Gen'!Y313</f>
        <v>1330.25</v>
      </c>
      <c r="Z313" s="78">
        <f>'2019 PSUI Customer Load'!Z313+'2019 PSUI Customer Gen'!Z313</f>
        <v>1355.94</v>
      </c>
      <c r="AA313" s="86">
        <f t="shared" si="52"/>
        <v>1546.41</v>
      </c>
      <c r="AB313" s="77">
        <f t="shared" si="53"/>
        <v>2021</v>
      </c>
      <c r="AC313" s="76">
        <f t="shared" si="54"/>
        <v>9</v>
      </c>
      <c r="AD313" s="76" t="str">
        <f t="shared" si="55"/>
        <v/>
      </c>
      <c r="AE313" s="76" t="str">
        <f t="shared" si="56"/>
        <v/>
      </c>
      <c r="AF313" s="74">
        <f t="shared" si="57"/>
        <v>1546.41</v>
      </c>
      <c r="AG313" s="75" t="str">
        <f t="shared" si="58"/>
        <v>15:00</v>
      </c>
      <c r="AH313" s="74">
        <f t="shared" si="59"/>
        <v>36341.89</v>
      </c>
      <c r="AI313" s="73" t="str">
        <f t="shared" si="60"/>
        <v/>
      </c>
      <c r="AJ313" s="73" t="str">
        <f t="shared" si="61"/>
        <v/>
      </c>
      <c r="AK313" s="73" t="str">
        <f t="shared" si="62"/>
        <v/>
      </c>
      <c r="AL313" s="72" t="str">
        <f t="shared" si="63"/>
        <v/>
      </c>
      <c r="AM313" s="71" t="str">
        <f t="shared" si="64"/>
        <v/>
      </c>
    </row>
    <row r="314" spans="2:39" ht="13.8" thickBot="1">
      <c r="B314" s="79">
        <v>44446</v>
      </c>
      <c r="C314" s="78">
        <f>'2019 PSUI Customer Load'!C314+'2019 PSUI Customer Gen'!C314</f>
        <v>1290.98</v>
      </c>
      <c r="D314" s="78">
        <f>'2019 PSUI Customer Load'!D314+'2019 PSUI Customer Gen'!D314</f>
        <v>1103.73</v>
      </c>
      <c r="E314" s="78">
        <f>'2019 PSUI Customer Load'!E314+'2019 PSUI Customer Gen'!E314</f>
        <v>1025.54</v>
      </c>
      <c r="F314" s="78">
        <f>'2019 PSUI Customer Load'!F314+'2019 PSUI Customer Gen'!F314</f>
        <v>1031.5899999999999</v>
      </c>
      <c r="G314" s="78">
        <f>'2019 PSUI Customer Load'!G314+'2019 PSUI Customer Gen'!G314</f>
        <v>1066.5899999999999</v>
      </c>
      <c r="H314" s="78">
        <f>'2019 PSUI Customer Load'!H314+'2019 PSUI Customer Gen'!H314</f>
        <v>1115.98</v>
      </c>
      <c r="I314" s="78">
        <f>'2019 PSUI Customer Load'!I314+'2019 PSUI Customer Gen'!I314</f>
        <v>1206.6199999999999</v>
      </c>
      <c r="J314" s="78">
        <f>'2019 PSUI Customer Load'!J314+'2019 PSUI Customer Gen'!J314</f>
        <v>1335.81</v>
      </c>
      <c r="K314" s="78">
        <f>'2019 PSUI Customer Load'!K314+'2019 PSUI Customer Gen'!K314</f>
        <v>1511.44</v>
      </c>
      <c r="L314" s="78">
        <f>'2019 PSUI Customer Load'!L314+'2019 PSUI Customer Gen'!L314</f>
        <v>1549.8</v>
      </c>
      <c r="M314" s="78">
        <f>'2019 PSUI Customer Load'!M314+'2019 PSUI Customer Gen'!M314</f>
        <v>1694.49</v>
      </c>
      <c r="N314" s="78">
        <f>'2019 PSUI Customer Load'!N314+'2019 PSUI Customer Gen'!N314</f>
        <v>1982.58</v>
      </c>
      <c r="O314" s="78">
        <f>'2019 PSUI Customer Load'!O314+'2019 PSUI Customer Gen'!O314</f>
        <v>1926.96</v>
      </c>
      <c r="P314" s="78">
        <f>'2019 PSUI Customer Load'!P314+'2019 PSUI Customer Gen'!P314</f>
        <v>1947.79</v>
      </c>
      <c r="Q314" s="78">
        <f>'2019 PSUI Customer Load'!Q314+'2019 PSUI Customer Gen'!Q314</f>
        <v>1960.39</v>
      </c>
      <c r="R314" s="78">
        <f>'2019 PSUI Customer Load'!R314+'2019 PSUI Customer Gen'!R314</f>
        <v>1928.22</v>
      </c>
      <c r="S314" s="78">
        <f>'2019 PSUI Customer Load'!S314+'2019 PSUI Customer Gen'!S314</f>
        <v>1894.03</v>
      </c>
      <c r="T314" s="78">
        <f>'2019 PSUI Customer Load'!T314+'2019 PSUI Customer Gen'!T314</f>
        <v>1829.45</v>
      </c>
      <c r="U314" s="78">
        <f>'2019 PSUI Customer Load'!U314+'2019 PSUI Customer Gen'!U314</f>
        <v>1683.92</v>
      </c>
      <c r="V314" s="78">
        <f>'2019 PSUI Customer Load'!V314+'2019 PSUI Customer Gen'!V314</f>
        <v>1650.92</v>
      </c>
      <c r="W314" s="78">
        <f>'2019 PSUI Customer Load'!W314+'2019 PSUI Customer Gen'!W314</f>
        <v>1623.9</v>
      </c>
      <c r="X314" s="78">
        <f>'2019 PSUI Customer Load'!X314+'2019 PSUI Customer Gen'!X314</f>
        <v>1599.78</v>
      </c>
      <c r="Y314" s="78">
        <f>'2019 PSUI Customer Load'!Y314+'2019 PSUI Customer Gen'!Y314</f>
        <v>1567.55</v>
      </c>
      <c r="Z314" s="78">
        <f>'2019 PSUI Customer Load'!Z314+'2019 PSUI Customer Gen'!Z314</f>
        <v>1584.87</v>
      </c>
      <c r="AA314" s="86">
        <f t="shared" si="52"/>
        <v>1982.58</v>
      </c>
      <c r="AB314" s="77">
        <f t="shared" si="53"/>
        <v>2021</v>
      </c>
      <c r="AC314" s="76">
        <f t="shared" si="54"/>
        <v>9</v>
      </c>
      <c r="AD314" s="76" t="str">
        <f t="shared" si="55"/>
        <v/>
      </c>
      <c r="AE314" s="76" t="str">
        <f t="shared" si="56"/>
        <v/>
      </c>
      <c r="AF314" s="74">
        <f t="shared" si="57"/>
        <v>1982.58</v>
      </c>
      <c r="AG314" s="75" t="str">
        <f t="shared" si="58"/>
        <v>12:00</v>
      </c>
      <c r="AH314" s="74">
        <f t="shared" si="59"/>
        <v>39095.510000000009</v>
      </c>
      <c r="AI314" s="73" t="str">
        <f t="shared" si="60"/>
        <v/>
      </c>
      <c r="AJ314" s="73" t="str">
        <f t="shared" si="61"/>
        <v/>
      </c>
      <c r="AK314" s="73" t="str">
        <f t="shared" si="62"/>
        <v/>
      </c>
      <c r="AL314" s="72" t="str">
        <f t="shared" si="63"/>
        <v/>
      </c>
      <c r="AM314" s="71" t="str">
        <f t="shared" si="64"/>
        <v/>
      </c>
    </row>
    <row r="315" spans="2:39" ht="13.8" thickBot="1">
      <c r="B315" s="79">
        <v>44447</v>
      </c>
      <c r="C315" s="78">
        <f>'2019 PSUI Customer Load'!C315+'2019 PSUI Customer Gen'!C315</f>
        <v>1611.54</v>
      </c>
      <c r="D315" s="78">
        <f>'2019 PSUI Customer Load'!D315+'2019 PSUI Customer Gen'!D315</f>
        <v>1606.33</v>
      </c>
      <c r="E315" s="78">
        <f>'2019 PSUI Customer Load'!E315+'2019 PSUI Customer Gen'!E315</f>
        <v>1613.85</v>
      </c>
      <c r="F315" s="78">
        <f>'2019 PSUI Customer Load'!F315+'2019 PSUI Customer Gen'!F315</f>
        <v>1639.44</v>
      </c>
      <c r="G315" s="78">
        <f>'2019 PSUI Customer Load'!G315+'2019 PSUI Customer Gen'!G315</f>
        <v>1652.49</v>
      </c>
      <c r="H315" s="78">
        <f>'2019 PSUI Customer Load'!H315+'2019 PSUI Customer Gen'!H315</f>
        <v>1712.8</v>
      </c>
      <c r="I315" s="78">
        <f>'2019 PSUI Customer Load'!I315+'2019 PSUI Customer Gen'!I315</f>
        <v>1766.03</v>
      </c>
      <c r="J315" s="78">
        <f>'2019 PSUI Customer Load'!J315+'2019 PSUI Customer Gen'!J315</f>
        <v>1811.98</v>
      </c>
      <c r="K315" s="78">
        <f>'2019 PSUI Customer Load'!K315+'2019 PSUI Customer Gen'!K315</f>
        <v>1855.6</v>
      </c>
      <c r="L315" s="78">
        <f>'2019 PSUI Customer Load'!L315+'2019 PSUI Customer Gen'!L315</f>
        <v>1928.89</v>
      </c>
      <c r="M315" s="78">
        <f>'2019 PSUI Customer Load'!M315+'2019 PSUI Customer Gen'!M315</f>
        <v>1935.12</v>
      </c>
      <c r="N315" s="78">
        <f>'2019 PSUI Customer Load'!N315+'2019 PSUI Customer Gen'!N315</f>
        <v>1864.41</v>
      </c>
      <c r="O315" s="78">
        <f>'2019 PSUI Customer Load'!O315+'2019 PSUI Customer Gen'!O315</f>
        <v>1851.5</v>
      </c>
      <c r="P315" s="78">
        <f>'2019 PSUI Customer Load'!P315+'2019 PSUI Customer Gen'!P315</f>
        <v>1812.41</v>
      </c>
      <c r="Q315" s="78">
        <f>'2019 PSUI Customer Load'!Q315+'2019 PSUI Customer Gen'!Q315</f>
        <v>1799.25</v>
      </c>
      <c r="R315" s="78">
        <f>'2019 PSUI Customer Load'!R315+'2019 PSUI Customer Gen'!R315</f>
        <v>1761.13</v>
      </c>
      <c r="S315" s="78">
        <f>'2019 PSUI Customer Load'!S315+'2019 PSUI Customer Gen'!S315</f>
        <v>1690.08</v>
      </c>
      <c r="T315" s="78">
        <f>'2019 PSUI Customer Load'!T315+'2019 PSUI Customer Gen'!T315</f>
        <v>1631.07</v>
      </c>
      <c r="U315" s="78">
        <f>'2019 PSUI Customer Load'!U315+'2019 PSUI Customer Gen'!U315</f>
        <v>1602.09</v>
      </c>
      <c r="V315" s="78">
        <f>'2019 PSUI Customer Load'!V315+'2019 PSUI Customer Gen'!V315</f>
        <v>1577.42</v>
      </c>
      <c r="W315" s="78">
        <f>'2019 PSUI Customer Load'!W315+'2019 PSUI Customer Gen'!W315</f>
        <v>1543.75</v>
      </c>
      <c r="X315" s="78">
        <f>'2019 PSUI Customer Load'!X315+'2019 PSUI Customer Gen'!X315</f>
        <v>1522.96</v>
      </c>
      <c r="Y315" s="78">
        <f>'2019 PSUI Customer Load'!Y315+'2019 PSUI Customer Gen'!Y315</f>
        <v>1516.69</v>
      </c>
      <c r="Z315" s="78">
        <f>'2019 PSUI Customer Load'!Z315+'2019 PSUI Customer Gen'!Z315</f>
        <v>1501.74</v>
      </c>
      <c r="AA315" s="86">
        <f t="shared" si="52"/>
        <v>1935.12</v>
      </c>
      <c r="AB315" s="77">
        <f t="shared" si="53"/>
        <v>2021</v>
      </c>
      <c r="AC315" s="76">
        <f t="shared" si="54"/>
        <v>9</v>
      </c>
      <c r="AD315" s="76" t="str">
        <f t="shared" si="55"/>
        <v/>
      </c>
      <c r="AE315" s="76" t="str">
        <f t="shared" si="56"/>
        <v/>
      </c>
      <c r="AF315" s="74">
        <f t="shared" si="57"/>
        <v>1935.12</v>
      </c>
      <c r="AG315" s="75" t="str">
        <f t="shared" si="58"/>
        <v>11:00</v>
      </c>
      <c r="AH315" s="74">
        <f t="shared" si="59"/>
        <v>42743.689999999995</v>
      </c>
      <c r="AI315" s="73" t="str">
        <f t="shared" si="60"/>
        <v/>
      </c>
      <c r="AJ315" s="73" t="str">
        <f t="shared" si="61"/>
        <v/>
      </c>
      <c r="AK315" s="73" t="str">
        <f t="shared" si="62"/>
        <v/>
      </c>
      <c r="AL315" s="72" t="str">
        <f t="shared" si="63"/>
        <v/>
      </c>
      <c r="AM315" s="71" t="str">
        <f t="shared" si="64"/>
        <v/>
      </c>
    </row>
    <row r="316" spans="2:39" ht="13.8" thickBot="1">
      <c r="B316" s="79">
        <v>44448</v>
      </c>
      <c r="C316" s="78">
        <f>'2019 PSUI Customer Load'!C316+'2019 PSUI Customer Gen'!C316</f>
        <v>1486.73</v>
      </c>
      <c r="D316" s="78">
        <f>'2019 PSUI Customer Load'!D316+'2019 PSUI Customer Gen'!D316</f>
        <v>1473.54</v>
      </c>
      <c r="E316" s="78">
        <f>'2019 PSUI Customer Load'!E316+'2019 PSUI Customer Gen'!E316</f>
        <v>1455.02</v>
      </c>
      <c r="F316" s="78">
        <f>'2019 PSUI Customer Load'!F316+'2019 PSUI Customer Gen'!F316</f>
        <v>1431.19</v>
      </c>
      <c r="G316" s="78">
        <f>'2019 PSUI Customer Load'!G316+'2019 PSUI Customer Gen'!G316</f>
        <v>1364.79</v>
      </c>
      <c r="H316" s="78">
        <f>'2019 PSUI Customer Load'!H316+'2019 PSUI Customer Gen'!H316</f>
        <v>1306.3399999999999</v>
      </c>
      <c r="I316" s="78">
        <f>'2019 PSUI Customer Load'!I316+'2019 PSUI Customer Gen'!I316</f>
        <v>1394.12</v>
      </c>
      <c r="J316" s="78">
        <f>'2019 PSUI Customer Load'!J316+'2019 PSUI Customer Gen'!J316</f>
        <v>1612.38</v>
      </c>
      <c r="K316" s="78">
        <f>'2019 PSUI Customer Load'!K316+'2019 PSUI Customer Gen'!K316</f>
        <v>1691.34</v>
      </c>
      <c r="L316" s="78">
        <f>'2019 PSUI Customer Load'!L316+'2019 PSUI Customer Gen'!L316</f>
        <v>1741.11</v>
      </c>
      <c r="M316" s="78">
        <f>'2019 PSUI Customer Load'!M316+'2019 PSUI Customer Gen'!M316</f>
        <v>1769.15</v>
      </c>
      <c r="N316" s="78">
        <f>'2019 PSUI Customer Load'!N316+'2019 PSUI Customer Gen'!N316</f>
        <v>1501.05</v>
      </c>
      <c r="O316" s="78">
        <f>'2019 PSUI Customer Load'!O316+'2019 PSUI Customer Gen'!O316</f>
        <v>1389.08</v>
      </c>
      <c r="P316" s="78">
        <f>'2019 PSUI Customer Load'!P316+'2019 PSUI Customer Gen'!P316</f>
        <v>1386.63</v>
      </c>
      <c r="Q316" s="78">
        <f>'2019 PSUI Customer Load'!Q316+'2019 PSUI Customer Gen'!Q316</f>
        <v>1664.78</v>
      </c>
      <c r="R316" s="78">
        <f>'2019 PSUI Customer Load'!R316+'2019 PSUI Customer Gen'!R316</f>
        <v>1668.45</v>
      </c>
      <c r="S316" s="78">
        <f>'2019 PSUI Customer Load'!S316+'2019 PSUI Customer Gen'!S316</f>
        <v>1572.83</v>
      </c>
      <c r="T316" s="78">
        <f>'2019 PSUI Customer Load'!T316+'2019 PSUI Customer Gen'!T316</f>
        <v>1505.6</v>
      </c>
      <c r="U316" s="78">
        <f>'2019 PSUI Customer Load'!U316+'2019 PSUI Customer Gen'!U316</f>
        <v>1478.51</v>
      </c>
      <c r="V316" s="78">
        <f>'2019 PSUI Customer Load'!V316+'2019 PSUI Customer Gen'!V316</f>
        <v>1439.94</v>
      </c>
      <c r="W316" s="78">
        <f>'2019 PSUI Customer Load'!W316+'2019 PSUI Customer Gen'!W316</f>
        <v>1416.73</v>
      </c>
      <c r="X316" s="78">
        <f>'2019 PSUI Customer Load'!X316+'2019 PSUI Customer Gen'!X316</f>
        <v>1396.08</v>
      </c>
      <c r="Y316" s="78">
        <f>'2019 PSUI Customer Load'!Y316+'2019 PSUI Customer Gen'!Y316</f>
        <v>1360.35</v>
      </c>
      <c r="Z316" s="78">
        <f>'2019 PSUI Customer Load'!Z316+'2019 PSUI Customer Gen'!Z316</f>
        <v>1252.0899999999999</v>
      </c>
      <c r="AA316" s="86">
        <f t="shared" si="52"/>
        <v>1769.15</v>
      </c>
      <c r="AB316" s="77">
        <f t="shared" si="53"/>
        <v>2021</v>
      </c>
      <c r="AC316" s="76">
        <f t="shared" si="54"/>
        <v>9</v>
      </c>
      <c r="AD316" s="76" t="str">
        <f t="shared" si="55"/>
        <v/>
      </c>
      <c r="AE316" s="76" t="str">
        <f t="shared" si="56"/>
        <v/>
      </c>
      <c r="AF316" s="74">
        <f t="shared" si="57"/>
        <v>1769.15</v>
      </c>
      <c r="AG316" s="75" t="str">
        <f t="shared" si="58"/>
        <v>11:00</v>
      </c>
      <c r="AH316" s="74">
        <f t="shared" si="59"/>
        <v>37526.979999999996</v>
      </c>
      <c r="AI316" s="73" t="str">
        <f t="shared" si="60"/>
        <v/>
      </c>
      <c r="AJ316" s="73" t="str">
        <f t="shared" si="61"/>
        <v/>
      </c>
      <c r="AK316" s="73" t="str">
        <f t="shared" si="62"/>
        <v/>
      </c>
      <c r="AL316" s="72" t="str">
        <f t="shared" si="63"/>
        <v/>
      </c>
      <c r="AM316" s="71" t="str">
        <f t="shared" si="64"/>
        <v/>
      </c>
    </row>
    <row r="317" spans="2:39" ht="13.8" thickBot="1">
      <c r="B317" s="79">
        <v>44449</v>
      </c>
      <c r="C317" s="78">
        <f>'2019 PSUI Customer Load'!C317+'2019 PSUI Customer Gen'!C317</f>
        <v>1190.52</v>
      </c>
      <c r="D317" s="78">
        <f>'2019 PSUI Customer Load'!D317+'2019 PSUI Customer Gen'!D317</f>
        <v>1103.3800000000001</v>
      </c>
      <c r="E317" s="78">
        <f>'2019 PSUI Customer Load'!E317+'2019 PSUI Customer Gen'!E317</f>
        <v>1041.46</v>
      </c>
      <c r="F317" s="78">
        <f>'2019 PSUI Customer Load'!F317+'2019 PSUI Customer Gen'!F317</f>
        <v>1049.1600000000001</v>
      </c>
      <c r="G317" s="78">
        <f>'2019 PSUI Customer Load'!G317+'2019 PSUI Customer Gen'!G317</f>
        <v>1062.32</v>
      </c>
      <c r="H317" s="78">
        <f>'2019 PSUI Customer Load'!H317+'2019 PSUI Customer Gen'!H317</f>
        <v>1111.57</v>
      </c>
      <c r="I317" s="78">
        <f>'2019 PSUI Customer Load'!I317+'2019 PSUI Customer Gen'!I317</f>
        <v>1184.72</v>
      </c>
      <c r="J317" s="78">
        <f>'2019 PSUI Customer Load'!J317+'2019 PSUI Customer Gen'!J317</f>
        <v>1266.83</v>
      </c>
      <c r="K317" s="78">
        <f>'2019 PSUI Customer Load'!K317+'2019 PSUI Customer Gen'!K317</f>
        <v>1624.8</v>
      </c>
      <c r="L317" s="78">
        <f>'2019 PSUI Customer Load'!L317+'2019 PSUI Customer Gen'!L317</f>
        <v>1650.71</v>
      </c>
      <c r="M317" s="78">
        <f>'2019 PSUI Customer Load'!M317+'2019 PSUI Customer Gen'!M317</f>
        <v>1674.79</v>
      </c>
      <c r="N317" s="78">
        <f>'2019 PSUI Customer Load'!N317+'2019 PSUI Customer Gen'!N317</f>
        <v>1714.9</v>
      </c>
      <c r="O317" s="78">
        <f>'2019 PSUI Customer Load'!O317+'2019 PSUI Customer Gen'!O317</f>
        <v>1766.91</v>
      </c>
      <c r="P317" s="78">
        <f>'2019 PSUI Customer Load'!P317+'2019 PSUI Customer Gen'!P317</f>
        <v>1775.69</v>
      </c>
      <c r="Q317" s="78">
        <f>'2019 PSUI Customer Load'!Q317+'2019 PSUI Customer Gen'!Q317</f>
        <v>1752.73</v>
      </c>
      <c r="R317" s="78">
        <f>'2019 PSUI Customer Load'!R317+'2019 PSUI Customer Gen'!R317</f>
        <v>1736.74</v>
      </c>
      <c r="S317" s="78">
        <f>'2019 PSUI Customer Load'!S317+'2019 PSUI Customer Gen'!S317</f>
        <v>1682.59</v>
      </c>
      <c r="T317" s="78">
        <f>'2019 PSUI Customer Load'!T317+'2019 PSUI Customer Gen'!T317</f>
        <v>1630.02</v>
      </c>
      <c r="U317" s="78">
        <f>'2019 PSUI Customer Load'!U317+'2019 PSUI Customer Gen'!U317</f>
        <v>1577.94</v>
      </c>
      <c r="V317" s="78">
        <f>'2019 PSUI Customer Load'!V317+'2019 PSUI Customer Gen'!V317</f>
        <v>1530.59</v>
      </c>
      <c r="W317" s="78">
        <f>'2019 PSUI Customer Load'!W317+'2019 PSUI Customer Gen'!W317</f>
        <v>1450.58</v>
      </c>
      <c r="X317" s="78">
        <f>'2019 PSUI Customer Load'!X317+'2019 PSUI Customer Gen'!X317</f>
        <v>1416.03</v>
      </c>
      <c r="Y317" s="78">
        <f>'2019 PSUI Customer Load'!Y317+'2019 PSUI Customer Gen'!Y317</f>
        <v>1340.4</v>
      </c>
      <c r="Z317" s="78">
        <f>'2019 PSUI Customer Load'!Z317+'2019 PSUI Customer Gen'!Z317</f>
        <v>1316.32</v>
      </c>
      <c r="AA317" s="86">
        <f t="shared" si="52"/>
        <v>1775.69</v>
      </c>
      <c r="AB317" s="77">
        <f t="shared" si="53"/>
        <v>2021</v>
      </c>
      <c r="AC317" s="76">
        <f t="shared" si="54"/>
        <v>9</v>
      </c>
      <c r="AD317" s="76" t="str">
        <f t="shared" si="55"/>
        <v/>
      </c>
      <c r="AE317" s="76" t="str">
        <f t="shared" si="56"/>
        <v/>
      </c>
      <c r="AF317" s="74">
        <f t="shared" si="57"/>
        <v>1775.69</v>
      </c>
      <c r="AG317" s="75" t="str">
        <f t="shared" si="58"/>
        <v>14:00</v>
      </c>
      <c r="AH317" s="74">
        <f t="shared" si="59"/>
        <v>36427.39</v>
      </c>
      <c r="AI317" s="73" t="str">
        <f t="shared" si="60"/>
        <v/>
      </c>
      <c r="AJ317" s="73" t="str">
        <f t="shared" si="61"/>
        <v/>
      </c>
      <c r="AK317" s="73" t="str">
        <f t="shared" si="62"/>
        <v/>
      </c>
      <c r="AL317" s="72" t="str">
        <f t="shared" si="63"/>
        <v/>
      </c>
      <c r="AM317" s="71" t="str">
        <f t="shared" si="64"/>
        <v/>
      </c>
    </row>
    <row r="318" spans="2:39" ht="13.8" thickBot="1">
      <c r="B318" s="79">
        <v>44450</v>
      </c>
      <c r="C318" s="78">
        <f>'2019 PSUI Customer Load'!C318+'2019 PSUI Customer Gen'!C318</f>
        <v>1177.51</v>
      </c>
      <c r="D318" s="78">
        <f>'2019 PSUI Customer Load'!D318+'2019 PSUI Customer Gen'!D318</f>
        <v>1080.45</v>
      </c>
      <c r="E318" s="78">
        <f>'2019 PSUI Customer Load'!E318+'2019 PSUI Customer Gen'!E318</f>
        <v>1004.12</v>
      </c>
      <c r="F318" s="78">
        <f>'2019 PSUI Customer Load'!F318+'2019 PSUI Customer Gen'!F318</f>
        <v>1183.3499999999999</v>
      </c>
      <c r="G318" s="78">
        <f>'2019 PSUI Customer Load'!G318+'2019 PSUI Customer Gen'!G318</f>
        <v>1197.77</v>
      </c>
      <c r="H318" s="78">
        <f>'2019 PSUI Customer Load'!H318+'2019 PSUI Customer Gen'!H318</f>
        <v>1384.78</v>
      </c>
      <c r="I318" s="78">
        <f>'2019 PSUI Customer Load'!I318+'2019 PSUI Customer Gen'!I318</f>
        <v>1490.02</v>
      </c>
      <c r="J318" s="78">
        <f>'2019 PSUI Customer Load'!J318+'2019 PSUI Customer Gen'!J318</f>
        <v>1556.87</v>
      </c>
      <c r="K318" s="78">
        <f>'2019 PSUI Customer Load'!K318+'2019 PSUI Customer Gen'!K318</f>
        <v>1626.91</v>
      </c>
      <c r="L318" s="78">
        <f>'2019 PSUI Customer Load'!L318+'2019 PSUI Customer Gen'!L318</f>
        <v>1686.86</v>
      </c>
      <c r="M318" s="78">
        <f>'2019 PSUI Customer Load'!M318+'2019 PSUI Customer Gen'!M318</f>
        <v>1710.45</v>
      </c>
      <c r="N318" s="78">
        <f>'2019 PSUI Customer Load'!N318+'2019 PSUI Customer Gen'!N318</f>
        <v>1691.31</v>
      </c>
      <c r="O318" s="78">
        <f>'2019 PSUI Customer Load'!O318+'2019 PSUI Customer Gen'!O318</f>
        <v>1706.81</v>
      </c>
      <c r="P318" s="78">
        <f>'2019 PSUI Customer Load'!P318+'2019 PSUI Customer Gen'!P318</f>
        <v>1741.95</v>
      </c>
      <c r="Q318" s="78">
        <f>'2019 PSUI Customer Load'!Q318+'2019 PSUI Customer Gen'!Q318</f>
        <v>1730.89</v>
      </c>
      <c r="R318" s="78">
        <f>'2019 PSUI Customer Load'!R318+'2019 PSUI Customer Gen'!R318</f>
        <v>1714.34</v>
      </c>
      <c r="S318" s="78">
        <f>'2019 PSUI Customer Load'!S318+'2019 PSUI Customer Gen'!S318</f>
        <v>1672.27</v>
      </c>
      <c r="T318" s="78">
        <f>'2019 PSUI Customer Load'!T318+'2019 PSUI Customer Gen'!T318</f>
        <v>1656.1</v>
      </c>
      <c r="U318" s="78">
        <f>'2019 PSUI Customer Load'!U318+'2019 PSUI Customer Gen'!U318</f>
        <v>1654.38</v>
      </c>
      <c r="V318" s="78">
        <f>'2019 PSUI Customer Load'!V318+'2019 PSUI Customer Gen'!V318</f>
        <v>1628.24</v>
      </c>
      <c r="W318" s="78">
        <f>'2019 PSUI Customer Load'!W318+'2019 PSUI Customer Gen'!W318</f>
        <v>1617.91</v>
      </c>
      <c r="X318" s="78">
        <f>'2019 PSUI Customer Load'!X318+'2019 PSUI Customer Gen'!X318</f>
        <v>1594.22</v>
      </c>
      <c r="Y318" s="78">
        <f>'2019 PSUI Customer Load'!Y318+'2019 PSUI Customer Gen'!Y318</f>
        <v>1579.87</v>
      </c>
      <c r="Z318" s="78">
        <f>'2019 PSUI Customer Load'!Z318+'2019 PSUI Customer Gen'!Z318</f>
        <v>1586.23</v>
      </c>
      <c r="AA318" s="86">
        <f t="shared" si="52"/>
        <v>1741.95</v>
      </c>
      <c r="AB318" s="77">
        <f t="shared" si="53"/>
        <v>2021</v>
      </c>
      <c r="AC318" s="76">
        <f t="shared" si="54"/>
        <v>9</v>
      </c>
      <c r="AD318" s="76" t="str">
        <f t="shared" si="55"/>
        <v/>
      </c>
      <c r="AE318" s="76" t="str">
        <f t="shared" si="56"/>
        <v/>
      </c>
      <c r="AF318" s="74">
        <f t="shared" si="57"/>
        <v>1741.95</v>
      </c>
      <c r="AG318" s="75" t="str">
        <f t="shared" si="58"/>
        <v>14:00</v>
      </c>
      <c r="AH318" s="74">
        <f t="shared" si="59"/>
        <v>38415.560000000005</v>
      </c>
      <c r="AI318" s="73" t="str">
        <f t="shared" si="60"/>
        <v/>
      </c>
      <c r="AJ318" s="73" t="str">
        <f t="shared" si="61"/>
        <v/>
      </c>
      <c r="AK318" s="73" t="str">
        <f t="shared" si="62"/>
        <v/>
      </c>
      <c r="AL318" s="72" t="str">
        <f t="shared" si="63"/>
        <v/>
      </c>
      <c r="AM318" s="71" t="str">
        <f t="shared" si="64"/>
        <v/>
      </c>
    </row>
    <row r="319" spans="2:39" ht="13.8" thickBot="1">
      <c r="B319" s="79">
        <v>44451</v>
      </c>
      <c r="C319" s="78">
        <f>'2019 PSUI Customer Load'!C319+'2019 PSUI Customer Gen'!C319</f>
        <v>1593.1</v>
      </c>
      <c r="D319" s="78">
        <f>'2019 PSUI Customer Load'!D319+'2019 PSUI Customer Gen'!D319</f>
        <v>1579.9</v>
      </c>
      <c r="E319" s="78">
        <f>'2019 PSUI Customer Load'!E319+'2019 PSUI Customer Gen'!E319</f>
        <v>1579.2</v>
      </c>
      <c r="F319" s="78">
        <f>'2019 PSUI Customer Load'!F319+'2019 PSUI Customer Gen'!F319</f>
        <v>1568.49</v>
      </c>
      <c r="G319" s="78">
        <f>'2019 PSUI Customer Load'!G319+'2019 PSUI Customer Gen'!G319</f>
        <v>1585.4</v>
      </c>
      <c r="H319" s="78">
        <f>'2019 PSUI Customer Load'!H319+'2019 PSUI Customer Gen'!H319</f>
        <v>1623.82</v>
      </c>
      <c r="I319" s="78">
        <f>'2019 PSUI Customer Load'!I319+'2019 PSUI Customer Gen'!I319</f>
        <v>1682</v>
      </c>
      <c r="J319" s="78">
        <f>'2019 PSUI Customer Load'!J319+'2019 PSUI Customer Gen'!J319</f>
        <v>1699.36</v>
      </c>
      <c r="K319" s="78">
        <f>'2019 PSUI Customer Load'!K319+'2019 PSUI Customer Gen'!K319</f>
        <v>1724.1</v>
      </c>
      <c r="L319" s="78">
        <f>'2019 PSUI Customer Load'!L319+'2019 PSUI Customer Gen'!L319</f>
        <v>1748.07</v>
      </c>
      <c r="M319" s="78">
        <f>'2019 PSUI Customer Load'!M319+'2019 PSUI Customer Gen'!M319</f>
        <v>1710.45</v>
      </c>
      <c r="N319" s="78">
        <f>'2019 PSUI Customer Load'!N319+'2019 PSUI Customer Gen'!N319</f>
        <v>1693.79</v>
      </c>
      <c r="O319" s="78">
        <f>'2019 PSUI Customer Load'!O319+'2019 PSUI Customer Gen'!O319</f>
        <v>1729.04</v>
      </c>
      <c r="P319" s="78">
        <f>'2019 PSUI Customer Load'!P319+'2019 PSUI Customer Gen'!P319</f>
        <v>1735.34</v>
      </c>
      <c r="Q319" s="78">
        <f>'2019 PSUI Customer Load'!Q319+'2019 PSUI Customer Gen'!Q319</f>
        <v>1726.31</v>
      </c>
      <c r="R319" s="78">
        <f>'2019 PSUI Customer Load'!R319+'2019 PSUI Customer Gen'!R319</f>
        <v>1699.67</v>
      </c>
      <c r="S319" s="78">
        <f>'2019 PSUI Customer Load'!S319+'2019 PSUI Customer Gen'!S319</f>
        <v>1661.98</v>
      </c>
      <c r="T319" s="78">
        <f>'2019 PSUI Customer Load'!T319+'2019 PSUI Customer Gen'!T319</f>
        <v>1654.66</v>
      </c>
      <c r="U319" s="78">
        <f>'2019 PSUI Customer Load'!U319+'2019 PSUI Customer Gen'!U319</f>
        <v>1636.88</v>
      </c>
      <c r="V319" s="78">
        <f>'2019 PSUI Customer Load'!V319+'2019 PSUI Customer Gen'!V319</f>
        <v>1618.61</v>
      </c>
      <c r="W319" s="78">
        <f>'2019 PSUI Customer Load'!W319+'2019 PSUI Customer Gen'!W319</f>
        <v>1597.19</v>
      </c>
      <c r="X319" s="78">
        <f>'2019 PSUI Customer Load'!X319+'2019 PSUI Customer Gen'!X319</f>
        <v>1577.38</v>
      </c>
      <c r="Y319" s="78">
        <f>'2019 PSUI Customer Load'!Y319+'2019 PSUI Customer Gen'!Y319</f>
        <v>1534.19</v>
      </c>
      <c r="Z319" s="78">
        <f>'2019 PSUI Customer Load'!Z319+'2019 PSUI Customer Gen'!Z319</f>
        <v>1513.09</v>
      </c>
      <c r="AA319" s="86">
        <f t="shared" si="52"/>
        <v>1748.07</v>
      </c>
      <c r="AB319" s="77">
        <f t="shared" si="53"/>
        <v>2021</v>
      </c>
      <c r="AC319" s="76">
        <f t="shared" si="54"/>
        <v>9</v>
      </c>
      <c r="AD319" s="76" t="str">
        <f t="shared" si="55"/>
        <v/>
      </c>
      <c r="AE319" s="76" t="str">
        <f t="shared" si="56"/>
        <v/>
      </c>
      <c r="AF319" s="74">
        <f t="shared" si="57"/>
        <v>1748.07</v>
      </c>
      <c r="AG319" s="75" t="str">
        <f t="shared" si="58"/>
        <v>10:00</v>
      </c>
      <c r="AH319" s="74">
        <f t="shared" si="59"/>
        <v>41220.089999999997</v>
      </c>
      <c r="AI319" s="73" t="str">
        <f t="shared" si="60"/>
        <v/>
      </c>
      <c r="AJ319" s="73" t="str">
        <f t="shared" si="61"/>
        <v/>
      </c>
      <c r="AK319" s="73" t="str">
        <f t="shared" si="62"/>
        <v/>
      </c>
      <c r="AL319" s="72" t="str">
        <f t="shared" si="63"/>
        <v/>
      </c>
      <c r="AM319" s="71" t="str">
        <f t="shared" si="64"/>
        <v/>
      </c>
    </row>
    <row r="320" spans="2:39" ht="13.8" thickBot="1">
      <c r="B320" s="79">
        <v>44452</v>
      </c>
      <c r="C320" s="78">
        <f>'2019 PSUI Customer Load'!C320+'2019 PSUI Customer Gen'!C320</f>
        <v>1476.3</v>
      </c>
      <c r="D320" s="78">
        <f>'2019 PSUI Customer Load'!D320+'2019 PSUI Customer Gen'!D320</f>
        <v>1459.71</v>
      </c>
      <c r="E320" s="78">
        <f>'2019 PSUI Customer Load'!E320+'2019 PSUI Customer Gen'!E320</f>
        <v>1427.97</v>
      </c>
      <c r="F320" s="78">
        <f>'2019 PSUI Customer Load'!F320+'2019 PSUI Customer Gen'!F320</f>
        <v>1360.49</v>
      </c>
      <c r="G320" s="78">
        <f>'2019 PSUI Customer Load'!G320+'2019 PSUI Customer Gen'!G320</f>
        <v>1224.44</v>
      </c>
      <c r="H320" s="78">
        <f>'2019 PSUI Customer Load'!H320+'2019 PSUI Customer Gen'!H320</f>
        <v>1209.3900000000001</v>
      </c>
      <c r="I320" s="78">
        <f>'2019 PSUI Customer Load'!I320+'2019 PSUI Customer Gen'!I320</f>
        <v>1171.5899999999999</v>
      </c>
      <c r="J320" s="78">
        <f>'2019 PSUI Customer Load'!J320+'2019 PSUI Customer Gen'!J320</f>
        <v>1366.26</v>
      </c>
      <c r="K320" s="78">
        <f>'2019 PSUI Customer Load'!K320+'2019 PSUI Customer Gen'!K320</f>
        <v>1705.69</v>
      </c>
      <c r="L320" s="78">
        <f>'2019 PSUI Customer Load'!L320+'2019 PSUI Customer Gen'!L320</f>
        <v>1736.46</v>
      </c>
      <c r="M320" s="78">
        <f>'2019 PSUI Customer Load'!M320+'2019 PSUI Customer Gen'!M320</f>
        <v>1677.94</v>
      </c>
      <c r="N320" s="78">
        <f>'2019 PSUI Customer Load'!N320+'2019 PSUI Customer Gen'!N320</f>
        <v>1775.87</v>
      </c>
      <c r="O320" s="78">
        <f>'2019 PSUI Customer Load'!O320+'2019 PSUI Customer Gen'!O320</f>
        <v>1786.47</v>
      </c>
      <c r="P320" s="78">
        <f>'2019 PSUI Customer Load'!P320+'2019 PSUI Customer Gen'!P320</f>
        <v>1771.21</v>
      </c>
      <c r="Q320" s="78">
        <f>'2019 PSUI Customer Load'!Q320+'2019 PSUI Customer Gen'!Q320</f>
        <v>1763.51</v>
      </c>
      <c r="R320" s="78">
        <f>'2019 PSUI Customer Load'!R320+'2019 PSUI Customer Gen'!R320</f>
        <v>1711.85</v>
      </c>
      <c r="S320" s="78">
        <f>'2019 PSUI Customer Load'!S320+'2019 PSUI Customer Gen'!S320</f>
        <v>1614.2</v>
      </c>
      <c r="T320" s="78">
        <f>'2019 PSUI Customer Load'!T320+'2019 PSUI Customer Gen'!T320</f>
        <v>1592.89</v>
      </c>
      <c r="U320" s="78">
        <f>'2019 PSUI Customer Load'!U320+'2019 PSUI Customer Gen'!U320</f>
        <v>1563</v>
      </c>
      <c r="V320" s="78">
        <f>'2019 PSUI Customer Load'!V320+'2019 PSUI Customer Gen'!V320</f>
        <v>1542.94</v>
      </c>
      <c r="W320" s="78">
        <f>'2019 PSUI Customer Load'!W320+'2019 PSUI Customer Gen'!W320</f>
        <v>1516.03</v>
      </c>
      <c r="X320" s="78">
        <f>'2019 PSUI Customer Load'!X320+'2019 PSUI Customer Gen'!X320</f>
        <v>1534.93</v>
      </c>
      <c r="Y320" s="78">
        <f>'2019 PSUI Customer Load'!Y320+'2019 PSUI Customer Gen'!Y320</f>
        <v>1504.09</v>
      </c>
      <c r="Z320" s="78">
        <f>'2019 PSUI Customer Load'!Z320+'2019 PSUI Customer Gen'!Z320</f>
        <v>1487.08</v>
      </c>
      <c r="AA320" s="86">
        <f t="shared" si="52"/>
        <v>1786.47</v>
      </c>
      <c r="AB320" s="77">
        <f t="shared" si="53"/>
        <v>2021</v>
      </c>
      <c r="AC320" s="76">
        <f t="shared" si="54"/>
        <v>9</v>
      </c>
      <c r="AD320" s="76" t="str">
        <f t="shared" si="55"/>
        <v/>
      </c>
      <c r="AE320" s="76" t="str">
        <f t="shared" si="56"/>
        <v/>
      </c>
      <c r="AF320" s="74">
        <f t="shared" si="57"/>
        <v>1786.47</v>
      </c>
      <c r="AG320" s="75" t="str">
        <f t="shared" si="58"/>
        <v>13:00</v>
      </c>
      <c r="AH320" s="74">
        <f t="shared" si="59"/>
        <v>38766.779999999992</v>
      </c>
      <c r="AI320" s="73" t="str">
        <f t="shared" si="60"/>
        <v/>
      </c>
      <c r="AJ320" s="73" t="str">
        <f t="shared" si="61"/>
        <v/>
      </c>
      <c r="AK320" s="73" t="str">
        <f t="shared" si="62"/>
        <v/>
      </c>
      <c r="AL320" s="72" t="str">
        <f t="shared" si="63"/>
        <v/>
      </c>
      <c r="AM320" s="71" t="str">
        <f t="shared" si="64"/>
        <v/>
      </c>
    </row>
    <row r="321" spans="2:39" ht="13.8" thickBot="1">
      <c r="B321" s="79">
        <v>44453</v>
      </c>
      <c r="C321" s="78">
        <f>'2019 PSUI Customer Load'!C321+'2019 PSUI Customer Gen'!C321</f>
        <v>1470.74</v>
      </c>
      <c r="D321" s="78">
        <f>'2019 PSUI Customer Load'!D321+'2019 PSUI Customer Gen'!D321</f>
        <v>1462.44</v>
      </c>
      <c r="E321" s="78">
        <f>'2019 PSUI Customer Load'!E321+'2019 PSUI Customer Gen'!E321</f>
        <v>1459.4</v>
      </c>
      <c r="F321" s="78">
        <f>'2019 PSUI Customer Load'!F321+'2019 PSUI Customer Gen'!F321</f>
        <v>1465.24</v>
      </c>
      <c r="G321" s="78">
        <f>'2019 PSUI Customer Load'!G321+'2019 PSUI Customer Gen'!G321</f>
        <v>1474.83</v>
      </c>
      <c r="H321" s="78">
        <f>'2019 PSUI Customer Load'!H321+'2019 PSUI Customer Gen'!H321</f>
        <v>1506.12</v>
      </c>
      <c r="I321" s="78">
        <f>'2019 PSUI Customer Load'!I321+'2019 PSUI Customer Gen'!I321</f>
        <v>1583.89</v>
      </c>
      <c r="J321" s="78">
        <f>'2019 PSUI Customer Load'!J321+'2019 PSUI Customer Gen'!J321</f>
        <v>1656.87</v>
      </c>
      <c r="K321" s="78">
        <f>'2019 PSUI Customer Load'!K321+'2019 PSUI Customer Gen'!K321</f>
        <v>1736.42</v>
      </c>
      <c r="L321" s="78">
        <f>'2019 PSUI Customer Load'!L321+'2019 PSUI Customer Gen'!L321</f>
        <v>1796.87</v>
      </c>
      <c r="M321" s="78">
        <f>'2019 PSUI Customer Load'!M321+'2019 PSUI Customer Gen'!M321</f>
        <v>1880.24</v>
      </c>
      <c r="N321" s="78">
        <f>'2019 PSUI Customer Load'!N321+'2019 PSUI Customer Gen'!N321</f>
        <v>1919.82</v>
      </c>
      <c r="O321" s="78">
        <f>'2019 PSUI Customer Load'!O321+'2019 PSUI Customer Gen'!O321</f>
        <v>1996.61</v>
      </c>
      <c r="P321" s="78">
        <f>'2019 PSUI Customer Load'!P321+'2019 PSUI Customer Gen'!P321</f>
        <v>2048.9699999999998</v>
      </c>
      <c r="Q321" s="78">
        <f>'2019 PSUI Customer Load'!Q321+'2019 PSUI Customer Gen'!Q321</f>
        <v>2049.7399999999998</v>
      </c>
      <c r="R321" s="78">
        <f>'2019 PSUI Customer Load'!R321+'2019 PSUI Customer Gen'!R321</f>
        <v>2009.6</v>
      </c>
      <c r="S321" s="78">
        <f>'2019 PSUI Customer Load'!S321+'2019 PSUI Customer Gen'!S321</f>
        <v>1906.52</v>
      </c>
      <c r="T321" s="78">
        <f>'2019 PSUI Customer Load'!T321+'2019 PSUI Customer Gen'!T321</f>
        <v>1822.1</v>
      </c>
      <c r="U321" s="78">
        <f>'2019 PSUI Customer Load'!U321+'2019 PSUI Customer Gen'!U321</f>
        <v>1791.96</v>
      </c>
      <c r="V321" s="78">
        <f>'2019 PSUI Customer Load'!V321+'2019 PSUI Customer Gen'!V321</f>
        <v>1744.89</v>
      </c>
      <c r="W321" s="78">
        <f>'2019 PSUI Customer Load'!W321+'2019 PSUI Customer Gen'!W321</f>
        <v>1720.71</v>
      </c>
      <c r="X321" s="78">
        <f>'2019 PSUI Customer Load'!X321+'2019 PSUI Customer Gen'!X321</f>
        <v>1707.41</v>
      </c>
      <c r="Y321" s="78">
        <f>'2019 PSUI Customer Load'!Y321+'2019 PSUI Customer Gen'!Y321</f>
        <v>1649.31</v>
      </c>
      <c r="Z321" s="78">
        <f>'2019 PSUI Customer Load'!Z321+'2019 PSUI Customer Gen'!Z321</f>
        <v>1635.37</v>
      </c>
      <c r="AA321" s="86">
        <f t="shared" si="52"/>
        <v>2049.7399999999998</v>
      </c>
      <c r="AB321" s="77">
        <f t="shared" si="53"/>
        <v>2021</v>
      </c>
      <c r="AC321" s="76">
        <f t="shared" si="54"/>
        <v>9</v>
      </c>
      <c r="AD321" s="76" t="str">
        <f t="shared" si="55"/>
        <v/>
      </c>
      <c r="AE321" s="76" t="str">
        <f t="shared" si="56"/>
        <v/>
      </c>
      <c r="AF321" s="74">
        <f t="shared" si="57"/>
        <v>2049.7399999999998</v>
      </c>
      <c r="AG321" s="75" t="str">
        <f t="shared" si="58"/>
        <v>15:00</v>
      </c>
      <c r="AH321" s="74">
        <f t="shared" si="59"/>
        <v>43545.810000000005</v>
      </c>
      <c r="AI321" s="73" t="str">
        <f t="shared" si="60"/>
        <v/>
      </c>
      <c r="AJ321" s="73" t="str">
        <f t="shared" si="61"/>
        <v/>
      </c>
      <c r="AK321" s="73" t="str">
        <f t="shared" si="62"/>
        <v/>
      </c>
      <c r="AL321" s="72" t="str">
        <f t="shared" si="63"/>
        <v/>
      </c>
      <c r="AM321" s="71" t="str">
        <f t="shared" si="64"/>
        <v/>
      </c>
    </row>
    <row r="322" spans="2:39" ht="13.8" thickBot="1">
      <c r="B322" s="79">
        <v>44454</v>
      </c>
      <c r="C322" s="78">
        <f>'2019 PSUI Customer Load'!C322+'2019 PSUI Customer Gen'!C322</f>
        <v>1614.27</v>
      </c>
      <c r="D322" s="78">
        <f>'2019 PSUI Customer Load'!D322+'2019 PSUI Customer Gen'!D322</f>
        <v>1566.11</v>
      </c>
      <c r="E322" s="78">
        <f>'2019 PSUI Customer Load'!E322+'2019 PSUI Customer Gen'!E322</f>
        <v>1538.67</v>
      </c>
      <c r="F322" s="78">
        <f>'2019 PSUI Customer Load'!F322+'2019 PSUI Customer Gen'!F322</f>
        <v>1527.54</v>
      </c>
      <c r="G322" s="78">
        <f>'2019 PSUI Customer Load'!G322+'2019 PSUI Customer Gen'!G322</f>
        <v>1510.56</v>
      </c>
      <c r="H322" s="78">
        <f>'2019 PSUI Customer Load'!H322+'2019 PSUI Customer Gen'!H322</f>
        <v>1563.7</v>
      </c>
      <c r="I322" s="78">
        <f>'2019 PSUI Customer Load'!I322+'2019 PSUI Customer Gen'!I322</f>
        <v>1647.41</v>
      </c>
      <c r="J322" s="78">
        <f>'2019 PSUI Customer Load'!J322+'2019 PSUI Customer Gen'!J322</f>
        <v>1663.94</v>
      </c>
      <c r="K322" s="78">
        <f>'2019 PSUI Customer Load'!K322+'2019 PSUI Customer Gen'!K322</f>
        <v>1701.35</v>
      </c>
      <c r="L322" s="78">
        <f>'2019 PSUI Customer Load'!L322+'2019 PSUI Customer Gen'!L322</f>
        <v>1722.67</v>
      </c>
      <c r="M322" s="78">
        <f>'2019 PSUI Customer Load'!M322+'2019 PSUI Customer Gen'!M322</f>
        <v>1574.97</v>
      </c>
      <c r="N322" s="78">
        <f>'2019 PSUI Customer Load'!N322+'2019 PSUI Customer Gen'!N322</f>
        <v>1808.42</v>
      </c>
      <c r="O322" s="78">
        <f>'2019 PSUI Customer Load'!O322+'2019 PSUI Customer Gen'!O322</f>
        <v>1832.18</v>
      </c>
      <c r="P322" s="78">
        <f>'2019 PSUI Customer Load'!P322+'2019 PSUI Customer Gen'!P322</f>
        <v>1817.52</v>
      </c>
      <c r="Q322" s="78">
        <f>'2019 PSUI Customer Load'!Q322+'2019 PSUI Customer Gen'!Q322</f>
        <v>1818.91</v>
      </c>
      <c r="R322" s="78">
        <f>'2019 PSUI Customer Load'!R322+'2019 PSUI Customer Gen'!R322</f>
        <v>1780.1</v>
      </c>
      <c r="S322" s="78">
        <f>'2019 PSUI Customer Load'!S322+'2019 PSUI Customer Gen'!S322</f>
        <v>1696.66</v>
      </c>
      <c r="T322" s="78">
        <f>'2019 PSUI Customer Load'!T322+'2019 PSUI Customer Gen'!T322</f>
        <v>1647.77</v>
      </c>
      <c r="U322" s="78">
        <f>'2019 PSUI Customer Load'!U322+'2019 PSUI Customer Gen'!U322</f>
        <v>1627.43</v>
      </c>
      <c r="V322" s="78">
        <f>'2019 PSUI Customer Load'!V322+'2019 PSUI Customer Gen'!V322</f>
        <v>1600.62</v>
      </c>
      <c r="W322" s="78">
        <f>'2019 PSUI Customer Load'!W322+'2019 PSUI Customer Gen'!W322</f>
        <v>1542.38</v>
      </c>
      <c r="X322" s="78">
        <f>'2019 PSUI Customer Load'!X322+'2019 PSUI Customer Gen'!X322</f>
        <v>1519.74</v>
      </c>
      <c r="Y322" s="78">
        <f>'2019 PSUI Customer Load'!Y322+'2019 PSUI Customer Gen'!Y322</f>
        <v>1482.25</v>
      </c>
      <c r="Z322" s="78">
        <f>'2019 PSUI Customer Load'!Z322+'2019 PSUI Customer Gen'!Z322</f>
        <v>1446.38</v>
      </c>
      <c r="AA322" s="86">
        <f t="shared" si="52"/>
        <v>1832.18</v>
      </c>
      <c r="AB322" s="77">
        <f t="shared" si="53"/>
        <v>2021</v>
      </c>
      <c r="AC322" s="76">
        <f t="shared" si="54"/>
        <v>9</v>
      </c>
      <c r="AD322" s="76" t="str">
        <f t="shared" si="55"/>
        <v/>
      </c>
      <c r="AE322" s="76" t="str">
        <f t="shared" si="56"/>
        <v/>
      </c>
      <c r="AF322" s="74">
        <f t="shared" si="57"/>
        <v>1832.18</v>
      </c>
      <c r="AG322" s="75" t="str">
        <f t="shared" si="58"/>
        <v>13:00</v>
      </c>
      <c r="AH322" s="74">
        <f t="shared" si="59"/>
        <v>41083.729999999996</v>
      </c>
      <c r="AI322" s="73" t="str">
        <f t="shared" si="60"/>
        <v/>
      </c>
      <c r="AJ322" s="73" t="str">
        <f t="shared" si="61"/>
        <v/>
      </c>
      <c r="AK322" s="73" t="str">
        <f t="shared" si="62"/>
        <v/>
      </c>
      <c r="AL322" s="72" t="str">
        <f t="shared" si="63"/>
        <v/>
      </c>
      <c r="AM322" s="71" t="str">
        <f t="shared" si="64"/>
        <v/>
      </c>
    </row>
    <row r="323" spans="2:39" ht="13.8" thickBot="1">
      <c r="B323" s="79">
        <v>44455</v>
      </c>
      <c r="C323" s="78">
        <f>'2019 PSUI Customer Load'!C323+'2019 PSUI Customer Gen'!C323</f>
        <v>1413.41</v>
      </c>
      <c r="D323" s="78">
        <f>'2019 PSUI Customer Load'!D323+'2019 PSUI Customer Gen'!D323</f>
        <v>1328.92</v>
      </c>
      <c r="E323" s="78">
        <f>'2019 PSUI Customer Load'!E323+'2019 PSUI Customer Gen'!E323</f>
        <v>1201.1300000000001</v>
      </c>
      <c r="F323" s="78">
        <f>'2019 PSUI Customer Load'!F323+'2019 PSUI Customer Gen'!F323</f>
        <v>1198.92</v>
      </c>
      <c r="G323" s="78">
        <f>'2019 PSUI Customer Load'!G323+'2019 PSUI Customer Gen'!G323</f>
        <v>1059.21</v>
      </c>
      <c r="H323" s="78">
        <f>'2019 PSUI Customer Load'!H323+'2019 PSUI Customer Gen'!H323</f>
        <v>1086.23</v>
      </c>
      <c r="I323" s="78">
        <f>'2019 PSUI Customer Load'!I323+'2019 PSUI Customer Gen'!I323</f>
        <v>1176.5999999999999</v>
      </c>
      <c r="J323" s="78">
        <f>'2019 PSUI Customer Load'!J323+'2019 PSUI Customer Gen'!J323</f>
        <v>1300.22</v>
      </c>
      <c r="K323" s="78">
        <f>'2019 PSUI Customer Load'!K323+'2019 PSUI Customer Gen'!K323</f>
        <v>1733.45</v>
      </c>
      <c r="L323" s="78">
        <f>'2019 PSUI Customer Load'!L323+'2019 PSUI Customer Gen'!L323</f>
        <v>1801.1</v>
      </c>
      <c r="M323" s="78">
        <f>'2019 PSUI Customer Load'!M323+'2019 PSUI Customer Gen'!M323</f>
        <v>1839.85</v>
      </c>
      <c r="N323" s="78">
        <f>'2019 PSUI Customer Load'!N323+'2019 PSUI Customer Gen'!N323</f>
        <v>1809.33</v>
      </c>
      <c r="O323" s="78">
        <f>'2019 PSUI Customer Load'!O323+'2019 PSUI Customer Gen'!O323</f>
        <v>1798.41</v>
      </c>
      <c r="P323" s="78">
        <f>'2019 PSUI Customer Load'!P323+'2019 PSUI Customer Gen'!P323</f>
        <v>1791.37</v>
      </c>
      <c r="Q323" s="78">
        <f>'2019 PSUI Customer Load'!Q323+'2019 PSUI Customer Gen'!Q323</f>
        <v>1784.4</v>
      </c>
      <c r="R323" s="78">
        <f>'2019 PSUI Customer Load'!R323+'2019 PSUI Customer Gen'!R323</f>
        <v>1756.16</v>
      </c>
      <c r="S323" s="78">
        <f>'2019 PSUI Customer Load'!S323+'2019 PSUI Customer Gen'!S323</f>
        <v>1676.82</v>
      </c>
      <c r="T323" s="78">
        <f>'2019 PSUI Customer Load'!T323+'2019 PSUI Customer Gen'!T323</f>
        <v>1598.49</v>
      </c>
      <c r="U323" s="78">
        <f>'2019 PSUI Customer Load'!U323+'2019 PSUI Customer Gen'!U323</f>
        <v>1586.97</v>
      </c>
      <c r="V323" s="78">
        <f>'2019 PSUI Customer Load'!V323+'2019 PSUI Customer Gen'!V323</f>
        <v>1567.3</v>
      </c>
      <c r="W323" s="78">
        <f>'2019 PSUI Customer Load'!W323+'2019 PSUI Customer Gen'!W323</f>
        <v>1523.97</v>
      </c>
      <c r="X323" s="78">
        <f>'2019 PSUI Customer Load'!X323+'2019 PSUI Customer Gen'!X323</f>
        <v>1484.21</v>
      </c>
      <c r="Y323" s="78">
        <f>'2019 PSUI Customer Load'!Y323+'2019 PSUI Customer Gen'!Y323</f>
        <v>1445.99</v>
      </c>
      <c r="Z323" s="78">
        <f>'2019 PSUI Customer Load'!Z323+'2019 PSUI Customer Gen'!Z323</f>
        <v>1443.89</v>
      </c>
      <c r="AA323" s="86">
        <f t="shared" ref="AA323:AA386" si="65">MAX(C323:Z323)</f>
        <v>1839.85</v>
      </c>
      <c r="AB323" s="77">
        <f t="shared" ref="AB323:AB386" si="66">YEAR(B323)</f>
        <v>2021</v>
      </c>
      <c r="AC323" s="76">
        <f t="shared" ref="AC323:AC386" si="67">MONTH(B323)</f>
        <v>9</v>
      </c>
      <c r="AD323" s="76" t="str">
        <f t="shared" ref="AD323:AD386" si="68">IF(AE323="","",AB323&amp;"-"&amp;AE323)</f>
        <v/>
      </c>
      <c r="AE323" s="76" t="str">
        <f t="shared" ref="AE323:AE386" si="69">IF(DAY(B323+1)=1,AC323,"")</f>
        <v/>
      </c>
      <c r="AF323" s="74">
        <f t="shared" ref="AF323:AF386" si="70">MAX(C323:AA323)</f>
        <v>1839.85</v>
      </c>
      <c r="AG323" s="75" t="str">
        <f t="shared" ref="AG323:AG386" si="71">INDEX($C$2:$Z$2,MATCH(AF323,C323:Z323,0))</f>
        <v>11:00</v>
      </c>
      <c r="AH323" s="74">
        <f t="shared" ref="AH323:AH386" si="72">SUM(C323:AA323)</f>
        <v>38246.200000000004</v>
      </c>
      <c r="AI323" s="73" t="str">
        <f t="shared" ref="AI323:AI386" si="73">IF(AE323&lt;&gt;"",SUMIFS(AF:AF,AC:AC,AC323,AB:AB,AB323),"")</f>
        <v/>
      </c>
      <c r="AJ323" s="73" t="str">
        <f t="shared" ref="AJ323:AJ386" si="74">IF(AI323="","",_xlfn.MAXIFS(AF:AF,AC:AC,AC323,AB:AB,AB323))</f>
        <v/>
      </c>
      <c r="AK323" s="73" t="str">
        <f t="shared" ref="AK323:AK386" si="75">IF(AI323="","",_xlfn.MAXIFS(AH:AH,AC:AC,AC323,AB:AB,AB323))</f>
        <v/>
      </c>
      <c r="AL323" s="72" t="str">
        <f t="shared" ref="AL323:AL386" si="76">IF(AI323&lt;&gt;"",INDEX(B:B,MATCH(AJ323,AF:AF,0)),"")</f>
        <v/>
      </c>
      <c r="AM323" s="71" t="str">
        <f t="shared" ref="AM323:AM386" si="77">IF(AI323&lt;&gt;"",INDEX(AG:AG,MATCH(AJ323,AF:AF,0)),"")</f>
        <v/>
      </c>
    </row>
    <row r="324" spans="2:39" ht="13.8" thickBot="1">
      <c r="B324" s="79">
        <v>44456</v>
      </c>
      <c r="C324" s="78">
        <f>'2019 PSUI Customer Load'!C324+'2019 PSUI Customer Gen'!C324</f>
        <v>1414</v>
      </c>
      <c r="D324" s="78">
        <f>'2019 PSUI Customer Load'!D324+'2019 PSUI Customer Gen'!D324</f>
        <v>1419.85</v>
      </c>
      <c r="E324" s="78">
        <f>'2019 PSUI Customer Load'!E324+'2019 PSUI Customer Gen'!E324</f>
        <v>1417.96</v>
      </c>
      <c r="F324" s="78">
        <f>'2019 PSUI Customer Load'!F324+'2019 PSUI Customer Gen'!F324</f>
        <v>1395.17</v>
      </c>
      <c r="G324" s="78">
        <f>'2019 PSUI Customer Load'!G324+'2019 PSUI Customer Gen'!G324</f>
        <v>1335.99</v>
      </c>
      <c r="H324" s="78">
        <f>'2019 PSUI Customer Load'!H324+'2019 PSUI Customer Gen'!H324</f>
        <v>1312.99</v>
      </c>
      <c r="I324" s="78">
        <f>'2019 PSUI Customer Load'!I324+'2019 PSUI Customer Gen'!I324</f>
        <v>1426.01</v>
      </c>
      <c r="J324" s="78">
        <f>'2019 PSUI Customer Load'!J324+'2019 PSUI Customer Gen'!J324</f>
        <v>1673.07</v>
      </c>
      <c r="K324" s="78">
        <f>'2019 PSUI Customer Load'!K324+'2019 PSUI Customer Gen'!K324</f>
        <v>1747.52</v>
      </c>
      <c r="L324" s="78">
        <f>'2019 PSUI Customer Load'!L324+'2019 PSUI Customer Gen'!L324</f>
        <v>1835.89</v>
      </c>
      <c r="M324" s="78">
        <f>'2019 PSUI Customer Load'!M324+'2019 PSUI Customer Gen'!M324</f>
        <v>1911.35</v>
      </c>
      <c r="N324" s="78">
        <f>'2019 PSUI Customer Load'!N324+'2019 PSUI Customer Gen'!N324</f>
        <v>1903.37</v>
      </c>
      <c r="O324" s="78">
        <f>'2019 PSUI Customer Load'!O324+'2019 PSUI Customer Gen'!O324</f>
        <v>1934.35</v>
      </c>
      <c r="P324" s="78">
        <f>'2019 PSUI Customer Load'!P324+'2019 PSUI Customer Gen'!P324</f>
        <v>1943.38</v>
      </c>
      <c r="Q324" s="78">
        <f>'2019 PSUI Customer Load'!Q324+'2019 PSUI Customer Gen'!Q324</f>
        <v>1965.08</v>
      </c>
      <c r="R324" s="78">
        <f>'2019 PSUI Customer Load'!R324+'2019 PSUI Customer Gen'!R324</f>
        <v>1941.87</v>
      </c>
      <c r="S324" s="78">
        <f>'2019 PSUI Customer Load'!S324+'2019 PSUI Customer Gen'!S324</f>
        <v>1840.72</v>
      </c>
      <c r="T324" s="78">
        <f>'2019 PSUI Customer Load'!T324+'2019 PSUI Customer Gen'!T324</f>
        <v>1765.57</v>
      </c>
      <c r="U324" s="78">
        <f>'2019 PSUI Customer Load'!U324+'2019 PSUI Customer Gen'!U324</f>
        <v>1730.44</v>
      </c>
      <c r="V324" s="78">
        <f>'2019 PSUI Customer Load'!V324+'2019 PSUI Customer Gen'!V324</f>
        <v>1678.53</v>
      </c>
      <c r="W324" s="78">
        <f>'2019 PSUI Customer Load'!W324+'2019 PSUI Customer Gen'!W324</f>
        <v>1667.05</v>
      </c>
      <c r="X324" s="78">
        <f>'2019 PSUI Customer Load'!X324+'2019 PSUI Customer Gen'!X324</f>
        <v>1624.77</v>
      </c>
      <c r="Y324" s="78">
        <f>'2019 PSUI Customer Load'!Y324+'2019 PSUI Customer Gen'!Y324</f>
        <v>1592.82</v>
      </c>
      <c r="Z324" s="78">
        <f>'2019 PSUI Customer Load'!Z324+'2019 PSUI Customer Gen'!Z324</f>
        <v>1586.52</v>
      </c>
      <c r="AA324" s="86">
        <f t="shared" si="65"/>
        <v>1965.08</v>
      </c>
      <c r="AB324" s="77">
        <f t="shared" si="66"/>
        <v>2021</v>
      </c>
      <c r="AC324" s="76">
        <f t="shared" si="67"/>
        <v>9</v>
      </c>
      <c r="AD324" s="76" t="str">
        <f t="shared" si="68"/>
        <v/>
      </c>
      <c r="AE324" s="76" t="str">
        <f t="shared" si="69"/>
        <v/>
      </c>
      <c r="AF324" s="74">
        <f t="shared" si="70"/>
        <v>1965.08</v>
      </c>
      <c r="AG324" s="75" t="str">
        <f t="shared" si="71"/>
        <v>15:00</v>
      </c>
      <c r="AH324" s="74">
        <f t="shared" si="72"/>
        <v>42029.349999999991</v>
      </c>
      <c r="AI324" s="73" t="str">
        <f t="shared" si="73"/>
        <v/>
      </c>
      <c r="AJ324" s="73" t="str">
        <f t="shared" si="74"/>
        <v/>
      </c>
      <c r="AK324" s="73" t="str">
        <f t="shared" si="75"/>
        <v/>
      </c>
      <c r="AL324" s="72" t="str">
        <f t="shared" si="76"/>
        <v/>
      </c>
      <c r="AM324" s="71" t="str">
        <f t="shared" si="77"/>
        <v/>
      </c>
    </row>
    <row r="325" spans="2:39" ht="13.8" thickBot="1">
      <c r="B325" s="79">
        <v>44457</v>
      </c>
      <c r="C325" s="78">
        <f>'2019 PSUI Customer Load'!C325+'2019 PSUI Customer Gen'!C325</f>
        <v>1565.48</v>
      </c>
      <c r="D325" s="78">
        <f>'2019 PSUI Customer Load'!D325+'2019 PSUI Customer Gen'!D325</f>
        <v>1577.52</v>
      </c>
      <c r="E325" s="78">
        <f>'2019 PSUI Customer Load'!E325+'2019 PSUI Customer Gen'!E325</f>
        <v>1570.91</v>
      </c>
      <c r="F325" s="78">
        <f>'2019 PSUI Customer Load'!F325+'2019 PSUI Customer Gen'!F325</f>
        <v>1541.86</v>
      </c>
      <c r="G325" s="78">
        <f>'2019 PSUI Customer Load'!G325+'2019 PSUI Customer Gen'!G325</f>
        <v>1515.47</v>
      </c>
      <c r="H325" s="78">
        <f>'2019 PSUI Customer Load'!H325+'2019 PSUI Customer Gen'!H325</f>
        <v>1535.73</v>
      </c>
      <c r="I325" s="78">
        <f>'2019 PSUI Customer Load'!I325+'2019 PSUI Customer Gen'!I325</f>
        <v>1566.21</v>
      </c>
      <c r="J325" s="78">
        <f>'2019 PSUI Customer Load'!J325+'2019 PSUI Customer Gen'!J325</f>
        <v>1566.53</v>
      </c>
      <c r="K325" s="78">
        <f>'2019 PSUI Customer Load'!K325+'2019 PSUI Customer Gen'!K325</f>
        <v>1518.83</v>
      </c>
      <c r="L325" s="78">
        <f>'2019 PSUI Customer Load'!L325+'2019 PSUI Customer Gen'!L325</f>
        <v>1543.26</v>
      </c>
      <c r="M325" s="78">
        <f>'2019 PSUI Customer Load'!M325+'2019 PSUI Customer Gen'!M325</f>
        <v>1610.28</v>
      </c>
      <c r="N325" s="78">
        <f>'2019 PSUI Customer Load'!N325+'2019 PSUI Customer Gen'!N325</f>
        <v>1591.24</v>
      </c>
      <c r="O325" s="78">
        <f>'2019 PSUI Customer Load'!O325+'2019 PSUI Customer Gen'!O325</f>
        <v>1569.78</v>
      </c>
      <c r="P325" s="78">
        <f>'2019 PSUI Customer Load'!P325+'2019 PSUI Customer Gen'!P325</f>
        <v>1569.47</v>
      </c>
      <c r="Q325" s="78">
        <f>'2019 PSUI Customer Load'!Q325+'2019 PSUI Customer Gen'!Q325</f>
        <v>1580.39</v>
      </c>
      <c r="R325" s="78">
        <f>'2019 PSUI Customer Load'!R325+'2019 PSUI Customer Gen'!R325</f>
        <v>1570.21</v>
      </c>
      <c r="S325" s="78">
        <f>'2019 PSUI Customer Load'!S325+'2019 PSUI Customer Gen'!S325</f>
        <v>1507.31</v>
      </c>
      <c r="T325" s="78">
        <f>'2019 PSUI Customer Load'!T325+'2019 PSUI Customer Gen'!T325</f>
        <v>1480.92</v>
      </c>
      <c r="U325" s="78">
        <f>'2019 PSUI Customer Load'!U325+'2019 PSUI Customer Gen'!U325</f>
        <v>1448.79</v>
      </c>
      <c r="V325" s="78">
        <f>'2019 PSUI Customer Load'!V325+'2019 PSUI Customer Gen'!V325</f>
        <v>1393.1</v>
      </c>
      <c r="W325" s="78">
        <f>'2019 PSUI Customer Load'!W325+'2019 PSUI Customer Gen'!W325</f>
        <v>1332.66</v>
      </c>
      <c r="X325" s="78">
        <f>'2019 PSUI Customer Load'!X325+'2019 PSUI Customer Gen'!X325</f>
        <v>1317.16</v>
      </c>
      <c r="Y325" s="78">
        <f>'2019 PSUI Customer Load'!Y325+'2019 PSUI Customer Gen'!Y325</f>
        <v>1217.4000000000001</v>
      </c>
      <c r="Z325" s="78">
        <f>'2019 PSUI Customer Load'!Z325+'2019 PSUI Customer Gen'!Z325</f>
        <v>1001.14</v>
      </c>
      <c r="AA325" s="86">
        <f t="shared" si="65"/>
        <v>1610.28</v>
      </c>
      <c r="AB325" s="77">
        <f t="shared" si="66"/>
        <v>2021</v>
      </c>
      <c r="AC325" s="76">
        <f t="shared" si="67"/>
        <v>9</v>
      </c>
      <c r="AD325" s="76" t="str">
        <f t="shared" si="68"/>
        <v/>
      </c>
      <c r="AE325" s="76" t="str">
        <f t="shared" si="69"/>
        <v/>
      </c>
      <c r="AF325" s="74">
        <f t="shared" si="70"/>
        <v>1610.28</v>
      </c>
      <c r="AG325" s="75" t="str">
        <f t="shared" si="71"/>
        <v>11:00</v>
      </c>
      <c r="AH325" s="74">
        <f t="shared" si="72"/>
        <v>37301.93</v>
      </c>
      <c r="AI325" s="73" t="str">
        <f t="shared" si="73"/>
        <v/>
      </c>
      <c r="AJ325" s="73" t="str">
        <f t="shared" si="74"/>
        <v/>
      </c>
      <c r="AK325" s="73" t="str">
        <f t="shared" si="75"/>
        <v/>
      </c>
      <c r="AL325" s="72" t="str">
        <f t="shared" si="76"/>
        <v/>
      </c>
      <c r="AM325" s="71" t="str">
        <f t="shared" si="77"/>
        <v/>
      </c>
    </row>
    <row r="326" spans="2:39" ht="13.8" thickBot="1">
      <c r="B326" s="79">
        <v>44458</v>
      </c>
      <c r="C326" s="78">
        <f>'2019 PSUI Customer Load'!C326+'2019 PSUI Customer Gen'!C326</f>
        <v>991.69</v>
      </c>
      <c r="D326" s="78">
        <f>'2019 PSUI Customer Load'!D326+'2019 PSUI Customer Gen'!D326</f>
        <v>988.79</v>
      </c>
      <c r="E326" s="78">
        <f>'2019 PSUI Customer Load'!E326+'2019 PSUI Customer Gen'!E326</f>
        <v>982.14</v>
      </c>
      <c r="F326" s="78">
        <f>'2019 PSUI Customer Load'!F326+'2019 PSUI Customer Gen'!F326</f>
        <v>981.47</v>
      </c>
      <c r="G326" s="78">
        <f>'2019 PSUI Customer Load'!G326+'2019 PSUI Customer Gen'!G326</f>
        <v>988.78</v>
      </c>
      <c r="H326" s="78">
        <f>'2019 PSUI Customer Load'!H326+'2019 PSUI Customer Gen'!H326</f>
        <v>1014.13</v>
      </c>
      <c r="I326" s="78">
        <f>'2019 PSUI Customer Load'!I326+'2019 PSUI Customer Gen'!I326</f>
        <v>1067.26</v>
      </c>
      <c r="J326" s="78">
        <f>'2019 PSUI Customer Load'!J326+'2019 PSUI Customer Gen'!J326</f>
        <v>1062.67</v>
      </c>
      <c r="K326" s="78">
        <f>'2019 PSUI Customer Load'!K326+'2019 PSUI Customer Gen'!K326</f>
        <v>1184.44</v>
      </c>
      <c r="L326" s="78">
        <f>'2019 PSUI Customer Load'!L326+'2019 PSUI Customer Gen'!L326</f>
        <v>1250.1600000000001</v>
      </c>
      <c r="M326" s="78">
        <f>'2019 PSUI Customer Load'!M326+'2019 PSUI Customer Gen'!M326</f>
        <v>1288.32</v>
      </c>
      <c r="N326" s="78">
        <f>'2019 PSUI Customer Load'!N326+'2019 PSUI Customer Gen'!N326</f>
        <v>1285.69</v>
      </c>
      <c r="O326" s="78">
        <f>'2019 PSUI Customer Load'!O326+'2019 PSUI Customer Gen'!O326</f>
        <v>1294.83</v>
      </c>
      <c r="P326" s="78">
        <f>'2019 PSUI Customer Load'!P326+'2019 PSUI Customer Gen'!P326</f>
        <v>1305.6099999999999</v>
      </c>
      <c r="Q326" s="78">
        <f>'2019 PSUI Customer Load'!Q326+'2019 PSUI Customer Gen'!Q326</f>
        <v>1299.17</v>
      </c>
      <c r="R326" s="78">
        <f>'2019 PSUI Customer Load'!R326+'2019 PSUI Customer Gen'!R326</f>
        <v>1291.22</v>
      </c>
      <c r="S326" s="78">
        <f>'2019 PSUI Customer Load'!S326+'2019 PSUI Customer Gen'!S326</f>
        <v>1245.69</v>
      </c>
      <c r="T326" s="78">
        <f>'2019 PSUI Customer Load'!T326+'2019 PSUI Customer Gen'!T326</f>
        <v>1515.57</v>
      </c>
      <c r="U326" s="78">
        <f>'2019 PSUI Customer Load'!U326+'2019 PSUI Customer Gen'!U326</f>
        <v>1571.78</v>
      </c>
      <c r="V326" s="78">
        <f>'2019 PSUI Customer Load'!V326+'2019 PSUI Customer Gen'!V326</f>
        <v>1440.22</v>
      </c>
      <c r="W326" s="78">
        <f>'2019 PSUI Customer Load'!W326+'2019 PSUI Customer Gen'!W326</f>
        <v>1370.25</v>
      </c>
      <c r="X326" s="78">
        <f>'2019 PSUI Customer Load'!X326+'2019 PSUI Customer Gen'!X326</f>
        <v>1346.17</v>
      </c>
      <c r="Y326" s="78">
        <f>'2019 PSUI Customer Load'!Y326+'2019 PSUI Customer Gen'!Y326</f>
        <v>1319.78</v>
      </c>
      <c r="Z326" s="78">
        <f>'2019 PSUI Customer Load'!Z326+'2019 PSUI Customer Gen'!Z326</f>
        <v>1248.28</v>
      </c>
      <c r="AA326" s="86">
        <f t="shared" si="65"/>
        <v>1571.78</v>
      </c>
      <c r="AB326" s="77">
        <f t="shared" si="66"/>
        <v>2021</v>
      </c>
      <c r="AC326" s="76">
        <f t="shared" si="67"/>
        <v>9</v>
      </c>
      <c r="AD326" s="76" t="str">
        <f t="shared" si="68"/>
        <v/>
      </c>
      <c r="AE326" s="76" t="str">
        <f t="shared" si="69"/>
        <v/>
      </c>
      <c r="AF326" s="74">
        <f t="shared" si="70"/>
        <v>1571.78</v>
      </c>
      <c r="AG326" s="75" t="str">
        <f t="shared" si="71"/>
        <v>19:00</v>
      </c>
      <c r="AH326" s="74">
        <f t="shared" si="72"/>
        <v>30905.89</v>
      </c>
      <c r="AI326" s="73" t="str">
        <f t="shared" si="73"/>
        <v/>
      </c>
      <c r="AJ326" s="73" t="str">
        <f t="shared" si="74"/>
        <v/>
      </c>
      <c r="AK326" s="73" t="str">
        <f t="shared" si="75"/>
        <v/>
      </c>
      <c r="AL326" s="72" t="str">
        <f t="shared" si="76"/>
        <v/>
      </c>
      <c r="AM326" s="71" t="str">
        <f t="shared" si="77"/>
        <v/>
      </c>
    </row>
    <row r="327" spans="2:39" ht="13.8" thickBot="1">
      <c r="B327" s="79">
        <v>44459</v>
      </c>
      <c r="C327" s="78">
        <f>'2019 PSUI Customer Load'!C327+'2019 PSUI Customer Gen'!C327</f>
        <v>1150.7</v>
      </c>
      <c r="D327" s="78">
        <f>'2019 PSUI Customer Load'!D327+'2019 PSUI Customer Gen'!D327</f>
        <v>1142.23</v>
      </c>
      <c r="E327" s="78">
        <f>'2019 PSUI Customer Load'!E327+'2019 PSUI Customer Gen'!E327</f>
        <v>1121.05</v>
      </c>
      <c r="F327" s="78">
        <f>'2019 PSUI Customer Load'!F327+'2019 PSUI Customer Gen'!F327</f>
        <v>1013.42</v>
      </c>
      <c r="G327" s="78">
        <f>'2019 PSUI Customer Load'!G327+'2019 PSUI Customer Gen'!G327</f>
        <v>1021.09</v>
      </c>
      <c r="H327" s="78">
        <f>'2019 PSUI Customer Load'!H327+'2019 PSUI Customer Gen'!H327</f>
        <v>1084.2</v>
      </c>
      <c r="I327" s="78">
        <f>'2019 PSUI Customer Load'!I327+'2019 PSUI Customer Gen'!I327</f>
        <v>1177.8900000000001</v>
      </c>
      <c r="J327" s="78">
        <f>'2019 PSUI Customer Load'!J327+'2019 PSUI Customer Gen'!J327</f>
        <v>1209.6400000000001</v>
      </c>
      <c r="K327" s="78">
        <f>'2019 PSUI Customer Load'!K327+'2019 PSUI Customer Gen'!K327</f>
        <v>1702.37</v>
      </c>
      <c r="L327" s="78">
        <f>'2019 PSUI Customer Load'!L327+'2019 PSUI Customer Gen'!L327</f>
        <v>1792.25</v>
      </c>
      <c r="M327" s="78">
        <f>'2019 PSUI Customer Load'!M327+'2019 PSUI Customer Gen'!M327</f>
        <v>1854.97</v>
      </c>
      <c r="N327" s="78">
        <f>'2019 PSUI Customer Load'!N327+'2019 PSUI Customer Gen'!N327</f>
        <v>1861.83</v>
      </c>
      <c r="O327" s="78">
        <f>'2019 PSUI Customer Load'!O327+'2019 PSUI Customer Gen'!O327</f>
        <v>1863.26</v>
      </c>
      <c r="P327" s="78">
        <f>'2019 PSUI Customer Load'!P327+'2019 PSUI Customer Gen'!P327</f>
        <v>1863.19</v>
      </c>
      <c r="Q327" s="78">
        <f>'2019 PSUI Customer Load'!Q327+'2019 PSUI Customer Gen'!Q327</f>
        <v>1867.71</v>
      </c>
      <c r="R327" s="78">
        <f>'2019 PSUI Customer Load'!R327+'2019 PSUI Customer Gen'!R327</f>
        <v>1870.44</v>
      </c>
      <c r="S327" s="78">
        <f>'2019 PSUI Customer Load'!S327+'2019 PSUI Customer Gen'!S327</f>
        <v>1753.08</v>
      </c>
      <c r="T327" s="78">
        <f>'2019 PSUI Customer Load'!T327+'2019 PSUI Customer Gen'!T327</f>
        <v>1661.98</v>
      </c>
      <c r="U327" s="78">
        <f>'2019 PSUI Customer Load'!U327+'2019 PSUI Customer Gen'!U327</f>
        <v>1634.26</v>
      </c>
      <c r="V327" s="78">
        <f>'2019 PSUI Customer Load'!V327+'2019 PSUI Customer Gen'!V327</f>
        <v>1600.97</v>
      </c>
      <c r="W327" s="78">
        <f>'2019 PSUI Customer Load'!W327+'2019 PSUI Customer Gen'!W327</f>
        <v>1619.45</v>
      </c>
      <c r="X327" s="78">
        <f>'2019 PSUI Customer Load'!X327+'2019 PSUI Customer Gen'!X327</f>
        <v>1621.38</v>
      </c>
      <c r="Y327" s="78">
        <f>'2019 PSUI Customer Load'!Y327+'2019 PSUI Customer Gen'!Y327</f>
        <v>1626.03</v>
      </c>
      <c r="Z327" s="78">
        <f>'2019 PSUI Customer Load'!Z327+'2019 PSUI Customer Gen'!Z327</f>
        <v>1636.64</v>
      </c>
      <c r="AA327" s="86">
        <f t="shared" si="65"/>
        <v>1870.44</v>
      </c>
      <c r="AB327" s="77">
        <f t="shared" si="66"/>
        <v>2021</v>
      </c>
      <c r="AC327" s="76">
        <f t="shared" si="67"/>
        <v>9</v>
      </c>
      <c r="AD327" s="76" t="str">
        <f t="shared" si="68"/>
        <v/>
      </c>
      <c r="AE327" s="76" t="str">
        <f t="shared" si="69"/>
        <v/>
      </c>
      <c r="AF327" s="74">
        <f t="shared" si="70"/>
        <v>1870.44</v>
      </c>
      <c r="AG327" s="75" t="str">
        <f t="shared" si="71"/>
        <v>16:00</v>
      </c>
      <c r="AH327" s="74">
        <f t="shared" si="72"/>
        <v>38620.469999999994</v>
      </c>
      <c r="AI327" s="73" t="str">
        <f t="shared" si="73"/>
        <v/>
      </c>
      <c r="AJ327" s="73" t="str">
        <f t="shared" si="74"/>
        <v/>
      </c>
      <c r="AK327" s="73" t="str">
        <f t="shared" si="75"/>
        <v/>
      </c>
      <c r="AL327" s="72" t="str">
        <f t="shared" si="76"/>
        <v/>
      </c>
      <c r="AM327" s="71" t="str">
        <f t="shared" si="77"/>
        <v/>
      </c>
    </row>
    <row r="328" spans="2:39" ht="13.8" thickBot="1">
      <c r="B328" s="79">
        <v>44460</v>
      </c>
      <c r="C328" s="78">
        <f>'2019 PSUI Customer Load'!C328+'2019 PSUI Customer Gen'!C328</f>
        <v>1643.92</v>
      </c>
      <c r="D328" s="78">
        <f>'2019 PSUI Customer Load'!D328+'2019 PSUI Customer Gen'!D328</f>
        <v>1562.02</v>
      </c>
      <c r="E328" s="78">
        <f>'2019 PSUI Customer Load'!E328+'2019 PSUI Customer Gen'!E328</f>
        <v>1615.22</v>
      </c>
      <c r="F328" s="78">
        <f>'2019 PSUI Customer Load'!F328+'2019 PSUI Customer Gen'!F328</f>
        <v>1634.75</v>
      </c>
      <c r="G328" s="78">
        <f>'2019 PSUI Customer Load'!G328+'2019 PSUI Customer Gen'!G328</f>
        <v>1636.84</v>
      </c>
      <c r="H328" s="78">
        <f>'2019 PSUI Customer Load'!H328+'2019 PSUI Customer Gen'!H328</f>
        <v>1706.01</v>
      </c>
      <c r="I328" s="78">
        <f>'2019 PSUI Customer Load'!I328+'2019 PSUI Customer Gen'!I328</f>
        <v>1808.28</v>
      </c>
      <c r="J328" s="78">
        <f>'2019 PSUI Customer Load'!J328+'2019 PSUI Customer Gen'!J328</f>
        <v>1843.17</v>
      </c>
      <c r="K328" s="78">
        <f>'2019 PSUI Customer Load'!K328+'2019 PSUI Customer Gen'!K328</f>
        <v>1863.47</v>
      </c>
      <c r="L328" s="78">
        <f>'2019 PSUI Customer Load'!L328+'2019 PSUI Customer Gen'!L328</f>
        <v>1873.69</v>
      </c>
      <c r="M328" s="78">
        <f>'2019 PSUI Customer Load'!M328+'2019 PSUI Customer Gen'!M328</f>
        <v>1927.1</v>
      </c>
      <c r="N328" s="78">
        <f>'2019 PSUI Customer Load'!N328+'2019 PSUI Customer Gen'!N328</f>
        <v>1902.08</v>
      </c>
      <c r="O328" s="78">
        <f>'2019 PSUI Customer Load'!O328+'2019 PSUI Customer Gen'!O328</f>
        <v>1876</v>
      </c>
      <c r="P328" s="78">
        <f>'2019 PSUI Customer Load'!P328+'2019 PSUI Customer Gen'!P328</f>
        <v>1901.27</v>
      </c>
      <c r="Q328" s="78">
        <f>'2019 PSUI Customer Load'!Q328+'2019 PSUI Customer Gen'!Q328</f>
        <v>1895.71</v>
      </c>
      <c r="R328" s="78">
        <f>'2019 PSUI Customer Load'!R328+'2019 PSUI Customer Gen'!R328</f>
        <v>1855.11</v>
      </c>
      <c r="S328" s="78">
        <f>'2019 PSUI Customer Load'!S328+'2019 PSUI Customer Gen'!S328</f>
        <v>1789.38</v>
      </c>
      <c r="T328" s="78">
        <f>'2019 PSUI Customer Load'!T328+'2019 PSUI Customer Gen'!T328</f>
        <v>1746.57</v>
      </c>
      <c r="U328" s="78">
        <f>'2019 PSUI Customer Load'!U328+'2019 PSUI Customer Gen'!U328</f>
        <v>1742.06</v>
      </c>
      <c r="V328" s="78">
        <f>'2019 PSUI Customer Load'!V328+'2019 PSUI Customer Gen'!V328</f>
        <v>1732.33</v>
      </c>
      <c r="W328" s="78">
        <f>'2019 PSUI Customer Load'!W328+'2019 PSUI Customer Gen'!W328</f>
        <v>1707.72</v>
      </c>
      <c r="X328" s="78">
        <f>'2019 PSUI Customer Load'!X328+'2019 PSUI Customer Gen'!X328</f>
        <v>1692.85</v>
      </c>
      <c r="Y328" s="78">
        <f>'2019 PSUI Customer Load'!Y328+'2019 PSUI Customer Gen'!Y328</f>
        <v>1668.91</v>
      </c>
      <c r="Z328" s="78">
        <f>'2019 PSUI Customer Load'!Z328+'2019 PSUI Customer Gen'!Z328</f>
        <v>1669.82</v>
      </c>
      <c r="AA328" s="86">
        <f t="shared" si="65"/>
        <v>1927.1</v>
      </c>
      <c r="AB328" s="77">
        <f t="shared" si="66"/>
        <v>2021</v>
      </c>
      <c r="AC328" s="76">
        <f t="shared" si="67"/>
        <v>9</v>
      </c>
      <c r="AD328" s="76" t="str">
        <f t="shared" si="68"/>
        <v/>
      </c>
      <c r="AE328" s="76" t="str">
        <f t="shared" si="69"/>
        <v/>
      </c>
      <c r="AF328" s="74">
        <f t="shared" si="70"/>
        <v>1927.1</v>
      </c>
      <c r="AG328" s="75" t="str">
        <f t="shared" si="71"/>
        <v>11:00</v>
      </c>
      <c r="AH328" s="74">
        <f t="shared" si="72"/>
        <v>44221.38</v>
      </c>
      <c r="AI328" s="73" t="str">
        <f t="shared" si="73"/>
        <v/>
      </c>
      <c r="AJ328" s="73" t="str">
        <f t="shared" si="74"/>
        <v/>
      </c>
      <c r="AK328" s="73" t="str">
        <f t="shared" si="75"/>
        <v/>
      </c>
      <c r="AL328" s="72" t="str">
        <f t="shared" si="76"/>
        <v/>
      </c>
      <c r="AM328" s="71" t="str">
        <f t="shared" si="77"/>
        <v/>
      </c>
    </row>
    <row r="329" spans="2:39" ht="13.8" thickBot="1">
      <c r="B329" s="79">
        <v>44461</v>
      </c>
      <c r="C329" s="78">
        <f>'2019 PSUI Customer Load'!C329+'2019 PSUI Customer Gen'!C329</f>
        <v>1660.3</v>
      </c>
      <c r="D329" s="78">
        <f>'2019 PSUI Customer Load'!D329+'2019 PSUI Customer Gen'!D329</f>
        <v>1644.9</v>
      </c>
      <c r="E329" s="78">
        <f>'2019 PSUI Customer Load'!E329+'2019 PSUI Customer Gen'!E329</f>
        <v>1638.84</v>
      </c>
      <c r="F329" s="78">
        <f>'2019 PSUI Customer Load'!F329+'2019 PSUI Customer Gen'!F329</f>
        <v>1643.43</v>
      </c>
      <c r="G329" s="78">
        <f>'2019 PSUI Customer Load'!G329+'2019 PSUI Customer Gen'!G329</f>
        <v>1549.77</v>
      </c>
      <c r="H329" s="78">
        <f>'2019 PSUI Customer Load'!H329+'2019 PSUI Customer Gen'!H329</f>
        <v>1575.11</v>
      </c>
      <c r="I329" s="78">
        <f>'2019 PSUI Customer Load'!I329+'2019 PSUI Customer Gen'!I329</f>
        <v>1634.89</v>
      </c>
      <c r="J329" s="78">
        <f>'2019 PSUI Customer Load'!J329+'2019 PSUI Customer Gen'!J329</f>
        <v>1687.46</v>
      </c>
      <c r="K329" s="78">
        <f>'2019 PSUI Customer Load'!K329+'2019 PSUI Customer Gen'!K329</f>
        <v>1666.07</v>
      </c>
      <c r="L329" s="78">
        <f>'2019 PSUI Customer Load'!L329+'2019 PSUI Customer Gen'!L329</f>
        <v>1699.18</v>
      </c>
      <c r="M329" s="78">
        <f>'2019 PSUI Customer Load'!M329+'2019 PSUI Customer Gen'!M329</f>
        <v>1753.99</v>
      </c>
      <c r="N329" s="78">
        <f>'2019 PSUI Customer Load'!N329+'2019 PSUI Customer Gen'!N329</f>
        <v>1688.68</v>
      </c>
      <c r="O329" s="78">
        <f>'2019 PSUI Customer Load'!O329+'2019 PSUI Customer Gen'!O329</f>
        <v>1619.59</v>
      </c>
      <c r="P329" s="78">
        <f>'2019 PSUI Customer Load'!P329+'2019 PSUI Customer Gen'!P329</f>
        <v>1585.4</v>
      </c>
      <c r="Q329" s="78">
        <f>'2019 PSUI Customer Load'!Q329+'2019 PSUI Customer Gen'!Q329</f>
        <v>1567.16</v>
      </c>
      <c r="R329" s="78">
        <f>'2019 PSUI Customer Load'!R329+'2019 PSUI Customer Gen'!R329</f>
        <v>1387.37</v>
      </c>
      <c r="S329" s="78">
        <f>'2019 PSUI Customer Load'!S329+'2019 PSUI Customer Gen'!S329</f>
        <v>1133.72</v>
      </c>
      <c r="T329" s="78">
        <f>'2019 PSUI Customer Load'!T329+'2019 PSUI Customer Gen'!T329</f>
        <v>1100.33</v>
      </c>
      <c r="U329" s="78">
        <f>'2019 PSUI Customer Load'!U329+'2019 PSUI Customer Gen'!U329</f>
        <v>1114.1600000000001</v>
      </c>
      <c r="V329" s="78">
        <f>'2019 PSUI Customer Load'!V329+'2019 PSUI Customer Gen'!V329</f>
        <v>1080.6300000000001</v>
      </c>
      <c r="W329" s="78">
        <f>'2019 PSUI Customer Load'!W329+'2019 PSUI Customer Gen'!W329</f>
        <v>1073.6300000000001</v>
      </c>
      <c r="X329" s="78">
        <f>'2019 PSUI Customer Load'!X329+'2019 PSUI Customer Gen'!X329</f>
        <v>1059</v>
      </c>
      <c r="Y329" s="78">
        <f>'2019 PSUI Customer Load'!Y329+'2019 PSUI Customer Gen'!Y329</f>
        <v>1044.58</v>
      </c>
      <c r="Z329" s="78">
        <f>'2019 PSUI Customer Load'!Z329+'2019 PSUI Customer Gen'!Z329</f>
        <v>1027.53</v>
      </c>
      <c r="AA329" s="86">
        <f t="shared" si="65"/>
        <v>1753.99</v>
      </c>
      <c r="AB329" s="77">
        <f t="shared" si="66"/>
        <v>2021</v>
      </c>
      <c r="AC329" s="76">
        <f t="shared" si="67"/>
        <v>9</v>
      </c>
      <c r="AD329" s="76" t="str">
        <f t="shared" si="68"/>
        <v/>
      </c>
      <c r="AE329" s="76" t="str">
        <f t="shared" si="69"/>
        <v/>
      </c>
      <c r="AF329" s="74">
        <f t="shared" si="70"/>
        <v>1753.99</v>
      </c>
      <c r="AG329" s="75" t="str">
        <f t="shared" si="71"/>
        <v>11:00</v>
      </c>
      <c r="AH329" s="74">
        <f t="shared" si="72"/>
        <v>36389.71</v>
      </c>
      <c r="AI329" s="73" t="str">
        <f t="shared" si="73"/>
        <v/>
      </c>
      <c r="AJ329" s="73" t="str">
        <f t="shared" si="74"/>
        <v/>
      </c>
      <c r="AK329" s="73" t="str">
        <f t="shared" si="75"/>
        <v/>
      </c>
      <c r="AL329" s="72" t="str">
        <f t="shared" si="76"/>
        <v/>
      </c>
      <c r="AM329" s="71" t="str">
        <f t="shared" si="77"/>
        <v/>
      </c>
    </row>
    <row r="330" spans="2:39" ht="13.8" thickBot="1">
      <c r="B330" s="79">
        <v>44462</v>
      </c>
      <c r="C330" s="78">
        <f>'2019 PSUI Customer Load'!C330+'2019 PSUI Customer Gen'!C330</f>
        <v>1021.41</v>
      </c>
      <c r="D330" s="78">
        <f>'2019 PSUI Customer Load'!D330+'2019 PSUI Customer Gen'!D330</f>
        <v>1015.07</v>
      </c>
      <c r="E330" s="78">
        <f>'2019 PSUI Customer Load'!E330+'2019 PSUI Customer Gen'!E330</f>
        <v>1015.87</v>
      </c>
      <c r="F330" s="78">
        <f>'2019 PSUI Customer Load'!F330+'2019 PSUI Customer Gen'!F330</f>
        <v>1019.66</v>
      </c>
      <c r="G330" s="78">
        <f>'2019 PSUI Customer Load'!G330+'2019 PSUI Customer Gen'!G330</f>
        <v>1032.92</v>
      </c>
      <c r="H330" s="78">
        <f>'2019 PSUI Customer Load'!H330+'2019 PSUI Customer Gen'!H330</f>
        <v>1081.99</v>
      </c>
      <c r="I330" s="78">
        <f>'2019 PSUI Customer Load'!I330+'2019 PSUI Customer Gen'!I330</f>
        <v>1170.96</v>
      </c>
      <c r="J330" s="78">
        <f>'2019 PSUI Customer Load'!J330+'2019 PSUI Customer Gen'!J330</f>
        <v>1220.9100000000001</v>
      </c>
      <c r="K330" s="78">
        <f>'2019 PSUI Customer Load'!K330+'2019 PSUI Customer Gen'!K330</f>
        <v>1510.25</v>
      </c>
      <c r="L330" s="78">
        <f>'2019 PSUI Customer Load'!L330+'2019 PSUI Customer Gen'!L330</f>
        <v>1592.05</v>
      </c>
      <c r="M330" s="78">
        <f>'2019 PSUI Customer Load'!M330+'2019 PSUI Customer Gen'!M330</f>
        <v>1563.45</v>
      </c>
      <c r="N330" s="78">
        <f>'2019 PSUI Customer Load'!N330+'2019 PSUI Customer Gen'!N330</f>
        <v>1510.71</v>
      </c>
      <c r="O330" s="78">
        <f>'2019 PSUI Customer Load'!O330+'2019 PSUI Customer Gen'!O330</f>
        <v>1521.42</v>
      </c>
      <c r="P330" s="78">
        <f>'2019 PSUI Customer Load'!P330+'2019 PSUI Customer Gen'!P330</f>
        <v>1411.83</v>
      </c>
      <c r="Q330" s="78">
        <f>'2019 PSUI Customer Load'!Q330+'2019 PSUI Customer Gen'!Q330</f>
        <v>1446.59</v>
      </c>
      <c r="R330" s="78">
        <f>'2019 PSUI Customer Load'!R330+'2019 PSUI Customer Gen'!R330</f>
        <v>1441.69</v>
      </c>
      <c r="S330" s="78">
        <f>'2019 PSUI Customer Load'!S330+'2019 PSUI Customer Gen'!S330</f>
        <v>1397.69</v>
      </c>
      <c r="T330" s="78">
        <f>'2019 PSUI Customer Load'!T330+'2019 PSUI Customer Gen'!T330</f>
        <v>1181.3900000000001</v>
      </c>
      <c r="U330" s="78">
        <f>'2019 PSUI Customer Load'!U330+'2019 PSUI Customer Gen'!U330</f>
        <v>1077.82</v>
      </c>
      <c r="V330" s="78">
        <f>'2019 PSUI Customer Load'!V330+'2019 PSUI Customer Gen'!V330</f>
        <v>1081.29</v>
      </c>
      <c r="W330" s="78">
        <f>'2019 PSUI Customer Load'!W330+'2019 PSUI Customer Gen'!W330</f>
        <v>1064.28</v>
      </c>
      <c r="X330" s="78">
        <f>'2019 PSUI Customer Load'!X330+'2019 PSUI Customer Gen'!X330</f>
        <v>1042.72</v>
      </c>
      <c r="Y330" s="78">
        <f>'2019 PSUI Customer Load'!Y330+'2019 PSUI Customer Gen'!Y330</f>
        <v>1007.06</v>
      </c>
      <c r="Z330" s="78">
        <f>'2019 PSUI Customer Load'!Z330+'2019 PSUI Customer Gen'!Z330</f>
        <v>1007.65</v>
      </c>
      <c r="AA330" s="86">
        <f t="shared" si="65"/>
        <v>1592.05</v>
      </c>
      <c r="AB330" s="77">
        <f t="shared" si="66"/>
        <v>2021</v>
      </c>
      <c r="AC330" s="76">
        <f t="shared" si="67"/>
        <v>9</v>
      </c>
      <c r="AD330" s="76" t="str">
        <f t="shared" si="68"/>
        <v/>
      </c>
      <c r="AE330" s="76" t="str">
        <f t="shared" si="69"/>
        <v/>
      </c>
      <c r="AF330" s="74">
        <f t="shared" si="70"/>
        <v>1592.05</v>
      </c>
      <c r="AG330" s="75" t="str">
        <f t="shared" si="71"/>
        <v>10:00</v>
      </c>
      <c r="AH330" s="74">
        <f t="shared" si="72"/>
        <v>31028.73</v>
      </c>
      <c r="AI330" s="73" t="str">
        <f t="shared" si="73"/>
        <v/>
      </c>
      <c r="AJ330" s="73" t="str">
        <f t="shared" si="74"/>
        <v/>
      </c>
      <c r="AK330" s="73" t="str">
        <f t="shared" si="75"/>
        <v/>
      </c>
      <c r="AL330" s="72" t="str">
        <f t="shared" si="76"/>
        <v/>
      </c>
      <c r="AM330" s="71" t="str">
        <f t="shared" si="77"/>
        <v/>
      </c>
    </row>
    <row r="331" spans="2:39" ht="13.8" thickBot="1">
      <c r="B331" s="79">
        <v>44463</v>
      </c>
      <c r="C331" s="78">
        <f>'2019 PSUI Customer Load'!C331+'2019 PSUI Customer Gen'!C331</f>
        <v>998.1</v>
      </c>
      <c r="D331" s="78">
        <f>'2019 PSUI Customer Load'!D331+'2019 PSUI Customer Gen'!D331</f>
        <v>995.22</v>
      </c>
      <c r="E331" s="78">
        <f>'2019 PSUI Customer Load'!E331+'2019 PSUI Customer Gen'!E331</f>
        <v>1002.75</v>
      </c>
      <c r="F331" s="78">
        <f>'2019 PSUI Customer Load'!F331+'2019 PSUI Customer Gen'!F331</f>
        <v>1003.14</v>
      </c>
      <c r="G331" s="78">
        <f>'2019 PSUI Customer Load'!G331+'2019 PSUI Customer Gen'!G331</f>
        <v>1018.99</v>
      </c>
      <c r="H331" s="78">
        <f>'2019 PSUI Customer Load'!H331+'2019 PSUI Customer Gen'!H331</f>
        <v>1071.95</v>
      </c>
      <c r="I331" s="78">
        <f>'2019 PSUI Customer Load'!I331+'2019 PSUI Customer Gen'!I331</f>
        <v>1156.47</v>
      </c>
      <c r="J331" s="78">
        <f>'2019 PSUI Customer Load'!J331+'2019 PSUI Customer Gen'!J331</f>
        <v>1215.69</v>
      </c>
      <c r="K331" s="78">
        <f>'2019 PSUI Customer Load'!K331+'2019 PSUI Customer Gen'!K331</f>
        <v>1199.56</v>
      </c>
      <c r="L331" s="78">
        <f>'2019 PSUI Customer Load'!L331+'2019 PSUI Customer Gen'!L331</f>
        <v>1387.96</v>
      </c>
      <c r="M331" s="78">
        <f>'2019 PSUI Customer Load'!M331+'2019 PSUI Customer Gen'!M331</f>
        <v>1517.74</v>
      </c>
      <c r="N331" s="78">
        <f>'2019 PSUI Customer Load'!N331+'2019 PSUI Customer Gen'!N331</f>
        <v>1475.78</v>
      </c>
      <c r="O331" s="78">
        <f>'2019 PSUI Customer Load'!O331+'2019 PSUI Customer Gen'!O331</f>
        <v>1477.21</v>
      </c>
      <c r="P331" s="78">
        <f>'2019 PSUI Customer Load'!P331+'2019 PSUI Customer Gen'!P331</f>
        <v>1513.68</v>
      </c>
      <c r="Q331" s="78">
        <f>'2019 PSUI Customer Load'!Q331+'2019 PSUI Customer Gen'!Q331</f>
        <v>1526.14</v>
      </c>
      <c r="R331" s="78">
        <f>'2019 PSUI Customer Load'!R331+'2019 PSUI Customer Gen'!R331</f>
        <v>1517.81</v>
      </c>
      <c r="S331" s="78">
        <f>'2019 PSUI Customer Load'!S331+'2019 PSUI Customer Gen'!S331</f>
        <v>1441.62</v>
      </c>
      <c r="T331" s="78">
        <f>'2019 PSUI Customer Load'!T331+'2019 PSUI Customer Gen'!T331</f>
        <v>1401.12</v>
      </c>
      <c r="U331" s="78">
        <f>'2019 PSUI Customer Load'!U331+'2019 PSUI Customer Gen'!U331</f>
        <v>1378.96</v>
      </c>
      <c r="V331" s="78">
        <f>'2019 PSUI Customer Load'!V331+'2019 PSUI Customer Gen'!V331</f>
        <v>1327.69</v>
      </c>
      <c r="W331" s="78">
        <f>'2019 PSUI Customer Load'!W331+'2019 PSUI Customer Gen'!W331</f>
        <v>1087.73</v>
      </c>
      <c r="X331" s="78">
        <f>'2019 PSUI Customer Load'!X331+'2019 PSUI Customer Gen'!X331</f>
        <v>1026.17</v>
      </c>
      <c r="Y331" s="78">
        <f>'2019 PSUI Customer Load'!Y331+'2019 PSUI Customer Gen'!Y331</f>
        <v>1003.59</v>
      </c>
      <c r="Z331" s="78">
        <f>'2019 PSUI Customer Load'!Z331+'2019 PSUI Customer Gen'!Z331</f>
        <v>998.06</v>
      </c>
      <c r="AA331" s="86">
        <f t="shared" si="65"/>
        <v>1526.14</v>
      </c>
      <c r="AB331" s="77">
        <f t="shared" si="66"/>
        <v>2021</v>
      </c>
      <c r="AC331" s="76">
        <f t="shared" si="67"/>
        <v>9</v>
      </c>
      <c r="AD331" s="76" t="str">
        <f t="shared" si="68"/>
        <v/>
      </c>
      <c r="AE331" s="76" t="str">
        <f t="shared" si="69"/>
        <v/>
      </c>
      <c r="AF331" s="74">
        <f t="shared" si="70"/>
        <v>1526.14</v>
      </c>
      <c r="AG331" s="75" t="str">
        <f t="shared" si="71"/>
        <v>15:00</v>
      </c>
      <c r="AH331" s="74">
        <f t="shared" si="72"/>
        <v>31269.269999999997</v>
      </c>
      <c r="AI331" s="73" t="str">
        <f t="shared" si="73"/>
        <v/>
      </c>
      <c r="AJ331" s="73" t="str">
        <f t="shared" si="74"/>
        <v/>
      </c>
      <c r="AK331" s="73" t="str">
        <f t="shared" si="75"/>
        <v/>
      </c>
      <c r="AL331" s="72" t="str">
        <f t="shared" si="76"/>
        <v/>
      </c>
      <c r="AM331" s="71" t="str">
        <f t="shared" si="77"/>
        <v/>
      </c>
    </row>
    <row r="332" spans="2:39" ht="13.8" thickBot="1">
      <c r="B332" s="79">
        <v>44464</v>
      </c>
      <c r="C332" s="78">
        <f>'2019 PSUI Customer Load'!C332+'2019 PSUI Customer Gen'!C332</f>
        <v>1000.58</v>
      </c>
      <c r="D332" s="78">
        <f>'2019 PSUI Customer Load'!D332+'2019 PSUI Customer Gen'!D332</f>
        <v>992.46</v>
      </c>
      <c r="E332" s="78">
        <f>'2019 PSUI Customer Load'!E332+'2019 PSUI Customer Gen'!E332</f>
        <v>994.14</v>
      </c>
      <c r="F332" s="78">
        <f>'2019 PSUI Customer Load'!F332+'2019 PSUI Customer Gen'!F332</f>
        <v>999.36</v>
      </c>
      <c r="G332" s="78">
        <f>'2019 PSUI Customer Load'!G332+'2019 PSUI Customer Gen'!G332</f>
        <v>1001.46</v>
      </c>
      <c r="H332" s="78">
        <f>'2019 PSUI Customer Load'!H332+'2019 PSUI Customer Gen'!H332</f>
        <v>1035.3399999999999</v>
      </c>
      <c r="I332" s="78">
        <f>'2019 PSUI Customer Load'!I332+'2019 PSUI Customer Gen'!I332</f>
        <v>1081.33</v>
      </c>
      <c r="J332" s="78">
        <f>'2019 PSUI Customer Load'!J332+'2019 PSUI Customer Gen'!J332</f>
        <v>1226.68</v>
      </c>
      <c r="K332" s="78">
        <f>'2019 PSUI Customer Load'!K332+'2019 PSUI Customer Gen'!K332</f>
        <v>1482.81</v>
      </c>
      <c r="L332" s="78">
        <f>'2019 PSUI Customer Load'!L332+'2019 PSUI Customer Gen'!L332</f>
        <v>1472.8</v>
      </c>
      <c r="M332" s="78">
        <f>'2019 PSUI Customer Load'!M332+'2019 PSUI Customer Gen'!M332</f>
        <v>1520.47</v>
      </c>
      <c r="N332" s="78">
        <f>'2019 PSUI Customer Load'!N332+'2019 PSUI Customer Gen'!N332</f>
        <v>1512</v>
      </c>
      <c r="O332" s="78">
        <f>'2019 PSUI Customer Load'!O332+'2019 PSUI Customer Gen'!O332</f>
        <v>1492.33</v>
      </c>
      <c r="P332" s="78">
        <f>'2019 PSUI Customer Load'!P332+'2019 PSUI Customer Gen'!P332</f>
        <v>1455.93</v>
      </c>
      <c r="Q332" s="78">
        <f>'2019 PSUI Customer Load'!Q332+'2019 PSUI Customer Gen'!Q332</f>
        <v>1423.28</v>
      </c>
      <c r="R332" s="78">
        <f>'2019 PSUI Customer Load'!R332+'2019 PSUI Customer Gen'!R332</f>
        <v>1383.38</v>
      </c>
      <c r="S332" s="78">
        <f>'2019 PSUI Customer Load'!S332+'2019 PSUI Customer Gen'!S332</f>
        <v>1330.84</v>
      </c>
      <c r="T332" s="78">
        <f>'2019 PSUI Customer Load'!T332+'2019 PSUI Customer Gen'!T332</f>
        <v>1314.71</v>
      </c>
      <c r="U332" s="78">
        <f>'2019 PSUI Customer Load'!U332+'2019 PSUI Customer Gen'!U332</f>
        <v>1242.78</v>
      </c>
      <c r="V332" s="78">
        <f>'2019 PSUI Customer Load'!V332+'2019 PSUI Customer Gen'!V332</f>
        <v>1084.55</v>
      </c>
      <c r="W332" s="78">
        <f>'2019 PSUI Customer Load'!W332+'2019 PSUI Customer Gen'!W332</f>
        <v>1039.57</v>
      </c>
      <c r="X332" s="78">
        <f>'2019 PSUI Customer Load'!X332+'2019 PSUI Customer Gen'!X332</f>
        <v>1030.05</v>
      </c>
      <c r="Y332" s="78">
        <f>'2019 PSUI Customer Load'!Y332+'2019 PSUI Customer Gen'!Y332</f>
        <v>1014.34</v>
      </c>
      <c r="Z332" s="78">
        <f>'2019 PSUI Customer Load'!Z332+'2019 PSUI Customer Gen'!Z332</f>
        <v>1008.46</v>
      </c>
      <c r="AA332" s="86">
        <f t="shared" si="65"/>
        <v>1520.47</v>
      </c>
      <c r="AB332" s="77">
        <f t="shared" si="66"/>
        <v>2021</v>
      </c>
      <c r="AC332" s="76">
        <f t="shared" si="67"/>
        <v>9</v>
      </c>
      <c r="AD332" s="76" t="str">
        <f t="shared" si="68"/>
        <v/>
      </c>
      <c r="AE332" s="76" t="str">
        <f t="shared" si="69"/>
        <v/>
      </c>
      <c r="AF332" s="74">
        <f t="shared" si="70"/>
        <v>1520.47</v>
      </c>
      <c r="AG332" s="75" t="str">
        <f t="shared" si="71"/>
        <v>11:00</v>
      </c>
      <c r="AH332" s="74">
        <f t="shared" si="72"/>
        <v>30660.119999999995</v>
      </c>
      <c r="AI332" s="73" t="str">
        <f t="shared" si="73"/>
        <v/>
      </c>
      <c r="AJ332" s="73" t="str">
        <f t="shared" si="74"/>
        <v/>
      </c>
      <c r="AK332" s="73" t="str">
        <f t="shared" si="75"/>
        <v/>
      </c>
      <c r="AL332" s="72" t="str">
        <f t="shared" si="76"/>
        <v/>
      </c>
      <c r="AM332" s="71" t="str">
        <f t="shared" si="77"/>
        <v/>
      </c>
    </row>
    <row r="333" spans="2:39" ht="13.8" thickBot="1">
      <c r="B333" s="79">
        <v>44465</v>
      </c>
      <c r="C333" s="78">
        <f>'2019 PSUI Customer Load'!C333+'2019 PSUI Customer Gen'!C333</f>
        <v>996.87</v>
      </c>
      <c r="D333" s="78">
        <f>'2019 PSUI Customer Load'!D333+'2019 PSUI Customer Gen'!D333</f>
        <v>996.17</v>
      </c>
      <c r="E333" s="78">
        <f>'2019 PSUI Customer Load'!E333+'2019 PSUI Customer Gen'!E333</f>
        <v>997.26</v>
      </c>
      <c r="F333" s="78">
        <f>'2019 PSUI Customer Load'!F333+'2019 PSUI Customer Gen'!F333</f>
        <v>988.92</v>
      </c>
      <c r="G333" s="78">
        <f>'2019 PSUI Customer Load'!G333+'2019 PSUI Customer Gen'!G333</f>
        <v>993.97</v>
      </c>
      <c r="H333" s="78">
        <f>'2019 PSUI Customer Load'!H333+'2019 PSUI Customer Gen'!H333</f>
        <v>1022.14</v>
      </c>
      <c r="I333" s="78">
        <f>'2019 PSUI Customer Load'!I333+'2019 PSUI Customer Gen'!I333</f>
        <v>1075.45</v>
      </c>
      <c r="J333" s="78">
        <f>'2019 PSUI Customer Load'!J333+'2019 PSUI Customer Gen'!J333</f>
        <v>1079.1199999999999</v>
      </c>
      <c r="K333" s="78">
        <f>'2019 PSUI Customer Load'!K333+'2019 PSUI Customer Gen'!K333</f>
        <v>1095.26</v>
      </c>
      <c r="L333" s="78">
        <f>'2019 PSUI Customer Load'!L333+'2019 PSUI Customer Gen'!L333</f>
        <v>1366.51</v>
      </c>
      <c r="M333" s="78">
        <f>'2019 PSUI Customer Load'!M333+'2019 PSUI Customer Gen'!M333</f>
        <v>1445.4</v>
      </c>
      <c r="N333" s="78">
        <f>'2019 PSUI Customer Load'!N333+'2019 PSUI Customer Gen'!N333</f>
        <v>1418.24</v>
      </c>
      <c r="O333" s="78">
        <f>'2019 PSUI Customer Load'!O333+'2019 PSUI Customer Gen'!O333</f>
        <v>1418.1</v>
      </c>
      <c r="P333" s="78">
        <f>'2019 PSUI Customer Load'!P333+'2019 PSUI Customer Gen'!P333</f>
        <v>1385.9</v>
      </c>
      <c r="Q333" s="78">
        <f>'2019 PSUI Customer Load'!Q333+'2019 PSUI Customer Gen'!Q333</f>
        <v>1390.13</v>
      </c>
      <c r="R333" s="78">
        <f>'2019 PSUI Customer Load'!R333+'2019 PSUI Customer Gen'!R333</f>
        <v>1372.18</v>
      </c>
      <c r="S333" s="78">
        <f>'2019 PSUI Customer Load'!S333+'2019 PSUI Customer Gen'!S333</f>
        <v>1334.69</v>
      </c>
      <c r="T333" s="78">
        <f>'2019 PSUI Customer Load'!T333+'2019 PSUI Customer Gen'!T333</f>
        <v>1322.3</v>
      </c>
      <c r="U333" s="78">
        <f>'2019 PSUI Customer Load'!U333+'2019 PSUI Customer Gen'!U333</f>
        <v>1323.46</v>
      </c>
      <c r="V333" s="78">
        <f>'2019 PSUI Customer Load'!V333+'2019 PSUI Customer Gen'!V333</f>
        <v>1299.48</v>
      </c>
      <c r="W333" s="78">
        <f>'2019 PSUI Customer Load'!W333+'2019 PSUI Customer Gen'!W333</f>
        <v>1272.5999999999999</v>
      </c>
      <c r="X333" s="78">
        <f>'2019 PSUI Customer Load'!X333+'2019 PSUI Customer Gen'!X333</f>
        <v>1294.79</v>
      </c>
      <c r="Y333" s="78">
        <f>'2019 PSUI Customer Load'!Y333+'2019 PSUI Customer Gen'!Y333</f>
        <v>1331.58</v>
      </c>
      <c r="Z333" s="78">
        <f>'2019 PSUI Customer Load'!Z333+'2019 PSUI Customer Gen'!Z333</f>
        <v>1343.76</v>
      </c>
      <c r="AA333" s="86">
        <f t="shared" si="65"/>
        <v>1445.4</v>
      </c>
      <c r="AB333" s="77">
        <f t="shared" si="66"/>
        <v>2021</v>
      </c>
      <c r="AC333" s="76">
        <f t="shared" si="67"/>
        <v>9</v>
      </c>
      <c r="AD333" s="76" t="str">
        <f t="shared" si="68"/>
        <v/>
      </c>
      <c r="AE333" s="76" t="str">
        <f t="shared" si="69"/>
        <v/>
      </c>
      <c r="AF333" s="74">
        <f t="shared" si="70"/>
        <v>1445.4</v>
      </c>
      <c r="AG333" s="75" t="str">
        <f t="shared" si="71"/>
        <v>11:00</v>
      </c>
      <c r="AH333" s="74">
        <f t="shared" si="72"/>
        <v>31009.679999999997</v>
      </c>
      <c r="AI333" s="73" t="str">
        <f t="shared" si="73"/>
        <v/>
      </c>
      <c r="AJ333" s="73" t="str">
        <f t="shared" si="74"/>
        <v/>
      </c>
      <c r="AK333" s="73" t="str">
        <f t="shared" si="75"/>
        <v/>
      </c>
      <c r="AL333" s="72" t="str">
        <f t="shared" si="76"/>
        <v/>
      </c>
      <c r="AM333" s="71" t="str">
        <f t="shared" si="77"/>
        <v/>
      </c>
    </row>
    <row r="334" spans="2:39" ht="13.8" thickBot="1">
      <c r="B334" s="79">
        <v>44466</v>
      </c>
      <c r="C334" s="78">
        <f>'2019 PSUI Customer Load'!C334+'2019 PSUI Customer Gen'!C334</f>
        <v>1343.37</v>
      </c>
      <c r="D334" s="78">
        <f>'2019 PSUI Customer Load'!D334+'2019 PSUI Customer Gen'!D334</f>
        <v>1338.86</v>
      </c>
      <c r="E334" s="78">
        <f>'2019 PSUI Customer Load'!E334+'2019 PSUI Customer Gen'!E334</f>
        <v>1349.71</v>
      </c>
      <c r="F334" s="78">
        <f>'2019 PSUI Customer Load'!F334+'2019 PSUI Customer Gen'!F334</f>
        <v>1349.29</v>
      </c>
      <c r="G334" s="78">
        <f>'2019 PSUI Customer Load'!G334+'2019 PSUI Customer Gen'!G334</f>
        <v>1361.99</v>
      </c>
      <c r="H334" s="78">
        <f>'2019 PSUI Customer Load'!H334+'2019 PSUI Customer Gen'!H334</f>
        <v>1420.89</v>
      </c>
      <c r="I334" s="78">
        <f>'2019 PSUI Customer Load'!I334+'2019 PSUI Customer Gen'!I334</f>
        <v>1509.41</v>
      </c>
      <c r="J334" s="78">
        <f>'2019 PSUI Customer Load'!J334+'2019 PSUI Customer Gen'!J334</f>
        <v>1555.4</v>
      </c>
      <c r="K334" s="78">
        <f>'2019 PSUI Customer Load'!K334+'2019 PSUI Customer Gen'!K334</f>
        <v>1618.54</v>
      </c>
      <c r="L334" s="78">
        <f>'2019 PSUI Customer Load'!L334+'2019 PSUI Customer Gen'!L334</f>
        <v>1715.7</v>
      </c>
      <c r="M334" s="78">
        <f>'2019 PSUI Customer Load'!M334+'2019 PSUI Customer Gen'!M334</f>
        <v>1740.27</v>
      </c>
      <c r="N334" s="78">
        <f>'2019 PSUI Customer Load'!N334+'2019 PSUI Customer Gen'!N334</f>
        <v>1732.99</v>
      </c>
      <c r="O334" s="78">
        <f>'2019 PSUI Customer Load'!O334+'2019 PSUI Customer Gen'!O334</f>
        <v>1752</v>
      </c>
      <c r="P334" s="78">
        <f>'2019 PSUI Customer Load'!P334+'2019 PSUI Customer Gen'!P334</f>
        <v>1763.51</v>
      </c>
      <c r="Q334" s="78">
        <f>'2019 PSUI Customer Load'!Q334+'2019 PSUI Customer Gen'!Q334</f>
        <v>1779.4</v>
      </c>
      <c r="R334" s="78">
        <f>'2019 PSUI Customer Load'!R334+'2019 PSUI Customer Gen'!R334</f>
        <v>1754.13</v>
      </c>
      <c r="S334" s="78">
        <f>'2019 PSUI Customer Load'!S334+'2019 PSUI Customer Gen'!S334</f>
        <v>1642.06</v>
      </c>
      <c r="T334" s="78">
        <f>'2019 PSUI Customer Load'!T334+'2019 PSUI Customer Gen'!T334</f>
        <v>1590.93</v>
      </c>
      <c r="U334" s="78">
        <f>'2019 PSUI Customer Load'!U334+'2019 PSUI Customer Gen'!U334</f>
        <v>1567.55</v>
      </c>
      <c r="V334" s="78">
        <f>'2019 PSUI Customer Load'!V334+'2019 PSUI Customer Gen'!V334</f>
        <v>1517.01</v>
      </c>
      <c r="W334" s="78">
        <f>'2019 PSUI Customer Load'!W334+'2019 PSUI Customer Gen'!W334</f>
        <v>1506.72</v>
      </c>
      <c r="X334" s="78">
        <f>'2019 PSUI Customer Load'!X334+'2019 PSUI Customer Gen'!X334</f>
        <v>1487.61</v>
      </c>
      <c r="Y334" s="78">
        <f>'2019 PSUI Customer Load'!Y334+'2019 PSUI Customer Gen'!Y334</f>
        <v>1433.64</v>
      </c>
      <c r="Z334" s="78">
        <f>'2019 PSUI Customer Load'!Z334+'2019 PSUI Customer Gen'!Z334</f>
        <v>1402.8</v>
      </c>
      <c r="AA334" s="86">
        <f t="shared" si="65"/>
        <v>1779.4</v>
      </c>
      <c r="AB334" s="77">
        <f t="shared" si="66"/>
        <v>2021</v>
      </c>
      <c r="AC334" s="76">
        <f t="shared" si="67"/>
        <v>9</v>
      </c>
      <c r="AD334" s="76" t="str">
        <f t="shared" si="68"/>
        <v/>
      </c>
      <c r="AE334" s="76" t="str">
        <f t="shared" si="69"/>
        <v/>
      </c>
      <c r="AF334" s="74">
        <f t="shared" si="70"/>
        <v>1779.4</v>
      </c>
      <c r="AG334" s="75" t="str">
        <f t="shared" si="71"/>
        <v>15:00</v>
      </c>
      <c r="AH334" s="74">
        <f t="shared" si="72"/>
        <v>39013.180000000008</v>
      </c>
      <c r="AI334" s="73" t="str">
        <f t="shared" si="73"/>
        <v/>
      </c>
      <c r="AJ334" s="73" t="str">
        <f t="shared" si="74"/>
        <v/>
      </c>
      <c r="AK334" s="73" t="str">
        <f t="shared" si="75"/>
        <v/>
      </c>
      <c r="AL334" s="72" t="str">
        <f t="shared" si="76"/>
        <v/>
      </c>
      <c r="AM334" s="71" t="str">
        <f t="shared" si="77"/>
        <v/>
      </c>
    </row>
    <row r="335" spans="2:39" ht="13.8" thickBot="1">
      <c r="B335" s="79">
        <v>44467</v>
      </c>
      <c r="C335" s="78">
        <f>'2019 PSUI Customer Load'!C335+'2019 PSUI Customer Gen'!C335</f>
        <v>1370.71</v>
      </c>
      <c r="D335" s="78">
        <f>'2019 PSUI Customer Load'!D335+'2019 PSUI Customer Gen'!D335</f>
        <v>1316.38</v>
      </c>
      <c r="E335" s="78">
        <f>'2019 PSUI Customer Load'!E335+'2019 PSUI Customer Gen'!E335</f>
        <v>1322.86</v>
      </c>
      <c r="F335" s="78">
        <f>'2019 PSUI Customer Load'!F335+'2019 PSUI Customer Gen'!F335</f>
        <v>1124.6199999999999</v>
      </c>
      <c r="G335" s="78">
        <f>'2019 PSUI Customer Load'!G335+'2019 PSUI Customer Gen'!G335</f>
        <v>1043.56</v>
      </c>
      <c r="H335" s="78">
        <f>'2019 PSUI Customer Load'!H335+'2019 PSUI Customer Gen'!H335</f>
        <v>1101.3800000000001</v>
      </c>
      <c r="I335" s="78">
        <f>'2019 PSUI Customer Load'!I335+'2019 PSUI Customer Gen'!I335</f>
        <v>1167.78</v>
      </c>
      <c r="J335" s="78">
        <f>'2019 PSUI Customer Load'!J335+'2019 PSUI Customer Gen'!J335</f>
        <v>1216.32</v>
      </c>
      <c r="K335" s="78">
        <f>'2019 PSUI Customer Load'!K335+'2019 PSUI Customer Gen'!K335</f>
        <v>1290.94</v>
      </c>
      <c r="L335" s="78">
        <f>'2019 PSUI Customer Load'!L335+'2019 PSUI Customer Gen'!L335</f>
        <v>1403.46</v>
      </c>
      <c r="M335" s="78">
        <f>'2019 PSUI Customer Load'!M335+'2019 PSUI Customer Gen'!M335</f>
        <v>1660.86</v>
      </c>
      <c r="N335" s="78">
        <f>'2019 PSUI Customer Load'!N335+'2019 PSUI Customer Gen'!N335</f>
        <v>1615.01</v>
      </c>
      <c r="O335" s="78">
        <f>'2019 PSUI Customer Load'!O335+'2019 PSUI Customer Gen'!O335</f>
        <v>1607.41</v>
      </c>
      <c r="P335" s="78">
        <f>'2019 PSUI Customer Load'!P335+'2019 PSUI Customer Gen'!P335</f>
        <v>1614.17</v>
      </c>
      <c r="Q335" s="78">
        <f>'2019 PSUI Customer Load'!Q335+'2019 PSUI Customer Gen'!Q335</f>
        <v>1629.43</v>
      </c>
      <c r="R335" s="78">
        <f>'2019 PSUI Customer Load'!R335+'2019 PSUI Customer Gen'!R335</f>
        <v>1599.57</v>
      </c>
      <c r="S335" s="78">
        <f>'2019 PSUI Customer Load'!S335+'2019 PSUI Customer Gen'!S335</f>
        <v>1505.21</v>
      </c>
      <c r="T335" s="78">
        <f>'2019 PSUI Customer Load'!T335+'2019 PSUI Customer Gen'!T335</f>
        <v>1458</v>
      </c>
      <c r="U335" s="78">
        <f>'2019 PSUI Customer Load'!U335+'2019 PSUI Customer Gen'!U335</f>
        <v>1451.24</v>
      </c>
      <c r="V335" s="78">
        <f>'2019 PSUI Customer Load'!V335+'2019 PSUI Customer Gen'!V335</f>
        <v>1389.75</v>
      </c>
      <c r="W335" s="78">
        <f>'2019 PSUI Customer Load'!W335+'2019 PSUI Customer Gen'!W335</f>
        <v>1328.64</v>
      </c>
      <c r="X335" s="78">
        <f>'2019 PSUI Customer Load'!X335+'2019 PSUI Customer Gen'!X335</f>
        <v>1186.26</v>
      </c>
      <c r="Y335" s="78">
        <f>'2019 PSUI Customer Load'!Y335+'2019 PSUI Customer Gen'!Y335</f>
        <v>1029.1099999999999</v>
      </c>
      <c r="Z335" s="78">
        <f>'2019 PSUI Customer Load'!Z335+'2019 PSUI Customer Gen'!Z335</f>
        <v>1019.03</v>
      </c>
      <c r="AA335" s="86">
        <f t="shared" si="65"/>
        <v>1660.86</v>
      </c>
      <c r="AB335" s="77">
        <f t="shared" si="66"/>
        <v>2021</v>
      </c>
      <c r="AC335" s="76">
        <f t="shared" si="67"/>
        <v>9</v>
      </c>
      <c r="AD335" s="76" t="str">
        <f t="shared" si="68"/>
        <v/>
      </c>
      <c r="AE335" s="76" t="str">
        <f t="shared" si="69"/>
        <v/>
      </c>
      <c r="AF335" s="74">
        <f t="shared" si="70"/>
        <v>1660.86</v>
      </c>
      <c r="AG335" s="75" t="str">
        <f t="shared" si="71"/>
        <v>11:00</v>
      </c>
      <c r="AH335" s="74">
        <f t="shared" si="72"/>
        <v>34112.559999999998</v>
      </c>
      <c r="AI335" s="73" t="str">
        <f t="shared" si="73"/>
        <v/>
      </c>
      <c r="AJ335" s="73" t="str">
        <f t="shared" si="74"/>
        <v/>
      </c>
      <c r="AK335" s="73" t="str">
        <f t="shared" si="75"/>
        <v/>
      </c>
      <c r="AL335" s="72" t="str">
        <f t="shared" si="76"/>
        <v/>
      </c>
      <c r="AM335" s="71" t="str">
        <f t="shared" si="77"/>
        <v/>
      </c>
    </row>
    <row r="336" spans="2:39" ht="13.8" thickBot="1">
      <c r="B336" s="79">
        <v>44468</v>
      </c>
      <c r="C336" s="78">
        <f>'2019 PSUI Customer Load'!C336+'2019 PSUI Customer Gen'!C336</f>
        <v>1019.13</v>
      </c>
      <c r="D336" s="78">
        <f>'2019 PSUI Customer Load'!D336+'2019 PSUI Customer Gen'!D336</f>
        <v>1016.65</v>
      </c>
      <c r="E336" s="78">
        <f>'2019 PSUI Customer Load'!E336+'2019 PSUI Customer Gen'!E336</f>
        <v>1007.02</v>
      </c>
      <c r="F336" s="78">
        <f>'2019 PSUI Customer Load'!F336+'2019 PSUI Customer Gen'!F336</f>
        <v>1013.95</v>
      </c>
      <c r="G336" s="78">
        <f>'2019 PSUI Customer Load'!G336+'2019 PSUI Customer Gen'!G336</f>
        <v>1034.1500000000001</v>
      </c>
      <c r="H336" s="78">
        <f>'2019 PSUI Customer Load'!H336+'2019 PSUI Customer Gen'!H336</f>
        <v>1077.82</v>
      </c>
      <c r="I336" s="78">
        <f>'2019 PSUI Customer Load'!I336+'2019 PSUI Customer Gen'!I336</f>
        <v>1169.25</v>
      </c>
      <c r="J336" s="78">
        <f>'2019 PSUI Customer Load'!J336+'2019 PSUI Customer Gen'!J336</f>
        <v>1204.5999999999999</v>
      </c>
      <c r="K336" s="78">
        <f>'2019 PSUI Customer Load'!K336+'2019 PSUI Customer Gen'!K336</f>
        <v>1307.42</v>
      </c>
      <c r="L336" s="78">
        <f>'2019 PSUI Customer Load'!L336+'2019 PSUI Customer Gen'!L336</f>
        <v>1533.46</v>
      </c>
      <c r="M336" s="78">
        <f>'2019 PSUI Customer Load'!M336+'2019 PSUI Customer Gen'!M336</f>
        <v>1654.56</v>
      </c>
      <c r="N336" s="78">
        <f>'2019 PSUI Customer Load'!N336+'2019 PSUI Customer Gen'!N336</f>
        <v>1635.1</v>
      </c>
      <c r="O336" s="78">
        <f>'2019 PSUI Customer Load'!O336+'2019 PSUI Customer Gen'!O336</f>
        <v>1618.23</v>
      </c>
      <c r="P336" s="78">
        <f>'2019 PSUI Customer Load'!P336+'2019 PSUI Customer Gen'!P336</f>
        <v>1616.09</v>
      </c>
      <c r="Q336" s="78">
        <f>'2019 PSUI Customer Load'!Q336+'2019 PSUI Customer Gen'!Q336</f>
        <v>1600.13</v>
      </c>
      <c r="R336" s="78">
        <f>'2019 PSUI Customer Load'!R336+'2019 PSUI Customer Gen'!R336</f>
        <v>1581.86</v>
      </c>
      <c r="S336" s="78">
        <f>'2019 PSUI Customer Load'!S336+'2019 PSUI Customer Gen'!S336</f>
        <v>1489.43</v>
      </c>
      <c r="T336" s="78">
        <f>'2019 PSUI Customer Load'!T336+'2019 PSUI Customer Gen'!T336</f>
        <v>1434.69</v>
      </c>
      <c r="U336" s="78">
        <f>'2019 PSUI Customer Load'!U336+'2019 PSUI Customer Gen'!U336</f>
        <v>1424.36</v>
      </c>
      <c r="V336" s="78">
        <f>'2019 PSUI Customer Load'!V336+'2019 PSUI Customer Gen'!V336</f>
        <v>1328.98</v>
      </c>
      <c r="W336" s="78">
        <f>'2019 PSUI Customer Load'!W336+'2019 PSUI Customer Gen'!W336</f>
        <v>1278.3800000000001</v>
      </c>
      <c r="X336" s="78">
        <f>'2019 PSUI Customer Load'!X336+'2019 PSUI Customer Gen'!X336</f>
        <v>1158.99</v>
      </c>
      <c r="Y336" s="78">
        <f>'2019 PSUI Customer Load'!Y336+'2019 PSUI Customer Gen'!Y336</f>
        <v>1018.19</v>
      </c>
      <c r="Z336" s="78">
        <f>'2019 PSUI Customer Load'!Z336+'2019 PSUI Customer Gen'!Z336</f>
        <v>1011.12</v>
      </c>
      <c r="AA336" s="86">
        <f t="shared" si="65"/>
        <v>1654.56</v>
      </c>
      <c r="AB336" s="77">
        <f t="shared" si="66"/>
        <v>2021</v>
      </c>
      <c r="AC336" s="76">
        <f t="shared" si="67"/>
        <v>9</v>
      </c>
      <c r="AD336" s="76" t="str">
        <f t="shared" si="68"/>
        <v/>
      </c>
      <c r="AE336" s="76" t="str">
        <f t="shared" si="69"/>
        <v/>
      </c>
      <c r="AF336" s="74">
        <f t="shared" si="70"/>
        <v>1654.56</v>
      </c>
      <c r="AG336" s="75" t="str">
        <f t="shared" si="71"/>
        <v>11:00</v>
      </c>
      <c r="AH336" s="74">
        <f t="shared" si="72"/>
        <v>32888.120000000003</v>
      </c>
      <c r="AI336" s="73" t="str">
        <f t="shared" si="73"/>
        <v/>
      </c>
      <c r="AJ336" s="73" t="str">
        <f t="shared" si="74"/>
        <v/>
      </c>
      <c r="AK336" s="73" t="str">
        <f t="shared" si="75"/>
        <v/>
      </c>
      <c r="AL336" s="72" t="str">
        <f t="shared" si="76"/>
        <v/>
      </c>
      <c r="AM336" s="71" t="str">
        <f t="shared" si="77"/>
        <v/>
      </c>
    </row>
    <row r="337" spans="2:39" ht="13.8" thickBot="1">
      <c r="B337" s="79">
        <v>44469</v>
      </c>
      <c r="C337" s="78">
        <f>'2019 PSUI Customer Load'!C337+'2019 PSUI Customer Gen'!C337</f>
        <v>982.84</v>
      </c>
      <c r="D337" s="78">
        <f>'2019 PSUI Customer Load'!D337+'2019 PSUI Customer Gen'!D337</f>
        <v>986.51</v>
      </c>
      <c r="E337" s="78">
        <f>'2019 PSUI Customer Load'!E337+'2019 PSUI Customer Gen'!E337</f>
        <v>987.42</v>
      </c>
      <c r="F337" s="78">
        <f>'2019 PSUI Customer Load'!F337+'2019 PSUI Customer Gen'!F337</f>
        <v>997.82</v>
      </c>
      <c r="G337" s="78">
        <f>'2019 PSUI Customer Load'!G337+'2019 PSUI Customer Gen'!G337</f>
        <v>1030.68</v>
      </c>
      <c r="H337" s="78">
        <f>'2019 PSUI Customer Load'!H337+'2019 PSUI Customer Gen'!H337</f>
        <v>1077.51</v>
      </c>
      <c r="I337" s="78">
        <f>'2019 PSUI Customer Load'!I337+'2019 PSUI Customer Gen'!I337</f>
        <v>1149.8599999999999</v>
      </c>
      <c r="J337" s="78">
        <f>'2019 PSUI Customer Load'!J337+'2019 PSUI Customer Gen'!J337</f>
        <v>1196.83</v>
      </c>
      <c r="K337" s="78">
        <f>'2019 PSUI Customer Load'!K337+'2019 PSUI Customer Gen'!K337</f>
        <v>1216.5</v>
      </c>
      <c r="L337" s="78">
        <f>'2019 PSUI Customer Load'!L337+'2019 PSUI Customer Gen'!L337</f>
        <v>1247.72</v>
      </c>
      <c r="M337" s="78">
        <f>'2019 PSUI Customer Load'!M337+'2019 PSUI Customer Gen'!M337</f>
        <v>1262.07</v>
      </c>
      <c r="N337" s="78">
        <f>'2019 PSUI Customer Load'!N337+'2019 PSUI Customer Gen'!N337</f>
        <v>1288.21</v>
      </c>
      <c r="O337" s="78">
        <f>'2019 PSUI Customer Load'!O337+'2019 PSUI Customer Gen'!O337</f>
        <v>1450.75</v>
      </c>
      <c r="P337" s="78">
        <f>'2019 PSUI Customer Load'!P337+'2019 PSUI Customer Gen'!P337</f>
        <v>1540.39</v>
      </c>
      <c r="Q337" s="78">
        <f>'2019 PSUI Customer Load'!Q337+'2019 PSUI Customer Gen'!Q337</f>
        <v>1589.39</v>
      </c>
      <c r="R337" s="78">
        <f>'2019 PSUI Customer Load'!R337+'2019 PSUI Customer Gen'!R337</f>
        <v>1527.68</v>
      </c>
      <c r="S337" s="78">
        <f>'2019 PSUI Customer Load'!S337+'2019 PSUI Customer Gen'!S337</f>
        <v>1456.39</v>
      </c>
      <c r="T337" s="78">
        <f>'2019 PSUI Customer Load'!T337+'2019 PSUI Customer Gen'!T337</f>
        <v>1406.55</v>
      </c>
      <c r="U337" s="78">
        <f>'2019 PSUI Customer Load'!U337+'2019 PSUI Customer Gen'!U337</f>
        <v>1393.42</v>
      </c>
      <c r="V337" s="78">
        <f>'2019 PSUI Customer Load'!V337+'2019 PSUI Customer Gen'!V337</f>
        <v>1164.52</v>
      </c>
      <c r="W337" s="78">
        <f>'2019 PSUI Customer Load'!W337+'2019 PSUI Customer Gen'!W337</f>
        <v>1078.67</v>
      </c>
      <c r="X337" s="78">
        <f>'2019 PSUI Customer Load'!X337+'2019 PSUI Customer Gen'!X337</f>
        <v>1061.5899999999999</v>
      </c>
      <c r="Y337" s="78">
        <f>'2019 PSUI Customer Load'!Y337+'2019 PSUI Customer Gen'!Y337</f>
        <v>1039.68</v>
      </c>
      <c r="Z337" s="78">
        <f>'2019 PSUI Customer Load'!Z337+'2019 PSUI Customer Gen'!Z337</f>
        <v>1025.3599999999999</v>
      </c>
      <c r="AA337" s="86">
        <f t="shared" si="65"/>
        <v>1589.39</v>
      </c>
      <c r="AB337" s="77">
        <f t="shared" si="66"/>
        <v>2021</v>
      </c>
      <c r="AC337" s="76">
        <f t="shared" si="67"/>
        <v>9</v>
      </c>
      <c r="AD337" s="76" t="str">
        <f t="shared" si="68"/>
        <v>2021-9</v>
      </c>
      <c r="AE337" s="76">
        <f t="shared" si="69"/>
        <v>9</v>
      </c>
      <c r="AF337" s="74">
        <f t="shared" si="70"/>
        <v>1589.39</v>
      </c>
      <c r="AG337" s="75" t="str">
        <f t="shared" si="71"/>
        <v>15:00</v>
      </c>
      <c r="AH337" s="74">
        <f t="shared" si="72"/>
        <v>30747.750000000004</v>
      </c>
      <c r="AI337" s="73">
        <f t="shared" si="73"/>
        <v>52204.15</v>
      </c>
      <c r="AJ337" s="73">
        <f t="shared" si="74"/>
        <v>2049.7399999999998</v>
      </c>
      <c r="AK337" s="73">
        <f t="shared" si="75"/>
        <v>44221.38</v>
      </c>
      <c r="AL337" s="72">
        <f t="shared" si="76"/>
        <v>44453</v>
      </c>
      <c r="AM337" s="71" t="str">
        <f t="shared" si="77"/>
        <v>15:00</v>
      </c>
    </row>
    <row r="338" spans="2:39" ht="13.8" thickBot="1">
      <c r="B338" s="79">
        <v>44470</v>
      </c>
      <c r="C338" s="78">
        <f>'2019 PSUI Customer Load'!C338+'2019 PSUI Customer Gen'!C338</f>
        <v>1026.4100000000001</v>
      </c>
      <c r="D338" s="78">
        <f>'2019 PSUI Customer Load'!D338+'2019 PSUI Customer Gen'!D338</f>
        <v>1025.29</v>
      </c>
      <c r="E338" s="78">
        <f>'2019 PSUI Customer Load'!E338+'2019 PSUI Customer Gen'!E338</f>
        <v>1031.3800000000001</v>
      </c>
      <c r="F338" s="78">
        <f>'2019 PSUI Customer Load'!F338+'2019 PSUI Customer Gen'!F338</f>
        <v>1032.08</v>
      </c>
      <c r="G338" s="78">
        <f>'2019 PSUI Customer Load'!G338+'2019 PSUI Customer Gen'!G338</f>
        <v>1057.53</v>
      </c>
      <c r="H338" s="78">
        <f>'2019 PSUI Customer Load'!H338+'2019 PSUI Customer Gen'!H338</f>
        <v>1106.3499999999999</v>
      </c>
      <c r="I338" s="78">
        <f>'2019 PSUI Customer Load'!I338+'2019 PSUI Customer Gen'!I338</f>
        <v>1189.02</v>
      </c>
      <c r="J338" s="78">
        <f>'2019 PSUI Customer Load'!J338+'2019 PSUI Customer Gen'!J338</f>
        <v>1211</v>
      </c>
      <c r="K338" s="78">
        <f>'2019 PSUI Customer Load'!K338+'2019 PSUI Customer Gen'!K338</f>
        <v>1213.6300000000001</v>
      </c>
      <c r="L338" s="78">
        <f>'2019 PSUI Customer Load'!L338+'2019 PSUI Customer Gen'!L338</f>
        <v>1278.3800000000001</v>
      </c>
      <c r="M338" s="78">
        <f>'2019 PSUI Customer Load'!M338+'2019 PSUI Customer Gen'!M338</f>
        <v>1616.86</v>
      </c>
      <c r="N338" s="78">
        <f>'2019 PSUI Customer Load'!N338+'2019 PSUI Customer Gen'!N338</f>
        <v>1600.69</v>
      </c>
      <c r="O338" s="78">
        <f>'2019 PSUI Customer Load'!O338+'2019 PSUI Customer Gen'!O338</f>
        <v>1612.45</v>
      </c>
      <c r="P338" s="78">
        <f>'2019 PSUI Customer Load'!P338+'2019 PSUI Customer Gen'!P338</f>
        <v>1632.54</v>
      </c>
      <c r="Q338" s="78">
        <f>'2019 PSUI Customer Load'!Q338+'2019 PSUI Customer Gen'!Q338</f>
        <v>1641.43</v>
      </c>
      <c r="R338" s="78">
        <f>'2019 PSUI Customer Load'!R338+'2019 PSUI Customer Gen'!R338</f>
        <v>1614.76</v>
      </c>
      <c r="S338" s="78">
        <f>'2019 PSUI Customer Load'!S338+'2019 PSUI Customer Gen'!S338</f>
        <v>1556.31</v>
      </c>
      <c r="T338" s="78">
        <f>'2019 PSUI Customer Load'!T338+'2019 PSUI Customer Gen'!T338</f>
        <v>1492.44</v>
      </c>
      <c r="U338" s="78">
        <f>'2019 PSUI Customer Load'!U338+'2019 PSUI Customer Gen'!U338</f>
        <v>1474.62</v>
      </c>
      <c r="V338" s="78">
        <f>'2019 PSUI Customer Load'!V338+'2019 PSUI Customer Gen'!V338</f>
        <v>1454.25</v>
      </c>
      <c r="W338" s="78">
        <f>'2019 PSUI Customer Load'!W338+'2019 PSUI Customer Gen'!W338</f>
        <v>1424.29</v>
      </c>
      <c r="X338" s="78">
        <f>'2019 PSUI Customer Load'!X338+'2019 PSUI Customer Gen'!X338</f>
        <v>1362.8</v>
      </c>
      <c r="Y338" s="78">
        <f>'2019 PSUI Customer Load'!Y338+'2019 PSUI Customer Gen'!Y338</f>
        <v>1301.68</v>
      </c>
      <c r="Z338" s="78">
        <f>'2019 PSUI Customer Load'!Z338+'2019 PSUI Customer Gen'!Z338</f>
        <v>1280.02</v>
      </c>
      <c r="AA338" s="86">
        <f t="shared" si="65"/>
        <v>1641.43</v>
      </c>
      <c r="AB338" s="77">
        <f t="shared" si="66"/>
        <v>2021</v>
      </c>
      <c r="AC338" s="76">
        <f t="shared" si="67"/>
        <v>10</v>
      </c>
      <c r="AD338" s="76" t="str">
        <f t="shared" si="68"/>
        <v/>
      </c>
      <c r="AE338" s="76" t="str">
        <f t="shared" si="69"/>
        <v/>
      </c>
      <c r="AF338" s="74">
        <f t="shared" si="70"/>
        <v>1641.43</v>
      </c>
      <c r="AG338" s="75" t="str">
        <f t="shared" si="71"/>
        <v>15:00</v>
      </c>
      <c r="AH338" s="74">
        <f t="shared" si="72"/>
        <v>33877.64</v>
      </c>
      <c r="AI338" s="73" t="str">
        <f t="shared" si="73"/>
        <v/>
      </c>
      <c r="AJ338" s="73" t="str">
        <f t="shared" si="74"/>
        <v/>
      </c>
      <c r="AK338" s="73" t="str">
        <f t="shared" si="75"/>
        <v/>
      </c>
      <c r="AL338" s="72" t="str">
        <f t="shared" si="76"/>
        <v/>
      </c>
      <c r="AM338" s="71" t="str">
        <f t="shared" si="77"/>
        <v/>
      </c>
    </row>
    <row r="339" spans="2:39" ht="13.8" thickBot="1">
      <c r="B339" s="79">
        <v>44471</v>
      </c>
      <c r="C339" s="78">
        <f>'2019 PSUI Customer Load'!C339+'2019 PSUI Customer Gen'!C339</f>
        <v>1258.77</v>
      </c>
      <c r="D339" s="78">
        <f>'2019 PSUI Customer Load'!D339+'2019 PSUI Customer Gen'!D339</f>
        <v>1249.33</v>
      </c>
      <c r="E339" s="78">
        <f>'2019 PSUI Customer Load'!E339+'2019 PSUI Customer Gen'!E339</f>
        <v>1260.5999999999999</v>
      </c>
      <c r="F339" s="78">
        <f>'2019 PSUI Customer Load'!F339+'2019 PSUI Customer Gen'!F339</f>
        <v>1264.17</v>
      </c>
      <c r="G339" s="78">
        <f>'2019 PSUI Customer Load'!G339+'2019 PSUI Customer Gen'!G339</f>
        <v>1166.97</v>
      </c>
      <c r="H339" s="78">
        <f>'2019 PSUI Customer Load'!H339+'2019 PSUI Customer Gen'!H339</f>
        <v>1208.73</v>
      </c>
      <c r="I339" s="78">
        <f>'2019 PSUI Customer Load'!I339+'2019 PSUI Customer Gen'!I339</f>
        <v>1238.3</v>
      </c>
      <c r="J339" s="78">
        <f>'2019 PSUI Customer Load'!J339+'2019 PSUI Customer Gen'!J339</f>
        <v>1349.85</v>
      </c>
      <c r="K339" s="78">
        <f>'2019 PSUI Customer Load'!K339+'2019 PSUI Customer Gen'!K339</f>
        <v>1468.64</v>
      </c>
      <c r="L339" s="78">
        <f>'2019 PSUI Customer Load'!L339+'2019 PSUI Customer Gen'!L339</f>
        <v>1523.8</v>
      </c>
      <c r="M339" s="78">
        <f>'2019 PSUI Customer Load'!M339+'2019 PSUI Customer Gen'!M339</f>
        <v>1593.59</v>
      </c>
      <c r="N339" s="78">
        <f>'2019 PSUI Customer Load'!N339+'2019 PSUI Customer Gen'!N339</f>
        <v>1587.25</v>
      </c>
      <c r="O339" s="78">
        <f>'2019 PSUI Customer Load'!O339+'2019 PSUI Customer Gen'!O339</f>
        <v>1574.51</v>
      </c>
      <c r="P339" s="78">
        <f>'2019 PSUI Customer Load'!P339+'2019 PSUI Customer Gen'!P339</f>
        <v>1615.11</v>
      </c>
      <c r="Q339" s="78">
        <f>'2019 PSUI Customer Load'!Q339+'2019 PSUI Customer Gen'!Q339</f>
        <v>1590.86</v>
      </c>
      <c r="R339" s="78">
        <f>'2019 PSUI Customer Load'!R339+'2019 PSUI Customer Gen'!R339</f>
        <v>1581.05</v>
      </c>
      <c r="S339" s="78">
        <f>'2019 PSUI Customer Load'!S339+'2019 PSUI Customer Gen'!S339</f>
        <v>1547.32</v>
      </c>
      <c r="T339" s="78">
        <f>'2019 PSUI Customer Load'!T339+'2019 PSUI Customer Gen'!T339</f>
        <v>1536.54</v>
      </c>
      <c r="U339" s="78">
        <f>'2019 PSUI Customer Load'!U339+'2019 PSUI Customer Gen'!U339</f>
        <v>1499.86</v>
      </c>
      <c r="V339" s="78">
        <f>'2019 PSUI Customer Load'!V339+'2019 PSUI Customer Gen'!V339</f>
        <v>1412.88</v>
      </c>
      <c r="W339" s="78">
        <f>'2019 PSUI Customer Load'!W339+'2019 PSUI Customer Gen'!W339</f>
        <v>1394.22</v>
      </c>
      <c r="X339" s="78">
        <f>'2019 PSUI Customer Load'!X339+'2019 PSUI Customer Gen'!X339</f>
        <v>1384.63</v>
      </c>
      <c r="Y339" s="78">
        <f>'2019 PSUI Customer Load'!Y339+'2019 PSUI Customer Gen'!Y339</f>
        <v>1372.42</v>
      </c>
      <c r="Z339" s="78">
        <f>'2019 PSUI Customer Load'!Z339+'2019 PSUI Customer Gen'!Z339</f>
        <v>1381.06</v>
      </c>
      <c r="AA339" s="86">
        <f t="shared" si="65"/>
        <v>1615.11</v>
      </c>
      <c r="AB339" s="77">
        <f t="shared" si="66"/>
        <v>2021</v>
      </c>
      <c r="AC339" s="76">
        <f t="shared" si="67"/>
        <v>10</v>
      </c>
      <c r="AD339" s="76" t="str">
        <f t="shared" si="68"/>
        <v/>
      </c>
      <c r="AE339" s="76" t="str">
        <f t="shared" si="69"/>
        <v/>
      </c>
      <c r="AF339" s="74">
        <f t="shared" si="70"/>
        <v>1615.11</v>
      </c>
      <c r="AG339" s="75" t="str">
        <f t="shared" si="71"/>
        <v>14:00</v>
      </c>
      <c r="AH339" s="74">
        <f t="shared" si="72"/>
        <v>35675.57</v>
      </c>
      <c r="AI339" s="73" t="str">
        <f t="shared" si="73"/>
        <v/>
      </c>
      <c r="AJ339" s="73" t="str">
        <f t="shared" si="74"/>
        <v/>
      </c>
      <c r="AK339" s="73" t="str">
        <f t="shared" si="75"/>
        <v/>
      </c>
      <c r="AL339" s="72" t="str">
        <f t="shared" si="76"/>
        <v/>
      </c>
      <c r="AM339" s="71" t="str">
        <f t="shared" si="77"/>
        <v/>
      </c>
    </row>
    <row r="340" spans="2:39" ht="13.8" thickBot="1">
      <c r="B340" s="79">
        <v>44472</v>
      </c>
      <c r="C340" s="78">
        <f>'2019 PSUI Customer Load'!C340+'2019 PSUI Customer Gen'!C340</f>
        <v>1388.17</v>
      </c>
      <c r="D340" s="78">
        <f>'2019 PSUI Customer Load'!D340+'2019 PSUI Customer Gen'!D340</f>
        <v>1427.27</v>
      </c>
      <c r="E340" s="78">
        <f>'2019 PSUI Customer Load'!E340+'2019 PSUI Customer Gen'!E340</f>
        <v>1453.16</v>
      </c>
      <c r="F340" s="78">
        <f>'2019 PSUI Customer Load'!F340+'2019 PSUI Customer Gen'!F340</f>
        <v>1463.98</v>
      </c>
      <c r="G340" s="78">
        <f>'2019 PSUI Customer Load'!G340+'2019 PSUI Customer Gen'!G340</f>
        <v>1481.2</v>
      </c>
      <c r="H340" s="78">
        <f>'2019 PSUI Customer Load'!H340+'2019 PSUI Customer Gen'!H340</f>
        <v>1530.73</v>
      </c>
      <c r="I340" s="78">
        <f>'2019 PSUI Customer Load'!I340+'2019 PSUI Customer Gen'!I340</f>
        <v>1598</v>
      </c>
      <c r="J340" s="78">
        <f>'2019 PSUI Customer Load'!J340+'2019 PSUI Customer Gen'!J340</f>
        <v>1579.31</v>
      </c>
      <c r="K340" s="78">
        <f>'2019 PSUI Customer Load'!K340+'2019 PSUI Customer Gen'!K340</f>
        <v>1598.1</v>
      </c>
      <c r="L340" s="78">
        <f>'2019 PSUI Customer Load'!L340+'2019 PSUI Customer Gen'!L340</f>
        <v>1651.65</v>
      </c>
      <c r="M340" s="78">
        <f>'2019 PSUI Customer Load'!M340+'2019 PSUI Customer Gen'!M340</f>
        <v>1667.29</v>
      </c>
      <c r="N340" s="78">
        <f>'2019 PSUI Customer Load'!N340+'2019 PSUI Customer Gen'!N340</f>
        <v>1656.31</v>
      </c>
      <c r="O340" s="78">
        <f>'2019 PSUI Customer Load'!O340+'2019 PSUI Customer Gen'!O340</f>
        <v>1619.27</v>
      </c>
      <c r="P340" s="78">
        <f>'2019 PSUI Customer Load'!P340+'2019 PSUI Customer Gen'!P340</f>
        <v>1675.35</v>
      </c>
      <c r="Q340" s="78">
        <f>'2019 PSUI Customer Load'!Q340+'2019 PSUI Customer Gen'!Q340</f>
        <v>1663.62</v>
      </c>
      <c r="R340" s="78">
        <f>'2019 PSUI Customer Load'!R340+'2019 PSUI Customer Gen'!R340</f>
        <v>1662.47</v>
      </c>
      <c r="S340" s="78">
        <f>'2019 PSUI Customer Load'!S340+'2019 PSUI Customer Gen'!S340</f>
        <v>1628.83</v>
      </c>
      <c r="T340" s="78">
        <f>'2019 PSUI Customer Load'!T340+'2019 PSUI Customer Gen'!T340</f>
        <v>1627.99</v>
      </c>
      <c r="U340" s="78">
        <f>'2019 PSUI Customer Load'!U340+'2019 PSUI Customer Gen'!U340</f>
        <v>1621.83</v>
      </c>
      <c r="V340" s="78">
        <f>'2019 PSUI Customer Load'!V340+'2019 PSUI Customer Gen'!V340</f>
        <v>1595.02</v>
      </c>
      <c r="W340" s="78">
        <f>'2019 PSUI Customer Load'!W340+'2019 PSUI Customer Gen'!W340</f>
        <v>1555.37</v>
      </c>
      <c r="X340" s="78">
        <f>'2019 PSUI Customer Load'!X340+'2019 PSUI Customer Gen'!X340</f>
        <v>1548.23</v>
      </c>
      <c r="Y340" s="78">
        <f>'2019 PSUI Customer Load'!Y340+'2019 PSUI Customer Gen'!Y340</f>
        <v>1505.52</v>
      </c>
      <c r="Z340" s="78">
        <f>'2019 PSUI Customer Load'!Z340+'2019 PSUI Customer Gen'!Z340</f>
        <v>1467.55</v>
      </c>
      <c r="AA340" s="86">
        <f t="shared" si="65"/>
        <v>1675.35</v>
      </c>
      <c r="AB340" s="77">
        <f t="shared" si="66"/>
        <v>2021</v>
      </c>
      <c r="AC340" s="76">
        <f t="shared" si="67"/>
        <v>10</v>
      </c>
      <c r="AD340" s="76" t="str">
        <f t="shared" si="68"/>
        <v/>
      </c>
      <c r="AE340" s="76" t="str">
        <f t="shared" si="69"/>
        <v/>
      </c>
      <c r="AF340" s="74">
        <f t="shared" si="70"/>
        <v>1675.35</v>
      </c>
      <c r="AG340" s="75" t="str">
        <f t="shared" si="71"/>
        <v>14:00</v>
      </c>
      <c r="AH340" s="74">
        <f t="shared" si="72"/>
        <v>39341.57</v>
      </c>
      <c r="AI340" s="73" t="str">
        <f t="shared" si="73"/>
        <v/>
      </c>
      <c r="AJ340" s="73" t="str">
        <f t="shared" si="74"/>
        <v/>
      </c>
      <c r="AK340" s="73" t="str">
        <f t="shared" si="75"/>
        <v/>
      </c>
      <c r="AL340" s="72" t="str">
        <f t="shared" si="76"/>
        <v/>
      </c>
      <c r="AM340" s="71" t="str">
        <f t="shared" si="77"/>
        <v/>
      </c>
    </row>
    <row r="341" spans="2:39" ht="13.8" thickBot="1">
      <c r="B341" s="79">
        <v>44473</v>
      </c>
      <c r="C341" s="78">
        <f>'2019 PSUI Customer Load'!C341+'2019 PSUI Customer Gen'!C341</f>
        <v>1463.35</v>
      </c>
      <c r="D341" s="78">
        <f>'2019 PSUI Customer Load'!D341+'2019 PSUI Customer Gen'!D341</f>
        <v>1453.94</v>
      </c>
      <c r="E341" s="78">
        <f>'2019 PSUI Customer Load'!E341+'2019 PSUI Customer Gen'!E341</f>
        <v>1443.23</v>
      </c>
      <c r="F341" s="78">
        <f>'2019 PSUI Customer Load'!F341+'2019 PSUI Customer Gen'!F341</f>
        <v>1442.49</v>
      </c>
      <c r="G341" s="78">
        <f>'2019 PSUI Customer Load'!G341+'2019 PSUI Customer Gen'!G341</f>
        <v>1439.17</v>
      </c>
      <c r="H341" s="78">
        <f>'2019 PSUI Customer Load'!H341+'2019 PSUI Customer Gen'!H341</f>
        <v>1493.31</v>
      </c>
      <c r="I341" s="78">
        <f>'2019 PSUI Customer Load'!I341+'2019 PSUI Customer Gen'!I341</f>
        <v>1572.34</v>
      </c>
      <c r="J341" s="78">
        <f>'2019 PSUI Customer Load'!J341+'2019 PSUI Customer Gen'!J341</f>
        <v>1591.56</v>
      </c>
      <c r="K341" s="78">
        <f>'2019 PSUI Customer Load'!K341+'2019 PSUI Customer Gen'!K341</f>
        <v>1636.85</v>
      </c>
      <c r="L341" s="78">
        <f>'2019 PSUI Customer Load'!L341+'2019 PSUI Customer Gen'!L341</f>
        <v>1674.61</v>
      </c>
      <c r="M341" s="78">
        <f>'2019 PSUI Customer Load'!M341+'2019 PSUI Customer Gen'!M341</f>
        <v>1692.92</v>
      </c>
      <c r="N341" s="78">
        <f>'2019 PSUI Customer Load'!N341+'2019 PSUI Customer Gen'!N341</f>
        <v>1661.45</v>
      </c>
      <c r="O341" s="78">
        <f>'2019 PSUI Customer Load'!O341+'2019 PSUI Customer Gen'!O341</f>
        <v>1671.53</v>
      </c>
      <c r="P341" s="78">
        <f>'2019 PSUI Customer Load'!P341+'2019 PSUI Customer Gen'!P341</f>
        <v>1680.53</v>
      </c>
      <c r="Q341" s="78">
        <f>'2019 PSUI Customer Load'!Q341+'2019 PSUI Customer Gen'!Q341</f>
        <v>1691.87</v>
      </c>
      <c r="R341" s="78">
        <f>'2019 PSUI Customer Load'!R341+'2019 PSUI Customer Gen'!R341</f>
        <v>1652.88</v>
      </c>
      <c r="S341" s="78">
        <f>'2019 PSUI Customer Load'!S341+'2019 PSUI Customer Gen'!S341</f>
        <v>1569.4</v>
      </c>
      <c r="T341" s="78">
        <f>'2019 PSUI Customer Load'!T341+'2019 PSUI Customer Gen'!T341</f>
        <v>1537.55</v>
      </c>
      <c r="U341" s="78">
        <f>'2019 PSUI Customer Load'!U341+'2019 PSUI Customer Gen'!U341</f>
        <v>1554.53</v>
      </c>
      <c r="V341" s="78">
        <f>'2019 PSUI Customer Load'!V341+'2019 PSUI Customer Gen'!V341</f>
        <v>1540.35</v>
      </c>
      <c r="W341" s="78">
        <f>'2019 PSUI Customer Load'!W341+'2019 PSUI Customer Gen'!W341</f>
        <v>1505.91</v>
      </c>
      <c r="X341" s="78">
        <f>'2019 PSUI Customer Load'!X341+'2019 PSUI Customer Gen'!X341</f>
        <v>1486.66</v>
      </c>
      <c r="Y341" s="78">
        <f>'2019 PSUI Customer Load'!Y341+'2019 PSUI Customer Gen'!Y341</f>
        <v>1436.51</v>
      </c>
      <c r="Z341" s="78">
        <f>'2019 PSUI Customer Load'!Z341+'2019 PSUI Customer Gen'!Z341</f>
        <v>1422.09</v>
      </c>
      <c r="AA341" s="86">
        <f t="shared" si="65"/>
        <v>1692.92</v>
      </c>
      <c r="AB341" s="77">
        <f t="shared" si="66"/>
        <v>2021</v>
      </c>
      <c r="AC341" s="76">
        <f t="shared" si="67"/>
        <v>10</v>
      </c>
      <c r="AD341" s="76" t="str">
        <f t="shared" si="68"/>
        <v/>
      </c>
      <c r="AE341" s="76" t="str">
        <f t="shared" si="69"/>
        <v/>
      </c>
      <c r="AF341" s="74">
        <f t="shared" si="70"/>
        <v>1692.92</v>
      </c>
      <c r="AG341" s="75" t="str">
        <f t="shared" si="71"/>
        <v>11:00</v>
      </c>
      <c r="AH341" s="74">
        <f t="shared" si="72"/>
        <v>39007.949999999997</v>
      </c>
      <c r="AI341" s="73" t="str">
        <f t="shared" si="73"/>
        <v/>
      </c>
      <c r="AJ341" s="73" t="str">
        <f t="shared" si="74"/>
        <v/>
      </c>
      <c r="AK341" s="73" t="str">
        <f t="shared" si="75"/>
        <v/>
      </c>
      <c r="AL341" s="72" t="str">
        <f t="shared" si="76"/>
        <v/>
      </c>
      <c r="AM341" s="71" t="str">
        <f t="shared" si="77"/>
        <v/>
      </c>
    </row>
    <row r="342" spans="2:39" ht="13.8" thickBot="1">
      <c r="B342" s="79">
        <v>44474</v>
      </c>
      <c r="C342" s="78">
        <f>'2019 PSUI Customer Load'!C342+'2019 PSUI Customer Gen'!C342</f>
        <v>1408.92</v>
      </c>
      <c r="D342" s="78">
        <f>'2019 PSUI Customer Load'!D342+'2019 PSUI Customer Gen'!D342</f>
        <v>1414.18</v>
      </c>
      <c r="E342" s="78">
        <f>'2019 PSUI Customer Load'!E342+'2019 PSUI Customer Gen'!E342</f>
        <v>1428.32</v>
      </c>
      <c r="F342" s="78">
        <f>'2019 PSUI Customer Load'!F342+'2019 PSUI Customer Gen'!F342</f>
        <v>1437.35</v>
      </c>
      <c r="G342" s="78">
        <f>'2019 PSUI Customer Load'!G342+'2019 PSUI Customer Gen'!G342</f>
        <v>1432.1</v>
      </c>
      <c r="H342" s="78">
        <f>'2019 PSUI Customer Load'!H342+'2019 PSUI Customer Gen'!H342</f>
        <v>1513.44</v>
      </c>
      <c r="I342" s="78">
        <f>'2019 PSUI Customer Load'!I342+'2019 PSUI Customer Gen'!I342</f>
        <v>1591.66</v>
      </c>
      <c r="J342" s="78">
        <f>'2019 PSUI Customer Load'!J342+'2019 PSUI Customer Gen'!J342</f>
        <v>1626</v>
      </c>
      <c r="K342" s="78">
        <f>'2019 PSUI Customer Load'!K342+'2019 PSUI Customer Gen'!K342</f>
        <v>1652.94</v>
      </c>
      <c r="L342" s="78">
        <f>'2019 PSUI Customer Load'!L342+'2019 PSUI Customer Gen'!L342</f>
        <v>1711.12</v>
      </c>
      <c r="M342" s="78">
        <f>'2019 PSUI Customer Load'!M342+'2019 PSUI Customer Gen'!M342</f>
        <v>1728.48</v>
      </c>
      <c r="N342" s="78">
        <f>'2019 PSUI Customer Load'!N342+'2019 PSUI Customer Gen'!N342</f>
        <v>1711.5</v>
      </c>
      <c r="O342" s="78">
        <f>'2019 PSUI Customer Load'!O342+'2019 PSUI Customer Gen'!O342</f>
        <v>1711.22</v>
      </c>
      <c r="P342" s="78">
        <f>'2019 PSUI Customer Load'!P342+'2019 PSUI Customer Gen'!P342</f>
        <v>1697.19</v>
      </c>
      <c r="Q342" s="78">
        <f>'2019 PSUI Customer Load'!Q342+'2019 PSUI Customer Gen'!Q342</f>
        <v>1706.08</v>
      </c>
      <c r="R342" s="78">
        <f>'2019 PSUI Customer Load'!R342+'2019 PSUI Customer Gen'!R342</f>
        <v>1673.77</v>
      </c>
      <c r="S342" s="78">
        <f>'2019 PSUI Customer Load'!S342+'2019 PSUI Customer Gen'!S342</f>
        <v>1607.62</v>
      </c>
      <c r="T342" s="78">
        <f>'2019 PSUI Customer Load'!T342+'2019 PSUI Customer Gen'!T342</f>
        <v>1569.51</v>
      </c>
      <c r="U342" s="78">
        <f>'2019 PSUI Customer Load'!U342+'2019 PSUI Customer Gen'!U342</f>
        <v>1558.55</v>
      </c>
      <c r="V342" s="78">
        <f>'2019 PSUI Customer Load'!V342+'2019 PSUI Customer Gen'!V342</f>
        <v>1516.69</v>
      </c>
      <c r="W342" s="78">
        <f>'2019 PSUI Customer Load'!W342+'2019 PSUI Customer Gen'!W342</f>
        <v>1485.68</v>
      </c>
      <c r="X342" s="78">
        <f>'2019 PSUI Customer Load'!X342+'2019 PSUI Customer Gen'!X342</f>
        <v>1463.77</v>
      </c>
      <c r="Y342" s="78">
        <f>'2019 PSUI Customer Load'!Y342+'2019 PSUI Customer Gen'!Y342</f>
        <v>1435.6</v>
      </c>
      <c r="Z342" s="78">
        <f>'2019 PSUI Customer Load'!Z342+'2019 PSUI Customer Gen'!Z342</f>
        <v>1414.6</v>
      </c>
      <c r="AA342" s="86">
        <f t="shared" si="65"/>
        <v>1728.48</v>
      </c>
      <c r="AB342" s="77">
        <f t="shared" si="66"/>
        <v>2021</v>
      </c>
      <c r="AC342" s="76">
        <f t="shared" si="67"/>
        <v>10</v>
      </c>
      <c r="AD342" s="76" t="str">
        <f t="shared" si="68"/>
        <v/>
      </c>
      <c r="AE342" s="76" t="str">
        <f t="shared" si="69"/>
        <v/>
      </c>
      <c r="AF342" s="74">
        <f t="shared" si="70"/>
        <v>1728.48</v>
      </c>
      <c r="AG342" s="75" t="str">
        <f t="shared" si="71"/>
        <v>11:00</v>
      </c>
      <c r="AH342" s="74">
        <f t="shared" si="72"/>
        <v>39224.76999999999</v>
      </c>
      <c r="AI342" s="73" t="str">
        <f t="shared" si="73"/>
        <v/>
      </c>
      <c r="AJ342" s="73" t="str">
        <f t="shared" si="74"/>
        <v/>
      </c>
      <c r="AK342" s="73" t="str">
        <f t="shared" si="75"/>
        <v/>
      </c>
      <c r="AL342" s="72" t="str">
        <f t="shared" si="76"/>
        <v/>
      </c>
      <c r="AM342" s="71" t="str">
        <f t="shared" si="77"/>
        <v/>
      </c>
    </row>
    <row r="343" spans="2:39" ht="13.8" thickBot="1">
      <c r="B343" s="79">
        <v>44475</v>
      </c>
      <c r="C343" s="78">
        <f>'2019 PSUI Customer Load'!C343+'2019 PSUI Customer Gen'!C343</f>
        <v>1389.08</v>
      </c>
      <c r="D343" s="78">
        <f>'2019 PSUI Customer Load'!D343+'2019 PSUI Customer Gen'!D343</f>
        <v>1398.6</v>
      </c>
      <c r="E343" s="78">
        <f>'2019 PSUI Customer Load'!E343+'2019 PSUI Customer Gen'!E343</f>
        <v>1434.2</v>
      </c>
      <c r="F343" s="78">
        <f>'2019 PSUI Customer Load'!F343+'2019 PSUI Customer Gen'!F343</f>
        <v>1402.35</v>
      </c>
      <c r="G343" s="78">
        <f>'2019 PSUI Customer Load'!G343+'2019 PSUI Customer Gen'!G343</f>
        <v>1385.93</v>
      </c>
      <c r="H343" s="78">
        <f>'2019 PSUI Customer Load'!H343+'2019 PSUI Customer Gen'!H343</f>
        <v>1440.46</v>
      </c>
      <c r="I343" s="78">
        <f>'2019 PSUI Customer Load'!I343+'2019 PSUI Customer Gen'!I343</f>
        <v>1586.87</v>
      </c>
      <c r="J343" s="78">
        <f>'2019 PSUI Customer Load'!J343+'2019 PSUI Customer Gen'!J343</f>
        <v>1603.07</v>
      </c>
      <c r="K343" s="78">
        <f>'2019 PSUI Customer Load'!K343+'2019 PSUI Customer Gen'!K343</f>
        <v>1642.34</v>
      </c>
      <c r="L343" s="78">
        <f>'2019 PSUI Customer Load'!L343+'2019 PSUI Customer Gen'!L343</f>
        <v>1677.38</v>
      </c>
      <c r="M343" s="78">
        <f>'2019 PSUI Customer Load'!M343+'2019 PSUI Customer Gen'!M343</f>
        <v>1669.82</v>
      </c>
      <c r="N343" s="78">
        <f>'2019 PSUI Customer Load'!N343+'2019 PSUI Customer Gen'!N343</f>
        <v>1712.34</v>
      </c>
      <c r="O343" s="78">
        <f>'2019 PSUI Customer Load'!O343+'2019 PSUI Customer Gen'!O343</f>
        <v>1711.12</v>
      </c>
      <c r="P343" s="78">
        <f>'2019 PSUI Customer Load'!P343+'2019 PSUI Customer Gen'!P343</f>
        <v>1723.37</v>
      </c>
      <c r="Q343" s="78">
        <f>'2019 PSUI Customer Load'!Q343+'2019 PSUI Customer Gen'!Q343</f>
        <v>1724.8</v>
      </c>
      <c r="R343" s="78">
        <f>'2019 PSUI Customer Load'!R343+'2019 PSUI Customer Gen'!R343</f>
        <v>1693.37</v>
      </c>
      <c r="S343" s="78">
        <f>'2019 PSUI Customer Load'!S343+'2019 PSUI Customer Gen'!S343</f>
        <v>1618.43</v>
      </c>
      <c r="T343" s="78">
        <f>'2019 PSUI Customer Load'!T343+'2019 PSUI Customer Gen'!T343</f>
        <v>1566.85</v>
      </c>
      <c r="U343" s="78">
        <f>'2019 PSUI Customer Load'!U343+'2019 PSUI Customer Gen'!U343</f>
        <v>1575.32</v>
      </c>
      <c r="V343" s="78">
        <f>'2019 PSUI Customer Load'!V343+'2019 PSUI Customer Gen'!V343</f>
        <v>1536.15</v>
      </c>
      <c r="W343" s="78">
        <f>'2019 PSUI Customer Load'!W343+'2019 PSUI Customer Gen'!W343</f>
        <v>1511.37</v>
      </c>
      <c r="X343" s="78">
        <f>'2019 PSUI Customer Load'!X343+'2019 PSUI Customer Gen'!X343</f>
        <v>1485.4</v>
      </c>
      <c r="Y343" s="78">
        <f>'2019 PSUI Customer Load'!Y343+'2019 PSUI Customer Gen'!Y343</f>
        <v>1464.54</v>
      </c>
      <c r="Z343" s="78">
        <f>'2019 PSUI Customer Load'!Z343+'2019 PSUI Customer Gen'!Z343</f>
        <v>1454.64</v>
      </c>
      <c r="AA343" s="86">
        <f t="shared" si="65"/>
        <v>1724.8</v>
      </c>
      <c r="AB343" s="77">
        <f t="shared" si="66"/>
        <v>2021</v>
      </c>
      <c r="AC343" s="76">
        <f t="shared" si="67"/>
        <v>10</v>
      </c>
      <c r="AD343" s="76" t="str">
        <f t="shared" si="68"/>
        <v/>
      </c>
      <c r="AE343" s="76" t="str">
        <f t="shared" si="69"/>
        <v/>
      </c>
      <c r="AF343" s="74">
        <f t="shared" si="70"/>
        <v>1724.8</v>
      </c>
      <c r="AG343" s="75" t="str">
        <f t="shared" si="71"/>
        <v>15:00</v>
      </c>
      <c r="AH343" s="74">
        <f t="shared" si="72"/>
        <v>39132.6</v>
      </c>
      <c r="AI343" s="73" t="str">
        <f t="shared" si="73"/>
        <v/>
      </c>
      <c r="AJ343" s="73" t="str">
        <f t="shared" si="74"/>
        <v/>
      </c>
      <c r="AK343" s="73" t="str">
        <f t="shared" si="75"/>
        <v/>
      </c>
      <c r="AL343" s="72" t="str">
        <f t="shared" si="76"/>
        <v/>
      </c>
      <c r="AM343" s="71" t="str">
        <f t="shared" si="77"/>
        <v/>
      </c>
    </row>
    <row r="344" spans="2:39" ht="13.8" thickBot="1">
      <c r="B344" s="79">
        <v>44476</v>
      </c>
      <c r="C344" s="78">
        <f>'2019 PSUI Customer Load'!C344+'2019 PSUI Customer Gen'!C344</f>
        <v>1463.95</v>
      </c>
      <c r="D344" s="78">
        <f>'2019 PSUI Customer Load'!D344+'2019 PSUI Customer Gen'!D344</f>
        <v>1480.5</v>
      </c>
      <c r="E344" s="78">
        <f>'2019 PSUI Customer Load'!E344+'2019 PSUI Customer Gen'!E344</f>
        <v>1484.07</v>
      </c>
      <c r="F344" s="78">
        <f>'2019 PSUI Customer Load'!F344+'2019 PSUI Customer Gen'!F344</f>
        <v>1473.08</v>
      </c>
      <c r="G344" s="78">
        <f>'2019 PSUI Customer Load'!G344+'2019 PSUI Customer Gen'!G344</f>
        <v>1489.22</v>
      </c>
      <c r="H344" s="78">
        <f>'2019 PSUI Customer Load'!H344+'2019 PSUI Customer Gen'!H344</f>
        <v>1541.02</v>
      </c>
      <c r="I344" s="78">
        <f>'2019 PSUI Customer Load'!I344+'2019 PSUI Customer Gen'!I344</f>
        <v>1621.16</v>
      </c>
      <c r="J344" s="78">
        <f>'2019 PSUI Customer Load'!J344+'2019 PSUI Customer Gen'!J344</f>
        <v>1636.04</v>
      </c>
      <c r="K344" s="78">
        <f>'2019 PSUI Customer Load'!K344+'2019 PSUI Customer Gen'!K344</f>
        <v>1680</v>
      </c>
      <c r="L344" s="78">
        <f>'2019 PSUI Customer Load'!L344+'2019 PSUI Customer Gen'!L344</f>
        <v>1757.6</v>
      </c>
      <c r="M344" s="78">
        <f>'2019 PSUI Customer Load'!M344+'2019 PSUI Customer Gen'!M344</f>
        <v>1809.05</v>
      </c>
      <c r="N344" s="78">
        <f>'2019 PSUI Customer Load'!N344+'2019 PSUI Customer Gen'!N344</f>
        <v>1770.2</v>
      </c>
      <c r="O344" s="78">
        <f>'2019 PSUI Customer Load'!O344+'2019 PSUI Customer Gen'!O344</f>
        <v>1790.99</v>
      </c>
      <c r="P344" s="78">
        <f>'2019 PSUI Customer Load'!P344+'2019 PSUI Customer Gen'!P344</f>
        <v>1818.67</v>
      </c>
      <c r="Q344" s="78">
        <f>'2019 PSUI Customer Load'!Q344+'2019 PSUI Customer Gen'!Q344</f>
        <v>1817.76</v>
      </c>
      <c r="R344" s="78">
        <f>'2019 PSUI Customer Load'!R344+'2019 PSUI Customer Gen'!R344</f>
        <v>1750.91</v>
      </c>
      <c r="S344" s="78">
        <f>'2019 PSUI Customer Load'!S344+'2019 PSUI Customer Gen'!S344</f>
        <v>1656.8</v>
      </c>
      <c r="T344" s="78">
        <f>'2019 PSUI Customer Load'!T344+'2019 PSUI Customer Gen'!T344</f>
        <v>1613.89</v>
      </c>
      <c r="U344" s="78">
        <f>'2019 PSUI Customer Load'!U344+'2019 PSUI Customer Gen'!U344</f>
        <v>1637.37</v>
      </c>
      <c r="V344" s="78">
        <f>'2019 PSUI Customer Load'!V344+'2019 PSUI Customer Gen'!V344</f>
        <v>1596.38</v>
      </c>
      <c r="W344" s="78">
        <f>'2019 PSUI Customer Load'!W344+'2019 PSUI Customer Gen'!W344</f>
        <v>1567.97</v>
      </c>
      <c r="X344" s="78">
        <f>'2019 PSUI Customer Load'!X344+'2019 PSUI Customer Gen'!X344</f>
        <v>1532.79</v>
      </c>
      <c r="Y344" s="78">
        <f>'2019 PSUI Customer Load'!Y344+'2019 PSUI Customer Gen'!Y344</f>
        <v>1519</v>
      </c>
      <c r="Z344" s="78">
        <f>'2019 PSUI Customer Load'!Z344+'2019 PSUI Customer Gen'!Z344</f>
        <v>1466.92</v>
      </c>
      <c r="AA344" s="86">
        <f t="shared" si="65"/>
        <v>1818.67</v>
      </c>
      <c r="AB344" s="77">
        <f t="shared" si="66"/>
        <v>2021</v>
      </c>
      <c r="AC344" s="76">
        <f t="shared" si="67"/>
        <v>10</v>
      </c>
      <c r="AD344" s="76" t="str">
        <f t="shared" si="68"/>
        <v/>
      </c>
      <c r="AE344" s="76" t="str">
        <f t="shared" si="69"/>
        <v/>
      </c>
      <c r="AF344" s="74">
        <f t="shared" si="70"/>
        <v>1818.67</v>
      </c>
      <c r="AG344" s="75" t="str">
        <f t="shared" si="71"/>
        <v>14:00</v>
      </c>
      <c r="AH344" s="74">
        <f t="shared" si="72"/>
        <v>40794.009999999995</v>
      </c>
      <c r="AI344" s="73" t="str">
        <f t="shared" si="73"/>
        <v/>
      </c>
      <c r="AJ344" s="73" t="str">
        <f t="shared" si="74"/>
        <v/>
      </c>
      <c r="AK344" s="73" t="str">
        <f t="shared" si="75"/>
        <v/>
      </c>
      <c r="AL344" s="72" t="str">
        <f t="shared" si="76"/>
        <v/>
      </c>
      <c r="AM344" s="71" t="str">
        <f t="shared" si="77"/>
        <v/>
      </c>
    </row>
    <row r="345" spans="2:39" ht="13.8" thickBot="1">
      <c r="B345" s="79">
        <v>44477</v>
      </c>
      <c r="C345" s="78">
        <f>'2019 PSUI Customer Load'!C345+'2019 PSUI Customer Gen'!C345</f>
        <v>1464.79</v>
      </c>
      <c r="D345" s="78">
        <f>'2019 PSUI Customer Load'!D345+'2019 PSUI Customer Gen'!D345</f>
        <v>1469.58</v>
      </c>
      <c r="E345" s="78">
        <f>'2019 PSUI Customer Load'!E345+'2019 PSUI Customer Gen'!E345</f>
        <v>1485.96</v>
      </c>
      <c r="F345" s="78">
        <f>'2019 PSUI Customer Load'!F345+'2019 PSUI Customer Gen'!F345</f>
        <v>1489.81</v>
      </c>
      <c r="G345" s="78">
        <f>'2019 PSUI Customer Load'!G345+'2019 PSUI Customer Gen'!G345</f>
        <v>1514.28</v>
      </c>
      <c r="H345" s="78">
        <f>'2019 PSUI Customer Load'!H345+'2019 PSUI Customer Gen'!H345</f>
        <v>1581.86</v>
      </c>
      <c r="I345" s="78">
        <f>'2019 PSUI Customer Load'!I345+'2019 PSUI Customer Gen'!I345</f>
        <v>1683.54</v>
      </c>
      <c r="J345" s="78">
        <f>'2019 PSUI Customer Load'!J345+'2019 PSUI Customer Gen'!J345</f>
        <v>1685.81</v>
      </c>
      <c r="K345" s="78">
        <f>'2019 PSUI Customer Load'!K345+'2019 PSUI Customer Gen'!K345</f>
        <v>1710.14</v>
      </c>
      <c r="L345" s="78">
        <f>'2019 PSUI Customer Load'!L345+'2019 PSUI Customer Gen'!L345</f>
        <v>1748.39</v>
      </c>
      <c r="M345" s="78">
        <f>'2019 PSUI Customer Load'!M345+'2019 PSUI Customer Gen'!M345</f>
        <v>1795.12</v>
      </c>
      <c r="N345" s="78">
        <f>'2019 PSUI Customer Load'!N345+'2019 PSUI Customer Gen'!N345</f>
        <v>1789.06</v>
      </c>
      <c r="O345" s="78">
        <f>'2019 PSUI Customer Load'!O345+'2019 PSUI Customer Gen'!O345</f>
        <v>1803.76</v>
      </c>
      <c r="P345" s="78">
        <f>'2019 PSUI Customer Load'!P345+'2019 PSUI Customer Gen'!P345</f>
        <v>1808.87</v>
      </c>
      <c r="Q345" s="78">
        <f>'2019 PSUI Customer Load'!Q345+'2019 PSUI Customer Gen'!Q345</f>
        <v>1750.24</v>
      </c>
      <c r="R345" s="78">
        <f>'2019 PSUI Customer Load'!R345+'2019 PSUI Customer Gen'!R345</f>
        <v>1760.05</v>
      </c>
      <c r="S345" s="78">
        <f>'2019 PSUI Customer Load'!S345+'2019 PSUI Customer Gen'!S345</f>
        <v>1657.81</v>
      </c>
      <c r="T345" s="78">
        <f>'2019 PSUI Customer Load'!T345+'2019 PSUI Customer Gen'!T345</f>
        <v>1616.82</v>
      </c>
      <c r="U345" s="78">
        <f>'2019 PSUI Customer Load'!U345+'2019 PSUI Customer Gen'!U345</f>
        <v>1603.91</v>
      </c>
      <c r="V345" s="78">
        <f>'2019 PSUI Customer Load'!V345+'2019 PSUI Customer Gen'!V345</f>
        <v>1544.41</v>
      </c>
      <c r="W345" s="78">
        <f>'2019 PSUI Customer Load'!W345+'2019 PSUI Customer Gen'!W345</f>
        <v>1513.23</v>
      </c>
      <c r="X345" s="78">
        <f>'2019 PSUI Customer Load'!X345+'2019 PSUI Customer Gen'!X345</f>
        <v>1494.68</v>
      </c>
      <c r="Y345" s="78">
        <f>'2019 PSUI Customer Load'!Y345+'2019 PSUI Customer Gen'!Y345</f>
        <v>1478.4</v>
      </c>
      <c r="Z345" s="78">
        <f>'2019 PSUI Customer Load'!Z345+'2019 PSUI Customer Gen'!Z345</f>
        <v>1466.85</v>
      </c>
      <c r="AA345" s="86">
        <f t="shared" si="65"/>
        <v>1808.87</v>
      </c>
      <c r="AB345" s="77">
        <f t="shared" si="66"/>
        <v>2021</v>
      </c>
      <c r="AC345" s="76">
        <f t="shared" si="67"/>
        <v>10</v>
      </c>
      <c r="AD345" s="76" t="str">
        <f t="shared" si="68"/>
        <v/>
      </c>
      <c r="AE345" s="76" t="str">
        <f t="shared" si="69"/>
        <v/>
      </c>
      <c r="AF345" s="74">
        <f t="shared" si="70"/>
        <v>1808.87</v>
      </c>
      <c r="AG345" s="75" t="str">
        <f t="shared" si="71"/>
        <v>14:00</v>
      </c>
      <c r="AH345" s="74">
        <f t="shared" si="72"/>
        <v>40726.240000000005</v>
      </c>
      <c r="AI345" s="73" t="str">
        <f t="shared" si="73"/>
        <v/>
      </c>
      <c r="AJ345" s="73" t="str">
        <f t="shared" si="74"/>
        <v/>
      </c>
      <c r="AK345" s="73" t="str">
        <f t="shared" si="75"/>
        <v/>
      </c>
      <c r="AL345" s="72" t="str">
        <f t="shared" si="76"/>
        <v/>
      </c>
      <c r="AM345" s="71" t="str">
        <f t="shared" si="77"/>
        <v/>
      </c>
    </row>
    <row r="346" spans="2:39" ht="13.8" thickBot="1">
      <c r="B346" s="79">
        <v>44478</v>
      </c>
      <c r="C346" s="78">
        <f>'2019 PSUI Customer Load'!C346+'2019 PSUI Customer Gen'!C346</f>
        <v>1474.48</v>
      </c>
      <c r="D346" s="78">
        <f>'2019 PSUI Customer Load'!D346+'2019 PSUI Customer Gen'!D346</f>
        <v>1471.75</v>
      </c>
      <c r="E346" s="78">
        <f>'2019 PSUI Customer Load'!E346+'2019 PSUI Customer Gen'!E346</f>
        <v>1466.22</v>
      </c>
      <c r="F346" s="78">
        <f>'2019 PSUI Customer Load'!F346+'2019 PSUI Customer Gen'!F346</f>
        <v>1479.24</v>
      </c>
      <c r="G346" s="78">
        <f>'2019 PSUI Customer Load'!G346+'2019 PSUI Customer Gen'!G346</f>
        <v>1502.27</v>
      </c>
      <c r="H346" s="78">
        <f>'2019 PSUI Customer Load'!H346+'2019 PSUI Customer Gen'!H346</f>
        <v>1532.62</v>
      </c>
      <c r="I346" s="78">
        <f>'2019 PSUI Customer Load'!I346+'2019 PSUI Customer Gen'!I346</f>
        <v>1603.52</v>
      </c>
      <c r="J346" s="78">
        <f>'2019 PSUI Customer Load'!J346+'2019 PSUI Customer Gen'!J346</f>
        <v>1630.2</v>
      </c>
      <c r="K346" s="78">
        <f>'2019 PSUI Customer Load'!K346+'2019 PSUI Customer Gen'!K346</f>
        <v>1643.78</v>
      </c>
      <c r="L346" s="78">
        <f>'2019 PSUI Customer Load'!L346+'2019 PSUI Customer Gen'!L346</f>
        <v>1673.21</v>
      </c>
      <c r="M346" s="78">
        <f>'2019 PSUI Customer Load'!M346+'2019 PSUI Customer Gen'!M346</f>
        <v>1688.93</v>
      </c>
      <c r="N346" s="78">
        <f>'2019 PSUI Customer Load'!N346+'2019 PSUI Customer Gen'!N346</f>
        <v>1654.59</v>
      </c>
      <c r="O346" s="78">
        <f>'2019 PSUI Customer Load'!O346+'2019 PSUI Customer Gen'!O346</f>
        <v>1649.66</v>
      </c>
      <c r="P346" s="78">
        <f>'2019 PSUI Customer Load'!P346+'2019 PSUI Customer Gen'!P346</f>
        <v>1651.58</v>
      </c>
      <c r="Q346" s="78">
        <f>'2019 PSUI Customer Load'!Q346+'2019 PSUI Customer Gen'!Q346</f>
        <v>1654.52</v>
      </c>
      <c r="R346" s="78">
        <f>'2019 PSUI Customer Load'!R346+'2019 PSUI Customer Gen'!R346</f>
        <v>1662.15</v>
      </c>
      <c r="S346" s="78">
        <f>'2019 PSUI Customer Load'!S346+'2019 PSUI Customer Gen'!S346</f>
        <v>1626.42</v>
      </c>
      <c r="T346" s="78">
        <f>'2019 PSUI Customer Load'!T346+'2019 PSUI Customer Gen'!T346</f>
        <v>1606.4</v>
      </c>
      <c r="U346" s="78">
        <f>'2019 PSUI Customer Load'!U346+'2019 PSUI Customer Gen'!U346</f>
        <v>1624.25</v>
      </c>
      <c r="V346" s="78">
        <f>'2019 PSUI Customer Load'!V346+'2019 PSUI Customer Gen'!V346</f>
        <v>1579.55</v>
      </c>
      <c r="W346" s="78">
        <f>'2019 PSUI Customer Load'!W346+'2019 PSUI Customer Gen'!W346</f>
        <v>1547.07</v>
      </c>
      <c r="X346" s="78">
        <f>'2019 PSUI Customer Load'!X346+'2019 PSUI Customer Gen'!X346</f>
        <v>1536.29</v>
      </c>
      <c r="Y346" s="78">
        <f>'2019 PSUI Customer Load'!Y346+'2019 PSUI Customer Gen'!Y346</f>
        <v>1488.94</v>
      </c>
      <c r="Z346" s="78">
        <f>'2019 PSUI Customer Load'!Z346+'2019 PSUI Customer Gen'!Z346</f>
        <v>1493.28</v>
      </c>
      <c r="AA346" s="86">
        <f t="shared" si="65"/>
        <v>1688.93</v>
      </c>
      <c r="AB346" s="77">
        <f t="shared" si="66"/>
        <v>2021</v>
      </c>
      <c r="AC346" s="76">
        <f t="shared" si="67"/>
        <v>10</v>
      </c>
      <c r="AD346" s="76" t="str">
        <f t="shared" si="68"/>
        <v/>
      </c>
      <c r="AE346" s="76" t="str">
        <f t="shared" si="69"/>
        <v/>
      </c>
      <c r="AF346" s="74">
        <f t="shared" si="70"/>
        <v>1688.93</v>
      </c>
      <c r="AG346" s="75" t="str">
        <f t="shared" si="71"/>
        <v>11:00</v>
      </c>
      <c r="AH346" s="74">
        <f t="shared" si="72"/>
        <v>39629.850000000013</v>
      </c>
      <c r="AI346" s="73" t="str">
        <f t="shared" si="73"/>
        <v/>
      </c>
      <c r="AJ346" s="73" t="str">
        <f t="shared" si="74"/>
        <v/>
      </c>
      <c r="AK346" s="73" t="str">
        <f t="shared" si="75"/>
        <v/>
      </c>
      <c r="AL346" s="72" t="str">
        <f t="shared" si="76"/>
        <v/>
      </c>
      <c r="AM346" s="71" t="str">
        <f t="shared" si="77"/>
        <v/>
      </c>
    </row>
    <row r="347" spans="2:39" ht="13.8" thickBot="1">
      <c r="B347" s="79">
        <v>44479</v>
      </c>
      <c r="C347" s="78">
        <f>'2019 PSUI Customer Load'!C347+'2019 PSUI Customer Gen'!C347</f>
        <v>1489.84</v>
      </c>
      <c r="D347" s="78">
        <f>'2019 PSUI Customer Load'!D347+'2019 PSUI Customer Gen'!D347</f>
        <v>1468.08</v>
      </c>
      <c r="E347" s="78">
        <f>'2019 PSUI Customer Load'!E347+'2019 PSUI Customer Gen'!E347</f>
        <v>1464.65</v>
      </c>
      <c r="F347" s="78">
        <f>'2019 PSUI Customer Load'!F347+'2019 PSUI Customer Gen'!F347</f>
        <v>1484.67</v>
      </c>
      <c r="G347" s="78">
        <f>'2019 PSUI Customer Load'!G347+'2019 PSUI Customer Gen'!G347</f>
        <v>1481.1</v>
      </c>
      <c r="H347" s="78">
        <f>'2019 PSUI Customer Load'!H347+'2019 PSUI Customer Gen'!H347</f>
        <v>1507.17</v>
      </c>
      <c r="I347" s="78">
        <f>'2019 PSUI Customer Load'!I347+'2019 PSUI Customer Gen'!I347</f>
        <v>1516.31</v>
      </c>
      <c r="J347" s="78">
        <f>'2019 PSUI Customer Load'!J347+'2019 PSUI Customer Gen'!J347</f>
        <v>1506.71</v>
      </c>
      <c r="K347" s="78">
        <f>'2019 PSUI Customer Load'!K347+'2019 PSUI Customer Gen'!K347</f>
        <v>1553.34</v>
      </c>
      <c r="L347" s="78">
        <f>'2019 PSUI Customer Load'!L347+'2019 PSUI Customer Gen'!L347</f>
        <v>1595.44</v>
      </c>
      <c r="M347" s="78">
        <f>'2019 PSUI Customer Load'!M347+'2019 PSUI Customer Gen'!M347</f>
        <v>1589.84</v>
      </c>
      <c r="N347" s="78">
        <f>'2019 PSUI Customer Load'!N347+'2019 PSUI Customer Gen'!N347</f>
        <v>1580.18</v>
      </c>
      <c r="O347" s="78">
        <f>'2019 PSUI Customer Load'!O347+'2019 PSUI Customer Gen'!O347</f>
        <v>1587.43</v>
      </c>
      <c r="P347" s="78">
        <f>'2019 PSUI Customer Load'!P347+'2019 PSUI Customer Gen'!P347</f>
        <v>1582.49</v>
      </c>
      <c r="Q347" s="78">
        <f>'2019 PSUI Customer Load'!Q347+'2019 PSUI Customer Gen'!Q347</f>
        <v>1591.7</v>
      </c>
      <c r="R347" s="78">
        <f>'2019 PSUI Customer Load'!R347+'2019 PSUI Customer Gen'!R347</f>
        <v>1612.14</v>
      </c>
      <c r="S347" s="78">
        <f>'2019 PSUI Customer Load'!S347+'2019 PSUI Customer Gen'!S347</f>
        <v>1577.42</v>
      </c>
      <c r="T347" s="78">
        <f>'2019 PSUI Customer Load'!T347+'2019 PSUI Customer Gen'!T347</f>
        <v>1569.89</v>
      </c>
      <c r="U347" s="78">
        <f>'2019 PSUI Customer Load'!U347+'2019 PSUI Customer Gen'!U347</f>
        <v>1568.88</v>
      </c>
      <c r="V347" s="78">
        <f>'2019 PSUI Customer Load'!V347+'2019 PSUI Customer Gen'!V347</f>
        <v>1542.77</v>
      </c>
      <c r="W347" s="78">
        <f>'2019 PSUI Customer Load'!W347+'2019 PSUI Customer Gen'!W347</f>
        <v>1507.45</v>
      </c>
      <c r="X347" s="78">
        <f>'2019 PSUI Customer Load'!X347+'2019 PSUI Customer Gen'!X347</f>
        <v>1480.57</v>
      </c>
      <c r="Y347" s="78">
        <f>'2019 PSUI Customer Load'!Y347+'2019 PSUI Customer Gen'!Y347</f>
        <v>1477.25</v>
      </c>
      <c r="Z347" s="78">
        <f>'2019 PSUI Customer Load'!Z347+'2019 PSUI Customer Gen'!Z347</f>
        <v>1470.81</v>
      </c>
      <c r="AA347" s="86">
        <f t="shared" si="65"/>
        <v>1612.14</v>
      </c>
      <c r="AB347" s="77">
        <f t="shared" si="66"/>
        <v>2021</v>
      </c>
      <c r="AC347" s="76">
        <f t="shared" si="67"/>
        <v>10</v>
      </c>
      <c r="AD347" s="76" t="str">
        <f t="shared" si="68"/>
        <v/>
      </c>
      <c r="AE347" s="76" t="str">
        <f t="shared" si="69"/>
        <v/>
      </c>
      <c r="AF347" s="74">
        <f t="shared" si="70"/>
        <v>1612.14</v>
      </c>
      <c r="AG347" s="75" t="str">
        <f t="shared" si="71"/>
        <v>16:00</v>
      </c>
      <c r="AH347" s="74">
        <f t="shared" si="72"/>
        <v>38418.270000000004</v>
      </c>
      <c r="AI347" s="73" t="str">
        <f t="shared" si="73"/>
        <v/>
      </c>
      <c r="AJ347" s="73" t="str">
        <f t="shared" si="74"/>
        <v/>
      </c>
      <c r="AK347" s="73" t="str">
        <f t="shared" si="75"/>
        <v/>
      </c>
      <c r="AL347" s="72" t="str">
        <f t="shared" si="76"/>
        <v/>
      </c>
      <c r="AM347" s="71" t="str">
        <f t="shared" si="77"/>
        <v/>
      </c>
    </row>
    <row r="348" spans="2:39" ht="13.8" thickBot="1">
      <c r="B348" s="79">
        <v>44480</v>
      </c>
      <c r="C348" s="78">
        <f>'2019 PSUI Customer Load'!C348+'2019 PSUI Customer Gen'!C348</f>
        <v>1471.23</v>
      </c>
      <c r="D348" s="78">
        <f>'2019 PSUI Customer Load'!D348+'2019 PSUI Customer Gen'!D348</f>
        <v>1470.04</v>
      </c>
      <c r="E348" s="78">
        <f>'2019 PSUI Customer Load'!E348+'2019 PSUI Customer Gen'!E348</f>
        <v>1472.63</v>
      </c>
      <c r="F348" s="78">
        <f>'2019 PSUI Customer Load'!F348+'2019 PSUI Customer Gen'!F348</f>
        <v>1469.09</v>
      </c>
      <c r="G348" s="78">
        <f>'2019 PSUI Customer Load'!G348+'2019 PSUI Customer Gen'!G348</f>
        <v>1484.7</v>
      </c>
      <c r="H348" s="78">
        <f>'2019 PSUI Customer Load'!H348+'2019 PSUI Customer Gen'!H348</f>
        <v>1506.37</v>
      </c>
      <c r="I348" s="78">
        <f>'2019 PSUI Customer Load'!I348+'2019 PSUI Customer Gen'!I348</f>
        <v>1549.07</v>
      </c>
      <c r="J348" s="78">
        <f>'2019 PSUI Customer Load'!J348+'2019 PSUI Customer Gen'!J348</f>
        <v>1559.21</v>
      </c>
      <c r="K348" s="78">
        <f>'2019 PSUI Customer Load'!K348+'2019 PSUI Customer Gen'!K348</f>
        <v>1604.86</v>
      </c>
      <c r="L348" s="78">
        <f>'2019 PSUI Customer Load'!L348+'2019 PSUI Customer Gen'!L348</f>
        <v>1620.68</v>
      </c>
      <c r="M348" s="78">
        <f>'2019 PSUI Customer Load'!M348+'2019 PSUI Customer Gen'!M348</f>
        <v>1683.64</v>
      </c>
      <c r="N348" s="78">
        <f>'2019 PSUI Customer Load'!N348+'2019 PSUI Customer Gen'!N348</f>
        <v>1678.22</v>
      </c>
      <c r="O348" s="78">
        <f>'2019 PSUI Customer Load'!O348+'2019 PSUI Customer Gen'!O348</f>
        <v>1697.57</v>
      </c>
      <c r="P348" s="78">
        <f>'2019 PSUI Customer Load'!P348+'2019 PSUI Customer Gen'!P348</f>
        <v>1714.3</v>
      </c>
      <c r="Q348" s="78">
        <f>'2019 PSUI Customer Load'!Q348+'2019 PSUI Customer Gen'!Q348</f>
        <v>1725.36</v>
      </c>
      <c r="R348" s="78">
        <f>'2019 PSUI Customer Load'!R348+'2019 PSUI Customer Gen'!R348</f>
        <v>1704.36</v>
      </c>
      <c r="S348" s="78">
        <f>'2019 PSUI Customer Load'!S348+'2019 PSUI Customer Gen'!S348</f>
        <v>1647.91</v>
      </c>
      <c r="T348" s="78">
        <f>'2019 PSUI Customer Load'!T348+'2019 PSUI Customer Gen'!T348</f>
        <v>1632.51</v>
      </c>
      <c r="U348" s="78">
        <f>'2019 PSUI Customer Load'!U348+'2019 PSUI Customer Gen'!U348</f>
        <v>1639.09</v>
      </c>
      <c r="V348" s="78">
        <f>'2019 PSUI Customer Load'!V348+'2019 PSUI Customer Gen'!V348</f>
        <v>1590.44</v>
      </c>
      <c r="W348" s="78">
        <f>'2019 PSUI Customer Load'!W348+'2019 PSUI Customer Gen'!W348</f>
        <v>1577.28</v>
      </c>
      <c r="X348" s="78">
        <f>'2019 PSUI Customer Load'!X348+'2019 PSUI Customer Gen'!X348</f>
        <v>1563.52</v>
      </c>
      <c r="Y348" s="78">
        <f>'2019 PSUI Customer Load'!Y348+'2019 PSUI Customer Gen'!Y348</f>
        <v>1555.75</v>
      </c>
      <c r="Z348" s="78">
        <f>'2019 PSUI Customer Load'!Z348+'2019 PSUI Customer Gen'!Z348</f>
        <v>1539.79</v>
      </c>
      <c r="AA348" s="86">
        <f t="shared" si="65"/>
        <v>1725.36</v>
      </c>
      <c r="AB348" s="77">
        <f t="shared" si="66"/>
        <v>2021</v>
      </c>
      <c r="AC348" s="76">
        <f t="shared" si="67"/>
        <v>10</v>
      </c>
      <c r="AD348" s="76" t="str">
        <f t="shared" si="68"/>
        <v/>
      </c>
      <c r="AE348" s="76" t="str">
        <f t="shared" si="69"/>
        <v/>
      </c>
      <c r="AF348" s="74">
        <f t="shared" si="70"/>
        <v>1725.36</v>
      </c>
      <c r="AG348" s="75" t="str">
        <f t="shared" si="71"/>
        <v>15:00</v>
      </c>
      <c r="AH348" s="74">
        <f t="shared" si="72"/>
        <v>39882.979999999996</v>
      </c>
      <c r="AI348" s="73" t="str">
        <f t="shared" si="73"/>
        <v/>
      </c>
      <c r="AJ348" s="73" t="str">
        <f t="shared" si="74"/>
        <v/>
      </c>
      <c r="AK348" s="73" t="str">
        <f t="shared" si="75"/>
        <v/>
      </c>
      <c r="AL348" s="72" t="str">
        <f t="shared" si="76"/>
        <v/>
      </c>
      <c r="AM348" s="71" t="str">
        <f t="shared" si="77"/>
        <v/>
      </c>
    </row>
    <row r="349" spans="2:39" ht="13.8" thickBot="1">
      <c r="B349" s="79">
        <v>44481</v>
      </c>
      <c r="C349" s="78">
        <f>'2019 PSUI Customer Load'!C349+'2019 PSUI Customer Gen'!C349</f>
        <v>1500.63</v>
      </c>
      <c r="D349" s="78">
        <f>'2019 PSUI Customer Load'!D349+'2019 PSUI Customer Gen'!D349</f>
        <v>1490.51</v>
      </c>
      <c r="E349" s="78">
        <f>'2019 PSUI Customer Load'!E349+'2019 PSUI Customer Gen'!E349</f>
        <v>1486.66</v>
      </c>
      <c r="F349" s="78">
        <f>'2019 PSUI Customer Load'!F349+'2019 PSUI Customer Gen'!F349</f>
        <v>1485.51</v>
      </c>
      <c r="G349" s="78">
        <f>'2019 PSUI Customer Load'!G349+'2019 PSUI Customer Gen'!G349</f>
        <v>1478.82</v>
      </c>
      <c r="H349" s="78">
        <f>'2019 PSUI Customer Load'!H349+'2019 PSUI Customer Gen'!H349</f>
        <v>1522.43</v>
      </c>
      <c r="I349" s="78">
        <f>'2019 PSUI Customer Load'!I349+'2019 PSUI Customer Gen'!I349</f>
        <v>1589.74</v>
      </c>
      <c r="J349" s="78">
        <f>'2019 PSUI Customer Load'!J349+'2019 PSUI Customer Gen'!J349</f>
        <v>1659.77</v>
      </c>
      <c r="K349" s="78">
        <f>'2019 PSUI Customer Load'!K349+'2019 PSUI Customer Gen'!K349</f>
        <v>1763.34</v>
      </c>
      <c r="L349" s="78">
        <f>'2019 PSUI Customer Load'!L349+'2019 PSUI Customer Gen'!L349</f>
        <v>1825.22</v>
      </c>
      <c r="M349" s="78">
        <f>'2019 PSUI Customer Load'!M349+'2019 PSUI Customer Gen'!M349</f>
        <v>1845.38</v>
      </c>
      <c r="N349" s="78">
        <f>'2019 PSUI Customer Load'!N349+'2019 PSUI Customer Gen'!N349</f>
        <v>1827.42</v>
      </c>
      <c r="O349" s="78">
        <f>'2019 PSUI Customer Load'!O349+'2019 PSUI Customer Gen'!O349</f>
        <v>1840.62</v>
      </c>
      <c r="P349" s="78">
        <f>'2019 PSUI Customer Load'!P349+'2019 PSUI Customer Gen'!P349</f>
        <v>1848.88</v>
      </c>
      <c r="Q349" s="78">
        <f>'2019 PSUI Customer Load'!Q349+'2019 PSUI Customer Gen'!Q349</f>
        <v>1856.47</v>
      </c>
      <c r="R349" s="78">
        <f>'2019 PSUI Customer Load'!R349+'2019 PSUI Customer Gen'!R349</f>
        <v>1803.27</v>
      </c>
      <c r="S349" s="78">
        <f>'2019 PSUI Customer Load'!S349+'2019 PSUI Customer Gen'!S349</f>
        <v>1713.04</v>
      </c>
      <c r="T349" s="78">
        <f>'2019 PSUI Customer Load'!T349+'2019 PSUI Customer Gen'!T349</f>
        <v>1645.67</v>
      </c>
      <c r="U349" s="78">
        <f>'2019 PSUI Customer Load'!U349+'2019 PSUI Customer Gen'!U349</f>
        <v>1647.17</v>
      </c>
      <c r="V349" s="78">
        <f>'2019 PSUI Customer Load'!V349+'2019 PSUI Customer Gen'!V349</f>
        <v>1620.89</v>
      </c>
      <c r="W349" s="78">
        <f>'2019 PSUI Customer Load'!W349+'2019 PSUI Customer Gen'!W349</f>
        <v>1611.93</v>
      </c>
      <c r="X349" s="78">
        <f>'2019 PSUI Customer Load'!X349+'2019 PSUI Customer Gen'!X349</f>
        <v>1577.84</v>
      </c>
      <c r="Y349" s="78">
        <f>'2019 PSUI Customer Load'!Y349+'2019 PSUI Customer Gen'!Y349</f>
        <v>1534.23</v>
      </c>
      <c r="Z349" s="78">
        <f>'2019 PSUI Customer Load'!Z349+'2019 PSUI Customer Gen'!Z349</f>
        <v>1503.04</v>
      </c>
      <c r="AA349" s="86">
        <f t="shared" si="65"/>
        <v>1856.47</v>
      </c>
      <c r="AB349" s="77">
        <f t="shared" si="66"/>
        <v>2021</v>
      </c>
      <c r="AC349" s="76">
        <f t="shared" si="67"/>
        <v>10</v>
      </c>
      <c r="AD349" s="76" t="str">
        <f t="shared" si="68"/>
        <v/>
      </c>
      <c r="AE349" s="76" t="str">
        <f t="shared" si="69"/>
        <v/>
      </c>
      <c r="AF349" s="74">
        <f t="shared" si="70"/>
        <v>1856.47</v>
      </c>
      <c r="AG349" s="75" t="str">
        <f t="shared" si="71"/>
        <v>15:00</v>
      </c>
      <c r="AH349" s="74">
        <f t="shared" si="72"/>
        <v>41534.950000000004</v>
      </c>
      <c r="AI349" s="73" t="str">
        <f t="shared" si="73"/>
        <v/>
      </c>
      <c r="AJ349" s="73" t="str">
        <f t="shared" si="74"/>
        <v/>
      </c>
      <c r="AK349" s="73" t="str">
        <f t="shared" si="75"/>
        <v/>
      </c>
      <c r="AL349" s="72" t="str">
        <f t="shared" si="76"/>
        <v/>
      </c>
      <c r="AM349" s="71" t="str">
        <f t="shared" si="77"/>
        <v/>
      </c>
    </row>
    <row r="350" spans="2:39" ht="13.8" thickBot="1">
      <c r="B350" s="79">
        <v>44482</v>
      </c>
      <c r="C350" s="78">
        <f>'2019 PSUI Customer Load'!C350+'2019 PSUI Customer Gen'!C350</f>
        <v>1466.78</v>
      </c>
      <c r="D350" s="78">
        <f>'2019 PSUI Customer Load'!D350+'2019 PSUI Customer Gen'!D350</f>
        <v>1454.74</v>
      </c>
      <c r="E350" s="78">
        <f>'2019 PSUI Customer Load'!E350+'2019 PSUI Customer Gen'!E350</f>
        <v>1459.99</v>
      </c>
      <c r="F350" s="78">
        <f>'2019 PSUI Customer Load'!F350+'2019 PSUI Customer Gen'!F350</f>
        <v>1487.96</v>
      </c>
      <c r="G350" s="78">
        <f>'2019 PSUI Customer Load'!G350+'2019 PSUI Customer Gen'!G350</f>
        <v>1493.63</v>
      </c>
      <c r="H350" s="78">
        <f>'2019 PSUI Customer Load'!H350+'2019 PSUI Customer Gen'!H350</f>
        <v>1565.59</v>
      </c>
      <c r="I350" s="78">
        <f>'2019 PSUI Customer Load'!I350+'2019 PSUI Customer Gen'!I350</f>
        <v>1668.35</v>
      </c>
      <c r="J350" s="78">
        <f>'2019 PSUI Customer Load'!J350+'2019 PSUI Customer Gen'!J350</f>
        <v>1710.7</v>
      </c>
      <c r="K350" s="78">
        <f>'2019 PSUI Customer Load'!K350+'2019 PSUI Customer Gen'!K350</f>
        <v>1700.58</v>
      </c>
      <c r="L350" s="78">
        <f>'2019 PSUI Customer Load'!L350+'2019 PSUI Customer Gen'!L350</f>
        <v>1742.23</v>
      </c>
      <c r="M350" s="78">
        <f>'2019 PSUI Customer Load'!M350+'2019 PSUI Customer Gen'!M350</f>
        <v>1817.34</v>
      </c>
      <c r="N350" s="78">
        <f>'2019 PSUI Customer Load'!N350+'2019 PSUI Customer Gen'!N350</f>
        <v>1778.11</v>
      </c>
      <c r="O350" s="78">
        <f>'2019 PSUI Customer Load'!O350+'2019 PSUI Customer Gen'!O350</f>
        <v>1766.8</v>
      </c>
      <c r="P350" s="78">
        <f>'2019 PSUI Customer Load'!P350+'2019 PSUI Customer Gen'!P350</f>
        <v>1791.51</v>
      </c>
      <c r="Q350" s="78">
        <f>'2019 PSUI Customer Load'!Q350+'2019 PSUI Customer Gen'!Q350</f>
        <v>1779.99</v>
      </c>
      <c r="R350" s="78">
        <f>'2019 PSUI Customer Load'!R350+'2019 PSUI Customer Gen'!R350</f>
        <v>1743.1</v>
      </c>
      <c r="S350" s="78">
        <f>'2019 PSUI Customer Load'!S350+'2019 PSUI Customer Gen'!S350</f>
        <v>1649.83</v>
      </c>
      <c r="T350" s="78">
        <f>'2019 PSUI Customer Load'!T350+'2019 PSUI Customer Gen'!T350</f>
        <v>1576.3</v>
      </c>
      <c r="U350" s="78">
        <f>'2019 PSUI Customer Load'!U350+'2019 PSUI Customer Gen'!U350</f>
        <v>1571.43</v>
      </c>
      <c r="V350" s="78">
        <f>'2019 PSUI Customer Load'!V350+'2019 PSUI Customer Gen'!V350</f>
        <v>1525.86</v>
      </c>
      <c r="W350" s="78">
        <f>'2019 PSUI Customer Load'!W350+'2019 PSUI Customer Gen'!W350</f>
        <v>1502.83</v>
      </c>
      <c r="X350" s="78">
        <f>'2019 PSUI Customer Load'!X350+'2019 PSUI Customer Gen'!X350</f>
        <v>1464.05</v>
      </c>
      <c r="Y350" s="78">
        <f>'2019 PSUI Customer Load'!Y350+'2019 PSUI Customer Gen'!Y350</f>
        <v>1428.49</v>
      </c>
      <c r="Z350" s="78">
        <f>'2019 PSUI Customer Load'!Z350+'2019 PSUI Customer Gen'!Z350</f>
        <v>1405.32</v>
      </c>
      <c r="AA350" s="86">
        <f t="shared" si="65"/>
        <v>1817.34</v>
      </c>
      <c r="AB350" s="77">
        <f t="shared" si="66"/>
        <v>2021</v>
      </c>
      <c r="AC350" s="76">
        <f t="shared" si="67"/>
        <v>10</v>
      </c>
      <c r="AD350" s="76" t="str">
        <f t="shared" si="68"/>
        <v/>
      </c>
      <c r="AE350" s="76" t="str">
        <f t="shared" si="69"/>
        <v/>
      </c>
      <c r="AF350" s="74">
        <f t="shared" si="70"/>
        <v>1817.34</v>
      </c>
      <c r="AG350" s="75" t="str">
        <f t="shared" si="71"/>
        <v>11:00</v>
      </c>
      <c r="AH350" s="74">
        <f t="shared" si="72"/>
        <v>40368.849999999991</v>
      </c>
      <c r="AI350" s="73" t="str">
        <f t="shared" si="73"/>
        <v/>
      </c>
      <c r="AJ350" s="73" t="str">
        <f t="shared" si="74"/>
        <v/>
      </c>
      <c r="AK350" s="73" t="str">
        <f t="shared" si="75"/>
        <v/>
      </c>
      <c r="AL350" s="72" t="str">
        <f t="shared" si="76"/>
        <v/>
      </c>
      <c r="AM350" s="71" t="str">
        <f t="shared" si="77"/>
        <v/>
      </c>
    </row>
    <row r="351" spans="2:39" ht="13.8" thickBot="1">
      <c r="B351" s="79">
        <v>44483</v>
      </c>
      <c r="C351" s="78">
        <f>'2019 PSUI Customer Load'!C351+'2019 PSUI Customer Gen'!C351</f>
        <v>1371.65</v>
      </c>
      <c r="D351" s="78">
        <f>'2019 PSUI Customer Load'!D351+'2019 PSUI Customer Gen'!D351</f>
        <v>1346.49</v>
      </c>
      <c r="E351" s="78">
        <f>'2019 PSUI Customer Load'!E351+'2019 PSUI Customer Gen'!E351</f>
        <v>1345.82</v>
      </c>
      <c r="F351" s="78">
        <f>'2019 PSUI Customer Load'!F351+'2019 PSUI Customer Gen'!F351</f>
        <v>1346.42</v>
      </c>
      <c r="G351" s="78">
        <f>'2019 PSUI Customer Load'!G351+'2019 PSUI Customer Gen'!G351</f>
        <v>1360.7</v>
      </c>
      <c r="H351" s="78">
        <f>'2019 PSUI Customer Load'!H351+'2019 PSUI Customer Gen'!H351</f>
        <v>1409.45</v>
      </c>
      <c r="I351" s="78">
        <f>'2019 PSUI Customer Load'!I351+'2019 PSUI Customer Gen'!I351</f>
        <v>1384.39</v>
      </c>
      <c r="J351" s="78">
        <f>'2019 PSUI Customer Load'!J351+'2019 PSUI Customer Gen'!J351</f>
        <v>1434.93</v>
      </c>
      <c r="K351" s="78">
        <f>'2019 PSUI Customer Load'!K351+'2019 PSUI Customer Gen'!K351</f>
        <v>1605.03</v>
      </c>
      <c r="L351" s="78">
        <f>'2019 PSUI Customer Load'!L351+'2019 PSUI Customer Gen'!L351</f>
        <v>1741.78</v>
      </c>
      <c r="M351" s="78">
        <f>'2019 PSUI Customer Load'!M351+'2019 PSUI Customer Gen'!M351</f>
        <v>1762.36</v>
      </c>
      <c r="N351" s="78">
        <f>'2019 PSUI Customer Load'!N351+'2019 PSUI Customer Gen'!N351</f>
        <v>1742.16</v>
      </c>
      <c r="O351" s="78">
        <f>'2019 PSUI Customer Load'!O351+'2019 PSUI Customer Gen'!O351</f>
        <v>1806.7</v>
      </c>
      <c r="P351" s="78">
        <f>'2019 PSUI Customer Load'!P351+'2019 PSUI Customer Gen'!P351</f>
        <v>1842.05</v>
      </c>
      <c r="Q351" s="78">
        <f>'2019 PSUI Customer Load'!Q351+'2019 PSUI Customer Gen'!Q351</f>
        <v>1893.99</v>
      </c>
      <c r="R351" s="78">
        <f>'2019 PSUI Customer Load'!R351+'2019 PSUI Customer Gen'!R351</f>
        <v>1871.83</v>
      </c>
      <c r="S351" s="78">
        <f>'2019 PSUI Customer Load'!S351+'2019 PSUI Customer Gen'!S351</f>
        <v>1793.68</v>
      </c>
      <c r="T351" s="78">
        <f>'2019 PSUI Customer Load'!T351+'2019 PSUI Customer Gen'!T351</f>
        <v>1722.52</v>
      </c>
      <c r="U351" s="78">
        <f>'2019 PSUI Customer Load'!U351+'2019 PSUI Customer Gen'!U351</f>
        <v>1721.09</v>
      </c>
      <c r="V351" s="78">
        <f>'2019 PSUI Customer Load'!V351+'2019 PSUI Customer Gen'!V351</f>
        <v>1689.87</v>
      </c>
      <c r="W351" s="78">
        <f>'2019 PSUI Customer Load'!W351+'2019 PSUI Customer Gen'!W351</f>
        <v>1671.01</v>
      </c>
      <c r="X351" s="78">
        <f>'2019 PSUI Customer Load'!X351+'2019 PSUI Customer Gen'!X351</f>
        <v>1669.33</v>
      </c>
      <c r="Y351" s="78">
        <f>'2019 PSUI Customer Load'!Y351+'2019 PSUI Customer Gen'!Y351</f>
        <v>1619.98</v>
      </c>
      <c r="Z351" s="78">
        <f>'2019 PSUI Customer Load'!Z351+'2019 PSUI Customer Gen'!Z351</f>
        <v>1598.35</v>
      </c>
      <c r="AA351" s="86">
        <f t="shared" si="65"/>
        <v>1893.99</v>
      </c>
      <c r="AB351" s="77">
        <f t="shared" si="66"/>
        <v>2021</v>
      </c>
      <c r="AC351" s="76">
        <f t="shared" si="67"/>
        <v>10</v>
      </c>
      <c r="AD351" s="76" t="str">
        <f t="shared" si="68"/>
        <v/>
      </c>
      <c r="AE351" s="76" t="str">
        <f t="shared" si="69"/>
        <v/>
      </c>
      <c r="AF351" s="74">
        <f t="shared" si="70"/>
        <v>1893.99</v>
      </c>
      <c r="AG351" s="75" t="str">
        <f t="shared" si="71"/>
        <v>15:00</v>
      </c>
      <c r="AH351" s="74">
        <f t="shared" si="72"/>
        <v>40645.570000000007</v>
      </c>
      <c r="AI351" s="73" t="str">
        <f t="shared" si="73"/>
        <v/>
      </c>
      <c r="AJ351" s="73" t="str">
        <f t="shared" si="74"/>
        <v/>
      </c>
      <c r="AK351" s="73" t="str">
        <f t="shared" si="75"/>
        <v/>
      </c>
      <c r="AL351" s="72" t="str">
        <f t="shared" si="76"/>
        <v/>
      </c>
      <c r="AM351" s="71" t="str">
        <f t="shared" si="77"/>
        <v/>
      </c>
    </row>
    <row r="352" spans="2:39" ht="13.8" thickBot="1">
      <c r="B352" s="79">
        <v>44484</v>
      </c>
      <c r="C352" s="78">
        <f>'2019 PSUI Customer Load'!C352+'2019 PSUI Customer Gen'!C352</f>
        <v>1462.79</v>
      </c>
      <c r="D352" s="78">
        <f>'2019 PSUI Customer Load'!D352+'2019 PSUI Customer Gen'!D352</f>
        <v>1430.84</v>
      </c>
      <c r="E352" s="78">
        <f>'2019 PSUI Customer Load'!E352+'2019 PSUI Customer Gen'!E352</f>
        <v>1592.18</v>
      </c>
      <c r="F352" s="78">
        <f>'2019 PSUI Customer Load'!F352+'2019 PSUI Customer Gen'!F352</f>
        <v>1539.69</v>
      </c>
      <c r="G352" s="78">
        <f>'2019 PSUI Customer Load'!G352+'2019 PSUI Customer Gen'!G352</f>
        <v>1514.91</v>
      </c>
      <c r="H352" s="78">
        <f>'2019 PSUI Customer Load'!H352+'2019 PSUI Customer Gen'!H352</f>
        <v>1539.83</v>
      </c>
      <c r="I352" s="78">
        <f>'2019 PSUI Customer Load'!I352+'2019 PSUI Customer Gen'!I352</f>
        <v>1615.15</v>
      </c>
      <c r="J352" s="78">
        <f>'2019 PSUI Customer Load'!J352+'2019 PSUI Customer Gen'!J352</f>
        <v>1620.22</v>
      </c>
      <c r="K352" s="78">
        <f>'2019 PSUI Customer Load'!K352+'2019 PSUI Customer Gen'!K352</f>
        <v>1647.24</v>
      </c>
      <c r="L352" s="78">
        <f>'2019 PSUI Customer Load'!L352+'2019 PSUI Customer Gen'!L352</f>
        <v>1690.08</v>
      </c>
      <c r="M352" s="78">
        <f>'2019 PSUI Customer Load'!M352+'2019 PSUI Customer Gen'!M352</f>
        <v>1740.31</v>
      </c>
      <c r="N352" s="78">
        <f>'2019 PSUI Customer Load'!N352+'2019 PSUI Customer Gen'!N352</f>
        <v>1730.51</v>
      </c>
      <c r="O352" s="78">
        <f>'2019 PSUI Customer Load'!O352+'2019 PSUI Customer Gen'!O352</f>
        <v>1726.13</v>
      </c>
      <c r="P352" s="78">
        <f>'2019 PSUI Customer Load'!P352+'2019 PSUI Customer Gen'!P352</f>
        <v>1722.74</v>
      </c>
      <c r="Q352" s="78">
        <f>'2019 PSUI Customer Load'!Q352+'2019 PSUI Customer Gen'!Q352</f>
        <v>1698.9</v>
      </c>
      <c r="R352" s="78">
        <f>'2019 PSUI Customer Load'!R352+'2019 PSUI Customer Gen'!R352</f>
        <v>1631.25</v>
      </c>
      <c r="S352" s="78">
        <f>'2019 PSUI Customer Load'!S352+'2019 PSUI Customer Gen'!S352</f>
        <v>1562.22</v>
      </c>
      <c r="T352" s="78">
        <f>'2019 PSUI Customer Load'!T352+'2019 PSUI Customer Gen'!T352</f>
        <v>1496.5</v>
      </c>
      <c r="U352" s="78">
        <f>'2019 PSUI Customer Load'!U352+'2019 PSUI Customer Gen'!U352</f>
        <v>1497.13</v>
      </c>
      <c r="V352" s="78">
        <f>'2019 PSUI Customer Load'!V352+'2019 PSUI Customer Gen'!V352</f>
        <v>1484</v>
      </c>
      <c r="W352" s="78">
        <f>'2019 PSUI Customer Load'!W352+'2019 PSUI Customer Gen'!W352</f>
        <v>1469.51</v>
      </c>
      <c r="X352" s="78">
        <f>'2019 PSUI Customer Load'!X352+'2019 PSUI Customer Gen'!X352</f>
        <v>1451.59</v>
      </c>
      <c r="Y352" s="78">
        <f>'2019 PSUI Customer Load'!Y352+'2019 PSUI Customer Gen'!Y352</f>
        <v>1422.37</v>
      </c>
      <c r="Z352" s="78">
        <f>'2019 PSUI Customer Load'!Z352+'2019 PSUI Customer Gen'!Z352</f>
        <v>1418.8</v>
      </c>
      <c r="AA352" s="86">
        <f t="shared" si="65"/>
        <v>1740.31</v>
      </c>
      <c r="AB352" s="77">
        <f t="shared" si="66"/>
        <v>2021</v>
      </c>
      <c r="AC352" s="76">
        <f t="shared" si="67"/>
        <v>10</v>
      </c>
      <c r="AD352" s="76" t="str">
        <f t="shared" si="68"/>
        <v/>
      </c>
      <c r="AE352" s="76" t="str">
        <f t="shared" si="69"/>
        <v/>
      </c>
      <c r="AF352" s="74">
        <f t="shared" si="70"/>
        <v>1740.31</v>
      </c>
      <c r="AG352" s="75" t="str">
        <f t="shared" si="71"/>
        <v>11:00</v>
      </c>
      <c r="AH352" s="74">
        <f t="shared" si="72"/>
        <v>39445.200000000004</v>
      </c>
      <c r="AI352" s="73" t="str">
        <f t="shared" si="73"/>
        <v/>
      </c>
      <c r="AJ352" s="73" t="str">
        <f t="shared" si="74"/>
        <v/>
      </c>
      <c r="AK352" s="73" t="str">
        <f t="shared" si="75"/>
        <v/>
      </c>
      <c r="AL352" s="72" t="str">
        <f t="shared" si="76"/>
        <v/>
      </c>
      <c r="AM352" s="71" t="str">
        <f t="shared" si="77"/>
        <v/>
      </c>
    </row>
    <row r="353" spans="2:39" ht="13.8" thickBot="1">
      <c r="B353" s="79">
        <v>44485</v>
      </c>
      <c r="C353" s="78">
        <f>'2019 PSUI Customer Load'!C353+'2019 PSUI Customer Gen'!C353</f>
        <v>1384.53</v>
      </c>
      <c r="D353" s="78">
        <f>'2019 PSUI Customer Load'!D353+'2019 PSUI Customer Gen'!D353</f>
        <v>1371.37</v>
      </c>
      <c r="E353" s="78">
        <f>'2019 PSUI Customer Load'!E353+'2019 PSUI Customer Gen'!E353</f>
        <v>1331.78</v>
      </c>
      <c r="F353" s="78">
        <f>'2019 PSUI Customer Load'!F353+'2019 PSUI Customer Gen'!F353</f>
        <v>1295.3499999999999</v>
      </c>
      <c r="G353" s="78">
        <f>'2019 PSUI Customer Load'!G353+'2019 PSUI Customer Gen'!G353</f>
        <v>1059.6600000000001</v>
      </c>
      <c r="H353" s="78">
        <f>'2019 PSUI Customer Load'!H353+'2019 PSUI Customer Gen'!H353</f>
        <v>1061.94</v>
      </c>
      <c r="I353" s="78">
        <f>'2019 PSUI Customer Load'!I353+'2019 PSUI Customer Gen'!I353</f>
        <v>1111.04</v>
      </c>
      <c r="J353" s="78">
        <f>'2019 PSUI Customer Load'!J353+'2019 PSUI Customer Gen'!J353</f>
        <v>1112.51</v>
      </c>
      <c r="K353" s="78">
        <f>'2019 PSUI Customer Load'!K353+'2019 PSUI Customer Gen'!K353</f>
        <v>1106</v>
      </c>
      <c r="L353" s="78">
        <f>'2019 PSUI Customer Load'!L353+'2019 PSUI Customer Gen'!L353</f>
        <v>1123.71</v>
      </c>
      <c r="M353" s="78">
        <f>'2019 PSUI Customer Load'!M353+'2019 PSUI Customer Gen'!M353</f>
        <v>1120.18</v>
      </c>
      <c r="N353" s="78">
        <f>'2019 PSUI Customer Load'!N353+'2019 PSUI Customer Gen'!N353</f>
        <v>1113.18</v>
      </c>
      <c r="O353" s="78">
        <f>'2019 PSUI Customer Load'!O353+'2019 PSUI Customer Gen'!O353</f>
        <v>1108.8</v>
      </c>
      <c r="P353" s="78">
        <f>'2019 PSUI Customer Load'!P353+'2019 PSUI Customer Gen'!P353</f>
        <v>1082.0999999999999</v>
      </c>
      <c r="Q353" s="78">
        <f>'2019 PSUI Customer Load'!Q353+'2019 PSUI Customer Gen'!Q353</f>
        <v>1077.6199999999999</v>
      </c>
      <c r="R353" s="78">
        <f>'2019 PSUI Customer Load'!R353+'2019 PSUI Customer Gen'!R353</f>
        <v>1067.05</v>
      </c>
      <c r="S353" s="78">
        <f>'2019 PSUI Customer Load'!S353+'2019 PSUI Customer Gen'!S353</f>
        <v>1042.02</v>
      </c>
      <c r="T353" s="78">
        <f>'2019 PSUI Customer Load'!T353+'2019 PSUI Customer Gen'!T353</f>
        <v>1051.96</v>
      </c>
      <c r="U353" s="78">
        <f>'2019 PSUI Customer Load'!U353+'2019 PSUI Customer Gen'!U353</f>
        <v>1065.96</v>
      </c>
      <c r="V353" s="78">
        <f>'2019 PSUI Customer Load'!V353+'2019 PSUI Customer Gen'!V353</f>
        <v>1045.24</v>
      </c>
      <c r="W353" s="78">
        <f>'2019 PSUI Customer Load'!W353+'2019 PSUI Customer Gen'!W353</f>
        <v>1037.02</v>
      </c>
      <c r="X353" s="78">
        <f>'2019 PSUI Customer Load'!X353+'2019 PSUI Customer Gen'!X353</f>
        <v>1028.3399999999999</v>
      </c>
      <c r="Y353" s="78">
        <f>'2019 PSUI Customer Load'!Y353+'2019 PSUI Customer Gen'!Y353</f>
        <v>1020.08</v>
      </c>
      <c r="Z353" s="78">
        <f>'2019 PSUI Customer Load'!Z353+'2019 PSUI Customer Gen'!Z353</f>
        <v>1027.46</v>
      </c>
      <c r="AA353" s="86">
        <f t="shared" si="65"/>
        <v>1384.53</v>
      </c>
      <c r="AB353" s="77">
        <f t="shared" si="66"/>
        <v>2021</v>
      </c>
      <c r="AC353" s="76">
        <f t="shared" si="67"/>
        <v>10</v>
      </c>
      <c r="AD353" s="76" t="str">
        <f t="shared" si="68"/>
        <v/>
      </c>
      <c r="AE353" s="76" t="str">
        <f t="shared" si="69"/>
        <v/>
      </c>
      <c r="AF353" s="74">
        <f t="shared" si="70"/>
        <v>1384.53</v>
      </c>
      <c r="AG353" s="75" t="str">
        <f t="shared" si="71"/>
        <v>1:00</v>
      </c>
      <c r="AH353" s="74">
        <f t="shared" si="72"/>
        <v>28229.43</v>
      </c>
      <c r="AI353" s="73" t="str">
        <f t="shared" si="73"/>
        <v/>
      </c>
      <c r="AJ353" s="73" t="str">
        <f t="shared" si="74"/>
        <v/>
      </c>
      <c r="AK353" s="73" t="str">
        <f t="shared" si="75"/>
        <v/>
      </c>
      <c r="AL353" s="72" t="str">
        <f t="shared" si="76"/>
        <v/>
      </c>
      <c r="AM353" s="71" t="str">
        <f t="shared" si="77"/>
        <v/>
      </c>
    </row>
    <row r="354" spans="2:39" ht="13.8" thickBot="1">
      <c r="B354" s="79">
        <v>44486</v>
      </c>
      <c r="C354" s="78">
        <f>'2019 PSUI Customer Load'!C354+'2019 PSUI Customer Gen'!C354</f>
        <v>1010.52</v>
      </c>
      <c r="D354" s="78">
        <f>'2019 PSUI Customer Load'!D354+'2019 PSUI Customer Gen'!D354</f>
        <v>1006.01</v>
      </c>
      <c r="E354" s="78">
        <f>'2019 PSUI Customer Load'!E354+'2019 PSUI Customer Gen'!E354</f>
        <v>1013.29</v>
      </c>
      <c r="F354" s="78">
        <f>'2019 PSUI Customer Load'!F354+'2019 PSUI Customer Gen'!F354</f>
        <v>1017.55</v>
      </c>
      <c r="G354" s="78">
        <f>'2019 PSUI Customer Load'!G354+'2019 PSUI Customer Gen'!G354</f>
        <v>1027.1500000000001</v>
      </c>
      <c r="H354" s="78">
        <f>'2019 PSUI Customer Load'!H354+'2019 PSUI Customer Gen'!H354</f>
        <v>1051.58</v>
      </c>
      <c r="I354" s="78">
        <f>'2019 PSUI Customer Load'!I354+'2019 PSUI Customer Gen'!I354</f>
        <v>1095.8499999999999</v>
      </c>
      <c r="J354" s="78">
        <f>'2019 PSUI Customer Load'!J354+'2019 PSUI Customer Gen'!J354</f>
        <v>1100.51</v>
      </c>
      <c r="K354" s="78">
        <f>'2019 PSUI Customer Load'!K354+'2019 PSUI Customer Gen'!K354</f>
        <v>1096.73</v>
      </c>
      <c r="L354" s="78">
        <f>'2019 PSUI Customer Load'!L354+'2019 PSUI Customer Gen'!L354</f>
        <v>1108.45</v>
      </c>
      <c r="M354" s="78">
        <f>'2019 PSUI Customer Load'!M354+'2019 PSUI Customer Gen'!M354</f>
        <v>1120.98</v>
      </c>
      <c r="N354" s="78">
        <f>'2019 PSUI Customer Load'!N354+'2019 PSUI Customer Gen'!N354</f>
        <v>1080</v>
      </c>
      <c r="O354" s="78">
        <f>'2019 PSUI Customer Load'!O354+'2019 PSUI Customer Gen'!O354</f>
        <v>1089.45</v>
      </c>
      <c r="P354" s="78">
        <f>'2019 PSUI Customer Load'!P354+'2019 PSUI Customer Gen'!P354</f>
        <v>1073.6600000000001</v>
      </c>
      <c r="Q354" s="78">
        <f>'2019 PSUI Customer Load'!Q354+'2019 PSUI Customer Gen'!Q354</f>
        <v>1069.3900000000001</v>
      </c>
      <c r="R354" s="78">
        <f>'2019 PSUI Customer Load'!R354+'2019 PSUI Customer Gen'!R354</f>
        <v>1061.83</v>
      </c>
      <c r="S354" s="78">
        <f>'2019 PSUI Customer Load'!S354+'2019 PSUI Customer Gen'!S354</f>
        <v>1046.29</v>
      </c>
      <c r="T354" s="78">
        <f>'2019 PSUI Customer Load'!T354+'2019 PSUI Customer Gen'!T354</f>
        <v>1056.72</v>
      </c>
      <c r="U354" s="78">
        <f>'2019 PSUI Customer Load'!U354+'2019 PSUI Customer Gen'!U354</f>
        <v>1068.73</v>
      </c>
      <c r="V354" s="78">
        <f>'2019 PSUI Customer Load'!V354+'2019 PSUI Customer Gen'!V354</f>
        <v>1056.23</v>
      </c>
      <c r="W354" s="78">
        <f>'2019 PSUI Customer Load'!W354+'2019 PSUI Customer Gen'!W354</f>
        <v>1048.5</v>
      </c>
      <c r="X354" s="78">
        <f>'2019 PSUI Customer Load'!X354+'2019 PSUI Customer Gen'!X354</f>
        <v>1032.92</v>
      </c>
      <c r="Y354" s="78">
        <f>'2019 PSUI Customer Load'!Y354+'2019 PSUI Customer Gen'!Y354</f>
        <v>1029.9100000000001</v>
      </c>
      <c r="Z354" s="78">
        <f>'2019 PSUI Customer Load'!Z354+'2019 PSUI Customer Gen'!Z354</f>
        <v>1025.68</v>
      </c>
      <c r="AA354" s="86">
        <f t="shared" si="65"/>
        <v>1120.98</v>
      </c>
      <c r="AB354" s="77">
        <f t="shared" si="66"/>
        <v>2021</v>
      </c>
      <c r="AC354" s="76">
        <f t="shared" si="67"/>
        <v>10</v>
      </c>
      <c r="AD354" s="76" t="str">
        <f t="shared" si="68"/>
        <v/>
      </c>
      <c r="AE354" s="76" t="str">
        <f t="shared" si="69"/>
        <v/>
      </c>
      <c r="AF354" s="74">
        <f t="shared" si="70"/>
        <v>1120.98</v>
      </c>
      <c r="AG354" s="75" t="str">
        <f t="shared" si="71"/>
        <v>11:00</v>
      </c>
      <c r="AH354" s="74">
        <f t="shared" si="72"/>
        <v>26508.910000000003</v>
      </c>
      <c r="AI354" s="73" t="str">
        <f t="shared" si="73"/>
        <v/>
      </c>
      <c r="AJ354" s="73" t="str">
        <f t="shared" si="74"/>
        <v/>
      </c>
      <c r="AK354" s="73" t="str">
        <f t="shared" si="75"/>
        <v/>
      </c>
      <c r="AL354" s="72" t="str">
        <f t="shared" si="76"/>
        <v/>
      </c>
      <c r="AM354" s="71" t="str">
        <f t="shared" si="77"/>
        <v/>
      </c>
    </row>
    <row r="355" spans="2:39" ht="13.8" thickBot="1">
      <c r="B355" s="79">
        <v>44487</v>
      </c>
      <c r="C355" s="78">
        <f>'2019 PSUI Customer Load'!C355+'2019 PSUI Customer Gen'!C355</f>
        <v>1021.23</v>
      </c>
      <c r="D355" s="78">
        <f>'2019 PSUI Customer Load'!D355+'2019 PSUI Customer Gen'!D355</f>
        <v>1037.4000000000001</v>
      </c>
      <c r="E355" s="78">
        <f>'2019 PSUI Customer Load'!E355+'2019 PSUI Customer Gen'!E355</f>
        <v>1032.6099999999999</v>
      </c>
      <c r="F355" s="78">
        <f>'2019 PSUI Customer Load'!F355+'2019 PSUI Customer Gen'!F355</f>
        <v>1043.8</v>
      </c>
      <c r="G355" s="78">
        <f>'2019 PSUI Customer Load'!G355+'2019 PSUI Customer Gen'!G355</f>
        <v>1058.33</v>
      </c>
      <c r="H355" s="78">
        <f>'2019 PSUI Customer Load'!H355+'2019 PSUI Customer Gen'!H355</f>
        <v>1105.79</v>
      </c>
      <c r="I355" s="78">
        <f>'2019 PSUI Customer Load'!I355+'2019 PSUI Customer Gen'!I355</f>
        <v>1212.0899999999999</v>
      </c>
      <c r="J355" s="78">
        <f>'2019 PSUI Customer Load'!J355+'2019 PSUI Customer Gen'!J355</f>
        <v>1221.1500000000001</v>
      </c>
      <c r="K355" s="78">
        <f>'2019 PSUI Customer Load'!K355+'2019 PSUI Customer Gen'!K355</f>
        <v>1248.24</v>
      </c>
      <c r="L355" s="78">
        <f>'2019 PSUI Customer Load'!L355+'2019 PSUI Customer Gen'!L355</f>
        <v>1275.58</v>
      </c>
      <c r="M355" s="78">
        <f>'2019 PSUI Customer Load'!M355+'2019 PSUI Customer Gen'!M355</f>
        <v>1287.6199999999999</v>
      </c>
      <c r="N355" s="78">
        <f>'2019 PSUI Customer Load'!N355+'2019 PSUI Customer Gen'!N355</f>
        <v>1269.98</v>
      </c>
      <c r="O355" s="78">
        <f>'2019 PSUI Customer Load'!O355+'2019 PSUI Customer Gen'!O355</f>
        <v>1265.98</v>
      </c>
      <c r="P355" s="78">
        <f>'2019 PSUI Customer Load'!P355+'2019 PSUI Customer Gen'!P355</f>
        <v>1252.48</v>
      </c>
      <c r="Q355" s="78">
        <f>'2019 PSUI Customer Load'!Q355+'2019 PSUI Customer Gen'!Q355</f>
        <v>1246.32</v>
      </c>
      <c r="R355" s="78">
        <f>'2019 PSUI Customer Load'!R355+'2019 PSUI Customer Gen'!R355</f>
        <v>1201.06</v>
      </c>
      <c r="S355" s="78">
        <f>'2019 PSUI Customer Load'!S355+'2019 PSUI Customer Gen'!S355</f>
        <v>1148.56</v>
      </c>
      <c r="T355" s="78">
        <f>'2019 PSUI Customer Load'!T355+'2019 PSUI Customer Gen'!T355</f>
        <v>1114.1600000000001</v>
      </c>
      <c r="U355" s="78">
        <f>'2019 PSUI Customer Load'!U355+'2019 PSUI Customer Gen'!U355</f>
        <v>1128.02</v>
      </c>
      <c r="V355" s="78">
        <f>'2019 PSUI Customer Load'!V355+'2019 PSUI Customer Gen'!V355</f>
        <v>1103.3800000000001</v>
      </c>
      <c r="W355" s="78">
        <f>'2019 PSUI Customer Load'!W355+'2019 PSUI Customer Gen'!W355</f>
        <v>1112.2</v>
      </c>
      <c r="X355" s="78">
        <f>'2019 PSUI Customer Load'!X355+'2019 PSUI Customer Gen'!X355</f>
        <v>1076.92</v>
      </c>
      <c r="Y355" s="78">
        <f>'2019 PSUI Customer Load'!Y355+'2019 PSUI Customer Gen'!Y355</f>
        <v>1046.82</v>
      </c>
      <c r="Z355" s="78">
        <f>'2019 PSUI Customer Load'!Z355+'2019 PSUI Customer Gen'!Z355</f>
        <v>1049.96</v>
      </c>
      <c r="AA355" s="86">
        <f t="shared" si="65"/>
        <v>1287.6199999999999</v>
      </c>
      <c r="AB355" s="77">
        <f t="shared" si="66"/>
        <v>2021</v>
      </c>
      <c r="AC355" s="76">
        <f t="shared" si="67"/>
        <v>10</v>
      </c>
      <c r="AD355" s="76" t="str">
        <f t="shared" si="68"/>
        <v/>
      </c>
      <c r="AE355" s="76" t="str">
        <f t="shared" si="69"/>
        <v/>
      </c>
      <c r="AF355" s="74">
        <f t="shared" si="70"/>
        <v>1287.6199999999999</v>
      </c>
      <c r="AG355" s="75" t="str">
        <f t="shared" si="71"/>
        <v>11:00</v>
      </c>
      <c r="AH355" s="74">
        <f t="shared" si="72"/>
        <v>28847.3</v>
      </c>
      <c r="AI355" s="73" t="str">
        <f t="shared" si="73"/>
        <v/>
      </c>
      <c r="AJ355" s="73" t="str">
        <f t="shared" si="74"/>
        <v/>
      </c>
      <c r="AK355" s="73" t="str">
        <f t="shared" si="75"/>
        <v/>
      </c>
      <c r="AL355" s="72" t="str">
        <f t="shared" si="76"/>
        <v/>
      </c>
      <c r="AM355" s="71" t="str">
        <f t="shared" si="77"/>
        <v/>
      </c>
    </row>
    <row r="356" spans="2:39" ht="13.8" thickBot="1">
      <c r="B356" s="79">
        <v>44488</v>
      </c>
      <c r="C356" s="78">
        <f>'2019 PSUI Customer Load'!C356+'2019 PSUI Customer Gen'!C356</f>
        <v>1038.45</v>
      </c>
      <c r="D356" s="78">
        <f>'2019 PSUI Customer Load'!D356+'2019 PSUI Customer Gen'!D356</f>
        <v>1034.67</v>
      </c>
      <c r="E356" s="78">
        <f>'2019 PSUI Customer Load'!E356+'2019 PSUI Customer Gen'!E356</f>
        <v>1044.23</v>
      </c>
      <c r="F356" s="78">
        <f>'2019 PSUI Customer Load'!F356+'2019 PSUI Customer Gen'!F356</f>
        <v>1043.1400000000001</v>
      </c>
      <c r="G356" s="78">
        <f>'2019 PSUI Customer Load'!G356+'2019 PSUI Customer Gen'!G356</f>
        <v>1066.45</v>
      </c>
      <c r="H356" s="78">
        <f>'2019 PSUI Customer Load'!H356+'2019 PSUI Customer Gen'!H356</f>
        <v>1109.8499999999999</v>
      </c>
      <c r="I356" s="78">
        <f>'2019 PSUI Customer Load'!I356+'2019 PSUI Customer Gen'!I356</f>
        <v>1210.48</v>
      </c>
      <c r="J356" s="78">
        <f>'2019 PSUI Customer Load'!J356+'2019 PSUI Customer Gen'!J356</f>
        <v>1274.32</v>
      </c>
      <c r="K356" s="78">
        <f>'2019 PSUI Customer Load'!K356+'2019 PSUI Customer Gen'!K356</f>
        <v>1249.05</v>
      </c>
      <c r="L356" s="78">
        <f>'2019 PSUI Customer Load'!L356+'2019 PSUI Customer Gen'!L356</f>
        <v>1283.56</v>
      </c>
      <c r="M356" s="78">
        <f>'2019 PSUI Customer Load'!M356+'2019 PSUI Customer Gen'!M356</f>
        <v>1668.52</v>
      </c>
      <c r="N356" s="78">
        <f>'2019 PSUI Customer Load'!N356+'2019 PSUI Customer Gen'!N356</f>
        <v>1650.42</v>
      </c>
      <c r="O356" s="78">
        <f>'2019 PSUI Customer Load'!O356+'2019 PSUI Customer Gen'!O356</f>
        <v>1627.36</v>
      </c>
      <c r="P356" s="78">
        <f>'2019 PSUI Customer Load'!P356+'2019 PSUI Customer Gen'!P356</f>
        <v>1649.17</v>
      </c>
      <c r="Q356" s="78">
        <f>'2019 PSUI Customer Load'!Q356+'2019 PSUI Customer Gen'!Q356</f>
        <v>1656.83</v>
      </c>
      <c r="R356" s="78">
        <f>'2019 PSUI Customer Load'!R356+'2019 PSUI Customer Gen'!R356</f>
        <v>1633.17</v>
      </c>
      <c r="S356" s="78">
        <f>'2019 PSUI Customer Load'!S356+'2019 PSUI Customer Gen'!S356</f>
        <v>1543.36</v>
      </c>
      <c r="T356" s="78">
        <f>'2019 PSUI Customer Load'!T356+'2019 PSUI Customer Gen'!T356</f>
        <v>1464.51</v>
      </c>
      <c r="U356" s="78">
        <f>'2019 PSUI Customer Load'!U356+'2019 PSUI Customer Gen'!U356</f>
        <v>1442.67</v>
      </c>
      <c r="V356" s="78">
        <f>'2019 PSUI Customer Load'!V356+'2019 PSUI Customer Gen'!V356</f>
        <v>1430.07</v>
      </c>
      <c r="W356" s="78">
        <f>'2019 PSUI Customer Load'!W356+'2019 PSUI Customer Gen'!W356</f>
        <v>1348.73</v>
      </c>
      <c r="X356" s="78">
        <f>'2019 PSUI Customer Load'!X356+'2019 PSUI Customer Gen'!X356</f>
        <v>1231.8599999999999</v>
      </c>
      <c r="Y356" s="78">
        <f>'2019 PSUI Customer Load'!Y356+'2019 PSUI Customer Gen'!Y356</f>
        <v>1053.29</v>
      </c>
      <c r="Z356" s="78">
        <f>'2019 PSUI Customer Load'!Z356+'2019 PSUI Customer Gen'!Z356</f>
        <v>1041.42</v>
      </c>
      <c r="AA356" s="86">
        <f t="shared" si="65"/>
        <v>1668.52</v>
      </c>
      <c r="AB356" s="77">
        <f t="shared" si="66"/>
        <v>2021</v>
      </c>
      <c r="AC356" s="76">
        <f t="shared" si="67"/>
        <v>10</v>
      </c>
      <c r="AD356" s="76" t="str">
        <f t="shared" si="68"/>
        <v/>
      </c>
      <c r="AE356" s="76" t="str">
        <f t="shared" si="69"/>
        <v/>
      </c>
      <c r="AF356" s="74">
        <f t="shared" si="70"/>
        <v>1668.52</v>
      </c>
      <c r="AG356" s="75" t="str">
        <f t="shared" si="71"/>
        <v>11:00</v>
      </c>
      <c r="AH356" s="74">
        <f t="shared" si="72"/>
        <v>33464.1</v>
      </c>
      <c r="AI356" s="73" t="str">
        <f t="shared" si="73"/>
        <v/>
      </c>
      <c r="AJ356" s="73" t="str">
        <f t="shared" si="74"/>
        <v/>
      </c>
      <c r="AK356" s="73" t="str">
        <f t="shared" si="75"/>
        <v/>
      </c>
      <c r="AL356" s="72" t="str">
        <f t="shared" si="76"/>
        <v/>
      </c>
      <c r="AM356" s="71" t="str">
        <f t="shared" si="77"/>
        <v/>
      </c>
    </row>
    <row r="357" spans="2:39" ht="13.8" thickBot="1">
      <c r="B357" s="79">
        <v>44489</v>
      </c>
      <c r="C357" s="78">
        <f>'2019 PSUI Customer Load'!C357+'2019 PSUI Customer Gen'!C357</f>
        <v>1028.51</v>
      </c>
      <c r="D357" s="78">
        <f>'2019 PSUI Customer Load'!D357+'2019 PSUI Customer Gen'!D357</f>
        <v>1026.5899999999999</v>
      </c>
      <c r="E357" s="78">
        <f>'2019 PSUI Customer Load'!E357+'2019 PSUI Customer Gen'!E357</f>
        <v>1033.44</v>
      </c>
      <c r="F357" s="78">
        <f>'2019 PSUI Customer Load'!F357+'2019 PSUI Customer Gen'!F357</f>
        <v>1040.8</v>
      </c>
      <c r="G357" s="78">
        <f>'2019 PSUI Customer Load'!G357+'2019 PSUI Customer Gen'!G357</f>
        <v>1055.18</v>
      </c>
      <c r="H357" s="78">
        <f>'2019 PSUI Customer Load'!H357+'2019 PSUI Customer Gen'!H357</f>
        <v>1100.71</v>
      </c>
      <c r="I357" s="78">
        <f>'2019 PSUI Customer Load'!I357+'2019 PSUI Customer Gen'!I357</f>
        <v>1206.31</v>
      </c>
      <c r="J357" s="78">
        <f>'2019 PSUI Customer Load'!J357+'2019 PSUI Customer Gen'!J357</f>
        <v>1232.1400000000001</v>
      </c>
      <c r="K357" s="78">
        <f>'2019 PSUI Customer Load'!K357+'2019 PSUI Customer Gen'!K357</f>
        <v>1262.56</v>
      </c>
      <c r="L357" s="78">
        <f>'2019 PSUI Customer Load'!L357+'2019 PSUI Customer Gen'!L357</f>
        <v>1432.24</v>
      </c>
      <c r="M357" s="78">
        <f>'2019 PSUI Customer Load'!M357+'2019 PSUI Customer Gen'!M357</f>
        <v>1431.05</v>
      </c>
      <c r="N357" s="78">
        <f>'2019 PSUI Customer Load'!N357+'2019 PSUI Customer Gen'!N357</f>
        <v>1493.73</v>
      </c>
      <c r="O357" s="78">
        <f>'2019 PSUI Customer Load'!O357+'2019 PSUI Customer Gen'!O357</f>
        <v>1630.44</v>
      </c>
      <c r="P357" s="78">
        <f>'2019 PSUI Customer Load'!P357+'2019 PSUI Customer Gen'!P357</f>
        <v>1600.41</v>
      </c>
      <c r="Q357" s="78">
        <f>'2019 PSUI Customer Load'!Q357+'2019 PSUI Customer Gen'!Q357</f>
        <v>1590.44</v>
      </c>
      <c r="R357" s="78">
        <f>'2019 PSUI Customer Load'!R357+'2019 PSUI Customer Gen'!R357</f>
        <v>1569.82</v>
      </c>
      <c r="S357" s="78">
        <f>'2019 PSUI Customer Load'!S357+'2019 PSUI Customer Gen'!S357</f>
        <v>1501.33</v>
      </c>
      <c r="T357" s="78">
        <f>'2019 PSUI Customer Load'!T357+'2019 PSUI Customer Gen'!T357</f>
        <v>1419.32</v>
      </c>
      <c r="U357" s="78">
        <f>'2019 PSUI Customer Load'!U357+'2019 PSUI Customer Gen'!U357</f>
        <v>1433.85</v>
      </c>
      <c r="V357" s="78">
        <f>'2019 PSUI Customer Load'!V357+'2019 PSUI Customer Gen'!V357</f>
        <v>1370.5</v>
      </c>
      <c r="W357" s="78">
        <f>'2019 PSUI Customer Load'!W357+'2019 PSUI Customer Gen'!W357</f>
        <v>1351.63</v>
      </c>
      <c r="X357" s="78">
        <f>'2019 PSUI Customer Load'!X357+'2019 PSUI Customer Gen'!X357</f>
        <v>1332.7</v>
      </c>
      <c r="Y357" s="78">
        <f>'2019 PSUI Customer Load'!Y357+'2019 PSUI Customer Gen'!Y357</f>
        <v>1305.1199999999999</v>
      </c>
      <c r="Z357" s="78">
        <f>'2019 PSUI Customer Load'!Z357+'2019 PSUI Customer Gen'!Z357</f>
        <v>1200.01</v>
      </c>
      <c r="AA357" s="86">
        <f t="shared" si="65"/>
        <v>1630.44</v>
      </c>
      <c r="AB357" s="77">
        <f t="shared" si="66"/>
        <v>2021</v>
      </c>
      <c r="AC357" s="76">
        <f t="shared" si="67"/>
        <v>10</v>
      </c>
      <c r="AD357" s="76" t="str">
        <f t="shared" si="68"/>
        <v/>
      </c>
      <c r="AE357" s="76" t="str">
        <f t="shared" si="69"/>
        <v/>
      </c>
      <c r="AF357" s="74">
        <f t="shared" si="70"/>
        <v>1630.44</v>
      </c>
      <c r="AG357" s="75" t="str">
        <f t="shared" si="71"/>
        <v>13:00</v>
      </c>
      <c r="AH357" s="74">
        <f t="shared" si="72"/>
        <v>33279.269999999997</v>
      </c>
      <c r="AI357" s="73" t="str">
        <f t="shared" si="73"/>
        <v/>
      </c>
      <c r="AJ357" s="73" t="str">
        <f t="shared" si="74"/>
        <v/>
      </c>
      <c r="AK357" s="73" t="str">
        <f t="shared" si="75"/>
        <v/>
      </c>
      <c r="AL357" s="72" t="str">
        <f t="shared" si="76"/>
        <v/>
      </c>
      <c r="AM357" s="71" t="str">
        <f t="shared" si="77"/>
        <v/>
      </c>
    </row>
    <row r="358" spans="2:39" ht="13.8" thickBot="1">
      <c r="B358" s="79">
        <v>44490</v>
      </c>
      <c r="C358" s="78">
        <f>'2019 PSUI Customer Load'!C358+'2019 PSUI Customer Gen'!C358</f>
        <v>1155.46</v>
      </c>
      <c r="D358" s="78">
        <f>'2019 PSUI Customer Load'!D358+'2019 PSUI Customer Gen'!D358</f>
        <v>997.26</v>
      </c>
      <c r="E358" s="78">
        <f>'2019 PSUI Customer Load'!E358+'2019 PSUI Customer Gen'!E358</f>
        <v>1007.82</v>
      </c>
      <c r="F358" s="78">
        <f>'2019 PSUI Customer Load'!F358+'2019 PSUI Customer Gen'!F358</f>
        <v>1015.53</v>
      </c>
      <c r="G358" s="78">
        <f>'2019 PSUI Customer Load'!G358+'2019 PSUI Customer Gen'!G358</f>
        <v>1039.92</v>
      </c>
      <c r="H358" s="78">
        <f>'2019 PSUI Customer Load'!H358+'2019 PSUI Customer Gen'!H358</f>
        <v>1301.97</v>
      </c>
      <c r="I358" s="78">
        <f>'2019 PSUI Customer Load'!I358+'2019 PSUI Customer Gen'!I358</f>
        <v>1409.48</v>
      </c>
      <c r="J358" s="78">
        <f>'2019 PSUI Customer Load'!J358+'2019 PSUI Customer Gen'!J358</f>
        <v>1428.1</v>
      </c>
      <c r="K358" s="78">
        <f>'2019 PSUI Customer Load'!K358+'2019 PSUI Customer Gen'!K358</f>
        <v>1449.11</v>
      </c>
      <c r="L358" s="78">
        <f>'2019 PSUI Customer Load'!L358+'2019 PSUI Customer Gen'!L358</f>
        <v>1489.25</v>
      </c>
      <c r="M358" s="78">
        <f>'2019 PSUI Customer Load'!M358+'2019 PSUI Customer Gen'!M358</f>
        <v>1507.45</v>
      </c>
      <c r="N358" s="78">
        <f>'2019 PSUI Customer Load'!N358+'2019 PSUI Customer Gen'!N358</f>
        <v>1478.75</v>
      </c>
      <c r="O358" s="78">
        <f>'2019 PSUI Customer Load'!O358+'2019 PSUI Customer Gen'!O358</f>
        <v>1446.31</v>
      </c>
      <c r="P358" s="78">
        <f>'2019 PSUI Customer Load'!P358+'2019 PSUI Customer Gen'!P358</f>
        <v>1616.3</v>
      </c>
      <c r="Q358" s="78">
        <f>'2019 PSUI Customer Load'!Q358+'2019 PSUI Customer Gen'!Q358</f>
        <v>1664.01</v>
      </c>
      <c r="R358" s="78">
        <f>'2019 PSUI Customer Load'!R358+'2019 PSUI Customer Gen'!R358</f>
        <v>1621.1</v>
      </c>
      <c r="S358" s="78">
        <f>'2019 PSUI Customer Load'!S358+'2019 PSUI Customer Gen'!S358</f>
        <v>1548.12</v>
      </c>
      <c r="T358" s="78">
        <f>'2019 PSUI Customer Load'!T358+'2019 PSUI Customer Gen'!T358</f>
        <v>1529.82</v>
      </c>
      <c r="U358" s="78">
        <f>'2019 PSUI Customer Load'!U358+'2019 PSUI Customer Gen'!U358</f>
        <v>1307.08</v>
      </c>
      <c r="V358" s="78">
        <f>'2019 PSUI Customer Load'!V358+'2019 PSUI Customer Gen'!V358</f>
        <v>1106.5999999999999</v>
      </c>
      <c r="W358" s="78">
        <f>'2019 PSUI Customer Load'!W358+'2019 PSUI Customer Gen'!W358</f>
        <v>1089.97</v>
      </c>
      <c r="X358" s="78">
        <f>'2019 PSUI Customer Load'!X358+'2019 PSUI Customer Gen'!X358</f>
        <v>1064.24</v>
      </c>
      <c r="Y358" s="78">
        <f>'2019 PSUI Customer Load'!Y358+'2019 PSUI Customer Gen'!Y358</f>
        <v>1020.22</v>
      </c>
      <c r="Z358" s="78">
        <f>'2019 PSUI Customer Load'!Z358+'2019 PSUI Customer Gen'!Z358</f>
        <v>1012.45</v>
      </c>
      <c r="AA358" s="86">
        <f t="shared" si="65"/>
        <v>1664.01</v>
      </c>
      <c r="AB358" s="77">
        <f t="shared" si="66"/>
        <v>2021</v>
      </c>
      <c r="AC358" s="76">
        <f t="shared" si="67"/>
        <v>10</v>
      </c>
      <c r="AD358" s="76" t="str">
        <f t="shared" si="68"/>
        <v/>
      </c>
      <c r="AE358" s="76" t="str">
        <f t="shared" si="69"/>
        <v/>
      </c>
      <c r="AF358" s="74">
        <f t="shared" si="70"/>
        <v>1664.01</v>
      </c>
      <c r="AG358" s="75" t="str">
        <f t="shared" si="71"/>
        <v>15:00</v>
      </c>
      <c r="AH358" s="74">
        <f t="shared" si="72"/>
        <v>32970.33</v>
      </c>
      <c r="AI358" s="73" t="str">
        <f t="shared" si="73"/>
        <v/>
      </c>
      <c r="AJ358" s="73" t="str">
        <f t="shared" si="74"/>
        <v/>
      </c>
      <c r="AK358" s="73" t="str">
        <f t="shared" si="75"/>
        <v/>
      </c>
      <c r="AL358" s="72" t="str">
        <f t="shared" si="76"/>
        <v/>
      </c>
      <c r="AM358" s="71" t="str">
        <f t="shared" si="77"/>
        <v/>
      </c>
    </row>
    <row r="359" spans="2:39" ht="13.8" thickBot="1">
      <c r="B359" s="79">
        <v>44491</v>
      </c>
      <c r="C359" s="78">
        <f>'2019 PSUI Customer Load'!C359+'2019 PSUI Customer Gen'!C359</f>
        <v>1004.96</v>
      </c>
      <c r="D359" s="78">
        <f>'2019 PSUI Customer Load'!D359+'2019 PSUI Customer Gen'!D359</f>
        <v>993.72</v>
      </c>
      <c r="E359" s="78">
        <f>'2019 PSUI Customer Load'!E359+'2019 PSUI Customer Gen'!E359</f>
        <v>1012.69</v>
      </c>
      <c r="F359" s="78">
        <f>'2019 PSUI Customer Load'!F359+'2019 PSUI Customer Gen'!F359</f>
        <v>1017.42</v>
      </c>
      <c r="G359" s="78">
        <f>'2019 PSUI Customer Load'!G359+'2019 PSUI Customer Gen'!G359</f>
        <v>1046.8499999999999</v>
      </c>
      <c r="H359" s="78">
        <f>'2019 PSUI Customer Load'!H359+'2019 PSUI Customer Gen'!H359</f>
        <v>1095.22</v>
      </c>
      <c r="I359" s="78">
        <f>'2019 PSUI Customer Load'!I359+'2019 PSUI Customer Gen'!I359</f>
        <v>1209.81</v>
      </c>
      <c r="J359" s="78">
        <f>'2019 PSUI Customer Load'!J359+'2019 PSUI Customer Gen'!J359</f>
        <v>1233.82</v>
      </c>
      <c r="K359" s="78">
        <f>'2019 PSUI Customer Load'!K359+'2019 PSUI Customer Gen'!K359</f>
        <v>1242.05</v>
      </c>
      <c r="L359" s="78">
        <f>'2019 PSUI Customer Load'!L359+'2019 PSUI Customer Gen'!L359</f>
        <v>1256.71</v>
      </c>
      <c r="M359" s="78">
        <f>'2019 PSUI Customer Load'!M359+'2019 PSUI Customer Gen'!M359</f>
        <v>1269.17</v>
      </c>
      <c r="N359" s="78">
        <f>'2019 PSUI Customer Load'!N359+'2019 PSUI Customer Gen'!N359</f>
        <v>1248.98</v>
      </c>
      <c r="O359" s="78">
        <f>'2019 PSUI Customer Load'!O359+'2019 PSUI Customer Gen'!O359</f>
        <v>1231.0899999999999</v>
      </c>
      <c r="P359" s="78">
        <f>'2019 PSUI Customer Load'!P359+'2019 PSUI Customer Gen'!P359</f>
        <v>1224.3699999999999</v>
      </c>
      <c r="Q359" s="78">
        <f>'2019 PSUI Customer Load'!Q359+'2019 PSUI Customer Gen'!Q359</f>
        <v>1227.3499999999999</v>
      </c>
      <c r="R359" s="78">
        <f>'2019 PSUI Customer Load'!R359+'2019 PSUI Customer Gen'!R359</f>
        <v>1207.29</v>
      </c>
      <c r="S359" s="78">
        <f>'2019 PSUI Customer Load'!S359+'2019 PSUI Customer Gen'!S359</f>
        <v>1148.18</v>
      </c>
      <c r="T359" s="78">
        <f>'2019 PSUI Customer Load'!T359+'2019 PSUI Customer Gen'!T359</f>
        <v>1115.5899999999999</v>
      </c>
      <c r="U359" s="78">
        <f>'2019 PSUI Customer Load'!U359+'2019 PSUI Customer Gen'!U359</f>
        <v>1141.77</v>
      </c>
      <c r="V359" s="78">
        <f>'2019 PSUI Customer Load'!V359+'2019 PSUI Customer Gen'!V359</f>
        <v>1114.6099999999999</v>
      </c>
      <c r="W359" s="78">
        <f>'2019 PSUI Customer Load'!W359+'2019 PSUI Customer Gen'!W359</f>
        <v>1102.33</v>
      </c>
      <c r="X359" s="78">
        <f>'2019 PSUI Customer Load'!X359+'2019 PSUI Customer Gen'!X359</f>
        <v>1071.8399999999999</v>
      </c>
      <c r="Y359" s="78">
        <f>'2019 PSUI Customer Load'!Y359+'2019 PSUI Customer Gen'!Y359</f>
        <v>1045.7</v>
      </c>
      <c r="Z359" s="78">
        <f>'2019 PSUI Customer Load'!Z359+'2019 PSUI Customer Gen'!Z359</f>
        <v>1038.42</v>
      </c>
      <c r="AA359" s="86">
        <f t="shared" si="65"/>
        <v>1269.17</v>
      </c>
      <c r="AB359" s="77">
        <f t="shared" si="66"/>
        <v>2021</v>
      </c>
      <c r="AC359" s="76">
        <f t="shared" si="67"/>
        <v>10</v>
      </c>
      <c r="AD359" s="76" t="str">
        <f t="shared" si="68"/>
        <v/>
      </c>
      <c r="AE359" s="76" t="str">
        <f t="shared" si="69"/>
        <v/>
      </c>
      <c r="AF359" s="74">
        <f t="shared" si="70"/>
        <v>1269.17</v>
      </c>
      <c r="AG359" s="75" t="str">
        <f t="shared" si="71"/>
        <v>11:00</v>
      </c>
      <c r="AH359" s="74">
        <f t="shared" si="72"/>
        <v>28569.11</v>
      </c>
      <c r="AI359" s="73" t="str">
        <f t="shared" si="73"/>
        <v/>
      </c>
      <c r="AJ359" s="73" t="str">
        <f t="shared" si="74"/>
        <v/>
      </c>
      <c r="AK359" s="73" t="str">
        <f t="shared" si="75"/>
        <v/>
      </c>
      <c r="AL359" s="72" t="str">
        <f t="shared" si="76"/>
        <v/>
      </c>
      <c r="AM359" s="71" t="str">
        <f t="shared" si="77"/>
        <v/>
      </c>
    </row>
    <row r="360" spans="2:39" ht="13.8" thickBot="1">
      <c r="B360" s="79">
        <v>44492</v>
      </c>
      <c r="C360" s="78">
        <f>'2019 PSUI Customer Load'!C360+'2019 PSUI Customer Gen'!C360</f>
        <v>1024.3399999999999</v>
      </c>
      <c r="D360" s="78">
        <f>'2019 PSUI Customer Load'!D360+'2019 PSUI Customer Gen'!D360</f>
        <v>1038.42</v>
      </c>
      <c r="E360" s="78">
        <f>'2019 PSUI Customer Load'!E360+'2019 PSUI Customer Gen'!E360</f>
        <v>1021.79</v>
      </c>
      <c r="F360" s="78">
        <f>'2019 PSUI Customer Load'!F360+'2019 PSUI Customer Gen'!F360</f>
        <v>1024.28</v>
      </c>
      <c r="G360" s="78">
        <f>'2019 PSUI Customer Load'!G360+'2019 PSUI Customer Gen'!G360</f>
        <v>1039.78</v>
      </c>
      <c r="H360" s="78">
        <f>'2019 PSUI Customer Load'!H360+'2019 PSUI Customer Gen'!H360</f>
        <v>1050.81</v>
      </c>
      <c r="I360" s="78">
        <f>'2019 PSUI Customer Load'!I360+'2019 PSUI Customer Gen'!I360</f>
        <v>1121.05</v>
      </c>
      <c r="J360" s="78">
        <f>'2019 PSUI Customer Load'!J360+'2019 PSUI Customer Gen'!J360</f>
        <v>1105.3399999999999</v>
      </c>
      <c r="K360" s="78">
        <f>'2019 PSUI Customer Load'!K360+'2019 PSUI Customer Gen'!K360</f>
        <v>1112.58</v>
      </c>
      <c r="L360" s="78">
        <f>'2019 PSUI Customer Load'!L360+'2019 PSUI Customer Gen'!L360</f>
        <v>1110.27</v>
      </c>
      <c r="M360" s="78">
        <f>'2019 PSUI Customer Load'!M360+'2019 PSUI Customer Gen'!M360</f>
        <v>1133.1300000000001</v>
      </c>
      <c r="N360" s="78">
        <f>'2019 PSUI Customer Load'!N360+'2019 PSUI Customer Gen'!N360</f>
        <v>1095.8900000000001</v>
      </c>
      <c r="O360" s="78">
        <f>'2019 PSUI Customer Load'!O360+'2019 PSUI Customer Gen'!O360</f>
        <v>1088.74</v>
      </c>
      <c r="P360" s="78">
        <f>'2019 PSUI Customer Load'!P360+'2019 PSUI Customer Gen'!P360</f>
        <v>1080.07</v>
      </c>
      <c r="Q360" s="78">
        <f>'2019 PSUI Customer Load'!Q360+'2019 PSUI Customer Gen'!Q360</f>
        <v>1077.02</v>
      </c>
      <c r="R360" s="78">
        <f>'2019 PSUI Customer Load'!R360+'2019 PSUI Customer Gen'!R360</f>
        <v>1073.49</v>
      </c>
      <c r="S360" s="78">
        <f>'2019 PSUI Customer Load'!S360+'2019 PSUI Customer Gen'!S360</f>
        <v>1047.24</v>
      </c>
      <c r="T360" s="78">
        <f>'2019 PSUI Customer Load'!T360+'2019 PSUI Customer Gen'!T360</f>
        <v>1055.71</v>
      </c>
      <c r="U360" s="78">
        <f>'2019 PSUI Customer Load'!U360+'2019 PSUI Customer Gen'!U360</f>
        <v>1074.19</v>
      </c>
      <c r="V360" s="78">
        <f>'2019 PSUI Customer Load'!V360+'2019 PSUI Customer Gen'!V360</f>
        <v>1047.4100000000001</v>
      </c>
      <c r="W360" s="78">
        <f>'2019 PSUI Customer Load'!W360+'2019 PSUI Customer Gen'!W360</f>
        <v>1058.72</v>
      </c>
      <c r="X360" s="78">
        <f>'2019 PSUI Customer Load'!X360+'2019 PSUI Customer Gen'!X360</f>
        <v>1035.72</v>
      </c>
      <c r="Y360" s="78">
        <f>'2019 PSUI Customer Load'!Y360+'2019 PSUI Customer Gen'!Y360</f>
        <v>1030.19</v>
      </c>
      <c r="Z360" s="78">
        <f>'2019 PSUI Customer Load'!Z360+'2019 PSUI Customer Gen'!Z360</f>
        <v>1027.74</v>
      </c>
      <c r="AA360" s="86">
        <f t="shared" si="65"/>
        <v>1133.1300000000001</v>
      </c>
      <c r="AB360" s="77">
        <f t="shared" si="66"/>
        <v>2021</v>
      </c>
      <c r="AC360" s="76">
        <f t="shared" si="67"/>
        <v>10</v>
      </c>
      <c r="AD360" s="76" t="str">
        <f t="shared" si="68"/>
        <v/>
      </c>
      <c r="AE360" s="76" t="str">
        <f t="shared" si="69"/>
        <v/>
      </c>
      <c r="AF360" s="74">
        <f t="shared" si="70"/>
        <v>1133.1300000000001</v>
      </c>
      <c r="AG360" s="75" t="str">
        <f t="shared" si="71"/>
        <v>11:00</v>
      </c>
      <c r="AH360" s="74">
        <f t="shared" si="72"/>
        <v>26707.050000000003</v>
      </c>
      <c r="AI360" s="73" t="str">
        <f t="shared" si="73"/>
        <v/>
      </c>
      <c r="AJ360" s="73" t="str">
        <f t="shared" si="74"/>
        <v/>
      </c>
      <c r="AK360" s="73" t="str">
        <f t="shared" si="75"/>
        <v/>
      </c>
      <c r="AL360" s="72" t="str">
        <f t="shared" si="76"/>
        <v/>
      </c>
      <c r="AM360" s="71" t="str">
        <f t="shared" si="77"/>
        <v/>
      </c>
    </row>
    <row r="361" spans="2:39" ht="13.8" thickBot="1">
      <c r="B361" s="79">
        <v>44493</v>
      </c>
      <c r="C361" s="78">
        <f>'2019 PSUI Customer Load'!C361+'2019 PSUI Customer Gen'!C361</f>
        <v>1033.94</v>
      </c>
      <c r="D361" s="78">
        <f>'2019 PSUI Customer Load'!D361+'2019 PSUI Customer Gen'!D361</f>
        <v>1033.1600000000001</v>
      </c>
      <c r="E361" s="78">
        <f>'2019 PSUI Customer Load'!E361+'2019 PSUI Customer Gen'!E361</f>
        <v>1019.45</v>
      </c>
      <c r="F361" s="78">
        <f>'2019 PSUI Customer Load'!F361+'2019 PSUI Customer Gen'!F361</f>
        <v>1042.0899999999999</v>
      </c>
      <c r="G361" s="78">
        <f>'2019 PSUI Customer Load'!G361+'2019 PSUI Customer Gen'!G361</f>
        <v>1045.45</v>
      </c>
      <c r="H361" s="78">
        <f>'2019 PSUI Customer Load'!H361+'2019 PSUI Customer Gen'!H361</f>
        <v>1063.02</v>
      </c>
      <c r="I361" s="78">
        <f>'2019 PSUI Customer Load'!I361+'2019 PSUI Customer Gen'!I361</f>
        <v>1145.2</v>
      </c>
      <c r="J361" s="78">
        <f>'2019 PSUI Customer Load'!J361+'2019 PSUI Customer Gen'!J361</f>
        <v>1145.17</v>
      </c>
      <c r="K361" s="78">
        <f>'2019 PSUI Customer Load'!K361+'2019 PSUI Customer Gen'!K361</f>
        <v>1075.6199999999999</v>
      </c>
      <c r="L361" s="78">
        <f>'2019 PSUI Customer Load'!L361+'2019 PSUI Customer Gen'!L361</f>
        <v>1112.68</v>
      </c>
      <c r="M361" s="78">
        <f>'2019 PSUI Customer Load'!M361+'2019 PSUI Customer Gen'!M361</f>
        <v>1128.47</v>
      </c>
      <c r="N361" s="78">
        <f>'2019 PSUI Customer Load'!N361+'2019 PSUI Customer Gen'!N361</f>
        <v>1081.32</v>
      </c>
      <c r="O361" s="78">
        <f>'2019 PSUI Customer Load'!O361+'2019 PSUI Customer Gen'!O361</f>
        <v>1076.95</v>
      </c>
      <c r="P361" s="78">
        <f>'2019 PSUI Customer Load'!P361+'2019 PSUI Customer Gen'!P361</f>
        <v>1058.44</v>
      </c>
      <c r="Q361" s="78">
        <f>'2019 PSUI Customer Load'!Q361+'2019 PSUI Customer Gen'!Q361</f>
        <v>1071.9100000000001</v>
      </c>
      <c r="R361" s="78">
        <f>'2019 PSUI Customer Load'!R361+'2019 PSUI Customer Gen'!R361</f>
        <v>1070.06</v>
      </c>
      <c r="S361" s="78">
        <f>'2019 PSUI Customer Load'!S361+'2019 PSUI Customer Gen'!S361</f>
        <v>1032.4000000000001</v>
      </c>
      <c r="T361" s="78">
        <f>'2019 PSUI Customer Load'!T361+'2019 PSUI Customer Gen'!T361</f>
        <v>1053.1199999999999</v>
      </c>
      <c r="U361" s="78">
        <f>'2019 PSUI Customer Load'!U361+'2019 PSUI Customer Gen'!U361</f>
        <v>1061.3800000000001</v>
      </c>
      <c r="V361" s="78">
        <f>'2019 PSUI Customer Load'!V361+'2019 PSUI Customer Gen'!V361</f>
        <v>1040.0999999999999</v>
      </c>
      <c r="W361" s="78">
        <f>'2019 PSUI Customer Load'!W361+'2019 PSUI Customer Gen'!W361</f>
        <v>1039.19</v>
      </c>
      <c r="X361" s="78">
        <f>'2019 PSUI Customer Load'!X361+'2019 PSUI Customer Gen'!X361</f>
        <v>1022.28</v>
      </c>
      <c r="Y361" s="78">
        <f>'2019 PSUI Customer Load'!Y361+'2019 PSUI Customer Gen'!Y361</f>
        <v>1015.18</v>
      </c>
      <c r="Z361" s="78">
        <f>'2019 PSUI Customer Load'!Z361+'2019 PSUI Customer Gen'!Z361</f>
        <v>1017.21</v>
      </c>
      <c r="AA361" s="86">
        <f t="shared" si="65"/>
        <v>1145.2</v>
      </c>
      <c r="AB361" s="77">
        <f t="shared" si="66"/>
        <v>2021</v>
      </c>
      <c r="AC361" s="76">
        <f t="shared" si="67"/>
        <v>10</v>
      </c>
      <c r="AD361" s="76" t="str">
        <f t="shared" si="68"/>
        <v/>
      </c>
      <c r="AE361" s="76" t="str">
        <f t="shared" si="69"/>
        <v/>
      </c>
      <c r="AF361" s="74">
        <f t="shared" si="70"/>
        <v>1145.2</v>
      </c>
      <c r="AG361" s="75" t="str">
        <f t="shared" si="71"/>
        <v>7:00</v>
      </c>
      <c r="AH361" s="74">
        <f t="shared" si="72"/>
        <v>26628.989999999998</v>
      </c>
      <c r="AI361" s="73" t="str">
        <f t="shared" si="73"/>
        <v/>
      </c>
      <c r="AJ361" s="73" t="str">
        <f t="shared" si="74"/>
        <v/>
      </c>
      <c r="AK361" s="73" t="str">
        <f t="shared" si="75"/>
        <v/>
      </c>
      <c r="AL361" s="72" t="str">
        <f t="shared" si="76"/>
        <v/>
      </c>
      <c r="AM361" s="71" t="str">
        <f t="shared" si="77"/>
        <v/>
      </c>
    </row>
    <row r="362" spans="2:39" ht="13.8" thickBot="1">
      <c r="B362" s="79">
        <v>44494</v>
      </c>
      <c r="C362" s="78">
        <f>'2019 PSUI Customer Load'!C362+'2019 PSUI Customer Gen'!C362</f>
        <v>1013.99</v>
      </c>
      <c r="D362" s="78">
        <f>'2019 PSUI Customer Load'!D362+'2019 PSUI Customer Gen'!D362</f>
        <v>1026.06</v>
      </c>
      <c r="E362" s="78">
        <f>'2019 PSUI Customer Load'!E362+'2019 PSUI Customer Gen'!E362</f>
        <v>1017.62</v>
      </c>
      <c r="F362" s="78">
        <f>'2019 PSUI Customer Load'!F362+'2019 PSUI Customer Gen'!F362</f>
        <v>1031.03</v>
      </c>
      <c r="G362" s="78">
        <f>'2019 PSUI Customer Load'!G362+'2019 PSUI Customer Gen'!G362</f>
        <v>1043.9100000000001</v>
      </c>
      <c r="H362" s="78">
        <f>'2019 PSUI Customer Load'!H362+'2019 PSUI Customer Gen'!H362</f>
        <v>1100.68</v>
      </c>
      <c r="I362" s="78">
        <f>'2019 PSUI Customer Load'!I362+'2019 PSUI Customer Gen'!I362</f>
        <v>1220.6600000000001</v>
      </c>
      <c r="J362" s="78">
        <f>'2019 PSUI Customer Load'!J362+'2019 PSUI Customer Gen'!J362</f>
        <v>1243.76</v>
      </c>
      <c r="K362" s="78">
        <f>'2019 PSUI Customer Load'!K362+'2019 PSUI Customer Gen'!K362</f>
        <v>1248.6600000000001</v>
      </c>
      <c r="L362" s="78">
        <f>'2019 PSUI Customer Load'!L362+'2019 PSUI Customer Gen'!L362</f>
        <v>1275.75</v>
      </c>
      <c r="M362" s="78">
        <f>'2019 PSUI Customer Load'!M362+'2019 PSUI Customer Gen'!M362</f>
        <v>1285.1300000000001</v>
      </c>
      <c r="N362" s="78">
        <f>'2019 PSUI Customer Load'!N362+'2019 PSUI Customer Gen'!N362</f>
        <v>1286.57</v>
      </c>
      <c r="O362" s="78">
        <f>'2019 PSUI Customer Load'!O362+'2019 PSUI Customer Gen'!O362</f>
        <v>1291.3900000000001</v>
      </c>
      <c r="P362" s="78">
        <f>'2019 PSUI Customer Load'!P362+'2019 PSUI Customer Gen'!P362</f>
        <v>1278.97</v>
      </c>
      <c r="Q362" s="78">
        <f>'2019 PSUI Customer Load'!Q362+'2019 PSUI Customer Gen'!Q362</f>
        <v>1276.03</v>
      </c>
      <c r="R362" s="78">
        <f>'2019 PSUI Customer Load'!R362+'2019 PSUI Customer Gen'!R362</f>
        <v>1235.46</v>
      </c>
      <c r="S362" s="78">
        <f>'2019 PSUI Customer Load'!S362+'2019 PSUI Customer Gen'!S362</f>
        <v>1170.68</v>
      </c>
      <c r="T362" s="78">
        <f>'2019 PSUI Customer Load'!T362+'2019 PSUI Customer Gen'!T362</f>
        <v>1140.6500000000001</v>
      </c>
      <c r="U362" s="78">
        <f>'2019 PSUI Customer Load'!U362+'2019 PSUI Customer Gen'!U362</f>
        <v>1161.76</v>
      </c>
      <c r="V362" s="78">
        <f>'2019 PSUI Customer Load'!V362+'2019 PSUI Customer Gen'!V362</f>
        <v>1122.56</v>
      </c>
      <c r="W362" s="78">
        <f>'2019 PSUI Customer Load'!W362+'2019 PSUI Customer Gen'!W362</f>
        <v>1134.28</v>
      </c>
      <c r="X362" s="78">
        <f>'2019 PSUI Customer Load'!X362+'2019 PSUI Customer Gen'!X362</f>
        <v>1105.4100000000001</v>
      </c>
      <c r="Y362" s="78">
        <f>'2019 PSUI Customer Load'!Y362+'2019 PSUI Customer Gen'!Y362</f>
        <v>1062.43</v>
      </c>
      <c r="Z362" s="78">
        <f>'2019 PSUI Customer Load'!Z362+'2019 PSUI Customer Gen'!Z362</f>
        <v>1063.8599999999999</v>
      </c>
      <c r="AA362" s="86">
        <f t="shared" si="65"/>
        <v>1291.3900000000001</v>
      </c>
      <c r="AB362" s="77">
        <f t="shared" si="66"/>
        <v>2021</v>
      </c>
      <c r="AC362" s="76">
        <f t="shared" si="67"/>
        <v>10</v>
      </c>
      <c r="AD362" s="76" t="str">
        <f t="shared" si="68"/>
        <v/>
      </c>
      <c r="AE362" s="76" t="str">
        <f t="shared" si="69"/>
        <v/>
      </c>
      <c r="AF362" s="74">
        <f t="shared" si="70"/>
        <v>1291.3900000000001</v>
      </c>
      <c r="AG362" s="75" t="str">
        <f t="shared" si="71"/>
        <v>13:00</v>
      </c>
      <c r="AH362" s="74">
        <f t="shared" si="72"/>
        <v>29128.69</v>
      </c>
      <c r="AI362" s="73" t="str">
        <f t="shared" si="73"/>
        <v/>
      </c>
      <c r="AJ362" s="73" t="str">
        <f t="shared" si="74"/>
        <v/>
      </c>
      <c r="AK362" s="73" t="str">
        <f t="shared" si="75"/>
        <v/>
      </c>
      <c r="AL362" s="72" t="str">
        <f t="shared" si="76"/>
        <v/>
      </c>
      <c r="AM362" s="71" t="str">
        <f t="shared" si="77"/>
        <v/>
      </c>
    </row>
    <row r="363" spans="2:39" ht="13.8" thickBot="1">
      <c r="B363" s="79">
        <v>44495</v>
      </c>
      <c r="C363" s="78">
        <f>'2019 PSUI Customer Load'!C363+'2019 PSUI Customer Gen'!C363</f>
        <v>1062.25</v>
      </c>
      <c r="D363" s="78">
        <f>'2019 PSUI Customer Load'!D363+'2019 PSUI Customer Gen'!D363</f>
        <v>1046.68</v>
      </c>
      <c r="E363" s="78">
        <f>'2019 PSUI Customer Load'!E363+'2019 PSUI Customer Gen'!E363</f>
        <v>1076.25</v>
      </c>
      <c r="F363" s="78">
        <f>'2019 PSUI Customer Load'!F363+'2019 PSUI Customer Gen'!F363</f>
        <v>1070.97</v>
      </c>
      <c r="G363" s="78">
        <f>'2019 PSUI Customer Load'!G363+'2019 PSUI Customer Gen'!G363</f>
        <v>1084.2</v>
      </c>
      <c r="H363" s="78">
        <f>'2019 PSUI Customer Load'!H363+'2019 PSUI Customer Gen'!H363</f>
        <v>877.8</v>
      </c>
      <c r="I363" s="78">
        <f>'2019 PSUI Customer Load'!I363+'2019 PSUI Customer Gen'!I363</f>
        <v>1220.77</v>
      </c>
      <c r="J363" s="78">
        <f>'2019 PSUI Customer Load'!J363+'2019 PSUI Customer Gen'!J363</f>
        <v>1271.69</v>
      </c>
      <c r="K363" s="78">
        <f>'2019 PSUI Customer Load'!K363+'2019 PSUI Customer Gen'!K363</f>
        <v>1276.6600000000001</v>
      </c>
      <c r="L363" s="78">
        <f>'2019 PSUI Customer Load'!L363+'2019 PSUI Customer Gen'!L363</f>
        <v>1292.73</v>
      </c>
      <c r="M363" s="78">
        <f>'2019 PSUI Customer Load'!M363+'2019 PSUI Customer Gen'!M363</f>
        <v>1323.91</v>
      </c>
      <c r="N363" s="78">
        <f>'2019 PSUI Customer Load'!N363+'2019 PSUI Customer Gen'!N363</f>
        <v>1290.21</v>
      </c>
      <c r="O363" s="78">
        <f>'2019 PSUI Customer Load'!O363+'2019 PSUI Customer Gen'!O363</f>
        <v>1277.8900000000001</v>
      </c>
      <c r="P363" s="78">
        <f>'2019 PSUI Customer Load'!P363+'2019 PSUI Customer Gen'!P363</f>
        <v>1282.58</v>
      </c>
      <c r="Q363" s="78">
        <f>'2019 PSUI Customer Load'!Q363+'2019 PSUI Customer Gen'!Q363</f>
        <v>1274.32</v>
      </c>
      <c r="R363" s="78">
        <f>'2019 PSUI Customer Load'!R363+'2019 PSUI Customer Gen'!R363</f>
        <v>1248.52</v>
      </c>
      <c r="S363" s="78">
        <f>'2019 PSUI Customer Load'!S363+'2019 PSUI Customer Gen'!S363</f>
        <v>1180.5899999999999</v>
      </c>
      <c r="T363" s="78">
        <f>'2019 PSUI Customer Load'!T363+'2019 PSUI Customer Gen'!T363</f>
        <v>1162.25</v>
      </c>
      <c r="U363" s="78">
        <f>'2019 PSUI Customer Load'!U363+'2019 PSUI Customer Gen'!U363</f>
        <v>1161.93</v>
      </c>
      <c r="V363" s="78">
        <f>'2019 PSUI Customer Load'!V363+'2019 PSUI Customer Gen'!V363</f>
        <v>1127.95</v>
      </c>
      <c r="W363" s="78">
        <f>'2019 PSUI Customer Load'!W363+'2019 PSUI Customer Gen'!W363</f>
        <v>1115.5899999999999</v>
      </c>
      <c r="X363" s="78">
        <f>'2019 PSUI Customer Load'!X363+'2019 PSUI Customer Gen'!X363</f>
        <v>1094.5899999999999</v>
      </c>
      <c r="Y363" s="78">
        <f>'2019 PSUI Customer Load'!Y363+'2019 PSUI Customer Gen'!Y363</f>
        <v>1055.43</v>
      </c>
      <c r="Z363" s="78">
        <f>'2019 PSUI Customer Load'!Z363+'2019 PSUI Customer Gen'!Z363</f>
        <v>1050.28</v>
      </c>
      <c r="AA363" s="86">
        <f t="shared" si="65"/>
        <v>1323.91</v>
      </c>
      <c r="AB363" s="77">
        <f t="shared" si="66"/>
        <v>2021</v>
      </c>
      <c r="AC363" s="76">
        <f t="shared" si="67"/>
        <v>10</v>
      </c>
      <c r="AD363" s="76" t="str">
        <f t="shared" si="68"/>
        <v/>
      </c>
      <c r="AE363" s="76" t="str">
        <f t="shared" si="69"/>
        <v/>
      </c>
      <c r="AF363" s="74">
        <f t="shared" si="70"/>
        <v>1323.91</v>
      </c>
      <c r="AG363" s="75" t="str">
        <f t="shared" si="71"/>
        <v>11:00</v>
      </c>
      <c r="AH363" s="74">
        <f t="shared" si="72"/>
        <v>29249.949999999997</v>
      </c>
      <c r="AI363" s="73" t="str">
        <f t="shared" si="73"/>
        <v/>
      </c>
      <c r="AJ363" s="73" t="str">
        <f t="shared" si="74"/>
        <v/>
      </c>
      <c r="AK363" s="73" t="str">
        <f t="shared" si="75"/>
        <v/>
      </c>
      <c r="AL363" s="72" t="str">
        <f t="shared" si="76"/>
        <v/>
      </c>
      <c r="AM363" s="71" t="str">
        <f t="shared" si="77"/>
        <v/>
      </c>
    </row>
    <row r="364" spans="2:39" ht="13.8" thickBot="1">
      <c r="B364" s="79">
        <v>44496</v>
      </c>
      <c r="C364" s="78">
        <f>'2019 PSUI Customer Load'!C364+'2019 PSUI Customer Gen'!C364</f>
        <v>1044.0899999999999</v>
      </c>
      <c r="D364" s="78">
        <f>'2019 PSUI Customer Load'!D364+'2019 PSUI Customer Gen'!D364</f>
        <v>1034.77</v>
      </c>
      <c r="E364" s="78">
        <f>'2019 PSUI Customer Load'!E364+'2019 PSUI Customer Gen'!E364</f>
        <v>1045.77</v>
      </c>
      <c r="F364" s="78">
        <f>'2019 PSUI Customer Load'!F364+'2019 PSUI Customer Gen'!F364</f>
        <v>1049.2</v>
      </c>
      <c r="G364" s="78">
        <f>'2019 PSUI Customer Load'!G364+'2019 PSUI Customer Gen'!G364</f>
        <v>1063.68</v>
      </c>
      <c r="H364" s="78">
        <f>'2019 PSUI Customer Load'!H364+'2019 PSUI Customer Gen'!H364</f>
        <v>1105.76</v>
      </c>
      <c r="I364" s="78">
        <f>'2019 PSUI Customer Load'!I364+'2019 PSUI Customer Gen'!I364</f>
        <v>1230.92</v>
      </c>
      <c r="J364" s="78">
        <f>'2019 PSUI Customer Load'!J364+'2019 PSUI Customer Gen'!J364</f>
        <v>1257.8</v>
      </c>
      <c r="K364" s="78">
        <f>'2019 PSUI Customer Load'!K364+'2019 PSUI Customer Gen'!K364</f>
        <v>1269.52</v>
      </c>
      <c r="L364" s="78">
        <f>'2019 PSUI Customer Load'!L364+'2019 PSUI Customer Gen'!L364</f>
        <v>1289.1600000000001</v>
      </c>
      <c r="M364" s="78">
        <f>'2019 PSUI Customer Load'!M364+'2019 PSUI Customer Gen'!M364</f>
        <v>1305.8900000000001</v>
      </c>
      <c r="N364" s="78">
        <f>'2019 PSUI Customer Load'!N364+'2019 PSUI Customer Gen'!N364</f>
        <v>1661.73</v>
      </c>
      <c r="O364" s="78">
        <f>'2019 PSUI Customer Load'!O364+'2019 PSUI Customer Gen'!O364</f>
        <v>1556.56</v>
      </c>
      <c r="P364" s="78">
        <f>'2019 PSUI Customer Load'!P364+'2019 PSUI Customer Gen'!P364</f>
        <v>1558.06</v>
      </c>
      <c r="Q364" s="78">
        <f>'2019 PSUI Customer Load'!Q364+'2019 PSUI Customer Gen'!Q364</f>
        <v>1569.51</v>
      </c>
      <c r="R364" s="78">
        <f>'2019 PSUI Customer Load'!R364+'2019 PSUI Customer Gen'!R364</f>
        <v>1540.14</v>
      </c>
      <c r="S364" s="78">
        <f>'2019 PSUI Customer Load'!S364+'2019 PSUI Customer Gen'!S364</f>
        <v>1429.79</v>
      </c>
      <c r="T364" s="78">
        <f>'2019 PSUI Customer Load'!T364+'2019 PSUI Customer Gen'!T364</f>
        <v>1395.69</v>
      </c>
      <c r="U364" s="78">
        <f>'2019 PSUI Customer Load'!U364+'2019 PSUI Customer Gen'!U364</f>
        <v>1296.47</v>
      </c>
      <c r="V364" s="78">
        <f>'2019 PSUI Customer Load'!V364+'2019 PSUI Customer Gen'!V364</f>
        <v>1225.04</v>
      </c>
      <c r="W364" s="78">
        <f>'2019 PSUI Customer Load'!W364+'2019 PSUI Customer Gen'!W364</f>
        <v>1123.1199999999999</v>
      </c>
      <c r="X364" s="78">
        <f>'2019 PSUI Customer Load'!X364+'2019 PSUI Customer Gen'!X364</f>
        <v>1072.8900000000001</v>
      </c>
      <c r="Y364" s="78">
        <f>'2019 PSUI Customer Load'!Y364+'2019 PSUI Customer Gen'!Y364</f>
        <v>1034.99</v>
      </c>
      <c r="Z364" s="78">
        <f>'2019 PSUI Customer Load'!Z364+'2019 PSUI Customer Gen'!Z364</f>
        <v>1038.24</v>
      </c>
      <c r="AA364" s="86">
        <f t="shared" si="65"/>
        <v>1661.73</v>
      </c>
      <c r="AB364" s="77">
        <f t="shared" si="66"/>
        <v>2021</v>
      </c>
      <c r="AC364" s="76">
        <f t="shared" si="67"/>
        <v>10</v>
      </c>
      <c r="AD364" s="76" t="str">
        <f t="shared" si="68"/>
        <v/>
      </c>
      <c r="AE364" s="76" t="str">
        <f t="shared" si="69"/>
        <v/>
      </c>
      <c r="AF364" s="74">
        <f t="shared" si="70"/>
        <v>1661.73</v>
      </c>
      <c r="AG364" s="75" t="str">
        <f t="shared" si="71"/>
        <v>12:00</v>
      </c>
      <c r="AH364" s="74">
        <f t="shared" si="72"/>
        <v>31860.52</v>
      </c>
      <c r="AI364" s="73" t="str">
        <f t="shared" si="73"/>
        <v/>
      </c>
      <c r="AJ364" s="73" t="str">
        <f t="shared" si="74"/>
        <v/>
      </c>
      <c r="AK364" s="73" t="str">
        <f t="shared" si="75"/>
        <v/>
      </c>
      <c r="AL364" s="72" t="str">
        <f t="shared" si="76"/>
        <v/>
      </c>
      <c r="AM364" s="71" t="str">
        <f t="shared" si="77"/>
        <v/>
      </c>
    </row>
    <row r="365" spans="2:39" ht="13.8" thickBot="1">
      <c r="B365" s="79">
        <v>44497</v>
      </c>
      <c r="C365" s="78">
        <f>'2019 PSUI Customer Load'!C365+'2019 PSUI Customer Gen'!C365</f>
        <v>1028.83</v>
      </c>
      <c r="D365" s="78">
        <f>'2019 PSUI Customer Load'!D365+'2019 PSUI Customer Gen'!D365</f>
        <v>1041.04</v>
      </c>
      <c r="E365" s="78">
        <f>'2019 PSUI Customer Load'!E365+'2019 PSUI Customer Gen'!E365</f>
        <v>1046.99</v>
      </c>
      <c r="F365" s="78">
        <f>'2019 PSUI Customer Load'!F365+'2019 PSUI Customer Gen'!F365</f>
        <v>1052.4100000000001</v>
      </c>
      <c r="G365" s="78">
        <f>'2019 PSUI Customer Load'!G365+'2019 PSUI Customer Gen'!G365</f>
        <v>1077.68</v>
      </c>
      <c r="H365" s="78">
        <f>'2019 PSUI Customer Load'!H365+'2019 PSUI Customer Gen'!H365</f>
        <v>1107.4000000000001</v>
      </c>
      <c r="I365" s="78">
        <f>'2019 PSUI Customer Load'!I365+'2019 PSUI Customer Gen'!I365</f>
        <v>1228.92</v>
      </c>
      <c r="J365" s="78">
        <f>'2019 PSUI Customer Load'!J365+'2019 PSUI Customer Gen'!J365</f>
        <v>1260.28</v>
      </c>
      <c r="K365" s="78">
        <f>'2019 PSUI Customer Load'!K365+'2019 PSUI Customer Gen'!K365</f>
        <v>1254.79</v>
      </c>
      <c r="L365" s="78">
        <f>'2019 PSUI Customer Load'!L365+'2019 PSUI Customer Gen'!L365</f>
        <v>1278.55</v>
      </c>
      <c r="M365" s="78">
        <f>'2019 PSUI Customer Load'!M365+'2019 PSUI Customer Gen'!M365</f>
        <v>1297.73</v>
      </c>
      <c r="N365" s="78">
        <f>'2019 PSUI Customer Load'!N365+'2019 PSUI Customer Gen'!N365</f>
        <v>1278.2</v>
      </c>
      <c r="O365" s="78">
        <f>'2019 PSUI Customer Load'!O365+'2019 PSUI Customer Gen'!O365</f>
        <v>1265.01</v>
      </c>
      <c r="P365" s="78">
        <f>'2019 PSUI Customer Load'!P365+'2019 PSUI Customer Gen'!P365</f>
        <v>1258.3599999999999</v>
      </c>
      <c r="Q365" s="78">
        <f>'2019 PSUI Customer Load'!Q365+'2019 PSUI Customer Gen'!Q365</f>
        <v>1250.52</v>
      </c>
      <c r="R365" s="78">
        <f>'2019 PSUI Customer Load'!R365+'2019 PSUI Customer Gen'!R365</f>
        <v>1219.8599999999999</v>
      </c>
      <c r="S365" s="78">
        <f>'2019 PSUI Customer Load'!S365+'2019 PSUI Customer Gen'!S365</f>
        <v>1162.98</v>
      </c>
      <c r="T365" s="78">
        <f>'2019 PSUI Customer Load'!T365+'2019 PSUI Customer Gen'!T365</f>
        <v>1136.31</v>
      </c>
      <c r="U365" s="78">
        <f>'2019 PSUI Customer Load'!U365+'2019 PSUI Customer Gen'!U365</f>
        <v>1139.1400000000001</v>
      </c>
      <c r="V365" s="78">
        <f>'2019 PSUI Customer Load'!V365+'2019 PSUI Customer Gen'!V365</f>
        <v>1116.71</v>
      </c>
      <c r="W365" s="78">
        <f>'2019 PSUI Customer Load'!W365+'2019 PSUI Customer Gen'!W365</f>
        <v>1109.5</v>
      </c>
      <c r="X365" s="78">
        <f>'2019 PSUI Customer Load'!X365+'2019 PSUI Customer Gen'!X365</f>
        <v>1089.69</v>
      </c>
      <c r="Y365" s="78">
        <f>'2019 PSUI Customer Load'!Y365+'2019 PSUI Customer Gen'!Y365</f>
        <v>1052.8</v>
      </c>
      <c r="Z365" s="78">
        <f>'2019 PSUI Customer Load'!Z365+'2019 PSUI Customer Gen'!Z365</f>
        <v>1038.94</v>
      </c>
      <c r="AA365" s="86">
        <f t="shared" si="65"/>
        <v>1297.73</v>
      </c>
      <c r="AB365" s="77">
        <f t="shared" si="66"/>
        <v>2021</v>
      </c>
      <c r="AC365" s="76">
        <f t="shared" si="67"/>
        <v>10</v>
      </c>
      <c r="AD365" s="76" t="str">
        <f t="shared" si="68"/>
        <v/>
      </c>
      <c r="AE365" s="76" t="str">
        <f t="shared" si="69"/>
        <v/>
      </c>
      <c r="AF365" s="74">
        <f t="shared" si="70"/>
        <v>1297.73</v>
      </c>
      <c r="AG365" s="75" t="str">
        <f t="shared" si="71"/>
        <v>11:00</v>
      </c>
      <c r="AH365" s="74">
        <f t="shared" si="72"/>
        <v>29090.369999999995</v>
      </c>
      <c r="AI365" s="73" t="str">
        <f t="shared" si="73"/>
        <v/>
      </c>
      <c r="AJ365" s="73" t="str">
        <f t="shared" si="74"/>
        <v/>
      </c>
      <c r="AK365" s="73" t="str">
        <f t="shared" si="75"/>
        <v/>
      </c>
      <c r="AL365" s="72" t="str">
        <f t="shared" si="76"/>
        <v/>
      </c>
      <c r="AM365" s="71" t="str">
        <f t="shared" si="77"/>
        <v/>
      </c>
    </row>
    <row r="366" spans="2:39" ht="13.8" thickBot="1">
      <c r="B366" s="79">
        <v>44498</v>
      </c>
      <c r="C366" s="78">
        <f>'2019 PSUI Customer Load'!C366+'2019 PSUI Customer Gen'!C366</f>
        <v>1029.3499999999999</v>
      </c>
      <c r="D366" s="78">
        <f>'2019 PSUI Customer Load'!D366+'2019 PSUI Customer Gen'!D366</f>
        <v>1041.32</v>
      </c>
      <c r="E366" s="78">
        <f>'2019 PSUI Customer Load'!E366+'2019 PSUI Customer Gen'!E366</f>
        <v>1041.8800000000001</v>
      </c>
      <c r="F366" s="78">
        <f>'2019 PSUI Customer Load'!F366+'2019 PSUI Customer Gen'!F366</f>
        <v>1043.1400000000001</v>
      </c>
      <c r="G366" s="78">
        <f>'2019 PSUI Customer Load'!G366+'2019 PSUI Customer Gen'!G366</f>
        <v>1059.17</v>
      </c>
      <c r="H366" s="78">
        <f>'2019 PSUI Customer Load'!H366+'2019 PSUI Customer Gen'!H366</f>
        <v>1110.17</v>
      </c>
      <c r="I366" s="78">
        <f>'2019 PSUI Customer Load'!I366+'2019 PSUI Customer Gen'!I366</f>
        <v>1215.3399999999999</v>
      </c>
      <c r="J366" s="78">
        <f>'2019 PSUI Customer Load'!J366+'2019 PSUI Customer Gen'!J366</f>
        <v>1236.1300000000001</v>
      </c>
      <c r="K366" s="78">
        <f>'2019 PSUI Customer Load'!K366+'2019 PSUI Customer Gen'!K366</f>
        <v>1266.8599999999999</v>
      </c>
      <c r="L366" s="78">
        <f>'2019 PSUI Customer Load'!L366+'2019 PSUI Customer Gen'!L366</f>
        <v>1271.17</v>
      </c>
      <c r="M366" s="78">
        <f>'2019 PSUI Customer Load'!M366+'2019 PSUI Customer Gen'!M366</f>
        <v>1290.8</v>
      </c>
      <c r="N366" s="78">
        <f>'2019 PSUI Customer Load'!N366+'2019 PSUI Customer Gen'!N366</f>
        <v>1257.48</v>
      </c>
      <c r="O366" s="78">
        <f>'2019 PSUI Customer Load'!O366+'2019 PSUI Customer Gen'!O366</f>
        <v>1255.06</v>
      </c>
      <c r="P366" s="78">
        <f>'2019 PSUI Customer Load'!P366+'2019 PSUI Customer Gen'!P366</f>
        <v>1242.8499999999999</v>
      </c>
      <c r="Q366" s="78">
        <f>'2019 PSUI Customer Load'!Q366+'2019 PSUI Customer Gen'!Q366</f>
        <v>1228.01</v>
      </c>
      <c r="R366" s="78">
        <f>'2019 PSUI Customer Load'!R366+'2019 PSUI Customer Gen'!R366</f>
        <v>1241.98</v>
      </c>
      <c r="S366" s="78">
        <f>'2019 PSUI Customer Load'!S366+'2019 PSUI Customer Gen'!S366</f>
        <v>1178.8699999999999</v>
      </c>
      <c r="T366" s="78">
        <f>'2019 PSUI Customer Load'!T366+'2019 PSUI Customer Gen'!T366</f>
        <v>1147.58</v>
      </c>
      <c r="U366" s="78">
        <f>'2019 PSUI Customer Load'!U366+'2019 PSUI Customer Gen'!U366</f>
        <v>1147.2</v>
      </c>
      <c r="V366" s="78">
        <f>'2019 PSUI Customer Load'!V366+'2019 PSUI Customer Gen'!V366</f>
        <v>1125.43</v>
      </c>
      <c r="W366" s="78">
        <f>'2019 PSUI Customer Load'!W366+'2019 PSUI Customer Gen'!W366</f>
        <v>1111.53</v>
      </c>
      <c r="X366" s="78">
        <f>'2019 PSUI Customer Load'!X366+'2019 PSUI Customer Gen'!X366</f>
        <v>1094.07</v>
      </c>
      <c r="Y366" s="78">
        <f>'2019 PSUI Customer Load'!Y366+'2019 PSUI Customer Gen'!Y366</f>
        <v>1067.29</v>
      </c>
      <c r="Z366" s="78">
        <f>'2019 PSUI Customer Load'!Z366+'2019 PSUI Customer Gen'!Z366</f>
        <v>1063.2</v>
      </c>
      <c r="AA366" s="86">
        <f t="shared" si="65"/>
        <v>1290.8</v>
      </c>
      <c r="AB366" s="77">
        <f t="shared" si="66"/>
        <v>2021</v>
      </c>
      <c r="AC366" s="76">
        <f t="shared" si="67"/>
        <v>10</v>
      </c>
      <c r="AD366" s="76" t="str">
        <f t="shared" si="68"/>
        <v/>
      </c>
      <c r="AE366" s="76" t="str">
        <f t="shared" si="69"/>
        <v/>
      </c>
      <c r="AF366" s="74">
        <f t="shared" si="70"/>
        <v>1290.8</v>
      </c>
      <c r="AG366" s="75" t="str">
        <f t="shared" si="71"/>
        <v>11:00</v>
      </c>
      <c r="AH366" s="74">
        <f t="shared" si="72"/>
        <v>29056.679999999997</v>
      </c>
      <c r="AI366" s="73" t="str">
        <f t="shared" si="73"/>
        <v/>
      </c>
      <c r="AJ366" s="73" t="str">
        <f t="shared" si="74"/>
        <v/>
      </c>
      <c r="AK366" s="73" t="str">
        <f t="shared" si="75"/>
        <v/>
      </c>
      <c r="AL366" s="72" t="str">
        <f t="shared" si="76"/>
        <v/>
      </c>
      <c r="AM366" s="71" t="str">
        <f t="shared" si="77"/>
        <v/>
      </c>
    </row>
    <row r="367" spans="2:39" ht="13.8" thickBot="1">
      <c r="B367" s="79">
        <v>44499</v>
      </c>
      <c r="C367" s="78">
        <f>'2019 PSUI Customer Load'!C367+'2019 PSUI Customer Gen'!C367</f>
        <v>1053.3599999999999</v>
      </c>
      <c r="D367" s="78">
        <f>'2019 PSUI Customer Load'!D367+'2019 PSUI Customer Gen'!D367</f>
        <v>1042.02</v>
      </c>
      <c r="E367" s="78">
        <f>'2019 PSUI Customer Load'!E367+'2019 PSUI Customer Gen'!E367</f>
        <v>1040.72</v>
      </c>
      <c r="F367" s="78">
        <f>'2019 PSUI Customer Load'!F367+'2019 PSUI Customer Gen'!F367</f>
        <v>1040.76</v>
      </c>
      <c r="G367" s="78">
        <f>'2019 PSUI Customer Load'!G367+'2019 PSUI Customer Gen'!G367</f>
        <v>1051.05</v>
      </c>
      <c r="H367" s="78">
        <f>'2019 PSUI Customer Load'!H367+'2019 PSUI Customer Gen'!H367</f>
        <v>1071.04</v>
      </c>
      <c r="I367" s="78">
        <f>'2019 PSUI Customer Load'!I367+'2019 PSUI Customer Gen'!I367</f>
        <v>1138.94</v>
      </c>
      <c r="J367" s="78">
        <f>'2019 PSUI Customer Load'!J367+'2019 PSUI Customer Gen'!J367</f>
        <v>1144.68</v>
      </c>
      <c r="K367" s="78">
        <f>'2019 PSUI Customer Load'!K367+'2019 PSUI Customer Gen'!K367</f>
        <v>1128.57</v>
      </c>
      <c r="L367" s="78">
        <f>'2019 PSUI Customer Load'!L367+'2019 PSUI Customer Gen'!L367</f>
        <v>1140.2</v>
      </c>
      <c r="M367" s="78">
        <f>'2019 PSUI Customer Load'!M367+'2019 PSUI Customer Gen'!M367</f>
        <v>1154.02</v>
      </c>
      <c r="N367" s="78">
        <f>'2019 PSUI Customer Load'!N367+'2019 PSUI Customer Gen'!N367</f>
        <v>1140.8900000000001</v>
      </c>
      <c r="O367" s="78">
        <f>'2019 PSUI Customer Load'!O367+'2019 PSUI Customer Gen'!O367</f>
        <v>1121.1600000000001</v>
      </c>
      <c r="P367" s="78">
        <f>'2019 PSUI Customer Load'!P367+'2019 PSUI Customer Gen'!P367</f>
        <v>1126.6199999999999</v>
      </c>
      <c r="Q367" s="78">
        <f>'2019 PSUI Customer Load'!Q367+'2019 PSUI Customer Gen'!Q367</f>
        <v>1099.21</v>
      </c>
      <c r="R367" s="78">
        <f>'2019 PSUI Customer Load'!R367+'2019 PSUI Customer Gen'!R367</f>
        <v>1095.6400000000001</v>
      </c>
      <c r="S367" s="78">
        <f>'2019 PSUI Customer Load'!S367+'2019 PSUI Customer Gen'!S367</f>
        <v>1064.6300000000001</v>
      </c>
      <c r="T367" s="78">
        <f>'2019 PSUI Customer Load'!T367+'2019 PSUI Customer Gen'!T367</f>
        <v>1085.04</v>
      </c>
      <c r="U367" s="78">
        <f>'2019 PSUI Customer Load'!U367+'2019 PSUI Customer Gen'!U367</f>
        <v>1074.29</v>
      </c>
      <c r="V367" s="78">
        <f>'2019 PSUI Customer Load'!V367+'2019 PSUI Customer Gen'!V367</f>
        <v>1055.8499999999999</v>
      </c>
      <c r="W367" s="78">
        <f>'2019 PSUI Customer Load'!W367+'2019 PSUI Customer Gen'!W367</f>
        <v>1052.8</v>
      </c>
      <c r="X367" s="78">
        <f>'2019 PSUI Customer Load'!X367+'2019 PSUI Customer Gen'!X367</f>
        <v>1035.3699999999999</v>
      </c>
      <c r="Y367" s="78">
        <f>'2019 PSUI Customer Load'!Y367+'2019 PSUI Customer Gen'!Y367</f>
        <v>1048.92</v>
      </c>
      <c r="Z367" s="78">
        <f>'2019 PSUI Customer Load'!Z367+'2019 PSUI Customer Gen'!Z367</f>
        <v>1025.68</v>
      </c>
      <c r="AA367" s="86">
        <f t="shared" si="65"/>
        <v>1154.02</v>
      </c>
      <c r="AB367" s="77">
        <f t="shared" si="66"/>
        <v>2021</v>
      </c>
      <c r="AC367" s="76">
        <f t="shared" si="67"/>
        <v>10</v>
      </c>
      <c r="AD367" s="76" t="str">
        <f t="shared" si="68"/>
        <v/>
      </c>
      <c r="AE367" s="76" t="str">
        <f t="shared" si="69"/>
        <v/>
      </c>
      <c r="AF367" s="74">
        <f t="shared" si="70"/>
        <v>1154.02</v>
      </c>
      <c r="AG367" s="75" t="str">
        <f t="shared" si="71"/>
        <v>11:00</v>
      </c>
      <c r="AH367" s="74">
        <f t="shared" si="72"/>
        <v>27185.48</v>
      </c>
      <c r="AI367" s="73" t="str">
        <f t="shared" si="73"/>
        <v/>
      </c>
      <c r="AJ367" s="73" t="str">
        <f t="shared" si="74"/>
        <v/>
      </c>
      <c r="AK367" s="73" t="str">
        <f t="shared" si="75"/>
        <v/>
      </c>
      <c r="AL367" s="72" t="str">
        <f t="shared" si="76"/>
        <v/>
      </c>
      <c r="AM367" s="71" t="str">
        <f t="shared" si="77"/>
        <v/>
      </c>
    </row>
    <row r="368" spans="2:39" ht="13.8" thickBot="1">
      <c r="B368" s="79">
        <v>44500</v>
      </c>
      <c r="C368" s="78">
        <f>'2019 PSUI Customer Load'!C368+'2019 PSUI Customer Gen'!C368</f>
        <v>1023.02</v>
      </c>
      <c r="D368" s="78">
        <f>'2019 PSUI Customer Load'!D368+'2019 PSUI Customer Gen'!D368</f>
        <v>1018.08</v>
      </c>
      <c r="E368" s="78">
        <f>'2019 PSUI Customer Load'!E368+'2019 PSUI Customer Gen'!E368</f>
        <v>1017.84</v>
      </c>
      <c r="F368" s="78">
        <f>'2019 PSUI Customer Load'!F368+'2019 PSUI Customer Gen'!F368</f>
        <v>1017.45</v>
      </c>
      <c r="G368" s="78">
        <f>'2019 PSUI Customer Load'!G368+'2019 PSUI Customer Gen'!G368</f>
        <v>1034.3599999999999</v>
      </c>
      <c r="H368" s="78">
        <f>'2019 PSUI Customer Load'!H368+'2019 PSUI Customer Gen'!H368</f>
        <v>1050.42</v>
      </c>
      <c r="I368" s="78">
        <f>'2019 PSUI Customer Load'!I368+'2019 PSUI Customer Gen'!I368</f>
        <v>1130.4000000000001</v>
      </c>
      <c r="J368" s="78">
        <f>'2019 PSUI Customer Load'!J368+'2019 PSUI Customer Gen'!J368</f>
        <v>1131.76</v>
      </c>
      <c r="K368" s="78">
        <f>'2019 PSUI Customer Load'!K368+'2019 PSUI Customer Gen'!K368</f>
        <v>1104.3599999999999</v>
      </c>
      <c r="L368" s="78">
        <f>'2019 PSUI Customer Load'!L368+'2019 PSUI Customer Gen'!L368</f>
        <v>1128.44</v>
      </c>
      <c r="M368" s="78">
        <f>'2019 PSUI Customer Load'!M368+'2019 PSUI Customer Gen'!M368</f>
        <v>1175.06</v>
      </c>
      <c r="N368" s="78">
        <f>'2019 PSUI Customer Load'!N368+'2019 PSUI Customer Gen'!N368</f>
        <v>1287.9000000000001</v>
      </c>
      <c r="O368" s="78">
        <f>'2019 PSUI Customer Load'!O368+'2019 PSUI Customer Gen'!O368</f>
        <v>1264.5899999999999</v>
      </c>
      <c r="P368" s="78">
        <f>'2019 PSUI Customer Load'!P368+'2019 PSUI Customer Gen'!P368</f>
        <v>1187.8699999999999</v>
      </c>
      <c r="Q368" s="78">
        <f>'2019 PSUI Customer Load'!Q368+'2019 PSUI Customer Gen'!Q368</f>
        <v>1177.33</v>
      </c>
      <c r="R368" s="78">
        <f>'2019 PSUI Customer Load'!R368+'2019 PSUI Customer Gen'!R368</f>
        <v>1140.72</v>
      </c>
      <c r="S368" s="78">
        <f>'2019 PSUI Customer Load'!S368+'2019 PSUI Customer Gen'!S368</f>
        <v>1042.8900000000001</v>
      </c>
      <c r="T368" s="78">
        <f>'2019 PSUI Customer Load'!T368+'2019 PSUI Customer Gen'!T368</f>
        <v>1056.2</v>
      </c>
      <c r="U368" s="78">
        <f>'2019 PSUI Customer Load'!U368+'2019 PSUI Customer Gen'!U368</f>
        <v>1077.58</v>
      </c>
      <c r="V368" s="78">
        <f>'2019 PSUI Customer Load'!V368+'2019 PSUI Customer Gen'!V368</f>
        <v>1055.18</v>
      </c>
      <c r="W368" s="78">
        <f>'2019 PSUI Customer Load'!W368+'2019 PSUI Customer Gen'!W368</f>
        <v>1053.3599999999999</v>
      </c>
      <c r="X368" s="78">
        <f>'2019 PSUI Customer Load'!X368+'2019 PSUI Customer Gen'!X368</f>
        <v>1038.83</v>
      </c>
      <c r="Y368" s="78">
        <f>'2019 PSUI Customer Load'!Y368+'2019 PSUI Customer Gen'!Y368</f>
        <v>1003.87</v>
      </c>
      <c r="Z368" s="78">
        <f>'2019 PSUI Customer Load'!Z368+'2019 PSUI Customer Gen'!Z368</f>
        <v>1045.5899999999999</v>
      </c>
      <c r="AA368" s="86">
        <f t="shared" si="65"/>
        <v>1287.9000000000001</v>
      </c>
      <c r="AB368" s="77">
        <f t="shared" si="66"/>
        <v>2021</v>
      </c>
      <c r="AC368" s="76">
        <f t="shared" si="67"/>
        <v>10</v>
      </c>
      <c r="AD368" s="76" t="str">
        <f t="shared" si="68"/>
        <v>2021-10</v>
      </c>
      <c r="AE368" s="76">
        <f t="shared" si="69"/>
        <v>10</v>
      </c>
      <c r="AF368" s="74">
        <f t="shared" si="70"/>
        <v>1287.9000000000001</v>
      </c>
      <c r="AG368" s="75" t="str">
        <f t="shared" si="71"/>
        <v>12:00</v>
      </c>
      <c r="AH368" s="74">
        <f t="shared" si="72"/>
        <v>27551</v>
      </c>
      <c r="AI368" s="73">
        <f t="shared" si="73"/>
        <v>47651.250000000007</v>
      </c>
      <c r="AJ368" s="73">
        <f t="shared" si="74"/>
        <v>1893.99</v>
      </c>
      <c r="AK368" s="73">
        <f t="shared" si="75"/>
        <v>41534.950000000004</v>
      </c>
      <c r="AL368" s="72">
        <f t="shared" si="76"/>
        <v>44483</v>
      </c>
      <c r="AM368" s="71" t="str">
        <f t="shared" si="77"/>
        <v>15:00</v>
      </c>
    </row>
    <row r="369" spans="2:39" ht="13.8" thickBot="1">
      <c r="B369" s="79">
        <v>44501</v>
      </c>
      <c r="C369" s="78">
        <f>'2019 PSUI Customer Load'!C369+'2019 PSUI Customer Gen'!C369</f>
        <v>1035.55</v>
      </c>
      <c r="D369" s="78">
        <f>'2019 PSUI Customer Load'!D369+'2019 PSUI Customer Gen'!D369</f>
        <v>1033.4100000000001</v>
      </c>
      <c r="E369" s="78">
        <f>'2019 PSUI Customer Load'!E369+'2019 PSUI Customer Gen'!E369</f>
        <v>1053.54</v>
      </c>
      <c r="F369" s="78">
        <f>'2019 PSUI Customer Load'!F369+'2019 PSUI Customer Gen'!F369</f>
        <v>1081.8900000000001</v>
      </c>
      <c r="G369" s="78">
        <f>'2019 PSUI Customer Load'!G369+'2019 PSUI Customer Gen'!G369</f>
        <v>1092.3900000000001</v>
      </c>
      <c r="H369" s="78">
        <f>'2019 PSUI Customer Load'!H369+'2019 PSUI Customer Gen'!H369</f>
        <v>1133.44</v>
      </c>
      <c r="I369" s="78">
        <f>'2019 PSUI Customer Load'!I369+'2019 PSUI Customer Gen'!I369</f>
        <v>1252.2</v>
      </c>
      <c r="J369" s="78">
        <f>'2019 PSUI Customer Load'!J369+'2019 PSUI Customer Gen'!J369</f>
        <v>1290</v>
      </c>
      <c r="K369" s="78">
        <f>'2019 PSUI Customer Load'!K369+'2019 PSUI Customer Gen'!K369</f>
        <v>1330.21</v>
      </c>
      <c r="L369" s="78">
        <f>'2019 PSUI Customer Load'!L369+'2019 PSUI Customer Gen'!L369</f>
        <v>1360.8330000000001</v>
      </c>
      <c r="M369" s="78">
        <f>'2019 PSUI Customer Load'!M369+'2019 PSUI Customer Gen'!M369</f>
        <v>1396.106</v>
      </c>
      <c r="N369" s="78">
        <f>'2019 PSUI Customer Load'!N369+'2019 PSUI Customer Gen'!N369</f>
        <v>1330.4979999999998</v>
      </c>
      <c r="O369" s="78">
        <f>'2019 PSUI Customer Load'!O369+'2019 PSUI Customer Gen'!O369</f>
        <v>1323.1960000000001</v>
      </c>
      <c r="P369" s="78">
        <f>'2019 PSUI Customer Load'!P369+'2019 PSUI Customer Gen'!P369</f>
        <v>1309.143</v>
      </c>
      <c r="Q369" s="78">
        <f>'2019 PSUI Customer Load'!Q369+'2019 PSUI Customer Gen'!Q369</f>
        <v>1293.6770000000001</v>
      </c>
      <c r="R369" s="78">
        <f>'2019 PSUI Customer Load'!R369+'2019 PSUI Customer Gen'!R369</f>
        <v>1255.232</v>
      </c>
      <c r="S369" s="78">
        <f>'2019 PSUI Customer Load'!S369+'2019 PSUI Customer Gen'!S369</f>
        <v>1193.778</v>
      </c>
      <c r="T369" s="78">
        <f>'2019 PSUI Customer Load'!T369+'2019 PSUI Customer Gen'!T369</f>
        <v>1188.5430000000001</v>
      </c>
      <c r="U369" s="78">
        <f>'2019 PSUI Customer Load'!U369+'2019 PSUI Customer Gen'!U369</f>
        <v>1196.5440000000001</v>
      </c>
      <c r="V369" s="78">
        <f>'2019 PSUI Customer Load'!V369+'2019 PSUI Customer Gen'!V369</f>
        <v>1167.758</v>
      </c>
      <c r="W369" s="78">
        <f>'2019 PSUI Customer Load'!W369+'2019 PSUI Customer Gen'!W369</f>
        <v>1154.671</v>
      </c>
      <c r="X369" s="78">
        <f>'2019 PSUI Customer Load'!X369+'2019 PSUI Customer Gen'!X369</f>
        <v>1136.508</v>
      </c>
      <c r="Y369" s="78">
        <f>'2019 PSUI Customer Load'!Y369+'2019 PSUI Customer Gen'!Y369</f>
        <v>1105.4389999999999</v>
      </c>
      <c r="Z369" s="78">
        <f>'2019 PSUI Customer Load'!Z369+'2019 PSUI Customer Gen'!Z369</f>
        <v>1104.239</v>
      </c>
      <c r="AA369" s="86">
        <f t="shared" si="65"/>
        <v>1396.106</v>
      </c>
      <c r="AB369" s="77">
        <f t="shared" si="66"/>
        <v>2021</v>
      </c>
      <c r="AC369" s="76">
        <f t="shared" si="67"/>
        <v>11</v>
      </c>
      <c r="AD369" s="76" t="str">
        <f t="shared" si="68"/>
        <v/>
      </c>
      <c r="AE369" s="76" t="str">
        <f t="shared" si="69"/>
        <v/>
      </c>
      <c r="AF369" s="74">
        <f t="shared" si="70"/>
        <v>1396.106</v>
      </c>
      <c r="AG369" s="75" t="str">
        <f t="shared" si="71"/>
        <v>11:00</v>
      </c>
      <c r="AH369" s="74">
        <f t="shared" si="72"/>
        <v>30214.901000000005</v>
      </c>
      <c r="AI369" s="73" t="str">
        <f t="shared" si="73"/>
        <v/>
      </c>
      <c r="AJ369" s="73" t="str">
        <f t="shared" si="74"/>
        <v/>
      </c>
      <c r="AK369" s="73" t="str">
        <f t="shared" si="75"/>
        <v/>
      </c>
      <c r="AL369" s="72" t="str">
        <f t="shared" si="76"/>
        <v/>
      </c>
      <c r="AM369" s="71" t="str">
        <f t="shared" si="77"/>
        <v/>
      </c>
    </row>
    <row r="370" spans="2:39" ht="13.8" thickBot="1">
      <c r="B370" s="79">
        <v>44502</v>
      </c>
      <c r="C370" s="78">
        <f>'2019 PSUI Customer Load'!C370+'2019 PSUI Customer Gen'!C370</f>
        <v>1096.0360000000001</v>
      </c>
      <c r="D370" s="78">
        <f>'2019 PSUI Customer Load'!D370+'2019 PSUI Customer Gen'!D370</f>
        <v>1097.903</v>
      </c>
      <c r="E370" s="78">
        <f>'2019 PSUI Customer Load'!E370+'2019 PSUI Customer Gen'!E370</f>
        <v>1108.99</v>
      </c>
      <c r="F370" s="78">
        <f>'2019 PSUI Customer Load'!F370+'2019 PSUI Customer Gen'!F370</f>
        <v>1127.8770000000002</v>
      </c>
      <c r="G370" s="78">
        <f>'2019 PSUI Customer Load'!G370+'2019 PSUI Customer Gen'!G370</f>
        <v>1132.8399999999999</v>
      </c>
      <c r="H370" s="78">
        <f>'2019 PSUI Customer Load'!H370+'2019 PSUI Customer Gen'!H370</f>
        <v>1179.6500000000001</v>
      </c>
      <c r="I370" s="78">
        <f>'2019 PSUI Customer Load'!I370+'2019 PSUI Customer Gen'!I370</f>
        <v>1302.93</v>
      </c>
      <c r="J370" s="78">
        <f>'2019 PSUI Customer Load'!J370+'2019 PSUI Customer Gen'!J370</f>
        <v>1330.489</v>
      </c>
      <c r="K370" s="78">
        <f>'2019 PSUI Customer Load'!K370+'2019 PSUI Customer Gen'!K370</f>
        <v>1338.069</v>
      </c>
      <c r="L370" s="78">
        <f>'2019 PSUI Customer Load'!L370+'2019 PSUI Customer Gen'!L370</f>
        <v>1367.46</v>
      </c>
      <c r="M370" s="78">
        <f>'2019 PSUI Customer Load'!M370+'2019 PSUI Customer Gen'!M370</f>
        <v>1355.375</v>
      </c>
      <c r="N370" s="78">
        <f>'2019 PSUI Customer Load'!N370+'2019 PSUI Customer Gen'!N370</f>
        <v>1333.2250000000001</v>
      </c>
      <c r="O370" s="78">
        <f>'2019 PSUI Customer Load'!O370+'2019 PSUI Customer Gen'!O370</f>
        <v>1345.9499999999998</v>
      </c>
      <c r="P370" s="78">
        <f>'2019 PSUI Customer Load'!P370+'2019 PSUI Customer Gen'!P370</f>
        <v>1325.627</v>
      </c>
      <c r="Q370" s="78">
        <f>'2019 PSUI Customer Load'!Q370+'2019 PSUI Customer Gen'!Q370</f>
        <v>1311.2370000000001</v>
      </c>
      <c r="R370" s="78">
        <f>'2019 PSUI Customer Load'!R370+'2019 PSUI Customer Gen'!R370</f>
        <v>1282.3969999999999</v>
      </c>
      <c r="S370" s="78">
        <f>'2019 PSUI Customer Load'!S370+'2019 PSUI Customer Gen'!S370</f>
        <v>1217.3390000000002</v>
      </c>
      <c r="T370" s="78">
        <f>'2019 PSUI Customer Load'!T370+'2019 PSUI Customer Gen'!T370</f>
        <v>1230.02</v>
      </c>
      <c r="U370" s="78">
        <f>'2019 PSUI Customer Load'!U370+'2019 PSUI Customer Gen'!U370</f>
        <v>1231.9839999999999</v>
      </c>
      <c r="V370" s="78">
        <f>'2019 PSUI Customer Load'!V370+'2019 PSUI Customer Gen'!V370</f>
        <v>1203.0730000000001</v>
      </c>
      <c r="W370" s="78">
        <f>'2019 PSUI Customer Load'!W370+'2019 PSUI Customer Gen'!W370</f>
        <v>1182.1610000000001</v>
      </c>
      <c r="X370" s="78">
        <f>'2019 PSUI Customer Load'!X370+'2019 PSUI Customer Gen'!X370</f>
        <v>1162.992</v>
      </c>
      <c r="Y370" s="78">
        <f>'2019 PSUI Customer Load'!Y370+'2019 PSUI Customer Gen'!Y370</f>
        <v>1132.0529999999999</v>
      </c>
      <c r="Z370" s="78">
        <f>'2019 PSUI Customer Load'!Z370+'2019 PSUI Customer Gen'!Z370</f>
        <v>1122.384</v>
      </c>
      <c r="AA370" s="86">
        <f t="shared" si="65"/>
        <v>1367.46</v>
      </c>
      <c r="AB370" s="77">
        <f t="shared" si="66"/>
        <v>2021</v>
      </c>
      <c r="AC370" s="76">
        <f t="shared" si="67"/>
        <v>11</v>
      </c>
      <c r="AD370" s="76" t="str">
        <f t="shared" si="68"/>
        <v/>
      </c>
      <c r="AE370" s="76" t="str">
        <f t="shared" si="69"/>
        <v/>
      </c>
      <c r="AF370" s="74">
        <f t="shared" si="70"/>
        <v>1367.46</v>
      </c>
      <c r="AG370" s="75" t="str">
        <f t="shared" si="71"/>
        <v>10:00</v>
      </c>
      <c r="AH370" s="74">
        <f t="shared" si="72"/>
        <v>30885.521000000001</v>
      </c>
      <c r="AI370" s="73" t="str">
        <f t="shared" si="73"/>
        <v/>
      </c>
      <c r="AJ370" s="73" t="str">
        <f t="shared" si="74"/>
        <v/>
      </c>
      <c r="AK370" s="73" t="str">
        <f t="shared" si="75"/>
        <v/>
      </c>
      <c r="AL370" s="72" t="str">
        <f t="shared" si="76"/>
        <v/>
      </c>
      <c r="AM370" s="71" t="str">
        <f t="shared" si="77"/>
        <v/>
      </c>
    </row>
    <row r="371" spans="2:39" ht="13.8" thickBot="1">
      <c r="B371" s="79">
        <v>44503</v>
      </c>
      <c r="C371" s="78">
        <f>'2019 PSUI Customer Load'!C371+'2019 PSUI Customer Gen'!C371</f>
        <v>1122.3410000000001</v>
      </c>
      <c r="D371" s="78">
        <f>'2019 PSUI Customer Load'!D371+'2019 PSUI Customer Gen'!D371</f>
        <v>1106.5409999999999</v>
      </c>
      <c r="E371" s="78">
        <f>'2019 PSUI Customer Load'!E371+'2019 PSUI Customer Gen'!E371</f>
        <v>1113.7449999999999</v>
      </c>
      <c r="F371" s="78">
        <f>'2019 PSUI Customer Load'!F371+'2019 PSUI Customer Gen'!F371</f>
        <v>1125.5350000000001</v>
      </c>
      <c r="G371" s="78">
        <f>'2019 PSUI Customer Load'!G371+'2019 PSUI Customer Gen'!G371</f>
        <v>1148.6610000000001</v>
      </c>
      <c r="H371" s="78">
        <f>'2019 PSUI Customer Load'!H371+'2019 PSUI Customer Gen'!H371</f>
        <v>1214.115</v>
      </c>
      <c r="I371" s="78">
        <f>'2019 PSUI Customer Load'!I371+'2019 PSUI Customer Gen'!I371</f>
        <v>1328.731</v>
      </c>
      <c r="J371" s="78">
        <f>'2019 PSUI Customer Load'!J371+'2019 PSUI Customer Gen'!J371</f>
        <v>1337.7170000000001</v>
      </c>
      <c r="K371" s="78">
        <f>'2019 PSUI Customer Load'!K371+'2019 PSUI Customer Gen'!K371</f>
        <v>1364.4089999999999</v>
      </c>
      <c r="L371" s="78">
        <f>'2019 PSUI Customer Load'!L371+'2019 PSUI Customer Gen'!L371</f>
        <v>1384.49</v>
      </c>
      <c r="M371" s="78">
        <f>'2019 PSUI Customer Load'!M371+'2019 PSUI Customer Gen'!M371</f>
        <v>1376.5419999999999</v>
      </c>
      <c r="N371" s="78">
        <f>'2019 PSUI Customer Load'!N371+'2019 PSUI Customer Gen'!N371</f>
        <v>1355.5740000000001</v>
      </c>
      <c r="O371" s="78">
        <f>'2019 PSUI Customer Load'!O371+'2019 PSUI Customer Gen'!O371</f>
        <v>1338.723</v>
      </c>
      <c r="P371" s="78">
        <f>'2019 PSUI Customer Load'!P371+'2019 PSUI Customer Gen'!P371</f>
        <v>1307.8579999999999</v>
      </c>
      <c r="Q371" s="78">
        <f>'2019 PSUI Customer Load'!Q371+'2019 PSUI Customer Gen'!Q371</f>
        <v>1298.68</v>
      </c>
      <c r="R371" s="78">
        <f>'2019 PSUI Customer Load'!R371+'2019 PSUI Customer Gen'!R371</f>
        <v>1278.0030000000002</v>
      </c>
      <c r="S371" s="78">
        <f>'2019 PSUI Customer Load'!S371+'2019 PSUI Customer Gen'!S371</f>
        <v>1211.6519999999998</v>
      </c>
      <c r="T371" s="78">
        <f>'2019 PSUI Customer Load'!T371+'2019 PSUI Customer Gen'!T371</f>
        <v>1188.078</v>
      </c>
      <c r="U371" s="78">
        <f>'2019 PSUI Customer Load'!U371+'2019 PSUI Customer Gen'!U371</f>
        <v>1188.509</v>
      </c>
      <c r="V371" s="78">
        <f>'2019 PSUI Customer Load'!V371+'2019 PSUI Customer Gen'!V371</f>
        <v>1168.0340000000001</v>
      </c>
      <c r="W371" s="78">
        <f>'2019 PSUI Customer Load'!W371+'2019 PSUI Customer Gen'!W371</f>
        <v>1161.1089999999999</v>
      </c>
      <c r="X371" s="78">
        <f>'2019 PSUI Customer Load'!X371+'2019 PSUI Customer Gen'!X371</f>
        <v>1166.8420000000001</v>
      </c>
      <c r="Y371" s="78">
        <f>'2019 PSUI Customer Load'!Y371+'2019 PSUI Customer Gen'!Y371</f>
        <v>1116.8679999999999</v>
      </c>
      <c r="Z371" s="78">
        <f>'2019 PSUI Customer Load'!Z371+'2019 PSUI Customer Gen'!Z371</f>
        <v>1113.174</v>
      </c>
      <c r="AA371" s="86">
        <f t="shared" si="65"/>
        <v>1384.49</v>
      </c>
      <c r="AB371" s="77">
        <f t="shared" si="66"/>
        <v>2021</v>
      </c>
      <c r="AC371" s="76">
        <f t="shared" si="67"/>
        <v>11</v>
      </c>
      <c r="AD371" s="76" t="str">
        <f t="shared" si="68"/>
        <v/>
      </c>
      <c r="AE371" s="76" t="str">
        <f t="shared" si="69"/>
        <v/>
      </c>
      <c r="AF371" s="74">
        <f t="shared" si="70"/>
        <v>1384.49</v>
      </c>
      <c r="AG371" s="75" t="str">
        <f t="shared" si="71"/>
        <v>10:00</v>
      </c>
      <c r="AH371" s="74">
        <f t="shared" si="72"/>
        <v>30900.421000000002</v>
      </c>
      <c r="AI371" s="73" t="str">
        <f t="shared" si="73"/>
        <v/>
      </c>
      <c r="AJ371" s="73" t="str">
        <f t="shared" si="74"/>
        <v/>
      </c>
      <c r="AK371" s="73" t="str">
        <f t="shared" si="75"/>
        <v/>
      </c>
      <c r="AL371" s="72" t="str">
        <f t="shared" si="76"/>
        <v/>
      </c>
      <c r="AM371" s="71" t="str">
        <f t="shared" si="77"/>
        <v/>
      </c>
    </row>
    <row r="372" spans="2:39" ht="13.8" thickBot="1">
      <c r="B372" s="79">
        <v>44504</v>
      </c>
      <c r="C372" s="78">
        <f>'2019 PSUI Customer Load'!C372+'2019 PSUI Customer Gen'!C372</f>
        <v>1102.5220000000002</v>
      </c>
      <c r="D372" s="78">
        <f>'2019 PSUI Customer Load'!D372+'2019 PSUI Customer Gen'!D372</f>
        <v>1098.066</v>
      </c>
      <c r="E372" s="78">
        <f>'2019 PSUI Customer Load'!E372+'2019 PSUI Customer Gen'!E372</f>
        <v>1112.6390000000001</v>
      </c>
      <c r="F372" s="78">
        <f>'2019 PSUI Customer Load'!F372+'2019 PSUI Customer Gen'!F372</f>
        <v>1115.3329999999999</v>
      </c>
      <c r="G372" s="78">
        <f>'2019 PSUI Customer Load'!G372+'2019 PSUI Customer Gen'!G372</f>
        <v>1126.3909999999998</v>
      </c>
      <c r="H372" s="78">
        <f>'2019 PSUI Customer Load'!H372+'2019 PSUI Customer Gen'!H372</f>
        <v>1183.2909999999999</v>
      </c>
      <c r="I372" s="78">
        <f>'2019 PSUI Customer Load'!I372+'2019 PSUI Customer Gen'!I372</f>
        <v>1310.7739999999999</v>
      </c>
      <c r="J372" s="78">
        <f>'2019 PSUI Customer Load'!J372+'2019 PSUI Customer Gen'!J372</f>
        <v>1338.018</v>
      </c>
      <c r="K372" s="78">
        <f>'2019 PSUI Customer Load'!K372+'2019 PSUI Customer Gen'!K372</f>
        <v>1365.0119999999999</v>
      </c>
      <c r="L372" s="78">
        <f>'2019 PSUI Customer Load'!L372+'2019 PSUI Customer Gen'!L372</f>
        <v>1360.8510000000001</v>
      </c>
      <c r="M372" s="78">
        <f>'2019 PSUI Customer Load'!M372+'2019 PSUI Customer Gen'!M372</f>
        <v>1365.9079999999999</v>
      </c>
      <c r="N372" s="78">
        <f>'2019 PSUI Customer Load'!N372+'2019 PSUI Customer Gen'!N372</f>
        <v>1331.518</v>
      </c>
      <c r="O372" s="78">
        <f>'2019 PSUI Customer Load'!O372+'2019 PSUI Customer Gen'!O372</f>
        <v>1333.538</v>
      </c>
      <c r="P372" s="78">
        <f>'2019 PSUI Customer Load'!P372+'2019 PSUI Customer Gen'!P372</f>
        <v>1335.7750000000001</v>
      </c>
      <c r="Q372" s="78">
        <f>'2019 PSUI Customer Load'!Q372+'2019 PSUI Customer Gen'!Q372</f>
        <v>1340.519</v>
      </c>
      <c r="R372" s="78">
        <f>'2019 PSUI Customer Load'!R372+'2019 PSUI Customer Gen'!R372</f>
        <v>1288.1670000000001</v>
      </c>
      <c r="S372" s="78">
        <f>'2019 PSUI Customer Load'!S372+'2019 PSUI Customer Gen'!S372</f>
        <v>1223.1969999999999</v>
      </c>
      <c r="T372" s="78">
        <f>'2019 PSUI Customer Load'!T372+'2019 PSUI Customer Gen'!T372</f>
        <v>1215.779</v>
      </c>
      <c r="U372" s="78">
        <f>'2019 PSUI Customer Load'!U372+'2019 PSUI Customer Gen'!U372</f>
        <v>1209.1500000000001</v>
      </c>
      <c r="V372" s="78">
        <f>'2019 PSUI Customer Load'!V372+'2019 PSUI Customer Gen'!V372</f>
        <v>1199.7860000000001</v>
      </c>
      <c r="W372" s="78">
        <f>'2019 PSUI Customer Load'!W372+'2019 PSUI Customer Gen'!W372</f>
        <v>1167.7719999999999</v>
      </c>
      <c r="X372" s="78">
        <f>'2019 PSUI Customer Load'!X372+'2019 PSUI Customer Gen'!X372</f>
        <v>1164.8999999999999</v>
      </c>
      <c r="Y372" s="78">
        <f>'2019 PSUI Customer Load'!Y372+'2019 PSUI Customer Gen'!Y372</f>
        <v>1128.721</v>
      </c>
      <c r="Z372" s="78">
        <f>'2019 PSUI Customer Load'!Z372+'2019 PSUI Customer Gen'!Z372</f>
        <v>1131.2040000000002</v>
      </c>
      <c r="AA372" s="86">
        <f t="shared" si="65"/>
        <v>1365.9079999999999</v>
      </c>
      <c r="AB372" s="77">
        <f t="shared" si="66"/>
        <v>2021</v>
      </c>
      <c r="AC372" s="76">
        <f t="shared" si="67"/>
        <v>11</v>
      </c>
      <c r="AD372" s="76" t="str">
        <f t="shared" si="68"/>
        <v/>
      </c>
      <c r="AE372" s="76" t="str">
        <f t="shared" si="69"/>
        <v/>
      </c>
      <c r="AF372" s="74">
        <f t="shared" si="70"/>
        <v>1365.9079999999999</v>
      </c>
      <c r="AG372" s="75" t="str">
        <f t="shared" si="71"/>
        <v>11:00</v>
      </c>
      <c r="AH372" s="74">
        <f t="shared" si="72"/>
        <v>30914.739000000009</v>
      </c>
      <c r="AI372" s="73" t="str">
        <f t="shared" si="73"/>
        <v/>
      </c>
      <c r="AJ372" s="73" t="str">
        <f t="shared" si="74"/>
        <v/>
      </c>
      <c r="AK372" s="73" t="str">
        <f t="shared" si="75"/>
        <v/>
      </c>
      <c r="AL372" s="72" t="str">
        <f t="shared" si="76"/>
        <v/>
      </c>
      <c r="AM372" s="71" t="str">
        <f t="shared" si="77"/>
        <v/>
      </c>
    </row>
    <row r="373" spans="2:39" ht="13.8" thickBot="1">
      <c r="B373" s="79">
        <v>44505</v>
      </c>
      <c r="C373" s="78">
        <f>'2019 PSUI Customer Load'!C373+'2019 PSUI Customer Gen'!C373</f>
        <v>1121.172</v>
      </c>
      <c r="D373" s="78">
        <f>'2019 PSUI Customer Load'!D373+'2019 PSUI Customer Gen'!D373</f>
        <v>1123.7549999999999</v>
      </c>
      <c r="E373" s="78">
        <f>'2019 PSUI Customer Load'!E373+'2019 PSUI Customer Gen'!E373</f>
        <v>1138.788</v>
      </c>
      <c r="F373" s="78">
        <f>'2019 PSUI Customer Load'!F373+'2019 PSUI Customer Gen'!F373</f>
        <v>1138.9349999999999</v>
      </c>
      <c r="G373" s="78">
        <f>'2019 PSUI Customer Load'!G373+'2019 PSUI Customer Gen'!G373</f>
        <v>1158.317</v>
      </c>
      <c r="H373" s="78">
        <f>'2019 PSUI Customer Load'!H373+'2019 PSUI Customer Gen'!H373</f>
        <v>1206.4829999999999</v>
      </c>
      <c r="I373" s="78">
        <f>'2019 PSUI Customer Load'!I373+'2019 PSUI Customer Gen'!I373</f>
        <v>1317.819</v>
      </c>
      <c r="J373" s="78">
        <f>'2019 PSUI Customer Load'!J373+'2019 PSUI Customer Gen'!J373</f>
        <v>1327.953</v>
      </c>
      <c r="K373" s="78">
        <f>'2019 PSUI Customer Load'!K373+'2019 PSUI Customer Gen'!K373</f>
        <v>1350.309</v>
      </c>
      <c r="L373" s="78">
        <f>'2019 PSUI Customer Load'!L373+'2019 PSUI Customer Gen'!L373</f>
        <v>1358.788</v>
      </c>
      <c r="M373" s="78">
        <f>'2019 PSUI Customer Load'!M373+'2019 PSUI Customer Gen'!M373</f>
        <v>1361.8420000000001</v>
      </c>
      <c r="N373" s="78">
        <f>'2019 PSUI Customer Load'!N373+'2019 PSUI Customer Gen'!N373</f>
        <v>1322.9199999999998</v>
      </c>
      <c r="O373" s="78">
        <f>'2019 PSUI Customer Load'!O373+'2019 PSUI Customer Gen'!O373</f>
        <v>1335.8529999999998</v>
      </c>
      <c r="P373" s="78">
        <f>'2019 PSUI Customer Load'!P373+'2019 PSUI Customer Gen'!P373</f>
        <v>1319.7349999999999</v>
      </c>
      <c r="Q373" s="78">
        <f>'2019 PSUI Customer Load'!Q373+'2019 PSUI Customer Gen'!Q373</f>
        <v>1288.4260000000002</v>
      </c>
      <c r="R373" s="78">
        <f>'2019 PSUI Customer Load'!R373+'2019 PSUI Customer Gen'!R373</f>
        <v>1249.125</v>
      </c>
      <c r="S373" s="78">
        <f>'2019 PSUI Customer Load'!S373+'2019 PSUI Customer Gen'!S373</f>
        <v>1184.039</v>
      </c>
      <c r="T373" s="78">
        <f>'2019 PSUI Customer Load'!T373+'2019 PSUI Customer Gen'!T373</f>
        <v>1185.9280000000001</v>
      </c>
      <c r="U373" s="78">
        <f>'2019 PSUI Customer Load'!U373+'2019 PSUI Customer Gen'!U373</f>
        <v>1185.1990000000001</v>
      </c>
      <c r="V373" s="78">
        <f>'2019 PSUI Customer Load'!V373+'2019 PSUI Customer Gen'!V373</f>
        <v>1155.6009999999999</v>
      </c>
      <c r="W373" s="78">
        <f>'2019 PSUI Customer Load'!W373+'2019 PSUI Customer Gen'!W373</f>
        <v>1145.498</v>
      </c>
      <c r="X373" s="78">
        <f>'2019 PSUI Customer Load'!X373+'2019 PSUI Customer Gen'!X373</f>
        <v>1134.586</v>
      </c>
      <c r="Y373" s="78">
        <f>'2019 PSUI Customer Load'!Y373+'2019 PSUI Customer Gen'!Y373</f>
        <v>1099.095</v>
      </c>
      <c r="Z373" s="78">
        <f>'2019 PSUI Customer Load'!Z373+'2019 PSUI Customer Gen'!Z373</f>
        <v>1108.8630000000001</v>
      </c>
      <c r="AA373" s="86">
        <f t="shared" si="65"/>
        <v>1361.8420000000001</v>
      </c>
      <c r="AB373" s="77">
        <f t="shared" si="66"/>
        <v>2021</v>
      </c>
      <c r="AC373" s="76">
        <f t="shared" si="67"/>
        <v>11</v>
      </c>
      <c r="AD373" s="76" t="str">
        <f t="shared" si="68"/>
        <v/>
      </c>
      <c r="AE373" s="76" t="str">
        <f t="shared" si="69"/>
        <v/>
      </c>
      <c r="AF373" s="74">
        <f t="shared" si="70"/>
        <v>1361.8420000000001</v>
      </c>
      <c r="AG373" s="75" t="str">
        <f t="shared" si="71"/>
        <v>11:00</v>
      </c>
      <c r="AH373" s="74">
        <f t="shared" si="72"/>
        <v>30680.870999999999</v>
      </c>
      <c r="AI373" s="73" t="str">
        <f t="shared" si="73"/>
        <v/>
      </c>
      <c r="AJ373" s="73" t="str">
        <f t="shared" si="74"/>
        <v/>
      </c>
      <c r="AK373" s="73" t="str">
        <f t="shared" si="75"/>
        <v/>
      </c>
      <c r="AL373" s="72" t="str">
        <f t="shared" si="76"/>
        <v/>
      </c>
      <c r="AM373" s="71" t="str">
        <f t="shared" si="77"/>
        <v/>
      </c>
    </row>
    <row r="374" spans="2:39" ht="13.8" thickBot="1">
      <c r="B374" s="79">
        <v>44506</v>
      </c>
      <c r="C374" s="78">
        <f>'2019 PSUI Customer Load'!C374+'2019 PSUI Customer Gen'!C374</f>
        <v>1096.7149999999999</v>
      </c>
      <c r="D374" s="78">
        <f>'2019 PSUI Customer Load'!D374+'2019 PSUI Customer Gen'!D374</f>
        <v>1093.739</v>
      </c>
      <c r="E374" s="78">
        <f>'2019 PSUI Customer Load'!E374+'2019 PSUI Customer Gen'!E374</f>
        <v>1098.846</v>
      </c>
      <c r="F374" s="78">
        <f>'2019 PSUI Customer Load'!F374+'2019 PSUI Customer Gen'!F374</f>
        <v>1102.1570000000002</v>
      </c>
      <c r="G374" s="78">
        <f>'2019 PSUI Customer Load'!G374+'2019 PSUI Customer Gen'!G374</f>
        <v>1119.732</v>
      </c>
      <c r="H374" s="78">
        <f>'2019 PSUI Customer Load'!H374+'2019 PSUI Customer Gen'!H374</f>
        <v>1149.1389999999999</v>
      </c>
      <c r="I374" s="78">
        <f>'2019 PSUI Customer Load'!I374+'2019 PSUI Customer Gen'!I374</f>
        <v>1191.2329999999999</v>
      </c>
      <c r="J374" s="78">
        <f>'2019 PSUI Customer Load'!J374+'2019 PSUI Customer Gen'!J374</f>
        <v>1212.6079999999999</v>
      </c>
      <c r="K374" s="78">
        <f>'2019 PSUI Customer Load'!K374+'2019 PSUI Customer Gen'!K374</f>
        <v>1200.4160000000002</v>
      </c>
      <c r="L374" s="78">
        <f>'2019 PSUI Customer Load'!L374+'2019 PSUI Customer Gen'!L374</f>
        <v>1184.99</v>
      </c>
      <c r="M374" s="78">
        <f>'2019 PSUI Customer Load'!M374+'2019 PSUI Customer Gen'!M374</f>
        <v>1028.748</v>
      </c>
      <c r="N374" s="78">
        <f>'2019 PSUI Customer Load'!N374+'2019 PSUI Customer Gen'!N374</f>
        <v>1126.067</v>
      </c>
      <c r="O374" s="78">
        <f>'2019 PSUI Customer Load'!O374+'2019 PSUI Customer Gen'!O374</f>
        <v>1158.9649999999999</v>
      </c>
      <c r="P374" s="78">
        <f>'2019 PSUI Customer Load'!P374+'2019 PSUI Customer Gen'!P374</f>
        <v>1137.452</v>
      </c>
      <c r="Q374" s="78">
        <f>'2019 PSUI Customer Load'!Q374+'2019 PSUI Customer Gen'!Q374</f>
        <v>1115.2539999999999</v>
      </c>
      <c r="R374" s="78">
        <f>'2019 PSUI Customer Load'!R374+'2019 PSUI Customer Gen'!R374</f>
        <v>1114.559</v>
      </c>
      <c r="S374" s="78">
        <f>'2019 PSUI Customer Load'!S374+'2019 PSUI Customer Gen'!S374</f>
        <v>1083.0810000000001</v>
      </c>
      <c r="T374" s="78">
        <f>'2019 PSUI Customer Load'!T374+'2019 PSUI Customer Gen'!T374</f>
        <v>1104.373</v>
      </c>
      <c r="U374" s="78">
        <f>'2019 PSUI Customer Load'!U374+'2019 PSUI Customer Gen'!U374</f>
        <v>1111.8579999999999</v>
      </c>
      <c r="V374" s="78">
        <f>'2019 PSUI Customer Load'!V374+'2019 PSUI Customer Gen'!V374</f>
        <v>1091.789</v>
      </c>
      <c r="W374" s="78">
        <f>'2019 PSUI Customer Load'!W374+'2019 PSUI Customer Gen'!W374</f>
        <v>1095.0260000000001</v>
      </c>
      <c r="X374" s="78">
        <f>'2019 PSUI Customer Load'!X374+'2019 PSUI Customer Gen'!X374</f>
        <v>1083.2520000000002</v>
      </c>
      <c r="Y374" s="78">
        <f>'2019 PSUI Customer Load'!Y374+'2019 PSUI Customer Gen'!Y374</f>
        <v>1068.2430000000002</v>
      </c>
      <c r="Z374" s="78">
        <f>'2019 PSUI Customer Load'!Z374+'2019 PSUI Customer Gen'!Z374</f>
        <v>1073.0409999999999</v>
      </c>
      <c r="AA374" s="86">
        <f t="shared" si="65"/>
        <v>1212.6079999999999</v>
      </c>
      <c r="AB374" s="77">
        <f t="shared" si="66"/>
        <v>2021</v>
      </c>
      <c r="AC374" s="76">
        <f t="shared" si="67"/>
        <v>11</v>
      </c>
      <c r="AD374" s="76" t="str">
        <f t="shared" si="68"/>
        <v/>
      </c>
      <c r="AE374" s="76" t="str">
        <f t="shared" si="69"/>
        <v/>
      </c>
      <c r="AF374" s="74">
        <f t="shared" si="70"/>
        <v>1212.6079999999999</v>
      </c>
      <c r="AG374" s="75" t="str">
        <f t="shared" si="71"/>
        <v>8:00</v>
      </c>
      <c r="AH374" s="74">
        <f t="shared" si="72"/>
        <v>28053.891000000003</v>
      </c>
      <c r="AI374" s="73" t="str">
        <f t="shared" si="73"/>
        <v/>
      </c>
      <c r="AJ374" s="73" t="str">
        <f t="shared" si="74"/>
        <v/>
      </c>
      <c r="AK374" s="73" t="str">
        <f t="shared" si="75"/>
        <v/>
      </c>
      <c r="AL374" s="72" t="str">
        <f t="shared" si="76"/>
        <v/>
      </c>
      <c r="AM374" s="71" t="str">
        <f t="shared" si="77"/>
        <v/>
      </c>
    </row>
    <row r="375" spans="2:39" ht="13.8" thickBot="1">
      <c r="B375" s="79">
        <v>44507</v>
      </c>
      <c r="C375" s="78">
        <f>'2019 PSUI Customer Load'!C375+'2019 PSUI Customer Gen'!C375</f>
        <v>1066.4720000000002</v>
      </c>
      <c r="D375" s="78">
        <f>'2019 PSUI Customer Load'!D375+'2019 PSUI Customer Gen'!D375</f>
        <v>1062.299</v>
      </c>
      <c r="E375" s="78">
        <f>'2019 PSUI Customer Load'!E375+'2019 PSUI Customer Gen'!E375</f>
        <v>1061.126</v>
      </c>
      <c r="F375" s="78">
        <f>'2019 PSUI Customer Load'!F375+'2019 PSUI Customer Gen'!F375</f>
        <v>1059.816</v>
      </c>
      <c r="G375" s="78">
        <f>'2019 PSUI Customer Load'!G375+'2019 PSUI Customer Gen'!G375</f>
        <v>1064.963</v>
      </c>
      <c r="H375" s="78">
        <f>'2019 PSUI Customer Load'!H375+'2019 PSUI Customer Gen'!H375</f>
        <v>1073.431</v>
      </c>
      <c r="I375" s="78">
        <f>'2019 PSUI Customer Load'!I375+'2019 PSUI Customer Gen'!I375</f>
        <v>1097.126</v>
      </c>
      <c r="J375" s="78">
        <f>'2019 PSUI Customer Load'!J375+'2019 PSUI Customer Gen'!J375</f>
        <v>1141.0640000000001</v>
      </c>
      <c r="K375" s="78">
        <f>'2019 PSUI Customer Load'!K375+'2019 PSUI Customer Gen'!K375</f>
        <v>1153.008</v>
      </c>
      <c r="L375" s="78">
        <f>'2019 PSUI Customer Load'!L375+'2019 PSUI Customer Gen'!L375</f>
        <v>1149.2739999999999</v>
      </c>
      <c r="M375" s="78">
        <f>'2019 PSUI Customer Load'!M375+'2019 PSUI Customer Gen'!M375</f>
        <v>1150.674</v>
      </c>
      <c r="N375" s="78">
        <f>'2019 PSUI Customer Load'!N375+'2019 PSUI Customer Gen'!N375</f>
        <v>1152.422</v>
      </c>
      <c r="O375" s="78">
        <f>'2019 PSUI Customer Load'!O375+'2019 PSUI Customer Gen'!O375</f>
        <v>1113.3979999999999</v>
      </c>
      <c r="P375" s="78">
        <f>'2019 PSUI Customer Load'!P375+'2019 PSUI Customer Gen'!P375</f>
        <v>1109.4599999999998</v>
      </c>
      <c r="Q375" s="78">
        <f>'2019 PSUI Customer Load'!Q375+'2019 PSUI Customer Gen'!Q375</f>
        <v>1119.114</v>
      </c>
      <c r="R375" s="78">
        <f>'2019 PSUI Customer Load'!R375+'2019 PSUI Customer Gen'!R375</f>
        <v>1092.9359999999999</v>
      </c>
      <c r="S375" s="78">
        <f>'2019 PSUI Customer Load'!S375+'2019 PSUI Customer Gen'!S375</f>
        <v>1092.702</v>
      </c>
      <c r="T375" s="78">
        <f>'2019 PSUI Customer Load'!T375+'2019 PSUI Customer Gen'!T375</f>
        <v>1073.6309999999999</v>
      </c>
      <c r="U375" s="78">
        <f>'2019 PSUI Customer Load'!U375+'2019 PSUI Customer Gen'!U375</f>
        <v>1095.25</v>
      </c>
      <c r="V375" s="78">
        <f>'2019 PSUI Customer Load'!V375+'2019 PSUI Customer Gen'!V375</f>
        <v>1100.3039999999999</v>
      </c>
      <c r="W375" s="78">
        <f>'2019 PSUI Customer Load'!W375+'2019 PSUI Customer Gen'!W375</f>
        <v>1065.4569999999999</v>
      </c>
      <c r="X375" s="78">
        <f>'2019 PSUI Customer Load'!X375+'2019 PSUI Customer Gen'!X375</f>
        <v>1055.3520000000001</v>
      </c>
      <c r="Y375" s="78">
        <f>'2019 PSUI Customer Load'!Y375+'2019 PSUI Customer Gen'!Y375</f>
        <v>1053.5830000000001</v>
      </c>
      <c r="Z375" s="78">
        <f>'2019 PSUI Customer Load'!Z375+'2019 PSUI Customer Gen'!Z375</f>
        <v>1058.9010000000001</v>
      </c>
      <c r="AA375" s="86">
        <f t="shared" si="65"/>
        <v>1153.008</v>
      </c>
      <c r="AB375" s="77">
        <f t="shared" si="66"/>
        <v>2021</v>
      </c>
      <c r="AC375" s="76">
        <f t="shared" si="67"/>
        <v>11</v>
      </c>
      <c r="AD375" s="76" t="str">
        <f t="shared" si="68"/>
        <v/>
      </c>
      <c r="AE375" s="76" t="str">
        <f t="shared" si="69"/>
        <v/>
      </c>
      <c r="AF375" s="74">
        <f t="shared" si="70"/>
        <v>1153.008</v>
      </c>
      <c r="AG375" s="75" t="str">
        <f t="shared" si="71"/>
        <v>9:00</v>
      </c>
      <c r="AH375" s="74">
        <f t="shared" si="72"/>
        <v>27414.771000000004</v>
      </c>
      <c r="AI375" s="73" t="str">
        <f t="shared" si="73"/>
        <v/>
      </c>
      <c r="AJ375" s="73" t="str">
        <f t="shared" si="74"/>
        <v/>
      </c>
      <c r="AK375" s="73" t="str">
        <f t="shared" si="75"/>
        <v/>
      </c>
      <c r="AL375" s="72" t="str">
        <f t="shared" si="76"/>
        <v/>
      </c>
      <c r="AM375" s="71" t="str">
        <f t="shared" si="77"/>
        <v/>
      </c>
    </row>
    <row r="376" spans="2:39" ht="13.8" thickBot="1">
      <c r="B376" s="79">
        <v>44508</v>
      </c>
      <c r="C376" s="78">
        <f>'2019 PSUI Customer Load'!C376+'2019 PSUI Customer Gen'!C376</f>
        <v>1060.741</v>
      </c>
      <c r="D376" s="78">
        <f>'2019 PSUI Customer Load'!D376+'2019 PSUI Customer Gen'!D376</f>
        <v>1054.9850000000001</v>
      </c>
      <c r="E376" s="78">
        <f>'2019 PSUI Customer Load'!E376+'2019 PSUI Customer Gen'!E376</f>
        <v>1063.26</v>
      </c>
      <c r="F376" s="78">
        <f>'2019 PSUI Customer Load'!F376+'2019 PSUI Customer Gen'!F376</f>
        <v>1082.4960000000001</v>
      </c>
      <c r="G376" s="78">
        <f>'2019 PSUI Customer Load'!G376+'2019 PSUI Customer Gen'!G376</f>
        <v>1096.143</v>
      </c>
      <c r="H376" s="78">
        <f>'2019 PSUI Customer Load'!H376+'2019 PSUI Customer Gen'!H376</f>
        <v>1111.2749999999999</v>
      </c>
      <c r="I376" s="78">
        <f>'2019 PSUI Customer Load'!I376+'2019 PSUI Customer Gen'!I376</f>
        <v>1168.837</v>
      </c>
      <c r="J376" s="78">
        <f>'2019 PSUI Customer Load'!J376+'2019 PSUI Customer Gen'!J376</f>
        <v>1294.125</v>
      </c>
      <c r="K376" s="78">
        <f>'2019 PSUI Customer Load'!K376+'2019 PSUI Customer Gen'!K376</f>
        <v>1302.981</v>
      </c>
      <c r="L376" s="78">
        <f>'2019 PSUI Customer Load'!L376+'2019 PSUI Customer Gen'!L376</f>
        <v>1293.4259999999999</v>
      </c>
      <c r="M376" s="78">
        <f>'2019 PSUI Customer Load'!M376+'2019 PSUI Customer Gen'!M376</f>
        <v>1314.3240000000001</v>
      </c>
      <c r="N376" s="78">
        <f>'2019 PSUI Customer Load'!N376+'2019 PSUI Customer Gen'!N376</f>
        <v>1313.625</v>
      </c>
      <c r="O376" s="78">
        <f>'2019 PSUI Customer Load'!O376+'2019 PSUI Customer Gen'!O376</f>
        <v>1283.1389999999999</v>
      </c>
      <c r="P376" s="78">
        <f>'2019 PSUI Customer Load'!P376+'2019 PSUI Customer Gen'!P376</f>
        <v>1294.796</v>
      </c>
      <c r="Q376" s="78">
        <f>'2019 PSUI Customer Load'!Q376+'2019 PSUI Customer Gen'!Q376</f>
        <v>1281.95</v>
      </c>
      <c r="R376" s="78">
        <f>'2019 PSUI Customer Load'!R376+'2019 PSUI Customer Gen'!R376</f>
        <v>1281.8910000000001</v>
      </c>
      <c r="S376" s="78">
        <f>'2019 PSUI Customer Load'!S376+'2019 PSUI Customer Gen'!S376</f>
        <v>1228.7829999999999</v>
      </c>
      <c r="T376" s="78">
        <f>'2019 PSUI Customer Load'!T376+'2019 PSUI Customer Gen'!T376</f>
        <v>1174.145</v>
      </c>
      <c r="U376" s="78">
        <f>'2019 PSUI Customer Load'!U376+'2019 PSUI Customer Gen'!U376</f>
        <v>1158.941</v>
      </c>
      <c r="V376" s="78">
        <f>'2019 PSUI Customer Load'!V376+'2019 PSUI Customer Gen'!V376</f>
        <v>1185.7570000000001</v>
      </c>
      <c r="W376" s="78">
        <f>'2019 PSUI Customer Load'!W376+'2019 PSUI Customer Gen'!W376</f>
        <v>1147.394</v>
      </c>
      <c r="X376" s="78">
        <f>'2019 PSUI Customer Load'!X376+'2019 PSUI Customer Gen'!X376</f>
        <v>1128.828</v>
      </c>
      <c r="Y376" s="78">
        <f>'2019 PSUI Customer Load'!Y376+'2019 PSUI Customer Gen'!Y376</f>
        <v>1118.818</v>
      </c>
      <c r="Z376" s="78">
        <f>'2019 PSUI Customer Load'!Z376+'2019 PSUI Customer Gen'!Z376</f>
        <v>1086.8920000000001</v>
      </c>
      <c r="AA376" s="86">
        <f t="shared" si="65"/>
        <v>1314.3240000000001</v>
      </c>
      <c r="AB376" s="77">
        <f t="shared" si="66"/>
        <v>2021</v>
      </c>
      <c r="AC376" s="76">
        <f t="shared" si="67"/>
        <v>11</v>
      </c>
      <c r="AD376" s="76" t="str">
        <f t="shared" si="68"/>
        <v/>
      </c>
      <c r="AE376" s="76" t="str">
        <f t="shared" si="69"/>
        <v/>
      </c>
      <c r="AF376" s="74">
        <f t="shared" si="70"/>
        <v>1314.3240000000001</v>
      </c>
      <c r="AG376" s="75" t="str">
        <f t="shared" si="71"/>
        <v>11:00</v>
      </c>
      <c r="AH376" s="74">
        <f t="shared" si="72"/>
        <v>29841.876</v>
      </c>
      <c r="AI376" s="73" t="str">
        <f t="shared" si="73"/>
        <v/>
      </c>
      <c r="AJ376" s="73" t="str">
        <f t="shared" si="74"/>
        <v/>
      </c>
      <c r="AK376" s="73" t="str">
        <f t="shared" si="75"/>
        <v/>
      </c>
      <c r="AL376" s="72" t="str">
        <f t="shared" si="76"/>
        <v/>
      </c>
      <c r="AM376" s="71" t="str">
        <f t="shared" si="77"/>
        <v/>
      </c>
    </row>
    <row r="377" spans="2:39" ht="13.8" thickBot="1">
      <c r="B377" s="79">
        <v>44509</v>
      </c>
      <c r="C377" s="78">
        <f>'2019 PSUI Customer Load'!C377+'2019 PSUI Customer Gen'!C377</f>
        <v>1059.155</v>
      </c>
      <c r="D377" s="78">
        <f>'2019 PSUI Customer Load'!D377+'2019 PSUI Customer Gen'!D377</f>
        <v>1061.848</v>
      </c>
      <c r="E377" s="78">
        <f>'2019 PSUI Customer Load'!E377+'2019 PSUI Customer Gen'!E377</f>
        <v>1057.5910000000001</v>
      </c>
      <c r="F377" s="78">
        <f>'2019 PSUI Customer Load'!F377+'2019 PSUI Customer Gen'!F377</f>
        <v>1063.2729999999999</v>
      </c>
      <c r="G377" s="78">
        <f>'2019 PSUI Customer Load'!G377+'2019 PSUI Customer Gen'!G377</f>
        <v>1071.3139999999999</v>
      </c>
      <c r="H377" s="78">
        <f>'2019 PSUI Customer Load'!H377+'2019 PSUI Customer Gen'!H377</f>
        <v>1085.9259999999999</v>
      </c>
      <c r="I377" s="78">
        <f>'2019 PSUI Customer Load'!I377+'2019 PSUI Customer Gen'!I377</f>
        <v>1163.2289999999998</v>
      </c>
      <c r="J377" s="78">
        <f>'2019 PSUI Customer Load'!J377+'2019 PSUI Customer Gen'!J377</f>
        <v>1258.481</v>
      </c>
      <c r="K377" s="78">
        <f>'2019 PSUI Customer Load'!K377+'2019 PSUI Customer Gen'!K377</f>
        <v>1288.1959999999999</v>
      </c>
      <c r="L377" s="78">
        <f>'2019 PSUI Customer Load'!L377+'2019 PSUI Customer Gen'!L377</f>
        <v>1296.086</v>
      </c>
      <c r="M377" s="78">
        <f>'2019 PSUI Customer Load'!M377+'2019 PSUI Customer Gen'!M377</f>
        <v>1324.646</v>
      </c>
      <c r="N377" s="78">
        <f>'2019 PSUI Customer Load'!N377+'2019 PSUI Customer Gen'!N377</f>
        <v>1350.992</v>
      </c>
      <c r="O377" s="78">
        <f>'2019 PSUI Customer Load'!O377+'2019 PSUI Customer Gen'!O377</f>
        <v>1309.345</v>
      </c>
      <c r="P377" s="78">
        <f>'2019 PSUI Customer Load'!P377+'2019 PSUI Customer Gen'!P377</f>
        <v>1306.848</v>
      </c>
      <c r="Q377" s="78">
        <f>'2019 PSUI Customer Load'!Q377+'2019 PSUI Customer Gen'!Q377</f>
        <v>1286.78</v>
      </c>
      <c r="R377" s="78">
        <f>'2019 PSUI Customer Load'!R377+'2019 PSUI Customer Gen'!R377</f>
        <v>1291.375</v>
      </c>
      <c r="S377" s="78">
        <f>'2019 PSUI Customer Load'!S377+'2019 PSUI Customer Gen'!S377</f>
        <v>1260.1179999999999</v>
      </c>
      <c r="T377" s="78">
        <f>'2019 PSUI Customer Load'!T377+'2019 PSUI Customer Gen'!T377</f>
        <v>1205.354</v>
      </c>
      <c r="U377" s="78">
        <f>'2019 PSUI Customer Load'!U377+'2019 PSUI Customer Gen'!U377</f>
        <v>1169.9829999999999</v>
      </c>
      <c r="V377" s="78">
        <f>'2019 PSUI Customer Load'!V377+'2019 PSUI Customer Gen'!V377</f>
        <v>1168.8399999999999</v>
      </c>
      <c r="W377" s="78">
        <f>'2019 PSUI Customer Load'!W377+'2019 PSUI Customer Gen'!W377</f>
        <v>1155.078</v>
      </c>
      <c r="X377" s="78">
        <f>'2019 PSUI Customer Load'!X377+'2019 PSUI Customer Gen'!X377</f>
        <v>1141.3130000000001</v>
      </c>
      <c r="Y377" s="78">
        <f>'2019 PSUI Customer Load'!Y377+'2019 PSUI Customer Gen'!Y377</f>
        <v>1119.5700000000002</v>
      </c>
      <c r="Z377" s="78">
        <f>'2019 PSUI Customer Load'!Z377+'2019 PSUI Customer Gen'!Z377</f>
        <v>1086.6579999999999</v>
      </c>
      <c r="AA377" s="86">
        <f t="shared" si="65"/>
        <v>1350.992</v>
      </c>
      <c r="AB377" s="77">
        <f t="shared" si="66"/>
        <v>2021</v>
      </c>
      <c r="AC377" s="76">
        <f t="shared" si="67"/>
        <v>11</v>
      </c>
      <c r="AD377" s="76" t="str">
        <f t="shared" si="68"/>
        <v/>
      </c>
      <c r="AE377" s="76" t="str">
        <f t="shared" si="69"/>
        <v/>
      </c>
      <c r="AF377" s="74">
        <f t="shared" si="70"/>
        <v>1350.992</v>
      </c>
      <c r="AG377" s="75" t="str">
        <f t="shared" si="71"/>
        <v>12:00</v>
      </c>
      <c r="AH377" s="74">
        <f t="shared" si="72"/>
        <v>29932.990999999998</v>
      </c>
      <c r="AI377" s="73" t="str">
        <f t="shared" si="73"/>
        <v/>
      </c>
      <c r="AJ377" s="73" t="str">
        <f t="shared" si="74"/>
        <v/>
      </c>
      <c r="AK377" s="73" t="str">
        <f t="shared" si="75"/>
        <v/>
      </c>
      <c r="AL377" s="72" t="str">
        <f t="shared" si="76"/>
        <v/>
      </c>
      <c r="AM377" s="71" t="str">
        <f t="shared" si="77"/>
        <v/>
      </c>
    </row>
    <row r="378" spans="2:39" ht="13.8" thickBot="1">
      <c r="B378" s="79">
        <v>44510</v>
      </c>
      <c r="C378" s="78">
        <f>'2019 PSUI Customer Load'!C378+'2019 PSUI Customer Gen'!C378</f>
        <v>1063.4580000000001</v>
      </c>
      <c r="D378" s="78">
        <f>'2019 PSUI Customer Load'!D378+'2019 PSUI Customer Gen'!D378</f>
        <v>1061.713</v>
      </c>
      <c r="E378" s="78">
        <f>'2019 PSUI Customer Load'!E378+'2019 PSUI Customer Gen'!E378</f>
        <v>1065.114</v>
      </c>
      <c r="F378" s="78">
        <f>'2019 PSUI Customer Load'!F378+'2019 PSUI Customer Gen'!F378</f>
        <v>1077.5060000000001</v>
      </c>
      <c r="G378" s="78">
        <f>'2019 PSUI Customer Load'!G378+'2019 PSUI Customer Gen'!G378</f>
        <v>1101.681</v>
      </c>
      <c r="H378" s="78">
        <f>'2019 PSUI Customer Load'!H378+'2019 PSUI Customer Gen'!H378</f>
        <v>1118.106</v>
      </c>
      <c r="I378" s="78">
        <f>'2019 PSUI Customer Load'!I378+'2019 PSUI Customer Gen'!I378</f>
        <v>1187.692</v>
      </c>
      <c r="J378" s="78">
        <f>'2019 PSUI Customer Load'!J378+'2019 PSUI Customer Gen'!J378</f>
        <v>1109.502</v>
      </c>
      <c r="K378" s="78">
        <f>'2019 PSUI Customer Load'!K378+'2019 PSUI Customer Gen'!K378</f>
        <v>1153.22</v>
      </c>
      <c r="L378" s="78">
        <f>'2019 PSUI Customer Load'!L378+'2019 PSUI Customer Gen'!L378</f>
        <v>1369.914</v>
      </c>
      <c r="M378" s="78">
        <f>'2019 PSUI Customer Load'!M378+'2019 PSUI Customer Gen'!M378</f>
        <v>1338.7830000000001</v>
      </c>
      <c r="N378" s="78">
        <f>'2019 PSUI Customer Load'!N378+'2019 PSUI Customer Gen'!N378</f>
        <v>1332.9549999999999</v>
      </c>
      <c r="O378" s="78">
        <f>'2019 PSUI Customer Load'!O378+'2019 PSUI Customer Gen'!O378</f>
        <v>1304.528</v>
      </c>
      <c r="P378" s="78">
        <f>'2019 PSUI Customer Load'!P378+'2019 PSUI Customer Gen'!P378</f>
        <v>1307.8599999999999</v>
      </c>
      <c r="Q378" s="78">
        <f>'2019 PSUI Customer Load'!Q378+'2019 PSUI Customer Gen'!Q378</f>
        <v>1291.655</v>
      </c>
      <c r="R378" s="78">
        <f>'2019 PSUI Customer Load'!R378+'2019 PSUI Customer Gen'!R378</f>
        <v>1296.0230000000001</v>
      </c>
      <c r="S378" s="78">
        <f>'2019 PSUI Customer Load'!S378+'2019 PSUI Customer Gen'!S378</f>
        <v>1265.6699999999998</v>
      </c>
      <c r="T378" s="78">
        <f>'2019 PSUI Customer Load'!T378+'2019 PSUI Customer Gen'!T378</f>
        <v>1221.586</v>
      </c>
      <c r="U378" s="78">
        <f>'2019 PSUI Customer Load'!U378+'2019 PSUI Customer Gen'!U378</f>
        <v>1204.8139999999999</v>
      </c>
      <c r="V378" s="78">
        <f>'2019 PSUI Customer Load'!V378+'2019 PSUI Customer Gen'!V378</f>
        <v>1177.4960000000001</v>
      </c>
      <c r="W378" s="78">
        <f>'2019 PSUI Customer Load'!W378+'2019 PSUI Customer Gen'!W378</f>
        <v>1135.1179999999999</v>
      </c>
      <c r="X378" s="78">
        <f>'2019 PSUI Customer Load'!X378+'2019 PSUI Customer Gen'!X378</f>
        <v>1109.807</v>
      </c>
      <c r="Y378" s="78">
        <f>'2019 PSUI Customer Load'!Y378+'2019 PSUI Customer Gen'!Y378</f>
        <v>1099.2850000000001</v>
      </c>
      <c r="Z378" s="78">
        <f>'2019 PSUI Customer Load'!Z378+'2019 PSUI Customer Gen'!Z378</f>
        <v>1062.2730000000001</v>
      </c>
      <c r="AA378" s="86">
        <f t="shared" si="65"/>
        <v>1369.914</v>
      </c>
      <c r="AB378" s="77">
        <f t="shared" si="66"/>
        <v>2021</v>
      </c>
      <c r="AC378" s="76">
        <f t="shared" si="67"/>
        <v>11</v>
      </c>
      <c r="AD378" s="76" t="str">
        <f t="shared" si="68"/>
        <v/>
      </c>
      <c r="AE378" s="76" t="str">
        <f t="shared" si="69"/>
        <v/>
      </c>
      <c r="AF378" s="74">
        <f t="shared" si="70"/>
        <v>1369.914</v>
      </c>
      <c r="AG378" s="75" t="str">
        <f t="shared" si="71"/>
        <v>10:00</v>
      </c>
      <c r="AH378" s="74">
        <f t="shared" si="72"/>
        <v>29825.672999999995</v>
      </c>
      <c r="AI378" s="73" t="str">
        <f t="shared" si="73"/>
        <v/>
      </c>
      <c r="AJ378" s="73" t="str">
        <f t="shared" si="74"/>
        <v/>
      </c>
      <c r="AK378" s="73" t="str">
        <f t="shared" si="75"/>
        <v/>
      </c>
      <c r="AL378" s="72" t="str">
        <f t="shared" si="76"/>
        <v/>
      </c>
      <c r="AM378" s="71" t="str">
        <f t="shared" si="77"/>
        <v/>
      </c>
    </row>
    <row r="379" spans="2:39" ht="13.8" thickBot="1">
      <c r="B379" s="79">
        <v>44511</v>
      </c>
      <c r="C379" s="78">
        <f>'2019 PSUI Customer Load'!C379+'2019 PSUI Customer Gen'!C379</f>
        <v>1079.6600000000001</v>
      </c>
      <c r="D379" s="78">
        <f>'2019 PSUI Customer Load'!D379+'2019 PSUI Customer Gen'!D379</f>
        <v>1070.7919999999999</v>
      </c>
      <c r="E379" s="78">
        <f>'2019 PSUI Customer Load'!E379+'2019 PSUI Customer Gen'!E379</f>
        <v>1069.9450000000002</v>
      </c>
      <c r="F379" s="78">
        <f>'2019 PSUI Customer Load'!F379+'2019 PSUI Customer Gen'!F379</f>
        <v>1067.836</v>
      </c>
      <c r="G379" s="78">
        <f>'2019 PSUI Customer Load'!G379+'2019 PSUI Customer Gen'!G379</f>
        <v>1061.105</v>
      </c>
      <c r="H379" s="78">
        <f>'2019 PSUI Customer Load'!H379+'2019 PSUI Customer Gen'!H379</f>
        <v>1078.0609999999999</v>
      </c>
      <c r="I379" s="78">
        <f>'2019 PSUI Customer Load'!I379+'2019 PSUI Customer Gen'!I379</f>
        <v>1128.1130000000001</v>
      </c>
      <c r="J379" s="78">
        <f>'2019 PSUI Customer Load'!J379+'2019 PSUI Customer Gen'!J379</f>
        <v>1162.153</v>
      </c>
      <c r="K379" s="78">
        <f>'2019 PSUI Customer Load'!K379+'2019 PSUI Customer Gen'!K379</f>
        <v>1178.1840000000002</v>
      </c>
      <c r="L379" s="78">
        <f>'2019 PSUI Customer Load'!L379+'2019 PSUI Customer Gen'!L379</f>
        <v>1173.069</v>
      </c>
      <c r="M379" s="78">
        <f>'2019 PSUI Customer Load'!M379+'2019 PSUI Customer Gen'!M379</f>
        <v>1196.3800000000001</v>
      </c>
      <c r="N379" s="78">
        <f>'2019 PSUI Customer Load'!N379+'2019 PSUI Customer Gen'!N379</f>
        <v>1204.9100000000001</v>
      </c>
      <c r="O379" s="78">
        <f>'2019 PSUI Customer Load'!O379+'2019 PSUI Customer Gen'!O379</f>
        <v>1173.9369999999999</v>
      </c>
      <c r="P379" s="78">
        <f>'2019 PSUI Customer Load'!P379+'2019 PSUI Customer Gen'!P379</f>
        <v>1180.1490000000001</v>
      </c>
      <c r="Q379" s="78">
        <f>'2019 PSUI Customer Load'!Q379+'2019 PSUI Customer Gen'!Q379</f>
        <v>1098.0070000000001</v>
      </c>
      <c r="R379" s="78">
        <f>'2019 PSUI Customer Load'!R379+'2019 PSUI Customer Gen'!R379</f>
        <v>1124.5899999999999</v>
      </c>
      <c r="S379" s="78">
        <f>'2019 PSUI Customer Load'!S379+'2019 PSUI Customer Gen'!S379</f>
        <v>1167.6510000000001</v>
      </c>
      <c r="T379" s="78">
        <f>'2019 PSUI Customer Load'!T379+'2019 PSUI Customer Gen'!T379</f>
        <v>1175.8920000000001</v>
      </c>
      <c r="U379" s="78">
        <f>'2019 PSUI Customer Load'!U379+'2019 PSUI Customer Gen'!U379</f>
        <v>1148.4449999999999</v>
      </c>
      <c r="V379" s="78">
        <f>'2019 PSUI Customer Load'!V379+'2019 PSUI Customer Gen'!V379</f>
        <v>1131.8020000000001</v>
      </c>
      <c r="W379" s="78">
        <f>'2019 PSUI Customer Load'!W379+'2019 PSUI Customer Gen'!W379</f>
        <v>1120.817</v>
      </c>
      <c r="X379" s="78">
        <f>'2019 PSUI Customer Load'!X379+'2019 PSUI Customer Gen'!X379</f>
        <v>1119.1849999999999</v>
      </c>
      <c r="Y379" s="78">
        <f>'2019 PSUI Customer Load'!Y379+'2019 PSUI Customer Gen'!Y379</f>
        <v>1102.2650000000001</v>
      </c>
      <c r="Z379" s="78">
        <f>'2019 PSUI Customer Load'!Z379+'2019 PSUI Customer Gen'!Z379</f>
        <v>1074.818</v>
      </c>
      <c r="AA379" s="86">
        <f t="shared" si="65"/>
        <v>1204.9100000000001</v>
      </c>
      <c r="AB379" s="77">
        <f t="shared" si="66"/>
        <v>2021</v>
      </c>
      <c r="AC379" s="76">
        <f t="shared" si="67"/>
        <v>11</v>
      </c>
      <c r="AD379" s="76" t="str">
        <f t="shared" si="68"/>
        <v/>
      </c>
      <c r="AE379" s="76" t="str">
        <f t="shared" si="69"/>
        <v/>
      </c>
      <c r="AF379" s="74">
        <f t="shared" si="70"/>
        <v>1204.9100000000001</v>
      </c>
      <c r="AG379" s="75" t="str">
        <f t="shared" si="71"/>
        <v>12:00</v>
      </c>
      <c r="AH379" s="74">
        <f t="shared" si="72"/>
        <v>28292.675999999999</v>
      </c>
      <c r="AI379" s="73" t="str">
        <f t="shared" si="73"/>
        <v/>
      </c>
      <c r="AJ379" s="73" t="str">
        <f t="shared" si="74"/>
        <v/>
      </c>
      <c r="AK379" s="73" t="str">
        <f t="shared" si="75"/>
        <v/>
      </c>
      <c r="AL379" s="72" t="str">
        <f t="shared" si="76"/>
        <v/>
      </c>
      <c r="AM379" s="71" t="str">
        <f t="shared" si="77"/>
        <v/>
      </c>
    </row>
    <row r="380" spans="2:39" ht="13.8" thickBot="1">
      <c r="B380" s="79">
        <v>44512</v>
      </c>
      <c r="C380" s="78">
        <f>'2019 PSUI Customer Load'!C380+'2019 PSUI Customer Gen'!C380</f>
        <v>1072.577</v>
      </c>
      <c r="D380" s="78">
        <f>'2019 PSUI Customer Load'!D380+'2019 PSUI Customer Gen'!D380</f>
        <v>1066.1960000000001</v>
      </c>
      <c r="E380" s="78">
        <f>'2019 PSUI Customer Load'!E380+'2019 PSUI Customer Gen'!E380</f>
        <v>1075.0020000000002</v>
      </c>
      <c r="F380" s="78">
        <f>'2019 PSUI Customer Load'!F380+'2019 PSUI Customer Gen'!F380</f>
        <v>1063.021</v>
      </c>
      <c r="G380" s="78">
        <f>'2019 PSUI Customer Load'!G380+'2019 PSUI Customer Gen'!G380</f>
        <v>1084.066</v>
      </c>
      <c r="H380" s="78">
        <f>'2019 PSUI Customer Load'!H380+'2019 PSUI Customer Gen'!H380</f>
        <v>1103.251</v>
      </c>
      <c r="I380" s="78">
        <f>'2019 PSUI Customer Load'!I380+'2019 PSUI Customer Gen'!I380</f>
        <v>1168.7439999999999</v>
      </c>
      <c r="J380" s="78">
        <f>'2019 PSUI Customer Load'!J380+'2019 PSUI Customer Gen'!J380</f>
        <v>1291.4559999999999</v>
      </c>
      <c r="K380" s="78">
        <f>'2019 PSUI Customer Load'!K380+'2019 PSUI Customer Gen'!K380</f>
        <v>1271.4090000000001</v>
      </c>
      <c r="L380" s="78">
        <f>'2019 PSUI Customer Load'!L380+'2019 PSUI Customer Gen'!L380</f>
        <v>1301.617</v>
      </c>
      <c r="M380" s="78">
        <f>'2019 PSUI Customer Load'!M380+'2019 PSUI Customer Gen'!M380</f>
        <v>1311.8319999999999</v>
      </c>
      <c r="N380" s="78">
        <f>'2019 PSUI Customer Load'!N380+'2019 PSUI Customer Gen'!N380</f>
        <v>1323.0249999999999</v>
      </c>
      <c r="O380" s="78">
        <f>'2019 PSUI Customer Load'!O380+'2019 PSUI Customer Gen'!O380</f>
        <v>1280.7719999999999</v>
      </c>
      <c r="P380" s="78">
        <f>'2019 PSUI Customer Load'!P380+'2019 PSUI Customer Gen'!P380</f>
        <v>1271.8990000000001</v>
      </c>
      <c r="Q380" s="78">
        <f>'2019 PSUI Customer Load'!Q380+'2019 PSUI Customer Gen'!Q380</f>
        <v>1264.0119999999999</v>
      </c>
      <c r="R380" s="78">
        <f>'2019 PSUI Customer Load'!R380+'2019 PSUI Customer Gen'!R380</f>
        <v>1261.576</v>
      </c>
      <c r="S380" s="78">
        <f>'2019 PSUI Customer Load'!S380+'2019 PSUI Customer Gen'!S380</f>
        <v>1233.567</v>
      </c>
      <c r="T380" s="78">
        <f>'2019 PSUI Customer Load'!T380+'2019 PSUI Customer Gen'!T380</f>
        <v>1208.393</v>
      </c>
      <c r="U380" s="78">
        <f>'2019 PSUI Customer Load'!U380+'2019 PSUI Customer Gen'!U380</f>
        <v>1186.047</v>
      </c>
      <c r="V380" s="78">
        <f>'2019 PSUI Customer Load'!V380+'2019 PSUI Customer Gen'!V380</f>
        <v>1184.624</v>
      </c>
      <c r="W380" s="78">
        <f>'2019 PSUI Customer Load'!W380+'2019 PSUI Customer Gen'!W380</f>
        <v>1147.798</v>
      </c>
      <c r="X380" s="78">
        <f>'2019 PSUI Customer Load'!X380+'2019 PSUI Customer Gen'!X380</f>
        <v>1146.1490000000001</v>
      </c>
      <c r="Y380" s="78">
        <f>'2019 PSUI Customer Load'!Y380+'2019 PSUI Customer Gen'!Y380</f>
        <v>1134.8219999999999</v>
      </c>
      <c r="Z380" s="78">
        <f>'2019 PSUI Customer Load'!Z380+'2019 PSUI Customer Gen'!Z380</f>
        <v>1104.3120000000001</v>
      </c>
      <c r="AA380" s="86">
        <f t="shared" si="65"/>
        <v>1323.0249999999999</v>
      </c>
      <c r="AB380" s="77">
        <f t="shared" si="66"/>
        <v>2021</v>
      </c>
      <c r="AC380" s="76">
        <f t="shared" si="67"/>
        <v>11</v>
      </c>
      <c r="AD380" s="76" t="str">
        <f t="shared" si="68"/>
        <v/>
      </c>
      <c r="AE380" s="76" t="str">
        <f t="shared" si="69"/>
        <v/>
      </c>
      <c r="AF380" s="74">
        <f t="shared" si="70"/>
        <v>1323.0249999999999</v>
      </c>
      <c r="AG380" s="75" t="str">
        <f t="shared" si="71"/>
        <v>12:00</v>
      </c>
      <c r="AH380" s="74">
        <f t="shared" si="72"/>
        <v>29879.192000000003</v>
      </c>
      <c r="AI380" s="73" t="str">
        <f t="shared" si="73"/>
        <v/>
      </c>
      <c r="AJ380" s="73" t="str">
        <f t="shared" si="74"/>
        <v/>
      </c>
      <c r="AK380" s="73" t="str">
        <f t="shared" si="75"/>
        <v/>
      </c>
      <c r="AL380" s="72" t="str">
        <f t="shared" si="76"/>
        <v/>
      </c>
      <c r="AM380" s="71" t="str">
        <f t="shared" si="77"/>
        <v/>
      </c>
    </row>
    <row r="381" spans="2:39" ht="13.8" thickBot="1">
      <c r="B381" s="79">
        <v>44513</v>
      </c>
      <c r="C381" s="78">
        <f>'2019 PSUI Customer Load'!C381+'2019 PSUI Customer Gen'!C381</f>
        <v>1105.424</v>
      </c>
      <c r="D381" s="78">
        <f>'2019 PSUI Customer Load'!D381+'2019 PSUI Customer Gen'!D381</f>
        <v>1107.068</v>
      </c>
      <c r="E381" s="78">
        <f>'2019 PSUI Customer Load'!E381+'2019 PSUI Customer Gen'!E381</f>
        <v>1091.9569999999999</v>
      </c>
      <c r="F381" s="78">
        <f>'2019 PSUI Customer Load'!F381+'2019 PSUI Customer Gen'!F381</f>
        <v>1097.0739999999998</v>
      </c>
      <c r="G381" s="78">
        <f>'2019 PSUI Customer Load'!G381+'2019 PSUI Customer Gen'!G381</f>
        <v>1087.143</v>
      </c>
      <c r="H381" s="78">
        <f>'2019 PSUI Customer Load'!H381+'2019 PSUI Customer Gen'!H381</f>
        <v>1108.9460000000001</v>
      </c>
      <c r="I381" s="78">
        <f>'2019 PSUI Customer Load'!I381+'2019 PSUI Customer Gen'!I381</f>
        <v>1134.886</v>
      </c>
      <c r="J381" s="78">
        <f>'2019 PSUI Customer Load'!J381+'2019 PSUI Customer Gen'!J381</f>
        <v>1181.5409999999999</v>
      </c>
      <c r="K381" s="78">
        <f>'2019 PSUI Customer Load'!K381+'2019 PSUI Customer Gen'!K381</f>
        <v>1182.819</v>
      </c>
      <c r="L381" s="78">
        <f>'2019 PSUI Customer Load'!L381+'2019 PSUI Customer Gen'!L381</f>
        <v>1179.7629999999999</v>
      </c>
      <c r="M381" s="78">
        <f>'2019 PSUI Customer Load'!M381+'2019 PSUI Customer Gen'!M381</f>
        <v>1191.567</v>
      </c>
      <c r="N381" s="78">
        <f>'2019 PSUI Customer Load'!N381+'2019 PSUI Customer Gen'!N381</f>
        <v>1193.5900000000001</v>
      </c>
      <c r="O381" s="78">
        <f>'2019 PSUI Customer Load'!O381+'2019 PSUI Customer Gen'!O381</f>
        <v>1182.5820000000001</v>
      </c>
      <c r="P381" s="78">
        <f>'2019 PSUI Customer Load'!P381+'2019 PSUI Customer Gen'!P381</f>
        <v>1166.6590000000001</v>
      </c>
      <c r="Q381" s="78">
        <f>'2019 PSUI Customer Load'!Q381+'2019 PSUI Customer Gen'!Q381</f>
        <v>1151.8259999999998</v>
      </c>
      <c r="R381" s="78">
        <f>'2019 PSUI Customer Load'!R381+'2019 PSUI Customer Gen'!R381</f>
        <v>1150.6500000000001</v>
      </c>
      <c r="S381" s="78">
        <f>'2019 PSUI Customer Load'!S381+'2019 PSUI Customer Gen'!S381</f>
        <v>1151.4370000000001</v>
      </c>
      <c r="T381" s="78">
        <f>'2019 PSUI Customer Load'!T381+'2019 PSUI Customer Gen'!T381</f>
        <v>1139.4459999999999</v>
      </c>
      <c r="U381" s="78">
        <f>'2019 PSUI Customer Load'!U381+'2019 PSUI Customer Gen'!U381</f>
        <v>1149.6079999999999</v>
      </c>
      <c r="V381" s="78">
        <f>'2019 PSUI Customer Load'!V381+'2019 PSUI Customer Gen'!V381</f>
        <v>1138.712</v>
      </c>
      <c r="W381" s="78">
        <f>'2019 PSUI Customer Load'!W381+'2019 PSUI Customer Gen'!W381</f>
        <v>1120.039</v>
      </c>
      <c r="X381" s="78">
        <f>'2019 PSUI Customer Load'!X381+'2019 PSUI Customer Gen'!X381</f>
        <v>1113.5150000000001</v>
      </c>
      <c r="Y381" s="78">
        <f>'2019 PSUI Customer Load'!Y381+'2019 PSUI Customer Gen'!Y381</f>
        <v>1111.6990000000001</v>
      </c>
      <c r="Z381" s="78">
        <f>'2019 PSUI Customer Load'!Z381+'2019 PSUI Customer Gen'!Z381</f>
        <v>1109.3819999999998</v>
      </c>
      <c r="AA381" s="86">
        <f t="shared" si="65"/>
        <v>1193.5900000000001</v>
      </c>
      <c r="AB381" s="77">
        <f t="shared" si="66"/>
        <v>2021</v>
      </c>
      <c r="AC381" s="76">
        <f t="shared" si="67"/>
        <v>11</v>
      </c>
      <c r="AD381" s="76" t="str">
        <f t="shared" si="68"/>
        <v/>
      </c>
      <c r="AE381" s="76" t="str">
        <f t="shared" si="69"/>
        <v/>
      </c>
      <c r="AF381" s="74">
        <f t="shared" si="70"/>
        <v>1193.5900000000001</v>
      </c>
      <c r="AG381" s="75" t="str">
        <f t="shared" si="71"/>
        <v>12:00</v>
      </c>
      <c r="AH381" s="74">
        <f t="shared" si="72"/>
        <v>28540.923000000003</v>
      </c>
      <c r="AI381" s="73" t="str">
        <f t="shared" si="73"/>
        <v/>
      </c>
      <c r="AJ381" s="73" t="str">
        <f t="shared" si="74"/>
        <v/>
      </c>
      <c r="AK381" s="73" t="str">
        <f t="shared" si="75"/>
        <v/>
      </c>
      <c r="AL381" s="72" t="str">
        <f t="shared" si="76"/>
        <v/>
      </c>
      <c r="AM381" s="71" t="str">
        <f t="shared" si="77"/>
        <v/>
      </c>
    </row>
    <row r="382" spans="2:39" ht="13.8" thickBot="1">
      <c r="B382" s="79">
        <v>44514</v>
      </c>
      <c r="C382" s="78">
        <f>'2019 PSUI Customer Load'!C382+'2019 PSUI Customer Gen'!C382</f>
        <v>1108.444</v>
      </c>
      <c r="D382" s="78">
        <f>'2019 PSUI Customer Load'!D382+'2019 PSUI Customer Gen'!D382</f>
        <v>1095.825</v>
      </c>
      <c r="E382" s="78">
        <f>'2019 PSUI Customer Load'!E382+'2019 PSUI Customer Gen'!E382</f>
        <v>1091.0840000000001</v>
      </c>
      <c r="F382" s="78">
        <f>'2019 PSUI Customer Load'!F382+'2019 PSUI Customer Gen'!F382</f>
        <v>1088.8389999999999</v>
      </c>
      <c r="G382" s="78">
        <f>'2019 PSUI Customer Load'!G382+'2019 PSUI Customer Gen'!G382</f>
        <v>1105.7180000000001</v>
      </c>
      <c r="H382" s="78">
        <f>'2019 PSUI Customer Load'!H382+'2019 PSUI Customer Gen'!H382</f>
        <v>1107.9470000000001</v>
      </c>
      <c r="I382" s="78">
        <f>'2019 PSUI Customer Load'!I382+'2019 PSUI Customer Gen'!I382</f>
        <v>1141.2</v>
      </c>
      <c r="J382" s="78">
        <f>'2019 PSUI Customer Load'!J382+'2019 PSUI Customer Gen'!J382</f>
        <v>1180.1089999999999</v>
      </c>
      <c r="K382" s="78">
        <f>'2019 PSUI Customer Load'!K382+'2019 PSUI Customer Gen'!K382</f>
        <v>1184.2070000000001</v>
      </c>
      <c r="L382" s="78">
        <f>'2019 PSUI Customer Load'!L382+'2019 PSUI Customer Gen'!L382</f>
        <v>1167.3449999999998</v>
      </c>
      <c r="M382" s="78">
        <f>'2019 PSUI Customer Load'!M382+'2019 PSUI Customer Gen'!M382</f>
        <v>1183.9740000000002</v>
      </c>
      <c r="N382" s="78">
        <f>'2019 PSUI Customer Load'!N382+'2019 PSUI Customer Gen'!N382</f>
        <v>1179.788</v>
      </c>
      <c r="O382" s="78">
        <f>'2019 PSUI Customer Load'!O382+'2019 PSUI Customer Gen'!O382</f>
        <v>1182.2639999999999</v>
      </c>
      <c r="P382" s="78">
        <f>'2019 PSUI Customer Load'!P382+'2019 PSUI Customer Gen'!P382</f>
        <v>1177.912</v>
      </c>
      <c r="Q382" s="78">
        <f>'2019 PSUI Customer Load'!Q382+'2019 PSUI Customer Gen'!Q382</f>
        <v>1179.3520000000001</v>
      </c>
      <c r="R382" s="78">
        <f>'2019 PSUI Customer Load'!R382+'2019 PSUI Customer Gen'!R382</f>
        <v>1179.489</v>
      </c>
      <c r="S382" s="78">
        <f>'2019 PSUI Customer Load'!S382+'2019 PSUI Customer Gen'!S382</f>
        <v>1158.9960000000001</v>
      </c>
      <c r="T382" s="78">
        <f>'2019 PSUI Customer Load'!T382+'2019 PSUI Customer Gen'!T382</f>
        <v>1153.768</v>
      </c>
      <c r="U382" s="78">
        <f>'2019 PSUI Customer Load'!U382+'2019 PSUI Customer Gen'!U382</f>
        <v>1167.672</v>
      </c>
      <c r="V382" s="78">
        <f>'2019 PSUI Customer Load'!V382+'2019 PSUI Customer Gen'!V382</f>
        <v>1156.472</v>
      </c>
      <c r="W382" s="78">
        <f>'2019 PSUI Customer Load'!W382+'2019 PSUI Customer Gen'!W382</f>
        <v>1132.914</v>
      </c>
      <c r="X382" s="78">
        <f>'2019 PSUI Customer Load'!X382+'2019 PSUI Customer Gen'!X382</f>
        <v>1129.877</v>
      </c>
      <c r="Y382" s="78">
        <f>'2019 PSUI Customer Load'!Y382+'2019 PSUI Customer Gen'!Y382</f>
        <v>1117.627</v>
      </c>
      <c r="Z382" s="78">
        <f>'2019 PSUI Customer Load'!Z382+'2019 PSUI Customer Gen'!Z382</f>
        <v>1107.934</v>
      </c>
      <c r="AA382" s="86">
        <f t="shared" si="65"/>
        <v>1184.2070000000001</v>
      </c>
      <c r="AB382" s="77">
        <f t="shared" si="66"/>
        <v>2021</v>
      </c>
      <c r="AC382" s="76">
        <f t="shared" si="67"/>
        <v>11</v>
      </c>
      <c r="AD382" s="76" t="str">
        <f t="shared" si="68"/>
        <v/>
      </c>
      <c r="AE382" s="76" t="str">
        <f t="shared" si="69"/>
        <v/>
      </c>
      <c r="AF382" s="74">
        <f t="shared" si="70"/>
        <v>1184.2070000000001</v>
      </c>
      <c r="AG382" s="75" t="str">
        <f t="shared" si="71"/>
        <v>9:00</v>
      </c>
      <c r="AH382" s="74">
        <f t="shared" si="72"/>
        <v>28662.964</v>
      </c>
      <c r="AI382" s="73" t="str">
        <f t="shared" si="73"/>
        <v/>
      </c>
      <c r="AJ382" s="73" t="str">
        <f t="shared" si="74"/>
        <v/>
      </c>
      <c r="AK382" s="73" t="str">
        <f t="shared" si="75"/>
        <v/>
      </c>
      <c r="AL382" s="72" t="str">
        <f t="shared" si="76"/>
        <v/>
      </c>
      <c r="AM382" s="71" t="str">
        <f t="shared" si="77"/>
        <v/>
      </c>
    </row>
    <row r="383" spans="2:39" ht="13.8" thickBot="1">
      <c r="B383" s="79">
        <v>44515</v>
      </c>
      <c r="C383" s="78">
        <f>'2019 PSUI Customer Load'!C383+'2019 PSUI Customer Gen'!C383</f>
        <v>1108.3999999999999</v>
      </c>
      <c r="D383" s="78">
        <f>'2019 PSUI Customer Load'!D383+'2019 PSUI Customer Gen'!D383</f>
        <v>1107.585</v>
      </c>
      <c r="E383" s="78">
        <f>'2019 PSUI Customer Load'!E383+'2019 PSUI Customer Gen'!E383</f>
        <v>1107.8790000000001</v>
      </c>
      <c r="F383" s="78">
        <f>'2019 PSUI Customer Load'!F383+'2019 PSUI Customer Gen'!F383</f>
        <v>1109.76</v>
      </c>
      <c r="G383" s="78">
        <f>'2019 PSUI Customer Load'!G383+'2019 PSUI Customer Gen'!G383</f>
        <v>1119.402</v>
      </c>
      <c r="H383" s="78">
        <f>'2019 PSUI Customer Load'!H383+'2019 PSUI Customer Gen'!H383</f>
        <v>1142.8789999999999</v>
      </c>
      <c r="I383" s="78">
        <f>'2019 PSUI Customer Load'!I383+'2019 PSUI Customer Gen'!I383</f>
        <v>1203.2050000000002</v>
      </c>
      <c r="J383" s="78">
        <f>'2019 PSUI Customer Load'!J383+'2019 PSUI Customer Gen'!J383</f>
        <v>1299.9589999999998</v>
      </c>
      <c r="K383" s="78">
        <f>'2019 PSUI Customer Load'!K383+'2019 PSUI Customer Gen'!K383</f>
        <v>1321.069</v>
      </c>
      <c r="L383" s="78">
        <f>'2019 PSUI Customer Load'!L383+'2019 PSUI Customer Gen'!L383</f>
        <v>1334.6569999999999</v>
      </c>
      <c r="M383" s="78">
        <f>'2019 PSUI Customer Load'!M383+'2019 PSUI Customer Gen'!M383</f>
        <v>1373.7139999999999</v>
      </c>
      <c r="N383" s="78">
        <f>'2019 PSUI Customer Load'!N383+'2019 PSUI Customer Gen'!N383</f>
        <v>1359.576</v>
      </c>
      <c r="O383" s="78">
        <f>'2019 PSUI Customer Load'!O383+'2019 PSUI Customer Gen'!O383</f>
        <v>1275.223</v>
      </c>
      <c r="P383" s="78">
        <f>'2019 PSUI Customer Load'!P383+'2019 PSUI Customer Gen'!P383</f>
        <v>1300.1500000000001</v>
      </c>
      <c r="Q383" s="78">
        <f>'2019 PSUI Customer Load'!Q383+'2019 PSUI Customer Gen'!Q383</f>
        <v>1334.1849999999999</v>
      </c>
      <c r="R383" s="78">
        <f>'2019 PSUI Customer Load'!R383+'2019 PSUI Customer Gen'!R383</f>
        <v>1373.596</v>
      </c>
      <c r="S383" s="78">
        <f>'2019 PSUI Customer Load'!S383+'2019 PSUI Customer Gen'!S383</f>
        <v>1325.6590000000001</v>
      </c>
      <c r="T383" s="78">
        <f>'2019 PSUI Customer Load'!T383+'2019 PSUI Customer Gen'!T383</f>
        <v>1272.201</v>
      </c>
      <c r="U383" s="78">
        <f>'2019 PSUI Customer Load'!U383+'2019 PSUI Customer Gen'!U383</f>
        <v>1250.22</v>
      </c>
      <c r="V383" s="78">
        <f>'2019 PSUI Customer Load'!V383+'2019 PSUI Customer Gen'!V383</f>
        <v>1232.9070000000002</v>
      </c>
      <c r="W383" s="78">
        <f>'2019 PSUI Customer Load'!W383+'2019 PSUI Customer Gen'!W383</f>
        <v>1213.2370000000001</v>
      </c>
      <c r="X383" s="78">
        <f>'2019 PSUI Customer Load'!X383+'2019 PSUI Customer Gen'!X383</f>
        <v>1205.0230000000001</v>
      </c>
      <c r="Y383" s="78">
        <f>'2019 PSUI Customer Load'!Y383+'2019 PSUI Customer Gen'!Y383</f>
        <v>1177.07</v>
      </c>
      <c r="Z383" s="78">
        <f>'2019 PSUI Customer Load'!Z383+'2019 PSUI Customer Gen'!Z383</f>
        <v>1125.0490000000002</v>
      </c>
      <c r="AA383" s="86">
        <f t="shared" si="65"/>
        <v>1373.7139999999999</v>
      </c>
      <c r="AB383" s="77">
        <f t="shared" si="66"/>
        <v>2021</v>
      </c>
      <c r="AC383" s="76">
        <f t="shared" si="67"/>
        <v>11</v>
      </c>
      <c r="AD383" s="76" t="str">
        <f t="shared" si="68"/>
        <v/>
      </c>
      <c r="AE383" s="76" t="str">
        <f t="shared" si="69"/>
        <v/>
      </c>
      <c r="AF383" s="74">
        <f t="shared" si="70"/>
        <v>1373.7139999999999</v>
      </c>
      <c r="AG383" s="75" t="str">
        <f t="shared" si="71"/>
        <v>11:00</v>
      </c>
      <c r="AH383" s="74">
        <f t="shared" si="72"/>
        <v>31046.319000000003</v>
      </c>
      <c r="AI383" s="73" t="str">
        <f t="shared" si="73"/>
        <v/>
      </c>
      <c r="AJ383" s="73" t="str">
        <f t="shared" si="74"/>
        <v/>
      </c>
      <c r="AK383" s="73" t="str">
        <f t="shared" si="75"/>
        <v/>
      </c>
      <c r="AL383" s="72" t="str">
        <f t="shared" si="76"/>
        <v/>
      </c>
      <c r="AM383" s="71" t="str">
        <f t="shared" si="77"/>
        <v/>
      </c>
    </row>
    <row r="384" spans="2:39" ht="13.8" thickBot="1">
      <c r="B384" s="79">
        <v>44516</v>
      </c>
      <c r="C384" s="78">
        <f>'2019 PSUI Customer Load'!C384+'2019 PSUI Customer Gen'!C384</f>
        <v>1133.2259999999999</v>
      </c>
      <c r="D384" s="78">
        <f>'2019 PSUI Customer Load'!D384+'2019 PSUI Customer Gen'!D384</f>
        <v>1132.8420000000001</v>
      </c>
      <c r="E384" s="78">
        <f>'2019 PSUI Customer Load'!E384+'2019 PSUI Customer Gen'!E384</f>
        <v>1129.597</v>
      </c>
      <c r="F384" s="78">
        <f>'2019 PSUI Customer Load'!F384+'2019 PSUI Customer Gen'!F384</f>
        <v>1135.0119999999999</v>
      </c>
      <c r="G384" s="78">
        <f>'2019 PSUI Customer Load'!G384+'2019 PSUI Customer Gen'!G384</f>
        <v>1140.9579999999999</v>
      </c>
      <c r="H384" s="78">
        <f>'2019 PSUI Customer Load'!H384+'2019 PSUI Customer Gen'!H384</f>
        <v>1148.7739999999999</v>
      </c>
      <c r="I384" s="78">
        <f>'2019 PSUI Customer Load'!I384+'2019 PSUI Customer Gen'!I384</f>
        <v>1219.7529999999999</v>
      </c>
      <c r="J384" s="78">
        <f>'2019 PSUI Customer Load'!J384+'2019 PSUI Customer Gen'!J384</f>
        <v>1326.8330000000001</v>
      </c>
      <c r="K384" s="78">
        <f>'2019 PSUI Customer Load'!K384+'2019 PSUI Customer Gen'!K384</f>
        <v>1352.1279999999999</v>
      </c>
      <c r="L384" s="78">
        <f>'2019 PSUI Customer Load'!L384+'2019 PSUI Customer Gen'!L384</f>
        <v>1356.9690000000001</v>
      </c>
      <c r="M384" s="78">
        <f>'2019 PSUI Customer Load'!M384+'2019 PSUI Customer Gen'!M384</f>
        <v>1379.8919999999998</v>
      </c>
      <c r="N384" s="78">
        <f>'2019 PSUI Customer Load'!N384+'2019 PSUI Customer Gen'!N384</f>
        <v>1391.133</v>
      </c>
      <c r="O384" s="78">
        <f>'2019 PSUI Customer Load'!O384+'2019 PSUI Customer Gen'!O384</f>
        <v>1363.3130000000001</v>
      </c>
      <c r="P384" s="78">
        <f>'2019 PSUI Customer Load'!P384+'2019 PSUI Customer Gen'!P384</f>
        <v>1323.7449999999999</v>
      </c>
      <c r="Q384" s="78">
        <f>'2019 PSUI Customer Load'!Q384+'2019 PSUI Customer Gen'!Q384</f>
        <v>1337.8419999999999</v>
      </c>
      <c r="R384" s="78">
        <f>'2019 PSUI Customer Load'!R384+'2019 PSUI Customer Gen'!R384</f>
        <v>1335.4690000000001</v>
      </c>
      <c r="S384" s="78">
        <f>'2019 PSUI Customer Load'!S384+'2019 PSUI Customer Gen'!S384</f>
        <v>1304.8019999999999</v>
      </c>
      <c r="T384" s="78">
        <f>'2019 PSUI Customer Load'!T384+'2019 PSUI Customer Gen'!T384</f>
        <v>1274.8389999999999</v>
      </c>
      <c r="U384" s="78">
        <f>'2019 PSUI Customer Load'!U384+'2019 PSUI Customer Gen'!U384</f>
        <v>1244.633</v>
      </c>
      <c r="V384" s="78">
        <f>'2019 PSUI Customer Load'!V384+'2019 PSUI Customer Gen'!V384</f>
        <v>1227.673</v>
      </c>
      <c r="W384" s="78">
        <f>'2019 PSUI Customer Load'!W384+'2019 PSUI Customer Gen'!W384</f>
        <v>1194.308</v>
      </c>
      <c r="X384" s="78">
        <f>'2019 PSUI Customer Load'!X384+'2019 PSUI Customer Gen'!X384</f>
        <v>1193.972</v>
      </c>
      <c r="Y384" s="78">
        <f>'2019 PSUI Customer Load'!Y384+'2019 PSUI Customer Gen'!Y384</f>
        <v>1170.5729999999999</v>
      </c>
      <c r="Z384" s="78">
        <f>'2019 PSUI Customer Load'!Z384+'2019 PSUI Customer Gen'!Z384</f>
        <v>1134.0810000000001</v>
      </c>
      <c r="AA384" s="86">
        <f t="shared" si="65"/>
        <v>1391.133</v>
      </c>
      <c r="AB384" s="77">
        <f t="shared" si="66"/>
        <v>2021</v>
      </c>
      <c r="AC384" s="76">
        <f t="shared" si="67"/>
        <v>11</v>
      </c>
      <c r="AD384" s="76" t="str">
        <f t="shared" si="68"/>
        <v/>
      </c>
      <c r="AE384" s="76" t="str">
        <f t="shared" si="69"/>
        <v/>
      </c>
      <c r="AF384" s="74">
        <f t="shared" si="70"/>
        <v>1391.133</v>
      </c>
      <c r="AG384" s="75" t="str">
        <f t="shared" si="71"/>
        <v>12:00</v>
      </c>
      <c r="AH384" s="74">
        <f t="shared" si="72"/>
        <v>31343.500000000007</v>
      </c>
      <c r="AI384" s="73" t="str">
        <f t="shared" si="73"/>
        <v/>
      </c>
      <c r="AJ384" s="73" t="str">
        <f t="shared" si="74"/>
        <v/>
      </c>
      <c r="AK384" s="73" t="str">
        <f t="shared" si="75"/>
        <v/>
      </c>
      <c r="AL384" s="72" t="str">
        <f t="shared" si="76"/>
        <v/>
      </c>
      <c r="AM384" s="71" t="str">
        <f t="shared" si="77"/>
        <v/>
      </c>
    </row>
    <row r="385" spans="2:39" ht="13.8" thickBot="1">
      <c r="B385" s="79">
        <v>44517</v>
      </c>
      <c r="C385" s="78">
        <f>'2019 PSUI Customer Load'!C385+'2019 PSUI Customer Gen'!C385</f>
        <v>1129.0349999999999</v>
      </c>
      <c r="D385" s="78">
        <f>'2019 PSUI Customer Load'!D385+'2019 PSUI Customer Gen'!D385</f>
        <v>1127.646</v>
      </c>
      <c r="E385" s="78">
        <f>'2019 PSUI Customer Load'!E385+'2019 PSUI Customer Gen'!E385</f>
        <v>1128.9690000000001</v>
      </c>
      <c r="F385" s="78">
        <f>'2019 PSUI Customer Load'!F385+'2019 PSUI Customer Gen'!F385</f>
        <v>1125.912</v>
      </c>
      <c r="G385" s="78">
        <f>'2019 PSUI Customer Load'!G385+'2019 PSUI Customer Gen'!G385</f>
        <v>1127.1990000000001</v>
      </c>
      <c r="H385" s="78">
        <f>'2019 PSUI Customer Load'!H385+'2019 PSUI Customer Gen'!H385</f>
        <v>1067.2339999999999</v>
      </c>
      <c r="I385" s="78">
        <f>'2019 PSUI Customer Load'!I385+'2019 PSUI Customer Gen'!I385</f>
        <v>1242.5650000000001</v>
      </c>
      <c r="J385" s="78">
        <f>'2019 PSUI Customer Load'!J385+'2019 PSUI Customer Gen'!J385</f>
        <v>1367.8240000000001</v>
      </c>
      <c r="K385" s="78">
        <f>'2019 PSUI Customer Load'!K385+'2019 PSUI Customer Gen'!K385</f>
        <v>1331.3589999999999</v>
      </c>
      <c r="L385" s="78">
        <f>'2019 PSUI Customer Load'!L385+'2019 PSUI Customer Gen'!L385</f>
        <v>1342.9759999999999</v>
      </c>
      <c r="M385" s="78">
        <f>'2019 PSUI Customer Load'!M385+'2019 PSUI Customer Gen'!M385</f>
        <v>1357.877</v>
      </c>
      <c r="N385" s="78">
        <f>'2019 PSUI Customer Load'!N385+'2019 PSUI Customer Gen'!N385</f>
        <v>1355.268</v>
      </c>
      <c r="O385" s="78">
        <f>'2019 PSUI Customer Load'!O385+'2019 PSUI Customer Gen'!O385</f>
        <v>1327.502</v>
      </c>
      <c r="P385" s="78">
        <f>'2019 PSUI Customer Load'!P385+'2019 PSUI Customer Gen'!P385</f>
        <v>1312.5260000000001</v>
      </c>
      <c r="Q385" s="78">
        <f>'2019 PSUI Customer Load'!Q385+'2019 PSUI Customer Gen'!Q385</f>
        <v>1300.4580000000001</v>
      </c>
      <c r="R385" s="78">
        <f>'2019 PSUI Customer Load'!R385+'2019 PSUI Customer Gen'!R385</f>
        <v>1303.336</v>
      </c>
      <c r="S385" s="78">
        <f>'2019 PSUI Customer Load'!S385+'2019 PSUI Customer Gen'!S385</f>
        <v>1276.136</v>
      </c>
      <c r="T385" s="78">
        <f>'2019 PSUI Customer Load'!T385+'2019 PSUI Customer Gen'!T385</f>
        <v>1220.008</v>
      </c>
      <c r="U385" s="78">
        <f>'2019 PSUI Customer Load'!U385+'2019 PSUI Customer Gen'!U385</f>
        <v>1172.877</v>
      </c>
      <c r="V385" s="78">
        <f>'2019 PSUI Customer Load'!V385+'2019 PSUI Customer Gen'!V385</f>
        <v>1171.3920000000001</v>
      </c>
      <c r="W385" s="78">
        <f>'2019 PSUI Customer Load'!W385+'2019 PSUI Customer Gen'!W385</f>
        <v>1138.3029999999999</v>
      </c>
      <c r="X385" s="78">
        <f>'2019 PSUI Customer Load'!X385+'2019 PSUI Customer Gen'!X385</f>
        <v>1115.8709999999999</v>
      </c>
      <c r="Y385" s="78">
        <f>'2019 PSUI Customer Load'!Y385+'2019 PSUI Customer Gen'!Y385</f>
        <v>1092.8890000000001</v>
      </c>
      <c r="Z385" s="78">
        <f>'2019 PSUI Customer Load'!Z385+'2019 PSUI Customer Gen'!Z385</f>
        <v>1062.413</v>
      </c>
      <c r="AA385" s="86">
        <f t="shared" si="65"/>
        <v>1367.8240000000001</v>
      </c>
      <c r="AB385" s="77">
        <f t="shared" si="66"/>
        <v>2021</v>
      </c>
      <c r="AC385" s="76">
        <f t="shared" si="67"/>
        <v>11</v>
      </c>
      <c r="AD385" s="76" t="str">
        <f t="shared" si="68"/>
        <v/>
      </c>
      <c r="AE385" s="76" t="str">
        <f t="shared" si="69"/>
        <v/>
      </c>
      <c r="AF385" s="74">
        <f t="shared" si="70"/>
        <v>1367.8240000000001</v>
      </c>
      <c r="AG385" s="75" t="str">
        <f t="shared" si="71"/>
        <v>8:00</v>
      </c>
      <c r="AH385" s="74">
        <f t="shared" si="72"/>
        <v>30565.399000000001</v>
      </c>
      <c r="AI385" s="73" t="str">
        <f t="shared" si="73"/>
        <v/>
      </c>
      <c r="AJ385" s="73" t="str">
        <f t="shared" si="74"/>
        <v/>
      </c>
      <c r="AK385" s="73" t="str">
        <f t="shared" si="75"/>
        <v/>
      </c>
      <c r="AL385" s="72" t="str">
        <f t="shared" si="76"/>
        <v/>
      </c>
      <c r="AM385" s="71" t="str">
        <f t="shared" si="77"/>
        <v/>
      </c>
    </row>
    <row r="386" spans="2:39" ht="13.8" thickBot="1">
      <c r="B386" s="79">
        <v>44518</v>
      </c>
      <c r="C386" s="78">
        <f>'2019 PSUI Customer Load'!C386+'2019 PSUI Customer Gen'!C386</f>
        <v>1060.886</v>
      </c>
      <c r="D386" s="78">
        <f>'2019 PSUI Customer Load'!D386+'2019 PSUI Customer Gen'!D386</f>
        <v>1063.279</v>
      </c>
      <c r="E386" s="78">
        <f>'2019 PSUI Customer Load'!E386+'2019 PSUI Customer Gen'!E386</f>
        <v>1071.019</v>
      </c>
      <c r="F386" s="78">
        <f>'2019 PSUI Customer Load'!F386+'2019 PSUI Customer Gen'!F386</f>
        <v>1080.008</v>
      </c>
      <c r="G386" s="78">
        <f>'2019 PSUI Customer Load'!G386+'2019 PSUI Customer Gen'!G386</f>
        <v>1087.0790000000002</v>
      </c>
      <c r="H386" s="78">
        <f>'2019 PSUI Customer Load'!H386+'2019 PSUI Customer Gen'!H386</f>
        <v>1100.787</v>
      </c>
      <c r="I386" s="78">
        <f>'2019 PSUI Customer Load'!I386+'2019 PSUI Customer Gen'!I386</f>
        <v>1155.2329999999999</v>
      </c>
      <c r="J386" s="78">
        <f>'2019 PSUI Customer Load'!J386+'2019 PSUI Customer Gen'!J386</f>
        <v>1299.277</v>
      </c>
      <c r="K386" s="78">
        <f>'2019 PSUI Customer Load'!K386+'2019 PSUI Customer Gen'!K386</f>
        <v>1332.2809999999999</v>
      </c>
      <c r="L386" s="78">
        <f>'2019 PSUI Customer Load'!L386+'2019 PSUI Customer Gen'!L386</f>
        <v>1332.27</v>
      </c>
      <c r="M386" s="78">
        <f>'2019 PSUI Customer Load'!M386+'2019 PSUI Customer Gen'!M386</f>
        <v>1373.0330000000001</v>
      </c>
      <c r="N386" s="78">
        <f>'2019 PSUI Customer Load'!N386+'2019 PSUI Customer Gen'!N386</f>
        <v>1392.2829999999999</v>
      </c>
      <c r="O386" s="78">
        <f>'2019 PSUI Customer Load'!O386+'2019 PSUI Customer Gen'!O386</f>
        <v>1331.683</v>
      </c>
      <c r="P386" s="78">
        <f>'2019 PSUI Customer Load'!P386+'2019 PSUI Customer Gen'!P386</f>
        <v>1328.404</v>
      </c>
      <c r="Q386" s="78">
        <f>'2019 PSUI Customer Load'!Q386+'2019 PSUI Customer Gen'!Q386</f>
        <v>1340.979</v>
      </c>
      <c r="R386" s="78">
        <f>'2019 PSUI Customer Load'!R386+'2019 PSUI Customer Gen'!R386</f>
        <v>1330.6320000000001</v>
      </c>
      <c r="S386" s="78">
        <f>'2019 PSUI Customer Load'!S386+'2019 PSUI Customer Gen'!S386</f>
        <v>1286.027</v>
      </c>
      <c r="T386" s="78">
        <f>'2019 PSUI Customer Load'!T386+'2019 PSUI Customer Gen'!T386</f>
        <v>1253.461</v>
      </c>
      <c r="U386" s="78">
        <f>'2019 PSUI Customer Load'!U386+'2019 PSUI Customer Gen'!U386</f>
        <v>1223.424</v>
      </c>
      <c r="V386" s="78">
        <f>'2019 PSUI Customer Load'!V386+'2019 PSUI Customer Gen'!V386</f>
        <v>1227.03</v>
      </c>
      <c r="W386" s="78">
        <f>'2019 PSUI Customer Load'!W386+'2019 PSUI Customer Gen'!W386</f>
        <v>1213.0740000000001</v>
      </c>
      <c r="X386" s="78">
        <f>'2019 PSUI Customer Load'!X386+'2019 PSUI Customer Gen'!X386</f>
        <v>1201.8789999999999</v>
      </c>
      <c r="Y386" s="78">
        <f>'2019 PSUI Customer Load'!Y386+'2019 PSUI Customer Gen'!Y386</f>
        <v>1182.269</v>
      </c>
      <c r="Z386" s="78">
        <f>'2019 PSUI Customer Load'!Z386+'2019 PSUI Customer Gen'!Z386</f>
        <v>1151.165</v>
      </c>
      <c r="AA386" s="86">
        <f t="shared" si="65"/>
        <v>1392.2829999999999</v>
      </c>
      <c r="AB386" s="77">
        <f t="shared" si="66"/>
        <v>2021</v>
      </c>
      <c r="AC386" s="76">
        <f t="shared" si="67"/>
        <v>11</v>
      </c>
      <c r="AD386" s="76" t="str">
        <f t="shared" si="68"/>
        <v/>
      </c>
      <c r="AE386" s="76" t="str">
        <f t="shared" si="69"/>
        <v/>
      </c>
      <c r="AF386" s="74">
        <f t="shared" si="70"/>
        <v>1392.2829999999999</v>
      </c>
      <c r="AG386" s="75" t="str">
        <f t="shared" si="71"/>
        <v>12:00</v>
      </c>
      <c r="AH386" s="74">
        <f t="shared" si="72"/>
        <v>30809.745000000003</v>
      </c>
      <c r="AI386" s="73" t="str">
        <f t="shared" si="73"/>
        <v/>
      </c>
      <c r="AJ386" s="73" t="str">
        <f t="shared" si="74"/>
        <v/>
      </c>
      <c r="AK386" s="73" t="str">
        <f t="shared" si="75"/>
        <v/>
      </c>
      <c r="AL386" s="72" t="str">
        <f t="shared" si="76"/>
        <v/>
      </c>
      <c r="AM386" s="71" t="str">
        <f t="shared" si="77"/>
        <v/>
      </c>
    </row>
    <row r="387" spans="2:39" ht="13.8" thickBot="1">
      <c r="B387" s="79">
        <v>44519</v>
      </c>
      <c r="C387" s="78">
        <f>'2019 PSUI Customer Load'!C387+'2019 PSUI Customer Gen'!C387</f>
        <v>1150.08</v>
      </c>
      <c r="D387" s="78">
        <f>'2019 PSUI Customer Load'!D387+'2019 PSUI Customer Gen'!D387</f>
        <v>1138.47</v>
      </c>
      <c r="E387" s="78">
        <f>'2019 PSUI Customer Load'!E387+'2019 PSUI Customer Gen'!E387</f>
        <v>1137.3420000000001</v>
      </c>
      <c r="F387" s="78">
        <f>'2019 PSUI Customer Load'!F387+'2019 PSUI Customer Gen'!F387</f>
        <v>1134.797</v>
      </c>
      <c r="G387" s="78">
        <f>'2019 PSUI Customer Load'!G387+'2019 PSUI Customer Gen'!G387</f>
        <v>1145.2909999999999</v>
      </c>
      <c r="H387" s="78">
        <f>'2019 PSUI Customer Load'!H387+'2019 PSUI Customer Gen'!H387</f>
        <v>1163.444</v>
      </c>
      <c r="I387" s="78">
        <f>'2019 PSUI Customer Load'!I387+'2019 PSUI Customer Gen'!I387</f>
        <v>1208.0050000000001</v>
      </c>
      <c r="J387" s="78">
        <f>'2019 PSUI Customer Load'!J387+'2019 PSUI Customer Gen'!J387</f>
        <v>1314.8500000000001</v>
      </c>
      <c r="K387" s="78">
        <f>'2019 PSUI Customer Load'!K387+'2019 PSUI Customer Gen'!K387</f>
        <v>1322.894</v>
      </c>
      <c r="L387" s="78">
        <f>'2019 PSUI Customer Load'!L387+'2019 PSUI Customer Gen'!L387</f>
        <v>1341.7060000000001</v>
      </c>
      <c r="M387" s="78">
        <f>'2019 PSUI Customer Load'!M387+'2019 PSUI Customer Gen'!M387</f>
        <v>1379.9340000000002</v>
      </c>
      <c r="N387" s="78">
        <f>'2019 PSUI Customer Load'!N387+'2019 PSUI Customer Gen'!N387</f>
        <v>1376.1310000000001</v>
      </c>
      <c r="O387" s="78">
        <f>'2019 PSUI Customer Load'!O387+'2019 PSUI Customer Gen'!O387</f>
        <v>1336.7560000000001</v>
      </c>
      <c r="P387" s="78">
        <f>'2019 PSUI Customer Load'!P387+'2019 PSUI Customer Gen'!P387</f>
        <v>1326.2060000000001</v>
      </c>
      <c r="Q387" s="78">
        <f>'2019 PSUI Customer Load'!Q387+'2019 PSUI Customer Gen'!Q387</f>
        <v>1334.626</v>
      </c>
      <c r="R387" s="78">
        <f>'2019 PSUI Customer Load'!R387+'2019 PSUI Customer Gen'!R387</f>
        <v>1308.1890000000001</v>
      </c>
      <c r="S387" s="78">
        <f>'2019 PSUI Customer Load'!S387+'2019 PSUI Customer Gen'!S387</f>
        <v>1287.1569999999999</v>
      </c>
      <c r="T387" s="78">
        <f>'2019 PSUI Customer Load'!T387+'2019 PSUI Customer Gen'!T387</f>
        <v>1277.174</v>
      </c>
      <c r="U387" s="78">
        <f>'2019 PSUI Customer Load'!U387+'2019 PSUI Customer Gen'!U387</f>
        <v>1257.172</v>
      </c>
      <c r="V387" s="78">
        <f>'2019 PSUI Customer Load'!V387+'2019 PSUI Customer Gen'!V387</f>
        <v>1243.9199999999998</v>
      </c>
      <c r="W387" s="78">
        <f>'2019 PSUI Customer Load'!W387+'2019 PSUI Customer Gen'!W387</f>
        <v>1209.9669999999999</v>
      </c>
      <c r="X387" s="78">
        <f>'2019 PSUI Customer Load'!X387+'2019 PSUI Customer Gen'!X387</f>
        <v>1202.502</v>
      </c>
      <c r="Y387" s="78">
        <f>'2019 PSUI Customer Load'!Y387+'2019 PSUI Customer Gen'!Y387</f>
        <v>1191.7179999999998</v>
      </c>
      <c r="Z387" s="78">
        <f>'2019 PSUI Customer Load'!Z387+'2019 PSUI Customer Gen'!Z387</f>
        <v>1150.8150000000001</v>
      </c>
      <c r="AA387" s="86">
        <f t="shared" ref="AA387:AA450" si="78">MAX(C387:Z387)</f>
        <v>1379.9340000000002</v>
      </c>
      <c r="AB387" s="77">
        <f t="shared" ref="AB387:AB450" si="79">YEAR(B387)</f>
        <v>2021</v>
      </c>
      <c r="AC387" s="76">
        <f t="shared" ref="AC387:AC450" si="80">MONTH(B387)</f>
        <v>11</v>
      </c>
      <c r="AD387" s="76" t="str">
        <f t="shared" ref="AD387:AD450" si="81">IF(AE387="","",AB387&amp;"-"&amp;AE387)</f>
        <v/>
      </c>
      <c r="AE387" s="76" t="str">
        <f t="shared" ref="AE387:AE450" si="82">IF(DAY(B387+1)=1,AC387,"")</f>
        <v/>
      </c>
      <c r="AF387" s="74">
        <f t="shared" ref="AF387:AF450" si="83">MAX(C387:AA387)</f>
        <v>1379.9340000000002</v>
      </c>
      <c r="AG387" s="75" t="str">
        <f t="shared" ref="AG387:AG450" si="84">INDEX($C$2:$Z$2,MATCH(AF387,C387:Z387,0))</f>
        <v>11:00</v>
      </c>
      <c r="AH387" s="74">
        <f t="shared" ref="AH387:AH450" si="85">SUM(C387:AA387)</f>
        <v>31319.079999999998</v>
      </c>
      <c r="AI387" s="73" t="str">
        <f t="shared" ref="AI387:AI450" si="86">IF(AE387&lt;&gt;"",SUMIFS(AF:AF,AC:AC,AC387,AB:AB,AB387),"")</f>
        <v/>
      </c>
      <c r="AJ387" s="73" t="str">
        <f t="shared" ref="AJ387:AJ450" si="87">IF(AI387="","",_xlfn.MAXIFS(AF:AF,AC:AC,AC387,AB:AB,AB387))</f>
        <v/>
      </c>
      <c r="AK387" s="73" t="str">
        <f t="shared" ref="AK387:AK450" si="88">IF(AI387="","",_xlfn.MAXIFS(AH:AH,AC:AC,AC387,AB:AB,AB387))</f>
        <v/>
      </c>
      <c r="AL387" s="72" t="str">
        <f t="shared" ref="AL387:AL450" si="89">IF(AI387&lt;&gt;"",INDEX(B:B,MATCH(AJ387,AF:AF,0)),"")</f>
        <v/>
      </c>
      <c r="AM387" s="71" t="str">
        <f t="shared" ref="AM387:AM450" si="90">IF(AI387&lt;&gt;"",INDEX(AG:AG,MATCH(AJ387,AF:AF,0)),"")</f>
        <v/>
      </c>
    </row>
    <row r="388" spans="2:39" ht="13.8" thickBot="1">
      <c r="B388" s="79">
        <v>44520</v>
      </c>
      <c r="C388" s="78">
        <f>'2019 PSUI Customer Load'!C388+'2019 PSUI Customer Gen'!C388</f>
        <v>1144.126</v>
      </c>
      <c r="D388" s="78">
        <f>'2019 PSUI Customer Load'!D388+'2019 PSUI Customer Gen'!D388</f>
        <v>1147.7530000000002</v>
      </c>
      <c r="E388" s="78">
        <f>'2019 PSUI Customer Load'!E388+'2019 PSUI Customer Gen'!E388</f>
        <v>1145.682</v>
      </c>
      <c r="F388" s="78">
        <f>'2019 PSUI Customer Load'!F388+'2019 PSUI Customer Gen'!F388</f>
        <v>1126.1610000000001</v>
      </c>
      <c r="G388" s="78">
        <f>'2019 PSUI Customer Load'!G388+'2019 PSUI Customer Gen'!G388</f>
        <v>1142.249</v>
      </c>
      <c r="H388" s="78">
        <f>'2019 PSUI Customer Load'!H388+'2019 PSUI Customer Gen'!H388</f>
        <v>1163.393</v>
      </c>
      <c r="I388" s="78">
        <f>'2019 PSUI Customer Load'!I388+'2019 PSUI Customer Gen'!I388</f>
        <v>1183.3989999999999</v>
      </c>
      <c r="J388" s="78">
        <f>'2019 PSUI Customer Load'!J388+'2019 PSUI Customer Gen'!J388</f>
        <v>1242.5529999999999</v>
      </c>
      <c r="K388" s="78">
        <f>'2019 PSUI Customer Load'!K388+'2019 PSUI Customer Gen'!K388</f>
        <v>1246.5039999999999</v>
      </c>
      <c r="L388" s="78">
        <f>'2019 PSUI Customer Load'!L388+'2019 PSUI Customer Gen'!L388</f>
        <v>1228.6079999999999</v>
      </c>
      <c r="M388" s="78">
        <f>'2019 PSUI Customer Load'!M388+'2019 PSUI Customer Gen'!M388</f>
        <v>1208.1379999999999</v>
      </c>
      <c r="N388" s="78">
        <f>'2019 PSUI Customer Load'!N388+'2019 PSUI Customer Gen'!N388</f>
        <v>1220.1080000000002</v>
      </c>
      <c r="O388" s="78">
        <f>'2019 PSUI Customer Load'!O388+'2019 PSUI Customer Gen'!O388</f>
        <v>1182.306</v>
      </c>
      <c r="P388" s="78">
        <f>'2019 PSUI Customer Load'!P388+'2019 PSUI Customer Gen'!P388</f>
        <v>1185.7160000000001</v>
      </c>
      <c r="Q388" s="78">
        <f>'2019 PSUI Customer Load'!Q388+'2019 PSUI Customer Gen'!Q388</f>
        <v>1176.6699999999998</v>
      </c>
      <c r="R388" s="78">
        <f>'2019 PSUI Customer Load'!R388+'2019 PSUI Customer Gen'!R388</f>
        <v>1174.53</v>
      </c>
      <c r="S388" s="78">
        <f>'2019 PSUI Customer Load'!S388+'2019 PSUI Customer Gen'!S388</f>
        <v>1179.3029999999999</v>
      </c>
      <c r="T388" s="78">
        <f>'2019 PSUI Customer Load'!T388+'2019 PSUI Customer Gen'!T388</f>
        <v>1172.365</v>
      </c>
      <c r="U388" s="78">
        <f>'2019 PSUI Customer Load'!U388+'2019 PSUI Customer Gen'!U388</f>
        <v>1176.6579999999999</v>
      </c>
      <c r="V388" s="78">
        <f>'2019 PSUI Customer Load'!V388+'2019 PSUI Customer Gen'!V388</f>
        <v>1168.7429999999999</v>
      </c>
      <c r="W388" s="78">
        <f>'2019 PSUI Customer Load'!W388+'2019 PSUI Customer Gen'!W388</f>
        <v>1147.4690000000001</v>
      </c>
      <c r="X388" s="78">
        <f>'2019 PSUI Customer Load'!X388+'2019 PSUI Customer Gen'!X388</f>
        <v>1142.3530000000001</v>
      </c>
      <c r="Y388" s="78">
        <f>'2019 PSUI Customer Load'!Y388+'2019 PSUI Customer Gen'!Y388</f>
        <v>1127.905</v>
      </c>
      <c r="Z388" s="78">
        <f>'2019 PSUI Customer Load'!Z388+'2019 PSUI Customer Gen'!Z388</f>
        <v>1121.173</v>
      </c>
      <c r="AA388" s="86">
        <f t="shared" si="78"/>
        <v>1246.5039999999999</v>
      </c>
      <c r="AB388" s="77">
        <f t="shared" si="79"/>
        <v>2021</v>
      </c>
      <c r="AC388" s="76">
        <f t="shared" si="80"/>
        <v>11</v>
      </c>
      <c r="AD388" s="76" t="str">
        <f t="shared" si="81"/>
        <v/>
      </c>
      <c r="AE388" s="76" t="str">
        <f t="shared" si="82"/>
        <v/>
      </c>
      <c r="AF388" s="74">
        <f t="shared" si="83"/>
        <v>1246.5039999999999</v>
      </c>
      <c r="AG388" s="75" t="str">
        <f t="shared" si="84"/>
        <v>9:00</v>
      </c>
      <c r="AH388" s="74">
        <f t="shared" si="85"/>
        <v>29400.368999999995</v>
      </c>
      <c r="AI388" s="73" t="str">
        <f t="shared" si="86"/>
        <v/>
      </c>
      <c r="AJ388" s="73" t="str">
        <f t="shared" si="87"/>
        <v/>
      </c>
      <c r="AK388" s="73" t="str">
        <f t="shared" si="88"/>
        <v/>
      </c>
      <c r="AL388" s="72" t="str">
        <f t="shared" si="89"/>
        <v/>
      </c>
      <c r="AM388" s="71" t="str">
        <f t="shared" si="90"/>
        <v/>
      </c>
    </row>
    <row r="389" spans="2:39" ht="13.8" thickBot="1">
      <c r="B389" s="79">
        <v>44521</v>
      </c>
      <c r="C389" s="78">
        <f>'2019 PSUI Customer Load'!C389+'2019 PSUI Customer Gen'!C389</f>
        <v>1125.749</v>
      </c>
      <c r="D389" s="78">
        <f>'2019 PSUI Customer Load'!D389+'2019 PSUI Customer Gen'!D389</f>
        <v>1116.5239999999999</v>
      </c>
      <c r="E389" s="78">
        <f>'2019 PSUI Customer Load'!E389+'2019 PSUI Customer Gen'!E389</f>
        <v>1104.3589999999999</v>
      </c>
      <c r="F389" s="78">
        <f>'2019 PSUI Customer Load'!F389+'2019 PSUI Customer Gen'!F389</f>
        <v>1110.2439999999999</v>
      </c>
      <c r="G389" s="78">
        <f>'2019 PSUI Customer Load'!G389+'2019 PSUI Customer Gen'!G389</f>
        <v>1134.26</v>
      </c>
      <c r="H389" s="78">
        <f>'2019 PSUI Customer Load'!H389+'2019 PSUI Customer Gen'!H389</f>
        <v>1162.5520000000001</v>
      </c>
      <c r="I389" s="78">
        <f>'2019 PSUI Customer Load'!I389+'2019 PSUI Customer Gen'!I389</f>
        <v>1169.404</v>
      </c>
      <c r="J389" s="78">
        <f>'2019 PSUI Customer Load'!J389+'2019 PSUI Customer Gen'!J389</f>
        <v>1230.55</v>
      </c>
      <c r="K389" s="78">
        <f>'2019 PSUI Customer Load'!K389+'2019 PSUI Customer Gen'!K389</f>
        <v>1209.703</v>
      </c>
      <c r="L389" s="78">
        <f>'2019 PSUI Customer Load'!L389+'2019 PSUI Customer Gen'!L389</f>
        <v>1178.261</v>
      </c>
      <c r="M389" s="78">
        <f>'2019 PSUI Customer Load'!M389+'2019 PSUI Customer Gen'!M389</f>
        <v>1208.7080000000001</v>
      </c>
      <c r="N389" s="78">
        <f>'2019 PSUI Customer Load'!N389+'2019 PSUI Customer Gen'!N389</f>
        <v>1186.1989999999998</v>
      </c>
      <c r="O389" s="78">
        <f>'2019 PSUI Customer Load'!O389+'2019 PSUI Customer Gen'!O389</f>
        <v>1168.079</v>
      </c>
      <c r="P389" s="78">
        <f>'2019 PSUI Customer Load'!P389+'2019 PSUI Customer Gen'!P389</f>
        <v>1170.6120000000001</v>
      </c>
      <c r="Q389" s="78">
        <f>'2019 PSUI Customer Load'!Q389+'2019 PSUI Customer Gen'!Q389</f>
        <v>1153.3389999999999</v>
      </c>
      <c r="R389" s="78">
        <f>'2019 PSUI Customer Load'!R389+'2019 PSUI Customer Gen'!R389</f>
        <v>1167.1020000000001</v>
      </c>
      <c r="S389" s="78">
        <f>'2019 PSUI Customer Load'!S389+'2019 PSUI Customer Gen'!S389</f>
        <v>1177.5650000000001</v>
      </c>
      <c r="T389" s="78">
        <f>'2019 PSUI Customer Load'!T389+'2019 PSUI Customer Gen'!T389</f>
        <v>1152.9560000000001</v>
      </c>
      <c r="U389" s="78">
        <f>'2019 PSUI Customer Load'!U389+'2019 PSUI Customer Gen'!U389</f>
        <v>1163.527</v>
      </c>
      <c r="V389" s="78">
        <f>'2019 PSUI Customer Load'!V389+'2019 PSUI Customer Gen'!V389</f>
        <v>1144.4829999999999</v>
      </c>
      <c r="W389" s="78">
        <f>'2019 PSUI Customer Load'!W389+'2019 PSUI Customer Gen'!W389</f>
        <v>1128.886</v>
      </c>
      <c r="X389" s="78">
        <f>'2019 PSUI Customer Load'!X389+'2019 PSUI Customer Gen'!X389</f>
        <v>1118.412</v>
      </c>
      <c r="Y389" s="78">
        <f>'2019 PSUI Customer Load'!Y389+'2019 PSUI Customer Gen'!Y389</f>
        <v>1106.9189999999999</v>
      </c>
      <c r="Z389" s="78">
        <f>'2019 PSUI Customer Load'!Z389+'2019 PSUI Customer Gen'!Z389</f>
        <v>1110.3139999999999</v>
      </c>
      <c r="AA389" s="86">
        <f t="shared" si="78"/>
        <v>1230.55</v>
      </c>
      <c r="AB389" s="77">
        <f t="shared" si="79"/>
        <v>2021</v>
      </c>
      <c r="AC389" s="76">
        <f t="shared" si="80"/>
        <v>11</v>
      </c>
      <c r="AD389" s="76" t="str">
        <f t="shared" si="81"/>
        <v/>
      </c>
      <c r="AE389" s="76" t="str">
        <f t="shared" si="82"/>
        <v/>
      </c>
      <c r="AF389" s="74">
        <f t="shared" si="83"/>
        <v>1230.55</v>
      </c>
      <c r="AG389" s="75" t="str">
        <f t="shared" si="84"/>
        <v>8:00</v>
      </c>
      <c r="AH389" s="74">
        <f t="shared" si="85"/>
        <v>28929.256999999994</v>
      </c>
      <c r="AI389" s="73" t="str">
        <f t="shared" si="86"/>
        <v/>
      </c>
      <c r="AJ389" s="73" t="str">
        <f t="shared" si="87"/>
        <v/>
      </c>
      <c r="AK389" s="73" t="str">
        <f t="shared" si="88"/>
        <v/>
      </c>
      <c r="AL389" s="72" t="str">
        <f t="shared" si="89"/>
        <v/>
      </c>
      <c r="AM389" s="71" t="str">
        <f t="shared" si="90"/>
        <v/>
      </c>
    </row>
    <row r="390" spans="2:39" ht="13.8" thickBot="1">
      <c r="B390" s="79">
        <v>44522</v>
      </c>
      <c r="C390" s="78">
        <f>'2019 PSUI Customer Load'!C390+'2019 PSUI Customer Gen'!C390</f>
        <v>1119.704</v>
      </c>
      <c r="D390" s="78">
        <f>'2019 PSUI Customer Load'!D390+'2019 PSUI Customer Gen'!D390</f>
        <v>1112.7860000000001</v>
      </c>
      <c r="E390" s="78">
        <f>'2019 PSUI Customer Load'!E390+'2019 PSUI Customer Gen'!E390</f>
        <v>1121.3819999999998</v>
      </c>
      <c r="F390" s="78">
        <f>'2019 PSUI Customer Load'!F390+'2019 PSUI Customer Gen'!F390</f>
        <v>1163.1420000000001</v>
      </c>
      <c r="G390" s="78">
        <f>'2019 PSUI Customer Load'!G390+'2019 PSUI Customer Gen'!G390</f>
        <v>1167.5029999999999</v>
      </c>
      <c r="H390" s="78">
        <f>'2019 PSUI Customer Load'!H390+'2019 PSUI Customer Gen'!H390</f>
        <v>1187.1489999999999</v>
      </c>
      <c r="I390" s="78">
        <f>'2019 PSUI Customer Load'!I390+'2019 PSUI Customer Gen'!I390</f>
        <v>1243.3779999999999</v>
      </c>
      <c r="J390" s="78">
        <f>'2019 PSUI Customer Load'!J390+'2019 PSUI Customer Gen'!J390</f>
        <v>1315.8620000000001</v>
      </c>
      <c r="K390" s="78">
        <f>'2019 PSUI Customer Load'!K390+'2019 PSUI Customer Gen'!K390</f>
        <v>1252.816</v>
      </c>
      <c r="L390" s="78">
        <f>'2019 PSUI Customer Load'!L390+'2019 PSUI Customer Gen'!L390</f>
        <v>1333.96</v>
      </c>
      <c r="M390" s="78">
        <f>'2019 PSUI Customer Load'!M390+'2019 PSUI Customer Gen'!M390</f>
        <v>1332.66</v>
      </c>
      <c r="N390" s="78">
        <f>'2019 PSUI Customer Load'!N390+'2019 PSUI Customer Gen'!N390</f>
        <v>1338.22</v>
      </c>
      <c r="O390" s="78">
        <f>'2019 PSUI Customer Load'!O390+'2019 PSUI Customer Gen'!O390</f>
        <v>1311.42</v>
      </c>
      <c r="P390" s="78">
        <f>'2019 PSUI Customer Load'!P390+'2019 PSUI Customer Gen'!P390</f>
        <v>1305.43</v>
      </c>
      <c r="Q390" s="78">
        <f>'2019 PSUI Customer Load'!Q390+'2019 PSUI Customer Gen'!Q390</f>
        <v>1290.2</v>
      </c>
      <c r="R390" s="78">
        <f>'2019 PSUI Customer Load'!R390+'2019 PSUI Customer Gen'!R390</f>
        <v>1308.8880000000001</v>
      </c>
      <c r="S390" s="78">
        <f>'2019 PSUI Customer Load'!S390+'2019 PSUI Customer Gen'!S390</f>
        <v>1392.059</v>
      </c>
      <c r="T390" s="78">
        <f>'2019 PSUI Customer Load'!T390+'2019 PSUI Customer Gen'!T390</f>
        <v>1281.5519999999999</v>
      </c>
      <c r="U390" s="78">
        <f>'2019 PSUI Customer Load'!U390+'2019 PSUI Customer Gen'!U390</f>
        <v>1265.319</v>
      </c>
      <c r="V390" s="78">
        <f>'2019 PSUI Customer Load'!V390+'2019 PSUI Customer Gen'!V390</f>
        <v>1248.3059999999998</v>
      </c>
      <c r="W390" s="78">
        <f>'2019 PSUI Customer Load'!W390+'2019 PSUI Customer Gen'!W390</f>
        <v>1225.49</v>
      </c>
      <c r="X390" s="78">
        <f>'2019 PSUI Customer Load'!X390+'2019 PSUI Customer Gen'!X390</f>
        <v>1204.722</v>
      </c>
      <c r="Y390" s="78">
        <f>'2019 PSUI Customer Load'!Y390+'2019 PSUI Customer Gen'!Y390</f>
        <v>1186.58</v>
      </c>
      <c r="Z390" s="78">
        <f>'2019 PSUI Customer Load'!Z390+'2019 PSUI Customer Gen'!Z390</f>
        <v>1167.4460000000001</v>
      </c>
      <c r="AA390" s="86">
        <f t="shared" si="78"/>
        <v>1392.059</v>
      </c>
      <c r="AB390" s="77">
        <f t="shared" si="79"/>
        <v>2021</v>
      </c>
      <c r="AC390" s="76">
        <f t="shared" si="80"/>
        <v>11</v>
      </c>
      <c r="AD390" s="76" t="str">
        <f t="shared" si="81"/>
        <v/>
      </c>
      <c r="AE390" s="76" t="str">
        <f t="shared" si="82"/>
        <v/>
      </c>
      <c r="AF390" s="74">
        <f t="shared" si="83"/>
        <v>1392.059</v>
      </c>
      <c r="AG390" s="75" t="str">
        <f t="shared" si="84"/>
        <v>17:00</v>
      </c>
      <c r="AH390" s="74">
        <f t="shared" si="85"/>
        <v>31268.033000000007</v>
      </c>
      <c r="AI390" s="73" t="str">
        <f t="shared" si="86"/>
        <v/>
      </c>
      <c r="AJ390" s="73" t="str">
        <f t="shared" si="87"/>
        <v/>
      </c>
      <c r="AK390" s="73" t="str">
        <f t="shared" si="88"/>
        <v/>
      </c>
      <c r="AL390" s="72" t="str">
        <f t="shared" si="89"/>
        <v/>
      </c>
      <c r="AM390" s="71" t="str">
        <f t="shared" si="90"/>
        <v/>
      </c>
    </row>
    <row r="391" spans="2:39" ht="13.8" thickBot="1">
      <c r="B391" s="79">
        <v>44523</v>
      </c>
      <c r="C391" s="78">
        <f>'2019 PSUI Customer Load'!C391+'2019 PSUI Customer Gen'!C391</f>
        <v>1163.902</v>
      </c>
      <c r="D391" s="78">
        <f>'2019 PSUI Customer Load'!D391+'2019 PSUI Customer Gen'!D391</f>
        <v>1162.701</v>
      </c>
      <c r="E391" s="78">
        <f>'2019 PSUI Customer Load'!E391+'2019 PSUI Customer Gen'!E391</f>
        <v>1166.8969999999999</v>
      </c>
      <c r="F391" s="78">
        <f>'2019 PSUI Customer Load'!F391+'2019 PSUI Customer Gen'!F391</f>
        <v>1158.595</v>
      </c>
      <c r="G391" s="78">
        <f>'2019 PSUI Customer Load'!G391+'2019 PSUI Customer Gen'!G391</f>
        <v>1160.8620000000001</v>
      </c>
      <c r="H391" s="78">
        <f>'2019 PSUI Customer Load'!H391+'2019 PSUI Customer Gen'!H391</f>
        <v>1170.2190000000001</v>
      </c>
      <c r="I391" s="78">
        <f>'2019 PSUI Customer Load'!I391+'2019 PSUI Customer Gen'!I391</f>
        <v>1231.018</v>
      </c>
      <c r="J391" s="78">
        <f>'2019 PSUI Customer Load'!J391+'2019 PSUI Customer Gen'!J391</f>
        <v>1309.5540000000001</v>
      </c>
      <c r="K391" s="78">
        <f>'2019 PSUI Customer Load'!K391+'2019 PSUI Customer Gen'!K391</f>
        <v>1270.0809999999999</v>
      </c>
      <c r="L391" s="78">
        <f>'2019 PSUI Customer Load'!L391+'2019 PSUI Customer Gen'!L391</f>
        <v>1390.085</v>
      </c>
      <c r="M391" s="78">
        <f>'2019 PSUI Customer Load'!M391+'2019 PSUI Customer Gen'!M391</f>
        <v>1466.3240000000001</v>
      </c>
      <c r="N391" s="78">
        <f>'2019 PSUI Customer Load'!N391+'2019 PSUI Customer Gen'!N391</f>
        <v>1385.4349999999999</v>
      </c>
      <c r="O391" s="78">
        <f>'2019 PSUI Customer Load'!O391+'2019 PSUI Customer Gen'!O391</f>
        <v>1364.146</v>
      </c>
      <c r="P391" s="78">
        <f>'2019 PSUI Customer Load'!P391+'2019 PSUI Customer Gen'!P391</f>
        <v>1380.7329999999999</v>
      </c>
      <c r="Q391" s="78">
        <f>'2019 PSUI Customer Load'!Q391+'2019 PSUI Customer Gen'!Q391</f>
        <v>1379.452</v>
      </c>
      <c r="R391" s="78">
        <f>'2019 PSUI Customer Load'!R391+'2019 PSUI Customer Gen'!R391</f>
        <v>1376.1860000000001</v>
      </c>
      <c r="S391" s="78">
        <f>'2019 PSUI Customer Load'!S391+'2019 PSUI Customer Gen'!S391</f>
        <v>1315.8979999999999</v>
      </c>
      <c r="T391" s="78">
        <f>'2019 PSUI Customer Load'!T391+'2019 PSUI Customer Gen'!T391</f>
        <v>1273.4989999999998</v>
      </c>
      <c r="U391" s="78">
        <f>'2019 PSUI Customer Load'!U391+'2019 PSUI Customer Gen'!U391</f>
        <v>1261.682</v>
      </c>
      <c r="V391" s="78">
        <f>'2019 PSUI Customer Load'!V391+'2019 PSUI Customer Gen'!V391</f>
        <v>1244.4599999999998</v>
      </c>
      <c r="W391" s="78">
        <f>'2019 PSUI Customer Load'!W391+'2019 PSUI Customer Gen'!W391</f>
        <v>1220.6510000000001</v>
      </c>
      <c r="X391" s="78">
        <f>'2019 PSUI Customer Load'!X391+'2019 PSUI Customer Gen'!X391</f>
        <v>1237.048</v>
      </c>
      <c r="Y391" s="78">
        <f>'2019 PSUI Customer Load'!Y391+'2019 PSUI Customer Gen'!Y391</f>
        <v>1208.8240000000001</v>
      </c>
      <c r="Z391" s="78">
        <f>'2019 PSUI Customer Load'!Z391+'2019 PSUI Customer Gen'!Z391</f>
        <v>1197.3400000000001</v>
      </c>
      <c r="AA391" s="86">
        <f t="shared" si="78"/>
        <v>1466.3240000000001</v>
      </c>
      <c r="AB391" s="77">
        <f t="shared" si="79"/>
        <v>2021</v>
      </c>
      <c r="AC391" s="76">
        <f t="shared" si="80"/>
        <v>11</v>
      </c>
      <c r="AD391" s="76" t="str">
        <f t="shared" si="81"/>
        <v/>
      </c>
      <c r="AE391" s="76" t="str">
        <f t="shared" si="82"/>
        <v/>
      </c>
      <c r="AF391" s="74">
        <f t="shared" si="83"/>
        <v>1466.3240000000001</v>
      </c>
      <c r="AG391" s="75" t="str">
        <f t="shared" si="84"/>
        <v>11:00</v>
      </c>
      <c r="AH391" s="74">
        <f t="shared" si="85"/>
        <v>31961.916000000005</v>
      </c>
      <c r="AI391" s="73" t="str">
        <f t="shared" si="86"/>
        <v/>
      </c>
      <c r="AJ391" s="73" t="str">
        <f t="shared" si="87"/>
        <v/>
      </c>
      <c r="AK391" s="73" t="str">
        <f t="shared" si="88"/>
        <v/>
      </c>
      <c r="AL391" s="72" t="str">
        <f t="shared" si="89"/>
        <v/>
      </c>
      <c r="AM391" s="71" t="str">
        <f t="shared" si="90"/>
        <v/>
      </c>
    </row>
    <row r="392" spans="2:39" ht="13.8" thickBot="1">
      <c r="B392" s="79">
        <v>44524</v>
      </c>
      <c r="C392" s="78">
        <f>'2019 PSUI Customer Load'!C392+'2019 PSUI Customer Gen'!C392</f>
        <v>1190.3599999999999</v>
      </c>
      <c r="D392" s="78">
        <f>'2019 PSUI Customer Load'!D392+'2019 PSUI Customer Gen'!D392</f>
        <v>1195.768</v>
      </c>
      <c r="E392" s="78">
        <f>'2019 PSUI Customer Load'!E392+'2019 PSUI Customer Gen'!E392</f>
        <v>1200.6000000000001</v>
      </c>
      <c r="F392" s="78">
        <f>'2019 PSUI Customer Load'!F392+'2019 PSUI Customer Gen'!F392</f>
        <v>1212.5129999999999</v>
      </c>
      <c r="G392" s="78">
        <f>'2019 PSUI Customer Load'!G392+'2019 PSUI Customer Gen'!G392</f>
        <v>1215.4950000000001</v>
      </c>
      <c r="H392" s="78">
        <f>'2019 PSUI Customer Load'!H392+'2019 PSUI Customer Gen'!H392</f>
        <v>1228.742</v>
      </c>
      <c r="I392" s="78">
        <f>'2019 PSUI Customer Load'!I392+'2019 PSUI Customer Gen'!I392</f>
        <v>1269.943</v>
      </c>
      <c r="J392" s="78">
        <f>'2019 PSUI Customer Load'!J392+'2019 PSUI Customer Gen'!J392</f>
        <v>1334.816</v>
      </c>
      <c r="K392" s="78">
        <f>'2019 PSUI Customer Load'!K392+'2019 PSUI Customer Gen'!K392</f>
        <v>1357.3710000000001</v>
      </c>
      <c r="L392" s="78">
        <f>'2019 PSUI Customer Load'!L392+'2019 PSUI Customer Gen'!L392</f>
        <v>1366.6379999999999</v>
      </c>
      <c r="M392" s="78">
        <f>'2019 PSUI Customer Load'!M392+'2019 PSUI Customer Gen'!M392</f>
        <v>1372.038</v>
      </c>
      <c r="N392" s="78">
        <f>'2019 PSUI Customer Load'!N392+'2019 PSUI Customer Gen'!N392</f>
        <v>1384.9959999999999</v>
      </c>
      <c r="O392" s="78">
        <f>'2019 PSUI Customer Load'!O392+'2019 PSUI Customer Gen'!O392</f>
        <v>1351.9789999999998</v>
      </c>
      <c r="P392" s="78">
        <f>'2019 PSUI Customer Load'!P392+'2019 PSUI Customer Gen'!P392</f>
        <v>1317.8519999999999</v>
      </c>
      <c r="Q392" s="78">
        <f>'2019 PSUI Customer Load'!Q392+'2019 PSUI Customer Gen'!Q392</f>
        <v>1330.1089999999999</v>
      </c>
      <c r="R392" s="78">
        <f>'2019 PSUI Customer Load'!R392+'2019 PSUI Customer Gen'!R392</f>
        <v>1315.4630000000002</v>
      </c>
      <c r="S392" s="78">
        <f>'2019 PSUI Customer Load'!S392+'2019 PSUI Customer Gen'!S392</f>
        <v>1262.0049999999999</v>
      </c>
      <c r="T392" s="78">
        <f>'2019 PSUI Customer Load'!T392+'2019 PSUI Customer Gen'!T392</f>
        <v>1230.7450000000001</v>
      </c>
      <c r="U392" s="78">
        <f>'2019 PSUI Customer Load'!U392+'2019 PSUI Customer Gen'!U392</f>
        <v>1212.298</v>
      </c>
      <c r="V392" s="78">
        <f>'2019 PSUI Customer Load'!V392+'2019 PSUI Customer Gen'!V392</f>
        <v>1189.019</v>
      </c>
      <c r="W392" s="78">
        <f>'2019 PSUI Customer Load'!W392+'2019 PSUI Customer Gen'!W392</f>
        <v>1161.3430000000001</v>
      </c>
      <c r="X392" s="78">
        <f>'2019 PSUI Customer Load'!X392+'2019 PSUI Customer Gen'!X392</f>
        <v>1143.0629999999999</v>
      </c>
      <c r="Y392" s="78">
        <f>'2019 PSUI Customer Load'!Y392+'2019 PSUI Customer Gen'!Y392</f>
        <v>1132.2550000000001</v>
      </c>
      <c r="Z392" s="78">
        <f>'2019 PSUI Customer Load'!Z392+'2019 PSUI Customer Gen'!Z392</f>
        <v>1111.5450000000001</v>
      </c>
      <c r="AA392" s="86">
        <f t="shared" si="78"/>
        <v>1384.9959999999999</v>
      </c>
      <c r="AB392" s="77">
        <f t="shared" si="79"/>
        <v>2021</v>
      </c>
      <c r="AC392" s="76">
        <f t="shared" si="80"/>
        <v>11</v>
      </c>
      <c r="AD392" s="76" t="str">
        <f t="shared" si="81"/>
        <v/>
      </c>
      <c r="AE392" s="76" t="str">
        <f t="shared" si="82"/>
        <v/>
      </c>
      <c r="AF392" s="74">
        <f t="shared" si="83"/>
        <v>1384.9959999999999</v>
      </c>
      <c r="AG392" s="75" t="str">
        <f t="shared" si="84"/>
        <v>12:00</v>
      </c>
      <c r="AH392" s="74">
        <f t="shared" si="85"/>
        <v>31471.951999999997</v>
      </c>
      <c r="AI392" s="73" t="str">
        <f t="shared" si="86"/>
        <v/>
      </c>
      <c r="AJ392" s="73" t="str">
        <f t="shared" si="87"/>
        <v/>
      </c>
      <c r="AK392" s="73" t="str">
        <f t="shared" si="88"/>
        <v/>
      </c>
      <c r="AL392" s="72" t="str">
        <f t="shared" si="89"/>
        <v/>
      </c>
      <c r="AM392" s="71" t="str">
        <f t="shared" si="90"/>
        <v/>
      </c>
    </row>
    <row r="393" spans="2:39" ht="13.8" thickBot="1">
      <c r="B393" s="79">
        <v>44525</v>
      </c>
      <c r="C393" s="78">
        <f>'2019 PSUI Customer Load'!C393+'2019 PSUI Customer Gen'!C393</f>
        <v>1097.54</v>
      </c>
      <c r="D393" s="78">
        <f>'2019 PSUI Customer Load'!D393+'2019 PSUI Customer Gen'!D393</f>
        <v>1112.8489999999999</v>
      </c>
      <c r="E393" s="78">
        <f>'2019 PSUI Customer Load'!E393+'2019 PSUI Customer Gen'!E393</f>
        <v>1101.5709999999999</v>
      </c>
      <c r="F393" s="78">
        <f>'2019 PSUI Customer Load'!F393+'2019 PSUI Customer Gen'!F393</f>
        <v>1115.165</v>
      </c>
      <c r="G393" s="78">
        <f>'2019 PSUI Customer Load'!G393+'2019 PSUI Customer Gen'!G393</f>
        <v>1127.04</v>
      </c>
      <c r="H393" s="78">
        <f>'2019 PSUI Customer Load'!H393+'2019 PSUI Customer Gen'!H393</f>
        <v>1142.367</v>
      </c>
      <c r="I393" s="78">
        <f>'2019 PSUI Customer Load'!I393+'2019 PSUI Customer Gen'!I393</f>
        <v>1185.9799999999998</v>
      </c>
      <c r="J393" s="78">
        <f>'2019 PSUI Customer Load'!J393+'2019 PSUI Customer Gen'!J393</f>
        <v>1292.2190000000001</v>
      </c>
      <c r="K393" s="78">
        <f>'2019 PSUI Customer Load'!K393+'2019 PSUI Customer Gen'!K393</f>
        <v>1327.376</v>
      </c>
      <c r="L393" s="78">
        <f>'2019 PSUI Customer Load'!L393+'2019 PSUI Customer Gen'!L393</f>
        <v>1337.374</v>
      </c>
      <c r="M393" s="78">
        <f>'2019 PSUI Customer Load'!M393+'2019 PSUI Customer Gen'!M393</f>
        <v>1362.8510000000001</v>
      </c>
      <c r="N393" s="78">
        <f>'2019 PSUI Customer Load'!N393+'2019 PSUI Customer Gen'!N393</f>
        <v>1393.6370000000002</v>
      </c>
      <c r="O393" s="78">
        <f>'2019 PSUI Customer Load'!O393+'2019 PSUI Customer Gen'!O393</f>
        <v>1381.806</v>
      </c>
      <c r="P393" s="78">
        <f>'2019 PSUI Customer Load'!P393+'2019 PSUI Customer Gen'!P393</f>
        <v>1374.049</v>
      </c>
      <c r="Q393" s="78">
        <f>'2019 PSUI Customer Load'!Q393+'2019 PSUI Customer Gen'!Q393</f>
        <v>1364.029</v>
      </c>
      <c r="R393" s="78">
        <f>'2019 PSUI Customer Load'!R393+'2019 PSUI Customer Gen'!R393</f>
        <v>1350.4829999999999</v>
      </c>
      <c r="S393" s="78">
        <f>'2019 PSUI Customer Load'!S393+'2019 PSUI Customer Gen'!S393</f>
        <v>1320.7279999999998</v>
      </c>
      <c r="T393" s="78">
        <f>'2019 PSUI Customer Load'!T393+'2019 PSUI Customer Gen'!T393</f>
        <v>1256.422</v>
      </c>
      <c r="U393" s="78">
        <f>'2019 PSUI Customer Load'!U393+'2019 PSUI Customer Gen'!U393</f>
        <v>1223.9940000000001</v>
      </c>
      <c r="V393" s="78">
        <f>'2019 PSUI Customer Load'!V393+'2019 PSUI Customer Gen'!V393</f>
        <v>1220.4670000000001</v>
      </c>
      <c r="W393" s="78">
        <f>'2019 PSUI Customer Load'!W393+'2019 PSUI Customer Gen'!W393</f>
        <v>1199.1469999999999</v>
      </c>
      <c r="X393" s="78">
        <f>'2019 PSUI Customer Load'!X393+'2019 PSUI Customer Gen'!X393</f>
        <v>1180.221</v>
      </c>
      <c r="Y393" s="78">
        <f>'2019 PSUI Customer Load'!Y393+'2019 PSUI Customer Gen'!Y393</f>
        <v>1173.864</v>
      </c>
      <c r="Z393" s="78">
        <f>'2019 PSUI Customer Load'!Z393+'2019 PSUI Customer Gen'!Z393</f>
        <v>1138.491</v>
      </c>
      <c r="AA393" s="86">
        <f t="shared" si="78"/>
        <v>1393.6370000000002</v>
      </c>
      <c r="AB393" s="77">
        <f t="shared" si="79"/>
        <v>2021</v>
      </c>
      <c r="AC393" s="76">
        <f t="shared" si="80"/>
        <v>11</v>
      </c>
      <c r="AD393" s="76" t="str">
        <f t="shared" si="81"/>
        <v/>
      </c>
      <c r="AE393" s="76" t="str">
        <f t="shared" si="82"/>
        <v/>
      </c>
      <c r="AF393" s="74">
        <f t="shared" si="83"/>
        <v>1393.6370000000002</v>
      </c>
      <c r="AG393" s="75" t="str">
        <f t="shared" si="84"/>
        <v>12:00</v>
      </c>
      <c r="AH393" s="74">
        <f t="shared" si="85"/>
        <v>31173.306999999997</v>
      </c>
      <c r="AI393" s="73" t="str">
        <f t="shared" si="86"/>
        <v/>
      </c>
      <c r="AJ393" s="73" t="str">
        <f t="shared" si="87"/>
        <v/>
      </c>
      <c r="AK393" s="73" t="str">
        <f t="shared" si="88"/>
        <v/>
      </c>
      <c r="AL393" s="72" t="str">
        <f t="shared" si="89"/>
        <v/>
      </c>
      <c r="AM393" s="71" t="str">
        <f t="shared" si="90"/>
        <v/>
      </c>
    </row>
    <row r="394" spans="2:39" ht="13.8" thickBot="1">
      <c r="B394" s="79">
        <v>44526</v>
      </c>
      <c r="C394" s="78">
        <f>'2019 PSUI Customer Load'!C394+'2019 PSUI Customer Gen'!C394</f>
        <v>1141.3110000000001</v>
      </c>
      <c r="D394" s="78">
        <f>'2019 PSUI Customer Load'!D394+'2019 PSUI Customer Gen'!D394</f>
        <v>1143.4559999999999</v>
      </c>
      <c r="E394" s="78">
        <f>'2019 PSUI Customer Load'!E394+'2019 PSUI Customer Gen'!E394</f>
        <v>1137.903</v>
      </c>
      <c r="F394" s="78">
        <f>'2019 PSUI Customer Load'!F394+'2019 PSUI Customer Gen'!F394</f>
        <v>1160.616</v>
      </c>
      <c r="G394" s="78">
        <f>'2019 PSUI Customer Load'!G394+'2019 PSUI Customer Gen'!G394</f>
        <v>1158.8420000000001</v>
      </c>
      <c r="H394" s="78">
        <f>'2019 PSUI Customer Load'!H394+'2019 PSUI Customer Gen'!H394</f>
        <v>1194.9270000000001</v>
      </c>
      <c r="I394" s="78">
        <f>'2019 PSUI Customer Load'!I394+'2019 PSUI Customer Gen'!I394</f>
        <v>1235.7469999999998</v>
      </c>
      <c r="J394" s="78">
        <f>'2019 PSUI Customer Load'!J394+'2019 PSUI Customer Gen'!J394</f>
        <v>1343.797</v>
      </c>
      <c r="K394" s="78">
        <f>'2019 PSUI Customer Load'!K394+'2019 PSUI Customer Gen'!K394</f>
        <v>1355.596</v>
      </c>
      <c r="L394" s="78">
        <f>'2019 PSUI Customer Load'!L394+'2019 PSUI Customer Gen'!L394</f>
        <v>1391.366</v>
      </c>
      <c r="M394" s="78">
        <f>'2019 PSUI Customer Load'!M394+'2019 PSUI Customer Gen'!M394</f>
        <v>1402.27</v>
      </c>
      <c r="N394" s="78">
        <f>'2019 PSUI Customer Load'!N394+'2019 PSUI Customer Gen'!N394</f>
        <v>1424.2869999999998</v>
      </c>
      <c r="O394" s="78">
        <f>'2019 PSUI Customer Load'!O394+'2019 PSUI Customer Gen'!O394</f>
        <v>1394.2350000000001</v>
      </c>
      <c r="P394" s="78">
        <f>'2019 PSUI Customer Load'!P394+'2019 PSUI Customer Gen'!P394</f>
        <v>1401.867</v>
      </c>
      <c r="Q394" s="78">
        <f>'2019 PSUI Customer Load'!Q394+'2019 PSUI Customer Gen'!Q394</f>
        <v>1379.117</v>
      </c>
      <c r="R394" s="78">
        <f>'2019 PSUI Customer Load'!R394+'2019 PSUI Customer Gen'!R394</f>
        <v>1388.7950000000001</v>
      </c>
      <c r="S394" s="78">
        <f>'2019 PSUI Customer Load'!S394+'2019 PSUI Customer Gen'!S394</f>
        <v>1338.9480000000001</v>
      </c>
      <c r="T394" s="78">
        <f>'2019 PSUI Customer Load'!T394+'2019 PSUI Customer Gen'!T394</f>
        <v>1297.527</v>
      </c>
      <c r="U394" s="78">
        <f>'2019 PSUI Customer Load'!U394+'2019 PSUI Customer Gen'!U394</f>
        <v>1286.7190000000001</v>
      </c>
      <c r="V394" s="78">
        <f>'2019 PSUI Customer Load'!V394+'2019 PSUI Customer Gen'!V394</f>
        <v>1272.645</v>
      </c>
      <c r="W394" s="78">
        <f>'2019 PSUI Customer Load'!W394+'2019 PSUI Customer Gen'!W394</f>
        <v>1259.3539999999998</v>
      </c>
      <c r="X394" s="78">
        <f>'2019 PSUI Customer Load'!X394+'2019 PSUI Customer Gen'!X394</f>
        <v>1220.6899999999998</v>
      </c>
      <c r="Y394" s="78">
        <f>'2019 PSUI Customer Load'!Y394+'2019 PSUI Customer Gen'!Y394</f>
        <v>1216.6600000000001</v>
      </c>
      <c r="Z394" s="78">
        <f>'2019 PSUI Customer Load'!Z394+'2019 PSUI Customer Gen'!Z394</f>
        <v>1194.894</v>
      </c>
      <c r="AA394" s="86">
        <f t="shared" si="78"/>
        <v>1424.2869999999998</v>
      </c>
      <c r="AB394" s="77">
        <f t="shared" si="79"/>
        <v>2021</v>
      </c>
      <c r="AC394" s="76">
        <f t="shared" si="80"/>
        <v>11</v>
      </c>
      <c r="AD394" s="76" t="str">
        <f t="shared" si="81"/>
        <v/>
      </c>
      <c r="AE394" s="76" t="str">
        <f t="shared" si="82"/>
        <v/>
      </c>
      <c r="AF394" s="74">
        <f t="shared" si="83"/>
        <v>1424.2869999999998</v>
      </c>
      <c r="AG394" s="75" t="str">
        <f t="shared" si="84"/>
        <v>12:00</v>
      </c>
      <c r="AH394" s="74">
        <f t="shared" si="85"/>
        <v>32165.855999999996</v>
      </c>
      <c r="AI394" s="73" t="str">
        <f t="shared" si="86"/>
        <v/>
      </c>
      <c r="AJ394" s="73" t="str">
        <f t="shared" si="87"/>
        <v/>
      </c>
      <c r="AK394" s="73" t="str">
        <f t="shared" si="88"/>
        <v/>
      </c>
      <c r="AL394" s="72" t="str">
        <f t="shared" si="89"/>
        <v/>
      </c>
      <c r="AM394" s="71" t="str">
        <f t="shared" si="90"/>
        <v/>
      </c>
    </row>
    <row r="395" spans="2:39" ht="13.8" thickBot="1">
      <c r="B395" s="79">
        <v>44527</v>
      </c>
      <c r="C395" s="78">
        <f>'2019 PSUI Customer Load'!C395+'2019 PSUI Customer Gen'!C395</f>
        <v>1184.4560000000001</v>
      </c>
      <c r="D395" s="78">
        <f>'2019 PSUI Customer Load'!D395+'2019 PSUI Customer Gen'!D395</f>
        <v>1185.4590000000001</v>
      </c>
      <c r="E395" s="78">
        <f>'2019 PSUI Customer Load'!E395+'2019 PSUI Customer Gen'!E395</f>
        <v>1191.1989999999998</v>
      </c>
      <c r="F395" s="78">
        <f>'2019 PSUI Customer Load'!F395+'2019 PSUI Customer Gen'!F395</f>
        <v>1182.165</v>
      </c>
      <c r="G395" s="78">
        <f>'2019 PSUI Customer Load'!G395+'2019 PSUI Customer Gen'!G395</f>
        <v>1181.6120000000001</v>
      </c>
      <c r="H395" s="78">
        <f>'2019 PSUI Customer Load'!H395+'2019 PSUI Customer Gen'!H395</f>
        <v>1202.82</v>
      </c>
      <c r="I395" s="78">
        <f>'2019 PSUI Customer Load'!I395+'2019 PSUI Customer Gen'!I395</f>
        <v>1222.0820000000001</v>
      </c>
      <c r="J395" s="78">
        <f>'2019 PSUI Customer Load'!J395+'2019 PSUI Customer Gen'!J395</f>
        <v>1266.3580000000002</v>
      </c>
      <c r="K395" s="78">
        <f>'2019 PSUI Customer Load'!K395+'2019 PSUI Customer Gen'!K395</f>
        <v>1260.53</v>
      </c>
      <c r="L395" s="78">
        <f>'2019 PSUI Customer Load'!L395+'2019 PSUI Customer Gen'!L395</f>
        <v>1275.1680000000001</v>
      </c>
      <c r="M395" s="78">
        <f>'2019 PSUI Customer Load'!M395+'2019 PSUI Customer Gen'!M395</f>
        <v>1271.742</v>
      </c>
      <c r="N395" s="78">
        <f>'2019 PSUI Customer Load'!N395+'2019 PSUI Customer Gen'!N395</f>
        <v>1266.68</v>
      </c>
      <c r="O395" s="78">
        <f>'2019 PSUI Customer Load'!O395+'2019 PSUI Customer Gen'!O395</f>
        <v>1223.203</v>
      </c>
      <c r="P395" s="78">
        <f>'2019 PSUI Customer Load'!P395+'2019 PSUI Customer Gen'!P395</f>
        <v>1240.4159999999999</v>
      </c>
      <c r="Q395" s="78">
        <f>'2019 PSUI Customer Load'!Q395+'2019 PSUI Customer Gen'!Q395</f>
        <v>1239.365</v>
      </c>
      <c r="R395" s="78">
        <f>'2019 PSUI Customer Load'!R395+'2019 PSUI Customer Gen'!R395</f>
        <v>1248.04</v>
      </c>
      <c r="S395" s="78">
        <f>'2019 PSUI Customer Load'!S395+'2019 PSUI Customer Gen'!S395</f>
        <v>1229.673</v>
      </c>
      <c r="T395" s="78">
        <f>'2019 PSUI Customer Load'!T395+'2019 PSUI Customer Gen'!T395</f>
        <v>1224.5049999999999</v>
      </c>
      <c r="U395" s="78">
        <f>'2019 PSUI Customer Load'!U395+'2019 PSUI Customer Gen'!U395</f>
        <v>1221.462</v>
      </c>
      <c r="V395" s="78">
        <f>'2019 PSUI Customer Load'!V395+'2019 PSUI Customer Gen'!V395</f>
        <v>1231.076</v>
      </c>
      <c r="W395" s="78">
        <f>'2019 PSUI Customer Load'!W395+'2019 PSUI Customer Gen'!W395</f>
        <v>1187.73</v>
      </c>
      <c r="X395" s="78">
        <f>'2019 PSUI Customer Load'!X395+'2019 PSUI Customer Gen'!X395</f>
        <v>1201.894</v>
      </c>
      <c r="Y395" s="78">
        <f>'2019 PSUI Customer Load'!Y395+'2019 PSUI Customer Gen'!Y395</f>
        <v>1182.3810000000001</v>
      </c>
      <c r="Z395" s="78">
        <f>'2019 PSUI Customer Load'!Z395+'2019 PSUI Customer Gen'!Z395</f>
        <v>1190.2720000000002</v>
      </c>
      <c r="AA395" s="86">
        <f t="shared" si="78"/>
        <v>1275.1680000000001</v>
      </c>
      <c r="AB395" s="77">
        <f t="shared" si="79"/>
        <v>2021</v>
      </c>
      <c r="AC395" s="76">
        <f t="shared" si="80"/>
        <v>11</v>
      </c>
      <c r="AD395" s="76" t="str">
        <f t="shared" si="81"/>
        <v/>
      </c>
      <c r="AE395" s="76" t="str">
        <f t="shared" si="82"/>
        <v/>
      </c>
      <c r="AF395" s="74">
        <f t="shared" si="83"/>
        <v>1275.1680000000001</v>
      </c>
      <c r="AG395" s="75" t="str">
        <f t="shared" si="84"/>
        <v>10:00</v>
      </c>
      <c r="AH395" s="74">
        <f t="shared" si="85"/>
        <v>30585.456000000006</v>
      </c>
      <c r="AI395" s="73" t="str">
        <f t="shared" si="86"/>
        <v/>
      </c>
      <c r="AJ395" s="73" t="str">
        <f t="shared" si="87"/>
        <v/>
      </c>
      <c r="AK395" s="73" t="str">
        <f t="shared" si="88"/>
        <v/>
      </c>
      <c r="AL395" s="72" t="str">
        <f t="shared" si="89"/>
        <v/>
      </c>
      <c r="AM395" s="71" t="str">
        <f t="shared" si="90"/>
        <v/>
      </c>
    </row>
    <row r="396" spans="2:39" ht="13.8" thickBot="1">
      <c r="B396" s="79">
        <v>44528</v>
      </c>
      <c r="C396" s="78">
        <f>'2019 PSUI Customer Load'!C396+'2019 PSUI Customer Gen'!C396</f>
        <v>1182.6879999999999</v>
      </c>
      <c r="D396" s="78">
        <f>'2019 PSUI Customer Load'!D396+'2019 PSUI Customer Gen'!D396</f>
        <v>1173.9090000000001</v>
      </c>
      <c r="E396" s="78">
        <f>'2019 PSUI Customer Load'!E396+'2019 PSUI Customer Gen'!E396</f>
        <v>1171.0329999999999</v>
      </c>
      <c r="F396" s="78">
        <f>'2019 PSUI Customer Load'!F396+'2019 PSUI Customer Gen'!F396</f>
        <v>1175.319</v>
      </c>
      <c r="G396" s="78">
        <f>'2019 PSUI Customer Load'!G396+'2019 PSUI Customer Gen'!G396</f>
        <v>1167.914</v>
      </c>
      <c r="H396" s="78">
        <f>'2019 PSUI Customer Load'!H396+'2019 PSUI Customer Gen'!H396</f>
        <v>1178.1299999999999</v>
      </c>
      <c r="I396" s="78">
        <f>'2019 PSUI Customer Load'!I396+'2019 PSUI Customer Gen'!I396</f>
        <v>1207.317</v>
      </c>
      <c r="J396" s="78">
        <f>'2019 PSUI Customer Load'!J396+'2019 PSUI Customer Gen'!J396</f>
        <v>1253.7470000000001</v>
      </c>
      <c r="K396" s="78">
        <f>'2019 PSUI Customer Load'!K396+'2019 PSUI Customer Gen'!K396</f>
        <v>1263.22</v>
      </c>
      <c r="L396" s="78">
        <f>'2019 PSUI Customer Load'!L396+'2019 PSUI Customer Gen'!L396</f>
        <v>1244.0719999999999</v>
      </c>
      <c r="M396" s="78">
        <f>'2019 PSUI Customer Load'!M396+'2019 PSUI Customer Gen'!M396</f>
        <v>1262.7339999999999</v>
      </c>
      <c r="N396" s="78">
        <f>'2019 PSUI Customer Load'!N396+'2019 PSUI Customer Gen'!N396</f>
        <v>1250.4199999999998</v>
      </c>
      <c r="O396" s="78">
        <f>'2019 PSUI Customer Load'!O396+'2019 PSUI Customer Gen'!O396</f>
        <v>1237.7939999999999</v>
      </c>
      <c r="P396" s="78">
        <f>'2019 PSUI Customer Load'!P396+'2019 PSUI Customer Gen'!P396</f>
        <v>1235.4279999999999</v>
      </c>
      <c r="Q396" s="78">
        <f>'2019 PSUI Customer Load'!Q396+'2019 PSUI Customer Gen'!Q396</f>
        <v>1226.2939999999999</v>
      </c>
      <c r="R396" s="78">
        <f>'2019 PSUI Customer Load'!R396+'2019 PSUI Customer Gen'!R396</f>
        <v>1243.1019999999999</v>
      </c>
      <c r="S396" s="78">
        <f>'2019 PSUI Customer Load'!S396+'2019 PSUI Customer Gen'!S396</f>
        <v>1243.8800000000001</v>
      </c>
      <c r="T396" s="78">
        <f>'2019 PSUI Customer Load'!T396+'2019 PSUI Customer Gen'!T396</f>
        <v>1216.0790000000002</v>
      </c>
      <c r="U396" s="78">
        <f>'2019 PSUI Customer Load'!U396+'2019 PSUI Customer Gen'!U396</f>
        <v>1216.1100000000001</v>
      </c>
      <c r="V396" s="78">
        <f>'2019 PSUI Customer Load'!V396+'2019 PSUI Customer Gen'!V396</f>
        <v>1208.4100000000001</v>
      </c>
      <c r="W396" s="78">
        <f>'2019 PSUI Customer Load'!W396+'2019 PSUI Customer Gen'!W396</f>
        <v>1189.604</v>
      </c>
      <c r="X396" s="78">
        <f>'2019 PSUI Customer Load'!X396+'2019 PSUI Customer Gen'!X396</f>
        <v>1182.2329999999999</v>
      </c>
      <c r="Y396" s="78">
        <f>'2019 PSUI Customer Load'!Y396+'2019 PSUI Customer Gen'!Y396</f>
        <v>1188.1199999999999</v>
      </c>
      <c r="Z396" s="78">
        <f>'2019 PSUI Customer Load'!Z396+'2019 PSUI Customer Gen'!Z396</f>
        <v>1168.2269999999999</v>
      </c>
      <c r="AA396" s="86">
        <f t="shared" si="78"/>
        <v>1263.22</v>
      </c>
      <c r="AB396" s="77">
        <f t="shared" si="79"/>
        <v>2021</v>
      </c>
      <c r="AC396" s="76">
        <f t="shared" si="80"/>
        <v>11</v>
      </c>
      <c r="AD396" s="76" t="str">
        <f t="shared" si="81"/>
        <v/>
      </c>
      <c r="AE396" s="76" t="str">
        <f t="shared" si="82"/>
        <v/>
      </c>
      <c r="AF396" s="74">
        <f t="shared" si="83"/>
        <v>1263.22</v>
      </c>
      <c r="AG396" s="75" t="str">
        <f t="shared" si="84"/>
        <v>9:00</v>
      </c>
      <c r="AH396" s="74">
        <f t="shared" si="85"/>
        <v>30349.004000000001</v>
      </c>
      <c r="AI396" s="73" t="str">
        <f t="shared" si="86"/>
        <v/>
      </c>
      <c r="AJ396" s="73" t="str">
        <f t="shared" si="87"/>
        <v/>
      </c>
      <c r="AK396" s="73" t="str">
        <f t="shared" si="88"/>
        <v/>
      </c>
      <c r="AL396" s="72" t="str">
        <f t="shared" si="89"/>
        <v/>
      </c>
      <c r="AM396" s="71" t="str">
        <f t="shared" si="90"/>
        <v/>
      </c>
    </row>
    <row r="397" spans="2:39" ht="13.8" thickBot="1">
      <c r="B397" s="79">
        <v>44529</v>
      </c>
      <c r="C397" s="78">
        <f>'2019 PSUI Customer Load'!C397+'2019 PSUI Customer Gen'!C397</f>
        <v>1159.9580000000001</v>
      </c>
      <c r="D397" s="78">
        <f>'2019 PSUI Customer Load'!D397+'2019 PSUI Customer Gen'!D397</f>
        <v>1159.3630000000001</v>
      </c>
      <c r="E397" s="78">
        <f>'2019 PSUI Customer Load'!E397+'2019 PSUI Customer Gen'!E397</f>
        <v>1164.239</v>
      </c>
      <c r="F397" s="78">
        <f>'2019 PSUI Customer Load'!F397+'2019 PSUI Customer Gen'!F397</f>
        <v>1186.059</v>
      </c>
      <c r="G397" s="78">
        <f>'2019 PSUI Customer Load'!G397+'2019 PSUI Customer Gen'!G397</f>
        <v>1223.124</v>
      </c>
      <c r="H397" s="78">
        <f>'2019 PSUI Customer Load'!H397+'2019 PSUI Customer Gen'!H397</f>
        <v>1246.1770000000001</v>
      </c>
      <c r="I397" s="78">
        <f>'2019 PSUI Customer Load'!I397+'2019 PSUI Customer Gen'!I397</f>
        <v>1293.202</v>
      </c>
      <c r="J397" s="78">
        <f>'2019 PSUI Customer Load'!J397+'2019 PSUI Customer Gen'!J397</f>
        <v>1393.704</v>
      </c>
      <c r="K397" s="78">
        <f>'2019 PSUI Customer Load'!K397+'2019 PSUI Customer Gen'!K397</f>
        <v>1328.211</v>
      </c>
      <c r="L397" s="78">
        <f>'2019 PSUI Customer Load'!L397+'2019 PSUI Customer Gen'!L397</f>
        <v>1422.3</v>
      </c>
      <c r="M397" s="78">
        <f>'2019 PSUI Customer Load'!M397+'2019 PSUI Customer Gen'!M397</f>
        <v>1473.8789999999999</v>
      </c>
      <c r="N397" s="78">
        <f>'2019 PSUI Customer Load'!N397+'2019 PSUI Customer Gen'!N397</f>
        <v>1458.3339999999998</v>
      </c>
      <c r="O397" s="78">
        <f>'2019 PSUI Customer Load'!O397+'2019 PSUI Customer Gen'!O397</f>
        <v>1356.443</v>
      </c>
      <c r="P397" s="78">
        <f>'2019 PSUI Customer Load'!P397+'2019 PSUI Customer Gen'!P397</f>
        <v>1361.85</v>
      </c>
      <c r="Q397" s="78">
        <f>'2019 PSUI Customer Load'!Q397+'2019 PSUI Customer Gen'!Q397</f>
        <v>1452.6489999999999</v>
      </c>
      <c r="R397" s="78">
        <f>'2019 PSUI Customer Load'!R397+'2019 PSUI Customer Gen'!R397</f>
        <v>1398.1690000000001</v>
      </c>
      <c r="S397" s="78">
        <f>'2019 PSUI Customer Load'!S397+'2019 PSUI Customer Gen'!S397</f>
        <v>1350.9660000000001</v>
      </c>
      <c r="T397" s="78">
        <f>'2019 PSUI Customer Load'!T397+'2019 PSUI Customer Gen'!T397</f>
        <v>1323.125</v>
      </c>
      <c r="U397" s="78">
        <f>'2019 PSUI Customer Load'!U397+'2019 PSUI Customer Gen'!U397</f>
        <v>1307.3679999999999</v>
      </c>
      <c r="V397" s="78">
        <f>'2019 PSUI Customer Load'!V397+'2019 PSUI Customer Gen'!V397</f>
        <v>1278.251</v>
      </c>
      <c r="W397" s="78">
        <f>'2019 PSUI Customer Load'!W397+'2019 PSUI Customer Gen'!W397</f>
        <v>1276.069</v>
      </c>
      <c r="X397" s="78">
        <f>'2019 PSUI Customer Load'!X397+'2019 PSUI Customer Gen'!X397</f>
        <v>1271.413</v>
      </c>
      <c r="Y397" s="78">
        <f>'2019 PSUI Customer Load'!Y397+'2019 PSUI Customer Gen'!Y397</f>
        <v>1244.6390000000001</v>
      </c>
      <c r="Z397" s="78">
        <f>'2019 PSUI Customer Load'!Z397+'2019 PSUI Customer Gen'!Z397</f>
        <v>1220.1310000000001</v>
      </c>
      <c r="AA397" s="86">
        <f t="shared" si="78"/>
        <v>1473.8789999999999</v>
      </c>
      <c r="AB397" s="77">
        <f t="shared" si="79"/>
        <v>2021</v>
      </c>
      <c r="AC397" s="76">
        <f t="shared" si="80"/>
        <v>11</v>
      </c>
      <c r="AD397" s="76" t="str">
        <f t="shared" si="81"/>
        <v/>
      </c>
      <c r="AE397" s="76" t="str">
        <f t="shared" si="82"/>
        <v/>
      </c>
      <c r="AF397" s="74">
        <f t="shared" si="83"/>
        <v>1473.8789999999999</v>
      </c>
      <c r="AG397" s="75" t="str">
        <f t="shared" si="84"/>
        <v>11:00</v>
      </c>
      <c r="AH397" s="74">
        <f t="shared" si="85"/>
        <v>32823.501999999993</v>
      </c>
      <c r="AI397" s="73" t="str">
        <f t="shared" si="86"/>
        <v/>
      </c>
      <c r="AJ397" s="73" t="str">
        <f t="shared" si="87"/>
        <v/>
      </c>
      <c r="AK397" s="73" t="str">
        <f t="shared" si="88"/>
        <v/>
      </c>
      <c r="AL397" s="72" t="str">
        <f t="shared" si="89"/>
        <v/>
      </c>
      <c r="AM397" s="71" t="str">
        <f t="shared" si="90"/>
        <v/>
      </c>
    </row>
    <row r="398" spans="2:39" ht="13.8" thickBot="1">
      <c r="B398" s="79">
        <v>44530</v>
      </c>
      <c r="C398" s="78">
        <f>'2019 PSUI Customer Load'!C398+'2019 PSUI Customer Gen'!C398</f>
        <v>1218.989</v>
      </c>
      <c r="D398" s="78">
        <f>'2019 PSUI Customer Load'!D398+'2019 PSUI Customer Gen'!D398</f>
        <v>1216.0540000000001</v>
      </c>
      <c r="E398" s="78">
        <f>'2019 PSUI Customer Load'!E398+'2019 PSUI Customer Gen'!E398</f>
        <v>1210.8590000000002</v>
      </c>
      <c r="F398" s="78">
        <f>'2019 PSUI Customer Load'!F398+'2019 PSUI Customer Gen'!F398</f>
        <v>1195.9690000000001</v>
      </c>
      <c r="G398" s="78">
        <f>'2019 PSUI Customer Load'!G398+'2019 PSUI Customer Gen'!G398</f>
        <v>1212.816</v>
      </c>
      <c r="H398" s="78">
        <f>'2019 PSUI Customer Load'!H398+'2019 PSUI Customer Gen'!H398</f>
        <v>1237.3409999999999</v>
      </c>
      <c r="I398" s="78">
        <f>'2019 PSUI Customer Load'!I398+'2019 PSUI Customer Gen'!I398</f>
        <v>1293.8309999999999</v>
      </c>
      <c r="J398" s="78">
        <f>'2019 PSUI Customer Load'!J398+'2019 PSUI Customer Gen'!J398</f>
        <v>1379.759</v>
      </c>
      <c r="K398" s="78">
        <f>'2019 PSUI Customer Load'!K398+'2019 PSUI Customer Gen'!K398</f>
        <v>1404.3950000000002</v>
      </c>
      <c r="L398" s="78">
        <f>'2019 PSUI Customer Load'!L398+'2019 PSUI Customer Gen'!L398</f>
        <v>1417.6080000000002</v>
      </c>
      <c r="M398" s="78">
        <f>'2019 PSUI Customer Load'!M398+'2019 PSUI Customer Gen'!M398</f>
        <v>1443.5690000000002</v>
      </c>
      <c r="N398" s="78">
        <f>'2019 PSUI Customer Load'!N398+'2019 PSUI Customer Gen'!N398</f>
        <v>1433.4449999999999</v>
      </c>
      <c r="O398" s="78">
        <f>'2019 PSUI Customer Load'!O398+'2019 PSUI Customer Gen'!O398</f>
        <v>1408.405</v>
      </c>
      <c r="P398" s="78">
        <f>'2019 PSUI Customer Load'!P398+'2019 PSUI Customer Gen'!P398</f>
        <v>1390.845</v>
      </c>
      <c r="Q398" s="78">
        <f>'2019 PSUI Customer Load'!Q398+'2019 PSUI Customer Gen'!Q398</f>
        <v>1382.7920000000001</v>
      </c>
      <c r="R398" s="78">
        <f>'2019 PSUI Customer Load'!R398+'2019 PSUI Customer Gen'!R398</f>
        <v>1374.058</v>
      </c>
      <c r="S398" s="78">
        <f>'2019 PSUI Customer Load'!S398+'2019 PSUI Customer Gen'!S398</f>
        <v>1381.5300000000002</v>
      </c>
      <c r="T398" s="78">
        <f>'2019 PSUI Customer Load'!T398+'2019 PSUI Customer Gen'!T398</f>
        <v>1328.7740000000001</v>
      </c>
      <c r="U398" s="78">
        <f>'2019 PSUI Customer Load'!U398+'2019 PSUI Customer Gen'!U398</f>
        <v>1304.682</v>
      </c>
      <c r="V398" s="78">
        <f>'2019 PSUI Customer Load'!V398+'2019 PSUI Customer Gen'!V398</f>
        <v>1292.05</v>
      </c>
      <c r="W398" s="78">
        <f>'2019 PSUI Customer Load'!W398+'2019 PSUI Customer Gen'!W398</f>
        <v>1240.2269999999999</v>
      </c>
      <c r="X398" s="78">
        <f>'2019 PSUI Customer Load'!X398+'2019 PSUI Customer Gen'!X398</f>
        <v>1218.3</v>
      </c>
      <c r="Y398" s="78">
        <f>'2019 PSUI Customer Load'!Y398+'2019 PSUI Customer Gen'!Y398</f>
        <v>1218.0219999999999</v>
      </c>
      <c r="Z398" s="78">
        <f>'2019 PSUI Customer Load'!Z398+'2019 PSUI Customer Gen'!Z398</f>
        <v>1188.7660000000001</v>
      </c>
      <c r="AA398" s="86">
        <f t="shared" si="78"/>
        <v>1443.5690000000002</v>
      </c>
      <c r="AB398" s="77">
        <f t="shared" si="79"/>
        <v>2021</v>
      </c>
      <c r="AC398" s="76">
        <f t="shared" si="80"/>
        <v>11</v>
      </c>
      <c r="AD398" s="76" t="str">
        <f t="shared" si="81"/>
        <v>2021-11</v>
      </c>
      <c r="AE398" s="76">
        <f t="shared" si="82"/>
        <v>11</v>
      </c>
      <c r="AF398" s="74">
        <f t="shared" si="83"/>
        <v>1443.5690000000002</v>
      </c>
      <c r="AG398" s="75" t="str">
        <f t="shared" si="84"/>
        <v>11:00</v>
      </c>
      <c r="AH398" s="74">
        <f t="shared" si="85"/>
        <v>32836.655000000006</v>
      </c>
      <c r="AI398" s="73">
        <f t="shared" si="86"/>
        <v>40081.465000000004</v>
      </c>
      <c r="AJ398" s="73">
        <f t="shared" si="87"/>
        <v>1473.8789999999999</v>
      </c>
      <c r="AK398" s="73">
        <f t="shared" si="88"/>
        <v>32836.655000000006</v>
      </c>
      <c r="AL398" s="72">
        <f t="shared" si="89"/>
        <v>44529</v>
      </c>
      <c r="AM398" s="71" t="str">
        <f t="shared" si="90"/>
        <v>11:00</v>
      </c>
    </row>
    <row r="399" spans="2:39" ht="13.8" thickBot="1">
      <c r="B399" s="79">
        <v>44531</v>
      </c>
      <c r="C399" s="78">
        <f>'2019 PSUI Customer Load'!C399+'2019 PSUI Customer Gen'!C399</f>
        <v>1178.0439999999999</v>
      </c>
      <c r="D399" s="78">
        <f>'2019 PSUI Customer Load'!D399+'2019 PSUI Customer Gen'!D399</f>
        <v>1164.489</v>
      </c>
      <c r="E399" s="78">
        <f>'2019 PSUI Customer Load'!E399+'2019 PSUI Customer Gen'!E399</f>
        <v>1173.6110000000001</v>
      </c>
      <c r="F399" s="78">
        <f>'2019 PSUI Customer Load'!F399+'2019 PSUI Customer Gen'!F399</f>
        <v>1177.2080000000001</v>
      </c>
      <c r="G399" s="78">
        <f>'2019 PSUI Customer Load'!G399+'2019 PSUI Customer Gen'!G399</f>
        <v>1190.04</v>
      </c>
      <c r="H399" s="78">
        <f>'2019 PSUI Customer Load'!H399+'2019 PSUI Customer Gen'!H399</f>
        <v>1215.1280000000002</v>
      </c>
      <c r="I399" s="78">
        <f>'2019 PSUI Customer Load'!I399+'2019 PSUI Customer Gen'!I399</f>
        <v>1262.479</v>
      </c>
      <c r="J399" s="78">
        <f>'2019 PSUI Customer Load'!J399+'2019 PSUI Customer Gen'!J399</f>
        <v>1354.183</v>
      </c>
      <c r="K399" s="78">
        <f>'2019 PSUI Customer Load'!K399+'2019 PSUI Customer Gen'!K399</f>
        <v>1353.64</v>
      </c>
      <c r="L399" s="78">
        <f>'2019 PSUI Customer Load'!L399+'2019 PSUI Customer Gen'!L399</f>
        <v>1365.9379999999999</v>
      </c>
      <c r="M399" s="78">
        <f>'2019 PSUI Customer Load'!M399+'2019 PSUI Customer Gen'!M399</f>
        <v>1393.117</v>
      </c>
      <c r="N399" s="78">
        <f>'2019 PSUI Customer Load'!N399+'2019 PSUI Customer Gen'!N399</f>
        <v>1406.4650000000001</v>
      </c>
      <c r="O399" s="78">
        <f>'2019 PSUI Customer Load'!O399+'2019 PSUI Customer Gen'!O399</f>
        <v>1372.6180000000002</v>
      </c>
      <c r="P399" s="78">
        <f>'2019 PSUI Customer Load'!P399+'2019 PSUI Customer Gen'!P399</f>
        <v>1295.2760000000001</v>
      </c>
      <c r="Q399" s="78">
        <f>'2019 PSUI Customer Load'!Q399+'2019 PSUI Customer Gen'!Q399</f>
        <v>1471.6569999999999</v>
      </c>
      <c r="R399" s="78">
        <f>'2019 PSUI Customer Load'!R399+'2019 PSUI Customer Gen'!R399</f>
        <v>1361.17</v>
      </c>
      <c r="S399" s="78">
        <f>'2019 PSUI Customer Load'!S399+'2019 PSUI Customer Gen'!S399</f>
        <v>1341.0119999999999</v>
      </c>
      <c r="T399" s="78">
        <f>'2019 PSUI Customer Load'!T399+'2019 PSUI Customer Gen'!T399</f>
        <v>1315.848</v>
      </c>
      <c r="U399" s="78">
        <f>'2019 PSUI Customer Load'!U399+'2019 PSUI Customer Gen'!U399</f>
        <v>1289.2180000000001</v>
      </c>
      <c r="V399" s="78">
        <f>'2019 PSUI Customer Load'!V399+'2019 PSUI Customer Gen'!V399</f>
        <v>1272.6190000000001</v>
      </c>
      <c r="W399" s="78">
        <f>'2019 PSUI Customer Load'!W399+'2019 PSUI Customer Gen'!W399</f>
        <v>1265.989</v>
      </c>
      <c r="X399" s="78">
        <f>'2019 PSUI Customer Load'!X399+'2019 PSUI Customer Gen'!X399</f>
        <v>1239.1690000000001</v>
      </c>
      <c r="Y399" s="78">
        <f>'2019 PSUI Customer Load'!Y399+'2019 PSUI Customer Gen'!Y399</f>
        <v>1229.1390000000001</v>
      </c>
      <c r="Z399" s="78">
        <f>'2019 PSUI Customer Load'!Z399+'2019 PSUI Customer Gen'!Z399</f>
        <v>1197.8149999999998</v>
      </c>
      <c r="AA399" s="86">
        <f t="shared" si="78"/>
        <v>1471.6569999999999</v>
      </c>
      <c r="AB399" s="77">
        <f t="shared" si="79"/>
        <v>2021</v>
      </c>
      <c r="AC399" s="76">
        <f t="shared" si="80"/>
        <v>12</v>
      </c>
      <c r="AD399" s="76" t="str">
        <f t="shared" si="81"/>
        <v/>
      </c>
      <c r="AE399" s="76" t="str">
        <f t="shared" si="82"/>
        <v/>
      </c>
      <c r="AF399" s="74">
        <f t="shared" si="83"/>
        <v>1471.6569999999999</v>
      </c>
      <c r="AG399" s="75" t="str">
        <f t="shared" si="84"/>
        <v>15:00</v>
      </c>
      <c r="AH399" s="74">
        <f t="shared" si="85"/>
        <v>32357.529000000002</v>
      </c>
      <c r="AI399" s="73" t="str">
        <f t="shared" si="86"/>
        <v/>
      </c>
      <c r="AJ399" s="73" t="str">
        <f t="shared" si="87"/>
        <v/>
      </c>
      <c r="AK399" s="73" t="str">
        <f t="shared" si="88"/>
        <v/>
      </c>
      <c r="AL399" s="72" t="str">
        <f t="shared" si="89"/>
        <v/>
      </c>
      <c r="AM399" s="71" t="str">
        <f t="shared" si="90"/>
        <v/>
      </c>
    </row>
    <row r="400" spans="2:39" ht="13.8" thickBot="1">
      <c r="B400" s="79">
        <v>44532</v>
      </c>
      <c r="C400" s="78">
        <f>'2019 PSUI Customer Load'!C400+'2019 PSUI Customer Gen'!C400</f>
        <v>1208.9380000000001</v>
      </c>
      <c r="D400" s="78">
        <f>'2019 PSUI Customer Load'!D400+'2019 PSUI Customer Gen'!D400</f>
        <v>1198.2430000000002</v>
      </c>
      <c r="E400" s="78">
        <f>'2019 PSUI Customer Load'!E400+'2019 PSUI Customer Gen'!E400</f>
        <v>1185.202</v>
      </c>
      <c r="F400" s="78">
        <f>'2019 PSUI Customer Load'!F400+'2019 PSUI Customer Gen'!F400</f>
        <v>1185.4920000000002</v>
      </c>
      <c r="G400" s="78">
        <f>'2019 PSUI Customer Load'!G400+'2019 PSUI Customer Gen'!G400</f>
        <v>1199.5529999999999</v>
      </c>
      <c r="H400" s="78">
        <f>'2019 PSUI Customer Load'!H400+'2019 PSUI Customer Gen'!H400</f>
        <v>1029.7329999999999</v>
      </c>
      <c r="I400" s="78">
        <f>'2019 PSUI Customer Load'!I400+'2019 PSUI Customer Gen'!I400</f>
        <v>1264.095</v>
      </c>
      <c r="J400" s="78">
        <f>'2019 PSUI Customer Load'!J400+'2019 PSUI Customer Gen'!J400</f>
        <v>1314.9270000000001</v>
      </c>
      <c r="K400" s="78">
        <f>'2019 PSUI Customer Load'!K400+'2019 PSUI Customer Gen'!K400</f>
        <v>1330.914</v>
      </c>
      <c r="L400" s="78">
        <f>'2019 PSUI Customer Load'!L400+'2019 PSUI Customer Gen'!L400</f>
        <v>1337.95</v>
      </c>
      <c r="M400" s="78">
        <f>'2019 PSUI Customer Load'!M400+'2019 PSUI Customer Gen'!M400</f>
        <v>1370.0830000000001</v>
      </c>
      <c r="N400" s="78">
        <f>'2019 PSUI Customer Load'!N400+'2019 PSUI Customer Gen'!N400</f>
        <v>1381.0310000000002</v>
      </c>
      <c r="O400" s="78">
        <f>'2019 PSUI Customer Load'!O400+'2019 PSUI Customer Gen'!O400</f>
        <v>1351.057</v>
      </c>
      <c r="P400" s="78">
        <f>'2019 PSUI Customer Load'!P400+'2019 PSUI Customer Gen'!P400</f>
        <v>1350.3620000000001</v>
      </c>
      <c r="Q400" s="78">
        <f>'2019 PSUI Customer Load'!Q400+'2019 PSUI Customer Gen'!Q400</f>
        <v>1342.472</v>
      </c>
      <c r="R400" s="78">
        <f>'2019 PSUI Customer Load'!R400+'2019 PSUI Customer Gen'!R400</f>
        <v>1347.77</v>
      </c>
      <c r="S400" s="78">
        <f>'2019 PSUI Customer Load'!S400+'2019 PSUI Customer Gen'!S400</f>
        <v>1306.7550000000001</v>
      </c>
      <c r="T400" s="78">
        <f>'2019 PSUI Customer Load'!T400+'2019 PSUI Customer Gen'!T400</f>
        <v>1279.8579999999999</v>
      </c>
      <c r="U400" s="78">
        <f>'2019 PSUI Customer Load'!U400+'2019 PSUI Customer Gen'!U400</f>
        <v>1256.405</v>
      </c>
      <c r="V400" s="78">
        <f>'2019 PSUI Customer Load'!V400+'2019 PSUI Customer Gen'!V400</f>
        <v>1250.5210000000002</v>
      </c>
      <c r="W400" s="78">
        <f>'2019 PSUI Customer Load'!W400+'2019 PSUI Customer Gen'!W400</f>
        <v>1226.019</v>
      </c>
      <c r="X400" s="78">
        <f>'2019 PSUI Customer Load'!X400+'2019 PSUI Customer Gen'!X400</f>
        <v>1206.8519999999999</v>
      </c>
      <c r="Y400" s="78">
        <f>'2019 PSUI Customer Load'!Y400+'2019 PSUI Customer Gen'!Y400</f>
        <v>1200.0559999999998</v>
      </c>
      <c r="Z400" s="78">
        <f>'2019 PSUI Customer Load'!Z400+'2019 PSUI Customer Gen'!Z400</f>
        <v>1187.0450000000001</v>
      </c>
      <c r="AA400" s="86">
        <f t="shared" si="78"/>
        <v>1381.0310000000002</v>
      </c>
      <c r="AB400" s="77">
        <f t="shared" si="79"/>
        <v>2021</v>
      </c>
      <c r="AC400" s="76">
        <f t="shared" si="80"/>
        <v>12</v>
      </c>
      <c r="AD400" s="76" t="str">
        <f t="shared" si="81"/>
        <v/>
      </c>
      <c r="AE400" s="76" t="str">
        <f t="shared" si="82"/>
        <v/>
      </c>
      <c r="AF400" s="74">
        <f t="shared" si="83"/>
        <v>1381.0310000000002</v>
      </c>
      <c r="AG400" s="75" t="str">
        <f t="shared" si="84"/>
        <v>12:00</v>
      </c>
      <c r="AH400" s="74">
        <f t="shared" si="85"/>
        <v>31692.364000000005</v>
      </c>
      <c r="AI400" s="73" t="str">
        <f t="shared" si="86"/>
        <v/>
      </c>
      <c r="AJ400" s="73" t="str">
        <f t="shared" si="87"/>
        <v/>
      </c>
      <c r="AK400" s="73" t="str">
        <f t="shared" si="88"/>
        <v/>
      </c>
      <c r="AL400" s="72" t="str">
        <f t="shared" si="89"/>
        <v/>
      </c>
      <c r="AM400" s="71" t="str">
        <f t="shared" si="90"/>
        <v/>
      </c>
    </row>
    <row r="401" spans="2:39" ht="13.8" thickBot="1">
      <c r="B401" s="79">
        <v>44533</v>
      </c>
      <c r="C401" s="78">
        <f>'2019 PSUI Customer Load'!C401+'2019 PSUI Customer Gen'!C401</f>
        <v>1170.0910000000001</v>
      </c>
      <c r="D401" s="78">
        <f>'2019 PSUI Customer Load'!D401+'2019 PSUI Customer Gen'!D401</f>
        <v>1173.1490000000001</v>
      </c>
      <c r="E401" s="78">
        <f>'2019 PSUI Customer Load'!E401+'2019 PSUI Customer Gen'!E401</f>
        <v>1168.8600000000001</v>
      </c>
      <c r="F401" s="78">
        <f>'2019 PSUI Customer Load'!F401+'2019 PSUI Customer Gen'!F401</f>
        <v>1170.855</v>
      </c>
      <c r="G401" s="78">
        <f>'2019 PSUI Customer Load'!G401+'2019 PSUI Customer Gen'!G401</f>
        <v>1179.056</v>
      </c>
      <c r="H401" s="78">
        <f>'2019 PSUI Customer Load'!H401+'2019 PSUI Customer Gen'!H401</f>
        <v>1207.9379999999999</v>
      </c>
      <c r="I401" s="78">
        <f>'2019 PSUI Customer Load'!I401+'2019 PSUI Customer Gen'!I401</f>
        <v>1256.222</v>
      </c>
      <c r="J401" s="78">
        <f>'2019 PSUI Customer Load'!J401+'2019 PSUI Customer Gen'!J401</f>
        <v>1356.942</v>
      </c>
      <c r="K401" s="78">
        <f>'2019 PSUI Customer Load'!K401+'2019 PSUI Customer Gen'!K401</f>
        <v>1370.027</v>
      </c>
      <c r="L401" s="78">
        <f>'2019 PSUI Customer Load'!L401+'2019 PSUI Customer Gen'!L401</f>
        <v>1383.8220000000001</v>
      </c>
      <c r="M401" s="78">
        <f>'2019 PSUI Customer Load'!M401+'2019 PSUI Customer Gen'!M401</f>
        <v>1374.5130000000001</v>
      </c>
      <c r="N401" s="78">
        <f>'2019 PSUI Customer Load'!N401+'2019 PSUI Customer Gen'!N401</f>
        <v>1395.0930000000001</v>
      </c>
      <c r="O401" s="78">
        <f>'2019 PSUI Customer Load'!O401+'2019 PSUI Customer Gen'!O401</f>
        <v>1383.481</v>
      </c>
      <c r="P401" s="78">
        <f>'2019 PSUI Customer Load'!P401+'2019 PSUI Customer Gen'!P401</f>
        <v>1366.9479999999999</v>
      </c>
      <c r="Q401" s="78">
        <f>'2019 PSUI Customer Load'!Q401+'2019 PSUI Customer Gen'!Q401</f>
        <v>1365.3820000000001</v>
      </c>
      <c r="R401" s="78">
        <f>'2019 PSUI Customer Load'!R401+'2019 PSUI Customer Gen'!R401</f>
        <v>1378.759</v>
      </c>
      <c r="S401" s="78">
        <f>'2019 PSUI Customer Load'!S401+'2019 PSUI Customer Gen'!S401</f>
        <v>1334.569</v>
      </c>
      <c r="T401" s="78">
        <f>'2019 PSUI Customer Load'!T401+'2019 PSUI Customer Gen'!T401</f>
        <v>1298.4829999999999</v>
      </c>
      <c r="U401" s="78">
        <f>'2019 PSUI Customer Load'!U401+'2019 PSUI Customer Gen'!U401</f>
        <v>1268.9929999999999</v>
      </c>
      <c r="V401" s="78">
        <f>'2019 PSUI Customer Load'!V401+'2019 PSUI Customer Gen'!V401</f>
        <v>1271.5900000000001</v>
      </c>
      <c r="W401" s="78">
        <f>'2019 PSUI Customer Load'!W401+'2019 PSUI Customer Gen'!W401</f>
        <v>1244.2289999999998</v>
      </c>
      <c r="X401" s="78">
        <f>'2019 PSUI Customer Load'!X401+'2019 PSUI Customer Gen'!X401</f>
        <v>1226.2079999999999</v>
      </c>
      <c r="Y401" s="78">
        <f>'2019 PSUI Customer Load'!Y401+'2019 PSUI Customer Gen'!Y401</f>
        <v>1216.367</v>
      </c>
      <c r="Z401" s="78">
        <f>'2019 PSUI Customer Load'!Z401+'2019 PSUI Customer Gen'!Z401</f>
        <v>1178.164</v>
      </c>
      <c r="AA401" s="86">
        <f t="shared" si="78"/>
        <v>1395.0930000000001</v>
      </c>
      <c r="AB401" s="77">
        <f t="shared" si="79"/>
        <v>2021</v>
      </c>
      <c r="AC401" s="76">
        <f t="shared" si="80"/>
        <v>12</v>
      </c>
      <c r="AD401" s="76" t="str">
        <f t="shared" si="81"/>
        <v/>
      </c>
      <c r="AE401" s="76" t="str">
        <f t="shared" si="82"/>
        <v/>
      </c>
      <c r="AF401" s="74">
        <f t="shared" si="83"/>
        <v>1395.0930000000001</v>
      </c>
      <c r="AG401" s="75" t="str">
        <f t="shared" si="84"/>
        <v>12:00</v>
      </c>
      <c r="AH401" s="74">
        <f t="shared" si="85"/>
        <v>32134.834000000003</v>
      </c>
      <c r="AI401" s="73" t="str">
        <f t="shared" si="86"/>
        <v/>
      </c>
      <c r="AJ401" s="73" t="str">
        <f t="shared" si="87"/>
        <v/>
      </c>
      <c r="AK401" s="73" t="str">
        <f t="shared" si="88"/>
        <v/>
      </c>
      <c r="AL401" s="72" t="str">
        <f t="shared" si="89"/>
        <v/>
      </c>
      <c r="AM401" s="71" t="str">
        <f t="shared" si="90"/>
        <v/>
      </c>
    </row>
    <row r="402" spans="2:39" ht="13.8" thickBot="1">
      <c r="B402" s="79">
        <v>44534</v>
      </c>
      <c r="C402" s="78">
        <f>'2019 PSUI Customer Load'!C402+'2019 PSUI Customer Gen'!C402</f>
        <v>1165.5450000000001</v>
      </c>
      <c r="D402" s="78">
        <f>'2019 PSUI Customer Load'!D402+'2019 PSUI Customer Gen'!D402</f>
        <v>1172.6859999999999</v>
      </c>
      <c r="E402" s="78">
        <f>'2019 PSUI Customer Load'!E402+'2019 PSUI Customer Gen'!E402</f>
        <v>1158.3789999999999</v>
      </c>
      <c r="F402" s="78">
        <f>'2019 PSUI Customer Load'!F402+'2019 PSUI Customer Gen'!F402</f>
        <v>1164.4269999999999</v>
      </c>
      <c r="G402" s="78">
        <f>'2019 PSUI Customer Load'!G402+'2019 PSUI Customer Gen'!G402</f>
        <v>1174.0759999999998</v>
      </c>
      <c r="H402" s="78">
        <f>'2019 PSUI Customer Load'!H402+'2019 PSUI Customer Gen'!H402</f>
        <v>1172.2180000000001</v>
      </c>
      <c r="I402" s="78">
        <f>'2019 PSUI Customer Load'!I402+'2019 PSUI Customer Gen'!I402</f>
        <v>1217.8119999999999</v>
      </c>
      <c r="J402" s="78">
        <f>'2019 PSUI Customer Load'!J402+'2019 PSUI Customer Gen'!J402</f>
        <v>1254.77</v>
      </c>
      <c r="K402" s="78">
        <f>'2019 PSUI Customer Load'!K402+'2019 PSUI Customer Gen'!K402</f>
        <v>1239.242</v>
      </c>
      <c r="L402" s="78">
        <f>'2019 PSUI Customer Load'!L402+'2019 PSUI Customer Gen'!L402</f>
        <v>1230.04</v>
      </c>
      <c r="M402" s="78">
        <f>'2019 PSUI Customer Load'!M402+'2019 PSUI Customer Gen'!M402</f>
        <v>1245.1599999999999</v>
      </c>
      <c r="N402" s="78">
        <f>'2019 PSUI Customer Load'!N402+'2019 PSUI Customer Gen'!N402</f>
        <v>1240.376</v>
      </c>
      <c r="O402" s="78">
        <f>'2019 PSUI Customer Load'!O402+'2019 PSUI Customer Gen'!O402</f>
        <v>1233.048</v>
      </c>
      <c r="P402" s="78">
        <f>'2019 PSUI Customer Load'!P402+'2019 PSUI Customer Gen'!P402</f>
        <v>1228.1019999999999</v>
      </c>
      <c r="Q402" s="78">
        <f>'2019 PSUI Customer Load'!Q402+'2019 PSUI Customer Gen'!Q402</f>
        <v>1242.5309999999999</v>
      </c>
      <c r="R402" s="78">
        <f>'2019 PSUI Customer Load'!R402+'2019 PSUI Customer Gen'!R402</f>
        <v>1224.3239999999998</v>
      </c>
      <c r="S402" s="78">
        <f>'2019 PSUI Customer Load'!S402+'2019 PSUI Customer Gen'!S402</f>
        <v>1228.5229999999999</v>
      </c>
      <c r="T402" s="78">
        <f>'2019 PSUI Customer Load'!T402+'2019 PSUI Customer Gen'!T402</f>
        <v>1210.2700000000002</v>
      </c>
      <c r="U402" s="78">
        <f>'2019 PSUI Customer Load'!U402+'2019 PSUI Customer Gen'!U402</f>
        <v>1215.0630000000001</v>
      </c>
      <c r="V402" s="78">
        <f>'2019 PSUI Customer Load'!V402+'2019 PSUI Customer Gen'!V402</f>
        <v>1209.511</v>
      </c>
      <c r="W402" s="78">
        <f>'2019 PSUI Customer Load'!W402+'2019 PSUI Customer Gen'!W402</f>
        <v>1195.364</v>
      </c>
      <c r="X402" s="78">
        <f>'2019 PSUI Customer Load'!X402+'2019 PSUI Customer Gen'!X402</f>
        <v>1185.019</v>
      </c>
      <c r="Y402" s="78">
        <f>'2019 PSUI Customer Load'!Y402+'2019 PSUI Customer Gen'!Y402</f>
        <v>1188.127</v>
      </c>
      <c r="Z402" s="78">
        <f>'2019 PSUI Customer Load'!Z402+'2019 PSUI Customer Gen'!Z402</f>
        <v>1179.346</v>
      </c>
      <c r="AA402" s="86">
        <f t="shared" si="78"/>
        <v>1254.77</v>
      </c>
      <c r="AB402" s="77">
        <f t="shared" si="79"/>
        <v>2021</v>
      </c>
      <c r="AC402" s="76">
        <f t="shared" si="80"/>
        <v>12</v>
      </c>
      <c r="AD402" s="76" t="str">
        <f t="shared" si="81"/>
        <v/>
      </c>
      <c r="AE402" s="76" t="str">
        <f t="shared" si="82"/>
        <v/>
      </c>
      <c r="AF402" s="74">
        <f t="shared" si="83"/>
        <v>1254.77</v>
      </c>
      <c r="AG402" s="75" t="str">
        <f t="shared" si="84"/>
        <v>8:00</v>
      </c>
      <c r="AH402" s="74">
        <f t="shared" si="85"/>
        <v>30228.729000000007</v>
      </c>
      <c r="AI402" s="73" t="str">
        <f t="shared" si="86"/>
        <v/>
      </c>
      <c r="AJ402" s="73" t="str">
        <f t="shared" si="87"/>
        <v/>
      </c>
      <c r="AK402" s="73" t="str">
        <f t="shared" si="88"/>
        <v/>
      </c>
      <c r="AL402" s="72" t="str">
        <f t="shared" si="89"/>
        <v/>
      </c>
      <c r="AM402" s="71" t="str">
        <f t="shared" si="90"/>
        <v/>
      </c>
    </row>
    <row r="403" spans="2:39" ht="13.8" thickBot="1">
      <c r="B403" s="79">
        <v>44535</v>
      </c>
      <c r="C403" s="78">
        <f>'2019 PSUI Customer Load'!C403+'2019 PSUI Customer Gen'!C403</f>
        <v>1178.308</v>
      </c>
      <c r="D403" s="78">
        <f>'2019 PSUI Customer Load'!D403+'2019 PSUI Customer Gen'!D403</f>
        <v>1172.0060000000001</v>
      </c>
      <c r="E403" s="78">
        <f>'2019 PSUI Customer Load'!E403+'2019 PSUI Customer Gen'!E403</f>
        <v>1176.8679999999999</v>
      </c>
      <c r="F403" s="78">
        <f>'2019 PSUI Customer Load'!F403+'2019 PSUI Customer Gen'!F403</f>
        <v>1172.327</v>
      </c>
      <c r="G403" s="78">
        <f>'2019 PSUI Customer Load'!G403+'2019 PSUI Customer Gen'!G403</f>
        <v>1176.4360000000001</v>
      </c>
      <c r="H403" s="78">
        <f>'2019 PSUI Customer Load'!H403+'2019 PSUI Customer Gen'!H403</f>
        <v>1195.1490000000001</v>
      </c>
      <c r="I403" s="78">
        <f>'2019 PSUI Customer Load'!I403+'2019 PSUI Customer Gen'!I403</f>
        <v>1213.4359999999999</v>
      </c>
      <c r="J403" s="78">
        <f>'2019 PSUI Customer Load'!J403+'2019 PSUI Customer Gen'!J403</f>
        <v>1276.5219999999999</v>
      </c>
      <c r="K403" s="78">
        <f>'2019 PSUI Customer Load'!K403+'2019 PSUI Customer Gen'!K403</f>
        <v>1250.3140000000001</v>
      </c>
      <c r="L403" s="78">
        <f>'2019 PSUI Customer Load'!L403+'2019 PSUI Customer Gen'!L403</f>
        <v>1256.6000000000001</v>
      </c>
      <c r="M403" s="78">
        <f>'2019 PSUI Customer Load'!M403+'2019 PSUI Customer Gen'!M403</f>
        <v>1259.7240000000002</v>
      </c>
      <c r="N403" s="78">
        <f>'2019 PSUI Customer Load'!N403+'2019 PSUI Customer Gen'!N403</f>
        <v>1264.6309999999999</v>
      </c>
      <c r="O403" s="78">
        <f>'2019 PSUI Customer Load'!O403+'2019 PSUI Customer Gen'!O403</f>
        <v>1249.5049999999999</v>
      </c>
      <c r="P403" s="78">
        <f>'2019 PSUI Customer Load'!P403+'2019 PSUI Customer Gen'!P403</f>
        <v>1253.915</v>
      </c>
      <c r="Q403" s="78">
        <f>'2019 PSUI Customer Load'!Q403+'2019 PSUI Customer Gen'!Q403</f>
        <v>1233.0449999999998</v>
      </c>
      <c r="R403" s="78">
        <f>'2019 PSUI Customer Load'!R403+'2019 PSUI Customer Gen'!R403</f>
        <v>1234.5329999999999</v>
      </c>
      <c r="S403" s="78">
        <f>'2019 PSUI Customer Load'!S403+'2019 PSUI Customer Gen'!S403</f>
        <v>1253.434</v>
      </c>
      <c r="T403" s="78">
        <f>'2019 PSUI Customer Load'!T403+'2019 PSUI Customer Gen'!T403</f>
        <v>1238.653</v>
      </c>
      <c r="U403" s="78">
        <f>'2019 PSUI Customer Load'!U403+'2019 PSUI Customer Gen'!U403</f>
        <v>1237.115</v>
      </c>
      <c r="V403" s="78">
        <f>'2019 PSUI Customer Load'!V403+'2019 PSUI Customer Gen'!V403</f>
        <v>1235.462</v>
      </c>
      <c r="W403" s="78">
        <f>'2019 PSUI Customer Load'!W403+'2019 PSUI Customer Gen'!W403</f>
        <v>1199.1659999999999</v>
      </c>
      <c r="X403" s="78">
        <f>'2019 PSUI Customer Load'!X403+'2019 PSUI Customer Gen'!X403</f>
        <v>1196.7670000000001</v>
      </c>
      <c r="Y403" s="78">
        <f>'2019 PSUI Customer Load'!Y403+'2019 PSUI Customer Gen'!Y403</f>
        <v>1188.654</v>
      </c>
      <c r="Z403" s="78">
        <f>'2019 PSUI Customer Load'!Z403+'2019 PSUI Customer Gen'!Z403</f>
        <v>1165.1189999999999</v>
      </c>
      <c r="AA403" s="86">
        <f t="shared" si="78"/>
        <v>1276.5219999999999</v>
      </c>
      <c r="AB403" s="77">
        <f t="shared" si="79"/>
        <v>2021</v>
      </c>
      <c r="AC403" s="76">
        <f t="shared" si="80"/>
        <v>12</v>
      </c>
      <c r="AD403" s="76" t="str">
        <f t="shared" si="81"/>
        <v/>
      </c>
      <c r="AE403" s="76" t="str">
        <f t="shared" si="82"/>
        <v/>
      </c>
      <c r="AF403" s="74">
        <f t="shared" si="83"/>
        <v>1276.5219999999999</v>
      </c>
      <c r="AG403" s="75" t="str">
        <f t="shared" si="84"/>
        <v>8:00</v>
      </c>
      <c r="AH403" s="74">
        <f t="shared" si="85"/>
        <v>30554.210999999996</v>
      </c>
      <c r="AI403" s="73" t="str">
        <f t="shared" si="86"/>
        <v/>
      </c>
      <c r="AJ403" s="73" t="str">
        <f t="shared" si="87"/>
        <v/>
      </c>
      <c r="AK403" s="73" t="str">
        <f t="shared" si="88"/>
        <v/>
      </c>
      <c r="AL403" s="72" t="str">
        <f t="shared" si="89"/>
        <v/>
      </c>
      <c r="AM403" s="71" t="str">
        <f t="shared" si="90"/>
        <v/>
      </c>
    </row>
    <row r="404" spans="2:39" ht="13.8" thickBot="1">
      <c r="B404" s="79">
        <v>44536</v>
      </c>
      <c r="C404" s="78">
        <f>'2019 PSUI Customer Load'!C404+'2019 PSUI Customer Gen'!C404</f>
        <v>1175.1499999999999</v>
      </c>
      <c r="D404" s="78">
        <f>'2019 PSUI Customer Load'!D404+'2019 PSUI Customer Gen'!D404</f>
        <v>1155.5590000000002</v>
      </c>
      <c r="E404" s="78">
        <f>'2019 PSUI Customer Load'!E404+'2019 PSUI Customer Gen'!E404</f>
        <v>1145.712</v>
      </c>
      <c r="F404" s="78">
        <f>'2019 PSUI Customer Load'!F404+'2019 PSUI Customer Gen'!F404</f>
        <v>1139.47</v>
      </c>
      <c r="G404" s="78">
        <f>'2019 PSUI Customer Load'!G404+'2019 PSUI Customer Gen'!G404</f>
        <v>1156.306</v>
      </c>
      <c r="H404" s="78">
        <f>'2019 PSUI Customer Load'!H404+'2019 PSUI Customer Gen'!H404</f>
        <v>1154.7280000000001</v>
      </c>
      <c r="I404" s="78">
        <f>'2019 PSUI Customer Load'!I404+'2019 PSUI Customer Gen'!I404</f>
        <v>1208.0719999999999</v>
      </c>
      <c r="J404" s="78">
        <f>'2019 PSUI Customer Load'!J404+'2019 PSUI Customer Gen'!J404</f>
        <v>1314.299</v>
      </c>
      <c r="K404" s="78">
        <f>'2019 PSUI Customer Load'!K404+'2019 PSUI Customer Gen'!K404</f>
        <v>1341.9590000000001</v>
      </c>
      <c r="L404" s="78">
        <f>'2019 PSUI Customer Load'!L404+'2019 PSUI Customer Gen'!L404</f>
        <v>1376.173</v>
      </c>
      <c r="M404" s="78">
        <f>'2019 PSUI Customer Load'!M404+'2019 PSUI Customer Gen'!M404</f>
        <v>1407.0070000000001</v>
      </c>
      <c r="N404" s="78">
        <f>'2019 PSUI Customer Load'!N404+'2019 PSUI Customer Gen'!N404</f>
        <v>1409.8109999999999</v>
      </c>
      <c r="O404" s="78">
        <f>'2019 PSUI Customer Load'!O404+'2019 PSUI Customer Gen'!O404</f>
        <v>1391.566</v>
      </c>
      <c r="P404" s="78">
        <f>'2019 PSUI Customer Load'!P404+'2019 PSUI Customer Gen'!P404</f>
        <v>1402.9869999999999</v>
      </c>
      <c r="Q404" s="78">
        <f>'2019 PSUI Customer Load'!Q404+'2019 PSUI Customer Gen'!Q404</f>
        <v>1390.9469999999999</v>
      </c>
      <c r="R404" s="78">
        <f>'2019 PSUI Customer Load'!R404+'2019 PSUI Customer Gen'!R404</f>
        <v>1391.461</v>
      </c>
      <c r="S404" s="78">
        <f>'2019 PSUI Customer Load'!S404+'2019 PSUI Customer Gen'!S404</f>
        <v>1381.3600000000001</v>
      </c>
      <c r="T404" s="78">
        <f>'2019 PSUI Customer Load'!T404+'2019 PSUI Customer Gen'!T404</f>
        <v>1323.7800000000002</v>
      </c>
      <c r="U404" s="78">
        <f>'2019 PSUI Customer Load'!U404+'2019 PSUI Customer Gen'!U404</f>
        <v>1291.2139999999999</v>
      </c>
      <c r="V404" s="78">
        <f>'2019 PSUI Customer Load'!V404+'2019 PSUI Customer Gen'!V404</f>
        <v>1287.752</v>
      </c>
      <c r="W404" s="78">
        <f>'2019 PSUI Customer Load'!W404+'2019 PSUI Customer Gen'!W404</f>
        <v>1255.2549999999999</v>
      </c>
      <c r="X404" s="78">
        <f>'2019 PSUI Customer Load'!X404+'2019 PSUI Customer Gen'!X404</f>
        <v>1251.0119999999999</v>
      </c>
      <c r="Y404" s="78">
        <f>'2019 PSUI Customer Load'!Y404+'2019 PSUI Customer Gen'!Y404</f>
        <v>1209.4559999999999</v>
      </c>
      <c r="Z404" s="78">
        <f>'2019 PSUI Customer Load'!Z404+'2019 PSUI Customer Gen'!Z404</f>
        <v>1202.348</v>
      </c>
      <c r="AA404" s="86">
        <f t="shared" si="78"/>
        <v>1409.8109999999999</v>
      </c>
      <c r="AB404" s="77">
        <f t="shared" si="79"/>
        <v>2021</v>
      </c>
      <c r="AC404" s="76">
        <f t="shared" si="80"/>
        <v>12</v>
      </c>
      <c r="AD404" s="76" t="str">
        <f t="shared" si="81"/>
        <v/>
      </c>
      <c r="AE404" s="76" t="str">
        <f t="shared" si="82"/>
        <v/>
      </c>
      <c r="AF404" s="74">
        <f t="shared" si="83"/>
        <v>1409.8109999999999</v>
      </c>
      <c r="AG404" s="75" t="str">
        <f t="shared" si="84"/>
        <v>12:00</v>
      </c>
      <c r="AH404" s="74">
        <f t="shared" si="85"/>
        <v>32173.195</v>
      </c>
      <c r="AI404" s="73" t="str">
        <f t="shared" si="86"/>
        <v/>
      </c>
      <c r="AJ404" s="73" t="str">
        <f t="shared" si="87"/>
        <v/>
      </c>
      <c r="AK404" s="73" t="str">
        <f t="shared" si="88"/>
        <v/>
      </c>
      <c r="AL404" s="72" t="str">
        <f t="shared" si="89"/>
        <v/>
      </c>
      <c r="AM404" s="71" t="str">
        <f t="shared" si="90"/>
        <v/>
      </c>
    </row>
    <row r="405" spans="2:39" ht="13.8" thickBot="1">
      <c r="B405" s="79">
        <v>44537</v>
      </c>
      <c r="C405" s="78">
        <f>'2019 PSUI Customer Load'!C405+'2019 PSUI Customer Gen'!C405</f>
        <v>1205.6680000000001</v>
      </c>
      <c r="D405" s="78">
        <f>'2019 PSUI Customer Load'!D405+'2019 PSUI Customer Gen'!D405</f>
        <v>1197.8790000000001</v>
      </c>
      <c r="E405" s="78">
        <f>'2019 PSUI Customer Load'!E405+'2019 PSUI Customer Gen'!E405</f>
        <v>1202.7279999999998</v>
      </c>
      <c r="F405" s="78">
        <f>'2019 PSUI Customer Load'!F405+'2019 PSUI Customer Gen'!F405</f>
        <v>1211.6099999999999</v>
      </c>
      <c r="G405" s="78">
        <f>'2019 PSUI Customer Load'!G405+'2019 PSUI Customer Gen'!G405</f>
        <v>1218.2930000000001</v>
      </c>
      <c r="H405" s="78">
        <f>'2019 PSUI Customer Load'!H405+'2019 PSUI Customer Gen'!H405</f>
        <v>1245.845</v>
      </c>
      <c r="I405" s="78">
        <f>'2019 PSUI Customer Load'!I405+'2019 PSUI Customer Gen'!I405</f>
        <v>1313.473</v>
      </c>
      <c r="J405" s="78">
        <f>'2019 PSUI Customer Load'!J405+'2019 PSUI Customer Gen'!J405</f>
        <v>1410.7329999999999</v>
      </c>
      <c r="K405" s="78">
        <f>'2019 PSUI Customer Load'!K405+'2019 PSUI Customer Gen'!K405</f>
        <v>1427.9739999999999</v>
      </c>
      <c r="L405" s="78">
        <f>'2019 PSUI Customer Load'!L405+'2019 PSUI Customer Gen'!L405</f>
        <v>1429.1830000000002</v>
      </c>
      <c r="M405" s="78">
        <f>'2019 PSUI Customer Load'!M405+'2019 PSUI Customer Gen'!M405</f>
        <v>1447.6769999999999</v>
      </c>
      <c r="N405" s="78">
        <f>'2019 PSUI Customer Load'!N405+'2019 PSUI Customer Gen'!N405</f>
        <v>1476.2220000000002</v>
      </c>
      <c r="O405" s="78">
        <f>'2019 PSUI Customer Load'!O405+'2019 PSUI Customer Gen'!O405</f>
        <v>1444.848</v>
      </c>
      <c r="P405" s="78">
        <f>'2019 PSUI Customer Load'!P405+'2019 PSUI Customer Gen'!P405</f>
        <v>1424.01</v>
      </c>
      <c r="Q405" s="78">
        <f>'2019 PSUI Customer Load'!Q405+'2019 PSUI Customer Gen'!Q405</f>
        <v>1419.4090000000001</v>
      </c>
      <c r="R405" s="78">
        <f>'2019 PSUI Customer Load'!R405+'2019 PSUI Customer Gen'!R405</f>
        <v>1436.826</v>
      </c>
      <c r="S405" s="78">
        <f>'2019 PSUI Customer Load'!S405+'2019 PSUI Customer Gen'!S405</f>
        <v>1387.8109999999999</v>
      </c>
      <c r="T405" s="78">
        <f>'2019 PSUI Customer Load'!T405+'2019 PSUI Customer Gen'!T405</f>
        <v>1359.088</v>
      </c>
      <c r="U405" s="78">
        <f>'2019 PSUI Customer Load'!U405+'2019 PSUI Customer Gen'!U405</f>
        <v>1344.9769999999999</v>
      </c>
      <c r="V405" s="78">
        <f>'2019 PSUI Customer Load'!V405+'2019 PSUI Customer Gen'!V405</f>
        <v>1332.5170000000001</v>
      </c>
      <c r="W405" s="78">
        <f>'2019 PSUI Customer Load'!W405+'2019 PSUI Customer Gen'!W405</f>
        <v>1321.3489999999999</v>
      </c>
      <c r="X405" s="78">
        <f>'2019 PSUI Customer Load'!X405+'2019 PSUI Customer Gen'!X405</f>
        <v>1318.0890000000002</v>
      </c>
      <c r="Y405" s="78">
        <f>'2019 PSUI Customer Load'!Y405+'2019 PSUI Customer Gen'!Y405</f>
        <v>1305.2940000000001</v>
      </c>
      <c r="Z405" s="78">
        <f>'2019 PSUI Customer Load'!Z405+'2019 PSUI Customer Gen'!Z405</f>
        <v>1279.4880000000001</v>
      </c>
      <c r="AA405" s="86">
        <f t="shared" si="78"/>
        <v>1476.2220000000002</v>
      </c>
      <c r="AB405" s="77">
        <f t="shared" si="79"/>
        <v>2021</v>
      </c>
      <c r="AC405" s="76">
        <f t="shared" si="80"/>
        <v>12</v>
      </c>
      <c r="AD405" s="76" t="str">
        <f t="shared" si="81"/>
        <v/>
      </c>
      <c r="AE405" s="76" t="str">
        <f t="shared" si="82"/>
        <v/>
      </c>
      <c r="AF405" s="74">
        <f t="shared" si="83"/>
        <v>1476.2220000000002</v>
      </c>
      <c r="AG405" s="75" t="str">
        <f t="shared" si="84"/>
        <v>12:00</v>
      </c>
      <c r="AH405" s="74">
        <f t="shared" si="85"/>
        <v>33637.213000000003</v>
      </c>
      <c r="AI405" s="73" t="str">
        <f t="shared" si="86"/>
        <v/>
      </c>
      <c r="AJ405" s="73" t="str">
        <f t="shared" si="87"/>
        <v/>
      </c>
      <c r="AK405" s="73" t="str">
        <f t="shared" si="88"/>
        <v/>
      </c>
      <c r="AL405" s="72" t="str">
        <f t="shared" si="89"/>
        <v/>
      </c>
      <c r="AM405" s="71" t="str">
        <f t="shared" si="90"/>
        <v/>
      </c>
    </row>
    <row r="406" spans="2:39" ht="13.8" thickBot="1">
      <c r="B406" s="79">
        <v>44538</v>
      </c>
      <c r="C406" s="78">
        <f>'2019 PSUI Customer Load'!C406+'2019 PSUI Customer Gen'!C406</f>
        <v>1278.4920000000002</v>
      </c>
      <c r="D406" s="78">
        <f>'2019 PSUI Customer Load'!D406+'2019 PSUI Customer Gen'!D406</f>
        <v>1266.085</v>
      </c>
      <c r="E406" s="78">
        <f>'2019 PSUI Customer Load'!E406+'2019 PSUI Customer Gen'!E406</f>
        <v>1253.3510000000001</v>
      </c>
      <c r="F406" s="78">
        <f>'2019 PSUI Customer Load'!F406+'2019 PSUI Customer Gen'!F406</f>
        <v>1257.3789999999999</v>
      </c>
      <c r="G406" s="78">
        <f>'2019 PSUI Customer Load'!G406+'2019 PSUI Customer Gen'!G406</f>
        <v>1263.6469999999999</v>
      </c>
      <c r="H406" s="78">
        <f>'2019 PSUI Customer Load'!H406+'2019 PSUI Customer Gen'!H406</f>
        <v>1293.0970000000002</v>
      </c>
      <c r="I406" s="78">
        <f>'2019 PSUI Customer Load'!I406+'2019 PSUI Customer Gen'!I406</f>
        <v>1353.662</v>
      </c>
      <c r="J406" s="78">
        <f>'2019 PSUI Customer Load'!J406+'2019 PSUI Customer Gen'!J406</f>
        <v>1302.1420000000001</v>
      </c>
      <c r="K406" s="78">
        <f>'2019 PSUI Customer Load'!K406+'2019 PSUI Customer Gen'!K406</f>
        <v>1345.4</v>
      </c>
      <c r="L406" s="78">
        <f>'2019 PSUI Customer Load'!L406+'2019 PSUI Customer Gen'!L406</f>
        <v>1404.17</v>
      </c>
      <c r="M406" s="78">
        <f>'2019 PSUI Customer Load'!M406+'2019 PSUI Customer Gen'!M406</f>
        <v>1419.36</v>
      </c>
      <c r="N406" s="78">
        <f>'2019 PSUI Customer Load'!N406+'2019 PSUI Customer Gen'!N406</f>
        <v>1425.41</v>
      </c>
      <c r="O406" s="78">
        <f>'2019 PSUI Customer Load'!O406+'2019 PSUI Customer Gen'!O406</f>
        <v>1384.56</v>
      </c>
      <c r="P406" s="78">
        <f>'2019 PSUI Customer Load'!P406+'2019 PSUI Customer Gen'!P406</f>
        <v>1393.17</v>
      </c>
      <c r="Q406" s="78">
        <f>'2019 PSUI Customer Load'!Q406+'2019 PSUI Customer Gen'!Q406</f>
        <v>1392.48</v>
      </c>
      <c r="R406" s="78">
        <f>'2019 PSUI Customer Load'!R406+'2019 PSUI Customer Gen'!R406</f>
        <v>1377.25</v>
      </c>
      <c r="S406" s="78">
        <f>'2019 PSUI Customer Load'!S406+'2019 PSUI Customer Gen'!S406</f>
        <v>1460.5439999999999</v>
      </c>
      <c r="T406" s="78">
        <f>'2019 PSUI Customer Load'!T406+'2019 PSUI Customer Gen'!T406</f>
        <v>1411.068</v>
      </c>
      <c r="U406" s="78">
        <f>'2019 PSUI Customer Load'!U406+'2019 PSUI Customer Gen'!U406</f>
        <v>1371.6970000000001</v>
      </c>
      <c r="V406" s="78">
        <f>'2019 PSUI Customer Load'!V406+'2019 PSUI Customer Gen'!V406</f>
        <v>1348.6320000000001</v>
      </c>
      <c r="W406" s="78">
        <f>'2019 PSUI Customer Load'!W406+'2019 PSUI Customer Gen'!W406</f>
        <v>1283.373</v>
      </c>
      <c r="X406" s="78">
        <f>'2019 PSUI Customer Load'!X406+'2019 PSUI Customer Gen'!X406</f>
        <v>1275.258</v>
      </c>
      <c r="Y406" s="78">
        <f>'2019 PSUI Customer Load'!Y406+'2019 PSUI Customer Gen'!Y406</f>
        <v>1242.723</v>
      </c>
      <c r="Z406" s="78">
        <f>'2019 PSUI Customer Load'!Z406+'2019 PSUI Customer Gen'!Z406</f>
        <v>1233.0070000000001</v>
      </c>
      <c r="AA406" s="86">
        <f t="shared" si="78"/>
        <v>1460.5439999999999</v>
      </c>
      <c r="AB406" s="77">
        <f t="shared" si="79"/>
        <v>2021</v>
      </c>
      <c r="AC406" s="76">
        <f t="shared" si="80"/>
        <v>12</v>
      </c>
      <c r="AD406" s="76" t="str">
        <f t="shared" si="81"/>
        <v/>
      </c>
      <c r="AE406" s="76" t="str">
        <f t="shared" si="82"/>
        <v/>
      </c>
      <c r="AF406" s="74">
        <f t="shared" si="83"/>
        <v>1460.5439999999999</v>
      </c>
      <c r="AG406" s="75" t="str">
        <f t="shared" si="84"/>
        <v>17:00</v>
      </c>
      <c r="AH406" s="74">
        <f t="shared" si="85"/>
        <v>33496.501000000004</v>
      </c>
      <c r="AI406" s="73" t="str">
        <f t="shared" si="86"/>
        <v/>
      </c>
      <c r="AJ406" s="73" t="str">
        <f t="shared" si="87"/>
        <v/>
      </c>
      <c r="AK406" s="73" t="str">
        <f t="shared" si="88"/>
        <v/>
      </c>
      <c r="AL406" s="72" t="str">
        <f t="shared" si="89"/>
        <v/>
      </c>
      <c r="AM406" s="71" t="str">
        <f t="shared" si="90"/>
        <v/>
      </c>
    </row>
    <row r="407" spans="2:39" ht="13.8" thickBot="1">
      <c r="B407" s="79">
        <v>44539</v>
      </c>
      <c r="C407" s="78">
        <f>'2019 PSUI Customer Load'!C407+'2019 PSUI Customer Gen'!C407</f>
        <v>1229.2370000000001</v>
      </c>
      <c r="D407" s="78">
        <f>'2019 PSUI Customer Load'!D407+'2019 PSUI Customer Gen'!D407</f>
        <v>1227.1389999999999</v>
      </c>
      <c r="E407" s="78">
        <f>'2019 PSUI Customer Load'!E407+'2019 PSUI Customer Gen'!E407</f>
        <v>1241.6569999999999</v>
      </c>
      <c r="F407" s="78">
        <f>'2019 PSUI Customer Load'!F407+'2019 PSUI Customer Gen'!F407</f>
        <v>1249.0230000000001</v>
      </c>
      <c r="G407" s="78">
        <f>'2019 PSUI Customer Load'!G407+'2019 PSUI Customer Gen'!G407</f>
        <v>1269.002</v>
      </c>
      <c r="H407" s="78">
        <f>'2019 PSUI Customer Load'!H407+'2019 PSUI Customer Gen'!H407</f>
        <v>1298.809</v>
      </c>
      <c r="I407" s="78">
        <f>'2019 PSUI Customer Load'!I407+'2019 PSUI Customer Gen'!I407</f>
        <v>1347.818</v>
      </c>
      <c r="J407" s="78">
        <f>'2019 PSUI Customer Load'!J407+'2019 PSUI Customer Gen'!J407</f>
        <v>1415.9880000000001</v>
      </c>
      <c r="K407" s="78">
        <f>'2019 PSUI Customer Load'!K407+'2019 PSUI Customer Gen'!K407</f>
        <v>1336.354</v>
      </c>
      <c r="L407" s="78">
        <f>'2019 PSUI Customer Load'!L407+'2019 PSUI Customer Gen'!L407</f>
        <v>1392.34</v>
      </c>
      <c r="M407" s="78">
        <f>'2019 PSUI Customer Load'!M407+'2019 PSUI Customer Gen'!M407</f>
        <v>1409.94</v>
      </c>
      <c r="N407" s="78">
        <f>'2019 PSUI Customer Load'!N407+'2019 PSUI Customer Gen'!N407</f>
        <v>1408.33</v>
      </c>
      <c r="O407" s="78">
        <f>'2019 PSUI Customer Load'!O407+'2019 PSUI Customer Gen'!O407</f>
        <v>1360</v>
      </c>
      <c r="P407" s="78">
        <f>'2019 PSUI Customer Load'!P407+'2019 PSUI Customer Gen'!P407</f>
        <v>1388.66</v>
      </c>
      <c r="Q407" s="78">
        <f>'2019 PSUI Customer Load'!Q407+'2019 PSUI Customer Gen'!Q407</f>
        <v>1402</v>
      </c>
      <c r="R407" s="78">
        <f>'2019 PSUI Customer Load'!R407+'2019 PSUI Customer Gen'!R407</f>
        <v>1397.27</v>
      </c>
      <c r="S407" s="78">
        <f>'2019 PSUI Customer Load'!S407+'2019 PSUI Customer Gen'!S407</f>
        <v>1356.88</v>
      </c>
      <c r="T407" s="78">
        <f>'2019 PSUI Customer Load'!T407+'2019 PSUI Customer Gen'!T407</f>
        <v>1308.69</v>
      </c>
      <c r="U407" s="78">
        <f>'2019 PSUI Customer Load'!U407+'2019 PSUI Customer Gen'!U407</f>
        <v>1380.473</v>
      </c>
      <c r="V407" s="78">
        <f>'2019 PSUI Customer Load'!V407+'2019 PSUI Customer Gen'!V407</f>
        <v>1349.7540000000001</v>
      </c>
      <c r="W407" s="78">
        <f>'2019 PSUI Customer Load'!W407+'2019 PSUI Customer Gen'!W407</f>
        <v>1297.1279999999999</v>
      </c>
      <c r="X407" s="78">
        <f>'2019 PSUI Customer Load'!X407+'2019 PSUI Customer Gen'!X407</f>
        <v>1275.1590000000001</v>
      </c>
      <c r="Y407" s="78">
        <f>'2019 PSUI Customer Load'!Y407+'2019 PSUI Customer Gen'!Y407</f>
        <v>1254.0130000000001</v>
      </c>
      <c r="Z407" s="78">
        <f>'2019 PSUI Customer Load'!Z407+'2019 PSUI Customer Gen'!Z407</f>
        <v>1220.2530000000002</v>
      </c>
      <c r="AA407" s="86">
        <f t="shared" si="78"/>
        <v>1415.9880000000001</v>
      </c>
      <c r="AB407" s="77">
        <f t="shared" si="79"/>
        <v>2021</v>
      </c>
      <c r="AC407" s="76">
        <f t="shared" si="80"/>
        <v>12</v>
      </c>
      <c r="AD407" s="76" t="str">
        <f t="shared" si="81"/>
        <v/>
      </c>
      <c r="AE407" s="76" t="str">
        <f t="shared" si="82"/>
        <v/>
      </c>
      <c r="AF407" s="74">
        <f t="shared" si="83"/>
        <v>1415.9880000000001</v>
      </c>
      <c r="AG407" s="75" t="str">
        <f t="shared" si="84"/>
        <v>8:00</v>
      </c>
      <c r="AH407" s="74">
        <f t="shared" si="85"/>
        <v>33231.904999999999</v>
      </c>
      <c r="AI407" s="73" t="str">
        <f t="shared" si="86"/>
        <v/>
      </c>
      <c r="AJ407" s="73" t="str">
        <f t="shared" si="87"/>
        <v/>
      </c>
      <c r="AK407" s="73" t="str">
        <f t="shared" si="88"/>
        <v/>
      </c>
      <c r="AL407" s="72" t="str">
        <f t="shared" si="89"/>
        <v/>
      </c>
      <c r="AM407" s="71" t="str">
        <f t="shared" si="90"/>
        <v/>
      </c>
    </row>
    <row r="408" spans="2:39" ht="13.8" thickBot="1">
      <c r="B408" s="79">
        <v>44540</v>
      </c>
      <c r="C408" s="78">
        <f>'2019 PSUI Customer Load'!C408+'2019 PSUI Customer Gen'!C408</f>
        <v>1216.0449999999998</v>
      </c>
      <c r="D408" s="78">
        <f>'2019 PSUI Customer Load'!D408+'2019 PSUI Customer Gen'!D408</f>
        <v>1215.481</v>
      </c>
      <c r="E408" s="78">
        <f>'2019 PSUI Customer Load'!E408+'2019 PSUI Customer Gen'!E408</f>
        <v>1205.47</v>
      </c>
      <c r="F408" s="78">
        <f>'2019 PSUI Customer Load'!F408+'2019 PSUI Customer Gen'!F408</f>
        <v>1195.8899999999999</v>
      </c>
      <c r="G408" s="78">
        <f>'2019 PSUI Customer Load'!G408+'2019 PSUI Customer Gen'!G408</f>
        <v>1216.5409999999999</v>
      </c>
      <c r="H408" s="78">
        <f>'2019 PSUI Customer Load'!H408+'2019 PSUI Customer Gen'!H408</f>
        <v>1233.5729999999999</v>
      </c>
      <c r="I408" s="78">
        <f>'2019 PSUI Customer Load'!I408+'2019 PSUI Customer Gen'!I408</f>
        <v>1266.9960000000001</v>
      </c>
      <c r="J408" s="78">
        <f>'2019 PSUI Customer Load'!J408+'2019 PSUI Customer Gen'!J408</f>
        <v>1362.9290000000001</v>
      </c>
      <c r="K408" s="78">
        <f>'2019 PSUI Customer Load'!K408+'2019 PSUI Customer Gen'!K408</f>
        <v>1368.127</v>
      </c>
      <c r="L408" s="78">
        <f>'2019 PSUI Customer Load'!L408+'2019 PSUI Customer Gen'!L408</f>
        <v>1380.9549999999999</v>
      </c>
      <c r="M408" s="78">
        <f>'2019 PSUI Customer Load'!M408+'2019 PSUI Customer Gen'!M408</f>
        <v>1409.0649999999998</v>
      </c>
      <c r="N408" s="78">
        <f>'2019 PSUI Customer Load'!N408+'2019 PSUI Customer Gen'!N408</f>
        <v>1410.5020000000002</v>
      </c>
      <c r="O408" s="78">
        <f>'2019 PSUI Customer Load'!O408+'2019 PSUI Customer Gen'!O408</f>
        <v>1372.557</v>
      </c>
      <c r="P408" s="78">
        <f>'2019 PSUI Customer Load'!P408+'2019 PSUI Customer Gen'!P408</f>
        <v>1367.3490000000002</v>
      </c>
      <c r="Q408" s="78">
        <f>'2019 PSUI Customer Load'!Q408+'2019 PSUI Customer Gen'!Q408</f>
        <v>1366.0150000000001</v>
      </c>
      <c r="R408" s="78">
        <f>'2019 PSUI Customer Load'!R408+'2019 PSUI Customer Gen'!R408</f>
        <v>1351.56</v>
      </c>
      <c r="S408" s="78">
        <f>'2019 PSUI Customer Load'!S408+'2019 PSUI Customer Gen'!S408</f>
        <v>1302.172</v>
      </c>
      <c r="T408" s="78">
        <f>'2019 PSUI Customer Load'!T408+'2019 PSUI Customer Gen'!T408</f>
        <v>1281.587</v>
      </c>
      <c r="U408" s="78">
        <f>'2019 PSUI Customer Load'!U408+'2019 PSUI Customer Gen'!U408</f>
        <v>1259.838</v>
      </c>
      <c r="V408" s="78">
        <f>'2019 PSUI Customer Load'!V408+'2019 PSUI Customer Gen'!V408</f>
        <v>1252.019</v>
      </c>
      <c r="W408" s="78">
        <f>'2019 PSUI Customer Load'!W408+'2019 PSUI Customer Gen'!W408</f>
        <v>1229.288</v>
      </c>
      <c r="X408" s="78">
        <f>'2019 PSUI Customer Load'!X408+'2019 PSUI Customer Gen'!X408</f>
        <v>1191.3780000000002</v>
      </c>
      <c r="Y408" s="78">
        <f>'2019 PSUI Customer Load'!Y408+'2019 PSUI Customer Gen'!Y408</f>
        <v>1114.3789999999999</v>
      </c>
      <c r="Z408" s="78">
        <f>'2019 PSUI Customer Load'!Z408+'2019 PSUI Customer Gen'!Z408</f>
        <v>1156.653</v>
      </c>
      <c r="AA408" s="86">
        <f t="shared" si="78"/>
        <v>1410.5020000000002</v>
      </c>
      <c r="AB408" s="77">
        <f t="shared" si="79"/>
        <v>2021</v>
      </c>
      <c r="AC408" s="76">
        <f t="shared" si="80"/>
        <v>12</v>
      </c>
      <c r="AD408" s="76" t="str">
        <f t="shared" si="81"/>
        <v/>
      </c>
      <c r="AE408" s="76" t="str">
        <f t="shared" si="82"/>
        <v/>
      </c>
      <c r="AF408" s="74">
        <f t="shared" si="83"/>
        <v>1410.5020000000002</v>
      </c>
      <c r="AG408" s="75" t="str">
        <f t="shared" si="84"/>
        <v>12:00</v>
      </c>
      <c r="AH408" s="74">
        <f t="shared" si="85"/>
        <v>32136.871000000003</v>
      </c>
      <c r="AI408" s="73" t="str">
        <f t="shared" si="86"/>
        <v/>
      </c>
      <c r="AJ408" s="73" t="str">
        <f t="shared" si="87"/>
        <v/>
      </c>
      <c r="AK408" s="73" t="str">
        <f t="shared" si="88"/>
        <v/>
      </c>
      <c r="AL408" s="72" t="str">
        <f t="shared" si="89"/>
        <v/>
      </c>
      <c r="AM408" s="71" t="str">
        <f t="shared" si="90"/>
        <v/>
      </c>
    </row>
    <row r="409" spans="2:39" ht="13.8" thickBot="1">
      <c r="B409" s="79">
        <v>44541</v>
      </c>
      <c r="C409" s="78">
        <f>'2019 PSUI Customer Load'!C409+'2019 PSUI Customer Gen'!C409</f>
        <v>1139.011</v>
      </c>
      <c r="D409" s="78">
        <f>'2019 PSUI Customer Load'!D409+'2019 PSUI Customer Gen'!D409</f>
        <v>1127.279</v>
      </c>
      <c r="E409" s="78">
        <f>'2019 PSUI Customer Load'!E409+'2019 PSUI Customer Gen'!E409</f>
        <v>1130.4459999999999</v>
      </c>
      <c r="F409" s="78">
        <f>'2019 PSUI Customer Load'!F409+'2019 PSUI Customer Gen'!F409</f>
        <v>1120.3699999999999</v>
      </c>
      <c r="G409" s="78">
        <f>'2019 PSUI Customer Load'!G409+'2019 PSUI Customer Gen'!G409</f>
        <v>1122.9870000000001</v>
      </c>
      <c r="H409" s="78">
        <f>'2019 PSUI Customer Load'!H409+'2019 PSUI Customer Gen'!H409</f>
        <v>1123.394</v>
      </c>
      <c r="I409" s="78">
        <f>'2019 PSUI Customer Load'!I409+'2019 PSUI Customer Gen'!I409</f>
        <v>1140.095</v>
      </c>
      <c r="J409" s="78">
        <f>'2019 PSUI Customer Load'!J409+'2019 PSUI Customer Gen'!J409</f>
        <v>1217.8330000000001</v>
      </c>
      <c r="K409" s="78">
        <f>'2019 PSUI Customer Load'!K409+'2019 PSUI Customer Gen'!K409</f>
        <v>1196.7649999999999</v>
      </c>
      <c r="L409" s="78">
        <f>'2019 PSUI Customer Load'!L409+'2019 PSUI Customer Gen'!L409</f>
        <v>1183.384</v>
      </c>
      <c r="M409" s="78">
        <f>'2019 PSUI Customer Load'!M409+'2019 PSUI Customer Gen'!M409</f>
        <v>1177.837</v>
      </c>
      <c r="N409" s="78">
        <f>'2019 PSUI Customer Load'!N409+'2019 PSUI Customer Gen'!N409</f>
        <v>1174.627</v>
      </c>
      <c r="O409" s="78">
        <f>'2019 PSUI Customer Load'!O409+'2019 PSUI Customer Gen'!O409</f>
        <v>1149.6419999999998</v>
      </c>
      <c r="P409" s="78">
        <f>'2019 PSUI Customer Load'!P409+'2019 PSUI Customer Gen'!P409</f>
        <v>1150.2430000000002</v>
      </c>
      <c r="Q409" s="78">
        <f>'2019 PSUI Customer Load'!Q409+'2019 PSUI Customer Gen'!Q409</f>
        <v>1071.8410000000001</v>
      </c>
      <c r="R409" s="78">
        <f>'2019 PSUI Customer Load'!R409+'2019 PSUI Customer Gen'!R409</f>
        <v>1135.43</v>
      </c>
      <c r="S409" s="78">
        <f>'2019 PSUI Customer Load'!S409+'2019 PSUI Customer Gen'!S409</f>
        <v>1158.8900000000001</v>
      </c>
      <c r="T409" s="78">
        <f>'2019 PSUI Customer Load'!T409+'2019 PSUI Customer Gen'!T409</f>
        <v>1157.8399999999999</v>
      </c>
      <c r="U409" s="78">
        <f>'2019 PSUI Customer Load'!U409+'2019 PSUI Customer Gen'!U409</f>
        <v>1175.02</v>
      </c>
      <c r="V409" s="78">
        <f>'2019 PSUI Customer Load'!V409+'2019 PSUI Customer Gen'!V409</f>
        <v>1159.6600000000001</v>
      </c>
      <c r="W409" s="78">
        <f>'2019 PSUI Customer Load'!W409+'2019 PSUI Customer Gen'!W409</f>
        <v>1128.3699999999999</v>
      </c>
      <c r="X409" s="78">
        <f>'2019 PSUI Customer Load'!X409+'2019 PSUI Customer Gen'!X409</f>
        <v>1130.96</v>
      </c>
      <c r="Y409" s="78">
        <f>'2019 PSUI Customer Load'!Y409+'2019 PSUI Customer Gen'!Y409</f>
        <v>1132.29</v>
      </c>
      <c r="Z409" s="78">
        <f>'2019 PSUI Customer Load'!Z409+'2019 PSUI Customer Gen'!Z409</f>
        <v>1115.5899999999999</v>
      </c>
      <c r="AA409" s="86">
        <f t="shared" si="78"/>
        <v>1217.8330000000001</v>
      </c>
      <c r="AB409" s="77">
        <f t="shared" si="79"/>
        <v>2021</v>
      </c>
      <c r="AC409" s="76">
        <f t="shared" si="80"/>
        <v>12</v>
      </c>
      <c r="AD409" s="76" t="str">
        <f t="shared" si="81"/>
        <v/>
      </c>
      <c r="AE409" s="76" t="str">
        <f t="shared" si="82"/>
        <v/>
      </c>
      <c r="AF409" s="74">
        <f t="shared" si="83"/>
        <v>1217.8330000000001</v>
      </c>
      <c r="AG409" s="75" t="str">
        <f t="shared" si="84"/>
        <v>8:00</v>
      </c>
      <c r="AH409" s="74">
        <f t="shared" si="85"/>
        <v>28737.636999999999</v>
      </c>
      <c r="AI409" s="73" t="str">
        <f t="shared" si="86"/>
        <v/>
      </c>
      <c r="AJ409" s="73" t="str">
        <f t="shared" si="87"/>
        <v/>
      </c>
      <c r="AK409" s="73" t="str">
        <f t="shared" si="88"/>
        <v/>
      </c>
      <c r="AL409" s="72" t="str">
        <f t="shared" si="89"/>
        <v/>
      </c>
      <c r="AM409" s="71" t="str">
        <f t="shared" si="90"/>
        <v/>
      </c>
    </row>
    <row r="410" spans="2:39" ht="13.8" thickBot="1">
      <c r="B410" s="79">
        <v>44542</v>
      </c>
      <c r="C410" s="78">
        <f>'2019 PSUI Customer Load'!C410+'2019 PSUI Customer Gen'!C410</f>
        <v>1119.51</v>
      </c>
      <c r="D410" s="78">
        <f>'2019 PSUI Customer Load'!D410+'2019 PSUI Customer Gen'!D410</f>
        <v>1112.2</v>
      </c>
      <c r="E410" s="78">
        <f>'2019 PSUI Customer Load'!E410+'2019 PSUI Customer Gen'!E410</f>
        <v>1116.6099999999999</v>
      </c>
      <c r="F410" s="78">
        <f>'2019 PSUI Customer Load'!F410+'2019 PSUI Customer Gen'!F410</f>
        <v>1119.6500000000001</v>
      </c>
      <c r="G410" s="78">
        <f>'2019 PSUI Customer Load'!G410+'2019 PSUI Customer Gen'!G410</f>
        <v>1142.6500000000001</v>
      </c>
      <c r="H410" s="78">
        <f>'2019 PSUI Customer Load'!H410+'2019 PSUI Customer Gen'!H410</f>
        <v>1141.9100000000001</v>
      </c>
      <c r="I410" s="78">
        <f>'2019 PSUI Customer Load'!I410+'2019 PSUI Customer Gen'!I410</f>
        <v>1155.8399999999999</v>
      </c>
      <c r="J410" s="78">
        <f>'2019 PSUI Customer Load'!J410+'2019 PSUI Customer Gen'!J410</f>
        <v>1227.8</v>
      </c>
      <c r="K410" s="78">
        <f>'2019 PSUI Customer Load'!K410+'2019 PSUI Customer Gen'!K410</f>
        <v>1209.29</v>
      </c>
      <c r="L410" s="78">
        <f>'2019 PSUI Customer Load'!L410+'2019 PSUI Customer Gen'!L410</f>
        <v>1201.8599999999999</v>
      </c>
      <c r="M410" s="78">
        <f>'2019 PSUI Customer Load'!M410+'2019 PSUI Customer Gen'!M410</f>
        <v>1295.1689999999999</v>
      </c>
      <c r="N410" s="78">
        <f>'2019 PSUI Customer Load'!N410+'2019 PSUI Customer Gen'!N410</f>
        <v>1223.4860000000001</v>
      </c>
      <c r="O410" s="78">
        <f>'2019 PSUI Customer Load'!O410+'2019 PSUI Customer Gen'!O410</f>
        <v>1169.3789999999999</v>
      </c>
      <c r="P410" s="78">
        <f>'2019 PSUI Customer Load'!P410+'2019 PSUI Customer Gen'!P410</f>
        <v>1179.029</v>
      </c>
      <c r="Q410" s="78">
        <f>'2019 PSUI Customer Load'!Q410+'2019 PSUI Customer Gen'!Q410</f>
        <v>1178.9749999999999</v>
      </c>
      <c r="R410" s="78">
        <f>'2019 PSUI Customer Load'!R410+'2019 PSUI Customer Gen'!R410</f>
        <v>1169.76</v>
      </c>
      <c r="S410" s="78">
        <f>'2019 PSUI Customer Load'!S410+'2019 PSUI Customer Gen'!S410</f>
        <v>1165.1479999999999</v>
      </c>
      <c r="T410" s="78">
        <f>'2019 PSUI Customer Load'!T410+'2019 PSUI Customer Gen'!T410</f>
        <v>1178.7359999999999</v>
      </c>
      <c r="U410" s="78">
        <f>'2019 PSUI Customer Load'!U410+'2019 PSUI Customer Gen'!U410</f>
        <v>1195.0390000000002</v>
      </c>
      <c r="V410" s="78">
        <f>'2019 PSUI Customer Load'!V410+'2019 PSUI Customer Gen'!V410</f>
        <v>1188.489</v>
      </c>
      <c r="W410" s="78">
        <f>'2019 PSUI Customer Load'!W410+'2019 PSUI Customer Gen'!W410</f>
        <v>1165.105</v>
      </c>
      <c r="X410" s="78">
        <f>'2019 PSUI Customer Load'!X410+'2019 PSUI Customer Gen'!X410</f>
        <v>1157.2929999999999</v>
      </c>
      <c r="Y410" s="78">
        <f>'2019 PSUI Customer Load'!Y410+'2019 PSUI Customer Gen'!Y410</f>
        <v>1159.1570000000002</v>
      </c>
      <c r="Z410" s="78">
        <f>'2019 PSUI Customer Load'!Z410+'2019 PSUI Customer Gen'!Z410</f>
        <v>1146.3489999999999</v>
      </c>
      <c r="AA410" s="86">
        <f t="shared" si="78"/>
        <v>1295.1689999999999</v>
      </c>
      <c r="AB410" s="77">
        <f t="shared" si="79"/>
        <v>2021</v>
      </c>
      <c r="AC410" s="76">
        <f t="shared" si="80"/>
        <v>12</v>
      </c>
      <c r="AD410" s="76" t="str">
        <f t="shared" si="81"/>
        <v/>
      </c>
      <c r="AE410" s="76" t="str">
        <f t="shared" si="82"/>
        <v/>
      </c>
      <c r="AF410" s="74">
        <f t="shared" si="83"/>
        <v>1295.1689999999999</v>
      </c>
      <c r="AG410" s="75" t="str">
        <f t="shared" si="84"/>
        <v>11:00</v>
      </c>
      <c r="AH410" s="74">
        <f t="shared" si="85"/>
        <v>29413.602999999996</v>
      </c>
      <c r="AI410" s="73" t="str">
        <f t="shared" si="86"/>
        <v/>
      </c>
      <c r="AJ410" s="73" t="str">
        <f t="shared" si="87"/>
        <v/>
      </c>
      <c r="AK410" s="73" t="str">
        <f t="shared" si="88"/>
        <v/>
      </c>
      <c r="AL410" s="72" t="str">
        <f t="shared" si="89"/>
        <v/>
      </c>
      <c r="AM410" s="71" t="str">
        <f t="shared" si="90"/>
        <v/>
      </c>
    </row>
    <row r="411" spans="2:39" ht="13.8" thickBot="1">
      <c r="B411" s="79">
        <v>44543</v>
      </c>
      <c r="C411" s="78">
        <f>'2019 PSUI Customer Load'!C411+'2019 PSUI Customer Gen'!C411</f>
        <v>1143.25</v>
      </c>
      <c r="D411" s="78">
        <f>'2019 PSUI Customer Load'!D411+'2019 PSUI Customer Gen'!D411</f>
        <v>1138.6879999999999</v>
      </c>
      <c r="E411" s="78">
        <f>'2019 PSUI Customer Load'!E411+'2019 PSUI Customer Gen'!E411</f>
        <v>1130.752</v>
      </c>
      <c r="F411" s="78">
        <f>'2019 PSUI Customer Load'!F411+'2019 PSUI Customer Gen'!F411</f>
        <v>1136.126</v>
      </c>
      <c r="G411" s="78">
        <f>'2019 PSUI Customer Load'!G411+'2019 PSUI Customer Gen'!G411</f>
        <v>1151.673</v>
      </c>
      <c r="H411" s="78">
        <f>'2019 PSUI Customer Load'!H411+'2019 PSUI Customer Gen'!H411</f>
        <v>1159.9459999999999</v>
      </c>
      <c r="I411" s="78">
        <f>'2019 PSUI Customer Load'!I411+'2019 PSUI Customer Gen'!I411</f>
        <v>1211.3409999999999</v>
      </c>
      <c r="J411" s="78">
        <f>'2019 PSUI Customer Load'!J411+'2019 PSUI Customer Gen'!J411</f>
        <v>1327.3490000000002</v>
      </c>
      <c r="K411" s="78">
        <f>'2019 PSUI Customer Load'!K411+'2019 PSUI Customer Gen'!K411</f>
        <v>1289.739</v>
      </c>
      <c r="L411" s="78">
        <f>'2019 PSUI Customer Load'!L411+'2019 PSUI Customer Gen'!L411</f>
        <v>1342.74</v>
      </c>
      <c r="M411" s="78">
        <f>'2019 PSUI Customer Load'!M411+'2019 PSUI Customer Gen'!M411</f>
        <v>1472.829</v>
      </c>
      <c r="N411" s="78">
        <f>'2019 PSUI Customer Load'!N411+'2019 PSUI Customer Gen'!N411</f>
        <v>1383.12</v>
      </c>
      <c r="O411" s="78">
        <f>'2019 PSUI Customer Load'!O411+'2019 PSUI Customer Gen'!O411</f>
        <v>1365.9380000000001</v>
      </c>
      <c r="P411" s="78">
        <f>'2019 PSUI Customer Load'!P411+'2019 PSUI Customer Gen'!P411</f>
        <v>1345.039</v>
      </c>
      <c r="Q411" s="78">
        <f>'2019 PSUI Customer Load'!Q411+'2019 PSUI Customer Gen'!Q411</f>
        <v>1340.9740000000002</v>
      </c>
      <c r="R411" s="78">
        <f>'2019 PSUI Customer Load'!R411+'2019 PSUI Customer Gen'!R411</f>
        <v>1338.596</v>
      </c>
      <c r="S411" s="78">
        <f>'2019 PSUI Customer Load'!S411+'2019 PSUI Customer Gen'!S411</f>
        <v>1303.2460000000001</v>
      </c>
      <c r="T411" s="78">
        <f>'2019 PSUI Customer Load'!T411+'2019 PSUI Customer Gen'!T411</f>
        <v>1271.008</v>
      </c>
      <c r="U411" s="78">
        <f>'2019 PSUI Customer Load'!U411+'2019 PSUI Customer Gen'!U411</f>
        <v>1254.2260000000001</v>
      </c>
      <c r="V411" s="78">
        <f>'2019 PSUI Customer Load'!V411+'2019 PSUI Customer Gen'!V411</f>
        <v>1244.318</v>
      </c>
      <c r="W411" s="78">
        <f>'2019 PSUI Customer Load'!W411+'2019 PSUI Customer Gen'!W411</f>
        <v>1221.953</v>
      </c>
      <c r="X411" s="78">
        <f>'2019 PSUI Customer Load'!X411+'2019 PSUI Customer Gen'!X411</f>
        <v>1207.761</v>
      </c>
      <c r="Y411" s="78">
        <f>'2019 PSUI Customer Load'!Y411+'2019 PSUI Customer Gen'!Y411</f>
        <v>1202.1220000000001</v>
      </c>
      <c r="Z411" s="78">
        <f>'2019 PSUI Customer Load'!Z411+'2019 PSUI Customer Gen'!Z411</f>
        <v>1178.798</v>
      </c>
      <c r="AA411" s="86">
        <f t="shared" si="78"/>
        <v>1472.829</v>
      </c>
      <c r="AB411" s="77">
        <f t="shared" si="79"/>
        <v>2021</v>
      </c>
      <c r="AC411" s="76">
        <f t="shared" si="80"/>
        <v>12</v>
      </c>
      <c r="AD411" s="76" t="str">
        <f t="shared" si="81"/>
        <v/>
      </c>
      <c r="AE411" s="76" t="str">
        <f t="shared" si="82"/>
        <v/>
      </c>
      <c r="AF411" s="74">
        <f t="shared" si="83"/>
        <v>1472.829</v>
      </c>
      <c r="AG411" s="75" t="str">
        <f t="shared" si="84"/>
        <v>11:00</v>
      </c>
      <c r="AH411" s="74">
        <f t="shared" si="85"/>
        <v>31634.361000000001</v>
      </c>
      <c r="AI411" s="73" t="str">
        <f t="shared" si="86"/>
        <v/>
      </c>
      <c r="AJ411" s="73" t="str">
        <f t="shared" si="87"/>
        <v/>
      </c>
      <c r="AK411" s="73" t="str">
        <f t="shared" si="88"/>
        <v/>
      </c>
      <c r="AL411" s="72" t="str">
        <f t="shared" si="89"/>
        <v/>
      </c>
      <c r="AM411" s="71" t="str">
        <f t="shared" si="90"/>
        <v/>
      </c>
    </row>
    <row r="412" spans="2:39" ht="13.8" thickBot="1">
      <c r="B412" s="79">
        <v>44544</v>
      </c>
      <c r="C412" s="78">
        <f>'2019 PSUI Customer Load'!C412+'2019 PSUI Customer Gen'!C412</f>
        <v>1180.049</v>
      </c>
      <c r="D412" s="78">
        <f>'2019 PSUI Customer Load'!D412+'2019 PSUI Customer Gen'!D412</f>
        <v>1185.095</v>
      </c>
      <c r="E412" s="78">
        <f>'2019 PSUI Customer Load'!E412+'2019 PSUI Customer Gen'!E412</f>
        <v>1168.877</v>
      </c>
      <c r="F412" s="78">
        <f>'2019 PSUI Customer Load'!F412+'2019 PSUI Customer Gen'!F412</f>
        <v>1173.9979999999998</v>
      </c>
      <c r="G412" s="78">
        <f>'2019 PSUI Customer Load'!G412+'2019 PSUI Customer Gen'!G412</f>
        <v>1213.481</v>
      </c>
      <c r="H412" s="78">
        <f>'2019 PSUI Customer Load'!H412+'2019 PSUI Customer Gen'!H412</f>
        <v>1217.0550000000001</v>
      </c>
      <c r="I412" s="78">
        <f>'2019 PSUI Customer Load'!I412+'2019 PSUI Customer Gen'!I412</f>
        <v>1282.827</v>
      </c>
      <c r="J412" s="78">
        <f>'2019 PSUI Customer Load'!J412+'2019 PSUI Customer Gen'!J412</f>
        <v>1369.1310000000001</v>
      </c>
      <c r="K412" s="78">
        <f>'2019 PSUI Customer Load'!K412+'2019 PSUI Customer Gen'!K412</f>
        <v>1401.52</v>
      </c>
      <c r="L412" s="78">
        <f>'2019 PSUI Customer Load'!L412+'2019 PSUI Customer Gen'!L412</f>
        <v>1385.9660000000001</v>
      </c>
      <c r="M412" s="78">
        <f>'2019 PSUI Customer Load'!M412+'2019 PSUI Customer Gen'!M412</f>
        <v>1391.5640000000001</v>
      </c>
      <c r="N412" s="78">
        <f>'2019 PSUI Customer Load'!N412+'2019 PSUI Customer Gen'!N412</f>
        <v>1380.22</v>
      </c>
      <c r="O412" s="78">
        <f>'2019 PSUI Customer Load'!O412+'2019 PSUI Customer Gen'!O412</f>
        <v>1358.9940000000001</v>
      </c>
      <c r="P412" s="78">
        <f>'2019 PSUI Customer Load'!P412+'2019 PSUI Customer Gen'!P412</f>
        <v>1343.191</v>
      </c>
      <c r="Q412" s="78">
        <f>'2019 PSUI Customer Load'!Q412+'2019 PSUI Customer Gen'!Q412</f>
        <v>1335.1209999999999</v>
      </c>
      <c r="R412" s="78">
        <f>'2019 PSUI Customer Load'!R412+'2019 PSUI Customer Gen'!R412</f>
        <v>1337.9670000000001</v>
      </c>
      <c r="S412" s="78">
        <f>'2019 PSUI Customer Load'!S412+'2019 PSUI Customer Gen'!S412</f>
        <v>1316.069</v>
      </c>
      <c r="T412" s="78">
        <f>'2019 PSUI Customer Load'!T412+'2019 PSUI Customer Gen'!T412</f>
        <v>1278.7139999999999</v>
      </c>
      <c r="U412" s="78">
        <f>'2019 PSUI Customer Load'!U412+'2019 PSUI Customer Gen'!U412</f>
        <v>1261.191</v>
      </c>
      <c r="V412" s="78">
        <f>'2019 PSUI Customer Load'!V412+'2019 PSUI Customer Gen'!V412</f>
        <v>1259.846</v>
      </c>
      <c r="W412" s="78">
        <f>'2019 PSUI Customer Load'!W412+'2019 PSUI Customer Gen'!W412</f>
        <v>1241.7659999999998</v>
      </c>
      <c r="X412" s="78">
        <f>'2019 PSUI Customer Load'!X412+'2019 PSUI Customer Gen'!X412</f>
        <v>1249.4649999999999</v>
      </c>
      <c r="Y412" s="78">
        <f>'2019 PSUI Customer Load'!Y412+'2019 PSUI Customer Gen'!Y412</f>
        <v>1222.9690000000001</v>
      </c>
      <c r="Z412" s="78">
        <f>'2019 PSUI Customer Load'!Z412+'2019 PSUI Customer Gen'!Z412</f>
        <v>1198.9079999999999</v>
      </c>
      <c r="AA412" s="86">
        <f t="shared" si="78"/>
        <v>1401.52</v>
      </c>
      <c r="AB412" s="77">
        <f t="shared" si="79"/>
        <v>2021</v>
      </c>
      <c r="AC412" s="76">
        <f t="shared" si="80"/>
        <v>12</v>
      </c>
      <c r="AD412" s="76" t="str">
        <f t="shared" si="81"/>
        <v/>
      </c>
      <c r="AE412" s="76" t="str">
        <f t="shared" si="82"/>
        <v/>
      </c>
      <c r="AF412" s="74">
        <f t="shared" si="83"/>
        <v>1401.52</v>
      </c>
      <c r="AG412" s="75" t="str">
        <f t="shared" si="84"/>
        <v>9:00</v>
      </c>
      <c r="AH412" s="74">
        <f t="shared" si="85"/>
        <v>32155.503999999997</v>
      </c>
      <c r="AI412" s="73" t="str">
        <f t="shared" si="86"/>
        <v/>
      </c>
      <c r="AJ412" s="73" t="str">
        <f t="shared" si="87"/>
        <v/>
      </c>
      <c r="AK412" s="73" t="str">
        <f t="shared" si="88"/>
        <v/>
      </c>
      <c r="AL412" s="72" t="str">
        <f t="shared" si="89"/>
        <v/>
      </c>
      <c r="AM412" s="71" t="str">
        <f t="shared" si="90"/>
        <v/>
      </c>
    </row>
    <row r="413" spans="2:39" ht="13.8" thickBot="1">
      <c r="B413" s="79">
        <v>44545</v>
      </c>
      <c r="C413" s="78">
        <f>'2019 PSUI Customer Load'!C413+'2019 PSUI Customer Gen'!C413</f>
        <v>1190.2730000000001</v>
      </c>
      <c r="D413" s="78">
        <f>'2019 PSUI Customer Load'!D413+'2019 PSUI Customer Gen'!D413</f>
        <v>1181.828</v>
      </c>
      <c r="E413" s="78">
        <f>'2019 PSUI Customer Load'!E413+'2019 PSUI Customer Gen'!E413</f>
        <v>1183.5519999999999</v>
      </c>
      <c r="F413" s="78">
        <f>'2019 PSUI Customer Load'!F413+'2019 PSUI Customer Gen'!F413</f>
        <v>1179.0810000000001</v>
      </c>
      <c r="G413" s="78">
        <f>'2019 PSUI Customer Load'!G413+'2019 PSUI Customer Gen'!G413</f>
        <v>1198.835</v>
      </c>
      <c r="H413" s="78">
        <f>'2019 PSUI Customer Load'!H413+'2019 PSUI Customer Gen'!H413</f>
        <v>1207.8239999999998</v>
      </c>
      <c r="I413" s="78">
        <f>'2019 PSUI Customer Load'!I413+'2019 PSUI Customer Gen'!I413</f>
        <v>1258.1130000000001</v>
      </c>
      <c r="J413" s="78">
        <f>'2019 PSUI Customer Load'!J413+'2019 PSUI Customer Gen'!J413</f>
        <v>1360.068</v>
      </c>
      <c r="K413" s="78">
        <f>'2019 PSUI Customer Load'!K413+'2019 PSUI Customer Gen'!K413</f>
        <v>1296.798</v>
      </c>
      <c r="L413" s="78">
        <f>'2019 PSUI Customer Load'!L413+'2019 PSUI Customer Gen'!L413</f>
        <v>1387.47</v>
      </c>
      <c r="M413" s="78">
        <f>'2019 PSUI Customer Load'!M413+'2019 PSUI Customer Gen'!M413</f>
        <v>1413.97</v>
      </c>
      <c r="N413" s="78">
        <f>'2019 PSUI Customer Load'!N413+'2019 PSUI Customer Gen'!N413</f>
        <v>1448.62</v>
      </c>
      <c r="O413" s="78">
        <f>'2019 PSUI Customer Load'!O413+'2019 PSUI Customer Gen'!O413</f>
        <v>1373.79</v>
      </c>
      <c r="P413" s="78">
        <f>'2019 PSUI Customer Load'!P413+'2019 PSUI Customer Gen'!P413</f>
        <v>1368.19</v>
      </c>
      <c r="Q413" s="78">
        <f>'2019 PSUI Customer Load'!Q413+'2019 PSUI Customer Gen'!Q413</f>
        <v>1347.33</v>
      </c>
      <c r="R413" s="78">
        <f>'2019 PSUI Customer Load'!R413+'2019 PSUI Customer Gen'!R413</f>
        <v>1351.39</v>
      </c>
      <c r="S413" s="78">
        <f>'2019 PSUI Customer Load'!S413+'2019 PSUI Customer Gen'!S413</f>
        <v>1311.21</v>
      </c>
      <c r="T413" s="78">
        <f>'2019 PSUI Customer Load'!T413+'2019 PSUI Customer Gen'!T413</f>
        <v>1302.3910000000001</v>
      </c>
      <c r="U413" s="78">
        <f>'2019 PSUI Customer Load'!U413+'2019 PSUI Customer Gen'!U413</f>
        <v>1300.096</v>
      </c>
      <c r="V413" s="78">
        <f>'2019 PSUI Customer Load'!V413+'2019 PSUI Customer Gen'!V413</f>
        <v>1241.82</v>
      </c>
      <c r="W413" s="78">
        <f>'2019 PSUI Customer Load'!W413+'2019 PSUI Customer Gen'!W413</f>
        <v>1210.0510000000002</v>
      </c>
      <c r="X413" s="78">
        <f>'2019 PSUI Customer Load'!X413+'2019 PSUI Customer Gen'!X413</f>
        <v>1195.1849999999999</v>
      </c>
      <c r="Y413" s="78">
        <f>'2019 PSUI Customer Load'!Y413+'2019 PSUI Customer Gen'!Y413</f>
        <v>1189.8110000000001</v>
      </c>
      <c r="Z413" s="78">
        <f>'2019 PSUI Customer Load'!Z413+'2019 PSUI Customer Gen'!Z413</f>
        <v>1154.19</v>
      </c>
      <c r="AA413" s="86">
        <f t="shared" si="78"/>
        <v>1448.62</v>
      </c>
      <c r="AB413" s="77">
        <f t="shared" si="79"/>
        <v>2021</v>
      </c>
      <c r="AC413" s="76">
        <f t="shared" si="80"/>
        <v>12</v>
      </c>
      <c r="AD413" s="76" t="str">
        <f t="shared" si="81"/>
        <v/>
      </c>
      <c r="AE413" s="76" t="str">
        <f t="shared" si="82"/>
        <v/>
      </c>
      <c r="AF413" s="74">
        <f t="shared" si="83"/>
        <v>1448.62</v>
      </c>
      <c r="AG413" s="75" t="str">
        <f t="shared" si="84"/>
        <v>12:00</v>
      </c>
      <c r="AH413" s="74">
        <f t="shared" si="85"/>
        <v>32100.505999999998</v>
      </c>
      <c r="AI413" s="73" t="str">
        <f t="shared" si="86"/>
        <v/>
      </c>
      <c r="AJ413" s="73" t="str">
        <f t="shared" si="87"/>
        <v/>
      </c>
      <c r="AK413" s="73" t="str">
        <f t="shared" si="88"/>
        <v/>
      </c>
      <c r="AL413" s="72" t="str">
        <f t="shared" si="89"/>
        <v/>
      </c>
      <c r="AM413" s="71" t="str">
        <f t="shared" si="90"/>
        <v/>
      </c>
    </row>
    <row r="414" spans="2:39" ht="13.8" thickBot="1">
      <c r="B414" s="79">
        <v>44546</v>
      </c>
      <c r="C414" s="78">
        <f>'2019 PSUI Customer Load'!C414+'2019 PSUI Customer Gen'!C414</f>
        <v>1141.625</v>
      </c>
      <c r="D414" s="78">
        <f>'2019 PSUI Customer Load'!D414+'2019 PSUI Customer Gen'!D414</f>
        <v>1121.701</v>
      </c>
      <c r="E414" s="78">
        <f>'2019 PSUI Customer Load'!E414+'2019 PSUI Customer Gen'!E414</f>
        <v>1114.989</v>
      </c>
      <c r="F414" s="78">
        <f>'2019 PSUI Customer Load'!F414+'2019 PSUI Customer Gen'!F414</f>
        <v>1119.575</v>
      </c>
      <c r="G414" s="78">
        <f>'2019 PSUI Customer Load'!G414+'2019 PSUI Customer Gen'!G414</f>
        <v>1133.499</v>
      </c>
      <c r="H414" s="78">
        <f>'2019 PSUI Customer Load'!H414+'2019 PSUI Customer Gen'!H414</f>
        <v>1140.107</v>
      </c>
      <c r="I414" s="78">
        <f>'2019 PSUI Customer Load'!I414+'2019 PSUI Customer Gen'!I414</f>
        <v>1199.8879999999999</v>
      </c>
      <c r="J414" s="78">
        <f>'2019 PSUI Customer Load'!J414+'2019 PSUI Customer Gen'!J414</f>
        <v>1299.424</v>
      </c>
      <c r="K414" s="78">
        <f>'2019 PSUI Customer Load'!K414+'2019 PSUI Customer Gen'!K414</f>
        <v>1226.8020000000001</v>
      </c>
      <c r="L414" s="78">
        <f>'2019 PSUI Customer Load'!L414+'2019 PSUI Customer Gen'!L414</f>
        <v>1273.83</v>
      </c>
      <c r="M414" s="78">
        <f>'2019 PSUI Customer Load'!M414+'2019 PSUI Customer Gen'!M414</f>
        <v>1296.58</v>
      </c>
      <c r="N414" s="78">
        <f>'2019 PSUI Customer Load'!N414+'2019 PSUI Customer Gen'!N414</f>
        <v>1321.43</v>
      </c>
      <c r="O414" s="78">
        <f>'2019 PSUI Customer Load'!O414+'2019 PSUI Customer Gen'!O414</f>
        <v>1303.1500000000001</v>
      </c>
      <c r="P414" s="78">
        <f>'2019 PSUI Customer Load'!P414+'2019 PSUI Customer Gen'!P414</f>
        <v>1298.3599999999999</v>
      </c>
      <c r="Q414" s="78">
        <f>'2019 PSUI Customer Load'!Q414+'2019 PSUI Customer Gen'!Q414</f>
        <v>1309.98</v>
      </c>
      <c r="R414" s="78">
        <f>'2019 PSUI Customer Load'!R414+'2019 PSUI Customer Gen'!R414</f>
        <v>1370.905</v>
      </c>
      <c r="S414" s="78">
        <f>'2019 PSUI Customer Load'!S414+'2019 PSUI Customer Gen'!S414</f>
        <v>1294.0529999999999</v>
      </c>
      <c r="T414" s="78">
        <f>'2019 PSUI Customer Load'!T414+'2019 PSUI Customer Gen'!T414</f>
        <v>1259.68</v>
      </c>
      <c r="U414" s="78">
        <f>'2019 PSUI Customer Load'!U414+'2019 PSUI Customer Gen'!U414</f>
        <v>1236.4750000000001</v>
      </c>
      <c r="V414" s="78">
        <f>'2019 PSUI Customer Load'!V414+'2019 PSUI Customer Gen'!V414</f>
        <v>1237.5530000000001</v>
      </c>
      <c r="W414" s="78">
        <f>'2019 PSUI Customer Load'!W414+'2019 PSUI Customer Gen'!W414</f>
        <v>1222.48</v>
      </c>
      <c r="X414" s="78">
        <f>'2019 PSUI Customer Load'!X414+'2019 PSUI Customer Gen'!X414</f>
        <v>1213.0029999999999</v>
      </c>
      <c r="Y414" s="78">
        <f>'2019 PSUI Customer Load'!Y414+'2019 PSUI Customer Gen'!Y414</f>
        <v>1198.643</v>
      </c>
      <c r="Z414" s="78">
        <f>'2019 PSUI Customer Load'!Z414+'2019 PSUI Customer Gen'!Z414</f>
        <v>1193.519</v>
      </c>
      <c r="AA414" s="86">
        <f t="shared" si="78"/>
        <v>1370.905</v>
      </c>
      <c r="AB414" s="77">
        <f t="shared" si="79"/>
        <v>2021</v>
      </c>
      <c r="AC414" s="76">
        <f t="shared" si="80"/>
        <v>12</v>
      </c>
      <c r="AD414" s="76" t="str">
        <f t="shared" si="81"/>
        <v/>
      </c>
      <c r="AE414" s="76" t="str">
        <f t="shared" si="82"/>
        <v/>
      </c>
      <c r="AF414" s="74">
        <f t="shared" si="83"/>
        <v>1370.905</v>
      </c>
      <c r="AG414" s="75" t="str">
        <f t="shared" si="84"/>
        <v>16:00</v>
      </c>
      <c r="AH414" s="74">
        <f t="shared" si="85"/>
        <v>30898.155999999995</v>
      </c>
      <c r="AI414" s="73" t="str">
        <f t="shared" si="86"/>
        <v/>
      </c>
      <c r="AJ414" s="73" t="str">
        <f t="shared" si="87"/>
        <v/>
      </c>
      <c r="AK414" s="73" t="str">
        <f t="shared" si="88"/>
        <v/>
      </c>
      <c r="AL414" s="72" t="str">
        <f t="shared" si="89"/>
        <v/>
      </c>
      <c r="AM414" s="71" t="str">
        <f t="shared" si="90"/>
        <v/>
      </c>
    </row>
    <row r="415" spans="2:39" ht="13.8" thickBot="1">
      <c r="B415" s="79">
        <v>44547</v>
      </c>
      <c r="C415" s="78">
        <f>'2019 PSUI Customer Load'!C415+'2019 PSUI Customer Gen'!C415</f>
        <v>1193.5809999999999</v>
      </c>
      <c r="D415" s="78">
        <f>'2019 PSUI Customer Load'!D415+'2019 PSUI Customer Gen'!D415</f>
        <v>1187.8480000000002</v>
      </c>
      <c r="E415" s="78">
        <f>'2019 PSUI Customer Load'!E415+'2019 PSUI Customer Gen'!E415</f>
        <v>1187.8509999999999</v>
      </c>
      <c r="F415" s="78">
        <f>'2019 PSUI Customer Load'!F415+'2019 PSUI Customer Gen'!F415</f>
        <v>1193.1779999999999</v>
      </c>
      <c r="G415" s="78">
        <f>'2019 PSUI Customer Load'!G415+'2019 PSUI Customer Gen'!G415</f>
        <v>1207.587</v>
      </c>
      <c r="H415" s="78">
        <f>'2019 PSUI Customer Load'!H415+'2019 PSUI Customer Gen'!H415</f>
        <v>1220.117</v>
      </c>
      <c r="I415" s="78">
        <f>'2019 PSUI Customer Load'!I415+'2019 PSUI Customer Gen'!I415</f>
        <v>1268.434</v>
      </c>
      <c r="J415" s="78">
        <f>'2019 PSUI Customer Load'!J415+'2019 PSUI Customer Gen'!J415</f>
        <v>1352.01</v>
      </c>
      <c r="K415" s="78">
        <f>'2019 PSUI Customer Load'!K415+'2019 PSUI Customer Gen'!K415</f>
        <v>1368.5020000000002</v>
      </c>
      <c r="L415" s="78">
        <f>'2019 PSUI Customer Load'!L415+'2019 PSUI Customer Gen'!L415</f>
        <v>1358.3539999999998</v>
      </c>
      <c r="M415" s="78">
        <f>'2019 PSUI Customer Load'!M415+'2019 PSUI Customer Gen'!M415</f>
        <v>1371.6580000000001</v>
      </c>
      <c r="N415" s="78">
        <f>'2019 PSUI Customer Load'!N415+'2019 PSUI Customer Gen'!N415</f>
        <v>1366.768</v>
      </c>
      <c r="O415" s="78">
        <f>'2019 PSUI Customer Load'!O415+'2019 PSUI Customer Gen'!O415</f>
        <v>1341.7819999999999</v>
      </c>
      <c r="P415" s="78">
        <f>'2019 PSUI Customer Load'!P415+'2019 PSUI Customer Gen'!P415</f>
        <v>1335.604</v>
      </c>
      <c r="Q415" s="78">
        <f>'2019 PSUI Customer Load'!Q415+'2019 PSUI Customer Gen'!Q415</f>
        <v>1331.1889999999999</v>
      </c>
      <c r="R415" s="78">
        <f>'2019 PSUI Customer Load'!R415+'2019 PSUI Customer Gen'!R415</f>
        <v>1329.6189999999999</v>
      </c>
      <c r="S415" s="78">
        <f>'2019 PSUI Customer Load'!S415+'2019 PSUI Customer Gen'!S415</f>
        <v>1302.7760000000001</v>
      </c>
      <c r="T415" s="78">
        <f>'2019 PSUI Customer Load'!T415+'2019 PSUI Customer Gen'!T415</f>
        <v>1281.7760000000001</v>
      </c>
      <c r="U415" s="78">
        <f>'2019 PSUI Customer Load'!U415+'2019 PSUI Customer Gen'!U415</f>
        <v>1280.6079999999999</v>
      </c>
      <c r="V415" s="78">
        <f>'2019 PSUI Customer Load'!V415+'2019 PSUI Customer Gen'!V415</f>
        <v>1262.7660000000001</v>
      </c>
      <c r="W415" s="78">
        <f>'2019 PSUI Customer Load'!W415+'2019 PSUI Customer Gen'!W415</f>
        <v>1244.3400000000001</v>
      </c>
      <c r="X415" s="78">
        <f>'2019 PSUI Customer Load'!X415+'2019 PSUI Customer Gen'!X415</f>
        <v>1220.222</v>
      </c>
      <c r="Y415" s="78">
        <f>'2019 PSUI Customer Load'!Y415+'2019 PSUI Customer Gen'!Y415</f>
        <v>1192.05</v>
      </c>
      <c r="Z415" s="78">
        <f>'2019 PSUI Customer Load'!Z415+'2019 PSUI Customer Gen'!Z415</f>
        <v>1187.9859999999999</v>
      </c>
      <c r="AA415" s="86">
        <f t="shared" si="78"/>
        <v>1371.6580000000001</v>
      </c>
      <c r="AB415" s="77">
        <f t="shared" si="79"/>
        <v>2021</v>
      </c>
      <c r="AC415" s="76">
        <f t="shared" si="80"/>
        <v>12</v>
      </c>
      <c r="AD415" s="76" t="str">
        <f t="shared" si="81"/>
        <v/>
      </c>
      <c r="AE415" s="76" t="str">
        <f t="shared" si="82"/>
        <v/>
      </c>
      <c r="AF415" s="74">
        <f t="shared" si="83"/>
        <v>1371.6580000000001</v>
      </c>
      <c r="AG415" s="75" t="str">
        <f t="shared" si="84"/>
        <v>11:00</v>
      </c>
      <c r="AH415" s="74">
        <f t="shared" si="85"/>
        <v>31958.263999999999</v>
      </c>
      <c r="AI415" s="73" t="str">
        <f t="shared" si="86"/>
        <v/>
      </c>
      <c r="AJ415" s="73" t="str">
        <f t="shared" si="87"/>
        <v/>
      </c>
      <c r="AK415" s="73" t="str">
        <f t="shared" si="88"/>
        <v/>
      </c>
      <c r="AL415" s="72" t="str">
        <f t="shared" si="89"/>
        <v/>
      </c>
      <c r="AM415" s="71" t="str">
        <f t="shared" si="90"/>
        <v/>
      </c>
    </row>
    <row r="416" spans="2:39" ht="13.8" thickBot="1">
      <c r="B416" s="79">
        <v>44548</v>
      </c>
      <c r="C416" s="78">
        <f>'2019 PSUI Customer Load'!C416+'2019 PSUI Customer Gen'!C416</f>
        <v>1174.096</v>
      </c>
      <c r="D416" s="78">
        <f>'2019 PSUI Customer Load'!D416+'2019 PSUI Customer Gen'!D416</f>
        <v>1176.7839999999999</v>
      </c>
      <c r="E416" s="78">
        <f>'2019 PSUI Customer Load'!E416+'2019 PSUI Customer Gen'!E416</f>
        <v>1164.4250000000002</v>
      </c>
      <c r="F416" s="78">
        <f>'2019 PSUI Customer Load'!F416+'2019 PSUI Customer Gen'!F416</f>
        <v>1176.663</v>
      </c>
      <c r="G416" s="78">
        <f>'2019 PSUI Customer Load'!G416+'2019 PSUI Customer Gen'!G416</f>
        <v>1186.605</v>
      </c>
      <c r="H416" s="78">
        <f>'2019 PSUI Customer Load'!H416+'2019 PSUI Customer Gen'!H416</f>
        <v>1193.6579999999999</v>
      </c>
      <c r="I416" s="78">
        <f>'2019 PSUI Customer Load'!I416+'2019 PSUI Customer Gen'!I416</f>
        <v>1224.9749999999999</v>
      </c>
      <c r="J416" s="78">
        <f>'2019 PSUI Customer Load'!J416+'2019 PSUI Customer Gen'!J416</f>
        <v>1290.021</v>
      </c>
      <c r="K416" s="78">
        <f>'2019 PSUI Customer Load'!K416+'2019 PSUI Customer Gen'!K416</f>
        <v>1278.7049999999999</v>
      </c>
      <c r="L416" s="78">
        <f>'2019 PSUI Customer Load'!L416+'2019 PSUI Customer Gen'!L416</f>
        <v>1285.2320000000002</v>
      </c>
      <c r="M416" s="78">
        <f>'2019 PSUI Customer Load'!M416+'2019 PSUI Customer Gen'!M416</f>
        <v>1286.354</v>
      </c>
      <c r="N416" s="78">
        <f>'2019 PSUI Customer Load'!N416+'2019 PSUI Customer Gen'!N416</f>
        <v>1279.42</v>
      </c>
      <c r="O416" s="78">
        <f>'2019 PSUI Customer Load'!O416+'2019 PSUI Customer Gen'!O416</f>
        <v>1264.577</v>
      </c>
      <c r="P416" s="78">
        <f>'2019 PSUI Customer Load'!P416+'2019 PSUI Customer Gen'!P416</f>
        <v>1263.4929999999999</v>
      </c>
      <c r="Q416" s="78">
        <f>'2019 PSUI Customer Load'!Q416+'2019 PSUI Customer Gen'!Q416</f>
        <v>1269.1189999999999</v>
      </c>
      <c r="R416" s="78">
        <f>'2019 PSUI Customer Load'!R416+'2019 PSUI Customer Gen'!R416</f>
        <v>1262.952</v>
      </c>
      <c r="S416" s="78">
        <f>'2019 PSUI Customer Load'!S416+'2019 PSUI Customer Gen'!S416</f>
        <v>1267.9829999999999</v>
      </c>
      <c r="T416" s="78">
        <f>'2019 PSUI Customer Load'!T416+'2019 PSUI Customer Gen'!T416</f>
        <v>1246.8679999999999</v>
      </c>
      <c r="U416" s="78">
        <f>'2019 PSUI Customer Load'!U416+'2019 PSUI Customer Gen'!U416</f>
        <v>1258.309</v>
      </c>
      <c r="V416" s="78">
        <f>'2019 PSUI Customer Load'!V416+'2019 PSUI Customer Gen'!V416</f>
        <v>1246.027</v>
      </c>
      <c r="W416" s="78">
        <f>'2019 PSUI Customer Load'!W416+'2019 PSUI Customer Gen'!W416</f>
        <v>1228.5830000000001</v>
      </c>
      <c r="X416" s="78">
        <f>'2019 PSUI Customer Load'!X416+'2019 PSUI Customer Gen'!X416</f>
        <v>1219.0350000000001</v>
      </c>
      <c r="Y416" s="78">
        <f>'2019 PSUI Customer Load'!Y416+'2019 PSUI Customer Gen'!Y416</f>
        <v>1214.972</v>
      </c>
      <c r="Z416" s="78">
        <f>'2019 PSUI Customer Load'!Z416+'2019 PSUI Customer Gen'!Z416</f>
        <v>1191.107</v>
      </c>
      <c r="AA416" s="86">
        <f t="shared" si="78"/>
        <v>1290.021</v>
      </c>
      <c r="AB416" s="77">
        <f t="shared" si="79"/>
        <v>2021</v>
      </c>
      <c r="AC416" s="76">
        <f t="shared" si="80"/>
        <v>12</v>
      </c>
      <c r="AD416" s="76" t="str">
        <f t="shared" si="81"/>
        <v/>
      </c>
      <c r="AE416" s="76" t="str">
        <f t="shared" si="82"/>
        <v/>
      </c>
      <c r="AF416" s="74">
        <f t="shared" si="83"/>
        <v>1290.021</v>
      </c>
      <c r="AG416" s="75" t="str">
        <f t="shared" si="84"/>
        <v>8:00</v>
      </c>
      <c r="AH416" s="74">
        <f t="shared" si="85"/>
        <v>30939.983999999997</v>
      </c>
      <c r="AI416" s="73" t="str">
        <f t="shared" si="86"/>
        <v/>
      </c>
      <c r="AJ416" s="73" t="str">
        <f t="shared" si="87"/>
        <v/>
      </c>
      <c r="AK416" s="73" t="str">
        <f t="shared" si="88"/>
        <v/>
      </c>
      <c r="AL416" s="72" t="str">
        <f t="shared" si="89"/>
        <v/>
      </c>
      <c r="AM416" s="71" t="str">
        <f t="shared" si="90"/>
        <v/>
      </c>
    </row>
    <row r="417" spans="2:39" ht="13.8" thickBot="1">
      <c r="B417" s="79">
        <v>44549</v>
      </c>
      <c r="C417" s="78">
        <f>'2019 PSUI Customer Load'!C417+'2019 PSUI Customer Gen'!C417</f>
        <v>1198.3499999999999</v>
      </c>
      <c r="D417" s="78">
        <f>'2019 PSUI Customer Load'!D417+'2019 PSUI Customer Gen'!D417</f>
        <v>1186.3009999999999</v>
      </c>
      <c r="E417" s="78">
        <f>'2019 PSUI Customer Load'!E417+'2019 PSUI Customer Gen'!E417</f>
        <v>1203.153</v>
      </c>
      <c r="F417" s="78">
        <f>'2019 PSUI Customer Load'!F417+'2019 PSUI Customer Gen'!F417</f>
        <v>1216.144</v>
      </c>
      <c r="G417" s="78">
        <f>'2019 PSUI Customer Load'!G417+'2019 PSUI Customer Gen'!G417</f>
        <v>1221.0910000000001</v>
      </c>
      <c r="H417" s="78">
        <f>'2019 PSUI Customer Load'!H417+'2019 PSUI Customer Gen'!H417</f>
        <v>1235.6199999999999</v>
      </c>
      <c r="I417" s="78">
        <f>'2019 PSUI Customer Load'!I417+'2019 PSUI Customer Gen'!I417</f>
        <v>1267.1410000000001</v>
      </c>
      <c r="J417" s="78">
        <f>'2019 PSUI Customer Load'!J417+'2019 PSUI Customer Gen'!J417</f>
        <v>1312.7270000000001</v>
      </c>
      <c r="K417" s="78">
        <f>'2019 PSUI Customer Load'!K417+'2019 PSUI Customer Gen'!K417</f>
        <v>1291.579</v>
      </c>
      <c r="L417" s="78">
        <f>'2019 PSUI Customer Load'!L417+'2019 PSUI Customer Gen'!L417</f>
        <v>1269.222</v>
      </c>
      <c r="M417" s="78">
        <f>'2019 PSUI Customer Load'!M417+'2019 PSUI Customer Gen'!M417</f>
        <v>1275.9169999999999</v>
      </c>
      <c r="N417" s="78">
        <f>'2019 PSUI Customer Load'!N417+'2019 PSUI Customer Gen'!N417</f>
        <v>1274.2920000000001</v>
      </c>
      <c r="O417" s="78">
        <f>'2019 PSUI Customer Load'!O417+'2019 PSUI Customer Gen'!O417</f>
        <v>1230.0359999999998</v>
      </c>
      <c r="P417" s="78">
        <f>'2019 PSUI Customer Load'!P417+'2019 PSUI Customer Gen'!P417</f>
        <v>1226.626</v>
      </c>
      <c r="Q417" s="78">
        <f>'2019 PSUI Customer Load'!Q417+'2019 PSUI Customer Gen'!Q417</f>
        <v>1236.7079999999999</v>
      </c>
      <c r="R417" s="78">
        <f>'2019 PSUI Customer Load'!R417+'2019 PSUI Customer Gen'!R417</f>
        <v>1215.3000000000002</v>
      </c>
      <c r="S417" s="78">
        <f>'2019 PSUI Customer Load'!S417+'2019 PSUI Customer Gen'!S417</f>
        <v>1230.4000000000001</v>
      </c>
      <c r="T417" s="78">
        <f>'2019 PSUI Customer Load'!T417+'2019 PSUI Customer Gen'!T417</f>
        <v>1251.7919999999999</v>
      </c>
      <c r="U417" s="78">
        <f>'2019 PSUI Customer Load'!U417+'2019 PSUI Customer Gen'!U417</f>
        <v>1274.5929999999998</v>
      </c>
      <c r="V417" s="78">
        <f>'2019 PSUI Customer Load'!V417+'2019 PSUI Customer Gen'!V417</f>
        <v>1285.144</v>
      </c>
      <c r="W417" s="78">
        <f>'2019 PSUI Customer Load'!W417+'2019 PSUI Customer Gen'!W417</f>
        <v>1275.18</v>
      </c>
      <c r="X417" s="78">
        <f>'2019 PSUI Customer Load'!X417+'2019 PSUI Customer Gen'!X417</f>
        <v>1258.047</v>
      </c>
      <c r="Y417" s="78">
        <f>'2019 PSUI Customer Load'!Y417+'2019 PSUI Customer Gen'!Y417</f>
        <v>1237.548</v>
      </c>
      <c r="Z417" s="78">
        <f>'2019 PSUI Customer Load'!Z417+'2019 PSUI Customer Gen'!Z417</f>
        <v>1244.356</v>
      </c>
      <c r="AA417" s="86">
        <f t="shared" si="78"/>
        <v>1312.7270000000001</v>
      </c>
      <c r="AB417" s="77">
        <f t="shared" si="79"/>
        <v>2021</v>
      </c>
      <c r="AC417" s="76">
        <f t="shared" si="80"/>
        <v>12</v>
      </c>
      <c r="AD417" s="76" t="str">
        <f t="shared" si="81"/>
        <v/>
      </c>
      <c r="AE417" s="76" t="str">
        <f t="shared" si="82"/>
        <v/>
      </c>
      <c r="AF417" s="74">
        <f t="shared" si="83"/>
        <v>1312.7270000000001</v>
      </c>
      <c r="AG417" s="75" t="str">
        <f t="shared" si="84"/>
        <v>8:00</v>
      </c>
      <c r="AH417" s="74">
        <f t="shared" si="85"/>
        <v>31229.993999999999</v>
      </c>
      <c r="AI417" s="73" t="str">
        <f t="shared" si="86"/>
        <v/>
      </c>
      <c r="AJ417" s="73" t="str">
        <f t="shared" si="87"/>
        <v/>
      </c>
      <c r="AK417" s="73" t="str">
        <f t="shared" si="88"/>
        <v/>
      </c>
      <c r="AL417" s="72" t="str">
        <f t="shared" si="89"/>
        <v/>
      </c>
      <c r="AM417" s="71" t="str">
        <f t="shared" si="90"/>
        <v/>
      </c>
    </row>
    <row r="418" spans="2:39" ht="13.8" thickBot="1">
      <c r="B418" s="79">
        <v>44550</v>
      </c>
      <c r="C418" s="78">
        <f>'2019 PSUI Customer Load'!C418+'2019 PSUI Customer Gen'!C418</f>
        <v>1242.471</v>
      </c>
      <c r="D418" s="78">
        <f>'2019 PSUI Customer Load'!D418+'2019 PSUI Customer Gen'!D418</f>
        <v>1233.2779999999998</v>
      </c>
      <c r="E418" s="78">
        <f>'2019 PSUI Customer Load'!E418+'2019 PSUI Customer Gen'!E418</f>
        <v>1230.8400000000001</v>
      </c>
      <c r="F418" s="78">
        <f>'2019 PSUI Customer Load'!F418+'2019 PSUI Customer Gen'!F418</f>
        <v>1231.3489999999999</v>
      </c>
      <c r="G418" s="78">
        <f>'2019 PSUI Customer Load'!G418+'2019 PSUI Customer Gen'!G418</f>
        <v>1247.9869999999999</v>
      </c>
      <c r="H418" s="78">
        <f>'2019 PSUI Customer Load'!H418+'2019 PSUI Customer Gen'!H418</f>
        <v>1240.6659999999999</v>
      </c>
      <c r="I418" s="78">
        <f>'2019 PSUI Customer Load'!I418+'2019 PSUI Customer Gen'!I418</f>
        <v>1274.6860000000001</v>
      </c>
      <c r="J418" s="78">
        <f>'2019 PSUI Customer Load'!J418+'2019 PSUI Customer Gen'!J418</f>
        <v>1379.3420000000001</v>
      </c>
      <c r="K418" s="78">
        <f>'2019 PSUI Customer Load'!K418+'2019 PSUI Customer Gen'!K418</f>
        <v>1397.6689999999999</v>
      </c>
      <c r="L418" s="78">
        <f>'2019 PSUI Customer Load'!L418+'2019 PSUI Customer Gen'!L418</f>
        <v>1420.491</v>
      </c>
      <c r="M418" s="78">
        <f>'2019 PSUI Customer Load'!M418+'2019 PSUI Customer Gen'!M418</f>
        <v>1424.296</v>
      </c>
      <c r="N418" s="78">
        <f>'2019 PSUI Customer Load'!N418+'2019 PSUI Customer Gen'!N418</f>
        <v>1425.8719999999998</v>
      </c>
      <c r="O418" s="78">
        <f>'2019 PSUI Customer Load'!O418+'2019 PSUI Customer Gen'!O418</f>
        <v>1387.98</v>
      </c>
      <c r="P418" s="78">
        <f>'2019 PSUI Customer Load'!P418+'2019 PSUI Customer Gen'!P418</f>
        <v>1352.0119999999999</v>
      </c>
      <c r="Q418" s="78">
        <f>'2019 PSUI Customer Load'!Q418+'2019 PSUI Customer Gen'!Q418</f>
        <v>1366.011</v>
      </c>
      <c r="R418" s="78">
        <f>'2019 PSUI Customer Load'!R418+'2019 PSUI Customer Gen'!R418</f>
        <v>1340.5909999999999</v>
      </c>
      <c r="S418" s="78">
        <f>'2019 PSUI Customer Load'!S418+'2019 PSUI Customer Gen'!S418</f>
        <v>1323.789</v>
      </c>
      <c r="T418" s="78">
        <f>'2019 PSUI Customer Load'!T418+'2019 PSUI Customer Gen'!T418</f>
        <v>1307.164</v>
      </c>
      <c r="U418" s="78">
        <f>'2019 PSUI Customer Load'!U418+'2019 PSUI Customer Gen'!U418</f>
        <v>1293.6139999999998</v>
      </c>
      <c r="V418" s="78">
        <f>'2019 PSUI Customer Load'!V418+'2019 PSUI Customer Gen'!V418</f>
        <v>1270.5140000000001</v>
      </c>
      <c r="W418" s="78">
        <f>'2019 PSUI Customer Load'!W418+'2019 PSUI Customer Gen'!W418</f>
        <v>1227.904</v>
      </c>
      <c r="X418" s="78">
        <f>'2019 PSUI Customer Load'!X418+'2019 PSUI Customer Gen'!X418</f>
        <v>1229.6170000000002</v>
      </c>
      <c r="Y418" s="78">
        <f>'2019 PSUI Customer Load'!Y418+'2019 PSUI Customer Gen'!Y418</f>
        <v>1210.6670000000001</v>
      </c>
      <c r="Z418" s="78">
        <f>'2019 PSUI Customer Load'!Z418+'2019 PSUI Customer Gen'!Z418</f>
        <v>1186.288</v>
      </c>
      <c r="AA418" s="86">
        <f t="shared" si="78"/>
        <v>1425.8719999999998</v>
      </c>
      <c r="AB418" s="77">
        <f t="shared" si="79"/>
        <v>2021</v>
      </c>
      <c r="AC418" s="76">
        <f t="shared" si="80"/>
        <v>12</v>
      </c>
      <c r="AD418" s="76" t="str">
        <f t="shared" si="81"/>
        <v/>
      </c>
      <c r="AE418" s="76" t="str">
        <f t="shared" si="82"/>
        <v/>
      </c>
      <c r="AF418" s="74">
        <f t="shared" si="83"/>
        <v>1425.8719999999998</v>
      </c>
      <c r="AG418" s="75" t="str">
        <f t="shared" si="84"/>
        <v>12:00</v>
      </c>
      <c r="AH418" s="74">
        <f t="shared" si="85"/>
        <v>32670.969999999998</v>
      </c>
      <c r="AI418" s="73" t="str">
        <f t="shared" si="86"/>
        <v/>
      </c>
      <c r="AJ418" s="73" t="str">
        <f t="shared" si="87"/>
        <v/>
      </c>
      <c r="AK418" s="73" t="str">
        <f t="shared" si="88"/>
        <v/>
      </c>
      <c r="AL418" s="72" t="str">
        <f t="shared" si="89"/>
        <v/>
      </c>
      <c r="AM418" s="71" t="str">
        <f t="shared" si="90"/>
        <v/>
      </c>
    </row>
    <row r="419" spans="2:39" ht="13.8" thickBot="1">
      <c r="B419" s="79">
        <v>44551</v>
      </c>
      <c r="C419" s="78">
        <f>'2019 PSUI Customer Load'!C419+'2019 PSUI Customer Gen'!C419</f>
        <v>1187.8209999999999</v>
      </c>
      <c r="D419" s="78">
        <f>'2019 PSUI Customer Load'!D419+'2019 PSUI Customer Gen'!D419</f>
        <v>1178.761</v>
      </c>
      <c r="E419" s="78">
        <f>'2019 PSUI Customer Load'!E419+'2019 PSUI Customer Gen'!E419</f>
        <v>1198.981</v>
      </c>
      <c r="F419" s="78">
        <f>'2019 PSUI Customer Load'!F419+'2019 PSUI Customer Gen'!F419</f>
        <v>1185.5809999999999</v>
      </c>
      <c r="G419" s="78">
        <f>'2019 PSUI Customer Load'!G419+'2019 PSUI Customer Gen'!G419</f>
        <v>1225.0259999999998</v>
      </c>
      <c r="H419" s="78">
        <f>'2019 PSUI Customer Load'!H419+'2019 PSUI Customer Gen'!H419</f>
        <v>1229.2059999999999</v>
      </c>
      <c r="I419" s="78">
        <f>'2019 PSUI Customer Load'!I419+'2019 PSUI Customer Gen'!I419</f>
        <v>1276.1559999999999</v>
      </c>
      <c r="J419" s="78">
        <f>'2019 PSUI Customer Load'!J419+'2019 PSUI Customer Gen'!J419</f>
        <v>1378.3610000000001</v>
      </c>
      <c r="K419" s="78">
        <f>'2019 PSUI Customer Load'!K419+'2019 PSUI Customer Gen'!K419</f>
        <v>1395.4970000000001</v>
      </c>
      <c r="L419" s="78">
        <f>'2019 PSUI Customer Load'!L419+'2019 PSUI Customer Gen'!L419</f>
        <v>1393.7350000000001</v>
      </c>
      <c r="M419" s="78">
        <f>'2019 PSUI Customer Load'!M419+'2019 PSUI Customer Gen'!M419</f>
        <v>1399.4969999999998</v>
      </c>
      <c r="N419" s="78">
        <f>'2019 PSUI Customer Load'!N419+'2019 PSUI Customer Gen'!N419</f>
        <v>1404.7450000000001</v>
      </c>
      <c r="O419" s="78">
        <f>'2019 PSUI Customer Load'!O419+'2019 PSUI Customer Gen'!O419</f>
        <v>1372.4050000000002</v>
      </c>
      <c r="P419" s="78">
        <f>'2019 PSUI Customer Load'!P419+'2019 PSUI Customer Gen'!P419</f>
        <v>1369.6369999999999</v>
      </c>
      <c r="Q419" s="78">
        <f>'2019 PSUI Customer Load'!Q419+'2019 PSUI Customer Gen'!Q419</f>
        <v>1377.19</v>
      </c>
      <c r="R419" s="78">
        <f>'2019 PSUI Customer Load'!R419+'2019 PSUI Customer Gen'!R419</f>
        <v>1348.952</v>
      </c>
      <c r="S419" s="78">
        <f>'2019 PSUI Customer Load'!S419+'2019 PSUI Customer Gen'!S419</f>
        <v>1333.4349999999999</v>
      </c>
      <c r="T419" s="78">
        <f>'2019 PSUI Customer Load'!T419+'2019 PSUI Customer Gen'!T419</f>
        <v>1304.491</v>
      </c>
      <c r="U419" s="78">
        <f>'2019 PSUI Customer Load'!U419+'2019 PSUI Customer Gen'!U419</f>
        <v>1276.5540000000001</v>
      </c>
      <c r="V419" s="78">
        <f>'2019 PSUI Customer Load'!V419+'2019 PSUI Customer Gen'!V419</f>
        <v>1275.607</v>
      </c>
      <c r="W419" s="78">
        <f>'2019 PSUI Customer Load'!W419+'2019 PSUI Customer Gen'!W419</f>
        <v>1243.527</v>
      </c>
      <c r="X419" s="78">
        <f>'2019 PSUI Customer Load'!X419+'2019 PSUI Customer Gen'!X419</f>
        <v>1235.654</v>
      </c>
      <c r="Y419" s="78">
        <f>'2019 PSUI Customer Load'!Y419+'2019 PSUI Customer Gen'!Y419</f>
        <v>1211.3499999999999</v>
      </c>
      <c r="Z419" s="78">
        <f>'2019 PSUI Customer Load'!Z419+'2019 PSUI Customer Gen'!Z419</f>
        <v>1195.4290000000001</v>
      </c>
      <c r="AA419" s="86">
        <f t="shared" si="78"/>
        <v>1404.7450000000001</v>
      </c>
      <c r="AB419" s="77">
        <f t="shared" si="79"/>
        <v>2021</v>
      </c>
      <c r="AC419" s="76">
        <f t="shared" si="80"/>
        <v>12</v>
      </c>
      <c r="AD419" s="76" t="str">
        <f t="shared" si="81"/>
        <v/>
      </c>
      <c r="AE419" s="76" t="str">
        <f t="shared" si="82"/>
        <v/>
      </c>
      <c r="AF419" s="74">
        <f t="shared" si="83"/>
        <v>1404.7450000000001</v>
      </c>
      <c r="AG419" s="75" t="str">
        <f t="shared" si="84"/>
        <v>12:00</v>
      </c>
      <c r="AH419" s="74">
        <f t="shared" si="85"/>
        <v>32402.342999999997</v>
      </c>
      <c r="AI419" s="73" t="str">
        <f t="shared" si="86"/>
        <v/>
      </c>
      <c r="AJ419" s="73" t="str">
        <f t="shared" si="87"/>
        <v/>
      </c>
      <c r="AK419" s="73" t="str">
        <f t="shared" si="88"/>
        <v/>
      </c>
      <c r="AL419" s="72" t="str">
        <f t="shared" si="89"/>
        <v/>
      </c>
      <c r="AM419" s="71" t="str">
        <f t="shared" si="90"/>
        <v/>
      </c>
    </row>
    <row r="420" spans="2:39" ht="13.8" thickBot="1">
      <c r="B420" s="79">
        <v>44552</v>
      </c>
      <c r="C420" s="78">
        <f>'2019 PSUI Customer Load'!C420+'2019 PSUI Customer Gen'!C420</f>
        <v>1177.0529999999999</v>
      </c>
      <c r="D420" s="78">
        <f>'2019 PSUI Customer Load'!D420+'2019 PSUI Customer Gen'!D420</f>
        <v>1175.6679999999999</v>
      </c>
      <c r="E420" s="78">
        <f>'2019 PSUI Customer Load'!E420+'2019 PSUI Customer Gen'!E420</f>
        <v>1167.4670000000001</v>
      </c>
      <c r="F420" s="78">
        <f>'2019 PSUI Customer Load'!F420+'2019 PSUI Customer Gen'!F420</f>
        <v>1171.4269999999999</v>
      </c>
      <c r="G420" s="78">
        <f>'2019 PSUI Customer Load'!G420+'2019 PSUI Customer Gen'!G420</f>
        <v>1225.287</v>
      </c>
      <c r="H420" s="78">
        <f>'2019 PSUI Customer Load'!H420+'2019 PSUI Customer Gen'!H420</f>
        <v>1252.4110000000001</v>
      </c>
      <c r="I420" s="78">
        <f>'2019 PSUI Customer Load'!I420+'2019 PSUI Customer Gen'!I420</f>
        <v>1282.7059999999999</v>
      </c>
      <c r="J420" s="78">
        <f>'2019 PSUI Customer Load'!J420+'2019 PSUI Customer Gen'!J420</f>
        <v>1408.2049999999999</v>
      </c>
      <c r="K420" s="78">
        <f>'2019 PSUI Customer Load'!K420+'2019 PSUI Customer Gen'!K420</f>
        <v>1416.605</v>
      </c>
      <c r="L420" s="78">
        <f>'2019 PSUI Customer Load'!L420+'2019 PSUI Customer Gen'!L420</f>
        <v>1427.9789999999998</v>
      </c>
      <c r="M420" s="78">
        <f>'2019 PSUI Customer Load'!M420+'2019 PSUI Customer Gen'!M420</f>
        <v>1457.1329999999998</v>
      </c>
      <c r="N420" s="78">
        <f>'2019 PSUI Customer Load'!N420+'2019 PSUI Customer Gen'!N420</f>
        <v>1442.5609999999999</v>
      </c>
      <c r="O420" s="78">
        <f>'2019 PSUI Customer Load'!O420+'2019 PSUI Customer Gen'!O420</f>
        <v>1413.3970000000002</v>
      </c>
      <c r="P420" s="78">
        <f>'2019 PSUI Customer Load'!P420+'2019 PSUI Customer Gen'!P420</f>
        <v>1420.7809999999999</v>
      </c>
      <c r="Q420" s="78">
        <f>'2019 PSUI Customer Load'!Q420+'2019 PSUI Customer Gen'!Q420</f>
        <v>1406.0150000000001</v>
      </c>
      <c r="R420" s="78">
        <f>'2019 PSUI Customer Load'!R420+'2019 PSUI Customer Gen'!R420</f>
        <v>1414.085</v>
      </c>
      <c r="S420" s="78">
        <f>'2019 PSUI Customer Load'!S420+'2019 PSUI Customer Gen'!S420</f>
        <v>1375.8390000000002</v>
      </c>
      <c r="T420" s="78">
        <f>'2019 PSUI Customer Load'!T420+'2019 PSUI Customer Gen'!T420</f>
        <v>1349.692</v>
      </c>
      <c r="U420" s="78">
        <f>'2019 PSUI Customer Load'!U420+'2019 PSUI Customer Gen'!U420</f>
        <v>1309.2949999999998</v>
      </c>
      <c r="V420" s="78">
        <f>'2019 PSUI Customer Load'!V420+'2019 PSUI Customer Gen'!V420</f>
        <v>1301.9660000000001</v>
      </c>
      <c r="W420" s="78">
        <f>'2019 PSUI Customer Load'!W420+'2019 PSUI Customer Gen'!W420</f>
        <v>1290.087</v>
      </c>
      <c r="X420" s="78">
        <f>'2019 PSUI Customer Load'!X420+'2019 PSUI Customer Gen'!X420</f>
        <v>1273.2920000000001</v>
      </c>
      <c r="Y420" s="78">
        <f>'2019 PSUI Customer Load'!Y420+'2019 PSUI Customer Gen'!Y420</f>
        <v>1268.56</v>
      </c>
      <c r="Z420" s="78">
        <f>'2019 PSUI Customer Load'!Z420+'2019 PSUI Customer Gen'!Z420</f>
        <v>1248.4880000000001</v>
      </c>
      <c r="AA420" s="86">
        <f t="shared" si="78"/>
        <v>1457.1329999999998</v>
      </c>
      <c r="AB420" s="77">
        <f t="shared" si="79"/>
        <v>2021</v>
      </c>
      <c r="AC420" s="76">
        <f t="shared" si="80"/>
        <v>12</v>
      </c>
      <c r="AD420" s="76" t="str">
        <f t="shared" si="81"/>
        <v/>
      </c>
      <c r="AE420" s="76" t="str">
        <f t="shared" si="82"/>
        <v/>
      </c>
      <c r="AF420" s="74">
        <f t="shared" si="83"/>
        <v>1457.1329999999998</v>
      </c>
      <c r="AG420" s="75" t="str">
        <f t="shared" si="84"/>
        <v>11:00</v>
      </c>
      <c r="AH420" s="74">
        <f t="shared" si="85"/>
        <v>33133.131999999998</v>
      </c>
      <c r="AI420" s="73" t="str">
        <f t="shared" si="86"/>
        <v/>
      </c>
      <c r="AJ420" s="73" t="str">
        <f t="shared" si="87"/>
        <v/>
      </c>
      <c r="AK420" s="73" t="str">
        <f t="shared" si="88"/>
        <v/>
      </c>
      <c r="AL420" s="72" t="str">
        <f t="shared" si="89"/>
        <v/>
      </c>
      <c r="AM420" s="71" t="str">
        <f t="shared" si="90"/>
        <v/>
      </c>
    </row>
    <row r="421" spans="2:39" ht="13.8" thickBot="1">
      <c r="B421" s="79">
        <v>44553</v>
      </c>
      <c r="C421" s="78">
        <f>'2019 PSUI Customer Load'!C421+'2019 PSUI Customer Gen'!C421</f>
        <v>1251.2080000000001</v>
      </c>
      <c r="D421" s="78">
        <f>'2019 PSUI Customer Load'!D421+'2019 PSUI Customer Gen'!D421</f>
        <v>1236.3330000000001</v>
      </c>
      <c r="E421" s="78">
        <f>'2019 PSUI Customer Load'!E421+'2019 PSUI Customer Gen'!E421</f>
        <v>1247.8720000000001</v>
      </c>
      <c r="F421" s="78">
        <f>'2019 PSUI Customer Load'!F421+'2019 PSUI Customer Gen'!F421</f>
        <v>1268.2860000000001</v>
      </c>
      <c r="G421" s="78">
        <f>'2019 PSUI Customer Load'!G421+'2019 PSUI Customer Gen'!G421</f>
        <v>1281.681</v>
      </c>
      <c r="H421" s="78">
        <f>'2019 PSUI Customer Load'!H421+'2019 PSUI Customer Gen'!H421</f>
        <v>1287.9609999999998</v>
      </c>
      <c r="I421" s="78">
        <f>'2019 PSUI Customer Load'!I421+'2019 PSUI Customer Gen'!I421</f>
        <v>1342.105</v>
      </c>
      <c r="J421" s="78">
        <f>'2019 PSUI Customer Load'!J421+'2019 PSUI Customer Gen'!J421</f>
        <v>1421.002</v>
      </c>
      <c r="K421" s="78">
        <f>'2019 PSUI Customer Load'!K421+'2019 PSUI Customer Gen'!K421</f>
        <v>1418.346</v>
      </c>
      <c r="L421" s="78">
        <f>'2019 PSUI Customer Load'!L421+'2019 PSUI Customer Gen'!L421</f>
        <v>1430.3319999999999</v>
      </c>
      <c r="M421" s="78">
        <f>'2019 PSUI Customer Load'!M421+'2019 PSUI Customer Gen'!M421</f>
        <v>1438.0840000000001</v>
      </c>
      <c r="N421" s="78">
        <f>'2019 PSUI Customer Load'!N421+'2019 PSUI Customer Gen'!N421</f>
        <v>1384.8820000000001</v>
      </c>
      <c r="O421" s="78">
        <f>'2019 PSUI Customer Load'!O421+'2019 PSUI Customer Gen'!O421</f>
        <v>1454.933</v>
      </c>
      <c r="P421" s="78">
        <f>'2019 PSUI Customer Load'!P421+'2019 PSUI Customer Gen'!P421</f>
        <v>1398.923</v>
      </c>
      <c r="Q421" s="78">
        <f>'2019 PSUI Customer Load'!Q421+'2019 PSUI Customer Gen'!Q421</f>
        <v>1395.453</v>
      </c>
      <c r="R421" s="78">
        <f>'2019 PSUI Customer Load'!R421+'2019 PSUI Customer Gen'!R421</f>
        <v>1388.837</v>
      </c>
      <c r="S421" s="78">
        <f>'2019 PSUI Customer Load'!S421+'2019 PSUI Customer Gen'!S421</f>
        <v>1350.9479999999999</v>
      </c>
      <c r="T421" s="78">
        <f>'2019 PSUI Customer Load'!T421+'2019 PSUI Customer Gen'!T421</f>
        <v>1314.202</v>
      </c>
      <c r="U421" s="78">
        <f>'2019 PSUI Customer Load'!U421+'2019 PSUI Customer Gen'!U421</f>
        <v>1310.2759999999998</v>
      </c>
      <c r="V421" s="78">
        <f>'2019 PSUI Customer Load'!V421+'2019 PSUI Customer Gen'!V421</f>
        <v>1277.0720000000001</v>
      </c>
      <c r="W421" s="78">
        <f>'2019 PSUI Customer Load'!W421+'2019 PSUI Customer Gen'!W421</f>
        <v>1269.597</v>
      </c>
      <c r="X421" s="78">
        <f>'2019 PSUI Customer Load'!X421+'2019 PSUI Customer Gen'!X421</f>
        <v>1255.973</v>
      </c>
      <c r="Y421" s="78">
        <f>'2019 PSUI Customer Load'!Y421+'2019 PSUI Customer Gen'!Y421</f>
        <v>1240.8779999999999</v>
      </c>
      <c r="Z421" s="78">
        <f>'2019 PSUI Customer Load'!Z421+'2019 PSUI Customer Gen'!Z421</f>
        <v>1207.4639999999999</v>
      </c>
      <c r="AA421" s="86">
        <f t="shared" si="78"/>
        <v>1454.933</v>
      </c>
      <c r="AB421" s="77">
        <f t="shared" si="79"/>
        <v>2021</v>
      </c>
      <c r="AC421" s="76">
        <f t="shared" si="80"/>
        <v>12</v>
      </c>
      <c r="AD421" s="76" t="str">
        <f t="shared" si="81"/>
        <v/>
      </c>
      <c r="AE421" s="76" t="str">
        <f t="shared" si="82"/>
        <v/>
      </c>
      <c r="AF421" s="74">
        <f t="shared" si="83"/>
        <v>1454.933</v>
      </c>
      <c r="AG421" s="75" t="str">
        <f t="shared" si="84"/>
        <v>13:00</v>
      </c>
      <c r="AH421" s="74">
        <f t="shared" si="85"/>
        <v>33327.581000000006</v>
      </c>
      <c r="AI421" s="73" t="str">
        <f t="shared" si="86"/>
        <v/>
      </c>
      <c r="AJ421" s="73" t="str">
        <f t="shared" si="87"/>
        <v/>
      </c>
      <c r="AK421" s="73" t="str">
        <f t="shared" si="88"/>
        <v/>
      </c>
      <c r="AL421" s="72" t="str">
        <f t="shared" si="89"/>
        <v/>
      </c>
      <c r="AM421" s="71" t="str">
        <f t="shared" si="90"/>
        <v/>
      </c>
    </row>
    <row r="422" spans="2:39" ht="13.8" thickBot="1">
      <c r="B422" s="79">
        <v>44554</v>
      </c>
      <c r="C422" s="78">
        <f>'2019 PSUI Customer Load'!C422+'2019 PSUI Customer Gen'!C422</f>
        <v>1200.941</v>
      </c>
      <c r="D422" s="78">
        <f>'2019 PSUI Customer Load'!D422+'2019 PSUI Customer Gen'!D422</f>
        <v>1197.0629999999999</v>
      </c>
      <c r="E422" s="78">
        <f>'2019 PSUI Customer Load'!E422+'2019 PSUI Customer Gen'!E422</f>
        <v>1193.328</v>
      </c>
      <c r="F422" s="78">
        <f>'2019 PSUI Customer Load'!F422+'2019 PSUI Customer Gen'!F422</f>
        <v>1196.095</v>
      </c>
      <c r="G422" s="78">
        <f>'2019 PSUI Customer Load'!G422+'2019 PSUI Customer Gen'!G422</f>
        <v>1206.779</v>
      </c>
      <c r="H422" s="78">
        <f>'2019 PSUI Customer Load'!H422+'2019 PSUI Customer Gen'!H422</f>
        <v>1242.3509999999999</v>
      </c>
      <c r="I422" s="78">
        <f>'2019 PSUI Customer Load'!I422+'2019 PSUI Customer Gen'!I422</f>
        <v>1262.229</v>
      </c>
      <c r="J422" s="78">
        <f>'2019 PSUI Customer Load'!J422+'2019 PSUI Customer Gen'!J422</f>
        <v>1358.9350000000002</v>
      </c>
      <c r="K422" s="78">
        <f>'2019 PSUI Customer Load'!K422+'2019 PSUI Customer Gen'!K422</f>
        <v>1333.3429999999998</v>
      </c>
      <c r="L422" s="78">
        <f>'2019 PSUI Customer Load'!L422+'2019 PSUI Customer Gen'!L422</f>
        <v>1340.8130000000001</v>
      </c>
      <c r="M422" s="78">
        <f>'2019 PSUI Customer Load'!M422+'2019 PSUI Customer Gen'!M422</f>
        <v>1340.9880000000001</v>
      </c>
      <c r="N422" s="78">
        <f>'2019 PSUI Customer Load'!N422+'2019 PSUI Customer Gen'!N422</f>
        <v>1337.6890000000001</v>
      </c>
      <c r="O422" s="78">
        <f>'2019 PSUI Customer Load'!O422+'2019 PSUI Customer Gen'!O422</f>
        <v>1310.2839999999999</v>
      </c>
      <c r="P422" s="78">
        <f>'2019 PSUI Customer Load'!P422+'2019 PSUI Customer Gen'!P422</f>
        <v>1296.4259999999999</v>
      </c>
      <c r="Q422" s="78">
        <f>'2019 PSUI Customer Load'!Q422+'2019 PSUI Customer Gen'!Q422</f>
        <v>1267.3100000000002</v>
      </c>
      <c r="R422" s="78">
        <f>'2019 PSUI Customer Load'!R422+'2019 PSUI Customer Gen'!R422</f>
        <v>1268.4929999999999</v>
      </c>
      <c r="S422" s="78">
        <f>'2019 PSUI Customer Load'!S422+'2019 PSUI Customer Gen'!S422</f>
        <v>1273.6570000000002</v>
      </c>
      <c r="T422" s="78">
        <f>'2019 PSUI Customer Load'!T422+'2019 PSUI Customer Gen'!T422</f>
        <v>1249.7360000000001</v>
      </c>
      <c r="U422" s="78">
        <f>'2019 PSUI Customer Load'!U422+'2019 PSUI Customer Gen'!U422</f>
        <v>1238.1080000000002</v>
      </c>
      <c r="V422" s="78">
        <f>'2019 PSUI Customer Load'!V422+'2019 PSUI Customer Gen'!V422</f>
        <v>1207.6769999999999</v>
      </c>
      <c r="W422" s="78">
        <f>'2019 PSUI Customer Load'!W422+'2019 PSUI Customer Gen'!W422</f>
        <v>1195.57</v>
      </c>
      <c r="X422" s="78">
        <f>'2019 PSUI Customer Load'!X422+'2019 PSUI Customer Gen'!X422</f>
        <v>1192.33</v>
      </c>
      <c r="Y422" s="78">
        <f>'2019 PSUI Customer Load'!Y422+'2019 PSUI Customer Gen'!Y422</f>
        <v>1176.8779999999999</v>
      </c>
      <c r="Z422" s="78">
        <f>'2019 PSUI Customer Load'!Z422+'2019 PSUI Customer Gen'!Z422</f>
        <v>1175.7380000000001</v>
      </c>
      <c r="AA422" s="86">
        <f t="shared" si="78"/>
        <v>1358.9350000000002</v>
      </c>
      <c r="AB422" s="77">
        <f t="shared" si="79"/>
        <v>2021</v>
      </c>
      <c r="AC422" s="76">
        <f t="shared" si="80"/>
        <v>12</v>
      </c>
      <c r="AD422" s="76" t="str">
        <f t="shared" si="81"/>
        <v/>
      </c>
      <c r="AE422" s="76" t="str">
        <f t="shared" si="82"/>
        <v/>
      </c>
      <c r="AF422" s="74">
        <f t="shared" si="83"/>
        <v>1358.9350000000002</v>
      </c>
      <c r="AG422" s="75" t="str">
        <f t="shared" si="84"/>
        <v>8:00</v>
      </c>
      <c r="AH422" s="74">
        <f t="shared" si="85"/>
        <v>31421.696</v>
      </c>
      <c r="AI422" s="73" t="str">
        <f t="shared" si="86"/>
        <v/>
      </c>
      <c r="AJ422" s="73" t="str">
        <f t="shared" si="87"/>
        <v/>
      </c>
      <c r="AK422" s="73" t="str">
        <f t="shared" si="88"/>
        <v/>
      </c>
      <c r="AL422" s="72" t="str">
        <f t="shared" si="89"/>
        <v/>
      </c>
      <c r="AM422" s="71" t="str">
        <f t="shared" si="90"/>
        <v/>
      </c>
    </row>
    <row r="423" spans="2:39" ht="13.8" thickBot="1">
      <c r="B423" s="79">
        <v>44555</v>
      </c>
      <c r="C423" s="78">
        <f>'2019 PSUI Customer Load'!C423+'2019 PSUI Customer Gen'!C423</f>
        <v>1153.0639999999999</v>
      </c>
      <c r="D423" s="78">
        <f>'2019 PSUI Customer Load'!D423+'2019 PSUI Customer Gen'!D423</f>
        <v>1155.1079999999999</v>
      </c>
      <c r="E423" s="78">
        <f>'2019 PSUI Customer Load'!E423+'2019 PSUI Customer Gen'!E423</f>
        <v>1143.4589999999998</v>
      </c>
      <c r="F423" s="78">
        <f>'2019 PSUI Customer Load'!F423+'2019 PSUI Customer Gen'!F423</f>
        <v>1133.94</v>
      </c>
      <c r="G423" s="78">
        <f>'2019 PSUI Customer Load'!G423+'2019 PSUI Customer Gen'!G423</f>
        <v>1136.8309999999999</v>
      </c>
      <c r="H423" s="78">
        <f>'2019 PSUI Customer Load'!H423+'2019 PSUI Customer Gen'!H423</f>
        <v>1116.4460000000001</v>
      </c>
      <c r="I423" s="78">
        <f>'2019 PSUI Customer Load'!I423+'2019 PSUI Customer Gen'!I423</f>
        <v>1145.6130000000001</v>
      </c>
      <c r="J423" s="78">
        <f>'2019 PSUI Customer Load'!J423+'2019 PSUI Customer Gen'!J423</f>
        <v>1208.116</v>
      </c>
      <c r="K423" s="78">
        <f>'2019 PSUI Customer Load'!K423+'2019 PSUI Customer Gen'!K423</f>
        <v>1169.3720000000001</v>
      </c>
      <c r="L423" s="78">
        <f>'2019 PSUI Customer Load'!L423+'2019 PSUI Customer Gen'!L423</f>
        <v>1179.981</v>
      </c>
      <c r="M423" s="78">
        <f>'2019 PSUI Customer Load'!M423+'2019 PSUI Customer Gen'!M423</f>
        <v>1186.4360000000001</v>
      </c>
      <c r="N423" s="78">
        <f>'2019 PSUI Customer Load'!N423+'2019 PSUI Customer Gen'!N423</f>
        <v>1175.2909999999999</v>
      </c>
      <c r="O423" s="78">
        <f>'2019 PSUI Customer Load'!O423+'2019 PSUI Customer Gen'!O423</f>
        <v>1156.7460000000001</v>
      </c>
      <c r="P423" s="78">
        <f>'2019 PSUI Customer Load'!P423+'2019 PSUI Customer Gen'!P423</f>
        <v>1158.4169999999999</v>
      </c>
      <c r="Q423" s="78">
        <f>'2019 PSUI Customer Load'!Q423+'2019 PSUI Customer Gen'!Q423</f>
        <v>1164.3600000000001</v>
      </c>
      <c r="R423" s="78">
        <f>'2019 PSUI Customer Load'!R423+'2019 PSUI Customer Gen'!R423</f>
        <v>1186.5920000000001</v>
      </c>
      <c r="S423" s="78">
        <f>'2019 PSUI Customer Load'!S423+'2019 PSUI Customer Gen'!S423</f>
        <v>1181.2720000000002</v>
      </c>
      <c r="T423" s="78">
        <f>'2019 PSUI Customer Load'!T423+'2019 PSUI Customer Gen'!T423</f>
        <v>1171.23</v>
      </c>
      <c r="U423" s="78">
        <f>'2019 PSUI Customer Load'!U423+'2019 PSUI Customer Gen'!U423</f>
        <v>1175.57</v>
      </c>
      <c r="V423" s="78">
        <f>'2019 PSUI Customer Load'!V423+'2019 PSUI Customer Gen'!V423</f>
        <v>1173.7810000000002</v>
      </c>
      <c r="W423" s="78">
        <f>'2019 PSUI Customer Load'!W423+'2019 PSUI Customer Gen'!W423</f>
        <v>1137.7240000000002</v>
      </c>
      <c r="X423" s="78">
        <f>'2019 PSUI Customer Load'!X423+'2019 PSUI Customer Gen'!X423</f>
        <v>1145.1420000000001</v>
      </c>
      <c r="Y423" s="78">
        <f>'2019 PSUI Customer Load'!Y423+'2019 PSUI Customer Gen'!Y423</f>
        <v>1131.5940000000001</v>
      </c>
      <c r="Z423" s="78">
        <f>'2019 PSUI Customer Load'!Z423+'2019 PSUI Customer Gen'!Z423</f>
        <v>1137.3120000000001</v>
      </c>
      <c r="AA423" s="86">
        <f t="shared" si="78"/>
        <v>1208.116</v>
      </c>
      <c r="AB423" s="77">
        <f t="shared" si="79"/>
        <v>2021</v>
      </c>
      <c r="AC423" s="76">
        <f t="shared" si="80"/>
        <v>12</v>
      </c>
      <c r="AD423" s="76" t="str">
        <f t="shared" si="81"/>
        <v/>
      </c>
      <c r="AE423" s="76" t="str">
        <f t="shared" si="82"/>
        <v/>
      </c>
      <c r="AF423" s="74">
        <f t="shared" si="83"/>
        <v>1208.116</v>
      </c>
      <c r="AG423" s="75" t="str">
        <f t="shared" si="84"/>
        <v>8:00</v>
      </c>
      <c r="AH423" s="74">
        <f t="shared" si="85"/>
        <v>29031.512999999999</v>
      </c>
      <c r="AI423" s="73" t="str">
        <f t="shared" si="86"/>
        <v/>
      </c>
      <c r="AJ423" s="73" t="str">
        <f t="shared" si="87"/>
        <v/>
      </c>
      <c r="AK423" s="73" t="str">
        <f t="shared" si="88"/>
        <v/>
      </c>
      <c r="AL423" s="72" t="str">
        <f t="shared" si="89"/>
        <v/>
      </c>
      <c r="AM423" s="71" t="str">
        <f t="shared" si="90"/>
        <v/>
      </c>
    </row>
    <row r="424" spans="2:39" ht="13.8" thickBot="1">
      <c r="B424" s="79">
        <v>44556</v>
      </c>
      <c r="C424" s="78">
        <f>'2019 PSUI Customer Load'!C424+'2019 PSUI Customer Gen'!C424</f>
        <v>1141.886</v>
      </c>
      <c r="D424" s="78">
        <f>'2019 PSUI Customer Load'!D424+'2019 PSUI Customer Gen'!D424</f>
        <v>1145.47</v>
      </c>
      <c r="E424" s="78">
        <f>'2019 PSUI Customer Load'!E424+'2019 PSUI Customer Gen'!E424</f>
        <v>1143.7070000000001</v>
      </c>
      <c r="F424" s="78">
        <f>'2019 PSUI Customer Load'!F424+'2019 PSUI Customer Gen'!F424</f>
        <v>1140.079</v>
      </c>
      <c r="G424" s="78">
        <f>'2019 PSUI Customer Load'!G424+'2019 PSUI Customer Gen'!G424</f>
        <v>1157.5739999999998</v>
      </c>
      <c r="H424" s="78">
        <f>'2019 PSUI Customer Load'!H424+'2019 PSUI Customer Gen'!H424</f>
        <v>1140.2079999999999</v>
      </c>
      <c r="I424" s="78">
        <f>'2019 PSUI Customer Load'!I424+'2019 PSUI Customer Gen'!I424</f>
        <v>1166.2840000000001</v>
      </c>
      <c r="J424" s="78">
        <f>'2019 PSUI Customer Load'!J424+'2019 PSUI Customer Gen'!J424</f>
        <v>1217.0989999999999</v>
      </c>
      <c r="K424" s="78">
        <f>'2019 PSUI Customer Load'!K424+'2019 PSUI Customer Gen'!K424</f>
        <v>1184.297</v>
      </c>
      <c r="L424" s="78">
        <f>'2019 PSUI Customer Load'!L424+'2019 PSUI Customer Gen'!L424</f>
        <v>1194.45</v>
      </c>
      <c r="M424" s="78">
        <f>'2019 PSUI Customer Load'!M424+'2019 PSUI Customer Gen'!M424</f>
        <v>1201.691</v>
      </c>
      <c r="N424" s="78">
        <f>'2019 PSUI Customer Load'!N424+'2019 PSUI Customer Gen'!N424</f>
        <v>1210.2909999999999</v>
      </c>
      <c r="O424" s="78">
        <f>'2019 PSUI Customer Load'!O424+'2019 PSUI Customer Gen'!O424</f>
        <v>1170.6220000000001</v>
      </c>
      <c r="P424" s="78">
        <f>'2019 PSUI Customer Load'!P424+'2019 PSUI Customer Gen'!P424</f>
        <v>1181.982</v>
      </c>
      <c r="Q424" s="78">
        <f>'2019 PSUI Customer Load'!Q424+'2019 PSUI Customer Gen'!Q424</f>
        <v>1179.5530000000001</v>
      </c>
      <c r="R424" s="78">
        <f>'2019 PSUI Customer Load'!R424+'2019 PSUI Customer Gen'!R424</f>
        <v>1194.3900000000001</v>
      </c>
      <c r="S424" s="78">
        <f>'2019 PSUI Customer Load'!S424+'2019 PSUI Customer Gen'!S424</f>
        <v>1187.1659999999999</v>
      </c>
      <c r="T424" s="78">
        <f>'2019 PSUI Customer Load'!T424+'2019 PSUI Customer Gen'!T424</f>
        <v>1188.0110000000002</v>
      </c>
      <c r="U424" s="78">
        <f>'2019 PSUI Customer Load'!U424+'2019 PSUI Customer Gen'!U424</f>
        <v>1178.462</v>
      </c>
      <c r="V424" s="78">
        <f>'2019 PSUI Customer Load'!V424+'2019 PSUI Customer Gen'!V424</f>
        <v>1187.8489999999999</v>
      </c>
      <c r="W424" s="78">
        <f>'2019 PSUI Customer Load'!W424+'2019 PSUI Customer Gen'!W424</f>
        <v>1173.2170000000001</v>
      </c>
      <c r="X424" s="78">
        <f>'2019 PSUI Customer Load'!X424+'2019 PSUI Customer Gen'!X424</f>
        <v>1190.9459999999999</v>
      </c>
      <c r="Y424" s="78">
        <f>'2019 PSUI Customer Load'!Y424+'2019 PSUI Customer Gen'!Y424</f>
        <v>1188.6139999999998</v>
      </c>
      <c r="Z424" s="78">
        <f>'2019 PSUI Customer Load'!Z424+'2019 PSUI Customer Gen'!Z424</f>
        <v>1189.6089999999999</v>
      </c>
      <c r="AA424" s="86">
        <f t="shared" si="78"/>
        <v>1217.0989999999999</v>
      </c>
      <c r="AB424" s="77">
        <f t="shared" si="79"/>
        <v>2021</v>
      </c>
      <c r="AC424" s="76">
        <f t="shared" si="80"/>
        <v>12</v>
      </c>
      <c r="AD424" s="76" t="str">
        <f t="shared" si="81"/>
        <v/>
      </c>
      <c r="AE424" s="76" t="str">
        <f t="shared" si="82"/>
        <v/>
      </c>
      <c r="AF424" s="74">
        <f t="shared" si="83"/>
        <v>1217.0989999999999</v>
      </c>
      <c r="AG424" s="75" t="str">
        <f t="shared" si="84"/>
        <v>8:00</v>
      </c>
      <c r="AH424" s="74">
        <f t="shared" si="85"/>
        <v>29470.555999999997</v>
      </c>
      <c r="AI424" s="73" t="str">
        <f t="shared" si="86"/>
        <v/>
      </c>
      <c r="AJ424" s="73" t="str">
        <f t="shared" si="87"/>
        <v/>
      </c>
      <c r="AK424" s="73" t="str">
        <f t="shared" si="88"/>
        <v/>
      </c>
      <c r="AL424" s="72" t="str">
        <f t="shared" si="89"/>
        <v/>
      </c>
      <c r="AM424" s="71" t="str">
        <f t="shared" si="90"/>
        <v/>
      </c>
    </row>
    <row r="425" spans="2:39" ht="13.8" thickBot="1">
      <c r="B425" s="79">
        <v>44557</v>
      </c>
      <c r="C425" s="78">
        <f>'2019 PSUI Customer Load'!C425+'2019 PSUI Customer Gen'!C425</f>
        <v>1206.6849999999999</v>
      </c>
      <c r="D425" s="78">
        <f>'2019 PSUI Customer Load'!D425+'2019 PSUI Customer Gen'!D425</f>
        <v>1219.452</v>
      </c>
      <c r="E425" s="78">
        <f>'2019 PSUI Customer Load'!E425+'2019 PSUI Customer Gen'!E425</f>
        <v>1222.415</v>
      </c>
      <c r="F425" s="78">
        <f>'2019 PSUI Customer Load'!F425+'2019 PSUI Customer Gen'!F425</f>
        <v>1225.6979999999999</v>
      </c>
      <c r="G425" s="78">
        <f>'2019 PSUI Customer Load'!G425+'2019 PSUI Customer Gen'!G425</f>
        <v>1247.5870000000002</v>
      </c>
      <c r="H425" s="78">
        <f>'2019 PSUI Customer Load'!H425+'2019 PSUI Customer Gen'!H425</f>
        <v>1241.259</v>
      </c>
      <c r="I425" s="78">
        <f>'2019 PSUI Customer Load'!I425+'2019 PSUI Customer Gen'!I425</f>
        <v>1253.9069999999999</v>
      </c>
      <c r="J425" s="78">
        <f>'2019 PSUI Customer Load'!J425+'2019 PSUI Customer Gen'!J425</f>
        <v>1320.4929999999999</v>
      </c>
      <c r="K425" s="78">
        <f>'2019 PSUI Customer Load'!K425+'2019 PSUI Customer Gen'!K425</f>
        <v>1302.7640000000001</v>
      </c>
      <c r="L425" s="78">
        <f>'2019 PSUI Customer Load'!L425+'2019 PSUI Customer Gen'!L425</f>
        <v>1284.9199999999998</v>
      </c>
      <c r="M425" s="78">
        <f>'2019 PSUI Customer Load'!M425+'2019 PSUI Customer Gen'!M425</f>
        <v>1276.1619999999998</v>
      </c>
      <c r="N425" s="78">
        <f>'2019 PSUI Customer Load'!N425+'2019 PSUI Customer Gen'!N425</f>
        <v>1295.8229999999999</v>
      </c>
      <c r="O425" s="78">
        <f>'2019 PSUI Customer Load'!O425+'2019 PSUI Customer Gen'!O425</f>
        <v>1275.5719999999999</v>
      </c>
      <c r="P425" s="78">
        <f>'2019 PSUI Customer Load'!P425+'2019 PSUI Customer Gen'!P425</f>
        <v>1263.046</v>
      </c>
      <c r="Q425" s="78">
        <f>'2019 PSUI Customer Load'!Q425+'2019 PSUI Customer Gen'!Q425</f>
        <v>1259.126</v>
      </c>
      <c r="R425" s="78">
        <f>'2019 PSUI Customer Load'!R425+'2019 PSUI Customer Gen'!R425</f>
        <v>1241.857</v>
      </c>
      <c r="S425" s="78">
        <f>'2019 PSUI Customer Load'!S425+'2019 PSUI Customer Gen'!S425</f>
        <v>1260.203</v>
      </c>
      <c r="T425" s="78">
        <f>'2019 PSUI Customer Load'!T425+'2019 PSUI Customer Gen'!T425</f>
        <v>1253.2959999999998</v>
      </c>
      <c r="U425" s="78">
        <f>'2019 PSUI Customer Load'!U425+'2019 PSUI Customer Gen'!U425</f>
        <v>1227.8690000000001</v>
      </c>
      <c r="V425" s="78">
        <f>'2019 PSUI Customer Load'!V425+'2019 PSUI Customer Gen'!V425</f>
        <v>1220.752</v>
      </c>
      <c r="W425" s="78">
        <f>'2019 PSUI Customer Load'!W425+'2019 PSUI Customer Gen'!W425</f>
        <v>1204.5930000000001</v>
      </c>
      <c r="X425" s="78">
        <f>'2019 PSUI Customer Load'!X425+'2019 PSUI Customer Gen'!X425</f>
        <v>1196.7550000000001</v>
      </c>
      <c r="Y425" s="78">
        <f>'2019 PSUI Customer Load'!Y425+'2019 PSUI Customer Gen'!Y425</f>
        <v>1187.9209999999998</v>
      </c>
      <c r="Z425" s="78">
        <f>'2019 PSUI Customer Load'!Z425+'2019 PSUI Customer Gen'!Z425</f>
        <v>1169.623</v>
      </c>
      <c r="AA425" s="86">
        <f t="shared" si="78"/>
        <v>1320.4929999999999</v>
      </c>
      <c r="AB425" s="77">
        <f t="shared" si="79"/>
        <v>2021</v>
      </c>
      <c r="AC425" s="76">
        <f t="shared" si="80"/>
        <v>12</v>
      </c>
      <c r="AD425" s="76" t="str">
        <f t="shared" si="81"/>
        <v/>
      </c>
      <c r="AE425" s="76" t="str">
        <f t="shared" si="82"/>
        <v/>
      </c>
      <c r="AF425" s="74">
        <f t="shared" si="83"/>
        <v>1320.4929999999999</v>
      </c>
      <c r="AG425" s="75" t="str">
        <f t="shared" si="84"/>
        <v>8:00</v>
      </c>
      <c r="AH425" s="74">
        <f t="shared" si="85"/>
        <v>31178.271000000001</v>
      </c>
      <c r="AI425" s="73" t="str">
        <f t="shared" si="86"/>
        <v/>
      </c>
      <c r="AJ425" s="73" t="str">
        <f t="shared" si="87"/>
        <v/>
      </c>
      <c r="AK425" s="73" t="str">
        <f t="shared" si="88"/>
        <v/>
      </c>
      <c r="AL425" s="72" t="str">
        <f t="shared" si="89"/>
        <v/>
      </c>
      <c r="AM425" s="71" t="str">
        <f t="shared" si="90"/>
        <v/>
      </c>
    </row>
    <row r="426" spans="2:39" ht="13.8" thickBot="1">
      <c r="B426" s="79">
        <v>44558</v>
      </c>
      <c r="C426" s="78">
        <f>'2019 PSUI Customer Load'!C426+'2019 PSUI Customer Gen'!C426</f>
        <v>1161.1479999999999</v>
      </c>
      <c r="D426" s="78">
        <f>'2019 PSUI Customer Load'!D426+'2019 PSUI Customer Gen'!D426</f>
        <v>1153.501</v>
      </c>
      <c r="E426" s="78">
        <f>'2019 PSUI Customer Load'!E426+'2019 PSUI Customer Gen'!E426</f>
        <v>1151.155</v>
      </c>
      <c r="F426" s="78">
        <f>'2019 PSUI Customer Load'!F426+'2019 PSUI Customer Gen'!F426</f>
        <v>1165.7559999999999</v>
      </c>
      <c r="G426" s="78">
        <f>'2019 PSUI Customer Load'!G426+'2019 PSUI Customer Gen'!G426</f>
        <v>1170.8340000000001</v>
      </c>
      <c r="H426" s="78">
        <f>'2019 PSUI Customer Load'!H426+'2019 PSUI Customer Gen'!H426</f>
        <v>1174.009</v>
      </c>
      <c r="I426" s="78">
        <f>'2019 PSUI Customer Load'!I426+'2019 PSUI Customer Gen'!I426</f>
        <v>1213.0430000000001</v>
      </c>
      <c r="J426" s="78">
        <f>'2019 PSUI Customer Load'!J426+'2019 PSUI Customer Gen'!J426</f>
        <v>1285.289</v>
      </c>
      <c r="K426" s="78">
        <f>'2019 PSUI Customer Load'!K426+'2019 PSUI Customer Gen'!K426</f>
        <v>1269.076</v>
      </c>
      <c r="L426" s="78">
        <f>'2019 PSUI Customer Load'!L426+'2019 PSUI Customer Gen'!L426</f>
        <v>1256.4499999999998</v>
      </c>
      <c r="M426" s="78">
        <f>'2019 PSUI Customer Load'!M426+'2019 PSUI Customer Gen'!M426</f>
        <v>1257.056</v>
      </c>
      <c r="N426" s="78">
        <f>'2019 PSUI Customer Load'!N426+'2019 PSUI Customer Gen'!N426</f>
        <v>1266.1460000000002</v>
      </c>
      <c r="O426" s="78">
        <f>'2019 PSUI Customer Load'!O426+'2019 PSUI Customer Gen'!O426</f>
        <v>1244.1980000000001</v>
      </c>
      <c r="P426" s="78">
        <f>'2019 PSUI Customer Load'!P426+'2019 PSUI Customer Gen'!P426</f>
        <v>1237.6200000000001</v>
      </c>
      <c r="Q426" s="78">
        <f>'2019 PSUI Customer Load'!Q426+'2019 PSUI Customer Gen'!Q426</f>
        <v>1235.838</v>
      </c>
      <c r="R426" s="78">
        <f>'2019 PSUI Customer Load'!R426+'2019 PSUI Customer Gen'!R426</f>
        <v>1240.2819999999999</v>
      </c>
      <c r="S426" s="78">
        <f>'2019 PSUI Customer Load'!S426+'2019 PSUI Customer Gen'!S426</f>
        <v>1250.8719999999998</v>
      </c>
      <c r="T426" s="78">
        <f>'2019 PSUI Customer Load'!T426+'2019 PSUI Customer Gen'!T426</f>
        <v>1241.5659999999998</v>
      </c>
      <c r="U426" s="78">
        <f>'2019 PSUI Customer Load'!U426+'2019 PSUI Customer Gen'!U426</f>
        <v>1232.6959999999999</v>
      </c>
      <c r="V426" s="78">
        <f>'2019 PSUI Customer Load'!V426+'2019 PSUI Customer Gen'!V426</f>
        <v>1215.6429999999998</v>
      </c>
      <c r="W426" s="78">
        <f>'2019 PSUI Customer Load'!W426+'2019 PSUI Customer Gen'!W426</f>
        <v>1198.0700000000002</v>
      </c>
      <c r="X426" s="78">
        <f>'2019 PSUI Customer Load'!X426+'2019 PSUI Customer Gen'!X426</f>
        <v>1205.8820000000001</v>
      </c>
      <c r="Y426" s="78">
        <f>'2019 PSUI Customer Load'!Y426+'2019 PSUI Customer Gen'!Y426</f>
        <v>1191.48</v>
      </c>
      <c r="Z426" s="78">
        <f>'2019 PSUI Customer Load'!Z426+'2019 PSUI Customer Gen'!Z426</f>
        <v>1189.44</v>
      </c>
      <c r="AA426" s="86">
        <f t="shared" si="78"/>
        <v>1285.289</v>
      </c>
      <c r="AB426" s="77">
        <f t="shared" si="79"/>
        <v>2021</v>
      </c>
      <c r="AC426" s="76">
        <f t="shared" si="80"/>
        <v>12</v>
      </c>
      <c r="AD426" s="76" t="str">
        <f t="shared" si="81"/>
        <v/>
      </c>
      <c r="AE426" s="76" t="str">
        <f t="shared" si="82"/>
        <v/>
      </c>
      <c r="AF426" s="74">
        <f t="shared" si="83"/>
        <v>1285.289</v>
      </c>
      <c r="AG426" s="75" t="str">
        <f t="shared" si="84"/>
        <v>8:00</v>
      </c>
      <c r="AH426" s="74">
        <f t="shared" si="85"/>
        <v>30492.339</v>
      </c>
      <c r="AI426" s="73" t="str">
        <f t="shared" si="86"/>
        <v/>
      </c>
      <c r="AJ426" s="73" t="str">
        <f t="shared" si="87"/>
        <v/>
      </c>
      <c r="AK426" s="73" t="str">
        <f t="shared" si="88"/>
        <v/>
      </c>
      <c r="AL426" s="72" t="str">
        <f t="shared" si="89"/>
        <v/>
      </c>
      <c r="AM426" s="71" t="str">
        <f t="shared" si="90"/>
        <v/>
      </c>
    </row>
    <row r="427" spans="2:39" ht="13.8" thickBot="1">
      <c r="B427" s="79">
        <v>44559</v>
      </c>
      <c r="C427" s="78">
        <f>'2019 PSUI Customer Load'!C427+'2019 PSUI Customer Gen'!C427</f>
        <v>1178.5669999999998</v>
      </c>
      <c r="D427" s="78">
        <f>'2019 PSUI Customer Load'!D427+'2019 PSUI Customer Gen'!D427</f>
        <v>1176.3329999999999</v>
      </c>
      <c r="E427" s="78">
        <f>'2019 PSUI Customer Load'!E427+'2019 PSUI Customer Gen'!E427</f>
        <v>1164.4449999999999</v>
      </c>
      <c r="F427" s="78">
        <f>'2019 PSUI Customer Load'!F427+'2019 PSUI Customer Gen'!F427</f>
        <v>1182.7179999999998</v>
      </c>
      <c r="G427" s="78">
        <f>'2019 PSUI Customer Load'!G427+'2019 PSUI Customer Gen'!G427</f>
        <v>1171.825</v>
      </c>
      <c r="H427" s="78">
        <f>'2019 PSUI Customer Load'!H427+'2019 PSUI Customer Gen'!H427</f>
        <v>1199.769</v>
      </c>
      <c r="I427" s="78">
        <f>'2019 PSUI Customer Load'!I427+'2019 PSUI Customer Gen'!I427</f>
        <v>1251.923</v>
      </c>
      <c r="J427" s="78">
        <f>'2019 PSUI Customer Load'!J427+'2019 PSUI Customer Gen'!J427</f>
        <v>1345.8909999999998</v>
      </c>
      <c r="K427" s="78">
        <f>'2019 PSUI Customer Load'!K427+'2019 PSUI Customer Gen'!K427</f>
        <v>1324.607</v>
      </c>
      <c r="L427" s="78">
        <f>'2019 PSUI Customer Load'!L427+'2019 PSUI Customer Gen'!L427</f>
        <v>1340.046</v>
      </c>
      <c r="M427" s="78">
        <f>'2019 PSUI Customer Load'!M427+'2019 PSUI Customer Gen'!M427</f>
        <v>1357.43</v>
      </c>
      <c r="N427" s="78">
        <f>'2019 PSUI Customer Load'!N427+'2019 PSUI Customer Gen'!N427</f>
        <v>1369.3709999999999</v>
      </c>
      <c r="O427" s="78">
        <f>'2019 PSUI Customer Load'!O427+'2019 PSUI Customer Gen'!O427</f>
        <v>1356.5469999999998</v>
      </c>
      <c r="P427" s="78">
        <f>'2019 PSUI Customer Load'!P427+'2019 PSUI Customer Gen'!P427</f>
        <v>1330.777</v>
      </c>
      <c r="Q427" s="78">
        <f>'2019 PSUI Customer Load'!Q427+'2019 PSUI Customer Gen'!Q427</f>
        <v>1317.875</v>
      </c>
      <c r="R427" s="78">
        <f>'2019 PSUI Customer Load'!R427+'2019 PSUI Customer Gen'!R427</f>
        <v>1321.192</v>
      </c>
      <c r="S427" s="78">
        <f>'2019 PSUI Customer Load'!S427+'2019 PSUI Customer Gen'!S427</f>
        <v>1288.1399999999999</v>
      </c>
      <c r="T427" s="78">
        <f>'2019 PSUI Customer Load'!T427+'2019 PSUI Customer Gen'!T427</f>
        <v>1273.056</v>
      </c>
      <c r="U427" s="78">
        <f>'2019 PSUI Customer Load'!U427+'2019 PSUI Customer Gen'!U427</f>
        <v>1238.547</v>
      </c>
      <c r="V427" s="78">
        <f>'2019 PSUI Customer Load'!V427+'2019 PSUI Customer Gen'!V427</f>
        <v>1223.9870000000001</v>
      </c>
      <c r="W427" s="78">
        <f>'2019 PSUI Customer Load'!W427+'2019 PSUI Customer Gen'!W427</f>
        <v>1218.5350000000001</v>
      </c>
      <c r="X427" s="78">
        <f>'2019 PSUI Customer Load'!X427+'2019 PSUI Customer Gen'!X427</f>
        <v>1230.1769999999999</v>
      </c>
      <c r="Y427" s="78">
        <f>'2019 PSUI Customer Load'!Y427+'2019 PSUI Customer Gen'!Y427</f>
        <v>1192.4179999999999</v>
      </c>
      <c r="Z427" s="78">
        <f>'2019 PSUI Customer Load'!Z427+'2019 PSUI Customer Gen'!Z427</f>
        <v>1170.001</v>
      </c>
      <c r="AA427" s="86">
        <f t="shared" si="78"/>
        <v>1369.3709999999999</v>
      </c>
      <c r="AB427" s="77">
        <f t="shared" si="79"/>
        <v>2021</v>
      </c>
      <c r="AC427" s="76">
        <f t="shared" si="80"/>
        <v>12</v>
      </c>
      <c r="AD427" s="76" t="str">
        <f t="shared" si="81"/>
        <v/>
      </c>
      <c r="AE427" s="76" t="str">
        <f t="shared" si="82"/>
        <v/>
      </c>
      <c r="AF427" s="74">
        <f t="shared" si="83"/>
        <v>1369.3709999999999</v>
      </c>
      <c r="AG427" s="75" t="str">
        <f t="shared" si="84"/>
        <v>12:00</v>
      </c>
      <c r="AH427" s="74">
        <f t="shared" si="85"/>
        <v>31593.547999999995</v>
      </c>
      <c r="AI427" s="73" t="str">
        <f t="shared" si="86"/>
        <v/>
      </c>
      <c r="AJ427" s="73" t="str">
        <f t="shared" si="87"/>
        <v/>
      </c>
      <c r="AK427" s="73" t="str">
        <f t="shared" si="88"/>
        <v/>
      </c>
      <c r="AL427" s="72" t="str">
        <f t="shared" si="89"/>
        <v/>
      </c>
      <c r="AM427" s="71" t="str">
        <f t="shared" si="90"/>
        <v/>
      </c>
    </row>
    <row r="428" spans="2:39" ht="13.8" thickBot="1">
      <c r="B428" s="79">
        <v>44560</v>
      </c>
      <c r="C428" s="78">
        <f>'2019 PSUI Customer Load'!C428+'2019 PSUI Customer Gen'!C428</f>
        <v>1158.1299999999999</v>
      </c>
      <c r="D428" s="78">
        <f>'2019 PSUI Customer Load'!D428+'2019 PSUI Customer Gen'!D428</f>
        <v>1156.1220000000001</v>
      </c>
      <c r="E428" s="78">
        <f>'2019 PSUI Customer Load'!E428+'2019 PSUI Customer Gen'!E428</f>
        <v>1156.643</v>
      </c>
      <c r="F428" s="78">
        <f>'2019 PSUI Customer Load'!F428+'2019 PSUI Customer Gen'!F428</f>
        <v>1180.021</v>
      </c>
      <c r="G428" s="78">
        <f>'2019 PSUI Customer Load'!G428+'2019 PSUI Customer Gen'!G428</f>
        <v>1179.874</v>
      </c>
      <c r="H428" s="78">
        <f>'2019 PSUI Customer Load'!H428+'2019 PSUI Customer Gen'!H428</f>
        <v>1195.1970000000001</v>
      </c>
      <c r="I428" s="78">
        <f>'2019 PSUI Customer Load'!I428+'2019 PSUI Customer Gen'!I428</f>
        <v>1237.732</v>
      </c>
      <c r="J428" s="78">
        <f>'2019 PSUI Customer Load'!J428+'2019 PSUI Customer Gen'!J428</f>
        <v>1337.1949999999999</v>
      </c>
      <c r="K428" s="78">
        <f>'2019 PSUI Customer Load'!K428+'2019 PSUI Customer Gen'!K428</f>
        <v>1324.81</v>
      </c>
      <c r="L428" s="78">
        <f>'2019 PSUI Customer Load'!L428+'2019 PSUI Customer Gen'!L428</f>
        <v>1330.02</v>
      </c>
      <c r="M428" s="78">
        <f>'2019 PSUI Customer Load'!M428+'2019 PSUI Customer Gen'!M428</f>
        <v>1331.7630000000001</v>
      </c>
      <c r="N428" s="78">
        <f>'2019 PSUI Customer Load'!N428+'2019 PSUI Customer Gen'!N428</f>
        <v>1337.924</v>
      </c>
      <c r="O428" s="78">
        <f>'2019 PSUI Customer Load'!O428+'2019 PSUI Customer Gen'!O428</f>
        <v>1317.9830000000002</v>
      </c>
      <c r="P428" s="78">
        <f>'2019 PSUI Customer Load'!P428+'2019 PSUI Customer Gen'!P428</f>
        <v>1324.1899999999998</v>
      </c>
      <c r="Q428" s="78">
        <f>'2019 PSUI Customer Load'!Q428+'2019 PSUI Customer Gen'!Q428</f>
        <v>1318.404</v>
      </c>
      <c r="R428" s="78">
        <f>'2019 PSUI Customer Load'!R428+'2019 PSUI Customer Gen'!R428</f>
        <v>1319.7180000000001</v>
      </c>
      <c r="S428" s="78">
        <f>'2019 PSUI Customer Load'!S428+'2019 PSUI Customer Gen'!S428</f>
        <v>1308.7670000000001</v>
      </c>
      <c r="T428" s="78">
        <f>'2019 PSUI Customer Load'!T428+'2019 PSUI Customer Gen'!T428</f>
        <v>1277.894</v>
      </c>
      <c r="U428" s="78">
        <f>'2019 PSUI Customer Load'!U428+'2019 PSUI Customer Gen'!U428</f>
        <v>1251.4829999999999</v>
      </c>
      <c r="V428" s="78">
        <f>'2019 PSUI Customer Load'!V428+'2019 PSUI Customer Gen'!V428</f>
        <v>1254.924</v>
      </c>
      <c r="W428" s="78">
        <f>'2019 PSUI Customer Load'!W428+'2019 PSUI Customer Gen'!W428</f>
        <v>1225.625</v>
      </c>
      <c r="X428" s="78">
        <f>'2019 PSUI Customer Load'!X428+'2019 PSUI Customer Gen'!X428</f>
        <v>1212.43</v>
      </c>
      <c r="Y428" s="78">
        <f>'2019 PSUI Customer Load'!Y428+'2019 PSUI Customer Gen'!Y428</f>
        <v>1191.7250000000001</v>
      </c>
      <c r="Z428" s="78">
        <f>'2019 PSUI Customer Load'!Z428+'2019 PSUI Customer Gen'!Z428</f>
        <v>1175.9059999999999</v>
      </c>
      <c r="AA428" s="86">
        <f t="shared" si="78"/>
        <v>1337.924</v>
      </c>
      <c r="AB428" s="77">
        <f t="shared" si="79"/>
        <v>2021</v>
      </c>
      <c r="AC428" s="76">
        <f t="shared" si="80"/>
        <v>12</v>
      </c>
      <c r="AD428" s="76" t="str">
        <f t="shared" si="81"/>
        <v/>
      </c>
      <c r="AE428" s="76" t="str">
        <f t="shared" si="82"/>
        <v/>
      </c>
      <c r="AF428" s="74">
        <f t="shared" si="83"/>
        <v>1337.924</v>
      </c>
      <c r="AG428" s="75" t="str">
        <f t="shared" si="84"/>
        <v>12:00</v>
      </c>
      <c r="AH428" s="74">
        <f t="shared" si="85"/>
        <v>31442.403999999995</v>
      </c>
      <c r="AI428" s="73" t="str">
        <f t="shared" si="86"/>
        <v/>
      </c>
      <c r="AJ428" s="73" t="str">
        <f t="shared" si="87"/>
        <v/>
      </c>
      <c r="AK428" s="73" t="str">
        <f t="shared" si="88"/>
        <v/>
      </c>
      <c r="AL428" s="72" t="str">
        <f t="shared" si="89"/>
        <v/>
      </c>
      <c r="AM428" s="71" t="str">
        <f t="shared" si="90"/>
        <v/>
      </c>
    </row>
    <row r="429" spans="2:39" ht="13.8" thickBot="1">
      <c r="B429" s="79">
        <v>44561</v>
      </c>
      <c r="C429" s="78">
        <f>'2019 PSUI Customer Load'!C429+'2019 PSUI Customer Gen'!C429</f>
        <v>1163.6319999999998</v>
      </c>
      <c r="D429" s="78">
        <f>'2019 PSUI Customer Load'!D429+'2019 PSUI Customer Gen'!D429</f>
        <v>1169.153</v>
      </c>
      <c r="E429" s="78">
        <f>'2019 PSUI Customer Load'!E429+'2019 PSUI Customer Gen'!E429</f>
        <v>1157.8140000000001</v>
      </c>
      <c r="F429" s="78">
        <f>'2019 PSUI Customer Load'!F429+'2019 PSUI Customer Gen'!F429</f>
        <v>1175.962</v>
      </c>
      <c r="G429" s="78">
        <f>'2019 PSUI Customer Load'!G429+'2019 PSUI Customer Gen'!G429</f>
        <v>1181.414</v>
      </c>
      <c r="H429" s="78">
        <f>'2019 PSUI Customer Load'!H429+'2019 PSUI Customer Gen'!H429</f>
        <v>1195.471</v>
      </c>
      <c r="I429" s="78">
        <f>'2019 PSUI Customer Load'!I429+'2019 PSUI Customer Gen'!I429</f>
        <v>1224.057</v>
      </c>
      <c r="J429" s="78">
        <f>'2019 PSUI Customer Load'!J429+'2019 PSUI Customer Gen'!J429</f>
        <v>1304.02</v>
      </c>
      <c r="K429" s="78">
        <f>'2019 PSUI Customer Load'!K429+'2019 PSUI Customer Gen'!K429</f>
        <v>1312.2720000000002</v>
      </c>
      <c r="L429" s="78">
        <f>'2019 PSUI Customer Load'!L429+'2019 PSUI Customer Gen'!L429</f>
        <v>1293.5350000000001</v>
      </c>
      <c r="M429" s="78">
        <f>'2019 PSUI Customer Load'!M429+'2019 PSUI Customer Gen'!M429</f>
        <v>1310.89</v>
      </c>
      <c r="N429" s="78">
        <f>'2019 PSUI Customer Load'!N429+'2019 PSUI Customer Gen'!N429</f>
        <v>1311.0300000000002</v>
      </c>
      <c r="O429" s="78">
        <f>'2019 PSUI Customer Load'!O429+'2019 PSUI Customer Gen'!O429</f>
        <v>1271.1120000000001</v>
      </c>
      <c r="P429" s="78">
        <f>'2019 PSUI Customer Load'!P429+'2019 PSUI Customer Gen'!P429</f>
        <v>1261.317</v>
      </c>
      <c r="Q429" s="78">
        <f>'2019 PSUI Customer Load'!Q429+'2019 PSUI Customer Gen'!Q429</f>
        <v>1244.578</v>
      </c>
      <c r="R429" s="78">
        <f>'2019 PSUI Customer Load'!R429+'2019 PSUI Customer Gen'!R429</f>
        <v>1237.6899999999998</v>
      </c>
      <c r="S429" s="78">
        <f>'2019 PSUI Customer Load'!S429+'2019 PSUI Customer Gen'!S429</f>
        <v>1234.078</v>
      </c>
      <c r="T429" s="78">
        <f>'2019 PSUI Customer Load'!T429+'2019 PSUI Customer Gen'!T429</f>
        <v>1204.2550000000001</v>
      </c>
      <c r="U429" s="78">
        <f>'2019 PSUI Customer Load'!U429+'2019 PSUI Customer Gen'!U429</f>
        <v>1199.49</v>
      </c>
      <c r="V429" s="78">
        <f>'2019 PSUI Customer Load'!V429+'2019 PSUI Customer Gen'!V429</f>
        <v>1193.7700000000002</v>
      </c>
      <c r="W429" s="78">
        <f>'2019 PSUI Customer Load'!W429+'2019 PSUI Customer Gen'!W429</f>
        <v>1166.1310000000001</v>
      </c>
      <c r="X429" s="78">
        <f>'2019 PSUI Customer Load'!X429+'2019 PSUI Customer Gen'!X429</f>
        <v>1160.944</v>
      </c>
      <c r="Y429" s="78">
        <f>'2019 PSUI Customer Load'!Y429+'2019 PSUI Customer Gen'!Y429</f>
        <v>1151.8580000000002</v>
      </c>
      <c r="Z429" s="78">
        <f>'2019 PSUI Customer Load'!Z429+'2019 PSUI Customer Gen'!Z429</f>
        <v>1137.9459999999999</v>
      </c>
      <c r="AA429" s="86">
        <f t="shared" si="78"/>
        <v>1312.2720000000002</v>
      </c>
      <c r="AB429" s="77">
        <f t="shared" si="79"/>
        <v>2021</v>
      </c>
      <c r="AC429" s="76">
        <f t="shared" si="80"/>
        <v>12</v>
      </c>
      <c r="AD429" s="76" t="str">
        <f t="shared" si="81"/>
        <v>2021-12</v>
      </c>
      <c r="AE429" s="76">
        <f t="shared" si="82"/>
        <v>12</v>
      </c>
      <c r="AF429" s="74">
        <f t="shared" si="83"/>
        <v>1312.2720000000002</v>
      </c>
      <c r="AG429" s="75" t="str">
        <f t="shared" si="84"/>
        <v>9:00</v>
      </c>
      <c r="AH429" s="74">
        <f t="shared" si="85"/>
        <v>30574.691000000006</v>
      </c>
      <c r="AI429" s="73">
        <f t="shared" si="86"/>
        <v>42285.603999999999</v>
      </c>
      <c r="AJ429" s="73">
        <f t="shared" si="87"/>
        <v>1476.2220000000002</v>
      </c>
      <c r="AK429" s="73">
        <f t="shared" si="88"/>
        <v>33637.213000000003</v>
      </c>
      <c r="AL429" s="72">
        <f t="shared" si="89"/>
        <v>44537</v>
      </c>
      <c r="AM429" s="71" t="str">
        <f t="shared" si="90"/>
        <v>12:00</v>
      </c>
    </row>
    <row r="430" spans="2:39" ht="13.8" thickBot="1">
      <c r="B430" s="79">
        <v>44562</v>
      </c>
      <c r="C430" s="78">
        <f>'2019 PSUI Customer Load'!C430+'2019 PSUI Customer Gen'!C430</f>
        <v>1132.165</v>
      </c>
      <c r="D430" s="78">
        <f>'2019 PSUI Customer Load'!D430+'2019 PSUI Customer Gen'!D430</f>
        <v>1124.598</v>
      </c>
      <c r="E430" s="78">
        <f>'2019 PSUI Customer Load'!E430+'2019 PSUI Customer Gen'!E430</f>
        <v>1119.365</v>
      </c>
      <c r="F430" s="78">
        <f>'2019 PSUI Customer Load'!F430+'2019 PSUI Customer Gen'!F430</f>
        <v>1118.3889999999999</v>
      </c>
      <c r="G430" s="78">
        <f>'2019 PSUI Customer Load'!G430+'2019 PSUI Customer Gen'!G430</f>
        <v>1123.3869999999999</v>
      </c>
      <c r="H430" s="78">
        <f>'2019 PSUI Customer Load'!H430+'2019 PSUI Customer Gen'!H430</f>
        <v>1106.1859999999999</v>
      </c>
      <c r="I430" s="78">
        <f>'2019 PSUI Customer Load'!I430+'2019 PSUI Customer Gen'!I430</f>
        <v>1129.2829999999999</v>
      </c>
      <c r="J430" s="78">
        <f>'2019 PSUI Customer Load'!J430+'2019 PSUI Customer Gen'!J430</f>
        <v>1191.384</v>
      </c>
      <c r="K430" s="78">
        <f>'2019 PSUI Customer Load'!K430+'2019 PSUI Customer Gen'!K430</f>
        <v>1181.345</v>
      </c>
      <c r="L430" s="78">
        <f>'2019 PSUI Customer Load'!L430+'2019 PSUI Customer Gen'!L430</f>
        <v>1183.933</v>
      </c>
      <c r="M430" s="78">
        <f>'2019 PSUI Customer Load'!M430+'2019 PSUI Customer Gen'!M430</f>
        <v>1187.9760000000001</v>
      </c>
      <c r="N430" s="78">
        <f>'2019 PSUI Customer Load'!N430+'2019 PSUI Customer Gen'!N430</f>
        <v>1203.741</v>
      </c>
      <c r="O430" s="78">
        <f>'2019 PSUI Customer Load'!O430+'2019 PSUI Customer Gen'!O430</f>
        <v>1174.4759999999999</v>
      </c>
      <c r="P430" s="78">
        <f>'2019 PSUI Customer Load'!P430+'2019 PSUI Customer Gen'!P430</f>
        <v>1176.8620000000001</v>
      </c>
      <c r="Q430" s="78">
        <f>'2019 PSUI Customer Load'!Q430+'2019 PSUI Customer Gen'!Q430</f>
        <v>1173.1329999999998</v>
      </c>
      <c r="R430" s="78">
        <f>'2019 PSUI Customer Load'!R430+'2019 PSUI Customer Gen'!R430</f>
        <v>1192.02</v>
      </c>
      <c r="S430" s="78">
        <f>'2019 PSUI Customer Load'!S430+'2019 PSUI Customer Gen'!S430</f>
        <v>1187.3249999999998</v>
      </c>
      <c r="T430" s="78">
        <f>'2019 PSUI Customer Load'!T430+'2019 PSUI Customer Gen'!T430</f>
        <v>1172.298</v>
      </c>
      <c r="U430" s="78">
        <f>'2019 PSUI Customer Load'!U430+'2019 PSUI Customer Gen'!U430</f>
        <v>1187.385</v>
      </c>
      <c r="V430" s="78">
        <f>'2019 PSUI Customer Load'!V430+'2019 PSUI Customer Gen'!V430</f>
        <v>1172.5550000000001</v>
      </c>
      <c r="W430" s="78">
        <f>'2019 PSUI Customer Load'!W430+'2019 PSUI Customer Gen'!W430</f>
        <v>1171.3879999999999</v>
      </c>
      <c r="X430" s="78">
        <f>'2019 PSUI Customer Load'!X430+'2019 PSUI Customer Gen'!X430</f>
        <v>1165.9769999999999</v>
      </c>
      <c r="Y430" s="78">
        <f>'2019 PSUI Customer Load'!Y430+'2019 PSUI Customer Gen'!Y430</f>
        <v>1178.6100000000001</v>
      </c>
      <c r="Z430" s="78">
        <f>'2019 PSUI Customer Load'!Z430+'2019 PSUI Customer Gen'!Z430</f>
        <v>1176.3620000000001</v>
      </c>
      <c r="AA430" s="86">
        <f t="shared" si="78"/>
        <v>1203.741</v>
      </c>
      <c r="AB430" s="77">
        <f t="shared" si="79"/>
        <v>2022</v>
      </c>
      <c r="AC430" s="76">
        <f t="shared" si="80"/>
        <v>1</v>
      </c>
      <c r="AD430" s="76" t="str">
        <f t="shared" si="81"/>
        <v/>
      </c>
      <c r="AE430" s="76" t="str">
        <f t="shared" si="82"/>
        <v/>
      </c>
      <c r="AF430" s="74">
        <f t="shared" si="83"/>
        <v>1203.741</v>
      </c>
      <c r="AG430" s="75" t="str">
        <f t="shared" si="84"/>
        <v>12:00</v>
      </c>
      <c r="AH430" s="74">
        <f t="shared" si="85"/>
        <v>29133.883999999998</v>
      </c>
      <c r="AI430" s="73" t="str">
        <f t="shared" si="86"/>
        <v/>
      </c>
      <c r="AJ430" s="73" t="str">
        <f t="shared" si="87"/>
        <v/>
      </c>
      <c r="AK430" s="73" t="str">
        <f t="shared" si="88"/>
        <v/>
      </c>
      <c r="AL430" s="72" t="str">
        <f t="shared" si="89"/>
        <v/>
      </c>
      <c r="AM430" s="71" t="str">
        <f t="shared" si="90"/>
        <v/>
      </c>
    </row>
    <row r="431" spans="2:39" ht="13.8" thickBot="1">
      <c r="B431" s="79">
        <v>44563</v>
      </c>
      <c r="C431" s="78">
        <f>'2019 PSUI Customer Load'!C431+'2019 PSUI Customer Gen'!C431</f>
        <v>1199.6580000000001</v>
      </c>
      <c r="D431" s="78">
        <f>'2019 PSUI Customer Load'!D431+'2019 PSUI Customer Gen'!D431</f>
        <v>1166.8990000000001</v>
      </c>
      <c r="E431" s="78">
        <f>'2019 PSUI Customer Load'!E431+'2019 PSUI Customer Gen'!E431</f>
        <v>1176.8419999999999</v>
      </c>
      <c r="F431" s="78">
        <f>'2019 PSUI Customer Load'!F431+'2019 PSUI Customer Gen'!F431</f>
        <v>1198.2049999999999</v>
      </c>
      <c r="G431" s="78">
        <f>'2019 PSUI Customer Load'!G431+'2019 PSUI Customer Gen'!G431</f>
        <v>1195.55</v>
      </c>
      <c r="H431" s="78">
        <f>'2019 PSUI Customer Load'!H431+'2019 PSUI Customer Gen'!H431</f>
        <v>1204.5340000000001</v>
      </c>
      <c r="I431" s="78">
        <f>'2019 PSUI Customer Load'!I431+'2019 PSUI Customer Gen'!I431</f>
        <v>1238.1589999999999</v>
      </c>
      <c r="J431" s="78">
        <f>'2019 PSUI Customer Load'!J431+'2019 PSUI Customer Gen'!J431</f>
        <v>1295.0330000000001</v>
      </c>
      <c r="K431" s="78">
        <f>'2019 PSUI Customer Load'!K431+'2019 PSUI Customer Gen'!K431</f>
        <v>1285.9549999999999</v>
      </c>
      <c r="L431" s="78">
        <f>'2019 PSUI Customer Load'!L431+'2019 PSUI Customer Gen'!L431</f>
        <v>1273.0349999999999</v>
      </c>
      <c r="M431" s="78">
        <f>'2019 PSUI Customer Load'!M431+'2019 PSUI Customer Gen'!M431</f>
        <v>1292.1030000000001</v>
      </c>
      <c r="N431" s="78">
        <f>'2019 PSUI Customer Load'!N431+'2019 PSUI Customer Gen'!N431</f>
        <v>1306.193</v>
      </c>
      <c r="O431" s="78">
        <f>'2019 PSUI Customer Load'!O431+'2019 PSUI Customer Gen'!O431</f>
        <v>1244.5529999999999</v>
      </c>
      <c r="P431" s="78">
        <f>'2019 PSUI Customer Load'!P431+'2019 PSUI Customer Gen'!P431</f>
        <v>1229.2719999999999</v>
      </c>
      <c r="Q431" s="78">
        <f>'2019 PSUI Customer Load'!Q431+'2019 PSUI Customer Gen'!Q431</f>
        <v>1222.2750000000001</v>
      </c>
      <c r="R431" s="78">
        <f>'2019 PSUI Customer Load'!R431+'2019 PSUI Customer Gen'!R431</f>
        <v>1248.74</v>
      </c>
      <c r="S431" s="78">
        <f>'2019 PSUI Customer Load'!S431+'2019 PSUI Customer Gen'!S431</f>
        <v>1265.9559999999999</v>
      </c>
      <c r="T431" s="78">
        <f>'2019 PSUI Customer Load'!T431+'2019 PSUI Customer Gen'!T431</f>
        <v>1270.5160000000001</v>
      </c>
      <c r="U431" s="78">
        <f>'2019 PSUI Customer Load'!U431+'2019 PSUI Customer Gen'!U431</f>
        <v>1291.7549999999999</v>
      </c>
      <c r="V431" s="78">
        <f>'2019 PSUI Customer Load'!V431+'2019 PSUI Customer Gen'!V431</f>
        <v>1293.0709999999999</v>
      </c>
      <c r="W431" s="78">
        <f>'2019 PSUI Customer Load'!W431+'2019 PSUI Customer Gen'!W431</f>
        <v>1275.885</v>
      </c>
      <c r="X431" s="78">
        <f>'2019 PSUI Customer Load'!X431+'2019 PSUI Customer Gen'!X431</f>
        <v>1274.5840000000001</v>
      </c>
      <c r="Y431" s="78">
        <f>'2019 PSUI Customer Load'!Y431+'2019 PSUI Customer Gen'!Y431</f>
        <v>1269.3950000000002</v>
      </c>
      <c r="Z431" s="78">
        <f>'2019 PSUI Customer Load'!Z431+'2019 PSUI Customer Gen'!Z431</f>
        <v>1271.8019999999999</v>
      </c>
      <c r="AA431" s="86">
        <f t="shared" si="78"/>
        <v>1306.193</v>
      </c>
      <c r="AB431" s="77">
        <f t="shared" si="79"/>
        <v>2022</v>
      </c>
      <c r="AC431" s="76">
        <f t="shared" si="80"/>
        <v>1</v>
      </c>
      <c r="AD431" s="76" t="str">
        <f t="shared" si="81"/>
        <v/>
      </c>
      <c r="AE431" s="76" t="str">
        <f t="shared" si="82"/>
        <v/>
      </c>
      <c r="AF431" s="74">
        <f t="shared" si="83"/>
        <v>1306.193</v>
      </c>
      <c r="AG431" s="75" t="str">
        <f t="shared" si="84"/>
        <v>12:00</v>
      </c>
      <c r="AH431" s="74">
        <f t="shared" si="85"/>
        <v>31296.162999999997</v>
      </c>
      <c r="AI431" s="73" t="str">
        <f t="shared" si="86"/>
        <v/>
      </c>
      <c r="AJ431" s="73" t="str">
        <f t="shared" si="87"/>
        <v/>
      </c>
      <c r="AK431" s="73" t="str">
        <f t="shared" si="88"/>
        <v/>
      </c>
      <c r="AL431" s="72" t="str">
        <f t="shared" si="89"/>
        <v/>
      </c>
      <c r="AM431" s="71" t="str">
        <f t="shared" si="90"/>
        <v/>
      </c>
    </row>
    <row r="432" spans="2:39" ht="13.8" thickBot="1">
      <c r="B432" s="79">
        <v>44564</v>
      </c>
      <c r="C432" s="78">
        <f>'2019 PSUI Customer Load'!C432+'2019 PSUI Customer Gen'!C432</f>
        <v>1276.6859999999999</v>
      </c>
      <c r="D432" s="78">
        <f>'2019 PSUI Customer Load'!D432+'2019 PSUI Customer Gen'!D432</f>
        <v>1282.598</v>
      </c>
      <c r="E432" s="78">
        <f>'2019 PSUI Customer Load'!E432+'2019 PSUI Customer Gen'!E432</f>
        <v>1273.742</v>
      </c>
      <c r="F432" s="78">
        <f>'2019 PSUI Customer Load'!F432+'2019 PSUI Customer Gen'!F432</f>
        <v>1281.2860000000001</v>
      </c>
      <c r="G432" s="78">
        <f>'2019 PSUI Customer Load'!G432+'2019 PSUI Customer Gen'!G432</f>
        <v>1304.4839999999999</v>
      </c>
      <c r="H432" s="78">
        <f>'2019 PSUI Customer Load'!H432+'2019 PSUI Customer Gen'!H432</f>
        <v>1314.4379999999999</v>
      </c>
      <c r="I432" s="78">
        <f>'2019 PSUI Customer Load'!I432+'2019 PSUI Customer Gen'!I432</f>
        <v>1333.0419999999999</v>
      </c>
      <c r="J432" s="78">
        <f>'2019 PSUI Customer Load'!J432+'2019 PSUI Customer Gen'!J432</f>
        <v>1407.3219999999999</v>
      </c>
      <c r="K432" s="78">
        <f>'2019 PSUI Customer Load'!K432+'2019 PSUI Customer Gen'!K432</f>
        <v>1392.63</v>
      </c>
      <c r="L432" s="78">
        <f>'2019 PSUI Customer Load'!L432+'2019 PSUI Customer Gen'!L432</f>
        <v>1384.537</v>
      </c>
      <c r="M432" s="78">
        <f>'2019 PSUI Customer Load'!M432+'2019 PSUI Customer Gen'!M432</f>
        <v>1397.7759999999998</v>
      </c>
      <c r="N432" s="78">
        <f>'2019 PSUI Customer Load'!N432+'2019 PSUI Customer Gen'!N432</f>
        <v>1340.9929999999999</v>
      </c>
      <c r="O432" s="78">
        <f>'2019 PSUI Customer Load'!O432+'2019 PSUI Customer Gen'!O432</f>
        <v>1305.039</v>
      </c>
      <c r="P432" s="78">
        <f>'2019 PSUI Customer Load'!P432+'2019 PSUI Customer Gen'!P432</f>
        <v>1280.9959999999999</v>
      </c>
      <c r="Q432" s="78">
        <f>'2019 PSUI Customer Load'!Q432+'2019 PSUI Customer Gen'!Q432</f>
        <v>1269.6379999999999</v>
      </c>
      <c r="R432" s="78">
        <f>'2019 PSUI Customer Load'!R432+'2019 PSUI Customer Gen'!R432</f>
        <v>1300.0920000000001</v>
      </c>
      <c r="S432" s="78">
        <f>'2019 PSUI Customer Load'!S432+'2019 PSUI Customer Gen'!S432</f>
        <v>1319.117</v>
      </c>
      <c r="T432" s="78">
        <f>'2019 PSUI Customer Load'!T432+'2019 PSUI Customer Gen'!T432</f>
        <v>1318.5</v>
      </c>
      <c r="U432" s="78">
        <f>'2019 PSUI Customer Load'!U432+'2019 PSUI Customer Gen'!U432</f>
        <v>1315.204</v>
      </c>
      <c r="V432" s="78">
        <f>'2019 PSUI Customer Load'!V432+'2019 PSUI Customer Gen'!V432</f>
        <v>1316.0530000000001</v>
      </c>
      <c r="W432" s="78">
        <f>'2019 PSUI Customer Load'!W432+'2019 PSUI Customer Gen'!W432</f>
        <v>1284.3500000000001</v>
      </c>
      <c r="X432" s="78">
        <f>'2019 PSUI Customer Load'!X432+'2019 PSUI Customer Gen'!X432</f>
        <v>1289.0640000000001</v>
      </c>
      <c r="Y432" s="78">
        <f>'2019 PSUI Customer Load'!Y432+'2019 PSUI Customer Gen'!Y432</f>
        <v>1279.577</v>
      </c>
      <c r="Z432" s="78">
        <f>'2019 PSUI Customer Load'!Z432+'2019 PSUI Customer Gen'!Z432</f>
        <v>1282.3340000000001</v>
      </c>
      <c r="AA432" s="86">
        <f t="shared" si="78"/>
        <v>1407.3219999999999</v>
      </c>
      <c r="AB432" s="77">
        <f t="shared" si="79"/>
        <v>2022</v>
      </c>
      <c r="AC432" s="76">
        <f t="shared" si="80"/>
        <v>1</v>
      </c>
      <c r="AD432" s="76" t="str">
        <f t="shared" si="81"/>
        <v/>
      </c>
      <c r="AE432" s="76" t="str">
        <f t="shared" si="82"/>
        <v/>
      </c>
      <c r="AF432" s="74">
        <f t="shared" si="83"/>
        <v>1407.3219999999999</v>
      </c>
      <c r="AG432" s="75" t="str">
        <f t="shared" si="84"/>
        <v>8:00</v>
      </c>
      <c r="AH432" s="74">
        <f t="shared" si="85"/>
        <v>32956.819999999992</v>
      </c>
      <c r="AI432" s="73" t="str">
        <f t="shared" si="86"/>
        <v/>
      </c>
      <c r="AJ432" s="73" t="str">
        <f t="shared" si="87"/>
        <v/>
      </c>
      <c r="AK432" s="73" t="str">
        <f t="shared" si="88"/>
        <v/>
      </c>
      <c r="AL432" s="72" t="str">
        <f t="shared" si="89"/>
        <v/>
      </c>
      <c r="AM432" s="71" t="str">
        <f t="shared" si="90"/>
        <v/>
      </c>
    </row>
    <row r="433" spans="2:39" ht="13.8" thickBot="1">
      <c r="B433" s="79">
        <v>44565</v>
      </c>
      <c r="C433" s="78">
        <f>'2019 PSUI Customer Load'!C433+'2019 PSUI Customer Gen'!C433</f>
        <v>1269.99</v>
      </c>
      <c r="D433" s="78">
        <f>'2019 PSUI Customer Load'!D433+'2019 PSUI Customer Gen'!D433</f>
        <v>1260.48</v>
      </c>
      <c r="E433" s="78">
        <f>'2019 PSUI Customer Load'!E433+'2019 PSUI Customer Gen'!E433</f>
        <v>1264.8109999999999</v>
      </c>
      <c r="F433" s="78">
        <f>'2019 PSUI Customer Load'!F433+'2019 PSUI Customer Gen'!F433</f>
        <v>1260.5020000000002</v>
      </c>
      <c r="G433" s="78">
        <f>'2019 PSUI Customer Load'!G433+'2019 PSUI Customer Gen'!G433</f>
        <v>1274.299</v>
      </c>
      <c r="H433" s="78">
        <f>'2019 PSUI Customer Load'!H433+'2019 PSUI Customer Gen'!H433</f>
        <v>1285.346</v>
      </c>
      <c r="I433" s="78">
        <f>'2019 PSUI Customer Load'!I433+'2019 PSUI Customer Gen'!I433</f>
        <v>1351.2049999999999</v>
      </c>
      <c r="J433" s="78">
        <f>'2019 PSUI Customer Load'!J433+'2019 PSUI Customer Gen'!J433</f>
        <v>1424.2079999999999</v>
      </c>
      <c r="K433" s="78">
        <f>'2019 PSUI Customer Load'!K433+'2019 PSUI Customer Gen'!K433</f>
        <v>1377.578</v>
      </c>
      <c r="L433" s="78">
        <f>'2019 PSUI Customer Load'!L433+'2019 PSUI Customer Gen'!L433</f>
        <v>1420.83</v>
      </c>
      <c r="M433" s="78">
        <f>'2019 PSUI Customer Load'!M433+'2019 PSUI Customer Gen'!M433</f>
        <v>1408.58</v>
      </c>
      <c r="N433" s="78">
        <f>'2019 PSUI Customer Load'!N433+'2019 PSUI Customer Gen'!N433</f>
        <v>1413.72</v>
      </c>
      <c r="O433" s="78">
        <f>'2019 PSUI Customer Load'!O433+'2019 PSUI Customer Gen'!O433</f>
        <v>1371.97</v>
      </c>
      <c r="P433" s="78">
        <f>'2019 PSUI Customer Load'!P433+'2019 PSUI Customer Gen'!P433</f>
        <v>1360.31</v>
      </c>
      <c r="Q433" s="78">
        <f>'2019 PSUI Customer Load'!Q433+'2019 PSUI Customer Gen'!Q433</f>
        <v>1292.27</v>
      </c>
      <c r="R433" s="78">
        <f>'2019 PSUI Customer Load'!R433+'2019 PSUI Customer Gen'!R433</f>
        <v>1317.22</v>
      </c>
      <c r="S433" s="78">
        <f>'2019 PSUI Customer Load'!S433+'2019 PSUI Customer Gen'!S433</f>
        <v>1325.24</v>
      </c>
      <c r="T433" s="78">
        <f>'2019 PSUI Customer Load'!T433+'2019 PSUI Customer Gen'!T433</f>
        <v>1294.6500000000001</v>
      </c>
      <c r="U433" s="78">
        <f>'2019 PSUI Customer Load'!U433+'2019 PSUI Customer Gen'!U433</f>
        <v>1283.3399999999999</v>
      </c>
      <c r="V433" s="78">
        <f>'2019 PSUI Customer Load'!V433+'2019 PSUI Customer Gen'!V433</f>
        <v>1253.25</v>
      </c>
      <c r="W433" s="78">
        <f>'2019 PSUI Customer Load'!W433+'2019 PSUI Customer Gen'!W433</f>
        <v>1241.03</v>
      </c>
      <c r="X433" s="78">
        <f>'2019 PSUI Customer Load'!X433+'2019 PSUI Customer Gen'!X433</f>
        <v>1226.33</v>
      </c>
      <c r="Y433" s="78">
        <f>'2019 PSUI Customer Load'!Y433+'2019 PSUI Customer Gen'!Y433</f>
        <v>1210.3699999999999</v>
      </c>
      <c r="Z433" s="78">
        <f>'2019 PSUI Customer Load'!Z433+'2019 PSUI Customer Gen'!Z433</f>
        <v>1194.83</v>
      </c>
      <c r="AA433" s="86">
        <f t="shared" si="78"/>
        <v>1424.2079999999999</v>
      </c>
      <c r="AB433" s="77">
        <f t="shared" si="79"/>
        <v>2022</v>
      </c>
      <c r="AC433" s="76">
        <f t="shared" si="80"/>
        <v>1</v>
      </c>
      <c r="AD433" s="76" t="str">
        <f t="shared" si="81"/>
        <v/>
      </c>
      <c r="AE433" s="76" t="str">
        <f t="shared" si="82"/>
        <v/>
      </c>
      <c r="AF433" s="74">
        <f t="shared" si="83"/>
        <v>1424.2079999999999</v>
      </c>
      <c r="AG433" s="75" t="str">
        <f t="shared" si="84"/>
        <v>8:00</v>
      </c>
      <c r="AH433" s="74">
        <f t="shared" si="85"/>
        <v>32806.567000000003</v>
      </c>
      <c r="AI433" s="73" t="str">
        <f t="shared" si="86"/>
        <v/>
      </c>
      <c r="AJ433" s="73" t="str">
        <f t="shared" si="87"/>
        <v/>
      </c>
      <c r="AK433" s="73" t="str">
        <f t="shared" si="88"/>
        <v/>
      </c>
      <c r="AL433" s="72" t="str">
        <f t="shared" si="89"/>
        <v/>
      </c>
      <c r="AM433" s="71" t="str">
        <f t="shared" si="90"/>
        <v/>
      </c>
    </row>
    <row r="434" spans="2:39" ht="13.8" thickBot="1">
      <c r="B434" s="79">
        <v>44566</v>
      </c>
      <c r="C434" s="78">
        <f>'2019 PSUI Customer Load'!C434+'2019 PSUI Customer Gen'!C434</f>
        <v>1196.9000000000001</v>
      </c>
      <c r="D434" s="78">
        <f>'2019 PSUI Customer Load'!D434+'2019 PSUI Customer Gen'!D434</f>
        <v>1175.48</v>
      </c>
      <c r="E434" s="78">
        <f>'2019 PSUI Customer Load'!E434+'2019 PSUI Customer Gen'!E434</f>
        <v>1172.75</v>
      </c>
      <c r="F434" s="78">
        <f>'2019 PSUI Customer Load'!F434+'2019 PSUI Customer Gen'!F434</f>
        <v>1179.71</v>
      </c>
      <c r="G434" s="78">
        <f>'2019 PSUI Customer Load'!G434+'2019 PSUI Customer Gen'!G434</f>
        <v>1181.5</v>
      </c>
      <c r="H434" s="78">
        <f>'2019 PSUI Customer Load'!H434+'2019 PSUI Customer Gen'!H434</f>
        <v>1194.8599999999999</v>
      </c>
      <c r="I434" s="78">
        <f>'2019 PSUI Customer Load'!I434+'2019 PSUI Customer Gen'!I434</f>
        <v>1232.74</v>
      </c>
      <c r="J434" s="78">
        <f>'2019 PSUI Customer Load'!J434+'2019 PSUI Customer Gen'!J434</f>
        <v>1147.93</v>
      </c>
      <c r="K434" s="78">
        <f>'2019 PSUI Customer Load'!K434+'2019 PSUI Customer Gen'!K434</f>
        <v>917.18</v>
      </c>
      <c r="L434" s="78">
        <f>'2019 PSUI Customer Load'!L434+'2019 PSUI Customer Gen'!L434</f>
        <v>912.03</v>
      </c>
      <c r="M434" s="78">
        <f>'2019 PSUI Customer Load'!M434+'2019 PSUI Customer Gen'!M434</f>
        <v>910.7</v>
      </c>
      <c r="N434" s="78">
        <f>'2019 PSUI Customer Load'!N434+'2019 PSUI Customer Gen'!N434</f>
        <v>922.78</v>
      </c>
      <c r="O434" s="78">
        <f>'2019 PSUI Customer Load'!O434+'2019 PSUI Customer Gen'!O434</f>
        <v>921.76</v>
      </c>
      <c r="P434" s="78">
        <f>'2019 PSUI Customer Load'!P434+'2019 PSUI Customer Gen'!P434</f>
        <v>1053.08</v>
      </c>
      <c r="Q434" s="78">
        <f>'2019 PSUI Customer Load'!Q434+'2019 PSUI Customer Gen'!Q434</f>
        <v>1379.88</v>
      </c>
      <c r="R434" s="78">
        <f>'2019 PSUI Customer Load'!R434+'2019 PSUI Customer Gen'!R434</f>
        <v>1368.15</v>
      </c>
      <c r="S434" s="78">
        <f>'2019 PSUI Customer Load'!S434+'2019 PSUI Customer Gen'!S434</f>
        <v>1332.42</v>
      </c>
      <c r="T434" s="78">
        <f>'2019 PSUI Customer Load'!T434+'2019 PSUI Customer Gen'!T434</f>
        <v>1307.92</v>
      </c>
      <c r="U434" s="78">
        <f>'2019 PSUI Customer Load'!U434+'2019 PSUI Customer Gen'!U434</f>
        <v>1276.94</v>
      </c>
      <c r="V434" s="78">
        <f>'2019 PSUI Customer Load'!V434+'2019 PSUI Customer Gen'!V434</f>
        <v>1285.0999999999999</v>
      </c>
      <c r="W434" s="78">
        <f>'2019 PSUI Customer Load'!W434+'2019 PSUI Customer Gen'!W434</f>
        <v>1259.4000000000001</v>
      </c>
      <c r="X434" s="78">
        <f>'2019 PSUI Customer Load'!X434+'2019 PSUI Customer Gen'!X434</f>
        <v>1251.3599999999999</v>
      </c>
      <c r="Y434" s="78">
        <f>'2019 PSUI Customer Load'!Y434+'2019 PSUI Customer Gen'!Y434</f>
        <v>1239.1400000000001</v>
      </c>
      <c r="Z434" s="78">
        <f>'2019 PSUI Customer Load'!Z434+'2019 PSUI Customer Gen'!Z434</f>
        <v>1222.0999999999999</v>
      </c>
      <c r="AA434" s="86">
        <f t="shared" si="78"/>
        <v>1379.88</v>
      </c>
      <c r="AB434" s="77">
        <f t="shared" si="79"/>
        <v>2022</v>
      </c>
      <c r="AC434" s="76">
        <f t="shared" si="80"/>
        <v>1</v>
      </c>
      <c r="AD434" s="76" t="str">
        <f t="shared" si="81"/>
        <v/>
      </c>
      <c r="AE434" s="76" t="str">
        <f t="shared" si="82"/>
        <v/>
      </c>
      <c r="AF434" s="74">
        <f t="shared" si="83"/>
        <v>1379.88</v>
      </c>
      <c r="AG434" s="75" t="str">
        <f t="shared" si="84"/>
        <v>15:00</v>
      </c>
      <c r="AH434" s="74">
        <f t="shared" si="85"/>
        <v>29421.690000000002</v>
      </c>
      <c r="AI434" s="73" t="str">
        <f t="shared" si="86"/>
        <v/>
      </c>
      <c r="AJ434" s="73" t="str">
        <f t="shared" si="87"/>
        <v/>
      </c>
      <c r="AK434" s="73" t="str">
        <f t="shared" si="88"/>
        <v/>
      </c>
      <c r="AL434" s="72" t="str">
        <f t="shared" si="89"/>
        <v/>
      </c>
      <c r="AM434" s="71" t="str">
        <f t="shared" si="90"/>
        <v/>
      </c>
    </row>
    <row r="435" spans="2:39" ht="13.8" thickBot="1">
      <c r="B435" s="79">
        <v>44567</v>
      </c>
      <c r="C435" s="78">
        <f>'2019 PSUI Customer Load'!C435+'2019 PSUI Customer Gen'!C435</f>
        <v>1219.6099999999999</v>
      </c>
      <c r="D435" s="78">
        <f>'2019 PSUI Customer Load'!D435+'2019 PSUI Customer Gen'!D435</f>
        <v>1222.52</v>
      </c>
      <c r="E435" s="78">
        <f>'2019 PSUI Customer Load'!E435+'2019 PSUI Customer Gen'!E435</f>
        <v>1242.05</v>
      </c>
      <c r="F435" s="78">
        <f>'2019 PSUI Customer Load'!F435+'2019 PSUI Customer Gen'!F435</f>
        <v>1232.04</v>
      </c>
      <c r="G435" s="78">
        <f>'2019 PSUI Customer Load'!G435+'2019 PSUI Customer Gen'!G435</f>
        <v>1231.58</v>
      </c>
      <c r="H435" s="78">
        <f>'2019 PSUI Customer Load'!H435+'2019 PSUI Customer Gen'!H435</f>
        <v>1244.67</v>
      </c>
      <c r="I435" s="78">
        <f>'2019 PSUI Customer Load'!I435+'2019 PSUI Customer Gen'!I435</f>
        <v>1306.0999999999999</v>
      </c>
      <c r="J435" s="78">
        <f>'2019 PSUI Customer Load'!J435+'2019 PSUI Customer Gen'!J435</f>
        <v>1406.13</v>
      </c>
      <c r="K435" s="78">
        <f>'2019 PSUI Customer Load'!K435+'2019 PSUI Customer Gen'!K435</f>
        <v>1432.76</v>
      </c>
      <c r="L435" s="78">
        <f>'2019 PSUI Customer Load'!L435+'2019 PSUI Customer Gen'!L435</f>
        <v>1432.97</v>
      </c>
      <c r="M435" s="78">
        <f>'2019 PSUI Customer Load'!M435+'2019 PSUI Customer Gen'!M435</f>
        <v>1446.03</v>
      </c>
      <c r="N435" s="78">
        <f>'2019 PSUI Customer Load'!N435+'2019 PSUI Customer Gen'!N435</f>
        <v>1434.79</v>
      </c>
      <c r="O435" s="78">
        <f>'2019 PSUI Customer Load'!O435+'2019 PSUI Customer Gen'!O435</f>
        <v>1348.34</v>
      </c>
      <c r="P435" s="78">
        <f>'2019 PSUI Customer Load'!P435+'2019 PSUI Customer Gen'!P435</f>
        <v>1408.16</v>
      </c>
      <c r="Q435" s="78">
        <f>'2019 PSUI Customer Load'!Q435+'2019 PSUI Customer Gen'!Q435</f>
        <v>1412.95</v>
      </c>
      <c r="R435" s="78">
        <f>'2019 PSUI Customer Load'!R435+'2019 PSUI Customer Gen'!R435</f>
        <v>1428.67</v>
      </c>
      <c r="S435" s="78">
        <f>'2019 PSUI Customer Load'!S435+'2019 PSUI Customer Gen'!S435</f>
        <v>1491.8</v>
      </c>
      <c r="T435" s="78">
        <f>'2019 PSUI Customer Load'!T435+'2019 PSUI Customer Gen'!T435</f>
        <v>1366.279</v>
      </c>
      <c r="U435" s="78">
        <f>'2019 PSUI Customer Load'!U435+'2019 PSUI Customer Gen'!U435</f>
        <v>1335.0810000000001</v>
      </c>
      <c r="V435" s="78">
        <f>'2019 PSUI Customer Load'!V435+'2019 PSUI Customer Gen'!V435</f>
        <v>1347.135</v>
      </c>
      <c r="W435" s="78">
        <f>'2019 PSUI Customer Load'!W435+'2019 PSUI Customer Gen'!W435</f>
        <v>1319.79</v>
      </c>
      <c r="X435" s="78">
        <f>'2019 PSUI Customer Load'!X435+'2019 PSUI Customer Gen'!X435</f>
        <v>1303.1180000000002</v>
      </c>
      <c r="Y435" s="78">
        <f>'2019 PSUI Customer Load'!Y435+'2019 PSUI Customer Gen'!Y435</f>
        <v>1300.8100000000002</v>
      </c>
      <c r="Z435" s="78">
        <f>'2019 PSUI Customer Load'!Z435+'2019 PSUI Customer Gen'!Z435</f>
        <v>1275.7429999999999</v>
      </c>
      <c r="AA435" s="86">
        <f t="shared" si="78"/>
        <v>1491.8</v>
      </c>
      <c r="AB435" s="77">
        <f t="shared" si="79"/>
        <v>2022</v>
      </c>
      <c r="AC435" s="76">
        <f t="shared" si="80"/>
        <v>1</v>
      </c>
      <c r="AD435" s="76" t="str">
        <f t="shared" si="81"/>
        <v/>
      </c>
      <c r="AE435" s="76" t="str">
        <f t="shared" si="82"/>
        <v/>
      </c>
      <c r="AF435" s="74">
        <f t="shared" si="83"/>
        <v>1491.8</v>
      </c>
      <c r="AG435" s="75" t="str">
        <f t="shared" si="84"/>
        <v>17:00</v>
      </c>
      <c r="AH435" s="74">
        <f t="shared" si="85"/>
        <v>33680.925999999999</v>
      </c>
      <c r="AI435" s="73" t="str">
        <f t="shared" si="86"/>
        <v/>
      </c>
      <c r="AJ435" s="73" t="str">
        <f t="shared" si="87"/>
        <v/>
      </c>
      <c r="AK435" s="73" t="str">
        <f t="shared" si="88"/>
        <v/>
      </c>
      <c r="AL435" s="72" t="str">
        <f t="shared" si="89"/>
        <v/>
      </c>
      <c r="AM435" s="71" t="str">
        <f t="shared" si="90"/>
        <v/>
      </c>
    </row>
    <row r="436" spans="2:39" ht="13.8" thickBot="1">
      <c r="B436" s="79">
        <v>44568</v>
      </c>
      <c r="C436" s="78">
        <f>'2019 PSUI Customer Load'!C436+'2019 PSUI Customer Gen'!C436</f>
        <v>1277.066</v>
      </c>
      <c r="D436" s="78">
        <f>'2019 PSUI Customer Load'!D436+'2019 PSUI Customer Gen'!D436</f>
        <v>1257.1210000000001</v>
      </c>
      <c r="E436" s="78">
        <f>'2019 PSUI Customer Load'!E436+'2019 PSUI Customer Gen'!E436</f>
        <v>1277.7760000000001</v>
      </c>
      <c r="F436" s="78">
        <f>'2019 PSUI Customer Load'!F436+'2019 PSUI Customer Gen'!F436</f>
        <v>1275.9740000000002</v>
      </c>
      <c r="G436" s="78">
        <f>'2019 PSUI Customer Load'!G436+'2019 PSUI Customer Gen'!G436</f>
        <v>1300.021</v>
      </c>
      <c r="H436" s="78">
        <f>'2019 PSUI Customer Load'!H436+'2019 PSUI Customer Gen'!H436</f>
        <v>1296.7330000000002</v>
      </c>
      <c r="I436" s="78">
        <f>'2019 PSUI Customer Load'!I436+'2019 PSUI Customer Gen'!I436</f>
        <v>1341.3620000000001</v>
      </c>
      <c r="J436" s="78">
        <f>'2019 PSUI Customer Load'!J436+'2019 PSUI Customer Gen'!J436</f>
        <v>1445.779</v>
      </c>
      <c r="K436" s="78">
        <f>'2019 PSUI Customer Load'!K436+'2019 PSUI Customer Gen'!K436</f>
        <v>1448.903</v>
      </c>
      <c r="L436" s="78">
        <f>'2019 PSUI Customer Load'!L436+'2019 PSUI Customer Gen'!L436</f>
        <v>1449.425</v>
      </c>
      <c r="M436" s="78">
        <f>'2019 PSUI Customer Load'!M436+'2019 PSUI Customer Gen'!M436</f>
        <v>1468.1509999999998</v>
      </c>
      <c r="N436" s="78">
        <f>'2019 PSUI Customer Load'!N436+'2019 PSUI Customer Gen'!N436</f>
        <v>1461.8130000000001</v>
      </c>
      <c r="O436" s="78">
        <f>'2019 PSUI Customer Load'!O436+'2019 PSUI Customer Gen'!O436</f>
        <v>1417.4369999999999</v>
      </c>
      <c r="P436" s="78">
        <f>'2019 PSUI Customer Load'!P436+'2019 PSUI Customer Gen'!P436</f>
        <v>1423.43</v>
      </c>
      <c r="Q436" s="78">
        <f>'2019 PSUI Customer Load'!Q436+'2019 PSUI Customer Gen'!Q436</f>
        <v>1416.7830000000001</v>
      </c>
      <c r="R436" s="78">
        <f>'2019 PSUI Customer Load'!R436+'2019 PSUI Customer Gen'!R436</f>
        <v>1417.078</v>
      </c>
      <c r="S436" s="78">
        <f>'2019 PSUI Customer Load'!S436+'2019 PSUI Customer Gen'!S436</f>
        <v>1386.328</v>
      </c>
      <c r="T436" s="78">
        <f>'2019 PSUI Customer Load'!T436+'2019 PSUI Customer Gen'!T436</f>
        <v>1371.1079999999999</v>
      </c>
      <c r="U436" s="78">
        <f>'2019 PSUI Customer Load'!U436+'2019 PSUI Customer Gen'!U436</f>
        <v>1362.1490000000001</v>
      </c>
      <c r="V436" s="78">
        <f>'2019 PSUI Customer Load'!V436+'2019 PSUI Customer Gen'!V436</f>
        <v>1347.192</v>
      </c>
      <c r="W436" s="78">
        <f>'2019 PSUI Customer Load'!W436+'2019 PSUI Customer Gen'!W436</f>
        <v>1327.7539999999999</v>
      </c>
      <c r="X436" s="78">
        <f>'2019 PSUI Customer Load'!X436+'2019 PSUI Customer Gen'!X436</f>
        <v>1329.7470000000001</v>
      </c>
      <c r="Y436" s="78">
        <f>'2019 PSUI Customer Load'!Y436+'2019 PSUI Customer Gen'!Y436</f>
        <v>1305.0119999999999</v>
      </c>
      <c r="Z436" s="78">
        <f>'2019 PSUI Customer Load'!Z436+'2019 PSUI Customer Gen'!Z436</f>
        <v>1278.6280000000002</v>
      </c>
      <c r="AA436" s="86">
        <f t="shared" si="78"/>
        <v>1468.1509999999998</v>
      </c>
      <c r="AB436" s="77">
        <f t="shared" si="79"/>
        <v>2022</v>
      </c>
      <c r="AC436" s="76">
        <f t="shared" si="80"/>
        <v>1</v>
      </c>
      <c r="AD436" s="76" t="str">
        <f t="shared" si="81"/>
        <v/>
      </c>
      <c r="AE436" s="76" t="str">
        <f t="shared" si="82"/>
        <v/>
      </c>
      <c r="AF436" s="74">
        <f t="shared" si="83"/>
        <v>1468.1509999999998</v>
      </c>
      <c r="AG436" s="75" t="str">
        <f t="shared" si="84"/>
        <v>11:00</v>
      </c>
      <c r="AH436" s="74">
        <f t="shared" si="85"/>
        <v>34150.921000000002</v>
      </c>
      <c r="AI436" s="73" t="str">
        <f t="shared" si="86"/>
        <v/>
      </c>
      <c r="AJ436" s="73" t="str">
        <f t="shared" si="87"/>
        <v/>
      </c>
      <c r="AK436" s="73" t="str">
        <f t="shared" si="88"/>
        <v/>
      </c>
      <c r="AL436" s="72" t="str">
        <f t="shared" si="89"/>
        <v/>
      </c>
      <c r="AM436" s="71" t="str">
        <f t="shared" si="90"/>
        <v/>
      </c>
    </row>
    <row r="437" spans="2:39" ht="13.8" thickBot="1">
      <c r="B437" s="79">
        <v>44569</v>
      </c>
      <c r="C437" s="78">
        <f>'2019 PSUI Customer Load'!C437+'2019 PSUI Customer Gen'!C437</f>
        <v>1275.0170000000001</v>
      </c>
      <c r="D437" s="78">
        <f>'2019 PSUI Customer Load'!D437+'2019 PSUI Customer Gen'!D437</f>
        <v>1273.6740000000002</v>
      </c>
      <c r="E437" s="78">
        <f>'2019 PSUI Customer Load'!E437+'2019 PSUI Customer Gen'!E437</f>
        <v>1277.3340000000001</v>
      </c>
      <c r="F437" s="78">
        <f>'2019 PSUI Customer Load'!F437+'2019 PSUI Customer Gen'!F437</f>
        <v>1278.5160000000001</v>
      </c>
      <c r="G437" s="78">
        <f>'2019 PSUI Customer Load'!G437+'2019 PSUI Customer Gen'!G437</f>
        <v>1287.3050000000001</v>
      </c>
      <c r="H437" s="78">
        <f>'2019 PSUI Customer Load'!H437+'2019 PSUI Customer Gen'!H437</f>
        <v>1283.973</v>
      </c>
      <c r="I437" s="78">
        <f>'2019 PSUI Customer Load'!I437+'2019 PSUI Customer Gen'!I437</f>
        <v>1315.3019999999999</v>
      </c>
      <c r="J437" s="78">
        <f>'2019 PSUI Customer Load'!J437+'2019 PSUI Customer Gen'!J437</f>
        <v>1348.634</v>
      </c>
      <c r="K437" s="78">
        <f>'2019 PSUI Customer Load'!K437+'2019 PSUI Customer Gen'!K437</f>
        <v>1378.895</v>
      </c>
      <c r="L437" s="78">
        <f>'2019 PSUI Customer Load'!L437+'2019 PSUI Customer Gen'!L437</f>
        <v>1354.6020000000001</v>
      </c>
      <c r="M437" s="78">
        <f>'2019 PSUI Customer Load'!M437+'2019 PSUI Customer Gen'!M437</f>
        <v>1357.9929999999999</v>
      </c>
      <c r="N437" s="78">
        <f>'2019 PSUI Customer Load'!N437+'2019 PSUI Customer Gen'!N437</f>
        <v>1347.2579999999998</v>
      </c>
      <c r="O437" s="78">
        <f>'2019 PSUI Customer Load'!O437+'2019 PSUI Customer Gen'!O437</f>
        <v>1317.9280000000001</v>
      </c>
      <c r="P437" s="78">
        <f>'2019 PSUI Customer Load'!P437+'2019 PSUI Customer Gen'!P437</f>
        <v>1301.3489999999999</v>
      </c>
      <c r="Q437" s="78">
        <f>'2019 PSUI Customer Load'!Q437+'2019 PSUI Customer Gen'!Q437</f>
        <v>1271.7640000000001</v>
      </c>
      <c r="R437" s="78">
        <f>'2019 PSUI Customer Load'!R437+'2019 PSUI Customer Gen'!R437</f>
        <v>1251.375</v>
      </c>
      <c r="S437" s="78">
        <f>'2019 PSUI Customer Load'!S437+'2019 PSUI Customer Gen'!S437</f>
        <v>1271.4460000000001</v>
      </c>
      <c r="T437" s="78">
        <f>'2019 PSUI Customer Load'!T437+'2019 PSUI Customer Gen'!T437</f>
        <v>1268.239</v>
      </c>
      <c r="U437" s="78">
        <f>'2019 PSUI Customer Load'!U437+'2019 PSUI Customer Gen'!U437</f>
        <v>1271.211</v>
      </c>
      <c r="V437" s="78">
        <f>'2019 PSUI Customer Load'!V437+'2019 PSUI Customer Gen'!V437</f>
        <v>1251.5509999999999</v>
      </c>
      <c r="W437" s="78">
        <f>'2019 PSUI Customer Load'!W437+'2019 PSUI Customer Gen'!W437</f>
        <v>1235.93</v>
      </c>
      <c r="X437" s="78">
        <f>'2019 PSUI Customer Load'!X437+'2019 PSUI Customer Gen'!X437</f>
        <v>1227.4370000000001</v>
      </c>
      <c r="Y437" s="78">
        <f>'2019 PSUI Customer Load'!Y437+'2019 PSUI Customer Gen'!Y437</f>
        <v>1204.288</v>
      </c>
      <c r="Z437" s="78">
        <f>'2019 PSUI Customer Load'!Z437+'2019 PSUI Customer Gen'!Z437</f>
        <v>1208.684</v>
      </c>
      <c r="AA437" s="86">
        <f t="shared" si="78"/>
        <v>1378.895</v>
      </c>
      <c r="AB437" s="77">
        <f t="shared" si="79"/>
        <v>2022</v>
      </c>
      <c r="AC437" s="76">
        <f t="shared" si="80"/>
        <v>1</v>
      </c>
      <c r="AD437" s="76" t="str">
        <f t="shared" si="81"/>
        <v/>
      </c>
      <c r="AE437" s="76" t="str">
        <f t="shared" si="82"/>
        <v/>
      </c>
      <c r="AF437" s="74">
        <f t="shared" si="83"/>
        <v>1378.895</v>
      </c>
      <c r="AG437" s="75" t="str">
        <f t="shared" si="84"/>
        <v>9:00</v>
      </c>
      <c r="AH437" s="74">
        <f t="shared" si="85"/>
        <v>32238.600000000006</v>
      </c>
      <c r="AI437" s="73" t="str">
        <f t="shared" si="86"/>
        <v/>
      </c>
      <c r="AJ437" s="73" t="str">
        <f t="shared" si="87"/>
        <v/>
      </c>
      <c r="AK437" s="73" t="str">
        <f t="shared" si="88"/>
        <v/>
      </c>
      <c r="AL437" s="72" t="str">
        <f t="shared" si="89"/>
        <v/>
      </c>
      <c r="AM437" s="71" t="str">
        <f t="shared" si="90"/>
        <v/>
      </c>
    </row>
    <row r="438" spans="2:39" ht="13.8" thickBot="1">
      <c r="B438" s="79">
        <v>44570</v>
      </c>
      <c r="C438" s="78">
        <f>'2019 PSUI Customer Load'!C438+'2019 PSUI Customer Gen'!C438</f>
        <v>1196.8150000000001</v>
      </c>
      <c r="D438" s="78">
        <f>'2019 PSUI Customer Load'!D438+'2019 PSUI Customer Gen'!D438</f>
        <v>1203.384</v>
      </c>
      <c r="E438" s="78">
        <f>'2019 PSUI Customer Load'!E438+'2019 PSUI Customer Gen'!E438</f>
        <v>1202.24</v>
      </c>
      <c r="F438" s="78">
        <f>'2019 PSUI Customer Load'!F438+'2019 PSUI Customer Gen'!F438</f>
        <v>1208.3910000000001</v>
      </c>
      <c r="G438" s="78">
        <f>'2019 PSUI Customer Load'!G438+'2019 PSUI Customer Gen'!G438</f>
        <v>1204.9560000000001</v>
      </c>
      <c r="H438" s="78">
        <f>'2019 PSUI Customer Load'!H438+'2019 PSUI Customer Gen'!H438</f>
        <v>1214.1779999999999</v>
      </c>
      <c r="I438" s="78">
        <f>'2019 PSUI Customer Load'!I438+'2019 PSUI Customer Gen'!I438</f>
        <v>1209.6990000000001</v>
      </c>
      <c r="J438" s="78">
        <f>'2019 PSUI Customer Load'!J438+'2019 PSUI Customer Gen'!J438</f>
        <v>1269.636</v>
      </c>
      <c r="K438" s="78">
        <f>'2019 PSUI Customer Load'!K438+'2019 PSUI Customer Gen'!K438</f>
        <v>1238.798</v>
      </c>
      <c r="L438" s="78">
        <f>'2019 PSUI Customer Load'!L438+'2019 PSUI Customer Gen'!L438</f>
        <v>1253.3619999999999</v>
      </c>
      <c r="M438" s="78">
        <f>'2019 PSUI Customer Load'!M438+'2019 PSUI Customer Gen'!M438</f>
        <v>1277.375</v>
      </c>
      <c r="N438" s="78">
        <f>'2019 PSUI Customer Load'!N438+'2019 PSUI Customer Gen'!N438</f>
        <v>1263.3919999999998</v>
      </c>
      <c r="O438" s="78">
        <f>'2019 PSUI Customer Load'!O438+'2019 PSUI Customer Gen'!O438</f>
        <v>1253.079</v>
      </c>
      <c r="P438" s="78">
        <f>'2019 PSUI Customer Load'!P438+'2019 PSUI Customer Gen'!P438</f>
        <v>1266.316</v>
      </c>
      <c r="Q438" s="78">
        <f>'2019 PSUI Customer Load'!Q438+'2019 PSUI Customer Gen'!Q438</f>
        <v>1253.9259999999999</v>
      </c>
      <c r="R438" s="78">
        <f>'2019 PSUI Customer Load'!R438+'2019 PSUI Customer Gen'!R438</f>
        <v>1262.7440000000001</v>
      </c>
      <c r="S438" s="78">
        <f>'2019 PSUI Customer Load'!S438+'2019 PSUI Customer Gen'!S438</f>
        <v>1251.998</v>
      </c>
      <c r="T438" s="78">
        <f>'2019 PSUI Customer Load'!T438+'2019 PSUI Customer Gen'!T438</f>
        <v>1256.6399999999999</v>
      </c>
      <c r="U438" s="78">
        <f>'2019 PSUI Customer Load'!U438+'2019 PSUI Customer Gen'!U438</f>
        <v>1263.69</v>
      </c>
      <c r="V438" s="78">
        <f>'2019 PSUI Customer Load'!V438+'2019 PSUI Customer Gen'!V438</f>
        <v>1259.3960000000002</v>
      </c>
      <c r="W438" s="78">
        <f>'2019 PSUI Customer Load'!W438+'2019 PSUI Customer Gen'!W438</f>
        <v>1245.7339999999999</v>
      </c>
      <c r="X438" s="78">
        <f>'2019 PSUI Customer Load'!X438+'2019 PSUI Customer Gen'!X438</f>
        <v>1255.2429999999999</v>
      </c>
      <c r="Y438" s="78">
        <f>'2019 PSUI Customer Load'!Y438+'2019 PSUI Customer Gen'!Y438</f>
        <v>1255.011</v>
      </c>
      <c r="Z438" s="78">
        <f>'2019 PSUI Customer Load'!Z438+'2019 PSUI Customer Gen'!Z438</f>
        <v>1255.2239999999999</v>
      </c>
      <c r="AA438" s="86">
        <f t="shared" si="78"/>
        <v>1277.375</v>
      </c>
      <c r="AB438" s="77">
        <f t="shared" si="79"/>
        <v>2022</v>
      </c>
      <c r="AC438" s="76">
        <f t="shared" si="80"/>
        <v>1</v>
      </c>
      <c r="AD438" s="76" t="str">
        <f t="shared" si="81"/>
        <v/>
      </c>
      <c r="AE438" s="76" t="str">
        <f t="shared" si="82"/>
        <v/>
      </c>
      <c r="AF438" s="74">
        <f t="shared" si="83"/>
        <v>1277.375</v>
      </c>
      <c r="AG438" s="75" t="str">
        <f t="shared" si="84"/>
        <v>11:00</v>
      </c>
      <c r="AH438" s="74">
        <f t="shared" si="85"/>
        <v>31098.601999999992</v>
      </c>
      <c r="AI438" s="73" t="str">
        <f t="shared" si="86"/>
        <v/>
      </c>
      <c r="AJ438" s="73" t="str">
        <f t="shared" si="87"/>
        <v/>
      </c>
      <c r="AK438" s="73" t="str">
        <f t="shared" si="88"/>
        <v/>
      </c>
      <c r="AL438" s="72" t="str">
        <f t="shared" si="89"/>
        <v/>
      </c>
      <c r="AM438" s="71" t="str">
        <f t="shared" si="90"/>
        <v/>
      </c>
    </row>
    <row r="439" spans="2:39" ht="13.8" thickBot="1">
      <c r="B439" s="79">
        <v>44571</v>
      </c>
      <c r="C439" s="78">
        <f>'2019 PSUI Customer Load'!C439+'2019 PSUI Customer Gen'!C439</f>
        <v>1266.2429999999999</v>
      </c>
      <c r="D439" s="78">
        <f>'2019 PSUI Customer Load'!D439+'2019 PSUI Customer Gen'!D439</f>
        <v>1248.4190000000001</v>
      </c>
      <c r="E439" s="78">
        <f>'2019 PSUI Customer Load'!E439+'2019 PSUI Customer Gen'!E439</f>
        <v>1255.115</v>
      </c>
      <c r="F439" s="78">
        <f>'2019 PSUI Customer Load'!F439+'2019 PSUI Customer Gen'!F439</f>
        <v>1258.9070000000002</v>
      </c>
      <c r="G439" s="78">
        <f>'2019 PSUI Customer Load'!G439+'2019 PSUI Customer Gen'!G439</f>
        <v>1281.5260000000001</v>
      </c>
      <c r="H439" s="78">
        <f>'2019 PSUI Customer Load'!H439+'2019 PSUI Customer Gen'!H439</f>
        <v>1289.203</v>
      </c>
      <c r="I439" s="78">
        <f>'2019 PSUI Customer Load'!I439+'2019 PSUI Customer Gen'!I439</f>
        <v>1355.8340000000001</v>
      </c>
      <c r="J439" s="78">
        <f>'2019 PSUI Customer Load'!J439+'2019 PSUI Customer Gen'!J439</f>
        <v>1433.1830000000002</v>
      </c>
      <c r="K439" s="78">
        <f>'2019 PSUI Customer Load'!K439+'2019 PSUI Customer Gen'!K439</f>
        <v>1485.874</v>
      </c>
      <c r="L439" s="78">
        <f>'2019 PSUI Customer Load'!L439+'2019 PSUI Customer Gen'!L439</f>
        <v>1512.1889999999999</v>
      </c>
      <c r="M439" s="78">
        <f>'2019 PSUI Customer Load'!M439+'2019 PSUI Customer Gen'!M439</f>
        <v>1524.9660000000001</v>
      </c>
      <c r="N439" s="78">
        <f>'2019 PSUI Customer Load'!N439+'2019 PSUI Customer Gen'!N439</f>
        <v>1537.1100000000001</v>
      </c>
      <c r="O439" s="78">
        <f>'2019 PSUI Customer Load'!O439+'2019 PSUI Customer Gen'!O439</f>
        <v>1478.778</v>
      </c>
      <c r="P439" s="78">
        <f>'2019 PSUI Customer Load'!P439+'2019 PSUI Customer Gen'!P439</f>
        <v>1493.673</v>
      </c>
      <c r="Q439" s="78">
        <f>'2019 PSUI Customer Load'!Q439+'2019 PSUI Customer Gen'!Q439</f>
        <v>1472.337</v>
      </c>
      <c r="R439" s="78">
        <f>'2019 PSUI Customer Load'!R439+'2019 PSUI Customer Gen'!R439</f>
        <v>1477.838</v>
      </c>
      <c r="S439" s="78">
        <f>'2019 PSUI Customer Load'!S439+'2019 PSUI Customer Gen'!S439</f>
        <v>1458.078</v>
      </c>
      <c r="T439" s="78">
        <f>'2019 PSUI Customer Load'!T439+'2019 PSUI Customer Gen'!T439</f>
        <v>1411.9959999999999</v>
      </c>
      <c r="U439" s="78">
        <f>'2019 PSUI Customer Load'!U439+'2019 PSUI Customer Gen'!U439</f>
        <v>1395.895</v>
      </c>
      <c r="V439" s="78">
        <f>'2019 PSUI Customer Load'!V439+'2019 PSUI Customer Gen'!V439</f>
        <v>1376.672</v>
      </c>
      <c r="W439" s="78">
        <f>'2019 PSUI Customer Load'!W439+'2019 PSUI Customer Gen'!W439</f>
        <v>1355.7850000000001</v>
      </c>
      <c r="X439" s="78">
        <f>'2019 PSUI Customer Load'!X439+'2019 PSUI Customer Gen'!X439</f>
        <v>1349.23</v>
      </c>
      <c r="Y439" s="78">
        <f>'2019 PSUI Customer Load'!Y439+'2019 PSUI Customer Gen'!Y439</f>
        <v>1354.068</v>
      </c>
      <c r="Z439" s="78">
        <f>'2019 PSUI Customer Load'!Z439+'2019 PSUI Customer Gen'!Z439</f>
        <v>1341.8440000000001</v>
      </c>
      <c r="AA439" s="86">
        <f t="shared" si="78"/>
        <v>1537.1100000000001</v>
      </c>
      <c r="AB439" s="77">
        <f t="shared" si="79"/>
        <v>2022</v>
      </c>
      <c r="AC439" s="76">
        <f t="shared" si="80"/>
        <v>1</v>
      </c>
      <c r="AD439" s="76" t="str">
        <f t="shared" si="81"/>
        <v/>
      </c>
      <c r="AE439" s="76" t="str">
        <f t="shared" si="82"/>
        <v/>
      </c>
      <c r="AF439" s="74">
        <f t="shared" si="83"/>
        <v>1537.1100000000001</v>
      </c>
      <c r="AG439" s="75" t="str">
        <f t="shared" si="84"/>
        <v>12:00</v>
      </c>
      <c r="AH439" s="74">
        <f t="shared" si="85"/>
        <v>34951.873</v>
      </c>
      <c r="AI439" s="73" t="str">
        <f t="shared" si="86"/>
        <v/>
      </c>
      <c r="AJ439" s="73" t="str">
        <f t="shared" si="87"/>
        <v/>
      </c>
      <c r="AK439" s="73" t="str">
        <f t="shared" si="88"/>
        <v/>
      </c>
      <c r="AL439" s="72" t="str">
        <f t="shared" si="89"/>
        <v/>
      </c>
      <c r="AM439" s="71" t="str">
        <f t="shared" si="90"/>
        <v/>
      </c>
    </row>
    <row r="440" spans="2:39" ht="13.8" thickBot="1">
      <c r="B440" s="79">
        <v>44572</v>
      </c>
      <c r="C440" s="78">
        <f>'2019 PSUI Customer Load'!C440+'2019 PSUI Customer Gen'!C440</f>
        <v>1325.5200000000002</v>
      </c>
      <c r="D440" s="78">
        <f>'2019 PSUI Customer Load'!D440+'2019 PSUI Customer Gen'!D440</f>
        <v>1321.9140000000002</v>
      </c>
      <c r="E440" s="78">
        <f>'2019 PSUI Customer Load'!E440+'2019 PSUI Customer Gen'!E440</f>
        <v>1329.8709999999999</v>
      </c>
      <c r="F440" s="78">
        <f>'2019 PSUI Customer Load'!F440+'2019 PSUI Customer Gen'!F440</f>
        <v>1327.8040000000001</v>
      </c>
      <c r="G440" s="78">
        <f>'2019 PSUI Customer Load'!G440+'2019 PSUI Customer Gen'!G440</f>
        <v>1347.2529999999999</v>
      </c>
      <c r="H440" s="78">
        <f>'2019 PSUI Customer Load'!H440+'2019 PSUI Customer Gen'!H440</f>
        <v>1352.472</v>
      </c>
      <c r="I440" s="78">
        <f>'2019 PSUI Customer Load'!I440+'2019 PSUI Customer Gen'!I440</f>
        <v>1431.693</v>
      </c>
      <c r="J440" s="78">
        <f>'2019 PSUI Customer Load'!J440+'2019 PSUI Customer Gen'!J440</f>
        <v>1497.9280000000001</v>
      </c>
      <c r="K440" s="78">
        <f>'2019 PSUI Customer Load'!K440+'2019 PSUI Customer Gen'!K440</f>
        <v>1521.327</v>
      </c>
      <c r="L440" s="78">
        <f>'2019 PSUI Customer Load'!L440+'2019 PSUI Customer Gen'!L440</f>
        <v>1535.4670000000001</v>
      </c>
      <c r="M440" s="78">
        <f>'2019 PSUI Customer Load'!M440+'2019 PSUI Customer Gen'!M440</f>
        <v>1541.924</v>
      </c>
      <c r="N440" s="78">
        <f>'2019 PSUI Customer Load'!N440+'2019 PSUI Customer Gen'!N440</f>
        <v>1545.239</v>
      </c>
      <c r="O440" s="78">
        <f>'2019 PSUI Customer Load'!O440+'2019 PSUI Customer Gen'!O440</f>
        <v>1472.317</v>
      </c>
      <c r="P440" s="78">
        <f>'2019 PSUI Customer Load'!P440+'2019 PSUI Customer Gen'!P440</f>
        <v>1452.3390000000002</v>
      </c>
      <c r="Q440" s="78">
        <f>'2019 PSUI Customer Load'!Q440+'2019 PSUI Customer Gen'!Q440</f>
        <v>1468.2339999999999</v>
      </c>
      <c r="R440" s="78">
        <f>'2019 PSUI Customer Load'!R440+'2019 PSUI Customer Gen'!R440</f>
        <v>1481.4959999999999</v>
      </c>
      <c r="S440" s="78">
        <f>'2019 PSUI Customer Load'!S440+'2019 PSUI Customer Gen'!S440</f>
        <v>1461.9270000000001</v>
      </c>
      <c r="T440" s="78">
        <f>'2019 PSUI Customer Load'!T440+'2019 PSUI Customer Gen'!T440</f>
        <v>1413.8989999999999</v>
      </c>
      <c r="U440" s="78">
        <f>'2019 PSUI Customer Load'!U440+'2019 PSUI Customer Gen'!U440</f>
        <v>1393.8789999999999</v>
      </c>
      <c r="V440" s="78">
        <f>'2019 PSUI Customer Load'!V440+'2019 PSUI Customer Gen'!V440</f>
        <v>1383.9190000000001</v>
      </c>
      <c r="W440" s="78">
        <f>'2019 PSUI Customer Load'!W440+'2019 PSUI Customer Gen'!W440</f>
        <v>1355.204</v>
      </c>
      <c r="X440" s="78">
        <f>'2019 PSUI Customer Load'!X440+'2019 PSUI Customer Gen'!X440</f>
        <v>1346.0420000000001</v>
      </c>
      <c r="Y440" s="78">
        <f>'2019 PSUI Customer Load'!Y440+'2019 PSUI Customer Gen'!Y440</f>
        <v>1314.7149999999999</v>
      </c>
      <c r="Z440" s="78">
        <f>'2019 PSUI Customer Load'!Z440+'2019 PSUI Customer Gen'!Z440</f>
        <v>1299.9870000000001</v>
      </c>
      <c r="AA440" s="86">
        <f t="shared" si="78"/>
        <v>1545.239</v>
      </c>
      <c r="AB440" s="77">
        <f t="shared" si="79"/>
        <v>2022</v>
      </c>
      <c r="AC440" s="76">
        <f t="shared" si="80"/>
        <v>1</v>
      </c>
      <c r="AD440" s="76" t="str">
        <f t="shared" si="81"/>
        <v/>
      </c>
      <c r="AE440" s="76" t="str">
        <f t="shared" si="82"/>
        <v/>
      </c>
      <c r="AF440" s="74">
        <f t="shared" si="83"/>
        <v>1545.239</v>
      </c>
      <c r="AG440" s="75" t="str">
        <f t="shared" si="84"/>
        <v>12:00</v>
      </c>
      <c r="AH440" s="74">
        <f t="shared" si="85"/>
        <v>35467.609000000004</v>
      </c>
      <c r="AI440" s="73" t="str">
        <f t="shared" si="86"/>
        <v/>
      </c>
      <c r="AJ440" s="73" t="str">
        <f t="shared" si="87"/>
        <v/>
      </c>
      <c r="AK440" s="73" t="str">
        <f t="shared" si="88"/>
        <v/>
      </c>
      <c r="AL440" s="72" t="str">
        <f t="shared" si="89"/>
        <v/>
      </c>
      <c r="AM440" s="71" t="str">
        <f t="shared" si="90"/>
        <v/>
      </c>
    </row>
    <row r="441" spans="2:39" ht="13.8" thickBot="1">
      <c r="B441" s="79">
        <v>44573</v>
      </c>
      <c r="C441" s="78">
        <f>'2019 PSUI Customer Load'!C441+'2019 PSUI Customer Gen'!C441</f>
        <v>1285.3110000000001</v>
      </c>
      <c r="D441" s="78">
        <f>'2019 PSUI Customer Load'!D441+'2019 PSUI Customer Gen'!D441</f>
        <v>1275.345</v>
      </c>
      <c r="E441" s="78">
        <f>'2019 PSUI Customer Load'!E441+'2019 PSUI Customer Gen'!E441</f>
        <v>1263.9959999999999</v>
      </c>
      <c r="F441" s="78">
        <f>'2019 PSUI Customer Load'!F441+'2019 PSUI Customer Gen'!F441</f>
        <v>1257.5160000000001</v>
      </c>
      <c r="G441" s="78">
        <f>'2019 PSUI Customer Load'!G441+'2019 PSUI Customer Gen'!G441</f>
        <v>1262.943</v>
      </c>
      <c r="H441" s="78">
        <f>'2019 PSUI Customer Load'!H441+'2019 PSUI Customer Gen'!H441</f>
        <v>1260.146</v>
      </c>
      <c r="I441" s="78">
        <f>'2019 PSUI Customer Load'!I441+'2019 PSUI Customer Gen'!I441</f>
        <v>1305.329</v>
      </c>
      <c r="J441" s="78">
        <f>'2019 PSUI Customer Load'!J441+'2019 PSUI Customer Gen'!J441</f>
        <v>1405.261</v>
      </c>
      <c r="K441" s="78">
        <f>'2019 PSUI Customer Load'!K441+'2019 PSUI Customer Gen'!K441</f>
        <v>1404.521</v>
      </c>
      <c r="L441" s="78">
        <f>'2019 PSUI Customer Load'!L441+'2019 PSUI Customer Gen'!L441</f>
        <v>1413.7760000000001</v>
      </c>
      <c r="M441" s="78">
        <f>'2019 PSUI Customer Load'!M441+'2019 PSUI Customer Gen'!M441</f>
        <v>1433.4949999999999</v>
      </c>
      <c r="N441" s="78">
        <f>'2019 PSUI Customer Load'!N441+'2019 PSUI Customer Gen'!N441</f>
        <v>1449.47</v>
      </c>
      <c r="O441" s="78">
        <f>'2019 PSUI Customer Load'!O441+'2019 PSUI Customer Gen'!O441</f>
        <v>1402.057</v>
      </c>
      <c r="P441" s="78">
        <f>'2019 PSUI Customer Load'!P441+'2019 PSUI Customer Gen'!P441</f>
        <v>1405.7750000000001</v>
      </c>
      <c r="Q441" s="78">
        <f>'2019 PSUI Customer Load'!Q441+'2019 PSUI Customer Gen'!Q441</f>
        <v>1377.1179999999999</v>
      </c>
      <c r="R441" s="78">
        <f>'2019 PSUI Customer Load'!R441+'2019 PSUI Customer Gen'!R441</f>
        <v>1399.116</v>
      </c>
      <c r="S441" s="78">
        <f>'2019 PSUI Customer Load'!S441+'2019 PSUI Customer Gen'!S441</f>
        <v>1372.5510000000002</v>
      </c>
      <c r="T441" s="78">
        <f>'2019 PSUI Customer Load'!T441+'2019 PSUI Customer Gen'!T441</f>
        <v>1328.7820000000002</v>
      </c>
      <c r="U441" s="78">
        <f>'2019 PSUI Customer Load'!U441+'2019 PSUI Customer Gen'!U441</f>
        <v>1306.5539999999999</v>
      </c>
      <c r="V441" s="78">
        <f>'2019 PSUI Customer Load'!V441+'2019 PSUI Customer Gen'!V441</f>
        <v>1292.896</v>
      </c>
      <c r="W441" s="78">
        <f>'2019 PSUI Customer Load'!W441+'2019 PSUI Customer Gen'!W441</f>
        <v>1277.021</v>
      </c>
      <c r="X441" s="78">
        <f>'2019 PSUI Customer Load'!X441+'2019 PSUI Customer Gen'!X441</f>
        <v>1277.798</v>
      </c>
      <c r="Y441" s="78">
        <f>'2019 PSUI Customer Load'!Y441+'2019 PSUI Customer Gen'!Y441</f>
        <v>1264.2139999999999</v>
      </c>
      <c r="Z441" s="78">
        <f>'2019 PSUI Customer Load'!Z441+'2019 PSUI Customer Gen'!Z441</f>
        <v>1245.191</v>
      </c>
      <c r="AA441" s="86">
        <f t="shared" si="78"/>
        <v>1449.47</v>
      </c>
      <c r="AB441" s="77">
        <f t="shared" si="79"/>
        <v>2022</v>
      </c>
      <c r="AC441" s="76">
        <f t="shared" si="80"/>
        <v>1</v>
      </c>
      <c r="AD441" s="76" t="str">
        <f t="shared" si="81"/>
        <v/>
      </c>
      <c r="AE441" s="76" t="str">
        <f t="shared" si="82"/>
        <v/>
      </c>
      <c r="AF441" s="74">
        <f t="shared" si="83"/>
        <v>1449.47</v>
      </c>
      <c r="AG441" s="75" t="str">
        <f t="shared" si="84"/>
        <v>12:00</v>
      </c>
      <c r="AH441" s="74">
        <f t="shared" si="85"/>
        <v>33415.651999999995</v>
      </c>
      <c r="AI441" s="73" t="str">
        <f t="shared" si="86"/>
        <v/>
      </c>
      <c r="AJ441" s="73" t="str">
        <f t="shared" si="87"/>
        <v/>
      </c>
      <c r="AK441" s="73" t="str">
        <f t="shared" si="88"/>
        <v/>
      </c>
      <c r="AL441" s="72" t="str">
        <f t="shared" si="89"/>
        <v/>
      </c>
      <c r="AM441" s="71" t="str">
        <f t="shared" si="90"/>
        <v/>
      </c>
    </row>
    <row r="442" spans="2:39" ht="13.8" thickBot="1">
      <c r="B442" s="79">
        <v>44574</v>
      </c>
      <c r="C442" s="78">
        <f>'2019 PSUI Customer Load'!C442+'2019 PSUI Customer Gen'!C442</f>
        <v>1227.8679999999999</v>
      </c>
      <c r="D442" s="78">
        <f>'2019 PSUI Customer Load'!D442+'2019 PSUI Customer Gen'!D442</f>
        <v>1228.9090000000001</v>
      </c>
      <c r="E442" s="78">
        <f>'2019 PSUI Customer Load'!E442+'2019 PSUI Customer Gen'!E442</f>
        <v>1226.5170000000001</v>
      </c>
      <c r="F442" s="78">
        <f>'2019 PSUI Customer Load'!F442+'2019 PSUI Customer Gen'!F442</f>
        <v>1218.1990000000001</v>
      </c>
      <c r="G442" s="78">
        <f>'2019 PSUI Customer Load'!G442+'2019 PSUI Customer Gen'!G442</f>
        <v>1233.9569999999999</v>
      </c>
      <c r="H442" s="78">
        <f>'2019 PSUI Customer Load'!H442+'2019 PSUI Customer Gen'!H442</f>
        <v>1250.201</v>
      </c>
      <c r="I442" s="78">
        <f>'2019 PSUI Customer Load'!I442+'2019 PSUI Customer Gen'!I442</f>
        <v>1307.616</v>
      </c>
      <c r="J442" s="78">
        <f>'2019 PSUI Customer Load'!J442+'2019 PSUI Customer Gen'!J442</f>
        <v>1376.1580000000001</v>
      </c>
      <c r="K442" s="78">
        <f>'2019 PSUI Customer Load'!K442+'2019 PSUI Customer Gen'!K442</f>
        <v>1404.2719999999999</v>
      </c>
      <c r="L442" s="78">
        <f>'2019 PSUI Customer Load'!L442+'2019 PSUI Customer Gen'!L442</f>
        <v>1425.799</v>
      </c>
      <c r="M442" s="78">
        <f>'2019 PSUI Customer Load'!M442+'2019 PSUI Customer Gen'!M442</f>
        <v>1446.2460000000001</v>
      </c>
      <c r="N442" s="78">
        <f>'2019 PSUI Customer Load'!N442+'2019 PSUI Customer Gen'!N442</f>
        <v>1426.9369999999999</v>
      </c>
      <c r="O442" s="78">
        <f>'2019 PSUI Customer Load'!O442+'2019 PSUI Customer Gen'!O442</f>
        <v>1407.604</v>
      </c>
      <c r="P442" s="78">
        <f>'2019 PSUI Customer Load'!P442+'2019 PSUI Customer Gen'!P442</f>
        <v>1418.752</v>
      </c>
      <c r="Q442" s="78">
        <f>'2019 PSUI Customer Load'!Q442+'2019 PSUI Customer Gen'!Q442</f>
        <v>1395.5520000000001</v>
      </c>
      <c r="R442" s="78">
        <f>'2019 PSUI Customer Load'!R442+'2019 PSUI Customer Gen'!R442</f>
        <v>1376.2539999999999</v>
      </c>
      <c r="S442" s="78">
        <f>'2019 PSUI Customer Load'!S442+'2019 PSUI Customer Gen'!S442</f>
        <v>1362.4669999999999</v>
      </c>
      <c r="T442" s="78">
        <f>'2019 PSUI Customer Load'!T442+'2019 PSUI Customer Gen'!T442</f>
        <v>1321.0569999999998</v>
      </c>
      <c r="U442" s="78">
        <f>'2019 PSUI Customer Load'!U442+'2019 PSUI Customer Gen'!U442</f>
        <v>1301.8329999999999</v>
      </c>
      <c r="V442" s="78">
        <f>'2019 PSUI Customer Load'!V442+'2019 PSUI Customer Gen'!V442</f>
        <v>1303.5429999999999</v>
      </c>
      <c r="W442" s="78">
        <f>'2019 PSUI Customer Load'!W442+'2019 PSUI Customer Gen'!W442</f>
        <v>1295.2079999999999</v>
      </c>
      <c r="X442" s="78">
        <f>'2019 PSUI Customer Load'!X442+'2019 PSUI Customer Gen'!X442</f>
        <v>1299.896</v>
      </c>
      <c r="Y442" s="78">
        <f>'2019 PSUI Customer Load'!Y442+'2019 PSUI Customer Gen'!Y442</f>
        <v>1286.5449999999998</v>
      </c>
      <c r="Z442" s="78">
        <f>'2019 PSUI Customer Load'!Z442+'2019 PSUI Customer Gen'!Z442</f>
        <v>1266.328</v>
      </c>
      <c r="AA442" s="86">
        <f t="shared" si="78"/>
        <v>1446.2460000000001</v>
      </c>
      <c r="AB442" s="77">
        <f t="shared" si="79"/>
        <v>2022</v>
      </c>
      <c r="AC442" s="76">
        <f t="shared" si="80"/>
        <v>1</v>
      </c>
      <c r="AD442" s="76" t="str">
        <f t="shared" si="81"/>
        <v/>
      </c>
      <c r="AE442" s="76" t="str">
        <f t="shared" si="82"/>
        <v/>
      </c>
      <c r="AF442" s="74">
        <f t="shared" si="83"/>
        <v>1446.2460000000001</v>
      </c>
      <c r="AG442" s="75" t="str">
        <f t="shared" si="84"/>
        <v>11:00</v>
      </c>
      <c r="AH442" s="74">
        <f t="shared" si="85"/>
        <v>33253.964</v>
      </c>
      <c r="AI442" s="73" t="str">
        <f t="shared" si="86"/>
        <v/>
      </c>
      <c r="AJ442" s="73" t="str">
        <f t="shared" si="87"/>
        <v/>
      </c>
      <c r="AK442" s="73" t="str">
        <f t="shared" si="88"/>
        <v/>
      </c>
      <c r="AL442" s="72" t="str">
        <f t="shared" si="89"/>
        <v/>
      </c>
      <c r="AM442" s="71" t="str">
        <f t="shared" si="90"/>
        <v/>
      </c>
    </row>
    <row r="443" spans="2:39" ht="13.8" thickBot="1">
      <c r="B443" s="79">
        <v>44575</v>
      </c>
      <c r="C443" s="78">
        <f>'2019 PSUI Customer Load'!C443+'2019 PSUI Customer Gen'!C443</f>
        <v>1267.155</v>
      </c>
      <c r="D443" s="78">
        <f>'2019 PSUI Customer Load'!D443+'2019 PSUI Customer Gen'!D443</f>
        <v>1247.057</v>
      </c>
      <c r="E443" s="78">
        <f>'2019 PSUI Customer Load'!E443+'2019 PSUI Customer Gen'!E443</f>
        <v>1239.75</v>
      </c>
      <c r="F443" s="78">
        <f>'2019 PSUI Customer Load'!F443+'2019 PSUI Customer Gen'!F443</f>
        <v>1247.9639999999999</v>
      </c>
      <c r="G443" s="78">
        <f>'2019 PSUI Customer Load'!G443+'2019 PSUI Customer Gen'!G443</f>
        <v>1259.2810000000002</v>
      </c>
      <c r="H443" s="78">
        <f>'2019 PSUI Customer Load'!H443+'2019 PSUI Customer Gen'!H443</f>
        <v>1277.8760000000002</v>
      </c>
      <c r="I443" s="78">
        <f>'2019 PSUI Customer Load'!I443+'2019 PSUI Customer Gen'!I443</f>
        <v>1325.0740000000001</v>
      </c>
      <c r="J443" s="78">
        <f>'2019 PSUI Customer Load'!J443+'2019 PSUI Customer Gen'!J443</f>
        <v>1420.8500000000001</v>
      </c>
      <c r="K443" s="78">
        <f>'2019 PSUI Customer Load'!K443+'2019 PSUI Customer Gen'!K443</f>
        <v>1434.5420000000001</v>
      </c>
      <c r="L443" s="78">
        <f>'2019 PSUI Customer Load'!L443+'2019 PSUI Customer Gen'!L443</f>
        <v>1440.1450000000002</v>
      </c>
      <c r="M443" s="78">
        <f>'2019 PSUI Customer Load'!M443+'2019 PSUI Customer Gen'!M443</f>
        <v>1445.681</v>
      </c>
      <c r="N443" s="78">
        <f>'2019 PSUI Customer Load'!N443+'2019 PSUI Customer Gen'!N443</f>
        <v>1458.732</v>
      </c>
      <c r="O443" s="78">
        <f>'2019 PSUI Customer Load'!O443+'2019 PSUI Customer Gen'!O443</f>
        <v>1424.0889999999999</v>
      </c>
      <c r="P443" s="78">
        <f>'2019 PSUI Customer Load'!P443+'2019 PSUI Customer Gen'!P443</f>
        <v>1420.961</v>
      </c>
      <c r="Q443" s="78">
        <f>'2019 PSUI Customer Load'!Q443+'2019 PSUI Customer Gen'!Q443</f>
        <v>1407.585</v>
      </c>
      <c r="R443" s="78">
        <f>'2019 PSUI Customer Load'!R443+'2019 PSUI Customer Gen'!R443</f>
        <v>1407.2049999999999</v>
      </c>
      <c r="S443" s="78">
        <f>'2019 PSUI Customer Load'!S443+'2019 PSUI Customer Gen'!S443</f>
        <v>1390.242</v>
      </c>
      <c r="T443" s="78">
        <f>'2019 PSUI Customer Load'!T443+'2019 PSUI Customer Gen'!T443</f>
        <v>1379.8340000000001</v>
      </c>
      <c r="U443" s="78">
        <f>'2019 PSUI Customer Load'!U443+'2019 PSUI Customer Gen'!U443</f>
        <v>1394.3480000000002</v>
      </c>
      <c r="V443" s="78">
        <f>'2019 PSUI Customer Load'!V443+'2019 PSUI Customer Gen'!V443</f>
        <v>1379.701</v>
      </c>
      <c r="W443" s="78">
        <f>'2019 PSUI Customer Load'!W443+'2019 PSUI Customer Gen'!W443</f>
        <v>1369.4290000000001</v>
      </c>
      <c r="X443" s="78">
        <f>'2019 PSUI Customer Load'!X443+'2019 PSUI Customer Gen'!X443</f>
        <v>1363.36</v>
      </c>
      <c r="Y443" s="78">
        <f>'2019 PSUI Customer Load'!Y443+'2019 PSUI Customer Gen'!Y443</f>
        <v>1359.4570000000001</v>
      </c>
      <c r="Z443" s="78">
        <f>'2019 PSUI Customer Load'!Z443+'2019 PSUI Customer Gen'!Z443</f>
        <v>1329.867</v>
      </c>
      <c r="AA443" s="86">
        <f t="shared" si="78"/>
        <v>1458.732</v>
      </c>
      <c r="AB443" s="77">
        <f t="shared" si="79"/>
        <v>2022</v>
      </c>
      <c r="AC443" s="76">
        <f t="shared" si="80"/>
        <v>1</v>
      </c>
      <c r="AD443" s="76" t="str">
        <f t="shared" si="81"/>
        <v/>
      </c>
      <c r="AE443" s="76" t="str">
        <f t="shared" si="82"/>
        <v/>
      </c>
      <c r="AF443" s="74">
        <f t="shared" si="83"/>
        <v>1458.732</v>
      </c>
      <c r="AG443" s="75" t="str">
        <f t="shared" si="84"/>
        <v>12:00</v>
      </c>
      <c r="AH443" s="74">
        <f t="shared" si="85"/>
        <v>34148.917000000001</v>
      </c>
      <c r="AI443" s="73" t="str">
        <f t="shared" si="86"/>
        <v/>
      </c>
      <c r="AJ443" s="73" t="str">
        <f t="shared" si="87"/>
        <v/>
      </c>
      <c r="AK443" s="73" t="str">
        <f t="shared" si="88"/>
        <v/>
      </c>
      <c r="AL443" s="72" t="str">
        <f t="shared" si="89"/>
        <v/>
      </c>
      <c r="AM443" s="71" t="str">
        <f t="shared" si="90"/>
        <v/>
      </c>
    </row>
    <row r="444" spans="2:39" ht="13.8" thickBot="1">
      <c r="B444" s="79">
        <v>44576</v>
      </c>
      <c r="C444" s="78">
        <f>'2019 PSUI Customer Load'!C444+'2019 PSUI Customer Gen'!C444</f>
        <v>1331.691</v>
      </c>
      <c r="D444" s="78">
        <f>'2019 PSUI Customer Load'!D444+'2019 PSUI Customer Gen'!D444</f>
        <v>1320.365</v>
      </c>
      <c r="E444" s="78">
        <f>'2019 PSUI Customer Load'!E444+'2019 PSUI Customer Gen'!E444</f>
        <v>1325.1959999999999</v>
      </c>
      <c r="F444" s="78">
        <f>'2019 PSUI Customer Load'!F444+'2019 PSUI Customer Gen'!F444</f>
        <v>1336.9880000000001</v>
      </c>
      <c r="G444" s="78">
        <f>'2019 PSUI Customer Load'!G444+'2019 PSUI Customer Gen'!G444</f>
        <v>1340.9780000000001</v>
      </c>
      <c r="H444" s="78">
        <f>'2019 PSUI Customer Load'!H444+'2019 PSUI Customer Gen'!H444</f>
        <v>1344.6189999999999</v>
      </c>
      <c r="I444" s="78">
        <f>'2019 PSUI Customer Load'!I444+'2019 PSUI Customer Gen'!I444</f>
        <v>1392.578</v>
      </c>
      <c r="J444" s="78">
        <f>'2019 PSUI Customer Load'!J444+'2019 PSUI Customer Gen'!J444</f>
        <v>1447.317</v>
      </c>
      <c r="K444" s="78">
        <f>'2019 PSUI Customer Load'!K444+'2019 PSUI Customer Gen'!K444</f>
        <v>1451.8</v>
      </c>
      <c r="L444" s="78">
        <f>'2019 PSUI Customer Load'!L444+'2019 PSUI Customer Gen'!L444</f>
        <v>1428.4209999999998</v>
      </c>
      <c r="M444" s="78">
        <f>'2019 PSUI Customer Load'!M444+'2019 PSUI Customer Gen'!M444</f>
        <v>1413.1690000000001</v>
      </c>
      <c r="N444" s="78">
        <f>'2019 PSUI Customer Load'!N444+'2019 PSUI Customer Gen'!N444</f>
        <v>1407.953</v>
      </c>
      <c r="O444" s="78">
        <f>'2019 PSUI Customer Load'!O444+'2019 PSUI Customer Gen'!O444</f>
        <v>1341.269</v>
      </c>
      <c r="P444" s="78">
        <f>'2019 PSUI Customer Load'!P444+'2019 PSUI Customer Gen'!P444</f>
        <v>1333.153</v>
      </c>
      <c r="Q444" s="78">
        <f>'2019 PSUI Customer Load'!Q444+'2019 PSUI Customer Gen'!Q444</f>
        <v>1319.1569999999999</v>
      </c>
      <c r="R444" s="78">
        <f>'2019 PSUI Customer Load'!R444+'2019 PSUI Customer Gen'!R444</f>
        <v>1322.5309999999999</v>
      </c>
      <c r="S444" s="78">
        <f>'2019 PSUI Customer Load'!S444+'2019 PSUI Customer Gen'!S444</f>
        <v>1327.6290000000001</v>
      </c>
      <c r="T444" s="78">
        <f>'2019 PSUI Customer Load'!T444+'2019 PSUI Customer Gen'!T444</f>
        <v>1333.829</v>
      </c>
      <c r="U444" s="78">
        <f>'2019 PSUI Customer Load'!U444+'2019 PSUI Customer Gen'!U444</f>
        <v>1365.489</v>
      </c>
      <c r="V444" s="78">
        <f>'2019 PSUI Customer Load'!V444+'2019 PSUI Customer Gen'!V444</f>
        <v>1361.5330000000001</v>
      </c>
      <c r="W444" s="78">
        <f>'2019 PSUI Customer Load'!W444+'2019 PSUI Customer Gen'!W444</f>
        <v>1337.2160000000001</v>
      </c>
      <c r="X444" s="78">
        <f>'2019 PSUI Customer Load'!X444+'2019 PSUI Customer Gen'!X444</f>
        <v>1349.8039999999999</v>
      </c>
      <c r="Y444" s="78">
        <f>'2019 PSUI Customer Load'!Y444+'2019 PSUI Customer Gen'!Y444</f>
        <v>1334.077</v>
      </c>
      <c r="Z444" s="78">
        <f>'2019 PSUI Customer Load'!Z444+'2019 PSUI Customer Gen'!Z444</f>
        <v>1330.1779999999999</v>
      </c>
      <c r="AA444" s="86">
        <f t="shared" si="78"/>
        <v>1451.8</v>
      </c>
      <c r="AB444" s="77">
        <f t="shared" si="79"/>
        <v>2022</v>
      </c>
      <c r="AC444" s="76">
        <f t="shared" si="80"/>
        <v>1</v>
      </c>
      <c r="AD444" s="76" t="str">
        <f t="shared" si="81"/>
        <v/>
      </c>
      <c r="AE444" s="76" t="str">
        <f t="shared" si="82"/>
        <v/>
      </c>
      <c r="AF444" s="74">
        <f t="shared" si="83"/>
        <v>1451.8</v>
      </c>
      <c r="AG444" s="75" t="str">
        <f t="shared" si="84"/>
        <v>9:00</v>
      </c>
      <c r="AH444" s="74">
        <f t="shared" si="85"/>
        <v>34048.740000000005</v>
      </c>
      <c r="AI444" s="73" t="str">
        <f t="shared" si="86"/>
        <v/>
      </c>
      <c r="AJ444" s="73" t="str">
        <f t="shared" si="87"/>
        <v/>
      </c>
      <c r="AK444" s="73" t="str">
        <f t="shared" si="88"/>
        <v/>
      </c>
      <c r="AL444" s="72" t="str">
        <f t="shared" si="89"/>
        <v/>
      </c>
      <c r="AM444" s="71" t="str">
        <f t="shared" si="90"/>
        <v/>
      </c>
    </row>
    <row r="445" spans="2:39" ht="13.8" thickBot="1">
      <c r="B445" s="79">
        <v>44577</v>
      </c>
      <c r="C445" s="78">
        <f>'2019 PSUI Customer Load'!C445+'2019 PSUI Customer Gen'!C445</f>
        <v>1325.0140000000001</v>
      </c>
      <c r="D445" s="78">
        <f>'2019 PSUI Customer Load'!D445+'2019 PSUI Customer Gen'!D445</f>
        <v>1309.1299999999999</v>
      </c>
      <c r="E445" s="78">
        <f>'2019 PSUI Customer Load'!E445+'2019 PSUI Customer Gen'!E445</f>
        <v>1316.856</v>
      </c>
      <c r="F445" s="78">
        <f>'2019 PSUI Customer Load'!F445+'2019 PSUI Customer Gen'!F445</f>
        <v>1321.3449999999998</v>
      </c>
      <c r="G445" s="78">
        <f>'2019 PSUI Customer Load'!G445+'2019 PSUI Customer Gen'!G445</f>
        <v>1329.3109999999999</v>
      </c>
      <c r="H445" s="78">
        <f>'2019 PSUI Customer Load'!H445+'2019 PSUI Customer Gen'!H445</f>
        <v>1326.61</v>
      </c>
      <c r="I445" s="78">
        <f>'2019 PSUI Customer Load'!I445+'2019 PSUI Customer Gen'!I445</f>
        <v>1356.604</v>
      </c>
      <c r="J445" s="78">
        <f>'2019 PSUI Customer Load'!J445+'2019 PSUI Customer Gen'!J445</f>
        <v>1433.261</v>
      </c>
      <c r="K445" s="78">
        <f>'2019 PSUI Customer Load'!K445+'2019 PSUI Customer Gen'!K445</f>
        <v>1408.38</v>
      </c>
      <c r="L445" s="78">
        <f>'2019 PSUI Customer Load'!L445+'2019 PSUI Customer Gen'!L445</f>
        <v>1377.502</v>
      </c>
      <c r="M445" s="78">
        <f>'2019 PSUI Customer Load'!M445+'2019 PSUI Customer Gen'!M445</f>
        <v>1369.7079999999999</v>
      </c>
      <c r="N445" s="78">
        <f>'2019 PSUI Customer Load'!N445+'2019 PSUI Customer Gen'!N445</f>
        <v>1367.9929999999999</v>
      </c>
      <c r="O445" s="78">
        <f>'2019 PSUI Customer Load'!O445+'2019 PSUI Customer Gen'!O445</f>
        <v>1310.6189999999999</v>
      </c>
      <c r="P445" s="78">
        <f>'2019 PSUI Customer Load'!P445+'2019 PSUI Customer Gen'!P445</f>
        <v>1301.904</v>
      </c>
      <c r="Q445" s="78">
        <f>'2019 PSUI Customer Load'!Q445+'2019 PSUI Customer Gen'!Q445</f>
        <v>1266.8019999999999</v>
      </c>
      <c r="R445" s="78">
        <f>'2019 PSUI Customer Load'!R445+'2019 PSUI Customer Gen'!R445</f>
        <v>1261.8869999999999</v>
      </c>
      <c r="S445" s="78">
        <f>'2019 PSUI Customer Load'!S445+'2019 PSUI Customer Gen'!S445</f>
        <v>1278.94</v>
      </c>
      <c r="T445" s="78">
        <f>'2019 PSUI Customer Load'!T445+'2019 PSUI Customer Gen'!T445</f>
        <v>1289.2289999999998</v>
      </c>
      <c r="U445" s="78">
        <f>'2019 PSUI Customer Load'!U445+'2019 PSUI Customer Gen'!U445</f>
        <v>1305.855</v>
      </c>
      <c r="V445" s="78">
        <f>'2019 PSUI Customer Load'!V445+'2019 PSUI Customer Gen'!V445</f>
        <v>1286.0730000000001</v>
      </c>
      <c r="W445" s="78">
        <f>'2019 PSUI Customer Load'!W445+'2019 PSUI Customer Gen'!W445</f>
        <v>1273.21</v>
      </c>
      <c r="X445" s="78">
        <f>'2019 PSUI Customer Load'!X445+'2019 PSUI Customer Gen'!X445</f>
        <v>1248.9969999999998</v>
      </c>
      <c r="Y445" s="78">
        <f>'2019 PSUI Customer Load'!Y445+'2019 PSUI Customer Gen'!Y445</f>
        <v>1248.8050000000001</v>
      </c>
      <c r="Z445" s="78">
        <f>'2019 PSUI Customer Load'!Z445+'2019 PSUI Customer Gen'!Z445</f>
        <v>1273.5900000000001</v>
      </c>
      <c r="AA445" s="86">
        <f t="shared" si="78"/>
        <v>1433.261</v>
      </c>
      <c r="AB445" s="77">
        <f t="shared" si="79"/>
        <v>2022</v>
      </c>
      <c r="AC445" s="76">
        <f t="shared" si="80"/>
        <v>1</v>
      </c>
      <c r="AD445" s="76" t="str">
        <f t="shared" si="81"/>
        <v/>
      </c>
      <c r="AE445" s="76" t="str">
        <f t="shared" si="82"/>
        <v/>
      </c>
      <c r="AF445" s="74">
        <f t="shared" si="83"/>
        <v>1433.261</v>
      </c>
      <c r="AG445" s="75" t="str">
        <f t="shared" si="84"/>
        <v>8:00</v>
      </c>
      <c r="AH445" s="74">
        <f t="shared" si="85"/>
        <v>33020.885999999991</v>
      </c>
      <c r="AI445" s="73" t="str">
        <f t="shared" si="86"/>
        <v/>
      </c>
      <c r="AJ445" s="73" t="str">
        <f t="shared" si="87"/>
        <v/>
      </c>
      <c r="AK445" s="73" t="str">
        <f t="shared" si="88"/>
        <v/>
      </c>
      <c r="AL445" s="72" t="str">
        <f t="shared" si="89"/>
        <v/>
      </c>
      <c r="AM445" s="71" t="str">
        <f t="shared" si="90"/>
        <v/>
      </c>
    </row>
    <row r="446" spans="2:39" ht="13.8" thickBot="1">
      <c r="B446" s="79">
        <v>44578</v>
      </c>
      <c r="C446" s="78">
        <f>'2019 PSUI Customer Load'!C446+'2019 PSUI Customer Gen'!C446</f>
        <v>1266.99</v>
      </c>
      <c r="D446" s="78">
        <f>'2019 PSUI Customer Load'!D446+'2019 PSUI Customer Gen'!D446</f>
        <v>1256.8579999999999</v>
      </c>
      <c r="E446" s="78">
        <f>'2019 PSUI Customer Load'!E446+'2019 PSUI Customer Gen'!E446</f>
        <v>1258.104</v>
      </c>
      <c r="F446" s="78">
        <f>'2019 PSUI Customer Load'!F446+'2019 PSUI Customer Gen'!F446</f>
        <v>1252.5730000000001</v>
      </c>
      <c r="G446" s="78">
        <f>'2019 PSUI Customer Load'!G446+'2019 PSUI Customer Gen'!G446</f>
        <v>1291.663</v>
      </c>
      <c r="H446" s="78">
        <f>'2019 PSUI Customer Load'!H446+'2019 PSUI Customer Gen'!H446</f>
        <v>1295.4969999999998</v>
      </c>
      <c r="I446" s="78">
        <f>'2019 PSUI Customer Load'!I446+'2019 PSUI Customer Gen'!I446</f>
        <v>1340.7069999999999</v>
      </c>
      <c r="J446" s="78">
        <f>'2019 PSUI Customer Load'!J446+'2019 PSUI Customer Gen'!J446</f>
        <v>1420.6949999999999</v>
      </c>
      <c r="K446" s="78">
        <f>'2019 PSUI Customer Load'!K446+'2019 PSUI Customer Gen'!K446</f>
        <v>1425.3400000000001</v>
      </c>
      <c r="L446" s="78">
        <f>'2019 PSUI Customer Load'!L446+'2019 PSUI Customer Gen'!L446</f>
        <v>1416.998</v>
      </c>
      <c r="M446" s="78">
        <f>'2019 PSUI Customer Load'!M446+'2019 PSUI Customer Gen'!M446</f>
        <v>1447.9209999999998</v>
      </c>
      <c r="N446" s="78">
        <f>'2019 PSUI Customer Load'!N446+'2019 PSUI Customer Gen'!N446</f>
        <v>1450.1679999999999</v>
      </c>
      <c r="O446" s="78">
        <f>'2019 PSUI Customer Load'!O446+'2019 PSUI Customer Gen'!O446</f>
        <v>1416.9670000000001</v>
      </c>
      <c r="P446" s="78">
        <f>'2019 PSUI Customer Load'!P446+'2019 PSUI Customer Gen'!P446</f>
        <v>1391.2450000000001</v>
      </c>
      <c r="Q446" s="78">
        <f>'2019 PSUI Customer Load'!Q446+'2019 PSUI Customer Gen'!Q446</f>
        <v>1410.7849999999999</v>
      </c>
      <c r="R446" s="78">
        <f>'2019 PSUI Customer Load'!R446+'2019 PSUI Customer Gen'!R446</f>
        <v>1419.287</v>
      </c>
      <c r="S446" s="78">
        <f>'2019 PSUI Customer Load'!S446+'2019 PSUI Customer Gen'!S446</f>
        <v>1381.893</v>
      </c>
      <c r="T446" s="78">
        <f>'2019 PSUI Customer Load'!T446+'2019 PSUI Customer Gen'!T446</f>
        <v>1353.1680000000001</v>
      </c>
      <c r="U446" s="78">
        <f>'2019 PSUI Customer Load'!U446+'2019 PSUI Customer Gen'!U446</f>
        <v>1331.4350000000002</v>
      </c>
      <c r="V446" s="78">
        <f>'2019 PSUI Customer Load'!V446+'2019 PSUI Customer Gen'!V446</f>
        <v>1323.836</v>
      </c>
      <c r="W446" s="78">
        <f>'2019 PSUI Customer Load'!W446+'2019 PSUI Customer Gen'!W446</f>
        <v>1316.742</v>
      </c>
      <c r="X446" s="78">
        <f>'2019 PSUI Customer Load'!X446+'2019 PSUI Customer Gen'!X446</f>
        <v>1307.115</v>
      </c>
      <c r="Y446" s="78">
        <f>'2019 PSUI Customer Load'!Y446+'2019 PSUI Customer Gen'!Y446</f>
        <v>1291.509</v>
      </c>
      <c r="Z446" s="78">
        <f>'2019 PSUI Customer Load'!Z446+'2019 PSUI Customer Gen'!Z446</f>
        <v>1274.0809999999999</v>
      </c>
      <c r="AA446" s="86">
        <f t="shared" si="78"/>
        <v>1450.1679999999999</v>
      </c>
      <c r="AB446" s="77">
        <f t="shared" si="79"/>
        <v>2022</v>
      </c>
      <c r="AC446" s="76">
        <f t="shared" si="80"/>
        <v>1</v>
      </c>
      <c r="AD446" s="76" t="str">
        <f t="shared" si="81"/>
        <v/>
      </c>
      <c r="AE446" s="76" t="str">
        <f t="shared" si="82"/>
        <v/>
      </c>
      <c r="AF446" s="74">
        <f t="shared" si="83"/>
        <v>1450.1679999999999</v>
      </c>
      <c r="AG446" s="75" t="str">
        <f t="shared" si="84"/>
        <v>12:00</v>
      </c>
      <c r="AH446" s="74">
        <f t="shared" si="85"/>
        <v>33791.744999999995</v>
      </c>
      <c r="AI446" s="73" t="str">
        <f t="shared" si="86"/>
        <v/>
      </c>
      <c r="AJ446" s="73" t="str">
        <f t="shared" si="87"/>
        <v/>
      </c>
      <c r="AK446" s="73" t="str">
        <f t="shared" si="88"/>
        <v/>
      </c>
      <c r="AL446" s="72" t="str">
        <f t="shared" si="89"/>
        <v/>
      </c>
      <c r="AM446" s="71" t="str">
        <f t="shared" si="90"/>
        <v/>
      </c>
    </row>
    <row r="447" spans="2:39" ht="13.8" thickBot="1">
      <c r="B447" s="79">
        <v>44579</v>
      </c>
      <c r="C447" s="78">
        <f>'2019 PSUI Customer Load'!C447+'2019 PSUI Customer Gen'!C447</f>
        <v>1274.1690000000001</v>
      </c>
      <c r="D447" s="78">
        <f>'2019 PSUI Customer Load'!D447+'2019 PSUI Customer Gen'!D447</f>
        <v>1265.242</v>
      </c>
      <c r="E447" s="78">
        <f>'2019 PSUI Customer Load'!E447+'2019 PSUI Customer Gen'!E447</f>
        <v>1266.366</v>
      </c>
      <c r="F447" s="78">
        <f>'2019 PSUI Customer Load'!F447+'2019 PSUI Customer Gen'!F447</f>
        <v>1273.8400000000001</v>
      </c>
      <c r="G447" s="78">
        <f>'2019 PSUI Customer Load'!G447+'2019 PSUI Customer Gen'!G447</f>
        <v>1296.4739999999999</v>
      </c>
      <c r="H447" s="78">
        <f>'2019 PSUI Customer Load'!H447+'2019 PSUI Customer Gen'!H447</f>
        <v>1303.7040000000002</v>
      </c>
      <c r="I447" s="78">
        <f>'2019 PSUI Customer Load'!I447+'2019 PSUI Customer Gen'!I447</f>
        <v>1361.751</v>
      </c>
      <c r="J447" s="78">
        <f>'2019 PSUI Customer Load'!J447+'2019 PSUI Customer Gen'!J447</f>
        <v>1445.3510000000001</v>
      </c>
      <c r="K447" s="78">
        <f>'2019 PSUI Customer Load'!K447+'2019 PSUI Customer Gen'!K447</f>
        <v>1474.8790000000001</v>
      </c>
      <c r="L447" s="78">
        <f>'2019 PSUI Customer Load'!L447+'2019 PSUI Customer Gen'!L447</f>
        <v>1465.1609999999998</v>
      </c>
      <c r="M447" s="78">
        <f>'2019 PSUI Customer Load'!M447+'2019 PSUI Customer Gen'!M447</f>
        <v>1495.7929999999999</v>
      </c>
      <c r="N447" s="78">
        <f>'2019 PSUI Customer Load'!N447+'2019 PSUI Customer Gen'!N447</f>
        <v>1487.93</v>
      </c>
      <c r="O447" s="78">
        <f>'2019 PSUI Customer Load'!O447+'2019 PSUI Customer Gen'!O447</f>
        <v>1374.577</v>
      </c>
      <c r="P447" s="78">
        <f>'2019 PSUI Customer Load'!P447+'2019 PSUI Customer Gen'!P447</f>
        <v>1491.3510000000001</v>
      </c>
      <c r="Q447" s="78">
        <f>'2019 PSUI Customer Load'!Q447+'2019 PSUI Customer Gen'!Q447</f>
        <v>1422.3219999999999</v>
      </c>
      <c r="R447" s="78">
        <f>'2019 PSUI Customer Load'!R447+'2019 PSUI Customer Gen'!R447</f>
        <v>1438.1310000000001</v>
      </c>
      <c r="S447" s="78">
        <f>'2019 PSUI Customer Load'!S447+'2019 PSUI Customer Gen'!S447</f>
        <v>1392.73</v>
      </c>
      <c r="T447" s="78">
        <f>'2019 PSUI Customer Load'!T447+'2019 PSUI Customer Gen'!T447</f>
        <v>1378.404</v>
      </c>
      <c r="U447" s="78">
        <f>'2019 PSUI Customer Load'!U447+'2019 PSUI Customer Gen'!U447</f>
        <v>1373.6489999999999</v>
      </c>
      <c r="V447" s="78">
        <f>'2019 PSUI Customer Load'!V447+'2019 PSUI Customer Gen'!V447</f>
        <v>1369.0170000000001</v>
      </c>
      <c r="W447" s="78">
        <f>'2019 PSUI Customer Load'!W447+'2019 PSUI Customer Gen'!W447</f>
        <v>1326.183</v>
      </c>
      <c r="X447" s="78">
        <f>'2019 PSUI Customer Load'!X447+'2019 PSUI Customer Gen'!X447</f>
        <v>1324.4839999999999</v>
      </c>
      <c r="Y447" s="78">
        <f>'2019 PSUI Customer Load'!Y447+'2019 PSUI Customer Gen'!Y447</f>
        <v>1299.3219999999999</v>
      </c>
      <c r="Z447" s="78">
        <f>'2019 PSUI Customer Load'!Z447+'2019 PSUI Customer Gen'!Z447</f>
        <v>1279.1759999999999</v>
      </c>
      <c r="AA447" s="86">
        <f t="shared" si="78"/>
        <v>1495.7929999999999</v>
      </c>
      <c r="AB447" s="77">
        <f t="shared" si="79"/>
        <v>2022</v>
      </c>
      <c r="AC447" s="76">
        <f t="shared" si="80"/>
        <v>1</v>
      </c>
      <c r="AD447" s="76" t="str">
        <f t="shared" si="81"/>
        <v/>
      </c>
      <c r="AE447" s="76" t="str">
        <f t="shared" si="82"/>
        <v/>
      </c>
      <c r="AF447" s="74">
        <f t="shared" si="83"/>
        <v>1495.7929999999999</v>
      </c>
      <c r="AG447" s="75" t="str">
        <f t="shared" si="84"/>
        <v>11:00</v>
      </c>
      <c r="AH447" s="74">
        <f t="shared" si="85"/>
        <v>34375.798999999999</v>
      </c>
      <c r="AI447" s="73" t="str">
        <f t="shared" si="86"/>
        <v/>
      </c>
      <c r="AJ447" s="73" t="str">
        <f t="shared" si="87"/>
        <v/>
      </c>
      <c r="AK447" s="73" t="str">
        <f t="shared" si="88"/>
        <v/>
      </c>
      <c r="AL447" s="72" t="str">
        <f t="shared" si="89"/>
        <v/>
      </c>
      <c r="AM447" s="71" t="str">
        <f t="shared" si="90"/>
        <v/>
      </c>
    </row>
    <row r="448" spans="2:39" ht="13.8" thickBot="1">
      <c r="B448" s="79">
        <v>44580</v>
      </c>
      <c r="C448" s="78">
        <f>'2019 PSUI Customer Load'!C448+'2019 PSUI Customer Gen'!C448</f>
        <v>1283.7360000000001</v>
      </c>
      <c r="D448" s="78">
        <f>'2019 PSUI Customer Load'!D448+'2019 PSUI Customer Gen'!D448</f>
        <v>1261.6859999999999</v>
      </c>
      <c r="E448" s="78">
        <f>'2019 PSUI Customer Load'!E448+'2019 PSUI Customer Gen'!E448</f>
        <v>1271.1100000000001</v>
      </c>
      <c r="F448" s="78">
        <f>'2019 PSUI Customer Load'!F448+'2019 PSUI Customer Gen'!F448</f>
        <v>1258.067</v>
      </c>
      <c r="G448" s="78">
        <f>'2019 PSUI Customer Load'!G448+'2019 PSUI Customer Gen'!G448</f>
        <v>1270.9829999999999</v>
      </c>
      <c r="H448" s="78">
        <f>'2019 PSUI Customer Load'!H448+'2019 PSUI Customer Gen'!H448</f>
        <v>1275.7169999999999</v>
      </c>
      <c r="I448" s="78">
        <f>'2019 PSUI Customer Load'!I448+'2019 PSUI Customer Gen'!I448</f>
        <v>1332.5530000000001</v>
      </c>
      <c r="J448" s="78">
        <f>'2019 PSUI Customer Load'!J448+'2019 PSUI Customer Gen'!J448</f>
        <v>1426.5690000000002</v>
      </c>
      <c r="K448" s="78">
        <f>'2019 PSUI Customer Load'!K448+'2019 PSUI Customer Gen'!K448</f>
        <v>1396.0509999999999</v>
      </c>
      <c r="L448" s="78">
        <f>'2019 PSUI Customer Load'!L448+'2019 PSUI Customer Gen'!L448</f>
        <v>1433.1399999999999</v>
      </c>
      <c r="M448" s="78">
        <f>'2019 PSUI Customer Load'!M448+'2019 PSUI Customer Gen'!M448</f>
        <v>1455.2550000000001</v>
      </c>
      <c r="N448" s="78">
        <f>'2019 PSUI Customer Load'!N448+'2019 PSUI Customer Gen'!N448</f>
        <v>1450.865</v>
      </c>
      <c r="O448" s="78">
        <f>'2019 PSUI Customer Load'!O448+'2019 PSUI Customer Gen'!O448</f>
        <v>1408.6020000000001</v>
      </c>
      <c r="P448" s="78">
        <f>'2019 PSUI Customer Load'!P448+'2019 PSUI Customer Gen'!P448</f>
        <v>1393.701</v>
      </c>
      <c r="Q448" s="78">
        <f>'2019 PSUI Customer Load'!Q448+'2019 PSUI Customer Gen'!Q448</f>
        <v>1395.9449999999999</v>
      </c>
      <c r="R448" s="78">
        <f>'2019 PSUI Customer Load'!R448+'2019 PSUI Customer Gen'!R448</f>
        <v>1398.585</v>
      </c>
      <c r="S448" s="78">
        <f>'2019 PSUI Customer Load'!S448+'2019 PSUI Customer Gen'!S448</f>
        <v>1385.4380000000001</v>
      </c>
      <c r="T448" s="78">
        <f>'2019 PSUI Customer Load'!T448+'2019 PSUI Customer Gen'!T448</f>
        <v>1361.857</v>
      </c>
      <c r="U448" s="78">
        <f>'2019 PSUI Customer Load'!U448+'2019 PSUI Customer Gen'!U448</f>
        <v>1337.2550000000001</v>
      </c>
      <c r="V448" s="78">
        <f>'2019 PSUI Customer Load'!V448+'2019 PSUI Customer Gen'!V448</f>
        <v>1349.143</v>
      </c>
      <c r="W448" s="78">
        <f>'2019 PSUI Customer Load'!W448+'2019 PSUI Customer Gen'!W448</f>
        <v>1323.864</v>
      </c>
      <c r="X448" s="78">
        <f>'2019 PSUI Customer Load'!X448+'2019 PSUI Customer Gen'!X448</f>
        <v>1331.633</v>
      </c>
      <c r="Y448" s="78">
        <f>'2019 PSUI Customer Load'!Y448+'2019 PSUI Customer Gen'!Y448</f>
        <v>1324.4559999999999</v>
      </c>
      <c r="Z448" s="78">
        <f>'2019 PSUI Customer Load'!Z448+'2019 PSUI Customer Gen'!Z448</f>
        <v>1290.75</v>
      </c>
      <c r="AA448" s="86">
        <f t="shared" si="78"/>
        <v>1455.2550000000001</v>
      </c>
      <c r="AB448" s="77">
        <f t="shared" si="79"/>
        <v>2022</v>
      </c>
      <c r="AC448" s="76">
        <f t="shared" si="80"/>
        <v>1</v>
      </c>
      <c r="AD448" s="76" t="str">
        <f t="shared" si="81"/>
        <v/>
      </c>
      <c r="AE448" s="76" t="str">
        <f t="shared" si="82"/>
        <v/>
      </c>
      <c r="AF448" s="74">
        <f t="shared" si="83"/>
        <v>1455.2550000000001</v>
      </c>
      <c r="AG448" s="75" t="str">
        <f t="shared" si="84"/>
        <v>11:00</v>
      </c>
      <c r="AH448" s="74">
        <f t="shared" si="85"/>
        <v>33872.216</v>
      </c>
      <c r="AI448" s="73" t="str">
        <f t="shared" si="86"/>
        <v/>
      </c>
      <c r="AJ448" s="73" t="str">
        <f t="shared" si="87"/>
        <v/>
      </c>
      <c r="AK448" s="73" t="str">
        <f t="shared" si="88"/>
        <v/>
      </c>
      <c r="AL448" s="72" t="str">
        <f t="shared" si="89"/>
        <v/>
      </c>
      <c r="AM448" s="71" t="str">
        <f t="shared" si="90"/>
        <v/>
      </c>
    </row>
    <row r="449" spans="2:39" ht="13.8" thickBot="1">
      <c r="B449" s="79">
        <v>44581</v>
      </c>
      <c r="C449" s="78">
        <f>'2019 PSUI Customer Load'!C449+'2019 PSUI Customer Gen'!C449</f>
        <v>1300.4929999999999</v>
      </c>
      <c r="D449" s="78">
        <f>'2019 PSUI Customer Load'!D449+'2019 PSUI Customer Gen'!D449</f>
        <v>1297.0450000000001</v>
      </c>
      <c r="E449" s="78">
        <f>'2019 PSUI Customer Load'!E449+'2019 PSUI Customer Gen'!E449</f>
        <v>1297.4929999999999</v>
      </c>
      <c r="F449" s="78">
        <f>'2019 PSUI Customer Load'!F449+'2019 PSUI Customer Gen'!F449</f>
        <v>1312.374</v>
      </c>
      <c r="G449" s="78">
        <f>'2019 PSUI Customer Load'!G449+'2019 PSUI Customer Gen'!G449</f>
        <v>1322.7809999999999</v>
      </c>
      <c r="H449" s="78">
        <f>'2019 PSUI Customer Load'!H449+'2019 PSUI Customer Gen'!H449</f>
        <v>1347.27</v>
      </c>
      <c r="I449" s="78">
        <f>'2019 PSUI Customer Load'!I449+'2019 PSUI Customer Gen'!I449</f>
        <v>1401.7080000000001</v>
      </c>
      <c r="J449" s="78">
        <f>'2019 PSUI Customer Load'!J449+'2019 PSUI Customer Gen'!J449</f>
        <v>1500.287</v>
      </c>
      <c r="K449" s="78">
        <f>'2019 PSUI Customer Load'!K449+'2019 PSUI Customer Gen'!K449</f>
        <v>1522.231</v>
      </c>
      <c r="L449" s="78">
        <f>'2019 PSUI Customer Load'!L449+'2019 PSUI Customer Gen'!L449</f>
        <v>1534.0160000000001</v>
      </c>
      <c r="M449" s="78">
        <f>'2019 PSUI Customer Load'!M449+'2019 PSUI Customer Gen'!M449</f>
        <v>1532.9949999999999</v>
      </c>
      <c r="N449" s="78">
        <f>'2019 PSUI Customer Load'!N449+'2019 PSUI Customer Gen'!N449</f>
        <v>1523.1419999999998</v>
      </c>
      <c r="O449" s="78">
        <f>'2019 PSUI Customer Load'!O449+'2019 PSUI Customer Gen'!O449</f>
        <v>1464.444</v>
      </c>
      <c r="P449" s="78">
        <f>'2019 PSUI Customer Load'!P449+'2019 PSUI Customer Gen'!P449</f>
        <v>1480.2729999999999</v>
      </c>
      <c r="Q449" s="78">
        <f>'2019 PSUI Customer Load'!Q449+'2019 PSUI Customer Gen'!Q449</f>
        <v>1463.146</v>
      </c>
      <c r="R449" s="78">
        <f>'2019 PSUI Customer Load'!R449+'2019 PSUI Customer Gen'!R449</f>
        <v>1467.0890000000002</v>
      </c>
      <c r="S449" s="78">
        <f>'2019 PSUI Customer Load'!S449+'2019 PSUI Customer Gen'!S449</f>
        <v>1458.8109999999999</v>
      </c>
      <c r="T449" s="78">
        <f>'2019 PSUI Customer Load'!T449+'2019 PSUI Customer Gen'!T449</f>
        <v>1406.989</v>
      </c>
      <c r="U449" s="78">
        <f>'2019 PSUI Customer Load'!U449+'2019 PSUI Customer Gen'!U449</f>
        <v>1393.607</v>
      </c>
      <c r="V449" s="78">
        <f>'2019 PSUI Customer Load'!V449+'2019 PSUI Customer Gen'!V449</f>
        <v>1377.896</v>
      </c>
      <c r="W449" s="78">
        <f>'2019 PSUI Customer Load'!W449+'2019 PSUI Customer Gen'!W449</f>
        <v>1365.16</v>
      </c>
      <c r="X449" s="78">
        <f>'2019 PSUI Customer Load'!X449+'2019 PSUI Customer Gen'!X449</f>
        <v>1348.3909999999998</v>
      </c>
      <c r="Y449" s="78">
        <f>'2019 PSUI Customer Load'!Y449+'2019 PSUI Customer Gen'!Y449</f>
        <v>1349.1220000000001</v>
      </c>
      <c r="Z449" s="78">
        <f>'2019 PSUI Customer Load'!Z449+'2019 PSUI Customer Gen'!Z449</f>
        <v>1331.4749999999999</v>
      </c>
      <c r="AA449" s="86">
        <f t="shared" si="78"/>
        <v>1534.0160000000001</v>
      </c>
      <c r="AB449" s="77">
        <f t="shared" si="79"/>
        <v>2022</v>
      </c>
      <c r="AC449" s="76">
        <f t="shared" si="80"/>
        <v>1</v>
      </c>
      <c r="AD449" s="76" t="str">
        <f t="shared" si="81"/>
        <v/>
      </c>
      <c r="AE449" s="76" t="str">
        <f t="shared" si="82"/>
        <v/>
      </c>
      <c r="AF449" s="74">
        <f t="shared" si="83"/>
        <v>1534.0160000000001</v>
      </c>
      <c r="AG449" s="75" t="str">
        <f t="shared" si="84"/>
        <v>10:00</v>
      </c>
      <c r="AH449" s="74">
        <f t="shared" si="85"/>
        <v>35332.254000000008</v>
      </c>
      <c r="AI449" s="73" t="str">
        <f t="shared" si="86"/>
        <v/>
      </c>
      <c r="AJ449" s="73" t="str">
        <f t="shared" si="87"/>
        <v/>
      </c>
      <c r="AK449" s="73" t="str">
        <f t="shared" si="88"/>
        <v/>
      </c>
      <c r="AL449" s="72" t="str">
        <f t="shared" si="89"/>
        <v/>
      </c>
      <c r="AM449" s="71" t="str">
        <f t="shared" si="90"/>
        <v/>
      </c>
    </row>
    <row r="450" spans="2:39" ht="13.8" thickBot="1">
      <c r="B450" s="79">
        <v>44582</v>
      </c>
      <c r="C450" s="78">
        <f>'2019 PSUI Customer Load'!C450+'2019 PSUI Customer Gen'!C450</f>
        <v>1313.8009999999999</v>
      </c>
      <c r="D450" s="78">
        <f>'2019 PSUI Customer Load'!D450+'2019 PSUI Customer Gen'!D450</f>
        <v>1319.1280000000002</v>
      </c>
      <c r="E450" s="78">
        <f>'2019 PSUI Customer Load'!E450+'2019 PSUI Customer Gen'!E450</f>
        <v>1333.0839999999998</v>
      </c>
      <c r="F450" s="78">
        <f>'2019 PSUI Customer Load'!F450+'2019 PSUI Customer Gen'!F450</f>
        <v>1337.43</v>
      </c>
      <c r="G450" s="78">
        <f>'2019 PSUI Customer Load'!G450+'2019 PSUI Customer Gen'!G450</f>
        <v>1360.6519999999998</v>
      </c>
      <c r="H450" s="78">
        <f>'2019 PSUI Customer Load'!H450+'2019 PSUI Customer Gen'!H450</f>
        <v>1383.8920000000001</v>
      </c>
      <c r="I450" s="78">
        <f>'2019 PSUI Customer Load'!I450+'2019 PSUI Customer Gen'!I450</f>
        <v>1427.7410000000002</v>
      </c>
      <c r="J450" s="78">
        <f>'2019 PSUI Customer Load'!J450+'2019 PSUI Customer Gen'!J450</f>
        <v>1521.6200000000001</v>
      </c>
      <c r="K450" s="78">
        <f>'2019 PSUI Customer Load'!K450+'2019 PSUI Customer Gen'!K450</f>
        <v>1558.308</v>
      </c>
      <c r="L450" s="78">
        <f>'2019 PSUI Customer Load'!L450+'2019 PSUI Customer Gen'!L450</f>
        <v>1553.31</v>
      </c>
      <c r="M450" s="78">
        <f>'2019 PSUI Customer Load'!M450+'2019 PSUI Customer Gen'!M450</f>
        <v>1574.107</v>
      </c>
      <c r="N450" s="78">
        <f>'2019 PSUI Customer Load'!N450+'2019 PSUI Customer Gen'!N450</f>
        <v>1574.971</v>
      </c>
      <c r="O450" s="78">
        <f>'2019 PSUI Customer Load'!O450+'2019 PSUI Customer Gen'!O450</f>
        <v>1505.9650000000001</v>
      </c>
      <c r="P450" s="78">
        <f>'2019 PSUI Customer Load'!P450+'2019 PSUI Customer Gen'!P450</f>
        <v>1486.7239999999999</v>
      </c>
      <c r="Q450" s="78">
        <f>'2019 PSUI Customer Load'!Q450+'2019 PSUI Customer Gen'!Q450</f>
        <v>1493.39</v>
      </c>
      <c r="R450" s="78">
        <f>'2019 PSUI Customer Load'!R450+'2019 PSUI Customer Gen'!R450</f>
        <v>1475.019</v>
      </c>
      <c r="S450" s="78">
        <f>'2019 PSUI Customer Load'!S450+'2019 PSUI Customer Gen'!S450</f>
        <v>1453.41</v>
      </c>
      <c r="T450" s="78">
        <f>'2019 PSUI Customer Load'!T450+'2019 PSUI Customer Gen'!T450</f>
        <v>1430.4470000000001</v>
      </c>
      <c r="U450" s="78">
        <f>'2019 PSUI Customer Load'!U450+'2019 PSUI Customer Gen'!U450</f>
        <v>1430.25</v>
      </c>
      <c r="V450" s="78">
        <f>'2019 PSUI Customer Load'!V450+'2019 PSUI Customer Gen'!V450</f>
        <v>1426.1670000000001</v>
      </c>
      <c r="W450" s="78">
        <f>'2019 PSUI Customer Load'!W450+'2019 PSUI Customer Gen'!W450</f>
        <v>1421.644</v>
      </c>
      <c r="X450" s="78">
        <f>'2019 PSUI Customer Load'!X450+'2019 PSUI Customer Gen'!X450</f>
        <v>1425.52</v>
      </c>
      <c r="Y450" s="78">
        <f>'2019 PSUI Customer Load'!Y450+'2019 PSUI Customer Gen'!Y450</f>
        <v>1426.867</v>
      </c>
      <c r="Z450" s="78">
        <f>'2019 PSUI Customer Load'!Z450+'2019 PSUI Customer Gen'!Z450</f>
        <v>1402.7079999999999</v>
      </c>
      <c r="AA450" s="86">
        <f t="shared" si="78"/>
        <v>1574.971</v>
      </c>
      <c r="AB450" s="77">
        <f t="shared" si="79"/>
        <v>2022</v>
      </c>
      <c r="AC450" s="76">
        <f t="shared" si="80"/>
        <v>1</v>
      </c>
      <c r="AD450" s="76" t="str">
        <f t="shared" si="81"/>
        <v/>
      </c>
      <c r="AE450" s="76" t="str">
        <f t="shared" si="82"/>
        <v/>
      </c>
      <c r="AF450" s="74">
        <f t="shared" si="83"/>
        <v>1574.971</v>
      </c>
      <c r="AG450" s="75" t="str">
        <f t="shared" si="84"/>
        <v>12:00</v>
      </c>
      <c r="AH450" s="74">
        <f t="shared" si="85"/>
        <v>36211.125999999997</v>
      </c>
      <c r="AI450" s="73" t="str">
        <f t="shared" si="86"/>
        <v/>
      </c>
      <c r="AJ450" s="73" t="str">
        <f t="shared" si="87"/>
        <v/>
      </c>
      <c r="AK450" s="73" t="str">
        <f t="shared" si="88"/>
        <v/>
      </c>
      <c r="AL450" s="72" t="str">
        <f t="shared" si="89"/>
        <v/>
      </c>
      <c r="AM450" s="71" t="str">
        <f t="shared" si="90"/>
        <v/>
      </c>
    </row>
    <row r="451" spans="2:39" ht="13.8" thickBot="1">
      <c r="B451" s="79">
        <v>44583</v>
      </c>
      <c r="C451" s="78">
        <f>'2019 PSUI Customer Load'!C451+'2019 PSUI Customer Gen'!C451</f>
        <v>1381.18</v>
      </c>
      <c r="D451" s="78">
        <f>'2019 PSUI Customer Load'!D451+'2019 PSUI Customer Gen'!D451</f>
        <v>1374.68</v>
      </c>
      <c r="E451" s="78">
        <f>'2019 PSUI Customer Load'!E451+'2019 PSUI Customer Gen'!E451</f>
        <v>1369.4270000000001</v>
      </c>
      <c r="F451" s="78">
        <f>'2019 PSUI Customer Load'!F451+'2019 PSUI Customer Gen'!F451</f>
        <v>1383.925</v>
      </c>
      <c r="G451" s="78">
        <f>'2019 PSUI Customer Load'!G451+'2019 PSUI Customer Gen'!G451</f>
        <v>1382.357</v>
      </c>
      <c r="H451" s="78">
        <f>'2019 PSUI Customer Load'!H451+'2019 PSUI Customer Gen'!H451</f>
        <v>1396.5350000000001</v>
      </c>
      <c r="I451" s="78">
        <f>'2019 PSUI Customer Load'!I451+'2019 PSUI Customer Gen'!I451</f>
        <v>1416.915</v>
      </c>
      <c r="J451" s="78">
        <f>'2019 PSUI Customer Load'!J451+'2019 PSUI Customer Gen'!J451</f>
        <v>1486.6010000000001</v>
      </c>
      <c r="K451" s="78">
        <f>'2019 PSUI Customer Load'!K451+'2019 PSUI Customer Gen'!K451</f>
        <v>1487.0139999999999</v>
      </c>
      <c r="L451" s="78">
        <f>'2019 PSUI Customer Load'!L451+'2019 PSUI Customer Gen'!L451</f>
        <v>1481.155</v>
      </c>
      <c r="M451" s="78">
        <f>'2019 PSUI Customer Load'!M451+'2019 PSUI Customer Gen'!M451</f>
        <v>1479.857</v>
      </c>
      <c r="N451" s="78">
        <f>'2019 PSUI Customer Load'!N451+'2019 PSUI Customer Gen'!N451</f>
        <v>1457.462</v>
      </c>
      <c r="O451" s="78">
        <f>'2019 PSUI Customer Load'!O451+'2019 PSUI Customer Gen'!O451</f>
        <v>1411.9109999999998</v>
      </c>
      <c r="P451" s="78">
        <f>'2019 PSUI Customer Load'!P451+'2019 PSUI Customer Gen'!P451</f>
        <v>1417.3330000000001</v>
      </c>
      <c r="Q451" s="78">
        <f>'2019 PSUI Customer Load'!Q451+'2019 PSUI Customer Gen'!Q451</f>
        <v>1414.777</v>
      </c>
      <c r="R451" s="78">
        <f>'2019 PSUI Customer Load'!R451+'2019 PSUI Customer Gen'!R451</f>
        <v>1418.403</v>
      </c>
      <c r="S451" s="78">
        <f>'2019 PSUI Customer Load'!S451+'2019 PSUI Customer Gen'!S451</f>
        <v>1395.865</v>
      </c>
      <c r="T451" s="78">
        <f>'2019 PSUI Customer Load'!T451+'2019 PSUI Customer Gen'!T451</f>
        <v>1364.8530000000001</v>
      </c>
      <c r="U451" s="78">
        <f>'2019 PSUI Customer Load'!U451+'2019 PSUI Customer Gen'!U451</f>
        <v>1384.604</v>
      </c>
      <c r="V451" s="78">
        <f>'2019 PSUI Customer Load'!V451+'2019 PSUI Customer Gen'!V451</f>
        <v>1389.019</v>
      </c>
      <c r="W451" s="78">
        <f>'2019 PSUI Customer Load'!W451+'2019 PSUI Customer Gen'!W451</f>
        <v>1357.258</v>
      </c>
      <c r="X451" s="78">
        <f>'2019 PSUI Customer Load'!X451+'2019 PSUI Customer Gen'!X451</f>
        <v>1341.1310000000001</v>
      </c>
      <c r="Y451" s="78">
        <f>'2019 PSUI Customer Load'!Y451+'2019 PSUI Customer Gen'!Y451</f>
        <v>1331.58</v>
      </c>
      <c r="Z451" s="78">
        <f>'2019 PSUI Customer Load'!Z451+'2019 PSUI Customer Gen'!Z451</f>
        <v>1330</v>
      </c>
      <c r="AA451" s="86">
        <f t="shared" ref="AA451:AA514" si="91">MAX(C451:Z451)</f>
        <v>1487.0139999999999</v>
      </c>
      <c r="AB451" s="77">
        <f t="shared" ref="AB451:AB514" si="92">YEAR(B451)</f>
        <v>2022</v>
      </c>
      <c r="AC451" s="76">
        <f t="shared" ref="AC451:AC514" si="93">MONTH(B451)</f>
        <v>1</v>
      </c>
      <c r="AD451" s="76" t="str">
        <f t="shared" ref="AD451:AD514" si="94">IF(AE451="","",AB451&amp;"-"&amp;AE451)</f>
        <v/>
      </c>
      <c r="AE451" s="76" t="str">
        <f t="shared" ref="AE451:AE514" si="95">IF(DAY(B451+1)=1,AC451,"")</f>
        <v/>
      </c>
      <c r="AF451" s="74">
        <f t="shared" ref="AF451:AF514" si="96">MAX(C451:AA451)</f>
        <v>1487.0139999999999</v>
      </c>
      <c r="AG451" s="75" t="str">
        <f t="shared" ref="AG451:AG514" si="97">INDEX($C$2:$Z$2,MATCH(AF451,C451:Z451,0))</f>
        <v>9:00</v>
      </c>
      <c r="AH451" s="74">
        <f t="shared" ref="AH451:AH514" si="98">SUM(C451:AA451)</f>
        <v>35140.856000000007</v>
      </c>
      <c r="AI451" s="73" t="str">
        <f t="shared" ref="AI451:AI514" si="99">IF(AE451&lt;&gt;"",SUMIFS(AF:AF,AC:AC,AC451,AB:AB,AB451),"")</f>
        <v/>
      </c>
      <c r="AJ451" s="73" t="str">
        <f t="shared" ref="AJ451:AJ514" si="100">IF(AI451="","",_xlfn.MAXIFS(AF:AF,AC:AC,AC451,AB:AB,AB451))</f>
        <v/>
      </c>
      <c r="AK451" s="73" t="str">
        <f t="shared" ref="AK451:AK514" si="101">IF(AI451="","",_xlfn.MAXIFS(AH:AH,AC:AC,AC451,AB:AB,AB451))</f>
        <v/>
      </c>
      <c r="AL451" s="72" t="str">
        <f t="shared" ref="AL451:AL514" si="102">IF(AI451&lt;&gt;"",INDEX(B:B,MATCH(AJ451,AF:AF,0)),"")</f>
        <v/>
      </c>
      <c r="AM451" s="71" t="str">
        <f t="shared" ref="AM451:AM514" si="103">IF(AI451&lt;&gt;"",INDEX(AG:AG,MATCH(AJ451,AF:AF,0)),"")</f>
        <v/>
      </c>
    </row>
    <row r="452" spans="2:39" ht="13.8" thickBot="1">
      <c r="B452" s="79">
        <v>44584</v>
      </c>
      <c r="C452" s="78">
        <f>'2019 PSUI Customer Load'!C452+'2019 PSUI Customer Gen'!C452</f>
        <v>1317.049</v>
      </c>
      <c r="D452" s="78">
        <f>'2019 PSUI Customer Load'!D452+'2019 PSUI Customer Gen'!D452</f>
        <v>1311.875</v>
      </c>
      <c r="E452" s="78">
        <f>'2019 PSUI Customer Load'!E452+'2019 PSUI Customer Gen'!E452</f>
        <v>1309.8729999999998</v>
      </c>
      <c r="F452" s="78">
        <f>'2019 PSUI Customer Load'!F452+'2019 PSUI Customer Gen'!F452</f>
        <v>1308.6320000000001</v>
      </c>
      <c r="G452" s="78">
        <f>'2019 PSUI Customer Load'!G452+'2019 PSUI Customer Gen'!G452</f>
        <v>1317.731</v>
      </c>
      <c r="H452" s="78">
        <f>'2019 PSUI Customer Load'!H452+'2019 PSUI Customer Gen'!H452</f>
        <v>1319.133</v>
      </c>
      <c r="I452" s="78">
        <f>'2019 PSUI Customer Load'!I452+'2019 PSUI Customer Gen'!I452</f>
        <v>1336.278</v>
      </c>
      <c r="J452" s="78">
        <f>'2019 PSUI Customer Load'!J452+'2019 PSUI Customer Gen'!J452</f>
        <v>1397.691</v>
      </c>
      <c r="K452" s="78">
        <f>'2019 PSUI Customer Load'!K452+'2019 PSUI Customer Gen'!K452</f>
        <v>1380.087</v>
      </c>
      <c r="L452" s="78">
        <f>'2019 PSUI Customer Load'!L452+'2019 PSUI Customer Gen'!L452</f>
        <v>1393.5729999999999</v>
      </c>
      <c r="M452" s="78">
        <f>'2019 PSUI Customer Load'!M452+'2019 PSUI Customer Gen'!M452</f>
        <v>1392.7920000000001</v>
      </c>
      <c r="N452" s="78">
        <f>'2019 PSUI Customer Load'!N452+'2019 PSUI Customer Gen'!N452</f>
        <v>1372.8889999999999</v>
      </c>
      <c r="O452" s="78">
        <f>'2019 PSUI Customer Load'!O452+'2019 PSUI Customer Gen'!O452</f>
        <v>1362.2090000000001</v>
      </c>
      <c r="P452" s="78">
        <f>'2019 PSUI Customer Load'!P452+'2019 PSUI Customer Gen'!P452</f>
        <v>1353.768</v>
      </c>
      <c r="Q452" s="78">
        <f>'2019 PSUI Customer Load'!Q452+'2019 PSUI Customer Gen'!Q452</f>
        <v>1321.4379999999999</v>
      </c>
      <c r="R452" s="78">
        <f>'2019 PSUI Customer Load'!R452+'2019 PSUI Customer Gen'!R452</f>
        <v>1316.8820000000001</v>
      </c>
      <c r="S452" s="78">
        <f>'2019 PSUI Customer Load'!S452+'2019 PSUI Customer Gen'!S452</f>
        <v>1322.4559999999999</v>
      </c>
      <c r="T452" s="78">
        <f>'2019 PSUI Customer Load'!T452+'2019 PSUI Customer Gen'!T452</f>
        <v>1335.444</v>
      </c>
      <c r="U452" s="78">
        <f>'2019 PSUI Customer Load'!U452+'2019 PSUI Customer Gen'!U452</f>
        <v>1385.922</v>
      </c>
      <c r="V452" s="78">
        <f>'2019 PSUI Customer Load'!V452+'2019 PSUI Customer Gen'!V452</f>
        <v>1379.194</v>
      </c>
      <c r="W452" s="78">
        <f>'2019 PSUI Customer Load'!W452+'2019 PSUI Customer Gen'!W452</f>
        <v>1375.319</v>
      </c>
      <c r="X452" s="78">
        <f>'2019 PSUI Customer Load'!X452+'2019 PSUI Customer Gen'!X452</f>
        <v>1370.895</v>
      </c>
      <c r="Y452" s="78">
        <f>'2019 PSUI Customer Load'!Y452+'2019 PSUI Customer Gen'!Y452</f>
        <v>1369.8109999999999</v>
      </c>
      <c r="Z452" s="78">
        <f>'2019 PSUI Customer Load'!Z452+'2019 PSUI Customer Gen'!Z452</f>
        <v>1356.348</v>
      </c>
      <c r="AA452" s="86">
        <f t="shared" si="91"/>
        <v>1397.691</v>
      </c>
      <c r="AB452" s="77">
        <f t="shared" si="92"/>
        <v>2022</v>
      </c>
      <c r="AC452" s="76">
        <f t="shared" si="93"/>
        <v>1</v>
      </c>
      <c r="AD452" s="76" t="str">
        <f t="shared" si="94"/>
        <v/>
      </c>
      <c r="AE452" s="76" t="str">
        <f t="shared" si="95"/>
        <v/>
      </c>
      <c r="AF452" s="74">
        <f t="shared" si="96"/>
        <v>1397.691</v>
      </c>
      <c r="AG452" s="75" t="str">
        <f t="shared" si="97"/>
        <v>8:00</v>
      </c>
      <c r="AH452" s="74">
        <f t="shared" si="98"/>
        <v>33804.979999999996</v>
      </c>
      <c r="AI452" s="73" t="str">
        <f t="shared" si="99"/>
        <v/>
      </c>
      <c r="AJ452" s="73" t="str">
        <f t="shared" si="100"/>
        <v/>
      </c>
      <c r="AK452" s="73" t="str">
        <f t="shared" si="101"/>
        <v/>
      </c>
      <c r="AL452" s="72" t="str">
        <f t="shared" si="102"/>
        <v/>
      </c>
      <c r="AM452" s="71" t="str">
        <f t="shared" si="103"/>
        <v/>
      </c>
    </row>
    <row r="453" spans="2:39" ht="13.8" thickBot="1">
      <c r="B453" s="79">
        <v>44585</v>
      </c>
      <c r="C453" s="78">
        <f>'2019 PSUI Customer Load'!C453+'2019 PSUI Customer Gen'!C453</f>
        <v>1347.345</v>
      </c>
      <c r="D453" s="78">
        <f>'2019 PSUI Customer Load'!D453+'2019 PSUI Customer Gen'!D453</f>
        <v>1338.835</v>
      </c>
      <c r="E453" s="78">
        <f>'2019 PSUI Customer Load'!E453+'2019 PSUI Customer Gen'!E453</f>
        <v>1328.6200000000001</v>
      </c>
      <c r="F453" s="78">
        <f>'2019 PSUI Customer Load'!F453+'2019 PSUI Customer Gen'!F453</f>
        <v>1333.8880000000001</v>
      </c>
      <c r="G453" s="78">
        <f>'2019 PSUI Customer Load'!G453+'2019 PSUI Customer Gen'!G453</f>
        <v>1353.309</v>
      </c>
      <c r="H453" s="78">
        <f>'2019 PSUI Customer Load'!H453+'2019 PSUI Customer Gen'!H453</f>
        <v>1363.9760000000001</v>
      </c>
      <c r="I453" s="78">
        <f>'2019 PSUI Customer Load'!I453+'2019 PSUI Customer Gen'!I453</f>
        <v>1406.6610000000001</v>
      </c>
      <c r="J453" s="78">
        <f>'2019 PSUI Customer Load'!J453+'2019 PSUI Customer Gen'!J453</f>
        <v>1513.1039999999998</v>
      </c>
      <c r="K453" s="78">
        <f>'2019 PSUI Customer Load'!K453+'2019 PSUI Customer Gen'!K453</f>
        <v>1538.3829999999998</v>
      </c>
      <c r="L453" s="78">
        <f>'2019 PSUI Customer Load'!L453+'2019 PSUI Customer Gen'!L453</f>
        <v>1508.134</v>
      </c>
      <c r="M453" s="78">
        <f>'2019 PSUI Customer Load'!M453+'2019 PSUI Customer Gen'!M453</f>
        <v>1657.3039999999999</v>
      </c>
      <c r="N453" s="78">
        <f>'2019 PSUI Customer Load'!N453+'2019 PSUI Customer Gen'!N453</f>
        <v>1596.4590000000001</v>
      </c>
      <c r="O453" s="78">
        <f>'2019 PSUI Customer Load'!O453+'2019 PSUI Customer Gen'!O453</f>
        <v>1539.902</v>
      </c>
      <c r="P453" s="78">
        <f>'2019 PSUI Customer Load'!P453+'2019 PSUI Customer Gen'!P453</f>
        <v>1551.8109999999999</v>
      </c>
      <c r="Q453" s="78">
        <f>'2019 PSUI Customer Load'!Q453+'2019 PSUI Customer Gen'!Q453</f>
        <v>1531.835</v>
      </c>
      <c r="R453" s="78">
        <f>'2019 PSUI Customer Load'!R453+'2019 PSUI Customer Gen'!R453</f>
        <v>1527.2719999999999</v>
      </c>
      <c r="S453" s="78">
        <f>'2019 PSUI Customer Load'!S453+'2019 PSUI Customer Gen'!S453</f>
        <v>1482.6679999999999</v>
      </c>
      <c r="T453" s="78">
        <f>'2019 PSUI Customer Load'!T453+'2019 PSUI Customer Gen'!T453</f>
        <v>1441.3029999999999</v>
      </c>
      <c r="U453" s="78">
        <f>'2019 PSUI Customer Load'!U453+'2019 PSUI Customer Gen'!U453</f>
        <v>1448.0139999999999</v>
      </c>
      <c r="V453" s="78">
        <f>'2019 PSUI Customer Load'!V453+'2019 PSUI Customer Gen'!V453</f>
        <v>1410.8950000000002</v>
      </c>
      <c r="W453" s="78">
        <f>'2019 PSUI Customer Load'!W453+'2019 PSUI Customer Gen'!W453</f>
        <v>1393.778</v>
      </c>
      <c r="X453" s="78">
        <f>'2019 PSUI Customer Load'!X453+'2019 PSUI Customer Gen'!X453</f>
        <v>1381.691</v>
      </c>
      <c r="Y453" s="78">
        <f>'2019 PSUI Customer Load'!Y453+'2019 PSUI Customer Gen'!Y453</f>
        <v>1372.056</v>
      </c>
      <c r="Z453" s="78">
        <f>'2019 PSUI Customer Load'!Z453+'2019 PSUI Customer Gen'!Z453</f>
        <v>1334.6469999999999</v>
      </c>
      <c r="AA453" s="86">
        <f t="shared" si="91"/>
        <v>1657.3039999999999</v>
      </c>
      <c r="AB453" s="77">
        <f t="shared" si="92"/>
        <v>2022</v>
      </c>
      <c r="AC453" s="76">
        <f t="shared" si="93"/>
        <v>1</v>
      </c>
      <c r="AD453" s="76" t="str">
        <f t="shared" si="94"/>
        <v/>
      </c>
      <c r="AE453" s="76" t="str">
        <f t="shared" si="95"/>
        <v/>
      </c>
      <c r="AF453" s="74">
        <f t="shared" si="96"/>
        <v>1657.3039999999999</v>
      </c>
      <c r="AG453" s="75" t="str">
        <f t="shared" si="97"/>
        <v>11:00</v>
      </c>
      <c r="AH453" s="74">
        <f t="shared" si="98"/>
        <v>36359.193999999989</v>
      </c>
      <c r="AI453" s="73" t="str">
        <f t="shared" si="99"/>
        <v/>
      </c>
      <c r="AJ453" s="73" t="str">
        <f t="shared" si="100"/>
        <v/>
      </c>
      <c r="AK453" s="73" t="str">
        <f t="shared" si="101"/>
        <v/>
      </c>
      <c r="AL453" s="72" t="str">
        <f t="shared" si="102"/>
        <v/>
      </c>
      <c r="AM453" s="71" t="str">
        <f t="shared" si="103"/>
        <v/>
      </c>
    </row>
    <row r="454" spans="2:39" ht="13.8" thickBot="1">
      <c r="B454" s="79">
        <v>44586</v>
      </c>
      <c r="C454" s="78">
        <f>'2019 PSUI Customer Load'!C454+'2019 PSUI Customer Gen'!C454</f>
        <v>1327.248</v>
      </c>
      <c r="D454" s="78">
        <f>'2019 PSUI Customer Load'!D454+'2019 PSUI Customer Gen'!D454</f>
        <v>1331.5940000000001</v>
      </c>
      <c r="E454" s="78">
        <f>'2019 PSUI Customer Load'!E454+'2019 PSUI Customer Gen'!E454</f>
        <v>1313.8240000000001</v>
      </c>
      <c r="F454" s="78">
        <f>'2019 PSUI Customer Load'!F454+'2019 PSUI Customer Gen'!F454</f>
        <v>1317.77</v>
      </c>
      <c r="G454" s="78">
        <f>'2019 PSUI Customer Load'!G454+'2019 PSUI Customer Gen'!G454</f>
        <v>1319.7329999999999</v>
      </c>
      <c r="H454" s="78">
        <f>'2019 PSUI Customer Load'!H454+'2019 PSUI Customer Gen'!H454</f>
        <v>1326.529</v>
      </c>
      <c r="I454" s="78">
        <f>'2019 PSUI Customer Load'!I454+'2019 PSUI Customer Gen'!I454</f>
        <v>1370.3029999999999</v>
      </c>
      <c r="J454" s="78">
        <f>'2019 PSUI Customer Load'!J454+'2019 PSUI Customer Gen'!J454</f>
        <v>1494.8609999999999</v>
      </c>
      <c r="K454" s="78">
        <f>'2019 PSUI Customer Load'!K454+'2019 PSUI Customer Gen'!K454</f>
        <v>1451.5429999999999</v>
      </c>
      <c r="L454" s="78">
        <f>'2019 PSUI Customer Load'!L454+'2019 PSUI Customer Gen'!L454</f>
        <v>1504.9</v>
      </c>
      <c r="M454" s="78">
        <f>'2019 PSUI Customer Load'!M454+'2019 PSUI Customer Gen'!M454</f>
        <v>1510.92</v>
      </c>
      <c r="N454" s="78">
        <f>'2019 PSUI Customer Load'!N454+'2019 PSUI Customer Gen'!N454</f>
        <v>1542.31</v>
      </c>
      <c r="O454" s="78">
        <f>'2019 PSUI Customer Load'!O454+'2019 PSUI Customer Gen'!O454</f>
        <v>1490.09</v>
      </c>
      <c r="P454" s="78">
        <f>'2019 PSUI Customer Load'!P454+'2019 PSUI Customer Gen'!P454</f>
        <v>1486.28</v>
      </c>
      <c r="Q454" s="78">
        <f>'2019 PSUI Customer Load'!Q454+'2019 PSUI Customer Gen'!Q454</f>
        <v>1572.92</v>
      </c>
      <c r="R454" s="78">
        <f>'2019 PSUI Customer Load'!R454+'2019 PSUI Customer Gen'!R454</f>
        <v>1493.5530000000001</v>
      </c>
      <c r="S454" s="78">
        <f>'2019 PSUI Customer Load'!S454+'2019 PSUI Customer Gen'!S454</f>
        <v>1480.713</v>
      </c>
      <c r="T454" s="78">
        <f>'2019 PSUI Customer Load'!T454+'2019 PSUI Customer Gen'!T454</f>
        <v>1459.893</v>
      </c>
      <c r="U454" s="78">
        <f>'2019 PSUI Customer Load'!U454+'2019 PSUI Customer Gen'!U454</f>
        <v>1460.9269999999999</v>
      </c>
      <c r="V454" s="78">
        <f>'2019 PSUI Customer Load'!V454+'2019 PSUI Customer Gen'!V454</f>
        <v>1460.2160000000001</v>
      </c>
      <c r="W454" s="78">
        <f>'2019 PSUI Customer Load'!W454+'2019 PSUI Customer Gen'!W454</f>
        <v>1430.527</v>
      </c>
      <c r="X454" s="78">
        <f>'2019 PSUI Customer Load'!X454+'2019 PSUI Customer Gen'!X454</f>
        <v>1423.8679999999999</v>
      </c>
      <c r="Y454" s="78">
        <f>'2019 PSUI Customer Load'!Y454+'2019 PSUI Customer Gen'!Y454</f>
        <v>1397.223</v>
      </c>
      <c r="Z454" s="78">
        <f>'2019 PSUI Customer Load'!Z454+'2019 PSUI Customer Gen'!Z454</f>
        <v>1374.4359999999999</v>
      </c>
      <c r="AA454" s="86">
        <f t="shared" si="91"/>
        <v>1572.92</v>
      </c>
      <c r="AB454" s="77">
        <f t="shared" si="92"/>
        <v>2022</v>
      </c>
      <c r="AC454" s="76">
        <f t="shared" si="93"/>
        <v>1</v>
      </c>
      <c r="AD454" s="76" t="str">
        <f t="shared" si="94"/>
        <v/>
      </c>
      <c r="AE454" s="76" t="str">
        <f t="shared" si="95"/>
        <v/>
      </c>
      <c r="AF454" s="74">
        <f t="shared" si="96"/>
        <v>1572.92</v>
      </c>
      <c r="AG454" s="75" t="str">
        <f t="shared" si="97"/>
        <v>15:00</v>
      </c>
      <c r="AH454" s="74">
        <f t="shared" si="98"/>
        <v>35915.100999999995</v>
      </c>
      <c r="AI454" s="73" t="str">
        <f t="shared" si="99"/>
        <v/>
      </c>
      <c r="AJ454" s="73" t="str">
        <f t="shared" si="100"/>
        <v/>
      </c>
      <c r="AK454" s="73" t="str">
        <f t="shared" si="101"/>
        <v/>
      </c>
      <c r="AL454" s="72" t="str">
        <f t="shared" si="102"/>
        <v/>
      </c>
      <c r="AM454" s="71" t="str">
        <f t="shared" si="103"/>
        <v/>
      </c>
    </row>
    <row r="455" spans="2:39" ht="13.8" thickBot="1">
      <c r="B455" s="79">
        <v>44587</v>
      </c>
      <c r="C455" s="78">
        <f>'2019 PSUI Customer Load'!C455+'2019 PSUI Customer Gen'!C455</f>
        <v>1376.972</v>
      </c>
      <c r="D455" s="78">
        <f>'2019 PSUI Customer Load'!D455+'2019 PSUI Customer Gen'!D455</f>
        <v>1361.8520000000001</v>
      </c>
      <c r="E455" s="78">
        <f>'2019 PSUI Customer Load'!E455+'2019 PSUI Customer Gen'!E455</f>
        <v>1366.7730000000001</v>
      </c>
      <c r="F455" s="78">
        <f>'2019 PSUI Customer Load'!F455+'2019 PSUI Customer Gen'!F455</f>
        <v>1367.6880000000001</v>
      </c>
      <c r="G455" s="78">
        <f>'2019 PSUI Customer Load'!G455+'2019 PSUI Customer Gen'!G455</f>
        <v>1382.4659999999999</v>
      </c>
      <c r="H455" s="78">
        <f>'2019 PSUI Customer Load'!H455+'2019 PSUI Customer Gen'!H455</f>
        <v>1390.8999999999999</v>
      </c>
      <c r="I455" s="78">
        <f>'2019 PSUI Customer Load'!I455+'2019 PSUI Customer Gen'!I455</f>
        <v>1448.0930000000001</v>
      </c>
      <c r="J455" s="78">
        <f>'2019 PSUI Customer Load'!J455+'2019 PSUI Customer Gen'!J455</f>
        <v>1573.5910000000001</v>
      </c>
      <c r="K455" s="78">
        <f>'2019 PSUI Customer Load'!K455+'2019 PSUI Customer Gen'!K455</f>
        <v>1597.2060000000001</v>
      </c>
      <c r="L455" s="78">
        <f>'2019 PSUI Customer Load'!L455+'2019 PSUI Customer Gen'!L455</f>
        <v>1570.385</v>
      </c>
      <c r="M455" s="78">
        <f>'2019 PSUI Customer Load'!M455+'2019 PSUI Customer Gen'!M455</f>
        <v>1574.473</v>
      </c>
      <c r="N455" s="78">
        <f>'2019 PSUI Customer Load'!N455+'2019 PSUI Customer Gen'!N455</f>
        <v>1553.7560000000001</v>
      </c>
      <c r="O455" s="78">
        <f>'2019 PSUI Customer Load'!O455+'2019 PSUI Customer Gen'!O455</f>
        <v>1485.1769999999999</v>
      </c>
      <c r="P455" s="78">
        <f>'2019 PSUI Customer Load'!P455+'2019 PSUI Customer Gen'!P455</f>
        <v>1475.6759999999999</v>
      </c>
      <c r="Q455" s="78">
        <f>'2019 PSUI Customer Load'!Q455+'2019 PSUI Customer Gen'!Q455</f>
        <v>1458.5539999999999</v>
      </c>
      <c r="R455" s="78">
        <f>'2019 PSUI Customer Load'!R455+'2019 PSUI Customer Gen'!R455</f>
        <v>1461.6209999999999</v>
      </c>
      <c r="S455" s="78">
        <f>'2019 PSUI Customer Load'!S455+'2019 PSUI Customer Gen'!S455</f>
        <v>1438.1560000000002</v>
      </c>
      <c r="T455" s="78">
        <f>'2019 PSUI Customer Load'!T455+'2019 PSUI Customer Gen'!T455</f>
        <v>1406.0529999999999</v>
      </c>
      <c r="U455" s="78">
        <f>'2019 PSUI Customer Load'!U455+'2019 PSUI Customer Gen'!U455</f>
        <v>1435.539</v>
      </c>
      <c r="V455" s="78">
        <f>'2019 PSUI Customer Load'!V455+'2019 PSUI Customer Gen'!V455</f>
        <v>1437.9180000000001</v>
      </c>
      <c r="W455" s="78">
        <f>'2019 PSUI Customer Load'!W455+'2019 PSUI Customer Gen'!W455</f>
        <v>1422.72</v>
      </c>
      <c r="X455" s="78">
        <f>'2019 PSUI Customer Load'!X455+'2019 PSUI Customer Gen'!X455</f>
        <v>1420.357</v>
      </c>
      <c r="Y455" s="78">
        <f>'2019 PSUI Customer Load'!Y455+'2019 PSUI Customer Gen'!Y455</f>
        <v>1411.606</v>
      </c>
      <c r="Z455" s="78">
        <f>'2019 PSUI Customer Load'!Z455+'2019 PSUI Customer Gen'!Z455</f>
        <v>1375.3319999999999</v>
      </c>
      <c r="AA455" s="86">
        <f t="shared" si="91"/>
        <v>1597.2060000000001</v>
      </c>
      <c r="AB455" s="77">
        <f t="shared" si="92"/>
        <v>2022</v>
      </c>
      <c r="AC455" s="76">
        <f t="shared" si="93"/>
        <v>1</v>
      </c>
      <c r="AD455" s="76" t="str">
        <f t="shared" si="94"/>
        <v/>
      </c>
      <c r="AE455" s="76" t="str">
        <f t="shared" si="95"/>
        <v/>
      </c>
      <c r="AF455" s="74">
        <f t="shared" si="96"/>
        <v>1597.2060000000001</v>
      </c>
      <c r="AG455" s="75" t="str">
        <f t="shared" si="97"/>
        <v>9:00</v>
      </c>
      <c r="AH455" s="74">
        <f t="shared" si="98"/>
        <v>36390.070000000007</v>
      </c>
      <c r="AI455" s="73" t="str">
        <f t="shared" si="99"/>
        <v/>
      </c>
      <c r="AJ455" s="73" t="str">
        <f t="shared" si="100"/>
        <v/>
      </c>
      <c r="AK455" s="73" t="str">
        <f t="shared" si="101"/>
        <v/>
      </c>
      <c r="AL455" s="72" t="str">
        <f t="shared" si="102"/>
        <v/>
      </c>
      <c r="AM455" s="71" t="str">
        <f t="shared" si="103"/>
        <v/>
      </c>
    </row>
    <row r="456" spans="2:39" ht="13.8" thickBot="1">
      <c r="B456" s="79">
        <v>44588</v>
      </c>
      <c r="C456" s="78">
        <f>'2019 PSUI Customer Load'!C456+'2019 PSUI Customer Gen'!C456</f>
        <v>1384.6659999999999</v>
      </c>
      <c r="D456" s="78">
        <f>'2019 PSUI Customer Load'!D456+'2019 PSUI Customer Gen'!D456</f>
        <v>1378.72</v>
      </c>
      <c r="E456" s="78">
        <f>'2019 PSUI Customer Load'!E456+'2019 PSUI Customer Gen'!E456</f>
        <v>1383.5410000000002</v>
      </c>
      <c r="F456" s="78">
        <f>'2019 PSUI Customer Load'!F456+'2019 PSUI Customer Gen'!F456</f>
        <v>1381.2839999999999</v>
      </c>
      <c r="G456" s="78">
        <f>'2019 PSUI Customer Load'!G456+'2019 PSUI Customer Gen'!G456</f>
        <v>1384.8000000000002</v>
      </c>
      <c r="H456" s="78">
        <f>'2019 PSUI Customer Load'!H456+'2019 PSUI Customer Gen'!H456</f>
        <v>1401.837</v>
      </c>
      <c r="I456" s="78">
        <f>'2019 PSUI Customer Load'!I456+'2019 PSUI Customer Gen'!I456</f>
        <v>1456.0309999999999</v>
      </c>
      <c r="J456" s="78">
        <f>'2019 PSUI Customer Load'!J456+'2019 PSUI Customer Gen'!J456</f>
        <v>1541.491</v>
      </c>
      <c r="K456" s="78">
        <f>'2019 PSUI Customer Load'!K456+'2019 PSUI Customer Gen'!K456</f>
        <v>1544.671</v>
      </c>
      <c r="L456" s="78">
        <f>'2019 PSUI Customer Load'!L456+'2019 PSUI Customer Gen'!L456</f>
        <v>1548.9699999999998</v>
      </c>
      <c r="M456" s="78">
        <f>'2019 PSUI Customer Load'!M456+'2019 PSUI Customer Gen'!M456</f>
        <v>1550.7660000000001</v>
      </c>
      <c r="N456" s="78">
        <f>'2019 PSUI Customer Load'!N456+'2019 PSUI Customer Gen'!N456</f>
        <v>1574.731</v>
      </c>
      <c r="O456" s="78">
        <f>'2019 PSUI Customer Load'!O456+'2019 PSUI Customer Gen'!O456</f>
        <v>1521.586</v>
      </c>
      <c r="P456" s="78">
        <f>'2019 PSUI Customer Load'!P456+'2019 PSUI Customer Gen'!P456</f>
        <v>1509.8200000000002</v>
      </c>
      <c r="Q456" s="78">
        <f>'2019 PSUI Customer Load'!Q456+'2019 PSUI Customer Gen'!Q456</f>
        <v>1519.269</v>
      </c>
      <c r="R456" s="78">
        <f>'2019 PSUI Customer Load'!R456+'2019 PSUI Customer Gen'!R456</f>
        <v>1503.559</v>
      </c>
      <c r="S456" s="78">
        <f>'2019 PSUI Customer Load'!S456+'2019 PSUI Customer Gen'!S456</f>
        <v>1477.4849999999999</v>
      </c>
      <c r="T456" s="78">
        <f>'2019 PSUI Customer Load'!T456+'2019 PSUI Customer Gen'!T456</f>
        <v>1419.27</v>
      </c>
      <c r="U456" s="78">
        <f>'2019 PSUI Customer Load'!U456+'2019 PSUI Customer Gen'!U456</f>
        <v>1439.384</v>
      </c>
      <c r="V456" s="78">
        <f>'2019 PSUI Customer Load'!V456+'2019 PSUI Customer Gen'!V456</f>
        <v>1417.682</v>
      </c>
      <c r="W456" s="78">
        <f>'2019 PSUI Customer Load'!W456+'2019 PSUI Customer Gen'!W456</f>
        <v>1406.2380000000001</v>
      </c>
      <c r="X456" s="78">
        <f>'2019 PSUI Customer Load'!X456+'2019 PSUI Customer Gen'!X456</f>
        <v>1393.9770000000001</v>
      </c>
      <c r="Y456" s="78">
        <f>'2019 PSUI Customer Load'!Y456+'2019 PSUI Customer Gen'!Y456</f>
        <v>1380.519</v>
      </c>
      <c r="Z456" s="78">
        <f>'2019 PSUI Customer Load'!Z456+'2019 PSUI Customer Gen'!Z456</f>
        <v>1347.6909999999998</v>
      </c>
      <c r="AA456" s="86">
        <f t="shared" si="91"/>
        <v>1574.731</v>
      </c>
      <c r="AB456" s="77">
        <f t="shared" si="92"/>
        <v>2022</v>
      </c>
      <c r="AC456" s="76">
        <f t="shared" si="93"/>
        <v>1</v>
      </c>
      <c r="AD456" s="76" t="str">
        <f t="shared" si="94"/>
        <v/>
      </c>
      <c r="AE456" s="76" t="str">
        <f t="shared" si="95"/>
        <v/>
      </c>
      <c r="AF456" s="74">
        <f t="shared" si="96"/>
        <v>1574.731</v>
      </c>
      <c r="AG456" s="75" t="str">
        <f t="shared" si="97"/>
        <v>12:00</v>
      </c>
      <c r="AH456" s="74">
        <f t="shared" si="98"/>
        <v>36442.718999999997</v>
      </c>
      <c r="AI456" s="73" t="str">
        <f t="shared" si="99"/>
        <v/>
      </c>
      <c r="AJ456" s="73" t="str">
        <f t="shared" si="100"/>
        <v/>
      </c>
      <c r="AK456" s="73" t="str">
        <f t="shared" si="101"/>
        <v/>
      </c>
      <c r="AL456" s="72" t="str">
        <f t="shared" si="102"/>
        <v/>
      </c>
      <c r="AM456" s="71" t="str">
        <f t="shared" si="103"/>
        <v/>
      </c>
    </row>
    <row r="457" spans="2:39" ht="13.8" thickBot="1">
      <c r="B457" s="79">
        <v>44589</v>
      </c>
      <c r="C457" s="78">
        <f>'2019 PSUI Customer Load'!C457+'2019 PSUI Customer Gen'!C457</f>
        <v>1333.9660000000001</v>
      </c>
      <c r="D457" s="78">
        <f>'2019 PSUI Customer Load'!D457+'2019 PSUI Customer Gen'!D457</f>
        <v>1316.53</v>
      </c>
      <c r="E457" s="78">
        <f>'2019 PSUI Customer Load'!E457+'2019 PSUI Customer Gen'!E457</f>
        <v>1343.5890000000002</v>
      </c>
      <c r="F457" s="78">
        <f>'2019 PSUI Customer Load'!F457+'2019 PSUI Customer Gen'!F457</f>
        <v>1347.2050000000002</v>
      </c>
      <c r="G457" s="78">
        <f>'2019 PSUI Customer Load'!G457+'2019 PSUI Customer Gen'!G457</f>
        <v>1352.6189999999999</v>
      </c>
      <c r="H457" s="78">
        <f>'2019 PSUI Customer Load'!H457+'2019 PSUI Customer Gen'!H457</f>
        <v>1376.048</v>
      </c>
      <c r="I457" s="78">
        <f>'2019 PSUI Customer Load'!I457+'2019 PSUI Customer Gen'!I457</f>
        <v>1435.825</v>
      </c>
      <c r="J457" s="78">
        <f>'2019 PSUI Customer Load'!J457+'2019 PSUI Customer Gen'!J457</f>
        <v>1544.473</v>
      </c>
      <c r="K457" s="78">
        <f>'2019 PSUI Customer Load'!K457+'2019 PSUI Customer Gen'!K457</f>
        <v>1558.7850000000001</v>
      </c>
      <c r="L457" s="78">
        <f>'2019 PSUI Customer Load'!L457+'2019 PSUI Customer Gen'!L457</f>
        <v>1560.1599999999999</v>
      </c>
      <c r="M457" s="78">
        <f>'2019 PSUI Customer Load'!M457+'2019 PSUI Customer Gen'!M457</f>
        <v>1579.665</v>
      </c>
      <c r="N457" s="78">
        <f>'2019 PSUI Customer Load'!N457+'2019 PSUI Customer Gen'!N457</f>
        <v>1572.3869999999999</v>
      </c>
      <c r="O457" s="78">
        <f>'2019 PSUI Customer Load'!O457+'2019 PSUI Customer Gen'!O457</f>
        <v>1520.4059999999999</v>
      </c>
      <c r="P457" s="78">
        <f>'2019 PSUI Customer Load'!P457+'2019 PSUI Customer Gen'!P457</f>
        <v>1500.5729999999999</v>
      </c>
      <c r="Q457" s="78">
        <f>'2019 PSUI Customer Load'!Q457+'2019 PSUI Customer Gen'!Q457</f>
        <v>1485.8679999999999</v>
      </c>
      <c r="R457" s="78">
        <f>'2019 PSUI Customer Load'!R457+'2019 PSUI Customer Gen'!R457</f>
        <v>1479.6990000000001</v>
      </c>
      <c r="S457" s="78">
        <f>'2019 PSUI Customer Load'!S457+'2019 PSUI Customer Gen'!S457</f>
        <v>1471.4580000000001</v>
      </c>
      <c r="T457" s="78">
        <f>'2019 PSUI Customer Load'!T457+'2019 PSUI Customer Gen'!T457</f>
        <v>1447.6309999999999</v>
      </c>
      <c r="U457" s="78">
        <f>'2019 PSUI Customer Load'!U457+'2019 PSUI Customer Gen'!U457</f>
        <v>1465.4340000000002</v>
      </c>
      <c r="V457" s="78">
        <f>'2019 PSUI Customer Load'!V457+'2019 PSUI Customer Gen'!V457</f>
        <v>1480.9349999999999</v>
      </c>
      <c r="W457" s="78">
        <f>'2019 PSUI Customer Load'!W457+'2019 PSUI Customer Gen'!W457</f>
        <v>1472.508</v>
      </c>
      <c r="X457" s="78">
        <f>'2019 PSUI Customer Load'!X457+'2019 PSUI Customer Gen'!X457</f>
        <v>1476.9</v>
      </c>
      <c r="Y457" s="78">
        <f>'2019 PSUI Customer Load'!Y457+'2019 PSUI Customer Gen'!Y457</f>
        <v>1446.854</v>
      </c>
      <c r="Z457" s="78">
        <f>'2019 PSUI Customer Load'!Z457+'2019 PSUI Customer Gen'!Z457</f>
        <v>1441.711</v>
      </c>
      <c r="AA457" s="86">
        <f t="shared" si="91"/>
        <v>1579.665</v>
      </c>
      <c r="AB457" s="77">
        <f t="shared" si="92"/>
        <v>2022</v>
      </c>
      <c r="AC457" s="76">
        <f t="shared" si="93"/>
        <v>1</v>
      </c>
      <c r="AD457" s="76" t="str">
        <f t="shared" si="94"/>
        <v/>
      </c>
      <c r="AE457" s="76" t="str">
        <f t="shared" si="95"/>
        <v/>
      </c>
      <c r="AF457" s="74">
        <f t="shared" si="96"/>
        <v>1579.665</v>
      </c>
      <c r="AG457" s="75" t="str">
        <f t="shared" si="97"/>
        <v>11:00</v>
      </c>
      <c r="AH457" s="74">
        <f t="shared" si="98"/>
        <v>36590.894000000008</v>
      </c>
      <c r="AI457" s="73" t="str">
        <f t="shared" si="99"/>
        <v/>
      </c>
      <c r="AJ457" s="73" t="str">
        <f t="shared" si="100"/>
        <v/>
      </c>
      <c r="AK457" s="73" t="str">
        <f t="shared" si="101"/>
        <v/>
      </c>
      <c r="AL457" s="72" t="str">
        <f t="shared" si="102"/>
        <v/>
      </c>
      <c r="AM457" s="71" t="str">
        <f t="shared" si="103"/>
        <v/>
      </c>
    </row>
    <row r="458" spans="2:39" ht="13.8" thickBot="1">
      <c r="B458" s="79">
        <v>44590</v>
      </c>
      <c r="C458" s="78">
        <f>'2019 PSUI Customer Load'!C458+'2019 PSUI Customer Gen'!C458</f>
        <v>1430.7809999999999</v>
      </c>
      <c r="D458" s="78">
        <f>'2019 PSUI Customer Load'!D458+'2019 PSUI Customer Gen'!D458</f>
        <v>1426.2170000000001</v>
      </c>
      <c r="E458" s="78">
        <f>'2019 PSUI Customer Load'!E458+'2019 PSUI Customer Gen'!E458</f>
        <v>1423.5920000000001</v>
      </c>
      <c r="F458" s="78">
        <f>'2019 PSUI Customer Load'!F458+'2019 PSUI Customer Gen'!F458</f>
        <v>1418.3239999999998</v>
      </c>
      <c r="G458" s="78">
        <f>'2019 PSUI Customer Load'!G458+'2019 PSUI Customer Gen'!G458</f>
        <v>1435.3810000000001</v>
      </c>
      <c r="H458" s="78">
        <f>'2019 PSUI Customer Load'!H458+'2019 PSUI Customer Gen'!H458</f>
        <v>1445.5260000000001</v>
      </c>
      <c r="I458" s="78">
        <f>'2019 PSUI Customer Load'!I458+'2019 PSUI Customer Gen'!I458</f>
        <v>1464.5930000000001</v>
      </c>
      <c r="J458" s="78">
        <f>'2019 PSUI Customer Load'!J458+'2019 PSUI Customer Gen'!J458</f>
        <v>1520.9620000000002</v>
      </c>
      <c r="K458" s="78">
        <f>'2019 PSUI Customer Load'!K458+'2019 PSUI Customer Gen'!K458</f>
        <v>1507.9739999999999</v>
      </c>
      <c r="L458" s="78">
        <f>'2019 PSUI Customer Load'!L458+'2019 PSUI Customer Gen'!L458</f>
        <v>1488.0269999999998</v>
      </c>
      <c r="M458" s="78">
        <f>'2019 PSUI Customer Load'!M458+'2019 PSUI Customer Gen'!M458</f>
        <v>1466.5810000000001</v>
      </c>
      <c r="N458" s="78">
        <f>'2019 PSUI Customer Load'!N458+'2019 PSUI Customer Gen'!N458</f>
        <v>1461.2380000000001</v>
      </c>
      <c r="O458" s="78">
        <f>'2019 PSUI Customer Load'!O458+'2019 PSUI Customer Gen'!O458</f>
        <v>1412.277</v>
      </c>
      <c r="P458" s="78">
        <f>'2019 PSUI Customer Load'!P458+'2019 PSUI Customer Gen'!P458</f>
        <v>1396.24</v>
      </c>
      <c r="Q458" s="78">
        <f>'2019 PSUI Customer Load'!Q458+'2019 PSUI Customer Gen'!Q458</f>
        <v>1373.0340000000001</v>
      </c>
      <c r="R458" s="78">
        <f>'2019 PSUI Customer Load'!R458+'2019 PSUI Customer Gen'!R458</f>
        <v>1370.7160000000001</v>
      </c>
      <c r="S458" s="78">
        <f>'2019 PSUI Customer Load'!S458+'2019 PSUI Customer Gen'!S458</f>
        <v>1372.518</v>
      </c>
      <c r="T458" s="78">
        <f>'2019 PSUI Customer Load'!T458+'2019 PSUI Customer Gen'!T458</f>
        <v>1382.797</v>
      </c>
      <c r="U458" s="78">
        <f>'2019 PSUI Customer Load'!U458+'2019 PSUI Customer Gen'!U458</f>
        <v>1436.3519999999999</v>
      </c>
      <c r="V458" s="78">
        <f>'2019 PSUI Customer Load'!V458+'2019 PSUI Customer Gen'!V458</f>
        <v>1431.452</v>
      </c>
      <c r="W458" s="78">
        <f>'2019 PSUI Customer Load'!W458+'2019 PSUI Customer Gen'!W458</f>
        <v>1428.683</v>
      </c>
      <c r="X458" s="78">
        <f>'2019 PSUI Customer Load'!X458+'2019 PSUI Customer Gen'!X458</f>
        <v>1436.9110000000001</v>
      </c>
      <c r="Y458" s="78">
        <f>'2019 PSUI Customer Load'!Y458+'2019 PSUI Customer Gen'!Y458</f>
        <v>1436.7259999999999</v>
      </c>
      <c r="Z458" s="78">
        <f>'2019 PSUI Customer Load'!Z458+'2019 PSUI Customer Gen'!Z458</f>
        <v>1414.6279999999999</v>
      </c>
      <c r="AA458" s="86">
        <f t="shared" si="91"/>
        <v>1520.9620000000002</v>
      </c>
      <c r="AB458" s="77">
        <f t="shared" si="92"/>
        <v>2022</v>
      </c>
      <c r="AC458" s="76">
        <f t="shared" si="93"/>
        <v>1</v>
      </c>
      <c r="AD458" s="76" t="str">
        <f t="shared" si="94"/>
        <v/>
      </c>
      <c r="AE458" s="76" t="str">
        <f t="shared" si="95"/>
        <v/>
      </c>
      <c r="AF458" s="74">
        <f t="shared" si="96"/>
        <v>1520.9620000000002</v>
      </c>
      <c r="AG458" s="75" t="str">
        <f t="shared" si="97"/>
        <v>8:00</v>
      </c>
      <c r="AH458" s="74">
        <f t="shared" si="98"/>
        <v>35902.491999999998</v>
      </c>
      <c r="AI458" s="73" t="str">
        <f t="shared" si="99"/>
        <v/>
      </c>
      <c r="AJ458" s="73" t="str">
        <f t="shared" si="100"/>
        <v/>
      </c>
      <c r="AK458" s="73" t="str">
        <f t="shared" si="101"/>
        <v/>
      </c>
      <c r="AL458" s="72" t="str">
        <f t="shared" si="102"/>
        <v/>
      </c>
      <c r="AM458" s="71" t="str">
        <f t="shared" si="103"/>
        <v/>
      </c>
    </row>
    <row r="459" spans="2:39" ht="13.8" thickBot="1">
      <c r="B459" s="79">
        <v>44591</v>
      </c>
      <c r="C459" s="78">
        <f>'2019 PSUI Customer Load'!C459+'2019 PSUI Customer Gen'!C459</f>
        <v>1410.175</v>
      </c>
      <c r="D459" s="78">
        <f>'2019 PSUI Customer Load'!D459+'2019 PSUI Customer Gen'!D459</f>
        <v>1398.0939999999998</v>
      </c>
      <c r="E459" s="78">
        <f>'2019 PSUI Customer Load'!E459+'2019 PSUI Customer Gen'!E459</f>
        <v>1392.1659999999999</v>
      </c>
      <c r="F459" s="78">
        <f>'2019 PSUI Customer Load'!F459+'2019 PSUI Customer Gen'!F459</f>
        <v>1386.5690000000002</v>
      </c>
      <c r="G459" s="78">
        <f>'2019 PSUI Customer Load'!G459+'2019 PSUI Customer Gen'!G459</f>
        <v>1385.905</v>
      </c>
      <c r="H459" s="78">
        <f>'2019 PSUI Customer Load'!H459+'2019 PSUI Customer Gen'!H459</f>
        <v>1394.1000000000001</v>
      </c>
      <c r="I459" s="78">
        <f>'2019 PSUI Customer Load'!I459+'2019 PSUI Customer Gen'!I459</f>
        <v>1401.55</v>
      </c>
      <c r="J459" s="78">
        <f>'2019 PSUI Customer Load'!J459+'2019 PSUI Customer Gen'!J459</f>
        <v>1462.31</v>
      </c>
      <c r="K459" s="78">
        <f>'2019 PSUI Customer Load'!K459+'2019 PSUI Customer Gen'!K459</f>
        <v>1466.5669999999998</v>
      </c>
      <c r="L459" s="78">
        <f>'2019 PSUI Customer Load'!L459+'2019 PSUI Customer Gen'!L459</f>
        <v>1425.4469999999999</v>
      </c>
      <c r="M459" s="78">
        <f>'2019 PSUI Customer Load'!M459+'2019 PSUI Customer Gen'!M459</f>
        <v>1412.874</v>
      </c>
      <c r="N459" s="78">
        <f>'2019 PSUI Customer Load'!N459+'2019 PSUI Customer Gen'!N459</f>
        <v>1414.501</v>
      </c>
      <c r="O459" s="78">
        <f>'2019 PSUI Customer Load'!O459+'2019 PSUI Customer Gen'!O459</f>
        <v>1363.143</v>
      </c>
      <c r="P459" s="78">
        <f>'2019 PSUI Customer Load'!P459+'2019 PSUI Customer Gen'!P459</f>
        <v>1349.9759999999999</v>
      </c>
      <c r="Q459" s="78">
        <f>'2019 PSUI Customer Load'!Q459+'2019 PSUI Customer Gen'!Q459</f>
        <v>1345.0449999999998</v>
      </c>
      <c r="R459" s="78">
        <f>'2019 PSUI Customer Load'!R459+'2019 PSUI Customer Gen'!R459</f>
        <v>1339.183</v>
      </c>
      <c r="S459" s="78">
        <f>'2019 PSUI Customer Load'!S459+'2019 PSUI Customer Gen'!S459</f>
        <v>1330.7370000000001</v>
      </c>
      <c r="T459" s="78">
        <f>'2019 PSUI Customer Load'!T459+'2019 PSUI Customer Gen'!T459</f>
        <v>1361.4569999999999</v>
      </c>
      <c r="U459" s="78">
        <f>'2019 PSUI Customer Load'!U459+'2019 PSUI Customer Gen'!U459</f>
        <v>1404.3600000000001</v>
      </c>
      <c r="V459" s="78">
        <f>'2019 PSUI Customer Load'!V459+'2019 PSUI Customer Gen'!V459</f>
        <v>1386.9739999999999</v>
      </c>
      <c r="W459" s="78">
        <f>'2019 PSUI Customer Load'!W459+'2019 PSUI Customer Gen'!W459</f>
        <v>1368.6419999999998</v>
      </c>
      <c r="X459" s="78">
        <f>'2019 PSUI Customer Load'!X459+'2019 PSUI Customer Gen'!X459</f>
        <v>1380.9690000000001</v>
      </c>
      <c r="Y459" s="78">
        <f>'2019 PSUI Customer Load'!Y459+'2019 PSUI Customer Gen'!Y459</f>
        <v>1371.5369999999998</v>
      </c>
      <c r="Z459" s="78">
        <f>'2019 PSUI Customer Load'!Z459+'2019 PSUI Customer Gen'!Z459</f>
        <v>1348.5119999999999</v>
      </c>
      <c r="AA459" s="86">
        <f t="shared" si="91"/>
        <v>1466.5669999999998</v>
      </c>
      <c r="AB459" s="77">
        <f t="shared" si="92"/>
        <v>2022</v>
      </c>
      <c r="AC459" s="76">
        <f t="shared" si="93"/>
        <v>1</v>
      </c>
      <c r="AD459" s="76" t="str">
        <f t="shared" si="94"/>
        <v/>
      </c>
      <c r="AE459" s="76" t="str">
        <f t="shared" si="95"/>
        <v/>
      </c>
      <c r="AF459" s="74">
        <f t="shared" si="96"/>
        <v>1466.5669999999998</v>
      </c>
      <c r="AG459" s="75" t="str">
        <f t="shared" si="97"/>
        <v>9:00</v>
      </c>
      <c r="AH459" s="74">
        <f t="shared" si="98"/>
        <v>34767.360000000001</v>
      </c>
      <c r="AI459" s="73" t="str">
        <f t="shared" si="99"/>
        <v/>
      </c>
      <c r="AJ459" s="73" t="str">
        <f t="shared" si="100"/>
        <v/>
      </c>
      <c r="AK459" s="73" t="str">
        <f t="shared" si="101"/>
        <v/>
      </c>
      <c r="AL459" s="72" t="str">
        <f t="shared" si="102"/>
        <v/>
      </c>
      <c r="AM459" s="71" t="str">
        <f t="shared" si="103"/>
        <v/>
      </c>
    </row>
    <row r="460" spans="2:39" ht="13.8" thickBot="1">
      <c r="B460" s="79">
        <v>44592</v>
      </c>
      <c r="C460" s="78">
        <f>'2019 PSUI Customer Load'!C460+'2019 PSUI Customer Gen'!C460</f>
        <v>1357.693</v>
      </c>
      <c r="D460" s="78">
        <f>'2019 PSUI Customer Load'!D460+'2019 PSUI Customer Gen'!D460</f>
        <v>1344.68</v>
      </c>
      <c r="E460" s="78">
        <f>'2019 PSUI Customer Load'!E460+'2019 PSUI Customer Gen'!E460</f>
        <v>1348.3130000000001</v>
      </c>
      <c r="F460" s="78">
        <f>'2019 PSUI Customer Load'!F460+'2019 PSUI Customer Gen'!F460</f>
        <v>1341.0550000000001</v>
      </c>
      <c r="G460" s="78">
        <f>'2019 PSUI Customer Load'!G460+'2019 PSUI Customer Gen'!G460</f>
        <v>1370.2759999999998</v>
      </c>
      <c r="H460" s="78">
        <f>'2019 PSUI Customer Load'!H460+'2019 PSUI Customer Gen'!H460</f>
        <v>1372.932</v>
      </c>
      <c r="I460" s="78">
        <f>'2019 PSUI Customer Load'!I460+'2019 PSUI Customer Gen'!I460</f>
        <v>1427.778</v>
      </c>
      <c r="J460" s="78">
        <f>'2019 PSUI Customer Load'!J460+'2019 PSUI Customer Gen'!J460</f>
        <v>1534.42</v>
      </c>
      <c r="K460" s="78">
        <f>'2019 PSUI Customer Load'!K460+'2019 PSUI Customer Gen'!K460</f>
        <v>1559.04</v>
      </c>
      <c r="L460" s="78">
        <f>'2019 PSUI Customer Load'!L460+'2019 PSUI Customer Gen'!L460</f>
        <v>1554.3780000000002</v>
      </c>
      <c r="M460" s="78">
        <f>'2019 PSUI Customer Load'!M460+'2019 PSUI Customer Gen'!M460</f>
        <v>1542.9179999999999</v>
      </c>
      <c r="N460" s="78">
        <f>'2019 PSUI Customer Load'!N460+'2019 PSUI Customer Gen'!N460</f>
        <v>1572.0730000000001</v>
      </c>
      <c r="O460" s="78">
        <f>'2019 PSUI Customer Load'!O460+'2019 PSUI Customer Gen'!O460</f>
        <v>1509.521</v>
      </c>
      <c r="P460" s="78">
        <f>'2019 PSUI Customer Load'!P460+'2019 PSUI Customer Gen'!P460</f>
        <v>1491.4080000000001</v>
      </c>
      <c r="Q460" s="78">
        <f>'2019 PSUI Customer Load'!Q460+'2019 PSUI Customer Gen'!Q460</f>
        <v>1461.52</v>
      </c>
      <c r="R460" s="78">
        <f>'2019 PSUI Customer Load'!R460+'2019 PSUI Customer Gen'!R460</f>
        <v>1443.826</v>
      </c>
      <c r="S460" s="78">
        <f>'2019 PSUI Customer Load'!S460+'2019 PSUI Customer Gen'!S460</f>
        <v>1411.8240000000001</v>
      </c>
      <c r="T460" s="78">
        <f>'2019 PSUI Customer Load'!T460+'2019 PSUI Customer Gen'!T460</f>
        <v>1361.857</v>
      </c>
      <c r="U460" s="78">
        <f>'2019 PSUI Customer Load'!U460+'2019 PSUI Customer Gen'!U460</f>
        <v>1383.2559999999999</v>
      </c>
      <c r="V460" s="78">
        <f>'2019 PSUI Customer Load'!V460+'2019 PSUI Customer Gen'!V460</f>
        <v>1400.9829999999999</v>
      </c>
      <c r="W460" s="78">
        <f>'2019 PSUI Customer Load'!W460+'2019 PSUI Customer Gen'!W460</f>
        <v>1379.0509999999999</v>
      </c>
      <c r="X460" s="78">
        <f>'2019 PSUI Customer Load'!X460+'2019 PSUI Customer Gen'!X460</f>
        <v>1392.5709999999999</v>
      </c>
      <c r="Y460" s="78">
        <f>'2019 PSUI Customer Load'!Y460+'2019 PSUI Customer Gen'!Y460</f>
        <v>1369.1569999999999</v>
      </c>
      <c r="Z460" s="78">
        <f>'2019 PSUI Customer Load'!Z460+'2019 PSUI Customer Gen'!Z460</f>
        <v>1342.2720000000002</v>
      </c>
      <c r="AA460" s="86">
        <f t="shared" si="91"/>
        <v>1572.0730000000001</v>
      </c>
      <c r="AB460" s="77">
        <f t="shared" si="92"/>
        <v>2022</v>
      </c>
      <c r="AC460" s="76">
        <f t="shared" si="93"/>
        <v>1</v>
      </c>
      <c r="AD460" s="76" t="str">
        <f t="shared" si="94"/>
        <v>2022-1</v>
      </c>
      <c r="AE460" s="76">
        <f t="shared" si="95"/>
        <v>1</v>
      </c>
      <c r="AF460" s="74">
        <f t="shared" si="96"/>
        <v>1572.0730000000001</v>
      </c>
      <c r="AG460" s="75" t="str">
        <f t="shared" si="97"/>
        <v>12:00</v>
      </c>
      <c r="AH460" s="74">
        <f t="shared" si="98"/>
        <v>35844.874999999993</v>
      </c>
      <c r="AI460" s="73">
        <f t="shared" si="99"/>
        <v>45595.758999999998</v>
      </c>
      <c r="AJ460" s="73">
        <f t="shared" si="100"/>
        <v>1657.3039999999999</v>
      </c>
      <c r="AK460" s="73">
        <f t="shared" si="101"/>
        <v>36590.894000000008</v>
      </c>
      <c r="AL460" s="72">
        <f t="shared" si="102"/>
        <v>44585</v>
      </c>
      <c r="AM460" s="71" t="str">
        <f t="shared" si="103"/>
        <v>11:00</v>
      </c>
    </row>
    <row r="461" spans="2:39" ht="13.8" thickBot="1">
      <c r="B461" s="79">
        <v>44593</v>
      </c>
      <c r="C461" s="78">
        <f>'2019 PSUI Customer Load'!C461+'2019 PSUI Customer Gen'!C461</f>
        <v>1329.835</v>
      </c>
      <c r="D461" s="78">
        <f>'2019 PSUI Customer Load'!D461+'2019 PSUI Customer Gen'!D461</f>
        <v>1327.1220000000001</v>
      </c>
      <c r="E461" s="78">
        <f>'2019 PSUI Customer Load'!E461+'2019 PSUI Customer Gen'!E461</f>
        <v>1333.925</v>
      </c>
      <c r="F461" s="78">
        <f>'2019 PSUI Customer Load'!F461+'2019 PSUI Customer Gen'!F461</f>
        <v>1341.6499999999999</v>
      </c>
      <c r="G461" s="78">
        <f>'2019 PSUI Customer Load'!G461+'2019 PSUI Customer Gen'!G461</f>
        <v>1335.3040000000001</v>
      </c>
      <c r="H461" s="78">
        <f>'2019 PSUI Customer Load'!H461+'2019 PSUI Customer Gen'!H461</f>
        <v>1351.0409999999999</v>
      </c>
      <c r="I461" s="78">
        <f>'2019 PSUI Customer Load'!I461+'2019 PSUI Customer Gen'!I461</f>
        <v>1401.547</v>
      </c>
      <c r="J461" s="78">
        <f>'2019 PSUI Customer Load'!J461+'2019 PSUI Customer Gen'!J461</f>
        <v>1497.808</v>
      </c>
      <c r="K461" s="78">
        <f>'2019 PSUI Customer Load'!K461+'2019 PSUI Customer Gen'!K461</f>
        <v>1500.683</v>
      </c>
      <c r="L461" s="78">
        <f>'2019 PSUI Customer Load'!L461+'2019 PSUI Customer Gen'!L461</f>
        <v>1509.885</v>
      </c>
      <c r="M461" s="78">
        <f>'2019 PSUI Customer Load'!M461+'2019 PSUI Customer Gen'!M461</f>
        <v>1501.548</v>
      </c>
      <c r="N461" s="78">
        <f>'2019 PSUI Customer Load'!N461+'2019 PSUI Customer Gen'!N461</f>
        <v>1467.038</v>
      </c>
      <c r="O461" s="78">
        <f>'2019 PSUI Customer Load'!O461+'2019 PSUI Customer Gen'!O461</f>
        <v>1405.8380000000002</v>
      </c>
      <c r="P461" s="78">
        <f>'2019 PSUI Customer Load'!P461+'2019 PSUI Customer Gen'!P461</f>
        <v>1424.0889999999999</v>
      </c>
      <c r="Q461" s="78">
        <f>'2019 PSUI Customer Load'!Q461+'2019 PSUI Customer Gen'!Q461</f>
        <v>1416.9859999999999</v>
      </c>
      <c r="R461" s="78">
        <f>'2019 PSUI Customer Load'!R461+'2019 PSUI Customer Gen'!R461</f>
        <v>1393.7749999999999</v>
      </c>
      <c r="S461" s="78">
        <f>'2019 PSUI Customer Load'!S461+'2019 PSUI Customer Gen'!S461</f>
        <v>1354.9650000000001</v>
      </c>
      <c r="T461" s="78">
        <f>'2019 PSUI Customer Load'!T461+'2019 PSUI Customer Gen'!T461</f>
        <v>1326.662</v>
      </c>
      <c r="U461" s="78">
        <f>'2019 PSUI Customer Load'!U461+'2019 PSUI Customer Gen'!U461</f>
        <v>1333.021</v>
      </c>
      <c r="V461" s="78">
        <f>'2019 PSUI Customer Load'!V461+'2019 PSUI Customer Gen'!V461</f>
        <v>1323.05</v>
      </c>
      <c r="W461" s="78">
        <f>'2019 PSUI Customer Load'!W461+'2019 PSUI Customer Gen'!W461</f>
        <v>1312.5830000000001</v>
      </c>
      <c r="X461" s="78">
        <f>'2019 PSUI Customer Load'!X461+'2019 PSUI Customer Gen'!X461</f>
        <v>1317.2180000000001</v>
      </c>
      <c r="Y461" s="78">
        <f>'2019 PSUI Customer Load'!Y461+'2019 PSUI Customer Gen'!Y461</f>
        <v>1270.7929999999999</v>
      </c>
      <c r="Z461" s="78">
        <f>'2019 PSUI Customer Load'!Z461+'2019 PSUI Customer Gen'!Z461</f>
        <v>1246.32</v>
      </c>
      <c r="AA461" s="86">
        <f t="shared" si="91"/>
        <v>1509.885</v>
      </c>
      <c r="AB461" s="77">
        <f t="shared" si="92"/>
        <v>2022</v>
      </c>
      <c r="AC461" s="76">
        <f t="shared" si="93"/>
        <v>2</v>
      </c>
      <c r="AD461" s="76" t="str">
        <f t="shared" si="94"/>
        <v/>
      </c>
      <c r="AE461" s="76" t="str">
        <f t="shared" si="95"/>
        <v/>
      </c>
      <c r="AF461" s="74">
        <f t="shared" si="96"/>
        <v>1509.885</v>
      </c>
      <c r="AG461" s="75" t="str">
        <f t="shared" si="97"/>
        <v>10:00</v>
      </c>
      <c r="AH461" s="74">
        <f t="shared" si="98"/>
        <v>34532.571000000011</v>
      </c>
      <c r="AI461" s="73" t="str">
        <f t="shared" si="99"/>
        <v/>
      </c>
      <c r="AJ461" s="73" t="str">
        <f t="shared" si="100"/>
        <v/>
      </c>
      <c r="AK461" s="73" t="str">
        <f t="shared" si="101"/>
        <v/>
      </c>
      <c r="AL461" s="72" t="str">
        <f t="shared" si="102"/>
        <v/>
      </c>
      <c r="AM461" s="71" t="str">
        <f t="shared" si="103"/>
        <v/>
      </c>
    </row>
    <row r="462" spans="2:39" ht="13.8" thickBot="1">
      <c r="B462" s="79">
        <v>44594</v>
      </c>
      <c r="C462" s="78">
        <f>'2019 PSUI Customer Load'!C462+'2019 PSUI Customer Gen'!C462</f>
        <v>1235.8399999999999</v>
      </c>
      <c r="D462" s="78">
        <f>'2019 PSUI Customer Load'!D462+'2019 PSUI Customer Gen'!D462</f>
        <v>1225.7939999999999</v>
      </c>
      <c r="E462" s="78">
        <f>'2019 PSUI Customer Load'!E462+'2019 PSUI Customer Gen'!E462</f>
        <v>1224.327</v>
      </c>
      <c r="F462" s="78">
        <f>'2019 PSUI Customer Load'!F462+'2019 PSUI Customer Gen'!F462</f>
        <v>1220.52</v>
      </c>
      <c r="G462" s="78">
        <f>'2019 PSUI Customer Load'!G462+'2019 PSUI Customer Gen'!G462</f>
        <v>1216.8600000000001</v>
      </c>
      <c r="H462" s="78">
        <f>'2019 PSUI Customer Load'!H462+'2019 PSUI Customer Gen'!H462</f>
        <v>1220.5759999999998</v>
      </c>
      <c r="I462" s="78">
        <f>'2019 PSUI Customer Load'!I462+'2019 PSUI Customer Gen'!I462</f>
        <v>1278.837</v>
      </c>
      <c r="J462" s="78">
        <f>'2019 PSUI Customer Load'!J462+'2019 PSUI Customer Gen'!J462</f>
        <v>1237.2829999999999</v>
      </c>
      <c r="K462" s="78">
        <f>'2019 PSUI Customer Load'!K462+'2019 PSUI Customer Gen'!K462</f>
        <v>1245.4000000000001</v>
      </c>
      <c r="L462" s="78">
        <f>'2019 PSUI Customer Load'!L462+'2019 PSUI Customer Gen'!L462</f>
        <v>1368.96</v>
      </c>
      <c r="M462" s="78">
        <f>'2019 PSUI Customer Load'!M462+'2019 PSUI Customer Gen'!M462</f>
        <v>1388.07</v>
      </c>
      <c r="N462" s="78">
        <f>'2019 PSUI Customer Load'!N462+'2019 PSUI Customer Gen'!N462</f>
        <v>1502.595</v>
      </c>
      <c r="O462" s="78">
        <f>'2019 PSUI Customer Load'!O462+'2019 PSUI Customer Gen'!O462</f>
        <v>1426.954</v>
      </c>
      <c r="P462" s="78">
        <f>'2019 PSUI Customer Load'!P462+'2019 PSUI Customer Gen'!P462</f>
        <v>1433.7940000000001</v>
      </c>
      <c r="Q462" s="78">
        <f>'2019 PSUI Customer Load'!Q462+'2019 PSUI Customer Gen'!Q462</f>
        <v>1424.682</v>
      </c>
      <c r="R462" s="78">
        <f>'2019 PSUI Customer Load'!R462+'2019 PSUI Customer Gen'!R462</f>
        <v>1416.8919999999998</v>
      </c>
      <c r="S462" s="78">
        <f>'2019 PSUI Customer Load'!S462+'2019 PSUI Customer Gen'!S462</f>
        <v>1399.66</v>
      </c>
      <c r="T462" s="78">
        <f>'2019 PSUI Customer Load'!T462+'2019 PSUI Customer Gen'!T462</f>
        <v>1360.5339999999999</v>
      </c>
      <c r="U462" s="78">
        <f>'2019 PSUI Customer Load'!U462+'2019 PSUI Customer Gen'!U462</f>
        <v>1341.16</v>
      </c>
      <c r="V462" s="78">
        <f>'2019 PSUI Customer Load'!V462+'2019 PSUI Customer Gen'!V462</f>
        <v>1330.2349999999999</v>
      </c>
      <c r="W462" s="78">
        <f>'2019 PSUI Customer Load'!W462+'2019 PSUI Customer Gen'!W462</f>
        <v>1307.5329999999999</v>
      </c>
      <c r="X462" s="78">
        <f>'2019 PSUI Customer Load'!X462+'2019 PSUI Customer Gen'!X462</f>
        <v>1297.2160000000001</v>
      </c>
      <c r="Y462" s="78">
        <f>'2019 PSUI Customer Load'!Y462+'2019 PSUI Customer Gen'!Y462</f>
        <v>1278.6109999999999</v>
      </c>
      <c r="Z462" s="78">
        <f>'2019 PSUI Customer Load'!Z462+'2019 PSUI Customer Gen'!Z462</f>
        <v>1266.3319999999999</v>
      </c>
      <c r="AA462" s="86">
        <f t="shared" si="91"/>
        <v>1502.595</v>
      </c>
      <c r="AB462" s="77">
        <f t="shared" si="92"/>
        <v>2022</v>
      </c>
      <c r="AC462" s="76">
        <f t="shared" si="93"/>
        <v>2</v>
      </c>
      <c r="AD462" s="76" t="str">
        <f t="shared" si="94"/>
        <v/>
      </c>
      <c r="AE462" s="76" t="str">
        <f t="shared" si="95"/>
        <v/>
      </c>
      <c r="AF462" s="74">
        <f t="shared" si="96"/>
        <v>1502.595</v>
      </c>
      <c r="AG462" s="75" t="str">
        <f t="shared" si="97"/>
        <v>12:00</v>
      </c>
      <c r="AH462" s="74">
        <f t="shared" si="98"/>
        <v>33151.26</v>
      </c>
      <c r="AI462" s="73" t="str">
        <f t="shared" si="99"/>
        <v/>
      </c>
      <c r="AJ462" s="73" t="str">
        <f t="shared" si="100"/>
        <v/>
      </c>
      <c r="AK462" s="73" t="str">
        <f t="shared" si="101"/>
        <v/>
      </c>
      <c r="AL462" s="72" t="str">
        <f t="shared" si="102"/>
        <v/>
      </c>
      <c r="AM462" s="71" t="str">
        <f t="shared" si="103"/>
        <v/>
      </c>
    </row>
    <row r="463" spans="2:39" ht="13.8" thickBot="1">
      <c r="B463" s="79">
        <v>44595</v>
      </c>
      <c r="C463" s="78">
        <f>'2019 PSUI Customer Load'!C463+'2019 PSUI Customer Gen'!C463</f>
        <v>1256.5919999999999</v>
      </c>
      <c r="D463" s="78">
        <f>'2019 PSUI Customer Load'!D463+'2019 PSUI Customer Gen'!D463</f>
        <v>1258.586</v>
      </c>
      <c r="E463" s="78">
        <f>'2019 PSUI Customer Load'!E463+'2019 PSUI Customer Gen'!E463</f>
        <v>1258.48</v>
      </c>
      <c r="F463" s="78">
        <f>'2019 PSUI Customer Load'!F463+'2019 PSUI Customer Gen'!F463</f>
        <v>1249.8909999999998</v>
      </c>
      <c r="G463" s="78">
        <f>'2019 PSUI Customer Load'!G463+'2019 PSUI Customer Gen'!G463</f>
        <v>1265.6339999999998</v>
      </c>
      <c r="H463" s="78">
        <f>'2019 PSUI Customer Load'!H463+'2019 PSUI Customer Gen'!H463</f>
        <v>1284.067</v>
      </c>
      <c r="I463" s="78">
        <f>'2019 PSUI Customer Load'!I463+'2019 PSUI Customer Gen'!I463</f>
        <v>1338.3380000000002</v>
      </c>
      <c r="J463" s="78">
        <f>'2019 PSUI Customer Load'!J463+'2019 PSUI Customer Gen'!J463</f>
        <v>1432.383</v>
      </c>
      <c r="K463" s="78">
        <f>'2019 PSUI Customer Load'!K463+'2019 PSUI Customer Gen'!K463</f>
        <v>1358.4760000000001</v>
      </c>
      <c r="L463" s="78">
        <f>'2019 PSUI Customer Load'!L463+'2019 PSUI Customer Gen'!L463</f>
        <v>1405.14</v>
      </c>
      <c r="M463" s="78">
        <f>'2019 PSUI Customer Load'!M463+'2019 PSUI Customer Gen'!M463</f>
        <v>1447.92</v>
      </c>
      <c r="N463" s="78">
        <f>'2019 PSUI Customer Load'!N463+'2019 PSUI Customer Gen'!N463</f>
        <v>1438.15</v>
      </c>
      <c r="O463" s="78">
        <f>'2019 PSUI Customer Load'!O463+'2019 PSUI Customer Gen'!O463</f>
        <v>1486.223</v>
      </c>
      <c r="P463" s="78">
        <f>'2019 PSUI Customer Load'!P463+'2019 PSUI Customer Gen'!P463</f>
        <v>1475.9190000000001</v>
      </c>
      <c r="Q463" s="78">
        <f>'2019 PSUI Customer Load'!Q463+'2019 PSUI Customer Gen'!Q463</f>
        <v>1457.914</v>
      </c>
      <c r="R463" s="78">
        <f>'2019 PSUI Customer Load'!R463+'2019 PSUI Customer Gen'!R463</f>
        <v>1457.665</v>
      </c>
      <c r="S463" s="78">
        <f>'2019 PSUI Customer Load'!S463+'2019 PSUI Customer Gen'!S463</f>
        <v>1442.7230000000002</v>
      </c>
      <c r="T463" s="78">
        <f>'2019 PSUI Customer Load'!T463+'2019 PSUI Customer Gen'!T463</f>
        <v>1420.5920000000001</v>
      </c>
      <c r="U463" s="78">
        <f>'2019 PSUI Customer Load'!U463+'2019 PSUI Customer Gen'!U463</f>
        <v>1429.0060000000001</v>
      </c>
      <c r="V463" s="78">
        <f>'2019 PSUI Customer Load'!V463+'2019 PSUI Customer Gen'!V463</f>
        <v>1419.663</v>
      </c>
      <c r="W463" s="78">
        <f>'2019 PSUI Customer Load'!W463+'2019 PSUI Customer Gen'!W463</f>
        <v>1410.672</v>
      </c>
      <c r="X463" s="78">
        <f>'2019 PSUI Customer Load'!X463+'2019 PSUI Customer Gen'!X463</f>
        <v>1405.3200000000002</v>
      </c>
      <c r="Y463" s="78">
        <f>'2019 PSUI Customer Load'!Y463+'2019 PSUI Customer Gen'!Y463</f>
        <v>1363.8389999999999</v>
      </c>
      <c r="Z463" s="78">
        <f>'2019 PSUI Customer Load'!Z463+'2019 PSUI Customer Gen'!Z463</f>
        <v>1346.2160000000001</v>
      </c>
      <c r="AA463" s="86">
        <f t="shared" si="91"/>
        <v>1486.223</v>
      </c>
      <c r="AB463" s="77">
        <f t="shared" si="92"/>
        <v>2022</v>
      </c>
      <c r="AC463" s="76">
        <f t="shared" si="93"/>
        <v>2</v>
      </c>
      <c r="AD463" s="76" t="str">
        <f t="shared" si="94"/>
        <v/>
      </c>
      <c r="AE463" s="76" t="str">
        <f t="shared" si="95"/>
        <v/>
      </c>
      <c r="AF463" s="74">
        <f t="shared" si="96"/>
        <v>1486.223</v>
      </c>
      <c r="AG463" s="75" t="str">
        <f t="shared" si="97"/>
        <v>13:00</v>
      </c>
      <c r="AH463" s="74">
        <f t="shared" si="98"/>
        <v>34595.631999999998</v>
      </c>
      <c r="AI463" s="73" t="str">
        <f t="shared" si="99"/>
        <v/>
      </c>
      <c r="AJ463" s="73" t="str">
        <f t="shared" si="100"/>
        <v/>
      </c>
      <c r="AK463" s="73" t="str">
        <f t="shared" si="101"/>
        <v/>
      </c>
      <c r="AL463" s="72" t="str">
        <f t="shared" si="102"/>
        <v/>
      </c>
      <c r="AM463" s="71" t="str">
        <f t="shared" si="103"/>
        <v/>
      </c>
    </row>
    <row r="464" spans="2:39" ht="13.8" thickBot="1">
      <c r="B464" s="79">
        <v>44596</v>
      </c>
      <c r="C464" s="78">
        <f>'2019 PSUI Customer Load'!C464+'2019 PSUI Customer Gen'!C464</f>
        <v>1338.66</v>
      </c>
      <c r="D464" s="78">
        <f>'2019 PSUI Customer Load'!D464+'2019 PSUI Customer Gen'!D464</f>
        <v>1355.34</v>
      </c>
      <c r="E464" s="78">
        <f>'2019 PSUI Customer Load'!E464+'2019 PSUI Customer Gen'!E464</f>
        <v>1356.373</v>
      </c>
      <c r="F464" s="78">
        <f>'2019 PSUI Customer Load'!F464+'2019 PSUI Customer Gen'!F464</f>
        <v>1348.9269999999999</v>
      </c>
      <c r="G464" s="78">
        <f>'2019 PSUI Customer Load'!G464+'2019 PSUI Customer Gen'!G464</f>
        <v>1357.2279999999998</v>
      </c>
      <c r="H464" s="78">
        <f>'2019 PSUI Customer Load'!H464+'2019 PSUI Customer Gen'!H464</f>
        <v>1366.7819999999999</v>
      </c>
      <c r="I464" s="78">
        <f>'2019 PSUI Customer Load'!I464+'2019 PSUI Customer Gen'!I464</f>
        <v>1391.7320000000002</v>
      </c>
      <c r="J464" s="78">
        <f>'2019 PSUI Customer Load'!J464+'2019 PSUI Customer Gen'!J464</f>
        <v>1502.6410000000001</v>
      </c>
      <c r="K464" s="78">
        <f>'2019 PSUI Customer Load'!K464+'2019 PSUI Customer Gen'!K464</f>
        <v>1521.3410000000001</v>
      </c>
      <c r="L464" s="78">
        <f>'2019 PSUI Customer Load'!L464+'2019 PSUI Customer Gen'!L464</f>
        <v>1527.6180000000002</v>
      </c>
      <c r="M464" s="78">
        <f>'2019 PSUI Customer Load'!M464+'2019 PSUI Customer Gen'!M464</f>
        <v>1549.634</v>
      </c>
      <c r="N464" s="78">
        <f>'2019 PSUI Customer Load'!N464+'2019 PSUI Customer Gen'!N464</f>
        <v>1520.8680000000002</v>
      </c>
      <c r="O464" s="78">
        <f>'2019 PSUI Customer Load'!O464+'2019 PSUI Customer Gen'!O464</f>
        <v>1441.58</v>
      </c>
      <c r="P464" s="78">
        <f>'2019 PSUI Customer Load'!P464+'2019 PSUI Customer Gen'!P464</f>
        <v>1419.0020000000002</v>
      </c>
      <c r="Q464" s="78">
        <f>'2019 PSUI Customer Load'!Q464+'2019 PSUI Customer Gen'!Q464</f>
        <v>1454.1889999999999</v>
      </c>
      <c r="R464" s="78">
        <f>'2019 PSUI Customer Load'!R464+'2019 PSUI Customer Gen'!R464</f>
        <v>1487.9840000000002</v>
      </c>
      <c r="S464" s="78">
        <f>'2019 PSUI Customer Load'!S464+'2019 PSUI Customer Gen'!S464</f>
        <v>1425.9750000000001</v>
      </c>
      <c r="T464" s="78">
        <f>'2019 PSUI Customer Load'!T464+'2019 PSUI Customer Gen'!T464</f>
        <v>1412.7130000000002</v>
      </c>
      <c r="U464" s="78">
        <f>'2019 PSUI Customer Load'!U464+'2019 PSUI Customer Gen'!U464</f>
        <v>1436.249</v>
      </c>
      <c r="V464" s="78">
        <f>'2019 PSUI Customer Load'!V464+'2019 PSUI Customer Gen'!V464</f>
        <v>1435.2260000000001</v>
      </c>
      <c r="W464" s="78">
        <f>'2019 PSUI Customer Load'!W464+'2019 PSUI Customer Gen'!W464</f>
        <v>1422.126</v>
      </c>
      <c r="X464" s="78">
        <f>'2019 PSUI Customer Load'!X464+'2019 PSUI Customer Gen'!X464</f>
        <v>1428.3510000000001</v>
      </c>
      <c r="Y464" s="78">
        <f>'2019 PSUI Customer Load'!Y464+'2019 PSUI Customer Gen'!Y464</f>
        <v>1395.8140000000001</v>
      </c>
      <c r="Z464" s="78">
        <f>'2019 PSUI Customer Load'!Z464+'2019 PSUI Customer Gen'!Z464</f>
        <v>1370.636</v>
      </c>
      <c r="AA464" s="86">
        <f t="shared" si="91"/>
        <v>1549.634</v>
      </c>
      <c r="AB464" s="77">
        <f t="shared" si="92"/>
        <v>2022</v>
      </c>
      <c r="AC464" s="76">
        <f t="shared" si="93"/>
        <v>2</v>
      </c>
      <c r="AD464" s="76" t="str">
        <f t="shared" si="94"/>
        <v/>
      </c>
      <c r="AE464" s="76" t="str">
        <f t="shared" si="95"/>
        <v/>
      </c>
      <c r="AF464" s="74">
        <f t="shared" si="96"/>
        <v>1549.634</v>
      </c>
      <c r="AG464" s="75" t="str">
        <f t="shared" si="97"/>
        <v>11:00</v>
      </c>
      <c r="AH464" s="74">
        <f t="shared" si="98"/>
        <v>35816.622999999992</v>
      </c>
      <c r="AI464" s="73" t="str">
        <f t="shared" si="99"/>
        <v/>
      </c>
      <c r="AJ464" s="73" t="str">
        <f t="shared" si="100"/>
        <v/>
      </c>
      <c r="AK464" s="73" t="str">
        <f t="shared" si="101"/>
        <v/>
      </c>
      <c r="AL464" s="72" t="str">
        <f t="shared" si="102"/>
        <v/>
      </c>
      <c r="AM464" s="71" t="str">
        <f t="shared" si="103"/>
        <v/>
      </c>
    </row>
    <row r="465" spans="2:39" ht="13.8" thickBot="1">
      <c r="B465" s="79">
        <v>44597</v>
      </c>
      <c r="C465" s="78">
        <f>'2019 PSUI Customer Load'!C465+'2019 PSUI Customer Gen'!C465</f>
        <v>1364.5119999999999</v>
      </c>
      <c r="D465" s="78">
        <f>'2019 PSUI Customer Load'!D465+'2019 PSUI Customer Gen'!D465</f>
        <v>1369.827</v>
      </c>
      <c r="E465" s="78">
        <f>'2019 PSUI Customer Load'!E465+'2019 PSUI Customer Gen'!E465</f>
        <v>1366.4579999999999</v>
      </c>
      <c r="F465" s="78">
        <f>'2019 PSUI Customer Load'!F465+'2019 PSUI Customer Gen'!F465</f>
        <v>1361.6389999999999</v>
      </c>
      <c r="G465" s="78">
        <f>'2019 PSUI Customer Load'!G465+'2019 PSUI Customer Gen'!G465</f>
        <v>1361.289</v>
      </c>
      <c r="H465" s="78">
        <f>'2019 PSUI Customer Load'!H465+'2019 PSUI Customer Gen'!H465</f>
        <v>1373.241</v>
      </c>
      <c r="I465" s="78">
        <f>'2019 PSUI Customer Load'!I465+'2019 PSUI Customer Gen'!I465</f>
        <v>1425.5</v>
      </c>
      <c r="J465" s="78">
        <f>'2019 PSUI Customer Load'!J465+'2019 PSUI Customer Gen'!J465</f>
        <v>1439.777</v>
      </c>
      <c r="K465" s="78">
        <f>'2019 PSUI Customer Load'!K465+'2019 PSUI Customer Gen'!K465</f>
        <v>1430.0070000000001</v>
      </c>
      <c r="L465" s="78">
        <f>'2019 PSUI Customer Load'!L465+'2019 PSUI Customer Gen'!L465</f>
        <v>1406.7260000000001</v>
      </c>
      <c r="M465" s="78">
        <f>'2019 PSUI Customer Load'!M465+'2019 PSUI Customer Gen'!M465</f>
        <v>1391.4259999999999</v>
      </c>
      <c r="N465" s="78">
        <f>'2019 PSUI Customer Load'!N465+'2019 PSUI Customer Gen'!N465</f>
        <v>1349.373</v>
      </c>
      <c r="O465" s="78">
        <f>'2019 PSUI Customer Load'!O465+'2019 PSUI Customer Gen'!O465</f>
        <v>1309.7739999999999</v>
      </c>
      <c r="P465" s="78">
        <f>'2019 PSUI Customer Load'!P465+'2019 PSUI Customer Gen'!P465</f>
        <v>1308.6310000000001</v>
      </c>
      <c r="Q465" s="78">
        <f>'2019 PSUI Customer Load'!Q465+'2019 PSUI Customer Gen'!Q465</f>
        <v>1284.8789999999999</v>
      </c>
      <c r="R465" s="78">
        <f>'2019 PSUI Customer Load'!R465+'2019 PSUI Customer Gen'!R465</f>
        <v>1288.242</v>
      </c>
      <c r="S465" s="78">
        <f>'2019 PSUI Customer Load'!S465+'2019 PSUI Customer Gen'!S465</f>
        <v>1307.643</v>
      </c>
      <c r="T465" s="78">
        <f>'2019 PSUI Customer Load'!T465+'2019 PSUI Customer Gen'!T465</f>
        <v>1309.4659999999999</v>
      </c>
      <c r="U465" s="78">
        <f>'2019 PSUI Customer Load'!U465+'2019 PSUI Customer Gen'!U465</f>
        <v>1359.5119999999999</v>
      </c>
      <c r="V465" s="78">
        <f>'2019 PSUI Customer Load'!V465+'2019 PSUI Customer Gen'!V465</f>
        <v>1365.4349999999999</v>
      </c>
      <c r="W465" s="78">
        <f>'2019 PSUI Customer Load'!W465+'2019 PSUI Customer Gen'!W465</f>
        <v>1367.501</v>
      </c>
      <c r="X465" s="78">
        <f>'2019 PSUI Customer Load'!X465+'2019 PSUI Customer Gen'!X465</f>
        <v>1363.9549999999999</v>
      </c>
      <c r="Y465" s="78">
        <f>'2019 PSUI Customer Load'!Y465+'2019 PSUI Customer Gen'!Y465</f>
        <v>1352.2429999999999</v>
      </c>
      <c r="Z465" s="78">
        <f>'2019 PSUI Customer Load'!Z465+'2019 PSUI Customer Gen'!Z465</f>
        <v>1336.32</v>
      </c>
      <c r="AA465" s="86">
        <f t="shared" si="91"/>
        <v>1439.777</v>
      </c>
      <c r="AB465" s="77">
        <f t="shared" si="92"/>
        <v>2022</v>
      </c>
      <c r="AC465" s="76">
        <f t="shared" si="93"/>
        <v>2</v>
      </c>
      <c r="AD465" s="76" t="str">
        <f t="shared" si="94"/>
        <v/>
      </c>
      <c r="AE465" s="76" t="str">
        <f t="shared" si="95"/>
        <v/>
      </c>
      <c r="AF465" s="74">
        <f t="shared" si="96"/>
        <v>1439.777</v>
      </c>
      <c r="AG465" s="75" t="str">
        <f t="shared" si="97"/>
        <v>8:00</v>
      </c>
      <c r="AH465" s="74">
        <f t="shared" si="98"/>
        <v>34033.152999999998</v>
      </c>
      <c r="AI465" s="73" t="str">
        <f t="shared" si="99"/>
        <v/>
      </c>
      <c r="AJ465" s="73" t="str">
        <f t="shared" si="100"/>
        <v/>
      </c>
      <c r="AK465" s="73" t="str">
        <f t="shared" si="101"/>
        <v/>
      </c>
      <c r="AL465" s="72" t="str">
        <f t="shared" si="102"/>
        <v/>
      </c>
      <c r="AM465" s="71" t="str">
        <f t="shared" si="103"/>
        <v/>
      </c>
    </row>
    <row r="466" spans="2:39" ht="13.8" thickBot="1">
      <c r="B466" s="79">
        <v>44598</v>
      </c>
      <c r="C466" s="78">
        <f>'2019 PSUI Customer Load'!C466+'2019 PSUI Customer Gen'!C466</f>
        <v>1354.88</v>
      </c>
      <c r="D466" s="78">
        <f>'2019 PSUI Customer Load'!D466+'2019 PSUI Customer Gen'!D466</f>
        <v>1334.252</v>
      </c>
      <c r="E466" s="78">
        <f>'2019 PSUI Customer Load'!E466+'2019 PSUI Customer Gen'!E466</f>
        <v>1326.808</v>
      </c>
      <c r="F466" s="78">
        <f>'2019 PSUI Customer Load'!F466+'2019 PSUI Customer Gen'!F466</f>
        <v>1319.2809999999999</v>
      </c>
      <c r="G466" s="78">
        <f>'2019 PSUI Customer Load'!G466+'2019 PSUI Customer Gen'!G466</f>
        <v>1316.4079999999999</v>
      </c>
      <c r="H466" s="78">
        <f>'2019 PSUI Customer Load'!H466+'2019 PSUI Customer Gen'!H466</f>
        <v>1324.5549999999998</v>
      </c>
      <c r="I466" s="78">
        <f>'2019 PSUI Customer Load'!I466+'2019 PSUI Customer Gen'!I466</f>
        <v>1351.3789999999999</v>
      </c>
      <c r="J466" s="78">
        <f>'2019 PSUI Customer Load'!J466+'2019 PSUI Customer Gen'!J466</f>
        <v>1397.2479999999998</v>
      </c>
      <c r="K466" s="78">
        <f>'2019 PSUI Customer Load'!K466+'2019 PSUI Customer Gen'!K466</f>
        <v>1386.24</v>
      </c>
      <c r="L466" s="78">
        <f>'2019 PSUI Customer Load'!L466+'2019 PSUI Customer Gen'!L466</f>
        <v>1357.414</v>
      </c>
      <c r="M466" s="78">
        <f>'2019 PSUI Customer Load'!M466+'2019 PSUI Customer Gen'!M466</f>
        <v>1342.8140000000001</v>
      </c>
      <c r="N466" s="78">
        <f>'2019 PSUI Customer Load'!N466+'2019 PSUI Customer Gen'!N466</f>
        <v>1326.63</v>
      </c>
      <c r="O466" s="78">
        <f>'2019 PSUI Customer Load'!O466+'2019 PSUI Customer Gen'!O466</f>
        <v>1287.5160000000001</v>
      </c>
      <c r="P466" s="78">
        <f>'2019 PSUI Customer Load'!P466+'2019 PSUI Customer Gen'!P466</f>
        <v>1286.5619999999999</v>
      </c>
      <c r="Q466" s="78">
        <f>'2019 PSUI Customer Load'!Q466+'2019 PSUI Customer Gen'!Q466</f>
        <v>1192.308</v>
      </c>
      <c r="R466" s="78">
        <f>'2019 PSUI Customer Load'!R466+'2019 PSUI Customer Gen'!R466</f>
        <v>1236.0999999999999</v>
      </c>
      <c r="S466" s="78">
        <f>'2019 PSUI Customer Load'!S466+'2019 PSUI Customer Gen'!S466</f>
        <v>1235.29</v>
      </c>
      <c r="T466" s="78">
        <f>'2019 PSUI Customer Load'!T466+'2019 PSUI Customer Gen'!T466</f>
        <v>1225.1099999999999</v>
      </c>
      <c r="U466" s="78">
        <f>'2019 PSUI Customer Load'!U466+'2019 PSUI Customer Gen'!U466</f>
        <v>1276.73</v>
      </c>
      <c r="V466" s="78">
        <f>'2019 PSUI Customer Load'!V466+'2019 PSUI Customer Gen'!V466</f>
        <v>1279.99</v>
      </c>
      <c r="W466" s="78">
        <f>'2019 PSUI Customer Load'!W466+'2019 PSUI Customer Gen'!W466</f>
        <v>1278.83</v>
      </c>
      <c r="X466" s="78">
        <f>'2019 PSUI Customer Load'!X466+'2019 PSUI Customer Gen'!X466</f>
        <v>1278.97</v>
      </c>
      <c r="Y466" s="78">
        <f>'2019 PSUI Customer Load'!Y466+'2019 PSUI Customer Gen'!Y466</f>
        <v>1276.5899999999999</v>
      </c>
      <c r="Z466" s="78">
        <f>'2019 PSUI Customer Load'!Z466+'2019 PSUI Customer Gen'!Z466</f>
        <v>1268.8900000000001</v>
      </c>
      <c r="AA466" s="86">
        <f t="shared" si="91"/>
        <v>1397.2479999999998</v>
      </c>
      <c r="AB466" s="77">
        <f t="shared" si="92"/>
        <v>2022</v>
      </c>
      <c r="AC466" s="76">
        <f t="shared" si="93"/>
        <v>2</v>
      </c>
      <c r="AD466" s="76" t="str">
        <f t="shared" si="94"/>
        <v/>
      </c>
      <c r="AE466" s="76" t="str">
        <f t="shared" si="95"/>
        <v/>
      </c>
      <c r="AF466" s="74">
        <f t="shared" si="96"/>
        <v>1397.2479999999998</v>
      </c>
      <c r="AG466" s="75" t="str">
        <f t="shared" si="97"/>
        <v>8:00</v>
      </c>
      <c r="AH466" s="74">
        <f t="shared" si="98"/>
        <v>32658.043000000001</v>
      </c>
      <c r="AI466" s="73" t="str">
        <f t="shared" si="99"/>
        <v/>
      </c>
      <c r="AJ466" s="73" t="str">
        <f t="shared" si="100"/>
        <v/>
      </c>
      <c r="AK466" s="73" t="str">
        <f t="shared" si="101"/>
        <v/>
      </c>
      <c r="AL466" s="72" t="str">
        <f t="shared" si="102"/>
        <v/>
      </c>
      <c r="AM466" s="71" t="str">
        <f t="shared" si="103"/>
        <v/>
      </c>
    </row>
    <row r="467" spans="2:39" ht="13.8" thickBot="1">
      <c r="B467" s="79">
        <v>44599</v>
      </c>
      <c r="C467" s="78">
        <f>'2019 PSUI Customer Load'!C467+'2019 PSUI Customer Gen'!C467</f>
        <v>1276.8699999999999</v>
      </c>
      <c r="D467" s="78">
        <f>'2019 PSUI Customer Load'!D467+'2019 PSUI Customer Gen'!D467</f>
        <v>1279.18</v>
      </c>
      <c r="E467" s="78">
        <f>'2019 PSUI Customer Load'!E467+'2019 PSUI Customer Gen'!E467</f>
        <v>1279.04</v>
      </c>
      <c r="F467" s="78">
        <f>'2019 PSUI Customer Load'!F467+'2019 PSUI Customer Gen'!F467</f>
        <v>1253.53</v>
      </c>
      <c r="G467" s="78">
        <f>'2019 PSUI Customer Load'!G467+'2019 PSUI Customer Gen'!G467</f>
        <v>1282.4000000000001</v>
      </c>
      <c r="H467" s="78">
        <f>'2019 PSUI Customer Load'!H467+'2019 PSUI Customer Gen'!H467</f>
        <v>1290.8399999999999</v>
      </c>
      <c r="I467" s="78">
        <f>'2019 PSUI Customer Load'!I467+'2019 PSUI Customer Gen'!I467</f>
        <v>1324.86</v>
      </c>
      <c r="J467" s="78">
        <f>'2019 PSUI Customer Load'!J467+'2019 PSUI Customer Gen'!J467</f>
        <v>1410.75</v>
      </c>
      <c r="K467" s="78">
        <f>'2019 PSUI Customer Load'!K467+'2019 PSUI Customer Gen'!K467</f>
        <v>1481.761</v>
      </c>
      <c r="L467" s="78">
        <f>'2019 PSUI Customer Load'!L467+'2019 PSUI Customer Gen'!L467</f>
        <v>1506.865</v>
      </c>
      <c r="M467" s="78">
        <f>'2019 PSUI Customer Load'!M467+'2019 PSUI Customer Gen'!M467</f>
        <v>1461.0260000000001</v>
      </c>
      <c r="N467" s="78">
        <f>'2019 PSUI Customer Load'!N467+'2019 PSUI Customer Gen'!N467</f>
        <v>1463.962</v>
      </c>
      <c r="O467" s="78">
        <f>'2019 PSUI Customer Load'!O467+'2019 PSUI Customer Gen'!O467</f>
        <v>1420.6379999999999</v>
      </c>
      <c r="P467" s="78">
        <f>'2019 PSUI Customer Load'!P467+'2019 PSUI Customer Gen'!P467</f>
        <v>1418.7640000000001</v>
      </c>
      <c r="Q467" s="78">
        <f>'2019 PSUI Customer Load'!Q467+'2019 PSUI Customer Gen'!Q467</f>
        <v>1418.1669999999999</v>
      </c>
      <c r="R467" s="78">
        <f>'2019 PSUI Customer Load'!R467+'2019 PSUI Customer Gen'!R467</f>
        <v>1433.2909999999999</v>
      </c>
      <c r="S467" s="78">
        <f>'2019 PSUI Customer Load'!S467+'2019 PSUI Customer Gen'!S467</f>
        <v>1404.9659999999999</v>
      </c>
      <c r="T467" s="78">
        <f>'2019 PSUI Customer Load'!T467+'2019 PSUI Customer Gen'!T467</f>
        <v>1356.623</v>
      </c>
      <c r="U467" s="78">
        <f>'2019 PSUI Customer Load'!U467+'2019 PSUI Customer Gen'!U467</f>
        <v>1345.0119999999999</v>
      </c>
      <c r="V467" s="78">
        <f>'2019 PSUI Customer Load'!V467+'2019 PSUI Customer Gen'!V467</f>
        <v>1352.9349999999999</v>
      </c>
      <c r="W467" s="78">
        <f>'2019 PSUI Customer Load'!W467+'2019 PSUI Customer Gen'!W467</f>
        <v>1337.0260000000001</v>
      </c>
      <c r="X467" s="78">
        <f>'2019 PSUI Customer Load'!X467+'2019 PSUI Customer Gen'!X467</f>
        <v>1317.1559999999999</v>
      </c>
      <c r="Y467" s="78">
        <f>'2019 PSUI Customer Load'!Y467+'2019 PSUI Customer Gen'!Y467</f>
        <v>1325.444</v>
      </c>
      <c r="Z467" s="78">
        <f>'2019 PSUI Customer Load'!Z467+'2019 PSUI Customer Gen'!Z467</f>
        <v>1288.0729999999999</v>
      </c>
      <c r="AA467" s="86">
        <f t="shared" si="91"/>
        <v>1506.865</v>
      </c>
      <c r="AB467" s="77">
        <f t="shared" si="92"/>
        <v>2022</v>
      </c>
      <c r="AC467" s="76">
        <f t="shared" si="93"/>
        <v>2</v>
      </c>
      <c r="AD467" s="76" t="str">
        <f t="shared" si="94"/>
        <v/>
      </c>
      <c r="AE467" s="76" t="str">
        <f t="shared" si="95"/>
        <v/>
      </c>
      <c r="AF467" s="74">
        <f t="shared" si="96"/>
        <v>1506.865</v>
      </c>
      <c r="AG467" s="75" t="str">
        <f t="shared" si="97"/>
        <v>10:00</v>
      </c>
      <c r="AH467" s="74">
        <f t="shared" si="98"/>
        <v>34236.044000000002</v>
      </c>
      <c r="AI467" s="73" t="str">
        <f t="shared" si="99"/>
        <v/>
      </c>
      <c r="AJ467" s="73" t="str">
        <f t="shared" si="100"/>
        <v/>
      </c>
      <c r="AK467" s="73" t="str">
        <f t="shared" si="101"/>
        <v/>
      </c>
      <c r="AL467" s="72" t="str">
        <f t="shared" si="102"/>
        <v/>
      </c>
      <c r="AM467" s="71" t="str">
        <f t="shared" si="103"/>
        <v/>
      </c>
    </row>
    <row r="468" spans="2:39" ht="13.8" thickBot="1">
      <c r="B468" s="79">
        <v>44600</v>
      </c>
      <c r="C468" s="78">
        <f>'2019 PSUI Customer Load'!C468+'2019 PSUI Customer Gen'!C468</f>
        <v>1280.3900000000001</v>
      </c>
      <c r="D468" s="78">
        <f>'2019 PSUI Customer Load'!D468+'2019 PSUI Customer Gen'!D468</f>
        <v>1281.443</v>
      </c>
      <c r="E468" s="78">
        <f>'2019 PSUI Customer Load'!E468+'2019 PSUI Customer Gen'!E468</f>
        <v>1270.367</v>
      </c>
      <c r="F468" s="78">
        <f>'2019 PSUI Customer Load'!F468+'2019 PSUI Customer Gen'!F468</f>
        <v>1193.817</v>
      </c>
      <c r="G468" s="78">
        <f>'2019 PSUI Customer Load'!G468+'2019 PSUI Customer Gen'!G468</f>
        <v>1234.73</v>
      </c>
      <c r="H468" s="78">
        <f>'2019 PSUI Customer Load'!H468+'2019 PSUI Customer Gen'!H468</f>
        <v>1254.82</v>
      </c>
      <c r="I468" s="78">
        <f>'2019 PSUI Customer Load'!I468+'2019 PSUI Customer Gen'!I468</f>
        <v>1308.02</v>
      </c>
      <c r="J468" s="78">
        <f>'2019 PSUI Customer Load'!J468+'2019 PSUI Customer Gen'!J468</f>
        <v>1401.93</v>
      </c>
      <c r="K468" s="78">
        <f>'2019 PSUI Customer Load'!K468+'2019 PSUI Customer Gen'!K468</f>
        <v>1414.11</v>
      </c>
      <c r="L468" s="78">
        <f>'2019 PSUI Customer Load'!L468+'2019 PSUI Customer Gen'!L468</f>
        <v>1425.23</v>
      </c>
      <c r="M468" s="78">
        <f>'2019 PSUI Customer Load'!M468+'2019 PSUI Customer Gen'!M468</f>
        <v>1439.2</v>
      </c>
      <c r="N468" s="78">
        <f>'2019 PSUI Customer Load'!N468+'2019 PSUI Customer Gen'!N468</f>
        <v>1457.93</v>
      </c>
      <c r="O468" s="78">
        <f>'2019 PSUI Customer Load'!O468+'2019 PSUI Customer Gen'!O468</f>
        <v>1427.83</v>
      </c>
      <c r="P468" s="78">
        <f>'2019 PSUI Customer Load'!P468+'2019 PSUI Customer Gen'!P468</f>
        <v>1391.56</v>
      </c>
      <c r="Q468" s="78">
        <f>'2019 PSUI Customer Load'!Q468+'2019 PSUI Customer Gen'!Q468</f>
        <v>1369.97</v>
      </c>
      <c r="R468" s="78">
        <f>'2019 PSUI Customer Load'!R468+'2019 PSUI Customer Gen'!R468</f>
        <v>1369.87</v>
      </c>
      <c r="S468" s="78">
        <f>'2019 PSUI Customer Load'!S468+'2019 PSUI Customer Gen'!S468</f>
        <v>1347.92</v>
      </c>
      <c r="T468" s="78">
        <f>'2019 PSUI Customer Load'!T468+'2019 PSUI Customer Gen'!T468</f>
        <v>1295.07</v>
      </c>
      <c r="U468" s="78">
        <f>'2019 PSUI Customer Load'!U468+'2019 PSUI Customer Gen'!U468</f>
        <v>1322.51</v>
      </c>
      <c r="V468" s="78">
        <f>'2019 PSUI Customer Load'!V468+'2019 PSUI Customer Gen'!V468</f>
        <v>1336.51</v>
      </c>
      <c r="W468" s="78">
        <f>'2019 PSUI Customer Load'!W468+'2019 PSUI Customer Gen'!W468</f>
        <v>1340.08</v>
      </c>
      <c r="X468" s="78">
        <f>'2019 PSUI Customer Load'!X468+'2019 PSUI Customer Gen'!X468</f>
        <v>1316.74</v>
      </c>
      <c r="Y468" s="78">
        <f>'2019 PSUI Customer Load'!Y468+'2019 PSUI Customer Gen'!Y468</f>
        <v>1316.74</v>
      </c>
      <c r="Z468" s="78">
        <f>'2019 PSUI Customer Load'!Z468+'2019 PSUI Customer Gen'!Z468</f>
        <v>1300.3599999999999</v>
      </c>
      <c r="AA468" s="86">
        <f t="shared" si="91"/>
        <v>1457.93</v>
      </c>
      <c r="AB468" s="77">
        <f t="shared" si="92"/>
        <v>2022</v>
      </c>
      <c r="AC468" s="76">
        <f t="shared" si="93"/>
        <v>2</v>
      </c>
      <c r="AD468" s="76" t="str">
        <f t="shared" si="94"/>
        <v/>
      </c>
      <c r="AE468" s="76" t="str">
        <f t="shared" si="95"/>
        <v/>
      </c>
      <c r="AF468" s="74">
        <f t="shared" si="96"/>
        <v>1457.93</v>
      </c>
      <c r="AG468" s="75" t="str">
        <f t="shared" si="97"/>
        <v>12:00</v>
      </c>
      <c r="AH468" s="74">
        <f t="shared" si="98"/>
        <v>33555.077000000005</v>
      </c>
      <c r="AI468" s="73" t="str">
        <f t="shared" si="99"/>
        <v/>
      </c>
      <c r="AJ468" s="73" t="str">
        <f t="shared" si="100"/>
        <v/>
      </c>
      <c r="AK468" s="73" t="str">
        <f t="shared" si="101"/>
        <v/>
      </c>
      <c r="AL468" s="72" t="str">
        <f t="shared" si="102"/>
        <v/>
      </c>
      <c r="AM468" s="71" t="str">
        <f t="shared" si="103"/>
        <v/>
      </c>
    </row>
    <row r="469" spans="2:39" ht="13.8" thickBot="1">
      <c r="B469" s="79">
        <v>44601</v>
      </c>
      <c r="C469" s="78">
        <f>'2019 PSUI Customer Load'!C469+'2019 PSUI Customer Gen'!C469</f>
        <v>1291.22</v>
      </c>
      <c r="D469" s="78">
        <f>'2019 PSUI Customer Load'!D469+'2019 PSUI Customer Gen'!D469</f>
        <v>1282.33</v>
      </c>
      <c r="E469" s="78">
        <f>'2019 PSUI Customer Load'!E469+'2019 PSUI Customer Gen'!E469</f>
        <v>1275.8599999999999</v>
      </c>
      <c r="F469" s="78">
        <f>'2019 PSUI Customer Load'!F469+'2019 PSUI Customer Gen'!F469</f>
        <v>1276.6300000000001</v>
      </c>
      <c r="G469" s="78">
        <f>'2019 PSUI Customer Load'!G469+'2019 PSUI Customer Gen'!G469</f>
        <v>1266.93</v>
      </c>
      <c r="H469" s="78">
        <f>'2019 PSUI Customer Load'!H469+'2019 PSUI Customer Gen'!H469</f>
        <v>1280.23</v>
      </c>
      <c r="I469" s="78">
        <f>'2019 PSUI Customer Load'!I469+'2019 PSUI Customer Gen'!I469</f>
        <v>1326.19</v>
      </c>
      <c r="J469" s="78">
        <f>'2019 PSUI Customer Load'!J469+'2019 PSUI Customer Gen'!J469</f>
        <v>1413.09</v>
      </c>
      <c r="K469" s="78">
        <f>'2019 PSUI Customer Load'!K469+'2019 PSUI Customer Gen'!K469</f>
        <v>1414.32</v>
      </c>
      <c r="L469" s="78">
        <f>'2019 PSUI Customer Load'!L469+'2019 PSUI Customer Gen'!L469</f>
        <v>1396.54</v>
      </c>
      <c r="M469" s="78">
        <f>'2019 PSUI Customer Load'!M469+'2019 PSUI Customer Gen'!M469</f>
        <v>1393.21</v>
      </c>
      <c r="N469" s="78">
        <f>'2019 PSUI Customer Load'!N469+'2019 PSUI Customer Gen'!N469</f>
        <v>1390.76</v>
      </c>
      <c r="O469" s="78">
        <f>'2019 PSUI Customer Load'!O469+'2019 PSUI Customer Gen'!O469</f>
        <v>1352.12</v>
      </c>
      <c r="P469" s="78">
        <f>'2019 PSUI Customer Load'!P469+'2019 PSUI Customer Gen'!P469</f>
        <v>1338.16</v>
      </c>
      <c r="Q469" s="78">
        <f>'2019 PSUI Customer Load'!Q469+'2019 PSUI Customer Gen'!Q469</f>
        <v>1341.31</v>
      </c>
      <c r="R469" s="78">
        <f>'2019 PSUI Customer Load'!R469+'2019 PSUI Customer Gen'!R469</f>
        <v>1329.16</v>
      </c>
      <c r="S469" s="78">
        <f>'2019 PSUI Customer Load'!S469+'2019 PSUI Customer Gen'!S469</f>
        <v>1316.74</v>
      </c>
      <c r="T469" s="78">
        <f>'2019 PSUI Customer Load'!T469+'2019 PSUI Customer Gen'!T469</f>
        <v>1248.42</v>
      </c>
      <c r="U469" s="78">
        <f>'2019 PSUI Customer Load'!U469+'2019 PSUI Customer Gen'!U469</f>
        <v>1274.53</v>
      </c>
      <c r="V469" s="78">
        <f>'2019 PSUI Customer Load'!V469+'2019 PSUI Customer Gen'!V469</f>
        <v>1260.32</v>
      </c>
      <c r="W469" s="78">
        <f>'2019 PSUI Customer Load'!W469+'2019 PSUI Customer Gen'!W469</f>
        <v>1258.25</v>
      </c>
      <c r="X469" s="78">
        <f>'2019 PSUI Customer Load'!X469+'2019 PSUI Customer Gen'!X469</f>
        <v>1250.03</v>
      </c>
      <c r="Y469" s="78">
        <f>'2019 PSUI Customer Load'!Y469+'2019 PSUI Customer Gen'!Y469</f>
        <v>1241.21</v>
      </c>
      <c r="Z469" s="78">
        <f>'2019 PSUI Customer Load'!Z469+'2019 PSUI Customer Gen'!Z469</f>
        <v>1214.1500000000001</v>
      </c>
      <c r="AA469" s="86">
        <f t="shared" si="91"/>
        <v>1414.32</v>
      </c>
      <c r="AB469" s="77">
        <f t="shared" si="92"/>
        <v>2022</v>
      </c>
      <c r="AC469" s="76">
        <f t="shared" si="93"/>
        <v>2</v>
      </c>
      <c r="AD469" s="76" t="str">
        <f t="shared" si="94"/>
        <v/>
      </c>
      <c r="AE469" s="76" t="str">
        <f t="shared" si="95"/>
        <v/>
      </c>
      <c r="AF469" s="74">
        <f t="shared" si="96"/>
        <v>1414.32</v>
      </c>
      <c r="AG469" s="75" t="str">
        <f t="shared" si="97"/>
        <v>9:00</v>
      </c>
      <c r="AH469" s="74">
        <f t="shared" si="98"/>
        <v>32846.03</v>
      </c>
      <c r="AI469" s="73" t="str">
        <f t="shared" si="99"/>
        <v/>
      </c>
      <c r="AJ469" s="73" t="str">
        <f t="shared" si="100"/>
        <v/>
      </c>
      <c r="AK469" s="73" t="str">
        <f t="shared" si="101"/>
        <v/>
      </c>
      <c r="AL469" s="72" t="str">
        <f t="shared" si="102"/>
        <v/>
      </c>
      <c r="AM469" s="71" t="str">
        <f t="shared" si="103"/>
        <v/>
      </c>
    </row>
    <row r="470" spans="2:39" ht="13.8" thickBot="1">
      <c r="B470" s="79">
        <v>44602</v>
      </c>
      <c r="C470" s="78">
        <f>'2019 PSUI Customer Load'!C470+'2019 PSUI Customer Gen'!C470</f>
        <v>1237.29</v>
      </c>
      <c r="D470" s="78">
        <f>'2019 PSUI Customer Load'!D470+'2019 PSUI Customer Gen'!D470</f>
        <v>1212.58</v>
      </c>
      <c r="E470" s="78">
        <f>'2019 PSUI Customer Load'!E470+'2019 PSUI Customer Gen'!E470</f>
        <v>1215.44</v>
      </c>
      <c r="F470" s="78">
        <f>'2019 PSUI Customer Load'!F470+'2019 PSUI Customer Gen'!F470</f>
        <v>1215.58</v>
      </c>
      <c r="G470" s="78">
        <f>'2019 PSUI Customer Load'!G470+'2019 PSUI Customer Gen'!G470</f>
        <v>1218.04</v>
      </c>
      <c r="H470" s="78">
        <f>'2019 PSUI Customer Load'!H470+'2019 PSUI Customer Gen'!H470</f>
        <v>1231.6500000000001</v>
      </c>
      <c r="I470" s="78">
        <f>'2019 PSUI Customer Load'!I470+'2019 PSUI Customer Gen'!I470</f>
        <v>1278.69</v>
      </c>
      <c r="J470" s="78">
        <f>'2019 PSUI Customer Load'!J470+'2019 PSUI Customer Gen'!J470</f>
        <v>1370.81</v>
      </c>
      <c r="K470" s="78">
        <f>'2019 PSUI Customer Load'!K470+'2019 PSUI Customer Gen'!K470</f>
        <v>1371.58</v>
      </c>
      <c r="L470" s="78">
        <f>'2019 PSUI Customer Load'!L470+'2019 PSUI Customer Gen'!L470</f>
        <v>1372.98</v>
      </c>
      <c r="M470" s="78">
        <f>'2019 PSUI Customer Load'!M470+'2019 PSUI Customer Gen'!M470</f>
        <v>1391.04</v>
      </c>
      <c r="N470" s="78">
        <f>'2019 PSUI Customer Load'!N470+'2019 PSUI Customer Gen'!N470</f>
        <v>1412.46</v>
      </c>
      <c r="O470" s="78">
        <f>'2019 PSUI Customer Load'!O470+'2019 PSUI Customer Gen'!O470</f>
        <v>1369.48</v>
      </c>
      <c r="P470" s="78">
        <f>'2019 PSUI Customer Load'!P470+'2019 PSUI Customer Gen'!P470</f>
        <v>1377.08</v>
      </c>
      <c r="Q470" s="78">
        <f>'2019 PSUI Customer Load'!Q470+'2019 PSUI Customer Gen'!Q470</f>
        <v>1379.98</v>
      </c>
      <c r="R470" s="78">
        <f>'2019 PSUI Customer Load'!R470+'2019 PSUI Customer Gen'!R470</f>
        <v>1356.78</v>
      </c>
      <c r="S470" s="78">
        <f>'2019 PSUI Customer Load'!S470+'2019 PSUI Customer Gen'!S470</f>
        <v>1360.24</v>
      </c>
      <c r="T470" s="78">
        <f>'2019 PSUI Customer Load'!T470+'2019 PSUI Customer Gen'!T470</f>
        <v>1311.66</v>
      </c>
      <c r="U470" s="78">
        <f>'2019 PSUI Customer Load'!U470+'2019 PSUI Customer Gen'!U470</f>
        <v>1309.56</v>
      </c>
      <c r="V470" s="78">
        <f>'2019 PSUI Customer Load'!V470+'2019 PSUI Customer Gen'!V470</f>
        <v>1292.2</v>
      </c>
      <c r="W470" s="78">
        <f>'2019 PSUI Customer Load'!W470+'2019 PSUI Customer Gen'!W470</f>
        <v>1302.95</v>
      </c>
      <c r="X470" s="78">
        <f>'2019 PSUI Customer Load'!X470+'2019 PSUI Customer Gen'!X470</f>
        <v>1274.1099999999999</v>
      </c>
      <c r="Y470" s="78">
        <f>'2019 PSUI Customer Load'!Y470+'2019 PSUI Customer Gen'!Y470</f>
        <v>1292.8</v>
      </c>
      <c r="Z470" s="78">
        <f>'2019 PSUI Customer Load'!Z470+'2019 PSUI Customer Gen'!Z470</f>
        <v>1258.18</v>
      </c>
      <c r="AA470" s="86">
        <f t="shared" si="91"/>
        <v>1412.46</v>
      </c>
      <c r="AB470" s="77">
        <f t="shared" si="92"/>
        <v>2022</v>
      </c>
      <c r="AC470" s="76">
        <f t="shared" si="93"/>
        <v>2</v>
      </c>
      <c r="AD470" s="76" t="str">
        <f t="shared" si="94"/>
        <v/>
      </c>
      <c r="AE470" s="76" t="str">
        <f t="shared" si="95"/>
        <v/>
      </c>
      <c r="AF470" s="74">
        <f t="shared" si="96"/>
        <v>1412.46</v>
      </c>
      <c r="AG470" s="75" t="str">
        <f t="shared" si="97"/>
        <v>12:00</v>
      </c>
      <c r="AH470" s="74">
        <f t="shared" si="98"/>
        <v>32825.620000000003</v>
      </c>
      <c r="AI470" s="73" t="str">
        <f t="shared" si="99"/>
        <v/>
      </c>
      <c r="AJ470" s="73" t="str">
        <f t="shared" si="100"/>
        <v/>
      </c>
      <c r="AK470" s="73" t="str">
        <f t="shared" si="101"/>
        <v/>
      </c>
      <c r="AL470" s="72" t="str">
        <f t="shared" si="102"/>
        <v/>
      </c>
      <c r="AM470" s="71" t="str">
        <f t="shared" si="103"/>
        <v/>
      </c>
    </row>
    <row r="471" spans="2:39" ht="13.8" thickBot="1">
      <c r="B471" s="79">
        <v>44603</v>
      </c>
      <c r="C471" s="78">
        <f>'2019 PSUI Customer Load'!C471+'2019 PSUI Customer Gen'!C471</f>
        <v>1259.02</v>
      </c>
      <c r="D471" s="78">
        <f>'2019 PSUI Customer Load'!D471+'2019 PSUI Customer Gen'!D471</f>
        <v>1252.4100000000001</v>
      </c>
      <c r="E471" s="78">
        <f>'2019 PSUI Customer Load'!E471+'2019 PSUI Customer Gen'!E471</f>
        <v>1248.07</v>
      </c>
      <c r="F471" s="78">
        <f>'2019 PSUI Customer Load'!F471+'2019 PSUI Customer Gen'!F471</f>
        <v>1240.26</v>
      </c>
      <c r="G471" s="78">
        <f>'2019 PSUI Customer Load'!G471+'2019 PSUI Customer Gen'!G471</f>
        <v>1240.8900000000001</v>
      </c>
      <c r="H471" s="78">
        <f>'2019 PSUI Customer Load'!H471+'2019 PSUI Customer Gen'!H471</f>
        <v>1257.3399999999999</v>
      </c>
      <c r="I471" s="78">
        <f>'2019 PSUI Customer Load'!I471+'2019 PSUI Customer Gen'!I471</f>
        <v>1307.3499999999999</v>
      </c>
      <c r="J471" s="78">
        <f>'2019 PSUI Customer Load'!J471+'2019 PSUI Customer Gen'!J471</f>
        <v>1381.17</v>
      </c>
      <c r="K471" s="78">
        <f>'2019 PSUI Customer Load'!K471+'2019 PSUI Customer Gen'!K471</f>
        <v>1395.14</v>
      </c>
      <c r="L471" s="78">
        <f>'2019 PSUI Customer Load'!L471+'2019 PSUI Customer Gen'!L471</f>
        <v>1411.69</v>
      </c>
      <c r="M471" s="78">
        <f>'2019 PSUI Customer Load'!M471+'2019 PSUI Customer Gen'!M471</f>
        <v>1415.44</v>
      </c>
      <c r="N471" s="78">
        <f>'2019 PSUI Customer Load'!N471+'2019 PSUI Customer Gen'!N471</f>
        <v>1405.36</v>
      </c>
      <c r="O471" s="78">
        <f>'2019 PSUI Customer Load'!O471+'2019 PSUI Customer Gen'!O471</f>
        <v>1375.22</v>
      </c>
      <c r="P471" s="78">
        <f>'2019 PSUI Customer Load'!P471+'2019 PSUI Customer Gen'!P471</f>
        <v>1373.16</v>
      </c>
      <c r="Q471" s="78">
        <f>'2019 PSUI Customer Load'!Q471+'2019 PSUI Customer Gen'!Q471</f>
        <v>1394.44</v>
      </c>
      <c r="R471" s="78">
        <f>'2019 PSUI Customer Load'!R471+'2019 PSUI Customer Gen'!R471</f>
        <v>1372.25</v>
      </c>
      <c r="S471" s="78">
        <f>'2019 PSUI Customer Load'!S471+'2019 PSUI Customer Gen'!S471</f>
        <v>1340.85</v>
      </c>
      <c r="T471" s="78">
        <f>'2019 PSUI Customer Load'!T471+'2019 PSUI Customer Gen'!T471</f>
        <v>1294.72</v>
      </c>
      <c r="U471" s="78">
        <f>'2019 PSUI Customer Load'!U471+'2019 PSUI Customer Gen'!U471</f>
        <v>1283.3399999999999</v>
      </c>
      <c r="V471" s="78">
        <f>'2019 PSUI Customer Load'!V471+'2019 PSUI Customer Gen'!V471</f>
        <v>1248.52</v>
      </c>
      <c r="W471" s="78">
        <f>'2019 PSUI Customer Load'!W471+'2019 PSUI Customer Gen'!W471</f>
        <v>1286.53</v>
      </c>
      <c r="X471" s="78">
        <f>'2019 PSUI Customer Load'!X471+'2019 PSUI Customer Gen'!X471</f>
        <v>1245.72</v>
      </c>
      <c r="Y471" s="78">
        <f>'2019 PSUI Customer Load'!Y471+'2019 PSUI Customer Gen'!Y471</f>
        <v>1239.94</v>
      </c>
      <c r="Z471" s="78">
        <f>'2019 PSUI Customer Load'!Z471+'2019 PSUI Customer Gen'!Z471</f>
        <v>1196.4100000000001</v>
      </c>
      <c r="AA471" s="86">
        <f t="shared" si="91"/>
        <v>1415.44</v>
      </c>
      <c r="AB471" s="77">
        <f t="shared" si="92"/>
        <v>2022</v>
      </c>
      <c r="AC471" s="76">
        <f t="shared" si="93"/>
        <v>2</v>
      </c>
      <c r="AD471" s="76" t="str">
        <f t="shared" si="94"/>
        <v/>
      </c>
      <c r="AE471" s="76" t="str">
        <f t="shared" si="95"/>
        <v/>
      </c>
      <c r="AF471" s="74">
        <f t="shared" si="96"/>
        <v>1415.44</v>
      </c>
      <c r="AG471" s="75" t="str">
        <f t="shared" si="97"/>
        <v>11:00</v>
      </c>
      <c r="AH471" s="74">
        <f t="shared" si="98"/>
        <v>32880.68</v>
      </c>
      <c r="AI471" s="73" t="str">
        <f t="shared" si="99"/>
        <v/>
      </c>
      <c r="AJ471" s="73" t="str">
        <f t="shared" si="100"/>
        <v/>
      </c>
      <c r="AK471" s="73" t="str">
        <f t="shared" si="101"/>
        <v/>
      </c>
      <c r="AL471" s="72" t="str">
        <f t="shared" si="102"/>
        <v/>
      </c>
      <c r="AM471" s="71" t="str">
        <f t="shared" si="103"/>
        <v/>
      </c>
    </row>
    <row r="472" spans="2:39" ht="13.8" thickBot="1">
      <c r="B472" s="79">
        <v>44604</v>
      </c>
      <c r="C472" s="78">
        <f>'2019 PSUI Customer Load'!C472+'2019 PSUI Customer Gen'!C472</f>
        <v>1195.7</v>
      </c>
      <c r="D472" s="78">
        <f>'2019 PSUI Customer Load'!D472+'2019 PSUI Customer Gen'!D472</f>
        <v>1187.3800000000001</v>
      </c>
      <c r="E472" s="78">
        <f>'2019 PSUI Customer Load'!E472+'2019 PSUI Customer Gen'!E472</f>
        <v>1171.83</v>
      </c>
      <c r="F472" s="78">
        <f>'2019 PSUI Customer Load'!F472+'2019 PSUI Customer Gen'!F472</f>
        <v>1184.58</v>
      </c>
      <c r="G472" s="78">
        <f>'2019 PSUI Customer Load'!G472+'2019 PSUI Customer Gen'!G472</f>
        <v>1177.05</v>
      </c>
      <c r="H472" s="78">
        <f>'2019 PSUI Customer Load'!H472+'2019 PSUI Customer Gen'!H472</f>
        <v>1201.72</v>
      </c>
      <c r="I472" s="78">
        <f>'2019 PSUI Customer Load'!I472+'2019 PSUI Customer Gen'!I472</f>
        <v>1238.6199999999999</v>
      </c>
      <c r="J472" s="78">
        <f>'2019 PSUI Customer Load'!J472+'2019 PSUI Customer Gen'!J472</f>
        <v>1311.21</v>
      </c>
      <c r="K472" s="78">
        <f>'2019 PSUI Customer Load'!K472+'2019 PSUI Customer Gen'!K472</f>
        <v>1327.87</v>
      </c>
      <c r="L472" s="78">
        <f>'2019 PSUI Customer Load'!L472+'2019 PSUI Customer Gen'!L472</f>
        <v>1303.82</v>
      </c>
      <c r="M472" s="78">
        <f>'2019 PSUI Customer Load'!M472+'2019 PSUI Customer Gen'!M472</f>
        <v>1287.3399999999999</v>
      </c>
      <c r="N472" s="78">
        <f>'2019 PSUI Customer Load'!N472+'2019 PSUI Customer Gen'!N472</f>
        <v>1295.3499999999999</v>
      </c>
      <c r="O472" s="78">
        <f>'2019 PSUI Customer Load'!O472+'2019 PSUI Customer Gen'!O472</f>
        <v>1268.05</v>
      </c>
      <c r="P472" s="78">
        <f>'2019 PSUI Customer Load'!P472+'2019 PSUI Customer Gen'!P472</f>
        <v>1260.8800000000001</v>
      </c>
      <c r="Q472" s="78">
        <f>'2019 PSUI Customer Load'!Q472+'2019 PSUI Customer Gen'!Q472</f>
        <v>1267.77</v>
      </c>
      <c r="R472" s="78">
        <f>'2019 PSUI Customer Load'!R472+'2019 PSUI Customer Gen'!R472</f>
        <v>1250.3800000000001</v>
      </c>
      <c r="S472" s="78">
        <f>'2019 PSUI Customer Load'!S472+'2019 PSUI Customer Gen'!S472</f>
        <v>1255.27</v>
      </c>
      <c r="T472" s="78">
        <f>'2019 PSUI Customer Load'!T472+'2019 PSUI Customer Gen'!T472</f>
        <v>1266.2</v>
      </c>
      <c r="U472" s="78">
        <f>'2019 PSUI Customer Load'!U472+'2019 PSUI Customer Gen'!U472</f>
        <v>1301.6500000000001</v>
      </c>
      <c r="V472" s="78">
        <f>'2019 PSUI Customer Load'!V472+'2019 PSUI Customer Gen'!V472</f>
        <v>1293.1500000000001</v>
      </c>
      <c r="W472" s="78">
        <f>'2019 PSUI Customer Load'!W472+'2019 PSUI Customer Gen'!W472</f>
        <v>1288.53</v>
      </c>
      <c r="X472" s="78">
        <f>'2019 PSUI Customer Load'!X472+'2019 PSUI Customer Gen'!X472</f>
        <v>1294.79</v>
      </c>
      <c r="Y472" s="78">
        <f>'2019 PSUI Customer Load'!Y472+'2019 PSUI Customer Gen'!Y472</f>
        <v>1286.32</v>
      </c>
      <c r="Z472" s="78">
        <f>'2019 PSUI Customer Load'!Z472+'2019 PSUI Customer Gen'!Z472</f>
        <v>1278.24</v>
      </c>
      <c r="AA472" s="86">
        <f t="shared" si="91"/>
        <v>1327.87</v>
      </c>
      <c r="AB472" s="77">
        <f t="shared" si="92"/>
        <v>2022</v>
      </c>
      <c r="AC472" s="76">
        <f t="shared" si="93"/>
        <v>2</v>
      </c>
      <c r="AD472" s="76" t="str">
        <f t="shared" si="94"/>
        <v/>
      </c>
      <c r="AE472" s="76" t="str">
        <f t="shared" si="95"/>
        <v/>
      </c>
      <c r="AF472" s="74">
        <f t="shared" si="96"/>
        <v>1327.87</v>
      </c>
      <c r="AG472" s="75" t="str">
        <f t="shared" si="97"/>
        <v>9:00</v>
      </c>
      <c r="AH472" s="74">
        <f t="shared" si="98"/>
        <v>31521.570000000003</v>
      </c>
      <c r="AI472" s="73" t="str">
        <f t="shared" si="99"/>
        <v/>
      </c>
      <c r="AJ472" s="73" t="str">
        <f t="shared" si="100"/>
        <v/>
      </c>
      <c r="AK472" s="73" t="str">
        <f t="shared" si="101"/>
        <v/>
      </c>
      <c r="AL472" s="72" t="str">
        <f t="shared" si="102"/>
        <v/>
      </c>
      <c r="AM472" s="71" t="str">
        <f t="shared" si="103"/>
        <v/>
      </c>
    </row>
    <row r="473" spans="2:39" ht="13.8" thickBot="1">
      <c r="B473" s="79">
        <v>44605</v>
      </c>
      <c r="C473" s="78">
        <f>'2019 PSUI Customer Load'!C473+'2019 PSUI Customer Gen'!C473</f>
        <v>1280.27</v>
      </c>
      <c r="D473" s="78">
        <f>'2019 PSUI Customer Load'!D473+'2019 PSUI Customer Gen'!D473</f>
        <v>1276.45</v>
      </c>
      <c r="E473" s="78">
        <f>'2019 PSUI Customer Load'!E473+'2019 PSUI Customer Gen'!E473</f>
        <v>1281.6600000000001</v>
      </c>
      <c r="F473" s="78">
        <f>'2019 PSUI Customer Load'!F473+'2019 PSUI Customer Gen'!F473</f>
        <v>1276.6199999999999</v>
      </c>
      <c r="G473" s="78">
        <f>'2019 PSUI Customer Load'!G473+'2019 PSUI Customer Gen'!G473</f>
        <v>1278.8699999999999</v>
      </c>
      <c r="H473" s="78">
        <f>'2019 PSUI Customer Load'!H473+'2019 PSUI Customer Gen'!H473</f>
        <v>1280.44</v>
      </c>
      <c r="I473" s="78">
        <f>'2019 PSUI Customer Load'!I473+'2019 PSUI Customer Gen'!I473</f>
        <v>1308.44</v>
      </c>
      <c r="J473" s="78">
        <f>'2019 PSUI Customer Load'!J473+'2019 PSUI Customer Gen'!J473</f>
        <v>1364.86</v>
      </c>
      <c r="K473" s="78">
        <f>'2019 PSUI Customer Load'!K473+'2019 PSUI Customer Gen'!K473</f>
        <v>1365.39</v>
      </c>
      <c r="L473" s="78">
        <f>'2019 PSUI Customer Load'!L473+'2019 PSUI Customer Gen'!L473</f>
        <v>1336.86</v>
      </c>
      <c r="M473" s="78">
        <f>'2019 PSUI Customer Load'!M473+'2019 PSUI Customer Gen'!M473</f>
        <v>1324.85</v>
      </c>
      <c r="N473" s="78">
        <f>'2019 PSUI Customer Load'!N473+'2019 PSUI Customer Gen'!N473</f>
        <v>1321.18</v>
      </c>
      <c r="O473" s="78">
        <f>'2019 PSUI Customer Load'!O473+'2019 PSUI Customer Gen'!O473</f>
        <v>1296.8599999999999</v>
      </c>
      <c r="P473" s="78">
        <f>'2019 PSUI Customer Load'!P473+'2019 PSUI Customer Gen'!P473</f>
        <v>1269.8399999999999</v>
      </c>
      <c r="Q473" s="78">
        <f>'2019 PSUI Customer Load'!Q473+'2019 PSUI Customer Gen'!Q473</f>
        <v>1252.48</v>
      </c>
      <c r="R473" s="78">
        <f>'2019 PSUI Customer Load'!R473+'2019 PSUI Customer Gen'!R473</f>
        <v>1256.68</v>
      </c>
      <c r="S473" s="78">
        <f>'2019 PSUI Customer Load'!S473+'2019 PSUI Customer Gen'!S473</f>
        <v>1268.1199999999999</v>
      </c>
      <c r="T473" s="78">
        <f>'2019 PSUI Customer Load'!T473+'2019 PSUI Customer Gen'!T473</f>
        <v>1271.17</v>
      </c>
      <c r="U473" s="78">
        <f>'2019 PSUI Customer Load'!U473+'2019 PSUI Customer Gen'!U473</f>
        <v>1297.56</v>
      </c>
      <c r="V473" s="78">
        <f>'2019 PSUI Customer Load'!V473+'2019 PSUI Customer Gen'!V473</f>
        <v>1298.96</v>
      </c>
      <c r="W473" s="78">
        <f>'2019 PSUI Customer Load'!W473+'2019 PSUI Customer Gen'!W473</f>
        <v>1288.5999999999999</v>
      </c>
      <c r="X473" s="78">
        <f>'2019 PSUI Customer Load'!X473+'2019 PSUI Customer Gen'!X473</f>
        <v>1294.47</v>
      </c>
      <c r="Y473" s="78">
        <f>'2019 PSUI Customer Load'!Y473+'2019 PSUI Customer Gen'!Y473</f>
        <v>1297.56</v>
      </c>
      <c r="Z473" s="78">
        <f>'2019 PSUI Customer Load'!Z473+'2019 PSUI Customer Gen'!Z473</f>
        <v>1287.02</v>
      </c>
      <c r="AA473" s="86">
        <f t="shared" si="91"/>
        <v>1365.39</v>
      </c>
      <c r="AB473" s="77">
        <f t="shared" si="92"/>
        <v>2022</v>
      </c>
      <c r="AC473" s="76">
        <f t="shared" si="93"/>
        <v>2</v>
      </c>
      <c r="AD473" s="76" t="str">
        <f t="shared" si="94"/>
        <v/>
      </c>
      <c r="AE473" s="76" t="str">
        <f t="shared" si="95"/>
        <v/>
      </c>
      <c r="AF473" s="74">
        <f t="shared" si="96"/>
        <v>1365.39</v>
      </c>
      <c r="AG473" s="75" t="str">
        <f t="shared" si="97"/>
        <v>9:00</v>
      </c>
      <c r="AH473" s="74">
        <f t="shared" si="98"/>
        <v>32440.600000000002</v>
      </c>
      <c r="AI473" s="73" t="str">
        <f t="shared" si="99"/>
        <v/>
      </c>
      <c r="AJ473" s="73" t="str">
        <f t="shared" si="100"/>
        <v/>
      </c>
      <c r="AK473" s="73" t="str">
        <f t="shared" si="101"/>
        <v/>
      </c>
      <c r="AL473" s="72" t="str">
        <f t="shared" si="102"/>
        <v/>
      </c>
      <c r="AM473" s="71" t="str">
        <f t="shared" si="103"/>
        <v/>
      </c>
    </row>
    <row r="474" spans="2:39" ht="13.8" thickBot="1">
      <c r="B474" s="79">
        <v>44606</v>
      </c>
      <c r="C474" s="78">
        <f>'2019 PSUI Customer Load'!C474+'2019 PSUI Customer Gen'!C474</f>
        <v>1300.6400000000001</v>
      </c>
      <c r="D474" s="78">
        <f>'2019 PSUI Customer Load'!D474+'2019 PSUI Customer Gen'!D474</f>
        <v>1295.32</v>
      </c>
      <c r="E474" s="78">
        <f>'2019 PSUI Customer Load'!E474+'2019 PSUI Customer Gen'!E474</f>
        <v>1298.92</v>
      </c>
      <c r="F474" s="78">
        <f>'2019 PSUI Customer Load'!F474+'2019 PSUI Customer Gen'!F474</f>
        <v>1291.6400000000001</v>
      </c>
      <c r="G474" s="78">
        <f>'2019 PSUI Customer Load'!G474+'2019 PSUI Customer Gen'!G474</f>
        <v>1312.26</v>
      </c>
      <c r="H474" s="78">
        <f>'2019 PSUI Customer Load'!H474+'2019 PSUI Customer Gen'!H474</f>
        <v>1314.71</v>
      </c>
      <c r="I474" s="78">
        <f>'2019 PSUI Customer Load'!I474+'2019 PSUI Customer Gen'!I474</f>
        <v>1368.99</v>
      </c>
      <c r="J474" s="78">
        <f>'2019 PSUI Customer Load'!J474+'2019 PSUI Customer Gen'!J474</f>
        <v>1470.77</v>
      </c>
      <c r="K474" s="78">
        <f>'2019 PSUI Customer Load'!K474+'2019 PSUI Customer Gen'!K474</f>
        <v>1475.85</v>
      </c>
      <c r="L474" s="78">
        <f>'2019 PSUI Customer Load'!L474+'2019 PSUI Customer Gen'!L474</f>
        <v>1462.34</v>
      </c>
      <c r="M474" s="78">
        <f>'2019 PSUI Customer Load'!M474+'2019 PSUI Customer Gen'!M474</f>
        <v>1493.28</v>
      </c>
      <c r="N474" s="78">
        <f>'2019 PSUI Customer Load'!N474+'2019 PSUI Customer Gen'!N474</f>
        <v>1523.7859999999998</v>
      </c>
      <c r="O474" s="78">
        <f>'2019 PSUI Customer Load'!O474+'2019 PSUI Customer Gen'!O474</f>
        <v>1506.798</v>
      </c>
      <c r="P474" s="78">
        <f>'2019 PSUI Customer Load'!P474+'2019 PSUI Customer Gen'!P474</f>
        <v>1469.5839999999998</v>
      </c>
      <c r="Q474" s="78">
        <f>'2019 PSUI Customer Load'!Q474+'2019 PSUI Customer Gen'!Q474</f>
        <v>1465.963</v>
      </c>
      <c r="R474" s="78">
        <f>'2019 PSUI Customer Load'!R474+'2019 PSUI Customer Gen'!R474</f>
        <v>1453.1130000000001</v>
      </c>
      <c r="S474" s="78">
        <f>'2019 PSUI Customer Load'!S474+'2019 PSUI Customer Gen'!S474</f>
        <v>1329.894</v>
      </c>
      <c r="T474" s="78">
        <f>'2019 PSUI Customer Load'!T474+'2019 PSUI Customer Gen'!T474</f>
        <v>1336.76</v>
      </c>
      <c r="U474" s="78">
        <f>'2019 PSUI Customer Load'!U474+'2019 PSUI Customer Gen'!U474</f>
        <v>1372.56</v>
      </c>
      <c r="V474" s="78">
        <f>'2019 PSUI Customer Load'!V474+'2019 PSUI Customer Gen'!V474</f>
        <v>1362.58</v>
      </c>
      <c r="W474" s="78">
        <f>'2019 PSUI Customer Load'!W474+'2019 PSUI Customer Gen'!W474</f>
        <v>1333.85</v>
      </c>
      <c r="X474" s="78">
        <f>'2019 PSUI Customer Load'!X474+'2019 PSUI Customer Gen'!X474</f>
        <v>1355.31</v>
      </c>
      <c r="Y474" s="78">
        <f>'2019 PSUI Customer Load'!Y474+'2019 PSUI Customer Gen'!Y474</f>
        <v>1343.44</v>
      </c>
      <c r="Z474" s="78">
        <f>'2019 PSUI Customer Load'!Z474+'2019 PSUI Customer Gen'!Z474</f>
        <v>1303.79</v>
      </c>
      <c r="AA474" s="86">
        <f t="shared" si="91"/>
        <v>1523.7859999999998</v>
      </c>
      <c r="AB474" s="77">
        <f t="shared" si="92"/>
        <v>2022</v>
      </c>
      <c r="AC474" s="76">
        <f t="shared" si="93"/>
        <v>2</v>
      </c>
      <c r="AD474" s="76" t="str">
        <f t="shared" si="94"/>
        <v/>
      </c>
      <c r="AE474" s="76" t="str">
        <f t="shared" si="95"/>
        <v/>
      </c>
      <c r="AF474" s="74">
        <f t="shared" si="96"/>
        <v>1523.7859999999998</v>
      </c>
      <c r="AG474" s="75" t="str">
        <f t="shared" si="97"/>
        <v>12:00</v>
      </c>
      <c r="AH474" s="74">
        <f t="shared" si="98"/>
        <v>34765.934000000001</v>
      </c>
      <c r="AI474" s="73" t="str">
        <f t="shared" si="99"/>
        <v/>
      </c>
      <c r="AJ474" s="73" t="str">
        <f t="shared" si="100"/>
        <v/>
      </c>
      <c r="AK474" s="73" t="str">
        <f t="shared" si="101"/>
        <v/>
      </c>
      <c r="AL474" s="72" t="str">
        <f t="shared" si="102"/>
        <v/>
      </c>
      <c r="AM474" s="71" t="str">
        <f t="shared" si="103"/>
        <v/>
      </c>
    </row>
    <row r="475" spans="2:39" ht="13.8" thickBot="1">
      <c r="B475" s="79">
        <v>44607</v>
      </c>
      <c r="C475" s="78">
        <f>'2019 PSUI Customer Load'!C475+'2019 PSUI Customer Gen'!C475</f>
        <v>1297.73</v>
      </c>
      <c r="D475" s="78">
        <f>'2019 PSUI Customer Load'!D475+'2019 PSUI Customer Gen'!D475</f>
        <v>1297.7</v>
      </c>
      <c r="E475" s="78">
        <f>'2019 PSUI Customer Load'!E475+'2019 PSUI Customer Gen'!E475</f>
        <v>1301.06</v>
      </c>
      <c r="F475" s="78">
        <f>'2019 PSUI Customer Load'!F475+'2019 PSUI Customer Gen'!F475</f>
        <v>1293.8499999999999</v>
      </c>
      <c r="G475" s="78">
        <f>'2019 PSUI Customer Load'!G475+'2019 PSUI Customer Gen'!G475</f>
        <v>1291.5</v>
      </c>
      <c r="H475" s="78">
        <f>'2019 PSUI Customer Load'!H475+'2019 PSUI Customer Gen'!H475</f>
        <v>1300.46</v>
      </c>
      <c r="I475" s="78">
        <f>'2019 PSUI Customer Load'!I475+'2019 PSUI Customer Gen'!I475</f>
        <v>1358.25</v>
      </c>
      <c r="J475" s="78">
        <f>'2019 PSUI Customer Load'!J475+'2019 PSUI Customer Gen'!J475</f>
        <v>1447.81</v>
      </c>
      <c r="K475" s="78">
        <f>'2019 PSUI Customer Load'!K475+'2019 PSUI Customer Gen'!K475</f>
        <v>1575.5709999999999</v>
      </c>
      <c r="L475" s="78">
        <f>'2019 PSUI Customer Load'!L475+'2019 PSUI Customer Gen'!L475</f>
        <v>1546.9690000000001</v>
      </c>
      <c r="M475" s="78">
        <f>'2019 PSUI Customer Load'!M475+'2019 PSUI Customer Gen'!M475</f>
        <v>1434.539</v>
      </c>
      <c r="N475" s="78">
        <f>'2019 PSUI Customer Load'!N475+'2019 PSUI Customer Gen'!N475</f>
        <v>1464.37</v>
      </c>
      <c r="O475" s="78">
        <f>'2019 PSUI Customer Load'!O475+'2019 PSUI Customer Gen'!O475</f>
        <v>1408.44</v>
      </c>
      <c r="P475" s="78">
        <f>'2019 PSUI Customer Load'!P475+'2019 PSUI Customer Gen'!P475</f>
        <v>1374.87</v>
      </c>
      <c r="Q475" s="78">
        <f>'2019 PSUI Customer Load'!Q475+'2019 PSUI Customer Gen'!Q475</f>
        <v>1378.86</v>
      </c>
      <c r="R475" s="78">
        <f>'2019 PSUI Customer Load'!R475+'2019 PSUI Customer Gen'!R475</f>
        <v>1361.43</v>
      </c>
      <c r="S475" s="78">
        <f>'2019 PSUI Customer Load'!S475+'2019 PSUI Customer Gen'!S475</f>
        <v>1328.92</v>
      </c>
      <c r="T475" s="78">
        <f>'2019 PSUI Customer Load'!T475+'2019 PSUI Customer Gen'!T475</f>
        <v>1294.23</v>
      </c>
      <c r="U475" s="78">
        <f>'2019 PSUI Customer Load'!U475+'2019 PSUI Customer Gen'!U475</f>
        <v>1314.5</v>
      </c>
      <c r="V475" s="78">
        <f>'2019 PSUI Customer Load'!V475+'2019 PSUI Customer Gen'!V475</f>
        <v>1321.67</v>
      </c>
      <c r="W475" s="78">
        <f>'2019 PSUI Customer Load'!W475+'2019 PSUI Customer Gen'!W475</f>
        <v>1322.41</v>
      </c>
      <c r="X475" s="78">
        <f>'2019 PSUI Customer Load'!X475+'2019 PSUI Customer Gen'!X475</f>
        <v>1319.64</v>
      </c>
      <c r="Y475" s="78">
        <f>'2019 PSUI Customer Load'!Y475+'2019 PSUI Customer Gen'!Y475</f>
        <v>1314.67</v>
      </c>
      <c r="Z475" s="78">
        <f>'2019 PSUI Customer Load'!Z475+'2019 PSUI Customer Gen'!Z475</f>
        <v>1281</v>
      </c>
      <c r="AA475" s="86">
        <f t="shared" si="91"/>
        <v>1575.5709999999999</v>
      </c>
      <c r="AB475" s="77">
        <f t="shared" si="92"/>
        <v>2022</v>
      </c>
      <c r="AC475" s="76">
        <f t="shared" si="93"/>
        <v>2</v>
      </c>
      <c r="AD475" s="76" t="str">
        <f t="shared" si="94"/>
        <v/>
      </c>
      <c r="AE475" s="76" t="str">
        <f t="shared" si="95"/>
        <v/>
      </c>
      <c r="AF475" s="74">
        <f t="shared" si="96"/>
        <v>1575.5709999999999</v>
      </c>
      <c r="AG475" s="75" t="str">
        <f t="shared" si="97"/>
        <v>9:00</v>
      </c>
      <c r="AH475" s="74">
        <f t="shared" si="98"/>
        <v>34206.020000000004</v>
      </c>
      <c r="AI475" s="73" t="str">
        <f t="shared" si="99"/>
        <v/>
      </c>
      <c r="AJ475" s="73" t="str">
        <f t="shared" si="100"/>
        <v/>
      </c>
      <c r="AK475" s="73" t="str">
        <f t="shared" si="101"/>
        <v/>
      </c>
      <c r="AL475" s="72" t="str">
        <f t="shared" si="102"/>
        <v/>
      </c>
      <c r="AM475" s="71" t="str">
        <f t="shared" si="103"/>
        <v/>
      </c>
    </row>
    <row r="476" spans="2:39" ht="13.8" thickBot="1">
      <c r="B476" s="79">
        <v>44608</v>
      </c>
      <c r="C476" s="78">
        <f>'2019 PSUI Customer Load'!C476+'2019 PSUI Customer Gen'!C476</f>
        <v>1284.43</v>
      </c>
      <c r="D476" s="78">
        <f>'2019 PSUI Customer Load'!D476+'2019 PSUI Customer Gen'!D476</f>
        <v>1278.97</v>
      </c>
      <c r="E476" s="78">
        <f>'2019 PSUI Customer Load'!E476+'2019 PSUI Customer Gen'!E476</f>
        <v>1266.72</v>
      </c>
      <c r="F476" s="78">
        <f>'2019 PSUI Customer Load'!F476+'2019 PSUI Customer Gen'!F476</f>
        <v>1276.24</v>
      </c>
      <c r="G476" s="78">
        <f>'2019 PSUI Customer Load'!G476+'2019 PSUI Customer Gen'!G476</f>
        <v>1268.6099999999999</v>
      </c>
      <c r="H476" s="78">
        <f>'2019 PSUI Customer Load'!H476+'2019 PSUI Customer Gen'!H476</f>
        <v>1275.93</v>
      </c>
      <c r="I476" s="78">
        <f>'2019 PSUI Customer Load'!I476+'2019 PSUI Customer Gen'!I476</f>
        <v>1312.26</v>
      </c>
      <c r="J476" s="78">
        <f>'2019 PSUI Customer Load'!J476+'2019 PSUI Customer Gen'!J476</f>
        <v>1404.87</v>
      </c>
      <c r="K476" s="78">
        <f>'2019 PSUI Customer Load'!K476+'2019 PSUI Customer Gen'!K476</f>
        <v>1420.16</v>
      </c>
      <c r="L476" s="78">
        <f>'2019 PSUI Customer Load'!L476+'2019 PSUI Customer Gen'!L476</f>
        <v>1380.75</v>
      </c>
      <c r="M476" s="78">
        <f>'2019 PSUI Customer Load'!M476+'2019 PSUI Customer Gen'!M476</f>
        <v>1399.02</v>
      </c>
      <c r="N476" s="78">
        <f>'2019 PSUI Customer Load'!N476+'2019 PSUI Customer Gen'!N476</f>
        <v>1388.2</v>
      </c>
      <c r="O476" s="78">
        <f>'2019 PSUI Customer Load'!O476+'2019 PSUI Customer Gen'!O476</f>
        <v>1341.55</v>
      </c>
      <c r="P476" s="78">
        <f>'2019 PSUI Customer Load'!P476+'2019 PSUI Customer Gen'!P476</f>
        <v>1334.97</v>
      </c>
      <c r="Q476" s="78">
        <f>'2019 PSUI Customer Load'!Q476+'2019 PSUI Customer Gen'!Q476</f>
        <v>1340.05</v>
      </c>
      <c r="R476" s="78">
        <f>'2019 PSUI Customer Load'!R476+'2019 PSUI Customer Gen'!R476</f>
        <v>1337.6</v>
      </c>
      <c r="S476" s="78">
        <f>'2019 PSUI Customer Load'!S476+'2019 PSUI Customer Gen'!S476</f>
        <v>1311.8</v>
      </c>
      <c r="T476" s="78">
        <f>'2019 PSUI Customer Load'!T476+'2019 PSUI Customer Gen'!T476</f>
        <v>1257.06</v>
      </c>
      <c r="U476" s="78">
        <f>'2019 PSUI Customer Load'!U476+'2019 PSUI Customer Gen'!U476</f>
        <v>1267.77</v>
      </c>
      <c r="V476" s="78">
        <f>'2019 PSUI Customer Load'!V476+'2019 PSUI Customer Gen'!V476</f>
        <v>1239.1099999999999</v>
      </c>
      <c r="W476" s="78">
        <f>'2019 PSUI Customer Load'!W476+'2019 PSUI Customer Gen'!W476</f>
        <v>1222.02</v>
      </c>
      <c r="X476" s="78">
        <f>'2019 PSUI Customer Load'!X476+'2019 PSUI Customer Gen'!X476</f>
        <v>1225.49</v>
      </c>
      <c r="Y476" s="78">
        <f>'2019 PSUI Customer Load'!Y476+'2019 PSUI Customer Gen'!Y476</f>
        <v>1201.97</v>
      </c>
      <c r="Z476" s="78">
        <f>'2019 PSUI Customer Load'!Z476+'2019 PSUI Customer Gen'!Z476</f>
        <v>1181.29</v>
      </c>
      <c r="AA476" s="86">
        <f t="shared" si="91"/>
        <v>1420.16</v>
      </c>
      <c r="AB476" s="77">
        <f t="shared" si="92"/>
        <v>2022</v>
      </c>
      <c r="AC476" s="76">
        <f t="shared" si="93"/>
        <v>2</v>
      </c>
      <c r="AD476" s="76" t="str">
        <f t="shared" si="94"/>
        <v/>
      </c>
      <c r="AE476" s="76" t="str">
        <f t="shared" si="95"/>
        <v/>
      </c>
      <c r="AF476" s="74">
        <f t="shared" si="96"/>
        <v>1420.16</v>
      </c>
      <c r="AG476" s="75" t="str">
        <f t="shared" si="97"/>
        <v>9:00</v>
      </c>
      <c r="AH476" s="74">
        <f t="shared" si="98"/>
        <v>32637.000000000004</v>
      </c>
      <c r="AI476" s="73" t="str">
        <f t="shared" si="99"/>
        <v/>
      </c>
      <c r="AJ476" s="73" t="str">
        <f t="shared" si="100"/>
        <v/>
      </c>
      <c r="AK476" s="73" t="str">
        <f t="shared" si="101"/>
        <v/>
      </c>
      <c r="AL476" s="72" t="str">
        <f t="shared" si="102"/>
        <v/>
      </c>
      <c r="AM476" s="71" t="str">
        <f t="shared" si="103"/>
        <v/>
      </c>
    </row>
    <row r="477" spans="2:39" ht="13.8" thickBot="1">
      <c r="B477" s="79">
        <v>44609</v>
      </c>
      <c r="C477" s="78">
        <f>'2019 PSUI Customer Load'!C477+'2019 PSUI Customer Gen'!C477</f>
        <v>1167.81</v>
      </c>
      <c r="D477" s="78">
        <f>'2019 PSUI Customer Load'!D477+'2019 PSUI Customer Gen'!D477</f>
        <v>1150.03</v>
      </c>
      <c r="E477" s="78">
        <f>'2019 PSUI Customer Load'!E477+'2019 PSUI Customer Gen'!E477</f>
        <v>1141.9100000000001</v>
      </c>
      <c r="F477" s="78">
        <f>'2019 PSUI Customer Load'!F477+'2019 PSUI Customer Gen'!F477</f>
        <v>1135.4000000000001</v>
      </c>
      <c r="G477" s="78">
        <f>'2019 PSUI Customer Load'!G477+'2019 PSUI Customer Gen'!G477</f>
        <v>1135.05</v>
      </c>
      <c r="H477" s="78">
        <f>'2019 PSUI Customer Load'!H477+'2019 PSUI Customer Gen'!H477</f>
        <v>1139.18</v>
      </c>
      <c r="I477" s="78">
        <f>'2019 PSUI Customer Load'!I477+'2019 PSUI Customer Gen'!I477</f>
        <v>1199.3800000000001</v>
      </c>
      <c r="J477" s="78">
        <f>'2019 PSUI Customer Load'!J477+'2019 PSUI Customer Gen'!J477</f>
        <v>1292.0999999999999</v>
      </c>
      <c r="K477" s="78">
        <f>'2019 PSUI Customer Load'!K477+'2019 PSUI Customer Gen'!K477</f>
        <v>1307.22</v>
      </c>
      <c r="L477" s="78">
        <f>'2019 PSUI Customer Load'!L477+'2019 PSUI Customer Gen'!L477</f>
        <v>1371.97</v>
      </c>
      <c r="M477" s="78">
        <f>'2019 PSUI Customer Load'!M477+'2019 PSUI Customer Gen'!M477</f>
        <v>1408.09</v>
      </c>
      <c r="N477" s="78">
        <f>'2019 PSUI Customer Load'!N477+'2019 PSUI Customer Gen'!N477</f>
        <v>1417.85</v>
      </c>
      <c r="O477" s="78">
        <f>'2019 PSUI Customer Load'!O477+'2019 PSUI Customer Gen'!O477</f>
        <v>1396.99</v>
      </c>
      <c r="P477" s="78">
        <f>'2019 PSUI Customer Load'!P477+'2019 PSUI Customer Gen'!P477</f>
        <v>1402.14</v>
      </c>
      <c r="Q477" s="78">
        <f>'2019 PSUI Customer Load'!Q477+'2019 PSUI Customer Gen'!Q477</f>
        <v>1412.36</v>
      </c>
      <c r="R477" s="78">
        <f>'2019 PSUI Customer Load'!R477+'2019 PSUI Customer Gen'!R477</f>
        <v>1392.86</v>
      </c>
      <c r="S477" s="78">
        <f>'2019 PSUI Customer Load'!S477+'2019 PSUI Customer Gen'!S477</f>
        <v>1364.02</v>
      </c>
      <c r="T477" s="78">
        <f>'2019 PSUI Customer Load'!T477+'2019 PSUI Customer Gen'!T477</f>
        <v>1324.65</v>
      </c>
      <c r="U477" s="78">
        <f>'2019 PSUI Customer Load'!U477+'2019 PSUI Customer Gen'!U477</f>
        <v>1324.75</v>
      </c>
      <c r="V477" s="78">
        <f>'2019 PSUI Customer Load'!V477+'2019 PSUI Customer Gen'!V477</f>
        <v>1321.5</v>
      </c>
      <c r="W477" s="78">
        <f>'2019 PSUI Customer Load'!W477+'2019 PSUI Customer Gen'!W477</f>
        <v>1306.69</v>
      </c>
      <c r="X477" s="78">
        <f>'2019 PSUI Customer Load'!X477+'2019 PSUI Customer Gen'!X477</f>
        <v>1300.5999999999999</v>
      </c>
      <c r="Y477" s="78">
        <f>'2019 PSUI Customer Load'!Y477+'2019 PSUI Customer Gen'!Y477</f>
        <v>1285.2</v>
      </c>
      <c r="Z477" s="78">
        <f>'2019 PSUI Customer Load'!Z477+'2019 PSUI Customer Gen'!Z477</f>
        <v>1268.58</v>
      </c>
      <c r="AA477" s="86">
        <f t="shared" si="91"/>
        <v>1417.85</v>
      </c>
      <c r="AB477" s="77">
        <f t="shared" si="92"/>
        <v>2022</v>
      </c>
      <c r="AC477" s="76">
        <f t="shared" si="93"/>
        <v>2</v>
      </c>
      <c r="AD477" s="76" t="str">
        <f t="shared" si="94"/>
        <v/>
      </c>
      <c r="AE477" s="76" t="str">
        <f t="shared" si="95"/>
        <v/>
      </c>
      <c r="AF477" s="74">
        <f t="shared" si="96"/>
        <v>1417.85</v>
      </c>
      <c r="AG477" s="75" t="str">
        <f t="shared" si="97"/>
        <v>12:00</v>
      </c>
      <c r="AH477" s="74">
        <f t="shared" si="98"/>
        <v>32384.18</v>
      </c>
      <c r="AI477" s="73" t="str">
        <f t="shared" si="99"/>
        <v/>
      </c>
      <c r="AJ477" s="73" t="str">
        <f t="shared" si="100"/>
        <v/>
      </c>
      <c r="AK477" s="73" t="str">
        <f t="shared" si="101"/>
        <v/>
      </c>
      <c r="AL477" s="72" t="str">
        <f t="shared" si="102"/>
        <v/>
      </c>
      <c r="AM477" s="71" t="str">
        <f t="shared" si="103"/>
        <v/>
      </c>
    </row>
    <row r="478" spans="2:39" ht="13.8" thickBot="1">
      <c r="B478" s="79">
        <v>44610</v>
      </c>
      <c r="C478" s="78">
        <f>'2019 PSUI Customer Load'!C478+'2019 PSUI Customer Gen'!C478</f>
        <v>1249.29</v>
      </c>
      <c r="D478" s="78">
        <f>'2019 PSUI Customer Load'!D478+'2019 PSUI Customer Gen'!D478</f>
        <v>1264.24</v>
      </c>
      <c r="E478" s="78">
        <f>'2019 PSUI Customer Load'!E478+'2019 PSUI Customer Gen'!E478</f>
        <v>1263.3599999999999</v>
      </c>
      <c r="F478" s="78">
        <f>'2019 PSUI Customer Load'!F478+'2019 PSUI Customer Gen'!F478</f>
        <v>1262.03</v>
      </c>
      <c r="G478" s="78">
        <f>'2019 PSUI Customer Load'!G478+'2019 PSUI Customer Gen'!G478</f>
        <v>1265.5999999999999</v>
      </c>
      <c r="H478" s="78">
        <f>'2019 PSUI Customer Load'!H478+'2019 PSUI Customer Gen'!H478</f>
        <v>1294.3699999999999</v>
      </c>
      <c r="I478" s="78">
        <f>'2019 PSUI Customer Load'!I478+'2019 PSUI Customer Gen'!I478</f>
        <v>1337.07</v>
      </c>
      <c r="J478" s="78">
        <f>'2019 PSUI Customer Load'!J478+'2019 PSUI Customer Gen'!J478</f>
        <v>1408.65</v>
      </c>
      <c r="K478" s="78">
        <f>'2019 PSUI Customer Load'!K478+'2019 PSUI Customer Gen'!K478</f>
        <v>1444.69</v>
      </c>
      <c r="L478" s="78">
        <f>'2019 PSUI Customer Load'!L478+'2019 PSUI Customer Gen'!L478</f>
        <v>1428.88</v>
      </c>
      <c r="M478" s="78">
        <f>'2019 PSUI Customer Load'!M478+'2019 PSUI Customer Gen'!M478</f>
        <v>1436.93</v>
      </c>
      <c r="N478" s="78">
        <f>'2019 PSUI Customer Load'!N478+'2019 PSUI Customer Gen'!N478</f>
        <v>1438.4</v>
      </c>
      <c r="O478" s="78">
        <f>'2019 PSUI Customer Load'!O478+'2019 PSUI Customer Gen'!O478</f>
        <v>1401.16</v>
      </c>
      <c r="P478" s="78">
        <f>'2019 PSUI Customer Load'!P478+'2019 PSUI Customer Gen'!P478</f>
        <v>1389.15</v>
      </c>
      <c r="Q478" s="78">
        <f>'2019 PSUI Customer Load'!Q478+'2019 PSUI Customer Gen'!Q478</f>
        <v>1379.81</v>
      </c>
      <c r="R478" s="78">
        <f>'2019 PSUI Customer Load'!R478+'2019 PSUI Customer Gen'!R478</f>
        <v>1375.78</v>
      </c>
      <c r="S478" s="78">
        <f>'2019 PSUI Customer Load'!S478+'2019 PSUI Customer Gen'!S478</f>
        <v>1367.91</v>
      </c>
      <c r="T478" s="78">
        <f>'2019 PSUI Customer Load'!T478+'2019 PSUI Customer Gen'!T478</f>
        <v>1330.84</v>
      </c>
      <c r="U478" s="78">
        <f>'2019 PSUI Customer Load'!U478+'2019 PSUI Customer Gen'!U478</f>
        <v>1357.9</v>
      </c>
      <c r="V478" s="78">
        <f>'2019 PSUI Customer Load'!V478+'2019 PSUI Customer Gen'!V478</f>
        <v>1366.75</v>
      </c>
      <c r="W478" s="78">
        <f>'2019 PSUI Customer Load'!W478+'2019 PSUI Customer Gen'!W478</f>
        <v>1341.97</v>
      </c>
      <c r="X478" s="78">
        <f>'2019 PSUI Customer Load'!X478+'2019 PSUI Customer Gen'!X478</f>
        <v>1349.5</v>
      </c>
      <c r="Y478" s="78">
        <f>'2019 PSUI Customer Load'!Y478+'2019 PSUI Customer Gen'!Y478</f>
        <v>1296.92</v>
      </c>
      <c r="Z478" s="78">
        <f>'2019 PSUI Customer Load'!Z478+'2019 PSUI Customer Gen'!Z478</f>
        <v>1295.6300000000001</v>
      </c>
      <c r="AA478" s="86">
        <f t="shared" si="91"/>
        <v>1444.69</v>
      </c>
      <c r="AB478" s="77">
        <f t="shared" si="92"/>
        <v>2022</v>
      </c>
      <c r="AC478" s="76">
        <f t="shared" si="93"/>
        <v>2</v>
      </c>
      <c r="AD478" s="76" t="str">
        <f t="shared" si="94"/>
        <v/>
      </c>
      <c r="AE478" s="76" t="str">
        <f t="shared" si="95"/>
        <v/>
      </c>
      <c r="AF478" s="74">
        <f t="shared" si="96"/>
        <v>1444.69</v>
      </c>
      <c r="AG478" s="75" t="str">
        <f t="shared" si="97"/>
        <v>9:00</v>
      </c>
      <c r="AH478" s="74">
        <f t="shared" si="98"/>
        <v>33791.520000000004</v>
      </c>
      <c r="AI478" s="73" t="str">
        <f t="shared" si="99"/>
        <v/>
      </c>
      <c r="AJ478" s="73" t="str">
        <f t="shared" si="100"/>
        <v/>
      </c>
      <c r="AK478" s="73" t="str">
        <f t="shared" si="101"/>
        <v/>
      </c>
      <c r="AL478" s="72" t="str">
        <f t="shared" si="102"/>
        <v/>
      </c>
      <c r="AM478" s="71" t="str">
        <f t="shared" si="103"/>
        <v/>
      </c>
    </row>
    <row r="479" spans="2:39" ht="13.8" thickBot="1">
      <c r="B479" s="79">
        <v>44611</v>
      </c>
      <c r="C479" s="78">
        <f>'2019 PSUI Customer Load'!C479+'2019 PSUI Customer Gen'!C479</f>
        <v>1282.82</v>
      </c>
      <c r="D479" s="78">
        <f>'2019 PSUI Customer Load'!D479+'2019 PSUI Customer Gen'!D479</f>
        <v>1267.8800000000001</v>
      </c>
      <c r="E479" s="78">
        <f>'2019 PSUI Customer Load'!E479+'2019 PSUI Customer Gen'!E479</f>
        <v>1265.98</v>
      </c>
      <c r="F479" s="78">
        <f>'2019 PSUI Customer Load'!F479+'2019 PSUI Customer Gen'!F479</f>
        <v>1257.17</v>
      </c>
      <c r="G479" s="78">
        <f>'2019 PSUI Customer Load'!G479+'2019 PSUI Customer Gen'!G479</f>
        <v>1250.3800000000001</v>
      </c>
      <c r="H479" s="78">
        <f>'2019 PSUI Customer Load'!H479+'2019 PSUI Customer Gen'!H479</f>
        <v>1266.69</v>
      </c>
      <c r="I479" s="78">
        <f>'2019 PSUI Customer Load'!I479+'2019 PSUI Customer Gen'!I479</f>
        <v>1296.47</v>
      </c>
      <c r="J479" s="78">
        <f>'2019 PSUI Customer Load'!J479+'2019 PSUI Customer Gen'!J479</f>
        <v>1347.78</v>
      </c>
      <c r="K479" s="78">
        <f>'2019 PSUI Customer Load'!K479+'2019 PSUI Customer Gen'!K479</f>
        <v>1372.63</v>
      </c>
      <c r="L479" s="78">
        <f>'2019 PSUI Customer Load'!L479+'2019 PSUI Customer Gen'!L479</f>
        <v>1336.37</v>
      </c>
      <c r="M479" s="78">
        <f>'2019 PSUI Customer Load'!M479+'2019 PSUI Customer Gen'!M479</f>
        <v>1336.48</v>
      </c>
      <c r="N479" s="78">
        <f>'2019 PSUI Customer Load'!N479+'2019 PSUI Customer Gen'!N479</f>
        <v>1349.53</v>
      </c>
      <c r="O479" s="78">
        <f>'2019 PSUI Customer Load'!O479+'2019 PSUI Customer Gen'!O479</f>
        <v>1324.23</v>
      </c>
      <c r="P479" s="78">
        <f>'2019 PSUI Customer Load'!P479+'2019 PSUI Customer Gen'!P479</f>
        <v>1290.8</v>
      </c>
      <c r="Q479" s="78">
        <f>'2019 PSUI Customer Load'!Q479+'2019 PSUI Customer Gen'!Q479</f>
        <v>1291.68</v>
      </c>
      <c r="R479" s="78">
        <f>'2019 PSUI Customer Load'!R479+'2019 PSUI Customer Gen'!R479</f>
        <v>1301.27</v>
      </c>
      <c r="S479" s="78">
        <f>'2019 PSUI Customer Load'!S479+'2019 PSUI Customer Gen'!S479</f>
        <v>1296.93</v>
      </c>
      <c r="T479" s="78">
        <f>'2019 PSUI Customer Load'!T479+'2019 PSUI Customer Gen'!T479</f>
        <v>1281.9100000000001</v>
      </c>
      <c r="U479" s="78">
        <f>'2019 PSUI Customer Load'!U479+'2019 PSUI Customer Gen'!U479</f>
        <v>1318.21</v>
      </c>
      <c r="V479" s="78">
        <f>'2019 PSUI Customer Load'!V479+'2019 PSUI Customer Gen'!V479</f>
        <v>1332.87</v>
      </c>
      <c r="W479" s="78">
        <f>'2019 PSUI Customer Load'!W479+'2019 PSUI Customer Gen'!W479</f>
        <v>1311.1</v>
      </c>
      <c r="X479" s="78">
        <f>'2019 PSUI Customer Load'!X479+'2019 PSUI Customer Gen'!X479</f>
        <v>1312.5</v>
      </c>
      <c r="Y479" s="78">
        <f>'2019 PSUI Customer Load'!Y479+'2019 PSUI Customer Gen'!Y479</f>
        <v>1305.08</v>
      </c>
      <c r="Z479" s="78">
        <f>'2019 PSUI Customer Load'!Z479+'2019 PSUI Customer Gen'!Z479</f>
        <v>1302.07</v>
      </c>
      <c r="AA479" s="86">
        <f t="shared" si="91"/>
        <v>1372.63</v>
      </c>
      <c r="AB479" s="77">
        <f t="shared" si="92"/>
        <v>2022</v>
      </c>
      <c r="AC479" s="76">
        <f t="shared" si="93"/>
        <v>2</v>
      </c>
      <c r="AD479" s="76" t="str">
        <f t="shared" si="94"/>
        <v/>
      </c>
      <c r="AE479" s="76" t="str">
        <f t="shared" si="95"/>
        <v/>
      </c>
      <c r="AF479" s="74">
        <f t="shared" si="96"/>
        <v>1372.63</v>
      </c>
      <c r="AG479" s="75" t="str">
        <f t="shared" si="97"/>
        <v>9:00</v>
      </c>
      <c r="AH479" s="74">
        <f t="shared" si="98"/>
        <v>32671.459999999995</v>
      </c>
      <c r="AI479" s="73" t="str">
        <f t="shared" si="99"/>
        <v/>
      </c>
      <c r="AJ479" s="73" t="str">
        <f t="shared" si="100"/>
        <v/>
      </c>
      <c r="AK479" s="73" t="str">
        <f t="shared" si="101"/>
        <v/>
      </c>
      <c r="AL479" s="72" t="str">
        <f t="shared" si="102"/>
        <v/>
      </c>
      <c r="AM479" s="71" t="str">
        <f t="shared" si="103"/>
        <v/>
      </c>
    </row>
    <row r="480" spans="2:39" ht="13.8" thickBot="1">
      <c r="B480" s="79">
        <v>44612</v>
      </c>
      <c r="C480" s="78">
        <f>'2019 PSUI Customer Load'!C480+'2019 PSUI Customer Gen'!C480</f>
        <v>1291.57</v>
      </c>
      <c r="D480" s="78">
        <f>'2019 PSUI Customer Load'!D480+'2019 PSUI Customer Gen'!D480</f>
        <v>1274.32</v>
      </c>
      <c r="E480" s="78">
        <f>'2019 PSUI Customer Load'!E480+'2019 PSUI Customer Gen'!E480</f>
        <v>1275.1600000000001</v>
      </c>
      <c r="F480" s="78">
        <f>'2019 PSUI Customer Load'!F480+'2019 PSUI Customer Gen'!F480</f>
        <v>1280.1300000000001</v>
      </c>
      <c r="G480" s="78">
        <f>'2019 PSUI Customer Load'!G480+'2019 PSUI Customer Gen'!G480</f>
        <v>1263.4000000000001</v>
      </c>
      <c r="H480" s="78">
        <f>'2019 PSUI Customer Load'!H480+'2019 PSUI Customer Gen'!H480</f>
        <v>1269.69</v>
      </c>
      <c r="I480" s="78">
        <f>'2019 PSUI Customer Load'!I480+'2019 PSUI Customer Gen'!I480</f>
        <v>1303.26</v>
      </c>
      <c r="J480" s="78">
        <f>'2019 PSUI Customer Load'!J480+'2019 PSUI Customer Gen'!J480</f>
        <v>1344.6</v>
      </c>
      <c r="K480" s="78">
        <f>'2019 PSUI Customer Load'!K480+'2019 PSUI Customer Gen'!K480</f>
        <v>1346.73</v>
      </c>
      <c r="L480" s="78">
        <f>'2019 PSUI Customer Load'!L480+'2019 PSUI Customer Gen'!L480</f>
        <v>1317.78</v>
      </c>
      <c r="M480" s="78">
        <f>'2019 PSUI Customer Load'!M480+'2019 PSUI Customer Gen'!M480</f>
        <v>1328.92</v>
      </c>
      <c r="N480" s="78">
        <f>'2019 PSUI Customer Load'!N480+'2019 PSUI Customer Gen'!N480</f>
        <v>1305.82</v>
      </c>
      <c r="O480" s="78">
        <f>'2019 PSUI Customer Load'!O480+'2019 PSUI Customer Gen'!O480</f>
        <v>1260.56</v>
      </c>
      <c r="P480" s="78">
        <f>'2019 PSUI Customer Load'!P480+'2019 PSUI Customer Gen'!P480</f>
        <v>1259.83</v>
      </c>
      <c r="Q480" s="78">
        <f>'2019 PSUI Customer Load'!Q480+'2019 PSUI Customer Gen'!Q480</f>
        <v>1230.5</v>
      </c>
      <c r="R480" s="78">
        <f>'2019 PSUI Customer Load'!R480+'2019 PSUI Customer Gen'!R480</f>
        <v>1215.8</v>
      </c>
      <c r="S480" s="78">
        <f>'2019 PSUI Customer Load'!S480+'2019 PSUI Customer Gen'!S480</f>
        <v>1221.6099999999999</v>
      </c>
      <c r="T480" s="78">
        <f>'2019 PSUI Customer Load'!T480+'2019 PSUI Customer Gen'!T480</f>
        <v>1195.8800000000001</v>
      </c>
      <c r="U480" s="78">
        <f>'2019 PSUI Customer Load'!U480+'2019 PSUI Customer Gen'!U480</f>
        <v>1238.44</v>
      </c>
      <c r="V480" s="78">
        <f>'2019 PSUI Customer Load'!V480+'2019 PSUI Customer Gen'!V480</f>
        <v>1224.97</v>
      </c>
      <c r="W480" s="78">
        <f>'2019 PSUI Customer Load'!W480+'2019 PSUI Customer Gen'!W480</f>
        <v>1215.58</v>
      </c>
      <c r="X480" s="78">
        <f>'2019 PSUI Customer Load'!X480+'2019 PSUI Customer Gen'!X480</f>
        <v>1207.92</v>
      </c>
      <c r="Y480" s="78">
        <f>'2019 PSUI Customer Load'!Y480+'2019 PSUI Customer Gen'!Y480</f>
        <v>1193.08</v>
      </c>
      <c r="Z480" s="78">
        <f>'2019 PSUI Customer Load'!Z480+'2019 PSUI Customer Gen'!Z480</f>
        <v>1184.68</v>
      </c>
      <c r="AA480" s="86">
        <f t="shared" si="91"/>
        <v>1346.73</v>
      </c>
      <c r="AB480" s="77">
        <f t="shared" si="92"/>
        <v>2022</v>
      </c>
      <c r="AC480" s="76">
        <f t="shared" si="93"/>
        <v>2</v>
      </c>
      <c r="AD480" s="76" t="str">
        <f t="shared" si="94"/>
        <v/>
      </c>
      <c r="AE480" s="76" t="str">
        <f t="shared" si="95"/>
        <v/>
      </c>
      <c r="AF480" s="74">
        <f t="shared" si="96"/>
        <v>1346.73</v>
      </c>
      <c r="AG480" s="75" t="str">
        <f t="shared" si="97"/>
        <v>9:00</v>
      </c>
      <c r="AH480" s="74">
        <f t="shared" si="98"/>
        <v>31596.960000000003</v>
      </c>
      <c r="AI480" s="73" t="str">
        <f t="shared" si="99"/>
        <v/>
      </c>
      <c r="AJ480" s="73" t="str">
        <f t="shared" si="100"/>
        <v/>
      </c>
      <c r="AK480" s="73" t="str">
        <f t="shared" si="101"/>
        <v/>
      </c>
      <c r="AL480" s="72" t="str">
        <f t="shared" si="102"/>
        <v/>
      </c>
      <c r="AM480" s="71" t="str">
        <f t="shared" si="103"/>
        <v/>
      </c>
    </row>
    <row r="481" spans="2:39" ht="13.8" thickBot="1">
      <c r="B481" s="79">
        <v>44613</v>
      </c>
      <c r="C481" s="78">
        <f>'2019 PSUI Customer Load'!C481+'2019 PSUI Customer Gen'!C481</f>
        <v>1170.8900000000001</v>
      </c>
      <c r="D481" s="78">
        <f>'2019 PSUI Customer Load'!D481+'2019 PSUI Customer Gen'!D481</f>
        <v>1175.44</v>
      </c>
      <c r="E481" s="78">
        <f>'2019 PSUI Customer Load'!E481+'2019 PSUI Customer Gen'!E481</f>
        <v>1161.69</v>
      </c>
      <c r="F481" s="78">
        <f>'2019 PSUI Customer Load'!F481+'2019 PSUI Customer Gen'!F481</f>
        <v>1174.8499999999999</v>
      </c>
      <c r="G481" s="78">
        <f>'2019 PSUI Customer Load'!G481+'2019 PSUI Customer Gen'!G481</f>
        <v>1174.46</v>
      </c>
      <c r="H481" s="78">
        <f>'2019 PSUI Customer Load'!H481+'2019 PSUI Customer Gen'!H481</f>
        <v>1195.1099999999999</v>
      </c>
      <c r="I481" s="78">
        <f>'2019 PSUI Customer Load'!I481+'2019 PSUI Customer Gen'!I481</f>
        <v>1215.0999999999999</v>
      </c>
      <c r="J481" s="78">
        <f>'2019 PSUI Customer Load'!J481+'2019 PSUI Customer Gen'!J481</f>
        <v>1250.69</v>
      </c>
      <c r="K481" s="78">
        <f>'2019 PSUI Customer Load'!K481+'2019 PSUI Customer Gen'!K481</f>
        <v>1237.01</v>
      </c>
      <c r="L481" s="78">
        <f>'2019 PSUI Customer Load'!L481+'2019 PSUI Customer Gen'!L481</f>
        <v>1227.07</v>
      </c>
      <c r="M481" s="78">
        <f>'2019 PSUI Customer Load'!M481+'2019 PSUI Customer Gen'!M481</f>
        <v>1233.58</v>
      </c>
      <c r="N481" s="78">
        <f>'2019 PSUI Customer Load'!N481+'2019 PSUI Customer Gen'!N481</f>
        <v>1225.67</v>
      </c>
      <c r="O481" s="78">
        <f>'2019 PSUI Customer Load'!O481+'2019 PSUI Customer Gen'!O481</f>
        <v>1192.94</v>
      </c>
      <c r="P481" s="78">
        <f>'2019 PSUI Customer Load'!P481+'2019 PSUI Customer Gen'!P481</f>
        <v>1191.1199999999999</v>
      </c>
      <c r="Q481" s="78">
        <f>'2019 PSUI Customer Load'!Q481+'2019 PSUI Customer Gen'!Q481</f>
        <v>1188.6400000000001</v>
      </c>
      <c r="R481" s="78">
        <f>'2019 PSUI Customer Load'!R481+'2019 PSUI Customer Gen'!R481</f>
        <v>1201.97</v>
      </c>
      <c r="S481" s="78">
        <f>'2019 PSUI Customer Load'!S481+'2019 PSUI Customer Gen'!S481</f>
        <v>1198.58</v>
      </c>
      <c r="T481" s="78">
        <f>'2019 PSUI Customer Load'!T481+'2019 PSUI Customer Gen'!T481</f>
        <v>1174.04</v>
      </c>
      <c r="U481" s="78">
        <f>'2019 PSUI Customer Load'!U481+'2019 PSUI Customer Gen'!U481</f>
        <v>1207.4000000000001</v>
      </c>
      <c r="V481" s="78">
        <f>'2019 PSUI Customer Load'!V481+'2019 PSUI Customer Gen'!V481</f>
        <v>1213.7</v>
      </c>
      <c r="W481" s="78">
        <f>'2019 PSUI Customer Load'!W481+'2019 PSUI Customer Gen'!W481</f>
        <v>1208.76</v>
      </c>
      <c r="X481" s="78">
        <f>'2019 PSUI Customer Load'!X481+'2019 PSUI Customer Gen'!X481</f>
        <v>1205.75</v>
      </c>
      <c r="Y481" s="78">
        <f>'2019 PSUI Customer Load'!Y481+'2019 PSUI Customer Gen'!Y481</f>
        <v>1209.67</v>
      </c>
      <c r="Z481" s="78">
        <f>'2019 PSUI Customer Load'!Z481+'2019 PSUI Customer Gen'!Z481</f>
        <v>1201.6600000000001</v>
      </c>
      <c r="AA481" s="86">
        <f t="shared" si="91"/>
        <v>1250.69</v>
      </c>
      <c r="AB481" s="77">
        <f t="shared" si="92"/>
        <v>2022</v>
      </c>
      <c r="AC481" s="76">
        <f t="shared" si="93"/>
        <v>2</v>
      </c>
      <c r="AD481" s="76" t="str">
        <f t="shared" si="94"/>
        <v/>
      </c>
      <c r="AE481" s="76" t="str">
        <f t="shared" si="95"/>
        <v/>
      </c>
      <c r="AF481" s="74">
        <f t="shared" si="96"/>
        <v>1250.69</v>
      </c>
      <c r="AG481" s="75" t="str">
        <f t="shared" si="97"/>
        <v>8:00</v>
      </c>
      <c r="AH481" s="74">
        <f t="shared" si="98"/>
        <v>30086.479999999996</v>
      </c>
      <c r="AI481" s="73" t="str">
        <f t="shared" si="99"/>
        <v/>
      </c>
      <c r="AJ481" s="73" t="str">
        <f t="shared" si="100"/>
        <v/>
      </c>
      <c r="AK481" s="73" t="str">
        <f t="shared" si="101"/>
        <v/>
      </c>
      <c r="AL481" s="72" t="str">
        <f t="shared" si="102"/>
        <v/>
      </c>
      <c r="AM481" s="71" t="str">
        <f t="shared" si="103"/>
        <v/>
      </c>
    </row>
    <row r="482" spans="2:39" ht="13.8" thickBot="1">
      <c r="B482" s="79">
        <v>44614</v>
      </c>
      <c r="C482" s="78">
        <f>'2019 PSUI Customer Load'!C482+'2019 PSUI Customer Gen'!C482</f>
        <v>1198.54</v>
      </c>
      <c r="D482" s="78">
        <f>'2019 PSUI Customer Load'!D482+'2019 PSUI Customer Gen'!D482</f>
        <v>1191.58</v>
      </c>
      <c r="E482" s="78">
        <f>'2019 PSUI Customer Load'!E482+'2019 PSUI Customer Gen'!E482</f>
        <v>1194.55</v>
      </c>
      <c r="F482" s="78">
        <f>'2019 PSUI Customer Load'!F482+'2019 PSUI Customer Gen'!F482</f>
        <v>1191.02</v>
      </c>
      <c r="G482" s="78">
        <f>'2019 PSUI Customer Load'!G482+'2019 PSUI Customer Gen'!G482</f>
        <v>1198.8599999999999</v>
      </c>
      <c r="H482" s="78">
        <f>'2019 PSUI Customer Load'!H482+'2019 PSUI Customer Gen'!H482</f>
        <v>1197.28</v>
      </c>
      <c r="I482" s="78">
        <f>'2019 PSUI Customer Load'!I482+'2019 PSUI Customer Gen'!I482</f>
        <v>1257.06</v>
      </c>
      <c r="J482" s="78">
        <f>'2019 PSUI Customer Load'!J482+'2019 PSUI Customer Gen'!J482</f>
        <v>1338.82</v>
      </c>
      <c r="K482" s="78">
        <f>'2019 PSUI Customer Load'!K482+'2019 PSUI Customer Gen'!K482</f>
        <v>1360.35</v>
      </c>
      <c r="L482" s="78">
        <f>'2019 PSUI Customer Load'!L482+'2019 PSUI Customer Gen'!L482</f>
        <v>1378.61</v>
      </c>
      <c r="M482" s="78">
        <f>'2019 PSUI Customer Load'!M482+'2019 PSUI Customer Gen'!M482</f>
        <v>1341.59</v>
      </c>
      <c r="N482" s="78">
        <f>'2019 PSUI Customer Load'!N482+'2019 PSUI Customer Gen'!N482</f>
        <v>1390.24</v>
      </c>
      <c r="O482" s="78">
        <f>'2019 PSUI Customer Load'!O482+'2019 PSUI Customer Gen'!O482</f>
        <v>1371.55</v>
      </c>
      <c r="P482" s="78">
        <f>'2019 PSUI Customer Load'!P482+'2019 PSUI Customer Gen'!P482</f>
        <v>1372.67</v>
      </c>
      <c r="Q482" s="78">
        <f>'2019 PSUI Customer Load'!Q482+'2019 PSUI Customer Gen'!Q482</f>
        <v>1375.33</v>
      </c>
      <c r="R482" s="78">
        <f>'2019 PSUI Customer Load'!R482+'2019 PSUI Customer Gen'!R482</f>
        <v>1373.86</v>
      </c>
      <c r="S482" s="78">
        <f>'2019 PSUI Customer Load'!S482+'2019 PSUI Customer Gen'!S482</f>
        <v>1342.5</v>
      </c>
      <c r="T482" s="78">
        <f>'2019 PSUI Customer Load'!T482+'2019 PSUI Customer Gen'!T482</f>
        <v>1285.58</v>
      </c>
      <c r="U482" s="78">
        <f>'2019 PSUI Customer Load'!U482+'2019 PSUI Customer Gen'!U482</f>
        <v>1286.8499999999999</v>
      </c>
      <c r="V482" s="78">
        <f>'2019 PSUI Customer Load'!V482+'2019 PSUI Customer Gen'!V482</f>
        <v>1278.45</v>
      </c>
      <c r="W482" s="78">
        <f>'2019 PSUI Customer Load'!W482+'2019 PSUI Customer Gen'!W482</f>
        <v>1241.3499999999999</v>
      </c>
      <c r="X482" s="78">
        <f>'2019 PSUI Customer Load'!X482+'2019 PSUI Customer Gen'!X482</f>
        <v>1221.8499999999999</v>
      </c>
      <c r="Y482" s="78">
        <f>'2019 PSUI Customer Load'!Y482+'2019 PSUI Customer Gen'!Y482</f>
        <v>1202.1099999999999</v>
      </c>
      <c r="Z482" s="78">
        <f>'2019 PSUI Customer Load'!Z482+'2019 PSUI Customer Gen'!Z482</f>
        <v>1180.48</v>
      </c>
      <c r="AA482" s="86">
        <f t="shared" si="91"/>
        <v>1390.24</v>
      </c>
      <c r="AB482" s="77">
        <f t="shared" si="92"/>
        <v>2022</v>
      </c>
      <c r="AC482" s="76">
        <f t="shared" si="93"/>
        <v>2</v>
      </c>
      <c r="AD482" s="76" t="str">
        <f t="shared" si="94"/>
        <v/>
      </c>
      <c r="AE482" s="76" t="str">
        <f t="shared" si="95"/>
        <v/>
      </c>
      <c r="AF482" s="74">
        <f t="shared" si="96"/>
        <v>1390.24</v>
      </c>
      <c r="AG482" s="75" t="str">
        <f t="shared" si="97"/>
        <v>12:00</v>
      </c>
      <c r="AH482" s="74">
        <f t="shared" si="98"/>
        <v>32161.320000000003</v>
      </c>
      <c r="AI482" s="73" t="str">
        <f t="shared" si="99"/>
        <v/>
      </c>
      <c r="AJ482" s="73" t="str">
        <f t="shared" si="100"/>
        <v/>
      </c>
      <c r="AK482" s="73" t="str">
        <f t="shared" si="101"/>
        <v/>
      </c>
      <c r="AL482" s="72" t="str">
        <f t="shared" si="102"/>
        <v/>
      </c>
      <c r="AM482" s="71" t="str">
        <f t="shared" si="103"/>
        <v/>
      </c>
    </row>
    <row r="483" spans="2:39" ht="13.8" thickBot="1">
      <c r="B483" s="79">
        <v>44615</v>
      </c>
      <c r="C483" s="78">
        <f>'2019 PSUI Customer Load'!C483+'2019 PSUI Customer Gen'!C483</f>
        <v>1163.51</v>
      </c>
      <c r="D483" s="78">
        <f>'2019 PSUI Customer Load'!D483+'2019 PSUI Customer Gen'!D483</f>
        <v>1180.55</v>
      </c>
      <c r="E483" s="78">
        <f>'2019 PSUI Customer Load'!E483+'2019 PSUI Customer Gen'!E483</f>
        <v>1210.6500000000001</v>
      </c>
      <c r="F483" s="78">
        <f>'2019 PSUI Customer Load'!F483+'2019 PSUI Customer Gen'!F483</f>
        <v>1209.32</v>
      </c>
      <c r="G483" s="78">
        <f>'2019 PSUI Customer Load'!G483+'2019 PSUI Customer Gen'!G483</f>
        <v>1213.69</v>
      </c>
      <c r="H483" s="78">
        <f>'2019 PSUI Customer Load'!H483+'2019 PSUI Customer Gen'!H483</f>
        <v>1239.5999999999999</v>
      </c>
      <c r="I483" s="78">
        <f>'2019 PSUI Customer Load'!I483+'2019 PSUI Customer Gen'!I483</f>
        <v>1287.27</v>
      </c>
      <c r="J483" s="78">
        <f>'2019 PSUI Customer Load'!J483+'2019 PSUI Customer Gen'!J483</f>
        <v>1388.56</v>
      </c>
      <c r="K483" s="78">
        <f>'2019 PSUI Customer Load'!K483+'2019 PSUI Customer Gen'!K483</f>
        <v>1509.5729999999999</v>
      </c>
      <c r="L483" s="78">
        <f>'2019 PSUI Customer Load'!L483+'2019 PSUI Customer Gen'!L483</f>
        <v>1491.52</v>
      </c>
      <c r="M483" s="78">
        <f>'2019 PSUI Customer Load'!M483+'2019 PSUI Customer Gen'!M483</f>
        <v>1496.1699999999998</v>
      </c>
      <c r="N483" s="78">
        <f>'2019 PSUI Customer Load'!N483+'2019 PSUI Customer Gen'!N483</f>
        <v>1503.809</v>
      </c>
      <c r="O483" s="78">
        <f>'2019 PSUI Customer Load'!O483+'2019 PSUI Customer Gen'!O483</f>
        <v>1450.2049999999999</v>
      </c>
      <c r="P483" s="78">
        <f>'2019 PSUI Customer Load'!P483+'2019 PSUI Customer Gen'!P483</f>
        <v>1466.652</v>
      </c>
      <c r="Q483" s="78">
        <f>'2019 PSUI Customer Load'!Q483+'2019 PSUI Customer Gen'!Q483</f>
        <v>1468.692</v>
      </c>
      <c r="R483" s="78">
        <f>'2019 PSUI Customer Load'!R483+'2019 PSUI Customer Gen'!R483</f>
        <v>1471.44</v>
      </c>
      <c r="S483" s="78">
        <f>'2019 PSUI Customer Load'!S483+'2019 PSUI Customer Gen'!S483</f>
        <v>1439.124</v>
      </c>
      <c r="T483" s="78">
        <f>'2019 PSUI Customer Load'!T483+'2019 PSUI Customer Gen'!T483</f>
        <v>1404.6310000000001</v>
      </c>
      <c r="U483" s="78">
        <f>'2019 PSUI Customer Load'!U483+'2019 PSUI Customer Gen'!U483</f>
        <v>1413.095</v>
      </c>
      <c r="V483" s="78">
        <f>'2019 PSUI Customer Load'!V483+'2019 PSUI Customer Gen'!V483</f>
        <v>1419.395</v>
      </c>
      <c r="W483" s="78">
        <f>'2019 PSUI Customer Load'!W483+'2019 PSUI Customer Gen'!W483</f>
        <v>1413.9740000000002</v>
      </c>
      <c r="X483" s="78">
        <f>'2019 PSUI Customer Load'!X483+'2019 PSUI Customer Gen'!X483</f>
        <v>1398.8600000000001</v>
      </c>
      <c r="Y483" s="78">
        <f>'2019 PSUI Customer Load'!Y483+'2019 PSUI Customer Gen'!Y483</f>
        <v>1392.2360000000001</v>
      </c>
      <c r="Z483" s="78">
        <f>'2019 PSUI Customer Load'!Z483+'2019 PSUI Customer Gen'!Z483</f>
        <v>1356.241</v>
      </c>
      <c r="AA483" s="86">
        <f t="shared" si="91"/>
        <v>1509.5729999999999</v>
      </c>
      <c r="AB483" s="77">
        <f t="shared" si="92"/>
        <v>2022</v>
      </c>
      <c r="AC483" s="76">
        <f t="shared" si="93"/>
        <v>2</v>
      </c>
      <c r="AD483" s="76" t="str">
        <f t="shared" si="94"/>
        <v/>
      </c>
      <c r="AE483" s="76" t="str">
        <f t="shared" si="95"/>
        <v/>
      </c>
      <c r="AF483" s="74">
        <f t="shared" si="96"/>
        <v>1509.5729999999999</v>
      </c>
      <c r="AG483" s="75" t="str">
        <f t="shared" si="97"/>
        <v>9:00</v>
      </c>
      <c r="AH483" s="74">
        <f t="shared" si="98"/>
        <v>34498.339999999997</v>
      </c>
      <c r="AI483" s="73" t="str">
        <f t="shared" si="99"/>
        <v/>
      </c>
      <c r="AJ483" s="73" t="str">
        <f t="shared" si="100"/>
        <v/>
      </c>
      <c r="AK483" s="73" t="str">
        <f t="shared" si="101"/>
        <v/>
      </c>
      <c r="AL483" s="72" t="str">
        <f t="shared" si="102"/>
        <v/>
      </c>
      <c r="AM483" s="71" t="str">
        <f t="shared" si="103"/>
        <v/>
      </c>
    </row>
    <row r="484" spans="2:39" ht="13.8" thickBot="1">
      <c r="B484" s="79">
        <v>44616</v>
      </c>
      <c r="C484" s="78">
        <f>'2019 PSUI Customer Load'!C484+'2019 PSUI Customer Gen'!C484</f>
        <v>1343.6019999999999</v>
      </c>
      <c r="D484" s="78">
        <f>'2019 PSUI Customer Load'!D484+'2019 PSUI Customer Gen'!D484</f>
        <v>1342.692</v>
      </c>
      <c r="E484" s="78">
        <f>'2019 PSUI Customer Load'!E484+'2019 PSUI Customer Gen'!E484</f>
        <v>1353.367</v>
      </c>
      <c r="F484" s="78">
        <f>'2019 PSUI Customer Load'!F484+'2019 PSUI Customer Gen'!F484</f>
        <v>1363.9579999999999</v>
      </c>
      <c r="G484" s="78">
        <f>'2019 PSUI Customer Load'!G484+'2019 PSUI Customer Gen'!G484</f>
        <v>1364.8869999999999</v>
      </c>
      <c r="H484" s="78">
        <f>'2019 PSUI Customer Load'!H484+'2019 PSUI Customer Gen'!H484</f>
        <v>1369.4380000000001</v>
      </c>
      <c r="I484" s="78">
        <f>'2019 PSUI Customer Load'!I484+'2019 PSUI Customer Gen'!I484</f>
        <v>1426.1969999999999</v>
      </c>
      <c r="J484" s="78">
        <f>'2019 PSUI Customer Load'!J484+'2019 PSUI Customer Gen'!J484</f>
        <v>1510.2640000000001</v>
      </c>
      <c r="K484" s="78">
        <f>'2019 PSUI Customer Load'!K484+'2019 PSUI Customer Gen'!K484</f>
        <v>1514.932</v>
      </c>
      <c r="L484" s="78">
        <f>'2019 PSUI Customer Load'!L484+'2019 PSUI Customer Gen'!L484</f>
        <v>1498.098</v>
      </c>
      <c r="M484" s="78">
        <f>'2019 PSUI Customer Load'!M484+'2019 PSUI Customer Gen'!M484</f>
        <v>1512.8190000000002</v>
      </c>
      <c r="N484" s="78">
        <f>'2019 PSUI Customer Load'!N484+'2019 PSUI Customer Gen'!N484</f>
        <v>1530.9279999999999</v>
      </c>
      <c r="O484" s="78">
        <f>'2019 PSUI Customer Load'!O484+'2019 PSUI Customer Gen'!O484</f>
        <v>1485.259</v>
      </c>
      <c r="P484" s="78">
        <f>'2019 PSUI Customer Load'!P484+'2019 PSUI Customer Gen'!P484</f>
        <v>1468.3129999999999</v>
      </c>
      <c r="Q484" s="78">
        <f>'2019 PSUI Customer Load'!Q484+'2019 PSUI Customer Gen'!Q484</f>
        <v>1462.6390000000001</v>
      </c>
      <c r="R484" s="78">
        <f>'2019 PSUI Customer Load'!R484+'2019 PSUI Customer Gen'!R484</f>
        <v>1458.278</v>
      </c>
      <c r="S484" s="78">
        <f>'2019 PSUI Customer Load'!S484+'2019 PSUI Customer Gen'!S484</f>
        <v>1422.9550000000002</v>
      </c>
      <c r="T484" s="78">
        <f>'2019 PSUI Customer Load'!T484+'2019 PSUI Customer Gen'!T484</f>
        <v>1388.6130000000001</v>
      </c>
      <c r="U484" s="78">
        <f>'2019 PSUI Customer Load'!U484+'2019 PSUI Customer Gen'!U484</f>
        <v>1414.33</v>
      </c>
      <c r="V484" s="78">
        <f>'2019 PSUI Customer Load'!V484+'2019 PSUI Customer Gen'!V484</f>
        <v>1415.3999999999999</v>
      </c>
      <c r="W484" s="78">
        <f>'2019 PSUI Customer Load'!W484+'2019 PSUI Customer Gen'!W484</f>
        <v>1403.1679999999999</v>
      </c>
      <c r="X484" s="78">
        <f>'2019 PSUI Customer Load'!X484+'2019 PSUI Customer Gen'!X484</f>
        <v>1398.1389999999999</v>
      </c>
      <c r="Y484" s="78">
        <f>'2019 PSUI Customer Load'!Y484+'2019 PSUI Customer Gen'!Y484</f>
        <v>1374.0510000000002</v>
      </c>
      <c r="Z484" s="78">
        <f>'2019 PSUI Customer Load'!Z484+'2019 PSUI Customer Gen'!Z484</f>
        <v>1340.059</v>
      </c>
      <c r="AA484" s="86">
        <f t="shared" si="91"/>
        <v>1530.9279999999999</v>
      </c>
      <c r="AB484" s="77">
        <f t="shared" si="92"/>
        <v>2022</v>
      </c>
      <c r="AC484" s="76">
        <f t="shared" si="93"/>
        <v>2</v>
      </c>
      <c r="AD484" s="76" t="str">
        <f t="shared" si="94"/>
        <v/>
      </c>
      <c r="AE484" s="76" t="str">
        <f t="shared" si="95"/>
        <v/>
      </c>
      <c r="AF484" s="74">
        <f t="shared" si="96"/>
        <v>1530.9279999999999</v>
      </c>
      <c r="AG484" s="75" t="str">
        <f t="shared" si="97"/>
        <v>12:00</v>
      </c>
      <c r="AH484" s="74">
        <f t="shared" si="98"/>
        <v>35693.313999999998</v>
      </c>
      <c r="AI484" s="73" t="str">
        <f t="shared" si="99"/>
        <v/>
      </c>
      <c r="AJ484" s="73" t="str">
        <f t="shared" si="100"/>
        <v/>
      </c>
      <c r="AK484" s="73" t="str">
        <f t="shared" si="101"/>
        <v/>
      </c>
      <c r="AL484" s="72" t="str">
        <f t="shared" si="102"/>
        <v/>
      </c>
      <c r="AM484" s="71" t="str">
        <f t="shared" si="103"/>
        <v/>
      </c>
    </row>
    <row r="485" spans="2:39" ht="13.8" thickBot="1">
      <c r="B485" s="79">
        <v>44617</v>
      </c>
      <c r="C485" s="78">
        <f>'2019 PSUI Customer Load'!C485+'2019 PSUI Customer Gen'!C485</f>
        <v>1348.482</v>
      </c>
      <c r="D485" s="78">
        <f>'2019 PSUI Customer Load'!D485+'2019 PSUI Customer Gen'!D485</f>
        <v>1330.165</v>
      </c>
      <c r="E485" s="78">
        <f>'2019 PSUI Customer Load'!E485+'2019 PSUI Customer Gen'!E485</f>
        <v>1332.7279999999998</v>
      </c>
      <c r="F485" s="78">
        <f>'2019 PSUI Customer Load'!F485+'2019 PSUI Customer Gen'!F485</f>
        <v>1355.1470000000002</v>
      </c>
      <c r="G485" s="78">
        <f>'2019 PSUI Customer Load'!G485+'2019 PSUI Customer Gen'!G485</f>
        <v>1345.7649999999999</v>
      </c>
      <c r="H485" s="78">
        <f>'2019 PSUI Customer Load'!H485+'2019 PSUI Customer Gen'!H485</f>
        <v>1375.587</v>
      </c>
      <c r="I485" s="78">
        <f>'2019 PSUI Customer Load'!I485+'2019 PSUI Customer Gen'!I485</f>
        <v>1403.2359999999999</v>
      </c>
      <c r="J485" s="78">
        <f>'2019 PSUI Customer Load'!J485+'2019 PSUI Customer Gen'!J485</f>
        <v>1487.444</v>
      </c>
      <c r="K485" s="78">
        <f>'2019 PSUI Customer Load'!K485+'2019 PSUI Customer Gen'!K485</f>
        <v>1510.001</v>
      </c>
      <c r="L485" s="78">
        <f>'2019 PSUI Customer Load'!L485+'2019 PSUI Customer Gen'!L485</f>
        <v>1523.087</v>
      </c>
      <c r="M485" s="78">
        <f>'2019 PSUI Customer Load'!M485+'2019 PSUI Customer Gen'!M485</f>
        <v>1451.694</v>
      </c>
      <c r="N485" s="78">
        <f>'2019 PSUI Customer Load'!N485+'2019 PSUI Customer Gen'!N485</f>
        <v>1491.49</v>
      </c>
      <c r="O485" s="78">
        <f>'2019 PSUI Customer Load'!O485+'2019 PSUI Customer Gen'!O485</f>
        <v>1451.84</v>
      </c>
      <c r="P485" s="78">
        <f>'2019 PSUI Customer Load'!P485+'2019 PSUI Customer Gen'!P485</f>
        <v>1447.53</v>
      </c>
      <c r="Q485" s="78">
        <f>'2019 PSUI Customer Load'!Q485+'2019 PSUI Customer Gen'!Q485</f>
        <v>1426.25</v>
      </c>
      <c r="R485" s="78">
        <f>'2019 PSUI Customer Load'!R485+'2019 PSUI Customer Gen'!R485</f>
        <v>1420.44</v>
      </c>
      <c r="S485" s="78">
        <f>'2019 PSUI Customer Load'!S485+'2019 PSUI Customer Gen'!S485</f>
        <v>1375.64</v>
      </c>
      <c r="T485" s="78">
        <f>'2019 PSUI Customer Load'!T485+'2019 PSUI Customer Gen'!T485</f>
        <v>1341.76</v>
      </c>
      <c r="U485" s="78">
        <f>'2019 PSUI Customer Load'!U485+'2019 PSUI Customer Gen'!U485</f>
        <v>1362.31</v>
      </c>
      <c r="V485" s="78">
        <f>'2019 PSUI Customer Load'!V485+'2019 PSUI Customer Gen'!V485</f>
        <v>1374.03</v>
      </c>
      <c r="W485" s="78">
        <f>'2019 PSUI Customer Load'!W485+'2019 PSUI Customer Gen'!W485</f>
        <v>1366.33</v>
      </c>
      <c r="X485" s="78">
        <f>'2019 PSUI Customer Load'!X485+'2019 PSUI Customer Gen'!X485</f>
        <v>1360.07</v>
      </c>
      <c r="Y485" s="78">
        <f>'2019 PSUI Customer Load'!Y485+'2019 PSUI Customer Gen'!Y485</f>
        <v>1359.26</v>
      </c>
      <c r="Z485" s="78">
        <f>'2019 PSUI Customer Load'!Z485+'2019 PSUI Customer Gen'!Z485</f>
        <v>1322.16</v>
      </c>
      <c r="AA485" s="86">
        <f t="shared" si="91"/>
        <v>1523.087</v>
      </c>
      <c r="AB485" s="77">
        <f t="shared" si="92"/>
        <v>2022</v>
      </c>
      <c r="AC485" s="76">
        <f t="shared" si="93"/>
        <v>2</v>
      </c>
      <c r="AD485" s="76" t="str">
        <f t="shared" si="94"/>
        <v/>
      </c>
      <c r="AE485" s="76" t="str">
        <f t="shared" si="95"/>
        <v/>
      </c>
      <c r="AF485" s="74">
        <f t="shared" si="96"/>
        <v>1523.087</v>
      </c>
      <c r="AG485" s="75" t="str">
        <f t="shared" si="97"/>
        <v>10:00</v>
      </c>
      <c r="AH485" s="74">
        <f t="shared" si="98"/>
        <v>35085.532999999996</v>
      </c>
      <c r="AI485" s="73" t="str">
        <f t="shared" si="99"/>
        <v/>
      </c>
      <c r="AJ485" s="73" t="str">
        <f t="shared" si="100"/>
        <v/>
      </c>
      <c r="AK485" s="73" t="str">
        <f t="shared" si="101"/>
        <v/>
      </c>
      <c r="AL485" s="72" t="str">
        <f t="shared" si="102"/>
        <v/>
      </c>
      <c r="AM485" s="71" t="str">
        <f t="shared" si="103"/>
        <v/>
      </c>
    </row>
    <row r="486" spans="2:39" ht="13.8" thickBot="1">
      <c r="B486" s="79">
        <v>44618</v>
      </c>
      <c r="C486" s="78">
        <f>'2019 PSUI Customer Load'!C486+'2019 PSUI Customer Gen'!C486</f>
        <v>1298.29</v>
      </c>
      <c r="D486" s="78">
        <f>'2019 PSUI Customer Load'!D486+'2019 PSUI Customer Gen'!D486</f>
        <v>1323.67</v>
      </c>
      <c r="E486" s="78">
        <f>'2019 PSUI Customer Load'!E486+'2019 PSUI Customer Gen'!E486</f>
        <v>1333.82</v>
      </c>
      <c r="F486" s="78">
        <f>'2019 PSUI Customer Load'!F486+'2019 PSUI Customer Gen'!F486</f>
        <v>1332.52</v>
      </c>
      <c r="G486" s="78">
        <f>'2019 PSUI Customer Load'!G486+'2019 PSUI Customer Gen'!G486</f>
        <v>1327.52</v>
      </c>
      <c r="H486" s="78">
        <f>'2019 PSUI Customer Load'!H486+'2019 PSUI Customer Gen'!H486</f>
        <v>1323.98</v>
      </c>
      <c r="I486" s="78">
        <f>'2019 PSUI Customer Load'!I486+'2019 PSUI Customer Gen'!I486</f>
        <v>1358.56</v>
      </c>
      <c r="J486" s="78">
        <f>'2019 PSUI Customer Load'!J486+'2019 PSUI Customer Gen'!J486</f>
        <v>1389.29</v>
      </c>
      <c r="K486" s="78">
        <f>'2019 PSUI Customer Load'!K486+'2019 PSUI Customer Gen'!K486</f>
        <v>1384.99</v>
      </c>
      <c r="L486" s="78">
        <f>'2019 PSUI Customer Load'!L486+'2019 PSUI Customer Gen'!L486</f>
        <v>1345.96</v>
      </c>
      <c r="M486" s="78">
        <f>'2019 PSUI Customer Load'!M486+'2019 PSUI Customer Gen'!M486</f>
        <v>1365.21</v>
      </c>
      <c r="N486" s="78">
        <f>'2019 PSUI Customer Load'!N486+'2019 PSUI Customer Gen'!N486</f>
        <v>1363.42</v>
      </c>
      <c r="O486" s="78">
        <f>'2019 PSUI Customer Load'!O486+'2019 PSUI Customer Gen'!O486</f>
        <v>1320.34</v>
      </c>
      <c r="P486" s="78">
        <f>'2019 PSUI Customer Load'!P486+'2019 PSUI Customer Gen'!P486</f>
        <v>1342.22</v>
      </c>
      <c r="Q486" s="78">
        <f>'2019 PSUI Customer Load'!Q486+'2019 PSUI Customer Gen'!Q486</f>
        <v>1349.92</v>
      </c>
      <c r="R486" s="78">
        <f>'2019 PSUI Customer Load'!R486+'2019 PSUI Customer Gen'!R486</f>
        <v>1308.58</v>
      </c>
      <c r="S486" s="78">
        <f>'2019 PSUI Customer Load'!S486+'2019 PSUI Customer Gen'!S486</f>
        <v>1326.05</v>
      </c>
      <c r="T486" s="78">
        <f>'2019 PSUI Customer Load'!T486+'2019 PSUI Customer Gen'!T486</f>
        <v>1298.6400000000001</v>
      </c>
      <c r="U486" s="78">
        <f>'2019 PSUI Customer Load'!U486+'2019 PSUI Customer Gen'!U486</f>
        <v>1330.7</v>
      </c>
      <c r="V486" s="78">
        <f>'2019 PSUI Customer Load'!V486+'2019 PSUI Customer Gen'!V486</f>
        <v>1341.66</v>
      </c>
      <c r="W486" s="78">
        <f>'2019 PSUI Customer Load'!W486+'2019 PSUI Customer Gen'!W486</f>
        <v>1334.83</v>
      </c>
      <c r="X486" s="78">
        <f>'2019 PSUI Customer Load'!X486+'2019 PSUI Customer Gen'!X486</f>
        <v>1337.28</v>
      </c>
      <c r="Y486" s="78">
        <f>'2019 PSUI Customer Load'!Y486+'2019 PSUI Customer Gen'!Y486</f>
        <v>1315.93</v>
      </c>
      <c r="Z486" s="78">
        <f>'2019 PSUI Customer Load'!Z486+'2019 PSUI Customer Gen'!Z486</f>
        <v>1304.8</v>
      </c>
      <c r="AA486" s="86">
        <f t="shared" si="91"/>
        <v>1389.29</v>
      </c>
      <c r="AB486" s="77">
        <f t="shared" si="92"/>
        <v>2022</v>
      </c>
      <c r="AC486" s="76">
        <f t="shared" si="93"/>
        <v>2</v>
      </c>
      <c r="AD486" s="76" t="str">
        <f t="shared" si="94"/>
        <v/>
      </c>
      <c r="AE486" s="76" t="str">
        <f t="shared" si="95"/>
        <v/>
      </c>
      <c r="AF486" s="74">
        <f t="shared" si="96"/>
        <v>1389.29</v>
      </c>
      <c r="AG486" s="75" t="str">
        <f t="shared" si="97"/>
        <v>8:00</v>
      </c>
      <c r="AH486" s="74">
        <f t="shared" si="98"/>
        <v>33447.469999999994</v>
      </c>
      <c r="AI486" s="73" t="str">
        <f t="shared" si="99"/>
        <v/>
      </c>
      <c r="AJ486" s="73" t="str">
        <f t="shared" si="100"/>
        <v/>
      </c>
      <c r="AK486" s="73" t="str">
        <f t="shared" si="101"/>
        <v/>
      </c>
      <c r="AL486" s="72" t="str">
        <f t="shared" si="102"/>
        <v/>
      </c>
      <c r="AM486" s="71" t="str">
        <f t="shared" si="103"/>
        <v/>
      </c>
    </row>
    <row r="487" spans="2:39" ht="13.8" thickBot="1">
      <c r="B487" s="79">
        <v>44619</v>
      </c>
      <c r="C487" s="78">
        <f>'2019 PSUI Customer Load'!C487+'2019 PSUI Customer Gen'!C487</f>
        <v>1301.1300000000001</v>
      </c>
      <c r="D487" s="78">
        <f>'2019 PSUI Customer Load'!D487+'2019 PSUI Customer Gen'!D487</f>
        <v>1298.54</v>
      </c>
      <c r="E487" s="78">
        <f>'2019 PSUI Customer Load'!E487+'2019 PSUI Customer Gen'!E487</f>
        <v>1283.77</v>
      </c>
      <c r="F487" s="78">
        <f>'2019 PSUI Customer Load'!F487+'2019 PSUI Customer Gen'!F487</f>
        <v>1290.3800000000001</v>
      </c>
      <c r="G487" s="78">
        <f>'2019 PSUI Customer Load'!G487+'2019 PSUI Customer Gen'!G487</f>
        <v>1293.32</v>
      </c>
      <c r="H487" s="78">
        <f>'2019 PSUI Customer Load'!H487+'2019 PSUI Customer Gen'!H487</f>
        <v>1285.69</v>
      </c>
      <c r="I487" s="78">
        <f>'2019 PSUI Customer Load'!I487+'2019 PSUI Customer Gen'!I487</f>
        <v>1306.03</v>
      </c>
      <c r="J487" s="78">
        <f>'2019 PSUI Customer Load'!J487+'2019 PSUI Customer Gen'!J487</f>
        <v>1363.57</v>
      </c>
      <c r="K487" s="78">
        <f>'2019 PSUI Customer Load'!K487+'2019 PSUI Customer Gen'!K487</f>
        <v>1336.23</v>
      </c>
      <c r="L487" s="78">
        <f>'2019 PSUI Customer Load'!L487+'2019 PSUI Customer Gen'!L487</f>
        <v>1340.89</v>
      </c>
      <c r="M487" s="78">
        <f>'2019 PSUI Customer Load'!M487+'2019 PSUI Customer Gen'!M487</f>
        <v>1340.43</v>
      </c>
      <c r="N487" s="78">
        <f>'2019 PSUI Customer Load'!N487+'2019 PSUI Customer Gen'!N487</f>
        <v>1307.6400000000001</v>
      </c>
      <c r="O487" s="78">
        <f>'2019 PSUI Customer Load'!O487+'2019 PSUI Customer Gen'!O487</f>
        <v>1301.4100000000001</v>
      </c>
      <c r="P487" s="78">
        <f>'2019 PSUI Customer Load'!P487+'2019 PSUI Customer Gen'!P487</f>
        <v>1282.75</v>
      </c>
      <c r="Q487" s="78">
        <f>'2019 PSUI Customer Load'!Q487+'2019 PSUI Customer Gen'!Q487</f>
        <v>1283.98</v>
      </c>
      <c r="R487" s="78">
        <f>'2019 PSUI Customer Load'!R487+'2019 PSUI Customer Gen'!R487</f>
        <v>1285.0999999999999</v>
      </c>
      <c r="S487" s="78">
        <f>'2019 PSUI Customer Load'!S487+'2019 PSUI Customer Gen'!S487</f>
        <v>1281.6600000000001</v>
      </c>
      <c r="T487" s="78">
        <f>'2019 PSUI Customer Load'!T487+'2019 PSUI Customer Gen'!T487</f>
        <v>1273.8599999999999</v>
      </c>
      <c r="U487" s="78">
        <f>'2019 PSUI Customer Load'!U487+'2019 PSUI Customer Gen'!U487</f>
        <v>1299.17</v>
      </c>
      <c r="V487" s="78">
        <f>'2019 PSUI Customer Load'!V487+'2019 PSUI Customer Gen'!V487</f>
        <v>1308.93</v>
      </c>
      <c r="W487" s="78">
        <f>'2019 PSUI Customer Load'!W487+'2019 PSUI Customer Gen'!W487</f>
        <v>1306.27</v>
      </c>
      <c r="X487" s="78">
        <f>'2019 PSUI Customer Load'!X487+'2019 PSUI Customer Gen'!X487</f>
        <v>1307.81</v>
      </c>
      <c r="Y487" s="78">
        <f>'2019 PSUI Customer Load'!Y487+'2019 PSUI Customer Gen'!Y487</f>
        <v>1298.3599999999999</v>
      </c>
      <c r="Z487" s="78">
        <f>'2019 PSUI Customer Load'!Z487+'2019 PSUI Customer Gen'!Z487</f>
        <v>1285.31</v>
      </c>
      <c r="AA487" s="86">
        <f t="shared" si="91"/>
        <v>1363.57</v>
      </c>
      <c r="AB487" s="77">
        <f t="shared" si="92"/>
        <v>2022</v>
      </c>
      <c r="AC487" s="76">
        <f t="shared" si="93"/>
        <v>2</v>
      </c>
      <c r="AD487" s="76" t="str">
        <f t="shared" si="94"/>
        <v/>
      </c>
      <c r="AE487" s="76" t="str">
        <f t="shared" si="95"/>
        <v/>
      </c>
      <c r="AF487" s="74">
        <f t="shared" si="96"/>
        <v>1363.57</v>
      </c>
      <c r="AG487" s="75" t="str">
        <f t="shared" si="97"/>
        <v>8:00</v>
      </c>
      <c r="AH487" s="74">
        <f t="shared" si="98"/>
        <v>32625.8</v>
      </c>
      <c r="AI487" s="73" t="str">
        <f t="shared" si="99"/>
        <v/>
      </c>
      <c r="AJ487" s="73" t="str">
        <f t="shared" si="100"/>
        <v/>
      </c>
      <c r="AK487" s="73" t="str">
        <f t="shared" si="101"/>
        <v/>
      </c>
      <c r="AL487" s="72" t="str">
        <f t="shared" si="102"/>
        <v/>
      </c>
      <c r="AM487" s="71" t="str">
        <f t="shared" si="103"/>
        <v/>
      </c>
    </row>
    <row r="488" spans="2:39" ht="13.8" thickBot="1">
      <c r="B488" s="79">
        <v>44620</v>
      </c>
      <c r="C488" s="78">
        <f>'2019 PSUI Customer Load'!C488+'2019 PSUI Customer Gen'!C488</f>
        <v>1293.25</v>
      </c>
      <c r="D488" s="78">
        <f>'2019 PSUI Customer Load'!D488+'2019 PSUI Customer Gen'!D488</f>
        <v>1285.3800000000001</v>
      </c>
      <c r="E488" s="78">
        <f>'2019 PSUI Customer Load'!E488+'2019 PSUI Customer Gen'!E488</f>
        <v>1293.57</v>
      </c>
      <c r="F488" s="78">
        <f>'2019 PSUI Customer Load'!F488+'2019 PSUI Customer Gen'!F488</f>
        <v>1299.6199999999999</v>
      </c>
      <c r="G488" s="78">
        <f>'2019 PSUI Customer Load'!G488+'2019 PSUI Customer Gen'!G488</f>
        <v>1315.12</v>
      </c>
      <c r="H488" s="78">
        <f>'2019 PSUI Customer Load'!H488+'2019 PSUI Customer Gen'!H488</f>
        <v>1326.92</v>
      </c>
      <c r="I488" s="78">
        <f>'2019 PSUI Customer Load'!I488+'2019 PSUI Customer Gen'!I488</f>
        <v>1392.51</v>
      </c>
      <c r="J488" s="78">
        <f>'2019 PSUI Customer Load'!J488+'2019 PSUI Customer Gen'!J488</f>
        <v>1460.48</v>
      </c>
      <c r="K488" s="78">
        <f>'2019 PSUI Customer Load'!K488+'2019 PSUI Customer Gen'!K488</f>
        <v>1489.95</v>
      </c>
      <c r="L488" s="78">
        <f>'2019 PSUI Customer Load'!L488+'2019 PSUI Customer Gen'!L488</f>
        <v>1499.72</v>
      </c>
      <c r="M488" s="78">
        <f>'2019 PSUI Customer Load'!M488+'2019 PSUI Customer Gen'!M488</f>
        <v>1503.22</v>
      </c>
      <c r="N488" s="78">
        <f>'2019 PSUI Customer Load'!N488+'2019 PSUI Customer Gen'!N488</f>
        <v>1482.5</v>
      </c>
      <c r="O488" s="78">
        <f>'2019 PSUI Customer Load'!O488+'2019 PSUI Customer Gen'!O488</f>
        <v>1438.47</v>
      </c>
      <c r="P488" s="78">
        <f>'2019 PSUI Customer Load'!P488+'2019 PSUI Customer Gen'!P488</f>
        <v>1426.04</v>
      </c>
      <c r="Q488" s="78">
        <f>'2019 PSUI Customer Load'!Q488+'2019 PSUI Customer Gen'!Q488</f>
        <v>1426.04</v>
      </c>
      <c r="R488" s="78">
        <f>'2019 PSUI Customer Load'!R488+'2019 PSUI Customer Gen'!R488</f>
        <v>1421.11</v>
      </c>
      <c r="S488" s="78">
        <f>'2019 PSUI Customer Load'!S488+'2019 PSUI Customer Gen'!S488</f>
        <v>1416.66</v>
      </c>
      <c r="T488" s="78">
        <f>'2019 PSUI Customer Load'!T488+'2019 PSUI Customer Gen'!T488</f>
        <v>1356.81</v>
      </c>
      <c r="U488" s="78">
        <f>'2019 PSUI Customer Load'!U488+'2019 PSUI Customer Gen'!U488</f>
        <v>1360.84</v>
      </c>
      <c r="V488" s="78">
        <f>'2019 PSUI Customer Load'!V488+'2019 PSUI Customer Gen'!V488</f>
        <v>1375.68</v>
      </c>
      <c r="W488" s="78">
        <f>'2019 PSUI Customer Load'!W488+'2019 PSUI Customer Gen'!W488</f>
        <v>1363.81</v>
      </c>
      <c r="X488" s="78">
        <f>'2019 PSUI Customer Load'!X488+'2019 PSUI Customer Gen'!X488</f>
        <v>1329.93</v>
      </c>
      <c r="Y488" s="78">
        <f>'2019 PSUI Customer Load'!Y488+'2019 PSUI Customer Gen'!Y488</f>
        <v>1336.41</v>
      </c>
      <c r="Z488" s="78">
        <f>'2019 PSUI Customer Load'!Z488+'2019 PSUI Customer Gen'!Z488</f>
        <v>1295</v>
      </c>
      <c r="AA488" s="86">
        <f t="shared" si="91"/>
        <v>1503.22</v>
      </c>
      <c r="AB488" s="77">
        <f t="shared" si="92"/>
        <v>2022</v>
      </c>
      <c r="AC488" s="76">
        <f t="shared" si="93"/>
        <v>2</v>
      </c>
      <c r="AD488" s="76" t="str">
        <f t="shared" si="94"/>
        <v>2022-2</v>
      </c>
      <c r="AE488" s="76">
        <f t="shared" si="95"/>
        <v>2</v>
      </c>
      <c r="AF488" s="74">
        <f t="shared" si="96"/>
        <v>1503.22</v>
      </c>
      <c r="AG488" s="75" t="str">
        <f t="shared" si="97"/>
        <v>11:00</v>
      </c>
      <c r="AH488" s="74">
        <f t="shared" si="98"/>
        <v>34692.260000000009</v>
      </c>
      <c r="AI488" s="73">
        <f t="shared" si="99"/>
        <v>40347.651999999995</v>
      </c>
      <c r="AJ488" s="73">
        <f t="shared" si="100"/>
        <v>1575.5709999999999</v>
      </c>
      <c r="AK488" s="73">
        <f t="shared" si="101"/>
        <v>35816.622999999992</v>
      </c>
      <c r="AL488" s="72">
        <f t="shared" si="102"/>
        <v>44607</v>
      </c>
      <c r="AM488" s="71" t="str">
        <f t="shared" si="103"/>
        <v>9:00</v>
      </c>
    </row>
    <row r="489" spans="2:39" ht="13.8" thickBot="1">
      <c r="B489" s="79">
        <v>44621</v>
      </c>
      <c r="C489" s="78">
        <f>'2019 PSUI Customer Load'!C489+'2019 PSUI Customer Gen'!C489</f>
        <v>1287.55</v>
      </c>
      <c r="D489" s="78">
        <f>'2019 PSUI Customer Load'!D489+'2019 PSUI Customer Gen'!D489</f>
        <v>1280.51</v>
      </c>
      <c r="E489" s="78">
        <f>'2019 PSUI Customer Load'!E489+'2019 PSUI Customer Gen'!E489</f>
        <v>1275.3</v>
      </c>
      <c r="F489" s="78">
        <f>'2019 PSUI Customer Load'!F489+'2019 PSUI Customer Gen'!F489</f>
        <v>1264.5899999999999</v>
      </c>
      <c r="G489" s="78">
        <f>'2019 PSUI Customer Load'!G489+'2019 PSUI Customer Gen'!G489</f>
        <v>1273.6199999999999</v>
      </c>
      <c r="H489" s="78">
        <f>'2019 PSUI Customer Load'!H489+'2019 PSUI Customer Gen'!H489</f>
        <v>1280.44</v>
      </c>
      <c r="I489" s="78">
        <f>'2019 PSUI Customer Load'!I489+'2019 PSUI Customer Gen'!I489</f>
        <v>1323</v>
      </c>
      <c r="J489" s="78">
        <f>'2019 PSUI Customer Load'!J489+'2019 PSUI Customer Gen'!J489</f>
        <v>1418.8</v>
      </c>
      <c r="K489" s="78">
        <f>'2019 PSUI Customer Load'!K489+'2019 PSUI Customer Gen'!K489</f>
        <v>1434.09</v>
      </c>
      <c r="L489" s="78">
        <f>'2019 PSUI Customer Load'!L489+'2019 PSUI Customer Gen'!L489</f>
        <v>1427.51</v>
      </c>
      <c r="M489" s="78">
        <f>'2019 PSUI Customer Load'!M489+'2019 PSUI Customer Gen'!M489</f>
        <v>1422.12</v>
      </c>
      <c r="N489" s="78">
        <f>'2019 PSUI Customer Load'!N489+'2019 PSUI Customer Gen'!N489</f>
        <v>1432.17</v>
      </c>
      <c r="O489" s="78">
        <f>'2019 PSUI Customer Load'!O489+'2019 PSUI Customer Gen'!O489</f>
        <v>1384.81</v>
      </c>
      <c r="P489" s="78">
        <f>'2019 PSUI Customer Load'!P489+'2019 PSUI Customer Gen'!P489</f>
        <v>1395.84</v>
      </c>
      <c r="Q489" s="78">
        <f>'2019 PSUI Customer Load'!Q489+'2019 PSUI Customer Gen'!Q489</f>
        <v>1376.52</v>
      </c>
      <c r="R489" s="78">
        <f>'2019 PSUI Customer Load'!R489+'2019 PSUI Customer Gen'!R489</f>
        <v>1368.71</v>
      </c>
      <c r="S489" s="78">
        <f>'2019 PSUI Customer Load'!S489+'2019 PSUI Customer Gen'!S489</f>
        <v>1333.64</v>
      </c>
      <c r="T489" s="78">
        <f>'2019 PSUI Customer Load'!T489+'2019 PSUI Customer Gen'!T489</f>
        <v>1293.71</v>
      </c>
      <c r="U489" s="78">
        <f>'2019 PSUI Customer Load'!U489+'2019 PSUI Customer Gen'!U489</f>
        <v>1320.55</v>
      </c>
      <c r="V489" s="78">
        <f>'2019 PSUI Customer Load'!V489+'2019 PSUI Customer Gen'!V489</f>
        <v>1317.54</v>
      </c>
      <c r="W489" s="78">
        <f>'2019 PSUI Customer Load'!W489+'2019 PSUI Customer Gen'!W489</f>
        <v>1301.76</v>
      </c>
      <c r="X489" s="78">
        <f>'2019 PSUI Customer Load'!X489+'2019 PSUI Customer Gen'!X489</f>
        <v>1306.06</v>
      </c>
      <c r="Y489" s="78">
        <f>'2019 PSUI Customer Load'!Y489+'2019 PSUI Customer Gen'!Y489</f>
        <v>1272.5999999999999</v>
      </c>
      <c r="Z489" s="78">
        <f>'2019 PSUI Customer Load'!Z489+'2019 PSUI Customer Gen'!Z489</f>
        <v>1250.97</v>
      </c>
      <c r="AA489" s="86">
        <f t="shared" si="91"/>
        <v>1434.09</v>
      </c>
      <c r="AB489" s="77">
        <f t="shared" si="92"/>
        <v>2022</v>
      </c>
      <c r="AC489" s="76">
        <f t="shared" si="93"/>
        <v>3</v>
      </c>
      <c r="AD489" s="76" t="str">
        <f t="shared" si="94"/>
        <v/>
      </c>
      <c r="AE489" s="76" t="str">
        <f t="shared" si="95"/>
        <v/>
      </c>
      <c r="AF489" s="74">
        <f t="shared" si="96"/>
        <v>1434.09</v>
      </c>
      <c r="AG489" s="75" t="str">
        <f t="shared" si="97"/>
        <v>9:00</v>
      </c>
      <c r="AH489" s="74">
        <f t="shared" si="98"/>
        <v>33476.499999999993</v>
      </c>
      <c r="AI489" s="73" t="str">
        <f t="shared" si="99"/>
        <v/>
      </c>
      <c r="AJ489" s="73" t="str">
        <f t="shared" si="100"/>
        <v/>
      </c>
      <c r="AK489" s="73" t="str">
        <f t="shared" si="101"/>
        <v/>
      </c>
      <c r="AL489" s="72" t="str">
        <f t="shared" si="102"/>
        <v/>
      </c>
      <c r="AM489" s="71" t="str">
        <f t="shared" si="103"/>
        <v/>
      </c>
    </row>
    <row r="490" spans="2:39" ht="13.8" thickBot="1">
      <c r="B490" s="79">
        <v>44622</v>
      </c>
      <c r="C490" s="78">
        <f>'2019 PSUI Customer Load'!C490+'2019 PSUI Customer Gen'!C490</f>
        <v>1238.27</v>
      </c>
      <c r="D490" s="78">
        <f>'2019 PSUI Customer Load'!D490+'2019 PSUI Customer Gen'!D490</f>
        <v>1238.02</v>
      </c>
      <c r="E490" s="78">
        <f>'2019 PSUI Customer Load'!E490+'2019 PSUI Customer Gen'!E490</f>
        <v>1227.9100000000001</v>
      </c>
      <c r="F490" s="78">
        <f>'2019 PSUI Customer Load'!F490+'2019 PSUI Customer Gen'!F490</f>
        <v>1228.68</v>
      </c>
      <c r="G490" s="78">
        <f>'2019 PSUI Customer Load'!G490+'2019 PSUI Customer Gen'!G490</f>
        <v>1232.1099999999999</v>
      </c>
      <c r="H490" s="78">
        <f>'2019 PSUI Customer Load'!H490+'2019 PSUI Customer Gen'!H490</f>
        <v>1236.31</v>
      </c>
      <c r="I490" s="78">
        <f>'2019 PSUI Customer Load'!I490+'2019 PSUI Customer Gen'!I490</f>
        <v>1163.08</v>
      </c>
      <c r="J490" s="78">
        <f>'2019 PSUI Customer Load'!J490+'2019 PSUI Customer Gen'!J490</f>
        <v>1126.1300000000001</v>
      </c>
      <c r="K490" s="78">
        <f>'2019 PSUI Customer Load'!K490+'2019 PSUI Customer Gen'!K490</f>
        <v>1384.18</v>
      </c>
      <c r="L490" s="78">
        <f>'2019 PSUI Customer Load'!L490+'2019 PSUI Customer Gen'!L490</f>
        <v>1391.95</v>
      </c>
      <c r="M490" s="78">
        <f>'2019 PSUI Customer Load'!M490+'2019 PSUI Customer Gen'!M490</f>
        <v>1405.32</v>
      </c>
      <c r="N490" s="78">
        <f>'2019 PSUI Customer Load'!N490+'2019 PSUI Customer Gen'!N490</f>
        <v>1422.37</v>
      </c>
      <c r="O490" s="78">
        <f>'2019 PSUI Customer Load'!O490+'2019 PSUI Customer Gen'!O490</f>
        <v>1370.43</v>
      </c>
      <c r="P490" s="78">
        <f>'2019 PSUI Customer Load'!P490+'2019 PSUI Customer Gen'!P490</f>
        <v>1369.13</v>
      </c>
      <c r="Q490" s="78">
        <f>'2019 PSUI Customer Load'!Q490+'2019 PSUI Customer Gen'!Q490</f>
        <v>1360.56</v>
      </c>
      <c r="R490" s="78">
        <f>'2019 PSUI Customer Load'!R490+'2019 PSUI Customer Gen'!R490</f>
        <v>1357.9</v>
      </c>
      <c r="S490" s="78">
        <f>'2019 PSUI Customer Load'!S490+'2019 PSUI Customer Gen'!S490</f>
        <v>1342.04</v>
      </c>
      <c r="T490" s="78">
        <f>'2019 PSUI Customer Load'!T490+'2019 PSUI Customer Gen'!T490</f>
        <v>1271.6199999999999</v>
      </c>
      <c r="U490" s="78">
        <f>'2019 PSUI Customer Load'!U490+'2019 PSUI Customer Gen'!U490</f>
        <v>1297.98</v>
      </c>
      <c r="V490" s="78">
        <f>'2019 PSUI Customer Load'!V490+'2019 PSUI Customer Gen'!V490</f>
        <v>1299.0899999999999</v>
      </c>
      <c r="W490" s="78">
        <f>'2019 PSUI Customer Load'!W490+'2019 PSUI Customer Gen'!W490</f>
        <v>1283.24</v>
      </c>
      <c r="X490" s="78">
        <f>'2019 PSUI Customer Load'!X490+'2019 PSUI Customer Gen'!X490</f>
        <v>1269.31</v>
      </c>
      <c r="Y490" s="78">
        <f>'2019 PSUI Customer Load'!Y490+'2019 PSUI Customer Gen'!Y490</f>
        <v>1279.5999999999999</v>
      </c>
      <c r="Z490" s="78">
        <f>'2019 PSUI Customer Load'!Z490+'2019 PSUI Customer Gen'!Z490</f>
        <v>1255.5899999999999</v>
      </c>
      <c r="AA490" s="86">
        <f t="shared" si="91"/>
        <v>1422.37</v>
      </c>
      <c r="AB490" s="77">
        <f t="shared" si="92"/>
        <v>2022</v>
      </c>
      <c r="AC490" s="76">
        <f t="shared" si="93"/>
        <v>3</v>
      </c>
      <c r="AD490" s="76" t="str">
        <f t="shared" si="94"/>
        <v/>
      </c>
      <c r="AE490" s="76" t="str">
        <f t="shared" si="95"/>
        <v/>
      </c>
      <c r="AF490" s="74">
        <f t="shared" si="96"/>
        <v>1422.37</v>
      </c>
      <c r="AG490" s="75" t="str">
        <f t="shared" si="97"/>
        <v>12:00</v>
      </c>
      <c r="AH490" s="74">
        <f t="shared" si="98"/>
        <v>32473.190000000002</v>
      </c>
      <c r="AI490" s="73" t="str">
        <f t="shared" si="99"/>
        <v/>
      </c>
      <c r="AJ490" s="73" t="str">
        <f t="shared" si="100"/>
        <v/>
      </c>
      <c r="AK490" s="73" t="str">
        <f t="shared" si="101"/>
        <v/>
      </c>
      <c r="AL490" s="72" t="str">
        <f t="shared" si="102"/>
        <v/>
      </c>
      <c r="AM490" s="71" t="str">
        <f t="shared" si="103"/>
        <v/>
      </c>
    </row>
    <row r="491" spans="2:39" ht="13.8" thickBot="1">
      <c r="B491" s="79">
        <v>44623</v>
      </c>
      <c r="C491" s="78">
        <f>'2019 PSUI Customer Load'!C491+'2019 PSUI Customer Gen'!C491</f>
        <v>1256.3599999999999</v>
      </c>
      <c r="D491" s="78">
        <f>'2019 PSUI Customer Load'!D491+'2019 PSUI Customer Gen'!D491</f>
        <v>1254.47</v>
      </c>
      <c r="E491" s="78">
        <f>'2019 PSUI Customer Load'!E491+'2019 PSUI Customer Gen'!E491</f>
        <v>1269.42</v>
      </c>
      <c r="F491" s="78">
        <f>'2019 PSUI Customer Load'!F491+'2019 PSUI Customer Gen'!F491</f>
        <v>1267.81</v>
      </c>
      <c r="G491" s="78">
        <f>'2019 PSUI Customer Load'!G491+'2019 PSUI Customer Gen'!G491</f>
        <v>1281.67</v>
      </c>
      <c r="H491" s="78">
        <f>'2019 PSUI Customer Load'!H491+'2019 PSUI Customer Gen'!H491</f>
        <v>1287.3</v>
      </c>
      <c r="I491" s="78">
        <f>'2019 PSUI Customer Load'!I491+'2019 PSUI Customer Gen'!I491</f>
        <v>1335.49</v>
      </c>
      <c r="J491" s="78">
        <f>'2019 PSUI Customer Load'!J491+'2019 PSUI Customer Gen'!J491</f>
        <v>1427.3</v>
      </c>
      <c r="K491" s="78">
        <f>'2019 PSUI Customer Load'!K491+'2019 PSUI Customer Gen'!K491</f>
        <v>1430.42</v>
      </c>
      <c r="L491" s="78">
        <f>'2019 PSUI Customer Load'!L491+'2019 PSUI Customer Gen'!L491</f>
        <v>1449.21</v>
      </c>
      <c r="M491" s="78">
        <f>'2019 PSUI Customer Load'!M491+'2019 PSUI Customer Gen'!M491</f>
        <v>1465.922</v>
      </c>
      <c r="N491" s="78">
        <f>'2019 PSUI Customer Load'!N491+'2019 PSUI Customer Gen'!N491</f>
        <v>1459.81</v>
      </c>
      <c r="O491" s="78">
        <f>'2019 PSUI Customer Load'!O491+'2019 PSUI Customer Gen'!O491</f>
        <v>1409.76</v>
      </c>
      <c r="P491" s="78">
        <f>'2019 PSUI Customer Load'!P491+'2019 PSUI Customer Gen'!P491</f>
        <v>1415.3</v>
      </c>
      <c r="Q491" s="78">
        <f>'2019 PSUI Customer Load'!Q491+'2019 PSUI Customer Gen'!Q491</f>
        <v>1427.2</v>
      </c>
      <c r="R491" s="78">
        <f>'2019 PSUI Customer Load'!R491+'2019 PSUI Customer Gen'!R491</f>
        <v>1430.8</v>
      </c>
      <c r="S491" s="78">
        <f>'2019 PSUI Customer Load'!S491+'2019 PSUI Customer Gen'!S491</f>
        <v>1387.02</v>
      </c>
      <c r="T491" s="78">
        <f>'2019 PSUI Customer Load'!T491+'2019 PSUI Customer Gen'!T491</f>
        <v>1330.66</v>
      </c>
      <c r="U491" s="78">
        <f>'2019 PSUI Customer Load'!U491+'2019 PSUI Customer Gen'!U491</f>
        <v>1350.09</v>
      </c>
      <c r="V491" s="78">
        <f>'2019 PSUI Customer Load'!V491+'2019 PSUI Customer Gen'!V491</f>
        <v>1354.05</v>
      </c>
      <c r="W491" s="78">
        <f>'2019 PSUI Customer Load'!W491+'2019 PSUI Customer Gen'!W491</f>
        <v>1338.5</v>
      </c>
      <c r="X491" s="78">
        <f>'2019 PSUI Customer Load'!X491+'2019 PSUI Customer Gen'!X491</f>
        <v>1341.8</v>
      </c>
      <c r="Y491" s="78">
        <f>'2019 PSUI Customer Load'!Y491+'2019 PSUI Customer Gen'!Y491</f>
        <v>1336.79</v>
      </c>
      <c r="Z491" s="78">
        <f>'2019 PSUI Customer Load'!Z491+'2019 PSUI Customer Gen'!Z491</f>
        <v>1306.1300000000001</v>
      </c>
      <c r="AA491" s="86">
        <f t="shared" si="91"/>
        <v>1465.922</v>
      </c>
      <c r="AB491" s="77">
        <f t="shared" si="92"/>
        <v>2022</v>
      </c>
      <c r="AC491" s="76">
        <f t="shared" si="93"/>
        <v>3</v>
      </c>
      <c r="AD491" s="76" t="str">
        <f t="shared" si="94"/>
        <v/>
      </c>
      <c r="AE491" s="76" t="str">
        <f t="shared" si="95"/>
        <v/>
      </c>
      <c r="AF491" s="74">
        <f t="shared" si="96"/>
        <v>1465.922</v>
      </c>
      <c r="AG491" s="75" t="str">
        <f t="shared" si="97"/>
        <v>11:00</v>
      </c>
      <c r="AH491" s="74">
        <f t="shared" si="98"/>
        <v>34079.203999999998</v>
      </c>
      <c r="AI491" s="73" t="str">
        <f t="shared" si="99"/>
        <v/>
      </c>
      <c r="AJ491" s="73" t="str">
        <f t="shared" si="100"/>
        <v/>
      </c>
      <c r="AK491" s="73" t="str">
        <f t="shared" si="101"/>
        <v/>
      </c>
      <c r="AL491" s="72" t="str">
        <f t="shared" si="102"/>
        <v/>
      </c>
      <c r="AM491" s="71" t="str">
        <f t="shared" si="103"/>
        <v/>
      </c>
    </row>
    <row r="492" spans="2:39" ht="13.8" thickBot="1">
      <c r="B492" s="79">
        <v>44624</v>
      </c>
      <c r="C492" s="78">
        <f>'2019 PSUI Customer Load'!C492+'2019 PSUI Customer Gen'!C492</f>
        <v>1289.6099999999999</v>
      </c>
      <c r="D492" s="78">
        <f>'2019 PSUI Customer Load'!D492+'2019 PSUI Customer Gen'!D492</f>
        <v>1295.46</v>
      </c>
      <c r="E492" s="78">
        <f>'2019 PSUI Customer Load'!E492+'2019 PSUI Customer Gen'!E492</f>
        <v>1302.49</v>
      </c>
      <c r="F492" s="78">
        <f>'2019 PSUI Customer Load'!F492+'2019 PSUI Customer Gen'!F492</f>
        <v>1298.68</v>
      </c>
      <c r="G492" s="78">
        <f>'2019 PSUI Customer Load'!G492+'2019 PSUI Customer Gen'!G492</f>
        <v>1297.42</v>
      </c>
      <c r="H492" s="78">
        <f>'2019 PSUI Customer Load'!H492+'2019 PSUI Customer Gen'!H492</f>
        <v>1313.69</v>
      </c>
      <c r="I492" s="78">
        <f>'2019 PSUI Customer Load'!I492+'2019 PSUI Customer Gen'!I492</f>
        <v>1339.98</v>
      </c>
      <c r="J492" s="78">
        <f>'2019 PSUI Customer Load'!J492+'2019 PSUI Customer Gen'!J492</f>
        <v>1422.89</v>
      </c>
      <c r="K492" s="78">
        <f>'2019 PSUI Customer Load'!K492+'2019 PSUI Customer Gen'!K492</f>
        <v>1436.99</v>
      </c>
      <c r="L492" s="78">
        <f>'2019 PSUI Customer Load'!L492+'2019 PSUI Customer Gen'!L492</f>
        <v>1439.94</v>
      </c>
      <c r="M492" s="78">
        <f>'2019 PSUI Customer Load'!M492+'2019 PSUI Customer Gen'!M492</f>
        <v>1427.55</v>
      </c>
      <c r="N492" s="78">
        <f>'2019 PSUI Customer Load'!N492+'2019 PSUI Customer Gen'!N492</f>
        <v>1430.87</v>
      </c>
      <c r="O492" s="78">
        <f>'2019 PSUI Customer Load'!O492+'2019 PSUI Customer Gen'!O492</f>
        <v>1487.2570000000001</v>
      </c>
      <c r="P492" s="78">
        <f>'2019 PSUI Customer Load'!P492+'2019 PSUI Customer Gen'!P492</f>
        <v>1405.1090000000002</v>
      </c>
      <c r="Q492" s="78">
        <f>'2019 PSUI Customer Load'!Q492+'2019 PSUI Customer Gen'!Q492</f>
        <v>1388.258</v>
      </c>
      <c r="R492" s="78">
        <f>'2019 PSUI Customer Load'!R492+'2019 PSUI Customer Gen'!R492</f>
        <v>1379.039</v>
      </c>
      <c r="S492" s="78">
        <f>'2019 PSUI Customer Load'!S492+'2019 PSUI Customer Gen'!S492</f>
        <v>1348.7370000000001</v>
      </c>
      <c r="T492" s="78">
        <f>'2019 PSUI Customer Load'!T492+'2019 PSUI Customer Gen'!T492</f>
        <v>1302.1869999999999</v>
      </c>
      <c r="U492" s="78">
        <f>'2019 PSUI Customer Load'!U492+'2019 PSUI Customer Gen'!U492</f>
        <v>1307.7650000000001</v>
      </c>
      <c r="V492" s="78">
        <f>'2019 PSUI Customer Load'!V492+'2019 PSUI Customer Gen'!V492</f>
        <v>1316.518</v>
      </c>
      <c r="W492" s="78">
        <f>'2019 PSUI Customer Load'!W492+'2019 PSUI Customer Gen'!W492</f>
        <v>1322.309</v>
      </c>
      <c r="X492" s="78">
        <f>'2019 PSUI Customer Load'!X492+'2019 PSUI Customer Gen'!X492</f>
        <v>1305.3489999999999</v>
      </c>
      <c r="Y492" s="78">
        <f>'2019 PSUI Customer Load'!Y492+'2019 PSUI Customer Gen'!Y492</f>
        <v>1293.393</v>
      </c>
      <c r="Z492" s="78">
        <f>'2019 PSUI Customer Load'!Z492+'2019 PSUI Customer Gen'!Z492</f>
        <v>1278.6969999999999</v>
      </c>
      <c r="AA492" s="86">
        <f t="shared" si="91"/>
        <v>1487.2570000000001</v>
      </c>
      <c r="AB492" s="77">
        <f t="shared" si="92"/>
        <v>2022</v>
      </c>
      <c r="AC492" s="76">
        <f t="shared" si="93"/>
        <v>3</v>
      </c>
      <c r="AD492" s="76" t="str">
        <f t="shared" si="94"/>
        <v/>
      </c>
      <c r="AE492" s="76" t="str">
        <f t="shared" si="95"/>
        <v/>
      </c>
      <c r="AF492" s="74">
        <f t="shared" si="96"/>
        <v>1487.2570000000001</v>
      </c>
      <c r="AG492" s="75" t="str">
        <f t="shared" si="97"/>
        <v>13:00</v>
      </c>
      <c r="AH492" s="74">
        <f t="shared" si="98"/>
        <v>33917.445000000007</v>
      </c>
      <c r="AI492" s="73" t="str">
        <f t="shared" si="99"/>
        <v/>
      </c>
      <c r="AJ492" s="73" t="str">
        <f t="shared" si="100"/>
        <v/>
      </c>
      <c r="AK492" s="73" t="str">
        <f t="shared" si="101"/>
        <v/>
      </c>
      <c r="AL492" s="72" t="str">
        <f t="shared" si="102"/>
        <v/>
      </c>
      <c r="AM492" s="71" t="str">
        <f t="shared" si="103"/>
        <v/>
      </c>
    </row>
    <row r="493" spans="2:39" ht="13.8" thickBot="1">
      <c r="B493" s="79">
        <v>44625</v>
      </c>
      <c r="C493" s="78">
        <f>'2019 PSUI Customer Load'!C493+'2019 PSUI Customer Gen'!C493</f>
        <v>1266.4760000000001</v>
      </c>
      <c r="D493" s="78">
        <f>'2019 PSUI Customer Load'!D493+'2019 PSUI Customer Gen'!D493</f>
        <v>1265.135</v>
      </c>
      <c r="E493" s="78">
        <f>'2019 PSUI Customer Load'!E493+'2019 PSUI Customer Gen'!E493</f>
        <v>1267.624</v>
      </c>
      <c r="F493" s="78">
        <f>'2019 PSUI Customer Load'!F493+'2019 PSUI Customer Gen'!F493</f>
        <v>1258.933</v>
      </c>
      <c r="G493" s="78">
        <f>'2019 PSUI Customer Load'!G493+'2019 PSUI Customer Gen'!G493</f>
        <v>1260.671</v>
      </c>
      <c r="H493" s="78">
        <f>'2019 PSUI Customer Load'!H493+'2019 PSUI Customer Gen'!H493</f>
        <v>1266.568</v>
      </c>
      <c r="I493" s="78">
        <f>'2019 PSUI Customer Load'!I493+'2019 PSUI Customer Gen'!I493</f>
        <v>1289.4569999999999</v>
      </c>
      <c r="J493" s="78">
        <f>'2019 PSUI Customer Load'!J493+'2019 PSUI Customer Gen'!J493</f>
        <v>1314.8219999999999</v>
      </c>
      <c r="K493" s="78">
        <f>'2019 PSUI Customer Load'!K493+'2019 PSUI Customer Gen'!K493</f>
        <v>1321.1709999999998</v>
      </c>
      <c r="L493" s="78">
        <f>'2019 PSUI Customer Load'!L493+'2019 PSUI Customer Gen'!L493</f>
        <v>1288.52</v>
      </c>
      <c r="M493" s="78">
        <f>'2019 PSUI Customer Load'!M493+'2019 PSUI Customer Gen'!M493</f>
        <v>1289.75</v>
      </c>
      <c r="N493" s="78">
        <f>'2019 PSUI Customer Load'!N493+'2019 PSUI Customer Gen'!N493</f>
        <v>1307.6099999999999</v>
      </c>
      <c r="O493" s="78">
        <f>'2019 PSUI Customer Load'!O493+'2019 PSUI Customer Gen'!O493</f>
        <v>1270.586</v>
      </c>
      <c r="P493" s="78">
        <f>'2019 PSUI Customer Load'!P493+'2019 PSUI Customer Gen'!P493</f>
        <v>1255.8140000000001</v>
      </c>
      <c r="Q493" s="78">
        <f>'2019 PSUI Customer Load'!Q493+'2019 PSUI Customer Gen'!Q493</f>
        <v>1247.125</v>
      </c>
      <c r="R493" s="78">
        <f>'2019 PSUI Customer Load'!R493+'2019 PSUI Customer Gen'!R493</f>
        <v>1277.8330000000001</v>
      </c>
      <c r="S493" s="78">
        <f>'2019 PSUI Customer Load'!S493+'2019 PSUI Customer Gen'!S493</f>
        <v>1252.7860000000001</v>
      </c>
      <c r="T493" s="78">
        <f>'2019 PSUI Customer Load'!T493+'2019 PSUI Customer Gen'!T493</f>
        <v>1240.8970000000002</v>
      </c>
      <c r="U493" s="78">
        <f>'2019 PSUI Customer Load'!U493+'2019 PSUI Customer Gen'!U493</f>
        <v>1266.43</v>
      </c>
      <c r="V493" s="78">
        <f>'2019 PSUI Customer Load'!V493+'2019 PSUI Customer Gen'!V493</f>
        <v>1282.2819999999999</v>
      </c>
      <c r="W493" s="78">
        <f>'2019 PSUI Customer Load'!W493+'2019 PSUI Customer Gen'!W493</f>
        <v>1255.2429999999999</v>
      </c>
      <c r="X493" s="78">
        <f>'2019 PSUI Customer Load'!X493+'2019 PSUI Customer Gen'!X493</f>
        <v>1262.1479999999999</v>
      </c>
      <c r="Y493" s="78">
        <f>'2019 PSUI Customer Load'!Y493+'2019 PSUI Customer Gen'!Y493</f>
        <v>1251.7620000000002</v>
      </c>
      <c r="Z493" s="78">
        <f>'2019 PSUI Customer Load'!Z493+'2019 PSUI Customer Gen'!Z493</f>
        <v>1227.3760000000002</v>
      </c>
      <c r="AA493" s="86">
        <f t="shared" si="91"/>
        <v>1321.1709999999998</v>
      </c>
      <c r="AB493" s="77">
        <f t="shared" si="92"/>
        <v>2022</v>
      </c>
      <c r="AC493" s="76">
        <f t="shared" si="93"/>
        <v>3</v>
      </c>
      <c r="AD493" s="76" t="str">
        <f t="shared" si="94"/>
        <v/>
      </c>
      <c r="AE493" s="76" t="str">
        <f t="shared" si="95"/>
        <v/>
      </c>
      <c r="AF493" s="74">
        <f t="shared" si="96"/>
        <v>1321.1709999999998</v>
      </c>
      <c r="AG493" s="75" t="str">
        <f t="shared" si="97"/>
        <v>9:00</v>
      </c>
      <c r="AH493" s="74">
        <f t="shared" si="98"/>
        <v>31808.189999999995</v>
      </c>
      <c r="AI493" s="73" t="str">
        <f t="shared" si="99"/>
        <v/>
      </c>
      <c r="AJ493" s="73" t="str">
        <f t="shared" si="100"/>
        <v/>
      </c>
      <c r="AK493" s="73" t="str">
        <f t="shared" si="101"/>
        <v/>
      </c>
      <c r="AL493" s="72" t="str">
        <f t="shared" si="102"/>
        <v/>
      </c>
      <c r="AM493" s="71" t="str">
        <f t="shared" si="103"/>
        <v/>
      </c>
    </row>
    <row r="494" spans="2:39" ht="13.8" thickBot="1">
      <c r="B494" s="79">
        <v>44626</v>
      </c>
      <c r="C494" s="78">
        <f>'2019 PSUI Customer Load'!C494+'2019 PSUI Customer Gen'!C494</f>
        <v>1236.7619999999999</v>
      </c>
      <c r="D494" s="78">
        <f>'2019 PSUI Customer Load'!D494+'2019 PSUI Customer Gen'!D494</f>
        <v>1224.1819999999998</v>
      </c>
      <c r="E494" s="78">
        <f>'2019 PSUI Customer Load'!E494+'2019 PSUI Customer Gen'!E494</f>
        <v>1194.7860000000001</v>
      </c>
      <c r="F494" s="78">
        <f>'2019 PSUI Customer Load'!F494+'2019 PSUI Customer Gen'!F494</f>
        <v>1176.807</v>
      </c>
      <c r="G494" s="78">
        <f>'2019 PSUI Customer Load'!G494+'2019 PSUI Customer Gen'!G494</f>
        <v>1153.251</v>
      </c>
      <c r="H494" s="78">
        <f>'2019 PSUI Customer Load'!H494+'2019 PSUI Customer Gen'!H494</f>
        <v>1143.7950000000001</v>
      </c>
      <c r="I494" s="78">
        <f>'2019 PSUI Customer Load'!I494+'2019 PSUI Customer Gen'!I494</f>
        <v>1167.4869999999999</v>
      </c>
      <c r="J494" s="78">
        <f>'2019 PSUI Customer Load'!J494+'2019 PSUI Customer Gen'!J494</f>
        <v>1196.4000000000001</v>
      </c>
      <c r="K494" s="78">
        <f>'2019 PSUI Customer Load'!K494+'2019 PSUI Customer Gen'!K494</f>
        <v>1187.6469999999999</v>
      </c>
      <c r="L494" s="78">
        <f>'2019 PSUI Customer Load'!L494+'2019 PSUI Customer Gen'!L494</f>
        <v>1175.3229999999999</v>
      </c>
      <c r="M494" s="78">
        <f>'2019 PSUI Customer Load'!M494+'2019 PSUI Customer Gen'!M494</f>
        <v>1187.1969999999999</v>
      </c>
      <c r="N494" s="78">
        <f>'2019 PSUI Customer Load'!N494+'2019 PSUI Customer Gen'!N494</f>
        <v>1193.1790000000001</v>
      </c>
      <c r="O494" s="78">
        <f>'2019 PSUI Customer Load'!O494+'2019 PSUI Customer Gen'!O494</f>
        <v>1168.3139999999999</v>
      </c>
      <c r="P494" s="78">
        <f>'2019 PSUI Customer Load'!P494+'2019 PSUI Customer Gen'!P494</f>
        <v>1168.3700000000001</v>
      </c>
      <c r="Q494" s="78">
        <f>'2019 PSUI Customer Load'!Q494+'2019 PSUI Customer Gen'!Q494</f>
        <v>1130.4349999999999</v>
      </c>
      <c r="R494" s="78">
        <f>'2019 PSUI Customer Load'!R494+'2019 PSUI Customer Gen'!R494</f>
        <v>1163.616</v>
      </c>
      <c r="S494" s="78">
        <f>'2019 PSUI Customer Load'!S494+'2019 PSUI Customer Gen'!S494</f>
        <v>1183.3960000000002</v>
      </c>
      <c r="T494" s="78">
        <f>'2019 PSUI Customer Load'!T494+'2019 PSUI Customer Gen'!T494</f>
        <v>1181.268</v>
      </c>
      <c r="U494" s="78">
        <f>'2019 PSUI Customer Load'!U494+'2019 PSUI Customer Gen'!U494</f>
        <v>1211.8230000000001</v>
      </c>
      <c r="V494" s="78">
        <f>'2019 PSUI Customer Load'!V494+'2019 PSUI Customer Gen'!V494</f>
        <v>1217.8040000000001</v>
      </c>
      <c r="W494" s="78">
        <f>'2019 PSUI Customer Load'!W494+'2019 PSUI Customer Gen'!W494</f>
        <v>1215.2560000000001</v>
      </c>
      <c r="X494" s="78">
        <f>'2019 PSUI Customer Load'!X494+'2019 PSUI Customer Gen'!X494</f>
        <v>1210.664</v>
      </c>
      <c r="Y494" s="78">
        <f>'2019 PSUI Customer Load'!Y494+'2019 PSUI Customer Gen'!Y494</f>
        <v>1204.47</v>
      </c>
      <c r="Z494" s="78">
        <f>'2019 PSUI Customer Load'!Z494+'2019 PSUI Customer Gen'!Z494</f>
        <v>1197.123</v>
      </c>
      <c r="AA494" s="86">
        <f t="shared" si="91"/>
        <v>1236.7619999999999</v>
      </c>
      <c r="AB494" s="77">
        <f t="shared" si="92"/>
        <v>2022</v>
      </c>
      <c r="AC494" s="76">
        <f t="shared" si="93"/>
        <v>3</v>
      </c>
      <c r="AD494" s="76" t="str">
        <f t="shared" si="94"/>
        <v/>
      </c>
      <c r="AE494" s="76" t="str">
        <f t="shared" si="95"/>
        <v/>
      </c>
      <c r="AF494" s="74">
        <f t="shared" si="96"/>
        <v>1236.7619999999999</v>
      </c>
      <c r="AG494" s="75" t="str">
        <f t="shared" si="97"/>
        <v>1:00</v>
      </c>
      <c r="AH494" s="74">
        <f t="shared" si="98"/>
        <v>29726.117000000002</v>
      </c>
      <c r="AI494" s="73" t="str">
        <f t="shared" si="99"/>
        <v/>
      </c>
      <c r="AJ494" s="73" t="str">
        <f t="shared" si="100"/>
        <v/>
      </c>
      <c r="AK494" s="73" t="str">
        <f t="shared" si="101"/>
        <v/>
      </c>
      <c r="AL494" s="72" t="str">
        <f t="shared" si="102"/>
        <v/>
      </c>
      <c r="AM494" s="71" t="str">
        <f t="shared" si="103"/>
        <v/>
      </c>
    </row>
    <row r="495" spans="2:39" ht="13.8" thickBot="1">
      <c r="B495" s="79">
        <v>44627</v>
      </c>
      <c r="C495" s="78">
        <f>'2019 PSUI Customer Load'!C495+'2019 PSUI Customer Gen'!C495</f>
        <v>1210.75</v>
      </c>
      <c r="D495" s="78">
        <f>'2019 PSUI Customer Load'!D495+'2019 PSUI Customer Gen'!D495</f>
        <v>1201.124</v>
      </c>
      <c r="E495" s="78">
        <f>'2019 PSUI Customer Load'!E495+'2019 PSUI Customer Gen'!E495</f>
        <v>1211.4680000000001</v>
      </c>
      <c r="F495" s="78">
        <f>'2019 PSUI Customer Load'!F495+'2019 PSUI Customer Gen'!F495</f>
        <v>1197.7250000000001</v>
      </c>
      <c r="G495" s="78">
        <f>'2019 PSUI Customer Load'!G495+'2019 PSUI Customer Gen'!G495</f>
        <v>1214.847</v>
      </c>
      <c r="H495" s="78">
        <f>'2019 PSUI Customer Load'!H495+'2019 PSUI Customer Gen'!H495</f>
        <v>1228.0119999999999</v>
      </c>
      <c r="I495" s="78">
        <f>'2019 PSUI Customer Load'!I495+'2019 PSUI Customer Gen'!I495</f>
        <v>1260.0640000000001</v>
      </c>
      <c r="J495" s="78">
        <f>'2019 PSUI Customer Load'!J495+'2019 PSUI Customer Gen'!J495</f>
        <v>1353.2830000000001</v>
      </c>
      <c r="K495" s="78">
        <f>'2019 PSUI Customer Load'!K495+'2019 PSUI Customer Gen'!K495</f>
        <v>1362.712</v>
      </c>
      <c r="L495" s="78">
        <f>'2019 PSUI Customer Load'!L495+'2019 PSUI Customer Gen'!L495</f>
        <v>1396.1860000000001</v>
      </c>
      <c r="M495" s="78">
        <f>'2019 PSUI Customer Load'!M495+'2019 PSUI Customer Gen'!M495</f>
        <v>1405.0229999999999</v>
      </c>
      <c r="N495" s="78">
        <f>'2019 PSUI Customer Load'!N495+'2019 PSUI Customer Gen'!N495</f>
        <v>1429.6070000000002</v>
      </c>
      <c r="O495" s="78">
        <f>'2019 PSUI Customer Load'!O495+'2019 PSUI Customer Gen'!O495</f>
        <v>1390.8319999999999</v>
      </c>
      <c r="P495" s="78">
        <f>'2019 PSUI Customer Load'!P495+'2019 PSUI Customer Gen'!P495</f>
        <v>1400.91</v>
      </c>
      <c r="Q495" s="78">
        <f>'2019 PSUI Customer Load'!Q495+'2019 PSUI Customer Gen'!Q495</f>
        <v>1383.0720000000001</v>
      </c>
      <c r="R495" s="78">
        <f>'2019 PSUI Customer Load'!R495+'2019 PSUI Customer Gen'!R495</f>
        <v>1395.0530000000001</v>
      </c>
      <c r="S495" s="78">
        <f>'2019 PSUI Customer Load'!S495+'2019 PSUI Customer Gen'!S495</f>
        <v>1361.701</v>
      </c>
      <c r="T495" s="78">
        <f>'2019 PSUI Customer Load'!T495+'2019 PSUI Customer Gen'!T495</f>
        <v>1287.0250000000001</v>
      </c>
      <c r="U495" s="78">
        <f>'2019 PSUI Customer Load'!U495+'2019 PSUI Customer Gen'!U495</f>
        <v>1289.826</v>
      </c>
      <c r="V495" s="78">
        <f>'2019 PSUI Customer Load'!V495+'2019 PSUI Customer Gen'!V495</f>
        <v>1301.6979999999999</v>
      </c>
      <c r="W495" s="78">
        <f>'2019 PSUI Customer Load'!W495+'2019 PSUI Customer Gen'!W495</f>
        <v>1291.626</v>
      </c>
      <c r="X495" s="78">
        <f>'2019 PSUI Customer Load'!X495+'2019 PSUI Customer Gen'!X495</f>
        <v>1285.5239999999999</v>
      </c>
      <c r="Y495" s="78">
        <f>'2019 PSUI Customer Load'!Y495+'2019 PSUI Customer Gen'!Y495</f>
        <v>1255.644</v>
      </c>
      <c r="Z495" s="78">
        <f>'2019 PSUI Customer Load'!Z495+'2019 PSUI Customer Gen'!Z495</f>
        <v>1259.894</v>
      </c>
      <c r="AA495" s="86">
        <f t="shared" si="91"/>
        <v>1429.6070000000002</v>
      </c>
      <c r="AB495" s="77">
        <f t="shared" si="92"/>
        <v>2022</v>
      </c>
      <c r="AC495" s="76">
        <f t="shared" si="93"/>
        <v>3</v>
      </c>
      <c r="AD495" s="76" t="str">
        <f t="shared" si="94"/>
        <v/>
      </c>
      <c r="AE495" s="76" t="str">
        <f t="shared" si="95"/>
        <v/>
      </c>
      <c r="AF495" s="74">
        <f t="shared" si="96"/>
        <v>1429.6070000000002</v>
      </c>
      <c r="AG495" s="75" t="str">
        <f t="shared" si="97"/>
        <v>12:00</v>
      </c>
      <c r="AH495" s="74">
        <f t="shared" si="98"/>
        <v>32803.213000000003</v>
      </c>
      <c r="AI495" s="73" t="str">
        <f t="shared" si="99"/>
        <v/>
      </c>
      <c r="AJ495" s="73" t="str">
        <f t="shared" si="100"/>
        <v/>
      </c>
      <c r="AK495" s="73" t="str">
        <f t="shared" si="101"/>
        <v/>
      </c>
      <c r="AL495" s="72" t="str">
        <f t="shared" si="102"/>
        <v/>
      </c>
      <c r="AM495" s="71" t="str">
        <f t="shared" si="103"/>
        <v/>
      </c>
    </row>
    <row r="496" spans="2:39" ht="13.8" thickBot="1">
      <c r="B496" s="79">
        <v>44628</v>
      </c>
      <c r="C496" s="78">
        <f>'2019 PSUI Customer Load'!C496+'2019 PSUI Customer Gen'!C496</f>
        <v>1249.83</v>
      </c>
      <c r="D496" s="78">
        <f>'2019 PSUI Customer Load'!D496+'2019 PSUI Customer Gen'!D496</f>
        <v>1247.1300000000001</v>
      </c>
      <c r="E496" s="78">
        <f>'2019 PSUI Customer Load'!E496+'2019 PSUI Customer Gen'!E496</f>
        <v>1249.248</v>
      </c>
      <c r="F496" s="78">
        <f>'2019 PSUI Customer Load'!F496+'2019 PSUI Customer Gen'!F496</f>
        <v>1233.9880000000001</v>
      </c>
      <c r="G496" s="78">
        <f>'2019 PSUI Customer Load'!G496+'2019 PSUI Customer Gen'!G496</f>
        <v>1227.7329999999999</v>
      </c>
      <c r="H496" s="78">
        <f>'2019 PSUI Customer Load'!H496+'2019 PSUI Customer Gen'!H496</f>
        <v>1245.9830000000002</v>
      </c>
      <c r="I496" s="78">
        <f>'2019 PSUI Customer Load'!I496+'2019 PSUI Customer Gen'!I496</f>
        <v>1311.5430000000001</v>
      </c>
      <c r="J496" s="78">
        <f>'2019 PSUI Customer Load'!J496+'2019 PSUI Customer Gen'!J496</f>
        <v>1388.8889999999999</v>
      </c>
      <c r="K496" s="78">
        <f>'2019 PSUI Customer Load'!K496+'2019 PSUI Customer Gen'!K496</f>
        <v>1390.09</v>
      </c>
      <c r="L496" s="78">
        <f>'2019 PSUI Customer Load'!L496+'2019 PSUI Customer Gen'!L496</f>
        <v>1378.8790000000001</v>
      </c>
      <c r="M496" s="78">
        <f>'2019 PSUI Customer Load'!M496+'2019 PSUI Customer Gen'!M496</f>
        <v>1410.1770000000001</v>
      </c>
      <c r="N496" s="78">
        <f>'2019 PSUI Customer Load'!N496+'2019 PSUI Customer Gen'!N496</f>
        <v>1382.471</v>
      </c>
      <c r="O496" s="78">
        <f>'2019 PSUI Customer Load'!O496+'2019 PSUI Customer Gen'!O496</f>
        <v>1344.8410000000001</v>
      </c>
      <c r="P496" s="78">
        <f>'2019 PSUI Customer Load'!P496+'2019 PSUI Customer Gen'!P496</f>
        <v>1337.7139999999999</v>
      </c>
      <c r="Q496" s="78">
        <f>'2019 PSUI Customer Load'!Q496+'2019 PSUI Customer Gen'!Q496</f>
        <v>1318.2669999999998</v>
      </c>
      <c r="R496" s="78">
        <f>'2019 PSUI Customer Load'!R496+'2019 PSUI Customer Gen'!R496</f>
        <v>1319.511</v>
      </c>
      <c r="S496" s="78">
        <f>'2019 PSUI Customer Load'!S496+'2019 PSUI Customer Gen'!S496</f>
        <v>1304.866</v>
      </c>
      <c r="T496" s="78">
        <f>'2019 PSUI Customer Load'!T496+'2019 PSUI Customer Gen'!T496</f>
        <v>1265.364</v>
      </c>
      <c r="U496" s="78">
        <f>'2019 PSUI Customer Load'!U496+'2019 PSUI Customer Gen'!U496</f>
        <v>1261.884</v>
      </c>
      <c r="V496" s="78">
        <f>'2019 PSUI Customer Load'!V496+'2019 PSUI Customer Gen'!V496</f>
        <v>1273.2909999999999</v>
      </c>
      <c r="W496" s="78">
        <f>'2019 PSUI Customer Load'!W496+'2019 PSUI Customer Gen'!W496</f>
        <v>1260.146</v>
      </c>
      <c r="X496" s="78">
        <f>'2019 PSUI Customer Load'!X496+'2019 PSUI Customer Gen'!X496</f>
        <v>1266.413</v>
      </c>
      <c r="Y496" s="78">
        <f>'2019 PSUI Customer Load'!Y496+'2019 PSUI Customer Gen'!Y496</f>
        <v>1250.6790000000001</v>
      </c>
      <c r="Z496" s="78">
        <f>'2019 PSUI Customer Load'!Z496+'2019 PSUI Customer Gen'!Z496</f>
        <v>1243.9859999999999</v>
      </c>
      <c r="AA496" s="86">
        <f t="shared" si="91"/>
        <v>1410.1770000000001</v>
      </c>
      <c r="AB496" s="77">
        <f t="shared" si="92"/>
        <v>2022</v>
      </c>
      <c r="AC496" s="76">
        <f t="shared" si="93"/>
        <v>3</v>
      </c>
      <c r="AD496" s="76" t="str">
        <f t="shared" si="94"/>
        <v/>
      </c>
      <c r="AE496" s="76" t="str">
        <f t="shared" si="95"/>
        <v/>
      </c>
      <c r="AF496" s="74">
        <f t="shared" si="96"/>
        <v>1410.1770000000001</v>
      </c>
      <c r="AG496" s="75" t="str">
        <f t="shared" si="97"/>
        <v>11:00</v>
      </c>
      <c r="AH496" s="74">
        <f t="shared" si="98"/>
        <v>32573.1</v>
      </c>
      <c r="AI496" s="73" t="str">
        <f t="shared" si="99"/>
        <v/>
      </c>
      <c r="AJ496" s="73" t="str">
        <f t="shared" si="100"/>
        <v/>
      </c>
      <c r="AK496" s="73" t="str">
        <f t="shared" si="101"/>
        <v/>
      </c>
      <c r="AL496" s="72" t="str">
        <f t="shared" si="102"/>
        <v/>
      </c>
      <c r="AM496" s="71" t="str">
        <f t="shared" si="103"/>
        <v/>
      </c>
    </row>
    <row r="497" spans="2:39" ht="13.8" thickBot="1">
      <c r="B497" s="79">
        <v>44629</v>
      </c>
      <c r="C497" s="78">
        <f>'2019 PSUI Customer Load'!C497+'2019 PSUI Customer Gen'!C497</f>
        <v>1232.444</v>
      </c>
      <c r="D497" s="78">
        <f>'2019 PSUI Customer Load'!D497+'2019 PSUI Customer Gen'!D497</f>
        <v>1220.3820000000001</v>
      </c>
      <c r="E497" s="78">
        <f>'2019 PSUI Customer Load'!E497+'2019 PSUI Customer Gen'!E497</f>
        <v>1227.3900000000001</v>
      </c>
      <c r="F497" s="78">
        <f>'2019 PSUI Customer Load'!F497+'2019 PSUI Customer Gen'!F497</f>
        <v>1195.3</v>
      </c>
      <c r="G497" s="78">
        <f>'2019 PSUI Customer Load'!G497+'2019 PSUI Customer Gen'!G497</f>
        <v>1221.616</v>
      </c>
      <c r="H497" s="78">
        <f>'2019 PSUI Customer Load'!H497+'2019 PSUI Customer Gen'!H497</f>
        <v>1231.617</v>
      </c>
      <c r="I497" s="78">
        <f>'2019 PSUI Customer Load'!I497+'2019 PSUI Customer Gen'!I497</f>
        <v>1284.73</v>
      </c>
      <c r="J497" s="78">
        <f>'2019 PSUI Customer Load'!J497+'2019 PSUI Customer Gen'!J497</f>
        <v>1355.08</v>
      </c>
      <c r="K497" s="78">
        <f>'2019 PSUI Customer Load'!K497+'2019 PSUI Customer Gen'!K497</f>
        <v>1374.2329999999999</v>
      </c>
      <c r="L497" s="78">
        <f>'2019 PSUI Customer Load'!L497+'2019 PSUI Customer Gen'!L497</f>
        <v>1370.404</v>
      </c>
      <c r="M497" s="78">
        <f>'2019 PSUI Customer Load'!M497+'2019 PSUI Customer Gen'!M497</f>
        <v>1385.7860000000001</v>
      </c>
      <c r="N497" s="78">
        <f>'2019 PSUI Customer Load'!N497+'2019 PSUI Customer Gen'!N497</f>
        <v>1379.857</v>
      </c>
      <c r="O497" s="78">
        <f>'2019 PSUI Customer Load'!O497+'2019 PSUI Customer Gen'!O497</f>
        <v>1353.4930000000002</v>
      </c>
      <c r="P497" s="78">
        <f>'2019 PSUI Customer Load'!P497+'2019 PSUI Customer Gen'!P497</f>
        <v>1336.8920000000001</v>
      </c>
      <c r="Q497" s="78">
        <f>'2019 PSUI Customer Load'!Q497+'2019 PSUI Customer Gen'!Q497</f>
        <v>1332.1089999999999</v>
      </c>
      <c r="R497" s="78">
        <f>'2019 PSUI Customer Load'!R497+'2019 PSUI Customer Gen'!R497</f>
        <v>1327.894</v>
      </c>
      <c r="S497" s="78">
        <f>'2019 PSUI Customer Load'!S497+'2019 PSUI Customer Gen'!S497</f>
        <v>1273.106</v>
      </c>
      <c r="T497" s="78">
        <f>'2019 PSUI Customer Load'!T497+'2019 PSUI Customer Gen'!T497</f>
        <v>1235.3519999999999</v>
      </c>
      <c r="U497" s="78">
        <f>'2019 PSUI Customer Load'!U497+'2019 PSUI Customer Gen'!U497</f>
        <v>1252.0619999999999</v>
      </c>
      <c r="V497" s="78">
        <f>'2019 PSUI Customer Load'!V497+'2019 PSUI Customer Gen'!V497</f>
        <v>1271.0730000000001</v>
      </c>
      <c r="W497" s="78">
        <f>'2019 PSUI Customer Load'!W497+'2019 PSUI Customer Gen'!W497</f>
        <v>1231.5930000000001</v>
      </c>
      <c r="X497" s="78">
        <f>'2019 PSUI Customer Load'!X497+'2019 PSUI Customer Gen'!X497</f>
        <v>1239.7749999999999</v>
      </c>
      <c r="Y497" s="78">
        <f>'2019 PSUI Customer Load'!Y497+'2019 PSUI Customer Gen'!Y497</f>
        <v>1238.2369999999999</v>
      </c>
      <c r="Z497" s="78">
        <f>'2019 PSUI Customer Load'!Z497+'2019 PSUI Customer Gen'!Z497</f>
        <v>1228.819</v>
      </c>
      <c r="AA497" s="86">
        <f t="shared" si="91"/>
        <v>1385.7860000000001</v>
      </c>
      <c r="AB497" s="77">
        <f t="shared" si="92"/>
        <v>2022</v>
      </c>
      <c r="AC497" s="76">
        <f t="shared" si="93"/>
        <v>3</v>
      </c>
      <c r="AD497" s="76" t="str">
        <f t="shared" si="94"/>
        <v/>
      </c>
      <c r="AE497" s="76" t="str">
        <f t="shared" si="95"/>
        <v/>
      </c>
      <c r="AF497" s="74">
        <f t="shared" si="96"/>
        <v>1385.7860000000001</v>
      </c>
      <c r="AG497" s="75" t="str">
        <f t="shared" si="97"/>
        <v>11:00</v>
      </c>
      <c r="AH497" s="74">
        <f t="shared" si="98"/>
        <v>32185.030000000006</v>
      </c>
      <c r="AI497" s="73" t="str">
        <f t="shared" si="99"/>
        <v/>
      </c>
      <c r="AJ497" s="73" t="str">
        <f t="shared" si="100"/>
        <v/>
      </c>
      <c r="AK497" s="73" t="str">
        <f t="shared" si="101"/>
        <v/>
      </c>
      <c r="AL497" s="72" t="str">
        <f t="shared" si="102"/>
        <v/>
      </c>
      <c r="AM497" s="71" t="str">
        <f t="shared" si="103"/>
        <v/>
      </c>
    </row>
    <row r="498" spans="2:39" ht="13.8" thickBot="1">
      <c r="B498" s="79">
        <v>44630</v>
      </c>
      <c r="C498" s="78">
        <f>'2019 PSUI Customer Load'!C498+'2019 PSUI Customer Gen'!C498</f>
        <v>1216.345</v>
      </c>
      <c r="D498" s="78">
        <f>'2019 PSUI Customer Load'!D498+'2019 PSUI Customer Gen'!D498</f>
        <v>1220.3400000000001</v>
      </c>
      <c r="E498" s="78">
        <f>'2019 PSUI Customer Load'!E498+'2019 PSUI Customer Gen'!E498</f>
        <v>1214.163</v>
      </c>
      <c r="F498" s="78">
        <f>'2019 PSUI Customer Load'!F498+'2019 PSUI Customer Gen'!F498</f>
        <v>1207.952</v>
      </c>
      <c r="G498" s="78">
        <f>'2019 PSUI Customer Load'!G498+'2019 PSUI Customer Gen'!G498</f>
        <v>1208.68</v>
      </c>
      <c r="H498" s="78">
        <f>'2019 PSUI Customer Load'!H498+'2019 PSUI Customer Gen'!H498</f>
        <v>1240.1799999999998</v>
      </c>
      <c r="I498" s="78">
        <f>'2019 PSUI Customer Load'!I498+'2019 PSUI Customer Gen'!I498</f>
        <v>1267.6409999999998</v>
      </c>
      <c r="J498" s="78">
        <f>'2019 PSUI Customer Load'!J498+'2019 PSUI Customer Gen'!J498</f>
        <v>1364.1990000000001</v>
      </c>
      <c r="K498" s="78">
        <f>'2019 PSUI Customer Load'!K498+'2019 PSUI Customer Gen'!K498</f>
        <v>1368.373</v>
      </c>
      <c r="L498" s="78">
        <f>'2019 PSUI Customer Load'!L498+'2019 PSUI Customer Gen'!L498</f>
        <v>1343.739</v>
      </c>
      <c r="M498" s="78">
        <f>'2019 PSUI Customer Load'!M498+'2019 PSUI Customer Gen'!M498</f>
        <v>1353.71</v>
      </c>
      <c r="N498" s="78">
        <f>'2019 PSUI Customer Load'!N498+'2019 PSUI Customer Gen'!N498</f>
        <v>1363.31</v>
      </c>
      <c r="O498" s="78">
        <f>'2019 PSUI Customer Load'!O498+'2019 PSUI Customer Gen'!O498</f>
        <v>1330.0330000000001</v>
      </c>
      <c r="P498" s="78">
        <f>'2019 PSUI Customer Load'!P498+'2019 PSUI Customer Gen'!P498</f>
        <v>1359.865</v>
      </c>
      <c r="Q498" s="78">
        <f>'2019 PSUI Customer Load'!Q498+'2019 PSUI Customer Gen'!Q498</f>
        <v>1337.7189999999998</v>
      </c>
      <c r="R498" s="78">
        <f>'2019 PSUI Customer Load'!R498+'2019 PSUI Customer Gen'!R498</f>
        <v>1336.5810000000001</v>
      </c>
      <c r="S498" s="78">
        <f>'2019 PSUI Customer Load'!S498+'2019 PSUI Customer Gen'!S498</f>
        <v>1294.5170000000001</v>
      </c>
      <c r="T498" s="78">
        <f>'2019 PSUI Customer Load'!T498+'2019 PSUI Customer Gen'!T498</f>
        <v>1228.537</v>
      </c>
      <c r="U498" s="78">
        <f>'2019 PSUI Customer Load'!U498+'2019 PSUI Customer Gen'!U498</f>
        <v>1257.636</v>
      </c>
      <c r="V498" s="78">
        <f>'2019 PSUI Customer Load'!V498+'2019 PSUI Customer Gen'!V498</f>
        <v>1272.182</v>
      </c>
      <c r="W498" s="78">
        <f>'2019 PSUI Customer Load'!W498+'2019 PSUI Customer Gen'!W498</f>
        <v>1258.9259999999999</v>
      </c>
      <c r="X498" s="78">
        <f>'2019 PSUI Customer Load'!X498+'2019 PSUI Customer Gen'!X498</f>
        <v>1260.663</v>
      </c>
      <c r="Y498" s="78">
        <f>'2019 PSUI Customer Load'!Y498+'2019 PSUI Customer Gen'!Y498</f>
        <v>1231.0049999999999</v>
      </c>
      <c r="Z498" s="78">
        <f>'2019 PSUI Customer Load'!Z498+'2019 PSUI Customer Gen'!Z498</f>
        <v>1221.5889999999999</v>
      </c>
      <c r="AA498" s="86">
        <f t="shared" si="91"/>
        <v>1368.373</v>
      </c>
      <c r="AB498" s="77">
        <f t="shared" si="92"/>
        <v>2022</v>
      </c>
      <c r="AC498" s="76">
        <f t="shared" si="93"/>
        <v>3</v>
      </c>
      <c r="AD498" s="76" t="str">
        <f t="shared" si="94"/>
        <v/>
      </c>
      <c r="AE498" s="76" t="str">
        <f t="shared" si="95"/>
        <v/>
      </c>
      <c r="AF498" s="74">
        <f t="shared" si="96"/>
        <v>1368.373</v>
      </c>
      <c r="AG498" s="75" t="str">
        <f t="shared" si="97"/>
        <v>9:00</v>
      </c>
      <c r="AH498" s="74">
        <f t="shared" si="98"/>
        <v>32126.258000000002</v>
      </c>
      <c r="AI498" s="73" t="str">
        <f t="shared" si="99"/>
        <v/>
      </c>
      <c r="AJ498" s="73" t="str">
        <f t="shared" si="100"/>
        <v/>
      </c>
      <c r="AK498" s="73" t="str">
        <f t="shared" si="101"/>
        <v/>
      </c>
      <c r="AL498" s="72" t="str">
        <f t="shared" si="102"/>
        <v/>
      </c>
      <c r="AM498" s="71" t="str">
        <f t="shared" si="103"/>
        <v/>
      </c>
    </row>
    <row r="499" spans="2:39" ht="13.8" thickBot="1">
      <c r="B499" s="79">
        <v>44631</v>
      </c>
      <c r="C499" s="78">
        <f>'2019 PSUI Customer Load'!C499+'2019 PSUI Customer Gen'!C499</f>
        <v>1221.0509999999999</v>
      </c>
      <c r="D499" s="78">
        <f>'2019 PSUI Customer Load'!D499+'2019 PSUI Customer Gen'!D499</f>
        <v>1211.982</v>
      </c>
      <c r="E499" s="78">
        <f>'2019 PSUI Customer Load'!E499+'2019 PSUI Customer Gen'!E499</f>
        <v>1205.365</v>
      </c>
      <c r="F499" s="78">
        <f>'2019 PSUI Customer Load'!F499+'2019 PSUI Customer Gen'!F499</f>
        <v>1219.9929999999999</v>
      </c>
      <c r="G499" s="78">
        <f>'2019 PSUI Customer Load'!G499+'2019 PSUI Customer Gen'!G499</f>
        <v>1215.08</v>
      </c>
      <c r="H499" s="78">
        <f>'2019 PSUI Customer Load'!H499+'2019 PSUI Customer Gen'!H499</f>
        <v>1241.8240000000001</v>
      </c>
      <c r="I499" s="78">
        <f>'2019 PSUI Customer Load'!I499+'2019 PSUI Customer Gen'!I499</f>
        <v>1263.134</v>
      </c>
      <c r="J499" s="78">
        <f>'2019 PSUI Customer Load'!J499+'2019 PSUI Customer Gen'!J499</f>
        <v>1349.5350000000001</v>
      </c>
      <c r="K499" s="78">
        <f>'2019 PSUI Customer Load'!K499+'2019 PSUI Customer Gen'!K499</f>
        <v>1406.1960000000001</v>
      </c>
      <c r="L499" s="78">
        <f>'2019 PSUI Customer Load'!L499+'2019 PSUI Customer Gen'!L499</f>
        <v>1440.4689999999998</v>
      </c>
      <c r="M499" s="78">
        <f>'2019 PSUI Customer Load'!M499+'2019 PSUI Customer Gen'!M499</f>
        <v>1410.922</v>
      </c>
      <c r="N499" s="78">
        <f>'2019 PSUI Customer Load'!N499+'2019 PSUI Customer Gen'!N499</f>
        <v>1423.41</v>
      </c>
      <c r="O499" s="78">
        <f>'2019 PSUI Customer Load'!O499+'2019 PSUI Customer Gen'!O499</f>
        <v>1393.0840000000001</v>
      </c>
      <c r="P499" s="78">
        <f>'2019 PSUI Customer Load'!P499+'2019 PSUI Customer Gen'!P499</f>
        <v>1382.241</v>
      </c>
      <c r="Q499" s="78">
        <f>'2019 PSUI Customer Load'!Q499+'2019 PSUI Customer Gen'!Q499</f>
        <v>1384.4829999999999</v>
      </c>
      <c r="R499" s="78">
        <f>'2019 PSUI Customer Load'!R499+'2019 PSUI Customer Gen'!R499</f>
        <v>1385.3519999999999</v>
      </c>
      <c r="S499" s="78">
        <f>'2019 PSUI Customer Load'!S499+'2019 PSUI Customer Gen'!S499</f>
        <v>1332.713</v>
      </c>
      <c r="T499" s="78">
        <f>'2019 PSUI Customer Load'!T499+'2019 PSUI Customer Gen'!T499</f>
        <v>1286.173</v>
      </c>
      <c r="U499" s="78">
        <f>'2019 PSUI Customer Load'!U499+'2019 PSUI Customer Gen'!U499</f>
        <v>1287.8320000000001</v>
      </c>
      <c r="V499" s="78">
        <f>'2019 PSUI Customer Load'!V499+'2019 PSUI Customer Gen'!V499</f>
        <v>1305.175</v>
      </c>
      <c r="W499" s="78">
        <f>'2019 PSUI Customer Load'!W499+'2019 PSUI Customer Gen'!W499</f>
        <v>1292.491</v>
      </c>
      <c r="X499" s="78">
        <f>'2019 PSUI Customer Load'!X499+'2019 PSUI Customer Gen'!X499</f>
        <v>1280.6569999999999</v>
      </c>
      <c r="Y499" s="78">
        <f>'2019 PSUI Customer Load'!Y499+'2019 PSUI Customer Gen'!Y499</f>
        <v>1270.5409999999999</v>
      </c>
      <c r="Z499" s="78">
        <f>'2019 PSUI Customer Load'!Z499+'2019 PSUI Customer Gen'!Z499</f>
        <v>1235.327</v>
      </c>
      <c r="AA499" s="86">
        <f t="shared" si="91"/>
        <v>1440.4689999999998</v>
      </c>
      <c r="AB499" s="77">
        <f t="shared" si="92"/>
        <v>2022</v>
      </c>
      <c r="AC499" s="76">
        <f t="shared" si="93"/>
        <v>3</v>
      </c>
      <c r="AD499" s="76" t="str">
        <f t="shared" si="94"/>
        <v/>
      </c>
      <c r="AE499" s="76" t="str">
        <f t="shared" si="95"/>
        <v/>
      </c>
      <c r="AF499" s="74">
        <f t="shared" si="96"/>
        <v>1440.4689999999998</v>
      </c>
      <c r="AG499" s="75" t="str">
        <f t="shared" si="97"/>
        <v>10:00</v>
      </c>
      <c r="AH499" s="74">
        <f t="shared" si="98"/>
        <v>32885.498999999996</v>
      </c>
      <c r="AI499" s="73" t="str">
        <f t="shared" si="99"/>
        <v/>
      </c>
      <c r="AJ499" s="73" t="str">
        <f t="shared" si="100"/>
        <v/>
      </c>
      <c r="AK499" s="73" t="str">
        <f t="shared" si="101"/>
        <v/>
      </c>
      <c r="AL499" s="72" t="str">
        <f t="shared" si="102"/>
        <v/>
      </c>
      <c r="AM499" s="71" t="str">
        <f t="shared" si="103"/>
        <v/>
      </c>
    </row>
    <row r="500" spans="2:39" ht="13.8" thickBot="1">
      <c r="B500" s="79">
        <v>44632</v>
      </c>
      <c r="C500" s="78">
        <f>'2019 PSUI Customer Load'!C500+'2019 PSUI Customer Gen'!C500</f>
        <v>1238.8020000000001</v>
      </c>
      <c r="D500" s="78">
        <f>'2019 PSUI Customer Load'!D500+'2019 PSUI Customer Gen'!D500</f>
        <v>1229.366</v>
      </c>
      <c r="E500" s="78">
        <f>'2019 PSUI Customer Load'!E500+'2019 PSUI Customer Gen'!E500</f>
        <v>1226.95</v>
      </c>
      <c r="F500" s="78">
        <f>'2019 PSUI Customer Load'!F500+'2019 PSUI Customer Gen'!F500</f>
        <v>1244.7909999999999</v>
      </c>
      <c r="G500" s="78">
        <f>'2019 PSUI Customer Load'!G500+'2019 PSUI Customer Gen'!G500</f>
        <v>1247.5</v>
      </c>
      <c r="H500" s="78">
        <f>'2019 PSUI Customer Load'!H500+'2019 PSUI Customer Gen'!H500</f>
        <v>1261.8220000000001</v>
      </c>
      <c r="I500" s="78">
        <f>'2019 PSUI Customer Load'!I500+'2019 PSUI Customer Gen'!I500</f>
        <v>1291.9690000000001</v>
      </c>
      <c r="J500" s="78">
        <f>'2019 PSUI Customer Load'!J500+'2019 PSUI Customer Gen'!J500</f>
        <v>1343.874</v>
      </c>
      <c r="K500" s="78">
        <f>'2019 PSUI Customer Load'!K500+'2019 PSUI Customer Gen'!K500</f>
        <v>1337.7809999999999</v>
      </c>
      <c r="L500" s="78">
        <f>'2019 PSUI Customer Load'!L500+'2019 PSUI Customer Gen'!L500</f>
        <v>1313.172</v>
      </c>
      <c r="M500" s="78">
        <f>'2019 PSUI Customer Load'!M500+'2019 PSUI Customer Gen'!M500</f>
        <v>1295.3709999999999</v>
      </c>
      <c r="N500" s="78">
        <f>'2019 PSUI Customer Load'!N500+'2019 PSUI Customer Gen'!N500</f>
        <v>1287.2139999999999</v>
      </c>
      <c r="O500" s="78">
        <f>'2019 PSUI Customer Load'!O500+'2019 PSUI Customer Gen'!O500</f>
        <v>1269.6389999999999</v>
      </c>
      <c r="P500" s="78">
        <f>'2019 PSUI Customer Load'!P500+'2019 PSUI Customer Gen'!P500</f>
        <v>1273.0459999999998</v>
      </c>
      <c r="Q500" s="78">
        <f>'2019 PSUI Customer Load'!Q500+'2019 PSUI Customer Gen'!Q500</f>
        <v>1269.9750000000001</v>
      </c>
      <c r="R500" s="78">
        <f>'2019 PSUI Customer Load'!R500+'2019 PSUI Customer Gen'!R500</f>
        <v>1268.5899999999999</v>
      </c>
      <c r="S500" s="78">
        <f>'2019 PSUI Customer Load'!S500+'2019 PSUI Customer Gen'!S500</f>
        <v>1270.5640000000001</v>
      </c>
      <c r="T500" s="78">
        <f>'2019 PSUI Customer Load'!T500+'2019 PSUI Customer Gen'!T500</f>
        <v>1271.2760000000001</v>
      </c>
      <c r="U500" s="78">
        <f>'2019 PSUI Customer Load'!U500+'2019 PSUI Customer Gen'!U500</f>
        <v>1294.502</v>
      </c>
      <c r="V500" s="78">
        <f>'2019 PSUI Customer Load'!V500+'2019 PSUI Customer Gen'!V500</f>
        <v>1312.134</v>
      </c>
      <c r="W500" s="78">
        <f>'2019 PSUI Customer Load'!W500+'2019 PSUI Customer Gen'!W500</f>
        <v>1300.913</v>
      </c>
      <c r="X500" s="78">
        <f>'2019 PSUI Customer Load'!X500+'2019 PSUI Customer Gen'!X500</f>
        <v>1309.5150000000001</v>
      </c>
      <c r="Y500" s="78">
        <f>'2019 PSUI Customer Load'!Y500+'2019 PSUI Customer Gen'!Y500</f>
        <v>1301.672</v>
      </c>
      <c r="Z500" s="78">
        <f>'2019 PSUI Customer Load'!Z500+'2019 PSUI Customer Gen'!Z500</f>
        <v>1292.702</v>
      </c>
      <c r="AA500" s="86">
        <f t="shared" si="91"/>
        <v>1343.874</v>
      </c>
      <c r="AB500" s="77">
        <f t="shared" si="92"/>
        <v>2022</v>
      </c>
      <c r="AC500" s="76">
        <f t="shared" si="93"/>
        <v>3</v>
      </c>
      <c r="AD500" s="76" t="str">
        <f t="shared" si="94"/>
        <v/>
      </c>
      <c r="AE500" s="76" t="str">
        <f t="shared" si="95"/>
        <v/>
      </c>
      <c r="AF500" s="74">
        <f t="shared" si="96"/>
        <v>1343.874</v>
      </c>
      <c r="AG500" s="75" t="str">
        <f t="shared" si="97"/>
        <v>8:00</v>
      </c>
      <c r="AH500" s="74">
        <f t="shared" si="98"/>
        <v>32097.013999999996</v>
      </c>
      <c r="AI500" s="73" t="str">
        <f t="shared" si="99"/>
        <v/>
      </c>
      <c r="AJ500" s="73" t="str">
        <f t="shared" si="100"/>
        <v/>
      </c>
      <c r="AK500" s="73" t="str">
        <f t="shared" si="101"/>
        <v/>
      </c>
      <c r="AL500" s="72" t="str">
        <f t="shared" si="102"/>
        <v/>
      </c>
      <c r="AM500" s="71" t="str">
        <f t="shared" si="103"/>
        <v/>
      </c>
    </row>
    <row r="501" spans="2:39" ht="13.8" thickBot="1">
      <c r="B501" s="79">
        <v>44633</v>
      </c>
      <c r="C501" s="78">
        <f>'2019 PSUI Customer Load'!C501+'2019 PSUI Customer Gen'!C501</f>
        <v>1295.2660000000001</v>
      </c>
      <c r="D501" s="78">
        <f>'2019 PSUI Customer Load'!D501+'2019 PSUI Customer Gen'!D501</f>
        <v>1299.248</v>
      </c>
      <c r="E501" s="78">
        <f>'2019 PSUI Customer Load'!E501+'2019 PSUI Customer Gen'!E501</f>
        <v>1290.5940000000001</v>
      </c>
      <c r="F501" s="78">
        <f>'2019 PSUI Customer Load'!F501+'2019 PSUI Customer Gen'!F501</f>
        <v>1295.259</v>
      </c>
      <c r="G501" s="78">
        <f>'2019 PSUI Customer Load'!G501+'2019 PSUI Customer Gen'!G501</f>
        <v>1297.604</v>
      </c>
      <c r="H501" s="78">
        <f>'2019 PSUI Customer Load'!H501+'2019 PSUI Customer Gen'!H501</f>
        <v>1323.325</v>
      </c>
      <c r="I501" s="78">
        <f>'2019 PSUI Customer Load'!I501+'2019 PSUI Customer Gen'!I501</f>
        <v>1392.9509999999998</v>
      </c>
      <c r="J501" s="78">
        <f>'2019 PSUI Customer Load'!J501+'2019 PSUI Customer Gen'!J501</f>
        <v>1376.6759999999999</v>
      </c>
      <c r="K501" s="78">
        <f>'2019 PSUI Customer Load'!K501+'2019 PSUI Customer Gen'!K501</f>
        <v>1346.9010000000001</v>
      </c>
      <c r="L501" s="78">
        <f>'2019 PSUI Customer Load'!L501+'2019 PSUI Customer Gen'!L501</f>
        <v>1334.796</v>
      </c>
      <c r="M501" s="78">
        <f>'2019 PSUI Customer Load'!M501+'2019 PSUI Customer Gen'!M501</f>
        <v>1326.6019999999999</v>
      </c>
      <c r="N501" s="78">
        <f>'2019 PSUI Customer Load'!N501+'2019 PSUI Customer Gen'!N501</f>
        <v>1281.18</v>
      </c>
      <c r="O501" s="78">
        <f>'2019 PSUI Customer Load'!O501+'2019 PSUI Customer Gen'!O501</f>
        <v>1290.242</v>
      </c>
      <c r="P501" s="78">
        <f>'2019 PSUI Customer Load'!P501+'2019 PSUI Customer Gen'!P501</f>
        <v>1281.577</v>
      </c>
      <c r="Q501" s="78">
        <f>'2019 PSUI Customer Load'!Q501+'2019 PSUI Customer Gen'!Q501</f>
        <v>1277.009</v>
      </c>
      <c r="R501" s="78">
        <f>'2019 PSUI Customer Load'!R501+'2019 PSUI Customer Gen'!R501</f>
        <v>1285.7919999999999</v>
      </c>
      <c r="S501" s="78">
        <f>'2019 PSUI Customer Load'!S501+'2019 PSUI Customer Gen'!S501</f>
        <v>1266.105</v>
      </c>
      <c r="T501" s="78">
        <f>'2019 PSUI Customer Load'!T501+'2019 PSUI Customer Gen'!T501</f>
        <v>1254.3900000000001</v>
      </c>
      <c r="U501" s="78">
        <f>'2019 PSUI Customer Load'!U501+'2019 PSUI Customer Gen'!U501</f>
        <v>1263.25</v>
      </c>
      <c r="V501" s="78">
        <f>'2019 PSUI Customer Load'!V501+'2019 PSUI Customer Gen'!V501</f>
        <v>1275.981</v>
      </c>
      <c r="W501" s="78">
        <f>'2019 PSUI Customer Load'!W501+'2019 PSUI Customer Gen'!W501</f>
        <v>1256.8210000000001</v>
      </c>
      <c r="X501" s="78">
        <f>'2019 PSUI Customer Load'!X501+'2019 PSUI Customer Gen'!X501</f>
        <v>1256.5989999999999</v>
      </c>
      <c r="Y501" s="78">
        <f>'2019 PSUI Customer Load'!Y501+'2019 PSUI Customer Gen'!Y501</f>
        <v>1235.8630000000001</v>
      </c>
      <c r="Z501" s="78">
        <f>'2019 PSUI Customer Load'!Z501+'2019 PSUI Customer Gen'!Z501</f>
        <v>1244.434</v>
      </c>
      <c r="AA501" s="86">
        <f t="shared" si="91"/>
        <v>1392.9509999999998</v>
      </c>
      <c r="AB501" s="77">
        <f t="shared" si="92"/>
        <v>2022</v>
      </c>
      <c r="AC501" s="76">
        <f t="shared" si="93"/>
        <v>3</v>
      </c>
      <c r="AD501" s="76" t="str">
        <f t="shared" si="94"/>
        <v/>
      </c>
      <c r="AE501" s="76" t="str">
        <f t="shared" si="95"/>
        <v/>
      </c>
      <c r="AF501" s="74">
        <f t="shared" si="96"/>
        <v>1392.9509999999998</v>
      </c>
      <c r="AG501" s="75" t="str">
        <f t="shared" si="97"/>
        <v>7:00</v>
      </c>
      <c r="AH501" s="74">
        <f t="shared" si="98"/>
        <v>32441.415999999997</v>
      </c>
      <c r="AI501" s="73" t="str">
        <f t="shared" si="99"/>
        <v/>
      </c>
      <c r="AJ501" s="73" t="str">
        <f t="shared" si="100"/>
        <v/>
      </c>
      <c r="AK501" s="73" t="str">
        <f t="shared" si="101"/>
        <v/>
      </c>
      <c r="AL501" s="72" t="str">
        <f t="shared" si="102"/>
        <v/>
      </c>
      <c r="AM501" s="71" t="str">
        <f t="shared" si="103"/>
        <v/>
      </c>
    </row>
    <row r="502" spans="2:39" ht="13.8" thickBot="1">
      <c r="B502" s="79">
        <v>44634</v>
      </c>
      <c r="C502" s="78">
        <f>'2019 PSUI Customer Load'!C502+'2019 PSUI Customer Gen'!C502</f>
        <v>1239.7169999999999</v>
      </c>
      <c r="D502" s="78">
        <f>'2019 PSUI Customer Load'!D502+'2019 PSUI Customer Gen'!D502</f>
        <v>1259.818</v>
      </c>
      <c r="E502" s="78">
        <f>'2019 PSUI Customer Load'!E502+'2019 PSUI Customer Gen'!E502</f>
        <v>1248.3609999999999</v>
      </c>
      <c r="F502" s="78">
        <f>'2019 PSUI Customer Load'!F502+'2019 PSUI Customer Gen'!F502</f>
        <v>1264.239</v>
      </c>
      <c r="G502" s="78">
        <f>'2019 PSUI Customer Load'!G502+'2019 PSUI Customer Gen'!G502</f>
        <v>1278.354</v>
      </c>
      <c r="H502" s="78">
        <f>'2019 PSUI Customer Load'!H502+'2019 PSUI Customer Gen'!H502</f>
        <v>1327.414</v>
      </c>
      <c r="I502" s="78">
        <f>'2019 PSUI Customer Load'!I502+'2019 PSUI Customer Gen'!I502</f>
        <v>1411.4169999999999</v>
      </c>
      <c r="J502" s="78">
        <f>'2019 PSUI Customer Load'!J502+'2019 PSUI Customer Gen'!J502</f>
        <v>1414.075</v>
      </c>
      <c r="K502" s="78">
        <f>'2019 PSUI Customer Load'!K502+'2019 PSUI Customer Gen'!K502</f>
        <v>1422.7940000000001</v>
      </c>
      <c r="L502" s="78">
        <f>'2019 PSUI Customer Load'!L502+'2019 PSUI Customer Gen'!L502</f>
        <v>1428.73</v>
      </c>
      <c r="M502" s="78">
        <f>'2019 PSUI Customer Load'!M502+'2019 PSUI Customer Gen'!M502</f>
        <v>1417.307</v>
      </c>
      <c r="N502" s="78">
        <f>'2019 PSUI Customer Load'!N502+'2019 PSUI Customer Gen'!N502</f>
        <v>1373.5170000000001</v>
      </c>
      <c r="O502" s="78">
        <f>'2019 PSUI Customer Load'!O502+'2019 PSUI Customer Gen'!O502</f>
        <v>1368.5039999999999</v>
      </c>
      <c r="P502" s="78">
        <f>'2019 PSUI Customer Load'!P502+'2019 PSUI Customer Gen'!P502</f>
        <v>1346.2819999999999</v>
      </c>
      <c r="Q502" s="78">
        <f>'2019 PSUI Customer Load'!Q502+'2019 PSUI Customer Gen'!Q502</f>
        <v>1339.518</v>
      </c>
      <c r="R502" s="78">
        <f>'2019 PSUI Customer Load'!R502+'2019 PSUI Customer Gen'!R502</f>
        <v>1299.0430000000001</v>
      </c>
      <c r="S502" s="78">
        <f>'2019 PSUI Customer Load'!S502+'2019 PSUI Customer Gen'!S502</f>
        <v>1232.97</v>
      </c>
      <c r="T502" s="78">
        <f>'2019 PSUI Customer Load'!T502+'2019 PSUI Customer Gen'!T502</f>
        <v>1211.913</v>
      </c>
      <c r="U502" s="78">
        <f>'2019 PSUI Customer Load'!U502+'2019 PSUI Customer Gen'!U502</f>
        <v>1249.249</v>
      </c>
      <c r="V502" s="78">
        <f>'2019 PSUI Customer Load'!V502+'2019 PSUI Customer Gen'!V502</f>
        <v>1237.5909999999999</v>
      </c>
      <c r="W502" s="78">
        <f>'2019 PSUI Customer Load'!W502+'2019 PSUI Customer Gen'!W502</f>
        <v>1234.3590000000002</v>
      </c>
      <c r="X502" s="78">
        <f>'2019 PSUI Customer Load'!X502+'2019 PSUI Customer Gen'!X502</f>
        <v>1232.241</v>
      </c>
      <c r="Y502" s="78">
        <f>'2019 PSUI Customer Load'!Y502+'2019 PSUI Customer Gen'!Y502</f>
        <v>1218.8140000000001</v>
      </c>
      <c r="Z502" s="78">
        <f>'2019 PSUI Customer Load'!Z502+'2019 PSUI Customer Gen'!Z502</f>
        <v>1219.4159999999999</v>
      </c>
      <c r="AA502" s="86">
        <f t="shared" si="91"/>
        <v>1428.73</v>
      </c>
      <c r="AB502" s="77">
        <f t="shared" si="92"/>
        <v>2022</v>
      </c>
      <c r="AC502" s="76">
        <f t="shared" si="93"/>
        <v>3</v>
      </c>
      <c r="AD502" s="76" t="str">
        <f t="shared" si="94"/>
        <v/>
      </c>
      <c r="AE502" s="76" t="str">
        <f t="shared" si="95"/>
        <v/>
      </c>
      <c r="AF502" s="74">
        <f t="shared" si="96"/>
        <v>1428.73</v>
      </c>
      <c r="AG502" s="75" t="str">
        <f t="shared" si="97"/>
        <v>10:00</v>
      </c>
      <c r="AH502" s="74">
        <f t="shared" si="98"/>
        <v>32704.373</v>
      </c>
      <c r="AI502" s="73" t="str">
        <f t="shared" si="99"/>
        <v/>
      </c>
      <c r="AJ502" s="73" t="str">
        <f t="shared" si="100"/>
        <v/>
      </c>
      <c r="AK502" s="73" t="str">
        <f t="shared" si="101"/>
        <v/>
      </c>
      <c r="AL502" s="72" t="str">
        <f t="shared" si="102"/>
        <v/>
      </c>
      <c r="AM502" s="71" t="str">
        <f t="shared" si="103"/>
        <v/>
      </c>
    </row>
    <row r="503" spans="2:39" ht="13.8" thickBot="1">
      <c r="B503" s="79">
        <v>44635</v>
      </c>
      <c r="C503" s="78">
        <f>'2019 PSUI Customer Load'!C503+'2019 PSUI Customer Gen'!C503</f>
        <v>1227.607</v>
      </c>
      <c r="D503" s="78">
        <f>'2019 PSUI Customer Load'!D503+'2019 PSUI Customer Gen'!D503</f>
        <v>1224.6109999999999</v>
      </c>
      <c r="E503" s="78">
        <f>'2019 PSUI Customer Load'!E503+'2019 PSUI Customer Gen'!E503</f>
        <v>1208.6759999999999</v>
      </c>
      <c r="F503" s="78">
        <f>'2019 PSUI Customer Load'!F503+'2019 PSUI Customer Gen'!F503</f>
        <v>1198.203</v>
      </c>
      <c r="G503" s="78">
        <f>'2019 PSUI Customer Load'!G503+'2019 PSUI Customer Gen'!G503</f>
        <v>1219.8140000000001</v>
      </c>
      <c r="H503" s="78">
        <f>'2019 PSUI Customer Load'!H503+'2019 PSUI Customer Gen'!H503</f>
        <v>1284.45</v>
      </c>
      <c r="I503" s="78">
        <f>'2019 PSUI Customer Load'!I503+'2019 PSUI Customer Gen'!I503</f>
        <v>1363.3630000000001</v>
      </c>
      <c r="J503" s="78">
        <f>'2019 PSUI Customer Load'!J503+'2019 PSUI Customer Gen'!J503</f>
        <v>1402.328</v>
      </c>
      <c r="K503" s="78">
        <f>'2019 PSUI Customer Load'!K503+'2019 PSUI Customer Gen'!K503</f>
        <v>1401.82</v>
      </c>
      <c r="L503" s="78">
        <f>'2019 PSUI Customer Load'!L503+'2019 PSUI Customer Gen'!L503</f>
        <v>1438.9189999999999</v>
      </c>
      <c r="M503" s="78">
        <f>'2019 PSUI Customer Load'!M503+'2019 PSUI Customer Gen'!M503</f>
        <v>1453.6189999999999</v>
      </c>
      <c r="N503" s="78">
        <f>'2019 PSUI Customer Load'!N503+'2019 PSUI Customer Gen'!N503</f>
        <v>1434.3969999999999</v>
      </c>
      <c r="O503" s="78">
        <f>'2019 PSUI Customer Load'!O503+'2019 PSUI Customer Gen'!O503</f>
        <v>1419.0619999999999</v>
      </c>
      <c r="P503" s="78">
        <f>'2019 PSUI Customer Load'!P503+'2019 PSUI Customer Gen'!P503</f>
        <v>1415.3689999999999</v>
      </c>
      <c r="Q503" s="78">
        <f>'2019 PSUI Customer Load'!Q503+'2019 PSUI Customer Gen'!Q503</f>
        <v>1396.8159999999998</v>
      </c>
      <c r="R503" s="78">
        <f>'2019 PSUI Customer Load'!R503+'2019 PSUI Customer Gen'!R503</f>
        <v>1351.2549999999999</v>
      </c>
      <c r="S503" s="78">
        <f>'2019 PSUI Customer Load'!S503+'2019 PSUI Customer Gen'!S503</f>
        <v>1286.1299999999999</v>
      </c>
      <c r="T503" s="78">
        <f>'2019 PSUI Customer Load'!T503+'2019 PSUI Customer Gen'!T503</f>
        <v>1263.1799999999998</v>
      </c>
      <c r="U503" s="78">
        <f>'2019 PSUI Customer Load'!U503+'2019 PSUI Customer Gen'!U503</f>
        <v>1282.8799999999999</v>
      </c>
      <c r="V503" s="78">
        <f>'2019 PSUI Customer Load'!V503+'2019 PSUI Customer Gen'!V503</f>
        <v>1285.0409999999999</v>
      </c>
      <c r="W503" s="78">
        <f>'2019 PSUI Customer Load'!W503+'2019 PSUI Customer Gen'!W503</f>
        <v>1267.24</v>
      </c>
      <c r="X503" s="78">
        <f>'2019 PSUI Customer Load'!X503+'2019 PSUI Customer Gen'!X503</f>
        <v>1265.6130000000001</v>
      </c>
      <c r="Y503" s="78">
        <f>'2019 PSUI Customer Load'!Y503+'2019 PSUI Customer Gen'!Y503</f>
        <v>1248.9749999999999</v>
      </c>
      <c r="Z503" s="78">
        <f>'2019 PSUI Customer Load'!Z503+'2019 PSUI Customer Gen'!Z503</f>
        <v>1230.5160000000001</v>
      </c>
      <c r="AA503" s="86">
        <f t="shared" si="91"/>
        <v>1453.6189999999999</v>
      </c>
      <c r="AB503" s="77">
        <f t="shared" si="92"/>
        <v>2022</v>
      </c>
      <c r="AC503" s="76">
        <f t="shared" si="93"/>
        <v>3</v>
      </c>
      <c r="AD503" s="76" t="str">
        <f t="shared" si="94"/>
        <v/>
      </c>
      <c r="AE503" s="76" t="str">
        <f t="shared" si="95"/>
        <v/>
      </c>
      <c r="AF503" s="74">
        <f t="shared" si="96"/>
        <v>1453.6189999999999</v>
      </c>
      <c r="AG503" s="75" t="str">
        <f t="shared" si="97"/>
        <v>11:00</v>
      </c>
      <c r="AH503" s="74">
        <f t="shared" si="98"/>
        <v>33023.503000000004</v>
      </c>
      <c r="AI503" s="73" t="str">
        <f t="shared" si="99"/>
        <v/>
      </c>
      <c r="AJ503" s="73" t="str">
        <f t="shared" si="100"/>
        <v/>
      </c>
      <c r="AK503" s="73" t="str">
        <f t="shared" si="101"/>
        <v/>
      </c>
      <c r="AL503" s="72" t="str">
        <f t="shared" si="102"/>
        <v/>
      </c>
      <c r="AM503" s="71" t="str">
        <f t="shared" si="103"/>
        <v/>
      </c>
    </row>
    <row r="504" spans="2:39" ht="13.8" thickBot="1">
      <c r="B504" s="79">
        <v>44636</v>
      </c>
      <c r="C504" s="78">
        <f>'2019 PSUI Customer Load'!C504+'2019 PSUI Customer Gen'!C504</f>
        <v>1240.8679999999999</v>
      </c>
      <c r="D504" s="78">
        <f>'2019 PSUI Customer Load'!D504+'2019 PSUI Customer Gen'!D504</f>
        <v>1235.08</v>
      </c>
      <c r="E504" s="78">
        <f>'2019 PSUI Customer Load'!E504+'2019 PSUI Customer Gen'!E504</f>
        <v>1218.7059999999999</v>
      </c>
      <c r="F504" s="78">
        <f>'2019 PSUI Customer Load'!F504+'2019 PSUI Customer Gen'!F504</f>
        <v>1232.6599999999999</v>
      </c>
      <c r="G504" s="78">
        <f>'2019 PSUI Customer Load'!G504+'2019 PSUI Customer Gen'!G504</f>
        <v>1253.1210000000001</v>
      </c>
      <c r="H504" s="78">
        <f>'2019 PSUI Customer Load'!H504+'2019 PSUI Customer Gen'!H504</f>
        <v>1303.69</v>
      </c>
      <c r="I504" s="78">
        <f>'2019 PSUI Customer Load'!I504+'2019 PSUI Customer Gen'!I504</f>
        <v>1385.3709999999999</v>
      </c>
      <c r="J504" s="78">
        <f>'2019 PSUI Customer Load'!J504+'2019 PSUI Customer Gen'!J504</f>
        <v>1401.6019999999999</v>
      </c>
      <c r="K504" s="78">
        <f>'2019 PSUI Customer Load'!K504+'2019 PSUI Customer Gen'!K504</f>
        <v>1393.3630000000001</v>
      </c>
      <c r="L504" s="78">
        <f>'2019 PSUI Customer Load'!L504+'2019 PSUI Customer Gen'!L504</f>
        <v>1397.3520000000001</v>
      </c>
      <c r="M504" s="78">
        <f>'2019 PSUI Customer Load'!M504+'2019 PSUI Customer Gen'!M504</f>
        <v>1393.299</v>
      </c>
      <c r="N504" s="78">
        <f>'2019 PSUI Customer Load'!N504+'2019 PSUI Customer Gen'!N504</f>
        <v>1360.4349999999999</v>
      </c>
      <c r="O504" s="78">
        <f>'2019 PSUI Customer Load'!O504+'2019 PSUI Customer Gen'!O504</f>
        <v>1337.5630000000001</v>
      </c>
      <c r="P504" s="78">
        <f>'2019 PSUI Customer Load'!P504+'2019 PSUI Customer Gen'!P504</f>
        <v>1330.8690000000001</v>
      </c>
      <c r="Q504" s="78">
        <f>'2019 PSUI Customer Load'!Q504+'2019 PSUI Customer Gen'!Q504</f>
        <v>1306.173</v>
      </c>
      <c r="R504" s="78">
        <f>'2019 PSUI Customer Load'!R504+'2019 PSUI Customer Gen'!R504</f>
        <v>1256.241</v>
      </c>
      <c r="S504" s="78">
        <f>'2019 PSUI Customer Load'!S504+'2019 PSUI Customer Gen'!S504</f>
        <v>1195.663</v>
      </c>
      <c r="T504" s="78">
        <f>'2019 PSUI Customer Load'!T504+'2019 PSUI Customer Gen'!T504</f>
        <v>1180.42</v>
      </c>
      <c r="U504" s="78">
        <f>'2019 PSUI Customer Load'!U504+'2019 PSUI Customer Gen'!U504</f>
        <v>1200.0629999999999</v>
      </c>
      <c r="V504" s="78">
        <f>'2019 PSUI Customer Load'!V504+'2019 PSUI Customer Gen'!V504</f>
        <v>1215.499</v>
      </c>
      <c r="W504" s="78">
        <f>'2019 PSUI Customer Load'!W504+'2019 PSUI Customer Gen'!W504</f>
        <v>1227.2350000000001</v>
      </c>
      <c r="X504" s="78">
        <f>'2019 PSUI Customer Load'!X504+'2019 PSUI Customer Gen'!X504</f>
        <v>1221.8819999999998</v>
      </c>
      <c r="Y504" s="78">
        <f>'2019 PSUI Customer Load'!Y504+'2019 PSUI Customer Gen'!Y504</f>
        <v>1209.4749999999999</v>
      </c>
      <c r="Z504" s="78">
        <f>'2019 PSUI Customer Load'!Z504+'2019 PSUI Customer Gen'!Z504</f>
        <v>1196.73</v>
      </c>
      <c r="AA504" s="86">
        <f t="shared" si="91"/>
        <v>1401.6019999999999</v>
      </c>
      <c r="AB504" s="77">
        <f t="shared" si="92"/>
        <v>2022</v>
      </c>
      <c r="AC504" s="76">
        <f t="shared" si="93"/>
        <v>3</v>
      </c>
      <c r="AD504" s="76" t="str">
        <f t="shared" si="94"/>
        <v/>
      </c>
      <c r="AE504" s="76" t="str">
        <f t="shared" si="95"/>
        <v/>
      </c>
      <c r="AF504" s="74">
        <f t="shared" si="96"/>
        <v>1401.6019999999999</v>
      </c>
      <c r="AG504" s="75" t="str">
        <f t="shared" si="97"/>
        <v>8:00</v>
      </c>
      <c r="AH504" s="74">
        <f t="shared" si="98"/>
        <v>32094.961999999992</v>
      </c>
      <c r="AI504" s="73" t="str">
        <f t="shared" si="99"/>
        <v/>
      </c>
      <c r="AJ504" s="73" t="str">
        <f t="shared" si="100"/>
        <v/>
      </c>
      <c r="AK504" s="73" t="str">
        <f t="shared" si="101"/>
        <v/>
      </c>
      <c r="AL504" s="72" t="str">
        <f t="shared" si="102"/>
        <v/>
      </c>
      <c r="AM504" s="71" t="str">
        <f t="shared" si="103"/>
        <v/>
      </c>
    </row>
    <row r="505" spans="2:39" ht="13.8" thickBot="1">
      <c r="B505" s="79">
        <v>44637</v>
      </c>
      <c r="C505" s="78">
        <f>'2019 PSUI Customer Load'!C505+'2019 PSUI Customer Gen'!C505</f>
        <v>1187.145</v>
      </c>
      <c r="D505" s="78">
        <f>'2019 PSUI Customer Load'!D505+'2019 PSUI Customer Gen'!D505</f>
        <v>1203.769</v>
      </c>
      <c r="E505" s="78">
        <f>'2019 PSUI Customer Load'!E505+'2019 PSUI Customer Gen'!E505</f>
        <v>1193.3329999999999</v>
      </c>
      <c r="F505" s="78">
        <f>'2019 PSUI Customer Load'!F505+'2019 PSUI Customer Gen'!F505</f>
        <v>1197.4780000000001</v>
      </c>
      <c r="G505" s="78">
        <f>'2019 PSUI Customer Load'!G505+'2019 PSUI Customer Gen'!G505</f>
        <v>1216.9380000000001</v>
      </c>
      <c r="H505" s="78">
        <f>'2019 PSUI Customer Load'!H505+'2019 PSUI Customer Gen'!H505</f>
        <v>1273.944</v>
      </c>
      <c r="I505" s="78">
        <f>'2019 PSUI Customer Load'!I505+'2019 PSUI Customer Gen'!I505</f>
        <v>1331.9680000000001</v>
      </c>
      <c r="J505" s="78">
        <f>'2019 PSUI Customer Load'!J505+'2019 PSUI Customer Gen'!J505</f>
        <v>1351.1560000000002</v>
      </c>
      <c r="K505" s="78">
        <f>'2019 PSUI Customer Load'!K505+'2019 PSUI Customer Gen'!K505</f>
        <v>1340.366</v>
      </c>
      <c r="L505" s="78">
        <f>'2019 PSUI Customer Load'!L505+'2019 PSUI Customer Gen'!L505</f>
        <v>1342.201</v>
      </c>
      <c r="M505" s="78">
        <f>'2019 PSUI Customer Load'!M505+'2019 PSUI Customer Gen'!M505</f>
        <v>1309.471</v>
      </c>
      <c r="N505" s="78">
        <f>'2019 PSUI Customer Load'!N505+'2019 PSUI Customer Gen'!N505</f>
        <v>1279.1610000000001</v>
      </c>
      <c r="O505" s="78">
        <f>'2019 PSUI Customer Load'!O505+'2019 PSUI Customer Gen'!O505</f>
        <v>1264.873</v>
      </c>
      <c r="P505" s="78">
        <f>'2019 PSUI Customer Load'!P505+'2019 PSUI Customer Gen'!P505</f>
        <v>1265.3999999999999</v>
      </c>
      <c r="Q505" s="78">
        <f>'2019 PSUI Customer Load'!Q505+'2019 PSUI Customer Gen'!Q505</f>
        <v>1235.319</v>
      </c>
      <c r="R505" s="78">
        <f>'2019 PSUI Customer Load'!R505+'2019 PSUI Customer Gen'!R505</f>
        <v>1225.1310000000001</v>
      </c>
      <c r="S505" s="78">
        <f>'2019 PSUI Customer Load'!S505+'2019 PSUI Customer Gen'!S505</f>
        <v>1160.242</v>
      </c>
      <c r="T505" s="78">
        <f>'2019 PSUI Customer Load'!T505+'2019 PSUI Customer Gen'!T505</f>
        <v>1141.7380000000001</v>
      </c>
      <c r="U505" s="78">
        <f>'2019 PSUI Customer Load'!U505+'2019 PSUI Customer Gen'!U505</f>
        <v>1161.299</v>
      </c>
      <c r="V505" s="78">
        <f>'2019 PSUI Customer Load'!V505+'2019 PSUI Customer Gen'!V505</f>
        <v>1144.307</v>
      </c>
      <c r="W505" s="78">
        <f>'2019 PSUI Customer Load'!W505+'2019 PSUI Customer Gen'!W505</f>
        <v>1137.6669999999999</v>
      </c>
      <c r="X505" s="78">
        <f>'2019 PSUI Customer Load'!X505+'2019 PSUI Customer Gen'!X505</f>
        <v>1150.941</v>
      </c>
      <c r="Y505" s="78">
        <f>'2019 PSUI Customer Load'!Y505+'2019 PSUI Customer Gen'!Y505</f>
        <v>1124.6980000000001</v>
      </c>
      <c r="Z505" s="78">
        <f>'2019 PSUI Customer Load'!Z505+'2019 PSUI Customer Gen'!Z505</f>
        <v>1123.8990000000001</v>
      </c>
      <c r="AA505" s="86">
        <f t="shared" si="91"/>
        <v>1351.1560000000002</v>
      </c>
      <c r="AB505" s="77">
        <f t="shared" si="92"/>
        <v>2022</v>
      </c>
      <c r="AC505" s="76">
        <f t="shared" si="93"/>
        <v>3</v>
      </c>
      <c r="AD505" s="76" t="str">
        <f t="shared" si="94"/>
        <v/>
      </c>
      <c r="AE505" s="76" t="str">
        <f t="shared" si="95"/>
        <v/>
      </c>
      <c r="AF505" s="74">
        <f t="shared" si="96"/>
        <v>1351.1560000000002</v>
      </c>
      <c r="AG505" s="75" t="str">
        <f t="shared" si="97"/>
        <v>8:00</v>
      </c>
      <c r="AH505" s="74">
        <f t="shared" si="98"/>
        <v>30713.600000000006</v>
      </c>
      <c r="AI505" s="73" t="str">
        <f t="shared" si="99"/>
        <v/>
      </c>
      <c r="AJ505" s="73" t="str">
        <f t="shared" si="100"/>
        <v/>
      </c>
      <c r="AK505" s="73" t="str">
        <f t="shared" si="101"/>
        <v/>
      </c>
      <c r="AL505" s="72" t="str">
        <f t="shared" si="102"/>
        <v/>
      </c>
      <c r="AM505" s="71" t="str">
        <f t="shared" si="103"/>
        <v/>
      </c>
    </row>
    <row r="506" spans="2:39" ht="13.8" thickBot="1">
      <c r="B506" s="79">
        <v>44638</v>
      </c>
      <c r="C506" s="78">
        <f>'2019 PSUI Customer Load'!C506+'2019 PSUI Customer Gen'!C506</f>
        <v>1122.0530000000001</v>
      </c>
      <c r="D506" s="78">
        <f>'2019 PSUI Customer Load'!D506+'2019 PSUI Customer Gen'!D506</f>
        <v>1132.6669999999999</v>
      </c>
      <c r="E506" s="78">
        <f>'2019 PSUI Customer Load'!E506+'2019 PSUI Customer Gen'!E506</f>
        <v>1139.4690000000001</v>
      </c>
      <c r="F506" s="78">
        <f>'2019 PSUI Customer Load'!F506+'2019 PSUI Customer Gen'!F506</f>
        <v>1181.3489999999999</v>
      </c>
      <c r="G506" s="78">
        <f>'2019 PSUI Customer Load'!G506+'2019 PSUI Customer Gen'!G506</f>
        <v>1165.154</v>
      </c>
      <c r="H506" s="78">
        <f>'2019 PSUI Customer Load'!H506+'2019 PSUI Customer Gen'!H506</f>
        <v>1211.8609999999999</v>
      </c>
      <c r="I506" s="78">
        <f>'2019 PSUI Customer Load'!I506+'2019 PSUI Customer Gen'!I506</f>
        <v>1306.0749999999998</v>
      </c>
      <c r="J506" s="78">
        <f>'2019 PSUI Customer Load'!J506+'2019 PSUI Customer Gen'!J506</f>
        <v>1322.8030000000001</v>
      </c>
      <c r="K506" s="78">
        <f>'2019 PSUI Customer Load'!K506+'2019 PSUI Customer Gen'!K506</f>
        <v>1309.9189999999999</v>
      </c>
      <c r="L506" s="78">
        <f>'2019 PSUI Customer Load'!L506+'2019 PSUI Customer Gen'!L506</f>
        <v>1310.0529999999999</v>
      </c>
      <c r="M506" s="78">
        <f>'2019 PSUI Customer Load'!M506+'2019 PSUI Customer Gen'!M506</f>
        <v>1310.23</v>
      </c>
      <c r="N506" s="78">
        <f>'2019 PSUI Customer Load'!N506+'2019 PSUI Customer Gen'!N506</f>
        <v>1270.26</v>
      </c>
      <c r="O506" s="78">
        <f>'2019 PSUI Customer Load'!O506+'2019 PSUI Customer Gen'!O506</f>
        <v>1285.1699999999998</v>
      </c>
      <c r="P506" s="78">
        <f>'2019 PSUI Customer Load'!P506+'2019 PSUI Customer Gen'!P506</f>
        <v>1268.2180000000001</v>
      </c>
      <c r="Q506" s="78">
        <f>'2019 PSUI Customer Load'!Q506+'2019 PSUI Customer Gen'!Q506</f>
        <v>1260.152</v>
      </c>
      <c r="R506" s="78">
        <f>'2019 PSUI Customer Load'!R506+'2019 PSUI Customer Gen'!R506</f>
        <v>1233.3890000000001</v>
      </c>
      <c r="S506" s="78">
        <f>'2019 PSUI Customer Load'!S506+'2019 PSUI Customer Gen'!S506</f>
        <v>1181.9370000000001</v>
      </c>
      <c r="T506" s="78">
        <f>'2019 PSUI Customer Load'!T506+'2019 PSUI Customer Gen'!T506</f>
        <v>1175.5139999999999</v>
      </c>
      <c r="U506" s="78">
        <f>'2019 PSUI Customer Load'!U506+'2019 PSUI Customer Gen'!U506</f>
        <v>1206.383</v>
      </c>
      <c r="V506" s="78">
        <f>'2019 PSUI Customer Load'!V506+'2019 PSUI Customer Gen'!V506</f>
        <v>1178.6320000000001</v>
      </c>
      <c r="W506" s="78">
        <f>'2019 PSUI Customer Load'!W506+'2019 PSUI Customer Gen'!W506</f>
        <v>1204.0359999999998</v>
      </c>
      <c r="X506" s="78">
        <f>'2019 PSUI Customer Load'!X506+'2019 PSUI Customer Gen'!X506</f>
        <v>1179.8040000000001</v>
      </c>
      <c r="Y506" s="78">
        <f>'2019 PSUI Customer Load'!Y506+'2019 PSUI Customer Gen'!Y506</f>
        <v>1153.0340000000001</v>
      </c>
      <c r="Z506" s="78">
        <f>'2019 PSUI Customer Load'!Z506+'2019 PSUI Customer Gen'!Z506</f>
        <v>1149.5640000000001</v>
      </c>
      <c r="AA506" s="86">
        <f t="shared" si="91"/>
        <v>1322.8030000000001</v>
      </c>
      <c r="AB506" s="77">
        <f t="shared" si="92"/>
        <v>2022</v>
      </c>
      <c r="AC506" s="76">
        <f t="shared" si="93"/>
        <v>3</v>
      </c>
      <c r="AD506" s="76" t="str">
        <f t="shared" si="94"/>
        <v/>
      </c>
      <c r="AE506" s="76" t="str">
        <f t="shared" si="95"/>
        <v/>
      </c>
      <c r="AF506" s="74">
        <f t="shared" si="96"/>
        <v>1322.8030000000001</v>
      </c>
      <c r="AG506" s="75" t="str">
        <f t="shared" si="97"/>
        <v>8:00</v>
      </c>
      <c r="AH506" s="74">
        <f t="shared" si="98"/>
        <v>30580.528999999999</v>
      </c>
      <c r="AI506" s="73" t="str">
        <f t="shared" si="99"/>
        <v/>
      </c>
      <c r="AJ506" s="73" t="str">
        <f t="shared" si="100"/>
        <v/>
      </c>
      <c r="AK506" s="73" t="str">
        <f t="shared" si="101"/>
        <v/>
      </c>
      <c r="AL506" s="72" t="str">
        <f t="shared" si="102"/>
        <v/>
      </c>
      <c r="AM506" s="71" t="str">
        <f t="shared" si="103"/>
        <v/>
      </c>
    </row>
    <row r="507" spans="2:39" ht="13.8" thickBot="1">
      <c r="B507" s="79">
        <v>44639</v>
      </c>
      <c r="C507" s="78">
        <f>'2019 PSUI Customer Load'!C507+'2019 PSUI Customer Gen'!C507</f>
        <v>1136.8979999999999</v>
      </c>
      <c r="D507" s="78">
        <f>'2019 PSUI Customer Load'!D507+'2019 PSUI Customer Gen'!D507</f>
        <v>1150.3950000000002</v>
      </c>
      <c r="E507" s="78">
        <f>'2019 PSUI Customer Load'!E507+'2019 PSUI Customer Gen'!E507</f>
        <v>1140.4559999999999</v>
      </c>
      <c r="F507" s="78">
        <f>'2019 PSUI Customer Load'!F507+'2019 PSUI Customer Gen'!F507</f>
        <v>1145.7070000000001</v>
      </c>
      <c r="G507" s="78">
        <f>'2019 PSUI Customer Load'!G507+'2019 PSUI Customer Gen'!G507</f>
        <v>1152.0810000000001</v>
      </c>
      <c r="H507" s="78">
        <f>'2019 PSUI Customer Load'!H507+'2019 PSUI Customer Gen'!H507</f>
        <v>1185.3800000000001</v>
      </c>
      <c r="I507" s="78">
        <f>'2019 PSUI Customer Load'!I507+'2019 PSUI Customer Gen'!I507</f>
        <v>1241.4140000000002</v>
      </c>
      <c r="J507" s="78">
        <f>'2019 PSUI Customer Load'!J507+'2019 PSUI Customer Gen'!J507</f>
        <v>1245.3119999999999</v>
      </c>
      <c r="K507" s="78">
        <f>'2019 PSUI Customer Load'!K507+'2019 PSUI Customer Gen'!K507</f>
        <v>1234.683</v>
      </c>
      <c r="L507" s="78">
        <f>'2019 PSUI Customer Load'!L507+'2019 PSUI Customer Gen'!L507</f>
        <v>1252.509</v>
      </c>
      <c r="M507" s="78">
        <f>'2019 PSUI Customer Load'!M507+'2019 PSUI Customer Gen'!M507</f>
        <v>1256.9549999999999</v>
      </c>
      <c r="N507" s="78">
        <f>'2019 PSUI Customer Load'!N507+'2019 PSUI Customer Gen'!N507</f>
        <v>1234.0329999999999</v>
      </c>
      <c r="O507" s="78">
        <f>'2019 PSUI Customer Load'!O507+'2019 PSUI Customer Gen'!O507</f>
        <v>1236.3110000000001</v>
      </c>
      <c r="P507" s="78">
        <f>'2019 PSUI Customer Load'!P507+'2019 PSUI Customer Gen'!P507</f>
        <v>1206.5829999999999</v>
      </c>
      <c r="Q507" s="78">
        <f>'2019 PSUI Customer Load'!Q507+'2019 PSUI Customer Gen'!Q507</f>
        <v>1189.5239999999999</v>
      </c>
      <c r="R507" s="78">
        <f>'2019 PSUI Customer Load'!R507+'2019 PSUI Customer Gen'!R507</f>
        <v>1185.0070000000001</v>
      </c>
      <c r="S507" s="78">
        <f>'2019 PSUI Customer Load'!S507+'2019 PSUI Customer Gen'!S507</f>
        <v>1151.4590000000001</v>
      </c>
      <c r="T507" s="78">
        <f>'2019 PSUI Customer Load'!T507+'2019 PSUI Customer Gen'!T507</f>
        <v>1142.9679999999998</v>
      </c>
      <c r="U507" s="78">
        <f>'2019 PSUI Customer Load'!U507+'2019 PSUI Customer Gen'!U507</f>
        <v>1091.5219999999999</v>
      </c>
      <c r="V507" s="78">
        <f>'2019 PSUI Customer Load'!V507+'2019 PSUI Customer Gen'!V507</f>
        <v>1184.153</v>
      </c>
      <c r="W507" s="78">
        <f>'2019 PSUI Customer Load'!W507+'2019 PSUI Customer Gen'!W507</f>
        <v>1182.4970000000001</v>
      </c>
      <c r="X507" s="78">
        <f>'2019 PSUI Customer Load'!X507+'2019 PSUI Customer Gen'!X507</f>
        <v>1175.568</v>
      </c>
      <c r="Y507" s="78">
        <f>'2019 PSUI Customer Load'!Y507+'2019 PSUI Customer Gen'!Y507</f>
        <v>1169.8389999999999</v>
      </c>
      <c r="Z507" s="78">
        <f>'2019 PSUI Customer Load'!Z507+'2019 PSUI Customer Gen'!Z507</f>
        <v>1185.7049999999999</v>
      </c>
      <c r="AA507" s="86">
        <f t="shared" si="91"/>
        <v>1256.9549999999999</v>
      </c>
      <c r="AB507" s="77">
        <f t="shared" si="92"/>
        <v>2022</v>
      </c>
      <c r="AC507" s="76">
        <f t="shared" si="93"/>
        <v>3</v>
      </c>
      <c r="AD507" s="76" t="str">
        <f t="shared" si="94"/>
        <v/>
      </c>
      <c r="AE507" s="76" t="str">
        <f t="shared" si="95"/>
        <v/>
      </c>
      <c r="AF507" s="74">
        <f t="shared" si="96"/>
        <v>1256.9549999999999</v>
      </c>
      <c r="AG507" s="75" t="str">
        <f t="shared" si="97"/>
        <v>11:00</v>
      </c>
      <c r="AH507" s="74">
        <f t="shared" si="98"/>
        <v>29733.914000000004</v>
      </c>
      <c r="AI507" s="73" t="str">
        <f t="shared" si="99"/>
        <v/>
      </c>
      <c r="AJ507" s="73" t="str">
        <f t="shared" si="100"/>
        <v/>
      </c>
      <c r="AK507" s="73" t="str">
        <f t="shared" si="101"/>
        <v/>
      </c>
      <c r="AL507" s="72" t="str">
        <f t="shared" si="102"/>
        <v/>
      </c>
      <c r="AM507" s="71" t="str">
        <f t="shared" si="103"/>
        <v/>
      </c>
    </row>
    <row r="508" spans="2:39" ht="13.8" thickBot="1">
      <c r="B508" s="79">
        <v>44640</v>
      </c>
      <c r="C508" s="78">
        <f>'2019 PSUI Customer Load'!C508+'2019 PSUI Customer Gen'!C508</f>
        <v>1165.0510000000002</v>
      </c>
      <c r="D508" s="78">
        <f>'2019 PSUI Customer Load'!D508+'2019 PSUI Customer Gen'!D508</f>
        <v>1165.6279999999999</v>
      </c>
      <c r="E508" s="78">
        <f>'2019 PSUI Customer Load'!E508+'2019 PSUI Customer Gen'!E508</f>
        <v>1164.0139999999999</v>
      </c>
      <c r="F508" s="78">
        <f>'2019 PSUI Customer Load'!F508+'2019 PSUI Customer Gen'!F508</f>
        <v>1165.701</v>
      </c>
      <c r="G508" s="78">
        <f>'2019 PSUI Customer Load'!G508+'2019 PSUI Customer Gen'!G508</f>
        <v>1166.903</v>
      </c>
      <c r="H508" s="78">
        <f>'2019 PSUI Customer Load'!H508+'2019 PSUI Customer Gen'!H508</f>
        <v>1210.3220000000001</v>
      </c>
      <c r="I508" s="78">
        <f>'2019 PSUI Customer Load'!I508+'2019 PSUI Customer Gen'!I508</f>
        <v>1241.5</v>
      </c>
      <c r="J508" s="78">
        <f>'2019 PSUI Customer Load'!J508+'2019 PSUI Customer Gen'!J508</f>
        <v>1234.19</v>
      </c>
      <c r="K508" s="78">
        <f>'2019 PSUI Customer Load'!K508+'2019 PSUI Customer Gen'!K508</f>
        <v>1237.961</v>
      </c>
      <c r="L508" s="78">
        <f>'2019 PSUI Customer Load'!L508+'2019 PSUI Customer Gen'!L508</f>
        <v>1243.221</v>
      </c>
      <c r="M508" s="78">
        <f>'2019 PSUI Customer Load'!M508+'2019 PSUI Customer Gen'!M508</f>
        <v>1226.7660000000001</v>
      </c>
      <c r="N508" s="78">
        <f>'2019 PSUI Customer Load'!N508+'2019 PSUI Customer Gen'!N508</f>
        <v>1189.6029999999998</v>
      </c>
      <c r="O508" s="78">
        <f>'2019 PSUI Customer Load'!O508+'2019 PSUI Customer Gen'!O508</f>
        <v>1161.2280000000001</v>
      </c>
      <c r="P508" s="78">
        <f>'2019 PSUI Customer Load'!P508+'2019 PSUI Customer Gen'!P508</f>
        <v>1160.4739999999999</v>
      </c>
      <c r="Q508" s="78">
        <f>'2019 PSUI Customer Load'!Q508+'2019 PSUI Customer Gen'!Q508</f>
        <v>1157.8610000000001</v>
      </c>
      <c r="R508" s="78">
        <f>'2019 PSUI Customer Load'!R508+'2019 PSUI Customer Gen'!R508</f>
        <v>1147.9749999999999</v>
      </c>
      <c r="S508" s="78">
        <f>'2019 PSUI Customer Load'!S508+'2019 PSUI Customer Gen'!S508</f>
        <v>1108.3120000000001</v>
      </c>
      <c r="T508" s="78">
        <f>'2019 PSUI Customer Load'!T508+'2019 PSUI Customer Gen'!T508</f>
        <v>1105.8149999999998</v>
      </c>
      <c r="U508" s="78">
        <f>'2019 PSUI Customer Load'!U508+'2019 PSUI Customer Gen'!U508</f>
        <v>1125.422</v>
      </c>
      <c r="V508" s="78">
        <f>'2019 PSUI Customer Load'!V508+'2019 PSUI Customer Gen'!V508</f>
        <v>1135.6290000000001</v>
      </c>
      <c r="W508" s="78">
        <f>'2019 PSUI Customer Load'!W508+'2019 PSUI Customer Gen'!W508</f>
        <v>1147.674</v>
      </c>
      <c r="X508" s="78">
        <f>'2019 PSUI Customer Load'!X508+'2019 PSUI Customer Gen'!X508</f>
        <v>1146.75</v>
      </c>
      <c r="Y508" s="78">
        <f>'2019 PSUI Customer Load'!Y508+'2019 PSUI Customer Gen'!Y508</f>
        <v>1165.9269999999999</v>
      </c>
      <c r="Z508" s="78">
        <f>'2019 PSUI Customer Load'!Z508+'2019 PSUI Customer Gen'!Z508</f>
        <v>1155.1420000000001</v>
      </c>
      <c r="AA508" s="86">
        <f t="shared" si="91"/>
        <v>1243.221</v>
      </c>
      <c r="AB508" s="77">
        <f t="shared" si="92"/>
        <v>2022</v>
      </c>
      <c r="AC508" s="76">
        <f t="shared" si="93"/>
        <v>3</v>
      </c>
      <c r="AD508" s="76" t="str">
        <f t="shared" si="94"/>
        <v/>
      </c>
      <c r="AE508" s="76" t="str">
        <f t="shared" si="95"/>
        <v/>
      </c>
      <c r="AF508" s="74">
        <f t="shared" si="96"/>
        <v>1243.221</v>
      </c>
      <c r="AG508" s="75" t="str">
        <f t="shared" si="97"/>
        <v>10:00</v>
      </c>
      <c r="AH508" s="74">
        <f t="shared" si="98"/>
        <v>29372.289999999997</v>
      </c>
      <c r="AI508" s="73" t="str">
        <f t="shared" si="99"/>
        <v/>
      </c>
      <c r="AJ508" s="73" t="str">
        <f t="shared" si="100"/>
        <v/>
      </c>
      <c r="AK508" s="73" t="str">
        <f t="shared" si="101"/>
        <v/>
      </c>
      <c r="AL508" s="72" t="str">
        <f t="shared" si="102"/>
        <v/>
      </c>
      <c r="AM508" s="71" t="str">
        <f t="shared" si="103"/>
        <v/>
      </c>
    </row>
    <row r="509" spans="2:39" ht="13.8" thickBot="1">
      <c r="B509" s="79">
        <v>44641</v>
      </c>
      <c r="C509" s="78">
        <f>'2019 PSUI Customer Load'!C509+'2019 PSUI Customer Gen'!C509</f>
        <v>1171.886</v>
      </c>
      <c r="D509" s="78">
        <f>'2019 PSUI Customer Load'!D509+'2019 PSUI Customer Gen'!D509</f>
        <v>1160.5110000000002</v>
      </c>
      <c r="E509" s="78">
        <f>'2019 PSUI Customer Load'!E509+'2019 PSUI Customer Gen'!E509</f>
        <v>1165.7839999999999</v>
      </c>
      <c r="F509" s="78">
        <f>'2019 PSUI Customer Load'!F509+'2019 PSUI Customer Gen'!F509</f>
        <v>1187.2840000000001</v>
      </c>
      <c r="G509" s="78">
        <f>'2019 PSUI Customer Load'!G509+'2019 PSUI Customer Gen'!G509</f>
        <v>1198.019</v>
      </c>
      <c r="H509" s="78">
        <f>'2019 PSUI Customer Load'!H509+'2019 PSUI Customer Gen'!H509</f>
        <v>1258.575</v>
      </c>
      <c r="I509" s="78">
        <f>'2019 PSUI Customer Load'!I509+'2019 PSUI Customer Gen'!I509</f>
        <v>1321.8410000000001</v>
      </c>
      <c r="J509" s="78">
        <f>'2019 PSUI Customer Load'!J509+'2019 PSUI Customer Gen'!J509</f>
        <v>1320.952</v>
      </c>
      <c r="K509" s="78">
        <f>'2019 PSUI Customer Load'!K509+'2019 PSUI Customer Gen'!K509</f>
        <v>1323.39</v>
      </c>
      <c r="L509" s="78">
        <f>'2019 PSUI Customer Load'!L509+'2019 PSUI Customer Gen'!L509</f>
        <v>1349.519</v>
      </c>
      <c r="M509" s="78">
        <f>'2019 PSUI Customer Load'!M509+'2019 PSUI Customer Gen'!M509</f>
        <v>1340.943</v>
      </c>
      <c r="N509" s="78">
        <f>'2019 PSUI Customer Load'!N509+'2019 PSUI Customer Gen'!N509</f>
        <v>1302.0070000000001</v>
      </c>
      <c r="O509" s="78">
        <f>'2019 PSUI Customer Load'!O509+'2019 PSUI Customer Gen'!O509</f>
        <v>1297.0900000000001</v>
      </c>
      <c r="P509" s="78">
        <f>'2019 PSUI Customer Load'!P509+'2019 PSUI Customer Gen'!P509</f>
        <v>1275.4839999999999</v>
      </c>
      <c r="Q509" s="78">
        <f>'2019 PSUI Customer Load'!Q509+'2019 PSUI Customer Gen'!Q509</f>
        <v>1289.6859999999999</v>
      </c>
      <c r="R509" s="78">
        <f>'2019 PSUI Customer Load'!R509+'2019 PSUI Customer Gen'!R509</f>
        <v>1248.4459999999999</v>
      </c>
      <c r="S509" s="78">
        <f>'2019 PSUI Customer Load'!S509+'2019 PSUI Customer Gen'!S509</f>
        <v>1198.098</v>
      </c>
      <c r="T509" s="78">
        <f>'2019 PSUI Customer Load'!T509+'2019 PSUI Customer Gen'!T509</f>
        <v>1179.0929999999998</v>
      </c>
      <c r="U509" s="78">
        <f>'2019 PSUI Customer Load'!U509+'2019 PSUI Customer Gen'!U509</f>
        <v>1226.299</v>
      </c>
      <c r="V509" s="78">
        <f>'2019 PSUI Customer Load'!V509+'2019 PSUI Customer Gen'!V509</f>
        <v>1226.9570000000001</v>
      </c>
      <c r="W509" s="78">
        <f>'2019 PSUI Customer Load'!W509+'2019 PSUI Customer Gen'!W509</f>
        <v>1228.212</v>
      </c>
      <c r="X509" s="78">
        <f>'2019 PSUI Customer Load'!X509+'2019 PSUI Customer Gen'!X509</f>
        <v>1212.7629999999999</v>
      </c>
      <c r="Y509" s="78">
        <f>'2019 PSUI Customer Load'!Y509+'2019 PSUI Customer Gen'!Y509</f>
        <v>1198.431</v>
      </c>
      <c r="Z509" s="78">
        <f>'2019 PSUI Customer Load'!Z509+'2019 PSUI Customer Gen'!Z509</f>
        <v>1199.5139999999999</v>
      </c>
      <c r="AA509" s="86">
        <f t="shared" si="91"/>
        <v>1349.519</v>
      </c>
      <c r="AB509" s="77">
        <f t="shared" si="92"/>
        <v>2022</v>
      </c>
      <c r="AC509" s="76">
        <f t="shared" si="93"/>
        <v>3</v>
      </c>
      <c r="AD509" s="76" t="str">
        <f t="shared" si="94"/>
        <v/>
      </c>
      <c r="AE509" s="76" t="str">
        <f t="shared" si="95"/>
        <v/>
      </c>
      <c r="AF509" s="74">
        <f t="shared" si="96"/>
        <v>1349.519</v>
      </c>
      <c r="AG509" s="75" t="str">
        <f t="shared" si="97"/>
        <v>10:00</v>
      </c>
      <c r="AH509" s="74">
        <f t="shared" si="98"/>
        <v>31230.302999999996</v>
      </c>
      <c r="AI509" s="73" t="str">
        <f t="shared" si="99"/>
        <v/>
      </c>
      <c r="AJ509" s="73" t="str">
        <f t="shared" si="100"/>
        <v/>
      </c>
      <c r="AK509" s="73" t="str">
        <f t="shared" si="101"/>
        <v/>
      </c>
      <c r="AL509" s="72" t="str">
        <f t="shared" si="102"/>
        <v/>
      </c>
      <c r="AM509" s="71" t="str">
        <f t="shared" si="103"/>
        <v/>
      </c>
    </row>
    <row r="510" spans="2:39" ht="13.8" thickBot="1">
      <c r="B510" s="79">
        <v>44642</v>
      </c>
      <c r="C510" s="78">
        <f>'2019 PSUI Customer Load'!C510+'2019 PSUI Customer Gen'!C510</f>
        <v>1199.73</v>
      </c>
      <c r="D510" s="78">
        <f>'2019 PSUI Customer Load'!D510+'2019 PSUI Customer Gen'!D510</f>
        <v>1193.56</v>
      </c>
      <c r="E510" s="78">
        <f>'2019 PSUI Customer Load'!E510+'2019 PSUI Customer Gen'!E510</f>
        <v>1151.627</v>
      </c>
      <c r="F510" s="78">
        <f>'2019 PSUI Customer Load'!F510+'2019 PSUI Customer Gen'!F510</f>
        <v>1174.18</v>
      </c>
      <c r="G510" s="78">
        <f>'2019 PSUI Customer Load'!G510+'2019 PSUI Customer Gen'!G510</f>
        <v>1198.8599999999999</v>
      </c>
      <c r="H510" s="78">
        <f>'2019 PSUI Customer Load'!H510+'2019 PSUI Customer Gen'!H510</f>
        <v>1236.8</v>
      </c>
      <c r="I510" s="78">
        <f>'2019 PSUI Customer Load'!I510+'2019 PSUI Customer Gen'!I510</f>
        <v>1314.5</v>
      </c>
      <c r="J510" s="78">
        <f>'2019 PSUI Customer Load'!J510+'2019 PSUI Customer Gen'!J510</f>
        <v>1331.58</v>
      </c>
      <c r="K510" s="78">
        <f>'2019 PSUI Customer Load'!K510+'2019 PSUI Customer Gen'!K510</f>
        <v>1320.83</v>
      </c>
      <c r="L510" s="78">
        <f>'2019 PSUI Customer Load'!L510+'2019 PSUI Customer Gen'!L510</f>
        <v>1343.06</v>
      </c>
      <c r="M510" s="78">
        <f>'2019 PSUI Customer Load'!M510+'2019 PSUI Customer Gen'!M510</f>
        <v>1348.9</v>
      </c>
      <c r="N510" s="78">
        <f>'2019 PSUI Customer Load'!N510+'2019 PSUI Customer Gen'!N510</f>
        <v>1304.56</v>
      </c>
      <c r="O510" s="78">
        <f>'2019 PSUI Customer Load'!O510+'2019 PSUI Customer Gen'!O510</f>
        <v>1302.77</v>
      </c>
      <c r="P510" s="78">
        <f>'2019 PSUI Customer Load'!P510+'2019 PSUI Customer Gen'!P510</f>
        <v>1297.03</v>
      </c>
      <c r="Q510" s="78">
        <f>'2019 PSUI Customer Load'!Q510+'2019 PSUI Customer Gen'!Q510</f>
        <v>1297.8699999999999</v>
      </c>
      <c r="R510" s="78">
        <f>'2019 PSUI Customer Load'!R510+'2019 PSUI Customer Gen'!R510</f>
        <v>1272.22</v>
      </c>
      <c r="S510" s="78">
        <f>'2019 PSUI Customer Load'!S510+'2019 PSUI Customer Gen'!S510</f>
        <v>1215.06</v>
      </c>
      <c r="T510" s="78">
        <f>'2019 PSUI Customer Load'!T510+'2019 PSUI Customer Gen'!T510</f>
        <v>1207.54</v>
      </c>
      <c r="U510" s="78">
        <f>'2019 PSUI Customer Load'!U510+'2019 PSUI Customer Gen'!U510</f>
        <v>1221.22</v>
      </c>
      <c r="V510" s="78">
        <f>'2019 PSUI Customer Load'!V510+'2019 PSUI Customer Gen'!V510</f>
        <v>1228.99</v>
      </c>
      <c r="W510" s="78">
        <f>'2019 PSUI Customer Load'!W510+'2019 PSUI Customer Gen'!W510</f>
        <v>1219.33</v>
      </c>
      <c r="X510" s="78">
        <f>'2019 PSUI Customer Load'!X510+'2019 PSUI Customer Gen'!X510</f>
        <v>1207.4000000000001</v>
      </c>
      <c r="Y510" s="78">
        <f>'2019 PSUI Customer Load'!Y510+'2019 PSUI Customer Gen'!Y510</f>
        <v>1213.73</v>
      </c>
      <c r="Z510" s="78">
        <f>'2019 PSUI Customer Load'!Z510+'2019 PSUI Customer Gen'!Z510</f>
        <v>1193.1199999999999</v>
      </c>
      <c r="AA510" s="86">
        <f t="shared" si="91"/>
        <v>1348.9</v>
      </c>
      <c r="AB510" s="77">
        <f t="shared" si="92"/>
        <v>2022</v>
      </c>
      <c r="AC510" s="76">
        <f t="shared" si="93"/>
        <v>3</v>
      </c>
      <c r="AD510" s="76" t="str">
        <f t="shared" si="94"/>
        <v/>
      </c>
      <c r="AE510" s="76" t="str">
        <f t="shared" si="95"/>
        <v/>
      </c>
      <c r="AF510" s="74">
        <f t="shared" si="96"/>
        <v>1348.9</v>
      </c>
      <c r="AG510" s="75" t="str">
        <f t="shared" si="97"/>
        <v>11:00</v>
      </c>
      <c r="AH510" s="74">
        <f t="shared" si="98"/>
        <v>31343.367000000006</v>
      </c>
      <c r="AI510" s="73" t="str">
        <f t="shared" si="99"/>
        <v/>
      </c>
      <c r="AJ510" s="73" t="str">
        <f t="shared" si="100"/>
        <v/>
      </c>
      <c r="AK510" s="73" t="str">
        <f t="shared" si="101"/>
        <v/>
      </c>
      <c r="AL510" s="72" t="str">
        <f t="shared" si="102"/>
        <v/>
      </c>
      <c r="AM510" s="71" t="str">
        <f t="shared" si="103"/>
        <v/>
      </c>
    </row>
    <row r="511" spans="2:39" ht="13.8" thickBot="1">
      <c r="B511" s="79">
        <v>44643</v>
      </c>
      <c r="C511" s="78">
        <f>'2019 PSUI Customer Load'!C511+'2019 PSUI Customer Gen'!C511</f>
        <v>1186.18</v>
      </c>
      <c r="D511" s="78">
        <f>'2019 PSUI Customer Load'!D511+'2019 PSUI Customer Gen'!D511</f>
        <v>1187.27</v>
      </c>
      <c r="E511" s="78">
        <f>'2019 PSUI Customer Load'!E511+'2019 PSUI Customer Gen'!E511</f>
        <v>1168.83</v>
      </c>
      <c r="F511" s="78">
        <f>'2019 PSUI Customer Load'!F511+'2019 PSUI Customer Gen'!F511</f>
        <v>1180.6600000000001</v>
      </c>
      <c r="G511" s="78">
        <f>'2019 PSUI Customer Load'!G511+'2019 PSUI Customer Gen'!G511</f>
        <v>1205.33</v>
      </c>
      <c r="H511" s="78">
        <f>'2019 PSUI Customer Load'!H511+'2019 PSUI Customer Gen'!H511</f>
        <v>1250.24</v>
      </c>
      <c r="I511" s="78">
        <f>'2019 PSUI Customer Load'!I511+'2019 PSUI Customer Gen'!I511</f>
        <v>1341.31</v>
      </c>
      <c r="J511" s="78">
        <f>'2019 PSUI Customer Load'!J511+'2019 PSUI Customer Gen'!J511</f>
        <v>1371.44</v>
      </c>
      <c r="K511" s="78">
        <f>'2019 PSUI Customer Load'!K511+'2019 PSUI Customer Gen'!K511</f>
        <v>1375.92</v>
      </c>
      <c r="L511" s="78">
        <f>'2019 PSUI Customer Load'!L511+'2019 PSUI Customer Gen'!L511</f>
        <v>1386.88</v>
      </c>
      <c r="M511" s="78">
        <f>'2019 PSUI Customer Load'!M511+'2019 PSUI Customer Gen'!M511</f>
        <v>1406.86</v>
      </c>
      <c r="N511" s="78">
        <f>'2019 PSUI Customer Load'!N511+'2019 PSUI Customer Gen'!N511</f>
        <v>1376.45</v>
      </c>
      <c r="O511" s="78">
        <f>'2019 PSUI Customer Load'!O511+'2019 PSUI Customer Gen'!O511</f>
        <v>1383.45</v>
      </c>
      <c r="P511" s="78">
        <f>'2019 PSUI Customer Load'!P511+'2019 PSUI Customer Gen'!P511</f>
        <v>1379.14</v>
      </c>
      <c r="Q511" s="78">
        <f>'2019 PSUI Customer Load'!Q511+'2019 PSUI Customer Gen'!Q511</f>
        <v>1369.66</v>
      </c>
      <c r="R511" s="78">
        <f>'2019 PSUI Customer Load'!R511+'2019 PSUI Customer Gen'!R511</f>
        <v>1349.22</v>
      </c>
      <c r="S511" s="78">
        <f>'2019 PSUI Customer Load'!S511+'2019 PSUI Customer Gen'!S511</f>
        <v>1301.44</v>
      </c>
      <c r="T511" s="78">
        <f>'2019 PSUI Customer Load'!T511+'2019 PSUI Customer Gen'!T511</f>
        <v>1258.32</v>
      </c>
      <c r="U511" s="78">
        <f>'2019 PSUI Customer Load'!U511+'2019 PSUI Customer Gen'!U511</f>
        <v>1272.6400000000001</v>
      </c>
      <c r="V511" s="78">
        <f>'2019 PSUI Customer Load'!V511+'2019 PSUI Customer Gen'!V511</f>
        <v>1265.3900000000001</v>
      </c>
      <c r="W511" s="78">
        <f>'2019 PSUI Customer Load'!W511+'2019 PSUI Customer Gen'!W511</f>
        <v>1239.3499999999999</v>
      </c>
      <c r="X511" s="78">
        <f>'2019 PSUI Customer Load'!X511+'2019 PSUI Customer Gen'!X511</f>
        <v>1235.3599999999999</v>
      </c>
      <c r="Y511" s="78">
        <f>'2019 PSUI Customer Load'!Y511+'2019 PSUI Customer Gen'!Y511</f>
        <v>1210.51</v>
      </c>
      <c r="Z511" s="78">
        <f>'2019 PSUI Customer Load'!Z511+'2019 PSUI Customer Gen'!Z511</f>
        <v>1202.3499999999999</v>
      </c>
      <c r="AA511" s="86">
        <f t="shared" si="91"/>
        <v>1406.86</v>
      </c>
      <c r="AB511" s="77">
        <f t="shared" si="92"/>
        <v>2022</v>
      </c>
      <c r="AC511" s="76">
        <f t="shared" si="93"/>
        <v>3</v>
      </c>
      <c r="AD511" s="76" t="str">
        <f t="shared" si="94"/>
        <v/>
      </c>
      <c r="AE511" s="76" t="str">
        <f t="shared" si="95"/>
        <v/>
      </c>
      <c r="AF511" s="74">
        <f t="shared" si="96"/>
        <v>1406.86</v>
      </c>
      <c r="AG511" s="75" t="str">
        <f t="shared" si="97"/>
        <v>11:00</v>
      </c>
      <c r="AH511" s="74">
        <f t="shared" si="98"/>
        <v>32311.059999999998</v>
      </c>
      <c r="AI511" s="73" t="str">
        <f t="shared" si="99"/>
        <v/>
      </c>
      <c r="AJ511" s="73" t="str">
        <f t="shared" si="100"/>
        <v/>
      </c>
      <c r="AK511" s="73" t="str">
        <f t="shared" si="101"/>
        <v/>
      </c>
      <c r="AL511" s="72" t="str">
        <f t="shared" si="102"/>
        <v/>
      </c>
      <c r="AM511" s="71" t="str">
        <f t="shared" si="103"/>
        <v/>
      </c>
    </row>
    <row r="512" spans="2:39" ht="13.8" thickBot="1">
      <c r="B512" s="79">
        <v>44644</v>
      </c>
      <c r="C512" s="78">
        <f>'2019 PSUI Customer Load'!C512+'2019 PSUI Customer Gen'!C512</f>
        <v>1200.4000000000001</v>
      </c>
      <c r="D512" s="78">
        <f>'2019 PSUI Customer Load'!D512+'2019 PSUI Customer Gen'!D512</f>
        <v>1174.81</v>
      </c>
      <c r="E512" s="78">
        <f>'2019 PSUI Customer Load'!E512+'2019 PSUI Customer Gen'!E512</f>
        <v>1170.4000000000001</v>
      </c>
      <c r="F512" s="78">
        <f>'2019 PSUI Customer Load'!F512+'2019 PSUI Customer Gen'!F512</f>
        <v>1166.03</v>
      </c>
      <c r="G512" s="78">
        <f>'2019 PSUI Customer Load'!G512+'2019 PSUI Customer Gen'!G512</f>
        <v>1175.3699999999999</v>
      </c>
      <c r="H512" s="78">
        <f>'2019 PSUI Customer Load'!H512+'2019 PSUI Customer Gen'!H512</f>
        <v>1206.07</v>
      </c>
      <c r="I512" s="78">
        <f>'2019 PSUI Customer Load'!I512+'2019 PSUI Customer Gen'!I512</f>
        <v>1289.47</v>
      </c>
      <c r="J512" s="78">
        <f>'2019 PSUI Customer Load'!J512+'2019 PSUI Customer Gen'!J512</f>
        <v>1318.84</v>
      </c>
      <c r="K512" s="78">
        <f>'2019 PSUI Customer Load'!K512+'2019 PSUI Customer Gen'!K512</f>
        <v>1309.98</v>
      </c>
      <c r="L512" s="78">
        <f>'2019 PSUI Customer Load'!L512+'2019 PSUI Customer Gen'!L512</f>
        <v>1333.68</v>
      </c>
      <c r="M512" s="78">
        <f>'2019 PSUI Customer Load'!M512+'2019 PSUI Customer Gen'!M512</f>
        <v>1336.9</v>
      </c>
      <c r="N512" s="78">
        <f>'2019 PSUI Customer Load'!N512+'2019 PSUI Customer Gen'!N512</f>
        <v>1292.45</v>
      </c>
      <c r="O512" s="78">
        <f>'2019 PSUI Customer Load'!O512+'2019 PSUI Customer Gen'!O512</f>
        <v>1299.73</v>
      </c>
      <c r="P512" s="78">
        <f>'2019 PSUI Customer Load'!P512+'2019 PSUI Customer Gen'!P512</f>
        <v>1335.5719999999999</v>
      </c>
      <c r="Q512" s="78">
        <f>'2019 PSUI Customer Load'!Q512+'2019 PSUI Customer Gen'!Q512</f>
        <v>1335.0350000000001</v>
      </c>
      <c r="R512" s="78">
        <f>'2019 PSUI Customer Load'!R512+'2019 PSUI Customer Gen'!R512</f>
        <v>1290.9939999999999</v>
      </c>
      <c r="S512" s="78">
        <f>'2019 PSUI Customer Load'!S512+'2019 PSUI Customer Gen'!S512</f>
        <v>1217.75</v>
      </c>
      <c r="T512" s="78">
        <f>'2019 PSUI Customer Load'!T512+'2019 PSUI Customer Gen'!T512</f>
        <v>1180.681</v>
      </c>
      <c r="U512" s="78">
        <f>'2019 PSUI Customer Load'!U512+'2019 PSUI Customer Gen'!U512</f>
        <v>1187.192</v>
      </c>
      <c r="V512" s="78">
        <f>'2019 PSUI Customer Load'!V512+'2019 PSUI Customer Gen'!V512</f>
        <v>1187.491</v>
      </c>
      <c r="W512" s="78">
        <f>'2019 PSUI Customer Load'!W512+'2019 PSUI Customer Gen'!W512</f>
        <v>1191.4649999999999</v>
      </c>
      <c r="X512" s="78">
        <f>'2019 PSUI Customer Load'!X512+'2019 PSUI Customer Gen'!X512</f>
        <v>1189.0910000000001</v>
      </c>
      <c r="Y512" s="78">
        <f>'2019 PSUI Customer Load'!Y512+'2019 PSUI Customer Gen'!Y512</f>
        <v>1174.7860000000001</v>
      </c>
      <c r="Z512" s="78">
        <f>'2019 PSUI Customer Load'!Z512+'2019 PSUI Customer Gen'!Z512</f>
        <v>1158.778</v>
      </c>
      <c r="AA512" s="86">
        <f t="shared" si="91"/>
        <v>1336.9</v>
      </c>
      <c r="AB512" s="77">
        <f t="shared" si="92"/>
        <v>2022</v>
      </c>
      <c r="AC512" s="76">
        <f t="shared" si="93"/>
        <v>3</v>
      </c>
      <c r="AD512" s="76" t="str">
        <f t="shared" si="94"/>
        <v/>
      </c>
      <c r="AE512" s="76" t="str">
        <f t="shared" si="95"/>
        <v/>
      </c>
      <c r="AF512" s="74">
        <f t="shared" si="96"/>
        <v>1336.9</v>
      </c>
      <c r="AG512" s="75" t="str">
        <f t="shared" si="97"/>
        <v>11:00</v>
      </c>
      <c r="AH512" s="74">
        <f t="shared" si="98"/>
        <v>31059.864999999994</v>
      </c>
      <c r="AI512" s="73" t="str">
        <f t="shared" si="99"/>
        <v/>
      </c>
      <c r="AJ512" s="73" t="str">
        <f t="shared" si="100"/>
        <v/>
      </c>
      <c r="AK512" s="73" t="str">
        <f t="shared" si="101"/>
        <v/>
      </c>
      <c r="AL512" s="72" t="str">
        <f t="shared" si="102"/>
        <v/>
      </c>
      <c r="AM512" s="71" t="str">
        <f t="shared" si="103"/>
        <v/>
      </c>
    </row>
    <row r="513" spans="2:39" ht="13.8" thickBot="1">
      <c r="B513" s="79">
        <v>44645</v>
      </c>
      <c r="C513" s="78">
        <f>'2019 PSUI Customer Load'!C513+'2019 PSUI Customer Gen'!C513</f>
        <v>1152.1759999999999</v>
      </c>
      <c r="D513" s="78">
        <f>'2019 PSUI Customer Load'!D513+'2019 PSUI Customer Gen'!D513</f>
        <v>1145.9690000000001</v>
      </c>
      <c r="E513" s="78">
        <f>'2019 PSUI Customer Load'!E513+'2019 PSUI Customer Gen'!E513</f>
        <v>1151.895</v>
      </c>
      <c r="F513" s="78">
        <f>'2019 PSUI Customer Load'!F513+'2019 PSUI Customer Gen'!F513</f>
        <v>1160.405</v>
      </c>
      <c r="G513" s="78">
        <f>'2019 PSUI Customer Load'!G513+'2019 PSUI Customer Gen'!G513</f>
        <v>1186.2910000000002</v>
      </c>
      <c r="H513" s="78">
        <f>'2019 PSUI Customer Load'!H513+'2019 PSUI Customer Gen'!H513</f>
        <v>1217.239</v>
      </c>
      <c r="I513" s="78">
        <f>'2019 PSUI Customer Load'!I513+'2019 PSUI Customer Gen'!I513</f>
        <v>1306.5510000000002</v>
      </c>
      <c r="J513" s="78">
        <f>'2019 PSUI Customer Load'!J513+'2019 PSUI Customer Gen'!J513</f>
        <v>1348.6309999999999</v>
      </c>
      <c r="K513" s="78">
        <f>'2019 PSUI Customer Load'!K513+'2019 PSUI Customer Gen'!K513</f>
        <v>1349.0900000000001</v>
      </c>
      <c r="L513" s="78">
        <f>'2019 PSUI Customer Load'!L513+'2019 PSUI Customer Gen'!L513</f>
        <v>1409.5459999999998</v>
      </c>
      <c r="M513" s="78">
        <f>'2019 PSUI Customer Load'!M513+'2019 PSUI Customer Gen'!M513</f>
        <v>1414.4090000000001</v>
      </c>
      <c r="N513" s="78">
        <f>'2019 PSUI Customer Load'!N513+'2019 PSUI Customer Gen'!N513</f>
        <v>1386.252</v>
      </c>
      <c r="O513" s="78">
        <f>'2019 PSUI Customer Load'!O513+'2019 PSUI Customer Gen'!O513</f>
        <v>1379.546</v>
      </c>
      <c r="P513" s="78">
        <f>'2019 PSUI Customer Load'!P513+'2019 PSUI Customer Gen'!P513</f>
        <v>1361.193</v>
      </c>
      <c r="Q513" s="78">
        <f>'2019 PSUI Customer Load'!Q513+'2019 PSUI Customer Gen'!Q513</f>
        <v>1357.9089999999999</v>
      </c>
      <c r="R513" s="78">
        <f>'2019 PSUI Customer Load'!R513+'2019 PSUI Customer Gen'!R513</f>
        <v>1317.1489999999999</v>
      </c>
      <c r="S513" s="78">
        <f>'2019 PSUI Customer Load'!S513+'2019 PSUI Customer Gen'!S513</f>
        <v>1266.98</v>
      </c>
      <c r="T513" s="78">
        <f>'2019 PSUI Customer Load'!T513+'2019 PSUI Customer Gen'!T513</f>
        <v>1221.818</v>
      </c>
      <c r="U513" s="78">
        <f>'2019 PSUI Customer Load'!U513+'2019 PSUI Customer Gen'!U513</f>
        <v>1245.895</v>
      </c>
      <c r="V513" s="78">
        <f>'2019 PSUI Customer Load'!V513+'2019 PSUI Customer Gen'!V513</f>
        <v>1225.3419999999999</v>
      </c>
      <c r="W513" s="78">
        <f>'2019 PSUI Customer Load'!W513+'2019 PSUI Customer Gen'!W513</f>
        <v>1236.258</v>
      </c>
      <c r="X513" s="78">
        <f>'2019 PSUI Customer Load'!X513+'2019 PSUI Customer Gen'!X513</f>
        <v>1210.3919999999998</v>
      </c>
      <c r="Y513" s="78">
        <f>'2019 PSUI Customer Load'!Y513+'2019 PSUI Customer Gen'!Y513</f>
        <v>1180.9639999999999</v>
      </c>
      <c r="Z513" s="78">
        <f>'2019 PSUI Customer Load'!Z513+'2019 PSUI Customer Gen'!Z513</f>
        <v>1160.992</v>
      </c>
      <c r="AA513" s="86">
        <f t="shared" si="91"/>
        <v>1414.4090000000001</v>
      </c>
      <c r="AB513" s="77">
        <f t="shared" si="92"/>
        <v>2022</v>
      </c>
      <c r="AC513" s="76">
        <f t="shared" si="93"/>
        <v>3</v>
      </c>
      <c r="AD513" s="76" t="str">
        <f t="shared" si="94"/>
        <v/>
      </c>
      <c r="AE513" s="76" t="str">
        <f t="shared" si="95"/>
        <v/>
      </c>
      <c r="AF513" s="74">
        <f t="shared" si="96"/>
        <v>1414.4090000000001</v>
      </c>
      <c r="AG513" s="75" t="str">
        <f t="shared" si="97"/>
        <v>11:00</v>
      </c>
      <c r="AH513" s="74">
        <f t="shared" si="98"/>
        <v>31807.300999999999</v>
      </c>
      <c r="AI513" s="73" t="str">
        <f t="shared" si="99"/>
        <v/>
      </c>
      <c r="AJ513" s="73" t="str">
        <f t="shared" si="100"/>
        <v/>
      </c>
      <c r="AK513" s="73" t="str">
        <f t="shared" si="101"/>
        <v/>
      </c>
      <c r="AL513" s="72" t="str">
        <f t="shared" si="102"/>
        <v/>
      </c>
      <c r="AM513" s="71" t="str">
        <f t="shared" si="103"/>
        <v/>
      </c>
    </row>
    <row r="514" spans="2:39" ht="13.8" thickBot="1">
      <c r="B514" s="79">
        <v>44646</v>
      </c>
      <c r="C514" s="78">
        <f>'2019 PSUI Customer Load'!C514+'2019 PSUI Customer Gen'!C514</f>
        <v>1155.98</v>
      </c>
      <c r="D514" s="78">
        <f>'2019 PSUI Customer Load'!D514+'2019 PSUI Customer Gen'!D514</f>
        <v>1153.3620000000001</v>
      </c>
      <c r="E514" s="78">
        <f>'2019 PSUI Customer Load'!E514+'2019 PSUI Customer Gen'!E514</f>
        <v>1146.7080000000001</v>
      </c>
      <c r="F514" s="78">
        <f>'2019 PSUI Customer Load'!F514+'2019 PSUI Customer Gen'!F514</f>
        <v>1150.702</v>
      </c>
      <c r="G514" s="78">
        <f>'2019 PSUI Customer Load'!G514+'2019 PSUI Customer Gen'!G514</f>
        <v>1156.7659999999998</v>
      </c>
      <c r="H514" s="78">
        <f>'2019 PSUI Customer Load'!H514+'2019 PSUI Customer Gen'!H514</f>
        <v>1180.9100000000001</v>
      </c>
      <c r="I514" s="78">
        <f>'2019 PSUI Customer Load'!I514+'2019 PSUI Customer Gen'!I514</f>
        <v>1211.5050000000001</v>
      </c>
      <c r="J514" s="78">
        <f>'2019 PSUI Customer Load'!J514+'2019 PSUI Customer Gen'!J514</f>
        <v>1252.6480000000001</v>
      </c>
      <c r="K514" s="78">
        <f>'2019 PSUI Customer Load'!K514+'2019 PSUI Customer Gen'!K514</f>
        <v>1235.8140000000001</v>
      </c>
      <c r="L514" s="78">
        <f>'2019 PSUI Customer Load'!L514+'2019 PSUI Customer Gen'!L514</f>
        <v>1243.0640000000001</v>
      </c>
      <c r="M514" s="78">
        <f>'2019 PSUI Customer Load'!M514+'2019 PSUI Customer Gen'!M514</f>
        <v>1252.481</v>
      </c>
      <c r="N514" s="78">
        <f>'2019 PSUI Customer Load'!N514+'2019 PSUI Customer Gen'!N514</f>
        <v>1226.2</v>
      </c>
      <c r="O514" s="78">
        <f>'2019 PSUI Customer Load'!O514+'2019 PSUI Customer Gen'!O514</f>
        <v>1231.586</v>
      </c>
      <c r="P514" s="78">
        <f>'2019 PSUI Customer Load'!P514+'2019 PSUI Customer Gen'!P514</f>
        <v>1202.4290000000001</v>
      </c>
      <c r="Q514" s="78">
        <f>'2019 PSUI Customer Load'!Q514+'2019 PSUI Customer Gen'!Q514</f>
        <v>1213.404</v>
      </c>
      <c r="R514" s="78">
        <f>'2019 PSUI Customer Load'!R514+'2019 PSUI Customer Gen'!R514</f>
        <v>1208</v>
      </c>
      <c r="S514" s="78">
        <f>'2019 PSUI Customer Load'!S514+'2019 PSUI Customer Gen'!S514</f>
        <v>1176.8869999999999</v>
      </c>
      <c r="T514" s="78">
        <f>'2019 PSUI Customer Load'!T514+'2019 PSUI Customer Gen'!T514</f>
        <v>1188.1759999999999</v>
      </c>
      <c r="U514" s="78">
        <f>'2019 PSUI Customer Load'!U514+'2019 PSUI Customer Gen'!U514</f>
        <v>1203.925</v>
      </c>
      <c r="V514" s="78">
        <f>'2019 PSUI Customer Load'!V514+'2019 PSUI Customer Gen'!V514</f>
        <v>1185.4290000000001</v>
      </c>
      <c r="W514" s="78">
        <f>'2019 PSUI Customer Load'!W514+'2019 PSUI Customer Gen'!W514</f>
        <v>1192.777</v>
      </c>
      <c r="X514" s="78">
        <f>'2019 PSUI Customer Load'!X514+'2019 PSUI Customer Gen'!X514</f>
        <v>1191.799</v>
      </c>
      <c r="Y514" s="78">
        <f>'2019 PSUI Customer Load'!Y514+'2019 PSUI Customer Gen'!Y514</f>
        <v>1191.0239999999999</v>
      </c>
      <c r="Z514" s="78">
        <f>'2019 PSUI Customer Load'!Z514+'2019 PSUI Customer Gen'!Z514</f>
        <v>1185.9659999999999</v>
      </c>
      <c r="AA514" s="86">
        <f t="shared" si="91"/>
        <v>1252.6480000000001</v>
      </c>
      <c r="AB514" s="77">
        <f t="shared" si="92"/>
        <v>2022</v>
      </c>
      <c r="AC514" s="76">
        <f t="shared" si="93"/>
        <v>3</v>
      </c>
      <c r="AD514" s="76" t="str">
        <f t="shared" si="94"/>
        <v/>
      </c>
      <c r="AE514" s="76" t="str">
        <f t="shared" si="95"/>
        <v/>
      </c>
      <c r="AF514" s="74">
        <f t="shared" si="96"/>
        <v>1252.6480000000001</v>
      </c>
      <c r="AG514" s="75" t="str">
        <f t="shared" si="97"/>
        <v>8:00</v>
      </c>
      <c r="AH514" s="74">
        <f t="shared" si="98"/>
        <v>29990.19</v>
      </c>
      <c r="AI514" s="73" t="str">
        <f t="shared" si="99"/>
        <v/>
      </c>
      <c r="AJ514" s="73" t="str">
        <f t="shared" si="100"/>
        <v/>
      </c>
      <c r="AK514" s="73" t="str">
        <f t="shared" si="101"/>
        <v/>
      </c>
      <c r="AL514" s="72" t="str">
        <f t="shared" si="102"/>
        <v/>
      </c>
      <c r="AM514" s="71" t="str">
        <f t="shared" si="103"/>
        <v/>
      </c>
    </row>
    <row r="515" spans="2:39" ht="13.8" thickBot="1">
      <c r="B515" s="79">
        <v>44647</v>
      </c>
      <c r="C515" s="78">
        <f>'2019 PSUI Customer Load'!C515+'2019 PSUI Customer Gen'!C515</f>
        <v>1175.441</v>
      </c>
      <c r="D515" s="78">
        <f>'2019 PSUI Customer Load'!D515+'2019 PSUI Customer Gen'!D515</f>
        <v>1186.1489999999999</v>
      </c>
      <c r="E515" s="78">
        <f>'2019 PSUI Customer Load'!E515+'2019 PSUI Customer Gen'!E515</f>
        <v>1193.6579999999999</v>
      </c>
      <c r="F515" s="78">
        <f>'2019 PSUI Customer Load'!F515+'2019 PSUI Customer Gen'!F515</f>
        <v>1207.9880000000001</v>
      </c>
      <c r="G515" s="78">
        <f>'2019 PSUI Customer Load'!G515+'2019 PSUI Customer Gen'!G515</f>
        <v>1198.298</v>
      </c>
      <c r="H515" s="78">
        <f>'2019 PSUI Customer Load'!H515+'2019 PSUI Customer Gen'!H515</f>
        <v>1236.501</v>
      </c>
      <c r="I515" s="78">
        <f>'2019 PSUI Customer Load'!I515+'2019 PSUI Customer Gen'!I515</f>
        <v>1306.6890000000001</v>
      </c>
      <c r="J515" s="78">
        <f>'2019 PSUI Customer Load'!J515+'2019 PSUI Customer Gen'!J515</f>
        <v>1279.4250000000002</v>
      </c>
      <c r="K515" s="78">
        <f>'2019 PSUI Customer Load'!K515+'2019 PSUI Customer Gen'!K515</f>
        <v>1290.152</v>
      </c>
      <c r="L515" s="78">
        <f>'2019 PSUI Customer Load'!L515+'2019 PSUI Customer Gen'!L515</f>
        <v>1304.835</v>
      </c>
      <c r="M515" s="78">
        <f>'2019 PSUI Customer Load'!M515+'2019 PSUI Customer Gen'!M515</f>
        <v>1304.828</v>
      </c>
      <c r="N515" s="78">
        <f>'2019 PSUI Customer Load'!N515+'2019 PSUI Customer Gen'!N515</f>
        <v>1271.634</v>
      </c>
      <c r="O515" s="78">
        <f>'2019 PSUI Customer Load'!O515+'2019 PSUI Customer Gen'!O515</f>
        <v>1262.317</v>
      </c>
      <c r="P515" s="78">
        <f>'2019 PSUI Customer Load'!P515+'2019 PSUI Customer Gen'!P515</f>
        <v>1238.8440000000001</v>
      </c>
      <c r="Q515" s="78">
        <f>'2019 PSUI Customer Load'!Q515+'2019 PSUI Customer Gen'!Q515</f>
        <v>1256.1130000000001</v>
      </c>
      <c r="R515" s="78">
        <f>'2019 PSUI Customer Load'!R515+'2019 PSUI Customer Gen'!R515</f>
        <v>1244.5160000000001</v>
      </c>
      <c r="S515" s="78">
        <f>'2019 PSUI Customer Load'!S515+'2019 PSUI Customer Gen'!S515</f>
        <v>1231.5980000000002</v>
      </c>
      <c r="T515" s="78">
        <f>'2019 PSUI Customer Load'!T515+'2019 PSUI Customer Gen'!T515</f>
        <v>1263.7530000000002</v>
      </c>
      <c r="U515" s="78">
        <f>'2019 PSUI Customer Load'!U515+'2019 PSUI Customer Gen'!U515</f>
        <v>1263.4930000000002</v>
      </c>
      <c r="V515" s="78">
        <f>'2019 PSUI Customer Load'!V515+'2019 PSUI Customer Gen'!V515</f>
        <v>1263.9649999999999</v>
      </c>
      <c r="W515" s="78">
        <f>'2019 PSUI Customer Load'!W515+'2019 PSUI Customer Gen'!W515</f>
        <v>1255.675</v>
      </c>
      <c r="X515" s="78">
        <f>'2019 PSUI Customer Load'!X515+'2019 PSUI Customer Gen'!X515</f>
        <v>1259.0819999999999</v>
      </c>
      <c r="Y515" s="78">
        <f>'2019 PSUI Customer Load'!Y515+'2019 PSUI Customer Gen'!Y515</f>
        <v>1268.296</v>
      </c>
      <c r="Z515" s="78">
        <f>'2019 PSUI Customer Load'!Z515+'2019 PSUI Customer Gen'!Z515</f>
        <v>1265.5440000000001</v>
      </c>
      <c r="AA515" s="86">
        <f t="shared" ref="AA515:AA578" si="104">MAX(C515:Z515)</f>
        <v>1306.6890000000001</v>
      </c>
      <c r="AB515" s="77">
        <f t="shared" ref="AB515:AB578" si="105">YEAR(B515)</f>
        <v>2022</v>
      </c>
      <c r="AC515" s="76">
        <f t="shared" ref="AC515:AC578" si="106">MONTH(B515)</f>
        <v>3</v>
      </c>
      <c r="AD515" s="76" t="str">
        <f t="shared" ref="AD515:AD578" si="107">IF(AE515="","",AB515&amp;"-"&amp;AE515)</f>
        <v/>
      </c>
      <c r="AE515" s="76" t="str">
        <f t="shared" ref="AE515:AE578" si="108">IF(DAY(B515+1)=1,AC515,"")</f>
        <v/>
      </c>
      <c r="AF515" s="74">
        <f t="shared" ref="AF515:AF578" si="109">MAX(C515:AA515)</f>
        <v>1306.6890000000001</v>
      </c>
      <c r="AG515" s="75" t="str">
        <f t="shared" ref="AG515:AG578" si="110">INDEX($C$2:$Z$2,MATCH(AF515,C515:Z515,0))</f>
        <v>7:00</v>
      </c>
      <c r="AH515" s="74">
        <f t="shared" ref="AH515:AH578" si="111">SUM(C515:AA515)</f>
        <v>31335.483</v>
      </c>
      <c r="AI515" s="73" t="str">
        <f t="shared" ref="AI515:AI578" si="112">IF(AE515&lt;&gt;"",SUMIFS(AF:AF,AC:AC,AC515,AB:AB,AB515),"")</f>
        <v/>
      </c>
      <c r="AJ515" s="73" t="str">
        <f t="shared" ref="AJ515:AJ578" si="113">IF(AI515="","",_xlfn.MAXIFS(AF:AF,AC:AC,AC515,AB:AB,AB515))</f>
        <v/>
      </c>
      <c r="AK515" s="73" t="str">
        <f t="shared" ref="AK515:AK578" si="114">IF(AI515="","",_xlfn.MAXIFS(AH:AH,AC:AC,AC515,AB:AB,AB515))</f>
        <v/>
      </c>
      <c r="AL515" s="72" t="str">
        <f t="shared" ref="AL515:AL578" si="115">IF(AI515&lt;&gt;"",INDEX(B:B,MATCH(AJ515,AF:AF,0)),"")</f>
        <v/>
      </c>
      <c r="AM515" s="71" t="str">
        <f t="shared" ref="AM515:AM578" si="116">IF(AI515&lt;&gt;"",INDEX(AG:AG,MATCH(AJ515,AF:AF,0)),"")</f>
        <v/>
      </c>
    </row>
    <row r="516" spans="2:39" ht="13.8" thickBot="1">
      <c r="B516" s="79">
        <v>44648</v>
      </c>
      <c r="C516" s="78">
        <f>'2019 PSUI Customer Load'!C516+'2019 PSUI Customer Gen'!C516</f>
        <v>1270.7</v>
      </c>
      <c r="D516" s="78">
        <f>'2019 PSUI Customer Load'!D516+'2019 PSUI Customer Gen'!D516</f>
        <v>1282.674</v>
      </c>
      <c r="E516" s="78">
        <f>'2019 PSUI Customer Load'!E516+'2019 PSUI Customer Gen'!E516</f>
        <v>1291.558</v>
      </c>
      <c r="F516" s="78">
        <f>'2019 PSUI Customer Load'!F516+'2019 PSUI Customer Gen'!F516</f>
        <v>1315.723</v>
      </c>
      <c r="G516" s="78">
        <f>'2019 PSUI Customer Load'!G516+'2019 PSUI Customer Gen'!G516</f>
        <v>1321.8899999999999</v>
      </c>
      <c r="H516" s="78">
        <f>'2019 PSUI Customer Load'!H516+'2019 PSUI Customer Gen'!H516</f>
        <v>1367.3429999999998</v>
      </c>
      <c r="I516" s="78">
        <f>'2019 PSUI Customer Load'!I516+'2019 PSUI Customer Gen'!I516</f>
        <v>1444.548</v>
      </c>
      <c r="J516" s="78">
        <f>'2019 PSUI Customer Load'!J516+'2019 PSUI Customer Gen'!J516</f>
        <v>1459.172</v>
      </c>
      <c r="K516" s="78">
        <f>'2019 PSUI Customer Load'!K516+'2019 PSUI Customer Gen'!K516</f>
        <v>1457.3210000000001</v>
      </c>
      <c r="L516" s="78">
        <f>'2019 PSUI Customer Load'!L516+'2019 PSUI Customer Gen'!L516</f>
        <v>1492.9690000000001</v>
      </c>
      <c r="M516" s="78">
        <f>'2019 PSUI Customer Load'!M516+'2019 PSUI Customer Gen'!M516</f>
        <v>1506.075</v>
      </c>
      <c r="N516" s="78">
        <f>'2019 PSUI Customer Load'!N516+'2019 PSUI Customer Gen'!N516</f>
        <v>1466.037</v>
      </c>
      <c r="O516" s="78">
        <f>'2019 PSUI Customer Load'!O516+'2019 PSUI Customer Gen'!O516</f>
        <v>1477.3999999999999</v>
      </c>
      <c r="P516" s="78">
        <f>'2019 PSUI Customer Load'!P516+'2019 PSUI Customer Gen'!P516</f>
        <v>1470.0320000000002</v>
      </c>
      <c r="Q516" s="78">
        <f>'2019 PSUI Customer Load'!Q516+'2019 PSUI Customer Gen'!Q516</f>
        <v>1461.838</v>
      </c>
      <c r="R516" s="78">
        <f>'2019 PSUI Customer Load'!R516+'2019 PSUI Customer Gen'!R516</f>
        <v>1412.4189999999999</v>
      </c>
      <c r="S516" s="78">
        <f>'2019 PSUI Customer Load'!S516+'2019 PSUI Customer Gen'!S516</f>
        <v>1366.71</v>
      </c>
      <c r="T516" s="78">
        <f>'2019 PSUI Customer Load'!T516+'2019 PSUI Customer Gen'!T516</f>
        <v>1285.4160000000002</v>
      </c>
      <c r="U516" s="78">
        <f>'2019 PSUI Customer Load'!U516+'2019 PSUI Customer Gen'!U516</f>
        <v>1310.567</v>
      </c>
      <c r="V516" s="78">
        <f>'2019 PSUI Customer Load'!V516+'2019 PSUI Customer Gen'!V516</f>
        <v>1318.925</v>
      </c>
      <c r="W516" s="78">
        <f>'2019 PSUI Customer Load'!W516+'2019 PSUI Customer Gen'!W516</f>
        <v>1302.5120000000002</v>
      </c>
      <c r="X516" s="78">
        <f>'2019 PSUI Customer Load'!X516+'2019 PSUI Customer Gen'!X516</f>
        <v>1300.28</v>
      </c>
      <c r="Y516" s="78">
        <f>'2019 PSUI Customer Load'!Y516+'2019 PSUI Customer Gen'!Y516</f>
        <v>1286.78</v>
      </c>
      <c r="Z516" s="78">
        <f>'2019 PSUI Customer Load'!Z516+'2019 PSUI Customer Gen'!Z516</f>
        <v>1298.596</v>
      </c>
      <c r="AA516" s="86">
        <f t="shared" si="104"/>
        <v>1506.075</v>
      </c>
      <c r="AB516" s="77">
        <f t="shared" si="105"/>
        <v>2022</v>
      </c>
      <c r="AC516" s="76">
        <f t="shared" si="106"/>
        <v>3</v>
      </c>
      <c r="AD516" s="76" t="str">
        <f t="shared" si="107"/>
        <v/>
      </c>
      <c r="AE516" s="76" t="str">
        <f t="shared" si="108"/>
        <v/>
      </c>
      <c r="AF516" s="74">
        <f t="shared" si="109"/>
        <v>1506.075</v>
      </c>
      <c r="AG516" s="75" t="str">
        <f t="shared" si="110"/>
        <v>11:00</v>
      </c>
      <c r="AH516" s="74">
        <f t="shared" si="111"/>
        <v>34473.55999999999</v>
      </c>
      <c r="AI516" s="73" t="str">
        <f t="shared" si="112"/>
        <v/>
      </c>
      <c r="AJ516" s="73" t="str">
        <f t="shared" si="113"/>
        <v/>
      </c>
      <c r="AK516" s="73" t="str">
        <f t="shared" si="114"/>
        <v/>
      </c>
      <c r="AL516" s="72" t="str">
        <f t="shared" si="115"/>
        <v/>
      </c>
      <c r="AM516" s="71" t="str">
        <f t="shared" si="116"/>
        <v/>
      </c>
    </row>
    <row r="517" spans="2:39" ht="13.8" thickBot="1">
      <c r="B517" s="79">
        <v>44649</v>
      </c>
      <c r="C517" s="78">
        <f>'2019 PSUI Customer Load'!C517+'2019 PSUI Customer Gen'!C517</f>
        <v>1301.635</v>
      </c>
      <c r="D517" s="78">
        <f>'2019 PSUI Customer Load'!D517+'2019 PSUI Customer Gen'!D517</f>
        <v>1293.194</v>
      </c>
      <c r="E517" s="78">
        <f>'2019 PSUI Customer Load'!E517+'2019 PSUI Customer Gen'!E517</f>
        <v>1318.6289999999999</v>
      </c>
      <c r="F517" s="78">
        <f>'2019 PSUI Customer Load'!F517+'2019 PSUI Customer Gen'!F517</f>
        <v>1336.1880000000001</v>
      </c>
      <c r="G517" s="78">
        <f>'2019 PSUI Customer Load'!G517+'2019 PSUI Customer Gen'!G517</f>
        <v>1349.741</v>
      </c>
      <c r="H517" s="78">
        <f>'2019 PSUI Customer Load'!H517+'2019 PSUI Customer Gen'!H517</f>
        <v>1401.1609999999998</v>
      </c>
      <c r="I517" s="78">
        <f>'2019 PSUI Customer Load'!I517+'2019 PSUI Customer Gen'!I517</f>
        <v>1474.4630000000002</v>
      </c>
      <c r="J517" s="78">
        <f>'2019 PSUI Customer Load'!J517+'2019 PSUI Customer Gen'!J517</f>
        <v>1486.9640000000002</v>
      </c>
      <c r="K517" s="78">
        <f>'2019 PSUI Customer Load'!K517+'2019 PSUI Customer Gen'!K517</f>
        <v>1464.982</v>
      </c>
      <c r="L517" s="78">
        <f>'2019 PSUI Customer Load'!L517+'2019 PSUI Customer Gen'!L517</f>
        <v>1485.2809999999999</v>
      </c>
      <c r="M517" s="78">
        <f>'2019 PSUI Customer Load'!M517+'2019 PSUI Customer Gen'!M517</f>
        <v>1473.742</v>
      </c>
      <c r="N517" s="78">
        <f>'2019 PSUI Customer Load'!N517+'2019 PSUI Customer Gen'!N517</f>
        <v>1421.7629999999999</v>
      </c>
      <c r="O517" s="78">
        <f>'2019 PSUI Customer Load'!O517+'2019 PSUI Customer Gen'!O517</f>
        <v>1408.721</v>
      </c>
      <c r="P517" s="78">
        <f>'2019 PSUI Customer Load'!P517+'2019 PSUI Customer Gen'!P517</f>
        <v>1408.386</v>
      </c>
      <c r="Q517" s="78">
        <f>'2019 PSUI Customer Load'!Q517+'2019 PSUI Customer Gen'!Q517</f>
        <v>1394.5340000000001</v>
      </c>
      <c r="R517" s="78">
        <f>'2019 PSUI Customer Load'!R517+'2019 PSUI Customer Gen'!R517</f>
        <v>1356.289</v>
      </c>
      <c r="S517" s="78">
        <f>'2019 PSUI Customer Load'!S517+'2019 PSUI Customer Gen'!S517</f>
        <v>1301.482</v>
      </c>
      <c r="T517" s="78">
        <f>'2019 PSUI Customer Load'!T517+'2019 PSUI Customer Gen'!T517</f>
        <v>1232.52</v>
      </c>
      <c r="U517" s="78">
        <f>'2019 PSUI Customer Load'!U517+'2019 PSUI Customer Gen'!U517</f>
        <v>1245.433</v>
      </c>
      <c r="V517" s="78">
        <f>'2019 PSUI Customer Load'!V517+'2019 PSUI Customer Gen'!V517</f>
        <v>1242.4769999999999</v>
      </c>
      <c r="W517" s="78">
        <f>'2019 PSUI Customer Load'!W517+'2019 PSUI Customer Gen'!W517</f>
        <v>1239.3109999999999</v>
      </c>
      <c r="X517" s="78">
        <f>'2019 PSUI Customer Load'!X517+'2019 PSUI Customer Gen'!X517</f>
        <v>1245.575</v>
      </c>
      <c r="Y517" s="78">
        <f>'2019 PSUI Customer Load'!Y517+'2019 PSUI Customer Gen'!Y517</f>
        <v>1223.646</v>
      </c>
      <c r="Z517" s="78">
        <f>'2019 PSUI Customer Load'!Z517+'2019 PSUI Customer Gen'!Z517</f>
        <v>1226.713</v>
      </c>
      <c r="AA517" s="86">
        <f t="shared" si="104"/>
        <v>1486.9640000000002</v>
      </c>
      <c r="AB517" s="77">
        <f t="shared" si="105"/>
        <v>2022</v>
      </c>
      <c r="AC517" s="76">
        <f t="shared" si="106"/>
        <v>3</v>
      </c>
      <c r="AD517" s="76" t="str">
        <f t="shared" si="107"/>
        <v/>
      </c>
      <c r="AE517" s="76" t="str">
        <f t="shared" si="108"/>
        <v/>
      </c>
      <c r="AF517" s="74">
        <f t="shared" si="109"/>
        <v>1486.9640000000002</v>
      </c>
      <c r="AG517" s="75" t="str">
        <f t="shared" si="110"/>
        <v>8:00</v>
      </c>
      <c r="AH517" s="74">
        <f t="shared" si="111"/>
        <v>33819.794000000009</v>
      </c>
      <c r="AI517" s="73" t="str">
        <f t="shared" si="112"/>
        <v/>
      </c>
      <c r="AJ517" s="73" t="str">
        <f t="shared" si="113"/>
        <v/>
      </c>
      <c r="AK517" s="73" t="str">
        <f t="shared" si="114"/>
        <v/>
      </c>
      <c r="AL517" s="72" t="str">
        <f t="shared" si="115"/>
        <v/>
      </c>
      <c r="AM517" s="71" t="str">
        <f t="shared" si="116"/>
        <v/>
      </c>
    </row>
    <row r="518" spans="2:39" ht="13.8" thickBot="1">
      <c r="B518" s="79">
        <v>44650</v>
      </c>
      <c r="C518" s="78">
        <f>'2019 PSUI Customer Load'!C518+'2019 PSUI Customer Gen'!C518</f>
        <v>1220.8150000000001</v>
      </c>
      <c r="D518" s="78">
        <f>'2019 PSUI Customer Load'!D518+'2019 PSUI Customer Gen'!D518</f>
        <v>1224.9740000000002</v>
      </c>
      <c r="E518" s="78">
        <f>'2019 PSUI Customer Load'!E518+'2019 PSUI Customer Gen'!E518</f>
        <v>1243.002</v>
      </c>
      <c r="F518" s="78">
        <f>'2019 PSUI Customer Load'!F518+'2019 PSUI Customer Gen'!F518</f>
        <v>1261.1609999999998</v>
      </c>
      <c r="G518" s="78">
        <f>'2019 PSUI Customer Load'!G518+'2019 PSUI Customer Gen'!G518</f>
        <v>1283.768</v>
      </c>
      <c r="H518" s="78">
        <f>'2019 PSUI Customer Load'!H518+'2019 PSUI Customer Gen'!H518</f>
        <v>1347.3119999999999</v>
      </c>
      <c r="I518" s="78">
        <f>'2019 PSUI Customer Load'!I518+'2019 PSUI Customer Gen'!I518</f>
        <v>1434.317</v>
      </c>
      <c r="J518" s="78">
        <f>'2019 PSUI Customer Load'!J518+'2019 PSUI Customer Gen'!J518</f>
        <v>1470.018</v>
      </c>
      <c r="K518" s="78">
        <f>'2019 PSUI Customer Load'!K518+'2019 PSUI Customer Gen'!K518</f>
        <v>1466.4880000000001</v>
      </c>
      <c r="L518" s="78">
        <f>'2019 PSUI Customer Load'!L518+'2019 PSUI Customer Gen'!L518</f>
        <v>1490.693</v>
      </c>
      <c r="M518" s="78">
        <f>'2019 PSUI Customer Load'!M518+'2019 PSUI Customer Gen'!M518</f>
        <v>1492.645</v>
      </c>
      <c r="N518" s="78">
        <f>'2019 PSUI Customer Load'!N518+'2019 PSUI Customer Gen'!N518</f>
        <v>1466.307</v>
      </c>
      <c r="O518" s="78">
        <f>'2019 PSUI Customer Load'!O518+'2019 PSUI Customer Gen'!O518</f>
        <v>1470.44</v>
      </c>
      <c r="P518" s="78">
        <f>'2019 PSUI Customer Load'!P518+'2019 PSUI Customer Gen'!P518</f>
        <v>1450.271</v>
      </c>
      <c r="Q518" s="78">
        <f>'2019 PSUI Customer Load'!Q518+'2019 PSUI Customer Gen'!Q518</f>
        <v>1431.355</v>
      </c>
      <c r="R518" s="78">
        <f>'2019 PSUI Customer Load'!R518+'2019 PSUI Customer Gen'!R518</f>
        <v>1377.5249999999999</v>
      </c>
      <c r="S518" s="78">
        <f>'2019 PSUI Customer Load'!S518+'2019 PSUI Customer Gen'!S518</f>
        <v>1323.806</v>
      </c>
      <c r="T518" s="78">
        <f>'2019 PSUI Customer Load'!T518+'2019 PSUI Customer Gen'!T518</f>
        <v>1264.623</v>
      </c>
      <c r="U518" s="78">
        <f>'2019 PSUI Customer Load'!U518+'2019 PSUI Customer Gen'!U518</f>
        <v>1248.0540000000001</v>
      </c>
      <c r="V518" s="78">
        <f>'2019 PSUI Customer Load'!V518+'2019 PSUI Customer Gen'!V518</f>
        <v>1260.9929999999999</v>
      </c>
      <c r="W518" s="78">
        <f>'2019 PSUI Customer Load'!W518+'2019 PSUI Customer Gen'!W518</f>
        <v>1230.67</v>
      </c>
      <c r="X518" s="78">
        <f>'2019 PSUI Customer Load'!X518+'2019 PSUI Customer Gen'!X518</f>
        <v>1221.9769999999999</v>
      </c>
      <c r="Y518" s="78">
        <f>'2019 PSUI Customer Load'!Y518+'2019 PSUI Customer Gen'!Y518</f>
        <v>1206.3679999999999</v>
      </c>
      <c r="Z518" s="78">
        <f>'2019 PSUI Customer Load'!Z518+'2019 PSUI Customer Gen'!Z518</f>
        <v>1203.836</v>
      </c>
      <c r="AA518" s="86">
        <f t="shared" si="104"/>
        <v>1492.645</v>
      </c>
      <c r="AB518" s="77">
        <f t="shared" si="105"/>
        <v>2022</v>
      </c>
      <c r="AC518" s="76">
        <f t="shared" si="106"/>
        <v>3</v>
      </c>
      <c r="AD518" s="76" t="str">
        <f t="shared" si="107"/>
        <v/>
      </c>
      <c r="AE518" s="76" t="str">
        <f t="shared" si="108"/>
        <v/>
      </c>
      <c r="AF518" s="74">
        <f t="shared" si="109"/>
        <v>1492.645</v>
      </c>
      <c r="AG518" s="75" t="str">
        <f t="shared" si="110"/>
        <v>11:00</v>
      </c>
      <c r="AH518" s="74">
        <f t="shared" si="111"/>
        <v>33584.062999999995</v>
      </c>
      <c r="AI518" s="73" t="str">
        <f t="shared" si="112"/>
        <v/>
      </c>
      <c r="AJ518" s="73" t="str">
        <f t="shared" si="113"/>
        <v/>
      </c>
      <c r="AK518" s="73" t="str">
        <f t="shared" si="114"/>
        <v/>
      </c>
      <c r="AL518" s="72" t="str">
        <f t="shared" si="115"/>
        <v/>
      </c>
      <c r="AM518" s="71" t="str">
        <f t="shared" si="116"/>
        <v/>
      </c>
    </row>
    <row r="519" spans="2:39" ht="13.8" thickBot="1">
      <c r="B519" s="79">
        <v>44651</v>
      </c>
      <c r="C519" s="78">
        <f>'2019 PSUI Customer Load'!C519+'2019 PSUI Customer Gen'!C519</f>
        <v>1188.7529999999999</v>
      </c>
      <c r="D519" s="78">
        <f>'2019 PSUI Customer Load'!D519+'2019 PSUI Customer Gen'!D519</f>
        <v>1174.1220000000001</v>
      </c>
      <c r="E519" s="78">
        <f>'2019 PSUI Customer Load'!E519+'2019 PSUI Customer Gen'!E519</f>
        <v>1170.4340000000002</v>
      </c>
      <c r="F519" s="78">
        <f>'2019 PSUI Customer Load'!F519+'2019 PSUI Customer Gen'!F519</f>
        <v>1197.595</v>
      </c>
      <c r="G519" s="78">
        <f>'2019 PSUI Customer Load'!G519+'2019 PSUI Customer Gen'!G519</f>
        <v>1224.6079999999999</v>
      </c>
      <c r="H519" s="78">
        <f>'2019 PSUI Customer Load'!H519+'2019 PSUI Customer Gen'!H519</f>
        <v>1265.5439999999999</v>
      </c>
      <c r="I519" s="78">
        <f>'2019 PSUI Customer Load'!I519+'2019 PSUI Customer Gen'!I519</f>
        <v>1354.8389999999999</v>
      </c>
      <c r="J519" s="78">
        <f>'2019 PSUI Customer Load'!J519+'2019 PSUI Customer Gen'!J519</f>
        <v>1346.8410000000001</v>
      </c>
      <c r="K519" s="78">
        <f>'2019 PSUI Customer Load'!K519+'2019 PSUI Customer Gen'!K519</f>
        <v>1337.001</v>
      </c>
      <c r="L519" s="78">
        <f>'2019 PSUI Customer Load'!L519+'2019 PSUI Customer Gen'!L519</f>
        <v>1374.356</v>
      </c>
      <c r="M519" s="78">
        <f>'2019 PSUI Customer Load'!M519+'2019 PSUI Customer Gen'!M519</f>
        <v>1373.1089999999999</v>
      </c>
      <c r="N519" s="78">
        <f>'2019 PSUI Customer Load'!N519+'2019 PSUI Customer Gen'!N519</f>
        <v>1341.925</v>
      </c>
      <c r="O519" s="78">
        <f>'2019 PSUI Customer Load'!O519+'2019 PSUI Customer Gen'!O519</f>
        <v>1345.4860000000001</v>
      </c>
      <c r="P519" s="78">
        <f>'2019 PSUI Customer Load'!P519+'2019 PSUI Customer Gen'!P519</f>
        <v>1327.1570000000002</v>
      </c>
      <c r="Q519" s="78">
        <f>'2019 PSUI Customer Load'!Q519+'2019 PSUI Customer Gen'!Q519</f>
        <v>1344.8340000000001</v>
      </c>
      <c r="R519" s="78">
        <f>'2019 PSUI Customer Load'!R519+'2019 PSUI Customer Gen'!R519</f>
        <v>1305.5819999999999</v>
      </c>
      <c r="S519" s="78">
        <f>'2019 PSUI Customer Load'!S519+'2019 PSUI Customer Gen'!S519</f>
        <v>1248.742</v>
      </c>
      <c r="T519" s="78">
        <f>'2019 PSUI Customer Load'!T519+'2019 PSUI Customer Gen'!T519</f>
        <v>1206.759</v>
      </c>
      <c r="U519" s="78">
        <f>'2019 PSUI Customer Load'!U519+'2019 PSUI Customer Gen'!U519</f>
        <v>1219.837</v>
      </c>
      <c r="V519" s="78">
        <f>'2019 PSUI Customer Load'!V519+'2019 PSUI Customer Gen'!V519</f>
        <v>1204.9349999999999</v>
      </c>
      <c r="W519" s="78">
        <f>'2019 PSUI Customer Load'!W519+'2019 PSUI Customer Gen'!W519</f>
        <v>1190.2550000000001</v>
      </c>
      <c r="X519" s="78">
        <f>'2019 PSUI Customer Load'!X519+'2019 PSUI Customer Gen'!X519</f>
        <v>1191.816</v>
      </c>
      <c r="Y519" s="78">
        <f>'2019 PSUI Customer Load'!Y519+'2019 PSUI Customer Gen'!Y519</f>
        <v>1191.1959999999999</v>
      </c>
      <c r="Z519" s="78">
        <f>'2019 PSUI Customer Load'!Z519+'2019 PSUI Customer Gen'!Z519</f>
        <v>1189.0740000000001</v>
      </c>
      <c r="AA519" s="86">
        <f t="shared" si="104"/>
        <v>1374.356</v>
      </c>
      <c r="AB519" s="77">
        <f t="shared" si="105"/>
        <v>2022</v>
      </c>
      <c r="AC519" s="76">
        <f t="shared" si="106"/>
        <v>3</v>
      </c>
      <c r="AD519" s="76" t="str">
        <f t="shared" si="107"/>
        <v>2022-3</v>
      </c>
      <c r="AE519" s="76">
        <f t="shared" si="108"/>
        <v>3</v>
      </c>
      <c r="AF519" s="74">
        <f t="shared" si="109"/>
        <v>1374.356</v>
      </c>
      <c r="AG519" s="75" t="str">
        <f t="shared" si="110"/>
        <v>10:00</v>
      </c>
      <c r="AH519" s="74">
        <f t="shared" si="111"/>
        <v>31689.155999999999</v>
      </c>
      <c r="AI519" s="73">
        <f t="shared" si="112"/>
        <v>42872.859999999993</v>
      </c>
      <c r="AJ519" s="73">
        <f t="shared" si="113"/>
        <v>1506.075</v>
      </c>
      <c r="AK519" s="73">
        <f t="shared" si="114"/>
        <v>34473.55999999999</v>
      </c>
      <c r="AL519" s="72">
        <f t="shared" si="115"/>
        <v>44648</v>
      </c>
      <c r="AM519" s="71" t="str">
        <f t="shared" si="116"/>
        <v>11:00</v>
      </c>
    </row>
    <row r="520" spans="2:39" ht="13.8" thickBot="1">
      <c r="B520" s="79">
        <v>44652</v>
      </c>
      <c r="C520" s="78">
        <f>'2019 PSUI Customer Load'!C520+'2019 PSUI Customer Gen'!C520</f>
        <v>1181.152</v>
      </c>
      <c r="D520" s="78">
        <f>'2019 PSUI Customer Load'!D520+'2019 PSUI Customer Gen'!D520</f>
        <v>1176.4000000000001</v>
      </c>
      <c r="E520" s="78">
        <f>'2019 PSUI Customer Load'!E520+'2019 PSUI Customer Gen'!E520</f>
        <v>1193.6510000000001</v>
      </c>
      <c r="F520" s="78">
        <f>'2019 PSUI Customer Load'!F520+'2019 PSUI Customer Gen'!F520</f>
        <v>1204.9179999999999</v>
      </c>
      <c r="G520" s="78">
        <f>'2019 PSUI Customer Load'!G520+'2019 PSUI Customer Gen'!G520</f>
        <v>1243.133</v>
      </c>
      <c r="H520" s="78">
        <f>'2019 PSUI Customer Load'!H520+'2019 PSUI Customer Gen'!H520</f>
        <v>1289.8770000000002</v>
      </c>
      <c r="I520" s="78">
        <f>'2019 PSUI Customer Load'!I520+'2019 PSUI Customer Gen'!I520</f>
        <v>1371.3630000000001</v>
      </c>
      <c r="J520" s="78">
        <f>'2019 PSUI Customer Load'!J520+'2019 PSUI Customer Gen'!J520</f>
        <v>1401.0319999999999</v>
      </c>
      <c r="K520" s="78">
        <f>'2019 PSUI Customer Load'!K520+'2019 PSUI Customer Gen'!K520</f>
        <v>1410.1569999999999</v>
      </c>
      <c r="L520" s="78">
        <f>'2019 PSUI Customer Load'!L520+'2019 PSUI Customer Gen'!L520</f>
        <v>1418.9349999999999</v>
      </c>
      <c r="M520" s="78">
        <f>'2019 PSUI Customer Load'!M520+'2019 PSUI Customer Gen'!M520</f>
        <v>1432.277</v>
      </c>
      <c r="N520" s="78">
        <f>'2019 PSUI Customer Load'!N520+'2019 PSUI Customer Gen'!N520</f>
        <v>1397.7329999999999</v>
      </c>
      <c r="O520" s="78">
        <f>'2019 PSUI Customer Load'!O520+'2019 PSUI Customer Gen'!O520</f>
        <v>1398.893</v>
      </c>
      <c r="P520" s="78">
        <f>'2019 PSUI Customer Load'!P520+'2019 PSUI Customer Gen'!P520</f>
        <v>1360.7150000000001</v>
      </c>
      <c r="Q520" s="78">
        <f>'2019 PSUI Customer Load'!Q520+'2019 PSUI Customer Gen'!Q520</f>
        <v>1369.5040000000001</v>
      </c>
      <c r="R520" s="78">
        <f>'2019 PSUI Customer Load'!R520+'2019 PSUI Customer Gen'!R520</f>
        <v>1343.018</v>
      </c>
      <c r="S520" s="78">
        <f>'2019 PSUI Customer Load'!S520+'2019 PSUI Customer Gen'!S520</f>
        <v>1293.884</v>
      </c>
      <c r="T520" s="78">
        <f>'2019 PSUI Customer Load'!T520+'2019 PSUI Customer Gen'!T520</f>
        <v>1248.2459999999999</v>
      </c>
      <c r="U520" s="78">
        <f>'2019 PSUI Customer Load'!U520+'2019 PSUI Customer Gen'!U520</f>
        <v>1252.8549999999998</v>
      </c>
      <c r="V520" s="78">
        <f>'2019 PSUI Customer Load'!V520+'2019 PSUI Customer Gen'!V520</f>
        <v>1257.5989999999999</v>
      </c>
      <c r="W520" s="78">
        <f>'2019 PSUI Customer Load'!W520+'2019 PSUI Customer Gen'!W520</f>
        <v>1242.645</v>
      </c>
      <c r="X520" s="78">
        <f>'2019 PSUI Customer Load'!X520+'2019 PSUI Customer Gen'!X520</f>
        <v>1217.952</v>
      </c>
      <c r="Y520" s="78">
        <f>'2019 PSUI Customer Load'!Y520+'2019 PSUI Customer Gen'!Y520</f>
        <v>1208.5900000000001</v>
      </c>
      <c r="Z520" s="78">
        <f>'2019 PSUI Customer Load'!Z520+'2019 PSUI Customer Gen'!Z520</f>
        <v>1198.8799999999999</v>
      </c>
      <c r="AA520" s="86">
        <f t="shared" si="104"/>
        <v>1432.277</v>
      </c>
      <c r="AB520" s="77">
        <f t="shared" si="105"/>
        <v>2022</v>
      </c>
      <c r="AC520" s="76">
        <f t="shared" si="106"/>
        <v>4</v>
      </c>
      <c r="AD520" s="76" t="str">
        <f t="shared" si="107"/>
        <v/>
      </c>
      <c r="AE520" s="76" t="str">
        <f t="shared" si="108"/>
        <v/>
      </c>
      <c r="AF520" s="74">
        <f t="shared" si="109"/>
        <v>1432.277</v>
      </c>
      <c r="AG520" s="75" t="str">
        <f t="shared" si="110"/>
        <v>11:00</v>
      </c>
      <c r="AH520" s="74">
        <f t="shared" si="111"/>
        <v>32545.686000000002</v>
      </c>
      <c r="AI520" s="73" t="str">
        <f t="shared" si="112"/>
        <v/>
      </c>
      <c r="AJ520" s="73" t="str">
        <f t="shared" si="113"/>
        <v/>
      </c>
      <c r="AK520" s="73" t="str">
        <f t="shared" si="114"/>
        <v/>
      </c>
      <c r="AL520" s="72" t="str">
        <f t="shared" si="115"/>
        <v/>
      </c>
      <c r="AM520" s="71" t="str">
        <f t="shared" si="116"/>
        <v/>
      </c>
    </row>
    <row r="521" spans="2:39" ht="13.8" thickBot="1">
      <c r="B521" s="79">
        <v>44653</v>
      </c>
      <c r="C521" s="78">
        <f>'2019 PSUI Customer Load'!C521+'2019 PSUI Customer Gen'!C521</f>
        <v>1199.0740000000001</v>
      </c>
      <c r="D521" s="78">
        <f>'2019 PSUI Customer Load'!D521+'2019 PSUI Customer Gen'!D521</f>
        <v>1199.0050000000001</v>
      </c>
      <c r="E521" s="78">
        <f>'2019 PSUI Customer Load'!E521+'2019 PSUI Customer Gen'!E521</f>
        <v>1221.6309999999999</v>
      </c>
      <c r="F521" s="78">
        <f>'2019 PSUI Customer Load'!F521+'2019 PSUI Customer Gen'!F521</f>
        <v>1222.691</v>
      </c>
      <c r="G521" s="78">
        <f>'2019 PSUI Customer Load'!G521+'2019 PSUI Customer Gen'!G521</f>
        <v>1229.104</v>
      </c>
      <c r="H521" s="78">
        <f>'2019 PSUI Customer Load'!H521+'2019 PSUI Customer Gen'!H521</f>
        <v>1245.0910000000001</v>
      </c>
      <c r="I521" s="78">
        <f>'2019 PSUI Customer Load'!I521+'2019 PSUI Customer Gen'!I521</f>
        <v>1278.17</v>
      </c>
      <c r="J521" s="78">
        <f>'2019 PSUI Customer Load'!J521+'2019 PSUI Customer Gen'!J521</f>
        <v>1270</v>
      </c>
      <c r="K521" s="78">
        <f>'2019 PSUI Customer Load'!K521+'2019 PSUI Customer Gen'!K521</f>
        <v>1240.07</v>
      </c>
      <c r="L521" s="78">
        <f>'2019 PSUI Customer Load'!L521+'2019 PSUI Customer Gen'!L521</f>
        <v>1236.1129999999998</v>
      </c>
      <c r="M521" s="78">
        <f>'2019 PSUI Customer Load'!M521+'2019 PSUI Customer Gen'!M521</f>
        <v>1226.375</v>
      </c>
      <c r="N521" s="78">
        <f>'2019 PSUI Customer Load'!N521+'2019 PSUI Customer Gen'!N521</f>
        <v>1201.2380000000001</v>
      </c>
      <c r="O521" s="78">
        <f>'2019 PSUI Customer Load'!O521+'2019 PSUI Customer Gen'!O521</f>
        <v>1198.8420000000001</v>
      </c>
      <c r="P521" s="78">
        <f>'2019 PSUI Customer Load'!P521+'2019 PSUI Customer Gen'!P521</f>
        <v>1176.135</v>
      </c>
      <c r="Q521" s="78">
        <f>'2019 PSUI Customer Load'!Q521+'2019 PSUI Customer Gen'!Q521</f>
        <v>1181.172</v>
      </c>
      <c r="R521" s="78">
        <f>'2019 PSUI Customer Load'!R521+'2019 PSUI Customer Gen'!R521</f>
        <v>1168.075</v>
      </c>
      <c r="S521" s="78">
        <f>'2019 PSUI Customer Load'!S521+'2019 PSUI Customer Gen'!S521</f>
        <v>1137.037</v>
      </c>
      <c r="T521" s="78">
        <f>'2019 PSUI Customer Load'!T521+'2019 PSUI Customer Gen'!T521</f>
        <v>1139.9090000000001</v>
      </c>
      <c r="U521" s="78">
        <f>'2019 PSUI Customer Load'!U521+'2019 PSUI Customer Gen'!U521</f>
        <v>1149.424</v>
      </c>
      <c r="V521" s="78">
        <f>'2019 PSUI Customer Load'!V521+'2019 PSUI Customer Gen'!V521</f>
        <v>1166.825</v>
      </c>
      <c r="W521" s="78">
        <f>'2019 PSUI Customer Load'!W521+'2019 PSUI Customer Gen'!W521</f>
        <v>1157.3579999999999</v>
      </c>
      <c r="X521" s="78">
        <f>'2019 PSUI Customer Load'!X521+'2019 PSUI Customer Gen'!X521</f>
        <v>1149.884</v>
      </c>
      <c r="Y521" s="78">
        <f>'2019 PSUI Customer Load'!Y521+'2019 PSUI Customer Gen'!Y521</f>
        <v>1148.5609999999999</v>
      </c>
      <c r="Z521" s="78">
        <f>'2019 PSUI Customer Load'!Z521+'2019 PSUI Customer Gen'!Z521</f>
        <v>1159.7809999999999</v>
      </c>
      <c r="AA521" s="86">
        <f t="shared" si="104"/>
        <v>1278.17</v>
      </c>
      <c r="AB521" s="77">
        <f t="shared" si="105"/>
        <v>2022</v>
      </c>
      <c r="AC521" s="76">
        <f t="shared" si="106"/>
        <v>4</v>
      </c>
      <c r="AD521" s="76" t="str">
        <f t="shared" si="107"/>
        <v/>
      </c>
      <c r="AE521" s="76" t="str">
        <f t="shared" si="108"/>
        <v/>
      </c>
      <c r="AF521" s="74">
        <f t="shared" si="109"/>
        <v>1278.17</v>
      </c>
      <c r="AG521" s="75" t="str">
        <f t="shared" si="110"/>
        <v>7:00</v>
      </c>
      <c r="AH521" s="74">
        <f t="shared" si="111"/>
        <v>29979.735000000001</v>
      </c>
      <c r="AI521" s="73" t="str">
        <f t="shared" si="112"/>
        <v/>
      </c>
      <c r="AJ521" s="73" t="str">
        <f t="shared" si="113"/>
        <v/>
      </c>
      <c r="AK521" s="73" t="str">
        <f t="shared" si="114"/>
        <v/>
      </c>
      <c r="AL521" s="72" t="str">
        <f t="shared" si="115"/>
        <v/>
      </c>
      <c r="AM521" s="71" t="str">
        <f t="shared" si="116"/>
        <v/>
      </c>
    </row>
    <row r="522" spans="2:39" ht="13.8" thickBot="1">
      <c r="B522" s="79">
        <v>44654</v>
      </c>
      <c r="C522" s="78">
        <f>'2019 PSUI Customer Load'!C522+'2019 PSUI Customer Gen'!C522</f>
        <v>1158.001</v>
      </c>
      <c r="D522" s="78">
        <f>'2019 PSUI Customer Load'!D522+'2019 PSUI Customer Gen'!D522</f>
        <v>1143.2239999999999</v>
      </c>
      <c r="E522" s="78">
        <f>'2019 PSUI Customer Load'!E522+'2019 PSUI Customer Gen'!E522</f>
        <v>1152.7719999999999</v>
      </c>
      <c r="F522" s="78">
        <f>'2019 PSUI Customer Load'!F522+'2019 PSUI Customer Gen'!F522</f>
        <v>1154.02</v>
      </c>
      <c r="G522" s="78">
        <f>'2019 PSUI Customer Load'!G522+'2019 PSUI Customer Gen'!G522</f>
        <v>1161.0319999999999</v>
      </c>
      <c r="H522" s="78">
        <f>'2019 PSUI Customer Load'!H522+'2019 PSUI Customer Gen'!H522</f>
        <v>1179.5149999999999</v>
      </c>
      <c r="I522" s="78">
        <f>'2019 PSUI Customer Load'!I522+'2019 PSUI Customer Gen'!I522</f>
        <v>1244.346</v>
      </c>
      <c r="J522" s="78">
        <f>'2019 PSUI Customer Load'!J522+'2019 PSUI Customer Gen'!J522</f>
        <v>1234.037</v>
      </c>
      <c r="K522" s="78">
        <f>'2019 PSUI Customer Load'!K522+'2019 PSUI Customer Gen'!K522</f>
        <v>1232.664</v>
      </c>
      <c r="L522" s="78">
        <f>'2019 PSUI Customer Load'!L522+'2019 PSUI Customer Gen'!L522</f>
        <v>1235.124</v>
      </c>
      <c r="M522" s="78">
        <f>'2019 PSUI Customer Load'!M522+'2019 PSUI Customer Gen'!M522</f>
        <v>1222.854</v>
      </c>
      <c r="N522" s="78">
        <f>'2019 PSUI Customer Load'!N522+'2019 PSUI Customer Gen'!N522</f>
        <v>1214.3000000000002</v>
      </c>
      <c r="O522" s="78">
        <f>'2019 PSUI Customer Load'!O522+'2019 PSUI Customer Gen'!O522</f>
        <v>1202.8159999999998</v>
      </c>
      <c r="P522" s="78">
        <f>'2019 PSUI Customer Load'!P522+'2019 PSUI Customer Gen'!P522</f>
        <v>1197.5820000000001</v>
      </c>
      <c r="Q522" s="78">
        <f>'2019 PSUI Customer Load'!Q522+'2019 PSUI Customer Gen'!Q522</f>
        <v>1196.0240000000001</v>
      </c>
      <c r="R522" s="78">
        <f>'2019 PSUI Customer Load'!R522+'2019 PSUI Customer Gen'!R522</f>
        <v>1189.0170000000001</v>
      </c>
      <c r="S522" s="78">
        <f>'2019 PSUI Customer Load'!S522+'2019 PSUI Customer Gen'!S522</f>
        <v>1164.7750000000001</v>
      </c>
      <c r="T522" s="78">
        <f>'2019 PSUI Customer Load'!T522+'2019 PSUI Customer Gen'!T522</f>
        <v>1158.7560000000001</v>
      </c>
      <c r="U522" s="78">
        <f>'2019 PSUI Customer Load'!U522+'2019 PSUI Customer Gen'!U522</f>
        <v>1157.6869999999999</v>
      </c>
      <c r="V522" s="78">
        <f>'2019 PSUI Customer Load'!V522+'2019 PSUI Customer Gen'!V522</f>
        <v>1151.454</v>
      </c>
      <c r="W522" s="78">
        <f>'2019 PSUI Customer Load'!W522+'2019 PSUI Customer Gen'!W522</f>
        <v>1171.011</v>
      </c>
      <c r="X522" s="78">
        <f>'2019 PSUI Customer Load'!X522+'2019 PSUI Customer Gen'!X522</f>
        <v>1168.5450000000001</v>
      </c>
      <c r="Y522" s="78">
        <f>'2019 PSUI Customer Load'!Y522+'2019 PSUI Customer Gen'!Y522</f>
        <v>1181.1990000000001</v>
      </c>
      <c r="Z522" s="78">
        <f>'2019 PSUI Customer Load'!Z522+'2019 PSUI Customer Gen'!Z522</f>
        <v>1194.73</v>
      </c>
      <c r="AA522" s="86">
        <f t="shared" si="104"/>
        <v>1244.346</v>
      </c>
      <c r="AB522" s="77">
        <f t="shared" si="105"/>
        <v>2022</v>
      </c>
      <c r="AC522" s="76">
        <f t="shared" si="106"/>
        <v>4</v>
      </c>
      <c r="AD522" s="76" t="str">
        <f t="shared" si="107"/>
        <v/>
      </c>
      <c r="AE522" s="76" t="str">
        <f t="shared" si="108"/>
        <v/>
      </c>
      <c r="AF522" s="74">
        <f t="shared" si="109"/>
        <v>1244.346</v>
      </c>
      <c r="AG522" s="75" t="str">
        <f t="shared" si="110"/>
        <v>7:00</v>
      </c>
      <c r="AH522" s="74">
        <f t="shared" si="111"/>
        <v>29709.831000000006</v>
      </c>
      <c r="AI522" s="73" t="str">
        <f t="shared" si="112"/>
        <v/>
      </c>
      <c r="AJ522" s="73" t="str">
        <f t="shared" si="113"/>
        <v/>
      </c>
      <c r="AK522" s="73" t="str">
        <f t="shared" si="114"/>
        <v/>
      </c>
      <c r="AL522" s="72" t="str">
        <f t="shared" si="115"/>
        <v/>
      </c>
      <c r="AM522" s="71" t="str">
        <f t="shared" si="116"/>
        <v/>
      </c>
    </row>
    <row r="523" spans="2:39" ht="13.8" thickBot="1">
      <c r="B523" s="79">
        <v>44655</v>
      </c>
      <c r="C523" s="78">
        <f>'2019 PSUI Customer Load'!C523+'2019 PSUI Customer Gen'!C523</f>
        <v>1167.6780000000001</v>
      </c>
      <c r="D523" s="78">
        <f>'2019 PSUI Customer Load'!D523+'2019 PSUI Customer Gen'!D523</f>
        <v>1191.627</v>
      </c>
      <c r="E523" s="78">
        <f>'2019 PSUI Customer Load'!E523+'2019 PSUI Customer Gen'!E523</f>
        <v>1207.423</v>
      </c>
      <c r="F523" s="78">
        <f>'2019 PSUI Customer Load'!F523+'2019 PSUI Customer Gen'!F523</f>
        <v>1256.9069999999999</v>
      </c>
      <c r="G523" s="78">
        <f>'2019 PSUI Customer Load'!G523+'2019 PSUI Customer Gen'!G523</f>
        <v>1281.6590000000001</v>
      </c>
      <c r="H523" s="78">
        <f>'2019 PSUI Customer Load'!H523+'2019 PSUI Customer Gen'!H523</f>
        <v>1319.1789999999999</v>
      </c>
      <c r="I523" s="78">
        <f>'2019 PSUI Customer Load'!I523+'2019 PSUI Customer Gen'!I523</f>
        <v>1388.326</v>
      </c>
      <c r="J523" s="78">
        <f>'2019 PSUI Customer Load'!J523+'2019 PSUI Customer Gen'!J523</f>
        <v>1381.5519999999999</v>
      </c>
      <c r="K523" s="78">
        <f>'2019 PSUI Customer Load'!K523+'2019 PSUI Customer Gen'!K523</f>
        <v>1379.163</v>
      </c>
      <c r="L523" s="78">
        <f>'2019 PSUI Customer Load'!L523+'2019 PSUI Customer Gen'!L523</f>
        <v>1370.4279999999999</v>
      </c>
      <c r="M523" s="78">
        <f>'2019 PSUI Customer Load'!M523+'2019 PSUI Customer Gen'!M523</f>
        <v>1380.3909999999998</v>
      </c>
      <c r="N523" s="78">
        <f>'2019 PSUI Customer Load'!N523+'2019 PSUI Customer Gen'!N523</f>
        <v>1367.14</v>
      </c>
      <c r="O523" s="78">
        <f>'2019 PSUI Customer Load'!O523+'2019 PSUI Customer Gen'!O523</f>
        <v>1351.6770000000001</v>
      </c>
      <c r="P523" s="78">
        <f>'2019 PSUI Customer Load'!P523+'2019 PSUI Customer Gen'!P523</f>
        <v>1344.2660000000001</v>
      </c>
      <c r="Q523" s="78">
        <f>'2019 PSUI Customer Load'!Q523+'2019 PSUI Customer Gen'!Q523</f>
        <v>1340.9860000000001</v>
      </c>
      <c r="R523" s="78">
        <f>'2019 PSUI Customer Load'!R523+'2019 PSUI Customer Gen'!R523</f>
        <v>1307.3879999999999</v>
      </c>
      <c r="S523" s="78">
        <f>'2019 PSUI Customer Load'!S523+'2019 PSUI Customer Gen'!S523</f>
        <v>1240.9750000000001</v>
      </c>
      <c r="T523" s="78">
        <f>'2019 PSUI Customer Load'!T523+'2019 PSUI Customer Gen'!T523</f>
        <v>1211.6320000000001</v>
      </c>
      <c r="U523" s="78">
        <f>'2019 PSUI Customer Load'!U523+'2019 PSUI Customer Gen'!U523</f>
        <v>1195.768</v>
      </c>
      <c r="V523" s="78">
        <f>'2019 PSUI Customer Load'!V523+'2019 PSUI Customer Gen'!V523</f>
        <v>1188.9119999999998</v>
      </c>
      <c r="W523" s="78">
        <f>'2019 PSUI Customer Load'!W523+'2019 PSUI Customer Gen'!W523</f>
        <v>1187.77</v>
      </c>
      <c r="X523" s="78">
        <f>'2019 PSUI Customer Load'!X523+'2019 PSUI Customer Gen'!X523</f>
        <v>1174.4969999999998</v>
      </c>
      <c r="Y523" s="78">
        <f>'2019 PSUI Customer Load'!Y523+'2019 PSUI Customer Gen'!Y523</f>
        <v>1162.3430000000001</v>
      </c>
      <c r="Z523" s="78">
        <f>'2019 PSUI Customer Load'!Z523+'2019 PSUI Customer Gen'!Z523</f>
        <v>1157.3419999999999</v>
      </c>
      <c r="AA523" s="86">
        <f t="shared" si="104"/>
        <v>1388.326</v>
      </c>
      <c r="AB523" s="77">
        <f t="shared" si="105"/>
        <v>2022</v>
      </c>
      <c r="AC523" s="76">
        <f t="shared" si="106"/>
        <v>4</v>
      </c>
      <c r="AD523" s="76" t="str">
        <f t="shared" si="107"/>
        <v/>
      </c>
      <c r="AE523" s="76" t="str">
        <f t="shared" si="108"/>
        <v/>
      </c>
      <c r="AF523" s="74">
        <f t="shared" si="109"/>
        <v>1388.326</v>
      </c>
      <c r="AG523" s="75" t="str">
        <f t="shared" si="110"/>
        <v>7:00</v>
      </c>
      <c r="AH523" s="74">
        <f t="shared" si="111"/>
        <v>31943.355</v>
      </c>
      <c r="AI523" s="73" t="str">
        <f t="shared" si="112"/>
        <v/>
      </c>
      <c r="AJ523" s="73" t="str">
        <f t="shared" si="113"/>
        <v/>
      </c>
      <c r="AK523" s="73" t="str">
        <f t="shared" si="114"/>
        <v/>
      </c>
      <c r="AL523" s="72" t="str">
        <f t="shared" si="115"/>
        <v/>
      </c>
      <c r="AM523" s="71" t="str">
        <f t="shared" si="116"/>
        <v/>
      </c>
    </row>
    <row r="524" spans="2:39" ht="13.8" thickBot="1">
      <c r="B524" s="79">
        <v>44656</v>
      </c>
      <c r="C524" s="78">
        <f>'2019 PSUI Customer Load'!C524+'2019 PSUI Customer Gen'!C524</f>
        <v>1149.713</v>
      </c>
      <c r="D524" s="78">
        <f>'2019 PSUI Customer Load'!D524+'2019 PSUI Customer Gen'!D524</f>
        <v>1153.8419999999999</v>
      </c>
      <c r="E524" s="78">
        <f>'2019 PSUI Customer Load'!E524+'2019 PSUI Customer Gen'!E524</f>
        <v>1168.875</v>
      </c>
      <c r="F524" s="78">
        <f>'2019 PSUI Customer Load'!F524+'2019 PSUI Customer Gen'!F524</f>
        <v>1198.258</v>
      </c>
      <c r="G524" s="78">
        <f>'2019 PSUI Customer Load'!G524+'2019 PSUI Customer Gen'!G524</f>
        <v>1227.5610000000001</v>
      </c>
      <c r="H524" s="78">
        <f>'2019 PSUI Customer Load'!H524+'2019 PSUI Customer Gen'!H524</f>
        <v>1277.1000000000001</v>
      </c>
      <c r="I524" s="78">
        <f>'2019 PSUI Customer Load'!I524+'2019 PSUI Customer Gen'!I524</f>
        <v>1333.3579999999999</v>
      </c>
      <c r="J524" s="78">
        <f>'2019 PSUI Customer Load'!J524+'2019 PSUI Customer Gen'!J524</f>
        <v>1365.384</v>
      </c>
      <c r="K524" s="78">
        <f>'2019 PSUI Customer Load'!K524+'2019 PSUI Customer Gen'!K524</f>
        <v>1362.5210000000002</v>
      </c>
      <c r="L524" s="78">
        <f>'2019 PSUI Customer Load'!L524+'2019 PSUI Customer Gen'!L524</f>
        <v>1386.8109999999999</v>
      </c>
      <c r="M524" s="78">
        <f>'2019 PSUI Customer Load'!M524+'2019 PSUI Customer Gen'!M524</f>
        <v>1382.8869999999999</v>
      </c>
      <c r="N524" s="78">
        <f>'2019 PSUI Customer Load'!N524+'2019 PSUI Customer Gen'!N524</f>
        <v>1328.934</v>
      </c>
      <c r="O524" s="78">
        <f>'2019 PSUI Customer Load'!O524+'2019 PSUI Customer Gen'!O524</f>
        <v>1313.364</v>
      </c>
      <c r="P524" s="78">
        <f>'2019 PSUI Customer Load'!P524+'2019 PSUI Customer Gen'!P524</f>
        <v>1308.7909999999999</v>
      </c>
      <c r="Q524" s="78">
        <f>'2019 PSUI Customer Load'!Q524+'2019 PSUI Customer Gen'!Q524</f>
        <v>1299.9970000000001</v>
      </c>
      <c r="R524" s="78">
        <f>'2019 PSUI Customer Load'!R524+'2019 PSUI Customer Gen'!R524</f>
        <v>1259.347</v>
      </c>
      <c r="S524" s="78">
        <f>'2019 PSUI Customer Load'!S524+'2019 PSUI Customer Gen'!S524</f>
        <v>1200.895</v>
      </c>
      <c r="T524" s="78">
        <f>'2019 PSUI Customer Load'!T524+'2019 PSUI Customer Gen'!T524</f>
        <v>1157.694</v>
      </c>
      <c r="U524" s="78">
        <f>'2019 PSUI Customer Load'!U524+'2019 PSUI Customer Gen'!U524</f>
        <v>1161.835</v>
      </c>
      <c r="V524" s="78">
        <f>'2019 PSUI Customer Load'!V524+'2019 PSUI Customer Gen'!V524</f>
        <v>1161.577</v>
      </c>
      <c r="W524" s="78">
        <f>'2019 PSUI Customer Load'!W524+'2019 PSUI Customer Gen'!W524</f>
        <v>1160.2149999999999</v>
      </c>
      <c r="X524" s="78">
        <f>'2019 PSUI Customer Load'!X524+'2019 PSUI Customer Gen'!X524</f>
        <v>1155.6279999999999</v>
      </c>
      <c r="Y524" s="78">
        <f>'2019 PSUI Customer Load'!Y524+'2019 PSUI Customer Gen'!Y524</f>
        <v>1137.5070000000001</v>
      </c>
      <c r="Z524" s="78">
        <f>'2019 PSUI Customer Load'!Z524+'2019 PSUI Customer Gen'!Z524</f>
        <v>1133.2919999999999</v>
      </c>
      <c r="AA524" s="86">
        <f t="shared" si="104"/>
        <v>1386.8109999999999</v>
      </c>
      <c r="AB524" s="77">
        <f t="shared" si="105"/>
        <v>2022</v>
      </c>
      <c r="AC524" s="76">
        <f t="shared" si="106"/>
        <v>4</v>
      </c>
      <c r="AD524" s="76" t="str">
        <f t="shared" si="107"/>
        <v/>
      </c>
      <c r="AE524" s="76" t="str">
        <f t="shared" si="108"/>
        <v/>
      </c>
      <c r="AF524" s="74">
        <f t="shared" si="109"/>
        <v>1386.8109999999999</v>
      </c>
      <c r="AG524" s="75" t="str">
        <f t="shared" si="110"/>
        <v>10:00</v>
      </c>
      <c r="AH524" s="74">
        <f t="shared" si="111"/>
        <v>31172.197000000007</v>
      </c>
      <c r="AI524" s="73" t="str">
        <f t="shared" si="112"/>
        <v/>
      </c>
      <c r="AJ524" s="73" t="str">
        <f t="shared" si="113"/>
        <v/>
      </c>
      <c r="AK524" s="73" t="str">
        <f t="shared" si="114"/>
        <v/>
      </c>
      <c r="AL524" s="72" t="str">
        <f t="shared" si="115"/>
        <v/>
      </c>
      <c r="AM524" s="71" t="str">
        <f t="shared" si="116"/>
        <v/>
      </c>
    </row>
    <row r="525" spans="2:39" ht="13.8" thickBot="1">
      <c r="B525" s="79">
        <v>44657</v>
      </c>
      <c r="C525" s="78">
        <f>'2019 PSUI Customer Load'!C525+'2019 PSUI Customer Gen'!C525</f>
        <v>1124.7080000000001</v>
      </c>
      <c r="D525" s="78">
        <f>'2019 PSUI Customer Load'!D525+'2019 PSUI Customer Gen'!D525</f>
        <v>1125.7239999999999</v>
      </c>
      <c r="E525" s="78">
        <f>'2019 PSUI Customer Load'!E525+'2019 PSUI Customer Gen'!E525</f>
        <v>1134.7330000000002</v>
      </c>
      <c r="F525" s="78">
        <f>'2019 PSUI Customer Load'!F525+'2019 PSUI Customer Gen'!F525</f>
        <v>1167.3810000000001</v>
      </c>
      <c r="G525" s="78">
        <f>'2019 PSUI Customer Load'!G525+'2019 PSUI Customer Gen'!G525</f>
        <v>1176.0269999999998</v>
      </c>
      <c r="H525" s="78">
        <f>'2019 PSUI Customer Load'!H525+'2019 PSUI Customer Gen'!H525</f>
        <v>1147.2849999999999</v>
      </c>
      <c r="I525" s="78">
        <f>'2019 PSUI Customer Load'!I525+'2019 PSUI Customer Gen'!I525</f>
        <v>1297.1370000000002</v>
      </c>
      <c r="J525" s="78">
        <f>'2019 PSUI Customer Load'!J525+'2019 PSUI Customer Gen'!J525</f>
        <v>1347.0530000000001</v>
      </c>
      <c r="K525" s="78">
        <f>'2019 PSUI Customer Load'!K525+'2019 PSUI Customer Gen'!K525</f>
        <v>1323.6759999999999</v>
      </c>
      <c r="L525" s="78">
        <f>'2019 PSUI Customer Load'!L525+'2019 PSUI Customer Gen'!L525</f>
        <v>1335.836</v>
      </c>
      <c r="M525" s="78">
        <f>'2019 PSUI Customer Load'!M525+'2019 PSUI Customer Gen'!M525</f>
        <v>1353.798</v>
      </c>
      <c r="N525" s="78">
        <f>'2019 PSUI Customer Load'!N525+'2019 PSUI Customer Gen'!N525</f>
        <v>1313.5049999999999</v>
      </c>
      <c r="O525" s="78">
        <f>'2019 PSUI Customer Load'!O525+'2019 PSUI Customer Gen'!O525</f>
        <v>1328.567</v>
      </c>
      <c r="P525" s="78">
        <f>'2019 PSUI Customer Load'!P525+'2019 PSUI Customer Gen'!P525</f>
        <v>1311.99</v>
      </c>
      <c r="Q525" s="78">
        <f>'2019 PSUI Customer Load'!Q525+'2019 PSUI Customer Gen'!Q525</f>
        <v>1304.1570000000002</v>
      </c>
      <c r="R525" s="78">
        <f>'2019 PSUI Customer Load'!R525+'2019 PSUI Customer Gen'!R525</f>
        <v>1271.1389999999999</v>
      </c>
      <c r="S525" s="78">
        <f>'2019 PSUI Customer Load'!S525+'2019 PSUI Customer Gen'!S525</f>
        <v>1217.7629999999999</v>
      </c>
      <c r="T525" s="78">
        <f>'2019 PSUI Customer Load'!T525+'2019 PSUI Customer Gen'!T525</f>
        <v>1167.4639999999999</v>
      </c>
      <c r="U525" s="78">
        <f>'2019 PSUI Customer Load'!U525+'2019 PSUI Customer Gen'!U525</f>
        <v>1158.4290000000001</v>
      </c>
      <c r="V525" s="78">
        <f>'2019 PSUI Customer Load'!V525+'2019 PSUI Customer Gen'!V525</f>
        <v>1181.4649999999999</v>
      </c>
      <c r="W525" s="78">
        <f>'2019 PSUI Customer Load'!W525+'2019 PSUI Customer Gen'!W525</f>
        <v>1168.123</v>
      </c>
      <c r="X525" s="78">
        <f>'2019 PSUI Customer Load'!X525+'2019 PSUI Customer Gen'!X525</f>
        <v>1148.877</v>
      </c>
      <c r="Y525" s="78">
        <f>'2019 PSUI Customer Load'!Y525+'2019 PSUI Customer Gen'!Y525</f>
        <v>1127.404</v>
      </c>
      <c r="Z525" s="78">
        <f>'2019 PSUI Customer Load'!Z525+'2019 PSUI Customer Gen'!Z525</f>
        <v>1126.624</v>
      </c>
      <c r="AA525" s="86">
        <f t="shared" si="104"/>
        <v>1353.798</v>
      </c>
      <c r="AB525" s="77">
        <f t="shared" si="105"/>
        <v>2022</v>
      </c>
      <c r="AC525" s="76">
        <f t="shared" si="106"/>
        <v>4</v>
      </c>
      <c r="AD525" s="76" t="str">
        <f t="shared" si="107"/>
        <v/>
      </c>
      <c r="AE525" s="76" t="str">
        <f t="shared" si="108"/>
        <v/>
      </c>
      <c r="AF525" s="74">
        <f t="shared" si="109"/>
        <v>1353.798</v>
      </c>
      <c r="AG525" s="75" t="str">
        <f t="shared" si="110"/>
        <v>11:00</v>
      </c>
      <c r="AH525" s="74">
        <f t="shared" si="111"/>
        <v>30712.662999999997</v>
      </c>
      <c r="AI525" s="73" t="str">
        <f t="shared" si="112"/>
        <v/>
      </c>
      <c r="AJ525" s="73" t="str">
        <f t="shared" si="113"/>
        <v/>
      </c>
      <c r="AK525" s="73" t="str">
        <f t="shared" si="114"/>
        <v/>
      </c>
      <c r="AL525" s="72" t="str">
        <f t="shared" si="115"/>
        <v/>
      </c>
      <c r="AM525" s="71" t="str">
        <f t="shared" si="116"/>
        <v/>
      </c>
    </row>
    <row r="526" spans="2:39" ht="13.8" thickBot="1">
      <c r="B526" s="79">
        <v>44658</v>
      </c>
      <c r="C526" s="78">
        <f>'2019 PSUI Customer Load'!C526+'2019 PSUI Customer Gen'!C526</f>
        <v>1115.903</v>
      </c>
      <c r="D526" s="78">
        <f>'2019 PSUI Customer Load'!D526+'2019 PSUI Customer Gen'!D526</f>
        <v>1118.3789999999999</v>
      </c>
      <c r="E526" s="78">
        <f>'2019 PSUI Customer Load'!E526+'2019 PSUI Customer Gen'!E526</f>
        <v>1130.3879999999999</v>
      </c>
      <c r="F526" s="78">
        <f>'2019 PSUI Customer Load'!F526+'2019 PSUI Customer Gen'!F526</f>
        <v>1171.4110000000001</v>
      </c>
      <c r="G526" s="78">
        <f>'2019 PSUI Customer Load'!G526+'2019 PSUI Customer Gen'!G526</f>
        <v>1199.0819999999999</v>
      </c>
      <c r="H526" s="78">
        <f>'2019 PSUI Customer Load'!H526+'2019 PSUI Customer Gen'!H526</f>
        <v>1209.9189999999999</v>
      </c>
      <c r="I526" s="78">
        <f>'2019 PSUI Customer Load'!I526+'2019 PSUI Customer Gen'!I526</f>
        <v>1221.614</v>
      </c>
      <c r="J526" s="78">
        <f>'2019 PSUI Customer Load'!J526+'2019 PSUI Customer Gen'!J526</f>
        <v>1377.3389999999999</v>
      </c>
      <c r="K526" s="78">
        <f>'2019 PSUI Customer Load'!K526+'2019 PSUI Customer Gen'!K526</f>
        <v>1319.1189999999999</v>
      </c>
      <c r="L526" s="78">
        <f>'2019 PSUI Customer Load'!L526+'2019 PSUI Customer Gen'!L526</f>
        <v>1349.4070000000002</v>
      </c>
      <c r="M526" s="78">
        <f>'2019 PSUI Customer Load'!M526+'2019 PSUI Customer Gen'!M526</f>
        <v>1347.6780000000001</v>
      </c>
      <c r="N526" s="78">
        <f>'2019 PSUI Customer Load'!N526+'2019 PSUI Customer Gen'!N526</f>
        <v>1329.155</v>
      </c>
      <c r="O526" s="78">
        <f>'2019 PSUI Customer Load'!O526+'2019 PSUI Customer Gen'!O526</f>
        <v>1311.6990000000001</v>
      </c>
      <c r="P526" s="78">
        <f>'2019 PSUI Customer Load'!P526+'2019 PSUI Customer Gen'!P526</f>
        <v>1303.163</v>
      </c>
      <c r="Q526" s="78">
        <f>'2019 PSUI Customer Load'!Q526+'2019 PSUI Customer Gen'!Q526</f>
        <v>1302.4870000000001</v>
      </c>
      <c r="R526" s="78">
        <f>'2019 PSUI Customer Load'!R526+'2019 PSUI Customer Gen'!R526</f>
        <v>1255.3869999999999</v>
      </c>
      <c r="S526" s="78">
        <f>'2019 PSUI Customer Load'!S526+'2019 PSUI Customer Gen'!S526</f>
        <v>1210.6489999999999</v>
      </c>
      <c r="T526" s="78">
        <f>'2019 PSUI Customer Load'!T526+'2019 PSUI Customer Gen'!T526</f>
        <v>1159.7940000000001</v>
      </c>
      <c r="U526" s="78">
        <f>'2019 PSUI Customer Load'!U526+'2019 PSUI Customer Gen'!U526</f>
        <v>1165.5309999999999</v>
      </c>
      <c r="V526" s="78">
        <f>'2019 PSUI Customer Load'!V526+'2019 PSUI Customer Gen'!V526</f>
        <v>1174.164</v>
      </c>
      <c r="W526" s="78">
        <f>'2019 PSUI Customer Load'!W526+'2019 PSUI Customer Gen'!W526</f>
        <v>1168.0650000000001</v>
      </c>
      <c r="X526" s="78">
        <f>'2019 PSUI Customer Load'!X526+'2019 PSUI Customer Gen'!X526</f>
        <v>1161.0160000000001</v>
      </c>
      <c r="Y526" s="78">
        <f>'2019 PSUI Customer Load'!Y526+'2019 PSUI Customer Gen'!Y526</f>
        <v>1137.9570000000001</v>
      </c>
      <c r="Z526" s="78">
        <f>'2019 PSUI Customer Load'!Z526+'2019 PSUI Customer Gen'!Z526</f>
        <v>1137.33</v>
      </c>
      <c r="AA526" s="86">
        <f t="shared" si="104"/>
        <v>1377.3389999999999</v>
      </c>
      <c r="AB526" s="77">
        <f t="shared" si="105"/>
        <v>2022</v>
      </c>
      <c r="AC526" s="76">
        <f t="shared" si="106"/>
        <v>4</v>
      </c>
      <c r="AD526" s="76" t="str">
        <f t="shared" si="107"/>
        <v/>
      </c>
      <c r="AE526" s="76" t="str">
        <f t="shared" si="108"/>
        <v/>
      </c>
      <c r="AF526" s="74">
        <f t="shared" si="109"/>
        <v>1377.3389999999999</v>
      </c>
      <c r="AG526" s="75" t="str">
        <f t="shared" si="110"/>
        <v>8:00</v>
      </c>
      <c r="AH526" s="74">
        <f t="shared" si="111"/>
        <v>30753.974999999999</v>
      </c>
      <c r="AI526" s="73" t="str">
        <f t="shared" si="112"/>
        <v/>
      </c>
      <c r="AJ526" s="73" t="str">
        <f t="shared" si="113"/>
        <v/>
      </c>
      <c r="AK526" s="73" t="str">
        <f t="shared" si="114"/>
        <v/>
      </c>
      <c r="AL526" s="72" t="str">
        <f t="shared" si="115"/>
        <v/>
      </c>
      <c r="AM526" s="71" t="str">
        <f t="shared" si="116"/>
        <v/>
      </c>
    </row>
    <row r="527" spans="2:39" ht="13.8" thickBot="1">
      <c r="B527" s="79">
        <v>44659</v>
      </c>
      <c r="C527" s="78">
        <f>'2019 PSUI Customer Load'!C527+'2019 PSUI Customer Gen'!C527</f>
        <v>1143.9380000000001</v>
      </c>
      <c r="D527" s="78">
        <f>'2019 PSUI Customer Load'!D527+'2019 PSUI Customer Gen'!D527</f>
        <v>1138.653</v>
      </c>
      <c r="E527" s="78">
        <f>'2019 PSUI Customer Load'!E527+'2019 PSUI Customer Gen'!E527</f>
        <v>1160.673</v>
      </c>
      <c r="F527" s="78">
        <f>'2019 PSUI Customer Load'!F527+'2019 PSUI Customer Gen'!F527</f>
        <v>1189.4490000000001</v>
      </c>
      <c r="G527" s="78">
        <f>'2019 PSUI Customer Load'!G527+'2019 PSUI Customer Gen'!G527</f>
        <v>1200.954</v>
      </c>
      <c r="H527" s="78">
        <f>'2019 PSUI Customer Load'!H527+'2019 PSUI Customer Gen'!H527</f>
        <v>1231.9289999999999</v>
      </c>
      <c r="I527" s="78">
        <f>'2019 PSUI Customer Load'!I527+'2019 PSUI Customer Gen'!I527</f>
        <v>1318.902</v>
      </c>
      <c r="J527" s="78">
        <f>'2019 PSUI Customer Load'!J527+'2019 PSUI Customer Gen'!J527</f>
        <v>1324.204</v>
      </c>
      <c r="K527" s="78">
        <f>'2019 PSUI Customer Load'!K527+'2019 PSUI Customer Gen'!K527</f>
        <v>1342.546</v>
      </c>
      <c r="L527" s="78">
        <f>'2019 PSUI Customer Load'!L527+'2019 PSUI Customer Gen'!L527</f>
        <v>1365.635</v>
      </c>
      <c r="M527" s="78">
        <f>'2019 PSUI Customer Load'!M527+'2019 PSUI Customer Gen'!M527</f>
        <v>1402.8710000000001</v>
      </c>
      <c r="N527" s="78">
        <f>'2019 PSUI Customer Load'!N527+'2019 PSUI Customer Gen'!N527</f>
        <v>1344.973</v>
      </c>
      <c r="O527" s="78">
        <f>'2019 PSUI Customer Load'!O527+'2019 PSUI Customer Gen'!O527</f>
        <v>1325.6179999999999</v>
      </c>
      <c r="P527" s="78">
        <f>'2019 PSUI Customer Load'!P527+'2019 PSUI Customer Gen'!P527</f>
        <v>1339.7559999999999</v>
      </c>
      <c r="Q527" s="78">
        <f>'2019 PSUI Customer Load'!Q527+'2019 PSUI Customer Gen'!Q527</f>
        <v>1315.6750000000002</v>
      </c>
      <c r="R527" s="78">
        <f>'2019 PSUI Customer Load'!R527+'2019 PSUI Customer Gen'!R527</f>
        <v>1283.5409999999999</v>
      </c>
      <c r="S527" s="78">
        <f>'2019 PSUI Customer Load'!S527+'2019 PSUI Customer Gen'!S527</f>
        <v>1219.777</v>
      </c>
      <c r="T527" s="78">
        <f>'2019 PSUI Customer Load'!T527+'2019 PSUI Customer Gen'!T527</f>
        <v>1197.4920000000002</v>
      </c>
      <c r="U527" s="78">
        <f>'2019 PSUI Customer Load'!U527+'2019 PSUI Customer Gen'!U527</f>
        <v>1182.271</v>
      </c>
      <c r="V527" s="78">
        <f>'2019 PSUI Customer Load'!V527+'2019 PSUI Customer Gen'!V527</f>
        <v>1183.751</v>
      </c>
      <c r="W527" s="78">
        <f>'2019 PSUI Customer Load'!W527+'2019 PSUI Customer Gen'!W527</f>
        <v>1183.1079999999999</v>
      </c>
      <c r="X527" s="78">
        <f>'2019 PSUI Customer Load'!X527+'2019 PSUI Customer Gen'!X527</f>
        <v>1173.819</v>
      </c>
      <c r="Y527" s="78">
        <f>'2019 PSUI Customer Load'!Y527+'2019 PSUI Customer Gen'!Y527</f>
        <v>1150.567</v>
      </c>
      <c r="Z527" s="78">
        <f>'2019 PSUI Customer Load'!Z527+'2019 PSUI Customer Gen'!Z527</f>
        <v>1150.45</v>
      </c>
      <c r="AA527" s="86">
        <f t="shared" si="104"/>
        <v>1402.8710000000001</v>
      </c>
      <c r="AB527" s="77">
        <f t="shared" si="105"/>
        <v>2022</v>
      </c>
      <c r="AC527" s="76">
        <f t="shared" si="106"/>
        <v>4</v>
      </c>
      <c r="AD527" s="76" t="str">
        <f t="shared" si="107"/>
        <v/>
      </c>
      <c r="AE527" s="76" t="str">
        <f t="shared" si="108"/>
        <v/>
      </c>
      <c r="AF527" s="74">
        <f t="shared" si="109"/>
        <v>1402.8710000000001</v>
      </c>
      <c r="AG527" s="75" t="str">
        <f t="shared" si="110"/>
        <v>11:00</v>
      </c>
      <c r="AH527" s="74">
        <f t="shared" si="111"/>
        <v>31273.423000000003</v>
      </c>
      <c r="AI527" s="73" t="str">
        <f t="shared" si="112"/>
        <v/>
      </c>
      <c r="AJ527" s="73" t="str">
        <f t="shared" si="113"/>
        <v/>
      </c>
      <c r="AK527" s="73" t="str">
        <f t="shared" si="114"/>
        <v/>
      </c>
      <c r="AL527" s="72" t="str">
        <f t="shared" si="115"/>
        <v/>
      </c>
      <c r="AM527" s="71" t="str">
        <f t="shared" si="116"/>
        <v/>
      </c>
    </row>
    <row r="528" spans="2:39" ht="13.8" thickBot="1">
      <c r="B528" s="79">
        <v>44660</v>
      </c>
      <c r="C528" s="78">
        <f>'2019 PSUI Customer Load'!C528+'2019 PSUI Customer Gen'!C528</f>
        <v>1133.2280000000001</v>
      </c>
      <c r="D528" s="78">
        <f>'2019 PSUI Customer Load'!D528+'2019 PSUI Customer Gen'!D528</f>
        <v>1133.5840000000001</v>
      </c>
      <c r="E528" s="78">
        <f>'2019 PSUI Customer Load'!E528+'2019 PSUI Customer Gen'!E528</f>
        <v>1132.8979999999999</v>
      </c>
      <c r="F528" s="78">
        <f>'2019 PSUI Customer Load'!F528+'2019 PSUI Customer Gen'!F528</f>
        <v>1123.7249999999999</v>
      </c>
      <c r="G528" s="78">
        <f>'2019 PSUI Customer Load'!G528+'2019 PSUI Customer Gen'!G528</f>
        <v>1135.607</v>
      </c>
      <c r="H528" s="78">
        <f>'2019 PSUI Customer Load'!H528+'2019 PSUI Customer Gen'!H528</f>
        <v>1152.1469999999999</v>
      </c>
      <c r="I528" s="78">
        <f>'2019 PSUI Customer Load'!I528+'2019 PSUI Customer Gen'!I528</f>
        <v>1206.1329999999998</v>
      </c>
      <c r="J528" s="78">
        <f>'2019 PSUI Customer Load'!J528+'2019 PSUI Customer Gen'!J528</f>
        <v>1224.431</v>
      </c>
      <c r="K528" s="78">
        <f>'2019 PSUI Customer Load'!K528+'2019 PSUI Customer Gen'!K528</f>
        <v>1229.0600000000002</v>
      </c>
      <c r="L528" s="78">
        <f>'2019 PSUI Customer Load'!L528+'2019 PSUI Customer Gen'!L528</f>
        <v>1236.22</v>
      </c>
      <c r="M528" s="78">
        <f>'2019 PSUI Customer Load'!M528+'2019 PSUI Customer Gen'!M528</f>
        <v>1176.914</v>
      </c>
      <c r="N528" s="78">
        <f>'2019 PSUI Customer Load'!N528+'2019 PSUI Customer Gen'!N528</f>
        <v>1172.22</v>
      </c>
      <c r="O528" s="78">
        <f>'2019 PSUI Customer Load'!O528+'2019 PSUI Customer Gen'!O528</f>
        <v>1156.96</v>
      </c>
      <c r="P528" s="78">
        <f>'2019 PSUI Customer Load'!P528+'2019 PSUI Customer Gen'!P528</f>
        <v>1146.46</v>
      </c>
      <c r="Q528" s="78">
        <f>'2019 PSUI Customer Load'!Q528+'2019 PSUI Customer Gen'!Q528</f>
        <v>1146.78</v>
      </c>
      <c r="R528" s="78">
        <f>'2019 PSUI Customer Load'!R528+'2019 PSUI Customer Gen'!R528</f>
        <v>1150.3800000000001</v>
      </c>
      <c r="S528" s="78">
        <f>'2019 PSUI Customer Load'!S528+'2019 PSUI Customer Gen'!S528</f>
        <v>1121.58</v>
      </c>
      <c r="T528" s="78">
        <f>'2019 PSUI Customer Load'!T528+'2019 PSUI Customer Gen'!T528</f>
        <v>1125.43</v>
      </c>
      <c r="U528" s="78">
        <f>'2019 PSUI Customer Load'!U528+'2019 PSUI Customer Gen'!U528</f>
        <v>1126.72</v>
      </c>
      <c r="V528" s="78">
        <f>'2019 PSUI Customer Load'!V528+'2019 PSUI Customer Gen'!V528</f>
        <v>1134.28</v>
      </c>
      <c r="W528" s="78">
        <f>'2019 PSUI Customer Load'!W528+'2019 PSUI Customer Gen'!W528</f>
        <v>1144.47</v>
      </c>
      <c r="X528" s="78">
        <f>'2019 PSUI Customer Load'!X528+'2019 PSUI Customer Gen'!X528</f>
        <v>1135.4000000000001</v>
      </c>
      <c r="Y528" s="78">
        <f>'2019 PSUI Customer Load'!Y528+'2019 PSUI Customer Gen'!Y528</f>
        <v>1127.28</v>
      </c>
      <c r="Z528" s="78">
        <f>'2019 PSUI Customer Load'!Z528+'2019 PSUI Customer Gen'!Z528</f>
        <v>1124.83</v>
      </c>
      <c r="AA528" s="86">
        <f t="shared" si="104"/>
        <v>1236.22</v>
      </c>
      <c r="AB528" s="77">
        <f t="shared" si="105"/>
        <v>2022</v>
      </c>
      <c r="AC528" s="76">
        <f t="shared" si="106"/>
        <v>4</v>
      </c>
      <c r="AD528" s="76" t="str">
        <f t="shared" si="107"/>
        <v/>
      </c>
      <c r="AE528" s="76" t="str">
        <f t="shared" si="108"/>
        <v/>
      </c>
      <c r="AF528" s="74">
        <f t="shared" si="109"/>
        <v>1236.22</v>
      </c>
      <c r="AG528" s="75" t="str">
        <f t="shared" si="110"/>
        <v>10:00</v>
      </c>
      <c r="AH528" s="74">
        <f t="shared" si="111"/>
        <v>28932.957000000002</v>
      </c>
      <c r="AI528" s="73" t="str">
        <f t="shared" si="112"/>
        <v/>
      </c>
      <c r="AJ528" s="73" t="str">
        <f t="shared" si="113"/>
        <v/>
      </c>
      <c r="AK528" s="73" t="str">
        <f t="shared" si="114"/>
        <v/>
      </c>
      <c r="AL528" s="72" t="str">
        <f t="shared" si="115"/>
        <v/>
      </c>
      <c r="AM528" s="71" t="str">
        <f t="shared" si="116"/>
        <v/>
      </c>
    </row>
    <row r="529" spans="2:39" ht="13.8" thickBot="1">
      <c r="B529" s="79">
        <v>44661</v>
      </c>
      <c r="C529" s="78">
        <f>'2019 PSUI Customer Load'!C529+'2019 PSUI Customer Gen'!C529</f>
        <v>1118.99</v>
      </c>
      <c r="D529" s="78">
        <f>'2019 PSUI Customer Load'!D529+'2019 PSUI Customer Gen'!D529</f>
        <v>1122.49</v>
      </c>
      <c r="E529" s="78">
        <f>'2019 PSUI Customer Load'!E529+'2019 PSUI Customer Gen'!E529</f>
        <v>1129.21</v>
      </c>
      <c r="F529" s="78">
        <f>'2019 PSUI Customer Load'!F529+'2019 PSUI Customer Gen'!F529</f>
        <v>1120.9100000000001</v>
      </c>
      <c r="G529" s="78">
        <f>'2019 PSUI Customer Load'!G529+'2019 PSUI Customer Gen'!G529</f>
        <v>1120.3499999999999</v>
      </c>
      <c r="H529" s="78">
        <f>'2019 PSUI Customer Load'!H529+'2019 PSUI Customer Gen'!H529</f>
        <v>1152.94</v>
      </c>
      <c r="I529" s="78">
        <f>'2019 PSUI Customer Load'!I529+'2019 PSUI Customer Gen'!I529</f>
        <v>1193.01</v>
      </c>
      <c r="J529" s="78">
        <f>'2019 PSUI Customer Load'!J529+'2019 PSUI Customer Gen'!J529</f>
        <v>1195.32</v>
      </c>
      <c r="K529" s="78">
        <f>'2019 PSUI Customer Load'!K529+'2019 PSUI Customer Gen'!K529</f>
        <v>1189.8599999999999</v>
      </c>
      <c r="L529" s="78">
        <f>'2019 PSUI Customer Load'!L529+'2019 PSUI Customer Gen'!L529</f>
        <v>1211.7</v>
      </c>
      <c r="M529" s="78">
        <f>'2019 PSUI Customer Load'!M529+'2019 PSUI Customer Gen'!M529</f>
        <v>1198.1199999999999</v>
      </c>
      <c r="N529" s="78">
        <f>'2019 PSUI Customer Load'!N529+'2019 PSUI Customer Gen'!N529</f>
        <v>1175.97</v>
      </c>
      <c r="O529" s="78">
        <f>'2019 PSUI Customer Load'!O529+'2019 PSUI Customer Gen'!O529</f>
        <v>1165.82</v>
      </c>
      <c r="P529" s="78">
        <f>'2019 PSUI Customer Load'!P529+'2019 PSUI Customer Gen'!P529</f>
        <v>1130.96</v>
      </c>
      <c r="Q529" s="78">
        <f>'2019 PSUI Customer Load'!Q529+'2019 PSUI Customer Gen'!Q529</f>
        <v>1120.8399999999999</v>
      </c>
      <c r="R529" s="78">
        <f>'2019 PSUI Customer Load'!R529+'2019 PSUI Customer Gen'!R529</f>
        <v>1100.02</v>
      </c>
      <c r="S529" s="78">
        <f>'2019 PSUI Customer Load'!S529+'2019 PSUI Customer Gen'!S529</f>
        <v>1072.93</v>
      </c>
      <c r="T529" s="78">
        <f>'2019 PSUI Customer Load'!T529+'2019 PSUI Customer Gen'!T529</f>
        <v>1083.08</v>
      </c>
      <c r="U529" s="78">
        <f>'2019 PSUI Customer Load'!U529+'2019 PSUI Customer Gen'!U529</f>
        <v>1088.26</v>
      </c>
      <c r="V529" s="78">
        <f>'2019 PSUI Customer Load'!V529+'2019 PSUI Customer Gen'!V529</f>
        <v>1116.29</v>
      </c>
      <c r="W529" s="78">
        <f>'2019 PSUI Customer Load'!W529+'2019 PSUI Customer Gen'!W529</f>
        <v>1122.52</v>
      </c>
      <c r="X529" s="78">
        <f>'2019 PSUI Customer Load'!X529+'2019 PSUI Customer Gen'!X529</f>
        <v>1126.3</v>
      </c>
      <c r="Y529" s="78">
        <f>'2019 PSUI Customer Load'!Y529+'2019 PSUI Customer Gen'!Y529</f>
        <v>1132.04</v>
      </c>
      <c r="Z529" s="78">
        <f>'2019 PSUI Customer Load'!Z529+'2019 PSUI Customer Gen'!Z529</f>
        <v>1132.32</v>
      </c>
      <c r="AA529" s="86">
        <f t="shared" si="104"/>
        <v>1211.7</v>
      </c>
      <c r="AB529" s="77">
        <f t="shared" si="105"/>
        <v>2022</v>
      </c>
      <c r="AC529" s="76">
        <f t="shared" si="106"/>
        <v>4</v>
      </c>
      <c r="AD529" s="76" t="str">
        <f t="shared" si="107"/>
        <v/>
      </c>
      <c r="AE529" s="76" t="str">
        <f t="shared" si="108"/>
        <v/>
      </c>
      <c r="AF529" s="74">
        <f t="shared" si="109"/>
        <v>1211.7</v>
      </c>
      <c r="AG529" s="75" t="str">
        <f t="shared" si="110"/>
        <v>10:00</v>
      </c>
      <c r="AH529" s="74">
        <f t="shared" si="111"/>
        <v>28531.950000000004</v>
      </c>
      <c r="AI529" s="73" t="str">
        <f t="shared" si="112"/>
        <v/>
      </c>
      <c r="AJ529" s="73" t="str">
        <f t="shared" si="113"/>
        <v/>
      </c>
      <c r="AK529" s="73" t="str">
        <f t="shared" si="114"/>
        <v/>
      </c>
      <c r="AL529" s="72" t="str">
        <f t="shared" si="115"/>
        <v/>
      </c>
      <c r="AM529" s="71" t="str">
        <f t="shared" si="116"/>
        <v/>
      </c>
    </row>
    <row r="530" spans="2:39" ht="13.8" thickBot="1">
      <c r="B530" s="79">
        <v>44662</v>
      </c>
      <c r="C530" s="78">
        <f>'2019 PSUI Customer Load'!C530+'2019 PSUI Customer Gen'!C530</f>
        <v>1126.97</v>
      </c>
      <c r="D530" s="78">
        <f>'2019 PSUI Customer Load'!D530+'2019 PSUI Customer Gen'!D530</f>
        <v>1142.23</v>
      </c>
      <c r="E530" s="78">
        <f>'2019 PSUI Customer Load'!E530+'2019 PSUI Customer Gen'!E530</f>
        <v>1160.01</v>
      </c>
      <c r="F530" s="78">
        <f>'2019 PSUI Customer Load'!F530+'2019 PSUI Customer Gen'!F530</f>
        <v>1193.22</v>
      </c>
      <c r="G530" s="78">
        <f>'2019 PSUI Customer Load'!G530+'2019 PSUI Customer Gen'!G530</f>
        <v>1198.93</v>
      </c>
      <c r="H530" s="78">
        <f>'2019 PSUI Customer Load'!H530+'2019 PSUI Customer Gen'!H530</f>
        <v>1241.56</v>
      </c>
      <c r="I530" s="78">
        <f>'2019 PSUI Customer Load'!I530+'2019 PSUI Customer Gen'!I530</f>
        <v>1336.65</v>
      </c>
      <c r="J530" s="78">
        <f>'2019 PSUI Customer Load'!J530+'2019 PSUI Customer Gen'!J530</f>
        <v>1319.68</v>
      </c>
      <c r="K530" s="78">
        <f>'2019 PSUI Customer Load'!K530+'2019 PSUI Customer Gen'!K530</f>
        <v>1325.66</v>
      </c>
      <c r="L530" s="78">
        <f>'2019 PSUI Customer Load'!L530+'2019 PSUI Customer Gen'!L530</f>
        <v>1374.21</v>
      </c>
      <c r="M530" s="78">
        <f>'2019 PSUI Customer Load'!M530+'2019 PSUI Customer Gen'!M530</f>
        <v>1442.079</v>
      </c>
      <c r="N530" s="78">
        <f>'2019 PSUI Customer Load'!N530+'2019 PSUI Customer Gen'!N530</f>
        <v>1341.1179999999999</v>
      </c>
      <c r="O530" s="78">
        <f>'2019 PSUI Customer Load'!O530+'2019 PSUI Customer Gen'!O530</f>
        <v>1326.5719999999999</v>
      </c>
      <c r="P530" s="78">
        <f>'2019 PSUI Customer Load'!P530+'2019 PSUI Customer Gen'!P530</f>
        <v>1318.2230000000002</v>
      </c>
      <c r="Q530" s="78">
        <f>'2019 PSUI Customer Load'!Q530+'2019 PSUI Customer Gen'!Q530</f>
        <v>1229.3029999999999</v>
      </c>
      <c r="R530" s="78">
        <f>'2019 PSUI Customer Load'!R530+'2019 PSUI Customer Gen'!R530</f>
        <v>1232.18</v>
      </c>
      <c r="S530" s="78">
        <f>'2019 PSUI Customer Load'!S530+'2019 PSUI Customer Gen'!S530</f>
        <v>1171.28</v>
      </c>
      <c r="T530" s="78">
        <f>'2019 PSUI Customer Load'!T530+'2019 PSUI Customer Gen'!T530</f>
        <v>1116.6099999999999</v>
      </c>
      <c r="U530" s="78">
        <f>'2019 PSUI Customer Load'!U530+'2019 PSUI Customer Gen'!U530</f>
        <v>1109.5</v>
      </c>
      <c r="V530" s="78">
        <f>'2019 PSUI Customer Load'!V530+'2019 PSUI Customer Gen'!V530</f>
        <v>1129.9100000000001</v>
      </c>
      <c r="W530" s="78">
        <f>'2019 PSUI Customer Load'!W530+'2019 PSUI Customer Gen'!W530</f>
        <v>1119.6500000000001</v>
      </c>
      <c r="X530" s="78">
        <f>'2019 PSUI Customer Load'!X530+'2019 PSUI Customer Gen'!X530</f>
        <v>1106.3900000000001</v>
      </c>
      <c r="Y530" s="78">
        <f>'2019 PSUI Customer Load'!Y530+'2019 PSUI Customer Gen'!Y530</f>
        <v>1101.5899999999999</v>
      </c>
      <c r="Z530" s="78">
        <f>'2019 PSUI Customer Load'!Z530+'2019 PSUI Customer Gen'!Z530</f>
        <v>1090.57</v>
      </c>
      <c r="AA530" s="86">
        <f t="shared" si="104"/>
        <v>1442.079</v>
      </c>
      <c r="AB530" s="77">
        <f t="shared" si="105"/>
        <v>2022</v>
      </c>
      <c r="AC530" s="76">
        <f t="shared" si="106"/>
        <v>4</v>
      </c>
      <c r="AD530" s="76" t="str">
        <f t="shared" si="107"/>
        <v/>
      </c>
      <c r="AE530" s="76" t="str">
        <f t="shared" si="108"/>
        <v/>
      </c>
      <c r="AF530" s="74">
        <f t="shared" si="109"/>
        <v>1442.079</v>
      </c>
      <c r="AG530" s="75" t="str">
        <f t="shared" si="110"/>
        <v>11:00</v>
      </c>
      <c r="AH530" s="74">
        <f t="shared" si="111"/>
        <v>30696.174000000003</v>
      </c>
      <c r="AI530" s="73" t="str">
        <f t="shared" si="112"/>
        <v/>
      </c>
      <c r="AJ530" s="73" t="str">
        <f t="shared" si="113"/>
        <v/>
      </c>
      <c r="AK530" s="73" t="str">
        <f t="shared" si="114"/>
        <v/>
      </c>
      <c r="AL530" s="72" t="str">
        <f t="shared" si="115"/>
        <v/>
      </c>
      <c r="AM530" s="71" t="str">
        <f t="shared" si="116"/>
        <v/>
      </c>
    </row>
    <row r="531" spans="2:39" ht="13.8" thickBot="1">
      <c r="B531" s="79">
        <v>44663</v>
      </c>
      <c r="C531" s="78">
        <f>'2019 PSUI Customer Load'!C531+'2019 PSUI Customer Gen'!C531</f>
        <v>1083.18</v>
      </c>
      <c r="D531" s="78">
        <f>'2019 PSUI Customer Load'!D531+'2019 PSUI Customer Gen'!D531</f>
        <v>1065.5</v>
      </c>
      <c r="E531" s="78">
        <f>'2019 PSUI Customer Load'!E531+'2019 PSUI Customer Gen'!E531</f>
        <v>1103.6600000000001</v>
      </c>
      <c r="F531" s="78">
        <f>'2019 PSUI Customer Load'!F531+'2019 PSUI Customer Gen'!F531</f>
        <v>1120.18</v>
      </c>
      <c r="G531" s="78">
        <f>'2019 PSUI Customer Load'!G531+'2019 PSUI Customer Gen'!G531</f>
        <v>1131.83</v>
      </c>
      <c r="H531" s="78">
        <f>'2019 PSUI Customer Load'!H531+'2019 PSUI Customer Gen'!H531</f>
        <v>1168.79</v>
      </c>
      <c r="I531" s="78">
        <f>'2019 PSUI Customer Load'!I531+'2019 PSUI Customer Gen'!I531</f>
        <v>1270.47</v>
      </c>
      <c r="J531" s="78">
        <f>'2019 PSUI Customer Load'!J531+'2019 PSUI Customer Gen'!J531</f>
        <v>1289.23</v>
      </c>
      <c r="K531" s="78">
        <f>'2019 PSUI Customer Load'!K531+'2019 PSUI Customer Gen'!K531</f>
        <v>1274.95</v>
      </c>
      <c r="L531" s="78">
        <f>'2019 PSUI Customer Load'!L531+'2019 PSUI Customer Gen'!L531</f>
        <v>1293.6400000000001</v>
      </c>
      <c r="M531" s="78">
        <f>'2019 PSUI Customer Load'!M531+'2019 PSUI Customer Gen'!M531</f>
        <v>1306.76</v>
      </c>
      <c r="N531" s="78">
        <f>'2019 PSUI Customer Load'!N531+'2019 PSUI Customer Gen'!N531</f>
        <v>1268.58</v>
      </c>
      <c r="O531" s="78">
        <f>'2019 PSUI Customer Load'!O531+'2019 PSUI Customer Gen'!O531</f>
        <v>1269.52</v>
      </c>
      <c r="P531" s="78">
        <f>'2019 PSUI Customer Load'!P531+'2019 PSUI Customer Gen'!P531</f>
        <v>1251.99</v>
      </c>
      <c r="Q531" s="78">
        <f>'2019 PSUI Customer Load'!Q531+'2019 PSUI Customer Gen'!Q531</f>
        <v>1263.47</v>
      </c>
      <c r="R531" s="78">
        <f>'2019 PSUI Customer Load'!R531+'2019 PSUI Customer Gen'!R531</f>
        <v>1230.74</v>
      </c>
      <c r="S531" s="78">
        <f>'2019 PSUI Customer Load'!S531+'2019 PSUI Customer Gen'!S531</f>
        <v>1159.45</v>
      </c>
      <c r="T531" s="78">
        <f>'2019 PSUI Customer Load'!T531+'2019 PSUI Customer Gen'!T531</f>
        <v>1090.43</v>
      </c>
      <c r="U531" s="78">
        <f>'2019 PSUI Customer Load'!U531+'2019 PSUI Customer Gen'!U531</f>
        <v>1077.27</v>
      </c>
      <c r="V531" s="78">
        <f>'2019 PSUI Customer Load'!V531+'2019 PSUI Customer Gen'!V531</f>
        <v>1092.46</v>
      </c>
      <c r="W531" s="78">
        <f>'2019 PSUI Customer Load'!W531+'2019 PSUI Customer Gen'!W531</f>
        <v>1100.1600000000001</v>
      </c>
      <c r="X531" s="78">
        <f>'2019 PSUI Customer Load'!X531+'2019 PSUI Customer Gen'!X531</f>
        <v>1077.06</v>
      </c>
      <c r="Y531" s="78">
        <f>'2019 PSUI Customer Load'!Y531+'2019 PSUI Customer Gen'!Y531</f>
        <v>1073.06</v>
      </c>
      <c r="Z531" s="78">
        <f>'2019 PSUI Customer Load'!Z531+'2019 PSUI Customer Gen'!Z531</f>
        <v>1071.8800000000001</v>
      </c>
      <c r="AA531" s="86">
        <f t="shared" si="104"/>
        <v>1306.76</v>
      </c>
      <c r="AB531" s="77">
        <f t="shared" si="105"/>
        <v>2022</v>
      </c>
      <c r="AC531" s="76">
        <f t="shared" si="106"/>
        <v>4</v>
      </c>
      <c r="AD531" s="76" t="str">
        <f t="shared" si="107"/>
        <v/>
      </c>
      <c r="AE531" s="76" t="str">
        <f t="shared" si="108"/>
        <v/>
      </c>
      <c r="AF531" s="74">
        <f t="shared" si="109"/>
        <v>1306.76</v>
      </c>
      <c r="AG531" s="75" t="str">
        <f t="shared" si="110"/>
        <v>11:00</v>
      </c>
      <c r="AH531" s="74">
        <f t="shared" si="111"/>
        <v>29441.020000000008</v>
      </c>
      <c r="AI531" s="73" t="str">
        <f t="shared" si="112"/>
        <v/>
      </c>
      <c r="AJ531" s="73" t="str">
        <f t="shared" si="113"/>
        <v/>
      </c>
      <c r="AK531" s="73" t="str">
        <f t="shared" si="114"/>
        <v/>
      </c>
      <c r="AL531" s="72" t="str">
        <f t="shared" si="115"/>
        <v/>
      </c>
      <c r="AM531" s="71" t="str">
        <f t="shared" si="116"/>
        <v/>
      </c>
    </row>
    <row r="532" spans="2:39" ht="13.8" thickBot="1">
      <c r="B532" s="79">
        <v>44664</v>
      </c>
      <c r="C532" s="78">
        <f>'2019 PSUI Customer Load'!C532+'2019 PSUI Customer Gen'!C532</f>
        <v>1072.4000000000001</v>
      </c>
      <c r="D532" s="78">
        <f>'2019 PSUI Customer Load'!D532+'2019 PSUI Customer Gen'!D532</f>
        <v>1069.95</v>
      </c>
      <c r="E532" s="78">
        <f>'2019 PSUI Customer Load'!E532+'2019 PSUI Customer Gen'!E532</f>
        <v>1074.75</v>
      </c>
      <c r="F532" s="78">
        <f>'2019 PSUI Customer Load'!F532+'2019 PSUI Customer Gen'!F532</f>
        <v>1100.68</v>
      </c>
      <c r="G532" s="78">
        <f>'2019 PSUI Customer Load'!G532+'2019 PSUI Customer Gen'!G532</f>
        <v>1125.53</v>
      </c>
      <c r="H532" s="78">
        <f>'2019 PSUI Customer Load'!H532+'2019 PSUI Customer Gen'!H532</f>
        <v>1162.1400000000001</v>
      </c>
      <c r="I532" s="78">
        <f>'2019 PSUI Customer Load'!I532+'2019 PSUI Customer Gen'!I532</f>
        <v>1244.9100000000001</v>
      </c>
      <c r="J532" s="78">
        <f>'2019 PSUI Customer Load'!J532+'2019 PSUI Customer Gen'!J532</f>
        <v>1259.8599999999999</v>
      </c>
      <c r="K532" s="78">
        <f>'2019 PSUI Customer Load'!K532+'2019 PSUI Customer Gen'!K532</f>
        <v>1268.02</v>
      </c>
      <c r="L532" s="78">
        <f>'2019 PSUI Customer Load'!L532+'2019 PSUI Customer Gen'!L532</f>
        <v>1291.29</v>
      </c>
      <c r="M532" s="78">
        <f>'2019 PSUI Customer Load'!M532+'2019 PSUI Customer Gen'!M532</f>
        <v>1315.9</v>
      </c>
      <c r="N532" s="78">
        <f>'2019 PSUI Customer Load'!N532+'2019 PSUI Customer Gen'!N532</f>
        <v>1289.82</v>
      </c>
      <c r="O532" s="78">
        <f>'2019 PSUI Customer Load'!O532+'2019 PSUI Customer Gen'!O532</f>
        <v>1285.2</v>
      </c>
      <c r="P532" s="78">
        <f>'2019 PSUI Customer Load'!P532+'2019 PSUI Customer Gen'!P532</f>
        <v>1287.23</v>
      </c>
      <c r="Q532" s="78">
        <f>'2019 PSUI Customer Load'!Q532+'2019 PSUI Customer Gen'!Q532</f>
        <v>1303.54</v>
      </c>
      <c r="R532" s="78">
        <f>'2019 PSUI Customer Load'!R532+'2019 PSUI Customer Gen'!R532</f>
        <v>1268.82</v>
      </c>
      <c r="S532" s="78">
        <f>'2019 PSUI Customer Load'!S532+'2019 PSUI Customer Gen'!S532</f>
        <v>1210.06</v>
      </c>
      <c r="T532" s="78">
        <f>'2019 PSUI Customer Load'!T532+'2019 PSUI Customer Gen'!T532</f>
        <v>1149.79</v>
      </c>
      <c r="U532" s="78">
        <f>'2019 PSUI Customer Load'!U532+'2019 PSUI Customer Gen'!U532</f>
        <v>1130.1500000000001</v>
      </c>
      <c r="V532" s="78">
        <f>'2019 PSUI Customer Load'!V532+'2019 PSUI Customer Gen'!V532</f>
        <v>1138.1300000000001</v>
      </c>
      <c r="W532" s="78">
        <f>'2019 PSUI Customer Load'!W532+'2019 PSUI Customer Gen'!W532</f>
        <v>1119.72</v>
      </c>
      <c r="X532" s="78">
        <f>'2019 PSUI Customer Load'!X532+'2019 PSUI Customer Gen'!X532</f>
        <v>1107.05</v>
      </c>
      <c r="Y532" s="78">
        <f>'2019 PSUI Customer Load'!Y532+'2019 PSUI Customer Gen'!Y532</f>
        <v>1087.77</v>
      </c>
      <c r="Z532" s="78">
        <f>'2019 PSUI Customer Load'!Z532+'2019 PSUI Customer Gen'!Z532</f>
        <v>1075.24</v>
      </c>
      <c r="AA532" s="86">
        <f t="shared" si="104"/>
        <v>1315.9</v>
      </c>
      <c r="AB532" s="77">
        <f t="shared" si="105"/>
        <v>2022</v>
      </c>
      <c r="AC532" s="76">
        <f t="shared" si="106"/>
        <v>4</v>
      </c>
      <c r="AD532" s="76" t="str">
        <f t="shared" si="107"/>
        <v/>
      </c>
      <c r="AE532" s="76" t="str">
        <f t="shared" si="108"/>
        <v/>
      </c>
      <c r="AF532" s="74">
        <f t="shared" si="109"/>
        <v>1315.9</v>
      </c>
      <c r="AG532" s="75" t="str">
        <f t="shared" si="110"/>
        <v>11:00</v>
      </c>
      <c r="AH532" s="74">
        <f t="shared" si="111"/>
        <v>29753.850000000013</v>
      </c>
      <c r="AI532" s="73" t="str">
        <f t="shared" si="112"/>
        <v/>
      </c>
      <c r="AJ532" s="73" t="str">
        <f t="shared" si="113"/>
        <v/>
      </c>
      <c r="AK532" s="73" t="str">
        <f t="shared" si="114"/>
        <v/>
      </c>
      <c r="AL532" s="72" t="str">
        <f t="shared" si="115"/>
        <v/>
      </c>
      <c r="AM532" s="71" t="str">
        <f t="shared" si="116"/>
        <v/>
      </c>
    </row>
    <row r="533" spans="2:39" ht="13.8" thickBot="1">
      <c r="B533" s="79">
        <v>44665</v>
      </c>
      <c r="C533" s="78">
        <f>'2019 PSUI Customer Load'!C533+'2019 PSUI Customer Gen'!C533</f>
        <v>1069.92</v>
      </c>
      <c r="D533" s="78">
        <f>'2019 PSUI Customer Load'!D533+'2019 PSUI Customer Gen'!D533</f>
        <v>1058.96</v>
      </c>
      <c r="E533" s="78">
        <f>'2019 PSUI Customer Load'!E533+'2019 PSUI Customer Gen'!E533</f>
        <v>1068.94</v>
      </c>
      <c r="F533" s="78">
        <f>'2019 PSUI Customer Load'!F533+'2019 PSUI Customer Gen'!F533</f>
        <v>1094.45</v>
      </c>
      <c r="G533" s="78">
        <f>'2019 PSUI Customer Load'!G533+'2019 PSUI Customer Gen'!G533</f>
        <v>1112.0899999999999</v>
      </c>
      <c r="H533" s="78">
        <f>'2019 PSUI Customer Load'!H533+'2019 PSUI Customer Gen'!H533</f>
        <v>1144.68</v>
      </c>
      <c r="I533" s="78">
        <f>'2019 PSUI Customer Load'!I533+'2019 PSUI Customer Gen'!I533</f>
        <v>1226.5</v>
      </c>
      <c r="J533" s="78">
        <f>'2019 PSUI Customer Load'!J533+'2019 PSUI Customer Gen'!J533</f>
        <v>1306.1300000000001</v>
      </c>
      <c r="K533" s="78">
        <f>'2019 PSUI Customer Load'!K533+'2019 PSUI Customer Gen'!K533</f>
        <v>1314.84</v>
      </c>
      <c r="L533" s="78">
        <f>'2019 PSUI Customer Load'!L533+'2019 PSUI Customer Gen'!L533</f>
        <v>1340.19</v>
      </c>
      <c r="M533" s="78">
        <f>'2019 PSUI Customer Load'!M533+'2019 PSUI Customer Gen'!M533</f>
        <v>1334.55</v>
      </c>
      <c r="N533" s="78">
        <f>'2019 PSUI Customer Load'!N533+'2019 PSUI Customer Gen'!N533</f>
        <v>1285.1600000000001</v>
      </c>
      <c r="O533" s="78">
        <f>'2019 PSUI Customer Load'!O533+'2019 PSUI Customer Gen'!O533</f>
        <v>1291.32</v>
      </c>
      <c r="P533" s="78">
        <f>'2019 PSUI Customer Load'!P533+'2019 PSUI Customer Gen'!P533</f>
        <v>1296.19</v>
      </c>
      <c r="Q533" s="78">
        <f>'2019 PSUI Customer Load'!Q533+'2019 PSUI Customer Gen'!Q533</f>
        <v>1272.53</v>
      </c>
      <c r="R533" s="78">
        <f>'2019 PSUI Customer Load'!R533+'2019 PSUI Customer Gen'!R533</f>
        <v>1241.17</v>
      </c>
      <c r="S533" s="78">
        <f>'2019 PSUI Customer Load'!S533+'2019 PSUI Customer Gen'!S533</f>
        <v>1201.8</v>
      </c>
      <c r="T533" s="78">
        <f>'2019 PSUI Customer Load'!T533+'2019 PSUI Customer Gen'!T533</f>
        <v>1134.1099999999999</v>
      </c>
      <c r="U533" s="78">
        <f>'2019 PSUI Customer Load'!U533+'2019 PSUI Customer Gen'!U533</f>
        <v>1121.6099999999999</v>
      </c>
      <c r="V533" s="78">
        <f>'2019 PSUI Customer Load'!V533+'2019 PSUI Customer Gen'!V533</f>
        <v>1131.73</v>
      </c>
      <c r="W533" s="78">
        <f>'2019 PSUI Customer Load'!W533+'2019 PSUI Customer Gen'!W533</f>
        <v>1134.9100000000001</v>
      </c>
      <c r="X533" s="78">
        <f>'2019 PSUI Customer Load'!X533+'2019 PSUI Customer Gen'!X533</f>
        <v>1121.3</v>
      </c>
      <c r="Y533" s="78">
        <f>'2019 PSUI Customer Load'!Y533+'2019 PSUI Customer Gen'!Y533</f>
        <v>1075.44</v>
      </c>
      <c r="Z533" s="78">
        <f>'2019 PSUI Customer Load'!Z533+'2019 PSUI Customer Gen'!Z533</f>
        <v>1089.52</v>
      </c>
      <c r="AA533" s="86">
        <f t="shared" si="104"/>
        <v>1340.19</v>
      </c>
      <c r="AB533" s="77">
        <f t="shared" si="105"/>
        <v>2022</v>
      </c>
      <c r="AC533" s="76">
        <f t="shared" si="106"/>
        <v>4</v>
      </c>
      <c r="AD533" s="76" t="str">
        <f t="shared" si="107"/>
        <v/>
      </c>
      <c r="AE533" s="76" t="str">
        <f t="shared" si="108"/>
        <v/>
      </c>
      <c r="AF533" s="74">
        <f t="shared" si="109"/>
        <v>1340.19</v>
      </c>
      <c r="AG533" s="75" t="str">
        <f t="shared" si="110"/>
        <v>10:00</v>
      </c>
      <c r="AH533" s="74">
        <f t="shared" si="111"/>
        <v>29808.23</v>
      </c>
      <c r="AI533" s="73" t="str">
        <f t="shared" si="112"/>
        <v/>
      </c>
      <c r="AJ533" s="73" t="str">
        <f t="shared" si="113"/>
        <v/>
      </c>
      <c r="AK533" s="73" t="str">
        <f t="shared" si="114"/>
        <v/>
      </c>
      <c r="AL533" s="72" t="str">
        <f t="shared" si="115"/>
        <v/>
      </c>
      <c r="AM533" s="71" t="str">
        <f t="shared" si="116"/>
        <v/>
      </c>
    </row>
    <row r="534" spans="2:39" ht="13.8" thickBot="1">
      <c r="B534" s="79">
        <v>44666</v>
      </c>
      <c r="C534" s="78">
        <f>'2019 PSUI Customer Load'!C534+'2019 PSUI Customer Gen'!C534</f>
        <v>1101.7</v>
      </c>
      <c r="D534" s="78">
        <f>'2019 PSUI Customer Load'!D534+'2019 PSUI Customer Gen'!D534</f>
        <v>1081.43</v>
      </c>
      <c r="E534" s="78">
        <f>'2019 PSUI Customer Load'!E534+'2019 PSUI Customer Gen'!E534</f>
        <v>1113.5999999999999</v>
      </c>
      <c r="F534" s="78">
        <f>'2019 PSUI Customer Load'!F534+'2019 PSUI Customer Gen'!F534</f>
        <v>1133.1600000000001</v>
      </c>
      <c r="G534" s="78">
        <f>'2019 PSUI Customer Load'!G534+'2019 PSUI Customer Gen'!G534</f>
        <v>1143.49</v>
      </c>
      <c r="H534" s="78">
        <f>'2019 PSUI Customer Load'!H534+'2019 PSUI Customer Gen'!H534</f>
        <v>1150.8399999999999</v>
      </c>
      <c r="I534" s="78">
        <f>'2019 PSUI Customer Load'!I534+'2019 PSUI Customer Gen'!I534</f>
        <v>1202.8499999999999</v>
      </c>
      <c r="J534" s="78">
        <f>'2019 PSUI Customer Load'!J534+'2019 PSUI Customer Gen'!J534</f>
        <v>1184.05</v>
      </c>
      <c r="K534" s="78">
        <f>'2019 PSUI Customer Load'!K534+'2019 PSUI Customer Gen'!K534</f>
        <v>1165.43</v>
      </c>
      <c r="L534" s="78">
        <f>'2019 PSUI Customer Load'!L534+'2019 PSUI Customer Gen'!L534</f>
        <v>1183.1099999999999</v>
      </c>
      <c r="M534" s="78">
        <f>'2019 PSUI Customer Load'!M534+'2019 PSUI Customer Gen'!M534</f>
        <v>1185.3800000000001</v>
      </c>
      <c r="N534" s="78">
        <f>'2019 PSUI Customer Load'!N534+'2019 PSUI Customer Gen'!N534</f>
        <v>1160.71</v>
      </c>
      <c r="O534" s="78">
        <f>'2019 PSUI Customer Load'!O534+'2019 PSUI Customer Gen'!O534</f>
        <v>1170.3699999999999</v>
      </c>
      <c r="P534" s="78">
        <f>'2019 PSUI Customer Load'!P534+'2019 PSUI Customer Gen'!P534</f>
        <v>1170.75</v>
      </c>
      <c r="Q534" s="78">
        <f>'2019 PSUI Customer Load'!Q534+'2019 PSUI Customer Gen'!Q534</f>
        <v>1177.44</v>
      </c>
      <c r="R534" s="78">
        <f>'2019 PSUI Customer Load'!R534+'2019 PSUI Customer Gen'!R534</f>
        <v>1183.67</v>
      </c>
      <c r="S534" s="78">
        <f>'2019 PSUI Customer Load'!S534+'2019 PSUI Customer Gen'!S534</f>
        <v>1135.02</v>
      </c>
      <c r="T534" s="78">
        <f>'2019 PSUI Customer Load'!T534+'2019 PSUI Customer Gen'!T534</f>
        <v>1108.5899999999999</v>
      </c>
      <c r="U534" s="78">
        <f>'2019 PSUI Customer Load'!U534+'2019 PSUI Customer Gen'!U534</f>
        <v>1095.6400000000001</v>
      </c>
      <c r="V534" s="78">
        <f>'2019 PSUI Customer Load'!V534+'2019 PSUI Customer Gen'!V534</f>
        <v>1103.55</v>
      </c>
      <c r="W534" s="78">
        <f>'2019 PSUI Customer Load'!W534+'2019 PSUI Customer Gen'!W534</f>
        <v>1133.51</v>
      </c>
      <c r="X534" s="78">
        <f>'2019 PSUI Customer Load'!X534+'2019 PSUI Customer Gen'!X534</f>
        <v>1137.54</v>
      </c>
      <c r="Y534" s="78">
        <f>'2019 PSUI Customer Load'!Y534+'2019 PSUI Customer Gen'!Y534</f>
        <v>1095.08</v>
      </c>
      <c r="Z534" s="78">
        <f>'2019 PSUI Customer Load'!Z534+'2019 PSUI Customer Gen'!Z534</f>
        <v>1097.71</v>
      </c>
      <c r="AA534" s="86">
        <f t="shared" si="104"/>
        <v>1202.8499999999999</v>
      </c>
      <c r="AB534" s="77">
        <f t="shared" si="105"/>
        <v>2022</v>
      </c>
      <c r="AC534" s="76">
        <f t="shared" si="106"/>
        <v>4</v>
      </c>
      <c r="AD534" s="76" t="str">
        <f t="shared" si="107"/>
        <v/>
      </c>
      <c r="AE534" s="76" t="str">
        <f t="shared" si="108"/>
        <v/>
      </c>
      <c r="AF534" s="74">
        <f t="shared" si="109"/>
        <v>1202.8499999999999</v>
      </c>
      <c r="AG534" s="75" t="str">
        <f t="shared" si="110"/>
        <v>7:00</v>
      </c>
      <c r="AH534" s="74">
        <f t="shared" si="111"/>
        <v>28617.469999999994</v>
      </c>
      <c r="AI534" s="73" t="str">
        <f t="shared" si="112"/>
        <v/>
      </c>
      <c r="AJ534" s="73" t="str">
        <f t="shared" si="113"/>
        <v/>
      </c>
      <c r="AK534" s="73" t="str">
        <f t="shared" si="114"/>
        <v/>
      </c>
      <c r="AL534" s="72" t="str">
        <f t="shared" si="115"/>
        <v/>
      </c>
      <c r="AM534" s="71" t="str">
        <f t="shared" si="116"/>
        <v/>
      </c>
    </row>
    <row r="535" spans="2:39" ht="13.8" thickBot="1">
      <c r="B535" s="79">
        <v>44667</v>
      </c>
      <c r="C535" s="78">
        <f>'2019 PSUI Customer Load'!C535+'2019 PSUI Customer Gen'!C535</f>
        <v>1100.33</v>
      </c>
      <c r="D535" s="78">
        <f>'2019 PSUI Customer Load'!D535+'2019 PSUI Customer Gen'!D535</f>
        <v>1103.2</v>
      </c>
      <c r="E535" s="78">
        <f>'2019 PSUI Customer Load'!E535+'2019 PSUI Customer Gen'!E535</f>
        <v>1089.73</v>
      </c>
      <c r="F535" s="78">
        <f>'2019 PSUI Customer Load'!F535+'2019 PSUI Customer Gen'!F535</f>
        <v>1100.82</v>
      </c>
      <c r="G535" s="78">
        <f>'2019 PSUI Customer Load'!G535+'2019 PSUI Customer Gen'!G535</f>
        <v>1129.77</v>
      </c>
      <c r="H535" s="78">
        <f>'2019 PSUI Customer Load'!H535+'2019 PSUI Customer Gen'!H535</f>
        <v>1145.97</v>
      </c>
      <c r="I535" s="78">
        <f>'2019 PSUI Customer Load'!I535+'2019 PSUI Customer Gen'!I535</f>
        <v>1177.3</v>
      </c>
      <c r="J535" s="78">
        <f>'2019 PSUI Customer Load'!J535+'2019 PSUI Customer Gen'!J535</f>
        <v>1178.42</v>
      </c>
      <c r="K535" s="78">
        <f>'2019 PSUI Customer Load'!K535+'2019 PSUI Customer Gen'!K535</f>
        <v>1177.3</v>
      </c>
      <c r="L535" s="78">
        <f>'2019 PSUI Customer Load'!L535+'2019 PSUI Customer Gen'!L535</f>
        <v>1187.76</v>
      </c>
      <c r="M535" s="78">
        <f>'2019 PSUI Customer Load'!M535+'2019 PSUI Customer Gen'!M535</f>
        <v>1187.8699999999999</v>
      </c>
      <c r="N535" s="78">
        <f>'2019 PSUI Customer Load'!N535+'2019 PSUI Customer Gen'!N535</f>
        <v>1160.22</v>
      </c>
      <c r="O535" s="78">
        <f>'2019 PSUI Customer Load'!O535+'2019 PSUI Customer Gen'!O535</f>
        <v>1151.3599999999999</v>
      </c>
      <c r="P535" s="78">
        <f>'2019 PSUI Customer Load'!P535+'2019 PSUI Customer Gen'!P535</f>
        <v>1145.3800000000001</v>
      </c>
      <c r="Q535" s="78">
        <f>'2019 PSUI Customer Load'!Q535+'2019 PSUI Customer Gen'!Q535</f>
        <v>1160.8499999999999</v>
      </c>
      <c r="R535" s="78">
        <f>'2019 PSUI Customer Load'!R535+'2019 PSUI Customer Gen'!R535</f>
        <v>1145.06</v>
      </c>
      <c r="S535" s="78">
        <f>'2019 PSUI Customer Load'!S535+'2019 PSUI Customer Gen'!S535</f>
        <v>1096.5899999999999</v>
      </c>
      <c r="T535" s="78">
        <f>'2019 PSUI Customer Load'!T535+'2019 PSUI Customer Gen'!T535</f>
        <v>1138.27</v>
      </c>
      <c r="U535" s="78">
        <f>'2019 PSUI Customer Load'!U535+'2019 PSUI Customer Gen'!U535</f>
        <v>1142.1600000000001</v>
      </c>
      <c r="V535" s="78">
        <f>'2019 PSUI Customer Load'!V535+'2019 PSUI Customer Gen'!V535</f>
        <v>1136.8399999999999</v>
      </c>
      <c r="W535" s="78">
        <f>'2019 PSUI Customer Load'!W535+'2019 PSUI Customer Gen'!W535</f>
        <v>1138.97</v>
      </c>
      <c r="X535" s="78">
        <f>'2019 PSUI Customer Load'!X535+'2019 PSUI Customer Gen'!X535</f>
        <v>1148.04</v>
      </c>
      <c r="Y535" s="78">
        <f>'2019 PSUI Customer Load'!Y535+'2019 PSUI Customer Gen'!Y535</f>
        <v>1141.9100000000001</v>
      </c>
      <c r="Z535" s="78">
        <f>'2019 PSUI Customer Load'!Z535+'2019 PSUI Customer Gen'!Z535</f>
        <v>1135.1199999999999</v>
      </c>
      <c r="AA535" s="86">
        <f t="shared" si="104"/>
        <v>1187.8699999999999</v>
      </c>
      <c r="AB535" s="77">
        <f t="shared" si="105"/>
        <v>2022</v>
      </c>
      <c r="AC535" s="76">
        <f t="shared" si="106"/>
        <v>4</v>
      </c>
      <c r="AD535" s="76" t="str">
        <f t="shared" si="107"/>
        <v/>
      </c>
      <c r="AE535" s="76" t="str">
        <f t="shared" si="108"/>
        <v/>
      </c>
      <c r="AF535" s="74">
        <f t="shared" si="109"/>
        <v>1187.8699999999999</v>
      </c>
      <c r="AG535" s="75" t="str">
        <f t="shared" si="110"/>
        <v>11:00</v>
      </c>
      <c r="AH535" s="74">
        <f t="shared" si="111"/>
        <v>28607.11</v>
      </c>
      <c r="AI535" s="73" t="str">
        <f t="shared" si="112"/>
        <v/>
      </c>
      <c r="AJ535" s="73" t="str">
        <f t="shared" si="113"/>
        <v/>
      </c>
      <c r="AK535" s="73" t="str">
        <f t="shared" si="114"/>
        <v/>
      </c>
      <c r="AL535" s="72" t="str">
        <f t="shared" si="115"/>
        <v/>
      </c>
      <c r="AM535" s="71" t="str">
        <f t="shared" si="116"/>
        <v/>
      </c>
    </row>
    <row r="536" spans="2:39" ht="13.8" thickBot="1">
      <c r="B536" s="79">
        <v>44668</v>
      </c>
      <c r="C536" s="78">
        <f>'2019 PSUI Customer Load'!C536+'2019 PSUI Customer Gen'!C536</f>
        <v>1144.1199999999999</v>
      </c>
      <c r="D536" s="78">
        <f>'2019 PSUI Customer Load'!D536+'2019 PSUI Customer Gen'!D536</f>
        <v>1154.23</v>
      </c>
      <c r="E536" s="78">
        <f>'2019 PSUI Customer Load'!E536+'2019 PSUI Customer Gen'!E536</f>
        <v>1148.56</v>
      </c>
      <c r="F536" s="78">
        <f>'2019 PSUI Customer Load'!F536+'2019 PSUI Customer Gen'!F536</f>
        <v>1154.06</v>
      </c>
      <c r="G536" s="78">
        <f>'2019 PSUI Customer Load'!G536+'2019 PSUI Customer Gen'!G536</f>
        <v>1150.03</v>
      </c>
      <c r="H536" s="78">
        <f>'2019 PSUI Customer Load'!H536+'2019 PSUI Customer Gen'!H536</f>
        <v>1190.7</v>
      </c>
      <c r="I536" s="78">
        <f>'2019 PSUI Customer Load'!I536+'2019 PSUI Customer Gen'!I536</f>
        <v>1207.25</v>
      </c>
      <c r="J536" s="78">
        <f>'2019 PSUI Customer Load'!J536+'2019 PSUI Customer Gen'!J536</f>
        <v>1201.93</v>
      </c>
      <c r="K536" s="78">
        <f>'2019 PSUI Customer Load'!K536+'2019 PSUI Customer Gen'!K536</f>
        <v>1197.25</v>
      </c>
      <c r="L536" s="78">
        <f>'2019 PSUI Customer Load'!L536+'2019 PSUI Customer Gen'!L536</f>
        <v>1195.43</v>
      </c>
      <c r="M536" s="78">
        <f>'2019 PSUI Customer Load'!M536+'2019 PSUI Customer Gen'!M536</f>
        <v>1181.71</v>
      </c>
      <c r="N536" s="78">
        <f>'2019 PSUI Customer Load'!N536+'2019 PSUI Customer Gen'!N536</f>
        <v>1161.58</v>
      </c>
      <c r="O536" s="78">
        <f>'2019 PSUI Customer Load'!O536+'2019 PSUI Customer Gen'!O536</f>
        <v>1165.74</v>
      </c>
      <c r="P536" s="78">
        <f>'2019 PSUI Customer Load'!P536+'2019 PSUI Customer Gen'!P536</f>
        <v>1145.2</v>
      </c>
      <c r="Q536" s="78">
        <f>'2019 PSUI Customer Load'!Q536+'2019 PSUI Customer Gen'!Q536</f>
        <v>1131.8699999999999</v>
      </c>
      <c r="R536" s="78">
        <f>'2019 PSUI Customer Load'!R536+'2019 PSUI Customer Gen'!R536</f>
        <v>1129.03</v>
      </c>
      <c r="S536" s="78">
        <f>'2019 PSUI Customer Load'!S536+'2019 PSUI Customer Gen'!S536</f>
        <v>1085.9100000000001</v>
      </c>
      <c r="T536" s="78">
        <f>'2019 PSUI Customer Load'!T536+'2019 PSUI Customer Gen'!T536</f>
        <v>1102.05</v>
      </c>
      <c r="U536" s="78">
        <f>'2019 PSUI Customer Load'!U536+'2019 PSUI Customer Gen'!U536</f>
        <v>1112.97</v>
      </c>
      <c r="V536" s="78">
        <f>'2019 PSUI Customer Load'!V536+'2019 PSUI Customer Gen'!V536</f>
        <v>1111.01</v>
      </c>
      <c r="W536" s="78">
        <f>'2019 PSUI Customer Load'!W536+'2019 PSUI Customer Gen'!W536</f>
        <v>1146.8800000000001</v>
      </c>
      <c r="X536" s="78">
        <f>'2019 PSUI Customer Load'!X536+'2019 PSUI Customer Gen'!X536</f>
        <v>1124.55</v>
      </c>
      <c r="Y536" s="78">
        <f>'2019 PSUI Customer Load'!Y536+'2019 PSUI Customer Gen'!Y536</f>
        <v>1128.82</v>
      </c>
      <c r="Z536" s="78">
        <f>'2019 PSUI Customer Load'!Z536+'2019 PSUI Customer Gen'!Z536</f>
        <v>1163.23</v>
      </c>
      <c r="AA536" s="86">
        <f t="shared" si="104"/>
        <v>1207.25</v>
      </c>
      <c r="AB536" s="77">
        <f t="shared" si="105"/>
        <v>2022</v>
      </c>
      <c r="AC536" s="76">
        <f t="shared" si="106"/>
        <v>4</v>
      </c>
      <c r="AD536" s="76" t="str">
        <f t="shared" si="107"/>
        <v/>
      </c>
      <c r="AE536" s="76" t="str">
        <f t="shared" si="108"/>
        <v/>
      </c>
      <c r="AF536" s="74">
        <f t="shared" si="109"/>
        <v>1207.25</v>
      </c>
      <c r="AG536" s="75" t="str">
        <f t="shared" si="110"/>
        <v>7:00</v>
      </c>
      <c r="AH536" s="74">
        <f t="shared" si="111"/>
        <v>28841.359999999997</v>
      </c>
      <c r="AI536" s="73" t="str">
        <f t="shared" si="112"/>
        <v/>
      </c>
      <c r="AJ536" s="73" t="str">
        <f t="shared" si="113"/>
        <v/>
      </c>
      <c r="AK536" s="73" t="str">
        <f t="shared" si="114"/>
        <v/>
      </c>
      <c r="AL536" s="72" t="str">
        <f t="shared" si="115"/>
        <v/>
      </c>
      <c r="AM536" s="71" t="str">
        <f t="shared" si="116"/>
        <v/>
      </c>
    </row>
    <row r="537" spans="2:39" ht="13.8" thickBot="1">
      <c r="B537" s="79">
        <v>44669</v>
      </c>
      <c r="C537" s="78">
        <f>'2019 PSUI Customer Load'!C537+'2019 PSUI Customer Gen'!C537</f>
        <v>1147.6199999999999</v>
      </c>
      <c r="D537" s="78">
        <f>'2019 PSUI Customer Load'!D537+'2019 PSUI Customer Gen'!D537</f>
        <v>1171.9100000000001</v>
      </c>
      <c r="E537" s="78">
        <f>'2019 PSUI Customer Load'!E537+'2019 PSUI Customer Gen'!E537</f>
        <v>1194.06</v>
      </c>
      <c r="F537" s="78">
        <f>'2019 PSUI Customer Load'!F537+'2019 PSUI Customer Gen'!F537</f>
        <v>1213.07</v>
      </c>
      <c r="G537" s="78">
        <f>'2019 PSUI Customer Load'!G537+'2019 PSUI Customer Gen'!G537</f>
        <v>1179.19</v>
      </c>
      <c r="H537" s="78">
        <f>'2019 PSUI Customer Load'!H537+'2019 PSUI Customer Gen'!H537</f>
        <v>1264.27</v>
      </c>
      <c r="I537" s="78">
        <f>'2019 PSUI Customer Load'!I537+'2019 PSUI Customer Gen'!I537</f>
        <v>1316.88</v>
      </c>
      <c r="J537" s="78">
        <f>'2019 PSUI Customer Load'!J537+'2019 PSUI Customer Gen'!J537</f>
        <v>1295.53</v>
      </c>
      <c r="K537" s="78">
        <f>'2019 PSUI Customer Load'!K537+'2019 PSUI Customer Gen'!K537</f>
        <v>1295.1099999999999</v>
      </c>
      <c r="L537" s="78">
        <f>'2019 PSUI Customer Load'!L537+'2019 PSUI Customer Gen'!L537</f>
        <v>1299.24</v>
      </c>
      <c r="M537" s="78">
        <f>'2019 PSUI Customer Load'!M537+'2019 PSUI Customer Gen'!M537</f>
        <v>1313.31</v>
      </c>
      <c r="N537" s="78">
        <f>'2019 PSUI Customer Load'!N537+'2019 PSUI Customer Gen'!N537</f>
        <v>1274.5999999999999</v>
      </c>
      <c r="O537" s="78">
        <f>'2019 PSUI Customer Load'!O537+'2019 PSUI Customer Gen'!O537</f>
        <v>1283.52</v>
      </c>
      <c r="P537" s="78">
        <f>'2019 PSUI Customer Load'!P537+'2019 PSUI Customer Gen'!P537</f>
        <v>1262.83</v>
      </c>
      <c r="Q537" s="78">
        <f>'2019 PSUI Customer Load'!Q537+'2019 PSUI Customer Gen'!Q537</f>
        <v>1289.6099999999999</v>
      </c>
      <c r="R537" s="78">
        <f>'2019 PSUI Customer Load'!R537+'2019 PSUI Customer Gen'!R537</f>
        <v>1310.89</v>
      </c>
      <c r="S537" s="78">
        <f>'2019 PSUI Customer Load'!S537+'2019 PSUI Customer Gen'!S537</f>
        <v>1252.93</v>
      </c>
      <c r="T537" s="78">
        <f>'2019 PSUI Customer Load'!T537+'2019 PSUI Customer Gen'!T537</f>
        <v>1214.26</v>
      </c>
      <c r="U537" s="78">
        <f>'2019 PSUI Customer Load'!U537+'2019 PSUI Customer Gen'!U537</f>
        <v>1191.3699999999999</v>
      </c>
      <c r="V537" s="78">
        <f>'2019 PSUI Customer Load'!V537+'2019 PSUI Customer Gen'!V537</f>
        <v>1203.76</v>
      </c>
      <c r="W537" s="78">
        <f>'2019 PSUI Customer Load'!W537+'2019 PSUI Customer Gen'!W537</f>
        <v>1199.31</v>
      </c>
      <c r="X537" s="78">
        <f>'2019 PSUI Customer Load'!X537+'2019 PSUI Customer Gen'!X537</f>
        <v>1176.77</v>
      </c>
      <c r="Y537" s="78">
        <f>'2019 PSUI Customer Load'!Y537+'2019 PSUI Customer Gen'!Y537</f>
        <v>1184.79</v>
      </c>
      <c r="Z537" s="78">
        <f>'2019 PSUI Customer Load'!Z537+'2019 PSUI Customer Gen'!Z537</f>
        <v>1175.83</v>
      </c>
      <c r="AA537" s="86">
        <f t="shared" si="104"/>
        <v>1316.88</v>
      </c>
      <c r="AB537" s="77">
        <f t="shared" si="105"/>
        <v>2022</v>
      </c>
      <c r="AC537" s="76">
        <f t="shared" si="106"/>
        <v>4</v>
      </c>
      <c r="AD537" s="76" t="str">
        <f t="shared" si="107"/>
        <v/>
      </c>
      <c r="AE537" s="76" t="str">
        <f t="shared" si="108"/>
        <v/>
      </c>
      <c r="AF537" s="74">
        <f t="shared" si="109"/>
        <v>1316.88</v>
      </c>
      <c r="AG537" s="75" t="str">
        <f t="shared" si="110"/>
        <v>7:00</v>
      </c>
      <c r="AH537" s="74">
        <f t="shared" si="111"/>
        <v>31027.539999999997</v>
      </c>
      <c r="AI537" s="73" t="str">
        <f t="shared" si="112"/>
        <v/>
      </c>
      <c r="AJ537" s="73" t="str">
        <f t="shared" si="113"/>
        <v/>
      </c>
      <c r="AK537" s="73" t="str">
        <f t="shared" si="114"/>
        <v/>
      </c>
      <c r="AL537" s="72" t="str">
        <f t="shared" si="115"/>
        <v/>
      </c>
      <c r="AM537" s="71" t="str">
        <f t="shared" si="116"/>
        <v/>
      </c>
    </row>
    <row r="538" spans="2:39" ht="13.8" thickBot="1">
      <c r="B538" s="79">
        <v>44670</v>
      </c>
      <c r="C538" s="78">
        <f>'2019 PSUI Customer Load'!C538+'2019 PSUI Customer Gen'!C538</f>
        <v>1166.06</v>
      </c>
      <c r="D538" s="78">
        <f>'2019 PSUI Customer Load'!D538+'2019 PSUI Customer Gen'!D538</f>
        <v>1178.31</v>
      </c>
      <c r="E538" s="78">
        <f>'2019 PSUI Customer Load'!E538+'2019 PSUI Customer Gen'!E538</f>
        <v>1189.3</v>
      </c>
      <c r="F538" s="78">
        <f>'2019 PSUI Customer Load'!F538+'2019 PSUI Customer Gen'!F538</f>
        <v>1187.27</v>
      </c>
      <c r="G538" s="78">
        <f>'2019 PSUI Customer Load'!G538+'2019 PSUI Customer Gen'!G538</f>
        <v>1204.32</v>
      </c>
      <c r="H538" s="78">
        <f>'2019 PSUI Customer Load'!H538+'2019 PSUI Customer Gen'!H538</f>
        <v>1249.05</v>
      </c>
      <c r="I538" s="78">
        <f>'2019 PSUI Customer Load'!I538+'2019 PSUI Customer Gen'!I538</f>
        <v>1302.77</v>
      </c>
      <c r="J538" s="78">
        <f>'2019 PSUI Customer Load'!J538+'2019 PSUI Customer Gen'!J538</f>
        <v>1333.47</v>
      </c>
      <c r="K538" s="78">
        <f>'2019 PSUI Customer Load'!K538+'2019 PSUI Customer Gen'!K538</f>
        <v>1343.37</v>
      </c>
      <c r="L538" s="78">
        <f>'2019 PSUI Customer Load'!L538+'2019 PSUI Customer Gen'!L538</f>
        <v>1348.97</v>
      </c>
      <c r="M538" s="78">
        <f>'2019 PSUI Customer Load'!M538+'2019 PSUI Customer Gen'!M538</f>
        <v>1386.28</v>
      </c>
      <c r="N538" s="78">
        <f>'2019 PSUI Customer Load'!N538+'2019 PSUI Customer Gen'!N538</f>
        <v>1366.26</v>
      </c>
      <c r="O538" s="78">
        <f>'2019 PSUI Customer Load'!O538+'2019 PSUI Customer Gen'!O538</f>
        <v>1360.42</v>
      </c>
      <c r="P538" s="78">
        <f>'2019 PSUI Customer Load'!P538+'2019 PSUI Customer Gen'!P538</f>
        <v>1353.94</v>
      </c>
      <c r="Q538" s="78">
        <f>'2019 PSUI Customer Load'!Q538+'2019 PSUI Customer Gen'!Q538</f>
        <v>1334.38</v>
      </c>
      <c r="R538" s="78">
        <f>'2019 PSUI Customer Load'!R538+'2019 PSUI Customer Gen'!R538</f>
        <v>1324.86</v>
      </c>
      <c r="S538" s="78">
        <f>'2019 PSUI Customer Load'!S538+'2019 PSUI Customer Gen'!S538</f>
        <v>1253.74</v>
      </c>
      <c r="T538" s="78">
        <f>'2019 PSUI Customer Load'!T538+'2019 PSUI Customer Gen'!T538</f>
        <v>1228.8499999999999</v>
      </c>
      <c r="U538" s="78">
        <f>'2019 PSUI Customer Load'!U538+'2019 PSUI Customer Gen'!U538</f>
        <v>1218.46</v>
      </c>
      <c r="V538" s="78">
        <f>'2019 PSUI Customer Load'!V538+'2019 PSUI Customer Gen'!V538</f>
        <v>1218.7</v>
      </c>
      <c r="W538" s="78">
        <f>'2019 PSUI Customer Load'!W538+'2019 PSUI Customer Gen'!W538</f>
        <v>1204.21</v>
      </c>
      <c r="X538" s="78">
        <f>'2019 PSUI Customer Load'!X538+'2019 PSUI Customer Gen'!X538</f>
        <v>1201.55</v>
      </c>
      <c r="Y538" s="78">
        <f>'2019 PSUI Customer Load'!Y538+'2019 PSUI Customer Gen'!Y538</f>
        <v>1174.57</v>
      </c>
      <c r="Z538" s="78">
        <f>'2019 PSUI Customer Load'!Z538+'2019 PSUI Customer Gen'!Z538</f>
        <v>1172.29</v>
      </c>
      <c r="AA538" s="86">
        <f t="shared" si="104"/>
        <v>1386.28</v>
      </c>
      <c r="AB538" s="77">
        <f t="shared" si="105"/>
        <v>2022</v>
      </c>
      <c r="AC538" s="76">
        <f t="shared" si="106"/>
        <v>4</v>
      </c>
      <c r="AD538" s="76" t="str">
        <f t="shared" si="107"/>
        <v/>
      </c>
      <c r="AE538" s="76" t="str">
        <f t="shared" si="108"/>
        <v/>
      </c>
      <c r="AF538" s="74">
        <f t="shared" si="109"/>
        <v>1386.28</v>
      </c>
      <c r="AG538" s="75" t="str">
        <f t="shared" si="110"/>
        <v>11:00</v>
      </c>
      <c r="AH538" s="74">
        <f t="shared" si="111"/>
        <v>31687.679999999997</v>
      </c>
      <c r="AI538" s="73" t="str">
        <f t="shared" si="112"/>
        <v/>
      </c>
      <c r="AJ538" s="73" t="str">
        <f t="shared" si="113"/>
        <v/>
      </c>
      <c r="AK538" s="73" t="str">
        <f t="shared" si="114"/>
        <v/>
      </c>
      <c r="AL538" s="72" t="str">
        <f t="shared" si="115"/>
        <v/>
      </c>
      <c r="AM538" s="71" t="str">
        <f t="shared" si="116"/>
        <v/>
      </c>
    </row>
    <row r="539" spans="2:39" ht="13.8" thickBot="1">
      <c r="B539" s="79">
        <v>44671</v>
      </c>
      <c r="C539" s="78">
        <f>'2019 PSUI Customer Load'!C539+'2019 PSUI Customer Gen'!C539</f>
        <v>1147.8599999999999</v>
      </c>
      <c r="D539" s="78">
        <f>'2019 PSUI Customer Load'!D539+'2019 PSUI Customer Gen'!D539</f>
        <v>1171.3499999999999</v>
      </c>
      <c r="E539" s="78">
        <f>'2019 PSUI Customer Load'!E539+'2019 PSUI Customer Gen'!E539</f>
        <v>1180.48</v>
      </c>
      <c r="F539" s="78">
        <f>'2019 PSUI Customer Load'!F539+'2019 PSUI Customer Gen'!F539</f>
        <v>1178.0999999999999</v>
      </c>
      <c r="G539" s="78">
        <f>'2019 PSUI Customer Load'!G539+'2019 PSUI Customer Gen'!G539</f>
        <v>1200.8900000000001</v>
      </c>
      <c r="H539" s="78">
        <f>'2019 PSUI Customer Load'!H539+'2019 PSUI Customer Gen'!H539</f>
        <v>1237.3900000000001</v>
      </c>
      <c r="I539" s="78">
        <f>'2019 PSUI Customer Load'!I539+'2019 PSUI Customer Gen'!I539</f>
        <v>1290.6300000000001</v>
      </c>
      <c r="J539" s="78">
        <f>'2019 PSUI Customer Load'!J539+'2019 PSUI Customer Gen'!J539</f>
        <v>1327.13</v>
      </c>
      <c r="K539" s="78">
        <f>'2019 PSUI Customer Load'!K539+'2019 PSUI Customer Gen'!K539</f>
        <v>1327.16</v>
      </c>
      <c r="L539" s="78">
        <f>'2019 PSUI Customer Load'!L539+'2019 PSUI Customer Gen'!L539</f>
        <v>1341.41</v>
      </c>
      <c r="M539" s="78">
        <f>'2019 PSUI Customer Load'!M539+'2019 PSUI Customer Gen'!M539</f>
        <v>1342.53</v>
      </c>
      <c r="N539" s="78">
        <f>'2019 PSUI Customer Load'!N539+'2019 PSUI Customer Gen'!N539</f>
        <v>1316.14</v>
      </c>
      <c r="O539" s="78">
        <f>'2019 PSUI Customer Load'!O539+'2019 PSUI Customer Gen'!O539</f>
        <v>1319.85</v>
      </c>
      <c r="P539" s="78">
        <f>'2019 PSUI Customer Load'!P539+'2019 PSUI Customer Gen'!P539</f>
        <v>1309.28</v>
      </c>
      <c r="Q539" s="78">
        <f>'2019 PSUI Customer Load'!Q539+'2019 PSUI Customer Gen'!Q539</f>
        <v>1297.24</v>
      </c>
      <c r="R539" s="78">
        <f>'2019 PSUI Customer Load'!R539+'2019 PSUI Customer Gen'!R539</f>
        <v>1218.9100000000001</v>
      </c>
      <c r="S539" s="78">
        <f>'2019 PSUI Customer Load'!S539+'2019 PSUI Customer Gen'!S539</f>
        <v>1159.44</v>
      </c>
      <c r="T539" s="78">
        <f>'2019 PSUI Customer Load'!T539+'2019 PSUI Customer Gen'!T539</f>
        <v>1130.74</v>
      </c>
      <c r="U539" s="78">
        <f>'2019 PSUI Customer Load'!U539+'2019 PSUI Customer Gen'!U539</f>
        <v>1118.6400000000001</v>
      </c>
      <c r="V539" s="78">
        <f>'2019 PSUI Customer Load'!V539+'2019 PSUI Customer Gen'!V539</f>
        <v>1131.55</v>
      </c>
      <c r="W539" s="78">
        <f>'2019 PSUI Customer Load'!W539+'2019 PSUI Customer Gen'!W539</f>
        <v>1154.44</v>
      </c>
      <c r="X539" s="78">
        <f>'2019 PSUI Customer Load'!X539+'2019 PSUI Customer Gen'!X539</f>
        <v>1151.05</v>
      </c>
      <c r="Y539" s="78">
        <f>'2019 PSUI Customer Load'!Y539+'2019 PSUI Customer Gen'!Y539</f>
        <v>1128.96</v>
      </c>
      <c r="Z539" s="78">
        <f>'2019 PSUI Customer Load'!Z539+'2019 PSUI Customer Gen'!Z539</f>
        <v>1120.6600000000001</v>
      </c>
      <c r="AA539" s="86">
        <f t="shared" si="104"/>
        <v>1342.53</v>
      </c>
      <c r="AB539" s="77">
        <f t="shared" si="105"/>
        <v>2022</v>
      </c>
      <c r="AC539" s="76">
        <f t="shared" si="106"/>
        <v>4</v>
      </c>
      <c r="AD539" s="76" t="str">
        <f t="shared" si="107"/>
        <v/>
      </c>
      <c r="AE539" s="76" t="str">
        <f t="shared" si="108"/>
        <v/>
      </c>
      <c r="AF539" s="74">
        <f t="shared" si="109"/>
        <v>1342.53</v>
      </c>
      <c r="AG539" s="75" t="str">
        <f t="shared" si="110"/>
        <v>11:00</v>
      </c>
      <c r="AH539" s="74">
        <f t="shared" si="111"/>
        <v>30644.359999999997</v>
      </c>
      <c r="AI539" s="73" t="str">
        <f t="shared" si="112"/>
        <v/>
      </c>
      <c r="AJ539" s="73" t="str">
        <f t="shared" si="113"/>
        <v/>
      </c>
      <c r="AK539" s="73" t="str">
        <f t="shared" si="114"/>
        <v/>
      </c>
      <c r="AL539" s="72" t="str">
        <f t="shared" si="115"/>
        <v/>
      </c>
      <c r="AM539" s="71" t="str">
        <f t="shared" si="116"/>
        <v/>
      </c>
    </row>
    <row r="540" spans="2:39" ht="13.8" thickBot="1">
      <c r="B540" s="79">
        <v>44672</v>
      </c>
      <c r="C540" s="78">
        <f>'2019 PSUI Customer Load'!C540+'2019 PSUI Customer Gen'!C540</f>
        <v>1122.8</v>
      </c>
      <c r="D540" s="78">
        <f>'2019 PSUI Customer Load'!D540+'2019 PSUI Customer Gen'!D540</f>
        <v>1135.68</v>
      </c>
      <c r="E540" s="78">
        <f>'2019 PSUI Customer Load'!E540+'2019 PSUI Customer Gen'!E540</f>
        <v>1142.47</v>
      </c>
      <c r="F540" s="78">
        <f>'2019 PSUI Customer Load'!F540+'2019 PSUI Customer Gen'!F540</f>
        <v>1138.8699999999999</v>
      </c>
      <c r="G540" s="78">
        <f>'2019 PSUI Customer Load'!G540+'2019 PSUI Customer Gen'!G540</f>
        <v>1165.43</v>
      </c>
      <c r="H540" s="78">
        <f>'2019 PSUI Customer Load'!H540+'2019 PSUI Customer Gen'!H540</f>
        <v>1221.1500000000001</v>
      </c>
      <c r="I540" s="78">
        <f>'2019 PSUI Customer Load'!I540+'2019 PSUI Customer Gen'!I540</f>
        <v>1265.6400000000001</v>
      </c>
      <c r="J540" s="78">
        <f>'2019 PSUI Customer Load'!J540+'2019 PSUI Customer Gen'!J540</f>
        <v>1356.46</v>
      </c>
      <c r="K540" s="78">
        <f>'2019 PSUI Customer Load'!K540+'2019 PSUI Customer Gen'!K540</f>
        <v>1387.58</v>
      </c>
      <c r="L540" s="78">
        <f>'2019 PSUI Customer Load'!L540+'2019 PSUI Customer Gen'!L540</f>
        <v>1426.08</v>
      </c>
      <c r="M540" s="78">
        <f>'2019 PSUI Customer Load'!M540+'2019 PSUI Customer Gen'!M540</f>
        <v>1408.33</v>
      </c>
      <c r="N540" s="78">
        <f>'2019 PSUI Customer Load'!N540+'2019 PSUI Customer Gen'!N540</f>
        <v>1393.95</v>
      </c>
      <c r="O540" s="78">
        <f>'2019 PSUI Customer Load'!O540+'2019 PSUI Customer Gen'!O540</f>
        <v>1417.08</v>
      </c>
      <c r="P540" s="78">
        <f>'2019 PSUI Customer Load'!P540+'2019 PSUI Customer Gen'!P540</f>
        <v>1390.94</v>
      </c>
      <c r="Q540" s="78">
        <f>'2019 PSUI Customer Load'!Q540+'2019 PSUI Customer Gen'!Q540</f>
        <v>1385.06</v>
      </c>
      <c r="R540" s="78">
        <f>'2019 PSUI Customer Load'!R540+'2019 PSUI Customer Gen'!R540</f>
        <v>1353.1</v>
      </c>
      <c r="S540" s="78">
        <f>'2019 PSUI Customer Load'!S540+'2019 PSUI Customer Gen'!S540</f>
        <v>1284.1500000000001</v>
      </c>
      <c r="T540" s="78">
        <f>'2019 PSUI Customer Load'!T540+'2019 PSUI Customer Gen'!T540</f>
        <v>1254.05</v>
      </c>
      <c r="U540" s="78">
        <f>'2019 PSUI Customer Load'!U540+'2019 PSUI Customer Gen'!U540</f>
        <v>1225</v>
      </c>
      <c r="V540" s="78">
        <f>'2019 PSUI Customer Load'!V540+'2019 PSUI Customer Gen'!V540</f>
        <v>1235.19</v>
      </c>
      <c r="W540" s="78">
        <f>'2019 PSUI Customer Load'!W540+'2019 PSUI Customer Gen'!W540</f>
        <v>1245.8599999999999</v>
      </c>
      <c r="X540" s="78">
        <f>'2019 PSUI Customer Load'!X540+'2019 PSUI Customer Gen'!X540</f>
        <v>1159.06</v>
      </c>
      <c r="Y540" s="78">
        <f>'2019 PSUI Customer Load'!Y540+'2019 PSUI Customer Gen'!Y540</f>
        <v>1149.33</v>
      </c>
      <c r="Z540" s="78">
        <f>'2019 PSUI Customer Load'!Z540+'2019 PSUI Customer Gen'!Z540</f>
        <v>1177.54</v>
      </c>
      <c r="AA540" s="86">
        <f t="shared" si="104"/>
        <v>1426.08</v>
      </c>
      <c r="AB540" s="77">
        <f t="shared" si="105"/>
        <v>2022</v>
      </c>
      <c r="AC540" s="76">
        <f t="shared" si="106"/>
        <v>4</v>
      </c>
      <c r="AD540" s="76" t="str">
        <f t="shared" si="107"/>
        <v/>
      </c>
      <c r="AE540" s="76" t="str">
        <f t="shared" si="108"/>
        <v/>
      </c>
      <c r="AF540" s="74">
        <f t="shared" si="109"/>
        <v>1426.08</v>
      </c>
      <c r="AG540" s="75" t="str">
        <f t="shared" si="110"/>
        <v>10:00</v>
      </c>
      <c r="AH540" s="74">
        <f t="shared" si="111"/>
        <v>31866.880000000005</v>
      </c>
      <c r="AI540" s="73" t="str">
        <f t="shared" si="112"/>
        <v/>
      </c>
      <c r="AJ540" s="73" t="str">
        <f t="shared" si="113"/>
        <v/>
      </c>
      <c r="AK540" s="73" t="str">
        <f t="shared" si="114"/>
        <v/>
      </c>
      <c r="AL540" s="72" t="str">
        <f t="shared" si="115"/>
        <v/>
      </c>
      <c r="AM540" s="71" t="str">
        <f t="shared" si="116"/>
        <v/>
      </c>
    </row>
    <row r="541" spans="2:39" ht="13.8" thickBot="1">
      <c r="B541" s="79">
        <v>44673</v>
      </c>
      <c r="C541" s="78">
        <f>'2019 PSUI Customer Load'!C541+'2019 PSUI Customer Gen'!C541</f>
        <v>1177.26</v>
      </c>
      <c r="D541" s="78">
        <f>'2019 PSUI Customer Load'!D541+'2019 PSUI Customer Gen'!D541</f>
        <v>1169.77</v>
      </c>
      <c r="E541" s="78">
        <f>'2019 PSUI Customer Load'!E541+'2019 PSUI Customer Gen'!E541</f>
        <v>1184.1600000000001</v>
      </c>
      <c r="F541" s="78">
        <f>'2019 PSUI Customer Load'!F541+'2019 PSUI Customer Gen'!F541</f>
        <v>1198.58</v>
      </c>
      <c r="G541" s="78">
        <f>'2019 PSUI Customer Load'!G541+'2019 PSUI Customer Gen'!G541</f>
        <v>1212.1199999999999</v>
      </c>
      <c r="H541" s="78">
        <f>'2019 PSUI Customer Load'!H541+'2019 PSUI Customer Gen'!H541</f>
        <v>1243.76</v>
      </c>
      <c r="I541" s="78">
        <f>'2019 PSUI Customer Load'!I541+'2019 PSUI Customer Gen'!I541</f>
        <v>1321.88</v>
      </c>
      <c r="J541" s="78">
        <f>'2019 PSUI Customer Load'!J541+'2019 PSUI Customer Gen'!J541</f>
        <v>1333.08</v>
      </c>
      <c r="K541" s="78">
        <f>'2019 PSUI Customer Load'!K541+'2019 PSUI Customer Gen'!K541</f>
        <v>1410.29</v>
      </c>
      <c r="L541" s="78">
        <f>'2019 PSUI Customer Load'!L541+'2019 PSUI Customer Gen'!L541</f>
        <v>1413.82</v>
      </c>
      <c r="M541" s="78">
        <f>'2019 PSUI Customer Load'!M541+'2019 PSUI Customer Gen'!M541</f>
        <v>1402.87</v>
      </c>
      <c r="N541" s="78">
        <f>'2019 PSUI Customer Load'!N541+'2019 PSUI Customer Gen'!N541</f>
        <v>1371.79</v>
      </c>
      <c r="O541" s="78">
        <f>'2019 PSUI Customer Load'!O541+'2019 PSUI Customer Gen'!O541</f>
        <v>1359.33</v>
      </c>
      <c r="P541" s="78">
        <f>'2019 PSUI Customer Load'!P541+'2019 PSUI Customer Gen'!P541</f>
        <v>1358.53</v>
      </c>
      <c r="Q541" s="78">
        <f>'2019 PSUI Customer Load'!Q541+'2019 PSUI Customer Gen'!Q541</f>
        <v>1336.13</v>
      </c>
      <c r="R541" s="78">
        <f>'2019 PSUI Customer Load'!R541+'2019 PSUI Customer Gen'!R541</f>
        <v>1239.8800000000001</v>
      </c>
      <c r="S541" s="78">
        <f>'2019 PSUI Customer Load'!S541+'2019 PSUI Customer Gen'!S541</f>
        <v>1193.22</v>
      </c>
      <c r="T541" s="78">
        <f>'2019 PSUI Customer Load'!T541+'2019 PSUI Customer Gen'!T541</f>
        <v>1152.1300000000001</v>
      </c>
      <c r="U541" s="78">
        <f>'2019 PSUI Customer Load'!U541+'2019 PSUI Customer Gen'!U541</f>
        <v>1149.1600000000001</v>
      </c>
      <c r="V541" s="78">
        <f>'2019 PSUI Customer Load'!V541+'2019 PSUI Customer Gen'!V541</f>
        <v>1161.4100000000001</v>
      </c>
      <c r="W541" s="78">
        <f>'2019 PSUI Customer Load'!W541+'2019 PSUI Customer Gen'!W541</f>
        <v>1157.7</v>
      </c>
      <c r="X541" s="78">
        <f>'2019 PSUI Customer Load'!X541+'2019 PSUI Customer Gen'!X541</f>
        <v>1150.56</v>
      </c>
      <c r="Y541" s="78">
        <f>'2019 PSUI Customer Load'!Y541+'2019 PSUI Customer Gen'!Y541</f>
        <v>1118.7</v>
      </c>
      <c r="Z541" s="78">
        <f>'2019 PSUI Customer Load'!Z541+'2019 PSUI Customer Gen'!Z541</f>
        <v>1113.1099999999999</v>
      </c>
      <c r="AA541" s="86">
        <f t="shared" si="104"/>
        <v>1413.82</v>
      </c>
      <c r="AB541" s="77">
        <f t="shared" si="105"/>
        <v>2022</v>
      </c>
      <c r="AC541" s="76">
        <f t="shared" si="106"/>
        <v>4</v>
      </c>
      <c r="AD541" s="76" t="str">
        <f t="shared" si="107"/>
        <v/>
      </c>
      <c r="AE541" s="76" t="str">
        <f t="shared" si="108"/>
        <v/>
      </c>
      <c r="AF541" s="74">
        <f t="shared" si="109"/>
        <v>1413.82</v>
      </c>
      <c r="AG541" s="75" t="str">
        <f t="shared" si="110"/>
        <v>10:00</v>
      </c>
      <c r="AH541" s="74">
        <f t="shared" si="111"/>
        <v>31343.060000000005</v>
      </c>
      <c r="AI541" s="73" t="str">
        <f t="shared" si="112"/>
        <v/>
      </c>
      <c r="AJ541" s="73" t="str">
        <f t="shared" si="113"/>
        <v/>
      </c>
      <c r="AK541" s="73" t="str">
        <f t="shared" si="114"/>
        <v/>
      </c>
      <c r="AL541" s="72" t="str">
        <f t="shared" si="115"/>
        <v/>
      </c>
      <c r="AM541" s="71" t="str">
        <f t="shared" si="116"/>
        <v/>
      </c>
    </row>
    <row r="542" spans="2:39" ht="13.8" thickBot="1">
      <c r="B542" s="79">
        <v>44674</v>
      </c>
      <c r="C542" s="78">
        <f>'2019 PSUI Customer Load'!C542+'2019 PSUI Customer Gen'!C542</f>
        <v>1100.3699999999999</v>
      </c>
      <c r="D542" s="78">
        <f>'2019 PSUI Customer Load'!D542+'2019 PSUI Customer Gen'!D542</f>
        <v>1123.05</v>
      </c>
      <c r="E542" s="78">
        <f>'2019 PSUI Customer Load'!E542+'2019 PSUI Customer Gen'!E542</f>
        <v>1117.03</v>
      </c>
      <c r="F542" s="78">
        <f>'2019 PSUI Customer Load'!F542+'2019 PSUI Customer Gen'!F542</f>
        <v>1120.18</v>
      </c>
      <c r="G542" s="78">
        <f>'2019 PSUI Customer Load'!G542+'2019 PSUI Customer Gen'!G542</f>
        <v>1125.25</v>
      </c>
      <c r="H542" s="78">
        <f>'2019 PSUI Customer Load'!H542+'2019 PSUI Customer Gen'!H542</f>
        <v>1146.57</v>
      </c>
      <c r="I542" s="78">
        <f>'2019 PSUI Customer Load'!I542+'2019 PSUI Customer Gen'!I542</f>
        <v>1198.72</v>
      </c>
      <c r="J542" s="78">
        <f>'2019 PSUI Customer Load'!J542+'2019 PSUI Customer Gen'!J542</f>
        <v>1210.6500000000001</v>
      </c>
      <c r="K542" s="78">
        <f>'2019 PSUI Customer Load'!K542+'2019 PSUI Customer Gen'!K542</f>
        <v>1205.68</v>
      </c>
      <c r="L542" s="78">
        <f>'2019 PSUI Customer Load'!L542+'2019 PSUI Customer Gen'!L542</f>
        <v>1227.49</v>
      </c>
      <c r="M542" s="78">
        <f>'2019 PSUI Customer Load'!M542+'2019 PSUI Customer Gen'!M542</f>
        <v>1213.45</v>
      </c>
      <c r="N542" s="78">
        <f>'2019 PSUI Customer Load'!N542+'2019 PSUI Customer Gen'!N542</f>
        <v>1196.0899999999999</v>
      </c>
      <c r="O542" s="78">
        <f>'2019 PSUI Customer Load'!O542+'2019 PSUI Customer Gen'!O542</f>
        <v>1179.78</v>
      </c>
      <c r="P542" s="78">
        <f>'2019 PSUI Customer Load'!P542+'2019 PSUI Customer Gen'!P542</f>
        <v>1171.28</v>
      </c>
      <c r="Q542" s="78">
        <f>'2019 PSUI Customer Load'!Q542+'2019 PSUI Customer Gen'!Q542</f>
        <v>1145.1300000000001</v>
      </c>
      <c r="R542" s="78">
        <f>'2019 PSUI Customer Load'!R542+'2019 PSUI Customer Gen'!R542</f>
        <v>1123.71</v>
      </c>
      <c r="S542" s="78">
        <f>'2019 PSUI Customer Load'!S542+'2019 PSUI Customer Gen'!S542</f>
        <v>1089.27</v>
      </c>
      <c r="T542" s="78">
        <f>'2019 PSUI Customer Load'!T542+'2019 PSUI Customer Gen'!T542</f>
        <v>1104.74</v>
      </c>
      <c r="U542" s="78">
        <f>'2019 PSUI Customer Load'!U542+'2019 PSUI Customer Gen'!U542</f>
        <v>1128.82</v>
      </c>
      <c r="V542" s="78">
        <f>'2019 PSUI Customer Load'!V542+'2019 PSUI Customer Gen'!V542</f>
        <v>1165.04</v>
      </c>
      <c r="W542" s="78">
        <f>'2019 PSUI Customer Load'!W542+'2019 PSUI Customer Gen'!W542</f>
        <v>1167.8499999999999</v>
      </c>
      <c r="X542" s="78">
        <f>'2019 PSUI Customer Load'!X542+'2019 PSUI Customer Gen'!X542</f>
        <v>1156.6099999999999</v>
      </c>
      <c r="Y542" s="78">
        <f>'2019 PSUI Customer Load'!Y542+'2019 PSUI Customer Gen'!Y542</f>
        <v>1144.22</v>
      </c>
      <c r="Z542" s="78">
        <f>'2019 PSUI Customer Load'!Z542+'2019 PSUI Customer Gen'!Z542</f>
        <v>1124.97</v>
      </c>
      <c r="AA542" s="86">
        <f t="shared" si="104"/>
        <v>1227.49</v>
      </c>
      <c r="AB542" s="77">
        <f t="shared" si="105"/>
        <v>2022</v>
      </c>
      <c r="AC542" s="76">
        <f t="shared" si="106"/>
        <v>4</v>
      </c>
      <c r="AD542" s="76" t="str">
        <f t="shared" si="107"/>
        <v/>
      </c>
      <c r="AE542" s="76" t="str">
        <f t="shared" si="108"/>
        <v/>
      </c>
      <c r="AF542" s="74">
        <f t="shared" si="109"/>
        <v>1227.49</v>
      </c>
      <c r="AG542" s="75" t="str">
        <f t="shared" si="110"/>
        <v>10:00</v>
      </c>
      <c r="AH542" s="74">
        <f t="shared" si="111"/>
        <v>28913.440000000006</v>
      </c>
      <c r="AI542" s="73" t="str">
        <f t="shared" si="112"/>
        <v/>
      </c>
      <c r="AJ542" s="73" t="str">
        <f t="shared" si="113"/>
        <v/>
      </c>
      <c r="AK542" s="73" t="str">
        <f t="shared" si="114"/>
        <v/>
      </c>
      <c r="AL542" s="72" t="str">
        <f t="shared" si="115"/>
        <v/>
      </c>
      <c r="AM542" s="71" t="str">
        <f t="shared" si="116"/>
        <v/>
      </c>
    </row>
    <row r="543" spans="2:39" ht="13.8" thickBot="1">
      <c r="B543" s="79">
        <v>44675</v>
      </c>
      <c r="C543" s="78">
        <f>'2019 PSUI Customer Load'!C543+'2019 PSUI Customer Gen'!C543</f>
        <v>1127.8</v>
      </c>
      <c r="D543" s="78">
        <f>'2019 PSUI Customer Load'!D543+'2019 PSUI Customer Gen'!D543</f>
        <v>1123.26</v>
      </c>
      <c r="E543" s="78">
        <f>'2019 PSUI Customer Load'!E543+'2019 PSUI Customer Gen'!E543</f>
        <v>1122.73</v>
      </c>
      <c r="F543" s="78">
        <f>'2019 PSUI Customer Load'!F543+'2019 PSUI Customer Gen'!F543</f>
        <v>1126.55</v>
      </c>
      <c r="G543" s="78">
        <f>'2019 PSUI Customer Load'!G543+'2019 PSUI Customer Gen'!G543</f>
        <v>1121.0899999999999</v>
      </c>
      <c r="H543" s="78">
        <f>'2019 PSUI Customer Load'!H543+'2019 PSUI Customer Gen'!H543</f>
        <v>1133.6500000000001</v>
      </c>
      <c r="I543" s="78">
        <f>'2019 PSUI Customer Load'!I543+'2019 PSUI Customer Gen'!I543</f>
        <v>1184.02</v>
      </c>
      <c r="J543" s="78">
        <f>'2019 PSUI Customer Load'!J543+'2019 PSUI Customer Gen'!J543</f>
        <v>1169.25</v>
      </c>
      <c r="K543" s="78">
        <f>'2019 PSUI Customer Load'!K543+'2019 PSUI Customer Gen'!K543</f>
        <v>1159.97</v>
      </c>
      <c r="L543" s="78">
        <f>'2019 PSUI Customer Load'!L543+'2019 PSUI Customer Gen'!L543</f>
        <v>1164.52</v>
      </c>
      <c r="M543" s="78">
        <f>'2019 PSUI Customer Load'!M543+'2019 PSUI Customer Gen'!M543</f>
        <v>1176.31</v>
      </c>
      <c r="N543" s="78">
        <f>'2019 PSUI Customer Load'!N543+'2019 PSUI Customer Gen'!N543</f>
        <v>1141.31</v>
      </c>
      <c r="O543" s="78">
        <f>'2019 PSUI Customer Load'!O543+'2019 PSUI Customer Gen'!O543</f>
        <v>1153.6400000000001</v>
      </c>
      <c r="P543" s="78">
        <f>'2019 PSUI Customer Load'!P543+'2019 PSUI Customer Gen'!P543</f>
        <v>1152.45</v>
      </c>
      <c r="Q543" s="78">
        <f>'2019 PSUI Customer Load'!Q543+'2019 PSUI Customer Gen'!Q543</f>
        <v>1144.3599999999999</v>
      </c>
      <c r="R543" s="78">
        <f>'2019 PSUI Customer Load'!R543+'2019 PSUI Customer Gen'!R543</f>
        <v>1150.49</v>
      </c>
      <c r="S543" s="78">
        <f>'2019 PSUI Customer Load'!S543+'2019 PSUI Customer Gen'!S543</f>
        <v>1121.44</v>
      </c>
      <c r="T543" s="78">
        <f>'2019 PSUI Customer Load'!T543+'2019 PSUI Customer Gen'!T543</f>
        <v>1116.08</v>
      </c>
      <c r="U543" s="78">
        <f>'2019 PSUI Customer Load'!U543+'2019 PSUI Customer Gen'!U543</f>
        <v>1106.46</v>
      </c>
      <c r="V543" s="78">
        <f>'2019 PSUI Customer Load'!V543+'2019 PSUI Customer Gen'!V543</f>
        <v>1103.06</v>
      </c>
      <c r="W543" s="78">
        <f>'2019 PSUI Customer Load'!W543+'2019 PSUI Customer Gen'!W543</f>
        <v>1099.8399999999999</v>
      </c>
      <c r="X543" s="78">
        <f>'2019 PSUI Customer Load'!X543+'2019 PSUI Customer Gen'!X543</f>
        <v>1085.5999999999999</v>
      </c>
      <c r="Y543" s="78">
        <f>'2019 PSUI Customer Load'!Y543+'2019 PSUI Customer Gen'!Y543</f>
        <v>1076.42</v>
      </c>
      <c r="Z543" s="78">
        <f>'2019 PSUI Customer Load'!Z543+'2019 PSUI Customer Gen'!Z543</f>
        <v>1074.1500000000001</v>
      </c>
      <c r="AA543" s="86">
        <f t="shared" si="104"/>
        <v>1184.02</v>
      </c>
      <c r="AB543" s="77">
        <f t="shared" si="105"/>
        <v>2022</v>
      </c>
      <c r="AC543" s="76">
        <f t="shared" si="106"/>
        <v>4</v>
      </c>
      <c r="AD543" s="76" t="str">
        <f t="shared" si="107"/>
        <v/>
      </c>
      <c r="AE543" s="76" t="str">
        <f t="shared" si="108"/>
        <v/>
      </c>
      <c r="AF543" s="74">
        <f t="shared" si="109"/>
        <v>1184.02</v>
      </c>
      <c r="AG543" s="75" t="str">
        <f t="shared" si="110"/>
        <v>7:00</v>
      </c>
      <c r="AH543" s="74">
        <f t="shared" si="111"/>
        <v>28318.469999999998</v>
      </c>
      <c r="AI543" s="73" t="str">
        <f t="shared" si="112"/>
        <v/>
      </c>
      <c r="AJ543" s="73" t="str">
        <f t="shared" si="113"/>
        <v/>
      </c>
      <c r="AK543" s="73" t="str">
        <f t="shared" si="114"/>
        <v/>
      </c>
      <c r="AL543" s="72" t="str">
        <f t="shared" si="115"/>
        <v/>
      </c>
      <c r="AM543" s="71" t="str">
        <f t="shared" si="116"/>
        <v/>
      </c>
    </row>
    <row r="544" spans="2:39" ht="13.8" thickBot="1">
      <c r="B544" s="79">
        <v>44676</v>
      </c>
      <c r="C544" s="78">
        <f>'2019 PSUI Customer Load'!C544+'2019 PSUI Customer Gen'!C544</f>
        <v>1059.0999999999999</v>
      </c>
      <c r="D544" s="78">
        <f>'2019 PSUI Customer Load'!D544+'2019 PSUI Customer Gen'!D544</f>
        <v>1068.69</v>
      </c>
      <c r="E544" s="78">
        <f>'2019 PSUI Customer Load'!E544+'2019 PSUI Customer Gen'!E544</f>
        <v>1086.47</v>
      </c>
      <c r="F544" s="78">
        <f>'2019 PSUI Customer Load'!F544+'2019 PSUI Customer Gen'!F544</f>
        <v>1098.69</v>
      </c>
      <c r="G544" s="78">
        <f>'2019 PSUI Customer Load'!G544+'2019 PSUI Customer Gen'!G544</f>
        <v>1104.98</v>
      </c>
      <c r="H544" s="78">
        <f>'2019 PSUI Customer Load'!H544+'2019 PSUI Customer Gen'!H544</f>
        <v>1133.0899999999999</v>
      </c>
      <c r="I544" s="78">
        <f>'2019 PSUI Customer Load'!I544+'2019 PSUI Customer Gen'!I544</f>
        <v>1220.7</v>
      </c>
      <c r="J544" s="78">
        <f>'2019 PSUI Customer Load'!J544+'2019 PSUI Customer Gen'!J544</f>
        <v>1282.6099999999999</v>
      </c>
      <c r="K544" s="78">
        <f>'2019 PSUI Customer Load'!K544+'2019 PSUI Customer Gen'!K544</f>
        <v>1306.6600000000001</v>
      </c>
      <c r="L544" s="78">
        <f>'2019 PSUI Customer Load'!L544+'2019 PSUI Customer Gen'!L544</f>
        <v>1355.34</v>
      </c>
      <c r="M544" s="78">
        <f>'2019 PSUI Customer Load'!M544+'2019 PSUI Customer Gen'!M544</f>
        <v>1383.24</v>
      </c>
      <c r="N544" s="78">
        <f>'2019 PSUI Customer Load'!N544+'2019 PSUI Customer Gen'!N544</f>
        <v>1334.48</v>
      </c>
      <c r="O544" s="78">
        <f>'2019 PSUI Customer Load'!O544+'2019 PSUI Customer Gen'!O544</f>
        <v>1441.6569999999999</v>
      </c>
      <c r="P544" s="78">
        <f>'2019 PSUI Customer Load'!P544+'2019 PSUI Customer Gen'!P544</f>
        <v>1460.4540000000002</v>
      </c>
      <c r="Q544" s="78">
        <f>'2019 PSUI Customer Load'!Q544+'2019 PSUI Customer Gen'!Q544</f>
        <v>1470.577</v>
      </c>
      <c r="R544" s="78">
        <f>'2019 PSUI Customer Load'!R544+'2019 PSUI Customer Gen'!R544</f>
        <v>1277.3599999999999</v>
      </c>
      <c r="S544" s="78">
        <f>'2019 PSUI Customer Load'!S544+'2019 PSUI Customer Gen'!S544</f>
        <v>1166.27</v>
      </c>
      <c r="T544" s="78">
        <f>'2019 PSUI Customer Load'!T544+'2019 PSUI Customer Gen'!T544</f>
        <v>1118.04</v>
      </c>
      <c r="U544" s="78">
        <f>'2019 PSUI Customer Load'!U544+'2019 PSUI Customer Gen'!U544</f>
        <v>1112.06</v>
      </c>
      <c r="V544" s="78">
        <f>'2019 PSUI Customer Load'!V544+'2019 PSUI Customer Gen'!V544</f>
        <v>1106.98</v>
      </c>
      <c r="W544" s="78">
        <f>'2019 PSUI Customer Load'!W544+'2019 PSUI Customer Gen'!W544</f>
        <v>1108</v>
      </c>
      <c r="X544" s="78">
        <f>'2019 PSUI Customer Load'!X544+'2019 PSUI Customer Gen'!X544</f>
        <v>1112.2</v>
      </c>
      <c r="Y544" s="78">
        <f>'2019 PSUI Customer Load'!Y544+'2019 PSUI Customer Gen'!Y544</f>
        <v>1094.0999999999999</v>
      </c>
      <c r="Z544" s="78">
        <f>'2019 PSUI Customer Load'!Z544+'2019 PSUI Customer Gen'!Z544</f>
        <v>1061.73</v>
      </c>
      <c r="AA544" s="86">
        <f t="shared" si="104"/>
        <v>1470.577</v>
      </c>
      <c r="AB544" s="77">
        <f t="shared" si="105"/>
        <v>2022</v>
      </c>
      <c r="AC544" s="76">
        <f t="shared" si="106"/>
        <v>4</v>
      </c>
      <c r="AD544" s="76" t="str">
        <f t="shared" si="107"/>
        <v/>
      </c>
      <c r="AE544" s="76" t="str">
        <f t="shared" si="108"/>
        <v/>
      </c>
      <c r="AF544" s="74">
        <f t="shared" si="109"/>
        <v>1470.577</v>
      </c>
      <c r="AG544" s="75" t="str">
        <f t="shared" si="110"/>
        <v>15:00</v>
      </c>
      <c r="AH544" s="74">
        <f t="shared" si="111"/>
        <v>30434.055000000004</v>
      </c>
      <c r="AI544" s="73" t="str">
        <f t="shared" si="112"/>
        <v/>
      </c>
      <c r="AJ544" s="73" t="str">
        <f t="shared" si="113"/>
        <v/>
      </c>
      <c r="AK544" s="73" t="str">
        <f t="shared" si="114"/>
        <v/>
      </c>
      <c r="AL544" s="72" t="str">
        <f t="shared" si="115"/>
        <v/>
      </c>
      <c r="AM544" s="71" t="str">
        <f t="shared" si="116"/>
        <v/>
      </c>
    </row>
    <row r="545" spans="2:39" ht="13.8" thickBot="1">
      <c r="B545" s="79">
        <v>44677</v>
      </c>
      <c r="C545" s="78">
        <f>'2019 PSUI Customer Load'!C545+'2019 PSUI Customer Gen'!C545</f>
        <v>1057.07</v>
      </c>
      <c r="D545" s="78">
        <f>'2019 PSUI Customer Load'!D545+'2019 PSUI Customer Gen'!D545</f>
        <v>1059.94</v>
      </c>
      <c r="E545" s="78">
        <f>'2019 PSUI Customer Load'!E545+'2019 PSUI Customer Gen'!E545</f>
        <v>1082.52</v>
      </c>
      <c r="F545" s="78">
        <f>'2019 PSUI Customer Load'!F545+'2019 PSUI Customer Gen'!F545</f>
        <v>1082.8699999999999</v>
      </c>
      <c r="G545" s="78">
        <f>'2019 PSUI Customer Load'!G545+'2019 PSUI Customer Gen'!G545</f>
        <v>1111.25</v>
      </c>
      <c r="H545" s="78">
        <f>'2019 PSUI Customer Load'!H545+'2019 PSUI Customer Gen'!H545</f>
        <v>1168.58</v>
      </c>
      <c r="I545" s="78">
        <f>'2019 PSUI Customer Load'!I545+'2019 PSUI Customer Gen'!I545</f>
        <v>1249.8900000000001</v>
      </c>
      <c r="J545" s="78">
        <f>'2019 PSUI Customer Load'!J545+'2019 PSUI Customer Gen'!J545</f>
        <v>1263.33</v>
      </c>
      <c r="K545" s="78">
        <f>'2019 PSUI Customer Load'!K545+'2019 PSUI Customer Gen'!K545</f>
        <v>1293.92</v>
      </c>
      <c r="L545" s="78">
        <f>'2019 PSUI Customer Load'!L545+'2019 PSUI Customer Gen'!L545</f>
        <v>1330.806</v>
      </c>
      <c r="M545" s="78">
        <f>'2019 PSUI Customer Load'!M545+'2019 PSUI Customer Gen'!M545</f>
        <v>1391.2379999999998</v>
      </c>
      <c r="N545" s="78">
        <f>'2019 PSUI Customer Load'!N545+'2019 PSUI Customer Gen'!N545</f>
        <v>1360.6420000000001</v>
      </c>
      <c r="O545" s="78">
        <f>'2019 PSUI Customer Load'!O545+'2019 PSUI Customer Gen'!O545</f>
        <v>1336.9289999999999</v>
      </c>
      <c r="P545" s="78">
        <f>'2019 PSUI Customer Load'!P545+'2019 PSUI Customer Gen'!P545</f>
        <v>1324.298</v>
      </c>
      <c r="Q545" s="78">
        <f>'2019 PSUI Customer Load'!Q545+'2019 PSUI Customer Gen'!Q545</f>
        <v>1318.6879999999999</v>
      </c>
      <c r="R545" s="78">
        <f>'2019 PSUI Customer Load'!R545+'2019 PSUI Customer Gen'!R545</f>
        <v>1284.1790000000001</v>
      </c>
      <c r="S545" s="78">
        <f>'2019 PSUI Customer Load'!S545+'2019 PSUI Customer Gen'!S545</f>
        <v>1234.626</v>
      </c>
      <c r="T545" s="78">
        <f>'2019 PSUI Customer Load'!T545+'2019 PSUI Customer Gen'!T545</f>
        <v>1202.1949999999999</v>
      </c>
      <c r="U545" s="78">
        <f>'2019 PSUI Customer Load'!U545+'2019 PSUI Customer Gen'!U545</f>
        <v>1214.242</v>
      </c>
      <c r="V545" s="78">
        <f>'2019 PSUI Customer Load'!V545+'2019 PSUI Customer Gen'!V545</f>
        <v>1213.9880000000001</v>
      </c>
      <c r="W545" s="78">
        <f>'2019 PSUI Customer Load'!W545+'2019 PSUI Customer Gen'!W545</f>
        <v>1213.1709999999998</v>
      </c>
      <c r="X545" s="78">
        <f>'2019 PSUI Customer Load'!X545+'2019 PSUI Customer Gen'!X545</f>
        <v>1202.0839999999998</v>
      </c>
      <c r="Y545" s="78">
        <f>'2019 PSUI Customer Load'!Y545+'2019 PSUI Customer Gen'!Y545</f>
        <v>1184.3700000000001</v>
      </c>
      <c r="Z545" s="78">
        <f>'2019 PSUI Customer Load'!Z545+'2019 PSUI Customer Gen'!Z545</f>
        <v>1190.646</v>
      </c>
      <c r="AA545" s="86">
        <f t="shared" si="104"/>
        <v>1391.2379999999998</v>
      </c>
      <c r="AB545" s="77">
        <f t="shared" si="105"/>
        <v>2022</v>
      </c>
      <c r="AC545" s="76">
        <f t="shared" si="106"/>
        <v>4</v>
      </c>
      <c r="AD545" s="76" t="str">
        <f t="shared" si="107"/>
        <v/>
      </c>
      <c r="AE545" s="76" t="str">
        <f t="shared" si="108"/>
        <v/>
      </c>
      <c r="AF545" s="74">
        <f t="shared" si="109"/>
        <v>1391.2379999999998</v>
      </c>
      <c r="AG545" s="75" t="str">
        <f t="shared" si="110"/>
        <v>11:00</v>
      </c>
      <c r="AH545" s="74">
        <f t="shared" si="111"/>
        <v>30762.709999999995</v>
      </c>
      <c r="AI545" s="73" t="str">
        <f t="shared" si="112"/>
        <v/>
      </c>
      <c r="AJ545" s="73" t="str">
        <f t="shared" si="113"/>
        <v/>
      </c>
      <c r="AK545" s="73" t="str">
        <f t="shared" si="114"/>
        <v/>
      </c>
      <c r="AL545" s="72" t="str">
        <f t="shared" si="115"/>
        <v/>
      </c>
      <c r="AM545" s="71" t="str">
        <f t="shared" si="116"/>
        <v/>
      </c>
    </row>
    <row r="546" spans="2:39" ht="13.8" thickBot="1">
      <c r="B546" s="79">
        <v>44678</v>
      </c>
      <c r="C546" s="78">
        <f>'2019 PSUI Customer Load'!C546+'2019 PSUI Customer Gen'!C546</f>
        <v>1188.29</v>
      </c>
      <c r="D546" s="78">
        <f>'2019 PSUI Customer Load'!D546+'2019 PSUI Customer Gen'!D546</f>
        <v>1214.816</v>
      </c>
      <c r="E546" s="78">
        <f>'2019 PSUI Customer Load'!E546+'2019 PSUI Customer Gen'!E546</f>
        <v>1207.6950000000002</v>
      </c>
      <c r="F546" s="78">
        <f>'2019 PSUI Customer Load'!F546+'2019 PSUI Customer Gen'!F546</f>
        <v>1221.4490000000001</v>
      </c>
      <c r="G546" s="78">
        <f>'2019 PSUI Customer Load'!G546+'2019 PSUI Customer Gen'!G546</f>
        <v>1225.9580000000001</v>
      </c>
      <c r="H546" s="78">
        <f>'2019 PSUI Customer Load'!H546+'2019 PSUI Customer Gen'!H546</f>
        <v>1272.095</v>
      </c>
      <c r="I546" s="78">
        <f>'2019 PSUI Customer Load'!I546+'2019 PSUI Customer Gen'!I546</f>
        <v>1347.6380000000001</v>
      </c>
      <c r="J546" s="78">
        <f>'2019 PSUI Customer Load'!J546+'2019 PSUI Customer Gen'!J546</f>
        <v>1389.902</v>
      </c>
      <c r="K546" s="78">
        <f>'2019 PSUI Customer Load'!K546+'2019 PSUI Customer Gen'!K546</f>
        <v>1381.1489999999999</v>
      </c>
      <c r="L546" s="78">
        <f>'2019 PSUI Customer Load'!L546+'2019 PSUI Customer Gen'!L546</f>
        <v>1383.8879999999999</v>
      </c>
      <c r="M546" s="78">
        <f>'2019 PSUI Customer Load'!M546+'2019 PSUI Customer Gen'!M546</f>
        <v>1397.1369999999999</v>
      </c>
      <c r="N546" s="78">
        <f>'2019 PSUI Customer Load'!N546+'2019 PSUI Customer Gen'!N546</f>
        <v>1364.346</v>
      </c>
      <c r="O546" s="78">
        <f>'2019 PSUI Customer Load'!O546+'2019 PSUI Customer Gen'!O546</f>
        <v>1378.7339999999999</v>
      </c>
      <c r="P546" s="78">
        <f>'2019 PSUI Customer Load'!P546+'2019 PSUI Customer Gen'!P546</f>
        <v>1390.0149999999999</v>
      </c>
      <c r="Q546" s="78">
        <f>'2019 PSUI Customer Load'!Q546+'2019 PSUI Customer Gen'!Q546</f>
        <v>1389.0609999999999</v>
      </c>
      <c r="R546" s="78">
        <f>'2019 PSUI Customer Load'!R546+'2019 PSUI Customer Gen'!R546</f>
        <v>1343.788</v>
      </c>
      <c r="S546" s="78">
        <f>'2019 PSUI Customer Load'!S546+'2019 PSUI Customer Gen'!S546</f>
        <v>1289.2350000000001</v>
      </c>
      <c r="T546" s="78">
        <f>'2019 PSUI Customer Load'!T546+'2019 PSUI Customer Gen'!T546</f>
        <v>1252.788</v>
      </c>
      <c r="U546" s="78">
        <f>'2019 PSUI Customer Load'!U546+'2019 PSUI Customer Gen'!U546</f>
        <v>1253.3400000000001</v>
      </c>
      <c r="V546" s="78">
        <f>'2019 PSUI Customer Load'!V546+'2019 PSUI Customer Gen'!V546</f>
        <v>1246.0519999999999</v>
      </c>
      <c r="W546" s="78">
        <f>'2019 PSUI Customer Load'!W546+'2019 PSUI Customer Gen'!W546</f>
        <v>1249.25</v>
      </c>
      <c r="X546" s="78">
        <f>'2019 PSUI Customer Load'!X546+'2019 PSUI Customer Gen'!X546</f>
        <v>1256.875</v>
      </c>
      <c r="Y546" s="78">
        <f>'2019 PSUI Customer Load'!Y546+'2019 PSUI Customer Gen'!Y546</f>
        <v>1244.9940000000001</v>
      </c>
      <c r="Z546" s="78">
        <f>'2019 PSUI Customer Load'!Z546+'2019 PSUI Customer Gen'!Z546</f>
        <v>1216.67</v>
      </c>
      <c r="AA546" s="86">
        <f t="shared" si="104"/>
        <v>1397.1369999999999</v>
      </c>
      <c r="AB546" s="77">
        <f t="shared" si="105"/>
        <v>2022</v>
      </c>
      <c r="AC546" s="76">
        <f t="shared" si="106"/>
        <v>4</v>
      </c>
      <c r="AD546" s="76" t="str">
        <f t="shared" si="107"/>
        <v/>
      </c>
      <c r="AE546" s="76" t="str">
        <f t="shared" si="108"/>
        <v/>
      </c>
      <c r="AF546" s="74">
        <f t="shared" si="109"/>
        <v>1397.1369999999999</v>
      </c>
      <c r="AG546" s="75" t="str">
        <f t="shared" si="110"/>
        <v>11:00</v>
      </c>
      <c r="AH546" s="74">
        <f t="shared" si="111"/>
        <v>32502.302</v>
      </c>
      <c r="AI546" s="73" t="str">
        <f t="shared" si="112"/>
        <v/>
      </c>
      <c r="AJ546" s="73" t="str">
        <f t="shared" si="113"/>
        <v/>
      </c>
      <c r="AK546" s="73" t="str">
        <f t="shared" si="114"/>
        <v/>
      </c>
      <c r="AL546" s="72" t="str">
        <f t="shared" si="115"/>
        <v/>
      </c>
      <c r="AM546" s="71" t="str">
        <f t="shared" si="116"/>
        <v/>
      </c>
    </row>
    <row r="547" spans="2:39" ht="13.8" thickBot="1">
      <c r="B547" s="79">
        <v>44679</v>
      </c>
      <c r="C547" s="78">
        <f>'2019 PSUI Customer Load'!C547+'2019 PSUI Customer Gen'!C547</f>
        <v>1216.683</v>
      </c>
      <c r="D547" s="78">
        <f>'2019 PSUI Customer Load'!D547+'2019 PSUI Customer Gen'!D547</f>
        <v>1224.375</v>
      </c>
      <c r="E547" s="78">
        <f>'2019 PSUI Customer Load'!E547+'2019 PSUI Customer Gen'!E547</f>
        <v>1234.0540000000001</v>
      </c>
      <c r="F547" s="78">
        <f>'2019 PSUI Customer Load'!F547+'2019 PSUI Customer Gen'!F547</f>
        <v>1245.962</v>
      </c>
      <c r="G547" s="78">
        <f>'2019 PSUI Customer Load'!G547+'2019 PSUI Customer Gen'!G547</f>
        <v>1270.991</v>
      </c>
      <c r="H547" s="78">
        <f>'2019 PSUI Customer Load'!H547+'2019 PSUI Customer Gen'!H547</f>
        <v>1283.0160000000001</v>
      </c>
      <c r="I547" s="78">
        <f>'2019 PSUI Customer Load'!I547+'2019 PSUI Customer Gen'!I547</f>
        <v>1339.683</v>
      </c>
      <c r="J547" s="78">
        <f>'2019 PSUI Customer Load'!J547+'2019 PSUI Customer Gen'!J547</f>
        <v>1340.896</v>
      </c>
      <c r="K547" s="78">
        <f>'2019 PSUI Customer Load'!K547+'2019 PSUI Customer Gen'!K547</f>
        <v>1340.607</v>
      </c>
      <c r="L547" s="78">
        <f>'2019 PSUI Customer Load'!L547+'2019 PSUI Customer Gen'!L547</f>
        <v>1374.1849999999999</v>
      </c>
      <c r="M547" s="78">
        <f>'2019 PSUI Customer Load'!M547+'2019 PSUI Customer Gen'!M547</f>
        <v>1367.258</v>
      </c>
      <c r="N547" s="78">
        <f>'2019 PSUI Customer Load'!N547+'2019 PSUI Customer Gen'!N547</f>
        <v>1320.3009999999999</v>
      </c>
      <c r="O547" s="78">
        <f>'2019 PSUI Customer Load'!O547+'2019 PSUI Customer Gen'!O547</f>
        <v>1334.768</v>
      </c>
      <c r="P547" s="78">
        <f>'2019 PSUI Customer Load'!P547+'2019 PSUI Customer Gen'!P547</f>
        <v>1323.7760000000001</v>
      </c>
      <c r="Q547" s="78">
        <f>'2019 PSUI Customer Load'!Q547+'2019 PSUI Customer Gen'!Q547</f>
        <v>1318.5039999999999</v>
      </c>
      <c r="R547" s="78">
        <f>'2019 PSUI Customer Load'!R547+'2019 PSUI Customer Gen'!R547</f>
        <v>1264.8519999999999</v>
      </c>
      <c r="S547" s="78">
        <f>'2019 PSUI Customer Load'!S547+'2019 PSUI Customer Gen'!S547</f>
        <v>1206.816</v>
      </c>
      <c r="T547" s="78">
        <f>'2019 PSUI Customer Load'!T547+'2019 PSUI Customer Gen'!T547</f>
        <v>1171.8150000000001</v>
      </c>
      <c r="U547" s="78">
        <f>'2019 PSUI Customer Load'!U547+'2019 PSUI Customer Gen'!U547</f>
        <v>1161.31</v>
      </c>
      <c r="V547" s="78">
        <f>'2019 PSUI Customer Load'!V547+'2019 PSUI Customer Gen'!V547</f>
        <v>1169.883</v>
      </c>
      <c r="W547" s="78">
        <f>'2019 PSUI Customer Load'!W547+'2019 PSUI Customer Gen'!W547</f>
        <v>1207.337</v>
      </c>
      <c r="X547" s="78">
        <f>'2019 PSUI Customer Load'!X547+'2019 PSUI Customer Gen'!X547</f>
        <v>1215.117</v>
      </c>
      <c r="Y547" s="78">
        <f>'2019 PSUI Customer Load'!Y547+'2019 PSUI Customer Gen'!Y547</f>
        <v>1228.3869999999999</v>
      </c>
      <c r="Z547" s="78">
        <f>'2019 PSUI Customer Load'!Z547+'2019 PSUI Customer Gen'!Z547</f>
        <v>1202.444</v>
      </c>
      <c r="AA547" s="86">
        <f t="shared" si="104"/>
        <v>1374.1849999999999</v>
      </c>
      <c r="AB547" s="77">
        <f t="shared" si="105"/>
        <v>2022</v>
      </c>
      <c r="AC547" s="76">
        <f t="shared" si="106"/>
        <v>4</v>
      </c>
      <c r="AD547" s="76" t="str">
        <f t="shared" si="107"/>
        <v/>
      </c>
      <c r="AE547" s="76" t="str">
        <f t="shared" si="108"/>
        <v/>
      </c>
      <c r="AF547" s="74">
        <f t="shared" si="109"/>
        <v>1374.1849999999999</v>
      </c>
      <c r="AG547" s="75" t="str">
        <f t="shared" si="110"/>
        <v>10:00</v>
      </c>
      <c r="AH547" s="74">
        <f t="shared" si="111"/>
        <v>31737.204999999998</v>
      </c>
      <c r="AI547" s="73" t="str">
        <f t="shared" si="112"/>
        <v/>
      </c>
      <c r="AJ547" s="73" t="str">
        <f t="shared" si="113"/>
        <v/>
      </c>
      <c r="AK547" s="73" t="str">
        <f t="shared" si="114"/>
        <v/>
      </c>
      <c r="AL547" s="72" t="str">
        <f t="shared" si="115"/>
        <v/>
      </c>
      <c r="AM547" s="71" t="str">
        <f t="shared" si="116"/>
        <v/>
      </c>
    </row>
    <row r="548" spans="2:39" ht="13.8" thickBot="1">
      <c r="B548" s="79">
        <v>44680</v>
      </c>
      <c r="C548" s="78">
        <f>'2019 PSUI Customer Load'!C548+'2019 PSUI Customer Gen'!C548</f>
        <v>1180.7839999999999</v>
      </c>
      <c r="D548" s="78">
        <f>'2019 PSUI Customer Load'!D548+'2019 PSUI Customer Gen'!D548</f>
        <v>1195.269</v>
      </c>
      <c r="E548" s="78">
        <f>'2019 PSUI Customer Load'!E548+'2019 PSUI Customer Gen'!E548</f>
        <v>1203.3389999999999</v>
      </c>
      <c r="F548" s="78">
        <f>'2019 PSUI Customer Load'!F548+'2019 PSUI Customer Gen'!F548</f>
        <v>1200.682</v>
      </c>
      <c r="G548" s="78">
        <f>'2019 PSUI Customer Load'!G548+'2019 PSUI Customer Gen'!G548</f>
        <v>1227.623</v>
      </c>
      <c r="H548" s="78">
        <f>'2019 PSUI Customer Load'!H548+'2019 PSUI Customer Gen'!H548</f>
        <v>1284.288</v>
      </c>
      <c r="I548" s="78">
        <f>'2019 PSUI Customer Load'!I548+'2019 PSUI Customer Gen'!I548</f>
        <v>1341.2930000000001</v>
      </c>
      <c r="J548" s="78">
        <f>'2019 PSUI Customer Load'!J548+'2019 PSUI Customer Gen'!J548</f>
        <v>1349.539</v>
      </c>
      <c r="K548" s="78">
        <f>'2019 PSUI Customer Load'!K548+'2019 PSUI Customer Gen'!K548</f>
        <v>1327.527</v>
      </c>
      <c r="L548" s="78">
        <f>'2019 PSUI Customer Load'!L548+'2019 PSUI Customer Gen'!L548</f>
        <v>1338.2439999999999</v>
      </c>
      <c r="M548" s="78">
        <f>'2019 PSUI Customer Load'!M548+'2019 PSUI Customer Gen'!M548</f>
        <v>1332.3130000000001</v>
      </c>
      <c r="N548" s="78">
        <f>'2019 PSUI Customer Load'!N548+'2019 PSUI Customer Gen'!N548</f>
        <v>1304.2269999999999</v>
      </c>
      <c r="O548" s="78">
        <f>'2019 PSUI Customer Load'!O548+'2019 PSUI Customer Gen'!O548</f>
        <v>1294.537</v>
      </c>
      <c r="P548" s="78">
        <f>'2019 PSUI Customer Load'!P548+'2019 PSUI Customer Gen'!P548</f>
        <v>1288.5929999999998</v>
      </c>
      <c r="Q548" s="78">
        <f>'2019 PSUI Customer Load'!Q548+'2019 PSUI Customer Gen'!Q548</f>
        <v>1301.6559999999999</v>
      </c>
      <c r="R548" s="78">
        <f>'2019 PSUI Customer Load'!R548+'2019 PSUI Customer Gen'!R548</f>
        <v>1279.71</v>
      </c>
      <c r="S548" s="78">
        <f>'2019 PSUI Customer Load'!S548+'2019 PSUI Customer Gen'!S548</f>
        <v>1272.663</v>
      </c>
      <c r="T548" s="78">
        <f>'2019 PSUI Customer Load'!T548+'2019 PSUI Customer Gen'!T548</f>
        <v>1298.222</v>
      </c>
      <c r="U548" s="78">
        <f>'2019 PSUI Customer Load'!U548+'2019 PSUI Customer Gen'!U548</f>
        <v>1287.3530000000001</v>
      </c>
      <c r="V548" s="78">
        <f>'2019 PSUI Customer Load'!V548+'2019 PSUI Customer Gen'!V548</f>
        <v>1283.0739999999998</v>
      </c>
      <c r="W548" s="78">
        <f>'2019 PSUI Customer Load'!W548+'2019 PSUI Customer Gen'!W548</f>
        <v>1144.8699999999999</v>
      </c>
      <c r="X548" s="78">
        <f>'2019 PSUI Customer Load'!X548+'2019 PSUI Customer Gen'!X548</f>
        <v>1138.2280000000001</v>
      </c>
      <c r="Y548" s="78">
        <f>'2019 PSUI Customer Load'!Y548+'2019 PSUI Customer Gen'!Y548</f>
        <v>1116.8050000000001</v>
      </c>
      <c r="Z548" s="78">
        <f>'2019 PSUI Customer Load'!Z548+'2019 PSUI Customer Gen'!Z548</f>
        <v>1128.0030000000002</v>
      </c>
      <c r="AA548" s="86">
        <f t="shared" si="104"/>
        <v>1349.539</v>
      </c>
      <c r="AB548" s="77">
        <f t="shared" si="105"/>
        <v>2022</v>
      </c>
      <c r="AC548" s="76">
        <f t="shared" si="106"/>
        <v>4</v>
      </c>
      <c r="AD548" s="76" t="str">
        <f t="shared" si="107"/>
        <v/>
      </c>
      <c r="AE548" s="76" t="str">
        <f t="shared" si="108"/>
        <v/>
      </c>
      <c r="AF548" s="74">
        <f t="shared" si="109"/>
        <v>1349.539</v>
      </c>
      <c r="AG548" s="75" t="str">
        <f t="shared" si="110"/>
        <v>8:00</v>
      </c>
      <c r="AH548" s="74">
        <f t="shared" si="111"/>
        <v>31468.381000000001</v>
      </c>
      <c r="AI548" s="73" t="str">
        <f t="shared" si="112"/>
        <v/>
      </c>
      <c r="AJ548" s="73" t="str">
        <f t="shared" si="113"/>
        <v/>
      </c>
      <c r="AK548" s="73" t="str">
        <f t="shared" si="114"/>
        <v/>
      </c>
      <c r="AL548" s="72" t="str">
        <f t="shared" si="115"/>
        <v/>
      </c>
      <c r="AM548" s="71" t="str">
        <f t="shared" si="116"/>
        <v/>
      </c>
    </row>
    <row r="549" spans="2:39" ht="13.8" thickBot="1">
      <c r="B549" s="79">
        <v>44681</v>
      </c>
      <c r="C549" s="78">
        <f>'2019 PSUI Customer Load'!C549+'2019 PSUI Customer Gen'!C549</f>
        <v>1125.001</v>
      </c>
      <c r="D549" s="78">
        <f>'2019 PSUI Customer Load'!D549+'2019 PSUI Customer Gen'!D549</f>
        <v>1128.21</v>
      </c>
      <c r="E549" s="78">
        <f>'2019 PSUI Customer Load'!E549+'2019 PSUI Customer Gen'!E549</f>
        <v>1128.848</v>
      </c>
      <c r="F549" s="78">
        <f>'2019 PSUI Customer Load'!F549+'2019 PSUI Customer Gen'!F549</f>
        <v>1129.4290000000001</v>
      </c>
      <c r="G549" s="78">
        <f>'2019 PSUI Customer Load'!G549+'2019 PSUI Customer Gen'!G549</f>
        <v>1141.0319999999999</v>
      </c>
      <c r="H549" s="78">
        <f>'2019 PSUI Customer Load'!H549+'2019 PSUI Customer Gen'!H549</f>
        <v>1139.829</v>
      </c>
      <c r="I549" s="78">
        <f>'2019 PSUI Customer Load'!I549+'2019 PSUI Customer Gen'!I549</f>
        <v>1178.4870000000001</v>
      </c>
      <c r="J549" s="78">
        <f>'2019 PSUI Customer Load'!J549+'2019 PSUI Customer Gen'!J549</f>
        <v>1191.3679999999999</v>
      </c>
      <c r="K549" s="78">
        <f>'2019 PSUI Customer Load'!K549+'2019 PSUI Customer Gen'!K549</f>
        <v>1182.8809999999999</v>
      </c>
      <c r="L549" s="78">
        <f>'2019 PSUI Customer Load'!L549+'2019 PSUI Customer Gen'!L549</f>
        <v>1184.117</v>
      </c>
      <c r="M549" s="78">
        <f>'2019 PSUI Customer Load'!M549+'2019 PSUI Customer Gen'!M549</f>
        <v>1167.4940000000001</v>
      </c>
      <c r="N549" s="78">
        <f>'2019 PSUI Customer Load'!N549+'2019 PSUI Customer Gen'!N549</f>
        <v>1138.7549999999999</v>
      </c>
      <c r="O549" s="78">
        <f>'2019 PSUI Customer Load'!O549+'2019 PSUI Customer Gen'!O549</f>
        <v>1150.7929999999999</v>
      </c>
      <c r="P549" s="78">
        <f>'2019 PSUI Customer Load'!P549+'2019 PSUI Customer Gen'!P549</f>
        <v>1123.6769999999999</v>
      </c>
      <c r="Q549" s="78">
        <f>'2019 PSUI Customer Load'!Q549+'2019 PSUI Customer Gen'!Q549</f>
        <v>1125.4390000000001</v>
      </c>
      <c r="R549" s="78">
        <f>'2019 PSUI Customer Load'!R549+'2019 PSUI Customer Gen'!R549</f>
        <v>1115.3019999999999</v>
      </c>
      <c r="S549" s="78">
        <f>'2019 PSUI Customer Load'!S549+'2019 PSUI Customer Gen'!S549</f>
        <v>1090.9369999999999</v>
      </c>
      <c r="T549" s="78">
        <f>'2019 PSUI Customer Load'!T549+'2019 PSUI Customer Gen'!T549</f>
        <v>1089.6849999999999</v>
      </c>
      <c r="U549" s="78">
        <f>'2019 PSUI Customer Load'!U549+'2019 PSUI Customer Gen'!U549</f>
        <v>1081.3110000000001</v>
      </c>
      <c r="V549" s="78">
        <f>'2019 PSUI Customer Load'!V549+'2019 PSUI Customer Gen'!V549</f>
        <v>1102.347</v>
      </c>
      <c r="W549" s="78">
        <f>'2019 PSUI Customer Load'!W549+'2019 PSUI Customer Gen'!W549</f>
        <v>1117.1019999999999</v>
      </c>
      <c r="X549" s="78">
        <f>'2019 PSUI Customer Load'!X549+'2019 PSUI Customer Gen'!X549</f>
        <v>1105.8220000000001</v>
      </c>
      <c r="Y549" s="78">
        <f>'2019 PSUI Customer Load'!Y549+'2019 PSUI Customer Gen'!Y549</f>
        <v>1109.74</v>
      </c>
      <c r="Z549" s="78">
        <f>'2019 PSUI Customer Load'!Z549+'2019 PSUI Customer Gen'!Z549</f>
        <v>1115.3220000000001</v>
      </c>
      <c r="AA549" s="86">
        <f t="shared" si="104"/>
        <v>1191.3679999999999</v>
      </c>
      <c r="AB549" s="77">
        <f t="shared" si="105"/>
        <v>2022</v>
      </c>
      <c r="AC549" s="76">
        <f t="shared" si="106"/>
        <v>4</v>
      </c>
      <c r="AD549" s="76" t="str">
        <f t="shared" si="107"/>
        <v>2022-4</v>
      </c>
      <c r="AE549" s="76">
        <f t="shared" si="108"/>
        <v>4</v>
      </c>
      <c r="AF549" s="74">
        <f t="shared" si="109"/>
        <v>1191.3679999999999</v>
      </c>
      <c r="AG549" s="75" t="str">
        <f t="shared" si="110"/>
        <v>8:00</v>
      </c>
      <c r="AH549" s="74">
        <f t="shared" si="111"/>
        <v>28354.295999999998</v>
      </c>
      <c r="AI549" s="73">
        <f t="shared" si="112"/>
        <v>39785.900999999991</v>
      </c>
      <c r="AJ549" s="73">
        <f t="shared" si="113"/>
        <v>1470.577</v>
      </c>
      <c r="AK549" s="73">
        <f t="shared" si="114"/>
        <v>32545.686000000002</v>
      </c>
      <c r="AL549" s="72">
        <f t="shared" si="115"/>
        <v>44676</v>
      </c>
      <c r="AM549" s="71" t="str">
        <f t="shared" si="116"/>
        <v>15:00</v>
      </c>
    </row>
    <row r="550" spans="2:39" ht="13.8" thickBot="1">
      <c r="B550" s="79">
        <v>44682</v>
      </c>
      <c r="C550" s="78">
        <f>'2019 PSUI Customer Load'!C550+'2019 PSUI Customer Gen'!C550</f>
        <v>1101.01</v>
      </c>
      <c r="D550" s="78">
        <f>'2019 PSUI Customer Load'!D550+'2019 PSUI Customer Gen'!D550</f>
        <v>1104.223</v>
      </c>
      <c r="E550" s="78">
        <f>'2019 PSUI Customer Load'!E550+'2019 PSUI Customer Gen'!E550</f>
        <v>1098.4010000000001</v>
      </c>
      <c r="F550" s="78">
        <f>'2019 PSUI Customer Load'!F550+'2019 PSUI Customer Gen'!F550</f>
        <v>1098.4349999999999</v>
      </c>
      <c r="G550" s="78">
        <f>'2019 PSUI Customer Load'!G550+'2019 PSUI Customer Gen'!G550</f>
        <v>1114.1009999999999</v>
      </c>
      <c r="H550" s="78">
        <f>'2019 PSUI Customer Load'!H550+'2019 PSUI Customer Gen'!H550</f>
        <v>1128.8529999999998</v>
      </c>
      <c r="I550" s="78">
        <f>'2019 PSUI Customer Load'!I550+'2019 PSUI Customer Gen'!I550</f>
        <v>1165.403</v>
      </c>
      <c r="J550" s="78">
        <f>'2019 PSUI Customer Load'!J550+'2019 PSUI Customer Gen'!J550</f>
        <v>1191.3349999999998</v>
      </c>
      <c r="K550" s="78">
        <f>'2019 PSUI Customer Load'!K550+'2019 PSUI Customer Gen'!K550</f>
        <v>1210.8990000000001</v>
      </c>
      <c r="L550" s="78">
        <f>'2019 PSUI Customer Load'!L550+'2019 PSUI Customer Gen'!L550</f>
        <v>1216.5989999999999</v>
      </c>
      <c r="M550" s="78">
        <f>'2019 PSUI Customer Load'!M550+'2019 PSUI Customer Gen'!M550</f>
        <v>1228.894</v>
      </c>
      <c r="N550" s="78">
        <f>'2019 PSUI Customer Load'!N550+'2019 PSUI Customer Gen'!N550</f>
        <v>1188.652</v>
      </c>
      <c r="O550" s="78">
        <f>'2019 PSUI Customer Load'!O550+'2019 PSUI Customer Gen'!O550</f>
        <v>1183.6780000000001</v>
      </c>
      <c r="P550" s="78">
        <f>'2019 PSUI Customer Load'!P550+'2019 PSUI Customer Gen'!P550</f>
        <v>1162.223</v>
      </c>
      <c r="Q550" s="78">
        <f>'2019 PSUI Customer Load'!Q550+'2019 PSUI Customer Gen'!Q550</f>
        <v>1161.683</v>
      </c>
      <c r="R550" s="78">
        <f>'2019 PSUI Customer Load'!R550+'2019 PSUI Customer Gen'!R550</f>
        <v>1143.653</v>
      </c>
      <c r="S550" s="78">
        <f>'2019 PSUI Customer Load'!S550+'2019 PSUI Customer Gen'!S550</f>
        <v>1122.2430000000002</v>
      </c>
      <c r="T550" s="78">
        <f>'2019 PSUI Customer Load'!T550+'2019 PSUI Customer Gen'!T550</f>
        <v>1125.038</v>
      </c>
      <c r="U550" s="78">
        <f>'2019 PSUI Customer Load'!U550+'2019 PSUI Customer Gen'!U550</f>
        <v>1124.2659999999998</v>
      </c>
      <c r="V550" s="78">
        <f>'2019 PSUI Customer Load'!V550+'2019 PSUI Customer Gen'!V550</f>
        <v>1126.9970000000001</v>
      </c>
      <c r="W550" s="78">
        <f>'2019 PSUI Customer Load'!W550+'2019 PSUI Customer Gen'!W550</f>
        <v>1130.9860000000001</v>
      </c>
      <c r="X550" s="78">
        <f>'2019 PSUI Customer Load'!X550+'2019 PSUI Customer Gen'!X550</f>
        <v>1116.434</v>
      </c>
      <c r="Y550" s="78">
        <f>'2019 PSUI Customer Load'!Y550+'2019 PSUI Customer Gen'!Y550</f>
        <v>1124.837</v>
      </c>
      <c r="Z550" s="78">
        <f>'2019 PSUI Customer Load'!Z550+'2019 PSUI Customer Gen'!Z550</f>
        <v>1116.0650000000001</v>
      </c>
      <c r="AA550" s="86">
        <f t="shared" si="104"/>
        <v>1228.894</v>
      </c>
      <c r="AB550" s="77">
        <f t="shared" si="105"/>
        <v>2022</v>
      </c>
      <c r="AC550" s="76">
        <f t="shared" si="106"/>
        <v>5</v>
      </c>
      <c r="AD550" s="76" t="str">
        <f t="shared" si="107"/>
        <v/>
      </c>
      <c r="AE550" s="76" t="str">
        <f t="shared" si="108"/>
        <v/>
      </c>
      <c r="AF550" s="74">
        <f t="shared" si="109"/>
        <v>1228.894</v>
      </c>
      <c r="AG550" s="75" t="str">
        <f t="shared" si="110"/>
        <v>11:00</v>
      </c>
      <c r="AH550" s="74">
        <f t="shared" si="111"/>
        <v>28713.801999999996</v>
      </c>
      <c r="AI550" s="73" t="str">
        <f t="shared" si="112"/>
        <v/>
      </c>
      <c r="AJ550" s="73" t="str">
        <f t="shared" si="113"/>
        <v/>
      </c>
      <c r="AK550" s="73" t="str">
        <f t="shared" si="114"/>
        <v/>
      </c>
      <c r="AL550" s="72" t="str">
        <f t="shared" si="115"/>
        <v/>
      </c>
      <c r="AM550" s="71" t="str">
        <f t="shared" si="116"/>
        <v/>
      </c>
    </row>
    <row r="551" spans="2:39" ht="13.8" thickBot="1">
      <c r="B551" s="79">
        <v>44683</v>
      </c>
      <c r="C551" s="78">
        <f>'2019 PSUI Customer Load'!C551+'2019 PSUI Customer Gen'!C551</f>
        <v>1110.0229999999999</v>
      </c>
      <c r="D551" s="78">
        <f>'2019 PSUI Customer Load'!D551+'2019 PSUI Customer Gen'!D551</f>
        <v>1109.4920000000002</v>
      </c>
      <c r="E551" s="78">
        <f>'2019 PSUI Customer Load'!E551+'2019 PSUI Customer Gen'!E551</f>
        <v>1110.5269999999998</v>
      </c>
      <c r="F551" s="78">
        <f>'2019 PSUI Customer Load'!F551+'2019 PSUI Customer Gen'!F551</f>
        <v>1124.2639999999999</v>
      </c>
      <c r="G551" s="78">
        <f>'2019 PSUI Customer Load'!G551+'2019 PSUI Customer Gen'!G551</f>
        <v>1159.0060000000001</v>
      </c>
      <c r="H551" s="78">
        <f>'2019 PSUI Customer Load'!H551+'2019 PSUI Customer Gen'!H551</f>
        <v>1181.432</v>
      </c>
      <c r="I551" s="78">
        <f>'2019 PSUI Customer Load'!I551+'2019 PSUI Customer Gen'!I551</f>
        <v>1299.489</v>
      </c>
      <c r="J551" s="78">
        <f>'2019 PSUI Customer Load'!J551+'2019 PSUI Customer Gen'!J551</f>
        <v>1307.308</v>
      </c>
      <c r="K551" s="78">
        <f>'2019 PSUI Customer Load'!K551+'2019 PSUI Customer Gen'!K551</f>
        <v>1337.0920000000001</v>
      </c>
      <c r="L551" s="78">
        <f>'2019 PSUI Customer Load'!L551+'2019 PSUI Customer Gen'!L551</f>
        <v>1350.2639999999999</v>
      </c>
      <c r="M551" s="78">
        <f>'2019 PSUI Customer Load'!M551+'2019 PSUI Customer Gen'!M551</f>
        <v>1357.0619999999999</v>
      </c>
      <c r="N551" s="78">
        <f>'2019 PSUI Customer Load'!N551+'2019 PSUI Customer Gen'!N551</f>
        <v>1347.463</v>
      </c>
      <c r="O551" s="78">
        <f>'2019 PSUI Customer Load'!O551+'2019 PSUI Customer Gen'!O551</f>
        <v>1340.5920000000001</v>
      </c>
      <c r="P551" s="78">
        <f>'2019 PSUI Customer Load'!P551+'2019 PSUI Customer Gen'!P551</f>
        <v>1319.7469999999998</v>
      </c>
      <c r="Q551" s="78">
        <f>'2019 PSUI Customer Load'!Q551+'2019 PSUI Customer Gen'!Q551</f>
        <v>1322.8879999999999</v>
      </c>
      <c r="R551" s="78">
        <f>'2019 PSUI Customer Load'!R551+'2019 PSUI Customer Gen'!R551</f>
        <v>1279.3599999999999</v>
      </c>
      <c r="S551" s="78">
        <f>'2019 PSUI Customer Load'!S551+'2019 PSUI Customer Gen'!S551</f>
        <v>1214.154</v>
      </c>
      <c r="T551" s="78">
        <f>'2019 PSUI Customer Load'!T551+'2019 PSUI Customer Gen'!T551</f>
        <v>1163.809</v>
      </c>
      <c r="U551" s="78">
        <f>'2019 PSUI Customer Load'!U551+'2019 PSUI Customer Gen'!U551</f>
        <v>1168.1779999999999</v>
      </c>
      <c r="V551" s="78">
        <f>'2019 PSUI Customer Load'!V551+'2019 PSUI Customer Gen'!V551</f>
        <v>1158.6099999999999</v>
      </c>
      <c r="W551" s="78">
        <f>'2019 PSUI Customer Load'!W551+'2019 PSUI Customer Gen'!W551</f>
        <v>1168.2329999999999</v>
      </c>
      <c r="X551" s="78">
        <f>'2019 PSUI Customer Load'!X551+'2019 PSUI Customer Gen'!X551</f>
        <v>1160.4169999999999</v>
      </c>
      <c r="Y551" s="78">
        <f>'2019 PSUI Customer Load'!Y551+'2019 PSUI Customer Gen'!Y551</f>
        <v>1136.3700000000001</v>
      </c>
      <c r="Z551" s="78">
        <f>'2019 PSUI Customer Load'!Z551+'2019 PSUI Customer Gen'!Z551</f>
        <v>1133.4340000000002</v>
      </c>
      <c r="AA551" s="86">
        <f t="shared" si="104"/>
        <v>1357.0619999999999</v>
      </c>
      <c r="AB551" s="77">
        <f t="shared" si="105"/>
        <v>2022</v>
      </c>
      <c r="AC551" s="76">
        <f t="shared" si="106"/>
        <v>5</v>
      </c>
      <c r="AD551" s="76" t="str">
        <f t="shared" si="107"/>
        <v/>
      </c>
      <c r="AE551" s="76" t="str">
        <f t="shared" si="108"/>
        <v/>
      </c>
      <c r="AF551" s="74">
        <f t="shared" si="109"/>
        <v>1357.0619999999999</v>
      </c>
      <c r="AG551" s="75" t="str">
        <f t="shared" si="110"/>
        <v>11:00</v>
      </c>
      <c r="AH551" s="74">
        <f t="shared" si="111"/>
        <v>30716.276000000005</v>
      </c>
      <c r="AI551" s="73" t="str">
        <f t="shared" si="112"/>
        <v/>
      </c>
      <c r="AJ551" s="73" t="str">
        <f t="shared" si="113"/>
        <v/>
      </c>
      <c r="AK551" s="73" t="str">
        <f t="shared" si="114"/>
        <v/>
      </c>
      <c r="AL551" s="72" t="str">
        <f t="shared" si="115"/>
        <v/>
      </c>
      <c r="AM551" s="71" t="str">
        <f t="shared" si="116"/>
        <v/>
      </c>
    </row>
    <row r="552" spans="2:39" ht="13.8" thickBot="1">
      <c r="B552" s="79">
        <v>44684</v>
      </c>
      <c r="C552" s="78">
        <f>'2019 PSUI Customer Load'!C552+'2019 PSUI Customer Gen'!C552</f>
        <v>1126.001</v>
      </c>
      <c r="D552" s="78">
        <f>'2019 PSUI Customer Load'!D552+'2019 PSUI Customer Gen'!D552</f>
        <v>1130.816</v>
      </c>
      <c r="E552" s="78">
        <f>'2019 PSUI Customer Load'!E552+'2019 PSUI Customer Gen'!E552</f>
        <v>1133.829</v>
      </c>
      <c r="F552" s="78">
        <f>'2019 PSUI Customer Load'!F552+'2019 PSUI Customer Gen'!F552</f>
        <v>1154.3499999999999</v>
      </c>
      <c r="G552" s="78">
        <f>'2019 PSUI Customer Load'!G552+'2019 PSUI Customer Gen'!G552</f>
        <v>1168.173</v>
      </c>
      <c r="H552" s="78">
        <f>'2019 PSUI Customer Load'!H552+'2019 PSUI Customer Gen'!H552</f>
        <v>1197.932</v>
      </c>
      <c r="I552" s="78">
        <f>'2019 PSUI Customer Load'!I552+'2019 PSUI Customer Gen'!I552</f>
        <v>1267.7769999999998</v>
      </c>
      <c r="J552" s="78">
        <f>'2019 PSUI Customer Load'!J552+'2019 PSUI Customer Gen'!J552</f>
        <v>1288.347</v>
      </c>
      <c r="K552" s="78">
        <f>'2019 PSUI Customer Load'!K552+'2019 PSUI Customer Gen'!K552</f>
        <v>1227.6030000000001</v>
      </c>
      <c r="L552" s="78">
        <f>'2019 PSUI Customer Load'!L552+'2019 PSUI Customer Gen'!L552</f>
        <v>1248.3139999999999</v>
      </c>
      <c r="M552" s="78">
        <f>'2019 PSUI Customer Load'!M552+'2019 PSUI Customer Gen'!M552</f>
        <v>1247.3599999999999</v>
      </c>
      <c r="N552" s="78">
        <f>'2019 PSUI Customer Load'!N552+'2019 PSUI Customer Gen'!N552</f>
        <v>1241.2830000000001</v>
      </c>
      <c r="O552" s="78">
        <f>'2019 PSUI Customer Load'!O552+'2019 PSUI Customer Gen'!O552</f>
        <v>1247.93</v>
      </c>
      <c r="P552" s="78">
        <f>'2019 PSUI Customer Load'!P552+'2019 PSUI Customer Gen'!P552</f>
        <v>1241.576</v>
      </c>
      <c r="Q552" s="78">
        <f>'2019 PSUI Customer Load'!Q552+'2019 PSUI Customer Gen'!Q552</f>
        <v>1307.9659999999999</v>
      </c>
      <c r="R552" s="78">
        <f>'2019 PSUI Customer Load'!R552+'2019 PSUI Customer Gen'!R552</f>
        <v>1274.5639999999999</v>
      </c>
      <c r="S552" s="78">
        <f>'2019 PSUI Customer Load'!S552+'2019 PSUI Customer Gen'!S552</f>
        <v>1249.1469999999999</v>
      </c>
      <c r="T552" s="78">
        <f>'2019 PSUI Customer Load'!T552+'2019 PSUI Customer Gen'!T552</f>
        <v>1211.412</v>
      </c>
      <c r="U552" s="78">
        <f>'2019 PSUI Customer Load'!U552+'2019 PSUI Customer Gen'!U552</f>
        <v>1182.7079999999999</v>
      </c>
      <c r="V552" s="78">
        <f>'2019 PSUI Customer Load'!V552+'2019 PSUI Customer Gen'!V552</f>
        <v>1194.749</v>
      </c>
      <c r="W552" s="78">
        <f>'2019 PSUI Customer Load'!W552+'2019 PSUI Customer Gen'!W552</f>
        <v>1189.539</v>
      </c>
      <c r="X552" s="78">
        <f>'2019 PSUI Customer Load'!X552+'2019 PSUI Customer Gen'!X552</f>
        <v>1140.2240000000002</v>
      </c>
      <c r="Y552" s="78">
        <f>'2019 PSUI Customer Load'!Y552+'2019 PSUI Customer Gen'!Y552</f>
        <v>1121.146</v>
      </c>
      <c r="Z552" s="78">
        <f>'2019 PSUI Customer Load'!Z552+'2019 PSUI Customer Gen'!Z552</f>
        <v>1114.489</v>
      </c>
      <c r="AA552" s="86">
        <f t="shared" si="104"/>
        <v>1307.9659999999999</v>
      </c>
      <c r="AB552" s="77">
        <f t="shared" si="105"/>
        <v>2022</v>
      </c>
      <c r="AC552" s="76">
        <f t="shared" si="106"/>
        <v>5</v>
      </c>
      <c r="AD552" s="76" t="str">
        <f t="shared" si="107"/>
        <v/>
      </c>
      <c r="AE552" s="76" t="str">
        <f t="shared" si="108"/>
        <v/>
      </c>
      <c r="AF552" s="74">
        <f t="shared" si="109"/>
        <v>1307.9659999999999</v>
      </c>
      <c r="AG552" s="75" t="str">
        <f t="shared" si="110"/>
        <v>15:00</v>
      </c>
      <c r="AH552" s="74">
        <f t="shared" si="111"/>
        <v>30215.201000000001</v>
      </c>
      <c r="AI552" s="73" t="str">
        <f t="shared" si="112"/>
        <v/>
      </c>
      <c r="AJ552" s="73" t="str">
        <f t="shared" si="113"/>
        <v/>
      </c>
      <c r="AK552" s="73" t="str">
        <f t="shared" si="114"/>
        <v/>
      </c>
      <c r="AL552" s="72" t="str">
        <f t="shared" si="115"/>
        <v/>
      </c>
      <c r="AM552" s="71" t="str">
        <f t="shared" si="116"/>
        <v/>
      </c>
    </row>
    <row r="553" spans="2:39" ht="13.8" thickBot="1">
      <c r="B553" s="79">
        <v>44685</v>
      </c>
      <c r="C553" s="78">
        <f>'2019 PSUI Customer Load'!C553+'2019 PSUI Customer Gen'!C553</f>
        <v>1116.114</v>
      </c>
      <c r="D553" s="78">
        <f>'2019 PSUI Customer Load'!D553+'2019 PSUI Customer Gen'!D553</f>
        <v>1109.2740000000001</v>
      </c>
      <c r="E553" s="78">
        <f>'2019 PSUI Customer Load'!E553+'2019 PSUI Customer Gen'!E553</f>
        <v>1121.5119999999999</v>
      </c>
      <c r="F553" s="78">
        <f>'2019 PSUI Customer Load'!F553+'2019 PSUI Customer Gen'!F553</f>
        <v>1119.078</v>
      </c>
      <c r="G553" s="78">
        <f>'2019 PSUI Customer Load'!G553+'2019 PSUI Customer Gen'!G553</f>
        <v>1141.009</v>
      </c>
      <c r="H553" s="78">
        <f>'2019 PSUI Customer Load'!H553+'2019 PSUI Customer Gen'!H553</f>
        <v>1182.6980000000001</v>
      </c>
      <c r="I553" s="78">
        <f>'2019 PSUI Customer Load'!I553+'2019 PSUI Customer Gen'!I553</f>
        <v>1286.5259999999998</v>
      </c>
      <c r="J553" s="78">
        <f>'2019 PSUI Customer Load'!J553+'2019 PSUI Customer Gen'!J553</f>
        <v>1320.2930000000001</v>
      </c>
      <c r="K553" s="78">
        <f>'2019 PSUI Customer Load'!K553+'2019 PSUI Customer Gen'!K553</f>
        <v>1309.5510000000002</v>
      </c>
      <c r="L553" s="78">
        <f>'2019 PSUI Customer Load'!L553+'2019 PSUI Customer Gen'!L553</f>
        <v>1328.1090000000002</v>
      </c>
      <c r="M553" s="78">
        <f>'2019 PSUI Customer Load'!M553+'2019 PSUI Customer Gen'!M553</f>
        <v>1334.002</v>
      </c>
      <c r="N553" s="78">
        <f>'2019 PSUI Customer Load'!N553+'2019 PSUI Customer Gen'!N553</f>
        <v>1300.5549999999998</v>
      </c>
      <c r="O553" s="78">
        <f>'2019 PSUI Customer Load'!O553+'2019 PSUI Customer Gen'!O553</f>
        <v>1302.3510000000001</v>
      </c>
      <c r="P553" s="78">
        <f>'2019 PSUI Customer Load'!P553+'2019 PSUI Customer Gen'!P553</f>
        <v>1469.0049999999999</v>
      </c>
      <c r="Q553" s="78">
        <f>'2019 PSUI Customer Load'!Q553+'2019 PSUI Customer Gen'!Q553</f>
        <v>1635.4079999999999</v>
      </c>
      <c r="R553" s="78">
        <f>'2019 PSUI Customer Load'!R553+'2019 PSUI Customer Gen'!R553</f>
        <v>1596.5319999999999</v>
      </c>
      <c r="S553" s="78">
        <f>'2019 PSUI Customer Load'!S553+'2019 PSUI Customer Gen'!S553</f>
        <v>1514.5639999999999</v>
      </c>
      <c r="T553" s="78">
        <f>'2019 PSUI Customer Load'!T553+'2019 PSUI Customer Gen'!T553</f>
        <v>1347.4859999999999</v>
      </c>
      <c r="U553" s="78">
        <f>'2019 PSUI Customer Load'!U553+'2019 PSUI Customer Gen'!U553</f>
        <v>1299.9649999999999</v>
      </c>
      <c r="V553" s="78">
        <f>'2019 PSUI Customer Load'!V553+'2019 PSUI Customer Gen'!V553</f>
        <v>1282.5449999999998</v>
      </c>
      <c r="W553" s="78">
        <f>'2019 PSUI Customer Load'!W553+'2019 PSUI Customer Gen'!W553</f>
        <v>1227.0600000000002</v>
      </c>
      <c r="X553" s="78">
        <f>'2019 PSUI Customer Load'!X553+'2019 PSUI Customer Gen'!X553</f>
        <v>1148.5119999999999</v>
      </c>
      <c r="Y553" s="78">
        <f>'2019 PSUI Customer Load'!Y553+'2019 PSUI Customer Gen'!Y553</f>
        <v>1133.577</v>
      </c>
      <c r="Z553" s="78">
        <f>'2019 PSUI Customer Load'!Z553+'2019 PSUI Customer Gen'!Z553</f>
        <v>1127.3579999999999</v>
      </c>
      <c r="AA553" s="86">
        <f t="shared" si="104"/>
        <v>1635.4079999999999</v>
      </c>
      <c r="AB553" s="77">
        <f t="shared" si="105"/>
        <v>2022</v>
      </c>
      <c r="AC553" s="76">
        <f t="shared" si="106"/>
        <v>5</v>
      </c>
      <c r="AD553" s="76" t="str">
        <f t="shared" si="107"/>
        <v/>
      </c>
      <c r="AE553" s="76" t="str">
        <f t="shared" si="108"/>
        <v/>
      </c>
      <c r="AF553" s="74">
        <f t="shared" si="109"/>
        <v>1635.4079999999999</v>
      </c>
      <c r="AG553" s="75" t="str">
        <f t="shared" si="110"/>
        <v>15:00</v>
      </c>
      <c r="AH553" s="74">
        <f t="shared" si="111"/>
        <v>32388.491999999998</v>
      </c>
      <c r="AI553" s="73" t="str">
        <f t="shared" si="112"/>
        <v/>
      </c>
      <c r="AJ553" s="73" t="str">
        <f t="shared" si="113"/>
        <v/>
      </c>
      <c r="AK553" s="73" t="str">
        <f t="shared" si="114"/>
        <v/>
      </c>
      <c r="AL553" s="72" t="str">
        <f t="shared" si="115"/>
        <v/>
      </c>
      <c r="AM553" s="71" t="str">
        <f t="shared" si="116"/>
        <v/>
      </c>
    </row>
    <row r="554" spans="2:39" ht="13.8" thickBot="1">
      <c r="B554" s="79">
        <v>44686</v>
      </c>
      <c r="C554" s="78">
        <f>'2019 PSUI Customer Load'!C554+'2019 PSUI Customer Gen'!C554</f>
        <v>1114.885</v>
      </c>
      <c r="D554" s="78">
        <f>'2019 PSUI Customer Load'!D554+'2019 PSUI Customer Gen'!D554</f>
        <v>1102.327</v>
      </c>
      <c r="E554" s="78">
        <f>'2019 PSUI Customer Load'!E554+'2019 PSUI Customer Gen'!E554</f>
        <v>1149.375</v>
      </c>
      <c r="F554" s="78">
        <f>'2019 PSUI Customer Load'!F554+'2019 PSUI Customer Gen'!F554</f>
        <v>1152.8899999999999</v>
      </c>
      <c r="G554" s="78">
        <f>'2019 PSUI Customer Load'!G554+'2019 PSUI Customer Gen'!G554</f>
        <v>1171.175</v>
      </c>
      <c r="H554" s="78">
        <f>'2019 PSUI Customer Load'!H554+'2019 PSUI Customer Gen'!H554</f>
        <v>1205.827</v>
      </c>
      <c r="I554" s="78">
        <f>'2019 PSUI Customer Load'!I554+'2019 PSUI Customer Gen'!I554</f>
        <v>1284.53</v>
      </c>
      <c r="J554" s="78">
        <f>'2019 PSUI Customer Load'!J554+'2019 PSUI Customer Gen'!J554</f>
        <v>1281.77</v>
      </c>
      <c r="K554" s="78">
        <f>'2019 PSUI Customer Load'!K554+'2019 PSUI Customer Gen'!K554</f>
        <v>1289.9559999999999</v>
      </c>
      <c r="L554" s="78">
        <f>'2019 PSUI Customer Load'!L554+'2019 PSUI Customer Gen'!L554</f>
        <v>1334.348</v>
      </c>
      <c r="M554" s="78">
        <f>'2019 PSUI Customer Load'!M554+'2019 PSUI Customer Gen'!M554</f>
        <v>1576.1020000000001</v>
      </c>
      <c r="N554" s="78">
        <f>'2019 PSUI Customer Load'!N554+'2019 PSUI Customer Gen'!N554</f>
        <v>1663.0159999999998</v>
      </c>
      <c r="O554" s="78">
        <f>'2019 PSUI Customer Load'!O554+'2019 PSUI Customer Gen'!O554</f>
        <v>1659.4850000000001</v>
      </c>
      <c r="P554" s="78">
        <f>'2019 PSUI Customer Load'!P554+'2019 PSUI Customer Gen'!P554</f>
        <v>1551.239</v>
      </c>
      <c r="Q554" s="78">
        <f>'2019 PSUI Customer Load'!Q554+'2019 PSUI Customer Gen'!Q554</f>
        <v>1265.8200000000002</v>
      </c>
      <c r="R554" s="78">
        <f>'2019 PSUI Customer Load'!R554+'2019 PSUI Customer Gen'!R554</f>
        <v>1236.4679999999998</v>
      </c>
      <c r="S554" s="78">
        <f>'2019 PSUI Customer Load'!S554+'2019 PSUI Customer Gen'!S554</f>
        <v>1175.9380000000001</v>
      </c>
      <c r="T554" s="78">
        <f>'2019 PSUI Customer Load'!T554+'2019 PSUI Customer Gen'!T554</f>
        <v>1126.6209999999999</v>
      </c>
      <c r="U554" s="78">
        <f>'2019 PSUI Customer Load'!U554+'2019 PSUI Customer Gen'!U554</f>
        <v>1112.134</v>
      </c>
      <c r="V554" s="78">
        <f>'2019 PSUI Customer Load'!V554+'2019 PSUI Customer Gen'!V554</f>
        <v>1120.3700000000001</v>
      </c>
      <c r="W554" s="78">
        <f>'2019 PSUI Customer Load'!W554+'2019 PSUI Customer Gen'!W554</f>
        <v>1127.597</v>
      </c>
      <c r="X554" s="78">
        <f>'2019 PSUI Customer Load'!X554+'2019 PSUI Customer Gen'!X554</f>
        <v>1112.183</v>
      </c>
      <c r="Y554" s="78">
        <f>'2019 PSUI Customer Load'!Y554+'2019 PSUI Customer Gen'!Y554</f>
        <v>1097.0350000000001</v>
      </c>
      <c r="Z554" s="78">
        <f>'2019 PSUI Customer Load'!Z554+'2019 PSUI Customer Gen'!Z554</f>
        <v>1099.6390000000001</v>
      </c>
      <c r="AA554" s="86">
        <f t="shared" si="104"/>
        <v>1663.0159999999998</v>
      </c>
      <c r="AB554" s="77">
        <f t="shared" si="105"/>
        <v>2022</v>
      </c>
      <c r="AC554" s="76">
        <f t="shared" si="106"/>
        <v>5</v>
      </c>
      <c r="AD554" s="76" t="str">
        <f t="shared" si="107"/>
        <v/>
      </c>
      <c r="AE554" s="76" t="str">
        <f t="shared" si="108"/>
        <v/>
      </c>
      <c r="AF554" s="74">
        <f t="shared" si="109"/>
        <v>1663.0159999999998</v>
      </c>
      <c r="AG554" s="75" t="str">
        <f t="shared" si="110"/>
        <v>12:00</v>
      </c>
      <c r="AH554" s="74">
        <f t="shared" si="111"/>
        <v>31673.746000000003</v>
      </c>
      <c r="AI554" s="73" t="str">
        <f t="shared" si="112"/>
        <v/>
      </c>
      <c r="AJ554" s="73" t="str">
        <f t="shared" si="113"/>
        <v/>
      </c>
      <c r="AK554" s="73" t="str">
        <f t="shared" si="114"/>
        <v/>
      </c>
      <c r="AL554" s="72" t="str">
        <f t="shared" si="115"/>
        <v/>
      </c>
      <c r="AM554" s="71" t="str">
        <f t="shared" si="116"/>
        <v/>
      </c>
    </row>
    <row r="555" spans="2:39" ht="13.8" thickBot="1">
      <c r="B555" s="79">
        <v>44687</v>
      </c>
      <c r="C555" s="78">
        <f>'2019 PSUI Customer Load'!C555+'2019 PSUI Customer Gen'!C555</f>
        <v>1099.4880000000001</v>
      </c>
      <c r="D555" s="78">
        <f>'2019 PSUI Customer Load'!D555+'2019 PSUI Customer Gen'!D555</f>
        <v>1101.6329999999998</v>
      </c>
      <c r="E555" s="78">
        <f>'2019 PSUI Customer Load'!E555+'2019 PSUI Customer Gen'!E555</f>
        <v>1105.9780000000001</v>
      </c>
      <c r="F555" s="78">
        <f>'2019 PSUI Customer Load'!F555+'2019 PSUI Customer Gen'!F555</f>
        <v>1114.0999999999999</v>
      </c>
      <c r="G555" s="78">
        <f>'2019 PSUI Customer Load'!G555+'2019 PSUI Customer Gen'!G555</f>
        <v>1127.0930000000001</v>
      </c>
      <c r="H555" s="78">
        <f>'2019 PSUI Customer Load'!H555+'2019 PSUI Customer Gen'!H555</f>
        <v>1108.095</v>
      </c>
      <c r="I555" s="78">
        <f>'2019 PSUI Customer Load'!I555+'2019 PSUI Customer Gen'!I555</f>
        <v>1219.93</v>
      </c>
      <c r="J555" s="78">
        <f>'2019 PSUI Customer Load'!J555+'2019 PSUI Customer Gen'!J555</f>
        <v>1249.54</v>
      </c>
      <c r="K555" s="78">
        <f>'2019 PSUI Customer Load'!K555+'2019 PSUI Customer Gen'!K555</f>
        <v>1337.731</v>
      </c>
      <c r="L555" s="78">
        <f>'2019 PSUI Customer Load'!L555+'2019 PSUI Customer Gen'!L555</f>
        <v>1309.289</v>
      </c>
      <c r="M555" s="78">
        <f>'2019 PSUI Customer Load'!M555+'2019 PSUI Customer Gen'!M555</f>
        <v>1333.377</v>
      </c>
      <c r="N555" s="78">
        <f>'2019 PSUI Customer Load'!N555+'2019 PSUI Customer Gen'!N555</f>
        <v>1305.9870000000001</v>
      </c>
      <c r="O555" s="78">
        <f>'2019 PSUI Customer Load'!O555+'2019 PSUI Customer Gen'!O555</f>
        <v>1299.4180000000001</v>
      </c>
      <c r="P555" s="78">
        <f>'2019 PSUI Customer Load'!P555+'2019 PSUI Customer Gen'!P555</f>
        <v>1266.2080000000001</v>
      </c>
      <c r="Q555" s="78">
        <f>'2019 PSUI Customer Load'!Q555+'2019 PSUI Customer Gen'!Q555</f>
        <v>1256.942</v>
      </c>
      <c r="R555" s="78">
        <f>'2019 PSUI Customer Load'!R555+'2019 PSUI Customer Gen'!R555</f>
        <v>1237.653</v>
      </c>
      <c r="S555" s="78">
        <f>'2019 PSUI Customer Load'!S555+'2019 PSUI Customer Gen'!S555</f>
        <v>1173.7539999999999</v>
      </c>
      <c r="T555" s="78">
        <f>'2019 PSUI Customer Load'!T555+'2019 PSUI Customer Gen'!T555</f>
        <v>1127.8109999999999</v>
      </c>
      <c r="U555" s="78">
        <f>'2019 PSUI Customer Load'!U555+'2019 PSUI Customer Gen'!U555</f>
        <v>1122.4159999999999</v>
      </c>
      <c r="V555" s="78">
        <f>'2019 PSUI Customer Load'!V555+'2019 PSUI Customer Gen'!V555</f>
        <v>1129.018</v>
      </c>
      <c r="W555" s="78">
        <f>'2019 PSUI Customer Load'!W555+'2019 PSUI Customer Gen'!W555</f>
        <v>1147.251</v>
      </c>
      <c r="X555" s="78">
        <f>'2019 PSUI Customer Load'!X555+'2019 PSUI Customer Gen'!X555</f>
        <v>1138.5069999999998</v>
      </c>
      <c r="Y555" s="78">
        <f>'2019 PSUI Customer Load'!Y555+'2019 PSUI Customer Gen'!Y555</f>
        <v>1100.8520000000001</v>
      </c>
      <c r="Z555" s="78">
        <f>'2019 PSUI Customer Load'!Z555+'2019 PSUI Customer Gen'!Z555</f>
        <v>1092.2040000000002</v>
      </c>
      <c r="AA555" s="86">
        <f t="shared" si="104"/>
        <v>1337.731</v>
      </c>
      <c r="AB555" s="77">
        <f t="shared" si="105"/>
        <v>2022</v>
      </c>
      <c r="AC555" s="76">
        <f t="shared" si="106"/>
        <v>5</v>
      </c>
      <c r="AD555" s="76" t="str">
        <f t="shared" si="107"/>
        <v/>
      </c>
      <c r="AE555" s="76" t="str">
        <f t="shared" si="108"/>
        <v/>
      </c>
      <c r="AF555" s="74">
        <f t="shared" si="109"/>
        <v>1337.731</v>
      </c>
      <c r="AG555" s="75" t="str">
        <f t="shared" si="110"/>
        <v>9:00</v>
      </c>
      <c r="AH555" s="74">
        <f t="shared" si="111"/>
        <v>29842.006000000005</v>
      </c>
      <c r="AI555" s="73" t="str">
        <f t="shared" si="112"/>
        <v/>
      </c>
      <c r="AJ555" s="73" t="str">
        <f t="shared" si="113"/>
        <v/>
      </c>
      <c r="AK555" s="73" t="str">
        <f t="shared" si="114"/>
        <v/>
      </c>
      <c r="AL555" s="72" t="str">
        <f t="shared" si="115"/>
        <v/>
      </c>
      <c r="AM555" s="71" t="str">
        <f t="shared" si="116"/>
        <v/>
      </c>
    </row>
    <row r="556" spans="2:39" ht="13.8" thickBot="1">
      <c r="B556" s="79">
        <v>44688</v>
      </c>
      <c r="C556" s="78">
        <f>'2019 PSUI Customer Load'!C556+'2019 PSUI Customer Gen'!C556</f>
        <v>1081.711</v>
      </c>
      <c r="D556" s="78">
        <f>'2019 PSUI Customer Load'!D556+'2019 PSUI Customer Gen'!D556</f>
        <v>1084.58</v>
      </c>
      <c r="E556" s="78">
        <f>'2019 PSUI Customer Load'!E556+'2019 PSUI Customer Gen'!E556</f>
        <v>1074.8349999999998</v>
      </c>
      <c r="F556" s="78">
        <f>'2019 PSUI Customer Load'!F556+'2019 PSUI Customer Gen'!F556</f>
        <v>1078.605</v>
      </c>
      <c r="G556" s="78">
        <f>'2019 PSUI Customer Load'!G556+'2019 PSUI Customer Gen'!G556</f>
        <v>1118.184</v>
      </c>
      <c r="H556" s="78">
        <f>'2019 PSUI Customer Load'!H556+'2019 PSUI Customer Gen'!H556</f>
        <v>1139.1409999999998</v>
      </c>
      <c r="I556" s="78">
        <f>'2019 PSUI Customer Load'!I556+'2019 PSUI Customer Gen'!I556</f>
        <v>1203.4069999999999</v>
      </c>
      <c r="J556" s="78">
        <f>'2019 PSUI Customer Load'!J556+'2019 PSUI Customer Gen'!J556</f>
        <v>1185.4940000000001</v>
      </c>
      <c r="K556" s="78">
        <f>'2019 PSUI Customer Load'!K556+'2019 PSUI Customer Gen'!K556</f>
        <v>1173.424</v>
      </c>
      <c r="L556" s="78">
        <f>'2019 PSUI Customer Load'!L556+'2019 PSUI Customer Gen'!L556</f>
        <v>1169.5160000000001</v>
      </c>
      <c r="M556" s="78">
        <f>'2019 PSUI Customer Load'!M556+'2019 PSUI Customer Gen'!M556</f>
        <v>1180.2429999999999</v>
      </c>
      <c r="N556" s="78">
        <f>'2019 PSUI Customer Load'!N556+'2019 PSUI Customer Gen'!N556</f>
        <v>1142.7060000000001</v>
      </c>
      <c r="O556" s="78">
        <f>'2019 PSUI Customer Load'!O556+'2019 PSUI Customer Gen'!O556</f>
        <v>1142.2470000000001</v>
      </c>
      <c r="P556" s="78">
        <f>'2019 PSUI Customer Load'!P556+'2019 PSUI Customer Gen'!P556</f>
        <v>1139.1490000000001</v>
      </c>
      <c r="Q556" s="78">
        <f>'2019 PSUI Customer Load'!Q556+'2019 PSUI Customer Gen'!Q556</f>
        <v>1129.1879999999999</v>
      </c>
      <c r="R556" s="78">
        <f>'2019 PSUI Customer Load'!R556+'2019 PSUI Customer Gen'!R556</f>
        <v>1110.7339999999999</v>
      </c>
      <c r="S556" s="78">
        <f>'2019 PSUI Customer Load'!S556+'2019 PSUI Customer Gen'!S556</f>
        <v>1074.8820000000001</v>
      </c>
      <c r="T556" s="78">
        <f>'2019 PSUI Customer Load'!T556+'2019 PSUI Customer Gen'!T556</f>
        <v>1075.145</v>
      </c>
      <c r="U556" s="78">
        <f>'2019 PSUI Customer Load'!U556+'2019 PSUI Customer Gen'!U556</f>
        <v>1097.087</v>
      </c>
      <c r="V556" s="78">
        <f>'2019 PSUI Customer Load'!V556+'2019 PSUI Customer Gen'!V556</f>
        <v>1092.431</v>
      </c>
      <c r="W556" s="78">
        <f>'2019 PSUI Customer Load'!W556+'2019 PSUI Customer Gen'!W556</f>
        <v>1113.7660000000001</v>
      </c>
      <c r="X556" s="78">
        <f>'2019 PSUI Customer Load'!X556+'2019 PSUI Customer Gen'!X556</f>
        <v>1098.8149999999998</v>
      </c>
      <c r="Y556" s="78">
        <f>'2019 PSUI Customer Load'!Y556+'2019 PSUI Customer Gen'!Y556</f>
        <v>1093.539</v>
      </c>
      <c r="Z556" s="78">
        <f>'2019 PSUI Customer Load'!Z556+'2019 PSUI Customer Gen'!Z556</f>
        <v>1093.165</v>
      </c>
      <c r="AA556" s="86">
        <f t="shared" si="104"/>
        <v>1203.4069999999999</v>
      </c>
      <c r="AB556" s="77">
        <f t="shared" si="105"/>
        <v>2022</v>
      </c>
      <c r="AC556" s="76">
        <f t="shared" si="106"/>
        <v>5</v>
      </c>
      <c r="AD556" s="76" t="str">
        <f t="shared" si="107"/>
        <v/>
      </c>
      <c r="AE556" s="76" t="str">
        <f t="shared" si="108"/>
        <v/>
      </c>
      <c r="AF556" s="74">
        <f t="shared" si="109"/>
        <v>1203.4069999999999</v>
      </c>
      <c r="AG556" s="75" t="str">
        <f t="shared" si="110"/>
        <v>7:00</v>
      </c>
      <c r="AH556" s="74">
        <f t="shared" si="111"/>
        <v>28095.401000000002</v>
      </c>
      <c r="AI556" s="73" t="str">
        <f t="shared" si="112"/>
        <v/>
      </c>
      <c r="AJ556" s="73" t="str">
        <f t="shared" si="113"/>
        <v/>
      </c>
      <c r="AK556" s="73" t="str">
        <f t="shared" si="114"/>
        <v/>
      </c>
      <c r="AL556" s="72" t="str">
        <f t="shared" si="115"/>
        <v/>
      </c>
      <c r="AM556" s="71" t="str">
        <f t="shared" si="116"/>
        <v/>
      </c>
    </row>
    <row r="557" spans="2:39" ht="13.8" thickBot="1">
      <c r="B557" s="79">
        <v>44689</v>
      </c>
      <c r="C557" s="78">
        <f>'2019 PSUI Customer Load'!C557+'2019 PSUI Customer Gen'!C557</f>
        <v>1091.538</v>
      </c>
      <c r="D557" s="78">
        <f>'2019 PSUI Customer Load'!D557+'2019 PSUI Customer Gen'!D557</f>
        <v>1125.58</v>
      </c>
      <c r="E557" s="78">
        <f>'2019 PSUI Customer Load'!E557+'2019 PSUI Customer Gen'!E557</f>
        <v>1106.058</v>
      </c>
      <c r="F557" s="78">
        <f>'2019 PSUI Customer Load'!F557+'2019 PSUI Customer Gen'!F557</f>
        <v>1128.462</v>
      </c>
      <c r="G557" s="78">
        <f>'2019 PSUI Customer Load'!G557+'2019 PSUI Customer Gen'!G557</f>
        <v>1121.028</v>
      </c>
      <c r="H557" s="78">
        <f>'2019 PSUI Customer Load'!H557+'2019 PSUI Customer Gen'!H557</f>
        <v>1115.3629999999998</v>
      </c>
      <c r="I557" s="78">
        <f>'2019 PSUI Customer Load'!I557+'2019 PSUI Customer Gen'!I557</f>
        <v>1179.712</v>
      </c>
      <c r="J557" s="78">
        <f>'2019 PSUI Customer Load'!J557+'2019 PSUI Customer Gen'!J557</f>
        <v>1160.9379999999999</v>
      </c>
      <c r="K557" s="78">
        <f>'2019 PSUI Customer Load'!K557+'2019 PSUI Customer Gen'!K557</f>
        <v>1144.1500000000001</v>
      </c>
      <c r="L557" s="78">
        <f>'2019 PSUI Customer Load'!L557+'2019 PSUI Customer Gen'!L557</f>
        <v>1167.9789999999998</v>
      </c>
      <c r="M557" s="78">
        <f>'2019 PSUI Customer Load'!M557+'2019 PSUI Customer Gen'!M557</f>
        <v>1173.5520000000001</v>
      </c>
      <c r="N557" s="78">
        <f>'2019 PSUI Customer Load'!N557+'2019 PSUI Customer Gen'!N557</f>
        <v>1129.5119999999999</v>
      </c>
      <c r="O557" s="78">
        <f>'2019 PSUI Customer Load'!O557+'2019 PSUI Customer Gen'!O557</f>
        <v>1144.999</v>
      </c>
      <c r="P557" s="78">
        <f>'2019 PSUI Customer Load'!P557+'2019 PSUI Customer Gen'!P557</f>
        <v>1137.5609999999999</v>
      </c>
      <c r="Q557" s="78">
        <f>'2019 PSUI Customer Load'!Q557+'2019 PSUI Customer Gen'!Q557</f>
        <v>1124.856</v>
      </c>
      <c r="R557" s="78">
        <f>'2019 PSUI Customer Load'!R557+'2019 PSUI Customer Gen'!R557</f>
        <v>1110.4850000000001</v>
      </c>
      <c r="S557" s="78">
        <f>'2019 PSUI Customer Load'!S557+'2019 PSUI Customer Gen'!S557</f>
        <v>1082.1379999999999</v>
      </c>
      <c r="T557" s="78">
        <f>'2019 PSUI Customer Load'!T557+'2019 PSUI Customer Gen'!T557</f>
        <v>1083.6660000000002</v>
      </c>
      <c r="U557" s="78">
        <f>'2019 PSUI Customer Load'!U557+'2019 PSUI Customer Gen'!U557</f>
        <v>1077.9449999999999</v>
      </c>
      <c r="V557" s="78">
        <f>'2019 PSUI Customer Load'!V557+'2019 PSUI Customer Gen'!V557</f>
        <v>1093.8010000000002</v>
      </c>
      <c r="W557" s="78">
        <f>'2019 PSUI Customer Load'!W557+'2019 PSUI Customer Gen'!W557</f>
        <v>1111.7849999999999</v>
      </c>
      <c r="X557" s="78">
        <f>'2019 PSUI Customer Load'!X557+'2019 PSUI Customer Gen'!X557</f>
        <v>1116.0609999999999</v>
      </c>
      <c r="Y557" s="78">
        <f>'2019 PSUI Customer Load'!Y557+'2019 PSUI Customer Gen'!Y557</f>
        <v>1121.6389999999999</v>
      </c>
      <c r="Z557" s="78">
        <f>'2019 PSUI Customer Load'!Z557+'2019 PSUI Customer Gen'!Z557</f>
        <v>1123.03</v>
      </c>
      <c r="AA557" s="86">
        <f t="shared" si="104"/>
        <v>1179.712</v>
      </c>
      <c r="AB557" s="77">
        <f t="shared" si="105"/>
        <v>2022</v>
      </c>
      <c r="AC557" s="76">
        <f t="shared" si="106"/>
        <v>5</v>
      </c>
      <c r="AD557" s="76" t="str">
        <f t="shared" si="107"/>
        <v/>
      </c>
      <c r="AE557" s="76" t="str">
        <f t="shared" si="108"/>
        <v/>
      </c>
      <c r="AF557" s="74">
        <f t="shared" si="109"/>
        <v>1179.712</v>
      </c>
      <c r="AG557" s="75" t="str">
        <f t="shared" si="110"/>
        <v>7:00</v>
      </c>
      <c r="AH557" s="74">
        <f t="shared" si="111"/>
        <v>28151.55</v>
      </c>
      <c r="AI557" s="73" t="str">
        <f t="shared" si="112"/>
        <v/>
      </c>
      <c r="AJ557" s="73" t="str">
        <f t="shared" si="113"/>
        <v/>
      </c>
      <c r="AK557" s="73" t="str">
        <f t="shared" si="114"/>
        <v/>
      </c>
      <c r="AL557" s="72" t="str">
        <f t="shared" si="115"/>
        <v/>
      </c>
      <c r="AM557" s="71" t="str">
        <f t="shared" si="116"/>
        <v/>
      </c>
    </row>
    <row r="558" spans="2:39" ht="13.8" thickBot="1">
      <c r="B558" s="79">
        <v>44690</v>
      </c>
      <c r="C558" s="78">
        <f>'2019 PSUI Customer Load'!C558+'2019 PSUI Customer Gen'!C558</f>
        <v>1110.675</v>
      </c>
      <c r="D558" s="78">
        <f>'2019 PSUI Customer Load'!D558+'2019 PSUI Customer Gen'!D558</f>
        <v>1117.49</v>
      </c>
      <c r="E558" s="78">
        <f>'2019 PSUI Customer Load'!E558+'2019 PSUI Customer Gen'!E558</f>
        <v>1120.421</v>
      </c>
      <c r="F558" s="78">
        <f>'2019 PSUI Customer Load'!F558+'2019 PSUI Customer Gen'!F558</f>
        <v>1135.8109999999999</v>
      </c>
      <c r="G558" s="78">
        <f>'2019 PSUI Customer Load'!G558+'2019 PSUI Customer Gen'!G558</f>
        <v>1144.6180000000002</v>
      </c>
      <c r="H558" s="78">
        <f>'2019 PSUI Customer Load'!H558+'2019 PSUI Customer Gen'!H558</f>
        <v>1181.5580000000002</v>
      </c>
      <c r="I558" s="78">
        <f>'2019 PSUI Customer Load'!I558+'2019 PSUI Customer Gen'!I558</f>
        <v>1259.9839999999999</v>
      </c>
      <c r="J558" s="78">
        <f>'2019 PSUI Customer Load'!J558+'2019 PSUI Customer Gen'!J558</f>
        <v>1291.1019999999999</v>
      </c>
      <c r="K558" s="78">
        <f>'2019 PSUI Customer Load'!K558+'2019 PSUI Customer Gen'!K558</f>
        <v>1535.0680000000002</v>
      </c>
      <c r="L558" s="78">
        <f>'2019 PSUI Customer Load'!L558+'2019 PSUI Customer Gen'!L558</f>
        <v>1573.6130000000001</v>
      </c>
      <c r="M558" s="78">
        <f>'2019 PSUI Customer Load'!M558+'2019 PSUI Customer Gen'!M558</f>
        <v>1603.1220000000001</v>
      </c>
      <c r="N558" s="78">
        <f>'2019 PSUI Customer Load'!N558+'2019 PSUI Customer Gen'!N558</f>
        <v>1580.6789999999999</v>
      </c>
      <c r="O558" s="78">
        <f>'2019 PSUI Customer Load'!O558+'2019 PSUI Customer Gen'!O558</f>
        <v>1595.7369999999999</v>
      </c>
      <c r="P558" s="78">
        <f>'2019 PSUI Customer Load'!P558+'2019 PSUI Customer Gen'!P558</f>
        <v>1618.1179999999999</v>
      </c>
      <c r="Q558" s="78">
        <f>'2019 PSUI Customer Load'!Q558+'2019 PSUI Customer Gen'!Q558</f>
        <v>1615.4389999999999</v>
      </c>
      <c r="R558" s="78">
        <f>'2019 PSUI Customer Load'!R558+'2019 PSUI Customer Gen'!R558</f>
        <v>1584.453</v>
      </c>
      <c r="S558" s="78">
        <f>'2019 PSUI Customer Load'!S558+'2019 PSUI Customer Gen'!S558</f>
        <v>1502.0119999999999</v>
      </c>
      <c r="T558" s="78">
        <f>'2019 PSUI Customer Load'!T558+'2019 PSUI Customer Gen'!T558</f>
        <v>1432.079</v>
      </c>
      <c r="U558" s="78">
        <f>'2019 PSUI Customer Load'!U558+'2019 PSUI Customer Gen'!U558</f>
        <v>1415.4540000000002</v>
      </c>
      <c r="V558" s="78">
        <f>'2019 PSUI Customer Load'!V558+'2019 PSUI Customer Gen'!V558</f>
        <v>1394.7639999999999</v>
      </c>
      <c r="W558" s="78">
        <f>'2019 PSUI Customer Load'!W558+'2019 PSUI Customer Gen'!W558</f>
        <v>1253.998</v>
      </c>
      <c r="X558" s="78">
        <f>'2019 PSUI Customer Load'!X558+'2019 PSUI Customer Gen'!X558</f>
        <v>1120.748</v>
      </c>
      <c r="Y558" s="78">
        <f>'2019 PSUI Customer Load'!Y558+'2019 PSUI Customer Gen'!Y558</f>
        <v>1110.9489999999998</v>
      </c>
      <c r="Z558" s="78">
        <f>'2019 PSUI Customer Load'!Z558+'2019 PSUI Customer Gen'!Z558</f>
        <v>1092.8779999999999</v>
      </c>
      <c r="AA558" s="86">
        <f t="shared" si="104"/>
        <v>1618.1179999999999</v>
      </c>
      <c r="AB558" s="77">
        <f t="shared" si="105"/>
        <v>2022</v>
      </c>
      <c r="AC558" s="76">
        <f t="shared" si="106"/>
        <v>5</v>
      </c>
      <c r="AD558" s="76" t="str">
        <f t="shared" si="107"/>
        <v/>
      </c>
      <c r="AE558" s="76" t="str">
        <f t="shared" si="108"/>
        <v/>
      </c>
      <c r="AF558" s="74">
        <f t="shared" si="109"/>
        <v>1618.1179999999999</v>
      </c>
      <c r="AG558" s="75" t="str">
        <f t="shared" si="110"/>
        <v>14:00</v>
      </c>
      <c r="AH558" s="74">
        <f t="shared" si="111"/>
        <v>34008.887999999999</v>
      </c>
      <c r="AI558" s="73" t="str">
        <f t="shared" si="112"/>
        <v/>
      </c>
      <c r="AJ558" s="73" t="str">
        <f t="shared" si="113"/>
        <v/>
      </c>
      <c r="AK558" s="73" t="str">
        <f t="shared" si="114"/>
        <v/>
      </c>
      <c r="AL558" s="72" t="str">
        <f t="shared" si="115"/>
        <v/>
      </c>
      <c r="AM558" s="71" t="str">
        <f t="shared" si="116"/>
        <v/>
      </c>
    </row>
    <row r="559" spans="2:39" ht="13.8" thickBot="1">
      <c r="B559" s="79">
        <v>44691</v>
      </c>
      <c r="C559" s="78">
        <f>'2019 PSUI Customer Load'!C559+'2019 PSUI Customer Gen'!C559</f>
        <v>1097.153</v>
      </c>
      <c r="D559" s="78">
        <f>'2019 PSUI Customer Load'!D559+'2019 PSUI Customer Gen'!D559</f>
        <v>1105.4970000000001</v>
      </c>
      <c r="E559" s="78">
        <f>'2019 PSUI Customer Load'!E559+'2019 PSUI Customer Gen'!E559</f>
        <v>1120.8910000000001</v>
      </c>
      <c r="F559" s="78">
        <f>'2019 PSUI Customer Load'!F559+'2019 PSUI Customer Gen'!F559</f>
        <v>1122.952</v>
      </c>
      <c r="G559" s="78">
        <f>'2019 PSUI Customer Load'!G559+'2019 PSUI Customer Gen'!G559</f>
        <v>1139.434</v>
      </c>
      <c r="H559" s="78">
        <f>'2019 PSUI Customer Load'!H559+'2019 PSUI Customer Gen'!H559</f>
        <v>1161.3230000000001</v>
      </c>
      <c r="I559" s="78">
        <f>'2019 PSUI Customer Load'!I559+'2019 PSUI Customer Gen'!I559</f>
        <v>1264.9650000000001</v>
      </c>
      <c r="J559" s="78">
        <f>'2019 PSUI Customer Load'!J559+'2019 PSUI Customer Gen'!J559</f>
        <v>1385.0360000000001</v>
      </c>
      <c r="K559" s="78">
        <f>'2019 PSUI Customer Load'!K559+'2019 PSUI Customer Gen'!K559</f>
        <v>1577.0220000000002</v>
      </c>
      <c r="L559" s="78">
        <f>'2019 PSUI Customer Load'!L559+'2019 PSUI Customer Gen'!L559</f>
        <v>1633.579</v>
      </c>
      <c r="M559" s="78">
        <f>'2019 PSUI Customer Load'!M559+'2019 PSUI Customer Gen'!M559</f>
        <v>1672.636</v>
      </c>
      <c r="N559" s="78">
        <f>'2019 PSUI Customer Load'!N559+'2019 PSUI Customer Gen'!N559</f>
        <v>1666.0050000000001</v>
      </c>
      <c r="O559" s="78">
        <f>'2019 PSUI Customer Load'!O559+'2019 PSUI Customer Gen'!O559</f>
        <v>1682.9739999999999</v>
      </c>
      <c r="P559" s="78">
        <f>'2019 PSUI Customer Load'!P559+'2019 PSUI Customer Gen'!P559</f>
        <v>1698.548</v>
      </c>
      <c r="Q559" s="78">
        <f>'2019 PSUI Customer Load'!Q559+'2019 PSUI Customer Gen'!Q559</f>
        <v>1688.0350000000001</v>
      </c>
      <c r="R559" s="78">
        <f>'2019 PSUI Customer Load'!R559+'2019 PSUI Customer Gen'!R559</f>
        <v>1669.107</v>
      </c>
      <c r="S559" s="78">
        <f>'2019 PSUI Customer Load'!S559+'2019 PSUI Customer Gen'!S559</f>
        <v>1608.624</v>
      </c>
      <c r="T559" s="78">
        <f>'2019 PSUI Customer Load'!T559+'2019 PSUI Customer Gen'!T559</f>
        <v>1526.693</v>
      </c>
      <c r="U559" s="78">
        <f>'2019 PSUI Customer Load'!U559+'2019 PSUI Customer Gen'!U559</f>
        <v>1474.9559999999999</v>
      </c>
      <c r="V559" s="78">
        <f>'2019 PSUI Customer Load'!V559+'2019 PSUI Customer Gen'!V559</f>
        <v>1436.3870000000002</v>
      </c>
      <c r="W559" s="78">
        <f>'2019 PSUI Customer Load'!W559+'2019 PSUI Customer Gen'!W559</f>
        <v>1437.4379999999999</v>
      </c>
      <c r="X559" s="78">
        <f>'2019 PSUI Customer Load'!X559+'2019 PSUI Customer Gen'!X559</f>
        <v>1409.4449999999999</v>
      </c>
      <c r="Y559" s="78">
        <f>'2019 PSUI Customer Load'!Y559+'2019 PSUI Customer Gen'!Y559</f>
        <v>1381.9330000000002</v>
      </c>
      <c r="Z559" s="78">
        <f>'2019 PSUI Customer Load'!Z559+'2019 PSUI Customer Gen'!Z559</f>
        <v>1312.018</v>
      </c>
      <c r="AA559" s="86">
        <f t="shared" si="104"/>
        <v>1698.548</v>
      </c>
      <c r="AB559" s="77">
        <f t="shared" si="105"/>
        <v>2022</v>
      </c>
      <c r="AC559" s="76">
        <f t="shared" si="106"/>
        <v>5</v>
      </c>
      <c r="AD559" s="76" t="str">
        <f t="shared" si="107"/>
        <v/>
      </c>
      <c r="AE559" s="76" t="str">
        <f t="shared" si="108"/>
        <v/>
      </c>
      <c r="AF559" s="74">
        <f t="shared" si="109"/>
        <v>1698.548</v>
      </c>
      <c r="AG559" s="75" t="str">
        <f t="shared" si="110"/>
        <v>14:00</v>
      </c>
      <c r="AH559" s="74">
        <f t="shared" si="111"/>
        <v>35971.199000000001</v>
      </c>
      <c r="AI559" s="73" t="str">
        <f t="shared" si="112"/>
        <v/>
      </c>
      <c r="AJ559" s="73" t="str">
        <f t="shared" si="113"/>
        <v/>
      </c>
      <c r="AK559" s="73" t="str">
        <f t="shared" si="114"/>
        <v/>
      </c>
      <c r="AL559" s="72" t="str">
        <f t="shared" si="115"/>
        <v/>
      </c>
      <c r="AM559" s="71" t="str">
        <f t="shared" si="116"/>
        <v/>
      </c>
    </row>
    <row r="560" spans="2:39" ht="13.8" thickBot="1">
      <c r="B560" s="79">
        <v>44692</v>
      </c>
      <c r="C560" s="78">
        <f>'2019 PSUI Customer Load'!C560+'2019 PSUI Customer Gen'!C560</f>
        <v>1147.5809999999999</v>
      </c>
      <c r="D560" s="78">
        <f>'2019 PSUI Customer Load'!D560+'2019 PSUI Customer Gen'!D560</f>
        <v>1112.8720000000001</v>
      </c>
      <c r="E560" s="78">
        <f>'2019 PSUI Customer Load'!E560+'2019 PSUI Customer Gen'!E560</f>
        <v>1127.7460000000001</v>
      </c>
      <c r="F560" s="78">
        <f>'2019 PSUI Customer Load'!F560+'2019 PSUI Customer Gen'!F560</f>
        <v>1150.83</v>
      </c>
      <c r="G560" s="78">
        <f>'2019 PSUI Customer Load'!G560+'2019 PSUI Customer Gen'!G560</f>
        <v>1155.7449999999999</v>
      </c>
      <c r="H560" s="78">
        <f>'2019 PSUI Customer Load'!H560+'2019 PSUI Customer Gen'!H560</f>
        <v>1191.085</v>
      </c>
      <c r="I560" s="78">
        <f>'2019 PSUI Customer Load'!I560+'2019 PSUI Customer Gen'!I560</f>
        <v>1276.298</v>
      </c>
      <c r="J560" s="78">
        <f>'2019 PSUI Customer Load'!J560+'2019 PSUI Customer Gen'!J560</f>
        <v>1592.8100000000002</v>
      </c>
      <c r="K560" s="78">
        <f>'2019 PSUI Customer Load'!K560+'2019 PSUI Customer Gen'!K560</f>
        <v>1635.912</v>
      </c>
      <c r="L560" s="78">
        <f>'2019 PSUI Customer Load'!L560+'2019 PSUI Customer Gen'!L560</f>
        <v>1682.021</v>
      </c>
      <c r="M560" s="78">
        <f>'2019 PSUI Customer Load'!M560+'2019 PSUI Customer Gen'!M560</f>
        <v>1716.0880000000002</v>
      </c>
      <c r="N560" s="78">
        <f>'2019 PSUI Customer Load'!N560+'2019 PSUI Customer Gen'!N560</f>
        <v>1715.5509999999999</v>
      </c>
      <c r="O560" s="78">
        <f>'2019 PSUI Customer Load'!O560+'2019 PSUI Customer Gen'!O560</f>
        <v>1710.481</v>
      </c>
      <c r="P560" s="78">
        <f>'2019 PSUI Customer Load'!P560+'2019 PSUI Customer Gen'!P560</f>
        <v>1711.566</v>
      </c>
      <c r="Q560" s="78">
        <f>'2019 PSUI Customer Load'!Q560+'2019 PSUI Customer Gen'!Q560</f>
        <v>1727.944</v>
      </c>
      <c r="R560" s="78">
        <f>'2019 PSUI Customer Load'!R560+'2019 PSUI Customer Gen'!R560</f>
        <v>1700.163</v>
      </c>
      <c r="S560" s="78">
        <f>'2019 PSUI Customer Load'!S560+'2019 PSUI Customer Gen'!S560</f>
        <v>1634.683</v>
      </c>
      <c r="T560" s="78">
        <f>'2019 PSUI Customer Load'!T560+'2019 PSUI Customer Gen'!T560</f>
        <v>1568.501</v>
      </c>
      <c r="U560" s="78">
        <f>'2019 PSUI Customer Load'!U560+'2019 PSUI Customer Gen'!U560</f>
        <v>1537.8809999999999</v>
      </c>
      <c r="V560" s="78">
        <f>'2019 PSUI Customer Load'!V560+'2019 PSUI Customer Gen'!V560</f>
        <v>1485.518</v>
      </c>
      <c r="W560" s="78">
        <f>'2019 PSUI Customer Load'!W560+'2019 PSUI Customer Gen'!W560</f>
        <v>1486.6220000000001</v>
      </c>
      <c r="X560" s="78">
        <f>'2019 PSUI Customer Load'!X560+'2019 PSUI Customer Gen'!X560</f>
        <v>1440.7169999999999</v>
      </c>
      <c r="Y560" s="78">
        <f>'2019 PSUI Customer Load'!Y560+'2019 PSUI Customer Gen'!Y560</f>
        <v>1414.057</v>
      </c>
      <c r="Z560" s="78">
        <f>'2019 PSUI Customer Load'!Z560+'2019 PSUI Customer Gen'!Z560</f>
        <v>1377.8489999999999</v>
      </c>
      <c r="AA560" s="86">
        <f t="shared" si="104"/>
        <v>1727.944</v>
      </c>
      <c r="AB560" s="77">
        <f t="shared" si="105"/>
        <v>2022</v>
      </c>
      <c r="AC560" s="76">
        <f t="shared" si="106"/>
        <v>5</v>
      </c>
      <c r="AD560" s="76" t="str">
        <f t="shared" si="107"/>
        <v/>
      </c>
      <c r="AE560" s="76" t="str">
        <f t="shared" si="108"/>
        <v/>
      </c>
      <c r="AF560" s="74">
        <f t="shared" si="109"/>
        <v>1727.944</v>
      </c>
      <c r="AG560" s="75" t="str">
        <f t="shared" si="110"/>
        <v>15:00</v>
      </c>
      <c r="AH560" s="74">
        <f t="shared" si="111"/>
        <v>37028.465000000004</v>
      </c>
      <c r="AI560" s="73" t="str">
        <f t="shared" si="112"/>
        <v/>
      </c>
      <c r="AJ560" s="73" t="str">
        <f t="shared" si="113"/>
        <v/>
      </c>
      <c r="AK560" s="73" t="str">
        <f t="shared" si="114"/>
        <v/>
      </c>
      <c r="AL560" s="72" t="str">
        <f t="shared" si="115"/>
        <v/>
      </c>
      <c r="AM560" s="71" t="str">
        <f t="shared" si="116"/>
        <v/>
      </c>
    </row>
    <row r="561" spans="2:39" ht="13.8" thickBot="1">
      <c r="B561" s="79">
        <v>44693</v>
      </c>
      <c r="C561" s="78">
        <f>'2019 PSUI Customer Load'!C561+'2019 PSUI Customer Gen'!C561</f>
        <v>1363.9349999999999</v>
      </c>
      <c r="D561" s="78">
        <f>'2019 PSUI Customer Load'!D561+'2019 PSUI Customer Gen'!D561</f>
        <v>1337.703</v>
      </c>
      <c r="E561" s="78">
        <f>'2019 PSUI Customer Load'!E561+'2019 PSUI Customer Gen'!E561</f>
        <v>1289.9640000000002</v>
      </c>
      <c r="F561" s="78">
        <f>'2019 PSUI Customer Load'!F561+'2019 PSUI Customer Gen'!F561</f>
        <v>1293.5919999999999</v>
      </c>
      <c r="G561" s="78">
        <f>'2019 PSUI Customer Load'!G561+'2019 PSUI Customer Gen'!G561</f>
        <v>1288.7850000000001</v>
      </c>
      <c r="H561" s="78">
        <f>'2019 PSUI Customer Load'!H561+'2019 PSUI Customer Gen'!H561</f>
        <v>1259.8100000000002</v>
      </c>
      <c r="I561" s="78">
        <f>'2019 PSUI Customer Load'!I561+'2019 PSUI Customer Gen'!I561</f>
        <v>1423.845</v>
      </c>
      <c r="J561" s="78">
        <f>'2019 PSUI Customer Load'!J561+'2019 PSUI Customer Gen'!J561</f>
        <v>1600.4010000000001</v>
      </c>
      <c r="K561" s="78">
        <f>'2019 PSUI Customer Load'!K561+'2019 PSUI Customer Gen'!K561</f>
        <v>1656.8829999999998</v>
      </c>
      <c r="L561" s="78">
        <f>'2019 PSUI Customer Load'!L561+'2019 PSUI Customer Gen'!L561</f>
        <v>1872.903</v>
      </c>
      <c r="M561" s="78">
        <f>'2019 PSUI Customer Load'!M561+'2019 PSUI Customer Gen'!M561</f>
        <v>1995.634</v>
      </c>
      <c r="N561" s="78">
        <f>'2019 PSUI Customer Load'!N561+'2019 PSUI Customer Gen'!N561</f>
        <v>1958.125</v>
      </c>
      <c r="O561" s="78">
        <f>'2019 PSUI Customer Load'!O561+'2019 PSUI Customer Gen'!O561</f>
        <v>1956.2860000000001</v>
      </c>
      <c r="P561" s="78">
        <f>'2019 PSUI Customer Load'!P561+'2019 PSUI Customer Gen'!P561</f>
        <v>1978.3120000000001</v>
      </c>
      <c r="Q561" s="78">
        <f>'2019 PSUI Customer Load'!Q561+'2019 PSUI Customer Gen'!Q561</f>
        <v>1975.921</v>
      </c>
      <c r="R561" s="78">
        <f>'2019 PSUI Customer Load'!R561+'2019 PSUI Customer Gen'!R561</f>
        <v>1966.114</v>
      </c>
      <c r="S561" s="78">
        <f>'2019 PSUI Customer Load'!S561+'2019 PSUI Customer Gen'!S561</f>
        <v>1884.42</v>
      </c>
      <c r="T561" s="78">
        <f>'2019 PSUI Customer Load'!T561+'2019 PSUI Customer Gen'!T561</f>
        <v>1794.8110000000001</v>
      </c>
      <c r="U561" s="78">
        <f>'2019 PSUI Customer Load'!U561+'2019 PSUI Customer Gen'!U561</f>
        <v>1747.5160000000001</v>
      </c>
      <c r="V561" s="78">
        <f>'2019 PSUI Customer Load'!V561+'2019 PSUI Customer Gen'!V561</f>
        <v>1685.0139999999999</v>
      </c>
      <c r="W561" s="78">
        <f>'2019 PSUI Customer Load'!W561+'2019 PSUI Customer Gen'!W561</f>
        <v>1657.329</v>
      </c>
      <c r="X561" s="78">
        <f>'2019 PSUI Customer Load'!X561+'2019 PSUI Customer Gen'!X561</f>
        <v>1622.6769999999999</v>
      </c>
      <c r="Y561" s="78">
        <f>'2019 PSUI Customer Load'!Y561+'2019 PSUI Customer Gen'!Y561</f>
        <v>1576.547</v>
      </c>
      <c r="Z561" s="78">
        <f>'2019 PSUI Customer Load'!Z561+'2019 PSUI Customer Gen'!Z561</f>
        <v>1565.5260000000001</v>
      </c>
      <c r="AA561" s="86">
        <f t="shared" si="104"/>
        <v>1995.634</v>
      </c>
      <c r="AB561" s="77">
        <f t="shared" si="105"/>
        <v>2022</v>
      </c>
      <c r="AC561" s="76">
        <f t="shared" si="106"/>
        <v>5</v>
      </c>
      <c r="AD561" s="76" t="str">
        <f t="shared" si="107"/>
        <v/>
      </c>
      <c r="AE561" s="76" t="str">
        <f t="shared" si="108"/>
        <v/>
      </c>
      <c r="AF561" s="74">
        <f t="shared" si="109"/>
        <v>1995.634</v>
      </c>
      <c r="AG561" s="75" t="str">
        <f t="shared" si="110"/>
        <v>11:00</v>
      </c>
      <c r="AH561" s="74">
        <f t="shared" si="111"/>
        <v>41747.686999999998</v>
      </c>
      <c r="AI561" s="73" t="str">
        <f t="shared" si="112"/>
        <v/>
      </c>
      <c r="AJ561" s="73" t="str">
        <f t="shared" si="113"/>
        <v/>
      </c>
      <c r="AK561" s="73" t="str">
        <f t="shared" si="114"/>
        <v/>
      </c>
      <c r="AL561" s="72" t="str">
        <f t="shared" si="115"/>
        <v/>
      </c>
      <c r="AM561" s="71" t="str">
        <f t="shared" si="116"/>
        <v/>
      </c>
    </row>
    <row r="562" spans="2:39" ht="13.8" thickBot="1">
      <c r="B562" s="79">
        <v>44694</v>
      </c>
      <c r="C562" s="78">
        <f>'2019 PSUI Customer Load'!C562+'2019 PSUI Customer Gen'!C562</f>
        <v>1538.8980000000001</v>
      </c>
      <c r="D562" s="78">
        <f>'2019 PSUI Customer Load'!D562+'2019 PSUI Customer Gen'!D562</f>
        <v>1463.0159999999998</v>
      </c>
      <c r="E562" s="78">
        <f>'2019 PSUI Customer Load'!E562+'2019 PSUI Customer Gen'!E562</f>
        <v>1446.6489999999999</v>
      </c>
      <c r="F562" s="78">
        <f>'2019 PSUI Customer Load'!F562+'2019 PSUI Customer Gen'!F562</f>
        <v>1451.0930000000001</v>
      </c>
      <c r="G562" s="78">
        <f>'2019 PSUI Customer Load'!G562+'2019 PSUI Customer Gen'!G562</f>
        <v>1443.2740000000001</v>
      </c>
      <c r="H562" s="78">
        <f>'2019 PSUI Customer Load'!H562+'2019 PSUI Customer Gen'!H562</f>
        <v>1306.347</v>
      </c>
      <c r="I562" s="78">
        <f>'2019 PSUI Customer Load'!I562+'2019 PSUI Customer Gen'!I562</f>
        <v>1683.3200000000002</v>
      </c>
      <c r="J562" s="78">
        <f>'2019 PSUI Customer Load'!J562+'2019 PSUI Customer Gen'!J562</f>
        <v>1879.8810000000001</v>
      </c>
      <c r="K562" s="78">
        <f>'2019 PSUI Customer Load'!K562+'2019 PSUI Customer Gen'!K562</f>
        <v>1938.3209999999999</v>
      </c>
      <c r="L562" s="78">
        <f>'2019 PSUI Customer Load'!L562+'2019 PSUI Customer Gen'!L562</f>
        <v>1982.056</v>
      </c>
      <c r="M562" s="78">
        <f>'2019 PSUI Customer Load'!M562+'2019 PSUI Customer Gen'!M562</f>
        <v>2036.8969999999999</v>
      </c>
      <c r="N562" s="78">
        <f>'2019 PSUI Customer Load'!N562+'2019 PSUI Customer Gen'!N562</f>
        <v>2019.9360000000001</v>
      </c>
      <c r="O562" s="78">
        <f>'2019 PSUI Customer Load'!O562+'2019 PSUI Customer Gen'!O562</f>
        <v>2035.4099999999999</v>
      </c>
      <c r="P562" s="78">
        <f>'2019 PSUI Customer Load'!P562+'2019 PSUI Customer Gen'!P562</f>
        <v>2029.7049999999999</v>
      </c>
      <c r="Q562" s="78">
        <f>'2019 PSUI Customer Load'!Q562+'2019 PSUI Customer Gen'!Q562</f>
        <v>2036.5549999999998</v>
      </c>
      <c r="R562" s="78">
        <f>'2019 PSUI Customer Load'!R562+'2019 PSUI Customer Gen'!R562</f>
        <v>1985.115</v>
      </c>
      <c r="S562" s="78">
        <f>'2019 PSUI Customer Load'!S562+'2019 PSUI Customer Gen'!S562</f>
        <v>1916.5</v>
      </c>
      <c r="T562" s="78">
        <f>'2019 PSUI Customer Load'!T562+'2019 PSUI Customer Gen'!T562</f>
        <v>1828.4769999999999</v>
      </c>
      <c r="U562" s="78">
        <f>'2019 PSUI Customer Load'!U562+'2019 PSUI Customer Gen'!U562</f>
        <v>1797.4289999999999</v>
      </c>
      <c r="V562" s="78">
        <f>'2019 PSUI Customer Load'!V562+'2019 PSUI Customer Gen'!V562</f>
        <v>1722.633</v>
      </c>
      <c r="W562" s="78">
        <f>'2019 PSUI Customer Load'!W562+'2019 PSUI Customer Gen'!W562</f>
        <v>1688.8470000000002</v>
      </c>
      <c r="X562" s="78">
        <f>'2019 PSUI Customer Load'!X562+'2019 PSUI Customer Gen'!X562</f>
        <v>1661.2199999999998</v>
      </c>
      <c r="Y562" s="78">
        <f>'2019 PSUI Customer Load'!Y562+'2019 PSUI Customer Gen'!Y562</f>
        <v>1640.3019999999999</v>
      </c>
      <c r="Z562" s="78">
        <f>'2019 PSUI Customer Load'!Z562+'2019 PSUI Customer Gen'!Z562</f>
        <v>1622.443</v>
      </c>
      <c r="AA562" s="86">
        <f t="shared" si="104"/>
        <v>2036.8969999999999</v>
      </c>
      <c r="AB562" s="77">
        <f t="shared" si="105"/>
        <v>2022</v>
      </c>
      <c r="AC562" s="76">
        <f t="shared" si="106"/>
        <v>5</v>
      </c>
      <c r="AD562" s="76" t="str">
        <f t="shared" si="107"/>
        <v/>
      </c>
      <c r="AE562" s="76" t="str">
        <f t="shared" si="108"/>
        <v/>
      </c>
      <c r="AF562" s="74">
        <f t="shared" si="109"/>
        <v>2036.8969999999999</v>
      </c>
      <c r="AG562" s="75" t="str">
        <f t="shared" si="110"/>
        <v>11:00</v>
      </c>
      <c r="AH562" s="74">
        <f t="shared" si="111"/>
        <v>44191.221000000005</v>
      </c>
      <c r="AI562" s="73" t="str">
        <f t="shared" si="112"/>
        <v/>
      </c>
      <c r="AJ562" s="73" t="str">
        <f t="shared" si="113"/>
        <v/>
      </c>
      <c r="AK562" s="73" t="str">
        <f t="shared" si="114"/>
        <v/>
      </c>
      <c r="AL562" s="72" t="str">
        <f t="shared" si="115"/>
        <v/>
      </c>
      <c r="AM562" s="71" t="str">
        <f t="shared" si="116"/>
        <v/>
      </c>
    </row>
    <row r="563" spans="2:39" ht="13.8" thickBot="1">
      <c r="B563" s="79">
        <v>44695</v>
      </c>
      <c r="C563" s="78">
        <f>'2019 PSUI Customer Load'!C563+'2019 PSUI Customer Gen'!C563</f>
        <v>1596.8050000000001</v>
      </c>
      <c r="D563" s="78">
        <f>'2019 PSUI Customer Load'!D563+'2019 PSUI Customer Gen'!D563</f>
        <v>1603.0480000000002</v>
      </c>
      <c r="E563" s="78">
        <f>'2019 PSUI Customer Load'!E563+'2019 PSUI Customer Gen'!E563</f>
        <v>1575.375</v>
      </c>
      <c r="F563" s="78">
        <f>'2019 PSUI Customer Load'!F563+'2019 PSUI Customer Gen'!F563</f>
        <v>1561.4570000000001</v>
      </c>
      <c r="G563" s="78">
        <f>'2019 PSUI Customer Load'!G563+'2019 PSUI Customer Gen'!G563</f>
        <v>1543.2150000000001</v>
      </c>
      <c r="H563" s="78">
        <f>'2019 PSUI Customer Load'!H563+'2019 PSUI Customer Gen'!H563</f>
        <v>1551.5119999999999</v>
      </c>
      <c r="I563" s="78">
        <f>'2019 PSUI Customer Load'!I563+'2019 PSUI Customer Gen'!I563</f>
        <v>1686.3009999999999</v>
      </c>
      <c r="J563" s="78">
        <f>'2019 PSUI Customer Load'!J563+'2019 PSUI Customer Gen'!J563</f>
        <v>1760.5609999999999</v>
      </c>
      <c r="K563" s="78">
        <f>'2019 PSUI Customer Load'!K563+'2019 PSUI Customer Gen'!K563</f>
        <v>1802.115</v>
      </c>
      <c r="L563" s="78">
        <f>'2019 PSUI Customer Load'!L563+'2019 PSUI Customer Gen'!L563</f>
        <v>1821.5309999999999</v>
      </c>
      <c r="M563" s="78">
        <f>'2019 PSUI Customer Load'!M563+'2019 PSUI Customer Gen'!M563</f>
        <v>1844.3589999999999</v>
      </c>
      <c r="N563" s="78">
        <f>'2019 PSUI Customer Load'!N563+'2019 PSUI Customer Gen'!N563</f>
        <v>1847.5070000000001</v>
      </c>
      <c r="O563" s="78">
        <f>'2019 PSUI Customer Load'!O563+'2019 PSUI Customer Gen'!O563</f>
        <v>1879.337</v>
      </c>
      <c r="P563" s="78">
        <f>'2019 PSUI Customer Load'!P563+'2019 PSUI Customer Gen'!P563</f>
        <v>1905.2839999999999</v>
      </c>
      <c r="Q563" s="78">
        <f>'2019 PSUI Customer Load'!Q563+'2019 PSUI Customer Gen'!Q563</f>
        <v>1893.8619999999999</v>
      </c>
      <c r="R563" s="78">
        <f>'2019 PSUI Customer Load'!R563+'2019 PSUI Customer Gen'!R563</f>
        <v>1880.4290000000001</v>
      </c>
      <c r="S563" s="78">
        <f>'2019 PSUI Customer Load'!S563+'2019 PSUI Customer Gen'!S563</f>
        <v>1846.973</v>
      </c>
      <c r="T563" s="78">
        <f>'2019 PSUI Customer Load'!T563+'2019 PSUI Customer Gen'!T563</f>
        <v>1831.4009999999998</v>
      </c>
      <c r="U563" s="78">
        <f>'2019 PSUI Customer Load'!U563+'2019 PSUI Customer Gen'!U563</f>
        <v>1779.3110000000001</v>
      </c>
      <c r="V563" s="78">
        <f>'2019 PSUI Customer Load'!V563+'2019 PSUI Customer Gen'!V563</f>
        <v>1760.7729999999999</v>
      </c>
      <c r="W563" s="78">
        <f>'2019 PSUI Customer Load'!W563+'2019 PSUI Customer Gen'!W563</f>
        <v>1796.1970000000001</v>
      </c>
      <c r="X563" s="78">
        <f>'2019 PSUI Customer Load'!X563+'2019 PSUI Customer Gen'!X563</f>
        <v>1737.7570000000001</v>
      </c>
      <c r="Y563" s="78">
        <f>'2019 PSUI Customer Load'!Y563+'2019 PSUI Customer Gen'!Y563</f>
        <v>1733.567</v>
      </c>
      <c r="Z563" s="78">
        <f>'2019 PSUI Customer Load'!Z563+'2019 PSUI Customer Gen'!Z563</f>
        <v>1711.557</v>
      </c>
      <c r="AA563" s="86">
        <f t="shared" si="104"/>
        <v>1905.2839999999999</v>
      </c>
      <c r="AB563" s="77">
        <f t="shared" si="105"/>
        <v>2022</v>
      </c>
      <c r="AC563" s="76">
        <f t="shared" si="106"/>
        <v>5</v>
      </c>
      <c r="AD563" s="76" t="str">
        <f t="shared" si="107"/>
        <v/>
      </c>
      <c r="AE563" s="76" t="str">
        <f t="shared" si="108"/>
        <v/>
      </c>
      <c r="AF563" s="74">
        <f t="shared" si="109"/>
        <v>1905.2839999999999</v>
      </c>
      <c r="AG563" s="75" t="str">
        <f t="shared" si="110"/>
        <v>14:00</v>
      </c>
      <c r="AH563" s="74">
        <f t="shared" si="111"/>
        <v>43855.518000000004</v>
      </c>
      <c r="AI563" s="73" t="str">
        <f t="shared" si="112"/>
        <v/>
      </c>
      <c r="AJ563" s="73" t="str">
        <f t="shared" si="113"/>
        <v/>
      </c>
      <c r="AK563" s="73" t="str">
        <f t="shared" si="114"/>
        <v/>
      </c>
      <c r="AL563" s="72" t="str">
        <f t="shared" si="115"/>
        <v/>
      </c>
      <c r="AM563" s="71" t="str">
        <f t="shared" si="116"/>
        <v/>
      </c>
    </row>
    <row r="564" spans="2:39" ht="13.8" thickBot="1">
      <c r="B564" s="79">
        <v>44696</v>
      </c>
      <c r="C564" s="78">
        <f>'2019 PSUI Customer Load'!C564+'2019 PSUI Customer Gen'!C564</f>
        <v>1716.922</v>
      </c>
      <c r="D564" s="78">
        <f>'2019 PSUI Customer Load'!D564+'2019 PSUI Customer Gen'!D564</f>
        <v>1691.7539999999999</v>
      </c>
      <c r="E564" s="78">
        <f>'2019 PSUI Customer Load'!E564+'2019 PSUI Customer Gen'!E564</f>
        <v>1666.9780000000001</v>
      </c>
      <c r="F564" s="78">
        <f>'2019 PSUI Customer Load'!F564+'2019 PSUI Customer Gen'!F564</f>
        <v>1604.6310000000001</v>
      </c>
      <c r="G564" s="78">
        <f>'2019 PSUI Customer Load'!G564+'2019 PSUI Customer Gen'!G564</f>
        <v>1625.2939999999999</v>
      </c>
      <c r="H564" s="78">
        <f>'2019 PSUI Customer Load'!H564+'2019 PSUI Customer Gen'!H564</f>
        <v>1636.278</v>
      </c>
      <c r="I564" s="78">
        <f>'2019 PSUI Customer Load'!I564+'2019 PSUI Customer Gen'!I564</f>
        <v>1736.8400000000001</v>
      </c>
      <c r="J564" s="78">
        <f>'2019 PSUI Customer Load'!J564+'2019 PSUI Customer Gen'!J564</f>
        <v>1786.566</v>
      </c>
      <c r="K564" s="78">
        <f>'2019 PSUI Customer Load'!K564+'2019 PSUI Customer Gen'!K564</f>
        <v>1825.761</v>
      </c>
      <c r="L564" s="78">
        <f>'2019 PSUI Customer Load'!L564+'2019 PSUI Customer Gen'!L564</f>
        <v>1867.9770000000001</v>
      </c>
      <c r="M564" s="78">
        <f>'2019 PSUI Customer Load'!M564+'2019 PSUI Customer Gen'!M564</f>
        <v>1881.57</v>
      </c>
      <c r="N564" s="78">
        <f>'2019 PSUI Customer Load'!N564+'2019 PSUI Customer Gen'!N564</f>
        <v>1854.904</v>
      </c>
      <c r="O564" s="78">
        <f>'2019 PSUI Customer Load'!O564+'2019 PSUI Customer Gen'!O564</f>
        <v>1884.9690000000001</v>
      </c>
      <c r="P564" s="78">
        <f>'2019 PSUI Customer Load'!P564+'2019 PSUI Customer Gen'!P564</f>
        <v>1819.5360000000001</v>
      </c>
      <c r="Q564" s="78">
        <f>'2019 PSUI Customer Load'!Q564+'2019 PSUI Customer Gen'!Q564</f>
        <v>1902.7809999999999</v>
      </c>
      <c r="R564" s="78">
        <f>'2019 PSUI Customer Load'!R564+'2019 PSUI Customer Gen'!R564</f>
        <v>1833.0300000000002</v>
      </c>
      <c r="S564" s="78">
        <f>'2019 PSUI Customer Load'!S564+'2019 PSUI Customer Gen'!S564</f>
        <v>1819.337</v>
      </c>
      <c r="T564" s="78">
        <f>'2019 PSUI Customer Load'!T564+'2019 PSUI Customer Gen'!T564</f>
        <v>1794.1979999999999</v>
      </c>
      <c r="U564" s="78">
        <f>'2019 PSUI Customer Load'!U564+'2019 PSUI Customer Gen'!U564</f>
        <v>1774.0360000000001</v>
      </c>
      <c r="V564" s="78">
        <f>'2019 PSUI Customer Load'!V564+'2019 PSUI Customer Gen'!V564</f>
        <v>1736.155</v>
      </c>
      <c r="W564" s="78">
        <f>'2019 PSUI Customer Load'!W564+'2019 PSUI Customer Gen'!W564</f>
        <v>1737.9269999999999</v>
      </c>
      <c r="X564" s="78">
        <f>'2019 PSUI Customer Load'!X564+'2019 PSUI Customer Gen'!X564</f>
        <v>1721.3870000000002</v>
      </c>
      <c r="Y564" s="78">
        <f>'2019 PSUI Customer Load'!Y564+'2019 PSUI Customer Gen'!Y564</f>
        <v>1726.0410000000002</v>
      </c>
      <c r="Z564" s="78">
        <f>'2019 PSUI Customer Load'!Z564+'2019 PSUI Customer Gen'!Z564</f>
        <v>1713.3390000000002</v>
      </c>
      <c r="AA564" s="86">
        <f t="shared" si="104"/>
        <v>1902.7809999999999</v>
      </c>
      <c r="AB564" s="77">
        <f t="shared" si="105"/>
        <v>2022</v>
      </c>
      <c r="AC564" s="76">
        <f t="shared" si="106"/>
        <v>5</v>
      </c>
      <c r="AD564" s="76" t="str">
        <f t="shared" si="107"/>
        <v/>
      </c>
      <c r="AE564" s="76" t="str">
        <f t="shared" si="108"/>
        <v/>
      </c>
      <c r="AF564" s="74">
        <f t="shared" si="109"/>
        <v>1902.7809999999999</v>
      </c>
      <c r="AG564" s="75" t="str">
        <f t="shared" si="110"/>
        <v>15:00</v>
      </c>
      <c r="AH564" s="74">
        <f t="shared" si="111"/>
        <v>44260.992000000006</v>
      </c>
      <c r="AI564" s="73" t="str">
        <f t="shared" si="112"/>
        <v/>
      </c>
      <c r="AJ564" s="73" t="str">
        <f t="shared" si="113"/>
        <v/>
      </c>
      <c r="AK564" s="73" t="str">
        <f t="shared" si="114"/>
        <v/>
      </c>
      <c r="AL564" s="72" t="str">
        <f t="shared" si="115"/>
        <v/>
      </c>
      <c r="AM564" s="71" t="str">
        <f t="shared" si="116"/>
        <v/>
      </c>
    </row>
    <row r="565" spans="2:39" ht="13.8" thickBot="1">
      <c r="B565" s="79">
        <v>44697</v>
      </c>
      <c r="C565" s="78">
        <f>'2019 PSUI Customer Load'!C565+'2019 PSUI Customer Gen'!C565</f>
        <v>1694.289</v>
      </c>
      <c r="D565" s="78">
        <f>'2019 PSUI Customer Load'!D565+'2019 PSUI Customer Gen'!D565</f>
        <v>1663.5629999999999</v>
      </c>
      <c r="E565" s="78">
        <f>'2019 PSUI Customer Load'!E565+'2019 PSUI Customer Gen'!E565</f>
        <v>1695.7379999999998</v>
      </c>
      <c r="F565" s="78">
        <f>'2019 PSUI Customer Load'!F565+'2019 PSUI Customer Gen'!F565</f>
        <v>1747.2529999999999</v>
      </c>
      <c r="G565" s="78">
        <f>'2019 PSUI Customer Load'!G565+'2019 PSUI Customer Gen'!G565</f>
        <v>1681.1889999999999</v>
      </c>
      <c r="H565" s="78">
        <f>'2019 PSUI Customer Load'!H565+'2019 PSUI Customer Gen'!H565</f>
        <v>1607.9739999999999</v>
      </c>
      <c r="I565" s="78">
        <f>'2019 PSUI Customer Load'!I565+'2019 PSUI Customer Gen'!I565</f>
        <v>1398.2659999999998</v>
      </c>
      <c r="J565" s="78">
        <f>'2019 PSUI Customer Load'!J565+'2019 PSUI Customer Gen'!J565</f>
        <v>1301.546</v>
      </c>
      <c r="K565" s="78">
        <f>'2019 PSUI Customer Load'!K565+'2019 PSUI Customer Gen'!K565</f>
        <v>1344.7660000000001</v>
      </c>
      <c r="L565" s="78">
        <f>'2019 PSUI Customer Load'!L565+'2019 PSUI Customer Gen'!L565</f>
        <v>1356.7820000000002</v>
      </c>
      <c r="M565" s="78">
        <f>'2019 PSUI Customer Load'!M565+'2019 PSUI Customer Gen'!M565</f>
        <v>1371.9180000000001</v>
      </c>
      <c r="N565" s="78">
        <f>'2019 PSUI Customer Load'!N565+'2019 PSUI Customer Gen'!N565</f>
        <v>1342.288</v>
      </c>
      <c r="O565" s="78">
        <f>'2019 PSUI Customer Load'!O565+'2019 PSUI Customer Gen'!O565</f>
        <v>1459.8879999999999</v>
      </c>
      <c r="P565" s="78">
        <f>'2019 PSUI Customer Load'!P565+'2019 PSUI Customer Gen'!P565</f>
        <v>1770.94</v>
      </c>
      <c r="Q565" s="78">
        <f>'2019 PSUI Customer Load'!Q565+'2019 PSUI Customer Gen'!Q565</f>
        <v>1735.7240000000002</v>
      </c>
      <c r="R565" s="78">
        <f>'2019 PSUI Customer Load'!R565+'2019 PSUI Customer Gen'!R565</f>
        <v>1710.8009999999999</v>
      </c>
      <c r="S565" s="78">
        <f>'2019 PSUI Customer Load'!S565+'2019 PSUI Customer Gen'!S565</f>
        <v>1640.5219999999999</v>
      </c>
      <c r="T565" s="78">
        <f>'2019 PSUI Customer Load'!T565+'2019 PSUI Customer Gen'!T565</f>
        <v>1534.663</v>
      </c>
      <c r="U565" s="78">
        <f>'2019 PSUI Customer Load'!U565+'2019 PSUI Customer Gen'!U565</f>
        <v>1516.4840000000002</v>
      </c>
      <c r="V565" s="78">
        <f>'2019 PSUI Customer Load'!V565+'2019 PSUI Customer Gen'!V565</f>
        <v>1465.3330000000001</v>
      </c>
      <c r="W565" s="78">
        <f>'2019 PSUI Customer Load'!W565+'2019 PSUI Customer Gen'!W565</f>
        <v>1454.5449999999998</v>
      </c>
      <c r="X565" s="78">
        <f>'2019 PSUI Customer Load'!X565+'2019 PSUI Customer Gen'!X565</f>
        <v>1432.5900000000001</v>
      </c>
      <c r="Y565" s="78">
        <f>'2019 PSUI Customer Load'!Y565+'2019 PSUI Customer Gen'!Y565</f>
        <v>1412.6659999999999</v>
      </c>
      <c r="Z565" s="78">
        <f>'2019 PSUI Customer Load'!Z565+'2019 PSUI Customer Gen'!Z565</f>
        <v>1366.049</v>
      </c>
      <c r="AA565" s="86">
        <f t="shared" si="104"/>
        <v>1770.94</v>
      </c>
      <c r="AB565" s="77">
        <f t="shared" si="105"/>
        <v>2022</v>
      </c>
      <c r="AC565" s="76">
        <f t="shared" si="106"/>
        <v>5</v>
      </c>
      <c r="AD565" s="76" t="str">
        <f t="shared" si="107"/>
        <v/>
      </c>
      <c r="AE565" s="76" t="str">
        <f t="shared" si="108"/>
        <v/>
      </c>
      <c r="AF565" s="74">
        <f t="shared" si="109"/>
        <v>1770.94</v>
      </c>
      <c r="AG565" s="75" t="str">
        <f t="shared" si="110"/>
        <v>14:00</v>
      </c>
      <c r="AH565" s="74">
        <f t="shared" si="111"/>
        <v>38476.71699999999</v>
      </c>
      <c r="AI565" s="73" t="str">
        <f t="shared" si="112"/>
        <v/>
      </c>
      <c r="AJ565" s="73" t="str">
        <f t="shared" si="113"/>
        <v/>
      </c>
      <c r="AK565" s="73" t="str">
        <f t="shared" si="114"/>
        <v/>
      </c>
      <c r="AL565" s="72" t="str">
        <f t="shared" si="115"/>
        <v/>
      </c>
      <c r="AM565" s="71" t="str">
        <f t="shared" si="116"/>
        <v/>
      </c>
    </row>
    <row r="566" spans="2:39" ht="13.8" thickBot="1">
      <c r="B566" s="79">
        <v>44698</v>
      </c>
      <c r="C566" s="78">
        <f>'2019 PSUI Customer Load'!C566+'2019 PSUI Customer Gen'!C566</f>
        <v>1126.665</v>
      </c>
      <c r="D566" s="78">
        <f>'2019 PSUI Customer Load'!D566+'2019 PSUI Customer Gen'!D566</f>
        <v>1058.777</v>
      </c>
      <c r="E566" s="78">
        <f>'2019 PSUI Customer Load'!E566+'2019 PSUI Customer Gen'!E566</f>
        <v>1089.345</v>
      </c>
      <c r="F566" s="78">
        <f>'2019 PSUI Customer Load'!F566+'2019 PSUI Customer Gen'!F566</f>
        <v>1123.338</v>
      </c>
      <c r="G566" s="78">
        <f>'2019 PSUI Customer Load'!G566+'2019 PSUI Customer Gen'!G566</f>
        <v>1136.047</v>
      </c>
      <c r="H566" s="78">
        <f>'2019 PSUI Customer Load'!H566+'2019 PSUI Customer Gen'!H566</f>
        <v>1178.835</v>
      </c>
      <c r="I566" s="78">
        <f>'2019 PSUI Customer Load'!I566+'2019 PSUI Customer Gen'!I566</f>
        <v>1255.989</v>
      </c>
      <c r="J566" s="78">
        <f>'2019 PSUI Customer Load'!J566+'2019 PSUI Customer Gen'!J566</f>
        <v>1283.2640000000001</v>
      </c>
      <c r="K566" s="78">
        <f>'2019 PSUI Customer Load'!K566+'2019 PSUI Customer Gen'!K566</f>
        <v>1298.721</v>
      </c>
      <c r="L566" s="78">
        <f>'2019 PSUI Customer Load'!L566+'2019 PSUI Customer Gen'!L566</f>
        <v>1543.1669999999999</v>
      </c>
      <c r="M566" s="78">
        <f>'2019 PSUI Customer Load'!M566+'2019 PSUI Customer Gen'!M566</f>
        <v>1729.0169999999998</v>
      </c>
      <c r="N566" s="78">
        <f>'2019 PSUI Customer Load'!N566+'2019 PSUI Customer Gen'!N566</f>
        <v>1681.2950000000001</v>
      </c>
      <c r="O566" s="78">
        <f>'2019 PSUI Customer Load'!O566+'2019 PSUI Customer Gen'!O566</f>
        <v>1674.5330000000001</v>
      </c>
      <c r="P566" s="78">
        <f>'2019 PSUI Customer Load'!P566+'2019 PSUI Customer Gen'!P566</f>
        <v>1675.979</v>
      </c>
      <c r="Q566" s="78">
        <f>'2019 PSUI Customer Load'!Q566+'2019 PSUI Customer Gen'!Q566</f>
        <v>1666.296</v>
      </c>
      <c r="R566" s="78">
        <f>'2019 PSUI Customer Load'!R566+'2019 PSUI Customer Gen'!R566</f>
        <v>1623.3200000000002</v>
      </c>
      <c r="S566" s="78">
        <f>'2019 PSUI Customer Load'!S566+'2019 PSUI Customer Gen'!S566</f>
        <v>1549.2439999999999</v>
      </c>
      <c r="T566" s="78">
        <f>'2019 PSUI Customer Load'!T566+'2019 PSUI Customer Gen'!T566</f>
        <v>1468.9260000000002</v>
      </c>
      <c r="U566" s="78">
        <f>'2019 PSUI Customer Load'!U566+'2019 PSUI Customer Gen'!U566</f>
        <v>1445.5</v>
      </c>
      <c r="V566" s="78">
        <f>'2019 PSUI Customer Load'!V566+'2019 PSUI Customer Gen'!V566</f>
        <v>1359.953</v>
      </c>
      <c r="W566" s="78">
        <f>'2019 PSUI Customer Load'!W566+'2019 PSUI Customer Gen'!W566</f>
        <v>1233.498</v>
      </c>
      <c r="X566" s="78">
        <f>'2019 PSUI Customer Load'!X566+'2019 PSUI Customer Gen'!X566</f>
        <v>1125.4880000000001</v>
      </c>
      <c r="Y566" s="78">
        <f>'2019 PSUI Customer Load'!Y566+'2019 PSUI Customer Gen'!Y566</f>
        <v>1101.308</v>
      </c>
      <c r="Z566" s="78">
        <f>'2019 PSUI Customer Load'!Z566+'2019 PSUI Customer Gen'!Z566</f>
        <v>1097.7639999999999</v>
      </c>
      <c r="AA566" s="86">
        <f t="shared" si="104"/>
        <v>1729.0169999999998</v>
      </c>
      <c r="AB566" s="77">
        <f t="shared" si="105"/>
        <v>2022</v>
      </c>
      <c r="AC566" s="76">
        <f t="shared" si="106"/>
        <v>5</v>
      </c>
      <c r="AD566" s="76" t="str">
        <f t="shared" si="107"/>
        <v/>
      </c>
      <c r="AE566" s="76" t="str">
        <f t="shared" si="108"/>
        <v/>
      </c>
      <c r="AF566" s="74">
        <f t="shared" si="109"/>
        <v>1729.0169999999998</v>
      </c>
      <c r="AG566" s="75" t="str">
        <f t="shared" si="110"/>
        <v>11:00</v>
      </c>
      <c r="AH566" s="74">
        <f t="shared" si="111"/>
        <v>34255.286</v>
      </c>
      <c r="AI566" s="73" t="str">
        <f t="shared" si="112"/>
        <v/>
      </c>
      <c r="AJ566" s="73" t="str">
        <f t="shared" si="113"/>
        <v/>
      </c>
      <c r="AK566" s="73" t="str">
        <f t="shared" si="114"/>
        <v/>
      </c>
      <c r="AL566" s="72" t="str">
        <f t="shared" si="115"/>
        <v/>
      </c>
      <c r="AM566" s="71" t="str">
        <f t="shared" si="116"/>
        <v/>
      </c>
    </row>
    <row r="567" spans="2:39" ht="13.8" thickBot="1">
      <c r="B567" s="79">
        <v>44699</v>
      </c>
      <c r="C567" s="78">
        <f>'2019 PSUI Customer Load'!C567+'2019 PSUI Customer Gen'!C567</f>
        <v>1088.4599999999998</v>
      </c>
      <c r="D567" s="78">
        <f>'2019 PSUI Customer Load'!D567+'2019 PSUI Customer Gen'!D567</f>
        <v>1068.8520000000001</v>
      </c>
      <c r="E567" s="78">
        <f>'2019 PSUI Customer Load'!E567+'2019 PSUI Customer Gen'!E567</f>
        <v>1093.27</v>
      </c>
      <c r="F567" s="78">
        <f>'2019 PSUI Customer Load'!F567+'2019 PSUI Customer Gen'!F567</f>
        <v>1137.06</v>
      </c>
      <c r="G567" s="78">
        <f>'2019 PSUI Customer Load'!G567+'2019 PSUI Customer Gen'!G567</f>
        <v>1173.5829999999999</v>
      </c>
      <c r="H567" s="78">
        <f>'2019 PSUI Customer Load'!H567+'2019 PSUI Customer Gen'!H567</f>
        <v>1194.7270000000001</v>
      </c>
      <c r="I567" s="78">
        <f>'2019 PSUI Customer Load'!I567+'2019 PSUI Customer Gen'!I567</f>
        <v>1259.326</v>
      </c>
      <c r="J567" s="78">
        <f>'2019 PSUI Customer Load'!J567+'2019 PSUI Customer Gen'!J567</f>
        <v>1291.942</v>
      </c>
      <c r="K567" s="78">
        <f>'2019 PSUI Customer Load'!K567+'2019 PSUI Customer Gen'!K567</f>
        <v>1545.644</v>
      </c>
      <c r="L567" s="78">
        <f>'2019 PSUI Customer Load'!L567+'2019 PSUI Customer Gen'!L567</f>
        <v>1667.0600000000002</v>
      </c>
      <c r="M567" s="78">
        <f>'2019 PSUI Customer Load'!M567+'2019 PSUI Customer Gen'!M567</f>
        <v>1666.7040000000002</v>
      </c>
      <c r="N567" s="78">
        <f>'2019 PSUI Customer Load'!N567+'2019 PSUI Customer Gen'!N567</f>
        <v>1651.508</v>
      </c>
      <c r="O567" s="78">
        <f>'2019 PSUI Customer Load'!O567+'2019 PSUI Customer Gen'!O567</f>
        <v>1646.2370000000001</v>
      </c>
      <c r="P567" s="78">
        <f>'2019 PSUI Customer Load'!P567+'2019 PSUI Customer Gen'!P567</f>
        <v>1614.9380000000001</v>
      </c>
      <c r="Q567" s="78">
        <f>'2019 PSUI Customer Load'!Q567+'2019 PSUI Customer Gen'!Q567</f>
        <v>1419.1790000000001</v>
      </c>
      <c r="R567" s="78">
        <f>'2019 PSUI Customer Load'!R567+'2019 PSUI Customer Gen'!R567</f>
        <v>1275.403</v>
      </c>
      <c r="S567" s="78">
        <f>'2019 PSUI Customer Load'!S567+'2019 PSUI Customer Gen'!S567</f>
        <v>1212.771</v>
      </c>
      <c r="T567" s="78">
        <f>'2019 PSUI Customer Load'!T567+'2019 PSUI Customer Gen'!T567</f>
        <v>1155.761</v>
      </c>
      <c r="U567" s="78">
        <f>'2019 PSUI Customer Load'!U567+'2019 PSUI Customer Gen'!U567</f>
        <v>1131.971</v>
      </c>
      <c r="V567" s="78">
        <f>'2019 PSUI Customer Load'!V567+'2019 PSUI Customer Gen'!V567</f>
        <v>1121.3909999999998</v>
      </c>
      <c r="W567" s="78">
        <f>'2019 PSUI Customer Load'!W567+'2019 PSUI Customer Gen'!W567</f>
        <v>1131.6389999999999</v>
      </c>
      <c r="X567" s="78">
        <f>'2019 PSUI Customer Load'!X567+'2019 PSUI Customer Gen'!X567</f>
        <v>1116.8620000000001</v>
      </c>
      <c r="Y567" s="78">
        <f>'2019 PSUI Customer Load'!Y567+'2019 PSUI Customer Gen'!Y567</f>
        <v>1093.566</v>
      </c>
      <c r="Z567" s="78">
        <f>'2019 PSUI Customer Load'!Z567+'2019 PSUI Customer Gen'!Z567</f>
        <v>1076.7280000000001</v>
      </c>
      <c r="AA567" s="86">
        <f t="shared" si="104"/>
        <v>1667.0600000000002</v>
      </c>
      <c r="AB567" s="77">
        <f t="shared" si="105"/>
        <v>2022</v>
      </c>
      <c r="AC567" s="76">
        <f t="shared" si="106"/>
        <v>5</v>
      </c>
      <c r="AD567" s="76" t="str">
        <f t="shared" si="107"/>
        <v/>
      </c>
      <c r="AE567" s="76" t="str">
        <f t="shared" si="108"/>
        <v/>
      </c>
      <c r="AF567" s="74">
        <f t="shared" si="109"/>
        <v>1667.0600000000002</v>
      </c>
      <c r="AG567" s="75" t="str">
        <f t="shared" si="110"/>
        <v>10:00</v>
      </c>
      <c r="AH567" s="74">
        <f t="shared" si="111"/>
        <v>32501.642</v>
      </c>
      <c r="AI567" s="73" t="str">
        <f t="shared" si="112"/>
        <v/>
      </c>
      <c r="AJ567" s="73" t="str">
        <f t="shared" si="113"/>
        <v/>
      </c>
      <c r="AK567" s="73" t="str">
        <f t="shared" si="114"/>
        <v/>
      </c>
      <c r="AL567" s="72" t="str">
        <f t="shared" si="115"/>
        <v/>
      </c>
      <c r="AM567" s="71" t="str">
        <f t="shared" si="116"/>
        <v/>
      </c>
    </row>
    <row r="568" spans="2:39" ht="13.8" thickBot="1">
      <c r="B568" s="79">
        <v>44700</v>
      </c>
      <c r="C568" s="78">
        <f>'2019 PSUI Customer Load'!C568+'2019 PSUI Customer Gen'!C568</f>
        <v>1074.6200000000001</v>
      </c>
      <c r="D568" s="78">
        <f>'2019 PSUI Customer Load'!D568+'2019 PSUI Customer Gen'!D568</f>
        <v>1079.249</v>
      </c>
      <c r="E568" s="78">
        <f>'2019 PSUI Customer Load'!E568+'2019 PSUI Customer Gen'!E568</f>
        <v>1090.9419999999998</v>
      </c>
      <c r="F568" s="78">
        <f>'2019 PSUI Customer Load'!F568+'2019 PSUI Customer Gen'!F568</f>
        <v>1115.0250000000001</v>
      </c>
      <c r="G568" s="78">
        <f>'2019 PSUI Customer Load'!G568+'2019 PSUI Customer Gen'!G568</f>
        <v>1142.4930000000002</v>
      </c>
      <c r="H568" s="78">
        <f>'2019 PSUI Customer Load'!H568+'2019 PSUI Customer Gen'!H568</f>
        <v>1163.8120000000001</v>
      </c>
      <c r="I568" s="78">
        <f>'2019 PSUI Customer Load'!I568+'2019 PSUI Customer Gen'!I568</f>
        <v>1262.7259999999999</v>
      </c>
      <c r="J568" s="78">
        <f>'2019 PSUI Customer Load'!J568+'2019 PSUI Customer Gen'!J568</f>
        <v>1283.7569999999998</v>
      </c>
      <c r="K568" s="78">
        <f>'2019 PSUI Customer Load'!K568+'2019 PSUI Customer Gen'!K568</f>
        <v>1302.0650000000001</v>
      </c>
      <c r="L568" s="78">
        <f>'2019 PSUI Customer Load'!L568+'2019 PSUI Customer Gen'!L568</f>
        <v>1417.7150000000001</v>
      </c>
      <c r="M568" s="78">
        <f>'2019 PSUI Customer Load'!M568+'2019 PSUI Customer Gen'!M568</f>
        <v>1737.3240000000001</v>
      </c>
      <c r="N568" s="78">
        <f>'2019 PSUI Customer Load'!N568+'2019 PSUI Customer Gen'!N568</f>
        <v>1644.4290000000001</v>
      </c>
      <c r="O568" s="78">
        <f>'2019 PSUI Customer Load'!O568+'2019 PSUI Customer Gen'!O568</f>
        <v>1686.7250000000001</v>
      </c>
      <c r="P568" s="78">
        <f>'2019 PSUI Customer Load'!P568+'2019 PSUI Customer Gen'!P568</f>
        <v>1764.066</v>
      </c>
      <c r="Q568" s="78">
        <f>'2019 PSUI Customer Load'!Q568+'2019 PSUI Customer Gen'!Q568</f>
        <v>1822.7169999999999</v>
      </c>
      <c r="R568" s="78">
        <f>'2019 PSUI Customer Load'!R568+'2019 PSUI Customer Gen'!R568</f>
        <v>1785.0749999999998</v>
      </c>
      <c r="S568" s="78">
        <f>'2019 PSUI Customer Load'!S568+'2019 PSUI Customer Gen'!S568</f>
        <v>1728.7920000000001</v>
      </c>
      <c r="T568" s="78">
        <f>'2019 PSUI Customer Load'!T568+'2019 PSUI Customer Gen'!T568</f>
        <v>1646.1060000000002</v>
      </c>
      <c r="U568" s="78">
        <f>'2019 PSUI Customer Load'!U568+'2019 PSUI Customer Gen'!U568</f>
        <v>1616.05</v>
      </c>
      <c r="V568" s="78">
        <f>'2019 PSUI Customer Load'!V568+'2019 PSUI Customer Gen'!V568</f>
        <v>1559.133</v>
      </c>
      <c r="W568" s="78">
        <f>'2019 PSUI Customer Load'!W568+'2019 PSUI Customer Gen'!W568</f>
        <v>1535.1079999999999</v>
      </c>
      <c r="X568" s="78">
        <f>'2019 PSUI Customer Load'!X568+'2019 PSUI Customer Gen'!X568</f>
        <v>1500.99</v>
      </c>
      <c r="Y568" s="78">
        <f>'2019 PSUI Customer Load'!Y568+'2019 PSUI Customer Gen'!Y568</f>
        <v>1476.5780000000002</v>
      </c>
      <c r="Z568" s="78">
        <f>'2019 PSUI Customer Load'!Z568+'2019 PSUI Customer Gen'!Z568</f>
        <v>1459.0650000000001</v>
      </c>
      <c r="AA568" s="86">
        <f t="shared" si="104"/>
        <v>1822.7169999999999</v>
      </c>
      <c r="AB568" s="77">
        <f t="shared" si="105"/>
        <v>2022</v>
      </c>
      <c r="AC568" s="76">
        <f t="shared" si="106"/>
        <v>5</v>
      </c>
      <c r="AD568" s="76" t="str">
        <f t="shared" si="107"/>
        <v/>
      </c>
      <c r="AE568" s="76" t="str">
        <f t="shared" si="108"/>
        <v/>
      </c>
      <c r="AF568" s="74">
        <f t="shared" si="109"/>
        <v>1822.7169999999999</v>
      </c>
      <c r="AG568" s="75" t="str">
        <f t="shared" si="110"/>
        <v>15:00</v>
      </c>
      <c r="AH568" s="74">
        <f t="shared" si="111"/>
        <v>36717.279000000002</v>
      </c>
      <c r="AI568" s="73" t="str">
        <f t="shared" si="112"/>
        <v/>
      </c>
      <c r="AJ568" s="73" t="str">
        <f t="shared" si="113"/>
        <v/>
      </c>
      <c r="AK568" s="73" t="str">
        <f t="shared" si="114"/>
        <v/>
      </c>
      <c r="AL568" s="72" t="str">
        <f t="shared" si="115"/>
        <v/>
      </c>
      <c r="AM568" s="71" t="str">
        <f t="shared" si="116"/>
        <v/>
      </c>
    </row>
    <row r="569" spans="2:39" ht="13.8" thickBot="1">
      <c r="B569" s="79">
        <v>44701</v>
      </c>
      <c r="C569" s="78">
        <f>'2019 PSUI Customer Load'!C569+'2019 PSUI Customer Gen'!C569</f>
        <v>1418.9880000000001</v>
      </c>
      <c r="D569" s="78">
        <f>'2019 PSUI Customer Load'!D569+'2019 PSUI Customer Gen'!D569</f>
        <v>1400.5409999999999</v>
      </c>
      <c r="E569" s="78">
        <f>'2019 PSUI Customer Load'!E569+'2019 PSUI Customer Gen'!E569</f>
        <v>1390.4349999999999</v>
      </c>
      <c r="F569" s="78">
        <f>'2019 PSUI Customer Load'!F569+'2019 PSUI Customer Gen'!F569</f>
        <v>1307.029</v>
      </c>
      <c r="G569" s="78">
        <f>'2019 PSUI Customer Load'!G569+'2019 PSUI Customer Gen'!G569</f>
        <v>1120.201</v>
      </c>
      <c r="H569" s="78">
        <f>'2019 PSUI Customer Load'!H569+'2019 PSUI Customer Gen'!H569</f>
        <v>1146.9390000000001</v>
      </c>
      <c r="I569" s="78">
        <f>'2019 PSUI Customer Load'!I569+'2019 PSUI Customer Gen'!I569</f>
        <v>1256.146</v>
      </c>
      <c r="J569" s="78">
        <f>'2019 PSUI Customer Load'!J569+'2019 PSUI Customer Gen'!J569</f>
        <v>1369.354</v>
      </c>
      <c r="K569" s="78">
        <f>'2019 PSUI Customer Load'!K569+'2019 PSUI Customer Gen'!K569</f>
        <v>1794.4839999999999</v>
      </c>
      <c r="L569" s="78">
        <f>'2019 PSUI Customer Load'!L569+'2019 PSUI Customer Gen'!L569</f>
        <v>1913.4290000000001</v>
      </c>
      <c r="M569" s="78">
        <f>'2019 PSUI Customer Load'!M569+'2019 PSUI Customer Gen'!M569</f>
        <v>1983.3689999999999</v>
      </c>
      <c r="N569" s="78">
        <f>'2019 PSUI Customer Load'!N569+'2019 PSUI Customer Gen'!N569</f>
        <v>1932.913</v>
      </c>
      <c r="O569" s="78">
        <f>'2019 PSUI Customer Load'!O569+'2019 PSUI Customer Gen'!O569</f>
        <v>1914.7170000000001</v>
      </c>
      <c r="P569" s="78">
        <f>'2019 PSUI Customer Load'!P569+'2019 PSUI Customer Gen'!P569</f>
        <v>1927.3140000000001</v>
      </c>
      <c r="Q569" s="78">
        <f>'2019 PSUI Customer Load'!Q569+'2019 PSUI Customer Gen'!Q569</f>
        <v>1930.2660000000001</v>
      </c>
      <c r="R569" s="78">
        <f>'2019 PSUI Customer Load'!R569+'2019 PSUI Customer Gen'!R569</f>
        <v>1912.7090000000001</v>
      </c>
      <c r="S569" s="78">
        <f>'2019 PSUI Customer Load'!S569+'2019 PSUI Customer Gen'!S569</f>
        <v>1898.3690000000001</v>
      </c>
      <c r="T569" s="78">
        <f>'2019 PSUI Customer Load'!T569+'2019 PSUI Customer Gen'!T569</f>
        <v>1734.9279999999999</v>
      </c>
      <c r="U569" s="78">
        <f>'2019 PSUI Customer Load'!U569+'2019 PSUI Customer Gen'!U569</f>
        <v>1760.22</v>
      </c>
      <c r="V569" s="78">
        <f>'2019 PSUI Customer Load'!V569+'2019 PSUI Customer Gen'!V569</f>
        <v>1723.44</v>
      </c>
      <c r="W569" s="78">
        <f>'2019 PSUI Customer Load'!W569+'2019 PSUI Customer Gen'!W569</f>
        <v>1719.34</v>
      </c>
      <c r="X569" s="78">
        <f>'2019 PSUI Customer Load'!X569+'2019 PSUI Customer Gen'!X569</f>
        <v>1677.34</v>
      </c>
      <c r="Y569" s="78">
        <f>'2019 PSUI Customer Load'!Y569+'2019 PSUI Customer Gen'!Y569</f>
        <v>1638.91</v>
      </c>
      <c r="Z569" s="78">
        <f>'2019 PSUI Customer Load'!Z569+'2019 PSUI Customer Gen'!Z569</f>
        <v>1621.94</v>
      </c>
      <c r="AA569" s="86">
        <f t="shared" si="104"/>
        <v>1983.3689999999999</v>
      </c>
      <c r="AB569" s="77">
        <f t="shared" si="105"/>
        <v>2022</v>
      </c>
      <c r="AC569" s="76">
        <f t="shared" si="106"/>
        <v>5</v>
      </c>
      <c r="AD569" s="76" t="str">
        <f t="shared" si="107"/>
        <v/>
      </c>
      <c r="AE569" s="76" t="str">
        <f t="shared" si="108"/>
        <v/>
      </c>
      <c r="AF569" s="74">
        <f t="shared" si="109"/>
        <v>1983.3689999999999</v>
      </c>
      <c r="AG569" s="75" t="str">
        <f t="shared" si="110"/>
        <v>11:00</v>
      </c>
      <c r="AH569" s="74">
        <f t="shared" si="111"/>
        <v>41476.689999999995</v>
      </c>
      <c r="AI569" s="73" t="str">
        <f t="shared" si="112"/>
        <v/>
      </c>
      <c r="AJ569" s="73" t="str">
        <f t="shared" si="113"/>
        <v/>
      </c>
      <c r="AK569" s="73" t="str">
        <f t="shared" si="114"/>
        <v/>
      </c>
      <c r="AL569" s="72" t="str">
        <f t="shared" si="115"/>
        <v/>
      </c>
      <c r="AM569" s="71" t="str">
        <f t="shared" si="116"/>
        <v/>
      </c>
    </row>
    <row r="570" spans="2:39" ht="13.8" thickBot="1">
      <c r="B570" s="79">
        <v>44702</v>
      </c>
      <c r="C570" s="78">
        <f>'2019 PSUI Customer Load'!C570+'2019 PSUI Customer Gen'!C570</f>
        <v>1605.77</v>
      </c>
      <c r="D570" s="78">
        <f>'2019 PSUI Customer Load'!D570+'2019 PSUI Customer Gen'!D570</f>
        <v>1591.03</v>
      </c>
      <c r="E570" s="78">
        <f>'2019 PSUI Customer Load'!E570+'2019 PSUI Customer Gen'!E570</f>
        <v>1587.92</v>
      </c>
      <c r="F570" s="78">
        <f>'2019 PSUI Customer Load'!F570+'2019 PSUI Customer Gen'!F570</f>
        <v>1591.07</v>
      </c>
      <c r="G570" s="78">
        <f>'2019 PSUI Customer Load'!G570+'2019 PSUI Customer Gen'!G570</f>
        <v>1605.94</v>
      </c>
      <c r="H570" s="78">
        <f>'2019 PSUI Customer Load'!H570+'2019 PSUI Customer Gen'!H570</f>
        <v>1612.56</v>
      </c>
      <c r="I570" s="78">
        <f>'2019 PSUI Customer Load'!I570+'2019 PSUI Customer Gen'!I570</f>
        <v>1700.44</v>
      </c>
      <c r="J570" s="78">
        <f>'2019 PSUI Customer Load'!J570+'2019 PSUI Customer Gen'!J570</f>
        <v>1718.78</v>
      </c>
      <c r="K570" s="78">
        <f>'2019 PSUI Customer Load'!K570+'2019 PSUI Customer Gen'!K570</f>
        <v>1759.35</v>
      </c>
      <c r="L570" s="78">
        <f>'2019 PSUI Customer Load'!L570+'2019 PSUI Customer Gen'!L570</f>
        <v>1818.95</v>
      </c>
      <c r="M570" s="78">
        <f>'2019 PSUI Customer Load'!M570+'2019 PSUI Customer Gen'!M570</f>
        <v>1868.79</v>
      </c>
      <c r="N570" s="78">
        <f>'2019 PSUI Customer Load'!N570+'2019 PSUI Customer Gen'!N570</f>
        <v>1733.62</v>
      </c>
      <c r="O570" s="78">
        <f>'2019 PSUI Customer Load'!O570+'2019 PSUI Customer Gen'!O570</f>
        <v>1739.5</v>
      </c>
      <c r="P570" s="78">
        <f>'2019 PSUI Customer Load'!P570+'2019 PSUI Customer Gen'!P570</f>
        <v>1742.2</v>
      </c>
      <c r="Q570" s="78">
        <f>'2019 PSUI Customer Load'!Q570+'2019 PSUI Customer Gen'!Q570</f>
        <v>1746.89</v>
      </c>
      <c r="R570" s="78">
        <f>'2019 PSUI Customer Load'!R570+'2019 PSUI Customer Gen'!R570</f>
        <v>1699.67</v>
      </c>
      <c r="S570" s="78">
        <f>'2019 PSUI Customer Load'!S570+'2019 PSUI Customer Gen'!S570</f>
        <v>1654.1</v>
      </c>
      <c r="T570" s="78">
        <f>'2019 PSUI Customer Load'!T570+'2019 PSUI Customer Gen'!T570</f>
        <v>1658.86</v>
      </c>
      <c r="U570" s="78">
        <f>'2019 PSUI Customer Load'!U570+'2019 PSUI Customer Gen'!U570</f>
        <v>1552.18</v>
      </c>
      <c r="V570" s="78">
        <f>'2019 PSUI Customer Load'!V570+'2019 PSUI Customer Gen'!V570</f>
        <v>1557.89</v>
      </c>
      <c r="W570" s="78">
        <f>'2019 PSUI Customer Load'!W570+'2019 PSUI Customer Gen'!W570</f>
        <v>1565.13</v>
      </c>
      <c r="X570" s="78">
        <f>'2019 PSUI Customer Load'!X570+'2019 PSUI Customer Gen'!X570</f>
        <v>1566.11</v>
      </c>
      <c r="Y570" s="78">
        <f>'2019 PSUI Customer Load'!Y570+'2019 PSUI Customer Gen'!Y570</f>
        <v>1564.54</v>
      </c>
      <c r="Z570" s="78">
        <f>'2019 PSUI Customer Load'!Z570+'2019 PSUI Customer Gen'!Z570</f>
        <v>1553.72</v>
      </c>
      <c r="AA570" s="86">
        <f t="shared" si="104"/>
        <v>1868.79</v>
      </c>
      <c r="AB570" s="77">
        <f t="shared" si="105"/>
        <v>2022</v>
      </c>
      <c r="AC570" s="76">
        <f t="shared" si="106"/>
        <v>5</v>
      </c>
      <c r="AD570" s="76" t="str">
        <f t="shared" si="107"/>
        <v/>
      </c>
      <c r="AE570" s="76" t="str">
        <f t="shared" si="108"/>
        <v/>
      </c>
      <c r="AF570" s="74">
        <f t="shared" si="109"/>
        <v>1868.79</v>
      </c>
      <c r="AG570" s="75" t="str">
        <f t="shared" si="110"/>
        <v>11:00</v>
      </c>
      <c r="AH570" s="74">
        <f t="shared" si="111"/>
        <v>41663.800000000003</v>
      </c>
      <c r="AI570" s="73" t="str">
        <f t="shared" si="112"/>
        <v/>
      </c>
      <c r="AJ570" s="73" t="str">
        <f t="shared" si="113"/>
        <v/>
      </c>
      <c r="AK570" s="73" t="str">
        <f t="shared" si="114"/>
        <v/>
      </c>
      <c r="AL570" s="72" t="str">
        <f t="shared" si="115"/>
        <v/>
      </c>
      <c r="AM570" s="71" t="str">
        <f t="shared" si="116"/>
        <v/>
      </c>
    </row>
    <row r="571" spans="2:39" ht="13.8" thickBot="1">
      <c r="B571" s="79">
        <v>44703</v>
      </c>
      <c r="C571" s="78">
        <f>'2019 PSUI Customer Load'!C571+'2019 PSUI Customer Gen'!C571</f>
        <v>1539.93</v>
      </c>
      <c r="D571" s="78">
        <f>'2019 PSUI Customer Load'!D571+'2019 PSUI Customer Gen'!D571</f>
        <v>1531.08</v>
      </c>
      <c r="E571" s="78">
        <f>'2019 PSUI Customer Load'!E571+'2019 PSUI Customer Gen'!E571</f>
        <v>1513.61</v>
      </c>
      <c r="F571" s="78">
        <f>'2019 PSUI Customer Load'!F571+'2019 PSUI Customer Gen'!F571</f>
        <v>1451.14</v>
      </c>
      <c r="G571" s="78">
        <f>'2019 PSUI Customer Load'!G571+'2019 PSUI Customer Gen'!G571</f>
        <v>1365.49</v>
      </c>
      <c r="H571" s="78">
        <f>'2019 PSUI Customer Load'!H571+'2019 PSUI Customer Gen'!H571</f>
        <v>1374.91</v>
      </c>
      <c r="I571" s="78">
        <f>'2019 PSUI Customer Load'!I571+'2019 PSUI Customer Gen'!I571</f>
        <v>1487.85</v>
      </c>
      <c r="J571" s="78">
        <f>'2019 PSUI Customer Load'!J571+'2019 PSUI Customer Gen'!J571</f>
        <v>1610.11</v>
      </c>
      <c r="K571" s="78">
        <f>'2019 PSUI Customer Load'!K571+'2019 PSUI Customer Gen'!K571</f>
        <v>1538.46</v>
      </c>
      <c r="L571" s="78">
        <f>'2019 PSUI Customer Load'!L571+'2019 PSUI Customer Gen'!L571</f>
        <v>1352.79</v>
      </c>
      <c r="M571" s="78">
        <f>'2019 PSUI Customer Load'!M571+'2019 PSUI Customer Gen'!M571</f>
        <v>1116.75</v>
      </c>
      <c r="N571" s="78">
        <f>'2019 PSUI Customer Load'!N571+'2019 PSUI Customer Gen'!N571</f>
        <v>1095.96</v>
      </c>
      <c r="O571" s="78">
        <f>'2019 PSUI Customer Load'!O571+'2019 PSUI Customer Gen'!O571</f>
        <v>1102.1500000000001</v>
      </c>
      <c r="P571" s="78">
        <f>'2019 PSUI Customer Load'!P571+'2019 PSUI Customer Gen'!P571</f>
        <v>1402.87</v>
      </c>
      <c r="Q571" s="78">
        <f>'2019 PSUI Customer Load'!Q571+'2019 PSUI Customer Gen'!Q571</f>
        <v>1483.37</v>
      </c>
      <c r="R571" s="78">
        <f>'2019 PSUI Customer Load'!R571+'2019 PSUI Customer Gen'!R571</f>
        <v>1425.1469999999999</v>
      </c>
      <c r="S571" s="78">
        <f>'2019 PSUI Customer Load'!S571+'2019 PSUI Customer Gen'!S571</f>
        <v>1374.2249999999999</v>
      </c>
      <c r="T571" s="78">
        <f>'2019 PSUI Customer Load'!T571+'2019 PSUI Customer Gen'!T571</f>
        <v>1341.9470000000001</v>
      </c>
      <c r="U571" s="78">
        <f>'2019 PSUI Customer Load'!U571+'2019 PSUI Customer Gen'!U571</f>
        <v>1072.1879999999999</v>
      </c>
      <c r="V571" s="78">
        <f>'2019 PSUI Customer Load'!V571+'2019 PSUI Customer Gen'!V571</f>
        <v>1046.296</v>
      </c>
      <c r="W571" s="78">
        <f>'2019 PSUI Customer Load'!W571+'2019 PSUI Customer Gen'!W571</f>
        <v>1062.8480000000002</v>
      </c>
      <c r="X571" s="78">
        <f>'2019 PSUI Customer Load'!X571+'2019 PSUI Customer Gen'!X571</f>
        <v>1059.3290000000002</v>
      </c>
      <c r="Y571" s="78">
        <f>'2019 PSUI Customer Load'!Y571+'2019 PSUI Customer Gen'!Y571</f>
        <v>1047.011</v>
      </c>
      <c r="Z571" s="78">
        <f>'2019 PSUI Customer Load'!Z571+'2019 PSUI Customer Gen'!Z571</f>
        <v>1050.8880000000001</v>
      </c>
      <c r="AA571" s="86">
        <f t="shared" si="104"/>
        <v>1610.11</v>
      </c>
      <c r="AB571" s="77">
        <f t="shared" si="105"/>
        <v>2022</v>
      </c>
      <c r="AC571" s="76">
        <f t="shared" si="106"/>
        <v>5</v>
      </c>
      <c r="AD571" s="76" t="str">
        <f t="shared" si="107"/>
        <v/>
      </c>
      <c r="AE571" s="76" t="str">
        <f t="shared" si="108"/>
        <v/>
      </c>
      <c r="AF571" s="74">
        <f t="shared" si="109"/>
        <v>1610.11</v>
      </c>
      <c r="AG571" s="75" t="str">
        <f t="shared" si="110"/>
        <v>8:00</v>
      </c>
      <c r="AH571" s="74">
        <f t="shared" si="111"/>
        <v>33056.458999999995</v>
      </c>
      <c r="AI571" s="73" t="str">
        <f t="shared" si="112"/>
        <v/>
      </c>
      <c r="AJ571" s="73" t="str">
        <f t="shared" si="113"/>
        <v/>
      </c>
      <c r="AK571" s="73" t="str">
        <f t="shared" si="114"/>
        <v/>
      </c>
      <c r="AL571" s="72" t="str">
        <f t="shared" si="115"/>
        <v/>
      </c>
      <c r="AM571" s="71" t="str">
        <f t="shared" si="116"/>
        <v/>
      </c>
    </row>
    <row r="572" spans="2:39" ht="13.8" thickBot="1">
      <c r="B572" s="79">
        <v>44704</v>
      </c>
      <c r="C572" s="78">
        <f>'2019 PSUI Customer Load'!C572+'2019 PSUI Customer Gen'!C572</f>
        <v>1038.617</v>
      </c>
      <c r="D572" s="78">
        <f>'2019 PSUI Customer Load'!D572+'2019 PSUI Customer Gen'!D572</f>
        <v>1042.184</v>
      </c>
      <c r="E572" s="78">
        <f>'2019 PSUI Customer Load'!E572+'2019 PSUI Customer Gen'!E572</f>
        <v>1069.1489999999999</v>
      </c>
      <c r="F572" s="78">
        <f>'2019 PSUI Customer Load'!F572+'2019 PSUI Customer Gen'!F572</f>
        <v>1095.2760000000001</v>
      </c>
      <c r="G572" s="78">
        <f>'2019 PSUI Customer Load'!G572+'2019 PSUI Customer Gen'!G572</f>
        <v>1080.771</v>
      </c>
      <c r="H572" s="78">
        <f>'2019 PSUI Customer Load'!H572+'2019 PSUI Customer Gen'!H572</f>
        <v>1103.597</v>
      </c>
      <c r="I572" s="78">
        <f>'2019 PSUI Customer Load'!I572+'2019 PSUI Customer Gen'!I572</f>
        <v>1151.5339999999999</v>
      </c>
      <c r="J572" s="78">
        <f>'2019 PSUI Customer Load'!J572+'2019 PSUI Customer Gen'!J572</f>
        <v>1117.5919999999999</v>
      </c>
      <c r="K572" s="78">
        <f>'2019 PSUI Customer Load'!K572+'2019 PSUI Customer Gen'!K572</f>
        <v>1245.2470000000001</v>
      </c>
      <c r="L572" s="78">
        <f>'2019 PSUI Customer Load'!L572+'2019 PSUI Customer Gen'!L572</f>
        <v>1510.829</v>
      </c>
      <c r="M572" s="78">
        <f>'2019 PSUI Customer Load'!M572+'2019 PSUI Customer Gen'!M572</f>
        <v>1562.0970000000002</v>
      </c>
      <c r="N572" s="78">
        <f>'2019 PSUI Customer Load'!N572+'2019 PSUI Customer Gen'!N572</f>
        <v>1549.9780000000001</v>
      </c>
      <c r="O572" s="78">
        <f>'2019 PSUI Customer Load'!O572+'2019 PSUI Customer Gen'!O572</f>
        <v>1558.953</v>
      </c>
      <c r="P572" s="78">
        <f>'2019 PSUI Customer Load'!P572+'2019 PSUI Customer Gen'!P572</f>
        <v>1553.604</v>
      </c>
      <c r="Q572" s="78">
        <f>'2019 PSUI Customer Load'!Q572+'2019 PSUI Customer Gen'!Q572</f>
        <v>1560.2750000000001</v>
      </c>
      <c r="R572" s="78">
        <f>'2019 PSUI Customer Load'!R572+'2019 PSUI Customer Gen'!R572</f>
        <v>1435.4830000000002</v>
      </c>
      <c r="S572" s="78">
        <f>'2019 PSUI Customer Load'!S572+'2019 PSUI Customer Gen'!S572</f>
        <v>1418.34</v>
      </c>
      <c r="T572" s="78">
        <f>'2019 PSUI Customer Load'!T572+'2019 PSUI Customer Gen'!T572</f>
        <v>1353.98</v>
      </c>
      <c r="U572" s="78">
        <f>'2019 PSUI Customer Load'!U572+'2019 PSUI Customer Gen'!U572</f>
        <v>1318.69</v>
      </c>
      <c r="V572" s="78">
        <f>'2019 PSUI Customer Load'!V572+'2019 PSUI Customer Gen'!V572</f>
        <v>1269.8699999999999</v>
      </c>
      <c r="W572" s="78">
        <f>'2019 PSUI Customer Load'!W572+'2019 PSUI Customer Gen'!W572</f>
        <v>1141.95</v>
      </c>
      <c r="X572" s="78">
        <f>'2019 PSUI Customer Load'!X572+'2019 PSUI Customer Gen'!X572</f>
        <v>1030.02</v>
      </c>
      <c r="Y572" s="78">
        <f>'2019 PSUI Customer Load'!Y572+'2019 PSUI Customer Gen'!Y572</f>
        <v>1019.27</v>
      </c>
      <c r="Z572" s="78">
        <f>'2019 PSUI Customer Load'!Z572+'2019 PSUI Customer Gen'!Z572</f>
        <v>1023.64</v>
      </c>
      <c r="AA572" s="86">
        <f t="shared" si="104"/>
        <v>1562.0970000000002</v>
      </c>
      <c r="AB572" s="77">
        <f t="shared" si="105"/>
        <v>2022</v>
      </c>
      <c r="AC572" s="76">
        <f t="shared" si="106"/>
        <v>5</v>
      </c>
      <c r="AD572" s="76" t="str">
        <f t="shared" si="107"/>
        <v/>
      </c>
      <c r="AE572" s="76" t="str">
        <f t="shared" si="108"/>
        <v/>
      </c>
      <c r="AF572" s="74">
        <f t="shared" si="109"/>
        <v>1562.0970000000002</v>
      </c>
      <c r="AG572" s="75" t="str">
        <f t="shared" si="110"/>
        <v>11:00</v>
      </c>
      <c r="AH572" s="74">
        <f t="shared" si="111"/>
        <v>31813.043000000001</v>
      </c>
      <c r="AI572" s="73" t="str">
        <f t="shared" si="112"/>
        <v/>
      </c>
      <c r="AJ572" s="73" t="str">
        <f t="shared" si="113"/>
        <v/>
      </c>
      <c r="AK572" s="73" t="str">
        <f t="shared" si="114"/>
        <v/>
      </c>
      <c r="AL572" s="72" t="str">
        <f t="shared" si="115"/>
        <v/>
      </c>
      <c r="AM572" s="71" t="str">
        <f t="shared" si="116"/>
        <v/>
      </c>
    </row>
    <row r="573" spans="2:39" ht="13.8" thickBot="1">
      <c r="B573" s="79">
        <v>44705</v>
      </c>
      <c r="C573" s="78">
        <f>'2019 PSUI Customer Load'!C573+'2019 PSUI Customer Gen'!C573</f>
        <v>1025.8900000000001</v>
      </c>
      <c r="D573" s="78">
        <f>'2019 PSUI Customer Load'!D573+'2019 PSUI Customer Gen'!D573</f>
        <v>1024.17</v>
      </c>
      <c r="E573" s="78">
        <f>'2019 PSUI Customer Load'!E573+'2019 PSUI Customer Gen'!E573</f>
        <v>1033.27</v>
      </c>
      <c r="F573" s="78">
        <f>'2019 PSUI Customer Load'!F573+'2019 PSUI Customer Gen'!F573</f>
        <v>1091.0899999999999</v>
      </c>
      <c r="G573" s="78">
        <f>'2019 PSUI Customer Load'!G573+'2019 PSUI Customer Gen'!G573</f>
        <v>1090.5</v>
      </c>
      <c r="H573" s="78">
        <f>'2019 PSUI Customer Load'!H573+'2019 PSUI Customer Gen'!H573</f>
        <v>1110.73</v>
      </c>
      <c r="I573" s="78">
        <f>'2019 PSUI Customer Load'!I573+'2019 PSUI Customer Gen'!I573</f>
        <v>1187.55</v>
      </c>
      <c r="J573" s="78">
        <f>'2019 PSUI Customer Load'!J573+'2019 PSUI Customer Gen'!J573</f>
        <v>1291.251</v>
      </c>
      <c r="K573" s="78">
        <f>'2019 PSUI Customer Load'!K573+'2019 PSUI Customer Gen'!K573</f>
        <v>1383.09</v>
      </c>
      <c r="L573" s="78">
        <f>'2019 PSUI Customer Load'!L573+'2019 PSUI Customer Gen'!L573</f>
        <v>1552.759</v>
      </c>
      <c r="M573" s="78">
        <f>'2019 PSUI Customer Load'!M573+'2019 PSUI Customer Gen'!M573</f>
        <v>1736.5910000000001</v>
      </c>
      <c r="N573" s="78">
        <f>'2019 PSUI Customer Load'!N573+'2019 PSUI Customer Gen'!N573</f>
        <v>1732.52</v>
      </c>
      <c r="O573" s="78">
        <f>'2019 PSUI Customer Load'!O573+'2019 PSUI Customer Gen'!O573</f>
        <v>1766.8870000000002</v>
      </c>
      <c r="P573" s="78">
        <f>'2019 PSUI Customer Load'!P573+'2019 PSUI Customer Gen'!P573</f>
        <v>1773.78</v>
      </c>
      <c r="Q573" s="78">
        <f>'2019 PSUI Customer Load'!Q573+'2019 PSUI Customer Gen'!Q573</f>
        <v>1777.8780000000002</v>
      </c>
      <c r="R573" s="78">
        <f>'2019 PSUI Customer Load'!R573+'2019 PSUI Customer Gen'!R573</f>
        <v>1753.5129999999999</v>
      </c>
      <c r="S573" s="78">
        <f>'2019 PSUI Customer Load'!S573+'2019 PSUI Customer Gen'!S573</f>
        <v>1676.5050000000001</v>
      </c>
      <c r="T573" s="78">
        <f>'2019 PSUI Customer Load'!T573+'2019 PSUI Customer Gen'!T573</f>
        <v>1589.7930000000001</v>
      </c>
      <c r="U573" s="78">
        <f>'2019 PSUI Customer Load'!U573+'2019 PSUI Customer Gen'!U573</f>
        <v>1531.836</v>
      </c>
      <c r="V573" s="78">
        <f>'2019 PSUI Customer Load'!V573+'2019 PSUI Customer Gen'!V573</f>
        <v>1440.6940000000002</v>
      </c>
      <c r="W573" s="78">
        <f>'2019 PSUI Customer Load'!W573+'2019 PSUI Customer Gen'!W573</f>
        <v>1408.8620000000001</v>
      </c>
      <c r="X573" s="78">
        <f>'2019 PSUI Customer Load'!X573+'2019 PSUI Customer Gen'!X573</f>
        <v>1091.2669999999998</v>
      </c>
      <c r="Y573" s="78">
        <f>'2019 PSUI Customer Load'!Y573+'2019 PSUI Customer Gen'!Y573</f>
        <v>1074.633</v>
      </c>
      <c r="Z573" s="78">
        <f>'2019 PSUI Customer Load'!Z573+'2019 PSUI Customer Gen'!Z573</f>
        <v>1080.2420000000002</v>
      </c>
      <c r="AA573" s="86">
        <f t="shared" si="104"/>
        <v>1777.8780000000002</v>
      </c>
      <c r="AB573" s="77">
        <f t="shared" si="105"/>
        <v>2022</v>
      </c>
      <c r="AC573" s="76">
        <f t="shared" si="106"/>
        <v>5</v>
      </c>
      <c r="AD573" s="76" t="str">
        <f t="shared" si="107"/>
        <v/>
      </c>
      <c r="AE573" s="76" t="str">
        <f t="shared" si="108"/>
        <v/>
      </c>
      <c r="AF573" s="74">
        <f t="shared" si="109"/>
        <v>1777.8780000000002</v>
      </c>
      <c r="AG573" s="75" t="str">
        <f t="shared" si="110"/>
        <v>15:00</v>
      </c>
      <c r="AH573" s="74">
        <f t="shared" si="111"/>
        <v>35003.178999999996</v>
      </c>
      <c r="AI573" s="73" t="str">
        <f t="shared" si="112"/>
        <v/>
      </c>
      <c r="AJ573" s="73" t="str">
        <f t="shared" si="113"/>
        <v/>
      </c>
      <c r="AK573" s="73" t="str">
        <f t="shared" si="114"/>
        <v/>
      </c>
      <c r="AL573" s="72" t="str">
        <f t="shared" si="115"/>
        <v/>
      </c>
      <c r="AM573" s="71" t="str">
        <f t="shared" si="116"/>
        <v/>
      </c>
    </row>
    <row r="574" spans="2:39" ht="13.8" thickBot="1">
      <c r="B574" s="79">
        <v>44706</v>
      </c>
      <c r="C574" s="78">
        <f>'2019 PSUI Customer Load'!C574+'2019 PSUI Customer Gen'!C574</f>
        <v>1074.3090000000002</v>
      </c>
      <c r="D574" s="78">
        <f>'2019 PSUI Customer Load'!D574+'2019 PSUI Customer Gen'!D574</f>
        <v>1072.895</v>
      </c>
      <c r="E574" s="78">
        <f>'2019 PSUI Customer Load'!E574+'2019 PSUI Customer Gen'!E574</f>
        <v>1092.5060000000001</v>
      </c>
      <c r="F574" s="78">
        <f>'2019 PSUI Customer Load'!F574+'2019 PSUI Customer Gen'!F574</f>
        <v>1117.6299999999999</v>
      </c>
      <c r="G574" s="78">
        <f>'2019 PSUI Customer Load'!G574+'2019 PSUI Customer Gen'!G574</f>
        <v>1062.277</v>
      </c>
      <c r="H574" s="78">
        <f>'2019 PSUI Customer Load'!H574+'2019 PSUI Customer Gen'!H574</f>
        <v>1111.5999999999999</v>
      </c>
      <c r="I574" s="78">
        <f>'2019 PSUI Customer Load'!I574+'2019 PSUI Customer Gen'!I574</f>
        <v>1218.3499999999999</v>
      </c>
      <c r="J574" s="78">
        <f>'2019 PSUI Customer Load'!J574+'2019 PSUI Customer Gen'!J574</f>
        <v>1361.4160000000002</v>
      </c>
      <c r="K574" s="78">
        <f>'2019 PSUI Customer Load'!K574+'2019 PSUI Customer Gen'!K574</f>
        <v>1709.8109999999999</v>
      </c>
      <c r="L574" s="78">
        <f>'2019 PSUI Customer Load'!L574+'2019 PSUI Customer Gen'!L574</f>
        <v>1742.0119999999999</v>
      </c>
      <c r="M574" s="78">
        <f>'2019 PSUI Customer Load'!M574+'2019 PSUI Customer Gen'!M574</f>
        <v>1772.277</v>
      </c>
      <c r="N574" s="78">
        <f>'2019 PSUI Customer Load'!N574+'2019 PSUI Customer Gen'!N574</f>
        <v>1777.989</v>
      </c>
      <c r="O574" s="78">
        <f>'2019 PSUI Customer Load'!O574+'2019 PSUI Customer Gen'!O574</f>
        <v>1813.241</v>
      </c>
      <c r="P574" s="78">
        <f>'2019 PSUI Customer Load'!P574+'2019 PSUI Customer Gen'!P574</f>
        <v>1782.9959999999999</v>
      </c>
      <c r="Q574" s="78">
        <f>'2019 PSUI Customer Load'!Q574+'2019 PSUI Customer Gen'!Q574</f>
        <v>1781.2540000000001</v>
      </c>
      <c r="R574" s="78">
        <f>'2019 PSUI Customer Load'!R574+'2019 PSUI Customer Gen'!R574</f>
        <v>1716.9670000000001</v>
      </c>
      <c r="S574" s="78">
        <f>'2019 PSUI Customer Load'!S574+'2019 PSUI Customer Gen'!S574</f>
        <v>1633.222</v>
      </c>
      <c r="T574" s="78">
        <f>'2019 PSUI Customer Load'!T574+'2019 PSUI Customer Gen'!T574</f>
        <v>1540.2529999999999</v>
      </c>
      <c r="U574" s="78">
        <f>'2019 PSUI Customer Load'!U574+'2019 PSUI Customer Gen'!U574</f>
        <v>1500.3979999999999</v>
      </c>
      <c r="V574" s="78">
        <f>'2019 PSUI Customer Load'!V574+'2019 PSUI Customer Gen'!V574</f>
        <v>1477.115</v>
      </c>
      <c r="W574" s="78">
        <f>'2019 PSUI Customer Load'!W574+'2019 PSUI Customer Gen'!W574</f>
        <v>1476.3420000000001</v>
      </c>
      <c r="X574" s="78">
        <f>'2019 PSUI Customer Load'!X574+'2019 PSUI Customer Gen'!X574</f>
        <v>1456.65</v>
      </c>
      <c r="Y574" s="78">
        <f>'2019 PSUI Customer Load'!Y574+'2019 PSUI Customer Gen'!Y574</f>
        <v>1355.059</v>
      </c>
      <c r="Z574" s="78">
        <f>'2019 PSUI Customer Load'!Z574+'2019 PSUI Customer Gen'!Z574</f>
        <v>1252.991</v>
      </c>
      <c r="AA574" s="86">
        <f t="shared" si="104"/>
        <v>1813.241</v>
      </c>
      <c r="AB574" s="77">
        <f t="shared" si="105"/>
        <v>2022</v>
      </c>
      <c r="AC574" s="76">
        <f t="shared" si="106"/>
        <v>5</v>
      </c>
      <c r="AD574" s="76" t="str">
        <f t="shared" si="107"/>
        <v/>
      </c>
      <c r="AE574" s="76" t="str">
        <f t="shared" si="108"/>
        <v/>
      </c>
      <c r="AF574" s="74">
        <f t="shared" si="109"/>
        <v>1813.241</v>
      </c>
      <c r="AG574" s="75" t="str">
        <f t="shared" si="110"/>
        <v>13:00</v>
      </c>
      <c r="AH574" s="74">
        <f t="shared" si="111"/>
        <v>36712.801000000014</v>
      </c>
      <c r="AI574" s="73" t="str">
        <f t="shared" si="112"/>
        <v/>
      </c>
      <c r="AJ574" s="73" t="str">
        <f t="shared" si="113"/>
        <v/>
      </c>
      <c r="AK574" s="73" t="str">
        <f t="shared" si="114"/>
        <v/>
      </c>
      <c r="AL574" s="72" t="str">
        <f t="shared" si="115"/>
        <v/>
      </c>
      <c r="AM574" s="71" t="str">
        <f t="shared" si="116"/>
        <v/>
      </c>
    </row>
    <row r="575" spans="2:39" ht="13.8" thickBot="1">
      <c r="B575" s="79">
        <v>44707</v>
      </c>
      <c r="C575" s="78">
        <f>'2019 PSUI Customer Load'!C575+'2019 PSUI Customer Gen'!C575</f>
        <v>1248.585</v>
      </c>
      <c r="D575" s="78">
        <f>'2019 PSUI Customer Load'!D575+'2019 PSUI Customer Gen'!D575</f>
        <v>1253.6219999999998</v>
      </c>
      <c r="E575" s="78">
        <f>'2019 PSUI Customer Load'!E575+'2019 PSUI Customer Gen'!E575</f>
        <v>1407.8440000000001</v>
      </c>
      <c r="F575" s="78">
        <f>'2019 PSUI Customer Load'!F575+'2019 PSUI Customer Gen'!F575</f>
        <v>1530.0320000000002</v>
      </c>
      <c r="G575" s="78">
        <f>'2019 PSUI Customer Load'!G575+'2019 PSUI Customer Gen'!G575</f>
        <v>1546.046</v>
      </c>
      <c r="H575" s="78">
        <f>'2019 PSUI Customer Load'!H575+'2019 PSUI Customer Gen'!H575</f>
        <v>1587.7</v>
      </c>
      <c r="I575" s="78">
        <f>'2019 PSUI Customer Load'!I575+'2019 PSUI Customer Gen'!I575</f>
        <v>1726.3560000000002</v>
      </c>
      <c r="J575" s="78">
        <f>'2019 PSUI Customer Load'!J575+'2019 PSUI Customer Gen'!J575</f>
        <v>1674.692</v>
      </c>
      <c r="K575" s="78">
        <f>'2019 PSUI Customer Load'!K575+'2019 PSUI Customer Gen'!K575</f>
        <v>1773.24</v>
      </c>
      <c r="L575" s="78">
        <f>'2019 PSUI Customer Load'!L575+'2019 PSUI Customer Gen'!L575</f>
        <v>1830.75</v>
      </c>
      <c r="M575" s="78">
        <f>'2019 PSUI Customer Load'!M575+'2019 PSUI Customer Gen'!M575</f>
        <v>1916.92</v>
      </c>
      <c r="N575" s="78">
        <f>'2019 PSUI Customer Load'!N575+'2019 PSUI Customer Gen'!N575</f>
        <v>1910.48</v>
      </c>
      <c r="O575" s="78">
        <f>'2019 PSUI Customer Load'!O575+'2019 PSUI Customer Gen'!O575</f>
        <v>1939.56</v>
      </c>
      <c r="P575" s="78">
        <f>'2019 PSUI Customer Load'!P575+'2019 PSUI Customer Gen'!P575</f>
        <v>1921.78</v>
      </c>
      <c r="Q575" s="78">
        <f>'2019 PSUI Customer Load'!Q575+'2019 PSUI Customer Gen'!Q575</f>
        <v>1954.96</v>
      </c>
      <c r="R575" s="78">
        <f>'2019 PSUI Customer Load'!R575+'2019 PSUI Customer Gen'!R575</f>
        <v>1930.46</v>
      </c>
      <c r="S575" s="78">
        <f>'2019 PSUI Customer Load'!S575+'2019 PSUI Customer Gen'!S575</f>
        <v>1847.97</v>
      </c>
      <c r="T575" s="78">
        <f>'2019 PSUI Customer Load'!T575+'2019 PSUI Customer Gen'!T575</f>
        <v>1750.63</v>
      </c>
      <c r="U575" s="78">
        <f>'2019 PSUI Customer Load'!U575+'2019 PSUI Customer Gen'!U575</f>
        <v>1708.28</v>
      </c>
      <c r="V575" s="78">
        <f>'2019 PSUI Customer Load'!V575+'2019 PSUI Customer Gen'!V575</f>
        <v>1684.66</v>
      </c>
      <c r="W575" s="78">
        <f>'2019 PSUI Customer Load'!W575+'2019 PSUI Customer Gen'!W575</f>
        <v>1684.55</v>
      </c>
      <c r="X575" s="78">
        <f>'2019 PSUI Customer Load'!X575+'2019 PSUI Customer Gen'!X575</f>
        <v>1674.75</v>
      </c>
      <c r="Y575" s="78">
        <f>'2019 PSUI Customer Load'!Y575+'2019 PSUI Customer Gen'!Y575</f>
        <v>1640.49</v>
      </c>
      <c r="Z575" s="78">
        <f>'2019 PSUI Customer Load'!Z575+'2019 PSUI Customer Gen'!Z575</f>
        <v>1642.94</v>
      </c>
      <c r="AA575" s="86">
        <f t="shared" si="104"/>
        <v>1954.96</v>
      </c>
      <c r="AB575" s="77">
        <f t="shared" si="105"/>
        <v>2022</v>
      </c>
      <c r="AC575" s="76">
        <f t="shared" si="106"/>
        <v>5</v>
      </c>
      <c r="AD575" s="76" t="str">
        <f t="shared" si="107"/>
        <v/>
      </c>
      <c r="AE575" s="76" t="str">
        <f t="shared" si="108"/>
        <v/>
      </c>
      <c r="AF575" s="74">
        <f t="shared" si="109"/>
        <v>1954.96</v>
      </c>
      <c r="AG575" s="75" t="str">
        <f t="shared" si="110"/>
        <v>15:00</v>
      </c>
      <c r="AH575" s="74">
        <f t="shared" si="111"/>
        <v>42742.257000000005</v>
      </c>
      <c r="AI575" s="73" t="str">
        <f t="shared" si="112"/>
        <v/>
      </c>
      <c r="AJ575" s="73" t="str">
        <f t="shared" si="113"/>
        <v/>
      </c>
      <c r="AK575" s="73" t="str">
        <f t="shared" si="114"/>
        <v/>
      </c>
      <c r="AL575" s="72" t="str">
        <f t="shared" si="115"/>
        <v/>
      </c>
      <c r="AM575" s="71" t="str">
        <f t="shared" si="116"/>
        <v/>
      </c>
    </row>
    <row r="576" spans="2:39" ht="13.8" thickBot="1">
      <c r="B576" s="79">
        <v>44708</v>
      </c>
      <c r="C576" s="78">
        <f>'2019 PSUI Customer Load'!C576+'2019 PSUI Customer Gen'!C576</f>
        <v>1615.98</v>
      </c>
      <c r="D576" s="78">
        <f>'2019 PSUI Customer Load'!D576+'2019 PSUI Customer Gen'!D576</f>
        <v>1592.68</v>
      </c>
      <c r="E576" s="78">
        <f>'2019 PSUI Customer Load'!E576+'2019 PSUI Customer Gen'!E576</f>
        <v>1599.75</v>
      </c>
      <c r="F576" s="78">
        <f>'2019 PSUI Customer Load'!F576+'2019 PSUI Customer Gen'!F576</f>
        <v>1645.21</v>
      </c>
      <c r="G576" s="78">
        <f>'2019 PSUI Customer Load'!G576+'2019 PSUI Customer Gen'!G576</f>
        <v>1658.93</v>
      </c>
      <c r="H576" s="78">
        <f>'2019 PSUI Customer Load'!H576+'2019 PSUI Customer Gen'!H576</f>
        <v>1701.39</v>
      </c>
      <c r="I576" s="78">
        <f>'2019 PSUI Customer Load'!I576+'2019 PSUI Customer Gen'!I576</f>
        <v>1786.19</v>
      </c>
      <c r="J576" s="78">
        <f>'2019 PSUI Customer Load'!J576+'2019 PSUI Customer Gen'!J576</f>
        <v>1797.32</v>
      </c>
      <c r="K576" s="78">
        <f>'2019 PSUI Customer Load'!K576+'2019 PSUI Customer Gen'!K576</f>
        <v>1779.68</v>
      </c>
      <c r="L576" s="78">
        <f>'2019 PSUI Customer Load'!L576+'2019 PSUI Customer Gen'!L576</f>
        <v>1907.7139999999999</v>
      </c>
      <c r="M576" s="78">
        <f>'2019 PSUI Customer Load'!M576+'2019 PSUI Customer Gen'!M576</f>
        <v>1979.1509999999998</v>
      </c>
      <c r="N576" s="78">
        <f>'2019 PSUI Customer Load'!N576+'2019 PSUI Customer Gen'!N576</f>
        <v>1899.3470000000002</v>
      </c>
      <c r="O576" s="78">
        <f>'2019 PSUI Customer Load'!O576+'2019 PSUI Customer Gen'!O576</f>
        <v>1891.0250000000001</v>
      </c>
      <c r="P576" s="78">
        <f>'2019 PSUI Customer Load'!P576+'2019 PSUI Customer Gen'!P576</f>
        <v>1930.1770000000001</v>
      </c>
      <c r="Q576" s="78">
        <f>'2019 PSUI Customer Load'!Q576+'2019 PSUI Customer Gen'!Q576</f>
        <v>1942.184</v>
      </c>
      <c r="R576" s="78">
        <f>'2019 PSUI Customer Load'!R576+'2019 PSUI Customer Gen'!R576</f>
        <v>1913.3400000000001</v>
      </c>
      <c r="S576" s="78">
        <f>'2019 PSUI Customer Load'!S576+'2019 PSUI Customer Gen'!S576</f>
        <v>1825.2729999999999</v>
      </c>
      <c r="T576" s="78">
        <f>'2019 PSUI Customer Load'!T576+'2019 PSUI Customer Gen'!T576</f>
        <v>1745.8489999999999</v>
      </c>
      <c r="U576" s="78">
        <f>'2019 PSUI Customer Load'!U576+'2019 PSUI Customer Gen'!U576</f>
        <v>1654.354</v>
      </c>
      <c r="V576" s="78">
        <f>'2019 PSUI Customer Load'!V576+'2019 PSUI Customer Gen'!V576</f>
        <v>1659.3139999999999</v>
      </c>
      <c r="W576" s="78">
        <f>'2019 PSUI Customer Load'!W576+'2019 PSUI Customer Gen'!W576</f>
        <v>1666.9490000000001</v>
      </c>
      <c r="X576" s="78">
        <f>'2019 PSUI Customer Load'!X576+'2019 PSUI Customer Gen'!X576</f>
        <v>1628.94</v>
      </c>
      <c r="Y576" s="78">
        <f>'2019 PSUI Customer Load'!Y576+'2019 PSUI Customer Gen'!Y576</f>
        <v>1557.951</v>
      </c>
      <c r="Z576" s="78">
        <f>'2019 PSUI Customer Load'!Z576+'2019 PSUI Customer Gen'!Z576</f>
        <v>1499.8400000000001</v>
      </c>
      <c r="AA576" s="86">
        <f t="shared" si="104"/>
        <v>1979.1509999999998</v>
      </c>
      <c r="AB576" s="77">
        <f t="shared" si="105"/>
        <v>2022</v>
      </c>
      <c r="AC576" s="76">
        <f t="shared" si="106"/>
        <v>5</v>
      </c>
      <c r="AD576" s="76" t="str">
        <f t="shared" si="107"/>
        <v/>
      </c>
      <c r="AE576" s="76" t="str">
        <f t="shared" si="108"/>
        <v/>
      </c>
      <c r="AF576" s="74">
        <f t="shared" si="109"/>
        <v>1979.1509999999998</v>
      </c>
      <c r="AG576" s="75" t="str">
        <f t="shared" si="110"/>
        <v>11:00</v>
      </c>
      <c r="AH576" s="74">
        <f t="shared" si="111"/>
        <v>43857.689000000013</v>
      </c>
      <c r="AI576" s="73" t="str">
        <f t="shared" si="112"/>
        <v/>
      </c>
      <c r="AJ576" s="73" t="str">
        <f t="shared" si="113"/>
        <v/>
      </c>
      <c r="AK576" s="73" t="str">
        <f t="shared" si="114"/>
        <v/>
      </c>
      <c r="AL576" s="72" t="str">
        <f t="shared" si="115"/>
        <v/>
      </c>
      <c r="AM576" s="71" t="str">
        <f t="shared" si="116"/>
        <v/>
      </c>
    </row>
    <row r="577" spans="2:39" ht="13.8" thickBot="1">
      <c r="B577" s="79">
        <v>44709</v>
      </c>
      <c r="C577" s="78">
        <f>'2019 PSUI Customer Load'!C577+'2019 PSUI Customer Gen'!C577</f>
        <v>1402.653</v>
      </c>
      <c r="D577" s="78">
        <f>'2019 PSUI Customer Load'!D577+'2019 PSUI Customer Gen'!D577</f>
        <v>1392.7469999999998</v>
      </c>
      <c r="E577" s="78">
        <f>'2019 PSUI Customer Load'!E577+'2019 PSUI Customer Gen'!E577</f>
        <v>1394.829</v>
      </c>
      <c r="F577" s="78">
        <f>'2019 PSUI Customer Load'!F577+'2019 PSUI Customer Gen'!F577</f>
        <v>1378.184</v>
      </c>
      <c r="G577" s="78">
        <f>'2019 PSUI Customer Load'!G577+'2019 PSUI Customer Gen'!G577</f>
        <v>1365.12</v>
      </c>
      <c r="H577" s="78">
        <f>'2019 PSUI Customer Load'!H577+'2019 PSUI Customer Gen'!H577</f>
        <v>1233.028</v>
      </c>
      <c r="I577" s="78">
        <f>'2019 PSUI Customer Load'!I577+'2019 PSUI Customer Gen'!I577</f>
        <v>1295.8820000000001</v>
      </c>
      <c r="J577" s="78">
        <f>'2019 PSUI Customer Load'!J577+'2019 PSUI Customer Gen'!J577</f>
        <v>1382.587</v>
      </c>
      <c r="K577" s="78">
        <f>'2019 PSUI Customer Load'!K577+'2019 PSUI Customer Gen'!K577</f>
        <v>1541.961</v>
      </c>
      <c r="L577" s="78">
        <f>'2019 PSUI Customer Load'!L577+'2019 PSUI Customer Gen'!L577</f>
        <v>1601.61</v>
      </c>
      <c r="M577" s="78">
        <f>'2019 PSUI Customer Load'!M577+'2019 PSUI Customer Gen'!M577</f>
        <v>1629.0450000000001</v>
      </c>
      <c r="N577" s="78">
        <f>'2019 PSUI Customer Load'!N577+'2019 PSUI Customer Gen'!N577</f>
        <v>1616.5730000000001</v>
      </c>
      <c r="O577" s="78">
        <f>'2019 PSUI Customer Load'!O577+'2019 PSUI Customer Gen'!O577</f>
        <v>1633.8879999999999</v>
      </c>
      <c r="P577" s="78">
        <f>'2019 PSUI Customer Load'!P577+'2019 PSUI Customer Gen'!P577</f>
        <v>1613.124</v>
      </c>
      <c r="Q577" s="78">
        <f>'2019 PSUI Customer Load'!Q577+'2019 PSUI Customer Gen'!Q577</f>
        <v>1609.345</v>
      </c>
      <c r="R577" s="78">
        <f>'2019 PSUI Customer Load'!R577+'2019 PSUI Customer Gen'!R577</f>
        <v>1604.8969999999999</v>
      </c>
      <c r="S577" s="78">
        <f>'2019 PSUI Customer Load'!S577+'2019 PSUI Customer Gen'!S577</f>
        <v>1557.028</v>
      </c>
      <c r="T577" s="78">
        <f>'2019 PSUI Customer Load'!T577+'2019 PSUI Customer Gen'!T577</f>
        <v>1539.634</v>
      </c>
      <c r="U577" s="78">
        <f>'2019 PSUI Customer Load'!U577+'2019 PSUI Customer Gen'!U577</f>
        <v>1521.6079999999999</v>
      </c>
      <c r="V577" s="78">
        <f>'2019 PSUI Customer Load'!V577+'2019 PSUI Customer Gen'!V577</f>
        <v>1505.1</v>
      </c>
      <c r="W577" s="78">
        <f>'2019 PSUI Customer Load'!W577+'2019 PSUI Customer Gen'!W577</f>
        <v>1514.835</v>
      </c>
      <c r="X577" s="78">
        <f>'2019 PSUI Customer Load'!X577+'2019 PSUI Customer Gen'!X577</f>
        <v>1453.04</v>
      </c>
      <c r="Y577" s="78">
        <f>'2019 PSUI Customer Load'!Y577+'2019 PSUI Customer Gen'!Y577</f>
        <v>1434.2370000000001</v>
      </c>
      <c r="Z577" s="78">
        <f>'2019 PSUI Customer Load'!Z577+'2019 PSUI Customer Gen'!Z577</f>
        <v>1413.6510000000001</v>
      </c>
      <c r="AA577" s="86">
        <f t="shared" si="104"/>
        <v>1633.8879999999999</v>
      </c>
      <c r="AB577" s="77">
        <f t="shared" si="105"/>
        <v>2022</v>
      </c>
      <c r="AC577" s="76">
        <f t="shared" si="106"/>
        <v>5</v>
      </c>
      <c r="AD577" s="76" t="str">
        <f t="shared" si="107"/>
        <v/>
      </c>
      <c r="AE577" s="76" t="str">
        <f t="shared" si="108"/>
        <v/>
      </c>
      <c r="AF577" s="74">
        <f t="shared" si="109"/>
        <v>1633.8879999999999</v>
      </c>
      <c r="AG577" s="75" t="str">
        <f t="shared" si="110"/>
        <v>13:00</v>
      </c>
      <c r="AH577" s="74">
        <f t="shared" si="111"/>
        <v>37268.493999999992</v>
      </c>
      <c r="AI577" s="73" t="str">
        <f t="shared" si="112"/>
        <v/>
      </c>
      <c r="AJ577" s="73" t="str">
        <f t="shared" si="113"/>
        <v/>
      </c>
      <c r="AK577" s="73" t="str">
        <f t="shared" si="114"/>
        <v/>
      </c>
      <c r="AL577" s="72" t="str">
        <f t="shared" si="115"/>
        <v/>
      </c>
      <c r="AM577" s="71" t="str">
        <f t="shared" si="116"/>
        <v/>
      </c>
    </row>
    <row r="578" spans="2:39" ht="13.8" thickBot="1">
      <c r="B578" s="79">
        <v>44710</v>
      </c>
      <c r="C578" s="78">
        <f>'2019 PSUI Customer Load'!C578+'2019 PSUI Customer Gen'!C578</f>
        <v>1412.048</v>
      </c>
      <c r="D578" s="78">
        <f>'2019 PSUI Customer Load'!D578+'2019 PSUI Customer Gen'!D578</f>
        <v>1408.5420000000001</v>
      </c>
      <c r="E578" s="78">
        <f>'2019 PSUI Customer Load'!E578+'2019 PSUI Customer Gen'!E578</f>
        <v>1401.586</v>
      </c>
      <c r="F578" s="78">
        <f>'2019 PSUI Customer Load'!F578+'2019 PSUI Customer Gen'!F578</f>
        <v>1392.557</v>
      </c>
      <c r="G578" s="78">
        <f>'2019 PSUI Customer Load'!G578+'2019 PSUI Customer Gen'!G578</f>
        <v>1378.8410000000001</v>
      </c>
      <c r="H578" s="78">
        <f>'2019 PSUI Customer Load'!H578+'2019 PSUI Customer Gen'!H578</f>
        <v>1415.652</v>
      </c>
      <c r="I578" s="78">
        <f>'2019 PSUI Customer Load'!I578+'2019 PSUI Customer Gen'!I578</f>
        <v>1483.3040000000001</v>
      </c>
      <c r="J578" s="78">
        <f>'2019 PSUI Customer Load'!J578+'2019 PSUI Customer Gen'!J578</f>
        <v>1532.5020000000002</v>
      </c>
      <c r="K578" s="78">
        <f>'2019 PSUI Customer Load'!K578+'2019 PSUI Customer Gen'!K578</f>
        <v>1610.75</v>
      </c>
      <c r="L578" s="78">
        <f>'2019 PSUI Customer Load'!L578+'2019 PSUI Customer Gen'!L578</f>
        <v>1651.2159999999999</v>
      </c>
      <c r="M578" s="78">
        <f>'2019 PSUI Customer Load'!M578+'2019 PSUI Customer Gen'!M578</f>
        <v>1685.9940000000001</v>
      </c>
      <c r="N578" s="78">
        <f>'2019 PSUI Customer Load'!N578+'2019 PSUI Customer Gen'!N578</f>
        <v>1678.7859999999998</v>
      </c>
      <c r="O578" s="78">
        <f>'2019 PSUI Customer Load'!O578+'2019 PSUI Customer Gen'!O578</f>
        <v>1707.3519999999999</v>
      </c>
      <c r="P578" s="78">
        <f>'2019 PSUI Customer Load'!P578+'2019 PSUI Customer Gen'!P578</f>
        <v>1692.5149999999999</v>
      </c>
      <c r="Q578" s="78">
        <f>'2019 PSUI Customer Load'!Q578+'2019 PSUI Customer Gen'!Q578</f>
        <v>1693.4690000000001</v>
      </c>
      <c r="R578" s="78">
        <f>'2019 PSUI Customer Load'!R578+'2019 PSUI Customer Gen'!R578</f>
        <v>1685.912</v>
      </c>
      <c r="S578" s="78">
        <f>'2019 PSUI Customer Load'!S578+'2019 PSUI Customer Gen'!S578</f>
        <v>1652.528</v>
      </c>
      <c r="T578" s="78">
        <f>'2019 PSUI Customer Load'!T578+'2019 PSUI Customer Gen'!T578</f>
        <v>1638.008</v>
      </c>
      <c r="U578" s="78">
        <f>'2019 PSUI Customer Load'!U578+'2019 PSUI Customer Gen'!U578</f>
        <v>1611.32</v>
      </c>
      <c r="V578" s="78">
        <f>'2019 PSUI Customer Load'!V578+'2019 PSUI Customer Gen'!V578</f>
        <v>1583.0239999999999</v>
      </c>
      <c r="W578" s="78">
        <f>'2019 PSUI Customer Load'!W578+'2019 PSUI Customer Gen'!W578</f>
        <v>1597.82</v>
      </c>
      <c r="X578" s="78">
        <f>'2019 PSUI Customer Load'!X578+'2019 PSUI Customer Gen'!X578</f>
        <v>1593.1949999999999</v>
      </c>
      <c r="Y578" s="78">
        <f>'2019 PSUI Customer Load'!Y578+'2019 PSUI Customer Gen'!Y578</f>
        <v>1594.413</v>
      </c>
      <c r="Z578" s="78">
        <f>'2019 PSUI Customer Load'!Z578+'2019 PSUI Customer Gen'!Z578</f>
        <v>1566.606</v>
      </c>
      <c r="AA578" s="86">
        <f t="shared" si="104"/>
        <v>1707.3519999999999</v>
      </c>
      <c r="AB578" s="77">
        <f t="shared" si="105"/>
        <v>2022</v>
      </c>
      <c r="AC578" s="76">
        <f t="shared" si="106"/>
        <v>5</v>
      </c>
      <c r="AD578" s="76" t="str">
        <f t="shared" si="107"/>
        <v/>
      </c>
      <c r="AE578" s="76" t="str">
        <f t="shared" si="108"/>
        <v/>
      </c>
      <c r="AF578" s="74">
        <f t="shared" si="109"/>
        <v>1707.3519999999999</v>
      </c>
      <c r="AG578" s="75" t="str">
        <f t="shared" si="110"/>
        <v>13:00</v>
      </c>
      <c r="AH578" s="74">
        <f t="shared" si="111"/>
        <v>39375.292000000001</v>
      </c>
      <c r="AI578" s="73" t="str">
        <f t="shared" si="112"/>
        <v/>
      </c>
      <c r="AJ578" s="73" t="str">
        <f t="shared" si="113"/>
        <v/>
      </c>
      <c r="AK578" s="73" t="str">
        <f t="shared" si="114"/>
        <v/>
      </c>
      <c r="AL578" s="72" t="str">
        <f t="shared" si="115"/>
        <v/>
      </c>
      <c r="AM578" s="71" t="str">
        <f t="shared" si="116"/>
        <v/>
      </c>
    </row>
    <row r="579" spans="2:39" ht="13.8" thickBot="1">
      <c r="B579" s="79">
        <v>44711</v>
      </c>
      <c r="C579" s="78">
        <f>'2019 PSUI Customer Load'!C579+'2019 PSUI Customer Gen'!C579</f>
        <v>1541.3510000000001</v>
      </c>
      <c r="D579" s="78">
        <f>'2019 PSUI Customer Load'!D579+'2019 PSUI Customer Gen'!D579</f>
        <v>1528.877</v>
      </c>
      <c r="E579" s="78">
        <f>'2019 PSUI Customer Load'!E579+'2019 PSUI Customer Gen'!E579</f>
        <v>1564.9399999999998</v>
      </c>
      <c r="F579" s="78">
        <f>'2019 PSUI Customer Load'!F579+'2019 PSUI Customer Gen'!F579</f>
        <v>1601.2130000000002</v>
      </c>
      <c r="G579" s="78">
        <f>'2019 PSUI Customer Load'!G579+'2019 PSUI Customer Gen'!G579</f>
        <v>1595.3049999999998</v>
      </c>
      <c r="H579" s="78">
        <f>'2019 PSUI Customer Load'!H579+'2019 PSUI Customer Gen'!H579</f>
        <v>1623.662</v>
      </c>
      <c r="I579" s="78">
        <f>'2019 PSUI Customer Load'!I579+'2019 PSUI Customer Gen'!I579</f>
        <v>1584.1950000000002</v>
      </c>
      <c r="J579" s="78">
        <f>'2019 PSUI Customer Load'!J579+'2019 PSUI Customer Gen'!J579</f>
        <v>1852.9349999999999</v>
      </c>
      <c r="K579" s="78">
        <f>'2019 PSUI Customer Load'!K579+'2019 PSUI Customer Gen'!K579</f>
        <v>1979.711</v>
      </c>
      <c r="L579" s="78">
        <f>'2019 PSUI Customer Load'!L579+'2019 PSUI Customer Gen'!L579</f>
        <v>1996.9</v>
      </c>
      <c r="M579" s="78">
        <f>'2019 PSUI Customer Load'!M579+'2019 PSUI Customer Gen'!M579</f>
        <v>2028.9490000000001</v>
      </c>
      <c r="N579" s="78">
        <f>'2019 PSUI Customer Load'!N579+'2019 PSUI Customer Gen'!N579</f>
        <v>2022.894</v>
      </c>
      <c r="O579" s="78">
        <f>'2019 PSUI Customer Load'!O579+'2019 PSUI Customer Gen'!O579</f>
        <v>2017.087</v>
      </c>
      <c r="P579" s="78">
        <f>'2019 PSUI Customer Load'!P579+'2019 PSUI Customer Gen'!P579</f>
        <v>1871.44</v>
      </c>
      <c r="Q579" s="78">
        <f>'2019 PSUI Customer Load'!Q579+'2019 PSUI Customer Gen'!Q579</f>
        <v>2220.6550000000002</v>
      </c>
      <c r="R579" s="78">
        <f>'2019 PSUI Customer Load'!R579+'2019 PSUI Customer Gen'!R579</f>
        <v>2102.1980000000003</v>
      </c>
      <c r="S579" s="78">
        <f>'2019 PSUI Customer Load'!S579+'2019 PSUI Customer Gen'!S579</f>
        <v>2055.3069999999998</v>
      </c>
      <c r="T579" s="78">
        <f>'2019 PSUI Customer Load'!T579+'2019 PSUI Customer Gen'!T579</f>
        <v>1962.759</v>
      </c>
      <c r="U579" s="78">
        <f>'2019 PSUI Customer Load'!U579+'2019 PSUI Customer Gen'!U579</f>
        <v>1919.444</v>
      </c>
      <c r="V579" s="78">
        <f>'2019 PSUI Customer Load'!V579+'2019 PSUI Customer Gen'!V579</f>
        <v>1882.4590000000001</v>
      </c>
      <c r="W579" s="78">
        <f>'2019 PSUI Customer Load'!W579+'2019 PSUI Customer Gen'!W579</f>
        <v>1884.4640000000002</v>
      </c>
      <c r="X579" s="78">
        <f>'2019 PSUI Customer Load'!X579+'2019 PSUI Customer Gen'!X579</f>
        <v>1856.192</v>
      </c>
      <c r="Y579" s="78">
        <f>'2019 PSUI Customer Load'!Y579+'2019 PSUI Customer Gen'!Y579</f>
        <v>1812.162</v>
      </c>
      <c r="Z579" s="78">
        <f>'2019 PSUI Customer Load'!Z579+'2019 PSUI Customer Gen'!Z579</f>
        <v>1805.1329999999998</v>
      </c>
      <c r="AA579" s="86">
        <f t="shared" ref="AA579:AA642" si="117">MAX(C579:Z579)</f>
        <v>2220.6550000000002</v>
      </c>
      <c r="AB579" s="77">
        <f t="shared" ref="AB579:AB642" si="118">YEAR(B579)</f>
        <v>2022</v>
      </c>
      <c r="AC579" s="76">
        <f t="shared" ref="AC579:AC642" si="119">MONTH(B579)</f>
        <v>5</v>
      </c>
      <c r="AD579" s="76" t="str">
        <f t="shared" ref="AD579:AD642" si="120">IF(AE579="","",AB579&amp;"-"&amp;AE579)</f>
        <v/>
      </c>
      <c r="AE579" s="76" t="str">
        <f t="shared" ref="AE579:AE642" si="121">IF(DAY(B579+1)=1,AC579,"")</f>
        <v/>
      </c>
      <c r="AF579" s="74">
        <f t="shared" ref="AF579:AF642" si="122">MAX(C579:AA579)</f>
        <v>2220.6550000000002</v>
      </c>
      <c r="AG579" s="75" t="str">
        <f t="shared" ref="AG579:AG642" si="123">INDEX($C$2:$Z$2,MATCH(AF579,C579:Z579,0))</f>
        <v>15:00</v>
      </c>
      <c r="AH579" s="74">
        <f t="shared" ref="AH579:AH642" si="124">SUM(C579:AA579)</f>
        <v>46530.887000000002</v>
      </c>
      <c r="AI579" s="73" t="str">
        <f t="shared" ref="AI579:AI642" si="125">IF(AE579&lt;&gt;"",SUMIFS(AF:AF,AC:AC,AC579,AB:AB,AB579),"")</f>
        <v/>
      </c>
      <c r="AJ579" s="73" t="str">
        <f t="shared" ref="AJ579:AJ642" si="126">IF(AI579="","",_xlfn.MAXIFS(AF:AF,AC:AC,AC579,AB:AB,AB579))</f>
        <v/>
      </c>
      <c r="AK579" s="73" t="str">
        <f t="shared" ref="AK579:AK642" si="127">IF(AI579="","",_xlfn.MAXIFS(AH:AH,AC:AC,AC579,AB:AB,AB579))</f>
        <v/>
      </c>
      <c r="AL579" s="72" t="str">
        <f t="shared" ref="AL579:AL642" si="128">IF(AI579&lt;&gt;"",INDEX(B:B,MATCH(AJ579,AF:AF,0)),"")</f>
        <v/>
      </c>
      <c r="AM579" s="71" t="str">
        <f t="shared" ref="AM579:AM642" si="129">IF(AI579&lt;&gt;"",INDEX(AG:AG,MATCH(AJ579,AF:AF,0)),"")</f>
        <v/>
      </c>
    </row>
    <row r="580" spans="2:39" ht="13.8" thickBot="1">
      <c r="B580" s="79">
        <v>44712</v>
      </c>
      <c r="C580" s="78">
        <f>'2019 PSUI Customer Load'!C580+'2019 PSUI Customer Gen'!C580</f>
        <v>1782.3700000000001</v>
      </c>
      <c r="D580" s="78">
        <f>'2019 PSUI Customer Load'!D580+'2019 PSUI Customer Gen'!D580</f>
        <v>1762.884</v>
      </c>
      <c r="E580" s="78">
        <f>'2019 PSUI Customer Load'!E580+'2019 PSUI Customer Gen'!E580</f>
        <v>1773.1289999999999</v>
      </c>
      <c r="F580" s="78">
        <f>'2019 PSUI Customer Load'!F580+'2019 PSUI Customer Gen'!F580</f>
        <v>1779.2810000000002</v>
      </c>
      <c r="G580" s="78">
        <f>'2019 PSUI Customer Load'!G580+'2019 PSUI Customer Gen'!G580</f>
        <v>1783.1370000000002</v>
      </c>
      <c r="H580" s="78">
        <f>'2019 PSUI Customer Load'!H580+'2019 PSUI Customer Gen'!H580</f>
        <v>1840.0610000000001</v>
      </c>
      <c r="I580" s="78">
        <f>'2019 PSUI Customer Load'!I580+'2019 PSUI Customer Gen'!I580</f>
        <v>1990.703</v>
      </c>
      <c r="J580" s="78">
        <f>'2019 PSUI Customer Load'!J580+'2019 PSUI Customer Gen'!J580</f>
        <v>2055.1909999999998</v>
      </c>
      <c r="K580" s="78">
        <f>'2019 PSUI Customer Load'!K580+'2019 PSUI Customer Gen'!K580</f>
        <v>2122.6970000000001</v>
      </c>
      <c r="L580" s="78">
        <f>'2019 PSUI Customer Load'!L580+'2019 PSUI Customer Gen'!L580</f>
        <v>2201.3159999999998</v>
      </c>
      <c r="M580" s="78">
        <f>'2019 PSUI Customer Load'!M580+'2019 PSUI Customer Gen'!M580</f>
        <v>2229.7339999999999</v>
      </c>
      <c r="N580" s="78">
        <f>'2019 PSUI Customer Load'!N580+'2019 PSUI Customer Gen'!N580</f>
        <v>2171.88</v>
      </c>
      <c r="O580" s="78">
        <f>'2019 PSUI Customer Load'!O580+'2019 PSUI Customer Gen'!O580</f>
        <v>2166.9300000000003</v>
      </c>
      <c r="P580" s="78">
        <f>'2019 PSUI Customer Load'!P580+'2019 PSUI Customer Gen'!P580</f>
        <v>2163.2290000000003</v>
      </c>
      <c r="Q580" s="78">
        <f>'2019 PSUI Customer Load'!Q580+'2019 PSUI Customer Gen'!Q580</f>
        <v>2196.893</v>
      </c>
      <c r="R580" s="78">
        <f>'2019 PSUI Customer Load'!R580+'2019 PSUI Customer Gen'!R580</f>
        <v>2170.6530000000002</v>
      </c>
      <c r="S580" s="78">
        <f>'2019 PSUI Customer Load'!S580+'2019 PSUI Customer Gen'!S580</f>
        <v>2084.989</v>
      </c>
      <c r="T580" s="78">
        <f>'2019 PSUI Customer Load'!T580+'2019 PSUI Customer Gen'!T580</f>
        <v>2000.4470000000001</v>
      </c>
      <c r="U580" s="78">
        <f>'2019 PSUI Customer Load'!U580+'2019 PSUI Customer Gen'!U580</f>
        <v>1969.9160000000002</v>
      </c>
      <c r="V580" s="78">
        <f>'2019 PSUI Customer Load'!V580+'2019 PSUI Customer Gen'!V580</f>
        <v>1913.567</v>
      </c>
      <c r="W580" s="78">
        <f>'2019 PSUI Customer Load'!W580+'2019 PSUI Customer Gen'!W580</f>
        <v>1876.223</v>
      </c>
      <c r="X580" s="78">
        <f>'2019 PSUI Customer Load'!X580+'2019 PSUI Customer Gen'!X580</f>
        <v>1845.2070000000001</v>
      </c>
      <c r="Y580" s="78">
        <f>'2019 PSUI Customer Load'!Y580+'2019 PSUI Customer Gen'!Y580</f>
        <v>1804.5279999999998</v>
      </c>
      <c r="Z580" s="78">
        <f>'2019 PSUI Customer Load'!Z580+'2019 PSUI Customer Gen'!Z580</f>
        <v>1788.3820000000001</v>
      </c>
      <c r="AA580" s="86">
        <f t="shared" si="117"/>
        <v>2229.7339999999999</v>
      </c>
      <c r="AB580" s="77">
        <f t="shared" si="118"/>
        <v>2022</v>
      </c>
      <c r="AC580" s="76">
        <f t="shared" si="119"/>
        <v>5</v>
      </c>
      <c r="AD580" s="76" t="str">
        <f t="shared" si="120"/>
        <v>2022-5</v>
      </c>
      <c r="AE580" s="76">
        <f t="shared" si="121"/>
        <v>5</v>
      </c>
      <c r="AF580" s="74">
        <f t="shared" si="122"/>
        <v>2229.7339999999999</v>
      </c>
      <c r="AG580" s="75" t="str">
        <f t="shared" si="123"/>
        <v>11:00</v>
      </c>
      <c r="AH580" s="74">
        <f t="shared" si="124"/>
        <v>49703.080999999991</v>
      </c>
      <c r="AI580" s="73">
        <f t="shared" si="125"/>
        <v>53129.36099999999</v>
      </c>
      <c r="AJ580" s="73">
        <f t="shared" si="126"/>
        <v>2229.7339999999999</v>
      </c>
      <c r="AK580" s="73">
        <f t="shared" si="127"/>
        <v>49703.080999999991</v>
      </c>
      <c r="AL580" s="72">
        <f t="shared" si="128"/>
        <v>44712</v>
      </c>
      <c r="AM580" s="71" t="str">
        <f t="shared" si="129"/>
        <v>11:00</v>
      </c>
    </row>
    <row r="581" spans="2:39" ht="13.8" thickBot="1">
      <c r="B581" s="79">
        <v>44713</v>
      </c>
      <c r="C581" s="78">
        <f>'2019 PSUI Customer Load'!C581+'2019 PSUI Customer Gen'!C581</f>
        <v>1769.9879999999998</v>
      </c>
      <c r="D581" s="78">
        <f>'2019 PSUI Customer Load'!D581+'2019 PSUI Customer Gen'!D581</f>
        <v>1754.8010000000002</v>
      </c>
      <c r="E581" s="78">
        <f>'2019 PSUI Customer Load'!E581+'2019 PSUI Customer Gen'!E581</f>
        <v>1783.14</v>
      </c>
      <c r="F581" s="78">
        <f>'2019 PSUI Customer Load'!F581+'2019 PSUI Customer Gen'!F581</f>
        <v>1829.9730000000002</v>
      </c>
      <c r="G581" s="78">
        <f>'2019 PSUI Customer Load'!G581+'2019 PSUI Customer Gen'!G581</f>
        <v>1836.6890000000001</v>
      </c>
      <c r="H581" s="78">
        <f>'2019 PSUI Customer Load'!H581+'2019 PSUI Customer Gen'!H581</f>
        <v>1878.241</v>
      </c>
      <c r="I581" s="78">
        <f>'2019 PSUI Customer Load'!I581+'2019 PSUI Customer Gen'!I581</f>
        <v>1993.1510000000001</v>
      </c>
      <c r="J581" s="78">
        <f>'2019 PSUI Customer Load'!J581+'2019 PSUI Customer Gen'!J581</f>
        <v>2069.5650000000001</v>
      </c>
      <c r="K581" s="78">
        <f>'2019 PSUI Customer Load'!K581+'2019 PSUI Customer Gen'!K581</f>
        <v>2104.732</v>
      </c>
      <c r="L581" s="78">
        <f>'2019 PSUI Customer Load'!L581+'2019 PSUI Customer Gen'!L581</f>
        <v>2067.1790000000001</v>
      </c>
      <c r="M581" s="78">
        <f>'2019 PSUI Customer Load'!M581+'2019 PSUI Customer Gen'!M581</f>
        <v>2220.6579999999999</v>
      </c>
      <c r="N581" s="78">
        <f>'2019 PSUI Customer Load'!N581+'2019 PSUI Customer Gen'!N581</f>
        <v>2202.71</v>
      </c>
      <c r="O581" s="78">
        <f>'2019 PSUI Customer Load'!O581+'2019 PSUI Customer Gen'!O581</f>
        <v>2207.8670000000002</v>
      </c>
      <c r="P581" s="78">
        <f>'2019 PSUI Customer Load'!P581+'2019 PSUI Customer Gen'!P581</f>
        <v>2219.66</v>
      </c>
      <c r="Q581" s="78">
        <f>'2019 PSUI Customer Load'!Q581+'2019 PSUI Customer Gen'!Q581</f>
        <v>2200.877</v>
      </c>
      <c r="R581" s="78">
        <f>'2019 PSUI Customer Load'!R581+'2019 PSUI Customer Gen'!R581</f>
        <v>2123.9839999999999</v>
      </c>
      <c r="S581" s="78">
        <f>'2019 PSUI Customer Load'!S581+'2019 PSUI Customer Gen'!S581</f>
        <v>2016.1439999999998</v>
      </c>
      <c r="T581" s="78">
        <f>'2019 PSUI Customer Load'!T581+'2019 PSUI Customer Gen'!T581</f>
        <v>1869.606</v>
      </c>
      <c r="U581" s="78">
        <f>'2019 PSUI Customer Load'!U581+'2019 PSUI Customer Gen'!U581</f>
        <v>1774.7460000000001</v>
      </c>
      <c r="V581" s="78">
        <f>'2019 PSUI Customer Load'!V581+'2019 PSUI Customer Gen'!V581</f>
        <v>1709.04</v>
      </c>
      <c r="W581" s="78">
        <f>'2019 PSUI Customer Load'!W581+'2019 PSUI Customer Gen'!W581</f>
        <v>1664.5409999999999</v>
      </c>
      <c r="X581" s="78">
        <f>'2019 PSUI Customer Load'!X581+'2019 PSUI Customer Gen'!X581</f>
        <v>1590.2750000000001</v>
      </c>
      <c r="Y581" s="78">
        <f>'2019 PSUI Customer Load'!Y581+'2019 PSUI Customer Gen'!Y581</f>
        <v>1484.4350000000002</v>
      </c>
      <c r="Z581" s="78">
        <f>'2019 PSUI Customer Load'!Z581+'2019 PSUI Customer Gen'!Z581</f>
        <v>1451.106</v>
      </c>
      <c r="AA581" s="86">
        <f t="shared" si="117"/>
        <v>2220.6579999999999</v>
      </c>
      <c r="AB581" s="77">
        <f t="shared" si="118"/>
        <v>2022</v>
      </c>
      <c r="AC581" s="76">
        <f t="shared" si="119"/>
        <v>6</v>
      </c>
      <c r="AD581" s="76" t="str">
        <f t="shared" si="120"/>
        <v/>
      </c>
      <c r="AE581" s="76" t="str">
        <f t="shared" si="121"/>
        <v/>
      </c>
      <c r="AF581" s="74">
        <f t="shared" si="122"/>
        <v>2220.6579999999999</v>
      </c>
      <c r="AG581" s="75" t="str">
        <f t="shared" si="123"/>
        <v>11:00</v>
      </c>
      <c r="AH581" s="74">
        <f t="shared" si="124"/>
        <v>48043.765999999996</v>
      </c>
      <c r="AI581" s="73" t="str">
        <f t="shared" si="125"/>
        <v/>
      </c>
      <c r="AJ581" s="73" t="str">
        <f t="shared" si="126"/>
        <v/>
      </c>
      <c r="AK581" s="73" t="str">
        <f t="shared" si="127"/>
        <v/>
      </c>
      <c r="AL581" s="72" t="str">
        <f t="shared" si="128"/>
        <v/>
      </c>
      <c r="AM581" s="71" t="str">
        <f t="shared" si="129"/>
        <v/>
      </c>
    </row>
    <row r="582" spans="2:39" ht="13.8" thickBot="1">
      <c r="B582" s="79">
        <v>44714</v>
      </c>
      <c r="C582" s="78">
        <f>'2019 PSUI Customer Load'!C582+'2019 PSUI Customer Gen'!C582</f>
        <v>1298.106</v>
      </c>
      <c r="D582" s="78">
        <f>'2019 PSUI Customer Load'!D582+'2019 PSUI Customer Gen'!D582</f>
        <v>1137.4739999999999</v>
      </c>
      <c r="E582" s="78">
        <f>'2019 PSUI Customer Load'!E582+'2019 PSUI Customer Gen'!E582</f>
        <v>1071.2529999999999</v>
      </c>
      <c r="F582" s="78">
        <f>'2019 PSUI Customer Load'!F582+'2019 PSUI Customer Gen'!F582</f>
        <v>1087.328</v>
      </c>
      <c r="G582" s="78">
        <f>'2019 PSUI Customer Load'!G582+'2019 PSUI Customer Gen'!G582</f>
        <v>1092.848</v>
      </c>
      <c r="H582" s="78">
        <f>'2019 PSUI Customer Load'!H582+'2019 PSUI Customer Gen'!H582</f>
        <v>1140.913</v>
      </c>
      <c r="I582" s="78">
        <f>'2019 PSUI Customer Load'!I582+'2019 PSUI Customer Gen'!I582</f>
        <v>1235.4079999999999</v>
      </c>
      <c r="J582" s="78">
        <f>'2019 PSUI Customer Load'!J582+'2019 PSUI Customer Gen'!J582</f>
        <v>1495.932</v>
      </c>
      <c r="K582" s="78">
        <f>'2019 PSUI Customer Load'!K582+'2019 PSUI Customer Gen'!K582</f>
        <v>1652.4189999999999</v>
      </c>
      <c r="L582" s="78">
        <f>'2019 PSUI Customer Load'!L582+'2019 PSUI Customer Gen'!L582</f>
        <v>1761.9740000000002</v>
      </c>
      <c r="M582" s="78">
        <f>'2019 PSUI Customer Load'!M582+'2019 PSUI Customer Gen'!M582</f>
        <v>1809.5540000000001</v>
      </c>
      <c r="N582" s="78">
        <f>'2019 PSUI Customer Load'!N582+'2019 PSUI Customer Gen'!N582</f>
        <v>1778.2750000000001</v>
      </c>
      <c r="O582" s="78">
        <f>'2019 PSUI Customer Load'!O582+'2019 PSUI Customer Gen'!O582</f>
        <v>1775.5800000000002</v>
      </c>
      <c r="P582" s="78">
        <f>'2019 PSUI Customer Load'!P582+'2019 PSUI Customer Gen'!P582</f>
        <v>1753.941</v>
      </c>
      <c r="Q582" s="78">
        <f>'2019 PSUI Customer Load'!Q582+'2019 PSUI Customer Gen'!Q582</f>
        <v>1697.2539999999999</v>
      </c>
      <c r="R582" s="78">
        <f>'2019 PSUI Customer Load'!R582+'2019 PSUI Customer Gen'!R582</f>
        <v>1666.1759999999999</v>
      </c>
      <c r="S582" s="78">
        <f>'2019 PSUI Customer Load'!S582+'2019 PSUI Customer Gen'!S582</f>
        <v>1620.499</v>
      </c>
      <c r="T582" s="78">
        <f>'2019 PSUI Customer Load'!T582+'2019 PSUI Customer Gen'!T582</f>
        <v>1573.3149999999998</v>
      </c>
      <c r="U582" s="78">
        <f>'2019 PSUI Customer Load'!U582+'2019 PSUI Customer Gen'!U582</f>
        <v>1532.252</v>
      </c>
      <c r="V582" s="78">
        <f>'2019 PSUI Customer Load'!V582+'2019 PSUI Customer Gen'!V582</f>
        <v>1359.278</v>
      </c>
      <c r="W582" s="78">
        <f>'2019 PSUI Customer Load'!W582+'2019 PSUI Customer Gen'!W582</f>
        <v>1301.6989999999998</v>
      </c>
      <c r="X582" s="78">
        <f>'2019 PSUI Customer Load'!X582+'2019 PSUI Customer Gen'!X582</f>
        <v>1220.125</v>
      </c>
      <c r="Y582" s="78">
        <f>'2019 PSUI Customer Load'!Y582+'2019 PSUI Customer Gen'!Y582</f>
        <v>1182.6419999999998</v>
      </c>
      <c r="Z582" s="78">
        <f>'2019 PSUI Customer Load'!Z582+'2019 PSUI Customer Gen'!Z582</f>
        <v>1147.002</v>
      </c>
      <c r="AA582" s="86">
        <f t="shared" si="117"/>
        <v>1809.5540000000001</v>
      </c>
      <c r="AB582" s="77">
        <f t="shared" si="118"/>
        <v>2022</v>
      </c>
      <c r="AC582" s="76">
        <f t="shared" si="119"/>
        <v>6</v>
      </c>
      <c r="AD582" s="76" t="str">
        <f t="shared" si="120"/>
        <v/>
      </c>
      <c r="AE582" s="76" t="str">
        <f t="shared" si="121"/>
        <v/>
      </c>
      <c r="AF582" s="74">
        <f t="shared" si="122"/>
        <v>1809.5540000000001</v>
      </c>
      <c r="AG582" s="75" t="str">
        <f t="shared" si="123"/>
        <v>11:00</v>
      </c>
      <c r="AH582" s="74">
        <f t="shared" si="124"/>
        <v>36200.800999999992</v>
      </c>
      <c r="AI582" s="73" t="str">
        <f t="shared" si="125"/>
        <v/>
      </c>
      <c r="AJ582" s="73" t="str">
        <f t="shared" si="126"/>
        <v/>
      </c>
      <c r="AK582" s="73" t="str">
        <f t="shared" si="127"/>
        <v/>
      </c>
      <c r="AL582" s="72" t="str">
        <f t="shared" si="128"/>
        <v/>
      </c>
      <c r="AM582" s="71" t="str">
        <f t="shared" si="129"/>
        <v/>
      </c>
    </row>
    <row r="583" spans="2:39" ht="13.8" thickBot="1">
      <c r="B583" s="79">
        <v>44715</v>
      </c>
      <c r="C583" s="78">
        <f>'2019 PSUI Customer Load'!C583+'2019 PSUI Customer Gen'!C583</f>
        <v>1128.8680000000002</v>
      </c>
      <c r="D583" s="78">
        <f>'2019 PSUI Customer Load'!D583+'2019 PSUI Customer Gen'!D583</f>
        <v>1067.663</v>
      </c>
      <c r="E583" s="78">
        <f>'2019 PSUI Customer Load'!E583+'2019 PSUI Customer Gen'!E583</f>
        <v>1062.624</v>
      </c>
      <c r="F583" s="78">
        <f>'2019 PSUI Customer Load'!F583+'2019 PSUI Customer Gen'!F583</f>
        <v>1091.8600000000001</v>
      </c>
      <c r="G583" s="78">
        <f>'2019 PSUI Customer Load'!G583+'2019 PSUI Customer Gen'!G583</f>
        <v>1090.402</v>
      </c>
      <c r="H583" s="78">
        <f>'2019 PSUI Customer Load'!H583+'2019 PSUI Customer Gen'!H583</f>
        <v>1129.222</v>
      </c>
      <c r="I583" s="78">
        <f>'2019 PSUI Customer Load'!I583+'2019 PSUI Customer Gen'!I583</f>
        <v>1330.11</v>
      </c>
      <c r="J583" s="78">
        <f>'2019 PSUI Customer Load'!J583+'2019 PSUI Customer Gen'!J583</f>
        <v>1633.6570000000002</v>
      </c>
      <c r="K583" s="78">
        <f>'2019 PSUI Customer Load'!K583+'2019 PSUI Customer Gen'!K583</f>
        <v>1734.5360000000001</v>
      </c>
      <c r="L583" s="78">
        <f>'2019 PSUI Customer Load'!L583+'2019 PSUI Customer Gen'!L583</f>
        <v>1801.2139999999999</v>
      </c>
      <c r="M583" s="78">
        <f>'2019 PSUI Customer Load'!M583+'2019 PSUI Customer Gen'!M583</f>
        <v>1829.44</v>
      </c>
      <c r="N583" s="78">
        <f>'2019 PSUI Customer Load'!N583+'2019 PSUI Customer Gen'!N583</f>
        <v>1809.54</v>
      </c>
      <c r="O583" s="78">
        <f>'2019 PSUI Customer Load'!O583+'2019 PSUI Customer Gen'!O583</f>
        <v>1809.6550000000002</v>
      </c>
      <c r="P583" s="78">
        <f>'2019 PSUI Customer Load'!P583+'2019 PSUI Customer Gen'!P583</f>
        <v>1792.2649999999999</v>
      </c>
      <c r="Q583" s="78">
        <f>'2019 PSUI Customer Load'!Q583+'2019 PSUI Customer Gen'!Q583</f>
        <v>1791.0830000000001</v>
      </c>
      <c r="R583" s="78">
        <f>'2019 PSUI Customer Load'!R583+'2019 PSUI Customer Gen'!R583</f>
        <v>1744.471</v>
      </c>
      <c r="S583" s="78">
        <f>'2019 PSUI Customer Load'!S583+'2019 PSUI Customer Gen'!S583</f>
        <v>1647.66</v>
      </c>
      <c r="T583" s="78">
        <f>'2019 PSUI Customer Load'!T583+'2019 PSUI Customer Gen'!T583</f>
        <v>1596.5400000000002</v>
      </c>
      <c r="U583" s="78">
        <f>'2019 PSUI Customer Load'!U583+'2019 PSUI Customer Gen'!U583</f>
        <v>1552.713</v>
      </c>
      <c r="V583" s="78">
        <f>'2019 PSUI Customer Load'!V583+'2019 PSUI Customer Gen'!V583</f>
        <v>1525.9370000000001</v>
      </c>
      <c r="W583" s="78">
        <f>'2019 PSUI Customer Load'!W583+'2019 PSUI Customer Gen'!W583</f>
        <v>1509.1410000000001</v>
      </c>
      <c r="X583" s="78">
        <f>'2019 PSUI Customer Load'!X583+'2019 PSUI Customer Gen'!X583</f>
        <v>1457.9090000000001</v>
      </c>
      <c r="Y583" s="78">
        <f>'2019 PSUI Customer Load'!Y583+'2019 PSUI Customer Gen'!Y583</f>
        <v>1325.827</v>
      </c>
      <c r="Z583" s="78">
        <f>'2019 PSUI Customer Load'!Z583+'2019 PSUI Customer Gen'!Z583</f>
        <v>1210.048</v>
      </c>
      <c r="AA583" s="86">
        <f t="shared" si="117"/>
        <v>1829.44</v>
      </c>
      <c r="AB583" s="77">
        <f t="shared" si="118"/>
        <v>2022</v>
      </c>
      <c r="AC583" s="76">
        <f t="shared" si="119"/>
        <v>6</v>
      </c>
      <c r="AD583" s="76" t="str">
        <f t="shared" si="120"/>
        <v/>
      </c>
      <c r="AE583" s="76" t="str">
        <f t="shared" si="121"/>
        <v/>
      </c>
      <c r="AF583" s="74">
        <f t="shared" si="122"/>
        <v>1829.44</v>
      </c>
      <c r="AG583" s="75" t="str">
        <f t="shared" si="123"/>
        <v>11:00</v>
      </c>
      <c r="AH583" s="74">
        <f t="shared" si="124"/>
        <v>37501.825000000004</v>
      </c>
      <c r="AI583" s="73" t="str">
        <f t="shared" si="125"/>
        <v/>
      </c>
      <c r="AJ583" s="73" t="str">
        <f t="shared" si="126"/>
        <v/>
      </c>
      <c r="AK583" s="73" t="str">
        <f t="shared" si="127"/>
        <v/>
      </c>
      <c r="AL583" s="72" t="str">
        <f t="shared" si="128"/>
        <v/>
      </c>
      <c r="AM583" s="71" t="str">
        <f t="shared" si="129"/>
        <v/>
      </c>
    </row>
    <row r="584" spans="2:39" ht="13.8" thickBot="1">
      <c r="B584" s="79">
        <v>44716</v>
      </c>
      <c r="C584" s="78">
        <f>'2019 PSUI Customer Load'!C584+'2019 PSUI Customer Gen'!C584</f>
        <v>1102.566</v>
      </c>
      <c r="D584" s="78">
        <f>'2019 PSUI Customer Load'!D584+'2019 PSUI Customer Gen'!D584</f>
        <v>1026.9359999999999</v>
      </c>
      <c r="E584" s="78">
        <f>'2019 PSUI Customer Load'!E584+'2019 PSUI Customer Gen'!E584</f>
        <v>1020.2750000000001</v>
      </c>
      <c r="F584" s="78">
        <f>'2019 PSUI Customer Load'!F584+'2019 PSUI Customer Gen'!F584</f>
        <v>1018.131</v>
      </c>
      <c r="G584" s="78">
        <f>'2019 PSUI Customer Load'!G584+'2019 PSUI Customer Gen'!G584</f>
        <v>1017.807</v>
      </c>
      <c r="H584" s="78">
        <f>'2019 PSUI Customer Load'!H584+'2019 PSUI Customer Gen'!H584</f>
        <v>1027.49</v>
      </c>
      <c r="I584" s="78">
        <f>'2019 PSUI Customer Load'!I584+'2019 PSUI Customer Gen'!I584</f>
        <v>1101.039</v>
      </c>
      <c r="J584" s="78">
        <f>'2019 PSUI Customer Load'!J584+'2019 PSUI Customer Gen'!J584</f>
        <v>1264.7630000000001</v>
      </c>
      <c r="K584" s="78">
        <f>'2019 PSUI Customer Load'!K584+'2019 PSUI Customer Gen'!K584</f>
        <v>1472.953</v>
      </c>
      <c r="L584" s="78">
        <f>'2019 PSUI Customer Load'!L584+'2019 PSUI Customer Gen'!L584</f>
        <v>1548.8429999999998</v>
      </c>
      <c r="M584" s="78">
        <f>'2019 PSUI Customer Load'!M584+'2019 PSUI Customer Gen'!M584</f>
        <v>1579.27</v>
      </c>
      <c r="N584" s="78">
        <f>'2019 PSUI Customer Load'!N584+'2019 PSUI Customer Gen'!N584</f>
        <v>1578.2809999999999</v>
      </c>
      <c r="O584" s="78">
        <f>'2019 PSUI Customer Load'!O584+'2019 PSUI Customer Gen'!O584</f>
        <v>1563.405</v>
      </c>
      <c r="P584" s="78">
        <f>'2019 PSUI Customer Load'!P584+'2019 PSUI Customer Gen'!P584</f>
        <v>1562.3679999999999</v>
      </c>
      <c r="Q584" s="78">
        <f>'2019 PSUI Customer Load'!Q584+'2019 PSUI Customer Gen'!Q584</f>
        <v>1548.366</v>
      </c>
      <c r="R584" s="78">
        <f>'2019 PSUI Customer Load'!R584+'2019 PSUI Customer Gen'!R584</f>
        <v>1555.09</v>
      </c>
      <c r="S584" s="78">
        <f>'2019 PSUI Customer Load'!S584+'2019 PSUI Customer Gen'!S584</f>
        <v>1496.5800000000002</v>
      </c>
      <c r="T584" s="78">
        <f>'2019 PSUI Customer Load'!T584+'2019 PSUI Customer Gen'!T584</f>
        <v>1483.239</v>
      </c>
      <c r="U584" s="78">
        <f>'2019 PSUI Customer Load'!U584+'2019 PSUI Customer Gen'!U584</f>
        <v>1457.4680000000001</v>
      </c>
      <c r="V584" s="78">
        <f>'2019 PSUI Customer Load'!V584+'2019 PSUI Customer Gen'!V584</f>
        <v>1426.6980000000001</v>
      </c>
      <c r="W584" s="78">
        <f>'2019 PSUI Customer Load'!W584+'2019 PSUI Customer Gen'!W584</f>
        <v>1414.1869999999999</v>
      </c>
      <c r="X584" s="78">
        <f>'2019 PSUI Customer Load'!X584+'2019 PSUI Customer Gen'!X584</f>
        <v>1353.1790000000001</v>
      </c>
      <c r="Y584" s="78">
        <f>'2019 PSUI Customer Load'!Y584+'2019 PSUI Customer Gen'!Y584</f>
        <v>1300.1750000000002</v>
      </c>
      <c r="Z584" s="78">
        <f>'2019 PSUI Customer Load'!Z584+'2019 PSUI Customer Gen'!Z584</f>
        <v>1275.875</v>
      </c>
      <c r="AA584" s="86">
        <f t="shared" si="117"/>
        <v>1579.27</v>
      </c>
      <c r="AB584" s="77">
        <f t="shared" si="118"/>
        <v>2022</v>
      </c>
      <c r="AC584" s="76">
        <f t="shared" si="119"/>
        <v>6</v>
      </c>
      <c r="AD584" s="76" t="str">
        <f t="shared" si="120"/>
        <v/>
      </c>
      <c r="AE584" s="76" t="str">
        <f t="shared" si="121"/>
        <v/>
      </c>
      <c r="AF584" s="74">
        <f t="shared" si="122"/>
        <v>1579.27</v>
      </c>
      <c r="AG584" s="75" t="str">
        <f t="shared" si="123"/>
        <v>11:00</v>
      </c>
      <c r="AH584" s="74">
        <f t="shared" si="124"/>
        <v>33774.254000000001</v>
      </c>
      <c r="AI584" s="73" t="str">
        <f t="shared" si="125"/>
        <v/>
      </c>
      <c r="AJ584" s="73" t="str">
        <f t="shared" si="126"/>
        <v/>
      </c>
      <c r="AK584" s="73" t="str">
        <f t="shared" si="127"/>
        <v/>
      </c>
      <c r="AL584" s="72" t="str">
        <f t="shared" si="128"/>
        <v/>
      </c>
      <c r="AM584" s="71" t="str">
        <f t="shared" si="129"/>
        <v/>
      </c>
    </row>
    <row r="585" spans="2:39" ht="13.8" thickBot="1">
      <c r="B585" s="79">
        <v>44717</v>
      </c>
      <c r="C585" s="78">
        <f>'2019 PSUI Customer Load'!C585+'2019 PSUI Customer Gen'!C585</f>
        <v>1215.202</v>
      </c>
      <c r="D585" s="78">
        <f>'2019 PSUI Customer Load'!D585+'2019 PSUI Customer Gen'!D585</f>
        <v>1130.0910000000001</v>
      </c>
      <c r="E585" s="78">
        <f>'2019 PSUI Customer Load'!E585+'2019 PSUI Customer Gen'!E585</f>
        <v>1127.319</v>
      </c>
      <c r="F585" s="78">
        <f>'2019 PSUI Customer Load'!F585+'2019 PSUI Customer Gen'!F585</f>
        <v>1098.605</v>
      </c>
      <c r="G585" s="78">
        <f>'2019 PSUI Customer Load'!G585+'2019 PSUI Customer Gen'!G585</f>
        <v>1004.183</v>
      </c>
      <c r="H585" s="78">
        <f>'2019 PSUI Customer Load'!H585+'2019 PSUI Customer Gen'!H585</f>
        <v>1018.875</v>
      </c>
      <c r="I585" s="78">
        <f>'2019 PSUI Customer Load'!I585+'2019 PSUI Customer Gen'!I585</f>
        <v>1313.9839999999999</v>
      </c>
      <c r="J585" s="78">
        <f>'2019 PSUI Customer Load'!J585+'2019 PSUI Customer Gen'!J585</f>
        <v>1515.393</v>
      </c>
      <c r="K585" s="78">
        <f>'2019 PSUI Customer Load'!K585+'2019 PSUI Customer Gen'!K585</f>
        <v>1546.91</v>
      </c>
      <c r="L585" s="78">
        <f>'2019 PSUI Customer Load'!L585+'2019 PSUI Customer Gen'!L585</f>
        <v>1575.422</v>
      </c>
      <c r="M585" s="78">
        <f>'2019 PSUI Customer Load'!M585+'2019 PSUI Customer Gen'!M585</f>
        <v>1589.816</v>
      </c>
      <c r="N585" s="78">
        <f>'2019 PSUI Customer Load'!N585+'2019 PSUI Customer Gen'!N585</f>
        <v>1571.8050000000001</v>
      </c>
      <c r="O585" s="78">
        <f>'2019 PSUI Customer Load'!O585+'2019 PSUI Customer Gen'!O585</f>
        <v>1582.7669999999998</v>
      </c>
      <c r="P585" s="78">
        <f>'2019 PSUI Customer Load'!P585+'2019 PSUI Customer Gen'!P585</f>
        <v>1547.579</v>
      </c>
      <c r="Q585" s="78">
        <f>'2019 PSUI Customer Load'!Q585+'2019 PSUI Customer Gen'!Q585</f>
        <v>1544.673</v>
      </c>
      <c r="R585" s="78">
        <f>'2019 PSUI Customer Load'!R585+'2019 PSUI Customer Gen'!R585</f>
        <v>1523.2</v>
      </c>
      <c r="S585" s="78">
        <f>'2019 PSUI Customer Load'!S585+'2019 PSUI Customer Gen'!S585</f>
        <v>1469.701</v>
      </c>
      <c r="T585" s="78">
        <f>'2019 PSUI Customer Load'!T585+'2019 PSUI Customer Gen'!T585</f>
        <v>1447.8190000000002</v>
      </c>
      <c r="U585" s="78">
        <f>'2019 PSUI Customer Load'!U585+'2019 PSUI Customer Gen'!U585</f>
        <v>1428.1670000000001</v>
      </c>
      <c r="V585" s="78">
        <f>'2019 PSUI Customer Load'!V585+'2019 PSUI Customer Gen'!V585</f>
        <v>1382.6319999999998</v>
      </c>
      <c r="W585" s="78">
        <f>'2019 PSUI Customer Load'!W585+'2019 PSUI Customer Gen'!W585</f>
        <v>1342.3579999999999</v>
      </c>
      <c r="X585" s="78">
        <f>'2019 PSUI Customer Load'!X585+'2019 PSUI Customer Gen'!X585</f>
        <v>1314.597</v>
      </c>
      <c r="Y585" s="78">
        <f>'2019 PSUI Customer Load'!Y585+'2019 PSUI Customer Gen'!Y585</f>
        <v>1315.6179999999999</v>
      </c>
      <c r="Z585" s="78">
        <f>'2019 PSUI Customer Load'!Z585+'2019 PSUI Customer Gen'!Z585</f>
        <v>1224.7380000000001</v>
      </c>
      <c r="AA585" s="86">
        <f t="shared" si="117"/>
        <v>1589.816</v>
      </c>
      <c r="AB585" s="77">
        <f t="shared" si="118"/>
        <v>2022</v>
      </c>
      <c r="AC585" s="76">
        <f t="shared" si="119"/>
        <v>6</v>
      </c>
      <c r="AD585" s="76" t="str">
        <f t="shared" si="120"/>
        <v/>
      </c>
      <c r="AE585" s="76" t="str">
        <f t="shared" si="121"/>
        <v/>
      </c>
      <c r="AF585" s="74">
        <f t="shared" si="122"/>
        <v>1589.816</v>
      </c>
      <c r="AG585" s="75" t="str">
        <f t="shared" si="123"/>
        <v>11:00</v>
      </c>
      <c r="AH585" s="74">
        <f t="shared" si="124"/>
        <v>34421.270000000004</v>
      </c>
      <c r="AI585" s="73" t="str">
        <f t="shared" si="125"/>
        <v/>
      </c>
      <c r="AJ585" s="73" t="str">
        <f t="shared" si="126"/>
        <v/>
      </c>
      <c r="AK585" s="73" t="str">
        <f t="shared" si="127"/>
        <v/>
      </c>
      <c r="AL585" s="72" t="str">
        <f t="shared" si="128"/>
        <v/>
      </c>
      <c r="AM585" s="71" t="str">
        <f t="shared" si="129"/>
        <v/>
      </c>
    </row>
    <row r="586" spans="2:39" ht="13.8" thickBot="1">
      <c r="B586" s="79">
        <v>44718</v>
      </c>
      <c r="C586" s="78">
        <f>'2019 PSUI Customer Load'!C586+'2019 PSUI Customer Gen'!C586</f>
        <v>1186.6859999999999</v>
      </c>
      <c r="D586" s="78">
        <f>'2019 PSUI Customer Load'!D586+'2019 PSUI Customer Gen'!D586</f>
        <v>1188.924</v>
      </c>
      <c r="E586" s="78">
        <f>'2019 PSUI Customer Load'!E586+'2019 PSUI Customer Gen'!E586</f>
        <v>1191.058</v>
      </c>
      <c r="F586" s="78">
        <f>'2019 PSUI Customer Load'!F586+'2019 PSUI Customer Gen'!F586</f>
        <v>1236.5359999999998</v>
      </c>
      <c r="G586" s="78">
        <f>'2019 PSUI Customer Load'!G586+'2019 PSUI Customer Gen'!G586</f>
        <v>1249.6020000000001</v>
      </c>
      <c r="H586" s="78">
        <f>'2019 PSUI Customer Load'!H586+'2019 PSUI Customer Gen'!H586</f>
        <v>1266.069</v>
      </c>
      <c r="I586" s="78">
        <f>'2019 PSUI Customer Load'!I586+'2019 PSUI Customer Gen'!I586</f>
        <v>1379.854</v>
      </c>
      <c r="J586" s="78">
        <f>'2019 PSUI Customer Load'!J586+'2019 PSUI Customer Gen'!J586</f>
        <v>1475.6410000000001</v>
      </c>
      <c r="K586" s="78">
        <f>'2019 PSUI Customer Load'!K586+'2019 PSUI Customer Gen'!K586</f>
        <v>1642.115</v>
      </c>
      <c r="L586" s="78">
        <f>'2019 PSUI Customer Load'!L586+'2019 PSUI Customer Gen'!L586</f>
        <v>1689.4270000000001</v>
      </c>
      <c r="M586" s="78">
        <f>'2019 PSUI Customer Load'!M586+'2019 PSUI Customer Gen'!M586</f>
        <v>1760.1559999999999</v>
      </c>
      <c r="N586" s="78">
        <f>'2019 PSUI Customer Load'!N586+'2019 PSUI Customer Gen'!N586</f>
        <v>1801.864</v>
      </c>
      <c r="O586" s="78">
        <f>'2019 PSUI Customer Load'!O586+'2019 PSUI Customer Gen'!O586</f>
        <v>1826.153</v>
      </c>
      <c r="P586" s="78">
        <f>'2019 PSUI Customer Load'!P586+'2019 PSUI Customer Gen'!P586</f>
        <v>1837.663</v>
      </c>
      <c r="Q586" s="78">
        <f>'2019 PSUI Customer Load'!Q586+'2019 PSUI Customer Gen'!Q586</f>
        <v>1862.0509999999999</v>
      </c>
      <c r="R586" s="78">
        <f>'2019 PSUI Customer Load'!R586+'2019 PSUI Customer Gen'!R586</f>
        <v>1860.78</v>
      </c>
      <c r="S586" s="78">
        <f>'2019 PSUI Customer Load'!S586+'2019 PSUI Customer Gen'!S586</f>
        <v>1786.624</v>
      </c>
      <c r="T586" s="78">
        <f>'2019 PSUI Customer Load'!T586+'2019 PSUI Customer Gen'!T586</f>
        <v>1700.9489999999998</v>
      </c>
      <c r="U586" s="78">
        <f>'2019 PSUI Customer Load'!U586+'2019 PSUI Customer Gen'!U586</f>
        <v>1650.5650000000001</v>
      </c>
      <c r="V586" s="78">
        <f>'2019 PSUI Customer Load'!V586+'2019 PSUI Customer Gen'!V586</f>
        <v>1572.3489999999999</v>
      </c>
      <c r="W586" s="78">
        <f>'2019 PSUI Customer Load'!W586+'2019 PSUI Customer Gen'!W586</f>
        <v>1561.633</v>
      </c>
      <c r="X586" s="78">
        <f>'2019 PSUI Customer Load'!X586+'2019 PSUI Customer Gen'!X586</f>
        <v>1528.2539999999999</v>
      </c>
      <c r="Y586" s="78">
        <f>'2019 PSUI Customer Load'!Y586+'2019 PSUI Customer Gen'!Y586</f>
        <v>1523.3770000000002</v>
      </c>
      <c r="Z586" s="78">
        <f>'2019 PSUI Customer Load'!Z586+'2019 PSUI Customer Gen'!Z586</f>
        <v>1521.856</v>
      </c>
      <c r="AA586" s="86">
        <f t="shared" si="117"/>
        <v>1862.0509999999999</v>
      </c>
      <c r="AB586" s="77">
        <f t="shared" si="118"/>
        <v>2022</v>
      </c>
      <c r="AC586" s="76">
        <f t="shared" si="119"/>
        <v>6</v>
      </c>
      <c r="AD586" s="76" t="str">
        <f t="shared" si="120"/>
        <v/>
      </c>
      <c r="AE586" s="76" t="str">
        <f t="shared" si="121"/>
        <v/>
      </c>
      <c r="AF586" s="74">
        <f t="shared" si="122"/>
        <v>1862.0509999999999</v>
      </c>
      <c r="AG586" s="75" t="str">
        <f t="shared" si="123"/>
        <v>15:00</v>
      </c>
      <c r="AH586" s="74">
        <f t="shared" si="124"/>
        <v>39162.236999999994</v>
      </c>
      <c r="AI586" s="73" t="str">
        <f t="shared" si="125"/>
        <v/>
      </c>
      <c r="AJ586" s="73" t="str">
        <f t="shared" si="126"/>
        <v/>
      </c>
      <c r="AK586" s="73" t="str">
        <f t="shared" si="127"/>
        <v/>
      </c>
      <c r="AL586" s="72" t="str">
        <f t="shared" si="128"/>
        <v/>
      </c>
      <c r="AM586" s="71" t="str">
        <f t="shared" si="129"/>
        <v/>
      </c>
    </row>
    <row r="587" spans="2:39" ht="13.8" thickBot="1">
      <c r="B587" s="79">
        <v>44719</v>
      </c>
      <c r="C587" s="78">
        <f>'2019 PSUI Customer Load'!C587+'2019 PSUI Customer Gen'!C587</f>
        <v>1522.2550000000001</v>
      </c>
      <c r="D587" s="78">
        <f>'2019 PSUI Customer Load'!D587+'2019 PSUI Customer Gen'!D587</f>
        <v>1446.8700000000001</v>
      </c>
      <c r="E587" s="78">
        <f>'2019 PSUI Customer Load'!E587+'2019 PSUI Customer Gen'!E587</f>
        <v>1585.521</v>
      </c>
      <c r="F587" s="78">
        <f>'2019 PSUI Customer Load'!F587+'2019 PSUI Customer Gen'!F587</f>
        <v>1687.0900000000001</v>
      </c>
      <c r="G587" s="78">
        <f>'2019 PSUI Customer Load'!G587+'2019 PSUI Customer Gen'!G587</f>
        <v>1724.3400000000001</v>
      </c>
      <c r="H587" s="78">
        <f>'2019 PSUI Customer Load'!H587+'2019 PSUI Customer Gen'!H587</f>
        <v>1751.4769999999999</v>
      </c>
      <c r="I587" s="78">
        <f>'2019 PSUI Customer Load'!I587+'2019 PSUI Customer Gen'!I587</f>
        <v>1850.2669999999998</v>
      </c>
      <c r="J587" s="78">
        <f>'2019 PSUI Customer Load'!J587+'2019 PSUI Customer Gen'!J587</f>
        <v>1772.6820000000002</v>
      </c>
      <c r="K587" s="78">
        <f>'2019 PSUI Customer Load'!K587+'2019 PSUI Customer Gen'!K587</f>
        <v>1889.8739999999998</v>
      </c>
      <c r="L587" s="78">
        <f>'2019 PSUI Customer Load'!L587+'2019 PSUI Customer Gen'!L587</f>
        <v>1916.172</v>
      </c>
      <c r="M587" s="78">
        <f>'2019 PSUI Customer Load'!M587+'2019 PSUI Customer Gen'!M587</f>
        <v>1945.953</v>
      </c>
      <c r="N587" s="78">
        <f>'2019 PSUI Customer Load'!N587+'2019 PSUI Customer Gen'!N587</f>
        <v>1919.3309999999999</v>
      </c>
      <c r="O587" s="78">
        <f>'2019 PSUI Customer Load'!O587+'2019 PSUI Customer Gen'!O587</f>
        <v>1892.3039999999999</v>
      </c>
      <c r="P587" s="78">
        <f>'2019 PSUI Customer Load'!P587+'2019 PSUI Customer Gen'!P587</f>
        <v>1819.0860000000002</v>
      </c>
      <c r="Q587" s="78">
        <f>'2019 PSUI Customer Load'!Q587+'2019 PSUI Customer Gen'!Q587</f>
        <v>1711.4939999999999</v>
      </c>
      <c r="R587" s="78">
        <f>'2019 PSUI Customer Load'!R587+'2019 PSUI Customer Gen'!R587</f>
        <v>1702.8330000000001</v>
      </c>
      <c r="S587" s="78">
        <f>'2019 PSUI Customer Load'!S587+'2019 PSUI Customer Gen'!S587</f>
        <v>1572.249</v>
      </c>
      <c r="T587" s="78">
        <f>'2019 PSUI Customer Load'!T587+'2019 PSUI Customer Gen'!T587</f>
        <v>1502.441</v>
      </c>
      <c r="U587" s="78">
        <f>'2019 PSUI Customer Load'!U587+'2019 PSUI Customer Gen'!U587</f>
        <v>1471.9019999999998</v>
      </c>
      <c r="V587" s="78">
        <f>'2019 PSUI Customer Load'!V587+'2019 PSUI Customer Gen'!V587</f>
        <v>1432.413</v>
      </c>
      <c r="W587" s="78">
        <f>'2019 PSUI Customer Load'!W587+'2019 PSUI Customer Gen'!W587</f>
        <v>1429.617</v>
      </c>
      <c r="X587" s="78">
        <f>'2019 PSUI Customer Load'!X587+'2019 PSUI Customer Gen'!X587</f>
        <v>1376.0509999999999</v>
      </c>
      <c r="Y587" s="78">
        <f>'2019 PSUI Customer Load'!Y587+'2019 PSUI Customer Gen'!Y587</f>
        <v>1340.325</v>
      </c>
      <c r="Z587" s="78">
        <f>'2019 PSUI Customer Load'!Z587+'2019 PSUI Customer Gen'!Z587</f>
        <v>1324.1490000000001</v>
      </c>
      <c r="AA587" s="86">
        <f t="shared" si="117"/>
        <v>1945.953</v>
      </c>
      <c r="AB587" s="77">
        <f t="shared" si="118"/>
        <v>2022</v>
      </c>
      <c r="AC587" s="76">
        <f t="shared" si="119"/>
        <v>6</v>
      </c>
      <c r="AD587" s="76" t="str">
        <f t="shared" si="120"/>
        <v/>
      </c>
      <c r="AE587" s="76" t="str">
        <f t="shared" si="121"/>
        <v/>
      </c>
      <c r="AF587" s="74">
        <f t="shared" si="122"/>
        <v>1945.953</v>
      </c>
      <c r="AG587" s="75" t="str">
        <f t="shared" si="123"/>
        <v>11:00</v>
      </c>
      <c r="AH587" s="74">
        <f t="shared" si="124"/>
        <v>41532.648999999983</v>
      </c>
      <c r="AI587" s="73" t="str">
        <f t="shared" si="125"/>
        <v/>
      </c>
      <c r="AJ587" s="73" t="str">
        <f t="shared" si="126"/>
        <v/>
      </c>
      <c r="AK587" s="73" t="str">
        <f t="shared" si="127"/>
        <v/>
      </c>
      <c r="AL587" s="72" t="str">
        <f t="shared" si="128"/>
        <v/>
      </c>
      <c r="AM587" s="71" t="str">
        <f t="shared" si="129"/>
        <v/>
      </c>
    </row>
    <row r="588" spans="2:39" ht="13.8" thickBot="1">
      <c r="B588" s="79">
        <v>44720</v>
      </c>
      <c r="C588" s="78">
        <f>'2019 PSUI Customer Load'!C588+'2019 PSUI Customer Gen'!C588</f>
        <v>1334.116</v>
      </c>
      <c r="D588" s="78">
        <f>'2019 PSUI Customer Load'!D588+'2019 PSUI Customer Gen'!D588</f>
        <v>1289.8320000000001</v>
      </c>
      <c r="E588" s="78">
        <f>'2019 PSUI Customer Load'!E588+'2019 PSUI Customer Gen'!E588</f>
        <v>1207.6760000000002</v>
      </c>
      <c r="F588" s="78">
        <f>'2019 PSUI Customer Load'!F588+'2019 PSUI Customer Gen'!F588</f>
        <v>1225.1220000000001</v>
      </c>
      <c r="G588" s="78">
        <f>'2019 PSUI Customer Load'!G588+'2019 PSUI Customer Gen'!G588</f>
        <v>1247.75</v>
      </c>
      <c r="H588" s="78">
        <f>'2019 PSUI Customer Load'!H588+'2019 PSUI Customer Gen'!H588</f>
        <v>1369.88</v>
      </c>
      <c r="I588" s="78">
        <f>'2019 PSUI Customer Load'!I588+'2019 PSUI Customer Gen'!I588</f>
        <v>1567.8300000000002</v>
      </c>
      <c r="J588" s="78">
        <f>'2019 PSUI Customer Load'!J588+'2019 PSUI Customer Gen'!J588</f>
        <v>1619.5919999999999</v>
      </c>
      <c r="K588" s="78">
        <f>'2019 PSUI Customer Load'!K588+'2019 PSUI Customer Gen'!K588</f>
        <v>1689.165</v>
      </c>
      <c r="L588" s="78">
        <f>'2019 PSUI Customer Load'!L588+'2019 PSUI Customer Gen'!L588</f>
        <v>1785.625</v>
      </c>
      <c r="M588" s="78">
        <f>'2019 PSUI Customer Load'!M588+'2019 PSUI Customer Gen'!M588</f>
        <v>1808.5409999999999</v>
      </c>
      <c r="N588" s="78">
        <f>'2019 PSUI Customer Load'!N588+'2019 PSUI Customer Gen'!N588</f>
        <v>1773.0639999999999</v>
      </c>
      <c r="O588" s="78">
        <f>'2019 PSUI Customer Load'!O588+'2019 PSUI Customer Gen'!O588</f>
        <v>1767.0329999999999</v>
      </c>
      <c r="P588" s="78">
        <f>'2019 PSUI Customer Load'!P588+'2019 PSUI Customer Gen'!P588</f>
        <v>1803.9010000000001</v>
      </c>
      <c r="Q588" s="78">
        <f>'2019 PSUI Customer Load'!Q588+'2019 PSUI Customer Gen'!Q588</f>
        <v>1809.7420000000002</v>
      </c>
      <c r="R588" s="78">
        <f>'2019 PSUI Customer Load'!R588+'2019 PSUI Customer Gen'!R588</f>
        <v>1775.02</v>
      </c>
      <c r="S588" s="78">
        <f>'2019 PSUI Customer Load'!S588+'2019 PSUI Customer Gen'!S588</f>
        <v>1690.6370000000002</v>
      </c>
      <c r="T588" s="78">
        <f>'2019 PSUI Customer Load'!T588+'2019 PSUI Customer Gen'!T588</f>
        <v>1548.1860000000001</v>
      </c>
      <c r="U588" s="78">
        <f>'2019 PSUI Customer Load'!U588+'2019 PSUI Customer Gen'!U588</f>
        <v>1491.81</v>
      </c>
      <c r="V588" s="78">
        <f>'2019 PSUI Customer Load'!V588+'2019 PSUI Customer Gen'!V588</f>
        <v>1480.01</v>
      </c>
      <c r="W588" s="78">
        <f>'2019 PSUI Customer Load'!W588+'2019 PSUI Customer Gen'!W588</f>
        <v>1487.5</v>
      </c>
      <c r="X588" s="78">
        <f>'2019 PSUI Customer Load'!X588+'2019 PSUI Customer Gen'!X588</f>
        <v>1436.36</v>
      </c>
      <c r="Y588" s="78">
        <f>'2019 PSUI Customer Load'!Y588+'2019 PSUI Customer Gen'!Y588</f>
        <v>1370.14</v>
      </c>
      <c r="Z588" s="78">
        <f>'2019 PSUI Customer Load'!Z588+'2019 PSUI Customer Gen'!Z588</f>
        <v>1366.82</v>
      </c>
      <c r="AA588" s="86">
        <f t="shared" si="117"/>
        <v>1809.7420000000002</v>
      </c>
      <c r="AB588" s="77">
        <f t="shared" si="118"/>
        <v>2022</v>
      </c>
      <c r="AC588" s="76">
        <f t="shared" si="119"/>
        <v>6</v>
      </c>
      <c r="AD588" s="76" t="str">
        <f t="shared" si="120"/>
        <v/>
      </c>
      <c r="AE588" s="76" t="str">
        <f t="shared" si="121"/>
        <v/>
      </c>
      <c r="AF588" s="74">
        <f t="shared" si="122"/>
        <v>1809.7420000000002</v>
      </c>
      <c r="AG588" s="75" t="str">
        <f t="shared" si="123"/>
        <v>15:00</v>
      </c>
      <c r="AH588" s="74">
        <f t="shared" si="124"/>
        <v>38755.094000000005</v>
      </c>
      <c r="AI588" s="73" t="str">
        <f t="shared" si="125"/>
        <v/>
      </c>
      <c r="AJ588" s="73" t="str">
        <f t="shared" si="126"/>
        <v/>
      </c>
      <c r="AK588" s="73" t="str">
        <f t="shared" si="127"/>
        <v/>
      </c>
      <c r="AL588" s="72" t="str">
        <f t="shared" si="128"/>
        <v/>
      </c>
      <c r="AM588" s="71" t="str">
        <f t="shared" si="129"/>
        <v/>
      </c>
    </row>
    <row r="589" spans="2:39" ht="13.8" thickBot="1">
      <c r="B589" s="79">
        <v>44721</v>
      </c>
      <c r="C589" s="78">
        <f>'2019 PSUI Customer Load'!C589+'2019 PSUI Customer Gen'!C589</f>
        <v>1352.16</v>
      </c>
      <c r="D589" s="78">
        <f>'2019 PSUI Customer Load'!D589+'2019 PSUI Customer Gen'!D589</f>
        <v>1344.84</v>
      </c>
      <c r="E589" s="78">
        <f>'2019 PSUI Customer Load'!E589+'2019 PSUI Customer Gen'!E589</f>
        <v>1318.28</v>
      </c>
      <c r="F589" s="78">
        <f>'2019 PSUI Customer Load'!F589+'2019 PSUI Customer Gen'!F589</f>
        <v>1350.55</v>
      </c>
      <c r="G589" s="78">
        <f>'2019 PSUI Customer Load'!G589+'2019 PSUI Customer Gen'!G589</f>
        <v>1359.12</v>
      </c>
      <c r="H589" s="78">
        <f>'2019 PSUI Customer Load'!H589+'2019 PSUI Customer Gen'!H589</f>
        <v>1410.46</v>
      </c>
      <c r="I589" s="78">
        <f>'2019 PSUI Customer Load'!I589+'2019 PSUI Customer Gen'!I589</f>
        <v>1515.29</v>
      </c>
      <c r="J589" s="78">
        <f>'2019 PSUI Customer Load'!J589+'2019 PSUI Customer Gen'!J589</f>
        <v>1556.34</v>
      </c>
      <c r="K589" s="78">
        <f>'2019 PSUI Customer Load'!K589+'2019 PSUI Customer Gen'!K589</f>
        <v>1585.18</v>
      </c>
      <c r="L589" s="78">
        <f>'2019 PSUI Customer Load'!L589+'2019 PSUI Customer Gen'!L589</f>
        <v>1716.223</v>
      </c>
      <c r="M589" s="78">
        <f>'2019 PSUI Customer Load'!M589+'2019 PSUI Customer Gen'!M589</f>
        <v>1706.3050000000001</v>
      </c>
      <c r="N589" s="78">
        <f>'2019 PSUI Customer Load'!N589+'2019 PSUI Customer Gen'!N589</f>
        <v>1748.614</v>
      </c>
      <c r="O589" s="78">
        <f>'2019 PSUI Customer Load'!O589+'2019 PSUI Customer Gen'!O589</f>
        <v>1764.4059999999999</v>
      </c>
      <c r="P589" s="78">
        <f>'2019 PSUI Customer Load'!P589+'2019 PSUI Customer Gen'!P589</f>
        <v>1792.077</v>
      </c>
      <c r="Q589" s="78">
        <f>'2019 PSUI Customer Load'!Q589+'2019 PSUI Customer Gen'!Q589</f>
        <v>1799.6299999999999</v>
      </c>
      <c r="R589" s="78">
        <f>'2019 PSUI Customer Load'!R589+'2019 PSUI Customer Gen'!R589</f>
        <v>1773.508</v>
      </c>
      <c r="S589" s="78">
        <f>'2019 PSUI Customer Load'!S589+'2019 PSUI Customer Gen'!S589</f>
        <v>1685.232</v>
      </c>
      <c r="T589" s="78">
        <f>'2019 PSUI Customer Load'!T589+'2019 PSUI Customer Gen'!T589</f>
        <v>1605.018</v>
      </c>
      <c r="U589" s="78">
        <f>'2019 PSUI Customer Load'!U589+'2019 PSUI Customer Gen'!U589</f>
        <v>1562.53</v>
      </c>
      <c r="V589" s="78">
        <f>'2019 PSUI Customer Load'!V589+'2019 PSUI Customer Gen'!V589</f>
        <v>1193.5039999999999</v>
      </c>
      <c r="W589" s="78">
        <f>'2019 PSUI Customer Load'!W589+'2019 PSUI Customer Gen'!W589</f>
        <v>1173.394</v>
      </c>
      <c r="X589" s="78">
        <f>'2019 PSUI Customer Load'!X589+'2019 PSUI Customer Gen'!X589</f>
        <v>1139.3519999999999</v>
      </c>
      <c r="Y589" s="78">
        <f>'2019 PSUI Customer Load'!Y589+'2019 PSUI Customer Gen'!Y589</f>
        <v>1122.9349999999999</v>
      </c>
      <c r="Z589" s="78">
        <f>'2019 PSUI Customer Load'!Z589+'2019 PSUI Customer Gen'!Z589</f>
        <v>1134.5129999999999</v>
      </c>
      <c r="AA589" s="86">
        <f t="shared" si="117"/>
        <v>1799.6299999999999</v>
      </c>
      <c r="AB589" s="77">
        <f t="shared" si="118"/>
        <v>2022</v>
      </c>
      <c r="AC589" s="76">
        <f t="shared" si="119"/>
        <v>6</v>
      </c>
      <c r="AD589" s="76" t="str">
        <f t="shared" si="120"/>
        <v/>
      </c>
      <c r="AE589" s="76" t="str">
        <f t="shared" si="121"/>
        <v/>
      </c>
      <c r="AF589" s="74">
        <f t="shared" si="122"/>
        <v>1799.6299999999999</v>
      </c>
      <c r="AG589" s="75" t="str">
        <f t="shared" si="123"/>
        <v>15:00</v>
      </c>
      <c r="AH589" s="74">
        <f t="shared" si="124"/>
        <v>37509.091</v>
      </c>
      <c r="AI589" s="73" t="str">
        <f t="shared" si="125"/>
        <v/>
      </c>
      <c r="AJ589" s="73" t="str">
        <f t="shared" si="126"/>
        <v/>
      </c>
      <c r="AK589" s="73" t="str">
        <f t="shared" si="127"/>
        <v/>
      </c>
      <c r="AL589" s="72" t="str">
        <f t="shared" si="128"/>
        <v/>
      </c>
      <c r="AM589" s="71" t="str">
        <f t="shared" si="129"/>
        <v/>
      </c>
    </row>
    <row r="590" spans="2:39" ht="13.8" thickBot="1">
      <c r="B590" s="79">
        <v>44722</v>
      </c>
      <c r="C590" s="78">
        <f>'2019 PSUI Customer Load'!C590+'2019 PSUI Customer Gen'!C590</f>
        <v>1200.576</v>
      </c>
      <c r="D590" s="78">
        <f>'2019 PSUI Customer Load'!D590+'2019 PSUI Customer Gen'!D590</f>
        <v>1200.1120000000001</v>
      </c>
      <c r="E590" s="78">
        <f>'2019 PSUI Customer Load'!E590+'2019 PSUI Customer Gen'!E590</f>
        <v>1188.914</v>
      </c>
      <c r="F590" s="78">
        <f>'2019 PSUI Customer Load'!F590+'2019 PSUI Customer Gen'!F590</f>
        <v>1207.489</v>
      </c>
      <c r="G590" s="78">
        <f>'2019 PSUI Customer Load'!G590+'2019 PSUI Customer Gen'!G590</f>
        <v>1105.973</v>
      </c>
      <c r="H590" s="78">
        <f>'2019 PSUI Customer Load'!H590+'2019 PSUI Customer Gen'!H590</f>
        <v>1164.1879999999999</v>
      </c>
      <c r="I590" s="78">
        <f>'2019 PSUI Customer Load'!I590+'2019 PSUI Customer Gen'!I590</f>
        <v>1565.7829999999999</v>
      </c>
      <c r="J590" s="78">
        <f>'2019 PSUI Customer Load'!J590+'2019 PSUI Customer Gen'!J590</f>
        <v>1594.432</v>
      </c>
      <c r="K590" s="78">
        <f>'2019 PSUI Customer Load'!K590+'2019 PSUI Customer Gen'!K590</f>
        <v>1658.94</v>
      </c>
      <c r="L590" s="78">
        <f>'2019 PSUI Customer Load'!L590+'2019 PSUI Customer Gen'!L590</f>
        <v>1773.124</v>
      </c>
      <c r="M590" s="78">
        <f>'2019 PSUI Customer Load'!M590+'2019 PSUI Customer Gen'!M590</f>
        <v>1793.8389999999999</v>
      </c>
      <c r="N590" s="78">
        <f>'2019 PSUI Customer Load'!N590+'2019 PSUI Customer Gen'!N590</f>
        <v>1755.1390000000001</v>
      </c>
      <c r="O590" s="78">
        <f>'2019 PSUI Customer Load'!O590+'2019 PSUI Customer Gen'!O590</f>
        <v>1764.3880000000001</v>
      </c>
      <c r="P590" s="78">
        <f>'2019 PSUI Customer Load'!P590+'2019 PSUI Customer Gen'!P590</f>
        <v>1757.5269999999998</v>
      </c>
      <c r="Q590" s="78">
        <f>'2019 PSUI Customer Load'!Q590+'2019 PSUI Customer Gen'!Q590</f>
        <v>1770.65</v>
      </c>
      <c r="R590" s="78">
        <f>'2019 PSUI Customer Load'!R590+'2019 PSUI Customer Gen'!R590</f>
        <v>1731.7080000000001</v>
      </c>
      <c r="S590" s="78">
        <f>'2019 PSUI Customer Load'!S590+'2019 PSUI Customer Gen'!S590</f>
        <v>1663.982</v>
      </c>
      <c r="T590" s="78">
        <f>'2019 PSUI Customer Load'!T590+'2019 PSUI Customer Gen'!T590</f>
        <v>1593.5409999999999</v>
      </c>
      <c r="U590" s="78">
        <f>'2019 PSUI Customer Load'!U590+'2019 PSUI Customer Gen'!U590</f>
        <v>1557.7719999999999</v>
      </c>
      <c r="V590" s="78">
        <f>'2019 PSUI Customer Load'!V590+'2019 PSUI Customer Gen'!V590</f>
        <v>1512.75</v>
      </c>
      <c r="W590" s="78">
        <f>'2019 PSUI Customer Load'!W590+'2019 PSUI Customer Gen'!W590</f>
        <v>1503.9359999999999</v>
      </c>
      <c r="X590" s="78">
        <f>'2019 PSUI Customer Load'!X590+'2019 PSUI Customer Gen'!X590</f>
        <v>1494.3320000000001</v>
      </c>
      <c r="Y590" s="78">
        <f>'2019 PSUI Customer Load'!Y590+'2019 PSUI Customer Gen'!Y590</f>
        <v>1412.146</v>
      </c>
      <c r="Z590" s="78">
        <f>'2019 PSUI Customer Load'!Z590+'2019 PSUI Customer Gen'!Z590</f>
        <v>1366.8530000000001</v>
      </c>
      <c r="AA590" s="86">
        <f t="shared" si="117"/>
        <v>1793.8389999999999</v>
      </c>
      <c r="AB590" s="77">
        <f t="shared" si="118"/>
        <v>2022</v>
      </c>
      <c r="AC590" s="76">
        <f t="shared" si="119"/>
        <v>6</v>
      </c>
      <c r="AD590" s="76" t="str">
        <f t="shared" si="120"/>
        <v/>
      </c>
      <c r="AE590" s="76" t="str">
        <f t="shared" si="121"/>
        <v/>
      </c>
      <c r="AF590" s="74">
        <f t="shared" si="122"/>
        <v>1793.8389999999999</v>
      </c>
      <c r="AG590" s="75" t="str">
        <f t="shared" si="123"/>
        <v>11:00</v>
      </c>
      <c r="AH590" s="74">
        <f t="shared" si="124"/>
        <v>38131.933000000005</v>
      </c>
      <c r="AI590" s="73" t="str">
        <f t="shared" si="125"/>
        <v/>
      </c>
      <c r="AJ590" s="73" t="str">
        <f t="shared" si="126"/>
        <v/>
      </c>
      <c r="AK590" s="73" t="str">
        <f t="shared" si="127"/>
        <v/>
      </c>
      <c r="AL590" s="72" t="str">
        <f t="shared" si="128"/>
        <v/>
      </c>
      <c r="AM590" s="71" t="str">
        <f t="shared" si="129"/>
        <v/>
      </c>
    </row>
    <row r="591" spans="2:39" ht="13.8" thickBot="1">
      <c r="B591" s="79">
        <v>44723</v>
      </c>
      <c r="C591" s="78">
        <f>'2019 PSUI Customer Load'!C591+'2019 PSUI Customer Gen'!C591</f>
        <v>1365.441</v>
      </c>
      <c r="D591" s="78">
        <f>'2019 PSUI Customer Load'!D591+'2019 PSUI Customer Gen'!D591</f>
        <v>1348.5519999999999</v>
      </c>
      <c r="E591" s="78">
        <f>'2019 PSUI Customer Load'!E591+'2019 PSUI Customer Gen'!E591</f>
        <v>1339.2659999999998</v>
      </c>
      <c r="F591" s="78">
        <f>'2019 PSUI Customer Load'!F591+'2019 PSUI Customer Gen'!F591</f>
        <v>1320.682</v>
      </c>
      <c r="G591" s="78">
        <f>'2019 PSUI Customer Load'!G591+'2019 PSUI Customer Gen'!G591</f>
        <v>1288.201</v>
      </c>
      <c r="H591" s="78">
        <f>'2019 PSUI Customer Load'!H591+'2019 PSUI Customer Gen'!H591</f>
        <v>1316.2630000000001</v>
      </c>
      <c r="I591" s="78">
        <f>'2019 PSUI Customer Load'!I591+'2019 PSUI Customer Gen'!I591</f>
        <v>1429.4169999999999</v>
      </c>
      <c r="J591" s="78">
        <f>'2019 PSUI Customer Load'!J591+'2019 PSUI Customer Gen'!J591</f>
        <v>1512.9189999999999</v>
      </c>
      <c r="K591" s="78">
        <f>'2019 PSUI Customer Load'!K591+'2019 PSUI Customer Gen'!K591</f>
        <v>1592.694</v>
      </c>
      <c r="L591" s="78">
        <f>'2019 PSUI Customer Load'!L591+'2019 PSUI Customer Gen'!L591</f>
        <v>1644.568</v>
      </c>
      <c r="M591" s="78">
        <f>'2019 PSUI Customer Load'!M591+'2019 PSUI Customer Gen'!M591</f>
        <v>1647.847</v>
      </c>
      <c r="N591" s="78">
        <f>'2019 PSUI Customer Load'!N591+'2019 PSUI Customer Gen'!N591</f>
        <v>1658.961</v>
      </c>
      <c r="O591" s="78">
        <f>'2019 PSUI Customer Load'!O591+'2019 PSUI Customer Gen'!O591</f>
        <v>1650.579</v>
      </c>
      <c r="P591" s="78">
        <f>'2019 PSUI Customer Load'!P591+'2019 PSUI Customer Gen'!P591</f>
        <v>1631.144</v>
      </c>
      <c r="Q591" s="78">
        <f>'2019 PSUI Customer Load'!Q591+'2019 PSUI Customer Gen'!Q591</f>
        <v>1652.1979999999999</v>
      </c>
      <c r="R591" s="78">
        <f>'2019 PSUI Customer Load'!R591+'2019 PSUI Customer Gen'!R591</f>
        <v>1608.5840000000001</v>
      </c>
      <c r="S591" s="78">
        <f>'2019 PSUI Customer Load'!S591+'2019 PSUI Customer Gen'!S591</f>
        <v>1594.723</v>
      </c>
      <c r="T591" s="78">
        <f>'2019 PSUI Customer Load'!T591+'2019 PSUI Customer Gen'!T591</f>
        <v>1611.0429999999999</v>
      </c>
      <c r="U591" s="78">
        <f>'2019 PSUI Customer Load'!U591+'2019 PSUI Customer Gen'!U591</f>
        <v>1582.395</v>
      </c>
      <c r="V591" s="78">
        <f>'2019 PSUI Customer Load'!V591+'2019 PSUI Customer Gen'!V591</f>
        <v>1545.124</v>
      </c>
      <c r="W591" s="78">
        <f>'2019 PSUI Customer Load'!W591+'2019 PSUI Customer Gen'!W591</f>
        <v>1520.211</v>
      </c>
      <c r="X591" s="78">
        <f>'2019 PSUI Customer Load'!X591+'2019 PSUI Customer Gen'!X591</f>
        <v>1515.424</v>
      </c>
      <c r="Y591" s="78">
        <f>'2019 PSUI Customer Load'!Y591+'2019 PSUI Customer Gen'!Y591</f>
        <v>1491.2090000000001</v>
      </c>
      <c r="Z591" s="78">
        <f>'2019 PSUI Customer Load'!Z591+'2019 PSUI Customer Gen'!Z591</f>
        <v>1473.1759999999999</v>
      </c>
      <c r="AA591" s="86">
        <f t="shared" si="117"/>
        <v>1658.961</v>
      </c>
      <c r="AB591" s="77">
        <f t="shared" si="118"/>
        <v>2022</v>
      </c>
      <c r="AC591" s="76">
        <f t="shared" si="119"/>
        <v>6</v>
      </c>
      <c r="AD591" s="76" t="str">
        <f t="shared" si="120"/>
        <v/>
      </c>
      <c r="AE591" s="76" t="str">
        <f t="shared" si="121"/>
        <v/>
      </c>
      <c r="AF591" s="74">
        <f t="shared" si="122"/>
        <v>1658.961</v>
      </c>
      <c r="AG591" s="75" t="str">
        <f t="shared" si="123"/>
        <v>12:00</v>
      </c>
      <c r="AH591" s="74">
        <f t="shared" si="124"/>
        <v>37999.582000000002</v>
      </c>
      <c r="AI591" s="73" t="str">
        <f t="shared" si="125"/>
        <v/>
      </c>
      <c r="AJ591" s="73" t="str">
        <f t="shared" si="126"/>
        <v/>
      </c>
      <c r="AK591" s="73" t="str">
        <f t="shared" si="127"/>
        <v/>
      </c>
      <c r="AL591" s="72" t="str">
        <f t="shared" si="128"/>
        <v/>
      </c>
      <c r="AM591" s="71" t="str">
        <f t="shared" si="129"/>
        <v/>
      </c>
    </row>
    <row r="592" spans="2:39" ht="13.8" thickBot="1">
      <c r="B592" s="79">
        <v>44724</v>
      </c>
      <c r="C592" s="78">
        <f>'2019 PSUI Customer Load'!C592+'2019 PSUI Customer Gen'!C592</f>
        <v>1474.998</v>
      </c>
      <c r="D592" s="78">
        <f>'2019 PSUI Customer Load'!D592+'2019 PSUI Customer Gen'!D592</f>
        <v>1460.7759999999998</v>
      </c>
      <c r="E592" s="78">
        <f>'2019 PSUI Customer Load'!E592+'2019 PSUI Customer Gen'!E592</f>
        <v>1464.9379999999999</v>
      </c>
      <c r="F592" s="78">
        <f>'2019 PSUI Customer Load'!F592+'2019 PSUI Customer Gen'!F592</f>
        <v>1489.5919999999999</v>
      </c>
      <c r="G592" s="78">
        <f>'2019 PSUI Customer Load'!G592+'2019 PSUI Customer Gen'!G592</f>
        <v>1458.8530000000001</v>
      </c>
      <c r="H592" s="78">
        <f>'2019 PSUI Customer Load'!H592+'2019 PSUI Customer Gen'!H592</f>
        <v>1477.9639999999999</v>
      </c>
      <c r="I592" s="78">
        <f>'2019 PSUI Customer Load'!I592+'2019 PSUI Customer Gen'!I592</f>
        <v>1551.586</v>
      </c>
      <c r="J592" s="78">
        <f>'2019 PSUI Customer Load'!J592+'2019 PSUI Customer Gen'!J592</f>
        <v>1569.895</v>
      </c>
      <c r="K592" s="78">
        <f>'2019 PSUI Customer Load'!K592+'2019 PSUI Customer Gen'!K592</f>
        <v>1619.0219999999999</v>
      </c>
      <c r="L592" s="78">
        <f>'2019 PSUI Customer Load'!L592+'2019 PSUI Customer Gen'!L592</f>
        <v>1657.029</v>
      </c>
      <c r="M592" s="78">
        <f>'2019 PSUI Customer Load'!M592+'2019 PSUI Customer Gen'!M592</f>
        <v>1683.3030000000001</v>
      </c>
      <c r="N592" s="78">
        <f>'2019 PSUI Customer Load'!N592+'2019 PSUI Customer Gen'!N592</f>
        <v>1715.578</v>
      </c>
      <c r="O592" s="78">
        <f>'2019 PSUI Customer Load'!O592+'2019 PSUI Customer Gen'!O592</f>
        <v>1696.3910000000001</v>
      </c>
      <c r="P592" s="78">
        <f>'2019 PSUI Customer Load'!P592+'2019 PSUI Customer Gen'!P592</f>
        <v>1670.059</v>
      </c>
      <c r="Q592" s="78">
        <f>'2019 PSUI Customer Load'!Q592+'2019 PSUI Customer Gen'!Q592</f>
        <v>1669.838</v>
      </c>
      <c r="R592" s="78">
        <f>'2019 PSUI Customer Load'!R592+'2019 PSUI Customer Gen'!R592</f>
        <v>1663.893</v>
      </c>
      <c r="S592" s="78">
        <f>'2019 PSUI Customer Load'!S592+'2019 PSUI Customer Gen'!S592</f>
        <v>1631.5369999999998</v>
      </c>
      <c r="T592" s="78">
        <f>'2019 PSUI Customer Load'!T592+'2019 PSUI Customer Gen'!T592</f>
        <v>1608.6950000000002</v>
      </c>
      <c r="U592" s="78">
        <f>'2019 PSUI Customer Load'!U592+'2019 PSUI Customer Gen'!U592</f>
        <v>1569.51</v>
      </c>
      <c r="V592" s="78">
        <f>'2019 PSUI Customer Load'!V592+'2019 PSUI Customer Gen'!V592</f>
        <v>1539.491</v>
      </c>
      <c r="W592" s="78">
        <f>'2019 PSUI Customer Load'!W592+'2019 PSUI Customer Gen'!W592</f>
        <v>1507.691</v>
      </c>
      <c r="X592" s="78">
        <f>'2019 PSUI Customer Load'!X592+'2019 PSUI Customer Gen'!X592</f>
        <v>1455.3240000000001</v>
      </c>
      <c r="Y592" s="78">
        <f>'2019 PSUI Customer Load'!Y592+'2019 PSUI Customer Gen'!Y592</f>
        <v>1430.0729999999999</v>
      </c>
      <c r="Z592" s="78">
        <f>'2019 PSUI Customer Load'!Z592+'2019 PSUI Customer Gen'!Z592</f>
        <v>1410.943</v>
      </c>
      <c r="AA592" s="86">
        <f t="shared" si="117"/>
        <v>1715.578</v>
      </c>
      <c r="AB592" s="77">
        <f t="shared" si="118"/>
        <v>2022</v>
      </c>
      <c r="AC592" s="76">
        <f t="shared" si="119"/>
        <v>6</v>
      </c>
      <c r="AD592" s="76" t="str">
        <f t="shared" si="120"/>
        <v/>
      </c>
      <c r="AE592" s="76" t="str">
        <f t="shared" si="121"/>
        <v/>
      </c>
      <c r="AF592" s="74">
        <f t="shared" si="122"/>
        <v>1715.578</v>
      </c>
      <c r="AG592" s="75" t="str">
        <f t="shared" si="123"/>
        <v>12:00</v>
      </c>
      <c r="AH592" s="74">
        <f t="shared" si="124"/>
        <v>39192.557000000001</v>
      </c>
      <c r="AI592" s="73" t="str">
        <f t="shared" si="125"/>
        <v/>
      </c>
      <c r="AJ592" s="73" t="str">
        <f t="shared" si="126"/>
        <v/>
      </c>
      <c r="AK592" s="73" t="str">
        <f t="shared" si="127"/>
        <v/>
      </c>
      <c r="AL592" s="72" t="str">
        <f t="shared" si="128"/>
        <v/>
      </c>
      <c r="AM592" s="71" t="str">
        <f t="shared" si="129"/>
        <v/>
      </c>
    </row>
    <row r="593" spans="2:39" ht="13.8" thickBot="1">
      <c r="B593" s="79">
        <v>44725</v>
      </c>
      <c r="C593" s="78">
        <f>'2019 PSUI Customer Load'!C593+'2019 PSUI Customer Gen'!C593</f>
        <v>1354.6750000000002</v>
      </c>
      <c r="D593" s="78">
        <f>'2019 PSUI Customer Load'!D593+'2019 PSUI Customer Gen'!D593</f>
        <v>1315.607</v>
      </c>
      <c r="E593" s="78">
        <f>'2019 PSUI Customer Load'!E593+'2019 PSUI Customer Gen'!E593</f>
        <v>1237.423</v>
      </c>
      <c r="F593" s="78">
        <f>'2019 PSUI Customer Load'!F593+'2019 PSUI Customer Gen'!F593</f>
        <v>1207.752</v>
      </c>
      <c r="G593" s="78">
        <f>'2019 PSUI Customer Load'!G593+'2019 PSUI Customer Gen'!G593</f>
        <v>1131.9560000000001</v>
      </c>
      <c r="H593" s="78">
        <f>'2019 PSUI Customer Load'!H593+'2019 PSUI Customer Gen'!H593</f>
        <v>1138.194</v>
      </c>
      <c r="I593" s="78">
        <f>'2019 PSUI Customer Load'!I593+'2019 PSUI Customer Gen'!I593</f>
        <v>1428.8779999999999</v>
      </c>
      <c r="J593" s="78">
        <f>'2019 PSUI Customer Load'!J593+'2019 PSUI Customer Gen'!J593</f>
        <v>1566.049</v>
      </c>
      <c r="K593" s="78">
        <f>'2019 PSUI Customer Load'!K593+'2019 PSUI Customer Gen'!K593</f>
        <v>1534.443</v>
      </c>
      <c r="L593" s="78">
        <f>'2019 PSUI Customer Load'!L593+'2019 PSUI Customer Gen'!L593</f>
        <v>1781.3400000000001</v>
      </c>
      <c r="M593" s="78">
        <f>'2019 PSUI Customer Load'!M593+'2019 PSUI Customer Gen'!M593</f>
        <v>1806.597</v>
      </c>
      <c r="N593" s="78">
        <f>'2019 PSUI Customer Load'!N593+'2019 PSUI Customer Gen'!N593</f>
        <v>1799.2650000000001</v>
      </c>
      <c r="O593" s="78">
        <f>'2019 PSUI Customer Load'!O593+'2019 PSUI Customer Gen'!O593</f>
        <v>1810.85</v>
      </c>
      <c r="P593" s="78">
        <f>'2019 PSUI Customer Load'!P593+'2019 PSUI Customer Gen'!P593</f>
        <v>1815.3710000000001</v>
      </c>
      <c r="Q593" s="78">
        <f>'2019 PSUI Customer Load'!Q593+'2019 PSUI Customer Gen'!Q593</f>
        <v>1763.183</v>
      </c>
      <c r="R593" s="78">
        <f>'2019 PSUI Customer Load'!R593+'2019 PSUI Customer Gen'!R593</f>
        <v>1786.425</v>
      </c>
      <c r="S593" s="78">
        <f>'2019 PSUI Customer Load'!S593+'2019 PSUI Customer Gen'!S593</f>
        <v>1692.348</v>
      </c>
      <c r="T593" s="78">
        <f>'2019 PSUI Customer Load'!T593+'2019 PSUI Customer Gen'!T593</f>
        <v>1627.242</v>
      </c>
      <c r="U593" s="78">
        <f>'2019 PSUI Customer Load'!U593+'2019 PSUI Customer Gen'!U593</f>
        <v>1596.3789999999999</v>
      </c>
      <c r="V593" s="78">
        <f>'2019 PSUI Customer Load'!V593+'2019 PSUI Customer Gen'!V593</f>
        <v>1577.722</v>
      </c>
      <c r="W593" s="78">
        <f>'2019 PSUI Customer Load'!W593+'2019 PSUI Customer Gen'!W593</f>
        <v>1578.5830000000001</v>
      </c>
      <c r="X593" s="78">
        <f>'2019 PSUI Customer Load'!X593+'2019 PSUI Customer Gen'!X593</f>
        <v>1574.8240000000001</v>
      </c>
      <c r="Y593" s="78">
        <f>'2019 PSUI Customer Load'!Y593+'2019 PSUI Customer Gen'!Y593</f>
        <v>1510.2190000000001</v>
      </c>
      <c r="Z593" s="78">
        <f>'2019 PSUI Customer Load'!Z593+'2019 PSUI Customer Gen'!Z593</f>
        <v>1458.6120000000001</v>
      </c>
      <c r="AA593" s="86">
        <f t="shared" si="117"/>
        <v>1815.3710000000001</v>
      </c>
      <c r="AB593" s="77">
        <f t="shared" si="118"/>
        <v>2022</v>
      </c>
      <c r="AC593" s="76">
        <f t="shared" si="119"/>
        <v>6</v>
      </c>
      <c r="AD593" s="76" t="str">
        <f t="shared" si="120"/>
        <v/>
      </c>
      <c r="AE593" s="76" t="str">
        <f t="shared" si="121"/>
        <v/>
      </c>
      <c r="AF593" s="74">
        <f t="shared" si="122"/>
        <v>1815.3710000000001</v>
      </c>
      <c r="AG593" s="75" t="str">
        <f t="shared" si="123"/>
        <v>14:00</v>
      </c>
      <c r="AH593" s="74">
        <f t="shared" si="124"/>
        <v>38909.307999999997</v>
      </c>
      <c r="AI593" s="73" t="str">
        <f t="shared" si="125"/>
        <v/>
      </c>
      <c r="AJ593" s="73" t="str">
        <f t="shared" si="126"/>
        <v/>
      </c>
      <c r="AK593" s="73" t="str">
        <f t="shared" si="127"/>
        <v/>
      </c>
      <c r="AL593" s="72" t="str">
        <f t="shared" si="128"/>
        <v/>
      </c>
      <c r="AM593" s="71" t="str">
        <f t="shared" si="129"/>
        <v/>
      </c>
    </row>
    <row r="594" spans="2:39" ht="13.8" thickBot="1">
      <c r="B594" s="79">
        <v>44726</v>
      </c>
      <c r="C594" s="78">
        <f>'2019 PSUI Customer Load'!C594+'2019 PSUI Customer Gen'!C594</f>
        <v>1435.8130000000001</v>
      </c>
      <c r="D594" s="78">
        <f>'2019 PSUI Customer Load'!D594+'2019 PSUI Customer Gen'!D594</f>
        <v>1419.4369999999999</v>
      </c>
      <c r="E594" s="78">
        <f>'2019 PSUI Customer Load'!E594+'2019 PSUI Customer Gen'!E594</f>
        <v>1417.8690000000001</v>
      </c>
      <c r="F594" s="78">
        <f>'2019 PSUI Customer Load'!F594+'2019 PSUI Customer Gen'!F594</f>
        <v>1456.2190000000001</v>
      </c>
      <c r="G594" s="78">
        <f>'2019 PSUI Customer Load'!G594+'2019 PSUI Customer Gen'!G594</f>
        <v>1469.556</v>
      </c>
      <c r="H594" s="78">
        <f>'2019 PSUI Customer Load'!H594+'2019 PSUI Customer Gen'!H594</f>
        <v>1495.499</v>
      </c>
      <c r="I594" s="78">
        <f>'2019 PSUI Customer Load'!I594+'2019 PSUI Customer Gen'!I594</f>
        <v>1601.7560000000001</v>
      </c>
      <c r="J594" s="78">
        <f>'2019 PSUI Customer Load'!J594+'2019 PSUI Customer Gen'!J594</f>
        <v>1702.973</v>
      </c>
      <c r="K594" s="78">
        <f>'2019 PSUI Customer Load'!K594+'2019 PSUI Customer Gen'!K594</f>
        <v>1766.1</v>
      </c>
      <c r="L594" s="78">
        <f>'2019 PSUI Customer Load'!L594+'2019 PSUI Customer Gen'!L594</f>
        <v>1737.58</v>
      </c>
      <c r="M594" s="78">
        <f>'2019 PSUI Customer Load'!M594+'2019 PSUI Customer Gen'!M594</f>
        <v>1833.86</v>
      </c>
      <c r="N594" s="78">
        <f>'2019 PSUI Customer Load'!N594+'2019 PSUI Customer Gen'!N594</f>
        <v>1836.34</v>
      </c>
      <c r="O594" s="78">
        <f>'2019 PSUI Customer Load'!O594+'2019 PSUI Customer Gen'!O594</f>
        <v>1849.58</v>
      </c>
      <c r="P594" s="78">
        <f>'2019 PSUI Customer Load'!P594+'2019 PSUI Customer Gen'!P594</f>
        <v>1857.41</v>
      </c>
      <c r="Q594" s="78">
        <f>'2019 PSUI Customer Load'!Q594+'2019 PSUI Customer Gen'!Q594</f>
        <v>1868.58</v>
      </c>
      <c r="R594" s="78">
        <f>'2019 PSUI Customer Load'!R594+'2019 PSUI Customer Gen'!R594</f>
        <v>1838.17</v>
      </c>
      <c r="S594" s="78">
        <f>'2019 PSUI Customer Load'!S594+'2019 PSUI Customer Gen'!S594</f>
        <v>1740.06</v>
      </c>
      <c r="T594" s="78">
        <f>'2019 PSUI Customer Load'!T594+'2019 PSUI Customer Gen'!T594</f>
        <v>1618.64</v>
      </c>
      <c r="U594" s="78">
        <f>'2019 PSUI Customer Load'!U594+'2019 PSUI Customer Gen'!U594</f>
        <v>1616.62</v>
      </c>
      <c r="V594" s="78">
        <f>'2019 PSUI Customer Load'!V594+'2019 PSUI Customer Gen'!V594</f>
        <v>1580.18</v>
      </c>
      <c r="W594" s="78">
        <f>'2019 PSUI Customer Load'!W594+'2019 PSUI Customer Gen'!W594</f>
        <v>1560.09</v>
      </c>
      <c r="X594" s="78">
        <f>'2019 PSUI Customer Load'!X594+'2019 PSUI Customer Gen'!X594</f>
        <v>1512</v>
      </c>
      <c r="Y594" s="78">
        <f>'2019 PSUI Customer Load'!Y594+'2019 PSUI Customer Gen'!Y594</f>
        <v>1480.05</v>
      </c>
      <c r="Z594" s="78">
        <f>'2019 PSUI Customer Load'!Z594+'2019 PSUI Customer Gen'!Z594</f>
        <v>1455.55</v>
      </c>
      <c r="AA594" s="86">
        <f t="shared" si="117"/>
        <v>1868.58</v>
      </c>
      <c r="AB594" s="77">
        <f t="shared" si="118"/>
        <v>2022</v>
      </c>
      <c r="AC594" s="76">
        <f t="shared" si="119"/>
        <v>6</v>
      </c>
      <c r="AD594" s="76" t="str">
        <f t="shared" si="120"/>
        <v/>
      </c>
      <c r="AE594" s="76" t="str">
        <f t="shared" si="121"/>
        <v/>
      </c>
      <c r="AF594" s="74">
        <f t="shared" si="122"/>
        <v>1868.58</v>
      </c>
      <c r="AG594" s="75" t="str">
        <f t="shared" si="123"/>
        <v>15:00</v>
      </c>
      <c r="AH594" s="74">
        <f t="shared" si="124"/>
        <v>41018.512000000002</v>
      </c>
      <c r="AI594" s="73" t="str">
        <f t="shared" si="125"/>
        <v/>
      </c>
      <c r="AJ594" s="73" t="str">
        <f t="shared" si="126"/>
        <v/>
      </c>
      <c r="AK594" s="73" t="str">
        <f t="shared" si="127"/>
        <v/>
      </c>
      <c r="AL594" s="72" t="str">
        <f t="shared" si="128"/>
        <v/>
      </c>
      <c r="AM594" s="71" t="str">
        <f t="shared" si="129"/>
        <v/>
      </c>
    </row>
    <row r="595" spans="2:39" ht="13.8" thickBot="1">
      <c r="B595" s="79">
        <v>44727</v>
      </c>
      <c r="C595" s="78">
        <f>'2019 PSUI Customer Load'!C595+'2019 PSUI Customer Gen'!C595</f>
        <v>1411.9</v>
      </c>
      <c r="D595" s="78">
        <f>'2019 PSUI Customer Load'!D595+'2019 PSUI Customer Gen'!D595</f>
        <v>1404.41</v>
      </c>
      <c r="E595" s="78">
        <f>'2019 PSUI Customer Load'!E595+'2019 PSUI Customer Gen'!E595</f>
        <v>1397.62</v>
      </c>
      <c r="F595" s="78">
        <f>'2019 PSUI Customer Load'!F595+'2019 PSUI Customer Gen'!F595</f>
        <v>1441.69</v>
      </c>
      <c r="G595" s="78">
        <f>'2019 PSUI Customer Load'!G595+'2019 PSUI Customer Gen'!G595</f>
        <v>1473.29</v>
      </c>
      <c r="H595" s="78">
        <f>'2019 PSUI Customer Load'!H595+'2019 PSUI Customer Gen'!H595</f>
        <v>1514.7</v>
      </c>
      <c r="I595" s="78">
        <f>'2019 PSUI Customer Load'!I595+'2019 PSUI Customer Gen'!I595</f>
        <v>1637.3</v>
      </c>
      <c r="J595" s="78">
        <f>'2019 PSUI Customer Load'!J595+'2019 PSUI Customer Gen'!J595</f>
        <v>1732.99</v>
      </c>
      <c r="K595" s="78">
        <f>'2019 PSUI Customer Load'!K595+'2019 PSUI Customer Gen'!K595</f>
        <v>1825.81</v>
      </c>
      <c r="L595" s="78">
        <f>'2019 PSUI Customer Load'!L595+'2019 PSUI Customer Gen'!L595</f>
        <v>1904.32</v>
      </c>
      <c r="M595" s="78">
        <f>'2019 PSUI Customer Load'!M595+'2019 PSUI Customer Gen'!M595</f>
        <v>2014.57</v>
      </c>
      <c r="N595" s="78">
        <f>'2019 PSUI Customer Load'!N595+'2019 PSUI Customer Gen'!N595</f>
        <v>2046.35</v>
      </c>
      <c r="O595" s="78">
        <f>'2019 PSUI Customer Load'!O595+'2019 PSUI Customer Gen'!O595</f>
        <v>2088.0700000000002</v>
      </c>
      <c r="P595" s="78">
        <f>'2019 PSUI Customer Load'!P595+'2019 PSUI Customer Gen'!P595</f>
        <v>2186.1</v>
      </c>
      <c r="Q595" s="78">
        <f>'2019 PSUI Customer Load'!Q595+'2019 PSUI Customer Gen'!Q595</f>
        <v>2312.6999999999998</v>
      </c>
      <c r="R595" s="78">
        <f>'2019 PSUI Customer Load'!R595+'2019 PSUI Customer Gen'!R595</f>
        <v>2317.42</v>
      </c>
      <c r="S595" s="78">
        <f>'2019 PSUI Customer Load'!S595+'2019 PSUI Customer Gen'!S595</f>
        <v>2313.2600000000002</v>
      </c>
      <c r="T595" s="78">
        <f>'2019 PSUI Customer Load'!T595+'2019 PSUI Customer Gen'!T595</f>
        <v>2218.34</v>
      </c>
      <c r="U595" s="78">
        <f>'2019 PSUI Customer Load'!U595+'2019 PSUI Customer Gen'!U595</f>
        <v>2128.42</v>
      </c>
      <c r="V595" s="78">
        <f>'2019 PSUI Customer Load'!V595+'2019 PSUI Customer Gen'!V595</f>
        <v>2109.59</v>
      </c>
      <c r="W595" s="78">
        <f>'2019 PSUI Customer Load'!W595+'2019 PSUI Customer Gen'!W595</f>
        <v>1954.51</v>
      </c>
      <c r="X595" s="78">
        <f>'2019 PSUI Customer Load'!X595+'2019 PSUI Customer Gen'!X595</f>
        <v>1912.26</v>
      </c>
      <c r="Y595" s="78">
        <f>'2019 PSUI Customer Load'!Y595+'2019 PSUI Customer Gen'!Y595</f>
        <v>1855.14</v>
      </c>
      <c r="Z595" s="78">
        <f>'2019 PSUI Customer Load'!Z595+'2019 PSUI Customer Gen'!Z595</f>
        <v>1833.76</v>
      </c>
      <c r="AA595" s="86">
        <f t="shared" si="117"/>
        <v>2317.42</v>
      </c>
      <c r="AB595" s="77">
        <f t="shared" si="118"/>
        <v>2022</v>
      </c>
      <c r="AC595" s="76">
        <f t="shared" si="119"/>
        <v>6</v>
      </c>
      <c r="AD595" s="76" t="str">
        <f t="shared" si="120"/>
        <v/>
      </c>
      <c r="AE595" s="76" t="str">
        <f t="shared" si="121"/>
        <v/>
      </c>
      <c r="AF595" s="74">
        <f t="shared" si="122"/>
        <v>2317.42</v>
      </c>
      <c r="AG595" s="75" t="str">
        <f t="shared" si="123"/>
        <v>16:00</v>
      </c>
      <c r="AH595" s="74">
        <f t="shared" si="124"/>
        <v>47351.939999999995</v>
      </c>
      <c r="AI595" s="73" t="str">
        <f t="shared" si="125"/>
        <v/>
      </c>
      <c r="AJ595" s="73" t="str">
        <f t="shared" si="126"/>
        <v/>
      </c>
      <c r="AK595" s="73" t="str">
        <f t="shared" si="127"/>
        <v/>
      </c>
      <c r="AL595" s="72" t="str">
        <f t="shared" si="128"/>
        <v/>
      </c>
      <c r="AM595" s="71" t="str">
        <f t="shared" si="129"/>
        <v/>
      </c>
    </row>
    <row r="596" spans="2:39" ht="13.8" thickBot="1">
      <c r="B596" s="79">
        <v>44728</v>
      </c>
      <c r="C596" s="78">
        <f>'2019 PSUI Customer Load'!C596+'2019 PSUI Customer Gen'!C596</f>
        <v>1812.62</v>
      </c>
      <c r="D596" s="78">
        <f>'2019 PSUI Customer Load'!D596+'2019 PSUI Customer Gen'!D596</f>
        <v>1827.67</v>
      </c>
      <c r="E596" s="78">
        <f>'2019 PSUI Customer Load'!E596+'2019 PSUI Customer Gen'!E596</f>
        <v>1901.69</v>
      </c>
      <c r="F596" s="78">
        <f>'2019 PSUI Customer Load'!F596+'2019 PSUI Customer Gen'!F596</f>
        <v>2100.4899999999998</v>
      </c>
      <c r="G596" s="78">
        <f>'2019 PSUI Customer Load'!G596+'2019 PSUI Customer Gen'!G596</f>
        <v>2429</v>
      </c>
      <c r="H596" s="78">
        <f>'2019 PSUI Customer Load'!H596+'2019 PSUI Customer Gen'!H596</f>
        <v>2384.8000000000002</v>
      </c>
      <c r="I596" s="78">
        <f>'2019 PSUI Customer Load'!I596+'2019 PSUI Customer Gen'!I596</f>
        <v>2374.2600000000002</v>
      </c>
      <c r="J596" s="78">
        <f>'2019 PSUI Customer Load'!J596+'2019 PSUI Customer Gen'!J596</f>
        <v>2304.92</v>
      </c>
      <c r="K596" s="78">
        <f>'2019 PSUI Customer Load'!K596+'2019 PSUI Customer Gen'!K596</f>
        <v>2146.73</v>
      </c>
      <c r="L596" s="78">
        <f>'2019 PSUI Customer Load'!L596+'2019 PSUI Customer Gen'!L596</f>
        <v>2003.93</v>
      </c>
      <c r="M596" s="78">
        <f>'2019 PSUI Customer Load'!M596+'2019 PSUI Customer Gen'!M596</f>
        <v>2414.09</v>
      </c>
      <c r="N596" s="78">
        <f>'2019 PSUI Customer Load'!N596+'2019 PSUI Customer Gen'!N596</f>
        <v>2429.67</v>
      </c>
      <c r="O596" s="78">
        <f>'2019 PSUI Customer Load'!O596+'2019 PSUI Customer Gen'!O596</f>
        <v>2386.16</v>
      </c>
      <c r="P596" s="78">
        <f>'2019 PSUI Customer Load'!P596+'2019 PSUI Customer Gen'!P596</f>
        <v>2376.5700000000002</v>
      </c>
      <c r="Q596" s="78">
        <f>'2019 PSUI Customer Load'!Q596+'2019 PSUI Customer Gen'!Q596</f>
        <v>2315.36</v>
      </c>
      <c r="R596" s="78">
        <f>'2019 PSUI Customer Load'!R596+'2019 PSUI Customer Gen'!R596</f>
        <v>2163.0300000000002</v>
      </c>
      <c r="S596" s="78">
        <f>'2019 PSUI Customer Load'!S596+'2019 PSUI Customer Gen'!S596</f>
        <v>2010.05</v>
      </c>
      <c r="T596" s="78">
        <f>'2019 PSUI Customer Load'!T596+'2019 PSUI Customer Gen'!T596</f>
        <v>1891.54</v>
      </c>
      <c r="U596" s="78">
        <f>'2019 PSUI Customer Load'!U596+'2019 PSUI Customer Gen'!U596</f>
        <v>1852.3</v>
      </c>
      <c r="V596" s="78">
        <f>'2019 PSUI Customer Load'!V596+'2019 PSUI Customer Gen'!V596</f>
        <v>1809.71</v>
      </c>
      <c r="W596" s="78">
        <f>'2019 PSUI Customer Load'!W596+'2019 PSUI Customer Gen'!W596</f>
        <v>1785.77</v>
      </c>
      <c r="X596" s="78">
        <f>'2019 PSUI Customer Load'!X596+'2019 PSUI Customer Gen'!X596</f>
        <v>1766.31</v>
      </c>
      <c r="Y596" s="78">
        <f>'2019 PSUI Customer Load'!Y596+'2019 PSUI Customer Gen'!Y596</f>
        <v>1750.42</v>
      </c>
      <c r="Z596" s="78">
        <f>'2019 PSUI Customer Load'!Z596+'2019 PSUI Customer Gen'!Z596</f>
        <v>1750.03</v>
      </c>
      <c r="AA596" s="86">
        <f t="shared" si="117"/>
        <v>2429.67</v>
      </c>
      <c r="AB596" s="77">
        <f t="shared" si="118"/>
        <v>2022</v>
      </c>
      <c r="AC596" s="76">
        <f t="shared" si="119"/>
        <v>6</v>
      </c>
      <c r="AD596" s="76" t="str">
        <f t="shared" si="120"/>
        <v/>
      </c>
      <c r="AE596" s="76" t="str">
        <f t="shared" si="121"/>
        <v/>
      </c>
      <c r="AF596" s="74">
        <f t="shared" si="122"/>
        <v>2429.67</v>
      </c>
      <c r="AG596" s="75" t="str">
        <f t="shared" si="123"/>
        <v>12:00</v>
      </c>
      <c r="AH596" s="74">
        <f t="shared" si="124"/>
        <v>52416.789999999994</v>
      </c>
      <c r="AI596" s="73" t="str">
        <f t="shared" si="125"/>
        <v/>
      </c>
      <c r="AJ596" s="73" t="str">
        <f t="shared" si="126"/>
        <v/>
      </c>
      <c r="AK596" s="73" t="str">
        <f t="shared" si="127"/>
        <v/>
      </c>
      <c r="AL596" s="72" t="str">
        <f t="shared" si="128"/>
        <v/>
      </c>
      <c r="AM596" s="71" t="str">
        <f t="shared" si="129"/>
        <v/>
      </c>
    </row>
    <row r="597" spans="2:39" ht="13.8" thickBot="1">
      <c r="B597" s="79">
        <v>44729</v>
      </c>
      <c r="C597" s="78">
        <f>'2019 PSUI Customer Load'!C597+'2019 PSUI Customer Gen'!C597</f>
        <v>1724.84</v>
      </c>
      <c r="D597" s="78">
        <f>'2019 PSUI Customer Load'!D597+'2019 PSUI Customer Gen'!D597</f>
        <v>1714.27</v>
      </c>
      <c r="E597" s="78">
        <f>'2019 PSUI Customer Load'!E597+'2019 PSUI Customer Gen'!E597</f>
        <v>1711.22</v>
      </c>
      <c r="F597" s="78">
        <f>'2019 PSUI Customer Load'!F597+'2019 PSUI Customer Gen'!F597</f>
        <v>1734.81</v>
      </c>
      <c r="G597" s="78">
        <f>'2019 PSUI Customer Load'!G597+'2019 PSUI Customer Gen'!G597</f>
        <v>1690.6</v>
      </c>
      <c r="H597" s="78">
        <f>'2019 PSUI Customer Load'!H597+'2019 PSUI Customer Gen'!H597</f>
        <v>1730.72</v>
      </c>
      <c r="I597" s="78">
        <f>'2019 PSUI Customer Load'!I597+'2019 PSUI Customer Gen'!I597</f>
        <v>1927.27</v>
      </c>
      <c r="J597" s="78">
        <f>'2019 PSUI Customer Load'!J597+'2019 PSUI Customer Gen'!J597</f>
        <v>1850.45</v>
      </c>
      <c r="K597" s="78">
        <f>'2019 PSUI Customer Load'!K597+'2019 PSUI Customer Gen'!K597</f>
        <v>1814.92</v>
      </c>
      <c r="L597" s="78">
        <f>'2019 PSUI Customer Load'!L597+'2019 PSUI Customer Gen'!L597</f>
        <v>1837.33</v>
      </c>
      <c r="M597" s="78">
        <f>'2019 PSUI Customer Load'!M597+'2019 PSUI Customer Gen'!M597</f>
        <v>1868.34</v>
      </c>
      <c r="N597" s="78">
        <f>'2019 PSUI Customer Load'!N597+'2019 PSUI Customer Gen'!N597</f>
        <v>1836.03</v>
      </c>
      <c r="O597" s="78">
        <f>'2019 PSUI Customer Load'!O597+'2019 PSUI Customer Gen'!O597</f>
        <v>1855.67</v>
      </c>
      <c r="P597" s="78">
        <f>'2019 PSUI Customer Load'!P597+'2019 PSUI Customer Gen'!P597</f>
        <v>1844.05</v>
      </c>
      <c r="Q597" s="78">
        <f>'2019 PSUI Customer Load'!Q597+'2019 PSUI Customer Gen'!Q597</f>
        <v>1826.76</v>
      </c>
      <c r="R597" s="78">
        <f>'2019 PSUI Customer Load'!R597+'2019 PSUI Customer Gen'!R597</f>
        <v>1807.93</v>
      </c>
      <c r="S597" s="78">
        <f>'2019 PSUI Customer Load'!S597+'2019 PSUI Customer Gen'!S597</f>
        <v>1656.31</v>
      </c>
      <c r="T597" s="78">
        <f>'2019 PSUI Customer Load'!T597+'2019 PSUI Customer Gen'!T597</f>
        <v>1662.92</v>
      </c>
      <c r="U597" s="78">
        <f>'2019 PSUI Customer Load'!U597+'2019 PSUI Customer Gen'!U597</f>
        <v>1622.01</v>
      </c>
      <c r="V597" s="78">
        <f>'2019 PSUI Customer Load'!V597+'2019 PSUI Customer Gen'!V597</f>
        <v>1486.14</v>
      </c>
      <c r="W597" s="78">
        <f>'2019 PSUI Customer Load'!W597+'2019 PSUI Customer Gen'!W597</f>
        <v>1411.17</v>
      </c>
      <c r="X597" s="78">
        <f>'2019 PSUI Customer Load'!X597+'2019 PSUI Customer Gen'!X597</f>
        <v>1400.95</v>
      </c>
      <c r="Y597" s="78">
        <f>'2019 PSUI Customer Load'!Y597+'2019 PSUI Customer Gen'!Y597</f>
        <v>1368.54</v>
      </c>
      <c r="Z597" s="78">
        <f>'2019 PSUI Customer Load'!Z597+'2019 PSUI Customer Gen'!Z597</f>
        <v>1339.59</v>
      </c>
      <c r="AA597" s="86">
        <f t="shared" si="117"/>
        <v>1927.27</v>
      </c>
      <c r="AB597" s="77">
        <f t="shared" si="118"/>
        <v>2022</v>
      </c>
      <c r="AC597" s="76">
        <f t="shared" si="119"/>
        <v>6</v>
      </c>
      <c r="AD597" s="76" t="str">
        <f t="shared" si="120"/>
        <v/>
      </c>
      <c r="AE597" s="76" t="str">
        <f t="shared" si="121"/>
        <v/>
      </c>
      <c r="AF597" s="74">
        <f t="shared" si="122"/>
        <v>1927.27</v>
      </c>
      <c r="AG597" s="75" t="str">
        <f t="shared" si="123"/>
        <v>7:00</v>
      </c>
      <c r="AH597" s="74">
        <f t="shared" si="124"/>
        <v>42650.109999999993</v>
      </c>
      <c r="AI597" s="73" t="str">
        <f t="shared" si="125"/>
        <v/>
      </c>
      <c r="AJ597" s="73" t="str">
        <f t="shared" si="126"/>
        <v/>
      </c>
      <c r="AK597" s="73" t="str">
        <f t="shared" si="127"/>
        <v/>
      </c>
      <c r="AL597" s="72" t="str">
        <f t="shared" si="128"/>
        <v/>
      </c>
      <c r="AM597" s="71" t="str">
        <f t="shared" si="129"/>
        <v/>
      </c>
    </row>
    <row r="598" spans="2:39" ht="13.8" thickBot="1">
      <c r="B598" s="79">
        <v>44730</v>
      </c>
      <c r="C598" s="78">
        <f>'2019 PSUI Customer Load'!C598+'2019 PSUI Customer Gen'!C598</f>
        <v>1263.8499999999999</v>
      </c>
      <c r="D598" s="78">
        <f>'2019 PSUI Customer Load'!D598+'2019 PSUI Customer Gen'!D598</f>
        <v>1037.3</v>
      </c>
      <c r="E598" s="78">
        <f>'2019 PSUI Customer Load'!E598+'2019 PSUI Customer Gen'!E598</f>
        <v>1033.27</v>
      </c>
      <c r="F598" s="78">
        <f>'2019 PSUI Customer Load'!F598+'2019 PSUI Customer Gen'!F598</f>
        <v>1040.24</v>
      </c>
      <c r="G598" s="78">
        <f>'2019 PSUI Customer Load'!G598+'2019 PSUI Customer Gen'!G598</f>
        <v>1032.22</v>
      </c>
      <c r="H598" s="78">
        <f>'2019 PSUI Customer Load'!H598+'2019 PSUI Customer Gen'!H598</f>
        <v>1051.19</v>
      </c>
      <c r="I598" s="78">
        <f>'2019 PSUI Customer Load'!I598+'2019 PSUI Customer Gen'!I598</f>
        <v>1099.07</v>
      </c>
      <c r="J598" s="78">
        <f>'2019 PSUI Customer Load'!J598+'2019 PSUI Customer Gen'!J598</f>
        <v>1157.3800000000001</v>
      </c>
      <c r="K598" s="78">
        <f>'2019 PSUI Customer Load'!K598+'2019 PSUI Customer Gen'!K598</f>
        <v>1354.85</v>
      </c>
      <c r="L598" s="78">
        <f>'2019 PSUI Customer Load'!L598+'2019 PSUI Customer Gen'!L598</f>
        <v>1520.19</v>
      </c>
      <c r="M598" s="78">
        <f>'2019 PSUI Customer Load'!M598+'2019 PSUI Customer Gen'!M598</f>
        <v>1586.52</v>
      </c>
      <c r="N598" s="78">
        <f>'2019 PSUI Customer Load'!N598+'2019 PSUI Customer Gen'!N598</f>
        <v>1555.47</v>
      </c>
      <c r="O598" s="78">
        <f>'2019 PSUI Customer Load'!O598+'2019 PSUI Customer Gen'!O598</f>
        <v>1568.21</v>
      </c>
      <c r="P598" s="78">
        <f>'2019 PSUI Customer Load'!P598+'2019 PSUI Customer Gen'!P598</f>
        <v>1567.76</v>
      </c>
      <c r="Q598" s="78">
        <f>'2019 PSUI Customer Load'!Q598+'2019 PSUI Customer Gen'!Q598</f>
        <v>1557.43</v>
      </c>
      <c r="R598" s="78">
        <f>'2019 PSUI Customer Load'!R598+'2019 PSUI Customer Gen'!R598</f>
        <v>1555.78</v>
      </c>
      <c r="S598" s="78">
        <f>'2019 PSUI Customer Load'!S598+'2019 PSUI Customer Gen'!S598</f>
        <v>1520.82</v>
      </c>
      <c r="T598" s="78">
        <f>'2019 PSUI Customer Load'!T598+'2019 PSUI Customer Gen'!T598</f>
        <v>1506.75</v>
      </c>
      <c r="U598" s="78">
        <f>'2019 PSUI Customer Load'!U598+'2019 PSUI Customer Gen'!U598</f>
        <v>1476.96</v>
      </c>
      <c r="V598" s="78">
        <f>'2019 PSUI Customer Load'!V598+'2019 PSUI Customer Gen'!V598</f>
        <v>1423.45</v>
      </c>
      <c r="W598" s="78">
        <f>'2019 PSUI Customer Load'!W598+'2019 PSUI Customer Gen'!W598</f>
        <v>1374.91</v>
      </c>
      <c r="X598" s="78">
        <f>'2019 PSUI Customer Load'!X598+'2019 PSUI Customer Gen'!X598</f>
        <v>1349.88</v>
      </c>
      <c r="Y598" s="78">
        <f>'2019 PSUI Customer Load'!Y598+'2019 PSUI Customer Gen'!Y598</f>
        <v>1304.24</v>
      </c>
      <c r="Z598" s="78">
        <f>'2019 PSUI Customer Load'!Z598+'2019 PSUI Customer Gen'!Z598</f>
        <v>1290.3800000000001</v>
      </c>
      <c r="AA598" s="86">
        <f t="shared" si="117"/>
        <v>1586.52</v>
      </c>
      <c r="AB598" s="77">
        <f t="shared" si="118"/>
        <v>2022</v>
      </c>
      <c r="AC598" s="76">
        <f t="shared" si="119"/>
        <v>6</v>
      </c>
      <c r="AD598" s="76" t="str">
        <f t="shared" si="120"/>
        <v/>
      </c>
      <c r="AE598" s="76" t="str">
        <f t="shared" si="121"/>
        <v/>
      </c>
      <c r="AF598" s="74">
        <f t="shared" si="122"/>
        <v>1586.52</v>
      </c>
      <c r="AG598" s="75" t="str">
        <f t="shared" si="123"/>
        <v>11:00</v>
      </c>
      <c r="AH598" s="74">
        <f t="shared" si="124"/>
        <v>33814.639999999999</v>
      </c>
      <c r="AI598" s="73" t="str">
        <f t="shared" si="125"/>
        <v/>
      </c>
      <c r="AJ598" s="73" t="str">
        <f t="shared" si="126"/>
        <v/>
      </c>
      <c r="AK598" s="73" t="str">
        <f t="shared" si="127"/>
        <v/>
      </c>
      <c r="AL598" s="72" t="str">
        <f t="shared" si="128"/>
        <v/>
      </c>
      <c r="AM598" s="71" t="str">
        <f t="shared" si="129"/>
        <v/>
      </c>
    </row>
    <row r="599" spans="2:39" ht="13.8" thickBot="1">
      <c r="B599" s="79">
        <v>44731</v>
      </c>
      <c r="C599" s="78">
        <f>'2019 PSUI Customer Load'!C599+'2019 PSUI Customer Gen'!C599</f>
        <v>1171.45</v>
      </c>
      <c r="D599" s="78">
        <f>'2019 PSUI Customer Load'!D599+'2019 PSUI Customer Gen'!D599</f>
        <v>1087.8399999999999</v>
      </c>
      <c r="E599" s="78">
        <f>'2019 PSUI Customer Load'!E599+'2019 PSUI Customer Gen'!E599</f>
        <v>1026.4100000000001</v>
      </c>
      <c r="F599" s="78">
        <f>'2019 PSUI Customer Load'!F599+'2019 PSUI Customer Gen'!F599</f>
        <v>1026.31</v>
      </c>
      <c r="G599" s="78">
        <f>'2019 PSUI Customer Load'!G599+'2019 PSUI Customer Gen'!G599</f>
        <v>1016.72</v>
      </c>
      <c r="H599" s="78">
        <f>'2019 PSUI Customer Load'!H599+'2019 PSUI Customer Gen'!H599</f>
        <v>1029.74</v>
      </c>
      <c r="I599" s="78">
        <f>'2019 PSUI Customer Load'!I599+'2019 PSUI Customer Gen'!I599</f>
        <v>1082.45</v>
      </c>
      <c r="J599" s="78">
        <f>'2019 PSUI Customer Load'!J599+'2019 PSUI Customer Gen'!J599</f>
        <v>1237.1500000000001</v>
      </c>
      <c r="K599" s="78">
        <f>'2019 PSUI Customer Load'!K599+'2019 PSUI Customer Gen'!K599</f>
        <v>1256.68</v>
      </c>
      <c r="L599" s="78">
        <f>'2019 PSUI Customer Load'!L599+'2019 PSUI Customer Gen'!L599</f>
        <v>1296.79</v>
      </c>
      <c r="M599" s="78">
        <f>'2019 PSUI Customer Load'!M599+'2019 PSUI Customer Gen'!M599</f>
        <v>1313.62</v>
      </c>
      <c r="N599" s="78">
        <f>'2019 PSUI Customer Load'!N599+'2019 PSUI Customer Gen'!N599</f>
        <v>1468.6</v>
      </c>
      <c r="O599" s="78">
        <f>'2019 PSUI Customer Load'!O599+'2019 PSUI Customer Gen'!O599</f>
        <v>1646.61</v>
      </c>
      <c r="P599" s="78">
        <f>'2019 PSUI Customer Load'!P599+'2019 PSUI Customer Gen'!P599</f>
        <v>1610.88</v>
      </c>
      <c r="Q599" s="78">
        <f>'2019 PSUI Customer Load'!Q599+'2019 PSUI Customer Gen'!Q599</f>
        <v>1591.17</v>
      </c>
      <c r="R599" s="78">
        <f>'2019 PSUI Customer Load'!R599+'2019 PSUI Customer Gen'!R599</f>
        <v>1580.11</v>
      </c>
      <c r="S599" s="78">
        <f>'2019 PSUI Customer Load'!S599+'2019 PSUI Customer Gen'!S599</f>
        <v>1519.39</v>
      </c>
      <c r="T599" s="78">
        <f>'2019 PSUI Customer Load'!T599+'2019 PSUI Customer Gen'!T599</f>
        <v>1515.22</v>
      </c>
      <c r="U599" s="78">
        <f>'2019 PSUI Customer Load'!U599+'2019 PSUI Customer Gen'!U599</f>
        <v>1481.94</v>
      </c>
      <c r="V599" s="78">
        <f>'2019 PSUI Customer Load'!V599+'2019 PSUI Customer Gen'!V599</f>
        <v>1460.06</v>
      </c>
      <c r="W599" s="78">
        <f>'2019 PSUI Customer Load'!W599+'2019 PSUI Customer Gen'!W599</f>
        <v>1450.65</v>
      </c>
      <c r="X599" s="78">
        <f>'2019 PSUI Customer Load'!X599+'2019 PSUI Customer Gen'!X599</f>
        <v>1436.26</v>
      </c>
      <c r="Y599" s="78">
        <f>'2019 PSUI Customer Load'!Y599+'2019 PSUI Customer Gen'!Y599</f>
        <v>1442.32</v>
      </c>
      <c r="Z599" s="78">
        <f>'2019 PSUI Customer Load'!Z599+'2019 PSUI Customer Gen'!Z599</f>
        <v>1420.37</v>
      </c>
      <c r="AA599" s="86">
        <f t="shared" si="117"/>
        <v>1646.61</v>
      </c>
      <c r="AB599" s="77">
        <f t="shared" si="118"/>
        <v>2022</v>
      </c>
      <c r="AC599" s="76">
        <f t="shared" si="119"/>
        <v>6</v>
      </c>
      <c r="AD599" s="76" t="str">
        <f t="shared" si="120"/>
        <v/>
      </c>
      <c r="AE599" s="76" t="str">
        <f t="shared" si="121"/>
        <v/>
      </c>
      <c r="AF599" s="74">
        <f t="shared" si="122"/>
        <v>1646.61</v>
      </c>
      <c r="AG599" s="75" t="str">
        <f t="shared" si="123"/>
        <v>13:00</v>
      </c>
      <c r="AH599" s="74">
        <f t="shared" si="124"/>
        <v>33815.35</v>
      </c>
      <c r="AI599" s="73" t="str">
        <f t="shared" si="125"/>
        <v/>
      </c>
      <c r="AJ599" s="73" t="str">
        <f t="shared" si="126"/>
        <v/>
      </c>
      <c r="AK599" s="73" t="str">
        <f t="shared" si="127"/>
        <v/>
      </c>
      <c r="AL599" s="72" t="str">
        <f t="shared" si="128"/>
        <v/>
      </c>
      <c r="AM599" s="71" t="str">
        <f t="shared" si="129"/>
        <v/>
      </c>
    </row>
    <row r="600" spans="2:39" ht="13.8" thickBot="1">
      <c r="B600" s="79">
        <v>44732</v>
      </c>
      <c r="C600" s="78">
        <f>'2019 PSUI Customer Load'!C600+'2019 PSUI Customer Gen'!C600</f>
        <v>1405.46</v>
      </c>
      <c r="D600" s="78">
        <f>'2019 PSUI Customer Load'!D600+'2019 PSUI Customer Gen'!D600</f>
        <v>1391.32</v>
      </c>
      <c r="E600" s="78">
        <f>'2019 PSUI Customer Load'!E600+'2019 PSUI Customer Gen'!E600</f>
        <v>1350.09</v>
      </c>
      <c r="F600" s="78">
        <f>'2019 PSUI Customer Load'!F600+'2019 PSUI Customer Gen'!F600</f>
        <v>1353.45</v>
      </c>
      <c r="G600" s="78">
        <f>'2019 PSUI Customer Load'!G600+'2019 PSUI Customer Gen'!G600</f>
        <v>1356.92</v>
      </c>
      <c r="H600" s="78">
        <f>'2019 PSUI Customer Load'!H600+'2019 PSUI Customer Gen'!H600</f>
        <v>1382.99</v>
      </c>
      <c r="I600" s="78">
        <f>'2019 PSUI Customer Load'!I600+'2019 PSUI Customer Gen'!I600</f>
        <v>1487.4</v>
      </c>
      <c r="J600" s="78">
        <f>'2019 PSUI Customer Load'!J600+'2019 PSUI Customer Gen'!J600</f>
        <v>1560.55</v>
      </c>
      <c r="K600" s="78">
        <f>'2019 PSUI Customer Load'!K600+'2019 PSUI Customer Gen'!K600</f>
        <v>1638.6</v>
      </c>
      <c r="L600" s="78">
        <f>'2019 PSUI Customer Load'!L600+'2019 PSUI Customer Gen'!L600</f>
        <v>1710.14</v>
      </c>
      <c r="M600" s="78">
        <f>'2019 PSUI Customer Load'!M600+'2019 PSUI Customer Gen'!M600</f>
        <v>1732.54</v>
      </c>
      <c r="N600" s="78">
        <f>'2019 PSUI Customer Load'!N600+'2019 PSUI Customer Gen'!N600</f>
        <v>1728.72</v>
      </c>
      <c r="O600" s="78">
        <f>'2019 PSUI Customer Load'!O600+'2019 PSUI Customer Gen'!O600</f>
        <v>1742.62</v>
      </c>
      <c r="P600" s="78">
        <f>'2019 PSUI Customer Load'!P600+'2019 PSUI Customer Gen'!P600</f>
        <v>1754.2</v>
      </c>
      <c r="Q600" s="78">
        <f>'2019 PSUI Customer Load'!Q600+'2019 PSUI Customer Gen'!Q600</f>
        <v>1749.79</v>
      </c>
      <c r="R600" s="78">
        <f>'2019 PSUI Customer Load'!R600+'2019 PSUI Customer Gen'!R600</f>
        <v>1708.18</v>
      </c>
      <c r="S600" s="78">
        <f>'2019 PSUI Customer Load'!S600+'2019 PSUI Customer Gen'!S600</f>
        <v>1626.91</v>
      </c>
      <c r="T600" s="78">
        <f>'2019 PSUI Customer Load'!T600+'2019 PSUI Customer Gen'!T600</f>
        <v>1621.06</v>
      </c>
      <c r="U600" s="78">
        <f>'2019 PSUI Customer Load'!U600+'2019 PSUI Customer Gen'!U600</f>
        <v>1611.54</v>
      </c>
      <c r="V600" s="78">
        <f>'2019 PSUI Customer Load'!V600+'2019 PSUI Customer Gen'!V600</f>
        <v>1526.35</v>
      </c>
      <c r="W600" s="78">
        <f>'2019 PSUI Customer Load'!W600+'2019 PSUI Customer Gen'!W600</f>
        <v>1517.57</v>
      </c>
      <c r="X600" s="78">
        <f>'2019 PSUI Customer Load'!X600+'2019 PSUI Customer Gen'!X600</f>
        <v>1516.34</v>
      </c>
      <c r="Y600" s="78">
        <f>'2019 PSUI Customer Load'!Y600+'2019 PSUI Customer Gen'!Y600</f>
        <v>1507.38</v>
      </c>
      <c r="Z600" s="78">
        <f>'2019 PSUI Customer Load'!Z600+'2019 PSUI Customer Gen'!Z600</f>
        <v>1507.59</v>
      </c>
      <c r="AA600" s="86">
        <f t="shared" si="117"/>
        <v>1754.2</v>
      </c>
      <c r="AB600" s="77">
        <f t="shared" si="118"/>
        <v>2022</v>
      </c>
      <c r="AC600" s="76">
        <f t="shared" si="119"/>
        <v>6</v>
      </c>
      <c r="AD600" s="76" t="str">
        <f t="shared" si="120"/>
        <v/>
      </c>
      <c r="AE600" s="76" t="str">
        <f t="shared" si="121"/>
        <v/>
      </c>
      <c r="AF600" s="74">
        <f t="shared" si="122"/>
        <v>1754.2</v>
      </c>
      <c r="AG600" s="75" t="str">
        <f t="shared" si="123"/>
        <v>14:00</v>
      </c>
      <c r="AH600" s="74">
        <f t="shared" si="124"/>
        <v>39241.909999999989</v>
      </c>
      <c r="AI600" s="73" t="str">
        <f t="shared" si="125"/>
        <v/>
      </c>
      <c r="AJ600" s="73" t="str">
        <f t="shared" si="126"/>
        <v/>
      </c>
      <c r="AK600" s="73" t="str">
        <f t="shared" si="127"/>
        <v/>
      </c>
      <c r="AL600" s="72" t="str">
        <f t="shared" si="128"/>
        <v/>
      </c>
      <c r="AM600" s="71" t="str">
        <f t="shared" si="129"/>
        <v/>
      </c>
    </row>
    <row r="601" spans="2:39" ht="13.8" thickBot="1">
      <c r="B601" s="79">
        <v>44733</v>
      </c>
      <c r="C601" s="78">
        <f>'2019 PSUI Customer Load'!C601+'2019 PSUI Customer Gen'!C601</f>
        <v>1508.68</v>
      </c>
      <c r="D601" s="78">
        <f>'2019 PSUI Customer Load'!D601+'2019 PSUI Customer Gen'!D601</f>
        <v>1492.82</v>
      </c>
      <c r="E601" s="78">
        <f>'2019 PSUI Customer Load'!E601+'2019 PSUI Customer Gen'!E601</f>
        <v>1494.89</v>
      </c>
      <c r="F601" s="78">
        <f>'2019 PSUI Customer Load'!F601+'2019 PSUI Customer Gen'!F601</f>
        <v>1501.15</v>
      </c>
      <c r="G601" s="78">
        <f>'2019 PSUI Customer Load'!G601+'2019 PSUI Customer Gen'!G601</f>
        <v>1503.6</v>
      </c>
      <c r="H601" s="78">
        <f>'2019 PSUI Customer Load'!H601+'2019 PSUI Customer Gen'!H601</f>
        <v>1547.74</v>
      </c>
      <c r="I601" s="78">
        <f>'2019 PSUI Customer Load'!I601+'2019 PSUI Customer Gen'!I601</f>
        <v>1677.06</v>
      </c>
      <c r="J601" s="78">
        <f>'2019 PSUI Customer Load'!J601+'2019 PSUI Customer Gen'!J601</f>
        <v>1793.5</v>
      </c>
      <c r="K601" s="78">
        <f>'2019 PSUI Customer Load'!K601+'2019 PSUI Customer Gen'!K601</f>
        <v>1900.33</v>
      </c>
      <c r="L601" s="78">
        <f>'2019 PSUI Customer Load'!L601+'2019 PSUI Customer Gen'!L601</f>
        <v>1985.52</v>
      </c>
      <c r="M601" s="78">
        <f>'2019 PSUI Customer Load'!M601+'2019 PSUI Customer Gen'!M601</f>
        <v>2059.9299999999998</v>
      </c>
      <c r="N601" s="78">
        <f>'2019 PSUI Customer Load'!N601+'2019 PSUI Customer Gen'!N601</f>
        <v>2058.9499999999998</v>
      </c>
      <c r="O601" s="78">
        <f>'2019 PSUI Customer Load'!O601+'2019 PSUI Customer Gen'!O601</f>
        <v>2061.9899999999998</v>
      </c>
      <c r="P601" s="78">
        <f>'2019 PSUI Customer Load'!P601+'2019 PSUI Customer Gen'!P601</f>
        <v>2087.9299999999998</v>
      </c>
      <c r="Q601" s="78">
        <f>'2019 PSUI Customer Load'!Q601+'2019 PSUI Customer Gen'!Q601</f>
        <v>2098.81</v>
      </c>
      <c r="R601" s="78">
        <f>'2019 PSUI Customer Load'!R601+'2019 PSUI Customer Gen'!R601</f>
        <v>2063.42</v>
      </c>
      <c r="S601" s="78">
        <f>'2019 PSUI Customer Load'!S601+'2019 PSUI Customer Gen'!S601</f>
        <v>2016.77</v>
      </c>
      <c r="T601" s="78">
        <f>'2019 PSUI Customer Load'!T601+'2019 PSUI Customer Gen'!T601</f>
        <v>1971.87</v>
      </c>
      <c r="U601" s="78">
        <f>'2019 PSUI Customer Load'!U601+'2019 PSUI Customer Gen'!U601</f>
        <v>1942.75</v>
      </c>
      <c r="V601" s="78">
        <f>'2019 PSUI Customer Load'!V601+'2019 PSUI Customer Gen'!V601</f>
        <v>1872.43</v>
      </c>
      <c r="W601" s="78">
        <f>'2019 PSUI Customer Load'!W601+'2019 PSUI Customer Gen'!W601</f>
        <v>1829.31</v>
      </c>
      <c r="X601" s="78">
        <f>'2019 PSUI Customer Load'!X601+'2019 PSUI Customer Gen'!X601</f>
        <v>1786.37</v>
      </c>
      <c r="Y601" s="78">
        <f>'2019 PSUI Customer Load'!Y601+'2019 PSUI Customer Gen'!Y601</f>
        <v>1758.68</v>
      </c>
      <c r="Z601" s="78">
        <f>'2019 PSUI Customer Load'!Z601+'2019 PSUI Customer Gen'!Z601</f>
        <v>1740.2</v>
      </c>
      <c r="AA601" s="86">
        <f t="shared" si="117"/>
        <v>2098.81</v>
      </c>
      <c r="AB601" s="77">
        <f t="shared" si="118"/>
        <v>2022</v>
      </c>
      <c r="AC601" s="76">
        <f t="shared" si="119"/>
        <v>6</v>
      </c>
      <c r="AD601" s="76" t="str">
        <f t="shared" si="120"/>
        <v/>
      </c>
      <c r="AE601" s="76" t="str">
        <f t="shared" si="121"/>
        <v/>
      </c>
      <c r="AF601" s="74">
        <f t="shared" si="122"/>
        <v>2098.81</v>
      </c>
      <c r="AG601" s="75" t="str">
        <f t="shared" si="123"/>
        <v>15:00</v>
      </c>
      <c r="AH601" s="74">
        <f t="shared" si="124"/>
        <v>45853.51</v>
      </c>
      <c r="AI601" s="73" t="str">
        <f t="shared" si="125"/>
        <v/>
      </c>
      <c r="AJ601" s="73" t="str">
        <f t="shared" si="126"/>
        <v/>
      </c>
      <c r="AK601" s="73" t="str">
        <f t="shared" si="127"/>
        <v/>
      </c>
      <c r="AL601" s="72" t="str">
        <f t="shared" si="128"/>
        <v/>
      </c>
      <c r="AM601" s="71" t="str">
        <f t="shared" si="129"/>
        <v/>
      </c>
    </row>
    <row r="602" spans="2:39" ht="13.8" thickBot="1">
      <c r="B602" s="79">
        <v>44734</v>
      </c>
      <c r="C602" s="78">
        <f>'2019 PSUI Customer Load'!C602+'2019 PSUI Customer Gen'!C602</f>
        <v>1727.15</v>
      </c>
      <c r="D602" s="78">
        <f>'2019 PSUI Customer Load'!D602+'2019 PSUI Customer Gen'!D602</f>
        <v>1742.2</v>
      </c>
      <c r="E602" s="78">
        <f>'2019 PSUI Customer Load'!E602+'2019 PSUI Customer Gen'!E602</f>
        <v>1744.19</v>
      </c>
      <c r="F602" s="78">
        <f>'2019 PSUI Customer Load'!F602+'2019 PSUI Customer Gen'!F602</f>
        <v>1770.05</v>
      </c>
      <c r="G602" s="78">
        <f>'2019 PSUI Customer Load'!G602+'2019 PSUI Customer Gen'!G602</f>
        <v>1765.19</v>
      </c>
      <c r="H602" s="78">
        <f>'2019 PSUI Customer Load'!H602+'2019 PSUI Customer Gen'!H602</f>
        <v>1813.07</v>
      </c>
      <c r="I602" s="78">
        <f>'2019 PSUI Customer Load'!I602+'2019 PSUI Customer Gen'!I602</f>
        <v>1968.82</v>
      </c>
      <c r="J602" s="78">
        <f>'2019 PSUI Customer Load'!J602+'2019 PSUI Customer Gen'!J602</f>
        <v>2286.8760000000002</v>
      </c>
      <c r="K602" s="78">
        <f>'2019 PSUI Customer Load'!K602+'2019 PSUI Customer Gen'!K602</f>
        <v>2381.0929999999998</v>
      </c>
      <c r="L602" s="78">
        <f>'2019 PSUI Customer Load'!L602+'2019 PSUI Customer Gen'!L602</f>
        <v>2453.4740000000002</v>
      </c>
      <c r="M602" s="78">
        <f>'2019 PSUI Customer Load'!M602+'2019 PSUI Customer Gen'!M602</f>
        <v>2444.654</v>
      </c>
      <c r="N602" s="78">
        <f>'2019 PSUI Customer Load'!N602+'2019 PSUI Customer Gen'!N602</f>
        <v>2363.7350000000001</v>
      </c>
      <c r="O602" s="78">
        <f>'2019 PSUI Customer Load'!O602+'2019 PSUI Customer Gen'!O602</f>
        <v>2305.2530000000002</v>
      </c>
      <c r="P602" s="78">
        <f>'2019 PSUI Customer Load'!P602+'2019 PSUI Customer Gen'!P602</f>
        <v>2256.701</v>
      </c>
      <c r="Q602" s="78">
        <f>'2019 PSUI Customer Load'!Q602+'2019 PSUI Customer Gen'!Q602</f>
        <v>2239.252</v>
      </c>
      <c r="R602" s="78">
        <f>'2019 PSUI Customer Load'!R602+'2019 PSUI Customer Gen'!R602</f>
        <v>2172.0119999999997</v>
      </c>
      <c r="S602" s="78">
        <f>'2019 PSUI Customer Load'!S602+'2019 PSUI Customer Gen'!S602</f>
        <v>2079.8389999999999</v>
      </c>
      <c r="T602" s="78">
        <f>'2019 PSUI Customer Load'!T602+'2019 PSUI Customer Gen'!T602</f>
        <v>1969.4730000000002</v>
      </c>
      <c r="U602" s="78">
        <f>'2019 PSUI Customer Load'!U602+'2019 PSUI Customer Gen'!U602</f>
        <v>1925.56</v>
      </c>
      <c r="V602" s="78">
        <f>'2019 PSUI Customer Load'!V602+'2019 PSUI Customer Gen'!V602</f>
        <v>1881.884</v>
      </c>
      <c r="W602" s="78">
        <f>'2019 PSUI Customer Load'!W602+'2019 PSUI Customer Gen'!W602</f>
        <v>1627.8240000000001</v>
      </c>
      <c r="X602" s="78">
        <f>'2019 PSUI Customer Load'!X602+'2019 PSUI Customer Gen'!X602</f>
        <v>1464.8879999999999</v>
      </c>
      <c r="Y602" s="78">
        <f>'2019 PSUI Customer Load'!Y602+'2019 PSUI Customer Gen'!Y602</f>
        <v>1426.7739999999999</v>
      </c>
      <c r="Z602" s="78">
        <f>'2019 PSUI Customer Load'!Z602+'2019 PSUI Customer Gen'!Z602</f>
        <v>1397.184</v>
      </c>
      <c r="AA602" s="86">
        <f t="shared" si="117"/>
        <v>2453.4740000000002</v>
      </c>
      <c r="AB602" s="77">
        <f t="shared" si="118"/>
        <v>2022</v>
      </c>
      <c r="AC602" s="76">
        <f t="shared" si="119"/>
        <v>6</v>
      </c>
      <c r="AD602" s="76" t="str">
        <f t="shared" si="120"/>
        <v/>
      </c>
      <c r="AE602" s="76" t="str">
        <f t="shared" si="121"/>
        <v/>
      </c>
      <c r="AF602" s="74">
        <f t="shared" si="122"/>
        <v>2453.4740000000002</v>
      </c>
      <c r="AG602" s="75" t="str">
        <f t="shared" si="123"/>
        <v>10:00</v>
      </c>
      <c r="AH602" s="74">
        <f t="shared" si="124"/>
        <v>49660.619999999995</v>
      </c>
      <c r="AI602" s="73" t="str">
        <f t="shared" si="125"/>
        <v/>
      </c>
      <c r="AJ602" s="73" t="str">
        <f t="shared" si="126"/>
        <v/>
      </c>
      <c r="AK602" s="73" t="str">
        <f t="shared" si="127"/>
        <v/>
      </c>
      <c r="AL602" s="72" t="str">
        <f t="shared" si="128"/>
        <v/>
      </c>
      <c r="AM602" s="71" t="str">
        <f t="shared" si="129"/>
        <v/>
      </c>
    </row>
    <row r="603" spans="2:39" ht="13.8" thickBot="1">
      <c r="B603" s="79">
        <v>44735</v>
      </c>
      <c r="C603" s="78">
        <f>'2019 PSUI Customer Load'!C603+'2019 PSUI Customer Gen'!C603</f>
        <v>1367.365</v>
      </c>
      <c r="D603" s="78">
        <f>'2019 PSUI Customer Load'!D603+'2019 PSUI Customer Gen'!D603</f>
        <v>1355.8050000000001</v>
      </c>
      <c r="E603" s="78">
        <f>'2019 PSUI Customer Load'!E603+'2019 PSUI Customer Gen'!E603</f>
        <v>1344.8029999999999</v>
      </c>
      <c r="F603" s="78">
        <f>'2019 PSUI Customer Load'!F603+'2019 PSUI Customer Gen'!F603</f>
        <v>1356.8229999999999</v>
      </c>
      <c r="G603" s="78">
        <f>'2019 PSUI Customer Load'!G603+'2019 PSUI Customer Gen'!G603</f>
        <v>1364.6690000000001</v>
      </c>
      <c r="H603" s="78">
        <f>'2019 PSUI Customer Load'!H603+'2019 PSUI Customer Gen'!H603</f>
        <v>1393.4159999999999</v>
      </c>
      <c r="I603" s="78">
        <f>'2019 PSUI Customer Load'!I603+'2019 PSUI Customer Gen'!I603</f>
        <v>1426.2030000000002</v>
      </c>
      <c r="J603" s="78">
        <f>'2019 PSUI Customer Load'!J603+'2019 PSUI Customer Gen'!J603</f>
        <v>1478.9770000000001</v>
      </c>
      <c r="K603" s="78">
        <f>'2019 PSUI Customer Load'!K603+'2019 PSUI Customer Gen'!K603</f>
        <v>1877.8989999999999</v>
      </c>
      <c r="L603" s="78">
        <f>'2019 PSUI Customer Load'!L603+'2019 PSUI Customer Gen'!L603</f>
        <v>1945.6079999999999</v>
      </c>
      <c r="M603" s="78">
        <f>'2019 PSUI Customer Load'!M603+'2019 PSUI Customer Gen'!M603</f>
        <v>1995.4299999999998</v>
      </c>
      <c r="N603" s="78">
        <f>'2019 PSUI Customer Load'!N603+'2019 PSUI Customer Gen'!N603</f>
        <v>1955.633</v>
      </c>
      <c r="O603" s="78">
        <f>'2019 PSUI Customer Load'!O603+'2019 PSUI Customer Gen'!O603</f>
        <v>1950.1059999999998</v>
      </c>
      <c r="P603" s="78">
        <f>'2019 PSUI Customer Load'!P603+'2019 PSUI Customer Gen'!P603</f>
        <v>1957.8989999999999</v>
      </c>
      <c r="Q603" s="78">
        <f>'2019 PSUI Customer Load'!Q603+'2019 PSUI Customer Gen'!Q603</f>
        <v>1942.71</v>
      </c>
      <c r="R603" s="78">
        <f>'2019 PSUI Customer Load'!R603+'2019 PSUI Customer Gen'!R603</f>
        <v>1928.8</v>
      </c>
      <c r="S603" s="78">
        <f>'2019 PSUI Customer Load'!S603+'2019 PSUI Customer Gen'!S603</f>
        <v>1839.616</v>
      </c>
      <c r="T603" s="78">
        <f>'2019 PSUI Customer Load'!T603+'2019 PSUI Customer Gen'!T603</f>
        <v>1780.816</v>
      </c>
      <c r="U603" s="78">
        <f>'2019 PSUI Customer Load'!U603+'2019 PSUI Customer Gen'!U603</f>
        <v>1739.8710000000001</v>
      </c>
      <c r="V603" s="78">
        <f>'2019 PSUI Customer Load'!V603+'2019 PSUI Customer Gen'!V603</f>
        <v>1672.1599999999999</v>
      </c>
      <c r="W603" s="78">
        <f>'2019 PSUI Customer Load'!W603+'2019 PSUI Customer Gen'!W603</f>
        <v>1451.41</v>
      </c>
      <c r="X603" s="78">
        <f>'2019 PSUI Customer Load'!X603+'2019 PSUI Customer Gen'!X603</f>
        <v>1393.587</v>
      </c>
      <c r="Y603" s="78">
        <f>'2019 PSUI Customer Load'!Y603+'2019 PSUI Customer Gen'!Y603</f>
        <v>1329.1019999999999</v>
      </c>
      <c r="Z603" s="78">
        <f>'2019 PSUI Customer Load'!Z603+'2019 PSUI Customer Gen'!Z603</f>
        <v>1311.33</v>
      </c>
      <c r="AA603" s="86">
        <f t="shared" si="117"/>
        <v>1995.4299999999998</v>
      </c>
      <c r="AB603" s="77">
        <f t="shared" si="118"/>
        <v>2022</v>
      </c>
      <c r="AC603" s="76">
        <f t="shared" si="119"/>
        <v>6</v>
      </c>
      <c r="AD603" s="76" t="str">
        <f t="shared" si="120"/>
        <v/>
      </c>
      <c r="AE603" s="76" t="str">
        <f t="shared" si="121"/>
        <v/>
      </c>
      <c r="AF603" s="74">
        <f t="shared" si="122"/>
        <v>1995.4299999999998</v>
      </c>
      <c r="AG603" s="75" t="str">
        <f t="shared" si="123"/>
        <v>11:00</v>
      </c>
      <c r="AH603" s="74">
        <f t="shared" si="124"/>
        <v>41155.468000000001</v>
      </c>
      <c r="AI603" s="73" t="str">
        <f t="shared" si="125"/>
        <v/>
      </c>
      <c r="AJ603" s="73" t="str">
        <f t="shared" si="126"/>
        <v/>
      </c>
      <c r="AK603" s="73" t="str">
        <f t="shared" si="127"/>
        <v/>
      </c>
      <c r="AL603" s="72" t="str">
        <f t="shared" si="128"/>
        <v/>
      </c>
      <c r="AM603" s="71" t="str">
        <f t="shared" si="129"/>
        <v/>
      </c>
    </row>
    <row r="604" spans="2:39" ht="13.8" thickBot="1">
      <c r="B604" s="79">
        <v>44736</v>
      </c>
      <c r="C604" s="78">
        <f>'2019 PSUI Customer Load'!C604+'2019 PSUI Customer Gen'!C604</f>
        <v>1249.799</v>
      </c>
      <c r="D604" s="78">
        <f>'2019 PSUI Customer Load'!D604+'2019 PSUI Customer Gen'!D604</f>
        <v>1254.297</v>
      </c>
      <c r="E604" s="78">
        <f>'2019 PSUI Customer Load'!E604+'2019 PSUI Customer Gen'!E604</f>
        <v>1319.51</v>
      </c>
      <c r="F604" s="78">
        <f>'2019 PSUI Customer Load'!F604+'2019 PSUI Customer Gen'!F604</f>
        <v>1430.3210000000001</v>
      </c>
      <c r="G604" s="78">
        <f>'2019 PSUI Customer Load'!G604+'2019 PSUI Customer Gen'!G604</f>
        <v>1401.183</v>
      </c>
      <c r="H604" s="78">
        <f>'2019 PSUI Customer Load'!H604+'2019 PSUI Customer Gen'!H604</f>
        <v>1460.9579999999999</v>
      </c>
      <c r="I604" s="78">
        <f>'2019 PSUI Customer Load'!I604+'2019 PSUI Customer Gen'!I604</f>
        <v>1604.703</v>
      </c>
      <c r="J604" s="78">
        <f>'2019 PSUI Customer Load'!J604+'2019 PSUI Customer Gen'!J604</f>
        <v>1726.145</v>
      </c>
      <c r="K604" s="78">
        <f>'2019 PSUI Customer Load'!K604+'2019 PSUI Customer Gen'!K604</f>
        <v>1820.5250000000001</v>
      </c>
      <c r="L604" s="78">
        <f>'2019 PSUI Customer Load'!L604+'2019 PSUI Customer Gen'!L604</f>
        <v>1843.8920000000001</v>
      </c>
      <c r="M604" s="78">
        <f>'2019 PSUI Customer Load'!M604+'2019 PSUI Customer Gen'!M604</f>
        <v>1887.453</v>
      </c>
      <c r="N604" s="78">
        <f>'2019 PSUI Customer Load'!N604+'2019 PSUI Customer Gen'!N604</f>
        <v>1881.5529999999999</v>
      </c>
      <c r="O604" s="78">
        <f>'2019 PSUI Customer Load'!O604+'2019 PSUI Customer Gen'!O604</f>
        <v>1892.431</v>
      </c>
      <c r="P604" s="78">
        <f>'2019 PSUI Customer Load'!P604+'2019 PSUI Customer Gen'!P604</f>
        <v>1907.8820000000001</v>
      </c>
      <c r="Q604" s="78">
        <f>'2019 PSUI Customer Load'!Q604+'2019 PSUI Customer Gen'!Q604</f>
        <v>1903.557</v>
      </c>
      <c r="R604" s="78">
        <f>'2019 PSUI Customer Load'!R604+'2019 PSUI Customer Gen'!R604</f>
        <v>1912.2780000000002</v>
      </c>
      <c r="S604" s="78">
        <f>'2019 PSUI Customer Load'!S604+'2019 PSUI Customer Gen'!S604</f>
        <v>1849.519</v>
      </c>
      <c r="T604" s="78">
        <f>'2019 PSUI Customer Load'!T604+'2019 PSUI Customer Gen'!T604</f>
        <v>1788.538</v>
      </c>
      <c r="U604" s="78">
        <f>'2019 PSUI Customer Load'!U604+'2019 PSUI Customer Gen'!U604</f>
        <v>1772.1420000000001</v>
      </c>
      <c r="V604" s="78">
        <f>'2019 PSUI Customer Load'!V604+'2019 PSUI Customer Gen'!V604</f>
        <v>1746.2929999999999</v>
      </c>
      <c r="W604" s="78">
        <f>'2019 PSUI Customer Load'!W604+'2019 PSUI Customer Gen'!W604</f>
        <v>1721.0149999999999</v>
      </c>
      <c r="X604" s="78">
        <f>'2019 PSUI Customer Load'!X604+'2019 PSUI Customer Gen'!X604</f>
        <v>1695.2340000000002</v>
      </c>
      <c r="Y604" s="78">
        <f>'2019 PSUI Customer Load'!Y604+'2019 PSUI Customer Gen'!Y604</f>
        <v>1639.2330000000002</v>
      </c>
      <c r="Z604" s="78">
        <f>'2019 PSUI Customer Load'!Z604+'2019 PSUI Customer Gen'!Z604</f>
        <v>1616.3130000000001</v>
      </c>
      <c r="AA604" s="86">
        <f t="shared" si="117"/>
        <v>1912.2780000000002</v>
      </c>
      <c r="AB604" s="77">
        <f t="shared" si="118"/>
        <v>2022</v>
      </c>
      <c r="AC604" s="76">
        <f t="shared" si="119"/>
        <v>6</v>
      </c>
      <c r="AD604" s="76" t="str">
        <f t="shared" si="120"/>
        <v/>
      </c>
      <c r="AE604" s="76" t="str">
        <f t="shared" si="121"/>
        <v/>
      </c>
      <c r="AF604" s="74">
        <f t="shared" si="122"/>
        <v>1912.2780000000002</v>
      </c>
      <c r="AG604" s="75" t="str">
        <f t="shared" si="123"/>
        <v>16:00</v>
      </c>
      <c r="AH604" s="74">
        <f t="shared" si="124"/>
        <v>42237.051999999996</v>
      </c>
      <c r="AI604" s="73" t="str">
        <f t="shared" si="125"/>
        <v/>
      </c>
      <c r="AJ604" s="73" t="str">
        <f t="shared" si="126"/>
        <v/>
      </c>
      <c r="AK604" s="73" t="str">
        <f t="shared" si="127"/>
        <v/>
      </c>
      <c r="AL604" s="72" t="str">
        <f t="shared" si="128"/>
        <v/>
      </c>
      <c r="AM604" s="71" t="str">
        <f t="shared" si="129"/>
        <v/>
      </c>
    </row>
    <row r="605" spans="2:39" ht="13.8" thickBot="1">
      <c r="B605" s="79">
        <v>44737</v>
      </c>
      <c r="C605" s="78">
        <f>'2019 PSUI Customer Load'!C605+'2019 PSUI Customer Gen'!C605</f>
        <v>1585.645</v>
      </c>
      <c r="D605" s="78">
        <f>'2019 PSUI Customer Load'!D605+'2019 PSUI Customer Gen'!D605</f>
        <v>1564.336</v>
      </c>
      <c r="E605" s="78">
        <f>'2019 PSUI Customer Load'!E605+'2019 PSUI Customer Gen'!E605</f>
        <v>1542.367</v>
      </c>
      <c r="F605" s="78">
        <f>'2019 PSUI Customer Load'!F605+'2019 PSUI Customer Gen'!F605</f>
        <v>1524.7639999999999</v>
      </c>
      <c r="G605" s="78">
        <f>'2019 PSUI Customer Load'!G605+'2019 PSUI Customer Gen'!G605</f>
        <v>1509.8119999999999</v>
      </c>
      <c r="H605" s="78">
        <f>'2019 PSUI Customer Load'!H605+'2019 PSUI Customer Gen'!H605</f>
        <v>1558.154</v>
      </c>
      <c r="I605" s="78">
        <f>'2019 PSUI Customer Load'!I605+'2019 PSUI Customer Gen'!I605</f>
        <v>1693.0530000000001</v>
      </c>
      <c r="J605" s="78">
        <f>'2019 PSUI Customer Load'!J605+'2019 PSUI Customer Gen'!J605</f>
        <v>1746.6020000000001</v>
      </c>
      <c r="K605" s="78">
        <f>'2019 PSUI Customer Load'!K605+'2019 PSUI Customer Gen'!K605</f>
        <v>1814.3720000000001</v>
      </c>
      <c r="L605" s="78">
        <f>'2019 PSUI Customer Load'!L605+'2019 PSUI Customer Gen'!L605</f>
        <v>1795.0550000000001</v>
      </c>
      <c r="M605" s="78">
        <f>'2019 PSUI Customer Load'!M605+'2019 PSUI Customer Gen'!M605</f>
        <v>1515.5259999999998</v>
      </c>
      <c r="N605" s="78">
        <f>'2019 PSUI Customer Load'!N605+'2019 PSUI Customer Gen'!N605</f>
        <v>1496.3030000000001</v>
      </c>
      <c r="O605" s="78">
        <f>'2019 PSUI Customer Load'!O605+'2019 PSUI Customer Gen'!O605</f>
        <v>1612.462</v>
      </c>
      <c r="P605" s="78">
        <f>'2019 PSUI Customer Load'!P605+'2019 PSUI Customer Gen'!P605</f>
        <v>1831.9169999999999</v>
      </c>
      <c r="Q605" s="78">
        <f>'2019 PSUI Customer Load'!Q605+'2019 PSUI Customer Gen'!Q605</f>
        <v>1953.9519999999998</v>
      </c>
      <c r="R605" s="78">
        <f>'2019 PSUI Customer Load'!R605+'2019 PSUI Customer Gen'!R605</f>
        <v>1929.3420000000001</v>
      </c>
      <c r="S605" s="78">
        <f>'2019 PSUI Customer Load'!S605+'2019 PSUI Customer Gen'!S605</f>
        <v>1859.1309999999999</v>
      </c>
      <c r="T605" s="78">
        <f>'2019 PSUI Customer Load'!T605+'2019 PSUI Customer Gen'!T605</f>
        <v>1806.598</v>
      </c>
      <c r="U605" s="78">
        <f>'2019 PSUI Customer Load'!U605+'2019 PSUI Customer Gen'!U605</f>
        <v>1770.9939999999999</v>
      </c>
      <c r="V605" s="78">
        <f>'2019 PSUI Customer Load'!V605+'2019 PSUI Customer Gen'!V605</f>
        <v>1747.973</v>
      </c>
      <c r="W605" s="78">
        <f>'2019 PSUI Customer Load'!W605+'2019 PSUI Customer Gen'!W605</f>
        <v>1776.0419999999999</v>
      </c>
      <c r="X605" s="78">
        <f>'2019 PSUI Customer Load'!X605+'2019 PSUI Customer Gen'!X605</f>
        <v>1762.412</v>
      </c>
      <c r="Y605" s="78">
        <f>'2019 PSUI Customer Load'!Y605+'2019 PSUI Customer Gen'!Y605</f>
        <v>1731.4280000000001</v>
      </c>
      <c r="Z605" s="78">
        <f>'2019 PSUI Customer Load'!Z605+'2019 PSUI Customer Gen'!Z605</f>
        <v>1696.2840000000001</v>
      </c>
      <c r="AA605" s="86">
        <f t="shared" si="117"/>
        <v>1953.9519999999998</v>
      </c>
      <c r="AB605" s="77">
        <f t="shared" si="118"/>
        <v>2022</v>
      </c>
      <c r="AC605" s="76">
        <f t="shared" si="119"/>
        <v>6</v>
      </c>
      <c r="AD605" s="76" t="str">
        <f t="shared" si="120"/>
        <v/>
      </c>
      <c r="AE605" s="76" t="str">
        <f t="shared" si="121"/>
        <v/>
      </c>
      <c r="AF605" s="74">
        <f t="shared" si="122"/>
        <v>1953.9519999999998</v>
      </c>
      <c r="AG605" s="75" t="str">
        <f t="shared" si="123"/>
        <v>15:00</v>
      </c>
      <c r="AH605" s="74">
        <f t="shared" si="124"/>
        <v>42778.475999999995</v>
      </c>
      <c r="AI605" s="73" t="str">
        <f t="shared" si="125"/>
        <v/>
      </c>
      <c r="AJ605" s="73" t="str">
        <f t="shared" si="126"/>
        <v/>
      </c>
      <c r="AK605" s="73" t="str">
        <f t="shared" si="127"/>
        <v/>
      </c>
      <c r="AL605" s="72" t="str">
        <f t="shared" si="128"/>
        <v/>
      </c>
      <c r="AM605" s="71" t="str">
        <f t="shared" si="129"/>
        <v/>
      </c>
    </row>
    <row r="606" spans="2:39" ht="13.8" thickBot="1">
      <c r="B606" s="79">
        <v>44738</v>
      </c>
      <c r="C606" s="78">
        <f>'2019 PSUI Customer Load'!C606+'2019 PSUI Customer Gen'!C606</f>
        <v>1676.8090000000002</v>
      </c>
      <c r="D606" s="78">
        <f>'2019 PSUI Customer Load'!D606+'2019 PSUI Customer Gen'!D606</f>
        <v>1676.9290000000001</v>
      </c>
      <c r="E606" s="78">
        <f>'2019 PSUI Customer Load'!E606+'2019 PSUI Customer Gen'!E606</f>
        <v>1650.028</v>
      </c>
      <c r="F606" s="78">
        <f>'2019 PSUI Customer Load'!F606+'2019 PSUI Customer Gen'!F606</f>
        <v>1634.203</v>
      </c>
      <c r="G606" s="78">
        <f>'2019 PSUI Customer Load'!G606+'2019 PSUI Customer Gen'!G606</f>
        <v>1602.269</v>
      </c>
      <c r="H606" s="78">
        <f>'2019 PSUI Customer Load'!H606+'2019 PSUI Customer Gen'!H606</f>
        <v>1644.2560000000001</v>
      </c>
      <c r="I606" s="78">
        <f>'2019 PSUI Customer Load'!I606+'2019 PSUI Customer Gen'!I606</f>
        <v>1751.6179999999999</v>
      </c>
      <c r="J606" s="78">
        <f>'2019 PSUI Customer Load'!J606+'2019 PSUI Customer Gen'!J606</f>
        <v>1774.373</v>
      </c>
      <c r="K606" s="78">
        <f>'2019 PSUI Customer Load'!K606+'2019 PSUI Customer Gen'!K606</f>
        <v>1817.6389999999999</v>
      </c>
      <c r="L606" s="78">
        <f>'2019 PSUI Customer Load'!L606+'2019 PSUI Customer Gen'!L606</f>
        <v>1884.19</v>
      </c>
      <c r="M606" s="78">
        <f>'2019 PSUI Customer Load'!M606+'2019 PSUI Customer Gen'!M606</f>
        <v>1937.0309999999999</v>
      </c>
      <c r="N606" s="78">
        <f>'2019 PSUI Customer Load'!N606+'2019 PSUI Customer Gen'!N606</f>
        <v>1944.3020000000001</v>
      </c>
      <c r="O606" s="78">
        <f>'2019 PSUI Customer Load'!O606+'2019 PSUI Customer Gen'!O606</f>
        <v>1972.347</v>
      </c>
      <c r="P606" s="78">
        <f>'2019 PSUI Customer Load'!P606+'2019 PSUI Customer Gen'!P606</f>
        <v>1991.2629999999999</v>
      </c>
      <c r="Q606" s="78">
        <f>'2019 PSUI Customer Load'!Q606+'2019 PSUI Customer Gen'!Q606</f>
        <v>1996.674</v>
      </c>
      <c r="R606" s="78">
        <f>'2019 PSUI Customer Load'!R606+'2019 PSUI Customer Gen'!R606</f>
        <v>1998.1880000000001</v>
      </c>
      <c r="S606" s="78">
        <f>'2019 PSUI Customer Load'!S606+'2019 PSUI Customer Gen'!S606</f>
        <v>1957.498</v>
      </c>
      <c r="T606" s="78">
        <f>'2019 PSUI Customer Load'!T606+'2019 PSUI Customer Gen'!T606</f>
        <v>1938.9479999999999</v>
      </c>
      <c r="U606" s="78">
        <f>'2019 PSUI Customer Load'!U606+'2019 PSUI Customer Gen'!U606</f>
        <v>1913.317</v>
      </c>
      <c r="V606" s="78">
        <f>'2019 PSUI Customer Load'!V606+'2019 PSUI Customer Gen'!V606</f>
        <v>1859.51</v>
      </c>
      <c r="W606" s="78">
        <f>'2019 PSUI Customer Load'!W606+'2019 PSUI Customer Gen'!W606</f>
        <v>1849.5029999999999</v>
      </c>
      <c r="X606" s="78">
        <f>'2019 PSUI Customer Load'!X606+'2019 PSUI Customer Gen'!X606</f>
        <v>1857.3290000000002</v>
      </c>
      <c r="Y606" s="78">
        <f>'2019 PSUI Customer Load'!Y606+'2019 PSUI Customer Gen'!Y606</f>
        <v>1743.45</v>
      </c>
      <c r="Z606" s="78">
        <f>'2019 PSUI Customer Load'!Z606+'2019 PSUI Customer Gen'!Z606</f>
        <v>1677.9630000000002</v>
      </c>
      <c r="AA606" s="86">
        <f t="shared" si="117"/>
        <v>1998.1880000000001</v>
      </c>
      <c r="AB606" s="77">
        <f t="shared" si="118"/>
        <v>2022</v>
      </c>
      <c r="AC606" s="76">
        <f t="shared" si="119"/>
        <v>6</v>
      </c>
      <c r="AD606" s="76" t="str">
        <f t="shared" si="120"/>
        <v/>
      </c>
      <c r="AE606" s="76" t="str">
        <f t="shared" si="121"/>
        <v/>
      </c>
      <c r="AF606" s="74">
        <f t="shared" si="122"/>
        <v>1998.1880000000001</v>
      </c>
      <c r="AG606" s="75" t="str">
        <f t="shared" si="123"/>
        <v>16:00</v>
      </c>
      <c r="AH606" s="74">
        <f t="shared" si="124"/>
        <v>45747.824999999997</v>
      </c>
      <c r="AI606" s="73" t="str">
        <f t="shared" si="125"/>
        <v/>
      </c>
      <c r="AJ606" s="73" t="str">
        <f t="shared" si="126"/>
        <v/>
      </c>
      <c r="AK606" s="73" t="str">
        <f t="shared" si="127"/>
        <v/>
      </c>
      <c r="AL606" s="72" t="str">
        <f t="shared" si="128"/>
        <v/>
      </c>
      <c r="AM606" s="71" t="str">
        <f t="shared" si="129"/>
        <v/>
      </c>
    </row>
    <row r="607" spans="2:39" ht="13.8" thickBot="1">
      <c r="B607" s="79">
        <v>44739</v>
      </c>
      <c r="C607" s="78">
        <f>'2019 PSUI Customer Load'!C607+'2019 PSUI Customer Gen'!C607</f>
        <v>1542.2080000000001</v>
      </c>
      <c r="D607" s="78">
        <f>'2019 PSUI Customer Load'!D607+'2019 PSUI Customer Gen'!D607</f>
        <v>1506.5719999999999</v>
      </c>
      <c r="E607" s="78">
        <f>'2019 PSUI Customer Load'!E607+'2019 PSUI Customer Gen'!E607</f>
        <v>1460.6000000000001</v>
      </c>
      <c r="F607" s="78">
        <f>'2019 PSUI Customer Load'!F607+'2019 PSUI Customer Gen'!F607</f>
        <v>1467.1589999999999</v>
      </c>
      <c r="G607" s="78">
        <f>'2019 PSUI Customer Load'!G607+'2019 PSUI Customer Gen'!G607</f>
        <v>1429.4019999999998</v>
      </c>
      <c r="H607" s="78">
        <f>'2019 PSUI Customer Load'!H607+'2019 PSUI Customer Gen'!H607</f>
        <v>1454.7179999999998</v>
      </c>
      <c r="I607" s="78">
        <f>'2019 PSUI Customer Load'!I607+'2019 PSUI Customer Gen'!I607</f>
        <v>1597.6510000000001</v>
      </c>
      <c r="J607" s="78">
        <f>'2019 PSUI Customer Load'!J607+'2019 PSUI Customer Gen'!J607</f>
        <v>1668.7530000000002</v>
      </c>
      <c r="K607" s="78">
        <f>'2019 PSUI Customer Load'!K607+'2019 PSUI Customer Gen'!K607</f>
        <v>1744.471</v>
      </c>
      <c r="L607" s="78">
        <f>'2019 PSUI Customer Load'!L607+'2019 PSUI Customer Gen'!L607</f>
        <v>1819.366</v>
      </c>
      <c r="M607" s="78">
        <f>'2019 PSUI Customer Load'!M607+'2019 PSUI Customer Gen'!M607</f>
        <v>1837.9559999999999</v>
      </c>
      <c r="N607" s="78">
        <f>'2019 PSUI Customer Load'!N607+'2019 PSUI Customer Gen'!N607</f>
        <v>1801.7529999999999</v>
      </c>
      <c r="O607" s="78">
        <f>'2019 PSUI Customer Load'!O607+'2019 PSUI Customer Gen'!O607</f>
        <v>1785.1219999999998</v>
      </c>
      <c r="P607" s="78">
        <f>'2019 PSUI Customer Load'!P607+'2019 PSUI Customer Gen'!P607</f>
        <v>1774.1079999999999</v>
      </c>
      <c r="Q607" s="78">
        <f>'2019 PSUI Customer Load'!Q607+'2019 PSUI Customer Gen'!Q607</f>
        <v>1753.3249999999998</v>
      </c>
      <c r="R607" s="78">
        <f>'2019 PSUI Customer Load'!R607+'2019 PSUI Customer Gen'!R607</f>
        <v>1727.307</v>
      </c>
      <c r="S607" s="78">
        <f>'2019 PSUI Customer Load'!S607+'2019 PSUI Customer Gen'!S607</f>
        <v>1634.5040000000001</v>
      </c>
      <c r="T607" s="78">
        <f>'2019 PSUI Customer Load'!T607+'2019 PSUI Customer Gen'!T607</f>
        <v>1550.2270000000001</v>
      </c>
      <c r="U607" s="78">
        <f>'2019 PSUI Customer Load'!U607+'2019 PSUI Customer Gen'!U607</f>
        <v>1509.145</v>
      </c>
      <c r="V607" s="78">
        <f>'2019 PSUI Customer Load'!V607+'2019 PSUI Customer Gen'!V607</f>
        <v>1450.077</v>
      </c>
      <c r="W607" s="78">
        <f>'2019 PSUI Customer Load'!W607+'2019 PSUI Customer Gen'!W607</f>
        <v>1435.4270000000001</v>
      </c>
      <c r="X607" s="78">
        <f>'2019 PSUI Customer Load'!X607+'2019 PSUI Customer Gen'!X607</f>
        <v>1386.194</v>
      </c>
      <c r="Y607" s="78">
        <f>'2019 PSUI Customer Load'!Y607+'2019 PSUI Customer Gen'!Y607</f>
        <v>1336.473</v>
      </c>
      <c r="Z607" s="78">
        <f>'2019 PSUI Customer Load'!Z607+'2019 PSUI Customer Gen'!Z607</f>
        <v>1307.059</v>
      </c>
      <c r="AA607" s="86">
        <f t="shared" si="117"/>
        <v>1837.9559999999999</v>
      </c>
      <c r="AB607" s="77">
        <f t="shared" si="118"/>
        <v>2022</v>
      </c>
      <c r="AC607" s="76">
        <f t="shared" si="119"/>
        <v>6</v>
      </c>
      <c r="AD607" s="76" t="str">
        <f t="shared" si="120"/>
        <v/>
      </c>
      <c r="AE607" s="76" t="str">
        <f t="shared" si="121"/>
        <v/>
      </c>
      <c r="AF607" s="74">
        <f t="shared" si="122"/>
        <v>1837.9559999999999</v>
      </c>
      <c r="AG607" s="75" t="str">
        <f t="shared" si="123"/>
        <v>11:00</v>
      </c>
      <c r="AH607" s="74">
        <f t="shared" si="124"/>
        <v>39817.533000000003</v>
      </c>
      <c r="AI607" s="73" t="str">
        <f t="shared" si="125"/>
        <v/>
      </c>
      <c r="AJ607" s="73" t="str">
        <f t="shared" si="126"/>
        <v/>
      </c>
      <c r="AK607" s="73" t="str">
        <f t="shared" si="127"/>
        <v/>
      </c>
      <c r="AL607" s="72" t="str">
        <f t="shared" si="128"/>
        <v/>
      </c>
      <c r="AM607" s="71" t="str">
        <f t="shared" si="129"/>
        <v/>
      </c>
    </row>
    <row r="608" spans="2:39" ht="13.8" thickBot="1">
      <c r="B608" s="79">
        <v>44740</v>
      </c>
      <c r="C608" s="78">
        <f>'2019 PSUI Customer Load'!C608+'2019 PSUI Customer Gen'!C608</f>
        <v>1257.7560000000001</v>
      </c>
      <c r="D608" s="78">
        <f>'2019 PSUI Customer Load'!D608+'2019 PSUI Customer Gen'!D608</f>
        <v>1156.8570000000002</v>
      </c>
      <c r="E608" s="78">
        <f>'2019 PSUI Customer Load'!E608+'2019 PSUI Customer Gen'!E608</f>
        <v>1158.057</v>
      </c>
      <c r="F608" s="78">
        <f>'2019 PSUI Customer Load'!F608+'2019 PSUI Customer Gen'!F608</f>
        <v>1155.8210000000001</v>
      </c>
      <c r="G608" s="78">
        <f>'2019 PSUI Customer Load'!G608+'2019 PSUI Customer Gen'!G608</f>
        <v>1072.606</v>
      </c>
      <c r="H608" s="78">
        <f>'2019 PSUI Customer Load'!H608+'2019 PSUI Customer Gen'!H608</f>
        <v>1135.1790000000001</v>
      </c>
      <c r="I608" s="78">
        <f>'2019 PSUI Customer Load'!I608+'2019 PSUI Customer Gen'!I608</f>
        <v>1526.904</v>
      </c>
      <c r="J608" s="78">
        <f>'2019 PSUI Customer Load'!J608+'2019 PSUI Customer Gen'!J608</f>
        <v>1585.183</v>
      </c>
      <c r="K608" s="78">
        <f>'2019 PSUI Customer Load'!K608+'2019 PSUI Customer Gen'!K608</f>
        <v>1665.6970000000001</v>
      </c>
      <c r="L608" s="78">
        <f>'2019 PSUI Customer Load'!L608+'2019 PSUI Customer Gen'!L608</f>
        <v>1775.0720000000001</v>
      </c>
      <c r="M608" s="78">
        <f>'2019 PSUI Customer Load'!M608+'2019 PSUI Customer Gen'!M608</f>
        <v>1809.441</v>
      </c>
      <c r="N608" s="78">
        <f>'2019 PSUI Customer Load'!N608+'2019 PSUI Customer Gen'!N608</f>
        <v>1787.366</v>
      </c>
      <c r="O608" s="78">
        <f>'2019 PSUI Customer Load'!O608+'2019 PSUI Customer Gen'!O608</f>
        <v>1790.8620000000001</v>
      </c>
      <c r="P608" s="78">
        <f>'2019 PSUI Customer Load'!P608+'2019 PSUI Customer Gen'!P608</f>
        <v>1813.4109999999998</v>
      </c>
      <c r="Q608" s="78">
        <f>'2019 PSUI Customer Load'!Q608+'2019 PSUI Customer Gen'!Q608</f>
        <v>1835.1100000000001</v>
      </c>
      <c r="R608" s="78">
        <f>'2019 PSUI Customer Load'!R608+'2019 PSUI Customer Gen'!R608</f>
        <v>1815.9899999999998</v>
      </c>
      <c r="S608" s="78">
        <f>'2019 PSUI Customer Load'!S608+'2019 PSUI Customer Gen'!S608</f>
        <v>1754.7460000000001</v>
      </c>
      <c r="T608" s="78">
        <f>'2019 PSUI Customer Load'!T608+'2019 PSUI Customer Gen'!T608</f>
        <v>1694.4839999999999</v>
      </c>
      <c r="U608" s="78">
        <f>'2019 PSUI Customer Load'!U608+'2019 PSUI Customer Gen'!U608</f>
        <v>1673.4359999999999</v>
      </c>
      <c r="V608" s="78">
        <f>'2019 PSUI Customer Load'!V608+'2019 PSUI Customer Gen'!V608</f>
        <v>1640.8440000000001</v>
      </c>
      <c r="W608" s="78">
        <f>'2019 PSUI Customer Load'!W608+'2019 PSUI Customer Gen'!W608</f>
        <v>1606.627</v>
      </c>
      <c r="X608" s="78">
        <f>'2019 PSUI Customer Load'!X608+'2019 PSUI Customer Gen'!X608</f>
        <v>1532.2540000000001</v>
      </c>
      <c r="Y608" s="78">
        <f>'2019 PSUI Customer Load'!Y608+'2019 PSUI Customer Gen'!Y608</f>
        <v>1426.99</v>
      </c>
      <c r="Z608" s="78">
        <f>'2019 PSUI Customer Load'!Z608+'2019 PSUI Customer Gen'!Z608</f>
        <v>1399.7060000000001</v>
      </c>
      <c r="AA608" s="86">
        <f t="shared" si="117"/>
        <v>1835.1100000000001</v>
      </c>
      <c r="AB608" s="77">
        <f t="shared" si="118"/>
        <v>2022</v>
      </c>
      <c r="AC608" s="76">
        <f t="shared" si="119"/>
        <v>6</v>
      </c>
      <c r="AD608" s="76" t="str">
        <f t="shared" si="120"/>
        <v/>
      </c>
      <c r="AE608" s="76" t="str">
        <f t="shared" si="121"/>
        <v/>
      </c>
      <c r="AF608" s="74">
        <f t="shared" si="122"/>
        <v>1835.1100000000001</v>
      </c>
      <c r="AG608" s="75" t="str">
        <f t="shared" si="123"/>
        <v>15:00</v>
      </c>
      <c r="AH608" s="74">
        <f t="shared" si="124"/>
        <v>38905.509000000005</v>
      </c>
      <c r="AI608" s="73" t="str">
        <f t="shared" si="125"/>
        <v/>
      </c>
      <c r="AJ608" s="73" t="str">
        <f t="shared" si="126"/>
        <v/>
      </c>
      <c r="AK608" s="73" t="str">
        <f t="shared" si="127"/>
        <v/>
      </c>
      <c r="AL608" s="72" t="str">
        <f t="shared" si="128"/>
        <v/>
      </c>
      <c r="AM608" s="71" t="str">
        <f t="shared" si="129"/>
        <v/>
      </c>
    </row>
    <row r="609" spans="2:39" ht="13.8" thickBot="1">
      <c r="B609" s="79">
        <v>44741</v>
      </c>
      <c r="C609" s="78">
        <f>'2019 PSUI Customer Load'!C609+'2019 PSUI Customer Gen'!C609</f>
        <v>1376.127</v>
      </c>
      <c r="D609" s="78">
        <f>'2019 PSUI Customer Load'!D609+'2019 PSUI Customer Gen'!D609</f>
        <v>1358.5429999999999</v>
      </c>
      <c r="E609" s="78">
        <f>'2019 PSUI Customer Load'!E609+'2019 PSUI Customer Gen'!E609</f>
        <v>1370.6170000000002</v>
      </c>
      <c r="F609" s="78">
        <f>'2019 PSUI Customer Load'!F609+'2019 PSUI Customer Gen'!F609</f>
        <v>1357.633</v>
      </c>
      <c r="G609" s="78">
        <f>'2019 PSUI Customer Load'!G609+'2019 PSUI Customer Gen'!G609</f>
        <v>1370.1659999999999</v>
      </c>
      <c r="H609" s="78">
        <f>'2019 PSUI Customer Load'!H609+'2019 PSUI Customer Gen'!H609</f>
        <v>1397.86</v>
      </c>
      <c r="I609" s="78">
        <f>'2019 PSUI Customer Load'!I609+'2019 PSUI Customer Gen'!I609</f>
        <v>1515.998</v>
      </c>
      <c r="J609" s="78">
        <f>'2019 PSUI Customer Load'!J609+'2019 PSUI Customer Gen'!J609</f>
        <v>1604.125</v>
      </c>
      <c r="K609" s="78">
        <f>'2019 PSUI Customer Load'!K609+'2019 PSUI Customer Gen'!K609</f>
        <v>1697.9489999999998</v>
      </c>
      <c r="L609" s="78">
        <f>'2019 PSUI Customer Load'!L609+'2019 PSUI Customer Gen'!L609</f>
        <v>1750.3990000000001</v>
      </c>
      <c r="M609" s="78">
        <f>'2019 PSUI Customer Load'!M609+'2019 PSUI Customer Gen'!M609</f>
        <v>1825.5859999999998</v>
      </c>
      <c r="N609" s="78">
        <f>'2019 PSUI Customer Load'!N609+'2019 PSUI Customer Gen'!N609</f>
        <v>1877.412</v>
      </c>
      <c r="O609" s="78">
        <f>'2019 PSUI Customer Load'!O609+'2019 PSUI Customer Gen'!O609</f>
        <v>1881.335</v>
      </c>
      <c r="P609" s="78">
        <f>'2019 PSUI Customer Load'!P609+'2019 PSUI Customer Gen'!P609</f>
        <v>1882.98</v>
      </c>
      <c r="Q609" s="78">
        <f>'2019 PSUI Customer Load'!Q609+'2019 PSUI Customer Gen'!Q609</f>
        <v>1884.884</v>
      </c>
      <c r="R609" s="78">
        <f>'2019 PSUI Customer Load'!R609+'2019 PSUI Customer Gen'!R609</f>
        <v>1840.0630000000001</v>
      </c>
      <c r="S609" s="78">
        <f>'2019 PSUI Customer Load'!S609+'2019 PSUI Customer Gen'!S609</f>
        <v>1771.2980000000002</v>
      </c>
      <c r="T609" s="78">
        <f>'2019 PSUI Customer Load'!T609+'2019 PSUI Customer Gen'!T609</f>
        <v>1742.2260000000001</v>
      </c>
      <c r="U609" s="78">
        <f>'2019 PSUI Customer Load'!U609+'2019 PSUI Customer Gen'!U609</f>
        <v>1684.8919999999998</v>
      </c>
      <c r="V609" s="78">
        <f>'2019 PSUI Customer Load'!V609+'2019 PSUI Customer Gen'!V609</f>
        <v>1473.5120000000002</v>
      </c>
      <c r="W609" s="78">
        <f>'2019 PSUI Customer Load'!W609+'2019 PSUI Customer Gen'!W609</f>
        <v>1454.3619999999999</v>
      </c>
      <c r="X609" s="78">
        <f>'2019 PSUI Customer Load'!X609+'2019 PSUI Customer Gen'!X609</f>
        <v>1431.6170000000002</v>
      </c>
      <c r="Y609" s="78">
        <f>'2019 PSUI Customer Load'!Y609+'2019 PSUI Customer Gen'!Y609</f>
        <v>1367.6390000000001</v>
      </c>
      <c r="Z609" s="78">
        <f>'2019 PSUI Customer Load'!Z609+'2019 PSUI Customer Gen'!Z609</f>
        <v>1323.742</v>
      </c>
      <c r="AA609" s="86">
        <f t="shared" si="117"/>
        <v>1884.884</v>
      </c>
      <c r="AB609" s="77">
        <f t="shared" si="118"/>
        <v>2022</v>
      </c>
      <c r="AC609" s="76">
        <f t="shared" si="119"/>
        <v>6</v>
      </c>
      <c r="AD609" s="76" t="str">
        <f t="shared" si="120"/>
        <v/>
      </c>
      <c r="AE609" s="76" t="str">
        <f t="shared" si="121"/>
        <v/>
      </c>
      <c r="AF609" s="74">
        <f t="shared" si="122"/>
        <v>1884.884</v>
      </c>
      <c r="AG609" s="75" t="str">
        <f t="shared" si="123"/>
        <v>15:00</v>
      </c>
      <c r="AH609" s="74">
        <f t="shared" si="124"/>
        <v>40125.848999999995</v>
      </c>
      <c r="AI609" s="73" t="str">
        <f t="shared" si="125"/>
        <v/>
      </c>
      <c r="AJ609" s="73" t="str">
        <f t="shared" si="126"/>
        <v/>
      </c>
      <c r="AK609" s="73" t="str">
        <f t="shared" si="127"/>
        <v/>
      </c>
      <c r="AL609" s="72" t="str">
        <f t="shared" si="128"/>
        <v/>
      </c>
      <c r="AM609" s="71" t="str">
        <f t="shared" si="129"/>
        <v/>
      </c>
    </row>
    <row r="610" spans="2:39" ht="13.8" thickBot="1">
      <c r="B610" s="79">
        <v>44742</v>
      </c>
      <c r="C610" s="78">
        <f>'2019 PSUI Customer Load'!C610+'2019 PSUI Customer Gen'!C610</f>
        <v>1294.653</v>
      </c>
      <c r="D610" s="78">
        <f>'2019 PSUI Customer Load'!D610+'2019 PSUI Customer Gen'!D610</f>
        <v>1401.1189999999999</v>
      </c>
      <c r="E610" s="78">
        <f>'2019 PSUI Customer Load'!E610+'2019 PSUI Customer Gen'!E610</f>
        <v>1430.4270000000001</v>
      </c>
      <c r="F610" s="78">
        <f>'2019 PSUI Customer Load'!F610+'2019 PSUI Customer Gen'!F610</f>
        <v>1439.2080000000001</v>
      </c>
      <c r="G610" s="78">
        <f>'2019 PSUI Customer Load'!G610+'2019 PSUI Customer Gen'!G610</f>
        <v>1431.8</v>
      </c>
      <c r="H610" s="78">
        <f>'2019 PSUI Customer Load'!H610+'2019 PSUI Customer Gen'!H610</f>
        <v>1441.347</v>
      </c>
      <c r="I610" s="78">
        <f>'2019 PSUI Customer Load'!I610+'2019 PSUI Customer Gen'!I610</f>
        <v>1572.5219999999999</v>
      </c>
      <c r="J610" s="78">
        <f>'2019 PSUI Customer Load'!J610+'2019 PSUI Customer Gen'!J610</f>
        <v>1694.432</v>
      </c>
      <c r="K610" s="78">
        <f>'2019 PSUI Customer Load'!K610+'2019 PSUI Customer Gen'!K610</f>
        <v>1809.0220000000002</v>
      </c>
      <c r="L610" s="78">
        <f>'2019 PSUI Customer Load'!L610+'2019 PSUI Customer Gen'!L610</f>
        <v>1884.414</v>
      </c>
      <c r="M610" s="78">
        <f>'2019 PSUI Customer Load'!M610+'2019 PSUI Customer Gen'!M610</f>
        <v>1952.2379999999998</v>
      </c>
      <c r="N610" s="78">
        <f>'2019 PSUI Customer Load'!N610+'2019 PSUI Customer Gen'!N610</f>
        <v>1961.462</v>
      </c>
      <c r="O610" s="78">
        <f>'2019 PSUI Customer Load'!O610+'2019 PSUI Customer Gen'!O610</f>
        <v>2051.9229999999998</v>
      </c>
      <c r="P610" s="78">
        <f>'2019 PSUI Customer Load'!P610+'2019 PSUI Customer Gen'!P610</f>
        <v>2111.7649999999999</v>
      </c>
      <c r="Q610" s="78">
        <f>'2019 PSUI Customer Load'!Q610+'2019 PSUI Customer Gen'!Q610</f>
        <v>2114.5299999999997</v>
      </c>
      <c r="R610" s="78">
        <f>'2019 PSUI Customer Load'!R610+'2019 PSUI Customer Gen'!R610</f>
        <v>2029.973</v>
      </c>
      <c r="S610" s="78">
        <f>'2019 PSUI Customer Load'!S610+'2019 PSUI Customer Gen'!S610</f>
        <v>1918.588</v>
      </c>
      <c r="T610" s="78">
        <f>'2019 PSUI Customer Load'!T610+'2019 PSUI Customer Gen'!T610</f>
        <v>1847.596</v>
      </c>
      <c r="U610" s="78">
        <f>'2019 PSUI Customer Load'!U610+'2019 PSUI Customer Gen'!U610</f>
        <v>1794.1419999999998</v>
      </c>
      <c r="V610" s="78">
        <f>'2019 PSUI Customer Load'!V610+'2019 PSUI Customer Gen'!V610</f>
        <v>1741.9899999999998</v>
      </c>
      <c r="W610" s="78">
        <f>'2019 PSUI Customer Load'!W610+'2019 PSUI Customer Gen'!W610</f>
        <v>1731.4269999999999</v>
      </c>
      <c r="X610" s="78">
        <f>'2019 PSUI Customer Load'!X610+'2019 PSUI Customer Gen'!X610</f>
        <v>1700.979</v>
      </c>
      <c r="Y610" s="78">
        <f>'2019 PSUI Customer Load'!Y610+'2019 PSUI Customer Gen'!Y610</f>
        <v>1653.6669999999999</v>
      </c>
      <c r="Z610" s="78">
        <f>'2019 PSUI Customer Load'!Z610+'2019 PSUI Customer Gen'!Z610</f>
        <v>1631.9490000000001</v>
      </c>
      <c r="AA610" s="86">
        <f t="shared" si="117"/>
        <v>2114.5299999999997</v>
      </c>
      <c r="AB610" s="77">
        <f t="shared" si="118"/>
        <v>2022</v>
      </c>
      <c r="AC610" s="76">
        <f t="shared" si="119"/>
        <v>6</v>
      </c>
      <c r="AD610" s="76" t="str">
        <f t="shared" si="120"/>
        <v>2022-6</v>
      </c>
      <c r="AE610" s="76">
        <f t="shared" si="121"/>
        <v>6</v>
      </c>
      <c r="AF610" s="74">
        <f t="shared" si="122"/>
        <v>2114.5299999999997</v>
      </c>
      <c r="AG610" s="75" t="str">
        <f t="shared" si="123"/>
        <v>15:00</v>
      </c>
      <c r="AH610" s="74">
        <f t="shared" si="124"/>
        <v>43755.703000000001</v>
      </c>
      <c r="AI610" s="73">
        <f t="shared" si="125"/>
        <v>57044.744999999988</v>
      </c>
      <c r="AJ610" s="73">
        <f t="shared" si="126"/>
        <v>2453.4740000000002</v>
      </c>
      <c r="AK610" s="73">
        <f t="shared" si="127"/>
        <v>52416.789999999994</v>
      </c>
      <c r="AL610" s="72">
        <f t="shared" si="128"/>
        <v>44734</v>
      </c>
      <c r="AM610" s="71" t="str">
        <f t="shared" si="129"/>
        <v>10:00</v>
      </c>
    </row>
    <row r="611" spans="2:39" ht="13.8" thickBot="1">
      <c r="B611" s="79">
        <v>44743</v>
      </c>
      <c r="C611" s="78">
        <f>'2019 PSUI Customer Load'!C611+'2019 PSUI Customer Gen'!C611</f>
        <v>1627.5990000000002</v>
      </c>
      <c r="D611" s="78">
        <f>'2019 PSUI Customer Load'!D611+'2019 PSUI Customer Gen'!D611</f>
        <v>1638.1490000000001</v>
      </c>
      <c r="E611" s="78">
        <f>'2019 PSUI Customer Load'!E611+'2019 PSUI Customer Gen'!E611</f>
        <v>1634.8209999999999</v>
      </c>
      <c r="F611" s="78">
        <f>'2019 PSUI Customer Load'!F611+'2019 PSUI Customer Gen'!F611</f>
        <v>1658.3009999999999</v>
      </c>
      <c r="G611" s="78">
        <f>'2019 PSUI Customer Load'!G611+'2019 PSUI Customer Gen'!G611</f>
        <v>1559.1799999999998</v>
      </c>
      <c r="H611" s="78">
        <f>'2019 PSUI Customer Load'!H611+'2019 PSUI Customer Gen'!H611</f>
        <v>1622.39</v>
      </c>
      <c r="I611" s="78">
        <f>'2019 PSUI Customer Load'!I611+'2019 PSUI Customer Gen'!I611</f>
        <v>1712.52</v>
      </c>
      <c r="J611" s="78">
        <f>'2019 PSUI Customer Load'!J611+'2019 PSUI Customer Gen'!J611</f>
        <v>1713.78</v>
      </c>
      <c r="K611" s="78">
        <f>'2019 PSUI Customer Load'!K611+'2019 PSUI Customer Gen'!K611</f>
        <v>1748.78</v>
      </c>
      <c r="L611" s="78">
        <f>'2019 PSUI Customer Load'!L611+'2019 PSUI Customer Gen'!L611</f>
        <v>1770.79</v>
      </c>
      <c r="M611" s="78">
        <f>'2019 PSUI Customer Load'!M611+'2019 PSUI Customer Gen'!M611</f>
        <v>1797.78</v>
      </c>
      <c r="N611" s="78">
        <f>'2019 PSUI Customer Load'!N611+'2019 PSUI Customer Gen'!N611</f>
        <v>1799.74</v>
      </c>
      <c r="O611" s="78">
        <f>'2019 PSUI Customer Load'!O611+'2019 PSUI Customer Gen'!O611</f>
        <v>1812.9</v>
      </c>
      <c r="P611" s="78">
        <f>'2019 PSUI Customer Load'!P611+'2019 PSUI Customer Gen'!P611</f>
        <v>1839.57</v>
      </c>
      <c r="Q611" s="78">
        <f>'2019 PSUI Customer Load'!Q611+'2019 PSUI Customer Gen'!Q611</f>
        <v>1828.05</v>
      </c>
      <c r="R611" s="78">
        <f>'2019 PSUI Customer Load'!R611+'2019 PSUI Customer Gen'!R611</f>
        <v>1870.86</v>
      </c>
      <c r="S611" s="78">
        <f>'2019 PSUI Customer Load'!S611+'2019 PSUI Customer Gen'!S611</f>
        <v>1818.11</v>
      </c>
      <c r="T611" s="78">
        <f>'2019 PSUI Customer Load'!T611+'2019 PSUI Customer Gen'!T611</f>
        <v>1788.75</v>
      </c>
      <c r="U611" s="78">
        <f>'2019 PSUI Customer Load'!U611+'2019 PSUI Customer Gen'!U611</f>
        <v>1772.51</v>
      </c>
      <c r="V611" s="78">
        <f>'2019 PSUI Customer Load'!V611+'2019 PSUI Customer Gen'!V611</f>
        <v>1720.74</v>
      </c>
      <c r="W611" s="78">
        <f>'2019 PSUI Customer Load'!W611+'2019 PSUI Customer Gen'!W611</f>
        <v>1741.29</v>
      </c>
      <c r="X611" s="78">
        <f>'2019 PSUI Customer Load'!X611+'2019 PSUI Customer Gen'!X611</f>
        <v>1754.76</v>
      </c>
      <c r="Y611" s="78">
        <f>'2019 PSUI Customer Load'!Y611+'2019 PSUI Customer Gen'!Y611</f>
        <v>1716.54</v>
      </c>
      <c r="Z611" s="78">
        <f>'2019 PSUI Customer Load'!Z611+'2019 PSUI Customer Gen'!Z611</f>
        <v>1664.11</v>
      </c>
      <c r="AA611" s="86">
        <f t="shared" si="117"/>
        <v>1870.86</v>
      </c>
      <c r="AB611" s="77">
        <f t="shared" si="118"/>
        <v>2022</v>
      </c>
      <c r="AC611" s="76">
        <f t="shared" si="119"/>
        <v>7</v>
      </c>
      <c r="AD611" s="76" t="str">
        <f t="shared" si="120"/>
        <v/>
      </c>
      <c r="AE611" s="76" t="str">
        <f t="shared" si="121"/>
        <v/>
      </c>
      <c r="AF611" s="74">
        <f t="shared" si="122"/>
        <v>1870.86</v>
      </c>
      <c r="AG611" s="75" t="str">
        <f t="shared" si="123"/>
        <v>16:00</v>
      </c>
      <c r="AH611" s="74">
        <f t="shared" si="124"/>
        <v>43482.880000000005</v>
      </c>
      <c r="AI611" s="73" t="str">
        <f t="shared" si="125"/>
        <v/>
      </c>
      <c r="AJ611" s="73" t="str">
        <f t="shared" si="126"/>
        <v/>
      </c>
      <c r="AK611" s="73" t="str">
        <f t="shared" si="127"/>
        <v/>
      </c>
      <c r="AL611" s="72" t="str">
        <f t="shared" si="128"/>
        <v/>
      </c>
      <c r="AM611" s="71" t="str">
        <f t="shared" si="129"/>
        <v/>
      </c>
    </row>
    <row r="612" spans="2:39" ht="13.8" thickBot="1">
      <c r="B612" s="79">
        <v>44744</v>
      </c>
      <c r="C612" s="78">
        <f>'2019 PSUI Customer Load'!C612+'2019 PSUI Customer Gen'!C612</f>
        <v>1549.77</v>
      </c>
      <c r="D612" s="78">
        <f>'2019 PSUI Customer Load'!D612+'2019 PSUI Customer Gen'!D612</f>
        <v>1510.88</v>
      </c>
      <c r="E612" s="78">
        <f>'2019 PSUI Customer Load'!E612+'2019 PSUI Customer Gen'!E612</f>
        <v>1454.99</v>
      </c>
      <c r="F612" s="78">
        <f>'2019 PSUI Customer Load'!F612+'2019 PSUI Customer Gen'!F612</f>
        <v>1399.65</v>
      </c>
      <c r="G612" s="78">
        <f>'2019 PSUI Customer Load'!G612+'2019 PSUI Customer Gen'!G612</f>
        <v>1357.27</v>
      </c>
      <c r="H612" s="78">
        <f>'2019 PSUI Customer Load'!H612+'2019 PSUI Customer Gen'!H612</f>
        <v>1355.66</v>
      </c>
      <c r="I612" s="78">
        <f>'2019 PSUI Customer Load'!I612+'2019 PSUI Customer Gen'!I612</f>
        <v>1282.72</v>
      </c>
      <c r="J612" s="78">
        <f>'2019 PSUI Customer Load'!J612+'2019 PSUI Customer Gen'!J612</f>
        <v>1333.89</v>
      </c>
      <c r="K612" s="78">
        <f>'2019 PSUI Customer Load'!K612+'2019 PSUI Customer Gen'!K612</f>
        <v>1371.02</v>
      </c>
      <c r="L612" s="78">
        <f>'2019 PSUI Customer Load'!L612+'2019 PSUI Customer Gen'!L612</f>
        <v>1416.1</v>
      </c>
      <c r="M612" s="78">
        <f>'2019 PSUI Customer Load'!M612+'2019 PSUI Customer Gen'!M612</f>
        <v>1423.24</v>
      </c>
      <c r="N612" s="78">
        <f>'2019 PSUI Customer Load'!N612+'2019 PSUI Customer Gen'!N612</f>
        <v>1402.45</v>
      </c>
      <c r="O612" s="78">
        <f>'2019 PSUI Customer Load'!O612+'2019 PSUI Customer Gen'!O612</f>
        <v>1407</v>
      </c>
      <c r="P612" s="78">
        <f>'2019 PSUI Customer Load'!P612+'2019 PSUI Customer Gen'!P612</f>
        <v>1424.95</v>
      </c>
      <c r="Q612" s="78">
        <f>'2019 PSUI Customer Load'!Q612+'2019 PSUI Customer Gen'!Q612</f>
        <v>1622.64</v>
      </c>
      <c r="R612" s="78">
        <f>'2019 PSUI Customer Load'!R612+'2019 PSUI Customer Gen'!R612</f>
        <v>1810.86</v>
      </c>
      <c r="S612" s="78">
        <f>'2019 PSUI Customer Load'!S612+'2019 PSUI Customer Gen'!S612</f>
        <v>1667.26</v>
      </c>
      <c r="T612" s="78">
        <f>'2019 PSUI Customer Load'!T612+'2019 PSUI Customer Gen'!T612</f>
        <v>1473.5</v>
      </c>
      <c r="U612" s="78">
        <f>'2019 PSUI Customer Load'!U612+'2019 PSUI Customer Gen'!U612</f>
        <v>1286.32</v>
      </c>
      <c r="V612" s="78">
        <f>'2019 PSUI Customer Load'!V612+'2019 PSUI Customer Gen'!V612</f>
        <v>1292.8699999999999</v>
      </c>
      <c r="W612" s="78">
        <f>'2019 PSUI Customer Load'!W612+'2019 PSUI Customer Gen'!W612</f>
        <v>1650.36</v>
      </c>
      <c r="X612" s="78">
        <f>'2019 PSUI Customer Load'!X612+'2019 PSUI Customer Gen'!X612</f>
        <v>1560.44</v>
      </c>
      <c r="Y612" s="78">
        <f>'2019 PSUI Customer Load'!Y612+'2019 PSUI Customer Gen'!Y612</f>
        <v>1509.45</v>
      </c>
      <c r="Z612" s="78">
        <f>'2019 PSUI Customer Load'!Z612+'2019 PSUI Customer Gen'!Z612</f>
        <v>1446.52</v>
      </c>
      <c r="AA612" s="86">
        <f t="shared" si="117"/>
        <v>1810.86</v>
      </c>
      <c r="AB612" s="77">
        <f t="shared" si="118"/>
        <v>2022</v>
      </c>
      <c r="AC612" s="76">
        <f t="shared" si="119"/>
        <v>7</v>
      </c>
      <c r="AD612" s="76" t="str">
        <f t="shared" si="120"/>
        <v/>
      </c>
      <c r="AE612" s="76" t="str">
        <f t="shared" si="121"/>
        <v/>
      </c>
      <c r="AF612" s="74">
        <f t="shared" si="122"/>
        <v>1810.86</v>
      </c>
      <c r="AG612" s="75" t="str">
        <f t="shared" si="123"/>
        <v>16:00</v>
      </c>
      <c r="AH612" s="74">
        <f t="shared" si="124"/>
        <v>36820.669999999991</v>
      </c>
      <c r="AI612" s="73" t="str">
        <f t="shared" si="125"/>
        <v/>
      </c>
      <c r="AJ612" s="73" t="str">
        <f t="shared" si="126"/>
        <v/>
      </c>
      <c r="AK612" s="73" t="str">
        <f t="shared" si="127"/>
        <v/>
      </c>
      <c r="AL612" s="72" t="str">
        <f t="shared" si="128"/>
        <v/>
      </c>
      <c r="AM612" s="71" t="str">
        <f t="shared" si="129"/>
        <v/>
      </c>
    </row>
    <row r="613" spans="2:39" ht="13.8" thickBot="1">
      <c r="B613" s="79">
        <v>44745</v>
      </c>
      <c r="C613" s="78">
        <f>'2019 PSUI Customer Load'!C613+'2019 PSUI Customer Gen'!C613</f>
        <v>1382.22</v>
      </c>
      <c r="D613" s="78">
        <f>'2019 PSUI Customer Load'!D613+'2019 PSUI Customer Gen'!D613</f>
        <v>1352.79</v>
      </c>
      <c r="E613" s="78">
        <f>'2019 PSUI Customer Load'!E613+'2019 PSUI Customer Gen'!E613</f>
        <v>1328.15</v>
      </c>
      <c r="F613" s="78">
        <f>'2019 PSUI Customer Load'!F613+'2019 PSUI Customer Gen'!F613</f>
        <v>1322.65</v>
      </c>
      <c r="G613" s="78">
        <f>'2019 PSUI Customer Load'!G613+'2019 PSUI Customer Gen'!G613</f>
        <v>1298.8499999999999</v>
      </c>
      <c r="H613" s="78">
        <f>'2019 PSUI Customer Load'!H613+'2019 PSUI Customer Gen'!H613</f>
        <v>1321.39</v>
      </c>
      <c r="I613" s="78">
        <f>'2019 PSUI Customer Load'!I613+'2019 PSUI Customer Gen'!I613</f>
        <v>1426.84</v>
      </c>
      <c r="J613" s="78">
        <f>'2019 PSUI Customer Load'!J613+'2019 PSUI Customer Gen'!J613</f>
        <v>1465.87</v>
      </c>
      <c r="K613" s="78">
        <f>'2019 PSUI Customer Load'!K613+'2019 PSUI Customer Gen'!K613</f>
        <v>1571.26</v>
      </c>
      <c r="L613" s="78">
        <f>'2019 PSUI Customer Load'!L613+'2019 PSUI Customer Gen'!L613</f>
        <v>1638.28</v>
      </c>
      <c r="M613" s="78">
        <f>'2019 PSUI Customer Load'!M613+'2019 PSUI Customer Gen'!M613</f>
        <v>1661.84</v>
      </c>
      <c r="N613" s="78">
        <f>'2019 PSUI Customer Load'!N613+'2019 PSUI Customer Gen'!N613</f>
        <v>1656.51</v>
      </c>
      <c r="O613" s="78">
        <f>'2019 PSUI Customer Load'!O613+'2019 PSUI Customer Gen'!O613</f>
        <v>1667.33</v>
      </c>
      <c r="P613" s="78">
        <f>'2019 PSUI Customer Load'!P613+'2019 PSUI Customer Gen'!P613</f>
        <v>1681.23</v>
      </c>
      <c r="Q613" s="78">
        <f>'2019 PSUI Customer Load'!Q613+'2019 PSUI Customer Gen'!Q613</f>
        <v>1670.52</v>
      </c>
      <c r="R613" s="78">
        <f>'2019 PSUI Customer Load'!R613+'2019 PSUI Customer Gen'!R613</f>
        <v>1665.72</v>
      </c>
      <c r="S613" s="78">
        <f>'2019 PSUI Customer Load'!S613+'2019 PSUI Customer Gen'!S613</f>
        <v>1630.75</v>
      </c>
      <c r="T613" s="78">
        <f>'2019 PSUI Customer Load'!T613+'2019 PSUI Customer Gen'!T613</f>
        <v>1612.66</v>
      </c>
      <c r="U613" s="78">
        <f>'2019 PSUI Customer Load'!U613+'2019 PSUI Customer Gen'!U613</f>
        <v>1600.8</v>
      </c>
      <c r="V613" s="78">
        <f>'2019 PSUI Customer Load'!V613+'2019 PSUI Customer Gen'!V613</f>
        <v>1570.94</v>
      </c>
      <c r="W613" s="78">
        <f>'2019 PSUI Customer Load'!W613+'2019 PSUI Customer Gen'!W613</f>
        <v>1549.56</v>
      </c>
      <c r="X613" s="78">
        <f>'2019 PSUI Customer Load'!X613+'2019 PSUI Customer Gen'!X613</f>
        <v>1530.59</v>
      </c>
      <c r="Y613" s="78">
        <f>'2019 PSUI Customer Load'!Y613+'2019 PSUI Customer Gen'!Y613</f>
        <v>1499.75</v>
      </c>
      <c r="Z613" s="78">
        <f>'2019 PSUI Customer Load'!Z613+'2019 PSUI Customer Gen'!Z613</f>
        <v>1468.08</v>
      </c>
      <c r="AA613" s="86">
        <f t="shared" si="117"/>
        <v>1681.23</v>
      </c>
      <c r="AB613" s="77">
        <f t="shared" si="118"/>
        <v>2022</v>
      </c>
      <c r="AC613" s="76">
        <f t="shared" si="119"/>
        <v>7</v>
      </c>
      <c r="AD613" s="76" t="str">
        <f t="shared" si="120"/>
        <v/>
      </c>
      <c r="AE613" s="76" t="str">
        <f t="shared" si="121"/>
        <v/>
      </c>
      <c r="AF613" s="74">
        <f t="shared" si="122"/>
        <v>1681.23</v>
      </c>
      <c r="AG613" s="75" t="str">
        <f t="shared" si="123"/>
        <v>14:00</v>
      </c>
      <c r="AH613" s="74">
        <f t="shared" si="124"/>
        <v>38255.81</v>
      </c>
      <c r="AI613" s="73" t="str">
        <f t="shared" si="125"/>
        <v/>
      </c>
      <c r="AJ613" s="73" t="str">
        <f t="shared" si="126"/>
        <v/>
      </c>
      <c r="AK613" s="73" t="str">
        <f t="shared" si="127"/>
        <v/>
      </c>
      <c r="AL613" s="72" t="str">
        <f t="shared" si="128"/>
        <v/>
      </c>
      <c r="AM613" s="71" t="str">
        <f t="shared" si="129"/>
        <v/>
      </c>
    </row>
    <row r="614" spans="2:39" ht="13.8" thickBot="1">
      <c r="B614" s="79">
        <v>44746</v>
      </c>
      <c r="C614" s="78">
        <f>'2019 PSUI Customer Load'!C614+'2019 PSUI Customer Gen'!C614</f>
        <v>1418.76</v>
      </c>
      <c r="D614" s="78">
        <f>'2019 PSUI Customer Load'!D614+'2019 PSUI Customer Gen'!D614</f>
        <v>1423.28</v>
      </c>
      <c r="E614" s="78">
        <f>'2019 PSUI Customer Load'!E614+'2019 PSUI Customer Gen'!E614</f>
        <v>1392.58</v>
      </c>
      <c r="F614" s="78">
        <f>'2019 PSUI Customer Load'!F614+'2019 PSUI Customer Gen'!F614</f>
        <v>1412.5</v>
      </c>
      <c r="G614" s="78">
        <f>'2019 PSUI Customer Load'!G614+'2019 PSUI Customer Gen'!G614</f>
        <v>1381.17</v>
      </c>
      <c r="H614" s="78">
        <f>'2019 PSUI Customer Load'!H614+'2019 PSUI Customer Gen'!H614</f>
        <v>1489.163</v>
      </c>
      <c r="I614" s="78">
        <f>'2019 PSUI Customer Load'!I614+'2019 PSUI Customer Gen'!I614</f>
        <v>1628.576</v>
      </c>
      <c r="J614" s="78">
        <f>'2019 PSUI Customer Load'!J614+'2019 PSUI Customer Gen'!J614</f>
        <v>1761.818</v>
      </c>
      <c r="K614" s="78">
        <f>'2019 PSUI Customer Load'!K614+'2019 PSUI Customer Gen'!K614</f>
        <v>1854.395</v>
      </c>
      <c r="L614" s="78">
        <f>'2019 PSUI Customer Load'!L614+'2019 PSUI Customer Gen'!L614</f>
        <v>1910.816</v>
      </c>
      <c r="M614" s="78">
        <f>'2019 PSUI Customer Load'!M614+'2019 PSUI Customer Gen'!M614</f>
        <v>1952.8109999999999</v>
      </c>
      <c r="N614" s="78">
        <f>'2019 PSUI Customer Load'!N614+'2019 PSUI Customer Gen'!N614</f>
        <v>1937.607</v>
      </c>
      <c r="O614" s="78">
        <f>'2019 PSUI Customer Load'!O614+'2019 PSUI Customer Gen'!O614</f>
        <v>1960.7579999999998</v>
      </c>
      <c r="P614" s="78">
        <f>'2019 PSUI Customer Load'!P614+'2019 PSUI Customer Gen'!P614</f>
        <v>1962.5930000000001</v>
      </c>
      <c r="Q614" s="78">
        <f>'2019 PSUI Customer Load'!Q614+'2019 PSUI Customer Gen'!Q614</f>
        <v>1952.2749999999999</v>
      </c>
      <c r="R614" s="78">
        <f>'2019 PSUI Customer Load'!R614+'2019 PSUI Customer Gen'!R614</f>
        <v>1929.4349999999999</v>
      </c>
      <c r="S614" s="78">
        <f>'2019 PSUI Customer Load'!S614+'2019 PSUI Customer Gen'!S614</f>
        <v>1855.9940000000001</v>
      </c>
      <c r="T614" s="78">
        <f>'2019 PSUI Customer Load'!T614+'2019 PSUI Customer Gen'!T614</f>
        <v>1821.5840000000001</v>
      </c>
      <c r="U614" s="78">
        <f>'2019 PSUI Customer Load'!U614+'2019 PSUI Customer Gen'!U614</f>
        <v>1835.6499999999999</v>
      </c>
      <c r="V614" s="78">
        <f>'2019 PSUI Customer Load'!V614+'2019 PSUI Customer Gen'!V614</f>
        <v>1779.5210000000002</v>
      </c>
      <c r="W614" s="78">
        <f>'2019 PSUI Customer Load'!W614+'2019 PSUI Customer Gen'!W614</f>
        <v>1750.175</v>
      </c>
      <c r="X614" s="78">
        <f>'2019 PSUI Customer Load'!X614+'2019 PSUI Customer Gen'!X614</f>
        <v>1719.4259999999999</v>
      </c>
      <c r="Y614" s="78">
        <f>'2019 PSUI Customer Load'!Y614+'2019 PSUI Customer Gen'!Y614</f>
        <v>1656.5309999999999</v>
      </c>
      <c r="Z614" s="78">
        <f>'2019 PSUI Customer Load'!Z614+'2019 PSUI Customer Gen'!Z614</f>
        <v>1644.626</v>
      </c>
      <c r="AA614" s="86">
        <f t="shared" si="117"/>
        <v>1962.5930000000001</v>
      </c>
      <c r="AB614" s="77">
        <f t="shared" si="118"/>
        <v>2022</v>
      </c>
      <c r="AC614" s="76">
        <f t="shared" si="119"/>
        <v>7</v>
      </c>
      <c r="AD614" s="76" t="str">
        <f t="shared" si="120"/>
        <v/>
      </c>
      <c r="AE614" s="76" t="str">
        <f t="shared" si="121"/>
        <v/>
      </c>
      <c r="AF614" s="74">
        <f t="shared" si="122"/>
        <v>1962.5930000000001</v>
      </c>
      <c r="AG614" s="75" t="str">
        <f t="shared" si="123"/>
        <v>14:00</v>
      </c>
      <c r="AH614" s="74">
        <f t="shared" si="124"/>
        <v>43394.637000000002</v>
      </c>
      <c r="AI614" s="73" t="str">
        <f t="shared" si="125"/>
        <v/>
      </c>
      <c r="AJ614" s="73" t="str">
        <f t="shared" si="126"/>
        <v/>
      </c>
      <c r="AK614" s="73" t="str">
        <f t="shared" si="127"/>
        <v/>
      </c>
      <c r="AL614" s="72" t="str">
        <f t="shared" si="128"/>
        <v/>
      </c>
      <c r="AM614" s="71" t="str">
        <f t="shared" si="129"/>
        <v/>
      </c>
    </row>
    <row r="615" spans="2:39" ht="13.8" thickBot="1">
      <c r="B615" s="79">
        <v>44747</v>
      </c>
      <c r="C615" s="78">
        <f>'2019 PSUI Customer Load'!C615+'2019 PSUI Customer Gen'!C615</f>
        <v>1633.14</v>
      </c>
      <c r="D615" s="78">
        <f>'2019 PSUI Customer Load'!D615+'2019 PSUI Customer Gen'!D615</f>
        <v>1630.3430000000001</v>
      </c>
      <c r="E615" s="78">
        <f>'2019 PSUI Customer Load'!E615+'2019 PSUI Customer Gen'!E615</f>
        <v>1636.576</v>
      </c>
      <c r="F615" s="78">
        <f>'2019 PSUI Customer Load'!F615+'2019 PSUI Customer Gen'!F615</f>
        <v>1665.7570000000001</v>
      </c>
      <c r="G615" s="78">
        <f>'2019 PSUI Customer Load'!G615+'2019 PSUI Customer Gen'!G615</f>
        <v>1690.8440000000001</v>
      </c>
      <c r="H615" s="78">
        <f>'2019 PSUI Customer Load'!H615+'2019 PSUI Customer Gen'!H615</f>
        <v>1729.155</v>
      </c>
      <c r="I615" s="78">
        <f>'2019 PSUI Customer Load'!I615+'2019 PSUI Customer Gen'!I615</f>
        <v>1893.0169999999998</v>
      </c>
      <c r="J615" s="78">
        <f>'2019 PSUI Customer Load'!J615+'2019 PSUI Customer Gen'!J615</f>
        <v>1946.3159999999998</v>
      </c>
      <c r="K615" s="78">
        <f>'2019 PSUI Customer Load'!K615+'2019 PSUI Customer Gen'!K615</f>
        <v>1977.1299999999999</v>
      </c>
      <c r="L615" s="78">
        <f>'2019 PSUI Customer Load'!L615+'2019 PSUI Customer Gen'!L615</f>
        <v>2002.2629999999999</v>
      </c>
      <c r="M615" s="78">
        <f>'2019 PSUI Customer Load'!M615+'2019 PSUI Customer Gen'!M615</f>
        <v>2052.0920000000001</v>
      </c>
      <c r="N615" s="78">
        <f>'2019 PSUI Customer Load'!N615+'2019 PSUI Customer Gen'!N615</f>
        <v>2048.3980000000001</v>
      </c>
      <c r="O615" s="78">
        <f>'2019 PSUI Customer Load'!O615+'2019 PSUI Customer Gen'!O615</f>
        <v>2038.4139999999998</v>
      </c>
      <c r="P615" s="78">
        <f>'2019 PSUI Customer Load'!P615+'2019 PSUI Customer Gen'!P615</f>
        <v>2101.77</v>
      </c>
      <c r="Q615" s="78">
        <f>'2019 PSUI Customer Load'!Q615+'2019 PSUI Customer Gen'!Q615</f>
        <v>2115.0190000000002</v>
      </c>
      <c r="R615" s="78">
        <f>'2019 PSUI Customer Load'!R615+'2019 PSUI Customer Gen'!R615</f>
        <v>2075.0029999999997</v>
      </c>
      <c r="S615" s="78">
        <f>'2019 PSUI Customer Load'!S615+'2019 PSUI Customer Gen'!S615</f>
        <v>1996.3560000000002</v>
      </c>
      <c r="T615" s="78">
        <f>'2019 PSUI Customer Load'!T615+'2019 PSUI Customer Gen'!T615</f>
        <v>1905.694</v>
      </c>
      <c r="U615" s="78">
        <f>'2019 PSUI Customer Load'!U615+'2019 PSUI Customer Gen'!U615</f>
        <v>1857.1179999999999</v>
      </c>
      <c r="V615" s="78">
        <f>'2019 PSUI Customer Load'!V615+'2019 PSUI Customer Gen'!V615</f>
        <v>1797.492</v>
      </c>
      <c r="W615" s="78">
        <f>'2019 PSUI Customer Load'!W615+'2019 PSUI Customer Gen'!W615</f>
        <v>1765.694</v>
      </c>
      <c r="X615" s="78">
        <f>'2019 PSUI Customer Load'!X615+'2019 PSUI Customer Gen'!X615</f>
        <v>1725.4229999999998</v>
      </c>
      <c r="Y615" s="78">
        <f>'2019 PSUI Customer Load'!Y615+'2019 PSUI Customer Gen'!Y615</f>
        <v>1681.3589999999999</v>
      </c>
      <c r="Z615" s="78">
        <f>'2019 PSUI Customer Load'!Z615+'2019 PSUI Customer Gen'!Z615</f>
        <v>1673.355</v>
      </c>
      <c r="AA615" s="86">
        <f t="shared" si="117"/>
        <v>2115.0190000000002</v>
      </c>
      <c r="AB615" s="77">
        <f t="shared" si="118"/>
        <v>2022</v>
      </c>
      <c r="AC615" s="76">
        <f t="shared" si="119"/>
        <v>7</v>
      </c>
      <c r="AD615" s="76" t="str">
        <f t="shared" si="120"/>
        <v/>
      </c>
      <c r="AE615" s="76" t="str">
        <f t="shared" si="121"/>
        <v/>
      </c>
      <c r="AF615" s="74">
        <f t="shared" si="122"/>
        <v>2115.0190000000002</v>
      </c>
      <c r="AG615" s="75" t="str">
        <f t="shared" si="123"/>
        <v>15:00</v>
      </c>
      <c r="AH615" s="74">
        <f t="shared" si="124"/>
        <v>46752.74700000001</v>
      </c>
      <c r="AI615" s="73" t="str">
        <f t="shared" si="125"/>
        <v/>
      </c>
      <c r="AJ615" s="73" t="str">
        <f t="shared" si="126"/>
        <v/>
      </c>
      <c r="AK615" s="73" t="str">
        <f t="shared" si="127"/>
        <v/>
      </c>
      <c r="AL615" s="72" t="str">
        <f t="shared" si="128"/>
        <v/>
      </c>
      <c r="AM615" s="71" t="str">
        <f t="shared" si="129"/>
        <v/>
      </c>
    </row>
    <row r="616" spans="2:39" ht="13.8" thickBot="1">
      <c r="B616" s="79">
        <v>44748</v>
      </c>
      <c r="C616" s="78">
        <f>'2019 PSUI Customer Load'!C616+'2019 PSUI Customer Gen'!C616</f>
        <v>1636.1610000000001</v>
      </c>
      <c r="D616" s="78">
        <f>'2019 PSUI Customer Load'!D616+'2019 PSUI Customer Gen'!D616</f>
        <v>1628.617</v>
      </c>
      <c r="E616" s="78">
        <f>'2019 PSUI Customer Load'!E616+'2019 PSUI Customer Gen'!E616</f>
        <v>1623.5940000000001</v>
      </c>
      <c r="F616" s="78">
        <f>'2019 PSUI Customer Load'!F616+'2019 PSUI Customer Gen'!F616</f>
        <v>1630.222</v>
      </c>
      <c r="G616" s="78">
        <f>'2019 PSUI Customer Load'!G616+'2019 PSUI Customer Gen'!G616</f>
        <v>1628.0060000000001</v>
      </c>
      <c r="H616" s="78">
        <f>'2019 PSUI Customer Load'!H616+'2019 PSUI Customer Gen'!H616</f>
        <v>1689.4949999999999</v>
      </c>
      <c r="I616" s="78">
        <f>'2019 PSUI Customer Load'!I616+'2019 PSUI Customer Gen'!I616</f>
        <v>1766.5010000000002</v>
      </c>
      <c r="J616" s="78">
        <f>'2019 PSUI Customer Load'!J616+'2019 PSUI Customer Gen'!J616</f>
        <v>1744.828</v>
      </c>
      <c r="K616" s="78">
        <f>'2019 PSUI Customer Load'!K616+'2019 PSUI Customer Gen'!K616</f>
        <v>1679.4899999999998</v>
      </c>
      <c r="L616" s="78">
        <f>'2019 PSUI Customer Load'!L616+'2019 PSUI Customer Gen'!L616</f>
        <v>1816.0189999999998</v>
      </c>
      <c r="M616" s="78">
        <f>'2019 PSUI Customer Load'!M616+'2019 PSUI Customer Gen'!M616</f>
        <v>1943.4279999999999</v>
      </c>
      <c r="N616" s="78">
        <f>'2019 PSUI Customer Load'!N616+'2019 PSUI Customer Gen'!N616</f>
        <v>1928.019</v>
      </c>
      <c r="O616" s="78">
        <f>'2019 PSUI Customer Load'!O616+'2019 PSUI Customer Gen'!O616</f>
        <v>1917.0790000000002</v>
      </c>
      <c r="P616" s="78">
        <f>'2019 PSUI Customer Load'!P616+'2019 PSUI Customer Gen'!P616</f>
        <v>1929.8720000000001</v>
      </c>
      <c r="Q616" s="78">
        <f>'2019 PSUI Customer Load'!Q616+'2019 PSUI Customer Gen'!Q616</f>
        <v>1906.893</v>
      </c>
      <c r="R616" s="78">
        <f>'2019 PSUI Customer Load'!R616+'2019 PSUI Customer Gen'!R616</f>
        <v>1871.4399999999998</v>
      </c>
      <c r="S616" s="78">
        <f>'2019 PSUI Customer Load'!S616+'2019 PSUI Customer Gen'!S616</f>
        <v>1800.018</v>
      </c>
      <c r="T616" s="78">
        <f>'2019 PSUI Customer Load'!T616+'2019 PSUI Customer Gen'!T616</f>
        <v>1421.1790000000001</v>
      </c>
      <c r="U616" s="78">
        <f>'2019 PSUI Customer Load'!U616+'2019 PSUI Customer Gen'!U616</f>
        <v>1415.838</v>
      </c>
      <c r="V616" s="78">
        <f>'2019 PSUI Customer Load'!V616+'2019 PSUI Customer Gen'!V616</f>
        <v>1607.5509999999999</v>
      </c>
      <c r="W616" s="78">
        <f>'2019 PSUI Customer Load'!W616+'2019 PSUI Customer Gen'!W616</f>
        <v>1751.759</v>
      </c>
      <c r="X616" s="78">
        <f>'2019 PSUI Customer Load'!X616+'2019 PSUI Customer Gen'!X616</f>
        <v>1659.0829999999999</v>
      </c>
      <c r="Y616" s="78">
        <f>'2019 PSUI Customer Load'!Y616+'2019 PSUI Customer Gen'!Y616</f>
        <v>1602.4569999999999</v>
      </c>
      <c r="Z616" s="78">
        <f>'2019 PSUI Customer Load'!Z616+'2019 PSUI Customer Gen'!Z616</f>
        <v>1563.99</v>
      </c>
      <c r="AA616" s="86">
        <f t="shared" si="117"/>
        <v>1943.4279999999999</v>
      </c>
      <c r="AB616" s="77">
        <f t="shared" si="118"/>
        <v>2022</v>
      </c>
      <c r="AC616" s="76">
        <f t="shared" si="119"/>
        <v>7</v>
      </c>
      <c r="AD616" s="76" t="str">
        <f t="shared" si="120"/>
        <v/>
      </c>
      <c r="AE616" s="76" t="str">
        <f t="shared" si="121"/>
        <v/>
      </c>
      <c r="AF616" s="74">
        <f t="shared" si="122"/>
        <v>1943.4279999999999</v>
      </c>
      <c r="AG616" s="75" t="str">
        <f t="shared" si="123"/>
        <v>11:00</v>
      </c>
      <c r="AH616" s="74">
        <f t="shared" si="124"/>
        <v>43104.966999999997</v>
      </c>
      <c r="AI616" s="73" t="str">
        <f t="shared" si="125"/>
        <v/>
      </c>
      <c r="AJ616" s="73" t="str">
        <f t="shared" si="126"/>
        <v/>
      </c>
      <c r="AK616" s="73" t="str">
        <f t="shared" si="127"/>
        <v/>
      </c>
      <c r="AL616" s="72" t="str">
        <f t="shared" si="128"/>
        <v/>
      </c>
      <c r="AM616" s="71" t="str">
        <f t="shared" si="129"/>
        <v/>
      </c>
    </row>
    <row r="617" spans="2:39" ht="13.8" thickBot="1">
      <c r="B617" s="79">
        <v>44749</v>
      </c>
      <c r="C617" s="78">
        <f>'2019 PSUI Customer Load'!C617+'2019 PSUI Customer Gen'!C617</f>
        <v>1518.7570000000001</v>
      </c>
      <c r="D617" s="78">
        <f>'2019 PSUI Customer Load'!D617+'2019 PSUI Customer Gen'!D617</f>
        <v>1498.44</v>
      </c>
      <c r="E617" s="78">
        <f>'2019 PSUI Customer Load'!E617+'2019 PSUI Customer Gen'!E617</f>
        <v>1480.211</v>
      </c>
      <c r="F617" s="78">
        <f>'2019 PSUI Customer Load'!F617+'2019 PSUI Customer Gen'!F617</f>
        <v>1478.4009999999998</v>
      </c>
      <c r="G617" s="78">
        <f>'2019 PSUI Customer Load'!G617+'2019 PSUI Customer Gen'!G617</f>
        <v>1436.489</v>
      </c>
      <c r="H617" s="78">
        <f>'2019 PSUI Customer Load'!H617+'2019 PSUI Customer Gen'!H617</f>
        <v>1482.8510000000001</v>
      </c>
      <c r="I617" s="78">
        <f>'2019 PSUI Customer Load'!I617+'2019 PSUI Customer Gen'!I617</f>
        <v>1636.0410000000002</v>
      </c>
      <c r="J617" s="78">
        <f>'2019 PSUI Customer Load'!J617+'2019 PSUI Customer Gen'!J617</f>
        <v>1770.799</v>
      </c>
      <c r="K617" s="78">
        <f>'2019 PSUI Customer Load'!K617+'2019 PSUI Customer Gen'!K617</f>
        <v>1847.96</v>
      </c>
      <c r="L617" s="78">
        <f>'2019 PSUI Customer Load'!L617+'2019 PSUI Customer Gen'!L617</f>
        <v>1903.4460000000001</v>
      </c>
      <c r="M617" s="78">
        <f>'2019 PSUI Customer Load'!M617+'2019 PSUI Customer Gen'!M617</f>
        <v>1940.2159999999999</v>
      </c>
      <c r="N617" s="78">
        <f>'2019 PSUI Customer Load'!N617+'2019 PSUI Customer Gen'!N617</f>
        <v>1934.9159999999999</v>
      </c>
      <c r="O617" s="78">
        <f>'2019 PSUI Customer Load'!O617+'2019 PSUI Customer Gen'!O617</f>
        <v>1956.5630000000001</v>
      </c>
      <c r="P617" s="78">
        <f>'2019 PSUI Customer Load'!P617+'2019 PSUI Customer Gen'!P617</f>
        <v>1954.9680000000001</v>
      </c>
      <c r="Q617" s="78">
        <f>'2019 PSUI Customer Load'!Q617+'2019 PSUI Customer Gen'!Q617</f>
        <v>1955.933</v>
      </c>
      <c r="R617" s="78">
        <f>'2019 PSUI Customer Load'!R617+'2019 PSUI Customer Gen'!R617</f>
        <v>1942.5219999999999</v>
      </c>
      <c r="S617" s="78">
        <f>'2019 PSUI Customer Load'!S617+'2019 PSUI Customer Gen'!S617</f>
        <v>1860.7539999999999</v>
      </c>
      <c r="T617" s="78">
        <f>'2019 PSUI Customer Load'!T617+'2019 PSUI Customer Gen'!T617</f>
        <v>1798.289</v>
      </c>
      <c r="U617" s="78">
        <f>'2019 PSUI Customer Load'!U617+'2019 PSUI Customer Gen'!U617</f>
        <v>1770.9859999999999</v>
      </c>
      <c r="V617" s="78">
        <f>'2019 PSUI Customer Load'!V617+'2019 PSUI Customer Gen'!V617</f>
        <v>1668.3310000000001</v>
      </c>
      <c r="W617" s="78">
        <f>'2019 PSUI Customer Load'!W617+'2019 PSUI Customer Gen'!W617</f>
        <v>1610.93</v>
      </c>
      <c r="X617" s="78">
        <f>'2019 PSUI Customer Load'!X617+'2019 PSUI Customer Gen'!X617</f>
        <v>1539.3500000000001</v>
      </c>
      <c r="Y617" s="78">
        <f>'2019 PSUI Customer Load'!Y617+'2019 PSUI Customer Gen'!Y617</f>
        <v>1344.29</v>
      </c>
      <c r="Z617" s="78">
        <f>'2019 PSUI Customer Load'!Z617+'2019 PSUI Customer Gen'!Z617</f>
        <v>1302.076</v>
      </c>
      <c r="AA617" s="86">
        <f t="shared" si="117"/>
        <v>1956.5630000000001</v>
      </c>
      <c r="AB617" s="77">
        <f t="shared" si="118"/>
        <v>2022</v>
      </c>
      <c r="AC617" s="76">
        <f t="shared" si="119"/>
        <v>7</v>
      </c>
      <c r="AD617" s="76" t="str">
        <f t="shared" si="120"/>
        <v/>
      </c>
      <c r="AE617" s="76" t="str">
        <f t="shared" si="121"/>
        <v/>
      </c>
      <c r="AF617" s="74">
        <f t="shared" si="122"/>
        <v>1956.5630000000001</v>
      </c>
      <c r="AG617" s="75" t="str">
        <f t="shared" si="123"/>
        <v>13:00</v>
      </c>
      <c r="AH617" s="74">
        <f t="shared" si="124"/>
        <v>42590.082000000009</v>
      </c>
      <c r="AI617" s="73" t="str">
        <f t="shared" si="125"/>
        <v/>
      </c>
      <c r="AJ617" s="73" t="str">
        <f t="shared" si="126"/>
        <v/>
      </c>
      <c r="AK617" s="73" t="str">
        <f t="shared" si="127"/>
        <v/>
      </c>
      <c r="AL617" s="72" t="str">
        <f t="shared" si="128"/>
        <v/>
      </c>
      <c r="AM617" s="71" t="str">
        <f t="shared" si="129"/>
        <v/>
      </c>
    </row>
    <row r="618" spans="2:39" ht="13.8" thickBot="1">
      <c r="B618" s="79">
        <v>44750</v>
      </c>
      <c r="C618" s="78">
        <f>'2019 PSUI Customer Load'!C618+'2019 PSUI Customer Gen'!C618</f>
        <v>1290.2470000000001</v>
      </c>
      <c r="D618" s="78">
        <f>'2019 PSUI Customer Load'!D618+'2019 PSUI Customer Gen'!D618</f>
        <v>1441.694</v>
      </c>
      <c r="E618" s="78">
        <f>'2019 PSUI Customer Load'!E618+'2019 PSUI Customer Gen'!E618</f>
        <v>1488.3999999999999</v>
      </c>
      <c r="F618" s="78">
        <f>'2019 PSUI Customer Load'!F618+'2019 PSUI Customer Gen'!F618</f>
        <v>1514.0060000000001</v>
      </c>
      <c r="G618" s="78">
        <f>'2019 PSUI Customer Load'!G618+'2019 PSUI Customer Gen'!G618</f>
        <v>1507.7560000000001</v>
      </c>
      <c r="H618" s="78">
        <f>'2019 PSUI Customer Load'!H618+'2019 PSUI Customer Gen'!H618</f>
        <v>1551.296</v>
      </c>
      <c r="I618" s="78">
        <f>'2019 PSUI Customer Load'!I618+'2019 PSUI Customer Gen'!I618</f>
        <v>1660.6480000000001</v>
      </c>
      <c r="J618" s="78">
        <f>'2019 PSUI Customer Load'!J618+'2019 PSUI Customer Gen'!J618</f>
        <v>1762.8219999999999</v>
      </c>
      <c r="K618" s="78">
        <f>'2019 PSUI Customer Load'!K618+'2019 PSUI Customer Gen'!K618</f>
        <v>1841.9859999999999</v>
      </c>
      <c r="L618" s="78">
        <f>'2019 PSUI Customer Load'!L618+'2019 PSUI Customer Gen'!L618</f>
        <v>1947.8449999999998</v>
      </c>
      <c r="M618" s="78">
        <f>'2019 PSUI Customer Load'!M618+'2019 PSUI Customer Gen'!M618</f>
        <v>2008.2359999999999</v>
      </c>
      <c r="N618" s="78">
        <f>'2019 PSUI Customer Load'!N618+'2019 PSUI Customer Gen'!N618</f>
        <v>1958.3389999999999</v>
      </c>
      <c r="O618" s="78">
        <f>'2019 PSUI Customer Load'!O618+'2019 PSUI Customer Gen'!O618</f>
        <v>1974.3120000000001</v>
      </c>
      <c r="P618" s="78">
        <f>'2019 PSUI Customer Load'!P618+'2019 PSUI Customer Gen'!P618</f>
        <v>1968.9970000000001</v>
      </c>
      <c r="Q618" s="78">
        <f>'2019 PSUI Customer Load'!Q618+'2019 PSUI Customer Gen'!Q618</f>
        <v>1940.9639999999999</v>
      </c>
      <c r="R618" s="78">
        <f>'2019 PSUI Customer Load'!R618+'2019 PSUI Customer Gen'!R618</f>
        <v>1884.5239999999999</v>
      </c>
      <c r="S618" s="78">
        <f>'2019 PSUI Customer Load'!S618+'2019 PSUI Customer Gen'!S618</f>
        <v>1801.827</v>
      </c>
      <c r="T618" s="78">
        <f>'2019 PSUI Customer Load'!T618+'2019 PSUI Customer Gen'!T618</f>
        <v>1774.1659999999999</v>
      </c>
      <c r="U618" s="78">
        <f>'2019 PSUI Customer Load'!U618+'2019 PSUI Customer Gen'!U618</f>
        <v>1742.97</v>
      </c>
      <c r="V618" s="78">
        <f>'2019 PSUI Customer Load'!V618+'2019 PSUI Customer Gen'!V618</f>
        <v>1666.681</v>
      </c>
      <c r="W618" s="78">
        <f>'2019 PSUI Customer Load'!W618+'2019 PSUI Customer Gen'!W618</f>
        <v>1640.7380000000001</v>
      </c>
      <c r="X618" s="78">
        <f>'2019 PSUI Customer Load'!X618+'2019 PSUI Customer Gen'!X618</f>
        <v>1609.547</v>
      </c>
      <c r="Y618" s="78">
        <f>'2019 PSUI Customer Load'!Y618+'2019 PSUI Customer Gen'!Y618</f>
        <v>1501.616</v>
      </c>
      <c r="Z618" s="78">
        <f>'2019 PSUI Customer Load'!Z618+'2019 PSUI Customer Gen'!Z618</f>
        <v>1422.54</v>
      </c>
      <c r="AA618" s="86">
        <f t="shared" si="117"/>
        <v>2008.2359999999999</v>
      </c>
      <c r="AB618" s="77">
        <f t="shared" si="118"/>
        <v>2022</v>
      </c>
      <c r="AC618" s="76">
        <f t="shared" si="119"/>
        <v>7</v>
      </c>
      <c r="AD618" s="76" t="str">
        <f t="shared" si="120"/>
        <v/>
      </c>
      <c r="AE618" s="76" t="str">
        <f t="shared" si="121"/>
        <v/>
      </c>
      <c r="AF618" s="74">
        <f t="shared" si="122"/>
        <v>2008.2359999999999</v>
      </c>
      <c r="AG618" s="75" t="str">
        <f t="shared" si="123"/>
        <v>11:00</v>
      </c>
      <c r="AH618" s="74">
        <f t="shared" si="124"/>
        <v>42910.392999999996</v>
      </c>
      <c r="AI618" s="73" t="str">
        <f t="shared" si="125"/>
        <v/>
      </c>
      <c r="AJ618" s="73" t="str">
        <f t="shared" si="126"/>
        <v/>
      </c>
      <c r="AK618" s="73" t="str">
        <f t="shared" si="127"/>
        <v/>
      </c>
      <c r="AL618" s="72" t="str">
        <f t="shared" si="128"/>
        <v/>
      </c>
      <c r="AM618" s="71" t="str">
        <f t="shared" si="129"/>
        <v/>
      </c>
    </row>
    <row r="619" spans="2:39" ht="13.8" thickBot="1">
      <c r="B619" s="79">
        <v>44751</v>
      </c>
      <c r="C619" s="78">
        <f>'2019 PSUI Customer Load'!C619+'2019 PSUI Customer Gen'!C619</f>
        <v>1369.915</v>
      </c>
      <c r="D619" s="78">
        <f>'2019 PSUI Customer Load'!D619+'2019 PSUI Customer Gen'!D619</f>
        <v>1365.9380000000001</v>
      </c>
      <c r="E619" s="78">
        <f>'2019 PSUI Customer Load'!E619+'2019 PSUI Customer Gen'!E619</f>
        <v>1352.4930000000002</v>
      </c>
      <c r="F619" s="78">
        <f>'2019 PSUI Customer Load'!F619+'2019 PSUI Customer Gen'!F619</f>
        <v>1336.182</v>
      </c>
      <c r="G619" s="78">
        <f>'2019 PSUI Customer Load'!G619+'2019 PSUI Customer Gen'!G619</f>
        <v>1323.1419999999998</v>
      </c>
      <c r="H619" s="78">
        <f>'2019 PSUI Customer Load'!H619+'2019 PSUI Customer Gen'!H619</f>
        <v>1336.162</v>
      </c>
      <c r="I619" s="78">
        <f>'2019 PSUI Customer Load'!I619+'2019 PSUI Customer Gen'!I619</f>
        <v>1424.8889999999999</v>
      </c>
      <c r="J619" s="78">
        <f>'2019 PSUI Customer Load'!J619+'2019 PSUI Customer Gen'!J619</f>
        <v>1493.5930000000001</v>
      </c>
      <c r="K619" s="78">
        <f>'2019 PSUI Customer Load'!K619+'2019 PSUI Customer Gen'!K619</f>
        <v>1527.366</v>
      </c>
      <c r="L619" s="78">
        <f>'2019 PSUI Customer Load'!L619+'2019 PSUI Customer Gen'!L619</f>
        <v>1629.5820000000001</v>
      </c>
      <c r="M619" s="78">
        <f>'2019 PSUI Customer Load'!M619+'2019 PSUI Customer Gen'!M619</f>
        <v>1663.0830000000001</v>
      </c>
      <c r="N619" s="78">
        <f>'2019 PSUI Customer Load'!N619+'2019 PSUI Customer Gen'!N619</f>
        <v>1630.8420000000001</v>
      </c>
      <c r="O619" s="78">
        <f>'2019 PSUI Customer Load'!O619+'2019 PSUI Customer Gen'!O619</f>
        <v>1647.576</v>
      </c>
      <c r="P619" s="78">
        <f>'2019 PSUI Customer Load'!P619+'2019 PSUI Customer Gen'!P619</f>
        <v>1662.8190000000002</v>
      </c>
      <c r="Q619" s="78">
        <f>'2019 PSUI Customer Load'!Q619+'2019 PSUI Customer Gen'!Q619</f>
        <v>1646.1120000000001</v>
      </c>
      <c r="R619" s="78">
        <f>'2019 PSUI Customer Load'!R619+'2019 PSUI Customer Gen'!R619</f>
        <v>1654.751</v>
      </c>
      <c r="S619" s="78">
        <f>'2019 PSUI Customer Load'!S619+'2019 PSUI Customer Gen'!S619</f>
        <v>1602.0910000000001</v>
      </c>
      <c r="T619" s="78">
        <f>'2019 PSUI Customer Load'!T619+'2019 PSUI Customer Gen'!T619</f>
        <v>1580.5410000000002</v>
      </c>
      <c r="U619" s="78">
        <f>'2019 PSUI Customer Load'!U619+'2019 PSUI Customer Gen'!U619</f>
        <v>1559.075</v>
      </c>
      <c r="V619" s="78">
        <f>'2019 PSUI Customer Load'!V619+'2019 PSUI Customer Gen'!V619</f>
        <v>1537.183</v>
      </c>
      <c r="W619" s="78">
        <f>'2019 PSUI Customer Load'!W619+'2019 PSUI Customer Gen'!W619</f>
        <v>1518.124</v>
      </c>
      <c r="X619" s="78">
        <f>'2019 PSUI Customer Load'!X619+'2019 PSUI Customer Gen'!X619</f>
        <v>1500.287</v>
      </c>
      <c r="Y619" s="78">
        <f>'2019 PSUI Customer Load'!Y619+'2019 PSUI Customer Gen'!Y619</f>
        <v>1407.829</v>
      </c>
      <c r="Z619" s="78">
        <f>'2019 PSUI Customer Load'!Z619+'2019 PSUI Customer Gen'!Z619</f>
        <v>1355.6129999999998</v>
      </c>
      <c r="AA619" s="86">
        <f t="shared" si="117"/>
        <v>1663.0830000000001</v>
      </c>
      <c r="AB619" s="77">
        <f t="shared" si="118"/>
        <v>2022</v>
      </c>
      <c r="AC619" s="76">
        <f t="shared" si="119"/>
        <v>7</v>
      </c>
      <c r="AD619" s="76" t="str">
        <f t="shared" si="120"/>
        <v/>
      </c>
      <c r="AE619" s="76" t="str">
        <f t="shared" si="121"/>
        <v/>
      </c>
      <c r="AF619" s="74">
        <f t="shared" si="122"/>
        <v>1663.0830000000001</v>
      </c>
      <c r="AG619" s="75" t="str">
        <f t="shared" si="123"/>
        <v>11:00</v>
      </c>
      <c r="AH619" s="74">
        <f t="shared" si="124"/>
        <v>37788.271000000001</v>
      </c>
      <c r="AI619" s="73" t="str">
        <f t="shared" si="125"/>
        <v/>
      </c>
      <c r="AJ619" s="73" t="str">
        <f t="shared" si="126"/>
        <v/>
      </c>
      <c r="AK619" s="73" t="str">
        <f t="shared" si="127"/>
        <v/>
      </c>
      <c r="AL619" s="72" t="str">
        <f t="shared" si="128"/>
        <v/>
      </c>
      <c r="AM619" s="71" t="str">
        <f t="shared" si="129"/>
        <v/>
      </c>
    </row>
    <row r="620" spans="2:39" ht="13.8" thickBot="1">
      <c r="B620" s="79">
        <v>44752</v>
      </c>
      <c r="C620" s="78">
        <f>'2019 PSUI Customer Load'!C620+'2019 PSUI Customer Gen'!C620</f>
        <v>1341.952</v>
      </c>
      <c r="D620" s="78">
        <f>'2019 PSUI Customer Load'!D620+'2019 PSUI Customer Gen'!D620</f>
        <v>1318.4360000000001</v>
      </c>
      <c r="E620" s="78">
        <f>'2019 PSUI Customer Load'!E620+'2019 PSUI Customer Gen'!E620</f>
        <v>1301.403</v>
      </c>
      <c r="F620" s="78">
        <f>'2019 PSUI Customer Load'!F620+'2019 PSUI Customer Gen'!F620</f>
        <v>1296.404</v>
      </c>
      <c r="G620" s="78">
        <f>'2019 PSUI Customer Load'!G620+'2019 PSUI Customer Gen'!G620</f>
        <v>1286.9179999999999</v>
      </c>
      <c r="H620" s="78">
        <f>'2019 PSUI Customer Load'!H620+'2019 PSUI Customer Gen'!H620</f>
        <v>1250.8899999999999</v>
      </c>
      <c r="I620" s="78">
        <f>'2019 PSUI Customer Load'!I620+'2019 PSUI Customer Gen'!I620</f>
        <v>1426.2349999999999</v>
      </c>
      <c r="J620" s="78">
        <f>'2019 PSUI Customer Load'!J620+'2019 PSUI Customer Gen'!J620</f>
        <v>1496.184</v>
      </c>
      <c r="K620" s="78">
        <f>'2019 PSUI Customer Load'!K620+'2019 PSUI Customer Gen'!K620</f>
        <v>1584.5730000000001</v>
      </c>
      <c r="L620" s="78">
        <f>'2019 PSUI Customer Load'!L620+'2019 PSUI Customer Gen'!L620</f>
        <v>1659.4290000000001</v>
      </c>
      <c r="M620" s="78">
        <f>'2019 PSUI Customer Load'!M620+'2019 PSUI Customer Gen'!M620</f>
        <v>1702.8440000000001</v>
      </c>
      <c r="N620" s="78">
        <f>'2019 PSUI Customer Load'!N620+'2019 PSUI Customer Gen'!N620</f>
        <v>1694.4109999999998</v>
      </c>
      <c r="O620" s="78">
        <f>'2019 PSUI Customer Load'!O620+'2019 PSUI Customer Gen'!O620</f>
        <v>1701.4470000000001</v>
      </c>
      <c r="P620" s="78">
        <f>'2019 PSUI Customer Load'!P620+'2019 PSUI Customer Gen'!P620</f>
        <v>1717.912</v>
      </c>
      <c r="Q620" s="78">
        <f>'2019 PSUI Customer Load'!Q620+'2019 PSUI Customer Gen'!Q620</f>
        <v>1711.9660000000001</v>
      </c>
      <c r="R620" s="78">
        <f>'2019 PSUI Customer Load'!R620+'2019 PSUI Customer Gen'!R620</f>
        <v>1699.8209999999999</v>
      </c>
      <c r="S620" s="78">
        <f>'2019 PSUI Customer Load'!S620+'2019 PSUI Customer Gen'!S620</f>
        <v>1656.18</v>
      </c>
      <c r="T620" s="78">
        <f>'2019 PSUI Customer Load'!T620+'2019 PSUI Customer Gen'!T620</f>
        <v>1661.711</v>
      </c>
      <c r="U620" s="78">
        <f>'2019 PSUI Customer Load'!U620+'2019 PSUI Customer Gen'!U620</f>
        <v>1640.154</v>
      </c>
      <c r="V620" s="78">
        <f>'2019 PSUI Customer Load'!V620+'2019 PSUI Customer Gen'!V620</f>
        <v>1599.5830000000001</v>
      </c>
      <c r="W620" s="78">
        <f>'2019 PSUI Customer Load'!W620+'2019 PSUI Customer Gen'!W620</f>
        <v>1567.577</v>
      </c>
      <c r="X620" s="78">
        <f>'2019 PSUI Customer Load'!X620+'2019 PSUI Customer Gen'!X620</f>
        <v>1553.15</v>
      </c>
      <c r="Y620" s="78">
        <f>'2019 PSUI Customer Load'!Y620+'2019 PSUI Customer Gen'!Y620</f>
        <v>1517.4549999999999</v>
      </c>
      <c r="Z620" s="78">
        <f>'2019 PSUI Customer Load'!Z620+'2019 PSUI Customer Gen'!Z620</f>
        <v>1470.038</v>
      </c>
      <c r="AA620" s="86">
        <f t="shared" si="117"/>
        <v>1717.912</v>
      </c>
      <c r="AB620" s="77">
        <f t="shared" si="118"/>
        <v>2022</v>
      </c>
      <c r="AC620" s="76">
        <f t="shared" si="119"/>
        <v>7</v>
      </c>
      <c r="AD620" s="76" t="str">
        <f t="shared" si="120"/>
        <v/>
      </c>
      <c r="AE620" s="76" t="str">
        <f t="shared" si="121"/>
        <v/>
      </c>
      <c r="AF620" s="74">
        <f t="shared" si="122"/>
        <v>1717.912</v>
      </c>
      <c r="AG620" s="75" t="str">
        <f t="shared" si="123"/>
        <v>14:00</v>
      </c>
      <c r="AH620" s="74">
        <f t="shared" si="124"/>
        <v>38574.584999999999</v>
      </c>
      <c r="AI620" s="73" t="str">
        <f t="shared" si="125"/>
        <v/>
      </c>
      <c r="AJ620" s="73" t="str">
        <f t="shared" si="126"/>
        <v/>
      </c>
      <c r="AK620" s="73" t="str">
        <f t="shared" si="127"/>
        <v/>
      </c>
      <c r="AL620" s="72" t="str">
        <f t="shared" si="128"/>
        <v/>
      </c>
      <c r="AM620" s="71" t="str">
        <f t="shared" si="129"/>
        <v/>
      </c>
    </row>
    <row r="621" spans="2:39" ht="13.8" thickBot="1">
      <c r="B621" s="79">
        <v>44753</v>
      </c>
      <c r="C621" s="78">
        <f>'2019 PSUI Customer Load'!C621+'2019 PSUI Customer Gen'!C621</f>
        <v>1399.2860000000001</v>
      </c>
      <c r="D621" s="78">
        <f>'2019 PSUI Customer Load'!D621+'2019 PSUI Customer Gen'!D621</f>
        <v>1379.905</v>
      </c>
      <c r="E621" s="78">
        <f>'2019 PSUI Customer Load'!E621+'2019 PSUI Customer Gen'!E621</f>
        <v>1358.4010000000001</v>
      </c>
      <c r="F621" s="78">
        <f>'2019 PSUI Customer Load'!F621+'2019 PSUI Customer Gen'!F621</f>
        <v>1376.191</v>
      </c>
      <c r="G621" s="78">
        <f>'2019 PSUI Customer Load'!G621+'2019 PSUI Customer Gen'!G621</f>
        <v>1360.3420000000001</v>
      </c>
      <c r="H621" s="78">
        <f>'2019 PSUI Customer Load'!H621+'2019 PSUI Customer Gen'!H621</f>
        <v>1434.097</v>
      </c>
      <c r="I621" s="78">
        <f>'2019 PSUI Customer Load'!I621+'2019 PSUI Customer Gen'!I621</f>
        <v>1605.7760000000001</v>
      </c>
      <c r="J621" s="78">
        <f>'2019 PSUI Customer Load'!J621+'2019 PSUI Customer Gen'!J621</f>
        <v>1685.8600000000001</v>
      </c>
      <c r="K621" s="78">
        <f>'2019 PSUI Customer Load'!K621+'2019 PSUI Customer Gen'!K621</f>
        <v>1776.4340000000002</v>
      </c>
      <c r="L621" s="78">
        <f>'2019 PSUI Customer Load'!L621+'2019 PSUI Customer Gen'!L621</f>
        <v>1862.6789999999999</v>
      </c>
      <c r="M621" s="78">
        <f>'2019 PSUI Customer Load'!M621+'2019 PSUI Customer Gen'!M621</f>
        <v>1924.52</v>
      </c>
      <c r="N621" s="78">
        <f>'2019 PSUI Customer Load'!N621+'2019 PSUI Customer Gen'!N621</f>
        <v>1910.877</v>
      </c>
      <c r="O621" s="78">
        <f>'2019 PSUI Customer Load'!O621+'2019 PSUI Customer Gen'!O621</f>
        <v>1928.0360000000001</v>
      </c>
      <c r="P621" s="78">
        <f>'2019 PSUI Customer Load'!P621+'2019 PSUI Customer Gen'!P621</f>
        <v>1923.8130000000001</v>
      </c>
      <c r="Q621" s="78">
        <f>'2019 PSUI Customer Load'!Q621+'2019 PSUI Customer Gen'!Q621</f>
        <v>1941.972</v>
      </c>
      <c r="R621" s="78">
        <f>'2019 PSUI Customer Load'!R621+'2019 PSUI Customer Gen'!R621</f>
        <v>1921.7510000000002</v>
      </c>
      <c r="S621" s="78">
        <f>'2019 PSUI Customer Load'!S621+'2019 PSUI Customer Gen'!S621</f>
        <v>1872.627</v>
      </c>
      <c r="T621" s="78">
        <f>'2019 PSUI Customer Load'!T621+'2019 PSUI Customer Gen'!T621</f>
        <v>1830.374</v>
      </c>
      <c r="U621" s="78">
        <f>'2019 PSUI Customer Load'!U621+'2019 PSUI Customer Gen'!U621</f>
        <v>1795.13</v>
      </c>
      <c r="V621" s="78">
        <f>'2019 PSUI Customer Load'!V621+'2019 PSUI Customer Gen'!V621</f>
        <v>1753.1100000000001</v>
      </c>
      <c r="W621" s="78">
        <f>'2019 PSUI Customer Load'!W621+'2019 PSUI Customer Gen'!W621</f>
        <v>1768.2939999999999</v>
      </c>
      <c r="X621" s="78">
        <f>'2019 PSUI Customer Load'!X621+'2019 PSUI Customer Gen'!X621</f>
        <v>1753.4349999999999</v>
      </c>
      <c r="Y621" s="78">
        <f>'2019 PSUI Customer Load'!Y621+'2019 PSUI Customer Gen'!Y621</f>
        <v>1724.4820000000002</v>
      </c>
      <c r="Z621" s="78">
        <f>'2019 PSUI Customer Load'!Z621+'2019 PSUI Customer Gen'!Z621</f>
        <v>1710.61</v>
      </c>
      <c r="AA621" s="86">
        <f t="shared" si="117"/>
        <v>1941.972</v>
      </c>
      <c r="AB621" s="77">
        <f t="shared" si="118"/>
        <v>2022</v>
      </c>
      <c r="AC621" s="76">
        <f t="shared" si="119"/>
        <v>7</v>
      </c>
      <c r="AD621" s="76" t="str">
        <f t="shared" si="120"/>
        <v/>
      </c>
      <c r="AE621" s="76" t="str">
        <f t="shared" si="121"/>
        <v/>
      </c>
      <c r="AF621" s="74">
        <f t="shared" si="122"/>
        <v>1941.972</v>
      </c>
      <c r="AG621" s="75" t="str">
        <f t="shared" si="123"/>
        <v>15:00</v>
      </c>
      <c r="AH621" s="74">
        <f t="shared" si="124"/>
        <v>42939.974000000009</v>
      </c>
      <c r="AI621" s="73" t="str">
        <f t="shared" si="125"/>
        <v/>
      </c>
      <c r="AJ621" s="73" t="str">
        <f t="shared" si="126"/>
        <v/>
      </c>
      <c r="AK621" s="73" t="str">
        <f t="shared" si="127"/>
        <v/>
      </c>
      <c r="AL621" s="72" t="str">
        <f t="shared" si="128"/>
        <v/>
      </c>
      <c r="AM621" s="71" t="str">
        <f t="shared" si="129"/>
        <v/>
      </c>
    </row>
    <row r="622" spans="2:39" ht="13.8" thickBot="1">
      <c r="B622" s="79">
        <v>44754</v>
      </c>
      <c r="C622" s="78">
        <f>'2019 PSUI Customer Load'!C622+'2019 PSUI Customer Gen'!C622</f>
        <v>1708.1880000000001</v>
      </c>
      <c r="D622" s="78">
        <f>'2019 PSUI Customer Load'!D622+'2019 PSUI Customer Gen'!D622</f>
        <v>1710.7730000000001</v>
      </c>
      <c r="E622" s="78">
        <f>'2019 PSUI Customer Load'!E622+'2019 PSUI Customer Gen'!E622</f>
        <v>1678.9459999999999</v>
      </c>
      <c r="F622" s="78">
        <f>'2019 PSUI Customer Load'!F622+'2019 PSUI Customer Gen'!F622</f>
        <v>1659.021</v>
      </c>
      <c r="G622" s="78">
        <f>'2019 PSUI Customer Load'!G622+'2019 PSUI Customer Gen'!G622</f>
        <v>1605.3150000000001</v>
      </c>
      <c r="H622" s="78">
        <f>'2019 PSUI Customer Load'!H622+'2019 PSUI Customer Gen'!H622</f>
        <v>1626.01</v>
      </c>
      <c r="I622" s="78">
        <f>'2019 PSUI Customer Load'!I622+'2019 PSUI Customer Gen'!I622</f>
        <v>1828.5769999999998</v>
      </c>
      <c r="J622" s="78">
        <f>'2019 PSUI Customer Load'!J622+'2019 PSUI Customer Gen'!J622</f>
        <v>1876.6510000000001</v>
      </c>
      <c r="K622" s="78">
        <f>'2019 PSUI Customer Load'!K622+'2019 PSUI Customer Gen'!K622</f>
        <v>1899.9180000000001</v>
      </c>
      <c r="L622" s="78">
        <f>'2019 PSUI Customer Load'!L622+'2019 PSUI Customer Gen'!L622</f>
        <v>1937.8129999999999</v>
      </c>
      <c r="M622" s="78">
        <f>'2019 PSUI Customer Load'!M622+'2019 PSUI Customer Gen'!M622</f>
        <v>1951.634</v>
      </c>
      <c r="N622" s="78">
        <f>'2019 PSUI Customer Load'!N622+'2019 PSUI Customer Gen'!N622</f>
        <v>1925.348</v>
      </c>
      <c r="O622" s="78">
        <f>'2019 PSUI Customer Load'!O622+'2019 PSUI Customer Gen'!O622</f>
        <v>1935.693</v>
      </c>
      <c r="P622" s="78">
        <f>'2019 PSUI Customer Load'!P622+'2019 PSUI Customer Gen'!P622</f>
        <v>1923.5920000000001</v>
      </c>
      <c r="Q622" s="78">
        <f>'2019 PSUI Customer Load'!Q622+'2019 PSUI Customer Gen'!Q622</f>
        <v>1913.357</v>
      </c>
      <c r="R622" s="78">
        <f>'2019 PSUI Customer Load'!R622+'2019 PSUI Customer Gen'!R622</f>
        <v>1867.9780000000001</v>
      </c>
      <c r="S622" s="78">
        <f>'2019 PSUI Customer Load'!S622+'2019 PSUI Customer Gen'!S622</f>
        <v>1796.4690000000001</v>
      </c>
      <c r="T622" s="78">
        <f>'2019 PSUI Customer Load'!T622+'2019 PSUI Customer Gen'!T622</f>
        <v>1767.981</v>
      </c>
      <c r="U622" s="78">
        <f>'2019 PSUI Customer Load'!U622+'2019 PSUI Customer Gen'!U622</f>
        <v>1728.194</v>
      </c>
      <c r="V622" s="78">
        <f>'2019 PSUI Customer Load'!V622+'2019 PSUI Customer Gen'!V622</f>
        <v>1688.913</v>
      </c>
      <c r="W622" s="78">
        <f>'2019 PSUI Customer Load'!W622+'2019 PSUI Customer Gen'!W622</f>
        <v>1690.404</v>
      </c>
      <c r="X622" s="78">
        <f>'2019 PSUI Customer Load'!X622+'2019 PSUI Customer Gen'!X622</f>
        <v>1665.6389999999999</v>
      </c>
      <c r="Y622" s="78">
        <f>'2019 PSUI Customer Load'!Y622+'2019 PSUI Customer Gen'!Y622</f>
        <v>1610.3510000000001</v>
      </c>
      <c r="Z622" s="78">
        <f>'2019 PSUI Customer Load'!Z622+'2019 PSUI Customer Gen'!Z622</f>
        <v>1609.5989999999999</v>
      </c>
      <c r="AA622" s="86">
        <f t="shared" si="117"/>
        <v>1951.634</v>
      </c>
      <c r="AB622" s="77">
        <f t="shared" si="118"/>
        <v>2022</v>
      </c>
      <c r="AC622" s="76">
        <f t="shared" si="119"/>
        <v>7</v>
      </c>
      <c r="AD622" s="76" t="str">
        <f t="shared" si="120"/>
        <v/>
      </c>
      <c r="AE622" s="76" t="str">
        <f t="shared" si="121"/>
        <v/>
      </c>
      <c r="AF622" s="74">
        <f t="shared" si="122"/>
        <v>1951.634</v>
      </c>
      <c r="AG622" s="75" t="str">
        <f t="shared" si="123"/>
        <v>11:00</v>
      </c>
      <c r="AH622" s="74">
        <f t="shared" si="124"/>
        <v>44557.998000000007</v>
      </c>
      <c r="AI622" s="73" t="str">
        <f t="shared" si="125"/>
        <v/>
      </c>
      <c r="AJ622" s="73" t="str">
        <f t="shared" si="126"/>
        <v/>
      </c>
      <c r="AK622" s="73" t="str">
        <f t="shared" si="127"/>
        <v/>
      </c>
      <c r="AL622" s="72" t="str">
        <f t="shared" si="128"/>
        <v/>
      </c>
      <c r="AM622" s="71" t="str">
        <f t="shared" si="129"/>
        <v/>
      </c>
    </row>
    <row r="623" spans="2:39" ht="13.8" thickBot="1">
      <c r="B623" s="79">
        <v>44755</v>
      </c>
      <c r="C623" s="78">
        <f>'2019 PSUI Customer Load'!C623+'2019 PSUI Customer Gen'!C623</f>
        <v>1585.57</v>
      </c>
      <c r="D623" s="78">
        <f>'2019 PSUI Customer Load'!D623+'2019 PSUI Customer Gen'!D623</f>
        <v>1553.6119999999999</v>
      </c>
      <c r="E623" s="78">
        <f>'2019 PSUI Customer Load'!E623+'2019 PSUI Customer Gen'!E623</f>
        <v>1501.873</v>
      </c>
      <c r="F623" s="78">
        <f>'2019 PSUI Customer Load'!F623+'2019 PSUI Customer Gen'!F623</f>
        <v>1477.9499999999998</v>
      </c>
      <c r="G623" s="78">
        <f>'2019 PSUI Customer Load'!G623+'2019 PSUI Customer Gen'!G623</f>
        <v>1457.72</v>
      </c>
      <c r="H623" s="78">
        <f>'2019 PSUI Customer Load'!H623+'2019 PSUI Customer Gen'!H623</f>
        <v>1499.2139999999999</v>
      </c>
      <c r="I623" s="78">
        <f>'2019 PSUI Customer Load'!I623+'2019 PSUI Customer Gen'!I623</f>
        <v>1659.702</v>
      </c>
      <c r="J623" s="78">
        <f>'2019 PSUI Customer Load'!J623+'2019 PSUI Customer Gen'!J623</f>
        <v>1687.645</v>
      </c>
      <c r="K623" s="78">
        <f>'2019 PSUI Customer Load'!K623+'2019 PSUI Customer Gen'!K623</f>
        <v>1753.1619999999998</v>
      </c>
      <c r="L623" s="78">
        <f>'2019 PSUI Customer Load'!L623+'2019 PSUI Customer Gen'!L623</f>
        <v>1809.5720000000001</v>
      </c>
      <c r="M623" s="78">
        <f>'2019 PSUI Customer Load'!M623+'2019 PSUI Customer Gen'!M623</f>
        <v>1809.96</v>
      </c>
      <c r="N623" s="78">
        <f>'2019 PSUI Customer Load'!N623+'2019 PSUI Customer Gen'!N623</f>
        <v>1826.933</v>
      </c>
      <c r="O623" s="78">
        <f>'2019 PSUI Customer Load'!O623+'2019 PSUI Customer Gen'!O623</f>
        <v>1836.6460000000002</v>
      </c>
      <c r="P623" s="78">
        <f>'2019 PSUI Customer Load'!P623+'2019 PSUI Customer Gen'!P623</f>
        <v>1784.6379999999999</v>
      </c>
      <c r="Q623" s="78">
        <f>'2019 PSUI Customer Load'!Q623+'2019 PSUI Customer Gen'!Q623</f>
        <v>1791.134</v>
      </c>
      <c r="R623" s="78">
        <f>'2019 PSUI Customer Load'!R623+'2019 PSUI Customer Gen'!R623</f>
        <v>1757.7180000000001</v>
      </c>
      <c r="S623" s="78">
        <f>'2019 PSUI Customer Load'!S623+'2019 PSUI Customer Gen'!S623</f>
        <v>1685.0339999999999</v>
      </c>
      <c r="T623" s="78">
        <f>'2019 PSUI Customer Load'!T623+'2019 PSUI Customer Gen'!T623</f>
        <v>1672.807</v>
      </c>
      <c r="U623" s="78">
        <f>'2019 PSUI Customer Load'!U623+'2019 PSUI Customer Gen'!U623</f>
        <v>1657.6130000000001</v>
      </c>
      <c r="V623" s="78">
        <f>'2019 PSUI Customer Load'!V623+'2019 PSUI Customer Gen'!V623</f>
        <v>1583.5319999999999</v>
      </c>
      <c r="W623" s="78">
        <f>'2019 PSUI Customer Load'!W623+'2019 PSUI Customer Gen'!W623</f>
        <v>1558.6319999999998</v>
      </c>
      <c r="X623" s="78">
        <f>'2019 PSUI Customer Load'!X623+'2019 PSUI Customer Gen'!X623</f>
        <v>1527.8029999999999</v>
      </c>
      <c r="Y623" s="78">
        <f>'2019 PSUI Customer Load'!Y623+'2019 PSUI Customer Gen'!Y623</f>
        <v>1469.1089999999999</v>
      </c>
      <c r="Z623" s="78">
        <f>'2019 PSUI Customer Load'!Z623+'2019 PSUI Customer Gen'!Z623</f>
        <v>1343.645</v>
      </c>
      <c r="AA623" s="86">
        <f t="shared" si="117"/>
        <v>1836.6460000000002</v>
      </c>
      <c r="AB623" s="77">
        <f t="shared" si="118"/>
        <v>2022</v>
      </c>
      <c r="AC623" s="76">
        <f t="shared" si="119"/>
        <v>7</v>
      </c>
      <c r="AD623" s="76" t="str">
        <f t="shared" si="120"/>
        <v/>
      </c>
      <c r="AE623" s="76" t="str">
        <f t="shared" si="121"/>
        <v/>
      </c>
      <c r="AF623" s="74">
        <f t="shared" si="122"/>
        <v>1836.6460000000002</v>
      </c>
      <c r="AG623" s="75" t="str">
        <f t="shared" si="123"/>
        <v>13:00</v>
      </c>
      <c r="AH623" s="74">
        <f t="shared" si="124"/>
        <v>41127.869999999995</v>
      </c>
      <c r="AI623" s="73" t="str">
        <f t="shared" si="125"/>
        <v/>
      </c>
      <c r="AJ623" s="73" t="str">
        <f t="shared" si="126"/>
        <v/>
      </c>
      <c r="AK623" s="73" t="str">
        <f t="shared" si="127"/>
        <v/>
      </c>
      <c r="AL623" s="72" t="str">
        <f t="shared" si="128"/>
        <v/>
      </c>
      <c r="AM623" s="71" t="str">
        <f t="shared" si="129"/>
        <v/>
      </c>
    </row>
    <row r="624" spans="2:39" ht="13.8" thickBot="1">
      <c r="B624" s="79">
        <v>44756</v>
      </c>
      <c r="C624" s="78">
        <f>'2019 PSUI Customer Load'!C624+'2019 PSUI Customer Gen'!C624</f>
        <v>1360.07</v>
      </c>
      <c r="D624" s="78">
        <f>'2019 PSUI Customer Load'!D624+'2019 PSUI Customer Gen'!D624</f>
        <v>1331.89</v>
      </c>
      <c r="E624" s="78">
        <f>'2019 PSUI Customer Load'!E624+'2019 PSUI Customer Gen'!E624</f>
        <v>1313.2</v>
      </c>
      <c r="F624" s="78">
        <f>'2019 PSUI Customer Load'!F624+'2019 PSUI Customer Gen'!F624</f>
        <v>1311.45</v>
      </c>
      <c r="G624" s="78">
        <f>'2019 PSUI Customer Load'!G624+'2019 PSUI Customer Gen'!G624</f>
        <v>1319.85</v>
      </c>
      <c r="H624" s="78">
        <f>'2019 PSUI Customer Load'!H624+'2019 PSUI Customer Gen'!H624</f>
        <v>1354.47</v>
      </c>
      <c r="I624" s="78">
        <f>'2019 PSUI Customer Load'!I624+'2019 PSUI Customer Gen'!I624</f>
        <v>1524.78</v>
      </c>
      <c r="J624" s="78">
        <f>'2019 PSUI Customer Load'!J624+'2019 PSUI Customer Gen'!J624</f>
        <v>1604.16</v>
      </c>
      <c r="K624" s="78">
        <f>'2019 PSUI Customer Load'!K624+'2019 PSUI Customer Gen'!K624</f>
        <v>1700.55</v>
      </c>
      <c r="L624" s="78">
        <f>'2019 PSUI Customer Load'!L624+'2019 PSUI Customer Gen'!L624</f>
        <v>1759.87</v>
      </c>
      <c r="M624" s="78">
        <f>'2019 PSUI Customer Load'!M624+'2019 PSUI Customer Gen'!M624</f>
        <v>1790.22</v>
      </c>
      <c r="N624" s="78">
        <f>'2019 PSUI Customer Load'!N624+'2019 PSUI Customer Gen'!N624</f>
        <v>1756.65</v>
      </c>
      <c r="O624" s="78">
        <f>'2019 PSUI Customer Load'!O624+'2019 PSUI Customer Gen'!O624</f>
        <v>1751.86</v>
      </c>
      <c r="P624" s="78">
        <f>'2019 PSUI Customer Load'!P624+'2019 PSUI Customer Gen'!P624</f>
        <v>1781.57</v>
      </c>
      <c r="Q624" s="78">
        <f>'2019 PSUI Customer Load'!Q624+'2019 PSUI Customer Gen'!Q624</f>
        <v>1784.51</v>
      </c>
      <c r="R624" s="78">
        <f>'2019 PSUI Customer Load'!R624+'2019 PSUI Customer Gen'!R624</f>
        <v>1752.28</v>
      </c>
      <c r="S624" s="78">
        <f>'2019 PSUI Customer Load'!S624+'2019 PSUI Customer Gen'!S624</f>
        <v>1674.68</v>
      </c>
      <c r="T624" s="78">
        <f>'2019 PSUI Customer Load'!T624+'2019 PSUI Customer Gen'!T624</f>
        <v>1638.07</v>
      </c>
      <c r="U624" s="78">
        <f>'2019 PSUI Customer Load'!U624+'2019 PSUI Customer Gen'!U624</f>
        <v>1623.16</v>
      </c>
      <c r="V624" s="78">
        <f>'2019 PSUI Customer Load'!V624+'2019 PSUI Customer Gen'!V624</f>
        <v>1574.69</v>
      </c>
      <c r="W624" s="78">
        <f>'2019 PSUI Customer Load'!W624+'2019 PSUI Customer Gen'!W624</f>
        <v>1564.12</v>
      </c>
      <c r="X624" s="78">
        <f>'2019 PSUI Customer Load'!X624+'2019 PSUI Customer Gen'!X624</f>
        <v>1545.11</v>
      </c>
      <c r="Y624" s="78">
        <f>'2019 PSUI Customer Load'!Y624+'2019 PSUI Customer Gen'!Y624</f>
        <v>1482.53</v>
      </c>
      <c r="Z624" s="78">
        <f>'2019 PSUI Customer Load'!Z624+'2019 PSUI Customer Gen'!Z624</f>
        <v>1424.15</v>
      </c>
      <c r="AA624" s="86">
        <f t="shared" si="117"/>
        <v>1790.22</v>
      </c>
      <c r="AB624" s="77">
        <f t="shared" si="118"/>
        <v>2022</v>
      </c>
      <c r="AC624" s="76">
        <f t="shared" si="119"/>
        <v>7</v>
      </c>
      <c r="AD624" s="76" t="str">
        <f t="shared" si="120"/>
        <v/>
      </c>
      <c r="AE624" s="76" t="str">
        <f t="shared" si="121"/>
        <v/>
      </c>
      <c r="AF624" s="74">
        <f t="shared" si="122"/>
        <v>1790.22</v>
      </c>
      <c r="AG624" s="75" t="str">
        <f t="shared" si="123"/>
        <v>11:00</v>
      </c>
      <c r="AH624" s="74">
        <f t="shared" si="124"/>
        <v>39514.109999999993</v>
      </c>
      <c r="AI624" s="73" t="str">
        <f t="shared" si="125"/>
        <v/>
      </c>
      <c r="AJ624" s="73" t="str">
        <f t="shared" si="126"/>
        <v/>
      </c>
      <c r="AK624" s="73" t="str">
        <f t="shared" si="127"/>
        <v/>
      </c>
      <c r="AL624" s="72" t="str">
        <f t="shared" si="128"/>
        <v/>
      </c>
      <c r="AM624" s="71" t="str">
        <f t="shared" si="129"/>
        <v/>
      </c>
    </row>
    <row r="625" spans="2:39" ht="13.8" thickBot="1">
      <c r="B625" s="79">
        <v>44757</v>
      </c>
      <c r="C625" s="78">
        <f>'2019 PSUI Customer Load'!C625+'2019 PSUI Customer Gen'!C625</f>
        <v>1357.51</v>
      </c>
      <c r="D625" s="78">
        <f>'2019 PSUI Customer Load'!D625+'2019 PSUI Customer Gen'!D625</f>
        <v>1318.77</v>
      </c>
      <c r="E625" s="78">
        <f>'2019 PSUI Customer Load'!E625+'2019 PSUI Customer Gen'!E625</f>
        <v>1298.19</v>
      </c>
      <c r="F625" s="78">
        <f>'2019 PSUI Customer Load'!F625+'2019 PSUI Customer Gen'!F625</f>
        <v>1293.53</v>
      </c>
      <c r="G625" s="78">
        <f>'2019 PSUI Customer Load'!G625+'2019 PSUI Customer Gen'!G625</f>
        <v>1295.1099999999999</v>
      </c>
      <c r="H625" s="78">
        <f>'2019 PSUI Customer Load'!H625+'2019 PSUI Customer Gen'!H625</f>
        <v>1397.211</v>
      </c>
      <c r="I625" s="78">
        <f>'2019 PSUI Customer Load'!I625+'2019 PSUI Customer Gen'!I625</f>
        <v>1498.5530000000001</v>
      </c>
      <c r="J625" s="78">
        <f>'2019 PSUI Customer Load'!J625+'2019 PSUI Customer Gen'!J625</f>
        <v>1587.2</v>
      </c>
      <c r="K625" s="78">
        <f>'2019 PSUI Customer Load'!K625+'2019 PSUI Customer Gen'!K625</f>
        <v>1744.4</v>
      </c>
      <c r="L625" s="78">
        <f>'2019 PSUI Customer Load'!L625+'2019 PSUI Customer Gen'!L625</f>
        <v>1779.3919999999998</v>
      </c>
      <c r="M625" s="78">
        <f>'2019 PSUI Customer Load'!M625+'2019 PSUI Customer Gen'!M625</f>
        <v>1826.0160000000001</v>
      </c>
      <c r="N625" s="78">
        <f>'2019 PSUI Customer Load'!N625+'2019 PSUI Customer Gen'!N625</f>
        <v>1810.86</v>
      </c>
      <c r="O625" s="78">
        <f>'2019 PSUI Customer Load'!O625+'2019 PSUI Customer Gen'!O625</f>
        <v>1760.223</v>
      </c>
      <c r="P625" s="78">
        <f>'2019 PSUI Customer Load'!P625+'2019 PSUI Customer Gen'!P625</f>
        <v>1934.1489999999999</v>
      </c>
      <c r="Q625" s="78">
        <f>'2019 PSUI Customer Load'!Q625+'2019 PSUI Customer Gen'!Q625</f>
        <v>1884.4520000000002</v>
      </c>
      <c r="R625" s="78">
        <f>'2019 PSUI Customer Load'!R625+'2019 PSUI Customer Gen'!R625</f>
        <v>1857.4580000000001</v>
      </c>
      <c r="S625" s="78">
        <f>'2019 PSUI Customer Load'!S625+'2019 PSUI Customer Gen'!S625</f>
        <v>1770.1609999999998</v>
      </c>
      <c r="T625" s="78">
        <f>'2019 PSUI Customer Load'!T625+'2019 PSUI Customer Gen'!T625</f>
        <v>1739.817</v>
      </c>
      <c r="U625" s="78">
        <f>'2019 PSUI Customer Load'!U625+'2019 PSUI Customer Gen'!U625</f>
        <v>1715.4</v>
      </c>
      <c r="V625" s="78">
        <f>'2019 PSUI Customer Load'!V625+'2019 PSUI Customer Gen'!V625</f>
        <v>1660.3139999999999</v>
      </c>
      <c r="W625" s="78">
        <f>'2019 PSUI Customer Load'!W625+'2019 PSUI Customer Gen'!W625</f>
        <v>1638.3629999999998</v>
      </c>
      <c r="X625" s="78">
        <f>'2019 PSUI Customer Load'!X625+'2019 PSUI Customer Gen'!X625</f>
        <v>1609.1709999999998</v>
      </c>
      <c r="Y625" s="78">
        <f>'2019 PSUI Customer Load'!Y625+'2019 PSUI Customer Gen'!Y625</f>
        <v>1587.9279999999999</v>
      </c>
      <c r="Z625" s="78">
        <f>'2019 PSUI Customer Load'!Z625+'2019 PSUI Customer Gen'!Z625</f>
        <v>1566.7350000000001</v>
      </c>
      <c r="AA625" s="86">
        <f t="shared" si="117"/>
        <v>1934.1489999999999</v>
      </c>
      <c r="AB625" s="77">
        <f t="shared" si="118"/>
        <v>2022</v>
      </c>
      <c r="AC625" s="76">
        <f t="shared" si="119"/>
        <v>7</v>
      </c>
      <c r="AD625" s="76" t="str">
        <f t="shared" si="120"/>
        <v/>
      </c>
      <c r="AE625" s="76" t="str">
        <f t="shared" si="121"/>
        <v/>
      </c>
      <c r="AF625" s="74">
        <f t="shared" si="122"/>
        <v>1934.1489999999999</v>
      </c>
      <c r="AG625" s="75" t="str">
        <f t="shared" si="123"/>
        <v>14:00</v>
      </c>
      <c r="AH625" s="74">
        <f t="shared" si="124"/>
        <v>40865.062000000005</v>
      </c>
      <c r="AI625" s="73" t="str">
        <f t="shared" si="125"/>
        <v/>
      </c>
      <c r="AJ625" s="73" t="str">
        <f t="shared" si="126"/>
        <v/>
      </c>
      <c r="AK625" s="73" t="str">
        <f t="shared" si="127"/>
        <v/>
      </c>
      <c r="AL625" s="72" t="str">
        <f t="shared" si="128"/>
        <v/>
      </c>
      <c r="AM625" s="71" t="str">
        <f t="shared" si="129"/>
        <v/>
      </c>
    </row>
    <row r="626" spans="2:39" ht="13.8" thickBot="1">
      <c r="B626" s="79">
        <v>44758</v>
      </c>
      <c r="C626" s="78">
        <f>'2019 PSUI Customer Load'!C626+'2019 PSUI Customer Gen'!C626</f>
        <v>1551.663</v>
      </c>
      <c r="D626" s="78">
        <f>'2019 PSUI Customer Load'!D626+'2019 PSUI Customer Gen'!D626</f>
        <v>1530.962</v>
      </c>
      <c r="E626" s="78">
        <f>'2019 PSUI Customer Load'!E626+'2019 PSUI Customer Gen'!E626</f>
        <v>1521.223</v>
      </c>
      <c r="F626" s="78">
        <f>'2019 PSUI Customer Load'!F626+'2019 PSUI Customer Gen'!F626</f>
        <v>1497.2700000000002</v>
      </c>
      <c r="G626" s="78">
        <f>'2019 PSUI Customer Load'!G626+'2019 PSUI Customer Gen'!G626</f>
        <v>1455.528</v>
      </c>
      <c r="H626" s="78">
        <f>'2019 PSUI Customer Load'!H626+'2019 PSUI Customer Gen'!H626</f>
        <v>1461.9789999999998</v>
      </c>
      <c r="I626" s="78">
        <f>'2019 PSUI Customer Load'!I626+'2019 PSUI Customer Gen'!I626</f>
        <v>1565.5600000000002</v>
      </c>
      <c r="J626" s="78">
        <f>'2019 PSUI Customer Load'!J626+'2019 PSUI Customer Gen'!J626</f>
        <v>1645.7460000000001</v>
      </c>
      <c r="K626" s="78">
        <f>'2019 PSUI Customer Load'!K626+'2019 PSUI Customer Gen'!K626</f>
        <v>1681.2640000000001</v>
      </c>
      <c r="L626" s="78">
        <f>'2019 PSUI Customer Load'!L626+'2019 PSUI Customer Gen'!L626</f>
        <v>1742.3820000000001</v>
      </c>
      <c r="M626" s="78">
        <f>'2019 PSUI Customer Load'!M626+'2019 PSUI Customer Gen'!M626</f>
        <v>1747.2190000000001</v>
      </c>
      <c r="N626" s="78">
        <f>'2019 PSUI Customer Load'!N626+'2019 PSUI Customer Gen'!N626</f>
        <v>1601.93</v>
      </c>
      <c r="O626" s="78">
        <f>'2019 PSUI Customer Load'!O626+'2019 PSUI Customer Gen'!O626</f>
        <v>1643.9</v>
      </c>
      <c r="P626" s="78">
        <f>'2019 PSUI Customer Load'!P626+'2019 PSUI Customer Gen'!P626</f>
        <v>1849.49</v>
      </c>
      <c r="Q626" s="78">
        <f>'2019 PSUI Customer Load'!Q626+'2019 PSUI Customer Gen'!Q626</f>
        <v>1775.9070000000002</v>
      </c>
      <c r="R626" s="78">
        <f>'2019 PSUI Customer Load'!R626+'2019 PSUI Customer Gen'!R626</f>
        <v>1732.1660000000002</v>
      </c>
      <c r="S626" s="78">
        <f>'2019 PSUI Customer Load'!S626+'2019 PSUI Customer Gen'!S626</f>
        <v>1400.3600000000001</v>
      </c>
      <c r="T626" s="78">
        <f>'2019 PSUI Customer Load'!T626+'2019 PSUI Customer Gen'!T626</f>
        <v>1379.3760000000002</v>
      </c>
      <c r="U626" s="78">
        <f>'2019 PSUI Customer Load'!U626+'2019 PSUI Customer Gen'!U626</f>
        <v>1679.7339999999999</v>
      </c>
      <c r="V626" s="78">
        <f>'2019 PSUI Customer Load'!V626+'2019 PSUI Customer Gen'!V626</f>
        <v>1729.44</v>
      </c>
      <c r="W626" s="78">
        <f>'2019 PSUI Customer Load'!W626+'2019 PSUI Customer Gen'!W626</f>
        <v>1683.213</v>
      </c>
      <c r="X626" s="78">
        <f>'2019 PSUI Customer Load'!X626+'2019 PSUI Customer Gen'!X626</f>
        <v>1678.1949999999999</v>
      </c>
      <c r="Y626" s="78">
        <f>'2019 PSUI Customer Load'!Y626+'2019 PSUI Customer Gen'!Y626</f>
        <v>1651.9760000000001</v>
      </c>
      <c r="Z626" s="78">
        <f>'2019 PSUI Customer Load'!Z626+'2019 PSUI Customer Gen'!Z626</f>
        <v>1658.2629999999999</v>
      </c>
      <c r="AA626" s="86">
        <f t="shared" si="117"/>
        <v>1849.49</v>
      </c>
      <c r="AB626" s="77">
        <f t="shared" si="118"/>
        <v>2022</v>
      </c>
      <c r="AC626" s="76">
        <f t="shared" si="119"/>
        <v>7</v>
      </c>
      <c r="AD626" s="76" t="str">
        <f t="shared" si="120"/>
        <v/>
      </c>
      <c r="AE626" s="76" t="str">
        <f t="shared" si="121"/>
        <v/>
      </c>
      <c r="AF626" s="74">
        <f t="shared" si="122"/>
        <v>1849.49</v>
      </c>
      <c r="AG626" s="75" t="str">
        <f t="shared" si="123"/>
        <v>14:00</v>
      </c>
      <c r="AH626" s="74">
        <f t="shared" si="124"/>
        <v>40714.236000000004</v>
      </c>
      <c r="AI626" s="73" t="str">
        <f t="shared" si="125"/>
        <v/>
      </c>
      <c r="AJ626" s="73" t="str">
        <f t="shared" si="126"/>
        <v/>
      </c>
      <c r="AK626" s="73" t="str">
        <f t="shared" si="127"/>
        <v/>
      </c>
      <c r="AL626" s="72" t="str">
        <f t="shared" si="128"/>
        <v/>
      </c>
      <c r="AM626" s="71" t="str">
        <f t="shared" si="129"/>
        <v/>
      </c>
    </row>
    <row r="627" spans="2:39" ht="13.8" thickBot="1">
      <c r="B627" s="79">
        <v>44759</v>
      </c>
      <c r="C627" s="78">
        <f>'2019 PSUI Customer Load'!C627+'2019 PSUI Customer Gen'!C627</f>
        <v>1640.19</v>
      </c>
      <c r="D627" s="78">
        <f>'2019 PSUI Customer Load'!D627+'2019 PSUI Customer Gen'!D627</f>
        <v>1609.0319999999999</v>
      </c>
      <c r="E627" s="78">
        <f>'2019 PSUI Customer Load'!E627+'2019 PSUI Customer Gen'!E627</f>
        <v>1591.0510000000002</v>
      </c>
      <c r="F627" s="78">
        <f>'2019 PSUI Customer Load'!F627+'2019 PSUI Customer Gen'!F627</f>
        <v>1592.2270000000001</v>
      </c>
      <c r="G627" s="78">
        <f>'2019 PSUI Customer Load'!G627+'2019 PSUI Customer Gen'!G627</f>
        <v>1602.4569999999999</v>
      </c>
      <c r="H627" s="78">
        <f>'2019 PSUI Customer Load'!H627+'2019 PSUI Customer Gen'!H627</f>
        <v>1643.3689999999999</v>
      </c>
      <c r="I627" s="78">
        <f>'2019 PSUI Customer Load'!I627+'2019 PSUI Customer Gen'!I627</f>
        <v>1716.4669999999999</v>
      </c>
      <c r="J627" s="78">
        <f>'2019 PSUI Customer Load'!J627+'2019 PSUI Customer Gen'!J627</f>
        <v>1714.431</v>
      </c>
      <c r="K627" s="78">
        <f>'2019 PSUI Customer Load'!K627+'2019 PSUI Customer Gen'!K627</f>
        <v>1740.0639999999999</v>
      </c>
      <c r="L627" s="78">
        <f>'2019 PSUI Customer Load'!L627+'2019 PSUI Customer Gen'!L627</f>
        <v>1781.886</v>
      </c>
      <c r="M627" s="78">
        <f>'2019 PSUI Customer Load'!M627+'2019 PSUI Customer Gen'!M627</f>
        <v>1814.5509999999999</v>
      </c>
      <c r="N627" s="78">
        <f>'2019 PSUI Customer Load'!N627+'2019 PSUI Customer Gen'!N627</f>
        <v>1785.0170000000001</v>
      </c>
      <c r="O627" s="78">
        <f>'2019 PSUI Customer Load'!O627+'2019 PSUI Customer Gen'!O627</f>
        <v>1789.8819999999998</v>
      </c>
      <c r="P627" s="78">
        <f>'2019 PSUI Customer Load'!P627+'2019 PSUI Customer Gen'!P627</f>
        <v>1814.3090000000002</v>
      </c>
      <c r="Q627" s="78">
        <f>'2019 PSUI Customer Load'!Q627+'2019 PSUI Customer Gen'!Q627</f>
        <v>1828.7440000000001</v>
      </c>
      <c r="R627" s="78">
        <f>'2019 PSUI Customer Load'!R627+'2019 PSUI Customer Gen'!R627</f>
        <v>1834.828</v>
      </c>
      <c r="S627" s="78">
        <f>'2019 PSUI Customer Load'!S627+'2019 PSUI Customer Gen'!S627</f>
        <v>1771.3209999999999</v>
      </c>
      <c r="T627" s="78">
        <f>'2019 PSUI Customer Load'!T627+'2019 PSUI Customer Gen'!T627</f>
        <v>1723.5319999999999</v>
      </c>
      <c r="U627" s="78">
        <f>'2019 PSUI Customer Load'!U627+'2019 PSUI Customer Gen'!U627</f>
        <v>1680.741</v>
      </c>
      <c r="V627" s="78">
        <f>'2019 PSUI Customer Load'!V627+'2019 PSUI Customer Gen'!V627</f>
        <v>1691.143</v>
      </c>
      <c r="W627" s="78">
        <f>'2019 PSUI Customer Load'!W627+'2019 PSUI Customer Gen'!W627</f>
        <v>1693.3620000000001</v>
      </c>
      <c r="X627" s="78">
        <f>'2019 PSUI Customer Load'!X627+'2019 PSUI Customer Gen'!X627</f>
        <v>1702.9949999999999</v>
      </c>
      <c r="Y627" s="78">
        <f>'2019 PSUI Customer Load'!Y627+'2019 PSUI Customer Gen'!Y627</f>
        <v>1695.768</v>
      </c>
      <c r="Z627" s="78">
        <f>'2019 PSUI Customer Load'!Z627+'2019 PSUI Customer Gen'!Z627</f>
        <v>1696.2640000000001</v>
      </c>
      <c r="AA627" s="86">
        <f t="shared" si="117"/>
        <v>1834.828</v>
      </c>
      <c r="AB627" s="77">
        <f t="shared" si="118"/>
        <v>2022</v>
      </c>
      <c r="AC627" s="76">
        <f t="shared" si="119"/>
        <v>7</v>
      </c>
      <c r="AD627" s="76" t="str">
        <f t="shared" si="120"/>
        <v/>
      </c>
      <c r="AE627" s="76" t="str">
        <f t="shared" si="121"/>
        <v/>
      </c>
      <c r="AF627" s="74">
        <f t="shared" si="122"/>
        <v>1834.828</v>
      </c>
      <c r="AG627" s="75" t="str">
        <f t="shared" si="123"/>
        <v>16:00</v>
      </c>
      <c r="AH627" s="74">
        <f t="shared" si="124"/>
        <v>42988.459000000003</v>
      </c>
      <c r="AI627" s="73" t="str">
        <f t="shared" si="125"/>
        <v/>
      </c>
      <c r="AJ627" s="73" t="str">
        <f t="shared" si="126"/>
        <v/>
      </c>
      <c r="AK627" s="73" t="str">
        <f t="shared" si="127"/>
        <v/>
      </c>
      <c r="AL627" s="72" t="str">
        <f t="shared" si="128"/>
        <v/>
      </c>
      <c r="AM627" s="71" t="str">
        <f t="shared" si="129"/>
        <v/>
      </c>
    </row>
    <row r="628" spans="2:39" ht="13.8" thickBot="1">
      <c r="B628" s="79">
        <v>44760</v>
      </c>
      <c r="C628" s="78">
        <f>'2019 PSUI Customer Load'!C628+'2019 PSUI Customer Gen'!C628</f>
        <v>1798.876</v>
      </c>
      <c r="D628" s="78">
        <f>'2019 PSUI Customer Load'!D628+'2019 PSUI Customer Gen'!D628</f>
        <v>1799.501</v>
      </c>
      <c r="E628" s="78">
        <f>'2019 PSUI Customer Load'!E628+'2019 PSUI Customer Gen'!E628</f>
        <v>1783.8409999999999</v>
      </c>
      <c r="F628" s="78">
        <f>'2019 PSUI Customer Load'!F628+'2019 PSUI Customer Gen'!F628</f>
        <v>1805.2539999999999</v>
      </c>
      <c r="G628" s="78">
        <f>'2019 PSUI Customer Load'!G628+'2019 PSUI Customer Gen'!G628</f>
        <v>1805.184</v>
      </c>
      <c r="H628" s="78">
        <f>'2019 PSUI Customer Load'!H628+'2019 PSUI Customer Gen'!H628</f>
        <v>1809.248</v>
      </c>
      <c r="I628" s="78">
        <f>'2019 PSUI Customer Load'!I628+'2019 PSUI Customer Gen'!I628</f>
        <v>1861.289</v>
      </c>
      <c r="J628" s="78">
        <f>'2019 PSUI Customer Load'!J628+'2019 PSUI Customer Gen'!J628</f>
        <v>2063.6610000000001</v>
      </c>
      <c r="K628" s="78">
        <f>'2019 PSUI Customer Load'!K628+'2019 PSUI Customer Gen'!K628</f>
        <v>2073.8670000000002</v>
      </c>
      <c r="L628" s="78">
        <f>'2019 PSUI Customer Load'!L628+'2019 PSUI Customer Gen'!L628</f>
        <v>2022.471</v>
      </c>
      <c r="M628" s="78">
        <f>'2019 PSUI Customer Load'!M628+'2019 PSUI Customer Gen'!M628</f>
        <v>2101.252</v>
      </c>
      <c r="N628" s="78">
        <f>'2019 PSUI Customer Load'!N628+'2019 PSUI Customer Gen'!N628</f>
        <v>2033.6660000000002</v>
      </c>
      <c r="O628" s="78">
        <f>'2019 PSUI Customer Load'!O628+'2019 PSUI Customer Gen'!O628</f>
        <v>1985.15</v>
      </c>
      <c r="P628" s="78">
        <f>'2019 PSUI Customer Load'!P628+'2019 PSUI Customer Gen'!P628</f>
        <v>2061.1099999999997</v>
      </c>
      <c r="Q628" s="78">
        <f>'2019 PSUI Customer Load'!Q628+'2019 PSUI Customer Gen'!Q628</f>
        <v>1898.405</v>
      </c>
      <c r="R628" s="78">
        <f>'2019 PSUI Customer Load'!R628+'2019 PSUI Customer Gen'!R628</f>
        <v>1816.7640000000001</v>
      </c>
      <c r="S628" s="78">
        <f>'2019 PSUI Customer Load'!S628+'2019 PSUI Customer Gen'!S628</f>
        <v>1928.165</v>
      </c>
      <c r="T628" s="78">
        <f>'2019 PSUI Customer Load'!T628+'2019 PSUI Customer Gen'!T628</f>
        <v>1869.4110000000001</v>
      </c>
      <c r="U628" s="78">
        <f>'2019 PSUI Customer Load'!U628+'2019 PSUI Customer Gen'!U628</f>
        <v>1826.6120000000001</v>
      </c>
      <c r="V628" s="78">
        <f>'2019 PSUI Customer Load'!V628+'2019 PSUI Customer Gen'!V628</f>
        <v>1756.1970000000001</v>
      </c>
      <c r="W628" s="78">
        <f>'2019 PSUI Customer Load'!W628+'2019 PSUI Customer Gen'!W628</f>
        <v>1730.471</v>
      </c>
      <c r="X628" s="78">
        <f>'2019 PSUI Customer Load'!X628+'2019 PSUI Customer Gen'!X628</f>
        <v>1701.6109999999999</v>
      </c>
      <c r="Y628" s="78">
        <f>'2019 PSUI Customer Load'!Y628+'2019 PSUI Customer Gen'!Y628</f>
        <v>1634.3720000000001</v>
      </c>
      <c r="Z628" s="78">
        <f>'2019 PSUI Customer Load'!Z628+'2019 PSUI Customer Gen'!Z628</f>
        <v>1625.1420000000001</v>
      </c>
      <c r="AA628" s="86">
        <f t="shared" si="117"/>
        <v>2101.252</v>
      </c>
      <c r="AB628" s="77">
        <f t="shared" si="118"/>
        <v>2022</v>
      </c>
      <c r="AC628" s="76">
        <f t="shared" si="119"/>
        <v>7</v>
      </c>
      <c r="AD628" s="76" t="str">
        <f t="shared" si="120"/>
        <v/>
      </c>
      <c r="AE628" s="76" t="str">
        <f t="shared" si="121"/>
        <v/>
      </c>
      <c r="AF628" s="74">
        <f t="shared" si="122"/>
        <v>2101.252</v>
      </c>
      <c r="AG628" s="75" t="str">
        <f t="shared" si="123"/>
        <v>11:00</v>
      </c>
      <c r="AH628" s="74">
        <f t="shared" si="124"/>
        <v>46892.772000000004</v>
      </c>
      <c r="AI628" s="73" t="str">
        <f t="shared" si="125"/>
        <v/>
      </c>
      <c r="AJ628" s="73" t="str">
        <f t="shared" si="126"/>
        <v/>
      </c>
      <c r="AK628" s="73" t="str">
        <f t="shared" si="127"/>
        <v/>
      </c>
      <c r="AL628" s="72" t="str">
        <f t="shared" si="128"/>
        <v/>
      </c>
      <c r="AM628" s="71" t="str">
        <f t="shared" si="129"/>
        <v/>
      </c>
    </row>
    <row r="629" spans="2:39" ht="13.8" thickBot="1">
      <c r="B629" s="79">
        <v>44761</v>
      </c>
      <c r="C629" s="78">
        <f>'2019 PSUI Customer Load'!C629+'2019 PSUI Customer Gen'!C629</f>
        <v>1606.6319999999998</v>
      </c>
      <c r="D629" s="78">
        <f>'2019 PSUI Customer Load'!D629+'2019 PSUI Customer Gen'!D629</f>
        <v>1608.2049999999999</v>
      </c>
      <c r="E629" s="78">
        <f>'2019 PSUI Customer Load'!E629+'2019 PSUI Customer Gen'!E629</f>
        <v>1613.5430000000001</v>
      </c>
      <c r="F629" s="78">
        <f>'2019 PSUI Customer Load'!F629+'2019 PSUI Customer Gen'!F629</f>
        <v>1627.768</v>
      </c>
      <c r="G629" s="78">
        <f>'2019 PSUI Customer Load'!G629+'2019 PSUI Customer Gen'!G629</f>
        <v>1652.8500000000001</v>
      </c>
      <c r="H629" s="78">
        <f>'2019 PSUI Customer Load'!H629+'2019 PSUI Customer Gen'!H629</f>
        <v>1701.721</v>
      </c>
      <c r="I629" s="78">
        <f>'2019 PSUI Customer Load'!I629+'2019 PSUI Customer Gen'!I629</f>
        <v>1870.261</v>
      </c>
      <c r="J629" s="78">
        <f>'2019 PSUI Customer Load'!J629+'2019 PSUI Customer Gen'!J629</f>
        <v>1926.1260000000002</v>
      </c>
      <c r="K629" s="78">
        <f>'2019 PSUI Customer Load'!K629+'2019 PSUI Customer Gen'!K629</f>
        <v>1993.335</v>
      </c>
      <c r="L629" s="78">
        <f>'2019 PSUI Customer Load'!L629+'2019 PSUI Customer Gen'!L629</f>
        <v>2133.384</v>
      </c>
      <c r="M629" s="78">
        <f>'2019 PSUI Customer Load'!M629+'2019 PSUI Customer Gen'!M629</f>
        <v>2292.5059999999999</v>
      </c>
      <c r="N629" s="78">
        <f>'2019 PSUI Customer Load'!N629+'2019 PSUI Customer Gen'!N629</f>
        <v>2313.471</v>
      </c>
      <c r="O629" s="78">
        <f>'2019 PSUI Customer Load'!O629+'2019 PSUI Customer Gen'!O629</f>
        <v>2125.6550000000002</v>
      </c>
      <c r="P629" s="78">
        <f>'2019 PSUI Customer Load'!P629+'2019 PSUI Customer Gen'!P629</f>
        <v>2055.1</v>
      </c>
      <c r="Q629" s="78">
        <f>'2019 PSUI Customer Load'!Q629+'2019 PSUI Customer Gen'!Q629</f>
        <v>2199.9499999999998</v>
      </c>
      <c r="R629" s="78">
        <f>'2019 PSUI Customer Load'!R629+'2019 PSUI Customer Gen'!R629</f>
        <v>2265.8270000000002</v>
      </c>
      <c r="S629" s="78">
        <f>'2019 PSUI Customer Load'!S629+'2019 PSUI Customer Gen'!S629</f>
        <v>2170.7199999999998</v>
      </c>
      <c r="T629" s="78">
        <f>'2019 PSUI Customer Load'!T629+'2019 PSUI Customer Gen'!T629</f>
        <v>2128.98</v>
      </c>
      <c r="U629" s="78">
        <f>'2019 PSUI Customer Load'!U629+'2019 PSUI Customer Gen'!U629</f>
        <v>2077.7619999999997</v>
      </c>
      <c r="V629" s="78">
        <f>'2019 PSUI Customer Load'!V629+'2019 PSUI Customer Gen'!V629</f>
        <v>2069.663</v>
      </c>
      <c r="W629" s="78">
        <f>'2019 PSUI Customer Load'!W629+'2019 PSUI Customer Gen'!W629</f>
        <v>2097.8760000000002</v>
      </c>
      <c r="X629" s="78">
        <f>'2019 PSUI Customer Load'!X629+'2019 PSUI Customer Gen'!X629</f>
        <v>2010.79</v>
      </c>
      <c r="Y629" s="78">
        <f>'2019 PSUI Customer Load'!Y629+'2019 PSUI Customer Gen'!Y629</f>
        <v>1922.7620000000002</v>
      </c>
      <c r="Z629" s="78">
        <f>'2019 PSUI Customer Load'!Z629+'2019 PSUI Customer Gen'!Z629</f>
        <v>1868.039</v>
      </c>
      <c r="AA629" s="86">
        <f t="shared" si="117"/>
        <v>2313.471</v>
      </c>
      <c r="AB629" s="77">
        <f t="shared" si="118"/>
        <v>2022</v>
      </c>
      <c r="AC629" s="76">
        <f t="shared" si="119"/>
        <v>7</v>
      </c>
      <c r="AD629" s="76" t="str">
        <f t="shared" si="120"/>
        <v/>
      </c>
      <c r="AE629" s="76" t="str">
        <f t="shared" si="121"/>
        <v/>
      </c>
      <c r="AF629" s="74">
        <f t="shared" si="122"/>
        <v>2313.471</v>
      </c>
      <c r="AG629" s="75" t="str">
        <f t="shared" si="123"/>
        <v>12:00</v>
      </c>
      <c r="AH629" s="74">
        <f t="shared" si="124"/>
        <v>49646.397000000004</v>
      </c>
      <c r="AI629" s="73" t="str">
        <f t="shared" si="125"/>
        <v/>
      </c>
      <c r="AJ629" s="73" t="str">
        <f t="shared" si="126"/>
        <v/>
      </c>
      <c r="AK629" s="73" t="str">
        <f t="shared" si="127"/>
        <v/>
      </c>
      <c r="AL629" s="72" t="str">
        <f t="shared" si="128"/>
        <v/>
      </c>
      <c r="AM629" s="71" t="str">
        <f t="shared" si="129"/>
        <v/>
      </c>
    </row>
    <row r="630" spans="2:39" ht="13.8" thickBot="1">
      <c r="B630" s="79">
        <v>44762</v>
      </c>
      <c r="C630" s="78">
        <f>'2019 PSUI Customer Load'!C630+'2019 PSUI Customer Gen'!C630</f>
        <v>1847.577</v>
      </c>
      <c r="D630" s="78">
        <f>'2019 PSUI Customer Load'!D630+'2019 PSUI Customer Gen'!D630</f>
        <v>1837.7180000000001</v>
      </c>
      <c r="E630" s="78">
        <f>'2019 PSUI Customer Load'!E630+'2019 PSUI Customer Gen'!E630</f>
        <v>1870.8620000000001</v>
      </c>
      <c r="F630" s="78">
        <f>'2019 PSUI Customer Load'!F630+'2019 PSUI Customer Gen'!F630</f>
        <v>1869.5989999999999</v>
      </c>
      <c r="G630" s="78">
        <f>'2019 PSUI Customer Load'!G630+'2019 PSUI Customer Gen'!G630</f>
        <v>1872.3389999999999</v>
      </c>
      <c r="H630" s="78">
        <f>'2019 PSUI Customer Load'!H630+'2019 PSUI Customer Gen'!H630</f>
        <v>1878.768</v>
      </c>
      <c r="I630" s="78">
        <f>'2019 PSUI Customer Load'!I630+'2019 PSUI Customer Gen'!I630</f>
        <v>2051.9899999999998</v>
      </c>
      <c r="J630" s="78">
        <f>'2019 PSUI Customer Load'!J630+'2019 PSUI Customer Gen'!J630</f>
        <v>2147.8629999999998</v>
      </c>
      <c r="K630" s="78">
        <f>'2019 PSUI Customer Load'!K630+'2019 PSUI Customer Gen'!K630</f>
        <v>2238.6509999999998</v>
      </c>
      <c r="L630" s="78">
        <f>'2019 PSUI Customer Load'!L630+'2019 PSUI Customer Gen'!L630</f>
        <v>2304.3440000000001</v>
      </c>
      <c r="M630" s="78">
        <f>'2019 PSUI Customer Load'!M630+'2019 PSUI Customer Gen'!M630</f>
        <v>2307.6149999999998</v>
      </c>
      <c r="N630" s="78">
        <f>'2019 PSUI Customer Load'!N630+'2019 PSUI Customer Gen'!N630</f>
        <v>2272.48</v>
      </c>
      <c r="O630" s="78">
        <f>'2019 PSUI Customer Load'!O630+'2019 PSUI Customer Gen'!O630</f>
        <v>2292.4759999999997</v>
      </c>
      <c r="P630" s="78">
        <f>'2019 PSUI Customer Load'!P630+'2019 PSUI Customer Gen'!P630</f>
        <v>2193.299</v>
      </c>
      <c r="Q630" s="78">
        <f>'2019 PSUI Customer Load'!Q630+'2019 PSUI Customer Gen'!Q630</f>
        <v>2218.8339999999998</v>
      </c>
      <c r="R630" s="78">
        <f>'2019 PSUI Customer Load'!R630+'2019 PSUI Customer Gen'!R630</f>
        <v>2235.8780000000002</v>
      </c>
      <c r="S630" s="78">
        <f>'2019 PSUI Customer Load'!S630+'2019 PSUI Customer Gen'!S630</f>
        <v>2152.0630000000001</v>
      </c>
      <c r="T630" s="78">
        <f>'2019 PSUI Customer Load'!T630+'2019 PSUI Customer Gen'!T630</f>
        <v>2128.6990000000001</v>
      </c>
      <c r="U630" s="78">
        <f>'2019 PSUI Customer Load'!U630+'2019 PSUI Customer Gen'!U630</f>
        <v>2103.123</v>
      </c>
      <c r="V630" s="78">
        <f>'2019 PSUI Customer Load'!V630+'2019 PSUI Customer Gen'!V630</f>
        <v>1977.576</v>
      </c>
      <c r="W630" s="78">
        <f>'2019 PSUI Customer Load'!W630+'2019 PSUI Customer Gen'!W630</f>
        <v>1961.12</v>
      </c>
      <c r="X630" s="78">
        <f>'2019 PSUI Customer Load'!X630+'2019 PSUI Customer Gen'!X630</f>
        <v>1960.91</v>
      </c>
      <c r="Y630" s="78">
        <f>'2019 PSUI Customer Load'!Y630+'2019 PSUI Customer Gen'!Y630</f>
        <v>1896.23</v>
      </c>
      <c r="Z630" s="78">
        <f>'2019 PSUI Customer Load'!Z630+'2019 PSUI Customer Gen'!Z630</f>
        <v>1861.37</v>
      </c>
      <c r="AA630" s="86">
        <f t="shared" si="117"/>
        <v>2307.6149999999998</v>
      </c>
      <c r="AB630" s="77">
        <f t="shared" si="118"/>
        <v>2022</v>
      </c>
      <c r="AC630" s="76">
        <f t="shared" si="119"/>
        <v>7</v>
      </c>
      <c r="AD630" s="76" t="str">
        <f t="shared" si="120"/>
        <v/>
      </c>
      <c r="AE630" s="76" t="str">
        <f t="shared" si="121"/>
        <v/>
      </c>
      <c r="AF630" s="74">
        <f t="shared" si="122"/>
        <v>2307.6149999999998</v>
      </c>
      <c r="AG630" s="75" t="str">
        <f t="shared" si="123"/>
        <v>11:00</v>
      </c>
      <c r="AH630" s="74">
        <f t="shared" si="124"/>
        <v>51788.999000000011</v>
      </c>
      <c r="AI630" s="73" t="str">
        <f t="shared" si="125"/>
        <v/>
      </c>
      <c r="AJ630" s="73" t="str">
        <f t="shared" si="126"/>
        <v/>
      </c>
      <c r="AK630" s="73" t="str">
        <f t="shared" si="127"/>
        <v/>
      </c>
      <c r="AL630" s="72" t="str">
        <f t="shared" si="128"/>
        <v/>
      </c>
      <c r="AM630" s="71" t="str">
        <f t="shared" si="129"/>
        <v/>
      </c>
    </row>
    <row r="631" spans="2:39" ht="13.8" thickBot="1">
      <c r="B631" s="79">
        <v>44763</v>
      </c>
      <c r="C631" s="78">
        <f>'2019 PSUI Customer Load'!C631+'2019 PSUI Customer Gen'!C631</f>
        <v>1823.96</v>
      </c>
      <c r="D631" s="78">
        <f>'2019 PSUI Customer Load'!D631+'2019 PSUI Customer Gen'!D631</f>
        <v>1790.11</v>
      </c>
      <c r="E631" s="78">
        <f>'2019 PSUI Customer Load'!E631+'2019 PSUI Customer Gen'!E631</f>
        <v>1769.46</v>
      </c>
      <c r="F631" s="78">
        <f>'2019 PSUI Customer Load'!F631+'2019 PSUI Customer Gen'!F631</f>
        <v>1775.27</v>
      </c>
      <c r="G631" s="78">
        <f>'2019 PSUI Customer Load'!G631+'2019 PSUI Customer Gen'!G631</f>
        <v>1769.32</v>
      </c>
      <c r="H631" s="78">
        <f>'2019 PSUI Customer Load'!H631+'2019 PSUI Customer Gen'!H631</f>
        <v>1808.2430000000002</v>
      </c>
      <c r="I631" s="78">
        <f>'2019 PSUI Customer Load'!I631+'2019 PSUI Customer Gen'!I631</f>
        <v>1963.5</v>
      </c>
      <c r="J631" s="78">
        <f>'2019 PSUI Customer Load'!J631+'2019 PSUI Customer Gen'!J631</f>
        <v>1914.47</v>
      </c>
      <c r="K631" s="78">
        <f>'2019 PSUI Customer Load'!K631+'2019 PSUI Customer Gen'!K631</f>
        <v>1944.36</v>
      </c>
      <c r="L631" s="78">
        <f>'2019 PSUI Customer Load'!L631+'2019 PSUI Customer Gen'!L631</f>
        <v>1995</v>
      </c>
      <c r="M631" s="78">
        <f>'2019 PSUI Customer Load'!M631+'2019 PSUI Customer Gen'!M631</f>
        <v>2001.69</v>
      </c>
      <c r="N631" s="78">
        <f>'2019 PSUI Customer Load'!N631+'2019 PSUI Customer Gen'!N631</f>
        <v>1939.74</v>
      </c>
      <c r="O631" s="78">
        <f>'2019 PSUI Customer Load'!O631+'2019 PSUI Customer Gen'!O631</f>
        <v>1955.56</v>
      </c>
      <c r="P631" s="78">
        <f>'2019 PSUI Customer Load'!P631+'2019 PSUI Customer Gen'!P631</f>
        <v>1983.8</v>
      </c>
      <c r="Q631" s="78">
        <f>'2019 PSUI Customer Load'!Q631+'2019 PSUI Customer Gen'!Q631</f>
        <v>1980.58</v>
      </c>
      <c r="R631" s="78">
        <f>'2019 PSUI Customer Load'!R631+'2019 PSUI Customer Gen'!R631</f>
        <v>1931.72</v>
      </c>
      <c r="S631" s="78">
        <f>'2019 PSUI Customer Load'!S631+'2019 PSUI Customer Gen'!S631</f>
        <v>1835.4</v>
      </c>
      <c r="T631" s="78">
        <f>'2019 PSUI Customer Load'!T631+'2019 PSUI Customer Gen'!T631</f>
        <v>1789.2</v>
      </c>
      <c r="U631" s="78">
        <f>'2019 PSUI Customer Load'!U631+'2019 PSUI Customer Gen'!U631</f>
        <v>1782.73</v>
      </c>
      <c r="V631" s="78">
        <f>'2019 PSUI Customer Load'!V631+'2019 PSUI Customer Gen'!V631</f>
        <v>1733.97</v>
      </c>
      <c r="W631" s="78">
        <f>'2019 PSUI Customer Load'!W631+'2019 PSUI Customer Gen'!W631</f>
        <v>1734.25</v>
      </c>
      <c r="X631" s="78">
        <f>'2019 PSUI Customer Load'!X631+'2019 PSUI Customer Gen'!X631</f>
        <v>1717.14</v>
      </c>
      <c r="Y631" s="78">
        <f>'2019 PSUI Customer Load'!Y631+'2019 PSUI Customer Gen'!Y631</f>
        <v>1677.2</v>
      </c>
      <c r="Z631" s="78">
        <f>'2019 PSUI Customer Load'!Z631+'2019 PSUI Customer Gen'!Z631</f>
        <v>1638.21</v>
      </c>
      <c r="AA631" s="86">
        <f t="shared" si="117"/>
        <v>2001.69</v>
      </c>
      <c r="AB631" s="77">
        <f t="shared" si="118"/>
        <v>2022</v>
      </c>
      <c r="AC631" s="76">
        <f t="shared" si="119"/>
        <v>7</v>
      </c>
      <c r="AD631" s="76" t="str">
        <f t="shared" si="120"/>
        <v/>
      </c>
      <c r="AE631" s="76" t="str">
        <f t="shared" si="121"/>
        <v/>
      </c>
      <c r="AF631" s="74">
        <f t="shared" si="122"/>
        <v>2001.69</v>
      </c>
      <c r="AG631" s="75" t="str">
        <f t="shared" si="123"/>
        <v>11:00</v>
      </c>
      <c r="AH631" s="74">
        <f t="shared" si="124"/>
        <v>46256.573000000004</v>
      </c>
      <c r="AI631" s="73" t="str">
        <f t="shared" si="125"/>
        <v/>
      </c>
      <c r="AJ631" s="73" t="str">
        <f t="shared" si="126"/>
        <v/>
      </c>
      <c r="AK631" s="73" t="str">
        <f t="shared" si="127"/>
        <v/>
      </c>
      <c r="AL631" s="72" t="str">
        <f t="shared" si="128"/>
        <v/>
      </c>
      <c r="AM631" s="71" t="str">
        <f t="shared" si="129"/>
        <v/>
      </c>
    </row>
    <row r="632" spans="2:39" ht="13.8" thickBot="1">
      <c r="B632" s="79">
        <v>44764</v>
      </c>
      <c r="C632" s="78">
        <f>'2019 PSUI Customer Load'!C632+'2019 PSUI Customer Gen'!C632</f>
        <v>1599.96</v>
      </c>
      <c r="D632" s="78">
        <f>'2019 PSUI Customer Load'!D632+'2019 PSUI Customer Gen'!D632</f>
        <v>1591</v>
      </c>
      <c r="E632" s="78">
        <f>'2019 PSUI Customer Load'!E632+'2019 PSUI Customer Gen'!E632</f>
        <v>1582.49</v>
      </c>
      <c r="F632" s="78">
        <f>'2019 PSUI Customer Load'!F632+'2019 PSUI Customer Gen'!F632</f>
        <v>1574.44</v>
      </c>
      <c r="G632" s="78">
        <f>'2019 PSUI Customer Load'!G632+'2019 PSUI Customer Gen'!G632</f>
        <v>1596.35</v>
      </c>
      <c r="H632" s="78">
        <f>'2019 PSUI Customer Load'!H632+'2019 PSUI Customer Gen'!H632</f>
        <v>1591.66</v>
      </c>
      <c r="I632" s="78">
        <f>'2019 PSUI Customer Load'!I632+'2019 PSUI Customer Gen'!I632</f>
        <v>1739.01</v>
      </c>
      <c r="J632" s="78">
        <f>'2019 PSUI Customer Load'!J632+'2019 PSUI Customer Gen'!J632</f>
        <v>1791.06</v>
      </c>
      <c r="K632" s="78">
        <f>'2019 PSUI Customer Load'!K632+'2019 PSUI Customer Gen'!K632</f>
        <v>1858.96</v>
      </c>
      <c r="L632" s="78">
        <f>'2019 PSUI Customer Load'!L632+'2019 PSUI Customer Gen'!L632</f>
        <v>2015.9960000000001</v>
      </c>
      <c r="M632" s="78">
        <f>'2019 PSUI Customer Load'!M632+'2019 PSUI Customer Gen'!M632</f>
        <v>2030.1210000000001</v>
      </c>
      <c r="N632" s="78">
        <f>'2019 PSUI Customer Load'!N632+'2019 PSUI Customer Gen'!N632</f>
        <v>1976.973</v>
      </c>
      <c r="O632" s="78">
        <f>'2019 PSUI Customer Load'!O632+'2019 PSUI Customer Gen'!O632</f>
        <v>1957.973</v>
      </c>
      <c r="P632" s="78">
        <f>'2019 PSUI Customer Load'!P632+'2019 PSUI Customer Gen'!P632</f>
        <v>1960.598</v>
      </c>
      <c r="Q632" s="78">
        <f>'2019 PSUI Customer Load'!Q632+'2019 PSUI Customer Gen'!Q632</f>
        <v>1971.0419999999999</v>
      </c>
      <c r="R632" s="78">
        <f>'2019 PSUI Customer Load'!R632+'2019 PSUI Customer Gen'!R632</f>
        <v>1913.694</v>
      </c>
      <c r="S632" s="78">
        <f>'2019 PSUI Customer Load'!S632+'2019 PSUI Customer Gen'!S632</f>
        <v>1842.123</v>
      </c>
      <c r="T632" s="78">
        <f>'2019 PSUI Customer Load'!T632+'2019 PSUI Customer Gen'!T632</f>
        <v>1787.306</v>
      </c>
      <c r="U632" s="78">
        <f>'2019 PSUI Customer Load'!U632+'2019 PSUI Customer Gen'!U632</f>
        <v>1773.9070000000002</v>
      </c>
      <c r="V632" s="78">
        <f>'2019 PSUI Customer Load'!V632+'2019 PSUI Customer Gen'!V632</f>
        <v>1729.8619999999999</v>
      </c>
      <c r="W632" s="78">
        <f>'2019 PSUI Customer Load'!W632+'2019 PSUI Customer Gen'!W632</f>
        <v>1729.4010000000001</v>
      </c>
      <c r="X632" s="78">
        <f>'2019 PSUI Customer Load'!X632+'2019 PSUI Customer Gen'!X632</f>
        <v>1704.491</v>
      </c>
      <c r="Y632" s="78">
        <f>'2019 PSUI Customer Load'!Y632+'2019 PSUI Customer Gen'!Y632</f>
        <v>1685.6659999999999</v>
      </c>
      <c r="Z632" s="78">
        <f>'2019 PSUI Customer Load'!Z632+'2019 PSUI Customer Gen'!Z632</f>
        <v>1698.7370000000001</v>
      </c>
      <c r="AA632" s="86">
        <f t="shared" si="117"/>
        <v>2030.1210000000001</v>
      </c>
      <c r="AB632" s="77">
        <f t="shared" si="118"/>
        <v>2022</v>
      </c>
      <c r="AC632" s="76">
        <f t="shared" si="119"/>
        <v>7</v>
      </c>
      <c r="AD632" s="76" t="str">
        <f t="shared" si="120"/>
        <v/>
      </c>
      <c r="AE632" s="76" t="str">
        <f t="shared" si="121"/>
        <v/>
      </c>
      <c r="AF632" s="74">
        <f t="shared" si="122"/>
        <v>2030.1210000000001</v>
      </c>
      <c r="AG632" s="75" t="str">
        <f t="shared" si="123"/>
        <v>11:00</v>
      </c>
      <c r="AH632" s="74">
        <f t="shared" si="124"/>
        <v>44732.940999999992</v>
      </c>
      <c r="AI632" s="73" t="str">
        <f t="shared" si="125"/>
        <v/>
      </c>
      <c r="AJ632" s="73" t="str">
        <f t="shared" si="126"/>
        <v/>
      </c>
      <c r="AK632" s="73" t="str">
        <f t="shared" si="127"/>
        <v/>
      </c>
      <c r="AL632" s="72" t="str">
        <f t="shared" si="128"/>
        <v/>
      </c>
      <c r="AM632" s="71" t="str">
        <f t="shared" si="129"/>
        <v/>
      </c>
    </row>
    <row r="633" spans="2:39" ht="13.8" thickBot="1">
      <c r="B633" s="79">
        <v>44765</v>
      </c>
      <c r="C633" s="78">
        <f>'2019 PSUI Customer Load'!C633+'2019 PSUI Customer Gen'!C633</f>
        <v>1661.3300000000002</v>
      </c>
      <c r="D633" s="78">
        <f>'2019 PSUI Customer Load'!D633+'2019 PSUI Customer Gen'!D633</f>
        <v>1637.6149999999998</v>
      </c>
      <c r="E633" s="78">
        <f>'2019 PSUI Customer Load'!E633+'2019 PSUI Customer Gen'!E633</f>
        <v>1620.903</v>
      </c>
      <c r="F633" s="78">
        <f>'2019 PSUI Customer Load'!F633+'2019 PSUI Customer Gen'!F633</f>
        <v>1617.953</v>
      </c>
      <c r="G633" s="78">
        <f>'2019 PSUI Customer Load'!G633+'2019 PSUI Customer Gen'!G633</f>
        <v>1611.249</v>
      </c>
      <c r="H633" s="78">
        <f>'2019 PSUI Customer Load'!H633+'2019 PSUI Customer Gen'!H633</f>
        <v>1637.5880000000002</v>
      </c>
      <c r="I633" s="78">
        <f>'2019 PSUI Customer Load'!I633+'2019 PSUI Customer Gen'!I633</f>
        <v>1729.9110000000001</v>
      </c>
      <c r="J633" s="78">
        <f>'2019 PSUI Customer Load'!J633+'2019 PSUI Customer Gen'!J633</f>
        <v>1785.8070000000002</v>
      </c>
      <c r="K633" s="78">
        <f>'2019 PSUI Customer Load'!K633+'2019 PSUI Customer Gen'!K633</f>
        <v>1846.4430000000002</v>
      </c>
      <c r="L633" s="78">
        <f>'2019 PSUI Customer Load'!L633+'2019 PSUI Customer Gen'!L633</f>
        <v>1884.2130000000002</v>
      </c>
      <c r="M633" s="78">
        <f>'2019 PSUI Customer Load'!M633+'2019 PSUI Customer Gen'!M633</f>
        <v>1924.127</v>
      </c>
      <c r="N633" s="78">
        <f>'2019 PSUI Customer Load'!N633+'2019 PSUI Customer Gen'!N633</f>
        <v>1900.19</v>
      </c>
      <c r="O633" s="78">
        <f>'2019 PSUI Customer Load'!O633+'2019 PSUI Customer Gen'!O633</f>
        <v>1932.1200000000001</v>
      </c>
      <c r="P633" s="78">
        <f>'2019 PSUI Customer Load'!P633+'2019 PSUI Customer Gen'!P633</f>
        <v>1947.7199999999998</v>
      </c>
      <c r="Q633" s="78">
        <f>'2019 PSUI Customer Load'!Q633+'2019 PSUI Customer Gen'!Q633</f>
        <v>1919.491</v>
      </c>
      <c r="R633" s="78">
        <f>'2019 PSUI Customer Load'!R633+'2019 PSUI Customer Gen'!R633</f>
        <v>1975.5879999999997</v>
      </c>
      <c r="S633" s="78">
        <f>'2019 PSUI Customer Load'!S633+'2019 PSUI Customer Gen'!S633</f>
        <v>1929.8429999999998</v>
      </c>
      <c r="T633" s="78">
        <f>'2019 PSUI Customer Load'!T633+'2019 PSUI Customer Gen'!T633</f>
        <v>1910.6510000000001</v>
      </c>
      <c r="U633" s="78">
        <f>'2019 PSUI Customer Load'!U633+'2019 PSUI Customer Gen'!U633</f>
        <v>1895.932</v>
      </c>
      <c r="V633" s="78">
        <f>'2019 PSUI Customer Load'!V633+'2019 PSUI Customer Gen'!V633</f>
        <v>1870.1679999999999</v>
      </c>
      <c r="W633" s="78">
        <f>'2019 PSUI Customer Load'!W633+'2019 PSUI Customer Gen'!W633</f>
        <v>1823.712</v>
      </c>
      <c r="X633" s="78">
        <f>'2019 PSUI Customer Load'!X633+'2019 PSUI Customer Gen'!X633</f>
        <v>1781.2170000000001</v>
      </c>
      <c r="Y633" s="78">
        <f>'2019 PSUI Customer Load'!Y633+'2019 PSUI Customer Gen'!Y633</f>
        <v>1751.1110000000001</v>
      </c>
      <c r="Z633" s="78">
        <f>'2019 PSUI Customer Load'!Z633+'2019 PSUI Customer Gen'!Z633</f>
        <v>1723.1119999999999</v>
      </c>
      <c r="AA633" s="86">
        <f t="shared" si="117"/>
        <v>1975.5879999999997</v>
      </c>
      <c r="AB633" s="77">
        <f t="shared" si="118"/>
        <v>2022</v>
      </c>
      <c r="AC633" s="76">
        <f t="shared" si="119"/>
        <v>7</v>
      </c>
      <c r="AD633" s="76" t="str">
        <f t="shared" si="120"/>
        <v/>
      </c>
      <c r="AE633" s="76" t="str">
        <f t="shared" si="121"/>
        <v/>
      </c>
      <c r="AF633" s="74">
        <f t="shared" si="122"/>
        <v>1975.5879999999997</v>
      </c>
      <c r="AG633" s="75" t="str">
        <f t="shared" si="123"/>
        <v>16:00</v>
      </c>
      <c r="AH633" s="74">
        <f t="shared" si="124"/>
        <v>45293.581999999995</v>
      </c>
      <c r="AI633" s="73" t="str">
        <f t="shared" si="125"/>
        <v/>
      </c>
      <c r="AJ633" s="73" t="str">
        <f t="shared" si="126"/>
        <v/>
      </c>
      <c r="AK633" s="73" t="str">
        <f t="shared" si="127"/>
        <v/>
      </c>
      <c r="AL633" s="72" t="str">
        <f t="shared" si="128"/>
        <v/>
      </c>
      <c r="AM633" s="71" t="str">
        <f t="shared" si="129"/>
        <v/>
      </c>
    </row>
    <row r="634" spans="2:39" ht="13.8" thickBot="1">
      <c r="B634" s="79">
        <v>44766</v>
      </c>
      <c r="C634" s="78">
        <f>'2019 PSUI Customer Load'!C634+'2019 PSUI Customer Gen'!C634</f>
        <v>1681.328</v>
      </c>
      <c r="D634" s="78">
        <f>'2019 PSUI Customer Load'!D634+'2019 PSUI Customer Gen'!D634</f>
        <v>1683.3490000000002</v>
      </c>
      <c r="E634" s="78">
        <f>'2019 PSUI Customer Load'!E634+'2019 PSUI Customer Gen'!E634</f>
        <v>1721.2750000000001</v>
      </c>
      <c r="F634" s="78">
        <f>'2019 PSUI Customer Load'!F634+'2019 PSUI Customer Gen'!F634</f>
        <v>1719.8409999999999</v>
      </c>
      <c r="G634" s="78">
        <f>'2019 PSUI Customer Load'!G634+'2019 PSUI Customer Gen'!G634</f>
        <v>1722.421</v>
      </c>
      <c r="H634" s="78">
        <f>'2019 PSUI Customer Load'!H634+'2019 PSUI Customer Gen'!H634</f>
        <v>1759.46</v>
      </c>
      <c r="I634" s="78">
        <f>'2019 PSUI Customer Load'!I634+'2019 PSUI Customer Gen'!I634</f>
        <v>1836.0349999999999</v>
      </c>
      <c r="J634" s="78">
        <f>'2019 PSUI Customer Load'!J634+'2019 PSUI Customer Gen'!J634</f>
        <v>1829.0730000000001</v>
      </c>
      <c r="K634" s="78">
        <f>'2019 PSUI Customer Load'!K634+'2019 PSUI Customer Gen'!K634</f>
        <v>1843.722</v>
      </c>
      <c r="L634" s="78">
        <f>'2019 PSUI Customer Load'!L634+'2019 PSUI Customer Gen'!L634</f>
        <v>1890.5769999999998</v>
      </c>
      <c r="M634" s="78">
        <f>'2019 PSUI Customer Load'!M634+'2019 PSUI Customer Gen'!M634</f>
        <v>1897.3110000000001</v>
      </c>
      <c r="N634" s="78">
        <f>'2019 PSUI Customer Load'!N634+'2019 PSUI Customer Gen'!N634</f>
        <v>1884.5219999999999</v>
      </c>
      <c r="O634" s="78">
        <f>'2019 PSUI Customer Load'!O634+'2019 PSUI Customer Gen'!O634</f>
        <v>1912.5920000000001</v>
      </c>
      <c r="P634" s="78">
        <f>'2019 PSUI Customer Load'!P634+'2019 PSUI Customer Gen'!P634</f>
        <v>1949.222</v>
      </c>
      <c r="Q634" s="78">
        <f>'2019 PSUI Customer Load'!Q634+'2019 PSUI Customer Gen'!Q634</f>
        <v>1972.413</v>
      </c>
      <c r="R634" s="78">
        <f>'2019 PSUI Customer Load'!R634+'2019 PSUI Customer Gen'!R634</f>
        <v>1975.8209999999999</v>
      </c>
      <c r="S634" s="78">
        <f>'2019 PSUI Customer Load'!S634+'2019 PSUI Customer Gen'!S634</f>
        <v>1939.42</v>
      </c>
      <c r="T634" s="78">
        <f>'2019 PSUI Customer Load'!T634+'2019 PSUI Customer Gen'!T634</f>
        <v>1928.212</v>
      </c>
      <c r="U634" s="78">
        <f>'2019 PSUI Customer Load'!U634+'2019 PSUI Customer Gen'!U634</f>
        <v>1916.847</v>
      </c>
      <c r="V634" s="78">
        <f>'2019 PSUI Customer Load'!V634+'2019 PSUI Customer Gen'!V634</f>
        <v>1897.0139999999999</v>
      </c>
      <c r="W634" s="78">
        <f>'2019 PSUI Customer Load'!W634+'2019 PSUI Customer Gen'!W634</f>
        <v>1902.2370000000001</v>
      </c>
      <c r="X634" s="78">
        <f>'2019 PSUI Customer Load'!X634+'2019 PSUI Customer Gen'!X634</f>
        <v>1840.742</v>
      </c>
      <c r="Y634" s="78">
        <f>'2019 PSUI Customer Load'!Y634+'2019 PSUI Customer Gen'!Y634</f>
        <v>1823.3070000000002</v>
      </c>
      <c r="Z634" s="78">
        <f>'2019 PSUI Customer Load'!Z634+'2019 PSUI Customer Gen'!Z634</f>
        <v>1768.26</v>
      </c>
      <c r="AA634" s="86">
        <f t="shared" si="117"/>
        <v>1975.8209999999999</v>
      </c>
      <c r="AB634" s="77">
        <f t="shared" si="118"/>
        <v>2022</v>
      </c>
      <c r="AC634" s="76">
        <f t="shared" si="119"/>
        <v>7</v>
      </c>
      <c r="AD634" s="76" t="str">
        <f t="shared" si="120"/>
        <v/>
      </c>
      <c r="AE634" s="76" t="str">
        <f t="shared" si="121"/>
        <v/>
      </c>
      <c r="AF634" s="74">
        <f t="shared" si="122"/>
        <v>1975.8209999999999</v>
      </c>
      <c r="AG634" s="75" t="str">
        <f t="shared" si="123"/>
        <v>16:00</v>
      </c>
      <c r="AH634" s="74">
        <f t="shared" si="124"/>
        <v>46270.822000000015</v>
      </c>
      <c r="AI634" s="73" t="str">
        <f t="shared" si="125"/>
        <v/>
      </c>
      <c r="AJ634" s="73" t="str">
        <f t="shared" si="126"/>
        <v/>
      </c>
      <c r="AK634" s="73" t="str">
        <f t="shared" si="127"/>
        <v/>
      </c>
      <c r="AL634" s="72" t="str">
        <f t="shared" si="128"/>
        <v/>
      </c>
      <c r="AM634" s="71" t="str">
        <f t="shared" si="129"/>
        <v/>
      </c>
    </row>
    <row r="635" spans="2:39" ht="13.8" thickBot="1">
      <c r="B635" s="79">
        <v>44767</v>
      </c>
      <c r="C635" s="78">
        <f>'2019 PSUI Customer Load'!C635+'2019 PSUI Customer Gen'!C635</f>
        <v>1654.7239999999999</v>
      </c>
      <c r="D635" s="78">
        <f>'2019 PSUI Customer Load'!D635+'2019 PSUI Customer Gen'!D635</f>
        <v>1592.3389999999999</v>
      </c>
      <c r="E635" s="78">
        <f>'2019 PSUI Customer Load'!E635+'2019 PSUI Customer Gen'!E635</f>
        <v>1582.8899999999999</v>
      </c>
      <c r="F635" s="78">
        <f>'2019 PSUI Customer Load'!F635+'2019 PSUI Customer Gen'!F635</f>
        <v>1569.3490000000002</v>
      </c>
      <c r="G635" s="78">
        <f>'2019 PSUI Customer Load'!G635+'2019 PSUI Customer Gen'!G635</f>
        <v>1560.6239999999998</v>
      </c>
      <c r="H635" s="78">
        <f>'2019 PSUI Customer Load'!H635+'2019 PSUI Customer Gen'!H635</f>
        <v>1573.6009999999999</v>
      </c>
      <c r="I635" s="78">
        <f>'2019 PSUI Customer Load'!I635+'2019 PSUI Customer Gen'!I635</f>
        <v>1688.056</v>
      </c>
      <c r="J635" s="78">
        <f>'2019 PSUI Customer Load'!J635+'2019 PSUI Customer Gen'!J635</f>
        <v>1776.721</v>
      </c>
      <c r="K635" s="78">
        <f>'2019 PSUI Customer Load'!K635+'2019 PSUI Customer Gen'!K635</f>
        <v>1770.25</v>
      </c>
      <c r="L635" s="78">
        <f>'2019 PSUI Customer Load'!L635+'2019 PSUI Customer Gen'!L635</f>
        <v>1759.8129999999999</v>
      </c>
      <c r="M635" s="78">
        <f>'2019 PSUI Customer Load'!M635+'2019 PSUI Customer Gen'!M635</f>
        <v>1796.9380000000001</v>
      </c>
      <c r="N635" s="78">
        <f>'2019 PSUI Customer Load'!N635+'2019 PSUI Customer Gen'!N635</f>
        <v>1809.2529999999999</v>
      </c>
      <c r="O635" s="78">
        <f>'2019 PSUI Customer Load'!O635+'2019 PSUI Customer Gen'!O635</f>
        <v>1821.2179999999998</v>
      </c>
      <c r="P635" s="78">
        <f>'2019 PSUI Customer Load'!P635+'2019 PSUI Customer Gen'!P635</f>
        <v>1821.9010000000001</v>
      </c>
      <c r="Q635" s="78">
        <f>'2019 PSUI Customer Load'!Q635+'2019 PSUI Customer Gen'!Q635</f>
        <v>1804.2760000000001</v>
      </c>
      <c r="R635" s="78">
        <f>'2019 PSUI Customer Load'!R635+'2019 PSUI Customer Gen'!R635</f>
        <v>1759.105</v>
      </c>
      <c r="S635" s="78">
        <f>'2019 PSUI Customer Load'!S635+'2019 PSUI Customer Gen'!S635</f>
        <v>1701.607</v>
      </c>
      <c r="T635" s="78">
        <f>'2019 PSUI Customer Load'!T635+'2019 PSUI Customer Gen'!T635</f>
        <v>1640.7530000000002</v>
      </c>
      <c r="U635" s="78">
        <f>'2019 PSUI Customer Load'!U635+'2019 PSUI Customer Gen'!U635</f>
        <v>1636.336</v>
      </c>
      <c r="V635" s="78">
        <f>'2019 PSUI Customer Load'!V635+'2019 PSUI Customer Gen'!V635</f>
        <v>1599.7760000000001</v>
      </c>
      <c r="W635" s="78">
        <f>'2019 PSUI Customer Load'!W635+'2019 PSUI Customer Gen'!W635</f>
        <v>1586.079</v>
      </c>
      <c r="X635" s="78">
        <f>'2019 PSUI Customer Load'!X635+'2019 PSUI Customer Gen'!X635</f>
        <v>1533.1760000000002</v>
      </c>
      <c r="Y635" s="78">
        <f>'2019 PSUI Customer Load'!Y635+'2019 PSUI Customer Gen'!Y635</f>
        <v>1453.52</v>
      </c>
      <c r="Z635" s="78">
        <f>'2019 PSUI Customer Load'!Z635+'2019 PSUI Customer Gen'!Z635</f>
        <v>1438.1179999999999</v>
      </c>
      <c r="AA635" s="86">
        <f t="shared" si="117"/>
        <v>1821.9010000000001</v>
      </c>
      <c r="AB635" s="77">
        <f t="shared" si="118"/>
        <v>2022</v>
      </c>
      <c r="AC635" s="76">
        <f t="shared" si="119"/>
        <v>7</v>
      </c>
      <c r="AD635" s="76" t="str">
        <f t="shared" si="120"/>
        <v/>
      </c>
      <c r="AE635" s="76" t="str">
        <f t="shared" si="121"/>
        <v/>
      </c>
      <c r="AF635" s="74">
        <f t="shared" si="122"/>
        <v>1821.9010000000001</v>
      </c>
      <c r="AG635" s="75" t="str">
        <f t="shared" si="123"/>
        <v>14:00</v>
      </c>
      <c r="AH635" s="74">
        <f t="shared" si="124"/>
        <v>41752.324000000001</v>
      </c>
      <c r="AI635" s="73" t="str">
        <f t="shared" si="125"/>
        <v/>
      </c>
      <c r="AJ635" s="73" t="str">
        <f t="shared" si="126"/>
        <v/>
      </c>
      <c r="AK635" s="73" t="str">
        <f t="shared" si="127"/>
        <v/>
      </c>
      <c r="AL635" s="72" t="str">
        <f t="shared" si="128"/>
        <v/>
      </c>
      <c r="AM635" s="71" t="str">
        <f t="shared" si="129"/>
        <v/>
      </c>
    </row>
    <row r="636" spans="2:39" ht="13.8" thickBot="1">
      <c r="B636" s="79">
        <v>44768</v>
      </c>
      <c r="C636" s="78">
        <f>'2019 PSUI Customer Load'!C636+'2019 PSUI Customer Gen'!C636</f>
        <v>1414.252</v>
      </c>
      <c r="D636" s="78">
        <f>'2019 PSUI Customer Load'!D636+'2019 PSUI Customer Gen'!D636</f>
        <v>1387.778</v>
      </c>
      <c r="E636" s="78">
        <f>'2019 PSUI Customer Load'!E636+'2019 PSUI Customer Gen'!E636</f>
        <v>1382.38</v>
      </c>
      <c r="F636" s="78">
        <f>'2019 PSUI Customer Load'!F636+'2019 PSUI Customer Gen'!F636</f>
        <v>1376.7289999999998</v>
      </c>
      <c r="G636" s="78">
        <f>'2019 PSUI Customer Load'!G636+'2019 PSUI Customer Gen'!G636</f>
        <v>1390.08</v>
      </c>
      <c r="H636" s="78">
        <f>'2019 PSUI Customer Load'!H636+'2019 PSUI Customer Gen'!H636</f>
        <v>1420.866</v>
      </c>
      <c r="I636" s="78">
        <f>'2019 PSUI Customer Load'!I636+'2019 PSUI Customer Gen'!I636</f>
        <v>1556.3810000000001</v>
      </c>
      <c r="J636" s="78">
        <f>'2019 PSUI Customer Load'!J636+'2019 PSUI Customer Gen'!J636</f>
        <v>1636.529</v>
      </c>
      <c r="K636" s="78">
        <f>'2019 PSUI Customer Load'!K636+'2019 PSUI Customer Gen'!K636</f>
        <v>1757.2060000000001</v>
      </c>
      <c r="L636" s="78">
        <f>'2019 PSUI Customer Load'!L636+'2019 PSUI Customer Gen'!L636</f>
        <v>1818.212</v>
      </c>
      <c r="M636" s="78">
        <f>'2019 PSUI Customer Load'!M636+'2019 PSUI Customer Gen'!M636</f>
        <v>1855.9949999999999</v>
      </c>
      <c r="N636" s="78">
        <f>'2019 PSUI Customer Load'!N636+'2019 PSUI Customer Gen'!N636</f>
        <v>1826.296</v>
      </c>
      <c r="O636" s="78">
        <f>'2019 PSUI Customer Load'!O636+'2019 PSUI Customer Gen'!O636</f>
        <v>1859.7070000000001</v>
      </c>
      <c r="P636" s="78">
        <f>'2019 PSUI Customer Load'!P636+'2019 PSUI Customer Gen'!P636</f>
        <v>1839.6239999999998</v>
      </c>
      <c r="Q636" s="78">
        <f>'2019 PSUI Customer Load'!Q636+'2019 PSUI Customer Gen'!Q636</f>
        <v>1849.355</v>
      </c>
      <c r="R636" s="78">
        <f>'2019 PSUI Customer Load'!R636+'2019 PSUI Customer Gen'!R636</f>
        <v>1825.5140000000001</v>
      </c>
      <c r="S636" s="78">
        <f>'2019 PSUI Customer Load'!S636+'2019 PSUI Customer Gen'!S636</f>
        <v>1758.1399999999999</v>
      </c>
      <c r="T636" s="78">
        <f>'2019 PSUI Customer Load'!T636+'2019 PSUI Customer Gen'!T636</f>
        <v>1728.703</v>
      </c>
      <c r="U636" s="78">
        <f>'2019 PSUI Customer Load'!U636+'2019 PSUI Customer Gen'!U636</f>
        <v>1684.6619999999998</v>
      </c>
      <c r="V636" s="78">
        <f>'2019 PSUI Customer Load'!V636+'2019 PSUI Customer Gen'!V636</f>
        <v>1627.5810000000001</v>
      </c>
      <c r="W636" s="78">
        <f>'2019 PSUI Customer Load'!W636+'2019 PSUI Customer Gen'!W636</f>
        <v>1646.3999999999999</v>
      </c>
      <c r="X636" s="78">
        <f>'2019 PSUI Customer Load'!X636+'2019 PSUI Customer Gen'!X636</f>
        <v>1618.1399999999999</v>
      </c>
      <c r="Y636" s="78">
        <f>'2019 PSUI Customer Load'!Y636+'2019 PSUI Customer Gen'!Y636</f>
        <v>1565.9359999999999</v>
      </c>
      <c r="Z636" s="78">
        <f>'2019 PSUI Customer Load'!Z636+'2019 PSUI Customer Gen'!Z636</f>
        <v>1541.2030000000002</v>
      </c>
      <c r="AA636" s="86">
        <f t="shared" si="117"/>
        <v>1859.7070000000001</v>
      </c>
      <c r="AB636" s="77">
        <f t="shared" si="118"/>
        <v>2022</v>
      </c>
      <c r="AC636" s="76">
        <f t="shared" si="119"/>
        <v>7</v>
      </c>
      <c r="AD636" s="76" t="str">
        <f t="shared" si="120"/>
        <v/>
      </c>
      <c r="AE636" s="76" t="str">
        <f t="shared" si="121"/>
        <v/>
      </c>
      <c r="AF636" s="74">
        <f t="shared" si="122"/>
        <v>1859.7070000000001</v>
      </c>
      <c r="AG636" s="75" t="str">
        <f t="shared" si="123"/>
        <v>13:00</v>
      </c>
      <c r="AH636" s="74">
        <f t="shared" si="124"/>
        <v>41227.376000000004</v>
      </c>
      <c r="AI636" s="73" t="str">
        <f t="shared" si="125"/>
        <v/>
      </c>
      <c r="AJ636" s="73" t="str">
        <f t="shared" si="126"/>
        <v/>
      </c>
      <c r="AK636" s="73" t="str">
        <f t="shared" si="127"/>
        <v/>
      </c>
      <c r="AL636" s="72" t="str">
        <f t="shared" si="128"/>
        <v/>
      </c>
      <c r="AM636" s="71" t="str">
        <f t="shared" si="129"/>
        <v/>
      </c>
    </row>
    <row r="637" spans="2:39" ht="13.8" thickBot="1">
      <c r="B637" s="79">
        <v>44769</v>
      </c>
      <c r="C637" s="78">
        <f>'2019 PSUI Customer Load'!C637+'2019 PSUI Customer Gen'!C637</f>
        <v>1502.6619999999998</v>
      </c>
      <c r="D637" s="78">
        <f>'2019 PSUI Customer Load'!D637+'2019 PSUI Customer Gen'!D637</f>
        <v>1474.941</v>
      </c>
      <c r="E637" s="78">
        <f>'2019 PSUI Customer Load'!E637+'2019 PSUI Customer Gen'!E637</f>
        <v>1462.278</v>
      </c>
      <c r="F637" s="78">
        <f>'2019 PSUI Customer Load'!F637+'2019 PSUI Customer Gen'!F637</f>
        <v>1438.1189999999999</v>
      </c>
      <c r="G637" s="78">
        <f>'2019 PSUI Customer Load'!G637+'2019 PSUI Customer Gen'!G637</f>
        <v>1442.098</v>
      </c>
      <c r="H637" s="78">
        <f>'2019 PSUI Customer Load'!H637+'2019 PSUI Customer Gen'!H637</f>
        <v>1472.0170000000001</v>
      </c>
      <c r="I637" s="78">
        <f>'2019 PSUI Customer Load'!I637+'2019 PSUI Customer Gen'!I637</f>
        <v>1608.395</v>
      </c>
      <c r="J637" s="78">
        <f>'2019 PSUI Customer Load'!J637+'2019 PSUI Customer Gen'!J637</f>
        <v>1608.6859999999999</v>
      </c>
      <c r="K637" s="78">
        <f>'2019 PSUI Customer Load'!K637+'2019 PSUI Customer Gen'!K637</f>
        <v>1781.96</v>
      </c>
      <c r="L637" s="78">
        <f>'2019 PSUI Customer Load'!L637+'2019 PSUI Customer Gen'!L637</f>
        <v>1807.89</v>
      </c>
      <c r="M637" s="78">
        <f>'2019 PSUI Customer Load'!M637+'2019 PSUI Customer Gen'!M637</f>
        <v>1903.65</v>
      </c>
      <c r="N637" s="78">
        <f>'2019 PSUI Customer Load'!N637+'2019 PSUI Customer Gen'!N637</f>
        <v>1871.73</v>
      </c>
      <c r="O637" s="78">
        <f>'2019 PSUI Customer Load'!O637+'2019 PSUI Customer Gen'!O637</f>
        <v>1873.97</v>
      </c>
      <c r="P637" s="78">
        <f>'2019 PSUI Customer Load'!P637+'2019 PSUI Customer Gen'!P637</f>
        <v>2005.3009999999999</v>
      </c>
      <c r="Q637" s="78">
        <f>'2019 PSUI Customer Load'!Q637+'2019 PSUI Customer Gen'!Q637</f>
        <v>1957.8910000000001</v>
      </c>
      <c r="R637" s="78">
        <f>'2019 PSUI Customer Load'!R637+'2019 PSUI Customer Gen'!R637</f>
        <v>1900.8990000000001</v>
      </c>
      <c r="S637" s="78">
        <f>'2019 PSUI Customer Load'!S637+'2019 PSUI Customer Gen'!S637</f>
        <v>1820.9699999999998</v>
      </c>
      <c r="T637" s="78">
        <f>'2019 PSUI Customer Load'!T637+'2019 PSUI Customer Gen'!T637</f>
        <v>1808.1689999999999</v>
      </c>
      <c r="U637" s="78">
        <f>'2019 PSUI Customer Load'!U637+'2019 PSUI Customer Gen'!U637</f>
        <v>1803.027</v>
      </c>
      <c r="V637" s="78">
        <f>'2019 PSUI Customer Load'!V637+'2019 PSUI Customer Gen'!V637</f>
        <v>1764.4879999999998</v>
      </c>
      <c r="W637" s="78">
        <f>'2019 PSUI Customer Load'!W637+'2019 PSUI Customer Gen'!W637</f>
        <v>1772.944</v>
      </c>
      <c r="X637" s="78">
        <f>'2019 PSUI Customer Load'!X637+'2019 PSUI Customer Gen'!X637</f>
        <v>1756.2359999999999</v>
      </c>
      <c r="Y637" s="78">
        <f>'2019 PSUI Customer Load'!Y637+'2019 PSUI Customer Gen'!Y637</f>
        <v>1724.1659999999999</v>
      </c>
      <c r="Z637" s="78">
        <f>'2019 PSUI Customer Load'!Z637+'2019 PSUI Customer Gen'!Z637</f>
        <v>1706.4929999999999</v>
      </c>
      <c r="AA637" s="86">
        <f t="shared" si="117"/>
        <v>2005.3009999999999</v>
      </c>
      <c r="AB637" s="77">
        <f t="shared" si="118"/>
        <v>2022</v>
      </c>
      <c r="AC637" s="76">
        <f t="shared" si="119"/>
        <v>7</v>
      </c>
      <c r="AD637" s="76" t="str">
        <f t="shared" si="120"/>
        <v/>
      </c>
      <c r="AE637" s="76" t="str">
        <f t="shared" si="121"/>
        <v/>
      </c>
      <c r="AF637" s="74">
        <f t="shared" si="122"/>
        <v>2005.3009999999999</v>
      </c>
      <c r="AG637" s="75" t="str">
        <f t="shared" si="123"/>
        <v>14:00</v>
      </c>
      <c r="AH637" s="74">
        <f t="shared" si="124"/>
        <v>43274.281000000003</v>
      </c>
      <c r="AI637" s="73" t="str">
        <f t="shared" si="125"/>
        <v/>
      </c>
      <c r="AJ637" s="73" t="str">
        <f t="shared" si="126"/>
        <v/>
      </c>
      <c r="AK637" s="73" t="str">
        <f t="shared" si="127"/>
        <v/>
      </c>
      <c r="AL637" s="72" t="str">
        <f t="shared" si="128"/>
        <v/>
      </c>
      <c r="AM637" s="71" t="str">
        <f t="shared" si="129"/>
        <v/>
      </c>
    </row>
    <row r="638" spans="2:39" ht="13.8" thickBot="1">
      <c r="B638" s="79">
        <v>44770</v>
      </c>
      <c r="C638" s="78">
        <f>'2019 PSUI Customer Load'!C638+'2019 PSUI Customer Gen'!C638</f>
        <v>1696.0230000000001</v>
      </c>
      <c r="D638" s="78">
        <f>'2019 PSUI Customer Load'!D638+'2019 PSUI Customer Gen'!D638</f>
        <v>1713.42</v>
      </c>
      <c r="E638" s="78">
        <f>'2019 PSUI Customer Load'!E638+'2019 PSUI Customer Gen'!E638</f>
        <v>1719.0229999999999</v>
      </c>
      <c r="F638" s="78">
        <f>'2019 PSUI Customer Load'!F638+'2019 PSUI Customer Gen'!F638</f>
        <v>1736.537</v>
      </c>
      <c r="G638" s="78">
        <f>'2019 PSUI Customer Load'!G638+'2019 PSUI Customer Gen'!G638</f>
        <v>1746.971</v>
      </c>
      <c r="H638" s="78">
        <f>'2019 PSUI Customer Load'!H638+'2019 PSUI Customer Gen'!H638</f>
        <v>1768.8980000000001</v>
      </c>
      <c r="I638" s="78">
        <f>'2019 PSUI Customer Load'!I638+'2019 PSUI Customer Gen'!I638</f>
        <v>1900.547</v>
      </c>
      <c r="J638" s="78">
        <f>'2019 PSUI Customer Load'!J638+'2019 PSUI Customer Gen'!J638</f>
        <v>1948.4639999999999</v>
      </c>
      <c r="K638" s="78">
        <f>'2019 PSUI Customer Load'!K638+'2019 PSUI Customer Gen'!K638</f>
        <v>2002.1460000000002</v>
      </c>
      <c r="L638" s="78">
        <f>'2019 PSUI Customer Load'!L638+'2019 PSUI Customer Gen'!L638</f>
        <v>2041.712</v>
      </c>
      <c r="M638" s="78">
        <f>'2019 PSUI Customer Load'!M638+'2019 PSUI Customer Gen'!M638</f>
        <v>1950.1190000000001</v>
      </c>
      <c r="N638" s="78">
        <f>'2019 PSUI Customer Load'!N638+'2019 PSUI Customer Gen'!N638</f>
        <v>1947.72</v>
      </c>
      <c r="O638" s="78">
        <f>'2019 PSUI Customer Load'!O638+'2019 PSUI Customer Gen'!O638</f>
        <v>2085.5610000000001</v>
      </c>
      <c r="P638" s="78">
        <f>'2019 PSUI Customer Load'!P638+'2019 PSUI Customer Gen'!P638</f>
        <v>1965.4739999999999</v>
      </c>
      <c r="Q638" s="78">
        <f>'2019 PSUI Customer Load'!Q638+'2019 PSUI Customer Gen'!Q638</f>
        <v>1954.789</v>
      </c>
      <c r="R638" s="78">
        <f>'2019 PSUI Customer Load'!R638+'2019 PSUI Customer Gen'!R638</f>
        <v>1930.604</v>
      </c>
      <c r="S638" s="78">
        <f>'2019 PSUI Customer Load'!S638+'2019 PSUI Customer Gen'!S638</f>
        <v>1837.8180000000002</v>
      </c>
      <c r="T638" s="78">
        <f>'2019 PSUI Customer Load'!T638+'2019 PSUI Customer Gen'!T638</f>
        <v>1763.3519999999999</v>
      </c>
      <c r="U638" s="78">
        <f>'2019 PSUI Customer Load'!U638+'2019 PSUI Customer Gen'!U638</f>
        <v>1743.2239999999999</v>
      </c>
      <c r="V638" s="78">
        <f>'2019 PSUI Customer Load'!V638+'2019 PSUI Customer Gen'!V638</f>
        <v>1677.2729999999999</v>
      </c>
      <c r="W638" s="78">
        <f>'2019 PSUI Customer Load'!W638+'2019 PSUI Customer Gen'!W638</f>
        <v>1672.2529999999999</v>
      </c>
      <c r="X638" s="78">
        <f>'2019 PSUI Customer Load'!X638+'2019 PSUI Customer Gen'!X638</f>
        <v>1659.769</v>
      </c>
      <c r="Y638" s="78">
        <f>'2019 PSUI Customer Load'!Y638+'2019 PSUI Customer Gen'!Y638</f>
        <v>1613.5909999999999</v>
      </c>
      <c r="Z638" s="78">
        <f>'2019 PSUI Customer Load'!Z638+'2019 PSUI Customer Gen'!Z638</f>
        <v>1587.2159999999999</v>
      </c>
      <c r="AA638" s="86">
        <f t="shared" si="117"/>
        <v>2085.5610000000001</v>
      </c>
      <c r="AB638" s="77">
        <f t="shared" si="118"/>
        <v>2022</v>
      </c>
      <c r="AC638" s="76">
        <f t="shared" si="119"/>
        <v>7</v>
      </c>
      <c r="AD638" s="76" t="str">
        <f t="shared" si="120"/>
        <v/>
      </c>
      <c r="AE638" s="76" t="str">
        <f t="shared" si="121"/>
        <v/>
      </c>
      <c r="AF638" s="74">
        <f t="shared" si="122"/>
        <v>2085.5610000000001</v>
      </c>
      <c r="AG638" s="75" t="str">
        <f t="shared" si="123"/>
        <v>13:00</v>
      </c>
      <c r="AH638" s="74">
        <f t="shared" si="124"/>
        <v>45748.065000000002</v>
      </c>
      <c r="AI638" s="73" t="str">
        <f t="shared" si="125"/>
        <v/>
      </c>
      <c r="AJ638" s="73" t="str">
        <f t="shared" si="126"/>
        <v/>
      </c>
      <c r="AK638" s="73" t="str">
        <f t="shared" si="127"/>
        <v/>
      </c>
      <c r="AL638" s="72" t="str">
        <f t="shared" si="128"/>
        <v/>
      </c>
      <c r="AM638" s="71" t="str">
        <f t="shared" si="129"/>
        <v/>
      </c>
    </row>
    <row r="639" spans="2:39" ht="13.8" thickBot="1">
      <c r="B639" s="79">
        <v>44771</v>
      </c>
      <c r="C639" s="78">
        <f>'2019 PSUI Customer Load'!C639+'2019 PSUI Customer Gen'!C639</f>
        <v>1557.9879999999998</v>
      </c>
      <c r="D639" s="78">
        <f>'2019 PSUI Customer Load'!D639+'2019 PSUI Customer Gen'!D639</f>
        <v>1527.325</v>
      </c>
      <c r="E639" s="78">
        <f>'2019 PSUI Customer Load'!E639+'2019 PSUI Customer Gen'!E639</f>
        <v>1499.279</v>
      </c>
      <c r="F639" s="78">
        <f>'2019 PSUI Customer Load'!F639+'2019 PSUI Customer Gen'!F639</f>
        <v>1492.1279999999999</v>
      </c>
      <c r="G639" s="78">
        <f>'2019 PSUI Customer Load'!G639+'2019 PSUI Customer Gen'!G639</f>
        <v>1498.4640000000002</v>
      </c>
      <c r="H639" s="78">
        <f>'2019 PSUI Customer Load'!H639+'2019 PSUI Customer Gen'!H639</f>
        <v>1508.6179999999999</v>
      </c>
      <c r="I639" s="78">
        <f>'2019 PSUI Customer Load'!I639+'2019 PSUI Customer Gen'!I639</f>
        <v>1661.6280000000002</v>
      </c>
      <c r="J639" s="78">
        <f>'2019 PSUI Customer Load'!J639+'2019 PSUI Customer Gen'!J639</f>
        <v>1747.557</v>
      </c>
      <c r="K639" s="78">
        <f>'2019 PSUI Customer Load'!K639+'2019 PSUI Customer Gen'!K639</f>
        <v>1809.3330000000001</v>
      </c>
      <c r="L639" s="78">
        <f>'2019 PSUI Customer Load'!L639+'2019 PSUI Customer Gen'!L639</f>
        <v>1845.989</v>
      </c>
      <c r="M639" s="78">
        <f>'2019 PSUI Customer Load'!M639+'2019 PSUI Customer Gen'!M639</f>
        <v>1867.9349999999999</v>
      </c>
      <c r="N639" s="78">
        <f>'2019 PSUI Customer Load'!N639+'2019 PSUI Customer Gen'!N639</f>
        <v>1853.7469999999998</v>
      </c>
      <c r="O639" s="78">
        <f>'2019 PSUI Customer Load'!O639+'2019 PSUI Customer Gen'!O639</f>
        <v>1849.701</v>
      </c>
      <c r="P639" s="78">
        <f>'2019 PSUI Customer Load'!P639+'2019 PSUI Customer Gen'!P639</f>
        <v>1857.3889999999999</v>
      </c>
      <c r="Q639" s="78">
        <f>'2019 PSUI Customer Load'!Q639+'2019 PSUI Customer Gen'!Q639</f>
        <v>1846.508</v>
      </c>
      <c r="R639" s="78">
        <f>'2019 PSUI Customer Load'!R639+'2019 PSUI Customer Gen'!R639</f>
        <v>1811.8019999999999</v>
      </c>
      <c r="S639" s="78">
        <f>'2019 PSUI Customer Load'!S639+'2019 PSUI Customer Gen'!S639</f>
        <v>1733.806</v>
      </c>
      <c r="T639" s="78">
        <f>'2019 PSUI Customer Load'!T639+'2019 PSUI Customer Gen'!T639</f>
        <v>1705.2670000000001</v>
      </c>
      <c r="U639" s="78">
        <f>'2019 PSUI Customer Load'!U639+'2019 PSUI Customer Gen'!U639</f>
        <v>1690.6390000000001</v>
      </c>
      <c r="V639" s="78">
        <f>'2019 PSUI Customer Load'!V639+'2019 PSUI Customer Gen'!V639</f>
        <v>1634.375</v>
      </c>
      <c r="W639" s="78">
        <f>'2019 PSUI Customer Load'!W639+'2019 PSUI Customer Gen'!W639</f>
        <v>1633.309</v>
      </c>
      <c r="X639" s="78">
        <f>'2019 PSUI Customer Load'!X639+'2019 PSUI Customer Gen'!X639</f>
        <v>1582.9150000000002</v>
      </c>
      <c r="Y639" s="78">
        <f>'2019 PSUI Customer Load'!Y639+'2019 PSUI Customer Gen'!Y639</f>
        <v>1555.0240000000001</v>
      </c>
      <c r="Z639" s="78">
        <f>'2019 PSUI Customer Load'!Z639+'2019 PSUI Customer Gen'!Z639</f>
        <v>1555.355</v>
      </c>
      <c r="AA639" s="86">
        <f t="shared" si="117"/>
        <v>1867.9349999999999</v>
      </c>
      <c r="AB639" s="77">
        <f t="shared" si="118"/>
        <v>2022</v>
      </c>
      <c r="AC639" s="76">
        <f t="shared" si="119"/>
        <v>7</v>
      </c>
      <c r="AD639" s="76" t="str">
        <f t="shared" si="120"/>
        <v/>
      </c>
      <c r="AE639" s="76" t="str">
        <f t="shared" si="121"/>
        <v/>
      </c>
      <c r="AF639" s="74">
        <f t="shared" si="122"/>
        <v>1867.9349999999999</v>
      </c>
      <c r="AG639" s="75" t="str">
        <f t="shared" si="123"/>
        <v>11:00</v>
      </c>
      <c r="AH639" s="74">
        <f t="shared" si="124"/>
        <v>42194.016000000003</v>
      </c>
      <c r="AI639" s="73" t="str">
        <f t="shared" si="125"/>
        <v/>
      </c>
      <c r="AJ639" s="73" t="str">
        <f t="shared" si="126"/>
        <v/>
      </c>
      <c r="AK639" s="73" t="str">
        <f t="shared" si="127"/>
        <v/>
      </c>
      <c r="AL639" s="72" t="str">
        <f t="shared" si="128"/>
        <v/>
      </c>
      <c r="AM639" s="71" t="str">
        <f t="shared" si="129"/>
        <v/>
      </c>
    </row>
    <row r="640" spans="2:39" ht="13.8" thickBot="1">
      <c r="B640" s="79">
        <v>44772</v>
      </c>
      <c r="C640" s="78">
        <f>'2019 PSUI Customer Load'!C640+'2019 PSUI Customer Gen'!C640</f>
        <v>1515.298</v>
      </c>
      <c r="D640" s="78">
        <f>'2019 PSUI Customer Load'!D640+'2019 PSUI Customer Gen'!D640</f>
        <v>1493.1519999999998</v>
      </c>
      <c r="E640" s="78">
        <f>'2019 PSUI Customer Load'!E640+'2019 PSUI Customer Gen'!E640</f>
        <v>1475.0910000000001</v>
      </c>
      <c r="F640" s="78">
        <f>'2019 PSUI Customer Load'!F640+'2019 PSUI Customer Gen'!F640</f>
        <v>1457.41</v>
      </c>
      <c r="G640" s="78">
        <f>'2019 PSUI Customer Load'!G640+'2019 PSUI Customer Gen'!G640</f>
        <v>1447.883</v>
      </c>
      <c r="H640" s="78">
        <f>'2019 PSUI Customer Load'!H640+'2019 PSUI Customer Gen'!H640</f>
        <v>1469.5840000000001</v>
      </c>
      <c r="I640" s="78">
        <f>'2019 PSUI Customer Load'!I640+'2019 PSUI Customer Gen'!I640</f>
        <v>1561.973</v>
      </c>
      <c r="J640" s="78">
        <f>'2019 PSUI Customer Load'!J640+'2019 PSUI Customer Gen'!J640</f>
        <v>1601.546</v>
      </c>
      <c r="K640" s="78">
        <f>'2019 PSUI Customer Load'!K640+'2019 PSUI Customer Gen'!K640</f>
        <v>1646.87</v>
      </c>
      <c r="L640" s="78">
        <f>'2019 PSUI Customer Load'!L640+'2019 PSUI Customer Gen'!L640</f>
        <v>1679.211</v>
      </c>
      <c r="M640" s="78">
        <f>'2019 PSUI Customer Load'!M640+'2019 PSUI Customer Gen'!M640</f>
        <v>1683.694</v>
      </c>
      <c r="N640" s="78">
        <f>'2019 PSUI Customer Load'!N640+'2019 PSUI Customer Gen'!N640</f>
        <v>1676.499</v>
      </c>
      <c r="O640" s="78">
        <f>'2019 PSUI Customer Load'!O640+'2019 PSUI Customer Gen'!O640</f>
        <v>1698.825</v>
      </c>
      <c r="P640" s="78">
        <f>'2019 PSUI Customer Load'!P640+'2019 PSUI Customer Gen'!P640</f>
        <v>1726.5509999999999</v>
      </c>
      <c r="Q640" s="78">
        <f>'2019 PSUI Customer Load'!Q640+'2019 PSUI Customer Gen'!Q640</f>
        <v>1744.934</v>
      </c>
      <c r="R640" s="78">
        <f>'2019 PSUI Customer Load'!R640+'2019 PSUI Customer Gen'!R640</f>
        <v>1728.2339999999999</v>
      </c>
      <c r="S640" s="78">
        <f>'2019 PSUI Customer Load'!S640+'2019 PSUI Customer Gen'!S640</f>
        <v>1684.8220000000001</v>
      </c>
      <c r="T640" s="78">
        <f>'2019 PSUI Customer Load'!T640+'2019 PSUI Customer Gen'!T640</f>
        <v>1668.0809999999999</v>
      </c>
      <c r="U640" s="78">
        <f>'2019 PSUI Customer Load'!U640+'2019 PSUI Customer Gen'!U640</f>
        <v>1656.2349999999999</v>
      </c>
      <c r="V640" s="78">
        <f>'2019 PSUI Customer Load'!V640+'2019 PSUI Customer Gen'!V640</f>
        <v>1621.011</v>
      </c>
      <c r="W640" s="78">
        <f>'2019 PSUI Customer Load'!W640+'2019 PSUI Customer Gen'!W640</f>
        <v>1610.1669999999999</v>
      </c>
      <c r="X640" s="78">
        <f>'2019 PSUI Customer Load'!X640+'2019 PSUI Customer Gen'!X640</f>
        <v>1592.3700000000001</v>
      </c>
      <c r="Y640" s="78">
        <f>'2019 PSUI Customer Load'!Y640+'2019 PSUI Customer Gen'!Y640</f>
        <v>1577.4069999999999</v>
      </c>
      <c r="Z640" s="78">
        <f>'2019 PSUI Customer Load'!Z640+'2019 PSUI Customer Gen'!Z640</f>
        <v>1563.7049999999999</v>
      </c>
      <c r="AA640" s="86">
        <f t="shared" si="117"/>
        <v>1744.934</v>
      </c>
      <c r="AB640" s="77">
        <f t="shared" si="118"/>
        <v>2022</v>
      </c>
      <c r="AC640" s="76">
        <f t="shared" si="119"/>
        <v>7</v>
      </c>
      <c r="AD640" s="76" t="str">
        <f t="shared" si="120"/>
        <v/>
      </c>
      <c r="AE640" s="76" t="str">
        <f t="shared" si="121"/>
        <v/>
      </c>
      <c r="AF640" s="74">
        <f t="shared" si="122"/>
        <v>1744.934</v>
      </c>
      <c r="AG640" s="75" t="str">
        <f t="shared" si="123"/>
        <v>15:00</v>
      </c>
      <c r="AH640" s="74">
        <f t="shared" si="124"/>
        <v>40325.487000000001</v>
      </c>
      <c r="AI640" s="73" t="str">
        <f t="shared" si="125"/>
        <v/>
      </c>
      <c r="AJ640" s="73" t="str">
        <f t="shared" si="126"/>
        <v/>
      </c>
      <c r="AK640" s="73" t="str">
        <f t="shared" si="127"/>
        <v/>
      </c>
      <c r="AL640" s="72" t="str">
        <f t="shared" si="128"/>
        <v/>
      </c>
      <c r="AM640" s="71" t="str">
        <f t="shared" si="129"/>
        <v/>
      </c>
    </row>
    <row r="641" spans="2:39" ht="13.8" thickBot="1">
      <c r="B641" s="79">
        <v>44773</v>
      </c>
      <c r="C641" s="78">
        <f>'2019 PSUI Customer Load'!C641+'2019 PSUI Customer Gen'!C641</f>
        <v>1572.2470000000001</v>
      </c>
      <c r="D641" s="78">
        <f>'2019 PSUI Customer Load'!D641+'2019 PSUI Customer Gen'!D641</f>
        <v>1562.5650000000001</v>
      </c>
      <c r="E641" s="78">
        <f>'2019 PSUI Customer Load'!E641+'2019 PSUI Customer Gen'!E641</f>
        <v>1555.348</v>
      </c>
      <c r="F641" s="78">
        <f>'2019 PSUI Customer Load'!F641+'2019 PSUI Customer Gen'!F641</f>
        <v>1535.99</v>
      </c>
      <c r="G641" s="78">
        <f>'2019 PSUI Customer Load'!G641+'2019 PSUI Customer Gen'!G641</f>
        <v>1521.6130000000001</v>
      </c>
      <c r="H641" s="78">
        <f>'2019 PSUI Customer Load'!H641+'2019 PSUI Customer Gen'!H641</f>
        <v>1525.587</v>
      </c>
      <c r="I641" s="78">
        <f>'2019 PSUI Customer Load'!I641+'2019 PSUI Customer Gen'!I641</f>
        <v>1638.3969999999999</v>
      </c>
      <c r="J641" s="78">
        <f>'2019 PSUI Customer Load'!J641+'2019 PSUI Customer Gen'!J641</f>
        <v>1682.3520000000001</v>
      </c>
      <c r="K641" s="78">
        <f>'2019 PSUI Customer Load'!K641+'2019 PSUI Customer Gen'!K641</f>
        <v>1723.98</v>
      </c>
      <c r="L641" s="78">
        <f>'2019 PSUI Customer Load'!L641+'2019 PSUI Customer Gen'!L641</f>
        <v>1778.626</v>
      </c>
      <c r="M641" s="78">
        <f>'2019 PSUI Customer Load'!M641+'2019 PSUI Customer Gen'!M641</f>
        <v>1806.367</v>
      </c>
      <c r="N641" s="78">
        <f>'2019 PSUI Customer Load'!N641+'2019 PSUI Customer Gen'!N641</f>
        <v>1787.3150000000001</v>
      </c>
      <c r="O641" s="78">
        <f>'2019 PSUI Customer Load'!O641+'2019 PSUI Customer Gen'!O641</f>
        <v>1784.499</v>
      </c>
      <c r="P641" s="78">
        <f>'2019 PSUI Customer Load'!P641+'2019 PSUI Customer Gen'!P641</f>
        <v>1691.057</v>
      </c>
      <c r="Q641" s="78">
        <f>'2019 PSUI Customer Load'!Q641+'2019 PSUI Customer Gen'!Q641</f>
        <v>1773.28</v>
      </c>
      <c r="R641" s="78">
        <f>'2019 PSUI Customer Load'!R641+'2019 PSUI Customer Gen'!R641</f>
        <v>1768.69</v>
      </c>
      <c r="S641" s="78">
        <f>'2019 PSUI Customer Load'!S641+'2019 PSUI Customer Gen'!S641</f>
        <v>1712.2</v>
      </c>
      <c r="T641" s="78">
        <f>'2019 PSUI Customer Load'!T641+'2019 PSUI Customer Gen'!T641</f>
        <v>1692.08</v>
      </c>
      <c r="U641" s="78">
        <f>'2019 PSUI Customer Load'!U641+'2019 PSUI Customer Gen'!U641</f>
        <v>1656.34</v>
      </c>
      <c r="V641" s="78">
        <f>'2019 PSUI Customer Load'!V641+'2019 PSUI Customer Gen'!V641</f>
        <v>1622.7</v>
      </c>
      <c r="W641" s="78">
        <f>'2019 PSUI Customer Load'!W641+'2019 PSUI Customer Gen'!W641</f>
        <v>1608.29</v>
      </c>
      <c r="X641" s="78">
        <f>'2019 PSUI Customer Load'!X641+'2019 PSUI Customer Gen'!X641</f>
        <v>1594.25</v>
      </c>
      <c r="Y641" s="78">
        <f>'2019 PSUI Customer Load'!Y641+'2019 PSUI Customer Gen'!Y641</f>
        <v>1565.97</v>
      </c>
      <c r="Z641" s="78">
        <f>'2019 PSUI Customer Load'!Z641+'2019 PSUI Customer Gen'!Z641</f>
        <v>1555.65</v>
      </c>
      <c r="AA641" s="86">
        <f t="shared" si="117"/>
        <v>1806.367</v>
      </c>
      <c r="AB641" s="77">
        <f t="shared" si="118"/>
        <v>2022</v>
      </c>
      <c r="AC641" s="76">
        <f t="shared" si="119"/>
        <v>7</v>
      </c>
      <c r="AD641" s="76" t="str">
        <f t="shared" si="120"/>
        <v>2022-7</v>
      </c>
      <c r="AE641" s="76">
        <f t="shared" si="121"/>
        <v>7</v>
      </c>
      <c r="AF641" s="74">
        <f t="shared" si="122"/>
        <v>1806.367</v>
      </c>
      <c r="AG641" s="75" t="str">
        <f t="shared" si="123"/>
        <v>11:00</v>
      </c>
      <c r="AH641" s="74">
        <f t="shared" si="124"/>
        <v>41521.760000000002</v>
      </c>
      <c r="AI641" s="73">
        <f t="shared" si="125"/>
        <v>59765.987000000001</v>
      </c>
      <c r="AJ641" s="73">
        <f t="shared" si="126"/>
        <v>2313.471</v>
      </c>
      <c r="AK641" s="73">
        <f t="shared" si="127"/>
        <v>51788.999000000011</v>
      </c>
      <c r="AL641" s="72">
        <f t="shared" si="128"/>
        <v>44761</v>
      </c>
      <c r="AM641" s="71" t="str">
        <f t="shared" si="129"/>
        <v>12:00</v>
      </c>
    </row>
    <row r="642" spans="2:39" ht="13.8" thickBot="1">
      <c r="B642" s="79">
        <v>44774</v>
      </c>
      <c r="C642" s="78">
        <f>'2019 PSUI Customer Load'!C642+'2019 PSUI Customer Gen'!C642</f>
        <v>1547.88</v>
      </c>
      <c r="D642" s="78">
        <f>'2019 PSUI Customer Load'!D642+'2019 PSUI Customer Gen'!D642</f>
        <v>1528.66</v>
      </c>
      <c r="E642" s="78">
        <f>'2019 PSUI Customer Load'!E642+'2019 PSUI Customer Gen'!E642</f>
        <v>1542.98</v>
      </c>
      <c r="F642" s="78">
        <f>'2019 PSUI Customer Load'!F642+'2019 PSUI Customer Gen'!F642</f>
        <v>1590.96</v>
      </c>
      <c r="G642" s="78">
        <f>'2019 PSUI Customer Load'!G642+'2019 PSUI Customer Gen'!G642</f>
        <v>1642.83</v>
      </c>
      <c r="H642" s="78">
        <f>'2019 PSUI Customer Load'!H642+'2019 PSUI Customer Gen'!H642</f>
        <v>1685.22</v>
      </c>
      <c r="I642" s="78">
        <f>'2019 PSUI Customer Load'!I642+'2019 PSUI Customer Gen'!I642</f>
        <v>1733.9</v>
      </c>
      <c r="J642" s="78">
        <f>'2019 PSUI Customer Load'!J642+'2019 PSUI Customer Gen'!J642</f>
        <v>1749.89</v>
      </c>
      <c r="K642" s="78">
        <f>'2019 PSUI Customer Load'!K642+'2019 PSUI Customer Gen'!K642</f>
        <v>1763.48</v>
      </c>
      <c r="L642" s="78">
        <f>'2019 PSUI Customer Load'!L642+'2019 PSUI Customer Gen'!L642</f>
        <v>1818.92</v>
      </c>
      <c r="M642" s="78">
        <f>'2019 PSUI Customer Load'!M642+'2019 PSUI Customer Gen'!M642</f>
        <v>1831.83</v>
      </c>
      <c r="N642" s="78">
        <f>'2019 PSUI Customer Load'!N642+'2019 PSUI Customer Gen'!N642</f>
        <v>1773.52</v>
      </c>
      <c r="O642" s="78">
        <f>'2019 PSUI Customer Load'!O642+'2019 PSUI Customer Gen'!O642</f>
        <v>1796.69</v>
      </c>
      <c r="P642" s="78">
        <f>'2019 PSUI Customer Load'!P642+'2019 PSUI Customer Gen'!P642</f>
        <v>1792.77</v>
      </c>
      <c r="Q642" s="78">
        <f>'2019 PSUI Customer Load'!Q642+'2019 PSUI Customer Gen'!Q642</f>
        <v>1821.72</v>
      </c>
      <c r="R642" s="78">
        <f>'2019 PSUI Customer Load'!R642+'2019 PSUI Customer Gen'!R642</f>
        <v>1821.72</v>
      </c>
      <c r="S642" s="78">
        <f>'2019 PSUI Customer Load'!S642+'2019 PSUI Customer Gen'!S642</f>
        <v>1778.67</v>
      </c>
      <c r="T642" s="78">
        <f>'2019 PSUI Customer Load'!T642+'2019 PSUI Customer Gen'!T642</f>
        <v>1759.87</v>
      </c>
      <c r="U642" s="78">
        <f>'2019 PSUI Customer Load'!U642+'2019 PSUI Customer Gen'!U642</f>
        <v>1772.86</v>
      </c>
      <c r="V642" s="78">
        <f>'2019 PSUI Customer Load'!V642+'2019 PSUI Customer Gen'!V642</f>
        <v>1745.56</v>
      </c>
      <c r="W642" s="78">
        <f>'2019 PSUI Customer Load'!W642+'2019 PSUI Customer Gen'!W642</f>
        <v>1736.21</v>
      </c>
      <c r="X642" s="78">
        <f>'2019 PSUI Customer Load'!X642+'2019 PSUI Customer Gen'!X642</f>
        <v>1726.38</v>
      </c>
      <c r="Y642" s="78">
        <f>'2019 PSUI Customer Load'!Y642+'2019 PSUI Customer Gen'!Y642</f>
        <v>1707.16</v>
      </c>
      <c r="Z642" s="78">
        <f>'2019 PSUI Customer Load'!Z642+'2019 PSUI Customer Gen'!Z642</f>
        <v>1699.18</v>
      </c>
      <c r="AA642" s="86">
        <f t="shared" si="117"/>
        <v>1831.83</v>
      </c>
      <c r="AB642" s="77">
        <f t="shared" si="118"/>
        <v>2022</v>
      </c>
      <c r="AC642" s="76">
        <f t="shared" si="119"/>
        <v>8</v>
      </c>
      <c r="AD642" s="76" t="str">
        <f t="shared" si="120"/>
        <v/>
      </c>
      <c r="AE642" s="76" t="str">
        <f t="shared" si="121"/>
        <v/>
      </c>
      <c r="AF642" s="74">
        <f t="shared" si="122"/>
        <v>1831.83</v>
      </c>
      <c r="AG642" s="75" t="str">
        <f t="shared" si="123"/>
        <v>11:00</v>
      </c>
      <c r="AH642" s="74">
        <f t="shared" si="124"/>
        <v>43200.69000000001</v>
      </c>
      <c r="AI642" s="73" t="str">
        <f t="shared" si="125"/>
        <v/>
      </c>
      <c r="AJ642" s="73" t="str">
        <f t="shared" si="126"/>
        <v/>
      </c>
      <c r="AK642" s="73" t="str">
        <f t="shared" si="127"/>
        <v/>
      </c>
      <c r="AL642" s="72" t="str">
        <f t="shared" si="128"/>
        <v/>
      </c>
      <c r="AM642" s="71" t="str">
        <f t="shared" si="129"/>
        <v/>
      </c>
    </row>
    <row r="643" spans="2:39" ht="13.8" thickBot="1">
      <c r="B643" s="79">
        <v>44775</v>
      </c>
      <c r="C643" s="78">
        <f>'2019 PSUI Customer Load'!C643+'2019 PSUI Customer Gen'!C643</f>
        <v>1643.85</v>
      </c>
      <c r="D643" s="78">
        <f>'2019 PSUI Customer Load'!D643+'2019 PSUI Customer Gen'!D643</f>
        <v>1609.41</v>
      </c>
      <c r="E643" s="78">
        <f>'2019 PSUI Customer Load'!E643+'2019 PSUI Customer Gen'!E643</f>
        <v>1571.15</v>
      </c>
      <c r="F643" s="78">
        <f>'2019 PSUI Customer Load'!F643+'2019 PSUI Customer Gen'!F643</f>
        <v>1565.55</v>
      </c>
      <c r="G643" s="78">
        <f>'2019 PSUI Customer Load'!G643+'2019 PSUI Customer Gen'!G643</f>
        <v>1551.66</v>
      </c>
      <c r="H643" s="78">
        <f>'2019 PSUI Customer Load'!H643+'2019 PSUI Customer Gen'!H643</f>
        <v>1570.28</v>
      </c>
      <c r="I643" s="78">
        <f>'2019 PSUI Customer Load'!I643+'2019 PSUI Customer Gen'!I643</f>
        <v>1679.02</v>
      </c>
      <c r="J643" s="78">
        <f>'2019 PSUI Customer Load'!J643+'2019 PSUI Customer Gen'!J643</f>
        <v>1726.24</v>
      </c>
      <c r="K643" s="78">
        <f>'2019 PSUI Customer Load'!K643+'2019 PSUI Customer Gen'!K643</f>
        <v>1818.8140000000001</v>
      </c>
      <c r="L643" s="78">
        <f>'2019 PSUI Customer Load'!L643+'2019 PSUI Customer Gen'!L643</f>
        <v>1886.9669999999999</v>
      </c>
      <c r="M643" s="78">
        <f>'2019 PSUI Customer Load'!M643+'2019 PSUI Customer Gen'!M643</f>
        <v>1779.769</v>
      </c>
      <c r="N643" s="78">
        <f>'2019 PSUI Customer Load'!N643+'2019 PSUI Customer Gen'!N643</f>
        <v>1833.51</v>
      </c>
      <c r="O643" s="78">
        <f>'2019 PSUI Customer Load'!O643+'2019 PSUI Customer Gen'!O643</f>
        <v>1818.22</v>
      </c>
      <c r="P643" s="78">
        <f>'2019 PSUI Customer Load'!P643+'2019 PSUI Customer Gen'!P643</f>
        <v>1834.25</v>
      </c>
      <c r="Q643" s="78">
        <f>'2019 PSUI Customer Load'!Q643+'2019 PSUI Customer Gen'!Q643</f>
        <v>1832.71</v>
      </c>
      <c r="R643" s="78">
        <f>'2019 PSUI Customer Load'!R643+'2019 PSUI Customer Gen'!R643</f>
        <v>1812.72</v>
      </c>
      <c r="S643" s="78">
        <f>'2019 PSUI Customer Load'!S643+'2019 PSUI Customer Gen'!S643</f>
        <v>1725.78</v>
      </c>
      <c r="T643" s="78">
        <f>'2019 PSUI Customer Load'!T643+'2019 PSUI Customer Gen'!T643</f>
        <v>1682.94</v>
      </c>
      <c r="U643" s="78">
        <f>'2019 PSUI Customer Load'!U643+'2019 PSUI Customer Gen'!U643</f>
        <v>1651.65</v>
      </c>
      <c r="V643" s="78">
        <f>'2019 PSUI Customer Load'!V643+'2019 PSUI Customer Gen'!V643</f>
        <v>1591.14</v>
      </c>
      <c r="W643" s="78">
        <f>'2019 PSUI Customer Load'!W643+'2019 PSUI Customer Gen'!W643</f>
        <v>1582.8</v>
      </c>
      <c r="X643" s="78">
        <f>'2019 PSUI Customer Load'!X643+'2019 PSUI Customer Gen'!X643</f>
        <v>1561.67</v>
      </c>
      <c r="Y643" s="78">
        <f>'2019 PSUI Customer Load'!Y643+'2019 PSUI Customer Gen'!Y643</f>
        <v>1496.36</v>
      </c>
      <c r="Z643" s="78">
        <f>'2019 PSUI Customer Load'!Z643+'2019 PSUI Customer Gen'!Z643</f>
        <v>1466.12</v>
      </c>
      <c r="AA643" s="86">
        <f t="shared" ref="AA643:AA706" si="130">MAX(C643:Z643)</f>
        <v>1886.9669999999999</v>
      </c>
      <c r="AB643" s="77">
        <f t="shared" ref="AB643:AB706" si="131">YEAR(B643)</f>
        <v>2022</v>
      </c>
      <c r="AC643" s="76">
        <f t="shared" ref="AC643:AC706" si="132">MONTH(B643)</f>
        <v>8</v>
      </c>
      <c r="AD643" s="76" t="str">
        <f t="shared" ref="AD643:AD706" si="133">IF(AE643="","",AB643&amp;"-"&amp;AE643)</f>
        <v/>
      </c>
      <c r="AE643" s="76" t="str">
        <f t="shared" ref="AE643:AE706" si="134">IF(DAY(B643+1)=1,AC643,"")</f>
        <v/>
      </c>
      <c r="AF643" s="74">
        <f t="shared" ref="AF643:AF706" si="135">MAX(C643:AA643)</f>
        <v>1886.9669999999999</v>
      </c>
      <c r="AG643" s="75" t="str">
        <f t="shared" ref="AG643:AG706" si="136">INDEX($C$2:$Z$2,MATCH(AF643,C643:Z643,0))</f>
        <v>10:00</v>
      </c>
      <c r="AH643" s="74">
        <f t="shared" ref="AH643:AH706" si="137">SUM(C643:AA643)</f>
        <v>42179.546999999999</v>
      </c>
      <c r="AI643" s="73" t="str">
        <f t="shared" ref="AI643:AI706" si="138">IF(AE643&lt;&gt;"",SUMIFS(AF:AF,AC:AC,AC643,AB:AB,AB643),"")</f>
        <v/>
      </c>
      <c r="AJ643" s="73" t="str">
        <f t="shared" ref="AJ643:AJ706" si="139">IF(AI643="","",_xlfn.MAXIFS(AF:AF,AC:AC,AC643,AB:AB,AB643))</f>
        <v/>
      </c>
      <c r="AK643" s="73" t="str">
        <f t="shared" ref="AK643:AK706" si="140">IF(AI643="","",_xlfn.MAXIFS(AH:AH,AC:AC,AC643,AB:AB,AB643))</f>
        <v/>
      </c>
      <c r="AL643" s="72" t="str">
        <f t="shared" ref="AL643:AL706" si="141">IF(AI643&lt;&gt;"",INDEX(B:B,MATCH(AJ643,AF:AF,0)),"")</f>
        <v/>
      </c>
      <c r="AM643" s="71" t="str">
        <f t="shared" ref="AM643:AM706" si="142">IF(AI643&lt;&gt;"",INDEX(AG:AG,MATCH(AJ643,AF:AF,0)),"")</f>
        <v/>
      </c>
    </row>
    <row r="644" spans="2:39" ht="13.8" thickBot="1">
      <c r="B644" s="79">
        <v>44776</v>
      </c>
      <c r="C644" s="78">
        <f>'2019 PSUI Customer Load'!C644+'2019 PSUI Customer Gen'!C644</f>
        <v>1440.78</v>
      </c>
      <c r="D644" s="78">
        <f>'2019 PSUI Customer Load'!D644+'2019 PSUI Customer Gen'!D644</f>
        <v>1412.64</v>
      </c>
      <c r="E644" s="78">
        <f>'2019 PSUI Customer Load'!E644+'2019 PSUI Customer Gen'!E644</f>
        <v>1399.2</v>
      </c>
      <c r="F644" s="78">
        <f>'2019 PSUI Customer Load'!F644+'2019 PSUI Customer Gen'!F644</f>
        <v>1395.31</v>
      </c>
      <c r="G644" s="78">
        <f>'2019 PSUI Customer Load'!G644+'2019 PSUI Customer Gen'!G644</f>
        <v>1401.75</v>
      </c>
      <c r="H644" s="78">
        <f>'2019 PSUI Customer Load'!H644+'2019 PSUI Customer Gen'!H644</f>
        <v>1433.6</v>
      </c>
      <c r="I644" s="78">
        <f>'2019 PSUI Customer Load'!I644+'2019 PSUI Customer Gen'!I644</f>
        <v>1575.46</v>
      </c>
      <c r="J644" s="78">
        <f>'2019 PSUI Customer Load'!J644+'2019 PSUI Customer Gen'!J644</f>
        <v>1633.98</v>
      </c>
      <c r="K644" s="78">
        <f>'2019 PSUI Customer Load'!K644+'2019 PSUI Customer Gen'!K644</f>
        <v>1784.44</v>
      </c>
      <c r="L644" s="78">
        <f>'2019 PSUI Customer Load'!L644+'2019 PSUI Customer Gen'!L644</f>
        <v>1892.07</v>
      </c>
      <c r="M644" s="78">
        <f>'2019 PSUI Customer Load'!M644+'2019 PSUI Customer Gen'!M644</f>
        <v>1954.68</v>
      </c>
      <c r="N644" s="78">
        <f>'2019 PSUI Customer Load'!N644+'2019 PSUI Customer Gen'!N644</f>
        <v>1959.58</v>
      </c>
      <c r="O644" s="78">
        <f>'2019 PSUI Customer Load'!O644+'2019 PSUI Customer Gen'!O644</f>
        <v>2069.06</v>
      </c>
      <c r="P644" s="78">
        <f>'2019 PSUI Customer Load'!P644+'2019 PSUI Customer Gen'!P644</f>
        <v>2183.5859999999998</v>
      </c>
      <c r="Q644" s="78">
        <f>'2019 PSUI Customer Load'!Q644+'2019 PSUI Customer Gen'!Q644</f>
        <v>2071.0450000000001</v>
      </c>
      <c r="R644" s="78">
        <f>'2019 PSUI Customer Load'!R644+'2019 PSUI Customer Gen'!R644</f>
        <v>2061.8940000000002</v>
      </c>
      <c r="S644" s="78">
        <f>'2019 PSUI Customer Load'!S644+'2019 PSUI Customer Gen'!S644</f>
        <v>2060.9259999999999</v>
      </c>
      <c r="T644" s="78">
        <f>'2019 PSUI Customer Load'!T644+'2019 PSUI Customer Gen'!T644</f>
        <v>1966.828</v>
      </c>
      <c r="U644" s="78">
        <f>'2019 PSUI Customer Load'!U644+'2019 PSUI Customer Gen'!U644</f>
        <v>1883.5649999999998</v>
      </c>
      <c r="V644" s="78">
        <f>'2019 PSUI Customer Load'!V644+'2019 PSUI Customer Gen'!V644</f>
        <v>1849.7470000000001</v>
      </c>
      <c r="W644" s="78">
        <f>'2019 PSUI Customer Load'!W644+'2019 PSUI Customer Gen'!W644</f>
        <v>1867.79</v>
      </c>
      <c r="X644" s="78">
        <f>'2019 PSUI Customer Load'!X644+'2019 PSUI Customer Gen'!X644</f>
        <v>1864.384</v>
      </c>
      <c r="Y644" s="78">
        <f>'2019 PSUI Customer Load'!Y644+'2019 PSUI Customer Gen'!Y644</f>
        <v>1846.5820000000001</v>
      </c>
      <c r="Z644" s="78">
        <f>'2019 PSUI Customer Load'!Z644+'2019 PSUI Customer Gen'!Z644</f>
        <v>1845.0309999999999</v>
      </c>
      <c r="AA644" s="86">
        <f t="shared" si="130"/>
        <v>2183.5859999999998</v>
      </c>
      <c r="AB644" s="77">
        <f t="shared" si="131"/>
        <v>2022</v>
      </c>
      <c r="AC644" s="76">
        <f t="shared" si="132"/>
        <v>8</v>
      </c>
      <c r="AD644" s="76" t="str">
        <f t="shared" si="133"/>
        <v/>
      </c>
      <c r="AE644" s="76" t="str">
        <f t="shared" si="134"/>
        <v/>
      </c>
      <c r="AF644" s="74">
        <f t="shared" si="135"/>
        <v>2183.5859999999998</v>
      </c>
      <c r="AG644" s="75" t="str">
        <f t="shared" si="136"/>
        <v>14:00</v>
      </c>
      <c r="AH644" s="74">
        <f t="shared" si="137"/>
        <v>45037.51400000001</v>
      </c>
      <c r="AI644" s="73" t="str">
        <f t="shared" si="138"/>
        <v/>
      </c>
      <c r="AJ644" s="73" t="str">
        <f t="shared" si="139"/>
        <v/>
      </c>
      <c r="AK644" s="73" t="str">
        <f t="shared" si="140"/>
        <v/>
      </c>
      <c r="AL644" s="72" t="str">
        <f t="shared" si="141"/>
        <v/>
      </c>
      <c r="AM644" s="71" t="str">
        <f t="shared" si="142"/>
        <v/>
      </c>
    </row>
    <row r="645" spans="2:39" ht="13.8" thickBot="1">
      <c r="B645" s="79">
        <v>44777</v>
      </c>
      <c r="C645" s="78">
        <f>'2019 PSUI Customer Load'!C645+'2019 PSUI Customer Gen'!C645</f>
        <v>1828.453</v>
      </c>
      <c r="D645" s="78">
        <f>'2019 PSUI Customer Load'!D645+'2019 PSUI Customer Gen'!D645</f>
        <v>1772.127</v>
      </c>
      <c r="E645" s="78">
        <f>'2019 PSUI Customer Load'!E645+'2019 PSUI Customer Gen'!E645</f>
        <v>1776.34</v>
      </c>
      <c r="F645" s="78">
        <f>'2019 PSUI Customer Load'!F645+'2019 PSUI Customer Gen'!F645</f>
        <v>1809.2549999999999</v>
      </c>
      <c r="G645" s="78">
        <f>'2019 PSUI Customer Load'!G645+'2019 PSUI Customer Gen'!G645</f>
        <v>1816.633</v>
      </c>
      <c r="H645" s="78">
        <f>'2019 PSUI Customer Load'!H645+'2019 PSUI Customer Gen'!H645</f>
        <v>1880.7909999999999</v>
      </c>
      <c r="I645" s="78">
        <f>'2019 PSUI Customer Load'!I645+'2019 PSUI Customer Gen'!I645</f>
        <v>2015.6669999999999</v>
      </c>
      <c r="J645" s="78">
        <f>'2019 PSUI Customer Load'!J645+'2019 PSUI Customer Gen'!J645</f>
        <v>2043.9069999999999</v>
      </c>
      <c r="K645" s="78">
        <f>'2019 PSUI Customer Load'!K645+'2019 PSUI Customer Gen'!K645</f>
        <v>2229.761</v>
      </c>
      <c r="L645" s="78">
        <f>'2019 PSUI Customer Load'!L645+'2019 PSUI Customer Gen'!L645</f>
        <v>2259.105</v>
      </c>
      <c r="M645" s="78">
        <f>'2019 PSUI Customer Load'!M645+'2019 PSUI Customer Gen'!M645</f>
        <v>2280.85</v>
      </c>
      <c r="N645" s="78">
        <f>'2019 PSUI Customer Load'!N645+'2019 PSUI Customer Gen'!N645</f>
        <v>2250.0209999999997</v>
      </c>
      <c r="O645" s="78">
        <f>'2019 PSUI Customer Load'!O645+'2019 PSUI Customer Gen'!O645</f>
        <v>2281.3339999999998</v>
      </c>
      <c r="P645" s="78">
        <f>'2019 PSUI Customer Load'!P645+'2019 PSUI Customer Gen'!P645</f>
        <v>2299.3559999999998</v>
      </c>
      <c r="Q645" s="78">
        <f>'2019 PSUI Customer Load'!Q645+'2019 PSUI Customer Gen'!Q645</f>
        <v>2176.5389999999998</v>
      </c>
      <c r="R645" s="78">
        <f>'2019 PSUI Customer Load'!R645+'2019 PSUI Customer Gen'!R645</f>
        <v>2130.9360000000001</v>
      </c>
      <c r="S645" s="78">
        <f>'2019 PSUI Customer Load'!S645+'2019 PSUI Customer Gen'!S645</f>
        <v>2064.6239999999998</v>
      </c>
      <c r="T645" s="78">
        <f>'2019 PSUI Customer Load'!T645+'2019 PSUI Customer Gen'!T645</f>
        <v>2035.452</v>
      </c>
      <c r="U645" s="78">
        <f>'2019 PSUI Customer Load'!U645+'2019 PSUI Customer Gen'!U645</f>
        <v>1876.462</v>
      </c>
      <c r="V645" s="78">
        <f>'2019 PSUI Customer Load'!V645+'2019 PSUI Customer Gen'!V645</f>
        <v>1759.8989999999999</v>
      </c>
      <c r="W645" s="78">
        <f>'2019 PSUI Customer Load'!W645+'2019 PSUI Customer Gen'!W645</f>
        <v>1752.835</v>
      </c>
      <c r="X645" s="78">
        <f>'2019 PSUI Customer Load'!X645+'2019 PSUI Customer Gen'!X645</f>
        <v>1728.4279999999999</v>
      </c>
      <c r="Y645" s="78">
        <f>'2019 PSUI Customer Load'!Y645+'2019 PSUI Customer Gen'!Y645</f>
        <v>1695.085</v>
      </c>
      <c r="Z645" s="78">
        <f>'2019 PSUI Customer Load'!Z645+'2019 PSUI Customer Gen'!Z645</f>
        <v>1676.0900000000001</v>
      </c>
      <c r="AA645" s="86">
        <f t="shared" si="130"/>
        <v>2299.3559999999998</v>
      </c>
      <c r="AB645" s="77">
        <f t="shared" si="131"/>
        <v>2022</v>
      </c>
      <c r="AC645" s="76">
        <f t="shared" si="132"/>
        <v>8</v>
      </c>
      <c r="AD645" s="76" t="str">
        <f t="shared" si="133"/>
        <v/>
      </c>
      <c r="AE645" s="76" t="str">
        <f t="shared" si="134"/>
        <v/>
      </c>
      <c r="AF645" s="74">
        <f t="shared" si="135"/>
        <v>2299.3559999999998</v>
      </c>
      <c r="AG645" s="75" t="str">
        <f t="shared" si="136"/>
        <v>14:00</v>
      </c>
      <c r="AH645" s="74">
        <f t="shared" si="137"/>
        <v>49739.305999999982</v>
      </c>
      <c r="AI645" s="73" t="str">
        <f t="shared" si="138"/>
        <v/>
      </c>
      <c r="AJ645" s="73" t="str">
        <f t="shared" si="139"/>
        <v/>
      </c>
      <c r="AK645" s="73" t="str">
        <f t="shared" si="140"/>
        <v/>
      </c>
      <c r="AL645" s="72" t="str">
        <f t="shared" si="141"/>
        <v/>
      </c>
      <c r="AM645" s="71" t="str">
        <f t="shared" si="142"/>
        <v/>
      </c>
    </row>
    <row r="646" spans="2:39" ht="13.8" thickBot="1">
      <c r="B646" s="79">
        <v>44778</v>
      </c>
      <c r="C646" s="78">
        <f>'2019 PSUI Customer Load'!C646+'2019 PSUI Customer Gen'!C646</f>
        <v>1877.473</v>
      </c>
      <c r="D646" s="78">
        <f>'2019 PSUI Customer Load'!D646+'2019 PSUI Customer Gen'!D646</f>
        <v>1862.8510000000001</v>
      </c>
      <c r="E646" s="78">
        <f>'2019 PSUI Customer Load'!E646+'2019 PSUI Customer Gen'!E646</f>
        <v>1815.134</v>
      </c>
      <c r="F646" s="78">
        <f>'2019 PSUI Customer Load'!F646+'2019 PSUI Customer Gen'!F646</f>
        <v>1756.848</v>
      </c>
      <c r="G646" s="78">
        <f>'2019 PSUI Customer Load'!G646+'2019 PSUI Customer Gen'!G646</f>
        <v>1737.3490000000002</v>
      </c>
      <c r="H646" s="78">
        <f>'2019 PSUI Customer Load'!H646+'2019 PSUI Customer Gen'!H646</f>
        <v>1769.039</v>
      </c>
      <c r="I646" s="78">
        <f>'2019 PSUI Customer Load'!I646+'2019 PSUI Customer Gen'!I646</f>
        <v>1874.9010000000001</v>
      </c>
      <c r="J646" s="78">
        <f>'2019 PSUI Customer Load'!J646+'2019 PSUI Customer Gen'!J646</f>
        <v>1891.2860000000001</v>
      </c>
      <c r="K646" s="78">
        <f>'2019 PSUI Customer Load'!K646+'2019 PSUI Customer Gen'!K646</f>
        <v>1948.249</v>
      </c>
      <c r="L646" s="78">
        <f>'2019 PSUI Customer Load'!L646+'2019 PSUI Customer Gen'!L646</f>
        <v>1958.1290000000001</v>
      </c>
      <c r="M646" s="78">
        <f>'2019 PSUI Customer Load'!M646+'2019 PSUI Customer Gen'!M646</f>
        <v>2020.6399999999999</v>
      </c>
      <c r="N646" s="78">
        <f>'2019 PSUI Customer Load'!N646+'2019 PSUI Customer Gen'!N646</f>
        <v>2054.06</v>
      </c>
      <c r="O646" s="78">
        <f>'2019 PSUI Customer Load'!O646+'2019 PSUI Customer Gen'!O646</f>
        <v>2134.3649999999998</v>
      </c>
      <c r="P646" s="78">
        <f>'2019 PSUI Customer Load'!P646+'2019 PSUI Customer Gen'!P646</f>
        <v>2196.1309999999999</v>
      </c>
      <c r="Q646" s="78">
        <f>'2019 PSUI Customer Load'!Q646+'2019 PSUI Customer Gen'!Q646</f>
        <v>2287.5060000000003</v>
      </c>
      <c r="R646" s="78">
        <f>'2019 PSUI Customer Load'!R646+'2019 PSUI Customer Gen'!R646</f>
        <v>2252.2190000000001</v>
      </c>
      <c r="S646" s="78">
        <f>'2019 PSUI Customer Load'!S646+'2019 PSUI Customer Gen'!S646</f>
        <v>2180.076</v>
      </c>
      <c r="T646" s="78">
        <f>'2019 PSUI Customer Load'!T646+'2019 PSUI Customer Gen'!T646</f>
        <v>2128.2510000000002</v>
      </c>
      <c r="U646" s="78">
        <f>'2019 PSUI Customer Load'!U646+'2019 PSUI Customer Gen'!U646</f>
        <v>2124.011</v>
      </c>
      <c r="V646" s="78">
        <f>'2019 PSUI Customer Load'!V646+'2019 PSUI Customer Gen'!V646</f>
        <v>2069.3510000000001</v>
      </c>
      <c r="W646" s="78">
        <f>'2019 PSUI Customer Load'!W646+'2019 PSUI Customer Gen'!W646</f>
        <v>2013.471</v>
      </c>
      <c r="X646" s="78">
        <f>'2019 PSUI Customer Load'!X646+'2019 PSUI Customer Gen'!X646</f>
        <v>1950.8969999999999</v>
      </c>
      <c r="Y646" s="78">
        <f>'2019 PSUI Customer Load'!Y646+'2019 PSUI Customer Gen'!Y646</f>
        <v>1855.5810000000001</v>
      </c>
      <c r="Z646" s="78">
        <f>'2019 PSUI Customer Load'!Z646+'2019 PSUI Customer Gen'!Z646</f>
        <v>1824.0319999999999</v>
      </c>
      <c r="AA646" s="86">
        <f t="shared" si="130"/>
        <v>2287.5060000000003</v>
      </c>
      <c r="AB646" s="77">
        <f t="shared" si="131"/>
        <v>2022</v>
      </c>
      <c r="AC646" s="76">
        <f t="shared" si="132"/>
        <v>8</v>
      </c>
      <c r="AD646" s="76" t="str">
        <f t="shared" si="133"/>
        <v/>
      </c>
      <c r="AE646" s="76" t="str">
        <f t="shared" si="134"/>
        <v/>
      </c>
      <c r="AF646" s="74">
        <f t="shared" si="135"/>
        <v>2287.5060000000003</v>
      </c>
      <c r="AG646" s="75" t="str">
        <f t="shared" si="136"/>
        <v>15:00</v>
      </c>
      <c r="AH646" s="74">
        <f t="shared" si="137"/>
        <v>49869.355999999992</v>
      </c>
      <c r="AI646" s="73" t="str">
        <f t="shared" si="138"/>
        <v/>
      </c>
      <c r="AJ646" s="73" t="str">
        <f t="shared" si="139"/>
        <v/>
      </c>
      <c r="AK646" s="73" t="str">
        <f t="shared" si="140"/>
        <v/>
      </c>
      <c r="AL646" s="72" t="str">
        <f t="shared" si="141"/>
        <v/>
      </c>
      <c r="AM646" s="71" t="str">
        <f t="shared" si="142"/>
        <v/>
      </c>
    </row>
    <row r="647" spans="2:39" ht="13.8" thickBot="1">
      <c r="B647" s="79">
        <v>44779</v>
      </c>
      <c r="C647" s="78">
        <f>'2019 PSUI Customer Load'!C647+'2019 PSUI Customer Gen'!C647</f>
        <v>1798.867</v>
      </c>
      <c r="D647" s="78">
        <f>'2019 PSUI Customer Load'!D647+'2019 PSUI Customer Gen'!D647</f>
        <v>1777.4939999999999</v>
      </c>
      <c r="E647" s="78">
        <f>'2019 PSUI Customer Load'!E647+'2019 PSUI Customer Gen'!E647</f>
        <v>1765.702</v>
      </c>
      <c r="F647" s="78">
        <f>'2019 PSUI Customer Load'!F647+'2019 PSUI Customer Gen'!F647</f>
        <v>1772.7310000000002</v>
      </c>
      <c r="G647" s="78">
        <f>'2019 PSUI Customer Load'!G647+'2019 PSUI Customer Gen'!G647</f>
        <v>1792.9380000000001</v>
      </c>
      <c r="H647" s="78">
        <f>'2019 PSUI Customer Load'!H647+'2019 PSUI Customer Gen'!H647</f>
        <v>1798.9770000000001</v>
      </c>
      <c r="I647" s="78">
        <f>'2019 PSUI Customer Load'!I647+'2019 PSUI Customer Gen'!I647</f>
        <v>1912.3529999999998</v>
      </c>
      <c r="J647" s="78">
        <f>'2019 PSUI Customer Load'!J647+'2019 PSUI Customer Gen'!J647</f>
        <v>2011.0079999999998</v>
      </c>
      <c r="K647" s="78">
        <f>'2019 PSUI Customer Load'!K647+'2019 PSUI Customer Gen'!K647</f>
        <v>2053.875</v>
      </c>
      <c r="L647" s="78">
        <f>'2019 PSUI Customer Load'!L647+'2019 PSUI Customer Gen'!L647</f>
        <v>2095.5949999999998</v>
      </c>
      <c r="M647" s="78">
        <f>'2019 PSUI Customer Load'!M647+'2019 PSUI Customer Gen'!M647</f>
        <v>2143.8780000000002</v>
      </c>
      <c r="N647" s="78">
        <f>'2019 PSUI Customer Load'!N647+'2019 PSUI Customer Gen'!N647</f>
        <v>2157.7600000000002</v>
      </c>
      <c r="O647" s="78">
        <f>'2019 PSUI Customer Load'!O647+'2019 PSUI Customer Gen'!O647</f>
        <v>2165.3209999999999</v>
      </c>
      <c r="P647" s="78">
        <f>'2019 PSUI Customer Load'!P647+'2019 PSUI Customer Gen'!P647</f>
        <v>2157.71</v>
      </c>
      <c r="Q647" s="78">
        <f>'2019 PSUI Customer Load'!Q647+'2019 PSUI Customer Gen'!Q647</f>
        <v>2172.4110000000001</v>
      </c>
      <c r="R647" s="78">
        <f>'2019 PSUI Customer Load'!R647+'2019 PSUI Customer Gen'!R647</f>
        <v>2166.4749999999999</v>
      </c>
      <c r="S647" s="78">
        <f>'2019 PSUI Customer Load'!S647+'2019 PSUI Customer Gen'!S647</f>
        <v>2097.87</v>
      </c>
      <c r="T647" s="78">
        <f>'2019 PSUI Customer Load'!T647+'2019 PSUI Customer Gen'!T647</f>
        <v>2078.3589999999999</v>
      </c>
      <c r="U647" s="78">
        <f>'2019 PSUI Customer Load'!U647+'2019 PSUI Customer Gen'!U647</f>
        <v>2066.1330000000003</v>
      </c>
      <c r="V647" s="78">
        <f>'2019 PSUI Customer Load'!V647+'2019 PSUI Customer Gen'!V647</f>
        <v>2031.2669999999998</v>
      </c>
      <c r="W647" s="78">
        <f>'2019 PSUI Customer Load'!W647+'2019 PSUI Customer Gen'!W647</f>
        <v>2036.1669999999999</v>
      </c>
      <c r="X647" s="78">
        <f>'2019 PSUI Customer Load'!X647+'2019 PSUI Customer Gen'!X647</f>
        <v>2015.646</v>
      </c>
      <c r="Y647" s="78">
        <f>'2019 PSUI Customer Load'!Y647+'2019 PSUI Customer Gen'!Y647</f>
        <v>1985.836</v>
      </c>
      <c r="Z647" s="78">
        <f>'2019 PSUI Customer Load'!Z647+'2019 PSUI Customer Gen'!Z647</f>
        <v>1955.2370000000001</v>
      </c>
      <c r="AA647" s="86">
        <f t="shared" si="130"/>
        <v>2172.4110000000001</v>
      </c>
      <c r="AB647" s="77">
        <f t="shared" si="131"/>
        <v>2022</v>
      </c>
      <c r="AC647" s="76">
        <f t="shared" si="132"/>
        <v>8</v>
      </c>
      <c r="AD647" s="76" t="str">
        <f t="shared" si="133"/>
        <v/>
      </c>
      <c r="AE647" s="76" t="str">
        <f t="shared" si="134"/>
        <v/>
      </c>
      <c r="AF647" s="74">
        <f t="shared" si="135"/>
        <v>2172.4110000000001</v>
      </c>
      <c r="AG647" s="75" t="str">
        <f t="shared" si="136"/>
        <v>15:00</v>
      </c>
      <c r="AH647" s="74">
        <f t="shared" si="137"/>
        <v>50182.021000000001</v>
      </c>
      <c r="AI647" s="73" t="str">
        <f t="shared" si="138"/>
        <v/>
      </c>
      <c r="AJ647" s="73" t="str">
        <f t="shared" si="139"/>
        <v/>
      </c>
      <c r="AK647" s="73" t="str">
        <f t="shared" si="140"/>
        <v/>
      </c>
      <c r="AL647" s="72" t="str">
        <f t="shared" si="141"/>
        <v/>
      </c>
      <c r="AM647" s="71" t="str">
        <f t="shared" si="142"/>
        <v/>
      </c>
    </row>
    <row r="648" spans="2:39" ht="13.8" thickBot="1">
      <c r="B648" s="79">
        <v>44780</v>
      </c>
      <c r="C648" s="78">
        <f>'2019 PSUI Customer Load'!C648+'2019 PSUI Customer Gen'!C648</f>
        <v>1937.877</v>
      </c>
      <c r="D648" s="78">
        <f>'2019 PSUI Customer Load'!D648+'2019 PSUI Customer Gen'!D648</f>
        <v>1933.5260000000001</v>
      </c>
      <c r="E648" s="78">
        <f>'2019 PSUI Customer Load'!E648+'2019 PSUI Customer Gen'!E648</f>
        <v>1942.4469999999999</v>
      </c>
      <c r="F648" s="78">
        <f>'2019 PSUI Customer Load'!F648+'2019 PSUI Customer Gen'!F648</f>
        <v>1932.413</v>
      </c>
      <c r="G648" s="78">
        <f>'2019 PSUI Customer Load'!G648+'2019 PSUI Customer Gen'!G648</f>
        <v>1937.963</v>
      </c>
      <c r="H648" s="78">
        <f>'2019 PSUI Customer Load'!H648+'2019 PSUI Customer Gen'!H648</f>
        <v>1962.202</v>
      </c>
      <c r="I648" s="78">
        <f>'2019 PSUI Customer Load'!I648+'2019 PSUI Customer Gen'!I648</f>
        <v>2048.732</v>
      </c>
      <c r="J648" s="78">
        <f>'2019 PSUI Customer Load'!J648+'2019 PSUI Customer Gen'!J648</f>
        <v>2125.7780000000002</v>
      </c>
      <c r="K648" s="78">
        <f>'2019 PSUI Customer Load'!K648+'2019 PSUI Customer Gen'!K648</f>
        <v>2165.739</v>
      </c>
      <c r="L648" s="78">
        <f>'2019 PSUI Customer Load'!L648+'2019 PSUI Customer Gen'!L648</f>
        <v>2241.2709999999997</v>
      </c>
      <c r="M648" s="78">
        <f>'2019 PSUI Customer Load'!M648+'2019 PSUI Customer Gen'!M648</f>
        <v>2277.835</v>
      </c>
      <c r="N648" s="78">
        <f>'2019 PSUI Customer Load'!N648+'2019 PSUI Customer Gen'!N648</f>
        <v>2254.973</v>
      </c>
      <c r="O648" s="78">
        <f>'2019 PSUI Customer Load'!O648+'2019 PSUI Customer Gen'!O648</f>
        <v>2257.6030000000001</v>
      </c>
      <c r="P648" s="78">
        <f>'2019 PSUI Customer Load'!P648+'2019 PSUI Customer Gen'!P648</f>
        <v>2279.41</v>
      </c>
      <c r="Q648" s="78">
        <f>'2019 PSUI Customer Load'!Q648+'2019 PSUI Customer Gen'!Q648</f>
        <v>2269.7170000000001</v>
      </c>
      <c r="R648" s="78">
        <f>'2019 PSUI Customer Load'!R648+'2019 PSUI Customer Gen'!R648</f>
        <v>2231.0230000000001</v>
      </c>
      <c r="S648" s="78">
        <f>'2019 PSUI Customer Load'!S648+'2019 PSUI Customer Gen'!S648</f>
        <v>2196.9489999999996</v>
      </c>
      <c r="T648" s="78">
        <f>'2019 PSUI Customer Load'!T648+'2019 PSUI Customer Gen'!T648</f>
        <v>2181.1819999999998</v>
      </c>
      <c r="U648" s="78">
        <f>'2019 PSUI Customer Load'!U648+'2019 PSUI Customer Gen'!U648</f>
        <v>2159.538</v>
      </c>
      <c r="V648" s="78">
        <f>'2019 PSUI Customer Load'!V648+'2019 PSUI Customer Gen'!V648</f>
        <v>2128.6549999999997</v>
      </c>
      <c r="W648" s="78">
        <f>'2019 PSUI Customer Load'!W648+'2019 PSUI Customer Gen'!W648</f>
        <v>2124.4070000000002</v>
      </c>
      <c r="X648" s="78">
        <f>'2019 PSUI Customer Load'!X648+'2019 PSUI Customer Gen'!X648</f>
        <v>2103.7269999999999</v>
      </c>
      <c r="Y648" s="78">
        <f>'2019 PSUI Customer Load'!Y648+'2019 PSUI Customer Gen'!Y648</f>
        <v>2059.1370000000002</v>
      </c>
      <c r="Z648" s="78">
        <f>'2019 PSUI Customer Load'!Z648+'2019 PSUI Customer Gen'!Z648</f>
        <v>2028.952</v>
      </c>
      <c r="AA648" s="86">
        <f t="shared" si="130"/>
        <v>2279.41</v>
      </c>
      <c r="AB648" s="77">
        <f t="shared" si="131"/>
        <v>2022</v>
      </c>
      <c r="AC648" s="76">
        <f t="shared" si="132"/>
        <v>8</v>
      </c>
      <c r="AD648" s="76" t="str">
        <f t="shared" si="133"/>
        <v/>
      </c>
      <c r="AE648" s="76" t="str">
        <f t="shared" si="134"/>
        <v/>
      </c>
      <c r="AF648" s="74">
        <f t="shared" si="135"/>
        <v>2279.41</v>
      </c>
      <c r="AG648" s="75" t="str">
        <f t="shared" si="136"/>
        <v>14:00</v>
      </c>
      <c r="AH648" s="74">
        <f t="shared" si="137"/>
        <v>53060.466</v>
      </c>
      <c r="AI648" s="73" t="str">
        <f t="shared" si="138"/>
        <v/>
      </c>
      <c r="AJ648" s="73" t="str">
        <f t="shared" si="139"/>
        <v/>
      </c>
      <c r="AK648" s="73" t="str">
        <f t="shared" si="140"/>
        <v/>
      </c>
      <c r="AL648" s="72" t="str">
        <f t="shared" si="141"/>
        <v/>
      </c>
      <c r="AM648" s="71" t="str">
        <f t="shared" si="142"/>
        <v/>
      </c>
    </row>
    <row r="649" spans="2:39" ht="13.8" thickBot="1">
      <c r="B649" s="79">
        <v>44781</v>
      </c>
      <c r="C649" s="78">
        <f>'2019 PSUI Customer Load'!C649+'2019 PSUI Customer Gen'!C649</f>
        <v>1994.8649999999998</v>
      </c>
      <c r="D649" s="78">
        <f>'2019 PSUI Customer Load'!D649+'2019 PSUI Customer Gen'!D649</f>
        <v>1957.405</v>
      </c>
      <c r="E649" s="78">
        <f>'2019 PSUI Customer Load'!E649+'2019 PSUI Customer Gen'!E649</f>
        <v>1932.4989999999998</v>
      </c>
      <c r="F649" s="78">
        <f>'2019 PSUI Customer Load'!F649+'2019 PSUI Customer Gen'!F649</f>
        <v>1959.5680000000002</v>
      </c>
      <c r="G649" s="78">
        <f>'2019 PSUI Customer Load'!G649+'2019 PSUI Customer Gen'!G649</f>
        <v>1943.355</v>
      </c>
      <c r="H649" s="78">
        <f>'2019 PSUI Customer Load'!H649+'2019 PSUI Customer Gen'!H649</f>
        <v>1982.2159999999999</v>
      </c>
      <c r="I649" s="78">
        <f>'2019 PSUI Customer Load'!I649+'2019 PSUI Customer Gen'!I649</f>
        <v>2101.433</v>
      </c>
      <c r="J649" s="78">
        <f>'2019 PSUI Customer Load'!J649+'2019 PSUI Customer Gen'!J649</f>
        <v>2174.723</v>
      </c>
      <c r="K649" s="78">
        <f>'2019 PSUI Customer Load'!K649+'2019 PSUI Customer Gen'!K649</f>
        <v>2246.4539999999997</v>
      </c>
      <c r="L649" s="78">
        <f>'2019 PSUI Customer Load'!L649+'2019 PSUI Customer Gen'!L649</f>
        <v>2285.3959999999997</v>
      </c>
      <c r="M649" s="78">
        <f>'2019 PSUI Customer Load'!M649+'2019 PSUI Customer Gen'!M649</f>
        <v>2312.83</v>
      </c>
      <c r="N649" s="78">
        <f>'2019 PSUI Customer Load'!N649+'2019 PSUI Customer Gen'!N649</f>
        <v>2295.3890000000001</v>
      </c>
      <c r="O649" s="78">
        <f>'2019 PSUI Customer Load'!O649+'2019 PSUI Customer Gen'!O649</f>
        <v>2319.79</v>
      </c>
      <c r="P649" s="78">
        <f>'2019 PSUI Customer Load'!P649+'2019 PSUI Customer Gen'!P649</f>
        <v>2340.7690000000002</v>
      </c>
      <c r="Q649" s="78">
        <f>'2019 PSUI Customer Load'!Q649+'2019 PSUI Customer Gen'!Q649</f>
        <v>2324.1150000000002</v>
      </c>
      <c r="R649" s="78">
        <f>'2019 PSUI Customer Load'!R649+'2019 PSUI Customer Gen'!R649</f>
        <v>2285.0929999999998</v>
      </c>
      <c r="S649" s="78">
        <f>'2019 PSUI Customer Load'!S649+'2019 PSUI Customer Gen'!S649</f>
        <v>2169.0639999999999</v>
      </c>
      <c r="T649" s="78">
        <f>'2019 PSUI Customer Load'!T649+'2019 PSUI Customer Gen'!T649</f>
        <v>2051.6</v>
      </c>
      <c r="U649" s="78">
        <f>'2019 PSUI Customer Load'!U649+'2019 PSUI Customer Gen'!U649</f>
        <v>2017.23</v>
      </c>
      <c r="V649" s="78">
        <f>'2019 PSUI Customer Load'!V649+'2019 PSUI Customer Gen'!V649</f>
        <v>2006.9</v>
      </c>
      <c r="W649" s="78">
        <f>'2019 PSUI Customer Load'!W649+'2019 PSUI Customer Gen'!W649</f>
        <v>2021.39</v>
      </c>
      <c r="X649" s="78">
        <f>'2019 PSUI Customer Load'!X649+'2019 PSUI Customer Gen'!X649</f>
        <v>1932.32</v>
      </c>
      <c r="Y649" s="78">
        <f>'2019 PSUI Customer Load'!Y649+'2019 PSUI Customer Gen'!Y649</f>
        <v>1791.13</v>
      </c>
      <c r="Z649" s="78">
        <f>'2019 PSUI Customer Load'!Z649+'2019 PSUI Customer Gen'!Z649</f>
        <v>1724.63</v>
      </c>
      <c r="AA649" s="86">
        <f t="shared" si="130"/>
        <v>2340.7690000000002</v>
      </c>
      <c r="AB649" s="77">
        <f t="shared" si="131"/>
        <v>2022</v>
      </c>
      <c r="AC649" s="76">
        <f t="shared" si="132"/>
        <v>8</v>
      </c>
      <c r="AD649" s="76" t="str">
        <f t="shared" si="133"/>
        <v/>
      </c>
      <c r="AE649" s="76" t="str">
        <f t="shared" si="134"/>
        <v/>
      </c>
      <c r="AF649" s="74">
        <f t="shared" si="135"/>
        <v>2340.7690000000002</v>
      </c>
      <c r="AG649" s="75" t="str">
        <f t="shared" si="136"/>
        <v>14:00</v>
      </c>
      <c r="AH649" s="74">
        <f t="shared" si="137"/>
        <v>52510.932999999997</v>
      </c>
      <c r="AI649" s="73" t="str">
        <f t="shared" si="138"/>
        <v/>
      </c>
      <c r="AJ649" s="73" t="str">
        <f t="shared" si="139"/>
        <v/>
      </c>
      <c r="AK649" s="73" t="str">
        <f t="shared" si="140"/>
        <v/>
      </c>
      <c r="AL649" s="72" t="str">
        <f t="shared" si="141"/>
        <v/>
      </c>
      <c r="AM649" s="71" t="str">
        <f t="shared" si="142"/>
        <v/>
      </c>
    </row>
    <row r="650" spans="2:39" ht="13.8" thickBot="1">
      <c r="B650" s="79">
        <v>44782</v>
      </c>
      <c r="C650" s="78">
        <f>'2019 PSUI Customer Load'!C650+'2019 PSUI Customer Gen'!C650</f>
        <v>1703.17</v>
      </c>
      <c r="D650" s="78">
        <f>'2019 PSUI Customer Load'!D650+'2019 PSUI Customer Gen'!D650</f>
        <v>1691.62</v>
      </c>
      <c r="E650" s="78">
        <f>'2019 PSUI Customer Load'!E650+'2019 PSUI Customer Gen'!E650</f>
        <v>1632.3</v>
      </c>
      <c r="F650" s="78">
        <f>'2019 PSUI Customer Load'!F650+'2019 PSUI Customer Gen'!F650</f>
        <v>1653.22</v>
      </c>
      <c r="G650" s="78">
        <f>'2019 PSUI Customer Load'!G650+'2019 PSUI Customer Gen'!G650</f>
        <v>1659.77</v>
      </c>
      <c r="H650" s="78">
        <f>'2019 PSUI Customer Load'!H650+'2019 PSUI Customer Gen'!H650</f>
        <v>1684.41</v>
      </c>
      <c r="I650" s="78">
        <f>'2019 PSUI Customer Load'!I650+'2019 PSUI Customer Gen'!I650</f>
        <v>1747.97</v>
      </c>
      <c r="J650" s="78">
        <f>'2019 PSUI Customer Load'!J650+'2019 PSUI Customer Gen'!J650</f>
        <v>1866.08</v>
      </c>
      <c r="K650" s="78">
        <f>'2019 PSUI Customer Load'!K650+'2019 PSUI Customer Gen'!K650</f>
        <v>1718.4540000000002</v>
      </c>
      <c r="L650" s="78">
        <f>'2019 PSUI Customer Load'!L650+'2019 PSUI Customer Gen'!L650</f>
        <v>1571.8009999999999</v>
      </c>
      <c r="M650" s="78">
        <f>'2019 PSUI Customer Load'!M650+'2019 PSUI Customer Gen'!M650</f>
        <v>1733.549</v>
      </c>
      <c r="N650" s="78">
        <f>'2019 PSUI Customer Load'!N650+'2019 PSUI Customer Gen'!N650</f>
        <v>1724.1289999999999</v>
      </c>
      <c r="O650" s="78">
        <f>'2019 PSUI Customer Load'!O650+'2019 PSUI Customer Gen'!O650</f>
        <v>1718.3530000000001</v>
      </c>
      <c r="P650" s="78">
        <f>'2019 PSUI Customer Load'!P650+'2019 PSUI Customer Gen'!P650</f>
        <v>1704.11</v>
      </c>
      <c r="Q650" s="78">
        <f>'2019 PSUI Customer Load'!Q650+'2019 PSUI Customer Gen'!Q650</f>
        <v>1731.5150000000001</v>
      </c>
      <c r="R650" s="78">
        <f>'2019 PSUI Customer Load'!R650+'2019 PSUI Customer Gen'!R650</f>
        <v>1918.5330000000001</v>
      </c>
      <c r="S650" s="78">
        <f>'2019 PSUI Customer Load'!S650+'2019 PSUI Customer Gen'!S650</f>
        <v>1805.163</v>
      </c>
      <c r="T650" s="78">
        <f>'2019 PSUI Customer Load'!T650+'2019 PSUI Customer Gen'!T650</f>
        <v>1768.5830000000001</v>
      </c>
      <c r="U650" s="78">
        <f>'2019 PSUI Customer Load'!U650+'2019 PSUI Customer Gen'!U650</f>
        <v>1738.7240000000002</v>
      </c>
      <c r="V650" s="78">
        <f>'2019 PSUI Customer Load'!V650+'2019 PSUI Customer Gen'!V650</f>
        <v>1691.655</v>
      </c>
      <c r="W650" s="78">
        <f>'2019 PSUI Customer Load'!W650+'2019 PSUI Customer Gen'!W650</f>
        <v>1660.2919999999999</v>
      </c>
      <c r="X650" s="78">
        <f>'2019 PSUI Customer Load'!X650+'2019 PSUI Customer Gen'!X650</f>
        <v>1609.5450000000001</v>
      </c>
      <c r="Y650" s="78">
        <f>'2019 PSUI Customer Load'!Y650+'2019 PSUI Customer Gen'!Y650</f>
        <v>1502.8410000000001</v>
      </c>
      <c r="Z650" s="78">
        <f>'2019 PSUI Customer Load'!Z650+'2019 PSUI Customer Gen'!Z650</f>
        <v>1498.1880000000001</v>
      </c>
      <c r="AA650" s="86">
        <f t="shared" si="130"/>
        <v>1918.5330000000001</v>
      </c>
      <c r="AB650" s="77">
        <f t="shared" si="131"/>
        <v>2022</v>
      </c>
      <c r="AC650" s="76">
        <f t="shared" si="132"/>
        <v>8</v>
      </c>
      <c r="AD650" s="76" t="str">
        <f t="shared" si="133"/>
        <v/>
      </c>
      <c r="AE650" s="76" t="str">
        <f t="shared" si="134"/>
        <v/>
      </c>
      <c r="AF650" s="74">
        <f t="shared" si="135"/>
        <v>1918.5330000000001</v>
      </c>
      <c r="AG650" s="75" t="str">
        <f t="shared" si="136"/>
        <v>16:00</v>
      </c>
      <c r="AH650" s="74">
        <f t="shared" si="137"/>
        <v>42652.508000000002</v>
      </c>
      <c r="AI650" s="73" t="str">
        <f t="shared" si="138"/>
        <v/>
      </c>
      <c r="AJ650" s="73" t="str">
        <f t="shared" si="139"/>
        <v/>
      </c>
      <c r="AK650" s="73" t="str">
        <f t="shared" si="140"/>
        <v/>
      </c>
      <c r="AL650" s="72" t="str">
        <f t="shared" si="141"/>
        <v/>
      </c>
      <c r="AM650" s="71" t="str">
        <f t="shared" si="142"/>
        <v/>
      </c>
    </row>
    <row r="651" spans="2:39" ht="13.8" thickBot="1">
      <c r="B651" s="79">
        <v>44783</v>
      </c>
      <c r="C651" s="78">
        <f>'2019 PSUI Customer Load'!C651+'2019 PSUI Customer Gen'!C651</f>
        <v>1450.471</v>
      </c>
      <c r="D651" s="78">
        <f>'2019 PSUI Customer Load'!D651+'2019 PSUI Customer Gen'!D651</f>
        <v>1430.7819999999999</v>
      </c>
      <c r="E651" s="78">
        <f>'2019 PSUI Customer Load'!E651+'2019 PSUI Customer Gen'!E651</f>
        <v>1405.1949999999999</v>
      </c>
      <c r="F651" s="78">
        <f>'2019 PSUI Customer Load'!F651+'2019 PSUI Customer Gen'!F651</f>
        <v>1403.56</v>
      </c>
      <c r="G651" s="78">
        <f>'2019 PSUI Customer Load'!G651+'2019 PSUI Customer Gen'!G651</f>
        <v>1408.4289999999999</v>
      </c>
      <c r="H651" s="78">
        <f>'2019 PSUI Customer Load'!H651+'2019 PSUI Customer Gen'!H651</f>
        <v>1445.1559999999999</v>
      </c>
      <c r="I651" s="78">
        <f>'2019 PSUI Customer Load'!I651+'2019 PSUI Customer Gen'!I651</f>
        <v>1591.896</v>
      </c>
      <c r="J651" s="78">
        <f>'2019 PSUI Customer Load'!J651+'2019 PSUI Customer Gen'!J651</f>
        <v>1606.7869999999998</v>
      </c>
      <c r="K651" s="78">
        <f>'2019 PSUI Customer Load'!K651+'2019 PSUI Customer Gen'!K651</f>
        <v>1692.46</v>
      </c>
      <c r="L651" s="78">
        <f>'2019 PSUI Customer Load'!L651+'2019 PSUI Customer Gen'!L651</f>
        <v>1846.0050000000001</v>
      </c>
      <c r="M651" s="78">
        <f>'2019 PSUI Customer Load'!M651+'2019 PSUI Customer Gen'!M651</f>
        <v>1839.2919999999999</v>
      </c>
      <c r="N651" s="78">
        <f>'2019 PSUI Customer Load'!N651+'2019 PSUI Customer Gen'!N651</f>
        <v>1839.087</v>
      </c>
      <c r="O651" s="78">
        <f>'2019 PSUI Customer Load'!O651+'2019 PSUI Customer Gen'!O651</f>
        <v>1858.2399999999998</v>
      </c>
      <c r="P651" s="78">
        <f>'2019 PSUI Customer Load'!P651+'2019 PSUI Customer Gen'!P651</f>
        <v>1892.221</v>
      </c>
      <c r="Q651" s="78">
        <f>'2019 PSUI Customer Load'!Q651+'2019 PSUI Customer Gen'!Q651</f>
        <v>1892.9859999999999</v>
      </c>
      <c r="R651" s="78">
        <f>'2019 PSUI Customer Load'!R651+'2019 PSUI Customer Gen'!R651</f>
        <v>1886.7249999999999</v>
      </c>
      <c r="S651" s="78">
        <f>'2019 PSUI Customer Load'!S651+'2019 PSUI Customer Gen'!S651</f>
        <v>1827.2249999999999</v>
      </c>
      <c r="T651" s="78">
        <f>'2019 PSUI Customer Load'!T651+'2019 PSUI Customer Gen'!T651</f>
        <v>1793.9159999999999</v>
      </c>
      <c r="U651" s="78">
        <f>'2019 PSUI Customer Load'!U651+'2019 PSUI Customer Gen'!U651</f>
        <v>1744.492</v>
      </c>
      <c r="V651" s="78">
        <f>'2019 PSUI Customer Load'!V651+'2019 PSUI Customer Gen'!V651</f>
        <v>1675.816</v>
      </c>
      <c r="W651" s="78">
        <f>'2019 PSUI Customer Load'!W651+'2019 PSUI Customer Gen'!W651</f>
        <v>1664.652</v>
      </c>
      <c r="X651" s="78">
        <f>'2019 PSUI Customer Load'!X651+'2019 PSUI Customer Gen'!X651</f>
        <v>1643.9570000000001</v>
      </c>
      <c r="Y651" s="78">
        <f>'2019 PSUI Customer Load'!Y651+'2019 PSUI Customer Gen'!Y651</f>
        <v>1611.7469999999998</v>
      </c>
      <c r="Z651" s="78">
        <f>'2019 PSUI Customer Load'!Z651+'2019 PSUI Customer Gen'!Z651</f>
        <v>1608.2379999999998</v>
      </c>
      <c r="AA651" s="86">
        <f t="shared" si="130"/>
        <v>1892.9859999999999</v>
      </c>
      <c r="AB651" s="77">
        <f t="shared" si="131"/>
        <v>2022</v>
      </c>
      <c r="AC651" s="76">
        <f t="shared" si="132"/>
        <v>8</v>
      </c>
      <c r="AD651" s="76" t="str">
        <f t="shared" si="133"/>
        <v/>
      </c>
      <c r="AE651" s="76" t="str">
        <f t="shared" si="134"/>
        <v/>
      </c>
      <c r="AF651" s="74">
        <f t="shared" si="135"/>
        <v>1892.9859999999999</v>
      </c>
      <c r="AG651" s="75" t="str">
        <f t="shared" si="136"/>
        <v>15:00</v>
      </c>
      <c r="AH651" s="74">
        <f t="shared" si="137"/>
        <v>41952.321000000004</v>
      </c>
      <c r="AI651" s="73" t="str">
        <f t="shared" si="138"/>
        <v/>
      </c>
      <c r="AJ651" s="73" t="str">
        <f t="shared" si="139"/>
        <v/>
      </c>
      <c r="AK651" s="73" t="str">
        <f t="shared" si="140"/>
        <v/>
      </c>
      <c r="AL651" s="72" t="str">
        <f t="shared" si="141"/>
        <v/>
      </c>
      <c r="AM651" s="71" t="str">
        <f t="shared" si="142"/>
        <v/>
      </c>
    </row>
    <row r="652" spans="2:39" ht="13.8" thickBot="1">
      <c r="B652" s="79">
        <v>44784</v>
      </c>
      <c r="C652" s="78">
        <f>'2019 PSUI Customer Load'!C652+'2019 PSUI Customer Gen'!C652</f>
        <v>1599.86</v>
      </c>
      <c r="D652" s="78">
        <f>'2019 PSUI Customer Load'!D652+'2019 PSUI Customer Gen'!D652</f>
        <v>1601.7919999999999</v>
      </c>
      <c r="E652" s="78">
        <f>'2019 PSUI Customer Load'!E652+'2019 PSUI Customer Gen'!E652</f>
        <v>1576.6509999999998</v>
      </c>
      <c r="F652" s="78">
        <f>'2019 PSUI Customer Load'!F652+'2019 PSUI Customer Gen'!F652</f>
        <v>1530.4389999999999</v>
      </c>
      <c r="G652" s="78">
        <f>'2019 PSUI Customer Load'!G652+'2019 PSUI Customer Gen'!G652</f>
        <v>1524.971</v>
      </c>
      <c r="H652" s="78">
        <f>'2019 PSUI Customer Load'!H652+'2019 PSUI Customer Gen'!H652</f>
        <v>1514.5820000000001</v>
      </c>
      <c r="I652" s="78">
        <f>'2019 PSUI Customer Load'!I652+'2019 PSUI Customer Gen'!I652</f>
        <v>1649.3579999999999</v>
      </c>
      <c r="J652" s="78">
        <f>'2019 PSUI Customer Load'!J652+'2019 PSUI Customer Gen'!J652</f>
        <v>1739.1869999999999</v>
      </c>
      <c r="K652" s="78">
        <f>'2019 PSUI Customer Load'!K652+'2019 PSUI Customer Gen'!K652</f>
        <v>1792.0509999999999</v>
      </c>
      <c r="L652" s="78">
        <f>'2019 PSUI Customer Load'!L652+'2019 PSUI Customer Gen'!L652</f>
        <v>1869.364</v>
      </c>
      <c r="M652" s="78">
        <f>'2019 PSUI Customer Load'!M652+'2019 PSUI Customer Gen'!M652</f>
        <v>1873.0919999999999</v>
      </c>
      <c r="N652" s="78">
        <f>'2019 PSUI Customer Load'!N652+'2019 PSUI Customer Gen'!N652</f>
        <v>1847.9639999999999</v>
      </c>
      <c r="O652" s="78">
        <f>'2019 PSUI Customer Load'!O652+'2019 PSUI Customer Gen'!O652</f>
        <v>1850.576</v>
      </c>
      <c r="P652" s="78">
        <f>'2019 PSUI Customer Load'!P652+'2019 PSUI Customer Gen'!P652</f>
        <v>1844.558</v>
      </c>
      <c r="Q652" s="78">
        <f>'2019 PSUI Customer Load'!Q652+'2019 PSUI Customer Gen'!Q652</f>
        <v>1857.9830000000002</v>
      </c>
      <c r="R652" s="78">
        <f>'2019 PSUI Customer Load'!R652+'2019 PSUI Customer Gen'!R652</f>
        <v>1827.712</v>
      </c>
      <c r="S652" s="78">
        <f>'2019 PSUI Customer Load'!S652+'2019 PSUI Customer Gen'!S652</f>
        <v>1740.288</v>
      </c>
      <c r="T652" s="78">
        <f>'2019 PSUI Customer Load'!T652+'2019 PSUI Customer Gen'!T652</f>
        <v>1677.817</v>
      </c>
      <c r="U652" s="78">
        <f>'2019 PSUI Customer Load'!U652+'2019 PSUI Customer Gen'!U652</f>
        <v>1640.1890000000001</v>
      </c>
      <c r="V652" s="78">
        <f>'2019 PSUI Customer Load'!V652+'2019 PSUI Customer Gen'!V652</f>
        <v>1571.5269999999998</v>
      </c>
      <c r="W652" s="78">
        <f>'2019 PSUI Customer Load'!W652+'2019 PSUI Customer Gen'!W652</f>
        <v>1549.367</v>
      </c>
      <c r="X652" s="78">
        <f>'2019 PSUI Customer Load'!X652+'2019 PSUI Customer Gen'!X652</f>
        <v>1477.778</v>
      </c>
      <c r="Y652" s="78">
        <f>'2019 PSUI Customer Load'!Y652+'2019 PSUI Customer Gen'!Y652</f>
        <v>1397.1320000000001</v>
      </c>
      <c r="Z652" s="78">
        <f>'2019 PSUI Customer Load'!Z652+'2019 PSUI Customer Gen'!Z652</f>
        <v>1384.557</v>
      </c>
      <c r="AA652" s="86">
        <f t="shared" si="130"/>
        <v>1873.0919999999999</v>
      </c>
      <c r="AB652" s="77">
        <f t="shared" si="131"/>
        <v>2022</v>
      </c>
      <c r="AC652" s="76">
        <f t="shared" si="132"/>
        <v>8</v>
      </c>
      <c r="AD652" s="76" t="str">
        <f t="shared" si="133"/>
        <v/>
      </c>
      <c r="AE652" s="76" t="str">
        <f t="shared" si="134"/>
        <v/>
      </c>
      <c r="AF652" s="74">
        <f t="shared" si="135"/>
        <v>1873.0919999999999</v>
      </c>
      <c r="AG652" s="75" t="str">
        <f t="shared" si="136"/>
        <v>11:00</v>
      </c>
      <c r="AH652" s="74">
        <f t="shared" si="137"/>
        <v>41811.886999999995</v>
      </c>
      <c r="AI652" s="73" t="str">
        <f t="shared" si="138"/>
        <v/>
      </c>
      <c r="AJ652" s="73" t="str">
        <f t="shared" si="139"/>
        <v/>
      </c>
      <c r="AK652" s="73" t="str">
        <f t="shared" si="140"/>
        <v/>
      </c>
      <c r="AL652" s="72" t="str">
        <f t="shared" si="141"/>
        <v/>
      </c>
      <c r="AM652" s="71" t="str">
        <f t="shared" si="142"/>
        <v/>
      </c>
    </row>
    <row r="653" spans="2:39" ht="13.8" thickBot="1">
      <c r="B653" s="79">
        <v>44785</v>
      </c>
      <c r="C653" s="78">
        <f>'2019 PSUI Customer Load'!C653+'2019 PSUI Customer Gen'!C653</f>
        <v>1366.1180000000002</v>
      </c>
      <c r="D653" s="78">
        <f>'2019 PSUI Customer Load'!D653+'2019 PSUI Customer Gen'!D653</f>
        <v>1352.19</v>
      </c>
      <c r="E653" s="78">
        <f>'2019 PSUI Customer Load'!E653+'2019 PSUI Customer Gen'!E653</f>
        <v>1342.1210000000001</v>
      </c>
      <c r="F653" s="78">
        <f>'2019 PSUI Customer Load'!F653+'2019 PSUI Customer Gen'!F653</f>
        <v>1360.606</v>
      </c>
      <c r="G653" s="78">
        <f>'2019 PSUI Customer Load'!G653+'2019 PSUI Customer Gen'!G653</f>
        <v>1348.2669999999998</v>
      </c>
      <c r="H653" s="78">
        <f>'2019 PSUI Customer Load'!H653+'2019 PSUI Customer Gen'!H653</f>
        <v>1254.4159999999999</v>
      </c>
      <c r="I653" s="78">
        <f>'2019 PSUI Customer Load'!I653+'2019 PSUI Customer Gen'!I653</f>
        <v>1449.9399999999998</v>
      </c>
      <c r="J653" s="78">
        <f>'2019 PSUI Customer Load'!J653+'2019 PSUI Customer Gen'!J653</f>
        <v>1580.0540000000001</v>
      </c>
      <c r="K653" s="78">
        <f>'2019 PSUI Customer Load'!K653+'2019 PSUI Customer Gen'!K653</f>
        <v>1703.1420000000001</v>
      </c>
      <c r="L653" s="78">
        <f>'2019 PSUI Customer Load'!L653+'2019 PSUI Customer Gen'!L653</f>
        <v>1780.7460000000001</v>
      </c>
      <c r="M653" s="78">
        <f>'2019 PSUI Customer Load'!M653+'2019 PSUI Customer Gen'!M653</f>
        <v>1782.787</v>
      </c>
      <c r="N653" s="78">
        <f>'2019 PSUI Customer Load'!N653+'2019 PSUI Customer Gen'!N653</f>
        <v>1769.8579999999999</v>
      </c>
      <c r="O653" s="78">
        <f>'2019 PSUI Customer Load'!O653+'2019 PSUI Customer Gen'!O653</f>
        <v>1797.8009999999999</v>
      </c>
      <c r="P653" s="78">
        <f>'2019 PSUI Customer Load'!P653+'2019 PSUI Customer Gen'!P653</f>
        <v>1807.5129999999999</v>
      </c>
      <c r="Q653" s="78">
        <f>'2019 PSUI Customer Load'!Q653+'2019 PSUI Customer Gen'!Q653</f>
        <v>1801.127</v>
      </c>
      <c r="R653" s="78">
        <f>'2019 PSUI Customer Load'!R653+'2019 PSUI Customer Gen'!R653</f>
        <v>1777.0300000000002</v>
      </c>
      <c r="S653" s="78">
        <f>'2019 PSUI Customer Load'!S653+'2019 PSUI Customer Gen'!S653</f>
        <v>1723.0040000000001</v>
      </c>
      <c r="T653" s="78">
        <f>'2019 PSUI Customer Load'!T653+'2019 PSUI Customer Gen'!T653</f>
        <v>1672.5719999999999</v>
      </c>
      <c r="U653" s="78">
        <f>'2019 PSUI Customer Load'!U653+'2019 PSUI Customer Gen'!U653</f>
        <v>1652.058</v>
      </c>
      <c r="V653" s="78">
        <f>'2019 PSUI Customer Load'!V653+'2019 PSUI Customer Gen'!V653</f>
        <v>1610.596</v>
      </c>
      <c r="W653" s="78">
        <f>'2019 PSUI Customer Load'!W653+'2019 PSUI Customer Gen'!W653</f>
        <v>1595.3320000000001</v>
      </c>
      <c r="X653" s="78">
        <f>'2019 PSUI Customer Load'!X653+'2019 PSUI Customer Gen'!X653</f>
        <v>1548.9779999999998</v>
      </c>
      <c r="Y653" s="78">
        <f>'2019 PSUI Customer Load'!Y653+'2019 PSUI Customer Gen'!Y653</f>
        <v>1485.123</v>
      </c>
      <c r="Z653" s="78">
        <f>'2019 PSUI Customer Load'!Z653+'2019 PSUI Customer Gen'!Z653</f>
        <v>1421.2389999999998</v>
      </c>
      <c r="AA653" s="86">
        <f t="shared" si="130"/>
        <v>1807.5129999999999</v>
      </c>
      <c r="AB653" s="77">
        <f t="shared" si="131"/>
        <v>2022</v>
      </c>
      <c r="AC653" s="76">
        <f t="shared" si="132"/>
        <v>8</v>
      </c>
      <c r="AD653" s="76" t="str">
        <f t="shared" si="133"/>
        <v/>
      </c>
      <c r="AE653" s="76" t="str">
        <f t="shared" si="134"/>
        <v/>
      </c>
      <c r="AF653" s="74">
        <f t="shared" si="135"/>
        <v>1807.5129999999999</v>
      </c>
      <c r="AG653" s="75" t="str">
        <f t="shared" si="136"/>
        <v>14:00</v>
      </c>
      <c r="AH653" s="74">
        <f t="shared" si="137"/>
        <v>39790.131000000001</v>
      </c>
      <c r="AI653" s="73" t="str">
        <f t="shared" si="138"/>
        <v/>
      </c>
      <c r="AJ653" s="73" t="str">
        <f t="shared" si="139"/>
        <v/>
      </c>
      <c r="AK653" s="73" t="str">
        <f t="shared" si="140"/>
        <v/>
      </c>
      <c r="AL653" s="72" t="str">
        <f t="shared" si="141"/>
        <v/>
      </c>
      <c r="AM653" s="71" t="str">
        <f t="shared" si="142"/>
        <v/>
      </c>
    </row>
    <row r="654" spans="2:39" ht="13.8" thickBot="1">
      <c r="B654" s="79">
        <v>44786</v>
      </c>
      <c r="C654" s="78">
        <f>'2019 PSUI Customer Load'!C654+'2019 PSUI Customer Gen'!C654</f>
        <v>1355.46</v>
      </c>
      <c r="D654" s="78">
        <f>'2019 PSUI Customer Load'!D654+'2019 PSUI Customer Gen'!D654</f>
        <v>1349.0319999999999</v>
      </c>
      <c r="E654" s="78">
        <f>'2019 PSUI Customer Load'!E654+'2019 PSUI Customer Gen'!E654</f>
        <v>1325.079</v>
      </c>
      <c r="F654" s="78">
        <f>'2019 PSUI Customer Load'!F654+'2019 PSUI Customer Gen'!F654</f>
        <v>1301.2740000000001</v>
      </c>
      <c r="G654" s="78">
        <f>'2019 PSUI Customer Load'!G654+'2019 PSUI Customer Gen'!G654</f>
        <v>1307.982</v>
      </c>
      <c r="H654" s="78">
        <f>'2019 PSUI Customer Load'!H654+'2019 PSUI Customer Gen'!H654</f>
        <v>1287.777</v>
      </c>
      <c r="I654" s="78">
        <f>'2019 PSUI Customer Load'!I654+'2019 PSUI Customer Gen'!I654</f>
        <v>1354.876</v>
      </c>
      <c r="J654" s="78">
        <f>'2019 PSUI Customer Load'!J654+'2019 PSUI Customer Gen'!J654</f>
        <v>1454.6049999999998</v>
      </c>
      <c r="K654" s="78">
        <f>'2019 PSUI Customer Load'!K654+'2019 PSUI Customer Gen'!K654</f>
        <v>1568.1870000000001</v>
      </c>
      <c r="L654" s="78">
        <f>'2019 PSUI Customer Load'!L654+'2019 PSUI Customer Gen'!L654</f>
        <v>1637.8889999999999</v>
      </c>
      <c r="M654" s="78">
        <f>'2019 PSUI Customer Load'!M654+'2019 PSUI Customer Gen'!M654</f>
        <v>1654.8719999999998</v>
      </c>
      <c r="N654" s="78">
        <f>'2019 PSUI Customer Load'!N654+'2019 PSUI Customer Gen'!N654</f>
        <v>1666.7809999999999</v>
      </c>
      <c r="O654" s="78">
        <f>'2019 PSUI Customer Load'!O654+'2019 PSUI Customer Gen'!O654</f>
        <v>1664.0250000000001</v>
      </c>
      <c r="P654" s="78">
        <f>'2019 PSUI Customer Load'!P654+'2019 PSUI Customer Gen'!P654</f>
        <v>1666.819</v>
      </c>
      <c r="Q654" s="78">
        <f>'2019 PSUI Customer Load'!Q654+'2019 PSUI Customer Gen'!Q654</f>
        <v>1684.3340000000001</v>
      </c>
      <c r="R654" s="78">
        <f>'2019 PSUI Customer Load'!R654+'2019 PSUI Customer Gen'!R654</f>
        <v>1678.3009999999999</v>
      </c>
      <c r="S654" s="78">
        <f>'2019 PSUI Customer Load'!S654+'2019 PSUI Customer Gen'!S654</f>
        <v>1599.3230000000001</v>
      </c>
      <c r="T654" s="78">
        <f>'2019 PSUI Customer Load'!T654+'2019 PSUI Customer Gen'!T654</f>
        <v>1581.1320000000001</v>
      </c>
      <c r="U654" s="78">
        <f>'2019 PSUI Customer Load'!U654+'2019 PSUI Customer Gen'!U654</f>
        <v>1557.345</v>
      </c>
      <c r="V654" s="78">
        <f>'2019 PSUI Customer Load'!V654+'2019 PSUI Customer Gen'!V654</f>
        <v>1556.3040000000001</v>
      </c>
      <c r="W654" s="78">
        <f>'2019 PSUI Customer Load'!W654+'2019 PSUI Customer Gen'!W654</f>
        <v>1553.3589999999999</v>
      </c>
      <c r="X654" s="78">
        <f>'2019 PSUI Customer Load'!X654+'2019 PSUI Customer Gen'!X654</f>
        <v>1529.4430000000002</v>
      </c>
      <c r="Y654" s="78">
        <f>'2019 PSUI Customer Load'!Y654+'2019 PSUI Customer Gen'!Y654</f>
        <v>1503.6889999999999</v>
      </c>
      <c r="Z654" s="78">
        <f>'2019 PSUI Customer Load'!Z654+'2019 PSUI Customer Gen'!Z654</f>
        <v>1491.875</v>
      </c>
      <c r="AA654" s="86">
        <f t="shared" si="130"/>
        <v>1684.3340000000001</v>
      </c>
      <c r="AB654" s="77">
        <f t="shared" si="131"/>
        <v>2022</v>
      </c>
      <c r="AC654" s="76">
        <f t="shared" si="132"/>
        <v>8</v>
      </c>
      <c r="AD654" s="76" t="str">
        <f t="shared" si="133"/>
        <v/>
      </c>
      <c r="AE654" s="76" t="str">
        <f t="shared" si="134"/>
        <v/>
      </c>
      <c r="AF654" s="74">
        <f t="shared" si="135"/>
        <v>1684.3340000000001</v>
      </c>
      <c r="AG654" s="75" t="str">
        <f t="shared" si="136"/>
        <v>15:00</v>
      </c>
      <c r="AH654" s="74">
        <f t="shared" si="137"/>
        <v>38014.097000000002</v>
      </c>
      <c r="AI654" s="73" t="str">
        <f t="shared" si="138"/>
        <v/>
      </c>
      <c r="AJ654" s="73" t="str">
        <f t="shared" si="139"/>
        <v/>
      </c>
      <c r="AK654" s="73" t="str">
        <f t="shared" si="140"/>
        <v/>
      </c>
      <c r="AL654" s="72" t="str">
        <f t="shared" si="141"/>
        <v/>
      </c>
      <c r="AM654" s="71" t="str">
        <f t="shared" si="142"/>
        <v/>
      </c>
    </row>
    <row r="655" spans="2:39" ht="13.8" thickBot="1">
      <c r="B655" s="79">
        <v>44787</v>
      </c>
      <c r="C655" s="78">
        <f>'2019 PSUI Customer Load'!C655+'2019 PSUI Customer Gen'!C655</f>
        <v>1474.9060000000002</v>
      </c>
      <c r="D655" s="78">
        <f>'2019 PSUI Customer Load'!D655+'2019 PSUI Customer Gen'!D655</f>
        <v>1464.3040000000001</v>
      </c>
      <c r="E655" s="78">
        <f>'2019 PSUI Customer Load'!E655+'2019 PSUI Customer Gen'!E655</f>
        <v>1456.9269999999999</v>
      </c>
      <c r="F655" s="78">
        <f>'2019 PSUI Customer Load'!F655+'2019 PSUI Customer Gen'!F655</f>
        <v>1449.038</v>
      </c>
      <c r="G655" s="78">
        <f>'2019 PSUI Customer Load'!G655+'2019 PSUI Customer Gen'!G655</f>
        <v>1434.1589999999999</v>
      </c>
      <c r="H655" s="78">
        <f>'2019 PSUI Customer Load'!H655+'2019 PSUI Customer Gen'!H655</f>
        <v>1437.2670000000001</v>
      </c>
      <c r="I655" s="78">
        <f>'2019 PSUI Customer Load'!I655+'2019 PSUI Customer Gen'!I655</f>
        <v>1516.0630000000001</v>
      </c>
      <c r="J655" s="78">
        <f>'2019 PSUI Customer Load'!J655+'2019 PSUI Customer Gen'!J655</f>
        <v>1566.0500000000002</v>
      </c>
      <c r="K655" s="78">
        <f>'2019 PSUI Customer Load'!K655+'2019 PSUI Customer Gen'!K655</f>
        <v>1619.7460000000001</v>
      </c>
      <c r="L655" s="78">
        <f>'2019 PSUI Customer Load'!L655+'2019 PSUI Customer Gen'!L655</f>
        <v>1688.7170000000001</v>
      </c>
      <c r="M655" s="78">
        <f>'2019 PSUI Customer Load'!M655+'2019 PSUI Customer Gen'!M655</f>
        <v>1711.7730000000001</v>
      </c>
      <c r="N655" s="78">
        <f>'2019 PSUI Customer Load'!N655+'2019 PSUI Customer Gen'!N655</f>
        <v>1675.576</v>
      </c>
      <c r="O655" s="78">
        <f>'2019 PSUI Customer Load'!O655+'2019 PSUI Customer Gen'!O655</f>
        <v>1666.9089999999999</v>
      </c>
      <c r="P655" s="78">
        <f>'2019 PSUI Customer Load'!P655+'2019 PSUI Customer Gen'!P655</f>
        <v>1674.8029999999999</v>
      </c>
      <c r="Q655" s="78">
        <f>'2019 PSUI Customer Load'!Q655+'2019 PSUI Customer Gen'!Q655</f>
        <v>1679.732</v>
      </c>
      <c r="R655" s="78">
        <f>'2019 PSUI Customer Load'!R655+'2019 PSUI Customer Gen'!R655</f>
        <v>1665.192</v>
      </c>
      <c r="S655" s="78">
        <f>'2019 PSUI Customer Load'!S655+'2019 PSUI Customer Gen'!S655</f>
        <v>1602.4769999999999</v>
      </c>
      <c r="T655" s="78">
        <f>'2019 PSUI Customer Load'!T655+'2019 PSUI Customer Gen'!T655</f>
        <v>1585.6959999999999</v>
      </c>
      <c r="U655" s="78">
        <f>'2019 PSUI Customer Load'!U655+'2019 PSUI Customer Gen'!U655</f>
        <v>1569.425</v>
      </c>
      <c r="V655" s="78">
        <f>'2019 PSUI Customer Load'!V655+'2019 PSUI Customer Gen'!V655</f>
        <v>1551.6759999999999</v>
      </c>
      <c r="W655" s="78">
        <f>'2019 PSUI Customer Load'!W655+'2019 PSUI Customer Gen'!W655</f>
        <v>1541.9560000000001</v>
      </c>
      <c r="X655" s="78">
        <f>'2019 PSUI Customer Load'!X655+'2019 PSUI Customer Gen'!X655</f>
        <v>1522.6980000000001</v>
      </c>
      <c r="Y655" s="78">
        <f>'2019 PSUI Customer Load'!Y655+'2019 PSUI Customer Gen'!Y655</f>
        <v>1515.7380000000001</v>
      </c>
      <c r="Z655" s="78">
        <f>'2019 PSUI Customer Load'!Z655+'2019 PSUI Customer Gen'!Z655</f>
        <v>1507.9589999999998</v>
      </c>
      <c r="AA655" s="86">
        <f t="shared" si="130"/>
        <v>1711.7730000000001</v>
      </c>
      <c r="AB655" s="77">
        <f t="shared" si="131"/>
        <v>2022</v>
      </c>
      <c r="AC655" s="76">
        <f t="shared" si="132"/>
        <v>8</v>
      </c>
      <c r="AD655" s="76" t="str">
        <f t="shared" si="133"/>
        <v/>
      </c>
      <c r="AE655" s="76" t="str">
        <f t="shared" si="134"/>
        <v/>
      </c>
      <c r="AF655" s="74">
        <f t="shared" si="135"/>
        <v>1711.7730000000001</v>
      </c>
      <c r="AG655" s="75" t="str">
        <f t="shared" si="136"/>
        <v>11:00</v>
      </c>
      <c r="AH655" s="74">
        <f t="shared" si="137"/>
        <v>39290.559999999998</v>
      </c>
      <c r="AI655" s="73" t="str">
        <f t="shared" si="138"/>
        <v/>
      </c>
      <c r="AJ655" s="73" t="str">
        <f t="shared" si="139"/>
        <v/>
      </c>
      <c r="AK655" s="73" t="str">
        <f t="shared" si="140"/>
        <v/>
      </c>
      <c r="AL655" s="72" t="str">
        <f t="shared" si="141"/>
        <v/>
      </c>
      <c r="AM655" s="71" t="str">
        <f t="shared" si="142"/>
        <v/>
      </c>
    </row>
    <row r="656" spans="2:39" ht="13.8" thickBot="1">
      <c r="B656" s="79">
        <v>44788</v>
      </c>
      <c r="C656" s="78">
        <f>'2019 PSUI Customer Load'!C656+'2019 PSUI Customer Gen'!C656</f>
        <v>1488.7850000000001</v>
      </c>
      <c r="D656" s="78">
        <f>'2019 PSUI Customer Load'!D656+'2019 PSUI Customer Gen'!D656</f>
        <v>1482.7239999999999</v>
      </c>
      <c r="E656" s="78">
        <f>'2019 PSUI Customer Load'!E656+'2019 PSUI Customer Gen'!E656</f>
        <v>1460.4259999999999</v>
      </c>
      <c r="F656" s="78">
        <f>'2019 PSUI Customer Load'!F656+'2019 PSUI Customer Gen'!F656</f>
        <v>1447.7750000000001</v>
      </c>
      <c r="G656" s="78">
        <f>'2019 PSUI Customer Load'!G656+'2019 PSUI Customer Gen'!G656</f>
        <v>1415.799</v>
      </c>
      <c r="H656" s="78">
        <f>'2019 PSUI Customer Load'!H656+'2019 PSUI Customer Gen'!H656</f>
        <v>1426.4390000000001</v>
      </c>
      <c r="I656" s="78">
        <f>'2019 PSUI Customer Load'!I656+'2019 PSUI Customer Gen'!I656</f>
        <v>1576.1759999999999</v>
      </c>
      <c r="J656" s="78">
        <f>'2019 PSUI Customer Load'!J656+'2019 PSUI Customer Gen'!J656</f>
        <v>1663.154</v>
      </c>
      <c r="K656" s="78">
        <f>'2019 PSUI Customer Load'!K656+'2019 PSUI Customer Gen'!K656</f>
        <v>1777.278</v>
      </c>
      <c r="L656" s="78">
        <f>'2019 PSUI Customer Load'!L656+'2019 PSUI Customer Gen'!L656</f>
        <v>1809.8249999999998</v>
      </c>
      <c r="M656" s="78">
        <f>'2019 PSUI Customer Load'!M656+'2019 PSUI Customer Gen'!M656</f>
        <v>1747.0329999999999</v>
      </c>
      <c r="N656" s="78">
        <f>'2019 PSUI Customer Load'!N656+'2019 PSUI Customer Gen'!N656</f>
        <v>1855.912</v>
      </c>
      <c r="O656" s="78">
        <f>'2019 PSUI Customer Load'!O656+'2019 PSUI Customer Gen'!O656</f>
        <v>1856.8890000000001</v>
      </c>
      <c r="P656" s="78">
        <f>'2019 PSUI Customer Load'!P656+'2019 PSUI Customer Gen'!P656</f>
        <v>1872.5989999999999</v>
      </c>
      <c r="Q656" s="78">
        <f>'2019 PSUI Customer Load'!Q656+'2019 PSUI Customer Gen'!Q656</f>
        <v>1804.0410000000002</v>
      </c>
      <c r="R656" s="78">
        <f>'2019 PSUI Customer Load'!R656+'2019 PSUI Customer Gen'!R656</f>
        <v>1898.0569999999998</v>
      </c>
      <c r="S656" s="78">
        <f>'2019 PSUI Customer Load'!S656+'2019 PSUI Customer Gen'!S656</f>
        <v>1745.499</v>
      </c>
      <c r="T656" s="78">
        <f>'2019 PSUI Customer Load'!T656+'2019 PSUI Customer Gen'!T656</f>
        <v>1697.6779999999999</v>
      </c>
      <c r="U656" s="78">
        <f>'2019 PSUI Customer Load'!U656+'2019 PSUI Customer Gen'!U656</f>
        <v>1679.277</v>
      </c>
      <c r="V656" s="78">
        <f>'2019 PSUI Customer Load'!V656+'2019 PSUI Customer Gen'!V656</f>
        <v>1634.8530000000001</v>
      </c>
      <c r="W656" s="78">
        <f>'2019 PSUI Customer Load'!W656+'2019 PSUI Customer Gen'!W656</f>
        <v>1630.692</v>
      </c>
      <c r="X656" s="78">
        <f>'2019 PSUI Customer Load'!X656+'2019 PSUI Customer Gen'!X656</f>
        <v>1616.2439999999999</v>
      </c>
      <c r="Y656" s="78">
        <f>'2019 PSUI Customer Load'!Y656+'2019 PSUI Customer Gen'!Y656</f>
        <v>1575.5529999999999</v>
      </c>
      <c r="Z656" s="78">
        <f>'2019 PSUI Customer Load'!Z656+'2019 PSUI Customer Gen'!Z656</f>
        <v>1551.153</v>
      </c>
      <c r="AA656" s="86">
        <f t="shared" si="130"/>
        <v>1898.0569999999998</v>
      </c>
      <c r="AB656" s="77">
        <f t="shared" si="131"/>
        <v>2022</v>
      </c>
      <c r="AC656" s="76">
        <f t="shared" si="132"/>
        <v>8</v>
      </c>
      <c r="AD656" s="76" t="str">
        <f t="shared" si="133"/>
        <v/>
      </c>
      <c r="AE656" s="76" t="str">
        <f t="shared" si="134"/>
        <v/>
      </c>
      <c r="AF656" s="74">
        <f t="shared" si="135"/>
        <v>1898.0569999999998</v>
      </c>
      <c r="AG656" s="75" t="str">
        <f t="shared" si="136"/>
        <v>16:00</v>
      </c>
      <c r="AH656" s="74">
        <f t="shared" si="137"/>
        <v>41611.917999999998</v>
      </c>
      <c r="AI656" s="73" t="str">
        <f t="shared" si="138"/>
        <v/>
      </c>
      <c r="AJ656" s="73" t="str">
        <f t="shared" si="139"/>
        <v/>
      </c>
      <c r="AK656" s="73" t="str">
        <f t="shared" si="140"/>
        <v/>
      </c>
      <c r="AL656" s="72" t="str">
        <f t="shared" si="141"/>
        <v/>
      </c>
      <c r="AM656" s="71" t="str">
        <f t="shared" si="142"/>
        <v/>
      </c>
    </row>
    <row r="657" spans="2:39" ht="13.8" thickBot="1">
      <c r="B657" s="79">
        <v>44789</v>
      </c>
      <c r="C657" s="78">
        <f>'2019 PSUI Customer Load'!C657+'2019 PSUI Customer Gen'!C657</f>
        <v>1534.9169999999999</v>
      </c>
      <c r="D657" s="78">
        <f>'2019 PSUI Customer Load'!D657+'2019 PSUI Customer Gen'!D657</f>
        <v>1515.5740000000001</v>
      </c>
      <c r="E657" s="78">
        <f>'2019 PSUI Customer Load'!E657+'2019 PSUI Customer Gen'!E657</f>
        <v>1504.8869999999999</v>
      </c>
      <c r="F657" s="78">
        <f>'2019 PSUI Customer Load'!F657+'2019 PSUI Customer Gen'!F657</f>
        <v>1499.973</v>
      </c>
      <c r="G657" s="78">
        <f>'2019 PSUI Customer Load'!G657+'2019 PSUI Customer Gen'!G657</f>
        <v>1497.44</v>
      </c>
      <c r="H657" s="78">
        <f>'2019 PSUI Customer Load'!H657+'2019 PSUI Customer Gen'!H657</f>
        <v>1512.867</v>
      </c>
      <c r="I657" s="78">
        <f>'2019 PSUI Customer Load'!I657+'2019 PSUI Customer Gen'!I657</f>
        <v>1628.395</v>
      </c>
      <c r="J657" s="78">
        <f>'2019 PSUI Customer Load'!J657+'2019 PSUI Customer Gen'!J657</f>
        <v>1751.2809999999999</v>
      </c>
      <c r="K657" s="78">
        <f>'2019 PSUI Customer Load'!K657+'2019 PSUI Customer Gen'!K657</f>
        <v>1828.7470000000001</v>
      </c>
      <c r="L657" s="78">
        <f>'2019 PSUI Customer Load'!L657+'2019 PSUI Customer Gen'!L657</f>
        <v>1901.556</v>
      </c>
      <c r="M657" s="78">
        <f>'2019 PSUI Customer Load'!M657+'2019 PSUI Customer Gen'!M657</f>
        <v>1946.163</v>
      </c>
      <c r="N657" s="78">
        <f>'2019 PSUI Customer Load'!N657+'2019 PSUI Customer Gen'!N657</f>
        <v>1918.328</v>
      </c>
      <c r="O657" s="78">
        <f>'2019 PSUI Customer Load'!O657+'2019 PSUI Customer Gen'!O657</f>
        <v>1937.7369999999999</v>
      </c>
      <c r="P657" s="78">
        <f>'2019 PSUI Customer Load'!P657+'2019 PSUI Customer Gen'!P657</f>
        <v>1938.0429999999999</v>
      </c>
      <c r="Q657" s="78">
        <f>'2019 PSUI Customer Load'!Q657+'2019 PSUI Customer Gen'!Q657</f>
        <v>1892.0329999999999</v>
      </c>
      <c r="R657" s="78">
        <f>'2019 PSUI Customer Load'!R657+'2019 PSUI Customer Gen'!R657</f>
        <v>1865.1979999999999</v>
      </c>
      <c r="S657" s="78">
        <f>'2019 PSUI Customer Load'!S657+'2019 PSUI Customer Gen'!S657</f>
        <v>1769.7640000000001</v>
      </c>
      <c r="T657" s="78">
        <f>'2019 PSUI Customer Load'!T657+'2019 PSUI Customer Gen'!T657</f>
        <v>1713.954</v>
      </c>
      <c r="U657" s="78">
        <f>'2019 PSUI Customer Load'!U657+'2019 PSUI Customer Gen'!U657</f>
        <v>1679.1569999999999</v>
      </c>
      <c r="V657" s="78">
        <f>'2019 PSUI Customer Load'!V657+'2019 PSUI Customer Gen'!V657</f>
        <v>1654.4349999999999</v>
      </c>
      <c r="W657" s="78">
        <f>'2019 PSUI Customer Load'!W657+'2019 PSUI Customer Gen'!W657</f>
        <v>1632.0709999999999</v>
      </c>
      <c r="X657" s="78">
        <f>'2019 PSUI Customer Load'!X657+'2019 PSUI Customer Gen'!X657</f>
        <v>1602.4380000000001</v>
      </c>
      <c r="Y657" s="78">
        <f>'2019 PSUI Customer Load'!Y657+'2019 PSUI Customer Gen'!Y657</f>
        <v>1563.4829999999999</v>
      </c>
      <c r="Z657" s="78">
        <f>'2019 PSUI Customer Load'!Z657+'2019 PSUI Customer Gen'!Z657</f>
        <v>1543.74</v>
      </c>
      <c r="AA657" s="86">
        <f t="shared" si="130"/>
        <v>1946.163</v>
      </c>
      <c r="AB657" s="77">
        <f t="shared" si="131"/>
        <v>2022</v>
      </c>
      <c r="AC657" s="76">
        <f t="shared" si="132"/>
        <v>8</v>
      </c>
      <c r="AD657" s="76" t="str">
        <f t="shared" si="133"/>
        <v/>
      </c>
      <c r="AE657" s="76" t="str">
        <f t="shared" si="134"/>
        <v/>
      </c>
      <c r="AF657" s="74">
        <f t="shared" si="135"/>
        <v>1946.163</v>
      </c>
      <c r="AG657" s="75" t="str">
        <f t="shared" si="136"/>
        <v>11:00</v>
      </c>
      <c r="AH657" s="74">
        <f t="shared" si="137"/>
        <v>42778.344000000005</v>
      </c>
      <c r="AI657" s="73" t="str">
        <f t="shared" si="138"/>
        <v/>
      </c>
      <c r="AJ657" s="73" t="str">
        <f t="shared" si="139"/>
        <v/>
      </c>
      <c r="AK657" s="73" t="str">
        <f t="shared" si="140"/>
        <v/>
      </c>
      <c r="AL657" s="72" t="str">
        <f t="shared" si="141"/>
        <v/>
      </c>
      <c r="AM657" s="71" t="str">
        <f t="shared" si="142"/>
        <v/>
      </c>
    </row>
    <row r="658" spans="2:39" ht="13.8" thickBot="1">
      <c r="B658" s="79">
        <v>44790</v>
      </c>
      <c r="C658" s="78">
        <f>'2019 PSUI Customer Load'!C658+'2019 PSUI Customer Gen'!C658</f>
        <v>1528.3309999999999</v>
      </c>
      <c r="D658" s="78">
        <f>'2019 PSUI Customer Load'!D658+'2019 PSUI Customer Gen'!D658</f>
        <v>1515.1409999999998</v>
      </c>
      <c r="E658" s="78">
        <f>'2019 PSUI Customer Load'!E658+'2019 PSUI Customer Gen'!E658</f>
        <v>1507.258</v>
      </c>
      <c r="F658" s="78">
        <f>'2019 PSUI Customer Load'!F658+'2019 PSUI Customer Gen'!F658</f>
        <v>1504.078</v>
      </c>
      <c r="G658" s="78">
        <f>'2019 PSUI Customer Load'!G658+'2019 PSUI Customer Gen'!G658</f>
        <v>1508.289</v>
      </c>
      <c r="H658" s="78">
        <f>'2019 PSUI Customer Load'!H658+'2019 PSUI Customer Gen'!H658</f>
        <v>1544.954</v>
      </c>
      <c r="I658" s="78">
        <f>'2019 PSUI Customer Load'!I658+'2019 PSUI Customer Gen'!I658</f>
        <v>1582.8610000000001</v>
      </c>
      <c r="J658" s="78">
        <f>'2019 PSUI Customer Load'!J658+'2019 PSUI Customer Gen'!J658</f>
        <v>1763.201</v>
      </c>
      <c r="K658" s="78">
        <f>'2019 PSUI Customer Load'!K658+'2019 PSUI Customer Gen'!K658</f>
        <v>1800.0239999999999</v>
      </c>
      <c r="L658" s="78">
        <f>'2019 PSUI Customer Load'!L658+'2019 PSUI Customer Gen'!L658</f>
        <v>1903.2840000000001</v>
      </c>
      <c r="M658" s="78">
        <f>'2019 PSUI Customer Load'!M658+'2019 PSUI Customer Gen'!M658</f>
        <v>1963.2160000000001</v>
      </c>
      <c r="N658" s="78">
        <f>'2019 PSUI Customer Load'!N658+'2019 PSUI Customer Gen'!N658</f>
        <v>1917.8440000000001</v>
      </c>
      <c r="O658" s="78">
        <f>'2019 PSUI Customer Load'!O658+'2019 PSUI Customer Gen'!O658</f>
        <v>1901.002</v>
      </c>
      <c r="P658" s="78">
        <f>'2019 PSUI Customer Load'!P658+'2019 PSUI Customer Gen'!P658</f>
        <v>1889.3620000000001</v>
      </c>
      <c r="Q658" s="78">
        <f>'2019 PSUI Customer Load'!Q658+'2019 PSUI Customer Gen'!Q658</f>
        <v>1875.422</v>
      </c>
      <c r="R658" s="78">
        <f>'2019 PSUI Customer Load'!R658+'2019 PSUI Customer Gen'!R658</f>
        <v>1862.683</v>
      </c>
      <c r="S658" s="78">
        <f>'2019 PSUI Customer Load'!S658+'2019 PSUI Customer Gen'!S658</f>
        <v>1753.069</v>
      </c>
      <c r="T658" s="78">
        <f>'2019 PSUI Customer Load'!T658+'2019 PSUI Customer Gen'!T658</f>
        <v>1729.0610000000001</v>
      </c>
      <c r="U658" s="78">
        <f>'2019 PSUI Customer Load'!U658+'2019 PSUI Customer Gen'!U658</f>
        <v>1742.6770000000001</v>
      </c>
      <c r="V658" s="78">
        <f>'2019 PSUI Customer Load'!V658+'2019 PSUI Customer Gen'!V658</f>
        <v>1705.2360000000001</v>
      </c>
      <c r="W658" s="78">
        <f>'2019 PSUI Customer Load'!W658+'2019 PSUI Customer Gen'!W658</f>
        <v>1682.384</v>
      </c>
      <c r="X658" s="78">
        <f>'2019 PSUI Customer Load'!X658+'2019 PSUI Customer Gen'!X658</f>
        <v>1659.654</v>
      </c>
      <c r="Y658" s="78">
        <f>'2019 PSUI Customer Load'!Y658+'2019 PSUI Customer Gen'!Y658</f>
        <v>1601.1770000000001</v>
      </c>
      <c r="Z658" s="78">
        <f>'2019 PSUI Customer Load'!Z658+'2019 PSUI Customer Gen'!Z658</f>
        <v>1564.8620000000001</v>
      </c>
      <c r="AA658" s="86">
        <f t="shared" si="130"/>
        <v>1963.2160000000001</v>
      </c>
      <c r="AB658" s="77">
        <f t="shared" si="131"/>
        <v>2022</v>
      </c>
      <c r="AC658" s="76">
        <f t="shared" si="132"/>
        <v>8</v>
      </c>
      <c r="AD658" s="76" t="str">
        <f t="shared" si="133"/>
        <v/>
      </c>
      <c r="AE658" s="76" t="str">
        <f t="shared" si="134"/>
        <v/>
      </c>
      <c r="AF658" s="74">
        <f t="shared" si="135"/>
        <v>1963.2160000000001</v>
      </c>
      <c r="AG658" s="75" t="str">
        <f t="shared" si="136"/>
        <v>11:00</v>
      </c>
      <c r="AH658" s="74">
        <f t="shared" si="137"/>
        <v>42968.286000000007</v>
      </c>
      <c r="AI658" s="73" t="str">
        <f t="shared" si="138"/>
        <v/>
      </c>
      <c r="AJ658" s="73" t="str">
        <f t="shared" si="139"/>
        <v/>
      </c>
      <c r="AK658" s="73" t="str">
        <f t="shared" si="140"/>
        <v/>
      </c>
      <c r="AL658" s="72" t="str">
        <f t="shared" si="141"/>
        <v/>
      </c>
      <c r="AM658" s="71" t="str">
        <f t="shared" si="142"/>
        <v/>
      </c>
    </row>
    <row r="659" spans="2:39" ht="13.8" thickBot="1">
      <c r="B659" s="79">
        <v>44791</v>
      </c>
      <c r="C659" s="78">
        <f>'2019 PSUI Customer Load'!C659+'2019 PSUI Customer Gen'!C659</f>
        <v>1521.9649999999999</v>
      </c>
      <c r="D659" s="78">
        <f>'2019 PSUI Customer Load'!D659+'2019 PSUI Customer Gen'!D659</f>
        <v>1501.075</v>
      </c>
      <c r="E659" s="78">
        <f>'2019 PSUI Customer Load'!E659+'2019 PSUI Customer Gen'!E659</f>
        <v>1484.2629999999999</v>
      </c>
      <c r="F659" s="78">
        <f>'2019 PSUI Customer Load'!F659+'2019 PSUI Customer Gen'!F659</f>
        <v>1482.5529999999999</v>
      </c>
      <c r="G659" s="78">
        <f>'2019 PSUI Customer Load'!G659+'2019 PSUI Customer Gen'!G659</f>
        <v>1481.6869999999999</v>
      </c>
      <c r="H659" s="78">
        <f>'2019 PSUI Customer Load'!H659+'2019 PSUI Customer Gen'!H659</f>
        <v>1508.7329999999999</v>
      </c>
      <c r="I659" s="78">
        <f>'2019 PSUI Customer Load'!I659+'2019 PSUI Customer Gen'!I659</f>
        <v>1622.7629999999999</v>
      </c>
      <c r="J659" s="78">
        <f>'2019 PSUI Customer Load'!J659+'2019 PSUI Customer Gen'!J659</f>
        <v>1669.0050000000001</v>
      </c>
      <c r="K659" s="78">
        <f>'2019 PSUI Customer Load'!K659+'2019 PSUI Customer Gen'!K659</f>
        <v>1764.2839999999999</v>
      </c>
      <c r="L659" s="78">
        <f>'2019 PSUI Customer Load'!L659+'2019 PSUI Customer Gen'!L659</f>
        <v>1861.644</v>
      </c>
      <c r="M659" s="78">
        <f>'2019 PSUI Customer Load'!M659+'2019 PSUI Customer Gen'!M659</f>
        <v>1911.4110000000001</v>
      </c>
      <c r="N659" s="78">
        <f>'2019 PSUI Customer Load'!N659+'2019 PSUI Customer Gen'!N659</f>
        <v>1909.2239999999999</v>
      </c>
      <c r="O659" s="78">
        <f>'2019 PSUI Customer Load'!O659+'2019 PSUI Customer Gen'!O659</f>
        <v>1908.549</v>
      </c>
      <c r="P659" s="78">
        <f>'2019 PSUI Customer Load'!P659+'2019 PSUI Customer Gen'!P659</f>
        <v>1918.961</v>
      </c>
      <c r="Q659" s="78">
        <f>'2019 PSUI Customer Load'!Q659+'2019 PSUI Customer Gen'!Q659</f>
        <v>1910.038</v>
      </c>
      <c r="R659" s="78">
        <f>'2019 PSUI Customer Load'!R659+'2019 PSUI Customer Gen'!R659</f>
        <v>1867.0120000000002</v>
      </c>
      <c r="S659" s="78">
        <f>'2019 PSUI Customer Load'!S659+'2019 PSUI Customer Gen'!S659</f>
        <v>1804.8890000000001</v>
      </c>
      <c r="T659" s="78">
        <f>'2019 PSUI Customer Load'!T659+'2019 PSUI Customer Gen'!T659</f>
        <v>1768.404</v>
      </c>
      <c r="U659" s="78">
        <f>'2019 PSUI Customer Load'!U659+'2019 PSUI Customer Gen'!U659</f>
        <v>1749.9590000000001</v>
      </c>
      <c r="V659" s="78">
        <f>'2019 PSUI Customer Load'!V659+'2019 PSUI Customer Gen'!V659</f>
        <v>1672.7169999999999</v>
      </c>
      <c r="W659" s="78">
        <f>'2019 PSUI Customer Load'!W659+'2019 PSUI Customer Gen'!W659</f>
        <v>1658.5509999999999</v>
      </c>
      <c r="X659" s="78">
        <f>'2019 PSUI Customer Load'!X659+'2019 PSUI Customer Gen'!X659</f>
        <v>1628.9010000000001</v>
      </c>
      <c r="Y659" s="78">
        <f>'2019 PSUI Customer Load'!Y659+'2019 PSUI Customer Gen'!Y659</f>
        <v>1563.0169999999998</v>
      </c>
      <c r="Z659" s="78">
        <f>'2019 PSUI Customer Load'!Z659+'2019 PSUI Customer Gen'!Z659</f>
        <v>1534.8</v>
      </c>
      <c r="AA659" s="86">
        <f t="shared" si="130"/>
        <v>1918.961</v>
      </c>
      <c r="AB659" s="77">
        <f t="shared" si="131"/>
        <v>2022</v>
      </c>
      <c r="AC659" s="76">
        <f t="shared" si="132"/>
        <v>8</v>
      </c>
      <c r="AD659" s="76" t="str">
        <f t="shared" si="133"/>
        <v/>
      </c>
      <c r="AE659" s="76" t="str">
        <f t="shared" si="134"/>
        <v/>
      </c>
      <c r="AF659" s="74">
        <f t="shared" si="135"/>
        <v>1918.961</v>
      </c>
      <c r="AG659" s="75" t="str">
        <f t="shared" si="136"/>
        <v>14:00</v>
      </c>
      <c r="AH659" s="74">
        <f t="shared" si="137"/>
        <v>42623.365999999995</v>
      </c>
      <c r="AI659" s="73" t="str">
        <f t="shared" si="138"/>
        <v/>
      </c>
      <c r="AJ659" s="73" t="str">
        <f t="shared" si="139"/>
        <v/>
      </c>
      <c r="AK659" s="73" t="str">
        <f t="shared" si="140"/>
        <v/>
      </c>
      <c r="AL659" s="72" t="str">
        <f t="shared" si="141"/>
        <v/>
      </c>
      <c r="AM659" s="71" t="str">
        <f t="shared" si="142"/>
        <v/>
      </c>
    </row>
    <row r="660" spans="2:39" ht="13.8" thickBot="1">
      <c r="B660" s="79">
        <v>44792</v>
      </c>
      <c r="C660" s="78">
        <f>'2019 PSUI Customer Load'!C660+'2019 PSUI Customer Gen'!C660</f>
        <v>1488.5409999999999</v>
      </c>
      <c r="D660" s="78">
        <f>'2019 PSUI Customer Load'!D660+'2019 PSUI Customer Gen'!D660</f>
        <v>1468.114</v>
      </c>
      <c r="E660" s="78">
        <f>'2019 PSUI Customer Load'!E660+'2019 PSUI Customer Gen'!E660</f>
        <v>1455.8040000000001</v>
      </c>
      <c r="F660" s="78">
        <f>'2019 PSUI Customer Load'!F660+'2019 PSUI Customer Gen'!F660</f>
        <v>1459.7669999999998</v>
      </c>
      <c r="G660" s="78">
        <f>'2019 PSUI Customer Load'!G660+'2019 PSUI Customer Gen'!G660</f>
        <v>1468.329</v>
      </c>
      <c r="H660" s="78">
        <f>'2019 PSUI Customer Load'!H660+'2019 PSUI Customer Gen'!H660</f>
        <v>1489.509</v>
      </c>
      <c r="I660" s="78">
        <f>'2019 PSUI Customer Load'!I660+'2019 PSUI Customer Gen'!I660</f>
        <v>1611.2260000000001</v>
      </c>
      <c r="J660" s="78">
        <f>'2019 PSUI Customer Load'!J660+'2019 PSUI Customer Gen'!J660</f>
        <v>1725.537</v>
      </c>
      <c r="K660" s="78">
        <f>'2019 PSUI Customer Load'!K660+'2019 PSUI Customer Gen'!K660</f>
        <v>1889.585</v>
      </c>
      <c r="L660" s="78">
        <f>'2019 PSUI Customer Load'!L660+'2019 PSUI Customer Gen'!L660</f>
        <v>1970.3330000000001</v>
      </c>
      <c r="M660" s="78">
        <f>'2019 PSUI Customer Load'!M660+'2019 PSUI Customer Gen'!M660</f>
        <v>1984.259</v>
      </c>
      <c r="N660" s="78">
        <f>'2019 PSUI Customer Load'!N660+'2019 PSUI Customer Gen'!N660</f>
        <v>1974.471</v>
      </c>
      <c r="O660" s="78">
        <f>'2019 PSUI Customer Load'!O660+'2019 PSUI Customer Gen'!O660</f>
        <v>1968.6479999999999</v>
      </c>
      <c r="P660" s="78">
        <f>'2019 PSUI Customer Load'!P660+'2019 PSUI Customer Gen'!P660</f>
        <v>1967.96</v>
      </c>
      <c r="Q660" s="78">
        <f>'2019 PSUI Customer Load'!Q660+'2019 PSUI Customer Gen'!Q660</f>
        <v>1943.327</v>
      </c>
      <c r="R660" s="78">
        <f>'2019 PSUI Customer Load'!R660+'2019 PSUI Customer Gen'!R660</f>
        <v>1922.7820000000002</v>
      </c>
      <c r="S660" s="78">
        <f>'2019 PSUI Customer Load'!S660+'2019 PSUI Customer Gen'!S660</f>
        <v>1821.85</v>
      </c>
      <c r="T660" s="78">
        <f>'2019 PSUI Customer Load'!T660+'2019 PSUI Customer Gen'!T660</f>
        <v>1775.7549999999999</v>
      </c>
      <c r="U660" s="78">
        <f>'2019 PSUI Customer Load'!U660+'2019 PSUI Customer Gen'!U660</f>
        <v>1748.7510000000002</v>
      </c>
      <c r="V660" s="78">
        <f>'2019 PSUI Customer Load'!V660+'2019 PSUI Customer Gen'!V660</f>
        <v>1689.4</v>
      </c>
      <c r="W660" s="78">
        <f>'2019 PSUI Customer Load'!W660+'2019 PSUI Customer Gen'!W660</f>
        <v>1661.6279999999999</v>
      </c>
      <c r="X660" s="78">
        <f>'2019 PSUI Customer Load'!X660+'2019 PSUI Customer Gen'!X660</f>
        <v>1632.2860000000001</v>
      </c>
      <c r="Y660" s="78">
        <f>'2019 PSUI Customer Load'!Y660+'2019 PSUI Customer Gen'!Y660</f>
        <v>1586.624</v>
      </c>
      <c r="Z660" s="78">
        <f>'2019 PSUI Customer Load'!Z660+'2019 PSUI Customer Gen'!Z660</f>
        <v>1570.2719999999999</v>
      </c>
      <c r="AA660" s="86">
        <f t="shared" si="130"/>
        <v>1984.259</v>
      </c>
      <c r="AB660" s="77">
        <f t="shared" si="131"/>
        <v>2022</v>
      </c>
      <c r="AC660" s="76">
        <f t="shared" si="132"/>
        <v>8</v>
      </c>
      <c r="AD660" s="76" t="str">
        <f t="shared" si="133"/>
        <v/>
      </c>
      <c r="AE660" s="76" t="str">
        <f t="shared" si="134"/>
        <v/>
      </c>
      <c r="AF660" s="74">
        <f t="shared" si="135"/>
        <v>1984.259</v>
      </c>
      <c r="AG660" s="75" t="str">
        <f t="shared" si="136"/>
        <v>11:00</v>
      </c>
      <c r="AH660" s="74">
        <f t="shared" si="137"/>
        <v>43259.017</v>
      </c>
      <c r="AI660" s="73" t="str">
        <f t="shared" si="138"/>
        <v/>
      </c>
      <c r="AJ660" s="73" t="str">
        <f t="shared" si="139"/>
        <v/>
      </c>
      <c r="AK660" s="73" t="str">
        <f t="shared" si="140"/>
        <v/>
      </c>
      <c r="AL660" s="72" t="str">
        <f t="shared" si="141"/>
        <v/>
      </c>
      <c r="AM660" s="71" t="str">
        <f t="shared" si="142"/>
        <v/>
      </c>
    </row>
    <row r="661" spans="2:39" ht="13.8" thickBot="1">
      <c r="B661" s="79">
        <v>44793</v>
      </c>
      <c r="C661" s="78">
        <f>'2019 PSUI Customer Load'!C661+'2019 PSUI Customer Gen'!C661</f>
        <v>1536.8720000000001</v>
      </c>
      <c r="D661" s="78">
        <f>'2019 PSUI Customer Load'!D661+'2019 PSUI Customer Gen'!D661</f>
        <v>1511.1859999999999</v>
      </c>
      <c r="E661" s="78">
        <f>'2019 PSUI Customer Load'!E661+'2019 PSUI Customer Gen'!E661</f>
        <v>1492.0629999999999</v>
      </c>
      <c r="F661" s="78">
        <f>'2019 PSUI Customer Load'!F661+'2019 PSUI Customer Gen'!F661</f>
        <v>1472.5329999999999</v>
      </c>
      <c r="G661" s="78">
        <f>'2019 PSUI Customer Load'!G661+'2019 PSUI Customer Gen'!G661</f>
        <v>1460.8109999999999</v>
      </c>
      <c r="H661" s="78">
        <f>'2019 PSUI Customer Load'!H661+'2019 PSUI Customer Gen'!H661</f>
        <v>1472.646</v>
      </c>
      <c r="I661" s="78">
        <f>'2019 PSUI Customer Load'!I661+'2019 PSUI Customer Gen'!I661</f>
        <v>1550.73</v>
      </c>
      <c r="J661" s="78">
        <f>'2019 PSUI Customer Load'!J661+'2019 PSUI Customer Gen'!J661</f>
        <v>1628.087</v>
      </c>
      <c r="K661" s="78">
        <f>'2019 PSUI Customer Load'!K661+'2019 PSUI Customer Gen'!K661</f>
        <v>1737.8300000000002</v>
      </c>
      <c r="L661" s="78">
        <f>'2019 PSUI Customer Load'!L661+'2019 PSUI Customer Gen'!L661</f>
        <v>1801.652</v>
      </c>
      <c r="M661" s="78">
        <f>'2019 PSUI Customer Load'!M661+'2019 PSUI Customer Gen'!M661</f>
        <v>1836.761</v>
      </c>
      <c r="N661" s="78">
        <f>'2019 PSUI Customer Load'!N661+'2019 PSUI Customer Gen'!N661</f>
        <v>1849.865</v>
      </c>
      <c r="O661" s="78">
        <f>'2019 PSUI Customer Load'!O661+'2019 PSUI Customer Gen'!O661</f>
        <v>1869.106</v>
      </c>
      <c r="P661" s="78">
        <f>'2019 PSUI Customer Load'!P661+'2019 PSUI Customer Gen'!P661</f>
        <v>1856.4950000000001</v>
      </c>
      <c r="Q661" s="78">
        <f>'2019 PSUI Customer Load'!Q661+'2019 PSUI Customer Gen'!Q661</f>
        <v>1872.088</v>
      </c>
      <c r="R661" s="78">
        <f>'2019 PSUI Customer Load'!R661+'2019 PSUI Customer Gen'!R661</f>
        <v>1862.5930000000001</v>
      </c>
      <c r="S661" s="78">
        <f>'2019 PSUI Customer Load'!S661+'2019 PSUI Customer Gen'!S661</f>
        <v>1778.3539999999998</v>
      </c>
      <c r="T661" s="78">
        <f>'2019 PSUI Customer Load'!T661+'2019 PSUI Customer Gen'!T661</f>
        <v>1745.067</v>
      </c>
      <c r="U661" s="78">
        <f>'2019 PSUI Customer Load'!U661+'2019 PSUI Customer Gen'!U661</f>
        <v>1697.107</v>
      </c>
      <c r="V661" s="78">
        <f>'2019 PSUI Customer Load'!V661+'2019 PSUI Customer Gen'!V661</f>
        <v>1686.8449999999998</v>
      </c>
      <c r="W661" s="78">
        <f>'2019 PSUI Customer Load'!W661+'2019 PSUI Customer Gen'!W661</f>
        <v>1677.6469999999999</v>
      </c>
      <c r="X661" s="78">
        <f>'2019 PSUI Customer Load'!X661+'2019 PSUI Customer Gen'!X661</f>
        <v>1649.143</v>
      </c>
      <c r="Y661" s="78">
        <f>'2019 PSUI Customer Load'!Y661+'2019 PSUI Customer Gen'!Y661</f>
        <v>1646.1759999999999</v>
      </c>
      <c r="Z661" s="78">
        <f>'2019 PSUI Customer Load'!Z661+'2019 PSUI Customer Gen'!Z661</f>
        <v>1635.894</v>
      </c>
      <c r="AA661" s="86">
        <f t="shared" si="130"/>
        <v>1872.088</v>
      </c>
      <c r="AB661" s="77">
        <f t="shared" si="131"/>
        <v>2022</v>
      </c>
      <c r="AC661" s="76">
        <f t="shared" si="132"/>
        <v>8</v>
      </c>
      <c r="AD661" s="76" t="str">
        <f t="shared" si="133"/>
        <v/>
      </c>
      <c r="AE661" s="76" t="str">
        <f t="shared" si="134"/>
        <v/>
      </c>
      <c r="AF661" s="74">
        <f t="shared" si="135"/>
        <v>1872.088</v>
      </c>
      <c r="AG661" s="75" t="str">
        <f t="shared" si="136"/>
        <v>15:00</v>
      </c>
      <c r="AH661" s="74">
        <f t="shared" si="137"/>
        <v>42199.639000000003</v>
      </c>
      <c r="AI661" s="73" t="str">
        <f t="shared" si="138"/>
        <v/>
      </c>
      <c r="AJ661" s="73" t="str">
        <f t="shared" si="139"/>
        <v/>
      </c>
      <c r="AK661" s="73" t="str">
        <f t="shared" si="140"/>
        <v/>
      </c>
      <c r="AL661" s="72" t="str">
        <f t="shared" si="141"/>
        <v/>
      </c>
      <c r="AM661" s="71" t="str">
        <f t="shared" si="142"/>
        <v/>
      </c>
    </row>
    <row r="662" spans="2:39" ht="13.8" thickBot="1">
      <c r="B662" s="79">
        <v>44794</v>
      </c>
      <c r="C662" s="78">
        <f>'2019 PSUI Customer Load'!C662+'2019 PSUI Customer Gen'!C662</f>
        <v>1629.3229999999999</v>
      </c>
      <c r="D662" s="78">
        <f>'2019 PSUI Customer Load'!D662+'2019 PSUI Customer Gen'!D662</f>
        <v>1643.748</v>
      </c>
      <c r="E662" s="78">
        <f>'2019 PSUI Customer Load'!E662+'2019 PSUI Customer Gen'!E662</f>
        <v>1658.2260000000001</v>
      </c>
      <c r="F662" s="78">
        <f>'2019 PSUI Customer Load'!F662+'2019 PSUI Customer Gen'!F662</f>
        <v>1669.7370000000001</v>
      </c>
      <c r="G662" s="78">
        <f>'2019 PSUI Customer Load'!G662+'2019 PSUI Customer Gen'!G662</f>
        <v>1658.5010000000002</v>
      </c>
      <c r="H662" s="78">
        <f>'2019 PSUI Customer Load'!H662+'2019 PSUI Customer Gen'!H662</f>
        <v>1709.731</v>
      </c>
      <c r="I662" s="78">
        <f>'2019 PSUI Customer Load'!I662+'2019 PSUI Customer Gen'!I662</f>
        <v>1789.4830000000002</v>
      </c>
      <c r="J662" s="78">
        <f>'2019 PSUI Customer Load'!J662+'2019 PSUI Customer Gen'!J662</f>
        <v>1801.6399999999999</v>
      </c>
      <c r="K662" s="78">
        <f>'2019 PSUI Customer Load'!K662+'2019 PSUI Customer Gen'!K662</f>
        <v>1820.971</v>
      </c>
      <c r="L662" s="78">
        <f>'2019 PSUI Customer Load'!L662+'2019 PSUI Customer Gen'!L662</f>
        <v>1861.848</v>
      </c>
      <c r="M662" s="78">
        <f>'2019 PSUI Customer Load'!M662+'2019 PSUI Customer Gen'!M662</f>
        <v>1871.4960000000001</v>
      </c>
      <c r="N662" s="78">
        <f>'2019 PSUI Customer Load'!N662+'2019 PSUI Customer Gen'!N662</f>
        <v>1858.1019999999999</v>
      </c>
      <c r="O662" s="78">
        <f>'2019 PSUI Customer Load'!O662+'2019 PSUI Customer Gen'!O662</f>
        <v>1857.3690000000001</v>
      </c>
      <c r="P662" s="78">
        <f>'2019 PSUI Customer Load'!P662+'2019 PSUI Customer Gen'!P662</f>
        <v>1868.8880000000001</v>
      </c>
      <c r="Q662" s="78">
        <f>'2019 PSUI Customer Load'!Q662+'2019 PSUI Customer Gen'!Q662</f>
        <v>1890.3600000000001</v>
      </c>
      <c r="R662" s="78">
        <f>'2019 PSUI Customer Load'!R662+'2019 PSUI Customer Gen'!R662</f>
        <v>1861.2329999999999</v>
      </c>
      <c r="S662" s="78">
        <f>'2019 PSUI Customer Load'!S662+'2019 PSUI Customer Gen'!S662</f>
        <v>1808.44</v>
      </c>
      <c r="T662" s="78">
        <f>'2019 PSUI Customer Load'!T662+'2019 PSUI Customer Gen'!T662</f>
        <v>1815.5170000000001</v>
      </c>
      <c r="U662" s="78">
        <f>'2019 PSUI Customer Load'!U662+'2019 PSUI Customer Gen'!U662</f>
        <v>1814.5140000000001</v>
      </c>
      <c r="V662" s="78">
        <f>'2019 PSUI Customer Load'!V662+'2019 PSUI Customer Gen'!V662</f>
        <v>1821.058</v>
      </c>
      <c r="W662" s="78">
        <f>'2019 PSUI Customer Load'!W662+'2019 PSUI Customer Gen'!W662</f>
        <v>1771.8010000000002</v>
      </c>
      <c r="X662" s="78">
        <f>'2019 PSUI Customer Load'!X662+'2019 PSUI Customer Gen'!X662</f>
        <v>1775.518</v>
      </c>
      <c r="Y662" s="78">
        <f>'2019 PSUI Customer Load'!Y662+'2019 PSUI Customer Gen'!Y662</f>
        <v>1720.471</v>
      </c>
      <c r="Z662" s="78">
        <f>'2019 PSUI Customer Load'!Z662+'2019 PSUI Customer Gen'!Z662</f>
        <v>1719.691</v>
      </c>
      <c r="AA662" s="86">
        <f t="shared" si="130"/>
        <v>1890.3600000000001</v>
      </c>
      <c r="AB662" s="77">
        <f t="shared" si="131"/>
        <v>2022</v>
      </c>
      <c r="AC662" s="76">
        <f t="shared" si="132"/>
        <v>8</v>
      </c>
      <c r="AD662" s="76" t="str">
        <f t="shared" si="133"/>
        <v/>
      </c>
      <c r="AE662" s="76" t="str">
        <f t="shared" si="134"/>
        <v/>
      </c>
      <c r="AF662" s="74">
        <f t="shared" si="135"/>
        <v>1890.3600000000001</v>
      </c>
      <c r="AG662" s="75" t="str">
        <f t="shared" si="136"/>
        <v>15:00</v>
      </c>
      <c r="AH662" s="74">
        <f t="shared" si="137"/>
        <v>44588.025999999983</v>
      </c>
      <c r="AI662" s="73" t="str">
        <f t="shared" si="138"/>
        <v/>
      </c>
      <c r="AJ662" s="73" t="str">
        <f t="shared" si="139"/>
        <v/>
      </c>
      <c r="AK662" s="73" t="str">
        <f t="shared" si="140"/>
        <v/>
      </c>
      <c r="AL662" s="72" t="str">
        <f t="shared" si="141"/>
        <v/>
      </c>
      <c r="AM662" s="71" t="str">
        <f t="shared" si="142"/>
        <v/>
      </c>
    </row>
    <row r="663" spans="2:39" ht="13.8" thickBot="1">
      <c r="B663" s="79">
        <v>44795</v>
      </c>
      <c r="C663" s="78">
        <f>'2019 PSUI Customer Load'!C663+'2019 PSUI Customer Gen'!C663</f>
        <v>1693.0319999999999</v>
      </c>
      <c r="D663" s="78">
        <f>'2019 PSUI Customer Load'!D663+'2019 PSUI Customer Gen'!D663</f>
        <v>1651.75</v>
      </c>
      <c r="E663" s="78">
        <f>'2019 PSUI Customer Load'!E663+'2019 PSUI Customer Gen'!E663</f>
        <v>1698.13</v>
      </c>
      <c r="F663" s="78">
        <f>'2019 PSUI Customer Load'!F663+'2019 PSUI Customer Gen'!F663</f>
        <v>1711.61</v>
      </c>
      <c r="G663" s="78">
        <f>'2019 PSUI Customer Load'!G663+'2019 PSUI Customer Gen'!G663</f>
        <v>1696.52</v>
      </c>
      <c r="H663" s="78">
        <f>'2019 PSUI Customer Load'!H663+'2019 PSUI Customer Gen'!H663</f>
        <v>1741.5</v>
      </c>
      <c r="I663" s="78">
        <f>'2019 PSUI Customer Load'!I663+'2019 PSUI Customer Gen'!I663</f>
        <v>1821.37</v>
      </c>
      <c r="J663" s="78">
        <f>'2019 PSUI Customer Load'!J663+'2019 PSUI Customer Gen'!J663</f>
        <v>1867.99</v>
      </c>
      <c r="K663" s="78">
        <f>'2019 PSUI Customer Load'!K663+'2019 PSUI Customer Gen'!K663</f>
        <v>1838.48</v>
      </c>
      <c r="L663" s="78">
        <f>'2019 PSUI Customer Load'!L663+'2019 PSUI Customer Gen'!L663</f>
        <v>1878.97</v>
      </c>
      <c r="M663" s="78">
        <f>'2019 PSUI Customer Load'!M663+'2019 PSUI Customer Gen'!M663</f>
        <v>1891.54</v>
      </c>
      <c r="N663" s="78">
        <f>'2019 PSUI Customer Load'!N663+'2019 PSUI Customer Gen'!N663</f>
        <v>1958.7380000000001</v>
      </c>
      <c r="O663" s="78">
        <f>'2019 PSUI Customer Load'!O663+'2019 PSUI Customer Gen'!O663</f>
        <v>2044.2049999999999</v>
      </c>
      <c r="P663" s="78">
        <f>'2019 PSUI Customer Load'!P663+'2019 PSUI Customer Gen'!P663</f>
        <v>2070.8050000000003</v>
      </c>
      <c r="Q663" s="78">
        <f>'2019 PSUI Customer Load'!Q663+'2019 PSUI Customer Gen'!Q663</f>
        <v>2018.3210000000001</v>
      </c>
      <c r="R663" s="78">
        <f>'2019 PSUI Customer Load'!R663+'2019 PSUI Customer Gen'!R663</f>
        <v>1963.1469999999999</v>
      </c>
      <c r="S663" s="78">
        <f>'2019 PSUI Customer Load'!S663+'2019 PSUI Customer Gen'!S663</f>
        <v>1899.373</v>
      </c>
      <c r="T663" s="78">
        <f>'2019 PSUI Customer Load'!T663+'2019 PSUI Customer Gen'!T663</f>
        <v>1850.0050000000001</v>
      </c>
      <c r="U663" s="78">
        <f>'2019 PSUI Customer Load'!U663+'2019 PSUI Customer Gen'!U663</f>
        <v>1819.616</v>
      </c>
      <c r="V663" s="78">
        <f>'2019 PSUI Customer Load'!V663+'2019 PSUI Customer Gen'!V663</f>
        <v>1799.8719999999998</v>
      </c>
      <c r="W663" s="78">
        <f>'2019 PSUI Customer Load'!W663+'2019 PSUI Customer Gen'!W663</f>
        <v>1769.5990000000002</v>
      </c>
      <c r="X663" s="78">
        <f>'2019 PSUI Customer Load'!X663+'2019 PSUI Customer Gen'!X663</f>
        <v>1775.9409999999998</v>
      </c>
      <c r="Y663" s="78">
        <f>'2019 PSUI Customer Load'!Y663+'2019 PSUI Customer Gen'!Y663</f>
        <v>1741.038</v>
      </c>
      <c r="Z663" s="78">
        <f>'2019 PSUI Customer Load'!Z663+'2019 PSUI Customer Gen'!Z663</f>
        <v>1700.489</v>
      </c>
      <c r="AA663" s="86">
        <f t="shared" si="130"/>
        <v>2070.8050000000003</v>
      </c>
      <c r="AB663" s="77">
        <f t="shared" si="131"/>
        <v>2022</v>
      </c>
      <c r="AC663" s="76">
        <f t="shared" si="132"/>
        <v>8</v>
      </c>
      <c r="AD663" s="76" t="str">
        <f t="shared" si="133"/>
        <v/>
      </c>
      <c r="AE663" s="76" t="str">
        <f t="shared" si="134"/>
        <v/>
      </c>
      <c r="AF663" s="74">
        <f t="shared" si="135"/>
        <v>2070.8050000000003</v>
      </c>
      <c r="AG663" s="75" t="str">
        <f t="shared" si="136"/>
        <v>14:00</v>
      </c>
      <c r="AH663" s="74">
        <f t="shared" si="137"/>
        <v>45972.846000000005</v>
      </c>
      <c r="AI663" s="73" t="str">
        <f t="shared" si="138"/>
        <v/>
      </c>
      <c r="AJ663" s="73" t="str">
        <f t="shared" si="139"/>
        <v/>
      </c>
      <c r="AK663" s="73" t="str">
        <f t="shared" si="140"/>
        <v/>
      </c>
      <c r="AL663" s="72" t="str">
        <f t="shared" si="141"/>
        <v/>
      </c>
      <c r="AM663" s="71" t="str">
        <f t="shared" si="142"/>
        <v/>
      </c>
    </row>
    <row r="664" spans="2:39" ht="13.8" thickBot="1">
      <c r="B664" s="79">
        <v>44796</v>
      </c>
      <c r="C664" s="78">
        <f>'2019 PSUI Customer Load'!C664+'2019 PSUI Customer Gen'!C664</f>
        <v>1679.2719999999999</v>
      </c>
      <c r="D664" s="78">
        <f>'2019 PSUI Customer Load'!D664+'2019 PSUI Customer Gen'!D664</f>
        <v>1688.01</v>
      </c>
      <c r="E664" s="78">
        <f>'2019 PSUI Customer Load'!E664+'2019 PSUI Customer Gen'!E664</f>
        <v>1679.067</v>
      </c>
      <c r="F664" s="78">
        <f>'2019 PSUI Customer Load'!F664+'2019 PSUI Customer Gen'!F664</f>
        <v>1684.3869999999999</v>
      </c>
      <c r="G664" s="78">
        <f>'2019 PSUI Customer Load'!G664+'2019 PSUI Customer Gen'!G664</f>
        <v>1681.703</v>
      </c>
      <c r="H664" s="78">
        <f>'2019 PSUI Customer Load'!H664+'2019 PSUI Customer Gen'!H664</f>
        <v>1721.29</v>
      </c>
      <c r="I664" s="78">
        <f>'2019 PSUI Customer Load'!I664+'2019 PSUI Customer Gen'!I664</f>
        <v>1804.4470000000001</v>
      </c>
      <c r="J664" s="78">
        <f>'2019 PSUI Customer Load'!J664+'2019 PSUI Customer Gen'!J664</f>
        <v>1819.53</v>
      </c>
      <c r="K664" s="78">
        <f>'2019 PSUI Customer Load'!K664+'2019 PSUI Customer Gen'!K664</f>
        <v>1858.059</v>
      </c>
      <c r="L664" s="78">
        <f>'2019 PSUI Customer Load'!L664+'2019 PSUI Customer Gen'!L664</f>
        <v>1920.079</v>
      </c>
      <c r="M664" s="78">
        <f>'2019 PSUI Customer Load'!M664+'2019 PSUI Customer Gen'!M664</f>
        <v>1957.2719999999999</v>
      </c>
      <c r="N664" s="78">
        <f>'2019 PSUI Customer Load'!N664+'2019 PSUI Customer Gen'!N664</f>
        <v>1908.009</v>
      </c>
      <c r="O664" s="78">
        <f>'2019 PSUI Customer Load'!O664+'2019 PSUI Customer Gen'!O664</f>
        <v>1918.386</v>
      </c>
      <c r="P664" s="78">
        <f>'2019 PSUI Customer Load'!P664+'2019 PSUI Customer Gen'!P664</f>
        <v>1919.74</v>
      </c>
      <c r="Q664" s="78">
        <f>'2019 PSUI Customer Load'!Q664+'2019 PSUI Customer Gen'!Q664</f>
        <v>1899.771</v>
      </c>
      <c r="R664" s="78">
        <f>'2019 PSUI Customer Load'!R664+'2019 PSUI Customer Gen'!R664</f>
        <v>1880.441</v>
      </c>
      <c r="S664" s="78">
        <f>'2019 PSUI Customer Load'!S664+'2019 PSUI Customer Gen'!S664</f>
        <v>1801.4640000000002</v>
      </c>
      <c r="T664" s="78">
        <f>'2019 PSUI Customer Load'!T664+'2019 PSUI Customer Gen'!T664</f>
        <v>1745.6499999999999</v>
      </c>
      <c r="U664" s="78">
        <f>'2019 PSUI Customer Load'!U664+'2019 PSUI Customer Gen'!U664</f>
        <v>1733.3319999999999</v>
      </c>
      <c r="V664" s="78">
        <f>'2019 PSUI Customer Load'!V664+'2019 PSUI Customer Gen'!V664</f>
        <v>1684.0529999999999</v>
      </c>
      <c r="W664" s="78">
        <f>'2019 PSUI Customer Load'!W664+'2019 PSUI Customer Gen'!W664</f>
        <v>1670.3090000000002</v>
      </c>
      <c r="X664" s="78">
        <f>'2019 PSUI Customer Load'!X664+'2019 PSUI Customer Gen'!X664</f>
        <v>1633.8620000000001</v>
      </c>
      <c r="Y664" s="78">
        <f>'2019 PSUI Customer Load'!Y664+'2019 PSUI Customer Gen'!Y664</f>
        <v>1596.6089999999999</v>
      </c>
      <c r="Z664" s="78">
        <f>'2019 PSUI Customer Load'!Z664+'2019 PSUI Customer Gen'!Z664</f>
        <v>1568.8820000000001</v>
      </c>
      <c r="AA664" s="86">
        <f t="shared" si="130"/>
        <v>1957.2719999999999</v>
      </c>
      <c r="AB664" s="77">
        <f t="shared" si="131"/>
        <v>2022</v>
      </c>
      <c r="AC664" s="76">
        <f t="shared" si="132"/>
        <v>8</v>
      </c>
      <c r="AD664" s="76" t="str">
        <f t="shared" si="133"/>
        <v/>
      </c>
      <c r="AE664" s="76" t="str">
        <f t="shared" si="134"/>
        <v/>
      </c>
      <c r="AF664" s="74">
        <f t="shared" si="135"/>
        <v>1957.2719999999999</v>
      </c>
      <c r="AG664" s="75" t="str">
        <f t="shared" si="136"/>
        <v>11:00</v>
      </c>
      <c r="AH664" s="74">
        <f t="shared" si="137"/>
        <v>44410.895999999993</v>
      </c>
      <c r="AI664" s="73" t="str">
        <f t="shared" si="138"/>
        <v/>
      </c>
      <c r="AJ664" s="73" t="str">
        <f t="shared" si="139"/>
        <v/>
      </c>
      <c r="AK664" s="73" t="str">
        <f t="shared" si="140"/>
        <v/>
      </c>
      <c r="AL664" s="72" t="str">
        <f t="shared" si="141"/>
        <v/>
      </c>
      <c r="AM664" s="71" t="str">
        <f t="shared" si="142"/>
        <v/>
      </c>
    </row>
    <row r="665" spans="2:39" ht="13.8" thickBot="1">
      <c r="B665" s="79">
        <v>44797</v>
      </c>
      <c r="C665" s="78">
        <f>'2019 PSUI Customer Load'!C665+'2019 PSUI Customer Gen'!C665</f>
        <v>1548.424</v>
      </c>
      <c r="D665" s="78">
        <f>'2019 PSUI Customer Load'!D665+'2019 PSUI Customer Gen'!D665</f>
        <v>1515.874</v>
      </c>
      <c r="E665" s="78">
        <f>'2019 PSUI Customer Load'!E665+'2019 PSUI Customer Gen'!E665</f>
        <v>1490.5640000000001</v>
      </c>
      <c r="F665" s="78">
        <f>'2019 PSUI Customer Load'!F665+'2019 PSUI Customer Gen'!F665</f>
        <v>1495.3019999999999</v>
      </c>
      <c r="G665" s="78">
        <f>'2019 PSUI Customer Load'!G665+'2019 PSUI Customer Gen'!G665</f>
        <v>1485.8419999999999</v>
      </c>
      <c r="H665" s="78">
        <f>'2019 PSUI Customer Load'!H665+'2019 PSUI Customer Gen'!H665</f>
        <v>1515.124</v>
      </c>
      <c r="I665" s="78">
        <f>'2019 PSUI Customer Load'!I665+'2019 PSUI Customer Gen'!I665</f>
        <v>1634.404</v>
      </c>
      <c r="J665" s="78">
        <f>'2019 PSUI Customer Load'!J665+'2019 PSUI Customer Gen'!J665</f>
        <v>1719.2079999999999</v>
      </c>
      <c r="K665" s="78">
        <f>'2019 PSUI Customer Load'!K665+'2019 PSUI Customer Gen'!K665</f>
        <v>1795.6320000000001</v>
      </c>
      <c r="L665" s="78">
        <f>'2019 PSUI Customer Load'!L665+'2019 PSUI Customer Gen'!L665</f>
        <v>1912.8019999999999</v>
      </c>
      <c r="M665" s="78">
        <f>'2019 PSUI Customer Load'!M665+'2019 PSUI Customer Gen'!M665</f>
        <v>1959.5630000000001</v>
      </c>
      <c r="N665" s="78">
        <f>'2019 PSUI Customer Load'!N665+'2019 PSUI Customer Gen'!N665</f>
        <v>1925.5049999999999</v>
      </c>
      <c r="O665" s="78">
        <f>'2019 PSUI Customer Load'!O665+'2019 PSUI Customer Gen'!O665</f>
        <v>1973.1</v>
      </c>
      <c r="P665" s="78">
        <f>'2019 PSUI Customer Load'!P665+'2019 PSUI Customer Gen'!P665</f>
        <v>1982.568</v>
      </c>
      <c r="Q665" s="78">
        <f>'2019 PSUI Customer Load'!Q665+'2019 PSUI Customer Gen'!Q665</f>
        <v>1978.519</v>
      </c>
      <c r="R665" s="78">
        <f>'2019 PSUI Customer Load'!R665+'2019 PSUI Customer Gen'!R665</f>
        <v>1956.837</v>
      </c>
      <c r="S665" s="78">
        <f>'2019 PSUI Customer Load'!S665+'2019 PSUI Customer Gen'!S665</f>
        <v>1866.934</v>
      </c>
      <c r="T665" s="78">
        <f>'2019 PSUI Customer Load'!T665+'2019 PSUI Customer Gen'!T665</f>
        <v>1829.328</v>
      </c>
      <c r="U665" s="78">
        <f>'2019 PSUI Customer Load'!U665+'2019 PSUI Customer Gen'!U665</f>
        <v>1827.4560000000001</v>
      </c>
      <c r="V665" s="78">
        <f>'2019 PSUI Customer Load'!V665+'2019 PSUI Customer Gen'!V665</f>
        <v>1778.981</v>
      </c>
      <c r="W665" s="78">
        <f>'2019 PSUI Customer Load'!W665+'2019 PSUI Customer Gen'!W665</f>
        <v>1752.134</v>
      </c>
      <c r="X665" s="78">
        <f>'2019 PSUI Customer Load'!X665+'2019 PSUI Customer Gen'!X665</f>
        <v>1728.039</v>
      </c>
      <c r="Y665" s="78">
        <f>'2019 PSUI Customer Load'!Y665+'2019 PSUI Customer Gen'!Y665</f>
        <v>1674.9490000000001</v>
      </c>
      <c r="Z665" s="78">
        <f>'2019 PSUI Customer Load'!Z665+'2019 PSUI Customer Gen'!Z665</f>
        <v>1637.0900000000001</v>
      </c>
      <c r="AA665" s="86">
        <f t="shared" si="130"/>
        <v>1982.568</v>
      </c>
      <c r="AB665" s="77">
        <f t="shared" si="131"/>
        <v>2022</v>
      </c>
      <c r="AC665" s="76">
        <f t="shared" si="132"/>
        <v>8</v>
      </c>
      <c r="AD665" s="76" t="str">
        <f t="shared" si="133"/>
        <v/>
      </c>
      <c r="AE665" s="76" t="str">
        <f t="shared" si="134"/>
        <v/>
      </c>
      <c r="AF665" s="74">
        <f t="shared" si="135"/>
        <v>1982.568</v>
      </c>
      <c r="AG665" s="75" t="str">
        <f t="shared" si="136"/>
        <v>14:00</v>
      </c>
      <c r="AH665" s="74">
        <f t="shared" si="137"/>
        <v>43966.747000000003</v>
      </c>
      <c r="AI665" s="73" t="str">
        <f t="shared" si="138"/>
        <v/>
      </c>
      <c r="AJ665" s="73" t="str">
        <f t="shared" si="139"/>
        <v/>
      </c>
      <c r="AK665" s="73" t="str">
        <f t="shared" si="140"/>
        <v/>
      </c>
      <c r="AL665" s="72" t="str">
        <f t="shared" si="141"/>
        <v/>
      </c>
      <c r="AM665" s="71" t="str">
        <f t="shared" si="142"/>
        <v/>
      </c>
    </row>
    <row r="666" spans="2:39" ht="13.8" thickBot="1">
      <c r="B666" s="79">
        <v>44798</v>
      </c>
      <c r="C666" s="78">
        <f>'2019 PSUI Customer Load'!C666+'2019 PSUI Customer Gen'!C666</f>
        <v>1622.1769999999999</v>
      </c>
      <c r="D666" s="78">
        <f>'2019 PSUI Customer Load'!D666+'2019 PSUI Customer Gen'!D666</f>
        <v>1618.3389999999999</v>
      </c>
      <c r="E666" s="78">
        <f>'2019 PSUI Customer Load'!E666+'2019 PSUI Customer Gen'!E666</f>
        <v>1624.808</v>
      </c>
      <c r="F666" s="78">
        <f>'2019 PSUI Customer Load'!F666+'2019 PSUI Customer Gen'!F666</f>
        <v>1631.3389999999999</v>
      </c>
      <c r="G666" s="78">
        <f>'2019 PSUI Customer Load'!G666+'2019 PSUI Customer Gen'!G666</f>
        <v>1641.1220000000001</v>
      </c>
      <c r="H666" s="78">
        <f>'2019 PSUI Customer Load'!H666+'2019 PSUI Customer Gen'!H666</f>
        <v>1697.9849999999999</v>
      </c>
      <c r="I666" s="78">
        <f>'2019 PSUI Customer Load'!I666+'2019 PSUI Customer Gen'!I666</f>
        <v>1806.2579999999998</v>
      </c>
      <c r="J666" s="78">
        <f>'2019 PSUI Customer Load'!J666+'2019 PSUI Customer Gen'!J666</f>
        <v>1855.9690000000001</v>
      </c>
      <c r="K666" s="78">
        <f>'2019 PSUI Customer Load'!K666+'2019 PSUI Customer Gen'!K666</f>
        <v>1851.3220000000001</v>
      </c>
      <c r="L666" s="78">
        <f>'2019 PSUI Customer Load'!L666+'2019 PSUI Customer Gen'!L666</f>
        <v>1905.125</v>
      </c>
      <c r="M666" s="78">
        <f>'2019 PSUI Customer Load'!M666+'2019 PSUI Customer Gen'!M666</f>
        <v>2005.5509999999999</v>
      </c>
      <c r="N666" s="78">
        <f>'2019 PSUI Customer Load'!N666+'2019 PSUI Customer Gen'!N666</f>
        <v>1998.1529999999998</v>
      </c>
      <c r="O666" s="78">
        <f>'2019 PSUI Customer Load'!O666+'2019 PSUI Customer Gen'!O666</f>
        <v>2002.7919999999999</v>
      </c>
      <c r="P666" s="78">
        <f>'2019 PSUI Customer Load'!P666+'2019 PSUI Customer Gen'!P666</f>
        <v>2020.0520000000001</v>
      </c>
      <c r="Q666" s="78">
        <f>'2019 PSUI Customer Load'!Q666+'2019 PSUI Customer Gen'!Q666</f>
        <v>2033.884</v>
      </c>
      <c r="R666" s="78">
        <f>'2019 PSUI Customer Load'!R666+'2019 PSUI Customer Gen'!R666</f>
        <v>2056.9049999999997</v>
      </c>
      <c r="S666" s="78">
        <f>'2019 PSUI Customer Load'!S666+'2019 PSUI Customer Gen'!S666</f>
        <v>1930.586</v>
      </c>
      <c r="T666" s="78">
        <f>'2019 PSUI Customer Load'!T666+'2019 PSUI Customer Gen'!T666</f>
        <v>1840.069</v>
      </c>
      <c r="U666" s="78">
        <f>'2019 PSUI Customer Load'!U666+'2019 PSUI Customer Gen'!U666</f>
        <v>1796.114</v>
      </c>
      <c r="V666" s="78">
        <f>'2019 PSUI Customer Load'!V666+'2019 PSUI Customer Gen'!V666</f>
        <v>1789.91</v>
      </c>
      <c r="W666" s="78">
        <f>'2019 PSUI Customer Load'!W666+'2019 PSUI Customer Gen'!W666</f>
        <v>1773.5529999999999</v>
      </c>
      <c r="X666" s="78">
        <f>'2019 PSUI Customer Load'!X666+'2019 PSUI Customer Gen'!X666</f>
        <v>1764.567</v>
      </c>
      <c r="Y666" s="78">
        <f>'2019 PSUI Customer Load'!Y666+'2019 PSUI Customer Gen'!Y666</f>
        <v>1733.0739999999998</v>
      </c>
      <c r="Z666" s="78">
        <f>'2019 PSUI Customer Load'!Z666+'2019 PSUI Customer Gen'!Z666</f>
        <v>1710.511</v>
      </c>
      <c r="AA666" s="86">
        <f t="shared" si="130"/>
        <v>2056.9049999999997</v>
      </c>
      <c r="AB666" s="77">
        <f t="shared" si="131"/>
        <v>2022</v>
      </c>
      <c r="AC666" s="76">
        <f t="shared" si="132"/>
        <v>8</v>
      </c>
      <c r="AD666" s="76" t="str">
        <f t="shared" si="133"/>
        <v/>
      </c>
      <c r="AE666" s="76" t="str">
        <f t="shared" si="134"/>
        <v/>
      </c>
      <c r="AF666" s="74">
        <f t="shared" si="135"/>
        <v>2056.9049999999997</v>
      </c>
      <c r="AG666" s="75" t="str">
        <f t="shared" si="136"/>
        <v>16:00</v>
      </c>
      <c r="AH666" s="74">
        <f t="shared" si="137"/>
        <v>45767.07</v>
      </c>
      <c r="AI666" s="73" t="str">
        <f t="shared" si="138"/>
        <v/>
      </c>
      <c r="AJ666" s="73" t="str">
        <f t="shared" si="139"/>
        <v/>
      </c>
      <c r="AK666" s="73" t="str">
        <f t="shared" si="140"/>
        <v/>
      </c>
      <c r="AL666" s="72" t="str">
        <f t="shared" si="141"/>
        <v/>
      </c>
      <c r="AM666" s="71" t="str">
        <f t="shared" si="142"/>
        <v/>
      </c>
    </row>
    <row r="667" spans="2:39" ht="13.8" thickBot="1">
      <c r="B667" s="79">
        <v>44799</v>
      </c>
      <c r="C667" s="78">
        <f>'2019 PSUI Customer Load'!C667+'2019 PSUI Customer Gen'!C667</f>
        <v>1704.3020000000001</v>
      </c>
      <c r="D667" s="78">
        <f>'2019 PSUI Customer Load'!D667+'2019 PSUI Customer Gen'!D667</f>
        <v>1681.6220000000001</v>
      </c>
      <c r="E667" s="78">
        <f>'2019 PSUI Customer Load'!E667+'2019 PSUI Customer Gen'!E667</f>
        <v>1677.894</v>
      </c>
      <c r="F667" s="78">
        <f>'2019 PSUI Customer Load'!F667+'2019 PSUI Customer Gen'!F667</f>
        <v>1687.0139999999999</v>
      </c>
      <c r="G667" s="78">
        <f>'2019 PSUI Customer Load'!G667+'2019 PSUI Customer Gen'!G667</f>
        <v>1697.8050000000001</v>
      </c>
      <c r="H667" s="78">
        <f>'2019 PSUI Customer Load'!H667+'2019 PSUI Customer Gen'!H667</f>
        <v>1746.4279999999999</v>
      </c>
      <c r="I667" s="78">
        <f>'2019 PSUI Customer Load'!I667+'2019 PSUI Customer Gen'!I667</f>
        <v>1866.933</v>
      </c>
      <c r="J667" s="78">
        <f>'2019 PSUI Customer Load'!J667+'2019 PSUI Customer Gen'!J667</f>
        <v>1877.1130000000001</v>
      </c>
      <c r="K667" s="78">
        <f>'2019 PSUI Customer Load'!K667+'2019 PSUI Customer Gen'!K667</f>
        <v>1887.306</v>
      </c>
      <c r="L667" s="78">
        <f>'2019 PSUI Customer Load'!L667+'2019 PSUI Customer Gen'!L667</f>
        <v>1924.502</v>
      </c>
      <c r="M667" s="78">
        <f>'2019 PSUI Customer Load'!M667+'2019 PSUI Customer Gen'!M667</f>
        <v>1965.413</v>
      </c>
      <c r="N667" s="78">
        <f>'2019 PSUI Customer Load'!N667+'2019 PSUI Customer Gen'!N667</f>
        <v>1939.0409999999999</v>
      </c>
      <c r="O667" s="78">
        <f>'2019 PSUI Customer Load'!O667+'2019 PSUI Customer Gen'!O667</f>
        <v>1946.1750000000002</v>
      </c>
      <c r="P667" s="78">
        <f>'2019 PSUI Customer Load'!P667+'2019 PSUI Customer Gen'!P667</f>
        <v>1958.2750000000001</v>
      </c>
      <c r="Q667" s="78">
        <f>'2019 PSUI Customer Load'!Q667+'2019 PSUI Customer Gen'!Q667</f>
        <v>1950.271</v>
      </c>
      <c r="R667" s="78">
        <f>'2019 PSUI Customer Load'!R667+'2019 PSUI Customer Gen'!R667</f>
        <v>1920.0410000000002</v>
      </c>
      <c r="S667" s="78">
        <f>'2019 PSUI Customer Load'!S667+'2019 PSUI Customer Gen'!S667</f>
        <v>1821.3870000000002</v>
      </c>
      <c r="T667" s="78">
        <f>'2019 PSUI Customer Load'!T667+'2019 PSUI Customer Gen'!T667</f>
        <v>1747.0920000000001</v>
      </c>
      <c r="U667" s="78">
        <f>'2019 PSUI Customer Load'!U667+'2019 PSUI Customer Gen'!U667</f>
        <v>1712.4089999999999</v>
      </c>
      <c r="V667" s="78">
        <f>'2019 PSUI Customer Load'!V667+'2019 PSUI Customer Gen'!V667</f>
        <v>1662.9459999999999</v>
      </c>
      <c r="W667" s="78">
        <f>'2019 PSUI Customer Load'!W667+'2019 PSUI Customer Gen'!W667</f>
        <v>1614.4570000000001</v>
      </c>
      <c r="X667" s="78">
        <f>'2019 PSUI Customer Load'!X667+'2019 PSUI Customer Gen'!X667</f>
        <v>1525.329</v>
      </c>
      <c r="Y667" s="78">
        <f>'2019 PSUI Customer Load'!Y667+'2019 PSUI Customer Gen'!Y667</f>
        <v>1461.539</v>
      </c>
      <c r="Z667" s="78">
        <f>'2019 PSUI Customer Load'!Z667+'2019 PSUI Customer Gen'!Z667</f>
        <v>1437.17</v>
      </c>
      <c r="AA667" s="86">
        <f t="shared" si="130"/>
        <v>1965.413</v>
      </c>
      <c r="AB667" s="77">
        <f t="shared" si="131"/>
        <v>2022</v>
      </c>
      <c r="AC667" s="76">
        <f t="shared" si="132"/>
        <v>8</v>
      </c>
      <c r="AD667" s="76" t="str">
        <f t="shared" si="133"/>
        <v/>
      </c>
      <c r="AE667" s="76" t="str">
        <f t="shared" si="134"/>
        <v/>
      </c>
      <c r="AF667" s="74">
        <f t="shared" si="135"/>
        <v>1965.413</v>
      </c>
      <c r="AG667" s="75" t="str">
        <f t="shared" si="136"/>
        <v>11:00</v>
      </c>
      <c r="AH667" s="74">
        <f t="shared" si="137"/>
        <v>44377.876999999993</v>
      </c>
      <c r="AI667" s="73" t="str">
        <f t="shared" si="138"/>
        <v/>
      </c>
      <c r="AJ667" s="73" t="str">
        <f t="shared" si="139"/>
        <v/>
      </c>
      <c r="AK667" s="73" t="str">
        <f t="shared" si="140"/>
        <v/>
      </c>
      <c r="AL667" s="72" t="str">
        <f t="shared" si="141"/>
        <v/>
      </c>
      <c r="AM667" s="71" t="str">
        <f t="shared" si="142"/>
        <v/>
      </c>
    </row>
    <row r="668" spans="2:39" ht="13.8" thickBot="1">
      <c r="B668" s="79">
        <v>44800</v>
      </c>
      <c r="C668" s="78">
        <f>'2019 PSUI Customer Load'!C668+'2019 PSUI Customer Gen'!C668</f>
        <v>1409.8240000000001</v>
      </c>
      <c r="D668" s="78">
        <f>'2019 PSUI Customer Load'!D668+'2019 PSUI Customer Gen'!D668</f>
        <v>1384.6590000000001</v>
      </c>
      <c r="E668" s="78">
        <f>'2019 PSUI Customer Load'!E668+'2019 PSUI Customer Gen'!E668</f>
        <v>1348.835</v>
      </c>
      <c r="F668" s="78">
        <f>'2019 PSUI Customer Load'!F668+'2019 PSUI Customer Gen'!F668</f>
        <v>1329.386</v>
      </c>
      <c r="G668" s="78">
        <f>'2019 PSUI Customer Load'!G668+'2019 PSUI Customer Gen'!G668</f>
        <v>1319.11</v>
      </c>
      <c r="H668" s="78">
        <f>'2019 PSUI Customer Load'!H668+'2019 PSUI Customer Gen'!H668</f>
        <v>1342.2460000000001</v>
      </c>
      <c r="I668" s="78">
        <f>'2019 PSUI Customer Load'!I668+'2019 PSUI Customer Gen'!I668</f>
        <v>1395.3109999999999</v>
      </c>
      <c r="J668" s="78">
        <f>'2019 PSUI Customer Load'!J668+'2019 PSUI Customer Gen'!J668</f>
        <v>1487.3509999999999</v>
      </c>
      <c r="K668" s="78">
        <f>'2019 PSUI Customer Load'!K668+'2019 PSUI Customer Gen'!K668</f>
        <v>1523.306</v>
      </c>
      <c r="L668" s="78">
        <f>'2019 PSUI Customer Load'!L668+'2019 PSUI Customer Gen'!L668</f>
        <v>1590.6780000000001</v>
      </c>
      <c r="M668" s="78">
        <f>'2019 PSUI Customer Load'!M668+'2019 PSUI Customer Gen'!M668</f>
        <v>1631.692</v>
      </c>
      <c r="N668" s="78">
        <f>'2019 PSUI Customer Load'!N668+'2019 PSUI Customer Gen'!N668</f>
        <v>1640.8340000000001</v>
      </c>
      <c r="O668" s="78">
        <f>'2019 PSUI Customer Load'!O668+'2019 PSUI Customer Gen'!O668</f>
        <v>1665.2239999999999</v>
      </c>
      <c r="P668" s="78">
        <f>'2019 PSUI Customer Load'!P668+'2019 PSUI Customer Gen'!P668</f>
        <v>1677.3209999999999</v>
      </c>
      <c r="Q668" s="78">
        <f>'2019 PSUI Customer Load'!Q668+'2019 PSUI Customer Gen'!Q668</f>
        <v>1554.259</v>
      </c>
      <c r="R668" s="78">
        <f>'2019 PSUI Customer Load'!R668+'2019 PSUI Customer Gen'!R668</f>
        <v>1607.87</v>
      </c>
      <c r="S668" s="78">
        <f>'2019 PSUI Customer Load'!S668+'2019 PSUI Customer Gen'!S668</f>
        <v>1543.47</v>
      </c>
      <c r="T668" s="78">
        <f>'2019 PSUI Customer Load'!T668+'2019 PSUI Customer Gen'!T668</f>
        <v>1523.97</v>
      </c>
      <c r="U668" s="78">
        <f>'2019 PSUI Customer Load'!U668+'2019 PSUI Customer Gen'!U668</f>
        <v>1502.62</v>
      </c>
      <c r="V668" s="78">
        <f>'2019 PSUI Customer Load'!V668+'2019 PSUI Customer Gen'!V668</f>
        <v>1483.4</v>
      </c>
      <c r="W668" s="78">
        <f>'2019 PSUI Customer Load'!W668+'2019 PSUI Customer Gen'!W668</f>
        <v>1463.74</v>
      </c>
      <c r="X668" s="78">
        <f>'2019 PSUI Customer Load'!X668+'2019 PSUI Customer Gen'!X668</f>
        <v>1431.57</v>
      </c>
      <c r="Y668" s="78">
        <f>'2019 PSUI Customer Load'!Y668+'2019 PSUI Customer Gen'!Y668</f>
        <v>1357.16</v>
      </c>
      <c r="Z668" s="78">
        <f>'2019 PSUI Customer Load'!Z668+'2019 PSUI Customer Gen'!Z668</f>
        <v>1342.99</v>
      </c>
      <c r="AA668" s="86">
        <f t="shared" si="130"/>
        <v>1677.3209999999999</v>
      </c>
      <c r="AB668" s="77">
        <f t="shared" si="131"/>
        <v>2022</v>
      </c>
      <c r="AC668" s="76">
        <f t="shared" si="132"/>
        <v>8</v>
      </c>
      <c r="AD668" s="76" t="str">
        <f t="shared" si="133"/>
        <v/>
      </c>
      <c r="AE668" s="76" t="str">
        <f t="shared" si="134"/>
        <v/>
      </c>
      <c r="AF668" s="74">
        <f t="shared" si="135"/>
        <v>1677.3209999999999</v>
      </c>
      <c r="AG668" s="75" t="str">
        <f t="shared" si="136"/>
        <v>14:00</v>
      </c>
      <c r="AH668" s="74">
        <f t="shared" si="137"/>
        <v>37234.147000000012</v>
      </c>
      <c r="AI668" s="73" t="str">
        <f t="shared" si="138"/>
        <v/>
      </c>
      <c r="AJ668" s="73" t="str">
        <f t="shared" si="139"/>
        <v/>
      </c>
      <c r="AK668" s="73" t="str">
        <f t="shared" si="140"/>
        <v/>
      </c>
      <c r="AL668" s="72" t="str">
        <f t="shared" si="141"/>
        <v/>
      </c>
      <c r="AM668" s="71" t="str">
        <f t="shared" si="142"/>
        <v/>
      </c>
    </row>
    <row r="669" spans="2:39" ht="13.8" thickBot="1">
      <c r="B669" s="79">
        <v>44801</v>
      </c>
      <c r="C669" s="78">
        <f>'2019 PSUI Customer Load'!C669+'2019 PSUI Customer Gen'!C669</f>
        <v>1357.97</v>
      </c>
      <c r="D669" s="78">
        <f>'2019 PSUI Customer Load'!D669+'2019 PSUI Customer Gen'!D669</f>
        <v>1337.24</v>
      </c>
      <c r="E669" s="78">
        <f>'2019 PSUI Customer Load'!E669+'2019 PSUI Customer Gen'!E669</f>
        <v>1331.61</v>
      </c>
      <c r="F669" s="78">
        <f>'2019 PSUI Customer Load'!F669+'2019 PSUI Customer Gen'!F669</f>
        <v>1308.8599999999999</v>
      </c>
      <c r="G669" s="78">
        <f>'2019 PSUI Customer Load'!G669+'2019 PSUI Customer Gen'!G669</f>
        <v>1280.83</v>
      </c>
      <c r="H669" s="78">
        <f>'2019 PSUI Customer Load'!H669+'2019 PSUI Customer Gen'!H669</f>
        <v>1298.4000000000001</v>
      </c>
      <c r="I669" s="78">
        <f>'2019 PSUI Customer Load'!I669+'2019 PSUI Customer Gen'!I669</f>
        <v>1369.62</v>
      </c>
      <c r="J669" s="78">
        <f>'2019 PSUI Customer Load'!J669+'2019 PSUI Customer Gen'!J669</f>
        <v>1473.5</v>
      </c>
      <c r="K669" s="78">
        <f>'2019 PSUI Customer Load'!K669+'2019 PSUI Customer Gen'!K669</f>
        <v>1645.35</v>
      </c>
      <c r="L669" s="78">
        <f>'2019 PSUI Customer Load'!L669+'2019 PSUI Customer Gen'!L669</f>
        <v>1712.58</v>
      </c>
      <c r="M669" s="78">
        <f>'2019 PSUI Customer Load'!M669+'2019 PSUI Customer Gen'!M669</f>
        <v>1757.04</v>
      </c>
      <c r="N669" s="78">
        <f>'2019 PSUI Customer Load'!N669+'2019 PSUI Customer Gen'!N669</f>
        <v>1741.64</v>
      </c>
      <c r="O669" s="78">
        <f>'2019 PSUI Customer Load'!O669+'2019 PSUI Customer Gen'!O669</f>
        <v>1759.21</v>
      </c>
      <c r="P669" s="78">
        <f>'2019 PSUI Customer Load'!P669+'2019 PSUI Customer Gen'!P669</f>
        <v>1759.59</v>
      </c>
      <c r="Q669" s="78">
        <f>'2019 PSUI Customer Load'!Q669+'2019 PSUI Customer Gen'!Q669</f>
        <v>1793.33</v>
      </c>
      <c r="R669" s="78">
        <f>'2019 PSUI Customer Load'!R669+'2019 PSUI Customer Gen'!R669</f>
        <v>1806.74</v>
      </c>
      <c r="S669" s="78">
        <f>'2019 PSUI Customer Load'!S669+'2019 PSUI Customer Gen'!S669</f>
        <v>1737.37</v>
      </c>
      <c r="T669" s="78">
        <f>'2019 PSUI Customer Load'!T669+'2019 PSUI Customer Gen'!T669</f>
        <v>1696.84</v>
      </c>
      <c r="U669" s="78">
        <f>'2019 PSUI Customer Load'!U669+'2019 PSUI Customer Gen'!U669</f>
        <v>1692.74</v>
      </c>
      <c r="V669" s="78">
        <f>'2019 PSUI Customer Load'!V669+'2019 PSUI Customer Gen'!V669</f>
        <v>1688.09</v>
      </c>
      <c r="W669" s="78">
        <f>'2019 PSUI Customer Load'!W669+'2019 PSUI Customer Gen'!W669</f>
        <v>1657.5</v>
      </c>
      <c r="X669" s="78">
        <f>'2019 PSUI Customer Load'!X669+'2019 PSUI Customer Gen'!X669</f>
        <v>1629.46</v>
      </c>
      <c r="Y669" s="78">
        <f>'2019 PSUI Customer Load'!Y669+'2019 PSUI Customer Gen'!Y669</f>
        <v>1615.07</v>
      </c>
      <c r="Z669" s="78">
        <f>'2019 PSUI Customer Load'!Z669+'2019 PSUI Customer Gen'!Z669</f>
        <v>1604.82</v>
      </c>
      <c r="AA669" s="86">
        <f t="shared" si="130"/>
        <v>1806.74</v>
      </c>
      <c r="AB669" s="77">
        <f t="shared" si="131"/>
        <v>2022</v>
      </c>
      <c r="AC669" s="76">
        <f t="shared" si="132"/>
        <v>8</v>
      </c>
      <c r="AD669" s="76" t="str">
        <f t="shared" si="133"/>
        <v/>
      </c>
      <c r="AE669" s="76" t="str">
        <f t="shared" si="134"/>
        <v/>
      </c>
      <c r="AF669" s="74">
        <f t="shared" si="135"/>
        <v>1806.74</v>
      </c>
      <c r="AG669" s="75" t="str">
        <f t="shared" si="136"/>
        <v>16:00</v>
      </c>
      <c r="AH669" s="74">
        <f t="shared" si="137"/>
        <v>39862.14</v>
      </c>
      <c r="AI669" s="73" t="str">
        <f t="shared" si="138"/>
        <v/>
      </c>
      <c r="AJ669" s="73" t="str">
        <f t="shared" si="139"/>
        <v/>
      </c>
      <c r="AK669" s="73" t="str">
        <f t="shared" si="140"/>
        <v/>
      </c>
      <c r="AL669" s="72" t="str">
        <f t="shared" si="141"/>
        <v/>
      </c>
      <c r="AM669" s="71" t="str">
        <f t="shared" si="142"/>
        <v/>
      </c>
    </row>
    <row r="670" spans="2:39" ht="13.8" thickBot="1">
      <c r="B670" s="79">
        <v>44802</v>
      </c>
      <c r="C670" s="78">
        <f>'2019 PSUI Customer Load'!C670+'2019 PSUI Customer Gen'!C670</f>
        <v>1611.47</v>
      </c>
      <c r="D670" s="78">
        <f>'2019 PSUI Customer Load'!D670+'2019 PSUI Customer Gen'!D670</f>
        <v>1610.21</v>
      </c>
      <c r="E670" s="78">
        <f>'2019 PSUI Customer Load'!E670+'2019 PSUI Customer Gen'!E670</f>
        <v>1631.52</v>
      </c>
      <c r="F670" s="78">
        <f>'2019 PSUI Customer Load'!F670+'2019 PSUI Customer Gen'!F670</f>
        <v>1681.68</v>
      </c>
      <c r="G670" s="78">
        <f>'2019 PSUI Customer Load'!G670+'2019 PSUI Customer Gen'!G670</f>
        <v>1689.56</v>
      </c>
      <c r="H670" s="78">
        <f>'2019 PSUI Customer Load'!H670+'2019 PSUI Customer Gen'!H670</f>
        <v>1761.789</v>
      </c>
      <c r="I670" s="78">
        <f>'2019 PSUI Customer Load'!I670+'2019 PSUI Customer Gen'!I670</f>
        <v>1868.9</v>
      </c>
      <c r="J670" s="78">
        <f>'2019 PSUI Customer Load'!J670+'2019 PSUI Customer Gen'!J670</f>
        <v>1954.44</v>
      </c>
      <c r="K670" s="78">
        <f>'2019 PSUI Customer Load'!K670+'2019 PSUI Customer Gen'!K670</f>
        <v>2053.66</v>
      </c>
      <c r="L670" s="78">
        <f>'2019 PSUI Customer Load'!L670+'2019 PSUI Customer Gen'!L670</f>
        <v>2116.8000000000002</v>
      </c>
      <c r="M670" s="78">
        <f>'2019 PSUI Customer Load'!M670+'2019 PSUI Customer Gen'!M670</f>
        <v>2156.6999999999998</v>
      </c>
      <c r="N670" s="78">
        <f>'2019 PSUI Customer Load'!N670+'2019 PSUI Customer Gen'!N670</f>
        <v>2122.0500000000002</v>
      </c>
      <c r="O670" s="78">
        <f>'2019 PSUI Customer Load'!O670+'2019 PSUI Customer Gen'!O670</f>
        <v>2202.2460000000001</v>
      </c>
      <c r="P670" s="78">
        <f>'2019 PSUI Customer Load'!P670+'2019 PSUI Customer Gen'!P670</f>
        <v>2153.2309999999998</v>
      </c>
      <c r="Q670" s="78">
        <f>'2019 PSUI Customer Load'!Q670+'2019 PSUI Customer Gen'!Q670</f>
        <v>2126.8420000000001</v>
      </c>
      <c r="R670" s="78">
        <f>'2019 PSUI Customer Load'!R670+'2019 PSUI Customer Gen'!R670</f>
        <v>2111.8110000000001</v>
      </c>
      <c r="S670" s="78">
        <f>'2019 PSUI Customer Load'!S670+'2019 PSUI Customer Gen'!S670</f>
        <v>1995.3110000000001</v>
      </c>
      <c r="T670" s="78">
        <f>'2019 PSUI Customer Load'!T670+'2019 PSUI Customer Gen'!T670</f>
        <v>1973.8920000000001</v>
      </c>
      <c r="U670" s="78">
        <f>'2019 PSUI Customer Load'!U670+'2019 PSUI Customer Gen'!U670</f>
        <v>1954.21</v>
      </c>
      <c r="V670" s="78">
        <f>'2019 PSUI Customer Load'!V670+'2019 PSUI Customer Gen'!V670</f>
        <v>1944.848</v>
      </c>
      <c r="W670" s="78">
        <f>'2019 PSUI Customer Load'!W670+'2019 PSUI Customer Gen'!W670</f>
        <v>1819.499</v>
      </c>
      <c r="X670" s="78">
        <f>'2019 PSUI Customer Load'!X670+'2019 PSUI Customer Gen'!X670</f>
        <v>1799.654</v>
      </c>
      <c r="Y670" s="78">
        <f>'2019 PSUI Customer Load'!Y670+'2019 PSUI Customer Gen'!Y670</f>
        <v>1783.4360000000001</v>
      </c>
      <c r="Z670" s="78">
        <f>'2019 PSUI Customer Load'!Z670+'2019 PSUI Customer Gen'!Z670</f>
        <v>1722.884</v>
      </c>
      <c r="AA670" s="86">
        <f t="shared" si="130"/>
        <v>2202.2460000000001</v>
      </c>
      <c r="AB670" s="77">
        <f t="shared" si="131"/>
        <v>2022</v>
      </c>
      <c r="AC670" s="76">
        <f t="shared" si="132"/>
        <v>8</v>
      </c>
      <c r="AD670" s="76" t="str">
        <f t="shared" si="133"/>
        <v/>
      </c>
      <c r="AE670" s="76" t="str">
        <f t="shared" si="134"/>
        <v/>
      </c>
      <c r="AF670" s="74">
        <f t="shared" si="135"/>
        <v>2202.2460000000001</v>
      </c>
      <c r="AG670" s="75" t="str">
        <f t="shared" si="136"/>
        <v>13:00</v>
      </c>
      <c r="AH670" s="74">
        <f t="shared" si="137"/>
        <v>48048.889000000003</v>
      </c>
      <c r="AI670" s="73" t="str">
        <f t="shared" si="138"/>
        <v/>
      </c>
      <c r="AJ670" s="73" t="str">
        <f t="shared" si="139"/>
        <v/>
      </c>
      <c r="AK670" s="73" t="str">
        <f t="shared" si="140"/>
        <v/>
      </c>
      <c r="AL670" s="72" t="str">
        <f t="shared" si="141"/>
        <v/>
      </c>
      <c r="AM670" s="71" t="str">
        <f t="shared" si="142"/>
        <v/>
      </c>
    </row>
    <row r="671" spans="2:39" ht="13.8" thickBot="1">
      <c r="B671" s="79">
        <v>44803</v>
      </c>
      <c r="C671" s="78">
        <f>'2019 PSUI Customer Load'!C671+'2019 PSUI Customer Gen'!C671</f>
        <v>1712.2919999999999</v>
      </c>
      <c r="D671" s="78">
        <f>'2019 PSUI Customer Load'!D671+'2019 PSUI Customer Gen'!D671</f>
        <v>1686.1999999999998</v>
      </c>
      <c r="E671" s="78">
        <f>'2019 PSUI Customer Load'!E671+'2019 PSUI Customer Gen'!E671</f>
        <v>1683.4170000000001</v>
      </c>
      <c r="F671" s="78">
        <f>'2019 PSUI Customer Load'!F671+'2019 PSUI Customer Gen'!F671</f>
        <v>1705.816</v>
      </c>
      <c r="G671" s="78">
        <f>'2019 PSUI Customer Load'!G671+'2019 PSUI Customer Gen'!G671</f>
        <v>1722.713</v>
      </c>
      <c r="H671" s="78">
        <f>'2019 PSUI Customer Load'!H671+'2019 PSUI Customer Gen'!H671</f>
        <v>1791.8879999999999</v>
      </c>
      <c r="I671" s="78">
        <f>'2019 PSUI Customer Load'!I671+'2019 PSUI Customer Gen'!I671</f>
        <v>1906.4259999999999</v>
      </c>
      <c r="J671" s="78">
        <f>'2019 PSUI Customer Load'!J671+'2019 PSUI Customer Gen'!J671</f>
        <v>1924.3720000000001</v>
      </c>
      <c r="K671" s="78">
        <f>'2019 PSUI Customer Load'!K671+'2019 PSUI Customer Gen'!K671</f>
        <v>1976.0229999999999</v>
      </c>
      <c r="L671" s="78">
        <f>'2019 PSUI Customer Load'!L671+'2019 PSUI Customer Gen'!L671</f>
        <v>1992.981</v>
      </c>
      <c r="M671" s="78">
        <f>'2019 PSUI Customer Load'!M671+'2019 PSUI Customer Gen'!M671</f>
        <v>2005.2159999999999</v>
      </c>
      <c r="N671" s="78">
        <f>'2019 PSUI Customer Load'!N671+'2019 PSUI Customer Gen'!N671</f>
        <v>1962.444</v>
      </c>
      <c r="O671" s="78">
        <f>'2019 PSUI Customer Load'!O671+'2019 PSUI Customer Gen'!O671</f>
        <v>1972.09</v>
      </c>
      <c r="P671" s="78">
        <f>'2019 PSUI Customer Load'!P671+'2019 PSUI Customer Gen'!P671</f>
        <v>1955.7540000000001</v>
      </c>
      <c r="Q671" s="78">
        <f>'2019 PSUI Customer Load'!Q671+'2019 PSUI Customer Gen'!Q671</f>
        <v>1953.1970000000001</v>
      </c>
      <c r="R671" s="78">
        <f>'2019 PSUI Customer Load'!R671+'2019 PSUI Customer Gen'!R671</f>
        <v>1901.4849999999999</v>
      </c>
      <c r="S671" s="78">
        <f>'2019 PSUI Customer Load'!S671+'2019 PSUI Customer Gen'!S671</f>
        <v>1784.614</v>
      </c>
      <c r="T671" s="78">
        <f>'2019 PSUI Customer Load'!T671+'2019 PSUI Customer Gen'!T671</f>
        <v>1692.4769999999999</v>
      </c>
      <c r="U671" s="78">
        <f>'2019 PSUI Customer Load'!U671+'2019 PSUI Customer Gen'!U671</f>
        <v>1658.4769999999999</v>
      </c>
      <c r="V671" s="78">
        <f>'2019 PSUI Customer Load'!V671+'2019 PSUI Customer Gen'!V671</f>
        <v>1617.4369999999999</v>
      </c>
      <c r="W671" s="78">
        <f>'2019 PSUI Customer Load'!W671+'2019 PSUI Customer Gen'!W671</f>
        <v>1597.607</v>
      </c>
      <c r="X671" s="78">
        <f>'2019 PSUI Customer Load'!X671+'2019 PSUI Customer Gen'!X671</f>
        <v>1572.836</v>
      </c>
      <c r="Y671" s="78">
        <f>'2019 PSUI Customer Load'!Y671+'2019 PSUI Customer Gen'!Y671</f>
        <v>1534.569</v>
      </c>
      <c r="Z671" s="78">
        <f>'2019 PSUI Customer Load'!Z671+'2019 PSUI Customer Gen'!Z671</f>
        <v>1527.7729999999999</v>
      </c>
      <c r="AA671" s="86">
        <f t="shared" si="130"/>
        <v>2005.2159999999999</v>
      </c>
      <c r="AB671" s="77">
        <f t="shared" si="131"/>
        <v>2022</v>
      </c>
      <c r="AC671" s="76">
        <f t="shared" si="132"/>
        <v>8</v>
      </c>
      <c r="AD671" s="76" t="str">
        <f t="shared" si="133"/>
        <v/>
      </c>
      <c r="AE671" s="76" t="str">
        <f t="shared" si="134"/>
        <v/>
      </c>
      <c r="AF671" s="74">
        <f t="shared" si="135"/>
        <v>2005.2159999999999</v>
      </c>
      <c r="AG671" s="75" t="str">
        <f t="shared" si="136"/>
        <v>11:00</v>
      </c>
      <c r="AH671" s="74">
        <f t="shared" si="137"/>
        <v>44843.320000000014</v>
      </c>
      <c r="AI671" s="73" t="str">
        <f t="shared" si="138"/>
        <v/>
      </c>
      <c r="AJ671" s="73" t="str">
        <f t="shared" si="139"/>
        <v/>
      </c>
      <c r="AK671" s="73" t="str">
        <f t="shared" si="140"/>
        <v/>
      </c>
      <c r="AL671" s="72" t="str">
        <f t="shared" si="141"/>
        <v/>
      </c>
      <c r="AM671" s="71" t="str">
        <f t="shared" si="142"/>
        <v/>
      </c>
    </row>
    <row r="672" spans="2:39" ht="13.8" thickBot="1">
      <c r="B672" s="79">
        <v>44804</v>
      </c>
      <c r="C672" s="78">
        <f>'2019 PSUI Customer Load'!C672+'2019 PSUI Customer Gen'!C672</f>
        <v>1485.4749999999999</v>
      </c>
      <c r="D672" s="78">
        <f>'2019 PSUI Customer Load'!D672+'2019 PSUI Customer Gen'!D672</f>
        <v>1467.3510000000001</v>
      </c>
      <c r="E672" s="78">
        <f>'2019 PSUI Customer Load'!E672+'2019 PSUI Customer Gen'!E672</f>
        <v>1460.877</v>
      </c>
      <c r="F672" s="78">
        <f>'2019 PSUI Customer Load'!F672+'2019 PSUI Customer Gen'!F672</f>
        <v>1468.9839999999999</v>
      </c>
      <c r="G672" s="78">
        <f>'2019 PSUI Customer Load'!G672+'2019 PSUI Customer Gen'!G672</f>
        <v>1471.7250000000001</v>
      </c>
      <c r="H672" s="78">
        <f>'2019 PSUI Customer Load'!H672+'2019 PSUI Customer Gen'!H672</f>
        <v>1517.8029999999999</v>
      </c>
      <c r="I672" s="78">
        <f>'2019 PSUI Customer Load'!I672+'2019 PSUI Customer Gen'!I672</f>
        <v>1640.463</v>
      </c>
      <c r="J672" s="78">
        <f>'2019 PSUI Customer Load'!J672+'2019 PSUI Customer Gen'!J672</f>
        <v>1662.2619999999999</v>
      </c>
      <c r="K672" s="78">
        <f>'2019 PSUI Customer Load'!K672+'2019 PSUI Customer Gen'!K672</f>
        <v>1739.4469999999999</v>
      </c>
      <c r="L672" s="78">
        <f>'2019 PSUI Customer Load'!L672+'2019 PSUI Customer Gen'!L672</f>
        <v>1805.893</v>
      </c>
      <c r="M672" s="78">
        <f>'2019 PSUI Customer Load'!M672+'2019 PSUI Customer Gen'!M672</f>
        <v>1871.7249999999999</v>
      </c>
      <c r="N672" s="78">
        <f>'2019 PSUI Customer Load'!N672+'2019 PSUI Customer Gen'!N672</f>
        <v>1849.184</v>
      </c>
      <c r="O672" s="78">
        <f>'2019 PSUI Customer Load'!O672+'2019 PSUI Customer Gen'!O672</f>
        <v>1848.681</v>
      </c>
      <c r="P672" s="78">
        <f>'2019 PSUI Customer Load'!P672+'2019 PSUI Customer Gen'!P672</f>
        <v>1788.7950000000001</v>
      </c>
      <c r="Q672" s="78">
        <f>'2019 PSUI Customer Load'!Q672+'2019 PSUI Customer Gen'!Q672</f>
        <v>1578.51</v>
      </c>
      <c r="R672" s="78">
        <f>'2019 PSUI Customer Load'!R672+'2019 PSUI Customer Gen'!R672</f>
        <v>1502.444</v>
      </c>
      <c r="S672" s="78">
        <f>'2019 PSUI Customer Load'!S672+'2019 PSUI Customer Gen'!S672</f>
        <v>1432.2739999999999</v>
      </c>
      <c r="T672" s="78">
        <f>'2019 PSUI Customer Load'!T672+'2019 PSUI Customer Gen'!T672</f>
        <v>1696.6689999999999</v>
      </c>
      <c r="U672" s="78">
        <f>'2019 PSUI Customer Load'!U672+'2019 PSUI Customer Gen'!U672</f>
        <v>1641.5629999999999</v>
      </c>
      <c r="V672" s="78">
        <f>'2019 PSUI Customer Load'!V672+'2019 PSUI Customer Gen'!V672</f>
        <v>1614.0550000000001</v>
      </c>
      <c r="W672" s="78">
        <f>'2019 PSUI Customer Load'!W672+'2019 PSUI Customer Gen'!W672</f>
        <v>1610.6029999999998</v>
      </c>
      <c r="X672" s="78">
        <f>'2019 PSUI Customer Load'!X672+'2019 PSUI Customer Gen'!X672</f>
        <v>1549.491</v>
      </c>
      <c r="Y672" s="78">
        <f>'2019 PSUI Customer Load'!Y672+'2019 PSUI Customer Gen'!Y672</f>
        <v>1479.1499999999999</v>
      </c>
      <c r="Z672" s="78">
        <f>'2019 PSUI Customer Load'!Z672+'2019 PSUI Customer Gen'!Z672</f>
        <v>1432.01</v>
      </c>
      <c r="AA672" s="86">
        <f t="shared" si="130"/>
        <v>1871.7249999999999</v>
      </c>
      <c r="AB672" s="77">
        <f t="shared" si="131"/>
        <v>2022</v>
      </c>
      <c r="AC672" s="76">
        <f t="shared" si="132"/>
        <v>8</v>
      </c>
      <c r="AD672" s="76" t="str">
        <f t="shared" si="133"/>
        <v>2022-8</v>
      </c>
      <c r="AE672" s="76">
        <f t="shared" si="134"/>
        <v>8</v>
      </c>
      <c r="AF672" s="74">
        <f t="shared" si="135"/>
        <v>1871.7249999999999</v>
      </c>
      <c r="AG672" s="75" t="str">
        <f t="shared" si="136"/>
        <v>11:00</v>
      </c>
      <c r="AH672" s="74">
        <f t="shared" si="137"/>
        <v>40487.159</v>
      </c>
      <c r="AI672" s="73">
        <f t="shared" si="138"/>
        <v>61239.380999999994</v>
      </c>
      <c r="AJ672" s="73">
        <f t="shared" si="139"/>
        <v>2340.7690000000002</v>
      </c>
      <c r="AK672" s="73">
        <f t="shared" si="140"/>
        <v>53060.466</v>
      </c>
      <c r="AL672" s="72">
        <f t="shared" si="141"/>
        <v>44781</v>
      </c>
      <c r="AM672" s="71" t="str">
        <f t="shared" si="142"/>
        <v>14:00</v>
      </c>
    </row>
    <row r="673" spans="2:39" ht="13.8" thickBot="1">
      <c r="B673" s="79">
        <v>44805</v>
      </c>
      <c r="C673" s="78">
        <f>'2019 PSUI Customer Load'!C673+'2019 PSUI Customer Gen'!C673</f>
        <v>1383.057</v>
      </c>
      <c r="D673" s="78">
        <f>'2019 PSUI Customer Load'!D673+'2019 PSUI Customer Gen'!D673</f>
        <v>1352.8240000000001</v>
      </c>
      <c r="E673" s="78">
        <f>'2019 PSUI Customer Load'!E673+'2019 PSUI Customer Gen'!E673</f>
        <v>1337.461</v>
      </c>
      <c r="F673" s="78">
        <f>'2019 PSUI Customer Load'!F673+'2019 PSUI Customer Gen'!F673</f>
        <v>1338.672</v>
      </c>
      <c r="G673" s="78">
        <f>'2019 PSUI Customer Load'!G673+'2019 PSUI Customer Gen'!G673</f>
        <v>1336.271</v>
      </c>
      <c r="H673" s="78">
        <f>'2019 PSUI Customer Load'!H673+'2019 PSUI Customer Gen'!H673</f>
        <v>1204.2569999999998</v>
      </c>
      <c r="I673" s="78">
        <f>'2019 PSUI Customer Load'!I673+'2019 PSUI Customer Gen'!I673</f>
        <v>1261.462</v>
      </c>
      <c r="J673" s="78">
        <f>'2019 PSUI Customer Load'!J673+'2019 PSUI Customer Gen'!J673</f>
        <v>1565.59</v>
      </c>
      <c r="K673" s="78">
        <f>'2019 PSUI Customer Load'!K673+'2019 PSUI Customer Gen'!K673</f>
        <v>1644.0810000000001</v>
      </c>
      <c r="L673" s="78">
        <f>'2019 PSUI Customer Load'!L673+'2019 PSUI Customer Gen'!L673</f>
        <v>1709.2019999999998</v>
      </c>
      <c r="M673" s="78">
        <f>'2019 PSUI Customer Load'!M673+'2019 PSUI Customer Gen'!M673</f>
        <v>1754.2929999999999</v>
      </c>
      <c r="N673" s="78">
        <f>'2019 PSUI Customer Load'!N673+'2019 PSUI Customer Gen'!N673</f>
        <v>1751.9750000000001</v>
      </c>
      <c r="O673" s="78">
        <f>'2019 PSUI Customer Load'!O673+'2019 PSUI Customer Gen'!O673</f>
        <v>1786.8899999999999</v>
      </c>
      <c r="P673" s="78">
        <f>'2019 PSUI Customer Load'!P673+'2019 PSUI Customer Gen'!P673</f>
        <v>1793.848</v>
      </c>
      <c r="Q673" s="78">
        <f>'2019 PSUI Customer Load'!Q673+'2019 PSUI Customer Gen'!Q673</f>
        <v>1793.6440000000002</v>
      </c>
      <c r="R673" s="78">
        <f>'2019 PSUI Customer Load'!R673+'2019 PSUI Customer Gen'!R673</f>
        <v>1775.8409999999999</v>
      </c>
      <c r="S673" s="78">
        <f>'2019 PSUI Customer Load'!S673+'2019 PSUI Customer Gen'!S673</f>
        <v>1688.7629999999999</v>
      </c>
      <c r="T673" s="78">
        <f>'2019 PSUI Customer Load'!T673+'2019 PSUI Customer Gen'!T673</f>
        <v>1619.8300000000002</v>
      </c>
      <c r="U673" s="78">
        <f>'2019 PSUI Customer Load'!U673+'2019 PSUI Customer Gen'!U673</f>
        <v>1596.9190000000001</v>
      </c>
      <c r="V673" s="78">
        <f>'2019 PSUI Customer Load'!V673+'2019 PSUI Customer Gen'!V673</f>
        <v>1572.951</v>
      </c>
      <c r="W673" s="78">
        <f>'2019 PSUI Customer Load'!W673+'2019 PSUI Customer Gen'!W673</f>
        <v>1449.2280000000001</v>
      </c>
      <c r="X673" s="78">
        <f>'2019 PSUI Customer Load'!X673+'2019 PSUI Customer Gen'!X673</f>
        <v>1457.02</v>
      </c>
      <c r="Y673" s="78">
        <f>'2019 PSUI Customer Load'!Y673+'2019 PSUI Customer Gen'!Y673</f>
        <v>1404.31</v>
      </c>
      <c r="Z673" s="78">
        <f>'2019 PSUI Customer Load'!Z673+'2019 PSUI Customer Gen'!Z673</f>
        <v>1389.29</v>
      </c>
      <c r="AA673" s="86">
        <f t="shared" si="130"/>
        <v>1793.848</v>
      </c>
      <c r="AB673" s="77">
        <f t="shared" si="131"/>
        <v>2022</v>
      </c>
      <c r="AC673" s="76">
        <f t="shared" si="132"/>
        <v>9</v>
      </c>
      <c r="AD673" s="76" t="str">
        <f t="shared" si="133"/>
        <v/>
      </c>
      <c r="AE673" s="76" t="str">
        <f t="shared" si="134"/>
        <v/>
      </c>
      <c r="AF673" s="74">
        <f t="shared" si="135"/>
        <v>1793.848</v>
      </c>
      <c r="AG673" s="75" t="str">
        <f t="shared" si="136"/>
        <v>14:00</v>
      </c>
      <c r="AH673" s="74">
        <f t="shared" si="137"/>
        <v>38761.527000000002</v>
      </c>
      <c r="AI673" s="73" t="str">
        <f t="shared" si="138"/>
        <v/>
      </c>
      <c r="AJ673" s="73" t="str">
        <f t="shared" si="139"/>
        <v/>
      </c>
      <c r="AK673" s="73" t="str">
        <f t="shared" si="140"/>
        <v/>
      </c>
      <c r="AL673" s="72" t="str">
        <f t="shared" si="141"/>
        <v/>
      </c>
      <c r="AM673" s="71" t="str">
        <f t="shared" si="142"/>
        <v/>
      </c>
    </row>
    <row r="674" spans="2:39" ht="13.8" thickBot="1">
      <c r="B674" s="79">
        <v>44806</v>
      </c>
      <c r="C674" s="78">
        <f>'2019 PSUI Customer Load'!C674+'2019 PSUI Customer Gen'!C674</f>
        <v>1383.3</v>
      </c>
      <c r="D674" s="78">
        <f>'2019 PSUI Customer Load'!D674+'2019 PSUI Customer Gen'!D674</f>
        <v>1374.21</v>
      </c>
      <c r="E674" s="78">
        <f>'2019 PSUI Customer Load'!E674+'2019 PSUI Customer Gen'!E674</f>
        <v>1367</v>
      </c>
      <c r="F674" s="78">
        <f>'2019 PSUI Customer Load'!F674+'2019 PSUI Customer Gen'!F674</f>
        <v>1418.03</v>
      </c>
      <c r="G674" s="78">
        <f>'2019 PSUI Customer Load'!G674+'2019 PSUI Customer Gen'!G674</f>
        <v>1431.05</v>
      </c>
      <c r="H674" s="78">
        <f>'2019 PSUI Customer Load'!H674+'2019 PSUI Customer Gen'!H674</f>
        <v>1533.4079999999999</v>
      </c>
      <c r="I674" s="78">
        <f>'2019 PSUI Customer Load'!I674+'2019 PSUI Customer Gen'!I674</f>
        <v>1663.49</v>
      </c>
      <c r="J674" s="78">
        <f>'2019 PSUI Customer Load'!J674+'2019 PSUI Customer Gen'!J674</f>
        <v>1774.373</v>
      </c>
      <c r="K674" s="78">
        <f>'2019 PSUI Customer Load'!K674+'2019 PSUI Customer Gen'!K674</f>
        <v>1840.107</v>
      </c>
      <c r="L674" s="78">
        <f>'2019 PSUI Customer Load'!L674+'2019 PSUI Customer Gen'!L674</f>
        <v>1900.617</v>
      </c>
      <c r="M674" s="78">
        <f>'2019 PSUI Customer Load'!M674+'2019 PSUI Customer Gen'!M674</f>
        <v>1937.6</v>
      </c>
      <c r="N674" s="78">
        <f>'2019 PSUI Customer Load'!N674+'2019 PSUI Customer Gen'!N674</f>
        <v>1917.4949999999999</v>
      </c>
      <c r="O674" s="78">
        <f>'2019 PSUI Customer Load'!O674+'2019 PSUI Customer Gen'!O674</f>
        <v>1910.8920000000001</v>
      </c>
      <c r="P674" s="78">
        <f>'2019 PSUI Customer Load'!P674+'2019 PSUI Customer Gen'!P674</f>
        <v>1898.211</v>
      </c>
      <c r="Q674" s="78">
        <f>'2019 PSUI Customer Load'!Q674+'2019 PSUI Customer Gen'!Q674</f>
        <v>1898.1769999999999</v>
      </c>
      <c r="R674" s="78">
        <f>'2019 PSUI Customer Load'!R674+'2019 PSUI Customer Gen'!R674</f>
        <v>1853.0129999999999</v>
      </c>
      <c r="S674" s="78">
        <f>'2019 PSUI Customer Load'!S674+'2019 PSUI Customer Gen'!S674</f>
        <v>1762.4870000000001</v>
      </c>
      <c r="T674" s="78">
        <f>'2019 PSUI Customer Load'!T674+'2019 PSUI Customer Gen'!T674</f>
        <v>1673.2270000000001</v>
      </c>
      <c r="U674" s="78">
        <f>'2019 PSUI Customer Load'!U674+'2019 PSUI Customer Gen'!U674</f>
        <v>1649.6590000000001</v>
      </c>
      <c r="V674" s="78">
        <f>'2019 PSUI Customer Load'!V674+'2019 PSUI Customer Gen'!V674</f>
        <v>1626.8789999999999</v>
      </c>
      <c r="W674" s="78">
        <f>'2019 PSUI Customer Load'!W674+'2019 PSUI Customer Gen'!W674</f>
        <v>1596.3429999999998</v>
      </c>
      <c r="X674" s="78">
        <f>'2019 PSUI Customer Load'!X674+'2019 PSUI Customer Gen'!X674</f>
        <v>1592.702</v>
      </c>
      <c r="Y674" s="78">
        <f>'2019 PSUI Customer Load'!Y674+'2019 PSUI Customer Gen'!Y674</f>
        <v>1601.258</v>
      </c>
      <c r="Z674" s="78">
        <f>'2019 PSUI Customer Load'!Z674+'2019 PSUI Customer Gen'!Z674</f>
        <v>1593.8040000000001</v>
      </c>
      <c r="AA674" s="86">
        <f t="shared" si="130"/>
        <v>1937.6</v>
      </c>
      <c r="AB674" s="77">
        <f t="shared" si="131"/>
        <v>2022</v>
      </c>
      <c r="AC674" s="76">
        <f t="shared" si="132"/>
        <v>9</v>
      </c>
      <c r="AD674" s="76" t="str">
        <f t="shared" si="133"/>
        <v/>
      </c>
      <c r="AE674" s="76" t="str">
        <f t="shared" si="134"/>
        <v/>
      </c>
      <c r="AF674" s="74">
        <f t="shared" si="135"/>
        <v>1937.6</v>
      </c>
      <c r="AG674" s="75" t="str">
        <f t="shared" si="136"/>
        <v>11:00</v>
      </c>
      <c r="AH674" s="74">
        <f t="shared" si="137"/>
        <v>42134.931999999993</v>
      </c>
      <c r="AI674" s="73" t="str">
        <f t="shared" si="138"/>
        <v/>
      </c>
      <c r="AJ674" s="73" t="str">
        <f t="shared" si="139"/>
        <v/>
      </c>
      <c r="AK674" s="73" t="str">
        <f t="shared" si="140"/>
        <v/>
      </c>
      <c r="AL674" s="72" t="str">
        <f t="shared" si="141"/>
        <v/>
      </c>
      <c r="AM674" s="71" t="str">
        <f t="shared" si="142"/>
        <v/>
      </c>
    </row>
    <row r="675" spans="2:39" ht="13.8" thickBot="1">
      <c r="B675" s="79">
        <v>44807</v>
      </c>
      <c r="C675" s="78">
        <f>'2019 PSUI Customer Load'!C675+'2019 PSUI Customer Gen'!C675</f>
        <v>1608.992</v>
      </c>
      <c r="D675" s="78">
        <f>'2019 PSUI Customer Load'!D675+'2019 PSUI Customer Gen'!D675</f>
        <v>1588.8019999999999</v>
      </c>
      <c r="E675" s="78">
        <f>'2019 PSUI Customer Load'!E675+'2019 PSUI Customer Gen'!E675</f>
        <v>1573.7150000000001</v>
      </c>
      <c r="F675" s="78">
        <f>'2019 PSUI Customer Load'!F675+'2019 PSUI Customer Gen'!F675</f>
        <v>1563.231</v>
      </c>
      <c r="G675" s="78">
        <f>'2019 PSUI Customer Load'!G675+'2019 PSUI Customer Gen'!G675</f>
        <v>1557.3979999999999</v>
      </c>
      <c r="H675" s="78">
        <f>'2019 PSUI Customer Load'!H675+'2019 PSUI Customer Gen'!H675</f>
        <v>1586.886</v>
      </c>
      <c r="I675" s="78">
        <f>'2019 PSUI Customer Load'!I675+'2019 PSUI Customer Gen'!I675</f>
        <v>1657.1490000000001</v>
      </c>
      <c r="J675" s="78">
        <f>'2019 PSUI Customer Load'!J675+'2019 PSUI Customer Gen'!J675</f>
        <v>1693.877</v>
      </c>
      <c r="K675" s="78">
        <f>'2019 PSUI Customer Load'!K675+'2019 PSUI Customer Gen'!K675</f>
        <v>1776.546</v>
      </c>
      <c r="L675" s="78">
        <f>'2019 PSUI Customer Load'!L675+'2019 PSUI Customer Gen'!L675</f>
        <v>1886.846</v>
      </c>
      <c r="M675" s="78">
        <f>'2019 PSUI Customer Load'!M675+'2019 PSUI Customer Gen'!M675</f>
        <v>1894.2849999999999</v>
      </c>
      <c r="N675" s="78">
        <f>'2019 PSUI Customer Load'!N675+'2019 PSUI Customer Gen'!N675</f>
        <v>1878.1329999999998</v>
      </c>
      <c r="O675" s="78">
        <f>'2019 PSUI Customer Load'!O675+'2019 PSUI Customer Gen'!O675</f>
        <v>1876.489</v>
      </c>
      <c r="P675" s="78">
        <f>'2019 PSUI Customer Load'!P675+'2019 PSUI Customer Gen'!P675</f>
        <v>1864.3249999999998</v>
      </c>
      <c r="Q675" s="78">
        <f>'2019 PSUI Customer Load'!Q675+'2019 PSUI Customer Gen'!Q675</f>
        <v>1888.8969999999999</v>
      </c>
      <c r="R675" s="78">
        <f>'2019 PSUI Customer Load'!R675+'2019 PSUI Customer Gen'!R675</f>
        <v>1874.924</v>
      </c>
      <c r="S675" s="78">
        <f>'2019 PSUI Customer Load'!S675+'2019 PSUI Customer Gen'!S675</f>
        <v>1814.5709999999999</v>
      </c>
      <c r="T675" s="78">
        <f>'2019 PSUI Customer Load'!T675+'2019 PSUI Customer Gen'!T675</f>
        <v>1789.7730000000001</v>
      </c>
      <c r="U675" s="78">
        <f>'2019 PSUI Customer Load'!U675+'2019 PSUI Customer Gen'!U675</f>
        <v>1786.261</v>
      </c>
      <c r="V675" s="78">
        <f>'2019 PSUI Customer Load'!V675+'2019 PSUI Customer Gen'!V675</f>
        <v>1766.6859999999999</v>
      </c>
      <c r="W675" s="78">
        <f>'2019 PSUI Customer Load'!W675+'2019 PSUI Customer Gen'!W675</f>
        <v>1738.576</v>
      </c>
      <c r="X675" s="78">
        <f>'2019 PSUI Customer Load'!X675+'2019 PSUI Customer Gen'!X675</f>
        <v>1715.7860000000001</v>
      </c>
      <c r="Y675" s="78">
        <f>'2019 PSUI Customer Load'!Y675+'2019 PSUI Customer Gen'!Y675</f>
        <v>1678.973</v>
      </c>
      <c r="Z675" s="78">
        <f>'2019 PSUI Customer Load'!Z675+'2019 PSUI Customer Gen'!Z675</f>
        <v>1671.6320000000001</v>
      </c>
      <c r="AA675" s="86">
        <f t="shared" si="130"/>
        <v>1894.2849999999999</v>
      </c>
      <c r="AB675" s="77">
        <f t="shared" si="131"/>
        <v>2022</v>
      </c>
      <c r="AC675" s="76">
        <f t="shared" si="132"/>
        <v>9</v>
      </c>
      <c r="AD675" s="76" t="str">
        <f t="shared" si="133"/>
        <v/>
      </c>
      <c r="AE675" s="76" t="str">
        <f t="shared" si="134"/>
        <v/>
      </c>
      <c r="AF675" s="74">
        <f t="shared" si="135"/>
        <v>1894.2849999999999</v>
      </c>
      <c r="AG675" s="75" t="str">
        <f t="shared" si="136"/>
        <v>11:00</v>
      </c>
      <c r="AH675" s="74">
        <f t="shared" si="137"/>
        <v>43627.038</v>
      </c>
      <c r="AI675" s="73" t="str">
        <f t="shared" si="138"/>
        <v/>
      </c>
      <c r="AJ675" s="73" t="str">
        <f t="shared" si="139"/>
        <v/>
      </c>
      <c r="AK675" s="73" t="str">
        <f t="shared" si="140"/>
        <v/>
      </c>
      <c r="AL675" s="72" t="str">
        <f t="shared" si="141"/>
        <v/>
      </c>
      <c r="AM675" s="71" t="str">
        <f t="shared" si="142"/>
        <v/>
      </c>
    </row>
    <row r="676" spans="2:39" ht="13.8" thickBot="1">
      <c r="B676" s="79">
        <v>44808</v>
      </c>
      <c r="C676" s="78">
        <f>'2019 PSUI Customer Load'!C676+'2019 PSUI Customer Gen'!C676</f>
        <v>1662.634</v>
      </c>
      <c r="D676" s="78">
        <f>'2019 PSUI Customer Load'!D676+'2019 PSUI Customer Gen'!D676</f>
        <v>1640.3110000000001</v>
      </c>
      <c r="E676" s="78">
        <f>'2019 PSUI Customer Load'!E676+'2019 PSUI Customer Gen'!E676</f>
        <v>1626.7349999999999</v>
      </c>
      <c r="F676" s="78">
        <f>'2019 PSUI Customer Load'!F676+'2019 PSUI Customer Gen'!F676</f>
        <v>1604.9630000000002</v>
      </c>
      <c r="G676" s="78">
        <f>'2019 PSUI Customer Load'!G676+'2019 PSUI Customer Gen'!G676</f>
        <v>1621.1179999999999</v>
      </c>
      <c r="H676" s="78">
        <f>'2019 PSUI Customer Load'!H676+'2019 PSUI Customer Gen'!H676</f>
        <v>1671.0719999999999</v>
      </c>
      <c r="I676" s="78">
        <f>'2019 PSUI Customer Load'!I676+'2019 PSUI Customer Gen'!I676</f>
        <v>1682.279</v>
      </c>
      <c r="J676" s="78">
        <f>'2019 PSUI Customer Load'!J676+'2019 PSUI Customer Gen'!J676</f>
        <v>1676.6019999999999</v>
      </c>
      <c r="K676" s="78">
        <f>'2019 PSUI Customer Load'!K676+'2019 PSUI Customer Gen'!K676</f>
        <v>1674.2550000000001</v>
      </c>
      <c r="L676" s="78">
        <f>'2019 PSUI Customer Load'!L676+'2019 PSUI Customer Gen'!L676</f>
        <v>1688.6610000000001</v>
      </c>
      <c r="M676" s="78">
        <f>'2019 PSUI Customer Load'!M676+'2019 PSUI Customer Gen'!M676</f>
        <v>1674.5259999999998</v>
      </c>
      <c r="N676" s="78">
        <f>'2019 PSUI Customer Load'!N676+'2019 PSUI Customer Gen'!N676</f>
        <v>1636.5029999999999</v>
      </c>
      <c r="O676" s="78">
        <f>'2019 PSUI Customer Load'!O676+'2019 PSUI Customer Gen'!O676</f>
        <v>1633.9349999999999</v>
      </c>
      <c r="P676" s="78">
        <f>'2019 PSUI Customer Load'!P676+'2019 PSUI Customer Gen'!P676</f>
        <v>1635.587</v>
      </c>
      <c r="Q676" s="78">
        <f>'2019 PSUI Customer Load'!Q676+'2019 PSUI Customer Gen'!Q676</f>
        <v>1620.6809999999998</v>
      </c>
      <c r="R676" s="78">
        <f>'2019 PSUI Customer Load'!R676+'2019 PSUI Customer Gen'!R676</f>
        <v>1608.105</v>
      </c>
      <c r="S676" s="78">
        <f>'2019 PSUI Customer Load'!S676+'2019 PSUI Customer Gen'!S676</f>
        <v>1551.25</v>
      </c>
      <c r="T676" s="78">
        <f>'2019 PSUI Customer Load'!T676+'2019 PSUI Customer Gen'!T676</f>
        <v>1522.1789999999999</v>
      </c>
      <c r="U676" s="78">
        <f>'2019 PSUI Customer Load'!U676+'2019 PSUI Customer Gen'!U676</f>
        <v>1500.251</v>
      </c>
      <c r="V676" s="78">
        <f>'2019 PSUI Customer Load'!V676+'2019 PSUI Customer Gen'!V676</f>
        <v>1512.471</v>
      </c>
      <c r="W676" s="78">
        <f>'2019 PSUI Customer Load'!W676+'2019 PSUI Customer Gen'!W676</f>
        <v>1505.7550000000001</v>
      </c>
      <c r="X676" s="78">
        <f>'2019 PSUI Customer Load'!X676+'2019 PSUI Customer Gen'!X676</f>
        <v>1498.556</v>
      </c>
      <c r="Y676" s="78">
        <f>'2019 PSUI Customer Load'!Y676+'2019 PSUI Customer Gen'!Y676</f>
        <v>1493.675</v>
      </c>
      <c r="Z676" s="78">
        <f>'2019 PSUI Customer Load'!Z676+'2019 PSUI Customer Gen'!Z676</f>
        <v>1486.009</v>
      </c>
      <c r="AA676" s="86">
        <f t="shared" si="130"/>
        <v>1688.6610000000001</v>
      </c>
      <c r="AB676" s="77">
        <f t="shared" si="131"/>
        <v>2022</v>
      </c>
      <c r="AC676" s="76">
        <f t="shared" si="132"/>
        <v>9</v>
      </c>
      <c r="AD676" s="76" t="str">
        <f t="shared" si="133"/>
        <v/>
      </c>
      <c r="AE676" s="76" t="str">
        <f t="shared" si="134"/>
        <v/>
      </c>
      <c r="AF676" s="74">
        <f t="shared" si="135"/>
        <v>1688.6610000000001</v>
      </c>
      <c r="AG676" s="75" t="str">
        <f t="shared" si="136"/>
        <v>10:00</v>
      </c>
      <c r="AH676" s="74">
        <f t="shared" si="137"/>
        <v>40116.774000000005</v>
      </c>
      <c r="AI676" s="73" t="str">
        <f t="shared" si="138"/>
        <v/>
      </c>
      <c r="AJ676" s="73" t="str">
        <f t="shared" si="139"/>
        <v/>
      </c>
      <c r="AK676" s="73" t="str">
        <f t="shared" si="140"/>
        <v/>
      </c>
      <c r="AL676" s="72" t="str">
        <f t="shared" si="141"/>
        <v/>
      </c>
      <c r="AM676" s="71" t="str">
        <f t="shared" si="142"/>
        <v/>
      </c>
    </row>
    <row r="677" spans="2:39" ht="13.8" thickBot="1">
      <c r="B677" s="79">
        <v>44809</v>
      </c>
      <c r="C677" s="78">
        <f>'2019 PSUI Customer Load'!C677+'2019 PSUI Customer Gen'!C677</f>
        <v>1476.9950000000001</v>
      </c>
      <c r="D677" s="78">
        <f>'2019 PSUI Customer Load'!D677+'2019 PSUI Customer Gen'!D677</f>
        <v>1466.58</v>
      </c>
      <c r="E677" s="78">
        <f>'2019 PSUI Customer Load'!E677+'2019 PSUI Customer Gen'!E677</f>
        <v>1468.0240000000001</v>
      </c>
      <c r="F677" s="78">
        <f>'2019 PSUI Customer Load'!F677+'2019 PSUI Customer Gen'!F677</f>
        <v>1487.46</v>
      </c>
      <c r="G677" s="78">
        <f>'2019 PSUI Customer Load'!G677+'2019 PSUI Customer Gen'!G677</f>
        <v>1481.499</v>
      </c>
      <c r="H677" s="78">
        <f>'2019 PSUI Customer Load'!H677+'2019 PSUI Customer Gen'!H677</f>
        <v>1488.049</v>
      </c>
      <c r="I677" s="78">
        <f>'2019 PSUI Customer Load'!I677+'2019 PSUI Customer Gen'!I677</f>
        <v>1530.2660000000001</v>
      </c>
      <c r="J677" s="78">
        <f>'2019 PSUI Customer Load'!J677+'2019 PSUI Customer Gen'!J677</f>
        <v>1514.607</v>
      </c>
      <c r="K677" s="78">
        <f>'2019 PSUI Customer Load'!K677+'2019 PSUI Customer Gen'!K677</f>
        <v>1514.644</v>
      </c>
      <c r="L677" s="78">
        <f>'2019 PSUI Customer Load'!L677+'2019 PSUI Customer Gen'!L677</f>
        <v>1556.453</v>
      </c>
      <c r="M677" s="78">
        <f>'2019 PSUI Customer Load'!M677+'2019 PSUI Customer Gen'!M677</f>
        <v>1603.0590000000002</v>
      </c>
      <c r="N677" s="78">
        <f>'2019 PSUI Customer Load'!N677+'2019 PSUI Customer Gen'!N677</f>
        <v>1617.393</v>
      </c>
      <c r="O677" s="78">
        <f>'2019 PSUI Customer Load'!O677+'2019 PSUI Customer Gen'!O677</f>
        <v>1655.2550000000001</v>
      </c>
      <c r="P677" s="78">
        <f>'2019 PSUI Customer Load'!P677+'2019 PSUI Customer Gen'!P677</f>
        <v>1649.4059999999999</v>
      </c>
      <c r="Q677" s="78">
        <f>'2019 PSUI Customer Load'!Q677+'2019 PSUI Customer Gen'!Q677</f>
        <v>1687.462</v>
      </c>
      <c r="R677" s="78">
        <f>'2019 PSUI Customer Load'!R677+'2019 PSUI Customer Gen'!R677</f>
        <v>1681.922</v>
      </c>
      <c r="S677" s="78">
        <f>'2019 PSUI Customer Load'!S677+'2019 PSUI Customer Gen'!S677</f>
        <v>1633.819</v>
      </c>
      <c r="T677" s="78">
        <f>'2019 PSUI Customer Load'!T677+'2019 PSUI Customer Gen'!T677</f>
        <v>1611.2629999999999</v>
      </c>
      <c r="U677" s="78">
        <f>'2019 PSUI Customer Load'!U677+'2019 PSUI Customer Gen'!U677</f>
        <v>1607.7180000000001</v>
      </c>
      <c r="V677" s="78">
        <f>'2019 PSUI Customer Load'!V677+'2019 PSUI Customer Gen'!V677</f>
        <v>1582.3139999999999</v>
      </c>
      <c r="W677" s="78">
        <f>'2019 PSUI Customer Load'!W677+'2019 PSUI Customer Gen'!W677</f>
        <v>1570.4840000000002</v>
      </c>
      <c r="X677" s="78">
        <f>'2019 PSUI Customer Load'!X677+'2019 PSUI Customer Gen'!X677</f>
        <v>1559.992</v>
      </c>
      <c r="Y677" s="78">
        <f>'2019 PSUI Customer Load'!Y677+'2019 PSUI Customer Gen'!Y677</f>
        <v>1554.539</v>
      </c>
      <c r="Z677" s="78">
        <f>'2019 PSUI Customer Load'!Z677+'2019 PSUI Customer Gen'!Z677</f>
        <v>1548.2069999999999</v>
      </c>
      <c r="AA677" s="86">
        <f t="shared" si="130"/>
        <v>1687.462</v>
      </c>
      <c r="AB677" s="77">
        <f t="shared" si="131"/>
        <v>2022</v>
      </c>
      <c r="AC677" s="76">
        <f t="shared" si="132"/>
        <v>9</v>
      </c>
      <c r="AD677" s="76" t="str">
        <f t="shared" si="133"/>
        <v/>
      </c>
      <c r="AE677" s="76" t="str">
        <f t="shared" si="134"/>
        <v/>
      </c>
      <c r="AF677" s="74">
        <f t="shared" si="135"/>
        <v>1687.462</v>
      </c>
      <c r="AG677" s="75" t="str">
        <f t="shared" si="136"/>
        <v>15:00</v>
      </c>
      <c r="AH677" s="74">
        <f t="shared" si="137"/>
        <v>39234.871999999988</v>
      </c>
      <c r="AI677" s="73" t="str">
        <f t="shared" si="138"/>
        <v/>
      </c>
      <c r="AJ677" s="73" t="str">
        <f t="shared" si="139"/>
        <v/>
      </c>
      <c r="AK677" s="73" t="str">
        <f t="shared" si="140"/>
        <v/>
      </c>
      <c r="AL677" s="72" t="str">
        <f t="shared" si="141"/>
        <v/>
      </c>
      <c r="AM677" s="71" t="str">
        <f t="shared" si="142"/>
        <v/>
      </c>
    </row>
    <row r="678" spans="2:39" ht="13.8" thickBot="1">
      <c r="B678" s="79">
        <v>44810</v>
      </c>
      <c r="C678" s="78">
        <f>'2019 PSUI Customer Load'!C678+'2019 PSUI Customer Gen'!C678</f>
        <v>1471.326</v>
      </c>
      <c r="D678" s="78">
        <f>'2019 PSUI Customer Load'!D678+'2019 PSUI Customer Gen'!D678</f>
        <v>1467.8519999999999</v>
      </c>
      <c r="E678" s="78">
        <f>'2019 PSUI Customer Load'!E678+'2019 PSUI Customer Gen'!E678</f>
        <v>1438.64</v>
      </c>
      <c r="F678" s="78">
        <f>'2019 PSUI Customer Load'!F678+'2019 PSUI Customer Gen'!F678</f>
        <v>1456.1119999999999</v>
      </c>
      <c r="G678" s="78">
        <f>'2019 PSUI Customer Load'!G678+'2019 PSUI Customer Gen'!G678</f>
        <v>1462.7079999999999</v>
      </c>
      <c r="H678" s="78">
        <f>'2019 PSUI Customer Load'!H678+'2019 PSUI Customer Gen'!H678</f>
        <v>1501.018</v>
      </c>
      <c r="I678" s="78">
        <f>'2019 PSUI Customer Load'!I678+'2019 PSUI Customer Gen'!I678</f>
        <v>1479.395</v>
      </c>
      <c r="J678" s="78">
        <f>'2019 PSUI Customer Load'!J678+'2019 PSUI Customer Gen'!J678</f>
        <v>1601.11</v>
      </c>
      <c r="K678" s="78">
        <f>'2019 PSUI Customer Load'!K678+'2019 PSUI Customer Gen'!K678</f>
        <v>1650.67</v>
      </c>
      <c r="L678" s="78">
        <f>'2019 PSUI Customer Load'!L678+'2019 PSUI Customer Gen'!L678</f>
        <v>1695.16</v>
      </c>
      <c r="M678" s="78">
        <f>'2019 PSUI Customer Load'!M678+'2019 PSUI Customer Gen'!M678</f>
        <v>1744.86</v>
      </c>
      <c r="N678" s="78">
        <f>'2019 PSUI Customer Load'!N678+'2019 PSUI Customer Gen'!N678</f>
        <v>1741.11</v>
      </c>
      <c r="O678" s="78">
        <f>'2019 PSUI Customer Load'!O678+'2019 PSUI Customer Gen'!O678</f>
        <v>1767.4</v>
      </c>
      <c r="P678" s="78">
        <f>'2019 PSUI Customer Load'!P678+'2019 PSUI Customer Gen'!P678</f>
        <v>1771.84</v>
      </c>
      <c r="Q678" s="78">
        <f>'2019 PSUI Customer Load'!Q678+'2019 PSUI Customer Gen'!Q678</f>
        <v>1780.14</v>
      </c>
      <c r="R678" s="78">
        <f>'2019 PSUI Customer Load'!R678+'2019 PSUI Customer Gen'!R678</f>
        <v>1734.39</v>
      </c>
      <c r="S678" s="78">
        <f>'2019 PSUI Customer Load'!S678+'2019 PSUI Customer Gen'!S678</f>
        <v>1677.45</v>
      </c>
      <c r="T678" s="78">
        <f>'2019 PSUI Customer Load'!T678+'2019 PSUI Customer Gen'!T678</f>
        <v>1658.9</v>
      </c>
      <c r="U678" s="78">
        <f>'2019 PSUI Customer Load'!U678+'2019 PSUI Customer Gen'!U678</f>
        <v>1641.57</v>
      </c>
      <c r="V678" s="78">
        <f>'2019 PSUI Customer Load'!V678+'2019 PSUI Customer Gen'!V678</f>
        <v>1612.14</v>
      </c>
      <c r="W678" s="78">
        <f>'2019 PSUI Customer Load'!W678+'2019 PSUI Customer Gen'!W678</f>
        <v>1578.46</v>
      </c>
      <c r="X678" s="78">
        <f>'2019 PSUI Customer Load'!X678+'2019 PSUI Customer Gen'!X678</f>
        <v>1567.82</v>
      </c>
      <c r="Y678" s="78">
        <f>'2019 PSUI Customer Load'!Y678+'2019 PSUI Customer Gen'!Y678</f>
        <v>1508.15</v>
      </c>
      <c r="Z678" s="78">
        <f>'2019 PSUI Customer Load'!Z678+'2019 PSUI Customer Gen'!Z678</f>
        <v>1488.73</v>
      </c>
      <c r="AA678" s="86">
        <f t="shared" si="130"/>
        <v>1780.14</v>
      </c>
      <c r="AB678" s="77">
        <f t="shared" si="131"/>
        <v>2022</v>
      </c>
      <c r="AC678" s="76">
        <f t="shared" si="132"/>
        <v>9</v>
      </c>
      <c r="AD678" s="76" t="str">
        <f t="shared" si="133"/>
        <v/>
      </c>
      <c r="AE678" s="76" t="str">
        <f t="shared" si="134"/>
        <v/>
      </c>
      <c r="AF678" s="74">
        <f t="shared" si="135"/>
        <v>1780.14</v>
      </c>
      <c r="AG678" s="75" t="str">
        <f t="shared" si="136"/>
        <v>15:00</v>
      </c>
      <c r="AH678" s="74">
        <f t="shared" si="137"/>
        <v>40277.091000000008</v>
      </c>
      <c r="AI678" s="73" t="str">
        <f t="shared" si="138"/>
        <v/>
      </c>
      <c r="AJ678" s="73" t="str">
        <f t="shared" si="139"/>
        <v/>
      </c>
      <c r="AK678" s="73" t="str">
        <f t="shared" si="140"/>
        <v/>
      </c>
      <c r="AL678" s="72" t="str">
        <f t="shared" si="141"/>
        <v/>
      </c>
      <c r="AM678" s="71" t="str">
        <f t="shared" si="142"/>
        <v/>
      </c>
    </row>
    <row r="679" spans="2:39" ht="13.8" thickBot="1">
      <c r="B679" s="79">
        <v>44811</v>
      </c>
      <c r="C679" s="78">
        <f>'2019 PSUI Customer Load'!C679+'2019 PSUI Customer Gen'!C679</f>
        <v>1459.39</v>
      </c>
      <c r="D679" s="78">
        <f>'2019 PSUI Customer Load'!D679+'2019 PSUI Customer Gen'!D679</f>
        <v>1429.79</v>
      </c>
      <c r="E679" s="78">
        <f>'2019 PSUI Customer Load'!E679+'2019 PSUI Customer Gen'!E679</f>
        <v>1413.51</v>
      </c>
      <c r="F679" s="78">
        <f>'2019 PSUI Customer Load'!F679+'2019 PSUI Customer Gen'!F679</f>
        <v>1405.64</v>
      </c>
      <c r="G679" s="78">
        <f>'2019 PSUI Customer Load'!G679+'2019 PSUI Customer Gen'!G679</f>
        <v>1414.7</v>
      </c>
      <c r="H679" s="78">
        <f>'2019 PSUI Customer Load'!H679+'2019 PSUI Customer Gen'!H679</f>
        <v>1468.6</v>
      </c>
      <c r="I679" s="78">
        <f>'2019 PSUI Customer Load'!I679+'2019 PSUI Customer Gen'!I679</f>
        <v>1546.41</v>
      </c>
      <c r="J679" s="78">
        <f>'2019 PSUI Customer Load'!J679+'2019 PSUI Customer Gen'!J679</f>
        <v>1583.72</v>
      </c>
      <c r="K679" s="78">
        <f>'2019 PSUI Customer Load'!K679+'2019 PSUI Customer Gen'!K679</f>
        <v>1663.48</v>
      </c>
      <c r="L679" s="78">
        <f>'2019 PSUI Customer Load'!L679+'2019 PSUI Customer Gen'!L679</f>
        <v>1769.67</v>
      </c>
      <c r="M679" s="78">
        <f>'2019 PSUI Customer Load'!M679+'2019 PSUI Customer Gen'!M679</f>
        <v>1847.06</v>
      </c>
      <c r="N679" s="78">
        <f>'2019 PSUI Customer Load'!N679+'2019 PSUI Customer Gen'!N679</f>
        <v>1814.37</v>
      </c>
      <c r="O679" s="78">
        <f>'2019 PSUI Customer Load'!O679+'2019 PSUI Customer Gen'!O679</f>
        <v>1832.7</v>
      </c>
      <c r="P679" s="78">
        <f>'2019 PSUI Customer Load'!P679+'2019 PSUI Customer Gen'!P679</f>
        <v>1836.07</v>
      </c>
      <c r="Q679" s="78">
        <f>'2019 PSUI Customer Load'!Q679+'2019 PSUI Customer Gen'!Q679</f>
        <v>1834.74</v>
      </c>
      <c r="R679" s="78">
        <f>'2019 PSUI Customer Load'!R679+'2019 PSUI Customer Gen'!R679</f>
        <v>1789.13</v>
      </c>
      <c r="S679" s="78">
        <f>'2019 PSUI Customer Load'!S679+'2019 PSUI Customer Gen'!S679</f>
        <v>1735.79</v>
      </c>
      <c r="T679" s="78">
        <f>'2019 PSUI Customer Load'!T679+'2019 PSUI Customer Gen'!T679</f>
        <v>1670.38</v>
      </c>
      <c r="U679" s="78">
        <f>'2019 PSUI Customer Load'!U679+'2019 PSUI Customer Gen'!U679</f>
        <v>1649.69</v>
      </c>
      <c r="V679" s="78">
        <f>'2019 PSUI Customer Load'!V679+'2019 PSUI Customer Gen'!V679</f>
        <v>1627.54</v>
      </c>
      <c r="W679" s="78">
        <f>'2019 PSUI Customer Load'!W679+'2019 PSUI Customer Gen'!W679</f>
        <v>1609.9</v>
      </c>
      <c r="X679" s="78">
        <f>'2019 PSUI Customer Load'!X679+'2019 PSUI Customer Gen'!X679</f>
        <v>1588.2</v>
      </c>
      <c r="Y679" s="78">
        <f>'2019 PSUI Customer Load'!Y679+'2019 PSUI Customer Gen'!Y679</f>
        <v>1548.05</v>
      </c>
      <c r="Z679" s="78">
        <f>'2019 PSUI Customer Load'!Z679+'2019 PSUI Customer Gen'!Z679</f>
        <v>1497.76</v>
      </c>
      <c r="AA679" s="86">
        <f t="shared" si="130"/>
        <v>1847.06</v>
      </c>
      <c r="AB679" s="77">
        <f t="shared" si="131"/>
        <v>2022</v>
      </c>
      <c r="AC679" s="76">
        <f t="shared" si="132"/>
        <v>9</v>
      </c>
      <c r="AD679" s="76" t="str">
        <f t="shared" si="133"/>
        <v/>
      </c>
      <c r="AE679" s="76" t="str">
        <f t="shared" si="134"/>
        <v/>
      </c>
      <c r="AF679" s="74">
        <f t="shared" si="135"/>
        <v>1847.06</v>
      </c>
      <c r="AG679" s="75" t="str">
        <f t="shared" si="136"/>
        <v>11:00</v>
      </c>
      <c r="AH679" s="74">
        <f t="shared" si="137"/>
        <v>40883.350000000006</v>
      </c>
      <c r="AI679" s="73" t="str">
        <f t="shared" si="138"/>
        <v/>
      </c>
      <c r="AJ679" s="73" t="str">
        <f t="shared" si="139"/>
        <v/>
      </c>
      <c r="AK679" s="73" t="str">
        <f t="shared" si="140"/>
        <v/>
      </c>
      <c r="AL679" s="72" t="str">
        <f t="shared" si="141"/>
        <v/>
      </c>
      <c r="AM679" s="71" t="str">
        <f t="shared" si="142"/>
        <v/>
      </c>
    </row>
    <row r="680" spans="2:39" ht="13.8" thickBot="1">
      <c r="B680" s="79">
        <v>44812</v>
      </c>
      <c r="C680" s="78">
        <f>'2019 PSUI Customer Load'!C680+'2019 PSUI Customer Gen'!C680</f>
        <v>1455.3</v>
      </c>
      <c r="D680" s="78">
        <f>'2019 PSUI Customer Load'!D680+'2019 PSUI Customer Gen'!D680</f>
        <v>1442.81</v>
      </c>
      <c r="E680" s="78">
        <f>'2019 PSUI Customer Load'!E680+'2019 PSUI Customer Gen'!E680</f>
        <v>1394.75</v>
      </c>
      <c r="F680" s="78">
        <f>'2019 PSUI Customer Load'!F680+'2019 PSUI Customer Gen'!F680</f>
        <v>1398.92</v>
      </c>
      <c r="G680" s="78">
        <f>'2019 PSUI Customer Load'!G680+'2019 PSUI Customer Gen'!G680</f>
        <v>1409.14</v>
      </c>
      <c r="H680" s="78">
        <f>'2019 PSUI Customer Load'!H680+'2019 PSUI Customer Gen'!H680</f>
        <v>1430.91</v>
      </c>
      <c r="I680" s="78">
        <f>'2019 PSUI Customer Load'!I680+'2019 PSUI Customer Gen'!I680</f>
        <v>1517.95</v>
      </c>
      <c r="J680" s="78">
        <f>'2019 PSUI Customer Load'!J680+'2019 PSUI Customer Gen'!J680</f>
        <v>1588.79</v>
      </c>
      <c r="K680" s="78">
        <f>'2019 PSUI Customer Load'!K680+'2019 PSUI Customer Gen'!K680</f>
        <v>1684.45</v>
      </c>
      <c r="L680" s="78">
        <f>'2019 PSUI Customer Load'!L680+'2019 PSUI Customer Gen'!L680</f>
        <v>1784.83</v>
      </c>
      <c r="M680" s="78">
        <f>'2019 PSUI Customer Load'!M680+'2019 PSUI Customer Gen'!M680</f>
        <v>1833.41</v>
      </c>
      <c r="N680" s="78">
        <f>'2019 PSUI Customer Load'!N680+'2019 PSUI Customer Gen'!N680</f>
        <v>1794.49</v>
      </c>
      <c r="O680" s="78">
        <f>'2019 PSUI Customer Load'!O680+'2019 PSUI Customer Gen'!O680</f>
        <v>1845.41</v>
      </c>
      <c r="P680" s="78">
        <f>'2019 PSUI Customer Load'!P680+'2019 PSUI Customer Gen'!P680</f>
        <v>1833.02</v>
      </c>
      <c r="Q680" s="78">
        <f>'2019 PSUI Customer Load'!Q680+'2019 PSUI Customer Gen'!Q680</f>
        <v>1839.57</v>
      </c>
      <c r="R680" s="78">
        <f>'2019 PSUI Customer Load'!R680+'2019 PSUI Customer Gen'!R680</f>
        <v>1807.23</v>
      </c>
      <c r="S680" s="78">
        <f>'2019 PSUI Customer Load'!S680+'2019 PSUI Customer Gen'!S680</f>
        <v>1738.49</v>
      </c>
      <c r="T680" s="78">
        <f>'2019 PSUI Customer Load'!T680+'2019 PSUI Customer Gen'!T680</f>
        <v>1694.7</v>
      </c>
      <c r="U680" s="78">
        <f>'2019 PSUI Customer Load'!U680+'2019 PSUI Customer Gen'!U680</f>
        <v>1676.4</v>
      </c>
      <c r="V680" s="78">
        <f>'2019 PSUI Customer Load'!V680+'2019 PSUI Customer Gen'!V680</f>
        <v>1648.36</v>
      </c>
      <c r="W680" s="78">
        <f>'2019 PSUI Customer Load'!W680+'2019 PSUI Customer Gen'!W680</f>
        <v>1553.65</v>
      </c>
      <c r="X680" s="78">
        <f>'2019 PSUI Customer Load'!X680+'2019 PSUI Customer Gen'!X680</f>
        <v>1435.11</v>
      </c>
      <c r="Y680" s="78">
        <f>'2019 PSUI Customer Load'!Y680+'2019 PSUI Customer Gen'!Y680</f>
        <v>1512.14</v>
      </c>
      <c r="Z680" s="78">
        <f>'2019 PSUI Customer Load'!Z680+'2019 PSUI Customer Gen'!Z680</f>
        <v>1536.89</v>
      </c>
      <c r="AA680" s="86">
        <f t="shared" si="130"/>
        <v>1845.41</v>
      </c>
      <c r="AB680" s="77">
        <f t="shared" si="131"/>
        <v>2022</v>
      </c>
      <c r="AC680" s="76">
        <f t="shared" si="132"/>
        <v>9</v>
      </c>
      <c r="AD680" s="76" t="str">
        <f t="shared" si="133"/>
        <v/>
      </c>
      <c r="AE680" s="76" t="str">
        <f t="shared" si="134"/>
        <v/>
      </c>
      <c r="AF680" s="74">
        <f t="shared" si="135"/>
        <v>1845.41</v>
      </c>
      <c r="AG680" s="75" t="str">
        <f t="shared" si="136"/>
        <v>13:00</v>
      </c>
      <c r="AH680" s="74">
        <f t="shared" si="137"/>
        <v>40702.130000000012</v>
      </c>
      <c r="AI680" s="73" t="str">
        <f t="shared" si="138"/>
        <v/>
      </c>
      <c r="AJ680" s="73" t="str">
        <f t="shared" si="139"/>
        <v/>
      </c>
      <c r="AK680" s="73" t="str">
        <f t="shared" si="140"/>
        <v/>
      </c>
      <c r="AL680" s="72" t="str">
        <f t="shared" si="141"/>
        <v/>
      </c>
      <c r="AM680" s="71" t="str">
        <f t="shared" si="142"/>
        <v/>
      </c>
    </row>
    <row r="681" spans="2:39" ht="13.8" thickBot="1">
      <c r="B681" s="79">
        <v>44813</v>
      </c>
      <c r="C681" s="78">
        <f>'2019 PSUI Customer Load'!C681+'2019 PSUI Customer Gen'!C681</f>
        <v>1487.92</v>
      </c>
      <c r="D681" s="78">
        <f>'2019 PSUI Customer Load'!D681+'2019 PSUI Customer Gen'!D681</f>
        <v>1458.66</v>
      </c>
      <c r="E681" s="78">
        <f>'2019 PSUI Customer Load'!E681+'2019 PSUI Customer Gen'!E681</f>
        <v>1431.85</v>
      </c>
      <c r="F681" s="78">
        <f>'2019 PSUI Customer Load'!F681+'2019 PSUI Customer Gen'!F681</f>
        <v>1444.28</v>
      </c>
      <c r="G681" s="78">
        <f>'2019 PSUI Customer Load'!G681+'2019 PSUI Customer Gen'!G681</f>
        <v>1441.37</v>
      </c>
      <c r="H681" s="78">
        <f>'2019 PSUI Customer Load'!H681+'2019 PSUI Customer Gen'!H681</f>
        <v>1459.82</v>
      </c>
      <c r="I681" s="78">
        <f>'2019 PSUI Customer Load'!I681+'2019 PSUI Customer Gen'!I681</f>
        <v>1543.5</v>
      </c>
      <c r="J681" s="78">
        <f>'2019 PSUI Customer Load'!J681+'2019 PSUI Customer Gen'!J681</f>
        <v>1571.68</v>
      </c>
      <c r="K681" s="78">
        <f>'2019 PSUI Customer Load'!K681+'2019 PSUI Customer Gen'!K681</f>
        <v>1656.13</v>
      </c>
      <c r="L681" s="78">
        <f>'2019 PSUI Customer Load'!L681+'2019 PSUI Customer Gen'!L681</f>
        <v>1757.84</v>
      </c>
      <c r="M681" s="78">
        <f>'2019 PSUI Customer Load'!M681+'2019 PSUI Customer Gen'!M681</f>
        <v>1819.26</v>
      </c>
      <c r="N681" s="78">
        <f>'2019 PSUI Customer Load'!N681+'2019 PSUI Customer Gen'!N681</f>
        <v>1792.98</v>
      </c>
      <c r="O681" s="78">
        <f>'2019 PSUI Customer Load'!O681+'2019 PSUI Customer Gen'!O681</f>
        <v>1841.18</v>
      </c>
      <c r="P681" s="78">
        <f>'2019 PSUI Customer Load'!P681+'2019 PSUI Customer Gen'!P681</f>
        <v>1874.29</v>
      </c>
      <c r="Q681" s="78">
        <f>'2019 PSUI Customer Load'!Q681+'2019 PSUI Customer Gen'!Q681</f>
        <v>1863.02</v>
      </c>
      <c r="R681" s="78">
        <f>'2019 PSUI Customer Load'!R681+'2019 PSUI Customer Gen'!R681</f>
        <v>1846.11</v>
      </c>
      <c r="S681" s="78">
        <f>'2019 PSUI Customer Load'!S681+'2019 PSUI Customer Gen'!S681</f>
        <v>1770.58</v>
      </c>
      <c r="T681" s="78">
        <f>'2019 PSUI Customer Load'!T681+'2019 PSUI Customer Gen'!T681</f>
        <v>1720.81</v>
      </c>
      <c r="U681" s="78">
        <f>'2019 PSUI Customer Load'!U681+'2019 PSUI Customer Gen'!U681</f>
        <v>1700.37</v>
      </c>
      <c r="V681" s="78">
        <f>'2019 PSUI Customer Load'!V681+'2019 PSUI Customer Gen'!V681</f>
        <v>1651.23</v>
      </c>
      <c r="W681" s="78">
        <f>'2019 PSUI Customer Load'!W681+'2019 PSUI Customer Gen'!W681</f>
        <v>1635.97</v>
      </c>
      <c r="X681" s="78">
        <f>'2019 PSUI Customer Load'!X681+'2019 PSUI Customer Gen'!X681</f>
        <v>1601.25</v>
      </c>
      <c r="Y681" s="78">
        <f>'2019 PSUI Customer Load'!Y681+'2019 PSUI Customer Gen'!Y681</f>
        <v>1566.39</v>
      </c>
      <c r="Z681" s="78">
        <f>'2019 PSUI Customer Load'!Z681+'2019 PSUI Customer Gen'!Z681</f>
        <v>1574.86</v>
      </c>
      <c r="AA681" s="86">
        <f t="shared" si="130"/>
        <v>1874.29</v>
      </c>
      <c r="AB681" s="77">
        <f t="shared" si="131"/>
        <v>2022</v>
      </c>
      <c r="AC681" s="76">
        <f t="shared" si="132"/>
        <v>9</v>
      </c>
      <c r="AD681" s="76" t="str">
        <f t="shared" si="133"/>
        <v/>
      </c>
      <c r="AE681" s="76" t="str">
        <f t="shared" si="134"/>
        <v/>
      </c>
      <c r="AF681" s="74">
        <f t="shared" si="135"/>
        <v>1874.29</v>
      </c>
      <c r="AG681" s="75" t="str">
        <f t="shared" si="136"/>
        <v>14:00</v>
      </c>
      <c r="AH681" s="74">
        <f t="shared" si="137"/>
        <v>41385.640000000007</v>
      </c>
      <c r="AI681" s="73" t="str">
        <f t="shared" si="138"/>
        <v/>
      </c>
      <c r="AJ681" s="73" t="str">
        <f t="shared" si="139"/>
        <v/>
      </c>
      <c r="AK681" s="73" t="str">
        <f t="shared" si="140"/>
        <v/>
      </c>
      <c r="AL681" s="72" t="str">
        <f t="shared" si="141"/>
        <v/>
      </c>
      <c r="AM681" s="71" t="str">
        <f t="shared" si="142"/>
        <v/>
      </c>
    </row>
    <row r="682" spans="2:39" ht="13.8" thickBot="1">
      <c r="B682" s="79">
        <v>44814</v>
      </c>
      <c r="C682" s="78">
        <f>'2019 PSUI Customer Load'!C682+'2019 PSUI Customer Gen'!C682</f>
        <v>1560.27</v>
      </c>
      <c r="D682" s="78">
        <f>'2019 PSUI Customer Load'!D682+'2019 PSUI Customer Gen'!D682</f>
        <v>1534.86</v>
      </c>
      <c r="E682" s="78">
        <f>'2019 PSUI Customer Load'!E682+'2019 PSUI Customer Gen'!E682</f>
        <v>1513.65</v>
      </c>
      <c r="F682" s="78">
        <f>'2019 PSUI Customer Load'!F682+'2019 PSUI Customer Gen'!F682</f>
        <v>1526.11</v>
      </c>
      <c r="G682" s="78">
        <f>'2019 PSUI Customer Load'!G682+'2019 PSUI Customer Gen'!G682</f>
        <v>1504.4</v>
      </c>
      <c r="H682" s="78">
        <f>'2019 PSUI Customer Load'!H682+'2019 PSUI Customer Gen'!H682</f>
        <v>1548.12</v>
      </c>
      <c r="I682" s="78">
        <f>'2019 PSUI Customer Load'!I682+'2019 PSUI Customer Gen'!I682</f>
        <v>1608.67</v>
      </c>
      <c r="J682" s="78">
        <f>'2019 PSUI Customer Load'!J682+'2019 PSUI Customer Gen'!J682</f>
        <v>1629.81</v>
      </c>
      <c r="K682" s="78">
        <f>'2019 PSUI Customer Load'!K682+'2019 PSUI Customer Gen'!K682</f>
        <v>1701.6</v>
      </c>
      <c r="L682" s="78">
        <f>'2019 PSUI Customer Load'!L682+'2019 PSUI Customer Gen'!L682</f>
        <v>1743.14</v>
      </c>
      <c r="M682" s="78">
        <f>'2019 PSUI Customer Load'!M682+'2019 PSUI Customer Gen'!M682</f>
        <v>1781.43</v>
      </c>
      <c r="N682" s="78">
        <f>'2019 PSUI Customer Load'!N682+'2019 PSUI Customer Gen'!N682</f>
        <v>1781.64</v>
      </c>
      <c r="O682" s="78">
        <f>'2019 PSUI Customer Load'!O682+'2019 PSUI Customer Gen'!O682</f>
        <v>1794.21</v>
      </c>
      <c r="P682" s="78">
        <f>'2019 PSUI Customer Load'!P682+'2019 PSUI Customer Gen'!P682</f>
        <v>1794.63</v>
      </c>
      <c r="Q682" s="78">
        <f>'2019 PSUI Customer Load'!Q682+'2019 PSUI Customer Gen'!Q682</f>
        <v>1788.61</v>
      </c>
      <c r="R682" s="78">
        <f>'2019 PSUI Customer Load'!R682+'2019 PSUI Customer Gen'!R682</f>
        <v>1796.59</v>
      </c>
      <c r="S682" s="78">
        <f>'2019 PSUI Customer Load'!S682+'2019 PSUI Customer Gen'!S682</f>
        <v>1723.96</v>
      </c>
      <c r="T682" s="78">
        <f>'2019 PSUI Customer Load'!T682+'2019 PSUI Customer Gen'!T682</f>
        <v>1706.39</v>
      </c>
      <c r="U682" s="78">
        <f>'2019 PSUI Customer Load'!U682+'2019 PSUI Customer Gen'!U682</f>
        <v>1675.24</v>
      </c>
      <c r="V682" s="78">
        <f>'2019 PSUI Customer Load'!V682+'2019 PSUI Customer Gen'!V682</f>
        <v>1664.18</v>
      </c>
      <c r="W682" s="78">
        <f>'2019 PSUI Customer Load'!W682+'2019 PSUI Customer Gen'!W682</f>
        <v>1643.04</v>
      </c>
      <c r="X682" s="78">
        <f>'2019 PSUI Customer Load'!X682+'2019 PSUI Customer Gen'!X682</f>
        <v>1611.86</v>
      </c>
      <c r="Y682" s="78">
        <f>'2019 PSUI Customer Load'!Y682+'2019 PSUI Customer Gen'!Y682</f>
        <v>1602.72</v>
      </c>
      <c r="Z682" s="78">
        <f>'2019 PSUI Customer Load'!Z682+'2019 PSUI Customer Gen'!Z682</f>
        <v>1601.57</v>
      </c>
      <c r="AA682" s="86">
        <f t="shared" si="130"/>
        <v>1796.59</v>
      </c>
      <c r="AB682" s="77">
        <f t="shared" si="131"/>
        <v>2022</v>
      </c>
      <c r="AC682" s="76">
        <f t="shared" si="132"/>
        <v>9</v>
      </c>
      <c r="AD682" s="76" t="str">
        <f t="shared" si="133"/>
        <v/>
      </c>
      <c r="AE682" s="76" t="str">
        <f t="shared" si="134"/>
        <v/>
      </c>
      <c r="AF682" s="74">
        <f t="shared" si="135"/>
        <v>1796.59</v>
      </c>
      <c r="AG682" s="75" t="str">
        <f t="shared" si="136"/>
        <v>16:00</v>
      </c>
      <c r="AH682" s="74">
        <f t="shared" si="137"/>
        <v>41633.289999999994</v>
      </c>
      <c r="AI682" s="73" t="str">
        <f t="shared" si="138"/>
        <v/>
      </c>
      <c r="AJ682" s="73" t="str">
        <f t="shared" si="139"/>
        <v/>
      </c>
      <c r="AK682" s="73" t="str">
        <f t="shared" si="140"/>
        <v/>
      </c>
      <c r="AL682" s="72" t="str">
        <f t="shared" si="141"/>
        <v/>
      </c>
      <c r="AM682" s="71" t="str">
        <f t="shared" si="142"/>
        <v/>
      </c>
    </row>
    <row r="683" spans="2:39" ht="13.8" thickBot="1">
      <c r="B683" s="79">
        <v>44815</v>
      </c>
      <c r="C683" s="78">
        <f>'2019 PSUI Customer Load'!C683+'2019 PSUI Customer Gen'!C683</f>
        <v>1592.96</v>
      </c>
      <c r="D683" s="78">
        <f>'2019 PSUI Customer Load'!D683+'2019 PSUI Customer Gen'!D683</f>
        <v>1580.81</v>
      </c>
      <c r="E683" s="78">
        <f>'2019 PSUI Customer Load'!E683+'2019 PSUI Customer Gen'!E683</f>
        <v>1570.8</v>
      </c>
      <c r="F683" s="78">
        <f>'2019 PSUI Customer Load'!F683+'2019 PSUI Customer Gen'!F683</f>
        <v>1573.95</v>
      </c>
      <c r="G683" s="78">
        <f>'2019 PSUI Customer Load'!G683+'2019 PSUI Customer Gen'!G683</f>
        <v>1571.47</v>
      </c>
      <c r="H683" s="78">
        <f>'2019 PSUI Customer Load'!H683+'2019 PSUI Customer Gen'!H683</f>
        <v>1614.13</v>
      </c>
      <c r="I683" s="78">
        <f>'2019 PSUI Customer Load'!I683+'2019 PSUI Customer Gen'!I683</f>
        <v>1649.13</v>
      </c>
      <c r="J683" s="78">
        <f>'2019 PSUI Customer Load'!J683+'2019 PSUI Customer Gen'!J683</f>
        <v>1659.11</v>
      </c>
      <c r="K683" s="78">
        <f>'2019 PSUI Customer Load'!K683+'2019 PSUI Customer Gen'!K683</f>
        <v>1717.28</v>
      </c>
      <c r="L683" s="78">
        <f>'2019 PSUI Customer Load'!L683+'2019 PSUI Customer Gen'!L683</f>
        <v>1714.27</v>
      </c>
      <c r="M683" s="78">
        <f>'2019 PSUI Customer Load'!M683+'2019 PSUI Customer Gen'!M683</f>
        <v>1699.18</v>
      </c>
      <c r="N683" s="78">
        <f>'2019 PSUI Customer Load'!N683+'2019 PSUI Customer Gen'!N683</f>
        <v>1664.6</v>
      </c>
      <c r="O683" s="78">
        <f>'2019 PSUI Customer Load'!O683+'2019 PSUI Customer Gen'!O683</f>
        <v>1685.36</v>
      </c>
      <c r="P683" s="78">
        <f>'2019 PSUI Customer Load'!P683+'2019 PSUI Customer Gen'!P683</f>
        <v>1686.65</v>
      </c>
      <c r="Q683" s="78">
        <f>'2019 PSUI Customer Load'!Q683+'2019 PSUI Customer Gen'!Q683</f>
        <v>1666.39</v>
      </c>
      <c r="R683" s="78">
        <f>'2019 PSUI Customer Load'!R683+'2019 PSUI Customer Gen'!R683</f>
        <v>1644.83</v>
      </c>
      <c r="S683" s="78">
        <f>'2019 PSUI Customer Load'!S683+'2019 PSUI Customer Gen'!S683</f>
        <v>1598.42</v>
      </c>
      <c r="T683" s="78">
        <f>'2019 PSUI Customer Load'!T683+'2019 PSUI Customer Gen'!T683</f>
        <v>1617.35</v>
      </c>
      <c r="U683" s="78">
        <f>'2019 PSUI Customer Load'!U683+'2019 PSUI Customer Gen'!U683</f>
        <v>1630.3</v>
      </c>
      <c r="V683" s="78">
        <f>'2019 PSUI Customer Load'!V683+'2019 PSUI Customer Gen'!V683</f>
        <v>1642.2</v>
      </c>
      <c r="W683" s="78">
        <f>'2019 PSUI Customer Load'!W683+'2019 PSUI Customer Gen'!W683</f>
        <v>1591.38</v>
      </c>
      <c r="X683" s="78">
        <f>'2019 PSUI Customer Load'!X683+'2019 PSUI Customer Gen'!X683</f>
        <v>1578.75</v>
      </c>
      <c r="Y683" s="78">
        <f>'2019 PSUI Customer Load'!Y683+'2019 PSUI Customer Gen'!Y683</f>
        <v>1605.45</v>
      </c>
      <c r="Z683" s="78">
        <f>'2019 PSUI Customer Load'!Z683+'2019 PSUI Customer Gen'!Z683</f>
        <v>1618.26</v>
      </c>
      <c r="AA683" s="86">
        <f t="shared" si="130"/>
        <v>1717.28</v>
      </c>
      <c r="AB683" s="77">
        <f t="shared" si="131"/>
        <v>2022</v>
      </c>
      <c r="AC683" s="76">
        <f t="shared" si="132"/>
        <v>9</v>
      </c>
      <c r="AD683" s="76" t="str">
        <f t="shared" si="133"/>
        <v/>
      </c>
      <c r="AE683" s="76" t="str">
        <f t="shared" si="134"/>
        <v/>
      </c>
      <c r="AF683" s="74">
        <f t="shared" si="135"/>
        <v>1717.28</v>
      </c>
      <c r="AG683" s="75" t="str">
        <f t="shared" si="136"/>
        <v>9:00</v>
      </c>
      <c r="AH683" s="74">
        <f t="shared" si="137"/>
        <v>40890.30999999999</v>
      </c>
      <c r="AI683" s="73" t="str">
        <f t="shared" si="138"/>
        <v/>
      </c>
      <c r="AJ683" s="73" t="str">
        <f t="shared" si="139"/>
        <v/>
      </c>
      <c r="AK683" s="73" t="str">
        <f t="shared" si="140"/>
        <v/>
      </c>
      <c r="AL683" s="72" t="str">
        <f t="shared" si="141"/>
        <v/>
      </c>
      <c r="AM683" s="71" t="str">
        <f t="shared" si="142"/>
        <v/>
      </c>
    </row>
    <row r="684" spans="2:39" ht="13.8" thickBot="1">
      <c r="B684" s="79">
        <v>44816</v>
      </c>
      <c r="C684" s="78">
        <f>'2019 PSUI Customer Load'!C684+'2019 PSUI Customer Gen'!C684</f>
        <v>1648.15</v>
      </c>
      <c r="D684" s="78">
        <f>'2019 PSUI Customer Load'!D684+'2019 PSUI Customer Gen'!D684</f>
        <v>1662.12</v>
      </c>
      <c r="E684" s="78">
        <f>'2019 PSUI Customer Load'!E684+'2019 PSUI Customer Gen'!E684</f>
        <v>1660.16</v>
      </c>
      <c r="F684" s="78">
        <f>'2019 PSUI Customer Load'!F684+'2019 PSUI Customer Gen'!F684</f>
        <v>1708</v>
      </c>
      <c r="G684" s="78">
        <f>'2019 PSUI Customer Load'!G684+'2019 PSUI Customer Gen'!G684</f>
        <v>1720.85</v>
      </c>
      <c r="H684" s="78">
        <f>'2019 PSUI Customer Load'!H684+'2019 PSUI Customer Gen'!H684</f>
        <v>1732.39</v>
      </c>
      <c r="I684" s="78">
        <f>'2019 PSUI Customer Load'!I684+'2019 PSUI Customer Gen'!I684</f>
        <v>1805.62</v>
      </c>
      <c r="J684" s="78">
        <f>'2019 PSUI Customer Load'!J684+'2019 PSUI Customer Gen'!J684</f>
        <v>1827.21</v>
      </c>
      <c r="K684" s="78">
        <f>'2019 PSUI Customer Load'!K684+'2019 PSUI Customer Gen'!K684</f>
        <v>1891.89</v>
      </c>
      <c r="L684" s="78">
        <f>'2019 PSUI Customer Load'!L684+'2019 PSUI Customer Gen'!L684</f>
        <v>1925</v>
      </c>
      <c r="M684" s="78">
        <f>'2019 PSUI Customer Load'!M684+'2019 PSUI Customer Gen'!M684</f>
        <v>1950.9</v>
      </c>
      <c r="N684" s="78">
        <f>'2019 PSUI Customer Load'!N684+'2019 PSUI Customer Gen'!N684</f>
        <v>1949.15</v>
      </c>
      <c r="O684" s="78">
        <f>'2019 PSUI Customer Load'!O684+'2019 PSUI Customer Gen'!O684</f>
        <v>1927.77</v>
      </c>
      <c r="P684" s="78">
        <f>'2019 PSUI Customer Load'!P684+'2019 PSUI Customer Gen'!P684</f>
        <v>1863.33</v>
      </c>
      <c r="Q684" s="78">
        <f>'2019 PSUI Customer Load'!Q684+'2019 PSUI Customer Gen'!Q684</f>
        <v>1840.2</v>
      </c>
      <c r="R684" s="78">
        <f>'2019 PSUI Customer Load'!R684+'2019 PSUI Customer Gen'!R684</f>
        <v>1846.6</v>
      </c>
      <c r="S684" s="78">
        <f>'2019 PSUI Customer Load'!S684+'2019 PSUI Customer Gen'!S684</f>
        <v>1712.87</v>
      </c>
      <c r="T684" s="78">
        <f>'2019 PSUI Customer Load'!T684+'2019 PSUI Customer Gen'!T684</f>
        <v>1637.76</v>
      </c>
      <c r="U684" s="78">
        <f>'2019 PSUI Customer Load'!U684+'2019 PSUI Customer Gen'!U684</f>
        <v>1612.14</v>
      </c>
      <c r="V684" s="78">
        <f>'2019 PSUI Customer Load'!V684+'2019 PSUI Customer Gen'!V684</f>
        <v>1564.71</v>
      </c>
      <c r="W684" s="78">
        <f>'2019 PSUI Customer Load'!W684+'2019 PSUI Customer Gen'!W684</f>
        <v>1518.9</v>
      </c>
      <c r="X684" s="78">
        <f>'2019 PSUI Customer Load'!X684+'2019 PSUI Customer Gen'!X684</f>
        <v>1466.64</v>
      </c>
      <c r="Y684" s="78">
        <f>'2019 PSUI Customer Load'!Y684+'2019 PSUI Customer Gen'!Y684</f>
        <v>1424.64</v>
      </c>
      <c r="Z684" s="78">
        <f>'2019 PSUI Customer Load'!Z684+'2019 PSUI Customer Gen'!Z684</f>
        <v>1403.11</v>
      </c>
      <c r="AA684" s="86">
        <f t="shared" si="130"/>
        <v>1950.9</v>
      </c>
      <c r="AB684" s="77">
        <f t="shared" si="131"/>
        <v>2022</v>
      </c>
      <c r="AC684" s="76">
        <f t="shared" si="132"/>
        <v>9</v>
      </c>
      <c r="AD684" s="76" t="str">
        <f t="shared" si="133"/>
        <v/>
      </c>
      <c r="AE684" s="76" t="str">
        <f t="shared" si="134"/>
        <v/>
      </c>
      <c r="AF684" s="74">
        <f t="shared" si="135"/>
        <v>1950.9</v>
      </c>
      <c r="AG684" s="75" t="str">
        <f t="shared" si="136"/>
        <v>11:00</v>
      </c>
      <c r="AH684" s="74">
        <f t="shared" si="137"/>
        <v>43251.01</v>
      </c>
      <c r="AI684" s="73" t="str">
        <f t="shared" si="138"/>
        <v/>
      </c>
      <c r="AJ684" s="73" t="str">
        <f t="shared" si="139"/>
        <v/>
      </c>
      <c r="AK684" s="73" t="str">
        <f t="shared" si="140"/>
        <v/>
      </c>
      <c r="AL684" s="72" t="str">
        <f t="shared" si="141"/>
        <v/>
      </c>
      <c r="AM684" s="71" t="str">
        <f t="shared" si="142"/>
        <v/>
      </c>
    </row>
    <row r="685" spans="2:39" ht="13.8" thickBot="1">
      <c r="B685" s="79">
        <v>44817</v>
      </c>
      <c r="C685" s="78">
        <f>'2019 PSUI Customer Load'!C685+'2019 PSUI Customer Gen'!C685</f>
        <v>1375.26</v>
      </c>
      <c r="D685" s="78">
        <f>'2019 PSUI Customer Load'!D685+'2019 PSUI Customer Gen'!D685</f>
        <v>1357.34</v>
      </c>
      <c r="E685" s="78">
        <f>'2019 PSUI Customer Load'!E685+'2019 PSUI Customer Gen'!E685</f>
        <v>1327.03</v>
      </c>
      <c r="F685" s="78">
        <f>'2019 PSUI Customer Load'!F685+'2019 PSUI Customer Gen'!F685</f>
        <v>1220.5899999999999</v>
      </c>
      <c r="G685" s="78">
        <f>'2019 PSUI Customer Load'!G685+'2019 PSUI Customer Gen'!G685</f>
        <v>1132.67</v>
      </c>
      <c r="H685" s="78">
        <f>'2019 PSUI Customer Load'!H685+'2019 PSUI Customer Gen'!H685</f>
        <v>1127.21</v>
      </c>
      <c r="I685" s="78">
        <f>'2019 PSUI Customer Load'!I685+'2019 PSUI Customer Gen'!I685</f>
        <v>1202.78</v>
      </c>
      <c r="J685" s="78">
        <f>'2019 PSUI Customer Load'!J685+'2019 PSUI Customer Gen'!J685</f>
        <v>1389.47</v>
      </c>
      <c r="K685" s="78">
        <f>'2019 PSUI Customer Load'!K685+'2019 PSUI Customer Gen'!K685</f>
        <v>1536.54</v>
      </c>
      <c r="L685" s="78">
        <f>'2019 PSUI Customer Load'!L685+'2019 PSUI Customer Gen'!L685</f>
        <v>1566.39</v>
      </c>
      <c r="M685" s="78">
        <f>'2019 PSUI Customer Load'!M685+'2019 PSUI Customer Gen'!M685</f>
        <v>1608.78</v>
      </c>
      <c r="N685" s="78">
        <f>'2019 PSUI Customer Load'!N685+'2019 PSUI Customer Gen'!N685</f>
        <v>1595.37</v>
      </c>
      <c r="O685" s="78">
        <f>'2019 PSUI Customer Load'!O685+'2019 PSUI Customer Gen'!O685</f>
        <v>1616.69</v>
      </c>
      <c r="P685" s="78">
        <f>'2019 PSUI Customer Load'!P685+'2019 PSUI Customer Gen'!P685</f>
        <v>1674.44</v>
      </c>
      <c r="Q685" s="78">
        <f>'2019 PSUI Customer Load'!Q685+'2019 PSUI Customer Gen'!Q685</f>
        <v>1720.81</v>
      </c>
      <c r="R685" s="78">
        <f>'2019 PSUI Customer Load'!R685+'2019 PSUI Customer Gen'!R685</f>
        <v>1686.86</v>
      </c>
      <c r="S685" s="78">
        <f>'2019 PSUI Customer Load'!S685+'2019 PSUI Customer Gen'!S685</f>
        <v>1624.07</v>
      </c>
      <c r="T685" s="78">
        <f>'2019 PSUI Customer Load'!T685+'2019 PSUI Customer Gen'!T685</f>
        <v>1595.34</v>
      </c>
      <c r="U685" s="78">
        <f>'2019 PSUI Customer Load'!U685+'2019 PSUI Customer Gen'!U685</f>
        <v>1569.72</v>
      </c>
      <c r="V685" s="78">
        <f>'2019 PSUI Customer Load'!V685+'2019 PSUI Customer Gen'!V685</f>
        <v>1516.8</v>
      </c>
      <c r="W685" s="78">
        <f>'2019 PSUI Customer Load'!W685+'2019 PSUI Customer Gen'!W685</f>
        <v>1473.29</v>
      </c>
      <c r="X685" s="78">
        <f>'2019 PSUI Customer Load'!X685+'2019 PSUI Customer Gen'!X685</f>
        <v>1431.19</v>
      </c>
      <c r="Y685" s="78">
        <f>'2019 PSUI Customer Load'!Y685+'2019 PSUI Customer Gen'!Y685</f>
        <v>1400.81</v>
      </c>
      <c r="Z685" s="78">
        <f>'2019 PSUI Customer Load'!Z685+'2019 PSUI Customer Gen'!Z685</f>
        <v>1380.79</v>
      </c>
      <c r="AA685" s="86">
        <f t="shared" si="130"/>
        <v>1720.81</v>
      </c>
      <c r="AB685" s="77">
        <f t="shared" si="131"/>
        <v>2022</v>
      </c>
      <c r="AC685" s="76">
        <f t="shared" si="132"/>
        <v>9</v>
      </c>
      <c r="AD685" s="76" t="str">
        <f t="shared" si="133"/>
        <v/>
      </c>
      <c r="AE685" s="76" t="str">
        <f t="shared" si="134"/>
        <v/>
      </c>
      <c r="AF685" s="74">
        <f t="shared" si="135"/>
        <v>1720.81</v>
      </c>
      <c r="AG685" s="75" t="str">
        <f t="shared" si="136"/>
        <v>15:00</v>
      </c>
      <c r="AH685" s="74">
        <f t="shared" si="137"/>
        <v>36851.049999999996</v>
      </c>
      <c r="AI685" s="73" t="str">
        <f t="shared" si="138"/>
        <v/>
      </c>
      <c r="AJ685" s="73" t="str">
        <f t="shared" si="139"/>
        <v/>
      </c>
      <c r="AK685" s="73" t="str">
        <f t="shared" si="140"/>
        <v/>
      </c>
      <c r="AL685" s="72" t="str">
        <f t="shared" si="141"/>
        <v/>
      </c>
      <c r="AM685" s="71" t="str">
        <f t="shared" si="142"/>
        <v/>
      </c>
    </row>
    <row r="686" spans="2:39" ht="13.8" thickBot="1">
      <c r="B686" s="79">
        <v>44818</v>
      </c>
      <c r="C686" s="78">
        <f>'2019 PSUI Customer Load'!C686+'2019 PSUI Customer Gen'!C686</f>
        <v>1374.7</v>
      </c>
      <c r="D686" s="78">
        <f>'2019 PSUI Customer Load'!D686+'2019 PSUI Customer Gen'!D686</f>
        <v>1364.86</v>
      </c>
      <c r="E686" s="78">
        <f>'2019 PSUI Customer Load'!E686+'2019 PSUI Customer Gen'!E686</f>
        <v>1350.06</v>
      </c>
      <c r="F686" s="78">
        <f>'2019 PSUI Customer Load'!F686+'2019 PSUI Customer Gen'!F686</f>
        <v>1368.47</v>
      </c>
      <c r="G686" s="78">
        <f>'2019 PSUI Customer Load'!G686+'2019 PSUI Customer Gen'!G686</f>
        <v>1344.07</v>
      </c>
      <c r="H686" s="78">
        <f>'2019 PSUI Customer Load'!H686+'2019 PSUI Customer Gen'!H686</f>
        <v>1395.91</v>
      </c>
      <c r="I686" s="78">
        <f>'2019 PSUI Customer Load'!I686+'2019 PSUI Customer Gen'!I686</f>
        <v>1582.56</v>
      </c>
      <c r="J686" s="78">
        <f>'2019 PSUI Customer Load'!J686+'2019 PSUI Customer Gen'!J686</f>
        <v>1640.2</v>
      </c>
      <c r="K686" s="78">
        <f>'2019 PSUI Customer Load'!K686+'2019 PSUI Customer Gen'!K686</f>
        <v>1753.81</v>
      </c>
      <c r="L686" s="78">
        <f>'2019 PSUI Customer Load'!L686+'2019 PSUI Customer Gen'!L686</f>
        <v>1782.58</v>
      </c>
      <c r="M686" s="78">
        <f>'2019 PSUI Customer Load'!M686+'2019 PSUI Customer Gen'!M686</f>
        <v>1815.91</v>
      </c>
      <c r="N686" s="78">
        <f>'2019 PSUI Customer Load'!N686+'2019 PSUI Customer Gen'!N686</f>
        <v>1797.92</v>
      </c>
      <c r="O686" s="78">
        <f>'2019 PSUI Customer Load'!O686+'2019 PSUI Customer Gen'!O686</f>
        <v>1813.35</v>
      </c>
      <c r="P686" s="78">
        <f>'2019 PSUI Customer Load'!P686+'2019 PSUI Customer Gen'!P686</f>
        <v>1805.86</v>
      </c>
      <c r="Q686" s="78">
        <f>'2019 PSUI Customer Load'!Q686+'2019 PSUI Customer Gen'!Q686</f>
        <v>1802.4</v>
      </c>
      <c r="R686" s="78">
        <f>'2019 PSUI Customer Load'!R686+'2019 PSUI Customer Gen'!R686</f>
        <v>1735.44</v>
      </c>
      <c r="S686" s="78">
        <f>'2019 PSUI Customer Load'!S686+'2019 PSUI Customer Gen'!S686</f>
        <v>1655.26</v>
      </c>
      <c r="T686" s="78">
        <f>'2019 PSUI Customer Load'!T686+'2019 PSUI Customer Gen'!T686</f>
        <v>1603.35</v>
      </c>
      <c r="U686" s="78">
        <f>'2019 PSUI Customer Load'!U686+'2019 PSUI Customer Gen'!U686</f>
        <v>1571.54</v>
      </c>
      <c r="V686" s="78">
        <f>'2019 PSUI Customer Load'!V686+'2019 PSUI Customer Gen'!V686</f>
        <v>1493.1</v>
      </c>
      <c r="W686" s="78">
        <f>'2019 PSUI Customer Load'!W686+'2019 PSUI Customer Gen'!W686</f>
        <v>1443.58</v>
      </c>
      <c r="X686" s="78">
        <f>'2019 PSUI Customer Load'!X686+'2019 PSUI Customer Gen'!X686</f>
        <v>1396.74</v>
      </c>
      <c r="Y686" s="78">
        <f>'2019 PSUI Customer Load'!Y686+'2019 PSUI Customer Gen'!Y686</f>
        <v>1320.69</v>
      </c>
      <c r="Z686" s="78">
        <f>'2019 PSUI Customer Load'!Z686+'2019 PSUI Customer Gen'!Z686</f>
        <v>1206.8</v>
      </c>
      <c r="AA686" s="86">
        <f t="shared" si="130"/>
        <v>1815.91</v>
      </c>
      <c r="AB686" s="77">
        <f t="shared" si="131"/>
        <v>2022</v>
      </c>
      <c r="AC686" s="76">
        <f t="shared" si="132"/>
        <v>9</v>
      </c>
      <c r="AD686" s="76" t="str">
        <f t="shared" si="133"/>
        <v/>
      </c>
      <c r="AE686" s="76" t="str">
        <f t="shared" si="134"/>
        <v/>
      </c>
      <c r="AF686" s="74">
        <f t="shared" si="135"/>
        <v>1815.91</v>
      </c>
      <c r="AG686" s="75" t="str">
        <f t="shared" si="136"/>
        <v>11:00</v>
      </c>
      <c r="AH686" s="74">
        <f t="shared" si="137"/>
        <v>39235.070000000007</v>
      </c>
      <c r="AI686" s="73" t="str">
        <f t="shared" si="138"/>
        <v/>
      </c>
      <c r="AJ686" s="73" t="str">
        <f t="shared" si="139"/>
        <v/>
      </c>
      <c r="AK686" s="73" t="str">
        <f t="shared" si="140"/>
        <v/>
      </c>
      <c r="AL686" s="72" t="str">
        <f t="shared" si="141"/>
        <v/>
      </c>
      <c r="AM686" s="71" t="str">
        <f t="shared" si="142"/>
        <v/>
      </c>
    </row>
    <row r="687" spans="2:39" ht="13.8" thickBot="1">
      <c r="B687" s="79">
        <v>44819</v>
      </c>
      <c r="C687" s="78">
        <f>'2019 PSUI Customer Load'!C687+'2019 PSUI Customer Gen'!C687</f>
        <v>1092.28</v>
      </c>
      <c r="D687" s="78">
        <f>'2019 PSUI Customer Load'!D687+'2019 PSUI Customer Gen'!D687</f>
        <v>1060.3599999999999</v>
      </c>
      <c r="E687" s="78">
        <f>'2019 PSUI Customer Load'!E687+'2019 PSUI Customer Gen'!E687</f>
        <v>1057.25</v>
      </c>
      <c r="F687" s="78">
        <f>'2019 PSUI Customer Load'!F687+'2019 PSUI Customer Gen'!F687</f>
        <v>1072.68</v>
      </c>
      <c r="G687" s="78">
        <f>'2019 PSUI Customer Load'!G687+'2019 PSUI Customer Gen'!G687</f>
        <v>1091.79</v>
      </c>
      <c r="H687" s="78">
        <f>'2019 PSUI Customer Load'!H687+'2019 PSUI Customer Gen'!H687</f>
        <v>1136.76</v>
      </c>
      <c r="I687" s="78">
        <f>'2019 PSUI Customer Load'!I687+'2019 PSUI Customer Gen'!I687</f>
        <v>1215.8</v>
      </c>
      <c r="J687" s="78">
        <f>'2019 PSUI Customer Load'!J687+'2019 PSUI Customer Gen'!J687</f>
        <v>1236.06</v>
      </c>
      <c r="K687" s="78">
        <f>'2019 PSUI Customer Load'!K687+'2019 PSUI Customer Gen'!K687</f>
        <v>1292.1300000000001</v>
      </c>
      <c r="L687" s="78">
        <f>'2019 PSUI Customer Load'!L687+'2019 PSUI Customer Gen'!L687</f>
        <v>1422.65</v>
      </c>
      <c r="M687" s="78">
        <f>'2019 PSUI Customer Load'!M687+'2019 PSUI Customer Gen'!M687</f>
        <v>1634.26</v>
      </c>
      <c r="N687" s="78">
        <f>'2019 PSUI Customer Load'!N687+'2019 PSUI Customer Gen'!N687</f>
        <v>1619.42</v>
      </c>
      <c r="O687" s="78">
        <f>'2019 PSUI Customer Load'!O687+'2019 PSUI Customer Gen'!O687</f>
        <v>1657.85</v>
      </c>
      <c r="P687" s="78">
        <f>'2019 PSUI Customer Load'!P687+'2019 PSUI Customer Gen'!P687</f>
        <v>1664.01</v>
      </c>
      <c r="Q687" s="78">
        <f>'2019 PSUI Customer Load'!Q687+'2019 PSUI Customer Gen'!Q687</f>
        <v>1675.28</v>
      </c>
      <c r="R687" s="78">
        <f>'2019 PSUI Customer Load'!R687+'2019 PSUI Customer Gen'!R687</f>
        <v>1632.61</v>
      </c>
      <c r="S687" s="78">
        <f>'2019 PSUI Customer Load'!S687+'2019 PSUI Customer Gen'!S687</f>
        <v>1554.17</v>
      </c>
      <c r="T687" s="78">
        <f>'2019 PSUI Customer Load'!T687+'2019 PSUI Customer Gen'!T687</f>
        <v>1501.68</v>
      </c>
      <c r="U687" s="78">
        <f>'2019 PSUI Customer Load'!U687+'2019 PSUI Customer Gen'!U687</f>
        <v>1478.82</v>
      </c>
      <c r="V687" s="78">
        <f>'2019 PSUI Customer Load'!V687+'2019 PSUI Customer Gen'!V687</f>
        <v>1431.29</v>
      </c>
      <c r="W687" s="78">
        <f>'2019 PSUI Customer Load'!W687+'2019 PSUI Customer Gen'!W687</f>
        <v>1385.06</v>
      </c>
      <c r="X687" s="78">
        <f>'2019 PSUI Customer Load'!X687+'2019 PSUI Customer Gen'!X687</f>
        <v>1356.88</v>
      </c>
      <c r="Y687" s="78">
        <f>'2019 PSUI Customer Load'!Y687+'2019 PSUI Customer Gen'!Y687</f>
        <v>1312.75</v>
      </c>
      <c r="Z687" s="78">
        <f>'2019 PSUI Customer Load'!Z687+'2019 PSUI Customer Gen'!Z687</f>
        <v>1212.3699999999999</v>
      </c>
      <c r="AA687" s="86">
        <f t="shared" si="130"/>
        <v>1675.28</v>
      </c>
      <c r="AB687" s="77">
        <f t="shared" si="131"/>
        <v>2022</v>
      </c>
      <c r="AC687" s="76">
        <f t="shared" si="132"/>
        <v>9</v>
      </c>
      <c r="AD687" s="76" t="str">
        <f t="shared" si="133"/>
        <v/>
      </c>
      <c r="AE687" s="76" t="str">
        <f t="shared" si="134"/>
        <v/>
      </c>
      <c r="AF687" s="74">
        <f t="shared" si="135"/>
        <v>1675.28</v>
      </c>
      <c r="AG687" s="75" t="str">
        <f t="shared" si="136"/>
        <v>15:00</v>
      </c>
      <c r="AH687" s="74">
        <f t="shared" si="137"/>
        <v>34469.490000000005</v>
      </c>
      <c r="AI687" s="73" t="str">
        <f t="shared" si="138"/>
        <v/>
      </c>
      <c r="AJ687" s="73" t="str">
        <f t="shared" si="139"/>
        <v/>
      </c>
      <c r="AK687" s="73" t="str">
        <f t="shared" si="140"/>
        <v/>
      </c>
      <c r="AL687" s="72" t="str">
        <f t="shared" si="141"/>
        <v/>
      </c>
      <c r="AM687" s="71" t="str">
        <f t="shared" si="142"/>
        <v/>
      </c>
    </row>
    <row r="688" spans="2:39" ht="13.8" thickBot="1">
      <c r="B688" s="79">
        <v>44820</v>
      </c>
      <c r="C688" s="78">
        <f>'2019 PSUI Customer Load'!C688+'2019 PSUI Customer Gen'!C688</f>
        <v>1206.24</v>
      </c>
      <c r="D688" s="78">
        <f>'2019 PSUI Customer Load'!D688+'2019 PSUI Customer Gen'!D688</f>
        <v>1209.04</v>
      </c>
      <c r="E688" s="78">
        <f>'2019 PSUI Customer Load'!E688+'2019 PSUI Customer Gen'!E688</f>
        <v>1139.92</v>
      </c>
      <c r="F688" s="78">
        <f>'2019 PSUI Customer Load'!F688+'2019 PSUI Customer Gen'!F688</f>
        <v>1074.68</v>
      </c>
      <c r="G688" s="78">
        <f>'2019 PSUI Customer Load'!G688+'2019 PSUI Customer Gen'!G688</f>
        <v>1083.53</v>
      </c>
      <c r="H688" s="78">
        <f>'2019 PSUI Customer Load'!H688+'2019 PSUI Customer Gen'!H688</f>
        <v>1132.22</v>
      </c>
      <c r="I688" s="78">
        <f>'2019 PSUI Customer Load'!I688+'2019 PSUI Customer Gen'!I688</f>
        <v>1195.81</v>
      </c>
      <c r="J688" s="78">
        <f>'2019 PSUI Customer Load'!J688+'2019 PSUI Customer Gen'!J688</f>
        <v>1401.02</v>
      </c>
      <c r="K688" s="78">
        <f>'2019 PSUI Customer Load'!K688+'2019 PSUI Customer Gen'!K688</f>
        <v>1674.79</v>
      </c>
      <c r="L688" s="78">
        <f>'2019 PSUI Customer Load'!L688+'2019 PSUI Customer Gen'!L688</f>
        <v>1767.43</v>
      </c>
      <c r="M688" s="78">
        <f>'2019 PSUI Customer Load'!M688+'2019 PSUI Customer Gen'!M688</f>
        <v>1827</v>
      </c>
      <c r="N688" s="78">
        <f>'2019 PSUI Customer Load'!N688+'2019 PSUI Customer Gen'!N688</f>
        <v>1838.44</v>
      </c>
      <c r="O688" s="78">
        <f>'2019 PSUI Customer Load'!O688+'2019 PSUI Customer Gen'!O688</f>
        <v>1867.36</v>
      </c>
      <c r="P688" s="78">
        <f>'2019 PSUI Customer Load'!P688+'2019 PSUI Customer Gen'!P688</f>
        <v>1863.89</v>
      </c>
      <c r="Q688" s="78">
        <f>'2019 PSUI Customer Load'!Q688+'2019 PSUI Customer Gen'!Q688</f>
        <v>1873.06</v>
      </c>
      <c r="R688" s="78">
        <f>'2019 PSUI Customer Load'!R688+'2019 PSUI Customer Gen'!R688</f>
        <v>1834.6</v>
      </c>
      <c r="S688" s="78">
        <f>'2019 PSUI Customer Load'!S688+'2019 PSUI Customer Gen'!S688</f>
        <v>1754.03</v>
      </c>
      <c r="T688" s="78">
        <f>'2019 PSUI Customer Load'!T688+'2019 PSUI Customer Gen'!T688</f>
        <v>1685.92</v>
      </c>
      <c r="U688" s="78">
        <f>'2019 PSUI Customer Load'!U688+'2019 PSUI Customer Gen'!U688</f>
        <v>1637.23</v>
      </c>
      <c r="V688" s="78">
        <f>'2019 PSUI Customer Load'!V688+'2019 PSUI Customer Gen'!V688</f>
        <v>1579.8</v>
      </c>
      <c r="W688" s="78">
        <f>'2019 PSUI Customer Load'!W688+'2019 PSUI Customer Gen'!W688</f>
        <v>1548.47</v>
      </c>
      <c r="X688" s="78">
        <f>'2019 PSUI Customer Load'!X688+'2019 PSUI Customer Gen'!X688</f>
        <v>1499.82</v>
      </c>
      <c r="Y688" s="78">
        <f>'2019 PSUI Customer Load'!Y688+'2019 PSUI Customer Gen'!Y688</f>
        <v>1439.13</v>
      </c>
      <c r="Z688" s="78">
        <f>'2019 PSUI Customer Load'!Z688+'2019 PSUI Customer Gen'!Z688</f>
        <v>1431.54</v>
      </c>
      <c r="AA688" s="86">
        <f t="shared" si="130"/>
        <v>1873.06</v>
      </c>
      <c r="AB688" s="77">
        <f t="shared" si="131"/>
        <v>2022</v>
      </c>
      <c r="AC688" s="76">
        <f t="shared" si="132"/>
        <v>9</v>
      </c>
      <c r="AD688" s="76" t="str">
        <f t="shared" si="133"/>
        <v/>
      </c>
      <c r="AE688" s="76" t="str">
        <f t="shared" si="134"/>
        <v/>
      </c>
      <c r="AF688" s="74">
        <f t="shared" si="135"/>
        <v>1873.06</v>
      </c>
      <c r="AG688" s="75" t="str">
        <f t="shared" si="136"/>
        <v>15:00</v>
      </c>
      <c r="AH688" s="74">
        <f t="shared" si="137"/>
        <v>38438.029999999992</v>
      </c>
      <c r="AI688" s="73" t="str">
        <f t="shared" si="138"/>
        <v/>
      </c>
      <c r="AJ688" s="73" t="str">
        <f t="shared" si="139"/>
        <v/>
      </c>
      <c r="AK688" s="73" t="str">
        <f t="shared" si="140"/>
        <v/>
      </c>
      <c r="AL688" s="72" t="str">
        <f t="shared" si="141"/>
        <v/>
      </c>
      <c r="AM688" s="71" t="str">
        <f t="shared" si="142"/>
        <v/>
      </c>
    </row>
    <row r="689" spans="2:39" ht="13.8" thickBot="1">
      <c r="B689" s="79">
        <v>44821</v>
      </c>
      <c r="C689" s="78">
        <f>'2019 PSUI Customer Load'!C689+'2019 PSUI Customer Gen'!C689</f>
        <v>1421.35</v>
      </c>
      <c r="D689" s="78">
        <f>'2019 PSUI Customer Load'!D689+'2019 PSUI Customer Gen'!D689</f>
        <v>1431.19</v>
      </c>
      <c r="E689" s="78">
        <f>'2019 PSUI Customer Load'!E689+'2019 PSUI Customer Gen'!E689</f>
        <v>1430.7</v>
      </c>
      <c r="F689" s="78">
        <f>'2019 PSUI Customer Load'!F689+'2019 PSUI Customer Gen'!F689</f>
        <v>1412.15</v>
      </c>
      <c r="G689" s="78">
        <f>'2019 PSUI Customer Load'!G689+'2019 PSUI Customer Gen'!G689</f>
        <v>1407.67</v>
      </c>
      <c r="H689" s="78">
        <f>'2019 PSUI Customer Load'!H689+'2019 PSUI Customer Gen'!H689</f>
        <v>1433.08</v>
      </c>
      <c r="I689" s="78">
        <f>'2019 PSUI Customer Load'!I689+'2019 PSUI Customer Gen'!I689</f>
        <v>1483.41</v>
      </c>
      <c r="J689" s="78">
        <f>'2019 PSUI Customer Load'!J689+'2019 PSUI Customer Gen'!J689</f>
        <v>1505.77</v>
      </c>
      <c r="K689" s="78">
        <f>'2019 PSUI Customer Load'!K689+'2019 PSUI Customer Gen'!K689</f>
        <v>1575.56</v>
      </c>
      <c r="L689" s="78">
        <f>'2019 PSUI Customer Load'!L689+'2019 PSUI Customer Gen'!L689</f>
        <v>1652.6</v>
      </c>
      <c r="M689" s="78">
        <f>'2019 PSUI Customer Load'!M689+'2019 PSUI Customer Gen'!M689</f>
        <v>1691.27</v>
      </c>
      <c r="N689" s="78">
        <f>'2019 PSUI Customer Load'!N689+'2019 PSUI Customer Gen'!N689</f>
        <v>1696.06</v>
      </c>
      <c r="O689" s="78">
        <f>'2019 PSUI Customer Load'!O689+'2019 PSUI Customer Gen'!O689</f>
        <v>1738.21</v>
      </c>
      <c r="P689" s="78">
        <f>'2019 PSUI Customer Load'!P689+'2019 PSUI Customer Gen'!P689</f>
        <v>1739.43</v>
      </c>
      <c r="Q689" s="78">
        <f>'2019 PSUI Customer Load'!Q689+'2019 PSUI Customer Gen'!Q689</f>
        <v>1723.26</v>
      </c>
      <c r="R689" s="78">
        <f>'2019 PSUI Customer Load'!R689+'2019 PSUI Customer Gen'!R689</f>
        <v>1718.01</v>
      </c>
      <c r="S689" s="78">
        <f>'2019 PSUI Customer Load'!S689+'2019 PSUI Customer Gen'!S689</f>
        <v>1621.69</v>
      </c>
      <c r="T689" s="78">
        <f>'2019 PSUI Customer Load'!T689+'2019 PSUI Customer Gen'!T689</f>
        <v>1597.05</v>
      </c>
      <c r="U689" s="78">
        <f>'2019 PSUI Customer Load'!U689+'2019 PSUI Customer Gen'!U689</f>
        <v>1588.16</v>
      </c>
      <c r="V689" s="78">
        <f>'2019 PSUI Customer Load'!V689+'2019 PSUI Customer Gen'!V689</f>
        <v>1568.49</v>
      </c>
      <c r="W689" s="78">
        <f>'2019 PSUI Customer Load'!W689+'2019 PSUI Customer Gen'!W689</f>
        <v>1558.48</v>
      </c>
      <c r="X689" s="78">
        <f>'2019 PSUI Customer Load'!X689+'2019 PSUI Customer Gen'!X689</f>
        <v>1545.78</v>
      </c>
      <c r="Y689" s="78">
        <f>'2019 PSUI Customer Load'!Y689+'2019 PSUI Customer Gen'!Y689</f>
        <v>1514.42</v>
      </c>
      <c r="Z689" s="78">
        <f>'2019 PSUI Customer Load'!Z689+'2019 PSUI Customer Gen'!Z689</f>
        <v>1528.35</v>
      </c>
      <c r="AA689" s="86">
        <f t="shared" si="130"/>
        <v>1739.43</v>
      </c>
      <c r="AB689" s="77">
        <f t="shared" si="131"/>
        <v>2022</v>
      </c>
      <c r="AC689" s="76">
        <f t="shared" si="132"/>
        <v>9</v>
      </c>
      <c r="AD689" s="76" t="str">
        <f t="shared" si="133"/>
        <v/>
      </c>
      <c r="AE689" s="76" t="str">
        <f t="shared" si="134"/>
        <v/>
      </c>
      <c r="AF689" s="74">
        <f t="shared" si="135"/>
        <v>1739.43</v>
      </c>
      <c r="AG689" s="75" t="str">
        <f t="shared" si="136"/>
        <v>14:00</v>
      </c>
      <c r="AH689" s="74">
        <f t="shared" si="137"/>
        <v>39321.569999999992</v>
      </c>
      <c r="AI689" s="73" t="str">
        <f t="shared" si="138"/>
        <v/>
      </c>
      <c r="AJ689" s="73" t="str">
        <f t="shared" si="139"/>
        <v/>
      </c>
      <c r="AK689" s="73" t="str">
        <f t="shared" si="140"/>
        <v/>
      </c>
      <c r="AL689" s="72" t="str">
        <f t="shared" si="141"/>
        <v/>
      </c>
      <c r="AM689" s="71" t="str">
        <f t="shared" si="142"/>
        <v/>
      </c>
    </row>
    <row r="690" spans="2:39" ht="13.8" thickBot="1">
      <c r="B690" s="79">
        <v>44822</v>
      </c>
      <c r="C690" s="78">
        <f>'2019 PSUI Customer Load'!C690+'2019 PSUI Customer Gen'!C690</f>
        <v>1530.06</v>
      </c>
      <c r="D690" s="78">
        <f>'2019 PSUI Customer Load'!D690+'2019 PSUI Customer Gen'!D690</f>
        <v>1545.32</v>
      </c>
      <c r="E690" s="78">
        <f>'2019 PSUI Customer Load'!E690+'2019 PSUI Customer Gen'!E690</f>
        <v>1544.17</v>
      </c>
      <c r="F690" s="78">
        <f>'2019 PSUI Customer Load'!F690+'2019 PSUI Customer Gen'!F690</f>
        <v>1542.07</v>
      </c>
      <c r="G690" s="78">
        <f>'2019 PSUI Customer Load'!G690+'2019 PSUI Customer Gen'!G690</f>
        <v>1543.12</v>
      </c>
      <c r="H690" s="78">
        <f>'2019 PSUI Customer Load'!H690+'2019 PSUI Customer Gen'!H690</f>
        <v>1582.59</v>
      </c>
      <c r="I690" s="78">
        <f>'2019 PSUI Customer Load'!I690+'2019 PSUI Customer Gen'!I690</f>
        <v>1626.62</v>
      </c>
      <c r="J690" s="78">
        <f>'2019 PSUI Customer Load'!J690+'2019 PSUI Customer Gen'!J690</f>
        <v>1626.73</v>
      </c>
      <c r="K690" s="78">
        <f>'2019 PSUI Customer Load'!K690+'2019 PSUI Customer Gen'!K690</f>
        <v>1657.57</v>
      </c>
      <c r="L690" s="78">
        <f>'2019 PSUI Customer Load'!L690+'2019 PSUI Customer Gen'!L690</f>
        <v>1704.82</v>
      </c>
      <c r="M690" s="78">
        <f>'2019 PSUI Customer Load'!M690+'2019 PSUI Customer Gen'!M690</f>
        <v>1735.09</v>
      </c>
      <c r="N690" s="78">
        <f>'2019 PSUI Customer Load'!N690+'2019 PSUI Customer Gen'!N690</f>
        <v>1731.1</v>
      </c>
      <c r="O690" s="78">
        <f>'2019 PSUI Customer Load'!O690+'2019 PSUI Customer Gen'!O690</f>
        <v>1713.78</v>
      </c>
      <c r="P690" s="78">
        <f>'2019 PSUI Customer Load'!P690+'2019 PSUI Customer Gen'!P690</f>
        <v>1691.97</v>
      </c>
      <c r="Q690" s="78">
        <f>'2019 PSUI Customer Load'!Q690+'2019 PSUI Customer Gen'!Q690</f>
        <v>1725.12</v>
      </c>
      <c r="R690" s="78">
        <f>'2019 PSUI Customer Load'!R690+'2019 PSUI Customer Gen'!R690</f>
        <v>1724.07</v>
      </c>
      <c r="S690" s="78">
        <f>'2019 PSUI Customer Load'!S690+'2019 PSUI Customer Gen'!S690</f>
        <v>1669.22</v>
      </c>
      <c r="T690" s="78">
        <f>'2019 PSUI Customer Load'!T690+'2019 PSUI Customer Gen'!T690</f>
        <v>1660.65</v>
      </c>
      <c r="U690" s="78">
        <f>'2019 PSUI Customer Load'!U690+'2019 PSUI Customer Gen'!U690</f>
        <v>1642.83</v>
      </c>
      <c r="V690" s="78">
        <f>'2019 PSUI Customer Load'!V690+'2019 PSUI Customer Gen'!V690</f>
        <v>1617.21</v>
      </c>
      <c r="W690" s="78">
        <f>'2019 PSUI Customer Load'!W690+'2019 PSUI Customer Gen'!W690</f>
        <v>1603.73</v>
      </c>
      <c r="X690" s="78">
        <f>'2019 PSUI Customer Load'!X690+'2019 PSUI Customer Gen'!X690</f>
        <v>1584.1</v>
      </c>
      <c r="Y690" s="78">
        <f>'2019 PSUI Customer Load'!Y690+'2019 PSUI Customer Gen'!Y690</f>
        <v>1581.13</v>
      </c>
      <c r="Z690" s="78">
        <f>'2019 PSUI Customer Load'!Z690+'2019 PSUI Customer Gen'!Z690</f>
        <v>1571.36</v>
      </c>
      <c r="AA690" s="86">
        <f t="shared" si="130"/>
        <v>1735.09</v>
      </c>
      <c r="AB690" s="77">
        <f t="shared" si="131"/>
        <v>2022</v>
      </c>
      <c r="AC690" s="76">
        <f t="shared" si="132"/>
        <v>9</v>
      </c>
      <c r="AD690" s="76" t="str">
        <f t="shared" si="133"/>
        <v/>
      </c>
      <c r="AE690" s="76" t="str">
        <f t="shared" si="134"/>
        <v/>
      </c>
      <c r="AF690" s="74">
        <f t="shared" si="135"/>
        <v>1735.09</v>
      </c>
      <c r="AG690" s="75" t="str">
        <f t="shared" si="136"/>
        <v>11:00</v>
      </c>
      <c r="AH690" s="74">
        <f t="shared" si="137"/>
        <v>40889.519999999997</v>
      </c>
      <c r="AI690" s="73" t="str">
        <f t="shared" si="138"/>
        <v/>
      </c>
      <c r="AJ690" s="73" t="str">
        <f t="shared" si="139"/>
        <v/>
      </c>
      <c r="AK690" s="73" t="str">
        <f t="shared" si="140"/>
        <v/>
      </c>
      <c r="AL690" s="72" t="str">
        <f t="shared" si="141"/>
        <v/>
      </c>
      <c r="AM690" s="71" t="str">
        <f t="shared" si="142"/>
        <v/>
      </c>
    </row>
    <row r="691" spans="2:39" ht="13.8" thickBot="1">
      <c r="B691" s="79">
        <v>44823</v>
      </c>
      <c r="C691" s="78">
        <f>'2019 PSUI Customer Load'!C691+'2019 PSUI Customer Gen'!C691</f>
        <v>1565.02</v>
      </c>
      <c r="D691" s="78">
        <f>'2019 PSUI Customer Load'!D691+'2019 PSUI Customer Gen'!D691</f>
        <v>1546.26</v>
      </c>
      <c r="E691" s="78">
        <f>'2019 PSUI Customer Load'!E691+'2019 PSUI Customer Gen'!E691</f>
        <v>1549.49</v>
      </c>
      <c r="F691" s="78">
        <f>'2019 PSUI Customer Load'!F691+'2019 PSUI Customer Gen'!F691</f>
        <v>1585.29</v>
      </c>
      <c r="G691" s="78">
        <f>'2019 PSUI Customer Load'!G691+'2019 PSUI Customer Gen'!G691</f>
        <v>1602.83</v>
      </c>
      <c r="H691" s="78">
        <f>'2019 PSUI Customer Load'!H691+'2019 PSUI Customer Gen'!H691</f>
        <v>1635.24</v>
      </c>
      <c r="I691" s="78">
        <f>'2019 PSUI Customer Load'!I691+'2019 PSUI Customer Gen'!I691</f>
        <v>1712.44</v>
      </c>
      <c r="J691" s="78">
        <f>'2019 PSUI Customer Load'!J691+'2019 PSUI Customer Gen'!J691</f>
        <v>1742.09</v>
      </c>
      <c r="K691" s="78">
        <f>'2019 PSUI Customer Load'!K691+'2019 PSUI Customer Gen'!K691</f>
        <v>1780.21</v>
      </c>
      <c r="L691" s="78">
        <f>'2019 PSUI Customer Load'!L691+'2019 PSUI Customer Gen'!L691</f>
        <v>1832.81</v>
      </c>
      <c r="M691" s="78">
        <f>'2019 PSUI Customer Load'!M691+'2019 PSUI Customer Gen'!M691</f>
        <v>1879.33</v>
      </c>
      <c r="N691" s="78">
        <f>'2019 PSUI Customer Load'!N691+'2019 PSUI Customer Gen'!N691</f>
        <v>1889.16</v>
      </c>
      <c r="O691" s="78">
        <f>'2019 PSUI Customer Load'!O691+'2019 PSUI Customer Gen'!O691</f>
        <v>1879.15</v>
      </c>
      <c r="P691" s="78">
        <f>'2019 PSUI Customer Load'!P691+'2019 PSUI Customer Gen'!P691</f>
        <v>1869.21</v>
      </c>
      <c r="Q691" s="78">
        <f>'2019 PSUI Customer Load'!Q691+'2019 PSUI Customer Gen'!Q691</f>
        <v>1834.7</v>
      </c>
      <c r="R691" s="78">
        <f>'2019 PSUI Customer Load'!R691+'2019 PSUI Customer Gen'!R691</f>
        <v>1774.15</v>
      </c>
      <c r="S691" s="78">
        <f>'2019 PSUI Customer Load'!S691+'2019 PSUI Customer Gen'!S691</f>
        <v>1634.75</v>
      </c>
      <c r="T691" s="78">
        <f>'2019 PSUI Customer Load'!T691+'2019 PSUI Customer Gen'!T691</f>
        <v>1563.48</v>
      </c>
      <c r="U691" s="78">
        <f>'2019 PSUI Customer Load'!U691+'2019 PSUI Customer Gen'!U691</f>
        <v>1544.34</v>
      </c>
      <c r="V691" s="78">
        <f>'2019 PSUI Customer Load'!V691+'2019 PSUI Customer Gen'!V691</f>
        <v>1509.17</v>
      </c>
      <c r="W691" s="78">
        <f>'2019 PSUI Customer Load'!W691+'2019 PSUI Customer Gen'!W691</f>
        <v>1481.9</v>
      </c>
      <c r="X691" s="78">
        <f>'2019 PSUI Customer Load'!X691+'2019 PSUI Customer Gen'!X691</f>
        <v>1454.32</v>
      </c>
      <c r="Y691" s="78">
        <f>'2019 PSUI Customer Load'!Y691+'2019 PSUI Customer Gen'!Y691</f>
        <v>1433.6</v>
      </c>
      <c r="Z691" s="78">
        <f>'2019 PSUI Customer Load'!Z691+'2019 PSUI Customer Gen'!Z691</f>
        <v>1404.48</v>
      </c>
      <c r="AA691" s="86">
        <f t="shared" si="130"/>
        <v>1889.16</v>
      </c>
      <c r="AB691" s="77">
        <f t="shared" si="131"/>
        <v>2022</v>
      </c>
      <c r="AC691" s="76">
        <f t="shared" si="132"/>
        <v>9</v>
      </c>
      <c r="AD691" s="76" t="str">
        <f t="shared" si="133"/>
        <v/>
      </c>
      <c r="AE691" s="76" t="str">
        <f t="shared" si="134"/>
        <v/>
      </c>
      <c r="AF691" s="74">
        <f t="shared" si="135"/>
        <v>1889.16</v>
      </c>
      <c r="AG691" s="75" t="str">
        <f t="shared" si="136"/>
        <v>12:00</v>
      </c>
      <c r="AH691" s="74">
        <f t="shared" si="137"/>
        <v>41592.580000000009</v>
      </c>
      <c r="AI691" s="73" t="str">
        <f t="shared" si="138"/>
        <v/>
      </c>
      <c r="AJ691" s="73" t="str">
        <f t="shared" si="139"/>
        <v/>
      </c>
      <c r="AK691" s="73" t="str">
        <f t="shared" si="140"/>
        <v/>
      </c>
      <c r="AL691" s="72" t="str">
        <f t="shared" si="141"/>
        <v/>
      </c>
      <c r="AM691" s="71" t="str">
        <f t="shared" si="142"/>
        <v/>
      </c>
    </row>
    <row r="692" spans="2:39" ht="13.8" thickBot="1">
      <c r="B692" s="79">
        <v>44824</v>
      </c>
      <c r="C692" s="78">
        <f>'2019 PSUI Customer Load'!C692+'2019 PSUI Customer Gen'!C692</f>
        <v>1382.57</v>
      </c>
      <c r="D692" s="78">
        <f>'2019 PSUI Customer Load'!D692+'2019 PSUI Customer Gen'!D692</f>
        <v>1367.91</v>
      </c>
      <c r="E692" s="78">
        <f>'2019 PSUI Customer Load'!E692+'2019 PSUI Customer Gen'!E692</f>
        <v>1375.32</v>
      </c>
      <c r="F692" s="78">
        <f>'2019 PSUI Customer Load'!F692+'2019 PSUI Customer Gen'!F692</f>
        <v>1396.85</v>
      </c>
      <c r="G692" s="78">
        <f>'2019 PSUI Customer Load'!G692+'2019 PSUI Customer Gen'!G692</f>
        <v>1437.35</v>
      </c>
      <c r="H692" s="78">
        <f>'2019 PSUI Customer Load'!H692+'2019 PSUI Customer Gen'!H692</f>
        <v>1463.39</v>
      </c>
      <c r="I692" s="78">
        <f>'2019 PSUI Customer Load'!I692+'2019 PSUI Customer Gen'!I692</f>
        <v>1530.16</v>
      </c>
      <c r="J692" s="78">
        <f>'2019 PSUI Customer Load'!J692+'2019 PSUI Customer Gen'!J692</f>
        <v>1588.44</v>
      </c>
      <c r="K692" s="78">
        <f>'2019 PSUI Customer Load'!K692+'2019 PSUI Customer Gen'!K692</f>
        <v>1636.67</v>
      </c>
      <c r="L692" s="78">
        <f>'2019 PSUI Customer Load'!L692+'2019 PSUI Customer Gen'!L692</f>
        <v>1681.23</v>
      </c>
      <c r="M692" s="78">
        <f>'2019 PSUI Customer Load'!M692+'2019 PSUI Customer Gen'!M692</f>
        <v>1755.39</v>
      </c>
      <c r="N692" s="78">
        <f>'2019 PSUI Customer Load'!N692+'2019 PSUI Customer Gen'!N692</f>
        <v>1751.23</v>
      </c>
      <c r="O692" s="78">
        <f>'2019 PSUI Customer Load'!O692+'2019 PSUI Customer Gen'!O692</f>
        <v>1731.73</v>
      </c>
      <c r="P692" s="78">
        <f>'2019 PSUI Customer Load'!P692+'2019 PSUI Customer Gen'!P692</f>
        <v>1790.18</v>
      </c>
      <c r="Q692" s="78">
        <f>'2019 PSUI Customer Load'!Q692+'2019 PSUI Customer Gen'!Q692</f>
        <v>1797.95</v>
      </c>
      <c r="R692" s="78">
        <f>'2019 PSUI Customer Load'!R692+'2019 PSUI Customer Gen'!R692</f>
        <v>1765.02</v>
      </c>
      <c r="S692" s="78">
        <f>'2019 PSUI Customer Load'!S692+'2019 PSUI Customer Gen'!S692</f>
        <v>1687.74</v>
      </c>
      <c r="T692" s="78">
        <f>'2019 PSUI Customer Load'!T692+'2019 PSUI Customer Gen'!T692</f>
        <v>1612.07</v>
      </c>
      <c r="U692" s="78">
        <f>'2019 PSUI Customer Load'!U692+'2019 PSUI Customer Gen'!U692</f>
        <v>1593.52</v>
      </c>
      <c r="V692" s="78">
        <f>'2019 PSUI Customer Load'!V692+'2019 PSUI Customer Gen'!V692</f>
        <v>1574.83</v>
      </c>
      <c r="W692" s="78">
        <f>'2019 PSUI Customer Load'!W692+'2019 PSUI Customer Gen'!W692</f>
        <v>1550.36</v>
      </c>
      <c r="X692" s="78">
        <f>'2019 PSUI Customer Load'!X692+'2019 PSUI Customer Gen'!X692</f>
        <v>1515.53</v>
      </c>
      <c r="Y692" s="78">
        <f>'2019 PSUI Customer Load'!Y692+'2019 PSUI Customer Gen'!Y692</f>
        <v>1495.13</v>
      </c>
      <c r="Z692" s="78">
        <f>'2019 PSUI Customer Load'!Z692+'2019 PSUI Customer Gen'!Z692</f>
        <v>1466.5</v>
      </c>
      <c r="AA692" s="86">
        <f t="shared" si="130"/>
        <v>1797.95</v>
      </c>
      <c r="AB692" s="77">
        <f t="shared" si="131"/>
        <v>2022</v>
      </c>
      <c r="AC692" s="76">
        <f t="shared" si="132"/>
        <v>9</v>
      </c>
      <c r="AD692" s="76" t="str">
        <f t="shared" si="133"/>
        <v/>
      </c>
      <c r="AE692" s="76" t="str">
        <f t="shared" si="134"/>
        <v/>
      </c>
      <c r="AF692" s="74">
        <f t="shared" si="135"/>
        <v>1797.95</v>
      </c>
      <c r="AG692" s="75" t="str">
        <f t="shared" si="136"/>
        <v>15:00</v>
      </c>
      <c r="AH692" s="74">
        <f t="shared" si="137"/>
        <v>39745.019999999997</v>
      </c>
      <c r="AI692" s="73" t="str">
        <f t="shared" si="138"/>
        <v/>
      </c>
      <c r="AJ692" s="73" t="str">
        <f t="shared" si="139"/>
        <v/>
      </c>
      <c r="AK692" s="73" t="str">
        <f t="shared" si="140"/>
        <v/>
      </c>
      <c r="AL692" s="72" t="str">
        <f t="shared" si="141"/>
        <v/>
      </c>
      <c r="AM692" s="71" t="str">
        <f t="shared" si="142"/>
        <v/>
      </c>
    </row>
    <row r="693" spans="2:39" ht="13.8" thickBot="1">
      <c r="B693" s="79">
        <v>44825</v>
      </c>
      <c r="C693" s="78">
        <f>'2019 PSUI Customer Load'!C693+'2019 PSUI Customer Gen'!C693</f>
        <v>1455.27</v>
      </c>
      <c r="D693" s="78">
        <f>'2019 PSUI Customer Load'!D693+'2019 PSUI Customer Gen'!D693</f>
        <v>1446.52</v>
      </c>
      <c r="E693" s="78">
        <f>'2019 PSUI Customer Load'!E693+'2019 PSUI Customer Gen'!E693</f>
        <v>1461.46</v>
      </c>
      <c r="F693" s="78">
        <f>'2019 PSUI Customer Load'!F693+'2019 PSUI Customer Gen'!F693</f>
        <v>1495.03</v>
      </c>
      <c r="G693" s="78">
        <f>'2019 PSUI Customer Load'!G693+'2019 PSUI Customer Gen'!G693</f>
        <v>1530.34</v>
      </c>
      <c r="H693" s="78">
        <f>'2019 PSUI Customer Load'!H693+'2019 PSUI Customer Gen'!H693</f>
        <v>1609.12</v>
      </c>
      <c r="I693" s="78">
        <f>'2019 PSUI Customer Load'!I693+'2019 PSUI Customer Gen'!I693</f>
        <v>1713.67</v>
      </c>
      <c r="J693" s="78">
        <f>'2019 PSUI Customer Load'!J693+'2019 PSUI Customer Gen'!J693</f>
        <v>1759.03</v>
      </c>
      <c r="K693" s="78">
        <f>'2019 PSUI Customer Load'!K693+'2019 PSUI Customer Gen'!K693</f>
        <v>1791.76</v>
      </c>
      <c r="L693" s="78">
        <f>'2019 PSUI Customer Load'!L693+'2019 PSUI Customer Gen'!L693</f>
        <v>1865.89</v>
      </c>
      <c r="M693" s="78">
        <f>'2019 PSUI Customer Load'!M693+'2019 PSUI Customer Gen'!M693</f>
        <v>1915.8</v>
      </c>
      <c r="N693" s="78">
        <f>'2019 PSUI Customer Load'!N693+'2019 PSUI Customer Gen'!N693</f>
        <v>1889.76</v>
      </c>
      <c r="O693" s="78">
        <f>'2019 PSUI Customer Load'!O693+'2019 PSUI Customer Gen'!O693</f>
        <v>1872.01</v>
      </c>
      <c r="P693" s="78">
        <f>'2019 PSUI Customer Load'!P693+'2019 PSUI Customer Gen'!P693</f>
        <v>1823.04</v>
      </c>
      <c r="Q693" s="78">
        <f>'2019 PSUI Customer Load'!Q693+'2019 PSUI Customer Gen'!Q693</f>
        <v>1880.38</v>
      </c>
      <c r="R693" s="78">
        <f>'2019 PSUI Customer Load'!R693+'2019 PSUI Customer Gen'!R693</f>
        <v>1860.53</v>
      </c>
      <c r="S693" s="78">
        <f>'2019 PSUI Customer Load'!S693+'2019 PSUI Customer Gen'!S693</f>
        <v>1818.53</v>
      </c>
      <c r="T693" s="78">
        <f>'2019 PSUI Customer Load'!T693+'2019 PSUI Customer Gen'!T693</f>
        <v>1764.25</v>
      </c>
      <c r="U693" s="78">
        <f>'2019 PSUI Customer Load'!U693+'2019 PSUI Customer Gen'!U693</f>
        <v>1760.4</v>
      </c>
      <c r="V693" s="78">
        <f>'2019 PSUI Customer Load'!V693+'2019 PSUI Customer Gen'!V693</f>
        <v>1736.14</v>
      </c>
      <c r="W693" s="78">
        <f>'2019 PSUI Customer Load'!W693+'2019 PSUI Customer Gen'!W693</f>
        <v>1717.49</v>
      </c>
      <c r="X693" s="78">
        <f>'2019 PSUI Customer Load'!X693+'2019 PSUI Customer Gen'!X693</f>
        <v>1648.26</v>
      </c>
      <c r="Y693" s="78">
        <f>'2019 PSUI Customer Load'!Y693+'2019 PSUI Customer Gen'!Y693</f>
        <v>1515.33</v>
      </c>
      <c r="Z693" s="78">
        <f>'2019 PSUI Customer Load'!Z693+'2019 PSUI Customer Gen'!Z693</f>
        <v>1455.02</v>
      </c>
      <c r="AA693" s="86">
        <f t="shared" si="130"/>
        <v>1915.8</v>
      </c>
      <c r="AB693" s="77">
        <f t="shared" si="131"/>
        <v>2022</v>
      </c>
      <c r="AC693" s="76">
        <f t="shared" si="132"/>
        <v>9</v>
      </c>
      <c r="AD693" s="76" t="str">
        <f t="shared" si="133"/>
        <v/>
      </c>
      <c r="AE693" s="76" t="str">
        <f t="shared" si="134"/>
        <v/>
      </c>
      <c r="AF693" s="74">
        <f t="shared" si="135"/>
        <v>1915.8</v>
      </c>
      <c r="AG693" s="75" t="str">
        <f t="shared" si="136"/>
        <v>11:00</v>
      </c>
      <c r="AH693" s="74">
        <f t="shared" si="137"/>
        <v>42700.83</v>
      </c>
      <c r="AI693" s="73" t="str">
        <f t="shared" si="138"/>
        <v/>
      </c>
      <c r="AJ693" s="73" t="str">
        <f t="shared" si="139"/>
        <v/>
      </c>
      <c r="AK693" s="73" t="str">
        <f t="shared" si="140"/>
        <v/>
      </c>
      <c r="AL693" s="72" t="str">
        <f t="shared" si="141"/>
        <v/>
      </c>
      <c r="AM693" s="71" t="str">
        <f t="shared" si="142"/>
        <v/>
      </c>
    </row>
    <row r="694" spans="2:39" ht="13.8" thickBot="1">
      <c r="B694" s="79">
        <v>44826</v>
      </c>
      <c r="C694" s="78">
        <f>'2019 PSUI Customer Load'!C694+'2019 PSUI Customer Gen'!C694</f>
        <v>1422.4</v>
      </c>
      <c r="D694" s="78">
        <f>'2019 PSUI Customer Load'!D694+'2019 PSUI Customer Gen'!D694</f>
        <v>1408.16</v>
      </c>
      <c r="E694" s="78">
        <f>'2019 PSUI Customer Load'!E694+'2019 PSUI Customer Gen'!E694</f>
        <v>1400.07</v>
      </c>
      <c r="F694" s="78">
        <f>'2019 PSUI Customer Load'!F694+'2019 PSUI Customer Gen'!F694</f>
        <v>1377.18</v>
      </c>
      <c r="G694" s="78">
        <f>'2019 PSUI Customer Load'!G694+'2019 PSUI Customer Gen'!G694</f>
        <v>1389.43</v>
      </c>
      <c r="H694" s="78">
        <f>'2019 PSUI Customer Load'!H694+'2019 PSUI Customer Gen'!H694</f>
        <v>1402.63</v>
      </c>
      <c r="I694" s="78">
        <f>'2019 PSUI Customer Load'!I694+'2019 PSUI Customer Gen'!I694</f>
        <v>1362.03</v>
      </c>
      <c r="J694" s="78">
        <f>'2019 PSUI Customer Load'!J694+'2019 PSUI Customer Gen'!J694</f>
        <v>1398.53</v>
      </c>
      <c r="K694" s="78">
        <f>'2019 PSUI Customer Load'!K694+'2019 PSUI Customer Gen'!K694</f>
        <v>1405.95</v>
      </c>
      <c r="L694" s="78">
        <f>'2019 PSUI Customer Load'!L694+'2019 PSUI Customer Gen'!L694</f>
        <v>1475.71</v>
      </c>
      <c r="M694" s="78">
        <f>'2019 PSUI Customer Load'!M694+'2019 PSUI Customer Gen'!M694</f>
        <v>1513.47</v>
      </c>
      <c r="N694" s="78">
        <f>'2019 PSUI Customer Load'!N694+'2019 PSUI Customer Gen'!N694</f>
        <v>1345.93</v>
      </c>
      <c r="O694" s="78">
        <f>'2019 PSUI Customer Load'!O694+'2019 PSUI Customer Gen'!O694</f>
        <v>1588.54</v>
      </c>
      <c r="P694" s="78">
        <f>'2019 PSUI Customer Load'!P694+'2019 PSUI Customer Gen'!P694</f>
        <v>1477.74</v>
      </c>
      <c r="Q694" s="78">
        <f>'2019 PSUI Customer Load'!Q694+'2019 PSUI Customer Gen'!Q694</f>
        <v>1523.2</v>
      </c>
      <c r="R694" s="78">
        <f>'2019 PSUI Customer Load'!R694+'2019 PSUI Customer Gen'!R694</f>
        <v>1434.96</v>
      </c>
      <c r="S694" s="78">
        <f>'2019 PSUI Customer Load'!S694+'2019 PSUI Customer Gen'!S694</f>
        <v>1152.52</v>
      </c>
      <c r="T694" s="78">
        <f>'2019 PSUI Customer Load'!T694+'2019 PSUI Customer Gen'!T694</f>
        <v>1122.21</v>
      </c>
      <c r="U694" s="78">
        <f>'2019 PSUI Customer Load'!U694+'2019 PSUI Customer Gen'!U694</f>
        <v>1128.6099999999999</v>
      </c>
      <c r="V694" s="78">
        <f>'2019 PSUI Customer Load'!V694+'2019 PSUI Customer Gen'!V694</f>
        <v>1106.32</v>
      </c>
      <c r="W694" s="78">
        <f>'2019 PSUI Customer Load'!W694+'2019 PSUI Customer Gen'!W694</f>
        <v>1108.98</v>
      </c>
      <c r="X694" s="78">
        <f>'2019 PSUI Customer Load'!X694+'2019 PSUI Customer Gen'!X694</f>
        <v>1093.3699999999999</v>
      </c>
      <c r="Y694" s="78">
        <f>'2019 PSUI Customer Load'!Y694+'2019 PSUI Customer Gen'!Y694</f>
        <v>1070.93</v>
      </c>
      <c r="Z694" s="78">
        <f>'2019 PSUI Customer Load'!Z694+'2019 PSUI Customer Gen'!Z694</f>
        <v>1077.2</v>
      </c>
      <c r="AA694" s="86">
        <f t="shared" si="130"/>
        <v>1588.54</v>
      </c>
      <c r="AB694" s="77">
        <f t="shared" si="131"/>
        <v>2022</v>
      </c>
      <c r="AC694" s="76">
        <f t="shared" si="132"/>
        <v>9</v>
      </c>
      <c r="AD694" s="76" t="str">
        <f t="shared" si="133"/>
        <v/>
      </c>
      <c r="AE694" s="76" t="str">
        <f t="shared" si="134"/>
        <v/>
      </c>
      <c r="AF694" s="74">
        <f t="shared" si="135"/>
        <v>1588.54</v>
      </c>
      <c r="AG694" s="75" t="str">
        <f t="shared" si="136"/>
        <v>13:00</v>
      </c>
      <c r="AH694" s="74">
        <f t="shared" si="137"/>
        <v>33374.61</v>
      </c>
      <c r="AI694" s="73" t="str">
        <f t="shared" si="138"/>
        <v/>
      </c>
      <c r="AJ694" s="73" t="str">
        <f t="shared" si="139"/>
        <v/>
      </c>
      <c r="AK694" s="73" t="str">
        <f t="shared" si="140"/>
        <v/>
      </c>
      <c r="AL694" s="72" t="str">
        <f t="shared" si="141"/>
        <v/>
      </c>
      <c r="AM694" s="71" t="str">
        <f t="shared" si="142"/>
        <v/>
      </c>
    </row>
    <row r="695" spans="2:39" ht="13.8" thickBot="1">
      <c r="B695" s="79">
        <v>44827</v>
      </c>
      <c r="C695" s="78">
        <f>'2019 PSUI Customer Load'!C695+'2019 PSUI Customer Gen'!C695</f>
        <v>1066.28</v>
      </c>
      <c r="D695" s="78">
        <f>'2019 PSUI Customer Load'!D695+'2019 PSUI Customer Gen'!D695</f>
        <v>1060.1199999999999</v>
      </c>
      <c r="E695" s="78">
        <f>'2019 PSUI Customer Load'!E695+'2019 PSUI Customer Gen'!E695</f>
        <v>1067.1500000000001</v>
      </c>
      <c r="F695" s="78">
        <f>'2019 PSUI Customer Load'!F695+'2019 PSUI Customer Gen'!F695</f>
        <v>1131.3800000000001</v>
      </c>
      <c r="G695" s="78">
        <f>'2019 PSUI Customer Load'!G695+'2019 PSUI Customer Gen'!G695</f>
        <v>1118.5999999999999</v>
      </c>
      <c r="H695" s="78">
        <f>'2019 PSUI Customer Load'!H695+'2019 PSUI Customer Gen'!H695</f>
        <v>1126.4100000000001</v>
      </c>
      <c r="I695" s="78">
        <f>'2019 PSUI Customer Load'!I695+'2019 PSUI Customer Gen'!I695</f>
        <v>1212.05</v>
      </c>
      <c r="J695" s="78">
        <f>'2019 PSUI Customer Load'!J695+'2019 PSUI Customer Gen'!J695</f>
        <v>1235.8900000000001</v>
      </c>
      <c r="K695" s="78">
        <f>'2019 PSUI Customer Load'!K695+'2019 PSUI Customer Gen'!K695</f>
        <v>1220.3800000000001</v>
      </c>
      <c r="L695" s="78">
        <f>'2019 PSUI Customer Load'!L695+'2019 PSUI Customer Gen'!L695</f>
        <v>1234.56</v>
      </c>
      <c r="M695" s="78">
        <f>'2019 PSUI Customer Load'!M695+'2019 PSUI Customer Gen'!M695</f>
        <v>1256.5</v>
      </c>
      <c r="N695" s="78">
        <f>'2019 PSUI Customer Load'!N695+'2019 PSUI Customer Gen'!N695</f>
        <v>1225.42</v>
      </c>
      <c r="O695" s="78">
        <f>'2019 PSUI Customer Load'!O695+'2019 PSUI Customer Gen'!O695</f>
        <v>1367.87</v>
      </c>
      <c r="P695" s="78">
        <f>'2019 PSUI Customer Load'!P695+'2019 PSUI Customer Gen'!P695</f>
        <v>1521.87</v>
      </c>
      <c r="Q695" s="78">
        <f>'2019 PSUI Customer Load'!Q695+'2019 PSUI Customer Gen'!Q695</f>
        <v>1628.52</v>
      </c>
      <c r="R695" s="78">
        <f>'2019 PSUI Customer Load'!R695+'2019 PSUI Customer Gen'!R695</f>
        <v>1569.47</v>
      </c>
      <c r="S695" s="78">
        <f>'2019 PSUI Customer Load'!S695+'2019 PSUI Customer Gen'!S695</f>
        <v>1500.59</v>
      </c>
      <c r="T695" s="78">
        <f>'2019 PSUI Customer Load'!T695+'2019 PSUI Customer Gen'!T695</f>
        <v>1443.58</v>
      </c>
      <c r="U695" s="78">
        <f>'2019 PSUI Customer Load'!U695+'2019 PSUI Customer Gen'!U695</f>
        <v>1425.55</v>
      </c>
      <c r="V695" s="78">
        <f>'2019 PSUI Customer Load'!V695+'2019 PSUI Customer Gen'!V695</f>
        <v>1265.21</v>
      </c>
      <c r="W695" s="78">
        <f>'2019 PSUI Customer Load'!W695+'2019 PSUI Customer Gen'!W695</f>
        <v>1182.44</v>
      </c>
      <c r="X695" s="78">
        <f>'2019 PSUI Customer Load'!X695+'2019 PSUI Customer Gen'!X695</f>
        <v>1085.81</v>
      </c>
      <c r="Y695" s="78">
        <f>'2019 PSUI Customer Load'!Y695+'2019 PSUI Customer Gen'!Y695</f>
        <v>1050.7</v>
      </c>
      <c r="Z695" s="78">
        <f>'2019 PSUI Customer Load'!Z695+'2019 PSUI Customer Gen'!Z695</f>
        <v>1045.45</v>
      </c>
      <c r="AA695" s="86">
        <f t="shared" si="130"/>
        <v>1628.52</v>
      </c>
      <c r="AB695" s="77">
        <f t="shared" si="131"/>
        <v>2022</v>
      </c>
      <c r="AC695" s="76">
        <f t="shared" si="132"/>
        <v>9</v>
      </c>
      <c r="AD695" s="76" t="str">
        <f t="shared" si="133"/>
        <v/>
      </c>
      <c r="AE695" s="76" t="str">
        <f t="shared" si="134"/>
        <v/>
      </c>
      <c r="AF695" s="74">
        <f t="shared" si="135"/>
        <v>1628.52</v>
      </c>
      <c r="AG695" s="75" t="str">
        <f t="shared" si="136"/>
        <v>15:00</v>
      </c>
      <c r="AH695" s="74">
        <f t="shared" si="137"/>
        <v>31670.32</v>
      </c>
      <c r="AI695" s="73" t="str">
        <f t="shared" si="138"/>
        <v/>
      </c>
      <c r="AJ695" s="73" t="str">
        <f t="shared" si="139"/>
        <v/>
      </c>
      <c r="AK695" s="73" t="str">
        <f t="shared" si="140"/>
        <v/>
      </c>
      <c r="AL695" s="72" t="str">
        <f t="shared" si="141"/>
        <v/>
      </c>
      <c r="AM695" s="71" t="str">
        <f t="shared" si="142"/>
        <v/>
      </c>
    </row>
    <row r="696" spans="2:39" ht="13.8" thickBot="1">
      <c r="B696" s="79">
        <v>44828</v>
      </c>
      <c r="C696" s="78">
        <f>'2019 PSUI Customer Load'!C696+'2019 PSUI Customer Gen'!C696</f>
        <v>1038.77</v>
      </c>
      <c r="D696" s="78">
        <f>'2019 PSUI Customer Load'!D696+'2019 PSUI Customer Gen'!D696</f>
        <v>1036.21</v>
      </c>
      <c r="E696" s="78">
        <f>'2019 PSUI Customer Load'!E696+'2019 PSUI Customer Gen'!E696</f>
        <v>1038.6600000000001</v>
      </c>
      <c r="F696" s="78">
        <f>'2019 PSUI Customer Load'!F696+'2019 PSUI Customer Gen'!F696</f>
        <v>1032.47</v>
      </c>
      <c r="G696" s="78">
        <f>'2019 PSUI Customer Load'!G696+'2019 PSUI Customer Gen'!G696</f>
        <v>1044.19</v>
      </c>
      <c r="H696" s="78">
        <f>'2019 PSUI Customer Load'!H696+'2019 PSUI Customer Gen'!H696</f>
        <v>1082.3800000000001</v>
      </c>
      <c r="I696" s="78">
        <f>'2019 PSUI Customer Load'!I696+'2019 PSUI Customer Gen'!I696</f>
        <v>1121.3</v>
      </c>
      <c r="J696" s="78">
        <f>'2019 PSUI Customer Load'!J696+'2019 PSUI Customer Gen'!J696</f>
        <v>1123.4000000000001</v>
      </c>
      <c r="K696" s="78">
        <f>'2019 PSUI Customer Load'!K696+'2019 PSUI Customer Gen'!K696</f>
        <v>1122.24</v>
      </c>
      <c r="L696" s="78">
        <f>'2019 PSUI Customer Load'!L696+'2019 PSUI Customer Gen'!L696</f>
        <v>1352.19</v>
      </c>
      <c r="M696" s="78">
        <f>'2019 PSUI Customer Load'!M696+'2019 PSUI Customer Gen'!M696</f>
        <v>1478.3</v>
      </c>
      <c r="N696" s="78">
        <f>'2019 PSUI Customer Load'!N696+'2019 PSUI Customer Gen'!N696</f>
        <v>1476.69</v>
      </c>
      <c r="O696" s="78">
        <f>'2019 PSUI Customer Load'!O696+'2019 PSUI Customer Gen'!O696</f>
        <v>1491.39</v>
      </c>
      <c r="P696" s="78">
        <f>'2019 PSUI Customer Load'!P696+'2019 PSUI Customer Gen'!P696</f>
        <v>1483.76</v>
      </c>
      <c r="Q696" s="78">
        <f>'2019 PSUI Customer Load'!Q696+'2019 PSUI Customer Gen'!Q696</f>
        <v>1455.65</v>
      </c>
      <c r="R696" s="78">
        <f>'2019 PSUI Customer Load'!R696+'2019 PSUI Customer Gen'!R696</f>
        <v>1404.24</v>
      </c>
      <c r="S696" s="78">
        <f>'2019 PSUI Customer Load'!S696+'2019 PSUI Customer Gen'!S696</f>
        <v>1356.36</v>
      </c>
      <c r="T696" s="78">
        <f>'2019 PSUI Customer Load'!T696+'2019 PSUI Customer Gen'!T696</f>
        <v>1346.63</v>
      </c>
      <c r="U696" s="78">
        <f>'2019 PSUI Customer Load'!U696+'2019 PSUI Customer Gen'!U696</f>
        <v>1350.02</v>
      </c>
      <c r="V696" s="78">
        <f>'2019 PSUI Customer Load'!V696+'2019 PSUI Customer Gen'!V696</f>
        <v>1346.07</v>
      </c>
      <c r="W696" s="78">
        <f>'2019 PSUI Customer Load'!W696+'2019 PSUI Customer Gen'!W696</f>
        <v>1240.93</v>
      </c>
      <c r="X696" s="78">
        <f>'2019 PSUI Customer Load'!X696+'2019 PSUI Customer Gen'!X696</f>
        <v>1219.19</v>
      </c>
      <c r="Y696" s="78">
        <f>'2019 PSUI Customer Load'!Y696+'2019 PSUI Customer Gen'!Y696</f>
        <v>1208.31</v>
      </c>
      <c r="Z696" s="78">
        <f>'2019 PSUI Customer Load'!Z696+'2019 PSUI Customer Gen'!Z696</f>
        <v>1095.78</v>
      </c>
      <c r="AA696" s="86">
        <f t="shared" si="130"/>
        <v>1491.39</v>
      </c>
      <c r="AB696" s="77">
        <f t="shared" si="131"/>
        <v>2022</v>
      </c>
      <c r="AC696" s="76">
        <f t="shared" si="132"/>
        <v>9</v>
      </c>
      <c r="AD696" s="76" t="str">
        <f t="shared" si="133"/>
        <v/>
      </c>
      <c r="AE696" s="76" t="str">
        <f t="shared" si="134"/>
        <v/>
      </c>
      <c r="AF696" s="74">
        <f t="shared" si="135"/>
        <v>1491.39</v>
      </c>
      <c r="AG696" s="75" t="str">
        <f t="shared" si="136"/>
        <v>13:00</v>
      </c>
      <c r="AH696" s="74">
        <f t="shared" si="137"/>
        <v>31436.520000000004</v>
      </c>
      <c r="AI696" s="73" t="str">
        <f t="shared" si="138"/>
        <v/>
      </c>
      <c r="AJ696" s="73" t="str">
        <f t="shared" si="139"/>
        <v/>
      </c>
      <c r="AK696" s="73" t="str">
        <f t="shared" si="140"/>
        <v/>
      </c>
      <c r="AL696" s="72" t="str">
        <f t="shared" si="141"/>
        <v/>
      </c>
      <c r="AM696" s="71" t="str">
        <f t="shared" si="142"/>
        <v/>
      </c>
    </row>
    <row r="697" spans="2:39" ht="13.8" thickBot="1">
      <c r="B697" s="79">
        <v>44829</v>
      </c>
      <c r="C697" s="78">
        <f>'2019 PSUI Customer Load'!C697+'2019 PSUI Customer Gen'!C697</f>
        <v>1035.68</v>
      </c>
      <c r="D697" s="78">
        <f>'2019 PSUI Customer Load'!D697+'2019 PSUI Customer Gen'!D697</f>
        <v>1024.76</v>
      </c>
      <c r="E697" s="78">
        <f>'2019 PSUI Customer Load'!E697+'2019 PSUI Customer Gen'!E697</f>
        <v>1025.8499999999999</v>
      </c>
      <c r="F697" s="78">
        <f>'2019 PSUI Customer Load'!F697+'2019 PSUI Customer Gen'!F697</f>
        <v>1023.16</v>
      </c>
      <c r="G697" s="78">
        <f>'2019 PSUI Customer Load'!G697+'2019 PSUI Customer Gen'!G697</f>
        <v>1022.6</v>
      </c>
      <c r="H697" s="78">
        <f>'2019 PSUI Customer Load'!H697+'2019 PSUI Customer Gen'!H697</f>
        <v>1072.79</v>
      </c>
      <c r="I697" s="78">
        <f>'2019 PSUI Customer Load'!I697+'2019 PSUI Customer Gen'!I697</f>
        <v>1122.0999999999999</v>
      </c>
      <c r="J697" s="78">
        <f>'2019 PSUI Customer Load'!J697+'2019 PSUI Customer Gen'!J697</f>
        <v>1117.0999999999999</v>
      </c>
      <c r="K697" s="78">
        <f>'2019 PSUI Customer Load'!K697+'2019 PSUI Customer Gen'!K697</f>
        <v>1123.43</v>
      </c>
      <c r="L697" s="78">
        <f>'2019 PSUI Customer Load'!L697+'2019 PSUI Customer Gen'!L697</f>
        <v>1261.3</v>
      </c>
      <c r="M697" s="78">
        <f>'2019 PSUI Customer Load'!M697+'2019 PSUI Customer Gen'!M697</f>
        <v>1364.79</v>
      </c>
      <c r="N697" s="78">
        <f>'2019 PSUI Customer Load'!N697+'2019 PSUI Customer Gen'!N697</f>
        <v>1521.8</v>
      </c>
      <c r="O697" s="78">
        <f>'2019 PSUI Customer Load'!O697+'2019 PSUI Customer Gen'!O697</f>
        <v>1529.57</v>
      </c>
      <c r="P697" s="78">
        <f>'2019 PSUI Customer Load'!P697+'2019 PSUI Customer Gen'!P697</f>
        <v>1505.7</v>
      </c>
      <c r="Q697" s="78">
        <f>'2019 PSUI Customer Load'!Q697+'2019 PSUI Customer Gen'!Q697</f>
        <v>1483.13</v>
      </c>
      <c r="R697" s="78">
        <f>'2019 PSUI Customer Load'!R697+'2019 PSUI Customer Gen'!R697</f>
        <v>1455.75</v>
      </c>
      <c r="S697" s="78">
        <f>'2019 PSUI Customer Load'!S697+'2019 PSUI Customer Gen'!S697</f>
        <v>1390.69</v>
      </c>
      <c r="T697" s="78">
        <f>'2019 PSUI Customer Load'!T697+'2019 PSUI Customer Gen'!T697</f>
        <v>1392.51</v>
      </c>
      <c r="U697" s="78">
        <f>'2019 PSUI Customer Load'!U697+'2019 PSUI Customer Gen'!U697</f>
        <v>1385.27</v>
      </c>
      <c r="V697" s="78">
        <f>'2019 PSUI Customer Load'!V697+'2019 PSUI Customer Gen'!V697</f>
        <v>1384.18</v>
      </c>
      <c r="W697" s="78">
        <f>'2019 PSUI Customer Load'!W697+'2019 PSUI Customer Gen'!W697</f>
        <v>1358.88</v>
      </c>
      <c r="X697" s="78">
        <f>'2019 PSUI Customer Load'!X697+'2019 PSUI Customer Gen'!X697</f>
        <v>1265.78</v>
      </c>
      <c r="Y697" s="78">
        <f>'2019 PSUI Customer Load'!Y697+'2019 PSUI Customer Gen'!Y697</f>
        <v>1201.3800000000001</v>
      </c>
      <c r="Z697" s="78">
        <f>'2019 PSUI Customer Load'!Z697+'2019 PSUI Customer Gen'!Z697</f>
        <v>1175.83</v>
      </c>
      <c r="AA697" s="86">
        <f t="shared" si="130"/>
        <v>1529.57</v>
      </c>
      <c r="AB697" s="77">
        <f t="shared" si="131"/>
        <v>2022</v>
      </c>
      <c r="AC697" s="76">
        <f t="shared" si="132"/>
        <v>9</v>
      </c>
      <c r="AD697" s="76" t="str">
        <f t="shared" si="133"/>
        <v/>
      </c>
      <c r="AE697" s="76" t="str">
        <f t="shared" si="134"/>
        <v/>
      </c>
      <c r="AF697" s="74">
        <f t="shared" si="135"/>
        <v>1529.57</v>
      </c>
      <c r="AG697" s="75" t="str">
        <f t="shared" si="136"/>
        <v>13:00</v>
      </c>
      <c r="AH697" s="74">
        <f t="shared" si="137"/>
        <v>31773.599999999999</v>
      </c>
      <c r="AI697" s="73" t="str">
        <f t="shared" si="138"/>
        <v/>
      </c>
      <c r="AJ697" s="73" t="str">
        <f t="shared" si="139"/>
        <v/>
      </c>
      <c r="AK697" s="73" t="str">
        <f t="shared" si="140"/>
        <v/>
      </c>
      <c r="AL697" s="72" t="str">
        <f t="shared" si="141"/>
        <v/>
      </c>
      <c r="AM697" s="71" t="str">
        <f t="shared" si="142"/>
        <v/>
      </c>
    </row>
    <row r="698" spans="2:39" ht="13.8" thickBot="1">
      <c r="B698" s="79">
        <v>44830</v>
      </c>
      <c r="C698" s="78">
        <f>'2019 PSUI Customer Load'!C698+'2019 PSUI Customer Gen'!C698</f>
        <v>1175.8599999999999</v>
      </c>
      <c r="D698" s="78">
        <f>'2019 PSUI Customer Load'!D698+'2019 PSUI Customer Gen'!D698</f>
        <v>1056.0899999999999</v>
      </c>
      <c r="E698" s="78">
        <f>'2019 PSUI Customer Load'!E698+'2019 PSUI Customer Gen'!E698</f>
        <v>1045.5899999999999</v>
      </c>
      <c r="F698" s="78">
        <f>'2019 PSUI Customer Load'!F698+'2019 PSUI Customer Gen'!F698</f>
        <v>1072.47</v>
      </c>
      <c r="G698" s="78">
        <f>'2019 PSUI Customer Load'!G698+'2019 PSUI Customer Gen'!G698</f>
        <v>1082.27</v>
      </c>
      <c r="H698" s="78">
        <f>'2019 PSUI Customer Load'!H698+'2019 PSUI Customer Gen'!H698</f>
        <v>1127.5999999999999</v>
      </c>
      <c r="I698" s="78">
        <f>'2019 PSUI Customer Load'!I698+'2019 PSUI Customer Gen'!I698</f>
        <v>1216.57</v>
      </c>
      <c r="J698" s="78">
        <f>'2019 PSUI Customer Load'!J698+'2019 PSUI Customer Gen'!J698</f>
        <v>1247.26</v>
      </c>
      <c r="K698" s="78">
        <f>'2019 PSUI Customer Load'!K698+'2019 PSUI Customer Gen'!K698</f>
        <v>1299.5250000000001</v>
      </c>
      <c r="L698" s="78">
        <f>'2019 PSUI Customer Load'!L698+'2019 PSUI Customer Gen'!L698</f>
        <v>1425.9960000000001</v>
      </c>
      <c r="M698" s="78">
        <f>'2019 PSUI Customer Load'!M698+'2019 PSUI Customer Gen'!M698</f>
        <v>1499.184</v>
      </c>
      <c r="N698" s="78">
        <f>'2019 PSUI Customer Load'!N698+'2019 PSUI Customer Gen'!N698</f>
        <v>1373.0650000000001</v>
      </c>
      <c r="O698" s="78">
        <f>'2019 PSUI Customer Load'!O698+'2019 PSUI Customer Gen'!O698</f>
        <v>1294.412</v>
      </c>
      <c r="P698" s="78">
        <f>'2019 PSUI Customer Load'!P698+'2019 PSUI Customer Gen'!P698</f>
        <v>1342.3400000000001</v>
      </c>
      <c r="Q698" s="78">
        <f>'2019 PSUI Customer Load'!Q698+'2019 PSUI Customer Gen'!Q698</f>
        <v>1446.806</v>
      </c>
      <c r="R698" s="78">
        <f>'2019 PSUI Customer Load'!R698+'2019 PSUI Customer Gen'!R698</f>
        <v>1391.825</v>
      </c>
      <c r="S698" s="78">
        <f>'2019 PSUI Customer Load'!S698+'2019 PSUI Customer Gen'!S698</f>
        <v>1334.8630000000001</v>
      </c>
      <c r="T698" s="78">
        <f>'2019 PSUI Customer Load'!T698+'2019 PSUI Customer Gen'!T698</f>
        <v>1289.74</v>
      </c>
      <c r="U698" s="78">
        <f>'2019 PSUI Customer Load'!U698+'2019 PSUI Customer Gen'!U698</f>
        <v>1246.4180000000001</v>
      </c>
      <c r="V698" s="78">
        <f>'2019 PSUI Customer Load'!V698+'2019 PSUI Customer Gen'!V698</f>
        <v>1183.924</v>
      </c>
      <c r="W698" s="78">
        <f>'2019 PSUI Customer Load'!W698+'2019 PSUI Customer Gen'!W698</f>
        <v>1158.357</v>
      </c>
      <c r="X698" s="78">
        <f>'2019 PSUI Customer Load'!X698+'2019 PSUI Customer Gen'!X698</f>
        <v>1138.586</v>
      </c>
      <c r="Y698" s="78">
        <f>'2019 PSUI Customer Load'!Y698+'2019 PSUI Customer Gen'!Y698</f>
        <v>1110.1580000000001</v>
      </c>
      <c r="Z698" s="78">
        <f>'2019 PSUI Customer Load'!Z698+'2019 PSUI Customer Gen'!Z698</f>
        <v>1099.8810000000001</v>
      </c>
      <c r="AA698" s="86">
        <f t="shared" si="130"/>
        <v>1499.184</v>
      </c>
      <c r="AB698" s="77">
        <f t="shared" si="131"/>
        <v>2022</v>
      </c>
      <c r="AC698" s="76">
        <f t="shared" si="132"/>
        <v>9</v>
      </c>
      <c r="AD698" s="76" t="str">
        <f t="shared" si="133"/>
        <v/>
      </c>
      <c r="AE698" s="76" t="str">
        <f t="shared" si="134"/>
        <v/>
      </c>
      <c r="AF698" s="74">
        <f t="shared" si="135"/>
        <v>1499.184</v>
      </c>
      <c r="AG698" s="75" t="str">
        <f t="shared" si="136"/>
        <v>11:00</v>
      </c>
      <c r="AH698" s="74">
        <f t="shared" si="137"/>
        <v>31157.974000000006</v>
      </c>
      <c r="AI698" s="73" t="str">
        <f t="shared" si="138"/>
        <v/>
      </c>
      <c r="AJ698" s="73" t="str">
        <f t="shared" si="139"/>
        <v/>
      </c>
      <c r="AK698" s="73" t="str">
        <f t="shared" si="140"/>
        <v/>
      </c>
      <c r="AL698" s="72" t="str">
        <f t="shared" si="141"/>
        <v/>
      </c>
      <c r="AM698" s="71" t="str">
        <f t="shared" si="142"/>
        <v/>
      </c>
    </row>
    <row r="699" spans="2:39" ht="13.8" thickBot="1">
      <c r="B699" s="79">
        <v>44831</v>
      </c>
      <c r="C699" s="78">
        <f>'2019 PSUI Customer Load'!C699+'2019 PSUI Customer Gen'!C699</f>
        <v>1092.03</v>
      </c>
      <c r="D699" s="78">
        <f>'2019 PSUI Customer Load'!D699+'2019 PSUI Customer Gen'!D699</f>
        <v>1087.5219999999999</v>
      </c>
      <c r="E699" s="78">
        <f>'2019 PSUI Customer Load'!E699+'2019 PSUI Customer Gen'!E699</f>
        <v>1096.067</v>
      </c>
      <c r="F699" s="78">
        <f>'2019 PSUI Customer Load'!F699+'2019 PSUI Customer Gen'!F699</f>
        <v>1112.5939999999998</v>
      </c>
      <c r="G699" s="78">
        <f>'2019 PSUI Customer Load'!G699+'2019 PSUI Customer Gen'!G699</f>
        <v>1131.4079999999999</v>
      </c>
      <c r="H699" s="78">
        <f>'2019 PSUI Customer Load'!H699+'2019 PSUI Customer Gen'!H699</f>
        <v>1176.7329999999999</v>
      </c>
      <c r="I699" s="78">
        <f>'2019 PSUI Customer Load'!I699+'2019 PSUI Customer Gen'!I699</f>
        <v>1279.1299999999999</v>
      </c>
      <c r="J699" s="78">
        <f>'2019 PSUI Customer Load'!J699+'2019 PSUI Customer Gen'!J699</f>
        <v>1312.38</v>
      </c>
      <c r="K699" s="78">
        <f>'2019 PSUI Customer Load'!K699+'2019 PSUI Customer Gen'!K699</f>
        <v>1347.049</v>
      </c>
      <c r="L699" s="78">
        <f>'2019 PSUI Customer Load'!L699+'2019 PSUI Customer Gen'!L699</f>
        <v>1507.15</v>
      </c>
      <c r="M699" s="78">
        <f>'2019 PSUI Customer Load'!M699+'2019 PSUI Customer Gen'!M699</f>
        <v>1506.144</v>
      </c>
      <c r="N699" s="78">
        <f>'2019 PSUI Customer Load'!N699+'2019 PSUI Customer Gen'!N699</f>
        <v>1474.9109999999998</v>
      </c>
      <c r="O699" s="78">
        <f>'2019 PSUI Customer Load'!O699+'2019 PSUI Customer Gen'!O699</f>
        <v>1468.2930000000001</v>
      </c>
      <c r="P699" s="78">
        <f>'2019 PSUI Customer Load'!P699+'2019 PSUI Customer Gen'!P699</f>
        <v>1635.8229999999999</v>
      </c>
      <c r="Q699" s="78">
        <f>'2019 PSUI Customer Load'!Q699+'2019 PSUI Customer Gen'!Q699</f>
        <v>1575.961</v>
      </c>
      <c r="R699" s="78">
        <f>'2019 PSUI Customer Load'!R699+'2019 PSUI Customer Gen'!R699</f>
        <v>1500.8869999999999</v>
      </c>
      <c r="S699" s="78">
        <f>'2019 PSUI Customer Load'!S699+'2019 PSUI Customer Gen'!S699</f>
        <v>1368.2809999999999</v>
      </c>
      <c r="T699" s="78">
        <f>'2019 PSUI Customer Load'!T699+'2019 PSUI Customer Gen'!T699</f>
        <v>1284.354</v>
      </c>
      <c r="U699" s="78">
        <f>'2019 PSUI Customer Load'!U699+'2019 PSUI Customer Gen'!U699</f>
        <v>1302.7860000000001</v>
      </c>
      <c r="V699" s="78">
        <f>'2019 PSUI Customer Load'!V699+'2019 PSUI Customer Gen'!V699</f>
        <v>1161.5449999999998</v>
      </c>
      <c r="W699" s="78">
        <f>'2019 PSUI Customer Load'!W699+'2019 PSUI Customer Gen'!W699</f>
        <v>1153.4840000000002</v>
      </c>
      <c r="X699" s="78">
        <f>'2019 PSUI Customer Load'!X699+'2019 PSUI Customer Gen'!X699</f>
        <v>1134.4450000000002</v>
      </c>
      <c r="Y699" s="78">
        <f>'2019 PSUI Customer Load'!Y699+'2019 PSUI Customer Gen'!Y699</f>
        <v>1111.3910000000001</v>
      </c>
      <c r="Z699" s="78">
        <f>'2019 PSUI Customer Load'!Z699+'2019 PSUI Customer Gen'!Z699</f>
        <v>1109.1789999999999</v>
      </c>
      <c r="AA699" s="86">
        <f t="shared" si="130"/>
        <v>1635.8229999999999</v>
      </c>
      <c r="AB699" s="77">
        <f t="shared" si="131"/>
        <v>2022</v>
      </c>
      <c r="AC699" s="76">
        <f t="shared" si="132"/>
        <v>9</v>
      </c>
      <c r="AD699" s="76" t="str">
        <f t="shared" si="133"/>
        <v/>
      </c>
      <c r="AE699" s="76" t="str">
        <f t="shared" si="134"/>
        <v/>
      </c>
      <c r="AF699" s="74">
        <f t="shared" si="135"/>
        <v>1635.8229999999999</v>
      </c>
      <c r="AG699" s="75" t="str">
        <f t="shared" si="136"/>
        <v>14:00</v>
      </c>
      <c r="AH699" s="74">
        <f t="shared" si="137"/>
        <v>32565.369999999995</v>
      </c>
      <c r="AI699" s="73" t="str">
        <f t="shared" si="138"/>
        <v/>
      </c>
      <c r="AJ699" s="73" t="str">
        <f t="shared" si="139"/>
        <v/>
      </c>
      <c r="AK699" s="73" t="str">
        <f t="shared" si="140"/>
        <v/>
      </c>
      <c r="AL699" s="72" t="str">
        <f t="shared" si="141"/>
        <v/>
      </c>
      <c r="AM699" s="71" t="str">
        <f t="shared" si="142"/>
        <v/>
      </c>
    </row>
    <row r="700" spans="2:39" ht="13.8" thickBot="1">
      <c r="B700" s="79">
        <v>44832</v>
      </c>
      <c r="C700" s="78">
        <f>'2019 PSUI Customer Load'!C700+'2019 PSUI Customer Gen'!C700</f>
        <v>1095.0050000000001</v>
      </c>
      <c r="D700" s="78">
        <f>'2019 PSUI Customer Load'!D700+'2019 PSUI Customer Gen'!D700</f>
        <v>1068.154</v>
      </c>
      <c r="E700" s="78">
        <f>'2019 PSUI Customer Load'!E700+'2019 PSUI Customer Gen'!E700</f>
        <v>1097.585</v>
      </c>
      <c r="F700" s="78">
        <f>'2019 PSUI Customer Load'!F700+'2019 PSUI Customer Gen'!F700</f>
        <v>1107.095</v>
      </c>
      <c r="G700" s="78">
        <f>'2019 PSUI Customer Load'!G700+'2019 PSUI Customer Gen'!G700</f>
        <v>1127.3990000000001</v>
      </c>
      <c r="H700" s="78">
        <f>'2019 PSUI Customer Load'!H700+'2019 PSUI Customer Gen'!H700</f>
        <v>1174.8320000000001</v>
      </c>
      <c r="I700" s="78">
        <f>'2019 PSUI Customer Load'!I700+'2019 PSUI Customer Gen'!I700</f>
        <v>1275.796</v>
      </c>
      <c r="J700" s="78">
        <f>'2019 PSUI Customer Load'!J700+'2019 PSUI Customer Gen'!J700</f>
        <v>1298.905</v>
      </c>
      <c r="K700" s="78">
        <f>'2019 PSUI Customer Load'!K700+'2019 PSUI Customer Gen'!K700</f>
        <v>1313.6510000000001</v>
      </c>
      <c r="L700" s="78">
        <f>'2019 PSUI Customer Load'!L700+'2019 PSUI Customer Gen'!L700</f>
        <v>1343.8720000000001</v>
      </c>
      <c r="M700" s="78">
        <f>'2019 PSUI Customer Load'!M700+'2019 PSUI Customer Gen'!M700</f>
        <v>1353.76</v>
      </c>
      <c r="N700" s="78">
        <f>'2019 PSUI Customer Load'!N700+'2019 PSUI Customer Gen'!N700</f>
        <v>1306.4950000000001</v>
      </c>
      <c r="O700" s="78">
        <f>'2019 PSUI Customer Load'!O700+'2019 PSUI Customer Gen'!O700</f>
        <v>1319.6369999999999</v>
      </c>
      <c r="P700" s="78">
        <f>'2019 PSUI Customer Load'!P700+'2019 PSUI Customer Gen'!P700</f>
        <v>1640.701</v>
      </c>
      <c r="Q700" s="78">
        <f>'2019 PSUI Customer Load'!Q700+'2019 PSUI Customer Gen'!Q700</f>
        <v>1558.739</v>
      </c>
      <c r="R700" s="78">
        <f>'2019 PSUI Customer Load'!R700+'2019 PSUI Customer Gen'!R700</f>
        <v>1445.568</v>
      </c>
      <c r="S700" s="78">
        <f>'2019 PSUI Customer Load'!S700+'2019 PSUI Customer Gen'!S700</f>
        <v>1240.2329999999999</v>
      </c>
      <c r="T700" s="78">
        <f>'2019 PSUI Customer Load'!T700+'2019 PSUI Customer Gen'!T700</f>
        <v>1155.383</v>
      </c>
      <c r="U700" s="78">
        <f>'2019 PSUI Customer Load'!U700+'2019 PSUI Customer Gen'!U700</f>
        <v>1171.806</v>
      </c>
      <c r="V700" s="78">
        <f>'2019 PSUI Customer Load'!V700+'2019 PSUI Customer Gen'!V700</f>
        <v>1153.9880000000001</v>
      </c>
      <c r="W700" s="78">
        <f>'2019 PSUI Customer Load'!W700+'2019 PSUI Customer Gen'!W700</f>
        <v>1138.6570000000002</v>
      </c>
      <c r="X700" s="78">
        <f>'2019 PSUI Customer Load'!X700+'2019 PSUI Customer Gen'!X700</f>
        <v>1116.0939999999998</v>
      </c>
      <c r="Y700" s="78">
        <f>'2019 PSUI Customer Load'!Y700+'2019 PSUI Customer Gen'!Y700</f>
        <v>1091.5070000000001</v>
      </c>
      <c r="Z700" s="78">
        <f>'2019 PSUI Customer Load'!Z700+'2019 PSUI Customer Gen'!Z700</f>
        <v>1092.095</v>
      </c>
      <c r="AA700" s="86">
        <f t="shared" si="130"/>
        <v>1640.701</v>
      </c>
      <c r="AB700" s="77">
        <f t="shared" si="131"/>
        <v>2022</v>
      </c>
      <c r="AC700" s="76">
        <f t="shared" si="132"/>
        <v>9</v>
      </c>
      <c r="AD700" s="76" t="str">
        <f t="shared" si="133"/>
        <v/>
      </c>
      <c r="AE700" s="76" t="str">
        <f t="shared" si="134"/>
        <v/>
      </c>
      <c r="AF700" s="74">
        <f t="shared" si="135"/>
        <v>1640.701</v>
      </c>
      <c r="AG700" s="75" t="str">
        <f t="shared" si="136"/>
        <v>14:00</v>
      </c>
      <c r="AH700" s="74">
        <f t="shared" si="137"/>
        <v>31327.65800000001</v>
      </c>
      <c r="AI700" s="73" t="str">
        <f t="shared" si="138"/>
        <v/>
      </c>
      <c r="AJ700" s="73" t="str">
        <f t="shared" si="139"/>
        <v/>
      </c>
      <c r="AK700" s="73" t="str">
        <f t="shared" si="140"/>
        <v/>
      </c>
      <c r="AL700" s="72" t="str">
        <f t="shared" si="141"/>
        <v/>
      </c>
      <c r="AM700" s="71" t="str">
        <f t="shared" si="142"/>
        <v/>
      </c>
    </row>
    <row r="701" spans="2:39" ht="13.8" thickBot="1">
      <c r="B701" s="79">
        <v>44833</v>
      </c>
      <c r="C701" s="78">
        <f>'2019 PSUI Customer Load'!C701+'2019 PSUI Customer Gen'!C701</f>
        <v>1084.2869999999998</v>
      </c>
      <c r="D701" s="78">
        <f>'2019 PSUI Customer Load'!D701+'2019 PSUI Customer Gen'!D701</f>
        <v>1081.386</v>
      </c>
      <c r="E701" s="78">
        <f>'2019 PSUI Customer Load'!E701+'2019 PSUI Customer Gen'!E701</f>
        <v>1094.192</v>
      </c>
      <c r="F701" s="78">
        <f>'2019 PSUI Customer Load'!F701+'2019 PSUI Customer Gen'!F701</f>
        <v>1121.7930000000001</v>
      </c>
      <c r="G701" s="78">
        <f>'2019 PSUI Customer Load'!G701+'2019 PSUI Customer Gen'!G701</f>
        <v>1122.136</v>
      </c>
      <c r="H701" s="78">
        <f>'2019 PSUI Customer Load'!H701+'2019 PSUI Customer Gen'!H701</f>
        <v>1179.905</v>
      </c>
      <c r="I701" s="78">
        <f>'2019 PSUI Customer Load'!I701+'2019 PSUI Customer Gen'!I701</f>
        <v>1267.4180000000001</v>
      </c>
      <c r="J701" s="78">
        <f>'2019 PSUI Customer Load'!J701+'2019 PSUI Customer Gen'!J701</f>
        <v>1284.377</v>
      </c>
      <c r="K701" s="78">
        <f>'2019 PSUI Customer Load'!K701+'2019 PSUI Customer Gen'!K701</f>
        <v>1287.7639999999999</v>
      </c>
      <c r="L701" s="78">
        <f>'2019 PSUI Customer Load'!L701+'2019 PSUI Customer Gen'!L701</f>
        <v>1321.193</v>
      </c>
      <c r="M701" s="78">
        <f>'2019 PSUI Customer Load'!M701+'2019 PSUI Customer Gen'!M701</f>
        <v>1336.8839999999998</v>
      </c>
      <c r="N701" s="78">
        <f>'2019 PSUI Customer Load'!N701+'2019 PSUI Customer Gen'!N701</f>
        <v>1464.5260000000001</v>
      </c>
      <c r="O701" s="78">
        <f>'2019 PSUI Customer Load'!O701+'2019 PSUI Customer Gen'!O701</f>
        <v>1635.9179999999999</v>
      </c>
      <c r="P701" s="78">
        <f>'2019 PSUI Customer Load'!P701+'2019 PSUI Customer Gen'!P701</f>
        <v>1618.4750000000001</v>
      </c>
      <c r="Q701" s="78">
        <f>'2019 PSUI Customer Load'!Q701+'2019 PSUI Customer Gen'!Q701</f>
        <v>1630.6079999999999</v>
      </c>
      <c r="R701" s="78">
        <f>'2019 PSUI Customer Load'!R701+'2019 PSUI Customer Gen'!R701</f>
        <v>1606.077</v>
      </c>
      <c r="S701" s="78">
        <f>'2019 PSUI Customer Load'!S701+'2019 PSUI Customer Gen'!S701</f>
        <v>1531.0909999999999</v>
      </c>
      <c r="T701" s="78">
        <f>'2019 PSUI Customer Load'!T701+'2019 PSUI Customer Gen'!T701</f>
        <v>1483.5</v>
      </c>
      <c r="U701" s="78">
        <f>'2019 PSUI Customer Load'!U701+'2019 PSUI Customer Gen'!U701</f>
        <v>1377.923</v>
      </c>
      <c r="V701" s="78">
        <f>'2019 PSUI Customer Load'!V701+'2019 PSUI Customer Gen'!V701</f>
        <v>1190.155</v>
      </c>
      <c r="W701" s="78">
        <f>'2019 PSUI Customer Load'!W701+'2019 PSUI Customer Gen'!W701</f>
        <v>1122.663</v>
      </c>
      <c r="X701" s="78">
        <f>'2019 PSUI Customer Load'!X701+'2019 PSUI Customer Gen'!X701</f>
        <v>1093.5999999999999</v>
      </c>
      <c r="Y701" s="78">
        <f>'2019 PSUI Customer Load'!Y701+'2019 PSUI Customer Gen'!Y701</f>
        <v>1069.7049999999999</v>
      </c>
      <c r="Z701" s="78">
        <f>'2019 PSUI Customer Load'!Z701+'2019 PSUI Customer Gen'!Z701</f>
        <v>1079.5730000000001</v>
      </c>
      <c r="AA701" s="86">
        <f t="shared" si="130"/>
        <v>1635.9179999999999</v>
      </c>
      <c r="AB701" s="77">
        <f t="shared" si="131"/>
        <v>2022</v>
      </c>
      <c r="AC701" s="76">
        <f t="shared" si="132"/>
        <v>9</v>
      </c>
      <c r="AD701" s="76" t="str">
        <f t="shared" si="133"/>
        <v/>
      </c>
      <c r="AE701" s="76" t="str">
        <f t="shared" si="134"/>
        <v/>
      </c>
      <c r="AF701" s="74">
        <f t="shared" si="135"/>
        <v>1635.9179999999999</v>
      </c>
      <c r="AG701" s="75" t="str">
        <f t="shared" si="136"/>
        <v>13:00</v>
      </c>
      <c r="AH701" s="74">
        <f t="shared" si="137"/>
        <v>32721.066999999995</v>
      </c>
      <c r="AI701" s="73" t="str">
        <f t="shared" si="138"/>
        <v/>
      </c>
      <c r="AJ701" s="73" t="str">
        <f t="shared" si="139"/>
        <v/>
      </c>
      <c r="AK701" s="73" t="str">
        <f t="shared" si="140"/>
        <v/>
      </c>
      <c r="AL701" s="72" t="str">
        <f t="shared" si="141"/>
        <v/>
      </c>
      <c r="AM701" s="71" t="str">
        <f t="shared" si="142"/>
        <v/>
      </c>
    </row>
    <row r="702" spans="2:39" ht="13.8" thickBot="1">
      <c r="B702" s="79">
        <v>44834</v>
      </c>
      <c r="C702" s="78">
        <f>'2019 PSUI Customer Load'!C702+'2019 PSUI Customer Gen'!C702</f>
        <v>1096.1819999999998</v>
      </c>
      <c r="D702" s="78">
        <f>'2019 PSUI Customer Load'!D702+'2019 PSUI Customer Gen'!D702</f>
        <v>1121.473</v>
      </c>
      <c r="E702" s="78">
        <f>'2019 PSUI Customer Load'!E702+'2019 PSUI Customer Gen'!E702</f>
        <v>1120.9470000000001</v>
      </c>
      <c r="F702" s="78">
        <f>'2019 PSUI Customer Load'!F702+'2019 PSUI Customer Gen'!F702</f>
        <v>1136.3489999999999</v>
      </c>
      <c r="G702" s="78">
        <f>'2019 PSUI Customer Load'!G702+'2019 PSUI Customer Gen'!G702</f>
        <v>1154.9739999999999</v>
      </c>
      <c r="H702" s="78">
        <f>'2019 PSUI Customer Load'!H702+'2019 PSUI Customer Gen'!H702</f>
        <v>1201.277</v>
      </c>
      <c r="I702" s="78">
        <f>'2019 PSUI Customer Load'!I702+'2019 PSUI Customer Gen'!I702</f>
        <v>1304.114</v>
      </c>
      <c r="J702" s="78">
        <f>'2019 PSUI Customer Load'!J702+'2019 PSUI Customer Gen'!J702</f>
        <v>1308.8019999999999</v>
      </c>
      <c r="K702" s="78">
        <f>'2019 PSUI Customer Load'!K702+'2019 PSUI Customer Gen'!K702</f>
        <v>1279.2090000000001</v>
      </c>
      <c r="L702" s="78">
        <f>'2019 PSUI Customer Load'!L702+'2019 PSUI Customer Gen'!L702</f>
        <v>1299.5340000000001</v>
      </c>
      <c r="M702" s="78">
        <f>'2019 PSUI Customer Load'!M702+'2019 PSUI Customer Gen'!M702</f>
        <v>1613.86</v>
      </c>
      <c r="N702" s="78">
        <f>'2019 PSUI Customer Load'!N702+'2019 PSUI Customer Gen'!N702</f>
        <v>1614.9069999999999</v>
      </c>
      <c r="O702" s="78">
        <f>'2019 PSUI Customer Load'!O702+'2019 PSUI Customer Gen'!O702</f>
        <v>1649.492</v>
      </c>
      <c r="P702" s="78">
        <f>'2019 PSUI Customer Load'!P702+'2019 PSUI Customer Gen'!P702</f>
        <v>1651.152</v>
      </c>
      <c r="Q702" s="78">
        <f>'2019 PSUI Customer Load'!Q702+'2019 PSUI Customer Gen'!Q702</f>
        <v>1660.1890000000001</v>
      </c>
      <c r="R702" s="78">
        <f>'2019 PSUI Customer Load'!R702+'2019 PSUI Customer Gen'!R702</f>
        <v>1633.864</v>
      </c>
      <c r="S702" s="78">
        <f>'2019 PSUI Customer Load'!S702+'2019 PSUI Customer Gen'!S702</f>
        <v>1535.662</v>
      </c>
      <c r="T702" s="78">
        <f>'2019 PSUI Customer Load'!T702+'2019 PSUI Customer Gen'!T702</f>
        <v>1440.1759999999999</v>
      </c>
      <c r="U702" s="78">
        <f>'2019 PSUI Customer Load'!U702+'2019 PSUI Customer Gen'!U702</f>
        <v>1324.2170000000001</v>
      </c>
      <c r="V702" s="78">
        <f>'2019 PSUI Customer Load'!V702+'2019 PSUI Customer Gen'!V702</f>
        <v>1153.7619999999999</v>
      </c>
      <c r="W702" s="78">
        <f>'2019 PSUI Customer Load'!W702+'2019 PSUI Customer Gen'!W702</f>
        <v>1131.6480000000001</v>
      </c>
      <c r="X702" s="78">
        <f>'2019 PSUI Customer Load'!X702+'2019 PSUI Customer Gen'!X702</f>
        <v>1098.817</v>
      </c>
      <c r="Y702" s="78">
        <f>'2019 PSUI Customer Load'!Y702+'2019 PSUI Customer Gen'!Y702</f>
        <v>1079.7720000000002</v>
      </c>
      <c r="Z702" s="78">
        <f>'2019 PSUI Customer Load'!Z702+'2019 PSUI Customer Gen'!Z702</f>
        <v>1068.32</v>
      </c>
      <c r="AA702" s="86">
        <f t="shared" si="130"/>
        <v>1660.1890000000001</v>
      </c>
      <c r="AB702" s="77">
        <f t="shared" si="131"/>
        <v>2022</v>
      </c>
      <c r="AC702" s="76">
        <f t="shared" si="132"/>
        <v>9</v>
      </c>
      <c r="AD702" s="76" t="str">
        <f t="shared" si="133"/>
        <v>2022-9</v>
      </c>
      <c r="AE702" s="76">
        <f t="shared" si="134"/>
        <v>9</v>
      </c>
      <c r="AF702" s="74">
        <f t="shared" si="135"/>
        <v>1660.1890000000001</v>
      </c>
      <c r="AG702" s="75" t="str">
        <f t="shared" si="136"/>
        <v>15:00</v>
      </c>
      <c r="AH702" s="74">
        <f t="shared" si="137"/>
        <v>33338.887999999999</v>
      </c>
      <c r="AI702" s="73">
        <f t="shared" si="138"/>
        <v>52285.850999999995</v>
      </c>
      <c r="AJ702" s="73">
        <f t="shared" si="139"/>
        <v>1950.9</v>
      </c>
      <c r="AK702" s="73">
        <f t="shared" si="140"/>
        <v>43627.038</v>
      </c>
      <c r="AL702" s="72">
        <f t="shared" si="141"/>
        <v>44816</v>
      </c>
      <c r="AM702" s="71" t="str">
        <f t="shared" si="142"/>
        <v>11:00</v>
      </c>
    </row>
    <row r="703" spans="2:39" ht="13.8" thickBot="1">
      <c r="B703" s="79">
        <v>44835</v>
      </c>
      <c r="C703" s="78">
        <f>'2019 PSUI Customer Load'!C703+'2019 PSUI Customer Gen'!C703</f>
        <v>1065.4880000000001</v>
      </c>
      <c r="D703" s="78">
        <f>'2019 PSUI Customer Load'!D703+'2019 PSUI Customer Gen'!D703</f>
        <v>1060.5439999999999</v>
      </c>
      <c r="E703" s="78">
        <f>'2019 PSUI Customer Load'!E703+'2019 PSUI Customer Gen'!E703</f>
        <v>1061.1209999999999</v>
      </c>
      <c r="F703" s="78">
        <f>'2019 PSUI Customer Load'!F703+'2019 PSUI Customer Gen'!F703</f>
        <v>1058.5439999999999</v>
      </c>
      <c r="G703" s="78">
        <f>'2019 PSUI Customer Load'!G703+'2019 PSUI Customer Gen'!G703</f>
        <v>1062.5920000000001</v>
      </c>
      <c r="H703" s="78">
        <f>'2019 PSUI Customer Load'!H703+'2019 PSUI Customer Gen'!H703</f>
        <v>1120.009</v>
      </c>
      <c r="I703" s="78">
        <f>'2019 PSUI Customer Load'!I703+'2019 PSUI Customer Gen'!I703</f>
        <v>1160.3980000000001</v>
      </c>
      <c r="J703" s="78">
        <f>'2019 PSUI Customer Load'!J703+'2019 PSUI Customer Gen'!J703</f>
        <v>1167.1950000000002</v>
      </c>
      <c r="K703" s="78">
        <f>'2019 PSUI Customer Load'!K703+'2019 PSUI Customer Gen'!K703</f>
        <v>1179.5259999999998</v>
      </c>
      <c r="L703" s="78">
        <f>'2019 PSUI Customer Load'!L703+'2019 PSUI Customer Gen'!L703</f>
        <v>1240.0049999999999</v>
      </c>
      <c r="M703" s="78">
        <f>'2019 PSUI Customer Load'!M703+'2019 PSUI Customer Gen'!M703</f>
        <v>1553.9889999999998</v>
      </c>
      <c r="N703" s="78">
        <f>'2019 PSUI Customer Load'!N703+'2019 PSUI Customer Gen'!N703</f>
        <v>1505.261</v>
      </c>
      <c r="O703" s="78">
        <f>'2019 PSUI Customer Load'!O703+'2019 PSUI Customer Gen'!O703</f>
        <v>1522.0119999999999</v>
      </c>
      <c r="P703" s="78">
        <f>'2019 PSUI Customer Load'!P703+'2019 PSUI Customer Gen'!P703</f>
        <v>1531.9170000000001</v>
      </c>
      <c r="Q703" s="78">
        <f>'2019 PSUI Customer Load'!Q703+'2019 PSUI Customer Gen'!Q703</f>
        <v>1547.8180000000002</v>
      </c>
      <c r="R703" s="78">
        <f>'2019 PSUI Customer Load'!R703+'2019 PSUI Customer Gen'!R703</f>
        <v>1522.864</v>
      </c>
      <c r="S703" s="78">
        <f>'2019 PSUI Customer Load'!S703+'2019 PSUI Customer Gen'!S703</f>
        <v>1440.5719999999999</v>
      </c>
      <c r="T703" s="78">
        <f>'2019 PSUI Customer Load'!T703+'2019 PSUI Customer Gen'!T703</f>
        <v>1426.944</v>
      </c>
      <c r="U703" s="78">
        <f>'2019 PSUI Customer Load'!U703+'2019 PSUI Customer Gen'!U703</f>
        <v>1399.8689999999999</v>
      </c>
      <c r="V703" s="78">
        <f>'2019 PSUI Customer Load'!V703+'2019 PSUI Customer Gen'!V703</f>
        <v>1369.4099999999999</v>
      </c>
      <c r="W703" s="78">
        <f>'2019 PSUI Customer Load'!W703+'2019 PSUI Customer Gen'!W703</f>
        <v>1354.56</v>
      </c>
      <c r="X703" s="78">
        <f>'2019 PSUI Customer Load'!X703+'2019 PSUI Customer Gen'!X703</f>
        <v>1321.2350000000001</v>
      </c>
      <c r="Y703" s="78">
        <f>'2019 PSUI Customer Load'!Y703+'2019 PSUI Customer Gen'!Y703</f>
        <v>1250.383</v>
      </c>
      <c r="Z703" s="78">
        <f>'2019 PSUI Customer Load'!Z703+'2019 PSUI Customer Gen'!Z703</f>
        <v>1146.93</v>
      </c>
      <c r="AA703" s="86">
        <f t="shared" si="130"/>
        <v>1553.9889999999998</v>
      </c>
      <c r="AB703" s="77">
        <f t="shared" si="131"/>
        <v>2022</v>
      </c>
      <c r="AC703" s="76">
        <f t="shared" si="132"/>
        <v>10</v>
      </c>
      <c r="AD703" s="76" t="str">
        <f t="shared" si="133"/>
        <v/>
      </c>
      <c r="AE703" s="76" t="str">
        <f t="shared" si="134"/>
        <v/>
      </c>
      <c r="AF703" s="74">
        <f t="shared" si="135"/>
        <v>1553.9889999999998</v>
      </c>
      <c r="AG703" s="75" t="str">
        <f t="shared" si="136"/>
        <v>11:00</v>
      </c>
      <c r="AH703" s="74">
        <f t="shared" si="137"/>
        <v>32623.175000000007</v>
      </c>
      <c r="AI703" s="73" t="str">
        <f t="shared" si="138"/>
        <v/>
      </c>
      <c r="AJ703" s="73" t="str">
        <f t="shared" si="139"/>
        <v/>
      </c>
      <c r="AK703" s="73" t="str">
        <f t="shared" si="140"/>
        <v/>
      </c>
      <c r="AL703" s="72" t="str">
        <f t="shared" si="141"/>
        <v/>
      </c>
      <c r="AM703" s="71" t="str">
        <f t="shared" si="142"/>
        <v/>
      </c>
    </row>
    <row r="704" spans="2:39" ht="13.8" thickBot="1">
      <c r="B704" s="79">
        <v>44836</v>
      </c>
      <c r="C704" s="78">
        <f>'2019 PSUI Customer Load'!C704+'2019 PSUI Customer Gen'!C704</f>
        <v>1051.5329999999999</v>
      </c>
      <c r="D704" s="78">
        <f>'2019 PSUI Customer Load'!D704+'2019 PSUI Customer Gen'!D704</f>
        <v>1055.182</v>
      </c>
      <c r="E704" s="78">
        <f>'2019 PSUI Customer Load'!E704+'2019 PSUI Customer Gen'!E704</f>
        <v>1052.3229999999999</v>
      </c>
      <c r="F704" s="78">
        <f>'2019 PSUI Customer Load'!F704+'2019 PSUI Customer Gen'!F704</f>
        <v>1055.4010000000001</v>
      </c>
      <c r="G704" s="78">
        <f>'2019 PSUI Customer Load'!G704+'2019 PSUI Customer Gen'!G704</f>
        <v>1050.4949999999999</v>
      </c>
      <c r="H704" s="78">
        <f>'2019 PSUI Customer Load'!H704+'2019 PSUI Customer Gen'!H704</f>
        <v>1147.4169999999999</v>
      </c>
      <c r="I704" s="78">
        <f>'2019 PSUI Customer Load'!I704+'2019 PSUI Customer Gen'!I704</f>
        <v>1205.8619999999999</v>
      </c>
      <c r="J704" s="78">
        <f>'2019 PSUI Customer Load'!J704+'2019 PSUI Customer Gen'!J704</f>
        <v>1183.508</v>
      </c>
      <c r="K704" s="78">
        <f>'2019 PSUI Customer Load'!K704+'2019 PSUI Customer Gen'!K704</f>
        <v>1174.335</v>
      </c>
      <c r="L704" s="78">
        <f>'2019 PSUI Customer Load'!L704+'2019 PSUI Customer Gen'!L704</f>
        <v>1158.741</v>
      </c>
      <c r="M704" s="78">
        <f>'2019 PSUI Customer Load'!M704+'2019 PSUI Customer Gen'!M704</f>
        <v>1175.9150000000002</v>
      </c>
      <c r="N704" s="78">
        <f>'2019 PSUI Customer Load'!N704+'2019 PSUI Customer Gen'!N704</f>
        <v>1145.2650000000001</v>
      </c>
      <c r="O704" s="78">
        <f>'2019 PSUI Customer Load'!O704+'2019 PSUI Customer Gen'!O704</f>
        <v>1155.3610000000001</v>
      </c>
      <c r="P704" s="78">
        <f>'2019 PSUI Customer Load'!P704+'2019 PSUI Customer Gen'!P704</f>
        <v>1163.3209999999999</v>
      </c>
      <c r="Q704" s="78">
        <f>'2019 PSUI Customer Load'!Q704+'2019 PSUI Customer Gen'!Q704</f>
        <v>1407.288</v>
      </c>
      <c r="R704" s="78">
        <f>'2019 PSUI Customer Load'!R704+'2019 PSUI Customer Gen'!R704</f>
        <v>1436.5710000000001</v>
      </c>
      <c r="S704" s="78">
        <f>'2019 PSUI Customer Load'!S704+'2019 PSUI Customer Gen'!S704</f>
        <v>1323.6509999999998</v>
      </c>
      <c r="T704" s="78">
        <f>'2019 PSUI Customer Load'!T704+'2019 PSUI Customer Gen'!T704</f>
        <v>1130.749</v>
      </c>
      <c r="U704" s="78">
        <f>'2019 PSUI Customer Load'!U704+'2019 PSUI Customer Gen'!U704</f>
        <v>1086.3589999999999</v>
      </c>
      <c r="V704" s="78">
        <f>'2019 PSUI Customer Load'!V704+'2019 PSUI Customer Gen'!V704</f>
        <v>1090.078</v>
      </c>
      <c r="W704" s="78">
        <f>'2019 PSUI Customer Load'!W704+'2019 PSUI Customer Gen'!W704</f>
        <v>1087.8719999999998</v>
      </c>
      <c r="X704" s="78">
        <f>'2019 PSUI Customer Load'!X704+'2019 PSUI Customer Gen'!X704</f>
        <v>1073.336</v>
      </c>
      <c r="Y704" s="78">
        <f>'2019 PSUI Customer Load'!Y704+'2019 PSUI Customer Gen'!Y704</f>
        <v>1065.683</v>
      </c>
      <c r="Z704" s="78">
        <f>'2019 PSUI Customer Load'!Z704+'2019 PSUI Customer Gen'!Z704</f>
        <v>1084.306</v>
      </c>
      <c r="AA704" s="86">
        <f t="shared" si="130"/>
        <v>1436.5710000000001</v>
      </c>
      <c r="AB704" s="77">
        <f t="shared" si="131"/>
        <v>2022</v>
      </c>
      <c r="AC704" s="76">
        <f t="shared" si="132"/>
        <v>10</v>
      </c>
      <c r="AD704" s="76" t="str">
        <f t="shared" si="133"/>
        <v/>
      </c>
      <c r="AE704" s="76" t="str">
        <f t="shared" si="134"/>
        <v/>
      </c>
      <c r="AF704" s="74">
        <f t="shared" si="135"/>
        <v>1436.5710000000001</v>
      </c>
      <c r="AG704" s="75" t="str">
        <f t="shared" si="136"/>
        <v>16:00</v>
      </c>
      <c r="AH704" s="74">
        <f t="shared" si="137"/>
        <v>28997.123000000003</v>
      </c>
      <c r="AI704" s="73" t="str">
        <f t="shared" si="138"/>
        <v/>
      </c>
      <c r="AJ704" s="73" t="str">
        <f t="shared" si="139"/>
        <v/>
      </c>
      <c r="AK704" s="73" t="str">
        <f t="shared" si="140"/>
        <v/>
      </c>
      <c r="AL704" s="72" t="str">
        <f t="shared" si="141"/>
        <v/>
      </c>
      <c r="AM704" s="71" t="str">
        <f t="shared" si="142"/>
        <v/>
      </c>
    </row>
    <row r="705" spans="2:39" ht="13.8" thickBot="1">
      <c r="B705" s="79">
        <v>44837</v>
      </c>
      <c r="C705" s="78">
        <f>'2019 PSUI Customer Load'!C705+'2019 PSUI Customer Gen'!C705</f>
        <v>1110.3110000000001</v>
      </c>
      <c r="D705" s="78">
        <f>'2019 PSUI Customer Load'!D705+'2019 PSUI Customer Gen'!D705</f>
        <v>1105.6199999999999</v>
      </c>
      <c r="E705" s="78">
        <f>'2019 PSUI Customer Load'!E705+'2019 PSUI Customer Gen'!E705</f>
        <v>1121.7180000000001</v>
      </c>
      <c r="F705" s="78">
        <f>'2019 PSUI Customer Load'!F705+'2019 PSUI Customer Gen'!F705</f>
        <v>1168.931</v>
      </c>
      <c r="G705" s="78">
        <f>'2019 PSUI Customer Load'!G705+'2019 PSUI Customer Gen'!G705</f>
        <v>1161.9100000000001</v>
      </c>
      <c r="H705" s="78">
        <f>'2019 PSUI Customer Load'!H705+'2019 PSUI Customer Gen'!H705</f>
        <v>1233.5829999999999</v>
      </c>
      <c r="I705" s="78">
        <f>'2019 PSUI Customer Load'!I705+'2019 PSUI Customer Gen'!I705</f>
        <v>1329.4679999999998</v>
      </c>
      <c r="J705" s="78">
        <f>'2019 PSUI Customer Load'!J705+'2019 PSUI Customer Gen'!J705</f>
        <v>1307.163</v>
      </c>
      <c r="K705" s="78">
        <f>'2019 PSUI Customer Load'!K705+'2019 PSUI Customer Gen'!K705</f>
        <v>1319.0829999999999</v>
      </c>
      <c r="L705" s="78">
        <f>'2019 PSUI Customer Load'!L705+'2019 PSUI Customer Gen'!L705</f>
        <v>1323.415</v>
      </c>
      <c r="M705" s="78">
        <f>'2019 PSUI Customer Load'!M705+'2019 PSUI Customer Gen'!M705</f>
        <v>1320.1089999999999</v>
      </c>
      <c r="N705" s="78">
        <f>'2019 PSUI Customer Load'!N705+'2019 PSUI Customer Gen'!N705</f>
        <v>1298.5889999999999</v>
      </c>
      <c r="O705" s="78">
        <f>'2019 PSUI Customer Load'!O705+'2019 PSUI Customer Gen'!O705</f>
        <v>1544.6219999999998</v>
      </c>
      <c r="P705" s="78">
        <f>'2019 PSUI Customer Load'!P705+'2019 PSUI Customer Gen'!P705</f>
        <v>1628.289</v>
      </c>
      <c r="Q705" s="78">
        <f>'2019 PSUI Customer Load'!Q705+'2019 PSUI Customer Gen'!Q705</f>
        <v>1627.4829999999999</v>
      </c>
      <c r="R705" s="78">
        <f>'2019 PSUI Customer Load'!R705+'2019 PSUI Customer Gen'!R705</f>
        <v>1586.5790000000002</v>
      </c>
      <c r="S705" s="78">
        <f>'2019 PSUI Customer Load'!S705+'2019 PSUI Customer Gen'!S705</f>
        <v>1551.6270000000002</v>
      </c>
      <c r="T705" s="78">
        <f>'2019 PSUI Customer Load'!T705+'2019 PSUI Customer Gen'!T705</f>
        <v>1479.6780000000001</v>
      </c>
      <c r="U705" s="78">
        <f>'2019 PSUI Customer Load'!U705+'2019 PSUI Customer Gen'!U705</f>
        <v>1337.7619999999999</v>
      </c>
      <c r="V705" s="78">
        <f>'2019 PSUI Customer Load'!V705+'2019 PSUI Customer Gen'!V705</f>
        <v>1179.4659999999999</v>
      </c>
      <c r="W705" s="78">
        <f>'2019 PSUI Customer Load'!W705+'2019 PSUI Customer Gen'!W705</f>
        <v>1125.011</v>
      </c>
      <c r="X705" s="78">
        <f>'2019 PSUI Customer Load'!X705+'2019 PSUI Customer Gen'!X705</f>
        <v>1123.914</v>
      </c>
      <c r="Y705" s="78">
        <f>'2019 PSUI Customer Load'!Y705+'2019 PSUI Customer Gen'!Y705</f>
        <v>1102.414</v>
      </c>
      <c r="Z705" s="78">
        <f>'2019 PSUI Customer Load'!Z705+'2019 PSUI Customer Gen'!Z705</f>
        <v>1110.2620000000002</v>
      </c>
      <c r="AA705" s="86">
        <f t="shared" si="130"/>
        <v>1628.289</v>
      </c>
      <c r="AB705" s="77">
        <f t="shared" si="131"/>
        <v>2022</v>
      </c>
      <c r="AC705" s="76">
        <f t="shared" si="132"/>
        <v>10</v>
      </c>
      <c r="AD705" s="76" t="str">
        <f t="shared" si="133"/>
        <v/>
      </c>
      <c r="AE705" s="76" t="str">
        <f t="shared" si="134"/>
        <v/>
      </c>
      <c r="AF705" s="74">
        <f t="shared" si="135"/>
        <v>1628.289</v>
      </c>
      <c r="AG705" s="75" t="str">
        <f t="shared" si="136"/>
        <v>14:00</v>
      </c>
      <c r="AH705" s="74">
        <f t="shared" si="137"/>
        <v>32825.296000000002</v>
      </c>
      <c r="AI705" s="73" t="str">
        <f t="shared" si="138"/>
        <v/>
      </c>
      <c r="AJ705" s="73" t="str">
        <f t="shared" si="139"/>
        <v/>
      </c>
      <c r="AK705" s="73" t="str">
        <f t="shared" si="140"/>
        <v/>
      </c>
      <c r="AL705" s="72" t="str">
        <f t="shared" si="141"/>
        <v/>
      </c>
      <c r="AM705" s="71" t="str">
        <f t="shared" si="142"/>
        <v/>
      </c>
    </row>
    <row r="706" spans="2:39" ht="13.8" thickBot="1">
      <c r="B706" s="79">
        <v>44838</v>
      </c>
      <c r="C706" s="78">
        <f>'2019 PSUI Customer Load'!C706+'2019 PSUI Customer Gen'!C706</f>
        <v>1113.5319999999999</v>
      </c>
      <c r="D706" s="78">
        <f>'2019 PSUI Customer Load'!D706+'2019 PSUI Customer Gen'!D706</f>
        <v>1114.56</v>
      </c>
      <c r="E706" s="78">
        <f>'2019 PSUI Customer Load'!E706+'2019 PSUI Customer Gen'!E706</f>
        <v>1116.739</v>
      </c>
      <c r="F706" s="78">
        <f>'2019 PSUI Customer Load'!F706+'2019 PSUI Customer Gen'!F706</f>
        <v>1146.174</v>
      </c>
      <c r="G706" s="78">
        <f>'2019 PSUI Customer Load'!G706+'2019 PSUI Customer Gen'!G706</f>
        <v>1164.2449999999999</v>
      </c>
      <c r="H706" s="78">
        <f>'2019 PSUI Customer Load'!H706+'2019 PSUI Customer Gen'!H706</f>
        <v>1239.809</v>
      </c>
      <c r="I706" s="78">
        <f>'2019 PSUI Customer Load'!I706+'2019 PSUI Customer Gen'!I706</f>
        <v>1310.895</v>
      </c>
      <c r="J706" s="78">
        <f>'2019 PSUI Customer Load'!J706+'2019 PSUI Customer Gen'!J706</f>
        <v>1309.4079999999999</v>
      </c>
      <c r="K706" s="78">
        <f>'2019 PSUI Customer Load'!K706+'2019 PSUI Customer Gen'!K706</f>
        <v>1324.2839999999999</v>
      </c>
      <c r="L706" s="78">
        <f>'2019 PSUI Customer Load'!L706+'2019 PSUI Customer Gen'!L706</f>
        <v>1325.0890000000002</v>
      </c>
      <c r="M706" s="78">
        <f>'2019 PSUI Customer Load'!M706+'2019 PSUI Customer Gen'!M706</f>
        <v>1575.502</v>
      </c>
      <c r="N706" s="78">
        <f>'2019 PSUI Customer Load'!N706+'2019 PSUI Customer Gen'!N706</f>
        <v>1670.0239999999999</v>
      </c>
      <c r="O706" s="78">
        <f>'2019 PSUI Customer Load'!O706+'2019 PSUI Customer Gen'!O706</f>
        <v>1675.6479999999999</v>
      </c>
      <c r="P706" s="78">
        <f>'2019 PSUI Customer Load'!P706+'2019 PSUI Customer Gen'!P706</f>
        <v>1690.7839999999999</v>
      </c>
      <c r="Q706" s="78">
        <f>'2019 PSUI Customer Load'!Q706+'2019 PSUI Customer Gen'!Q706</f>
        <v>1710.3820000000001</v>
      </c>
      <c r="R706" s="78">
        <f>'2019 PSUI Customer Load'!R706+'2019 PSUI Customer Gen'!R706</f>
        <v>1692.0900000000001</v>
      </c>
      <c r="S706" s="78">
        <f>'2019 PSUI Customer Load'!S706+'2019 PSUI Customer Gen'!S706</f>
        <v>1628.35</v>
      </c>
      <c r="T706" s="78">
        <f>'2019 PSUI Customer Load'!T706+'2019 PSUI Customer Gen'!T706</f>
        <v>1574.1949999999999</v>
      </c>
      <c r="U706" s="78">
        <f>'2019 PSUI Customer Load'!U706+'2019 PSUI Customer Gen'!U706</f>
        <v>1537.3409999999999</v>
      </c>
      <c r="V706" s="78">
        <f>'2019 PSUI Customer Load'!V706+'2019 PSUI Customer Gen'!V706</f>
        <v>1408.5820000000001</v>
      </c>
      <c r="W706" s="78">
        <f>'2019 PSUI Customer Load'!W706+'2019 PSUI Customer Gen'!W706</f>
        <v>1265.7349999999999</v>
      </c>
      <c r="X706" s="78">
        <f>'2019 PSUI Customer Load'!X706+'2019 PSUI Customer Gen'!X706</f>
        <v>1124.0609999999999</v>
      </c>
      <c r="Y706" s="78">
        <f>'2019 PSUI Customer Load'!Y706+'2019 PSUI Customer Gen'!Y706</f>
        <v>1097.5309999999999</v>
      </c>
      <c r="Z706" s="78">
        <f>'2019 PSUI Customer Load'!Z706+'2019 PSUI Customer Gen'!Z706</f>
        <v>1078.5719999999999</v>
      </c>
      <c r="AA706" s="86">
        <f t="shared" si="130"/>
        <v>1710.3820000000001</v>
      </c>
      <c r="AB706" s="77">
        <f t="shared" si="131"/>
        <v>2022</v>
      </c>
      <c r="AC706" s="76">
        <f t="shared" si="132"/>
        <v>10</v>
      </c>
      <c r="AD706" s="76" t="str">
        <f t="shared" si="133"/>
        <v/>
      </c>
      <c r="AE706" s="76" t="str">
        <f t="shared" si="134"/>
        <v/>
      </c>
      <c r="AF706" s="74">
        <f t="shared" si="135"/>
        <v>1710.3820000000001</v>
      </c>
      <c r="AG706" s="75" t="str">
        <f t="shared" si="136"/>
        <v>15:00</v>
      </c>
      <c r="AH706" s="74">
        <f t="shared" si="137"/>
        <v>34603.913999999997</v>
      </c>
      <c r="AI706" s="73" t="str">
        <f t="shared" si="138"/>
        <v/>
      </c>
      <c r="AJ706" s="73" t="str">
        <f t="shared" si="139"/>
        <v/>
      </c>
      <c r="AK706" s="73" t="str">
        <f t="shared" si="140"/>
        <v/>
      </c>
      <c r="AL706" s="72" t="str">
        <f t="shared" si="141"/>
        <v/>
      </c>
      <c r="AM706" s="71" t="str">
        <f t="shared" si="142"/>
        <v/>
      </c>
    </row>
    <row r="707" spans="2:39" ht="13.8" thickBot="1">
      <c r="B707" s="79">
        <v>44839</v>
      </c>
      <c r="C707" s="78">
        <f>'2019 PSUI Customer Load'!C707+'2019 PSUI Customer Gen'!C707</f>
        <v>1072.2380000000001</v>
      </c>
      <c r="D707" s="78">
        <f>'2019 PSUI Customer Load'!D707+'2019 PSUI Customer Gen'!D707</f>
        <v>1066.4180000000001</v>
      </c>
      <c r="E707" s="78">
        <f>'2019 PSUI Customer Load'!E707+'2019 PSUI Customer Gen'!E707</f>
        <v>1082.018</v>
      </c>
      <c r="F707" s="78">
        <f>'2019 PSUI Customer Load'!F707+'2019 PSUI Customer Gen'!F707</f>
        <v>1099.5540000000001</v>
      </c>
      <c r="G707" s="78">
        <f>'2019 PSUI Customer Load'!G707+'2019 PSUI Customer Gen'!G707</f>
        <v>1118.1999999999998</v>
      </c>
      <c r="H707" s="78">
        <f>'2019 PSUI Customer Load'!H707+'2019 PSUI Customer Gen'!H707</f>
        <v>1197.2850000000001</v>
      </c>
      <c r="I707" s="78">
        <f>'2019 PSUI Customer Load'!I707+'2019 PSUI Customer Gen'!I707</f>
        <v>1264.962</v>
      </c>
      <c r="J707" s="78">
        <f>'2019 PSUI Customer Load'!J707+'2019 PSUI Customer Gen'!J707</f>
        <v>1284.0139999999999</v>
      </c>
      <c r="K707" s="78">
        <f>'2019 PSUI Customer Load'!K707+'2019 PSUI Customer Gen'!K707</f>
        <v>1336.5940000000001</v>
      </c>
      <c r="L707" s="78">
        <f>'2019 PSUI Customer Load'!L707+'2019 PSUI Customer Gen'!L707</f>
        <v>1653.2629999999999</v>
      </c>
      <c r="M707" s="78">
        <f>'2019 PSUI Customer Load'!M707+'2019 PSUI Customer Gen'!M707</f>
        <v>1738.664</v>
      </c>
      <c r="N707" s="78">
        <f>'2019 PSUI Customer Load'!N707+'2019 PSUI Customer Gen'!N707</f>
        <v>1729.567</v>
      </c>
      <c r="O707" s="78">
        <f>'2019 PSUI Customer Load'!O707+'2019 PSUI Customer Gen'!O707</f>
        <v>1766.5410000000002</v>
      </c>
      <c r="P707" s="78">
        <f>'2019 PSUI Customer Load'!P707+'2019 PSUI Customer Gen'!P707</f>
        <v>1733.241</v>
      </c>
      <c r="Q707" s="78">
        <f>'2019 PSUI Customer Load'!Q707+'2019 PSUI Customer Gen'!Q707</f>
        <v>1740.046</v>
      </c>
      <c r="R707" s="78">
        <f>'2019 PSUI Customer Load'!R707+'2019 PSUI Customer Gen'!R707</f>
        <v>1700.1889999999999</v>
      </c>
      <c r="S707" s="78">
        <f>'2019 PSUI Customer Load'!S707+'2019 PSUI Customer Gen'!S707</f>
        <v>1627.2660000000001</v>
      </c>
      <c r="T707" s="78">
        <f>'2019 PSUI Customer Load'!T707+'2019 PSUI Customer Gen'!T707</f>
        <v>1571.4189999999999</v>
      </c>
      <c r="U707" s="78">
        <f>'2019 PSUI Customer Load'!U707+'2019 PSUI Customer Gen'!U707</f>
        <v>1555.5989999999999</v>
      </c>
      <c r="V707" s="78">
        <f>'2019 PSUI Customer Load'!V707+'2019 PSUI Customer Gen'!V707</f>
        <v>1502.357</v>
      </c>
      <c r="W707" s="78">
        <f>'2019 PSUI Customer Load'!W707+'2019 PSUI Customer Gen'!W707</f>
        <v>1468.0329999999999</v>
      </c>
      <c r="X707" s="78">
        <f>'2019 PSUI Customer Load'!X707+'2019 PSUI Customer Gen'!X707</f>
        <v>1396.2529999999999</v>
      </c>
      <c r="Y707" s="78">
        <f>'2019 PSUI Customer Load'!Y707+'2019 PSUI Customer Gen'!Y707</f>
        <v>1346.0360000000001</v>
      </c>
      <c r="Z707" s="78">
        <f>'2019 PSUI Customer Load'!Z707+'2019 PSUI Customer Gen'!Z707</f>
        <v>1333.0069999999998</v>
      </c>
      <c r="AA707" s="86">
        <f t="shared" ref="AA707:AA770" si="143">MAX(C707:Z707)</f>
        <v>1766.5410000000002</v>
      </c>
      <c r="AB707" s="77">
        <f t="shared" ref="AB707:AB770" si="144">YEAR(B707)</f>
        <v>2022</v>
      </c>
      <c r="AC707" s="76">
        <f t="shared" ref="AC707:AC770" si="145">MONTH(B707)</f>
        <v>10</v>
      </c>
      <c r="AD707" s="76" t="str">
        <f t="shared" ref="AD707:AD770" si="146">IF(AE707="","",AB707&amp;"-"&amp;AE707)</f>
        <v/>
      </c>
      <c r="AE707" s="76" t="str">
        <f t="shared" ref="AE707:AE770" si="147">IF(DAY(B707+1)=1,AC707,"")</f>
        <v/>
      </c>
      <c r="AF707" s="74">
        <f t="shared" ref="AF707:AF770" si="148">MAX(C707:AA707)</f>
        <v>1766.5410000000002</v>
      </c>
      <c r="AG707" s="75" t="str">
        <f t="shared" ref="AG707:AG770" si="149">INDEX($C$2:$Z$2,MATCH(AF707,C707:Z707,0))</f>
        <v>13:00</v>
      </c>
      <c r="AH707" s="74">
        <f t="shared" ref="AH707:AH770" si="150">SUM(C707:AA707)</f>
        <v>36149.304999999993</v>
      </c>
      <c r="AI707" s="73" t="str">
        <f t="shared" ref="AI707:AI770" si="151">IF(AE707&lt;&gt;"",SUMIFS(AF:AF,AC:AC,AC707,AB:AB,AB707),"")</f>
        <v/>
      </c>
      <c r="AJ707" s="73" t="str">
        <f t="shared" ref="AJ707:AJ770" si="152">IF(AI707="","",_xlfn.MAXIFS(AF:AF,AC:AC,AC707,AB:AB,AB707))</f>
        <v/>
      </c>
      <c r="AK707" s="73" t="str">
        <f t="shared" ref="AK707:AK770" si="153">IF(AI707="","",_xlfn.MAXIFS(AH:AH,AC:AC,AC707,AB:AB,AB707))</f>
        <v/>
      </c>
      <c r="AL707" s="72" t="str">
        <f t="shared" ref="AL707:AL770" si="154">IF(AI707&lt;&gt;"",INDEX(B:B,MATCH(AJ707,AF:AF,0)),"")</f>
        <v/>
      </c>
      <c r="AM707" s="71" t="str">
        <f t="shared" ref="AM707:AM770" si="155">IF(AI707&lt;&gt;"",INDEX(AG:AG,MATCH(AJ707,AF:AF,0)),"")</f>
        <v/>
      </c>
    </row>
    <row r="708" spans="2:39" ht="13.8" thickBot="1">
      <c r="B708" s="79">
        <v>44840</v>
      </c>
      <c r="C708" s="78">
        <f>'2019 PSUI Customer Load'!C708+'2019 PSUI Customer Gen'!C708</f>
        <v>1296.7260000000001</v>
      </c>
      <c r="D708" s="78">
        <f>'2019 PSUI Customer Load'!D708+'2019 PSUI Customer Gen'!D708</f>
        <v>1318.519</v>
      </c>
      <c r="E708" s="78">
        <f>'2019 PSUI Customer Load'!E708+'2019 PSUI Customer Gen'!E708</f>
        <v>1329.7739999999999</v>
      </c>
      <c r="F708" s="78">
        <f>'2019 PSUI Customer Load'!F708+'2019 PSUI Customer Gen'!F708</f>
        <v>1333.4290000000001</v>
      </c>
      <c r="G708" s="78">
        <f>'2019 PSUI Customer Load'!G708+'2019 PSUI Customer Gen'!G708</f>
        <v>1367.2329999999999</v>
      </c>
      <c r="H708" s="78">
        <f>'2019 PSUI Customer Load'!H708+'2019 PSUI Customer Gen'!H708</f>
        <v>1431.9160000000002</v>
      </c>
      <c r="I708" s="78">
        <f>'2019 PSUI Customer Load'!I708+'2019 PSUI Customer Gen'!I708</f>
        <v>1493.2339999999999</v>
      </c>
      <c r="J708" s="78">
        <f>'2019 PSUI Customer Load'!J708+'2019 PSUI Customer Gen'!J708</f>
        <v>1541.729</v>
      </c>
      <c r="K708" s="78">
        <f>'2019 PSUI Customer Load'!K708+'2019 PSUI Customer Gen'!K708</f>
        <v>1554.174</v>
      </c>
      <c r="L708" s="78">
        <f>'2019 PSUI Customer Load'!L708+'2019 PSUI Customer Gen'!L708</f>
        <v>1664.0229999999999</v>
      </c>
      <c r="M708" s="78">
        <f>'2019 PSUI Customer Load'!M708+'2019 PSUI Customer Gen'!M708</f>
        <v>1616.3600000000001</v>
      </c>
      <c r="N708" s="78">
        <f>'2019 PSUI Customer Load'!N708+'2019 PSUI Customer Gen'!N708</f>
        <v>1564.7079999999999</v>
      </c>
      <c r="O708" s="78">
        <f>'2019 PSUI Customer Load'!O708+'2019 PSUI Customer Gen'!O708</f>
        <v>1602.913</v>
      </c>
      <c r="P708" s="78">
        <f>'2019 PSUI Customer Load'!P708+'2019 PSUI Customer Gen'!P708</f>
        <v>1715.7640000000001</v>
      </c>
      <c r="Q708" s="78">
        <f>'2019 PSUI Customer Load'!Q708+'2019 PSUI Customer Gen'!Q708</f>
        <v>1696.53</v>
      </c>
      <c r="R708" s="78">
        <f>'2019 PSUI Customer Load'!R708+'2019 PSUI Customer Gen'!R708</f>
        <v>1665.434</v>
      </c>
      <c r="S708" s="78">
        <f>'2019 PSUI Customer Load'!S708+'2019 PSUI Customer Gen'!S708</f>
        <v>1594.4</v>
      </c>
      <c r="T708" s="78">
        <f>'2019 PSUI Customer Load'!T708+'2019 PSUI Customer Gen'!T708</f>
        <v>1550.8429999999998</v>
      </c>
      <c r="U708" s="78">
        <f>'2019 PSUI Customer Load'!U708+'2019 PSUI Customer Gen'!U708</f>
        <v>1544.4390000000001</v>
      </c>
      <c r="V708" s="78">
        <f>'2019 PSUI Customer Load'!V708+'2019 PSUI Customer Gen'!V708</f>
        <v>1499.8409999999999</v>
      </c>
      <c r="W708" s="78">
        <f>'2019 PSUI Customer Load'!W708+'2019 PSUI Customer Gen'!W708</f>
        <v>1468.5429999999999</v>
      </c>
      <c r="X708" s="78">
        <f>'2019 PSUI Customer Load'!X708+'2019 PSUI Customer Gen'!X708</f>
        <v>1417.827</v>
      </c>
      <c r="Y708" s="78">
        <f>'2019 PSUI Customer Load'!Y708+'2019 PSUI Customer Gen'!Y708</f>
        <v>1355.86</v>
      </c>
      <c r="Z708" s="78">
        <f>'2019 PSUI Customer Load'!Z708+'2019 PSUI Customer Gen'!Z708</f>
        <v>1236.854</v>
      </c>
      <c r="AA708" s="86">
        <f t="shared" si="143"/>
        <v>1715.7640000000001</v>
      </c>
      <c r="AB708" s="77">
        <f t="shared" si="144"/>
        <v>2022</v>
      </c>
      <c r="AC708" s="76">
        <f t="shared" si="145"/>
        <v>10</v>
      </c>
      <c r="AD708" s="76" t="str">
        <f t="shared" si="146"/>
        <v/>
      </c>
      <c r="AE708" s="76" t="str">
        <f t="shared" si="147"/>
        <v/>
      </c>
      <c r="AF708" s="74">
        <f t="shared" si="148"/>
        <v>1715.7640000000001</v>
      </c>
      <c r="AG708" s="75" t="str">
        <f t="shared" si="149"/>
        <v>14:00</v>
      </c>
      <c r="AH708" s="74">
        <f t="shared" si="150"/>
        <v>37576.837000000007</v>
      </c>
      <c r="AI708" s="73" t="str">
        <f t="shared" si="151"/>
        <v/>
      </c>
      <c r="AJ708" s="73" t="str">
        <f t="shared" si="152"/>
        <v/>
      </c>
      <c r="AK708" s="73" t="str">
        <f t="shared" si="153"/>
        <v/>
      </c>
      <c r="AL708" s="72" t="str">
        <f t="shared" si="154"/>
        <v/>
      </c>
      <c r="AM708" s="71" t="str">
        <f t="shared" si="155"/>
        <v/>
      </c>
    </row>
    <row r="709" spans="2:39" ht="13.8" thickBot="1">
      <c r="B709" s="79">
        <v>44841</v>
      </c>
      <c r="C709" s="78">
        <f>'2019 PSUI Customer Load'!C709+'2019 PSUI Customer Gen'!C709</f>
        <v>1177.759</v>
      </c>
      <c r="D709" s="78">
        <f>'2019 PSUI Customer Load'!D709+'2019 PSUI Customer Gen'!D709</f>
        <v>1105.1759999999999</v>
      </c>
      <c r="E709" s="78">
        <f>'2019 PSUI Customer Load'!E709+'2019 PSUI Customer Gen'!E709</f>
        <v>1110.4649999999999</v>
      </c>
      <c r="F709" s="78">
        <f>'2019 PSUI Customer Load'!F709+'2019 PSUI Customer Gen'!F709</f>
        <v>1071.9859999999999</v>
      </c>
      <c r="G709" s="78">
        <f>'2019 PSUI Customer Load'!G709+'2019 PSUI Customer Gen'!G709</f>
        <v>1095.1510000000001</v>
      </c>
      <c r="H709" s="78">
        <f>'2019 PSUI Customer Load'!H709+'2019 PSUI Customer Gen'!H709</f>
        <v>1091.393</v>
      </c>
      <c r="I709" s="78">
        <f>'2019 PSUI Customer Load'!I709+'2019 PSUI Customer Gen'!I709</f>
        <v>1197.21</v>
      </c>
      <c r="J709" s="78">
        <f>'2019 PSUI Customer Load'!J709+'2019 PSUI Customer Gen'!J709</f>
        <v>1199.98</v>
      </c>
      <c r="K709" s="78">
        <f>'2019 PSUI Customer Load'!K709+'2019 PSUI Customer Gen'!K709</f>
        <v>1235.96</v>
      </c>
      <c r="L709" s="78">
        <f>'2019 PSUI Customer Load'!L709+'2019 PSUI Customer Gen'!L709</f>
        <v>1240.22</v>
      </c>
      <c r="M709" s="78">
        <f>'2019 PSUI Customer Load'!M709+'2019 PSUI Customer Gen'!M709</f>
        <v>1273.51</v>
      </c>
      <c r="N709" s="78">
        <f>'2019 PSUI Customer Load'!N709+'2019 PSUI Customer Gen'!N709</f>
        <v>1251.1099999999999</v>
      </c>
      <c r="O709" s="78">
        <f>'2019 PSUI Customer Load'!O709+'2019 PSUI Customer Gen'!O709</f>
        <v>1237.6400000000001</v>
      </c>
      <c r="P709" s="78">
        <f>'2019 PSUI Customer Load'!P709+'2019 PSUI Customer Gen'!P709</f>
        <v>1227.6600000000001</v>
      </c>
      <c r="Q709" s="78">
        <f>'2019 PSUI Customer Load'!Q709+'2019 PSUI Customer Gen'!Q709</f>
        <v>1237.53</v>
      </c>
      <c r="R709" s="78">
        <f>'2019 PSUI Customer Load'!R709+'2019 PSUI Customer Gen'!R709</f>
        <v>1200.05</v>
      </c>
      <c r="S709" s="78">
        <f>'2019 PSUI Customer Load'!S709+'2019 PSUI Customer Gen'!S709</f>
        <v>1160.32</v>
      </c>
      <c r="T709" s="78">
        <f>'2019 PSUI Customer Load'!T709+'2019 PSUI Customer Gen'!T709</f>
        <v>1144.01</v>
      </c>
      <c r="U709" s="78">
        <f>'2019 PSUI Customer Load'!U709+'2019 PSUI Customer Gen'!U709</f>
        <v>1148.07</v>
      </c>
      <c r="V709" s="78">
        <f>'2019 PSUI Customer Load'!V709+'2019 PSUI Customer Gen'!V709</f>
        <v>1153.01</v>
      </c>
      <c r="W709" s="78">
        <f>'2019 PSUI Customer Load'!W709+'2019 PSUI Customer Gen'!W709</f>
        <v>1154.6500000000001</v>
      </c>
      <c r="X709" s="78">
        <f>'2019 PSUI Customer Load'!X709+'2019 PSUI Customer Gen'!X709</f>
        <v>1150.8699999999999</v>
      </c>
      <c r="Y709" s="78">
        <f>'2019 PSUI Customer Load'!Y709+'2019 PSUI Customer Gen'!Y709</f>
        <v>1119.58</v>
      </c>
      <c r="Z709" s="78">
        <f>'2019 PSUI Customer Load'!Z709+'2019 PSUI Customer Gen'!Z709</f>
        <v>1096.76</v>
      </c>
      <c r="AA709" s="86">
        <f t="shared" si="143"/>
        <v>1273.51</v>
      </c>
      <c r="AB709" s="77">
        <f t="shared" si="144"/>
        <v>2022</v>
      </c>
      <c r="AC709" s="76">
        <f t="shared" si="145"/>
        <v>10</v>
      </c>
      <c r="AD709" s="76" t="str">
        <f t="shared" si="146"/>
        <v/>
      </c>
      <c r="AE709" s="76" t="str">
        <f t="shared" si="147"/>
        <v/>
      </c>
      <c r="AF709" s="74">
        <f t="shared" si="148"/>
        <v>1273.51</v>
      </c>
      <c r="AG709" s="75" t="str">
        <f t="shared" si="149"/>
        <v>11:00</v>
      </c>
      <c r="AH709" s="74">
        <f t="shared" si="150"/>
        <v>29353.579999999987</v>
      </c>
      <c r="AI709" s="73" t="str">
        <f t="shared" si="151"/>
        <v/>
      </c>
      <c r="AJ709" s="73" t="str">
        <f t="shared" si="152"/>
        <v/>
      </c>
      <c r="AK709" s="73" t="str">
        <f t="shared" si="153"/>
        <v/>
      </c>
      <c r="AL709" s="72" t="str">
        <f t="shared" si="154"/>
        <v/>
      </c>
      <c r="AM709" s="71" t="str">
        <f t="shared" si="155"/>
        <v/>
      </c>
    </row>
    <row r="710" spans="2:39" ht="13.8" thickBot="1">
      <c r="B710" s="79">
        <v>44842</v>
      </c>
      <c r="C710" s="78">
        <f>'2019 PSUI Customer Load'!C710+'2019 PSUI Customer Gen'!C710</f>
        <v>1103.6600000000001</v>
      </c>
      <c r="D710" s="78">
        <f>'2019 PSUI Customer Load'!D710+'2019 PSUI Customer Gen'!D710</f>
        <v>1119.96</v>
      </c>
      <c r="E710" s="78">
        <f>'2019 PSUI Customer Load'!E710+'2019 PSUI Customer Gen'!E710</f>
        <v>1104.46</v>
      </c>
      <c r="F710" s="78">
        <f>'2019 PSUI Customer Load'!F710+'2019 PSUI Customer Gen'!F710</f>
        <v>1093.08</v>
      </c>
      <c r="G710" s="78">
        <f>'2019 PSUI Customer Load'!G710+'2019 PSUI Customer Gen'!G710</f>
        <v>1094.07</v>
      </c>
      <c r="H710" s="78">
        <f>'2019 PSUI Customer Load'!H710+'2019 PSUI Customer Gen'!H710</f>
        <v>1124.0899999999999</v>
      </c>
      <c r="I710" s="78">
        <f>'2019 PSUI Customer Load'!I710+'2019 PSUI Customer Gen'!I710</f>
        <v>1187.83</v>
      </c>
      <c r="J710" s="78">
        <f>'2019 PSUI Customer Load'!J710+'2019 PSUI Customer Gen'!J710</f>
        <v>1176.21</v>
      </c>
      <c r="K710" s="78">
        <f>'2019 PSUI Customer Load'!K710+'2019 PSUI Customer Gen'!K710</f>
        <v>1178.21</v>
      </c>
      <c r="L710" s="78">
        <f>'2019 PSUI Customer Load'!L710+'2019 PSUI Customer Gen'!L710</f>
        <v>1171.1400000000001</v>
      </c>
      <c r="M710" s="78">
        <f>'2019 PSUI Customer Load'!M710+'2019 PSUI Customer Gen'!M710</f>
        <v>1144.54</v>
      </c>
      <c r="N710" s="78">
        <f>'2019 PSUI Customer Load'!N710+'2019 PSUI Customer Gen'!N710</f>
        <v>1121.79</v>
      </c>
      <c r="O710" s="78">
        <f>'2019 PSUI Customer Load'!O710+'2019 PSUI Customer Gen'!O710</f>
        <v>1128.51</v>
      </c>
      <c r="P710" s="78">
        <f>'2019 PSUI Customer Load'!P710+'2019 PSUI Customer Gen'!P710</f>
        <v>1125.57</v>
      </c>
      <c r="Q710" s="78">
        <f>'2019 PSUI Customer Load'!Q710+'2019 PSUI Customer Gen'!Q710</f>
        <v>1109.08</v>
      </c>
      <c r="R710" s="78">
        <f>'2019 PSUI Customer Load'!R710+'2019 PSUI Customer Gen'!R710</f>
        <v>1090.67</v>
      </c>
      <c r="S710" s="78">
        <f>'2019 PSUI Customer Load'!S710+'2019 PSUI Customer Gen'!S710</f>
        <v>1044.68</v>
      </c>
      <c r="T710" s="78">
        <f>'2019 PSUI Customer Load'!T710+'2019 PSUI Customer Gen'!T710</f>
        <v>1057.1099999999999</v>
      </c>
      <c r="U710" s="78">
        <f>'2019 PSUI Customer Load'!U710+'2019 PSUI Customer Gen'!U710</f>
        <v>1077.55</v>
      </c>
      <c r="V710" s="78">
        <f>'2019 PSUI Customer Load'!V710+'2019 PSUI Customer Gen'!V710</f>
        <v>1074.05</v>
      </c>
      <c r="W710" s="78">
        <f>'2019 PSUI Customer Load'!W710+'2019 PSUI Customer Gen'!W710</f>
        <v>1081.92</v>
      </c>
      <c r="X710" s="78">
        <f>'2019 PSUI Customer Load'!X710+'2019 PSUI Customer Gen'!X710</f>
        <v>1075.97</v>
      </c>
      <c r="Y710" s="78">
        <f>'2019 PSUI Customer Load'!Y710+'2019 PSUI Customer Gen'!Y710</f>
        <v>1077.8599999999999</v>
      </c>
      <c r="Z710" s="78">
        <f>'2019 PSUI Customer Load'!Z710+'2019 PSUI Customer Gen'!Z710</f>
        <v>1091.69</v>
      </c>
      <c r="AA710" s="86">
        <f t="shared" si="143"/>
        <v>1187.83</v>
      </c>
      <c r="AB710" s="77">
        <f t="shared" si="144"/>
        <v>2022</v>
      </c>
      <c r="AC710" s="76">
        <f t="shared" si="145"/>
        <v>10</v>
      </c>
      <c r="AD710" s="76" t="str">
        <f t="shared" si="146"/>
        <v/>
      </c>
      <c r="AE710" s="76" t="str">
        <f t="shared" si="147"/>
        <v/>
      </c>
      <c r="AF710" s="74">
        <f t="shared" si="148"/>
        <v>1187.83</v>
      </c>
      <c r="AG710" s="75" t="str">
        <f t="shared" si="149"/>
        <v>7:00</v>
      </c>
      <c r="AH710" s="74">
        <f t="shared" si="150"/>
        <v>27841.53</v>
      </c>
      <c r="AI710" s="73" t="str">
        <f t="shared" si="151"/>
        <v/>
      </c>
      <c r="AJ710" s="73" t="str">
        <f t="shared" si="152"/>
        <v/>
      </c>
      <c r="AK710" s="73" t="str">
        <f t="shared" si="153"/>
        <v/>
      </c>
      <c r="AL710" s="72" t="str">
        <f t="shared" si="154"/>
        <v/>
      </c>
      <c r="AM710" s="71" t="str">
        <f t="shared" si="155"/>
        <v/>
      </c>
    </row>
    <row r="711" spans="2:39" ht="13.8" thickBot="1">
      <c r="B711" s="79">
        <v>44843</v>
      </c>
      <c r="C711" s="78">
        <f>'2019 PSUI Customer Load'!C711+'2019 PSUI Customer Gen'!C711</f>
        <v>1084.44</v>
      </c>
      <c r="D711" s="78">
        <f>'2019 PSUI Customer Load'!D711+'2019 PSUI Customer Gen'!D711</f>
        <v>1089.52</v>
      </c>
      <c r="E711" s="78">
        <f>'2019 PSUI Customer Load'!E711+'2019 PSUI Customer Gen'!E711</f>
        <v>1101.5899999999999</v>
      </c>
      <c r="F711" s="78">
        <f>'2019 PSUI Customer Load'!F711+'2019 PSUI Customer Gen'!F711</f>
        <v>1086.82</v>
      </c>
      <c r="G711" s="78">
        <f>'2019 PSUI Customer Load'!G711+'2019 PSUI Customer Gen'!G711</f>
        <v>1095.57</v>
      </c>
      <c r="H711" s="78">
        <f>'2019 PSUI Customer Load'!H711+'2019 PSUI Customer Gen'!H711</f>
        <v>1137.8900000000001</v>
      </c>
      <c r="I711" s="78">
        <f>'2019 PSUI Customer Load'!I711+'2019 PSUI Customer Gen'!I711</f>
        <v>1203.2</v>
      </c>
      <c r="J711" s="78">
        <f>'2019 PSUI Customer Load'!J711+'2019 PSUI Customer Gen'!J711</f>
        <v>1155.46</v>
      </c>
      <c r="K711" s="78">
        <f>'2019 PSUI Customer Load'!K711+'2019 PSUI Customer Gen'!K711</f>
        <v>1116.01</v>
      </c>
      <c r="L711" s="78">
        <f>'2019 PSUI Customer Load'!L711+'2019 PSUI Customer Gen'!L711</f>
        <v>1138.69</v>
      </c>
      <c r="M711" s="78">
        <f>'2019 PSUI Customer Load'!M711+'2019 PSUI Customer Gen'!M711</f>
        <v>1240.47</v>
      </c>
      <c r="N711" s="78">
        <f>'2019 PSUI Customer Load'!N711+'2019 PSUI Customer Gen'!N711</f>
        <v>1456.35</v>
      </c>
      <c r="O711" s="78">
        <f>'2019 PSUI Customer Load'!O711+'2019 PSUI Customer Gen'!O711</f>
        <v>1395.49</v>
      </c>
      <c r="P711" s="78">
        <f>'2019 PSUI Customer Load'!P711+'2019 PSUI Customer Gen'!P711</f>
        <v>1395.52</v>
      </c>
      <c r="Q711" s="78">
        <f>'2019 PSUI Customer Load'!Q711+'2019 PSUI Customer Gen'!Q711</f>
        <v>1394.12</v>
      </c>
      <c r="R711" s="78">
        <f>'2019 PSUI Customer Load'!R711+'2019 PSUI Customer Gen'!R711</f>
        <v>1376.83</v>
      </c>
      <c r="S711" s="78">
        <f>'2019 PSUI Customer Load'!S711+'2019 PSUI Customer Gen'!S711</f>
        <v>1282.08</v>
      </c>
      <c r="T711" s="78">
        <f>'2019 PSUI Customer Load'!T711+'2019 PSUI Customer Gen'!T711</f>
        <v>1280.6500000000001</v>
      </c>
      <c r="U711" s="78">
        <f>'2019 PSUI Customer Load'!U711+'2019 PSUI Customer Gen'!U711</f>
        <v>1219.26</v>
      </c>
      <c r="V711" s="78">
        <f>'2019 PSUI Customer Load'!V711+'2019 PSUI Customer Gen'!V711</f>
        <v>1185.28</v>
      </c>
      <c r="W711" s="78">
        <f>'2019 PSUI Customer Load'!W711+'2019 PSUI Customer Gen'!W711</f>
        <v>1180.52</v>
      </c>
      <c r="X711" s="78">
        <f>'2019 PSUI Customer Load'!X711+'2019 PSUI Customer Gen'!X711</f>
        <v>1042.58</v>
      </c>
      <c r="Y711" s="78">
        <f>'2019 PSUI Customer Load'!Y711+'2019 PSUI Customer Gen'!Y711</f>
        <v>1042.3</v>
      </c>
      <c r="Z711" s="78">
        <f>'2019 PSUI Customer Load'!Z711+'2019 PSUI Customer Gen'!Z711</f>
        <v>1037.92</v>
      </c>
      <c r="AA711" s="86">
        <f t="shared" si="143"/>
        <v>1456.35</v>
      </c>
      <c r="AB711" s="77">
        <f t="shared" si="144"/>
        <v>2022</v>
      </c>
      <c r="AC711" s="76">
        <f t="shared" si="145"/>
        <v>10</v>
      </c>
      <c r="AD711" s="76" t="str">
        <f t="shared" si="146"/>
        <v/>
      </c>
      <c r="AE711" s="76" t="str">
        <f t="shared" si="147"/>
        <v/>
      </c>
      <c r="AF711" s="74">
        <f t="shared" si="148"/>
        <v>1456.35</v>
      </c>
      <c r="AG711" s="75" t="str">
        <f t="shared" si="149"/>
        <v>12:00</v>
      </c>
      <c r="AH711" s="74">
        <f t="shared" si="150"/>
        <v>30194.910000000003</v>
      </c>
      <c r="AI711" s="73" t="str">
        <f t="shared" si="151"/>
        <v/>
      </c>
      <c r="AJ711" s="73" t="str">
        <f t="shared" si="152"/>
        <v/>
      </c>
      <c r="AK711" s="73" t="str">
        <f t="shared" si="153"/>
        <v/>
      </c>
      <c r="AL711" s="72" t="str">
        <f t="shared" si="154"/>
        <v/>
      </c>
      <c r="AM711" s="71" t="str">
        <f t="shared" si="155"/>
        <v/>
      </c>
    </row>
    <row r="712" spans="2:39" ht="13.8" thickBot="1">
      <c r="B712" s="79">
        <v>44844</v>
      </c>
      <c r="C712" s="78">
        <f>'2019 PSUI Customer Load'!C712+'2019 PSUI Customer Gen'!C712</f>
        <v>1041.3900000000001</v>
      </c>
      <c r="D712" s="78">
        <f>'2019 PSUI Customer Load'!D712+'2019 PSUI Customer Gen'!D712</f>
        <v>1032.5</v>
      </c>
      <c r="E712" s="78">
        <f>'2019 PSUI Customer Load'!E712+'2019 PSUI Customer Gen'!E712</f>
        <v>1035.79</v>
      </c>
      <c r="F712" s="78">
        <f>'2019 PSUI Customer Load'!F712+'2019 PSUI Customer Gen'!F712</f>
        <v>1043.95</v>
      </c>
      <c r="G712" s="78">
        <f>'2019 PSUI Customer Load'!G712+'2019 PSUI Customer Gen'!G712</f>
        <v>1056.97</v>
      </c>
      <c r="H712" s="78">
        <f>'2019 PSUI Customer Load'!H712+'2019 PSUI Customer Gen'!H712</f>
        <v>1079.33</v>
      </c>
      <c r="I712" s="78">
        <f>'2019 PSUI Customer Load'!I712+'2019 PSUI Customer Gen'!I712</f>
        <v>1122.07</v>
      </c>
      <c r="J712" s="78">
        <f>'2019 PSUI Customer Load'!J712+'2019 PSUI Customer Gen'!J712</f>
        <v>1096.17</v>
      </c>
      <c r="K712" s="78">
        <f>'2019 PSUI Customer Load'!K712+'2019 PSUI Customer Gen'!K712</f>
        <v>1093.02</v>
      </c>
      <c r="L712" s="78">
        <f>'2019 PSUI Customer Load'!L712+'2019 PSUI Customer Gen'!L712</f>
        <v>1106.32</v>
      </c>
      <c r="M712" s="78">
        <f>'2019 PSUI Customer Load'!M712+'2019 PSUI Customer Gen'!M712</f>
        <v>1120.81</v>
      </c>
      <c r="N712" s="78">
        <f>'2019 PSUI Customer Load'!N712+'2019 PSUI Customer Gen'!N712</f>
        <v>1131.24</v>
      </c>
      <c r="O712" s="78">
        <f>'2019 PSUI Customer Load'!O712+'2019 PSUI Customer Gen'!O712</f>
        <v>1380.47</v>
      </c>
      <c r="P712" s="78">
        <f>'2019 PSUI Customer Load'!P712+'2019 PSUI Customer Gen'!P712</f>
        <v>1354.43</v>
      </c>
      <c r="Q712" s="78">
        <f>'2019 PSUI Customer Load'!Q712+'2019 PSUI Customer Gen'!Q712</f>
        <v>1337.21</v>
      </c>
      <c r="R712" s="78">
        <f>'2019 PSUI Customer Load'!R712+'2019 PSUI Customer Gen'!R712</f>
        <v>1342.36</v>
      </c>
      <c r="S712" s="78">
        <f>'2019 PSUI Customer Load'!S712+'2019 PSUI Customer Gen'!S712</f>
        <v>1296.3</v>
      </c>
      <c r="T712" s="78">
        <f>'2019 PSUI Customer Load'!T712+'2019 PSUI Customer Gen'!T712</f>
        <v>1236.2</v>
      </c>
      <c r="U712" s="78">
        <f>'2019 PSUI Customer Load'!U712+'2019 PSUI Customer Gen'!U712</f>
        <v>1177.58</v>
      </c>
      <c r="V712" s="78">
        <f>'2019 PSUI Customer Load'!V712+'2019 PSUI Customer Gen'!V712</f>
        <v>1068.5899999999999</v>
      </c>
      <c r="W712" s="78">
        <f>'2019 PSUI Customer Load'!W712+'2019 PSUI Customer Gen'!W712</f>
        <v>1069.53</v>
      </c>
      <c r="X712" s="78">
        <f>'2019 PSUI Customer Load'!X712+'2019 PSUI Customer Gen'!X712</f>
        <v>1050.81</v>
      </c>
      <c r="Y712" s="78">
        <f>'2019 PSUI Customer Load'!Y712+'2019 PSUI Customer Gen'!Y712</f>
        <v>1106.8800000000001</v>
      </c>
      <c r="Z712" s="78">
        <f>'2019 PSUI Customer Load'!Z712+'2019 PSUI Customer Gen'!Z712</f>
        <v>1097.74</v>
      </c>
      <c r="AA712" s="86">
        <f t="shared" si="143"/>
        <v>1380.47</v>
      </c>
      <c r="AB712" s="77">
        <f t="shared" si="144"/>
        <v>2022</v>
      </c>
      <c r="AC712" s="76">
        <f t="shared" si="145"/>
        <v>10</v>
      </c>
      <c r="AD712" s="76" t="str">
        <f t="shared" si="146"/>
        <v/>
      </c>
      <c r="AE712" s="76" t="str">
        <f t="shared" si="147"/>
        <v/>
      </c>
      <c r="AF712" s="74">
        <f t="shared" si="148"/>
        <v>1380.47</v>
      </c>
      <c r="AG712" s="75" t="str">
        <f t="shared" si="149"/>
        <v>13:00</v>
      </c>
      <c r="AH712" s="74">
        <f t="shared" si="150"/>
        <v>28858.130000000005</v>
      </c>
      <c r="AI712" s="73" t="str">
        <f t="shared" si="151"/>
        <v/>
      </c>
      <c r="AJ712" s="73" t="str">
        <f t="shared" si="152"/>
        <v/>
      </c>
      <c r="AK712" s="73" t="str">
        <f t="shared" si="153"/>
        <v/>
      </c>
      <c r="AL712" s="72" t="str">
        <f t="shared" si="154"/>
        <v/>
      </c>
      <c r="AM712" s="71" t="str">
        <f t="shared" si="155"/>
        <v/>
      </c>
    </row>
    <row r="713" spans="2:39" ht="13.8" thickBot="1">
      <c r="B713" s="79">
        <v>44845</v>
      </c>
      <c r="C713" s="78">
        <f>'2019 PSUI Customer Load'!C713+'2019 PSUI Customer Gen'!C713</f>
        <v>1104.18</v>
      </c>
      <c r="D713" s="78">
        <f>'2019 PSUI Customer Load'!D713+'2019 PSUI Customer Gen'!D713</f>
        <v>1098.4100000000001</v>
      </c>
      <c r="E713" s="78">
        <f>'2019 PSUI Customer Load'!E713+'2019 PSUI Customer Gen'!E713</f>
        <v>1093.51</v>
      </c>
      <c r="F713" s="78">
        <f>'2019 PSUI Customer Load'!F713+'2019 PSUI Customer Gen'!F713</f>
        <v>1122.98</v>
      </c>
      <c r="G713" s="78">
        <f>'2019 PSUI Customer Load'!G713+'2019 PSUI Customer Gen'!G713</f>
        <v>1148.1099999999999</v>
      </c>
      <c r="H713" s="78">
        <f>'2019 PSUI Customer Load'!H713+'2019 PSUI Customer Gen'!H713</f>
        <v>1190.1099999999999</v>
      </c>
      <c r="I713" s="78">
        <f>'2019 PSUI Customer Load'!I713+'2019 PSUI Customer Gen'!I713</f>
        <v>1280.1300000000001</v>
      </c>
      <c r="J713" s="78">
        <f>'2019 PSUI Customer Load'!J713+'2019 PSUI Customer Gen'!J713</f>
        <v>1304.56</v>
      </c>
      <c r="K713" s="78">
        <f>'2019 PSUI Customer Load'!K713+'2019 PSUI Customer Gen'!K713</f>
        <v>1271.4100000000001</v>
      </c>
      <c r="L713" s="78">
        <f>'2019 PSUI Customer Load'!L713+'2019 PSUI Customer Gen'!L713</f>
        <v>1509.9</v>
      </c>
      <c r="M713" s="78">
        <f>'2019 PSUI Customer Load'!M713+'2019 PSUI Customer Gen'!M713</f>
        <v>1662.75</v>
      </c>
      <c r="N713" s="78">
        <f>'2019 PSUI Customer Load'!N713+'2019 PSUI Customer Gen'!N713</f>
        <v>1639.61</v>
      </c>
      <c r="O713" s="78">
        <f>'2019 PSUI Customer Load'!O713+'2019 PSUI Customer Gen'!O713</f>
        <v>1659.74</v>
      </c>
      <c r="P713" s="78">
        <f>'2019 PSUI Customer Load'!P713+'2019 PSUI Customer Gen'!P713</f>
        <v>1671.11</v>
      </c>
      <c r="Q713" s="78">
        <f>'2019 PSUI Customer Load'!Q713+'2019 PSUI Customer Gen'!Q713</f>
        <v>1676.54</v>
      </c>
      <c r="R713" s="78">
        <f>'2019 PSUI Customer Load'!R713+'2019 PSUI Customer Gen'!R713</f>
        <v>1633.42</v>
      </c>
      <c r="S713" s="78">
        <f>'2019 PSUI Customer Load'!S713+'2019 PSUI Customer Gen'!S713</f>
        <v>1545.71</v>
      </c>
      <c r="T713" s="78">
        <f>'2019 PSUI Customer Load'!T713+'2019 PSUI Customer Gen'!T713</f>
        <v>1483.34</v>
      </c>
      <c r="U713" s="78">
        <f>'2019 PSUI Customer Load'!U713+'2019 PSUI Customer Gen'!U713</f>
        <v>1466.96</v>
      </c>
      <c r="V713" s="78">
        <f>'2019 PSUI Customer Load'!V713+'2019 PSUI Customer Gen'!V713</f>
        <v>1403.18</v>
      </c>
      <c r="W713" s="78">
        <f>'2019 PSUI Customer Load'!W713+'2019 PSUI Customer Gen'!W713</f>
        <v>1354.92</v>
      </c>
      <c r="X713" s="78">
        <f>'2019 PSUI Customer Load'!X713+'2019 PSUI Customer Gen'!X713</f>
        <v>1299.3800000000001</v>
      </c>
      <c r="Y713" s="78">
        <f>'2019 PSUI Customer Load'!Y713+'2019 PSUI Customer Gen'!Y713</f>
        <v>1274.1400000000001</v>
      </c>
      <c r="Z713" s="78">
        <f>'2019 PSUI Customer Load'!Z713+'2019 PSUI Customer Gen'!Z713</f>
        <v>1307.1400000000001</v>
      </c>
      <c r="AA713" s="86">
        <f t="shared" si="143"/>
        <v>1676.54</v>
      </c>
      <c r="AB713" s="77">
        <f t="shared" si="144"/>
        <v>2022</v>
      </c>
      <c r="AC713" s="76">
        <f t="shared" si="145"/>
        <v>10</v>
      </c>
      <c r="AD713" s="76" t="str">
        <f t="shared" si="146"/>
        <v/>
      </c>
      <c r="AE713" s="76" t="str">
        <f t="shared" si="147"/>
        <v/>
      </c>
      <c r="AF713" s="74">
        <f t="shared" si="148"/>
        <v>1676.54</v>
      </c>
      <c r="AG713" s="75" t="str">
        <f t="shared" si="149"/>
        <v>15:00</v>
      </c>
      <c r="AH713" s="74">
        <f t="shared" si="150"/>
        <v>34877.780000000006</v>
      </c>
      <c r="AI713" s="73" t="str">
        <f t="shared" si="151"/>
        <v/>
      </c>
      <c r="AJ713" s="73" t="str">
        <f t="shared" si="152"/>
        <v/>
      </c>
      <c r="AK713" s="73" t="str">
        <f t="shared" si="153"/>
        <v/>
      </c>
      <c r="AL713" s="72" t="str">
        <f t="shared" si="154"/>
        <v/>
      </c>
      <c r="AM713" s="71" t="str">
        <f t="shared" si="155"/>
        <v/>
      </c>
    </row>
    <row r="714" spans="2:39" ht="13.8" thickBot="1">
      <c r="B714" s="79">
        <v>44846</v>
      </c>
      <c r="C714" s="78">
        <f>'2019 PSUI Customer Load'!C714+'2019 PSUI Customer Gen'!C714</f>
        <v>1304.98</v>
      </c>
      <c r="D714" s="78">
        <f>'2019 PSUI Customer Load'!D714+'2019 PSUI Customer Gen'!D714</f>
        <v>1224.55</v>
      </c>
      <c r="E714" s="78">
        <f>'2019 PSUI Customer Load'!E714+'2019 PSUI Customer Gen'!E714</f>
        <v>1227.31</v>
      </c>
      <c r="F714" s="78">
        <f>'2019 PSUI Customer Load'!F714+'2019 PSUI Customer Gen'!F714</f>
        <v>1239.18</v>
      </c>
      <c r="G714" s="78">
        <f>'2019 PSUI Customer Load'!G714+'2019 PSUI Customer Gen'!G714</f>
        <v>1220</v>
      </c>
      <c r="H714" s="78">
        <f>'2019 PSUI Customer Load'!H714+'2019 PSUI Customer Gen'!H714</f>
        <v>1238.83</v>
      </c>
      <c r="I714" s="78">
        <f>'2019 PSUI Customer Load'!I714+'2019 PSUI Customer Gen'!I714</f>
        <v>1312.75</v>
      </c>
      <c r="J714" s="78">
        <f>'2019 PSUI Customer Load'!J714+'2019 PSUI Customer Gen'!J714</f>
        <v>1338.65</v>
      </c>
      <c r="K714" s="78">
        <f>'2019 PSUI Customer Load'!K714+'2019 PSUI Customer Gen'!K714</f>
        <v>1405.64</v>
      </c>
      <c r="L714" s="78">
        <f>'2019 PSUI Customer Load'!L714+'2019 PSUI Customer Gen'!L714</f>
        <v>1580.81</v>
      </c>
      <c r="M714" s="78">
        <f>'2019 PSUI Customer Load'!M714+'2019 PSUI Customer Gen'!M714</f>
        <v>1587.08</v>
      </c>
      <c r="N714" s="78">
        <f>'2019 PSUI Customer Load'!N714+'2019 PSUI Customer Gen'!N714</f>
        <v>1583.54</v>
      </c>
      <c r="O714" s="78">
        <f>'2019 PSUI Customer Load'!O714+'2019 PSUI Customer Gen'!O714</f>
        <v>1585.01</v>
      </c>
      <c r="P714" s="78">
        <f>'2019 PSUI Customer Load'!P714+'2019 PSUI Customer Gen'!P714</f>
        <v>1595.86</v>
      </c>
      <c r="Q714" s="78">
        <f>'2019 PSUI Customer Load'!Q714+'2019 PSUI Customer Gen'!Q714</f>
        <v>1601.36</v>
      </c>
      <c r="R714" s="78">
        <f>'2019 PSUI Customer Load'!R714+'2019 PSUI Customer Gen'!R714</f>
        <v>1588.62</v>
      </c>
      <c r="S714" s="78">
        <f>'2019 PSUI Customer Load'!S714+'2019 PSUI Customer Gen'!S714</f>
        <v>1504.23</v>
      </c>
      <c r="T714" s="78">
        <f>'2019 PSUI Customer Load'!T714+'2019 PSUI Customer Gen'!T714</f>
        <v>1471.89</v>
      </c>
      <c r="U714" s="78">
        <f>'2019 PSUI Customer Load'!U714+'2019 PSUI Customer Gen'!U714</f>
        <v>1451.14</v>
      </c>
      <c r="V714" s="78">
        <f>'2019 PSUI Customer Load'!V714+'2019 PSUI Customer Gen'!V714</f>
        <v>1441.62</v>
      </c>
      <c r="W714" s="78">
        <f>'2019 PSUI Customer Load'!W714+'2019 PSUI Customer Gen'!W714</f>
        <v>1436.26</v>
      </c>
      <c r="X714" s="78">
        <f>'2019 PSUI Customer Load'!X714+'2019 PSUI Customer Gen'!X714</f>
        <v>1356.11</v>
      </c>
      <c r="Y714" s="78">
        <f>'2019 PSUI Customer Load'!Y714+'2019 PSUI Customer Gen'!Y714</f>
        <v>1404.41</v>
      </c>
      <c r="Z714" s="78">
        <f>'2019 PSUI Customer Load'!Z714+'2019 PSUI Customer Gen'!Z714</f>
        <v>1433.5</v>
      </c>
      <c r="AA714" s="86">
        <f t="shared" si="143"/>
        <v>1601.36</v>
      </c>
      <c r="AB714" s="77">
        <f t="shared" si="144"/>
        <v>2022</v>
      </c>
      <c r="AC714" s="76">
        <f t="shared" si="145"/>
        <v>10</v>
      </c>
      <c r="AD714" s="76" t="str">
        <f t="shared" si="146"/>
        <v/>
      </c>
      <c r="AE714" s="76" t="str">
        <f t="shared" si="147"/>
        <v/>
      </c>
      <c r="AF714" s="74">
        <f t="shared" si="148"/>
        <v>1601.36</v>
      </c>
      <c r="AG714" s="75" t="str">
        <f t="shared" si="149"/>
        <v>15:00</v>
      </c>
      <c r="AH714" s="74">
        <f t="shared" si="150"/>
        <v>35734.689999999988</v>
      </c>
      <c r="AI714" s="73" t="str">
        <f t="shared" si="151"/>
        <v/>
      </c>
      <c r="AJ714" s="73" t="str">
        <f t="shared" si="152"/>
        <v/>
      </c>
      <c r="AK714" s="73" t="str">
        <f t="shared" si="153"/>
        <v/>
      </c>
      <c r="AL714" s="72" t="str">
        <f t="shared" si="154"/>
        <v/>
      </c>
      <c r="AM714" s="71" t="str">
        <f t="shared" si="155"/>
        <v/>
      </c>
    </row>
    <row r="715" spans="2:39" ht="13.8" thickBot="1">
      <c r="B715" s="79">
        <v>44847</v>
      </c>
      <c r="C715" s="78">
        <f>'2019 PSUI Customer Load'!C715+'2019 PSUI Customer Gen'!C715</f>
        <v>1366.86</v>
      </c>
      <c r="D715" s="78">
        <f>'2019 PSUI Customer Load'!D715+'2019 PSUI Customer Gen'!D715</f>
        <v>1318.21</v>
      </c>
      <c r="E715" s="78">
        <f>'2019 PSUI Customer Load'!E715+'2019 PSUI Customer Gen'!E715</f>
        <v>1303.3599999999999</v>
      </c>
      <c r="F715" s="78">
        <f>'2019 PSUI Customer Load'!F715+'2019 PSUI Customer Gen'!F715</f>
        <v>1308.6500000000001</v>
      </c>
      <c r="G715" s="78">
        <f>'2019 PSUI Customer Load'!G715+'2019 PSUI Customer Gen'!G715</f>
        <v>1253.5999999999999</v>
      </c>
      <c r="H715" s="78">
        <f>'2019 PSUI Customer Load'!H715+'2019 PSUI Customer Gen'!H715</f>
        <v>1253.07</v>
      </c>
      <c r="I715" s="78">
        <f>'2019 PSUI Customer Load'!I715+'2019 PSUI Customer Gen'!I715</f>
        <v>1325.06</v>
      </c>
      <c r="J715" s="78">
        <f>'2019 PSUI Customer Load'!J715+'2019 PSUI Customer Gen'!J715</f>
        <v>1322.72</v>
      </c>
      <c r="K715" s="78">
        <f>'2019 PSUI Customer Load'!K715+'2019 PSUI Customer Gen'!K715</f>
        <v>1240.75</v>
      </c>
      <c r="L715" s="78">
        <f>'2019 PSUI Customer Load'!L715+'2019 PSUI Customer Gen'!L715</f>
        <v>1259.4000000000001</v>
      </c>
      <c r="M715" s="78">
        <f>'2019 PSUI Customer Load'!M715+'2019 PSUI Customer Gen'!M715</f>
        <v>1284.78</v>
      </c>
      <c r="N715" s="78">
        <f>'2019 PSUI Customer Load'!N715+'2019 PSUI Customer Gen'!N715</f>
        <v>1336.13</v>
      </c>
      <c r="O715" s="78">
        <f>'2019 PSUI Customer Load'!O715+'2019 PSUI Customer Gen'!O715</f>
        <v>1404.62</v>
      </c>
      <c r="P715" s="78">
        <f>'2019 PSUI Customer Load'!P715+'2019 PSUI Customer Gen'!P715</f>
        <v>1349.18</v>
      </c>
      <c r="Q715" s="78">
        <f>'2019 PSUI Customer Load'!Q715+'2019 PSUI Customer Gen'!Q715</f>
        <v>1229.4100000000001</v>
      </c>
      <c r="R715" s="78">
        <f>'2019 PSUI Customer Load'!R715+'2019 PSUI Customer Gen'!R715</f>
        <v>1188.67</v>
      </c>
      <c r="S715" s="78">
        <f>'2019 PSUI Customer Load'!S715+'2019 PSUI Customer Gen'!S715</f>
        <v>1135.26</v>
      </c>
      <c r="T715" s="78">
        <f>'2019 PSUI Customer Load'!T715+'2019 PSUI Customer Gen'!T715</f>
        <v>1114.68</v>
      </c>
      <c r="U715" s="78">
        <f>'2019 PSUI Customer Load'!U715+'2019 PSUI Customer Gen'!U715</f>
        <v>1110.52</v>
      </c>
      <c r="V715" s="78">
        <f>'2019 PSUI Customer Load'!V715+'2019 PSUI Customer Gen'!V715</f>
        <v>1082.8</v>
      </c>
      <c r="W715" s="78">
        <f>'2019 PSUI Customer Load'!W715+'2019 PSUI Customer Gen'!W715</f>
        <v>1065.1199999999999</v>
      </c>
      <c r="X715" s="78">
        <f>'2019 PSUI Customer Load'!X715+'2019 PSUI Customer Gen'!X715</f>
        <v>1085.42</v>
      </c>
      <c r="Y715" s="78">
        <f>'2019 PSUI Customer Load'!Y715+'2019 PSUI Customer Gen'!Y715</f>
        <v>1108.7</v>
      </c>
      <c r="Z715" s="78">
        <f>'2019 PSUI Customer Load'!Z715+'2019 PSUI Customer Gen'!Z715</f>
        <v>1095.6400000000001</v>
      </c>
      <c r="AA715" s="86">
        <f t="shared" si="143"/>
        <v>1404.62</v>
      </c>
      <c r="AB715" s="77">
        <f t="shared" si="144"/>
        <v>2022</v>
      </c>
      <c r="AC715" s="76">
        <f t="shared" si="145"/>
        <v>10</v>
      </c>
      <c r="AD715" s="76" t="str">
        <f t="shared" si="146"/>
        <v/>
      </c>
      <c r="AE715" s="76" t="str">
        <f t="shared" si="147"/>
        <v/>
      </c>
      <c r="AF715" s="74">
        <f t="shared" si="148"/>
        <v>1404.62</v>
      </c>
      <c r="AG715" s="75" t="str">
        <f t="shared" si="149"/>
        <v>13:00</v>
      </c>
      <c r="AH715" s="74">
        <f t="shared" si="150"/>
        <v>30947.229999999996</v>
      </c>
      <c r="AI715" s="73" t="str">
        <f t="shared" si="151"/>
        <v/>
      </c>
      <c r="AJ715" s="73" t="str">
        <f t="shared" si="152"/>
        <v/>
      </c>
      <c r="AK715" s="73" t="str">
        <f t="shared" si="153"/>
        <v/>
      </c>
      <c r="AL715" s="72" t="str">
        <f t="shared" si="154"/>
        <v/>
      </c>
      <c r="AM715" s="71" t="str">
        <f t="shared" si="155"/>
        <v/>
      </c>
    </row>
    <row r="716" spans="2:39" ht="13.8" thickBot="1">
      <c r="B716" s="79">
        <v>44848</v>
      </c>
      <c r="C716" s="78">
        <f>'2019 PSUI Customer Load'!C716+'2019 PSUI Customer Gen'!C716</f>
        <v>1091.97</v>
      </c>
      <c r="D716" s="78">
        <f>'2019 PSUI Customer Load'!D716+'2019 PSUI Customer Gen'!D716</f>
        <v>1080.98</v>
      </c>
      <c r="E716" s="78">
        <f>'2019 PSUI Customer Load'!E716+'2019 PSUI Customer Gen'!E716</f>
        <v>1092.32</v>
      </c>
      <c r="F716" s="78">
        <f>'2019 PSUI Customer Load'!F716+'2019 PSUI Customer Gen'!F716</f>
        <v>1110.8</v>
      </c>
      <c r="G716" s="78">
        <f>'2019 PSUI Customer Load'!G716+'2019 PSUI Customer Gen'!G716</f>
        <v>1120.04</v>
      </c>
      <c r="H716" s="78">
        <f>'2019 PSUI Customer Load'!H716+'2019 PSUI Customer Gen'!H716</f>
        <v>1167.29</v>
      </c>
      <c r="I716" s="78">
        <f>'2019 PSUI Customer Load'!I716+'2019 PSUI Customer Gen'!I716</f>
        <v>1249.99</v>
      </c>
      <c r="J716" s="78">
        <f>'2019 PSUI Customer Load'!J716+'2019 PSUI Customer Gen'!J716</f>
        <v>1246.46</v>
      </c>
      <c r="K716" s="78">
        <f>'2019 PSUI Customer Load'!K716+'2019 PSUI Customer Gen'!K716</f>
        <v>1293.5999999999999</v>
      </c>
      <c r="L716" s="78">
        <f>'2019 PSUI Customer Load'!L716+'2019 PSUI Customer Gen'!L716</f>
        <v>1325.45</v>
      </c>
      <c r="M716" s="78">
        <f>'2019 PSUI Customer Load'!M716+'2019 PSUI Customer Gen'!M716</f>
        <v>1284.92</v>
      </c>
      <c r="N716" s="78">
        <f>'2019 PSUI Customer Load'!N716+'2019 PSUI Customer Gen'!N716</f>
        <v>1244.6400000000001</v>
      </c>
      <c r="O716" s="78">
        <f>'2019 PSUI Customer Load'!O716+'2019 PSUI Customer Gen'!O716</f>
        <v>1257.0999999999999</v>
      </c>
      <c r="P716" s="78">
        <f>'2019 PSUI Customer Load'!P716+'2019 PSUI Customer Gen'!P716</f>
        <v>1239.8399999999999</v>
      </c>
      <c r="Q716" s="78">
        <f>'2019 PSUI Customer Load'!Q716+'2019 PSUI Customer Gen'!Q716</f>
        <v>1239.42</v>
      </c>
      <c r="R716" s="78">
        <f>'2019 PSUI Customer Load'!R716+'2019 PSUI Customer Gen'!R716</f>
        <v>1405.64</v>
      </c>
      <c r="S716" s="78">
        <f>'2019 PSUI Customer Load'!S716+'2019 PSUI Customer Gen'!S716</f>
        <v>1237.74</v>
      </c>
      <c r="T716" s="78">
        <f>'2019 PSUI Customer Load'!T716+'2019 PSUI Customer Gen'!T716</f>
        <v>1144.4000000000001</v>
      </c>
      <c r="U716" s="78">
        <f>'2019 PSUI Customer Load'!U716+'2019 PSUI Customer Gen'!U716</f>
        <v>1140.06</v>
      </c>
      <c r="V716" s="78">
        <f>'2019 PSUI Customer Load'!V716+'2019 PSUI Customer Gen'!V716</f>
        <v>1109.29</v>
      </c>
      <c r="W716" s="78">
        <f>'2019 PSUI Customer Load'!W716+'2019 PSUI Customer Gen'!W716</f>
        <v>1106.07</v>
      </c>
      <c r="X716" s="78">
        <f>'2019 PSUI Customer Load'!X716+'2019 PSUI Customer Gen'!X716</f>
        <v>1086.8900000000001</v>
      </c>
      <c r="Y716" s="78">
        <f>'2019 PSUI Customer Load'!Y716+'2019 PSUI Customer Gen'!Y716</f>
        <v>1057.42</v>
      </c>
      <c r="Z716" s="78">
        <f>'2019 PSUI Customer Load'!Z716+'2019 PSUI Customer Gen'!Z716</f>
        <v>1081.4000000000001</v>
      </c>
      <c r="AA716" s="86">
        <f t="shared" si="143"/>
        <v>1405.64</v>
      </c>
      <c r="AB716" s="77">
        <f t="shared" si="144"/>
        <v>2022</v>
      </c>
      <c r="AC716" s="76">
        <f t="shared" si="145"/>
        <v>10</v>
      </c>
      <c r="AD716" s="76" t="str">
        <f t="shared" si="146"/>
        <v/>
      </c>
      <c r="AE716" s="76" t="str">
        <f t="shared" si="147"/>
        <v/>
      </c>
      <c r="AF716" s="74">
        <f t="shared" si="148"/>
        <v>1405.64</v>
      </c>
      <c r="AG716" s="75" t="str">
        <f t="shared" si="149"/>
        <v>16:00</v>
      </c>
      <c r="AH716" s="74">
        <f t="shared" si="150"/>
        <v>29819.370000000003</v>
      </c>
      <c r="AI716" s="73" t="str">
        <f t="shared" si="151"/>
        <v/>
      </c>
      <c r="AJ716" s="73" t="str">
        <f t="shared" si="152"/>
        <v/>
      </c>
      <c r="AK716" s="73" t="str">
        <f t="shared" si="153"/>
        <v/>
      </c>
      <c r="AL716" s="72" t="str">
        <f t="shared" si="154"/>
        <v/>
      </c>
      <c r="AM716" s="71" t="str">
        <f t="shared" si="155"/>
        <v/>
      </c>
    </row>
    <row r="717" spans="2:39" ht="13.8" thickBot="1">
      <c r="B717" s="79">
        <v>44849</v>
      </c>
      <c r="C717" s="78">
        <f>'2019 PSUI Customer Load'!C717+'2019 PSUI Customer Gen'!C717</f>
        <v>1063.1199999999999</v>
      </c>
      <c r="D717" s="78">
        <f>'2019 PSUI Customer Load'!D717+'2019 PSUI Customer Gen'!D717</f>
        <v>1053.96</v>
      </c>
      <c r="E717" s="78">
        <f>'2019 PSUI Customer Load'!E717+'2019 PSUI Customer Gen'!E717</f>
        <v>1033.6600000000001</v>
      </c>
      <c r="F717" s="78">
        <f>'2019 PSUI Customer Load'!F717+'2019 PSUI Customer Gen'!F717</f>
        <v>1030.79</v>
      </c>
      <c r="G717" s="78">
        <f>'2019 PSUI Customer Load'!G717+'2019 PSUI Customer Gen'!G717</f>
        <v>1033.8699999999999</v>
      </c>
      <c r="H717" s="78">
        <f>'2019 PSUI Customer Load'!H717+'2019 PSUI Customer Gen'!H717</f>
        <v>1083.71</v>
      </c>
      <c r="I717" s="78">
        <f>'2019 PSUI Customer Load'!I717+'2019 PSUI Customer Gen'!I717</f>
        <v>1140.4100000000001</v>
      </c>
      <c r="J717" s="78">
        <f>'2019 PSUI Customer Load'!J717+'2019 PSUI Customer Gen'!J717</f>
        <v>1132.1099999999999</v>
      </c>
      <c r="K717" s="78">
        <f>'2019 PSUI Customer Load'!K717+'2019 PSUI Customer Gen'!K717</f>
        <v>1142.26</v>
      </c>
      <c r="L717" s="78">
        <f>'2019 PSUI Customer Load'!L717+'2019 PSUI Customer Gen'!L717</f>
        <v>1150.56</v>
      </c>
      <c r="M717" s="78">
        <f>'2019 PSUI Customer Load'!M717+'2019 PSUI Customer Gen'!M717</f>
        <v>1157.6600000000001</v>
      </c>
      <c r="N717" s="78">
        <f>'2019 PSUI Customer Load'!N717+'2019 PSUI Customer Gen'!N717</f>
        <v>1118.8499999999999</v>
      </c>
      <c r="O717" s="78">
        <f>'2019 PSUI Customer Load'!O717+'2019 PSUI Customer Gen'!O717</f>
        <v>1122.3399999999999</v>
      </c>
      <c r="P717" s="78">
        <f>'2019 PSUI Customer Load'!P717+'2019 PSUI Customer Gen'!P717</f>
        <v>1126.69</v>
      </c>
      <c r="Q717" s="78">
        <f>'2019 PSUI Customer Load'!Q717+'2019 PSUI Customer Gen'!Q717</f>
        <v>1128.1199999999999</v>
      </c>
      <c r="R717" s="78">
        <f>'2019 PSUI Customer Load'!R717+'2019 PSUI Customer Gen'!R717</f>
        <v>1137.4000000000001</v>
      </c>
      <c r="S717" s="78">
        <f>'2019 PSUI Customer Load'!S717+'2019 PSUI Customer Gen'!S717</f>
        <v>1091.4000000000001</v>
      </c>
      <c r="T717" s="78">
        <f>'2019 PSUI Customer Load'!T717+'2019 PSUI Customer Gen'!T717</f>
        <v>1096.52</v>
      </c>
      <c r="U717" s="78">
        <f>'2019 PSUI Customer Load'!U717+'2019 PSUI Customer Gen'!U717</f>
        <v>1120.04</v>
      </c>
      <c r="V717" s="78">
        <f>'2019 PSUI Customer Load'!V717+'2019 PSUI Customer Gen'!V717</f>
        <v>1097.42</v>
      </c>
      <c r="W717" s="78">
        <f>'2019 PSUI Customer Load'!W717+'2019 PSUI Customer Gen'!W717</f>
        <v>1074.33</v>
      </c>
      <c r="X717" s="78">
        <f>'2019 PSUI Customer Load'!X717+'2019 PSUI Customer Gen'!X717</f>
        <v>1056.83</v>
      </c>
      <c r="Y717" s="78">
        <f>'2019 PSUI Customer Load'!Y717+'2019 PSUI Customer Gen'!Y717</f>
        <v>1081.29</v>
      </c>
      <c r="Z717" s="78">
        <f>'2019 PSUI Customer Load'!Z717+'2019 PSUI Customer Gen'!Z717</f>
        <v>1062.74</v>
      </c>
      <c r="AA717" s="86">
        <f t="shared" si="143"/>
        <v>1157.6600000000001</v>
      </c>
      <c r="AB717" s="77">
        <f t="shared" si="144"/>
        <v>2022</v>
      </c>
      <c r="AC717" s="76">
        <f t="shared" si="145"/>
        <v>10</v>
      </c>
      <c r="AD717" s="76" t="str">
        <f t="shared" si="146"/>
        <v/>
      </c>
      <c r="AE717" s="76" t="str">
        <f t="shared" si="147"/>
        <v/>
      </c>
      <c r="AF717" s="74">
        <f t="shared" si="148"/>
        <v>1157.6600000000001</v>
      </c>
      <c r="AG717" s="75" t="str">
        <f t="shared" si="149"/>
        <v>11:00</v>
      </c>
      <c r="AH717" s="74">
        <f t="shared" si="150"/>
        <v>27493.740000000013</v>
      </c>
      <c r="AI717" s="73" t="str">
        <f t="shared" si="151"/>
        <v/>
      </c>
      <c r="AJ717" s="73" t="str">
        <f t="shared" si="152"/>
        <v/>
      </c>
      <c r="AK717" s="73" t="str">
        <f t="shared" si="153"/>
        <v/>
      </c>
      <c r="AL717" s="72" t="str">
        <f t="shared" si="154"/>
        <v/>
      </c>
      <c r="AM717" s="71" t="str">
        <f t="shared" si="155"/>
        <v/>
      </c>
    </row>
    <row r="718" spans="2:39" ht="13.8" thickBot="1">
      <c r="B718" s="79">
        <v>44850</v>
      </c>
      <c r="C718" s="78">
        <f>'2019 PSUI Customer Load'!C718+'2019 PSUI Customer Gen'!C718</f>
        <v>1045.6600000000001</v>
      </c>
      <c r="D718" s="78">
        <f>'2019 PSUI Customer Load'!D718+'2019 PSUI Customer Gen'!D718</f>
        <v>1092.07</v>
      </c>
      <c r="E718" s="78">
        <f>'2019 PSUI Customer Load'!E718+'2019 PSUI Customer Gen'!E718</f>
        <v>1083.7</v>
      </c>
      <c r="F718" s="78">
        <f>'2019 PSUI Customer Load'!F718+'2019 PSUI Customer Gen'!F718</f>
        <v>1082.55</v>
      </c>
      <c r="G718" s="78">
        <f>'2019 PSUI Customer Load'!G718+'2019 PSUI Customer Gen'!G718</f>
        <v>1061.83</v>
      </c>
      <c r="H718" s="78">
        <f>'2019 PSUI Customer Load'!H718+'2019 PSUI Customer Gen'!H718</f>
        <v>1113.9100000000001</v>
      </c>
      <c r="I718" s="78">
        <f>'2019 PSUI Customer Load'!I718+'2019 PSUI Customer Gen'!I718</f>
        <v>1145.6199999999999</v>
      </c>
      <c r="J718" s="78">
        <f>'2019 PSUI Customer Load'!J718+'2019 PSUI Customer Gen'!J718</f>
        <v>1140.27</v>
      </c>
      <c r="K718" s="78">
        <f>'2019 PSUI Customer Load'!K718+'2019 PSUI Customer Gen'!K718</f>
        <v>1140.27</v>
      </c>
      <c r="L718" s="78">
        <f>'2019 PSUI Customer Load'!L718+'2019 PSUI Customer Gen'!L718</f>
        <v>1155.04</v>
      </c>
      <c r="M718" s="78">
        <f>'2019 PSUI Customer Load'!M718+'2019 PSUI Customer Gen'!M718</f>
        <v>1160.53</v>
      </c>
      <c r="N718" s="78">
        <f>'2019 PSUI Customer Load'!N718+'2019 PSUI Customer Gen'!N718</f>
        <v>1191.78</v>
      </c>
      <c r="O718" s="78">
        <f>'2019 PSUI Customer Load'!O718+'2019 PSUI Customer Gen'!O718</f>
        <v>1328.15</v>
      </c>
      <c r="P718" s="78">
        <f>'2019 PSUI Customer Load'!P718+'2019 PSUI Customer Gen'!P718</f>
        <v>1457.65</v>
      </c>
      <c r="Q718" s="78">
        <f>'2019 PSUI Customer Load'!Q718+'2019 PSUI Customer Gen'!Q718</f>
        <v>1387.61</v>
      </c>
      <c r="R718" s="78">
        <f>'2019 PSUI Customer Load'!R718+'2019 PSUI Customer Gen'!R718</f>
        <v>1377.15</v>
      </c>
      <c r="S718" s="78">
        <f>'2019 PSUI Customer Load'!S718+'2019 PSUI Customer Gen'!S718</f>
        <v>1271.4100000000001</v>
      </c>
      <c r="T718" s="78">
        <f>'2019 PSUI Customer Load'!T718+'2019 PSUI Customer Gen'!T718</f>
        <v>1212.6099999999999</v>
      </c>
      <c r="U718" s="78">
        <f>'2019 PSUI Customer Load'!U718+'2019 PSUI Customer Gen'!U718</f>
        <v>1160.92</v>
      </c>
      <c r="V718" s="78">
        <f>'2019 PSUI Customer Load'!V718+'2019 PSUI Customer Gen'!V718</f>
        <v>1078.42</v>
      </c>
      <c r="W718" s="78">
        <f>'2019 PSUI Customer Load'!W718+'2019 PSUI Customer Gen'!W718</f>
        <v>1072.47</v>
      </c>
      <c r="X718" s="78">
        <f>'2019 PSUI Customer Load'!X718+'2019 PSUI Customer Gen'!X718</f>
        <v>1058.5</v>
      </c>
      <c r="Y718" s="78">
        <f>'2019 PSUI Customer Load'!Y718+'2019 PSUI Customer Gen'!Y718</f>
        <v>1037.6099999999999</v>
      </c>
      <c r="Z718" s="78">
        <f>'2019 PSUI Customer Load'!Z718+'2019 PSUI Customer Gen'!Z718</f>
        <v>1041.67</v>
      </c>
      <c r="AA718" s="86">
        <f t="shared" si="143"/>
        <v>1457.65</v>
      </c>
      <c r="AB718" s="77">
        <f t="shared" si="144"/>
        <v>2022</v>
      </c>
      <c r="AC718" s="76">
        <f t="shared" si="145"/>
        <v>10</v>
      </c>
      <c r="AD718" s="76" t="str">
        <f t="shared" si="146"/>
        <v/>
      </c>
      <c r="AE718" s="76" t="str">
        <f t="shared" si="147"/>
        <v/>
      </c>
      <c r="AF718" s="74">
        <f t="shared" si="148"/>
        <v>1457.65</v>
      </c>
      <c r="AG718" s="75" t="str">
        <f t="shared" si="149"/>
        <v>14:00</v>
      </c>
      <c r="AH718" s="74">
        <f t="shared" si="150"/>
        <v>29355.050000000003</v>
      </c>
      <c r="AI718" s="73" t="str">
        <f t="shared" si="151"/>
        <v/>
      </c>
      <c r="AJ718" s="73" t="str">
        <f t="shared" si="152"/>
        <v/>
      </c>
      <c r="AK718" s="73" t="str">
        <f t="shared" si="153"/>
        <v/>
      </c>
      <c r="AL718" s="72" t="str">
        <f t="shared" si="154"/>
        <v/>
      </c>
      <c r="AM718" s="71" t="str">
        <f t="shared" si="155"/>
        <v/>
      </c>
    </row>
    <row r="719" spans="2:39" ht="13.8" thickBot="1">
      <c r="B719" s="79">
        <v>44851</v>
      </c>
      <c r="C719" s="78">
        <f>'2019 PSUI Customer Load'!C719+'2019 PSUI Customer Gen'!C719</f>
        <v>1026.5899999999999</v>
      </c>
      <c r="D719" s="78">
        <f>'2019 PSUI Customer Load'!D719+'2019 PSUI Customer Gen'!D719</f>
        <v>1030.0899999999999</v>
      </c>
      <c r="E719" s="78">
        <f>'2019 PSUI Customer Load'!E719+'2019 PSUI Customer Gen'!E719</f>
        <v>1048.22</v>
      </c>
      <c r="F719" s="78">
        <f>'2019 PSUI Customer Load'!F719+'2019 PSUI Customer Gen'!F719</f>
        <v>1059.5899999999999</v>
      </c>
      <c r="G719" s="78">
        <f>'2019 PSUI Customer Load'!G719+'2019 PSUI Customer Gen'!G719</f>
        <v>1065.3</v>
      </c>
      <c r="H719" s="78">
        <f>'2019 PSUI Customer Load'!H719+'2019 PSUI Customer Gen'!H719</f>
        <v>1125.46</v>
      </c>
      <c r="I719" s="78">
        <f>'2019 PSUI Customer Load'!I719+'2019 PSUI Customer Gen'!I719</f>
        <v>1265.29</v>
      </c>
      <c r="J719" s="78">
        <f>'2019 PSUI Customer Load'!J719+'2019 PSUI Customer Gen'!J719</f>
        <v>1257.31</v>
      </c>
      <c r="K719" s="78">
        <f>'2019 PSUI Customer Load'!K719+'2019 PSUI Customer Gen'!K719</f>
        <v>1262.73</v>
      </c>
      <c r="L719" s="78">
        <f>'2019 PSUI Customer Load'!L719+'2019 PSUI Customer Gen'!L719</f>
        <v>1289.68</v>
      </c>
      <c r="M719" s="78">
        <f>'2019 PSUI Customer Load'!M719+'2019 PSUI Customer Gen'!M719</f>
        <v>1300.92</v>
      </c>
      <c r="N719" s="78">
        <f>'2019 PSUI Customer Load'!N719+'2019 PSUI Customer Gen'!N719</f>
        <v>1273.23</v>
      </c>
      <c r="O719" s="78">
        <f>'2019 PSUI Customer Load'!O719+'2019 PSUI Customer Gen'!O719</f>
        <v>1268.1600000000001</v>
      </c>
      <c r="P719" s="78">
        <f>'2019 PSUI Customer Load'!P719+'2019 PSUI Customer Gen'!P719</f>
        <v>1252.83</v>
      </c>
      <c r="Q719" s="78">
        <f>'2019 PSUI Customer Load'!Q719+'2019 PSUI Customer Gen'!Q719</f>
        <v>1296.4000000000001</v>
      </c>
      <c r="R719" s="78">
        <f>'2019 PSUI Customer Load'!R719+'2019 PSUI Customer Gen'!R719</f>
        <v>1242.82</v>
      </c>
      <c r="S719" s="78">
        <f>'2019 PSUI Customer Load'!S719+'2019 PSUI Customer Gen'!S719</f>
        <v>1162.9100000000001</v>
      </c>
      <c r="T719" s="78">
        <f>'2019 PSUI Customer Load'!T719+'2019 PSUI Customer Gen'!T719</f>
        <v>1141.1099999999999</v>
      </c>
      <c r="U719" s="78">
        <f>'2019 PSUI Customer Load'!U719+'2019 PSUI Customer Gen'!U719</f>
        <v>1164.52</v>
      </c>
      <c r="V719" s="78">
        <f>'2019 PSUI Customer Load'!V719+'2019 PSUI Customer Gen'!V719</f>
        <v>1172.04</v>
      </c>
      <c r="W719" s="78">
        <f>'2019 PSUI Customer Load'!W719+'2019 PSUI Customer Gen'!W719</f>
        <v>1160.08</v>
      </c>
      <c r="X719" s="78">
        <f>'2019 PSUI Customer Load'!X719+'2019 PSUI Customer Gen'!X719</f>
        <v>1116.33</v>
      </c>
      <c r="Y719" s="78">
        <f>'2019 PSUI Customer Load'!Y719+'2019 PSUI Customer Gen'!Y719</f>
        <v>1086.75</v>
      </c>
      <c r="Z719" s="78">
        <f>'2019 PSUI Customer Load'!Z719+'2019 PSUI Customer Gen'!Z719</f>
        <v>1063.6199999999999</v>
      </c>
      <c r="AA719" s="86">
        <f t="shared" si="143"/>
        <v>1300.92</v>
      </c>
      <c r="AB719" s="77">
        <f t="shared" si="144"/>
        <v>2022</v>
      </c>
      <c r="AC719" s="76">
        <f t="shared" si="145"/>
        <v>10</v>
      </c>
      <c r="AD719" s="76" t="str">
        <f t="shared" si="146"/>
        <v/>
      </c>
      <c r="AE719" s="76" t="str">
        <f t="shared" si="147"/>
        <v/>
      </c>
      <c r="AF719" s="74">
        <f t="shared" si="148"/>
        <v>1300.92</v>
      </c>
      <c r="AG719" s="75" t="str">
        <f t="shared" si="149"/>
        <v>11:00</v>
      </c>
      <c r="AH719" s="74">
        <f t="shared" si="150"/>
        <v>29432.900000000009</v>
      </c>
      <c r="AI719" s="73" t="str">
        <f t="shared" si="151"/>
        <v/>
      </c>
      <c r="AJ719" s="73" t="str">
        <f t="shared" si="152"/>
        <v/>
      </c>
      <c r="AK719" s="73" t="str">
        <f t="shared" si="153"/>
        <v/>
      </c>
      <c r="AL719" s="72" t="str">
        <f t="shared" si="154"/>
        <v/>
      </c>
      <c r="AM719" s="71" t="str">
        <f t="shared" si="155"/>
        <v/>
      </c>
    </row>
    <row r="720" spans="2:39" ht="13.8" thickBot="1">
      <c r="B720" s="79">
        <v>44852</v>
      </c>
      <c r="C720" s="78">
        <f>'2019 PSUI Customer Load'!C720+'2019 PSUI Customer Gen'!C720</f>
        <v>1061.55</v>
      </c>
      <c r="D720" s="78">
        <f>'2019 PSUI Customer Load'!D720+'2019 PSUI Customer Gen'!D720</f>
        <v>1073.98</v>
      </c>
      <c r="E720" s="78">
        <f>'2019 PSUI Customer Load'!E720+'2019 PSUI Customer Gen'!E720</f>
        <v>1083.74</v>
      </c>
      <c r="F720" s="78">
        <f>'2019 PSUI Customer Load'!F720+'2019 PSUI Customer Gen'!F720</f>
        <v>1083.53</v>
      </c>
      <c r="G720" s="78">
        <f>'2019 PSUI Customer Load'!G720+'2019 PSUI Customer Gen'!G720</f>
        <v>1101.52</v>
      </c>
      <c r="H720" s="78">
        <f>'2019 PSUI Customer Load'!H720+'2019 PSUI Customer Gen'!H720</f>
        <v>1160.71</v>
      </c>
      <c r="I720" s="78">
        <f>'2019 PSUI Customer Load'!I720+'2019 PSUI Customer Gen'!I720</f>
        <v>1277.6099999999999</v>
      </c>
      <c r="J720" s="78">
        <f>'2019 PSUI Customer Load'!J720+'2019 PSUI Customer Gen'!J720</f>
        <v>1277.8499999999999</v>
      </c>
      <c r="K720" s="78">
        <f>'2019 PSUI Customer Load'!K720+'2019 PSUI Customer Gen'!K720</f>
        <v>1299.9000000000001</v>
      </c>
      <c r="L720" s="78">
        <f>'2019 PSUI Customer Load'!L720+'2019 PSUI Customer Gen'!L720</f>
        <v>1315.34</v>
      </c>
      <c r="M720" s="78">
        <f>'2019 PSUI Customer Load'!M720+'2019 PSUI Customer Gen'!M720</f>
        <v>1326.82</v>
      </c>
      <c r="N720" s="78">
        <f>'2019 PSUI Customer Load'!N720+'2019 PSUI Customer Gen'!N720</f>
        <v>1301.44</v>
      </c>
      <c r="O720" s="78">
        <f>'2019 PSUI Customer Load'!O720+'2019 PSUI Customer Gen'!O720</f>
        <v>1322.51</v>
      </c>
      <c r="P720" s="78">
        <f>'2019 PSUI Customer Load'!P720+'2019 PSUI Customer Gen'!P720</f>
        <v>1314.36</v>
      </c>
      <c r="Q720" s="78">
        <f>'2019 PSUI Customer Load'!Q720+'2019 PSUI Customer Gen'!Q720</f>
        <v>1291.01</v>
      </c>
      <c r="R720" s="78">
        <f>'2019 PSUI Customer Load'!R720+'2019 PSUI Customer Gen'!R720</f>
        <v>1276.3800000000001</v>
      </c>
      <c r="S720" s="78">
        <f>'2019 PSUI Customer Load'!S720+'2019 PSUI Customer Gen'!S720</f>
        <v>1215.94</v>
      </c>
      <c r="T720" s="78">
        <f>'2019 PSUI Customer Load'!T720+'2019 PSUI Customer Gen'!T720</f>
        <v>1217.6199999999999</v>
      </c>
      <c r="U720" s="78">
        <f>'2019 PSUI Customer Load'!U720+'2019 PSUI Customer Gen'!U720</f>
        <v>1197.6300000000001</v>
      </c>
      <c r="V720" s="78">
        <f>'2019 PSUI Customer Load'!V720+'2019 PSUI Customer Gen'!V720</f>
        <v>1165.43</v>
      </c>
      <c r="W720" s="78">
        <f>'2019 PSUI Customer Load'!W720+'2019 PSUI Customer Gen'!W720</f>
        <v>1157.8</v>
      </c>
      <c r="X720" s="78">
        <f>'2019 PSUI Customer Load'!X720+'2019 PSUI Customer Gen'!X720</f>
        <v>1151.99</v>
      </c>
      <c r="Y720" s="78">
        <f>'2019 PSUI Customer Load'!Y720+'2019 PSUI Customer Gen'!Y720</f>
        <v>1123.92</v>
      </c>
      <c r="Z720" s="78">
        <f>'2019 PSUI Customer Load'!Z720+'2019 PSUI Customer Gen'!Z720</f>
        <v>1101.5899999999999</v>
      </c>
      <c r="AA720" s="86">
        <f t="shared" si="143"/>
        <v>1326.82</v>
      </c>
      <c r="AB720" s="77">
        <f t="shared" si="144"/>
        <v>2022</v>
      </c>
      <c r="AC720" s="76">
        <f t="shared" si="145"/>
        <v>10</v>
      </c>
      <c r="AD720" s="76" t="str">
        <f t="shared" si="146"/>
        <v/>
      </c>
      <c r="AE720" s="76" t="str">
        <f t="shared" si="147"/>
        <v/>
      </c>
      <c r="AF720" s="74">
        <f t="shared" si="148"/>
        <v>1326.82</v>
      </c>
      <c r="AG720" s="75" t="str">
        <f t="shared" si="149"/>
        <v>11:00</v>
      </c>
      <c r="AH720" s="74">
        <f t="shared" si="150"/>
        <v>30226.99</v>
      </c>
      <c r="AI720" s="73" t="str">
        <f t="shared" si="151"/>
        <v/>
      </c>
      <c r="AJ720" s="73" t="str">
        <f t="shared" si="152"/>
        <v/>
      </c>
      <c r="AK720" s="73" t="str">
        <f t="shared" si="153"/>
        <v/>
      </c>
      <c r="AL720" s="72" t="str">
        <f t="shared" si="154"/>
        <v/>
      </c>
      <c r="AM720" s="71" t="str">
        <f t="shared" si="155"/>
        <v/>
      </c>
    </row>
    <row r="721" spans="2:39" ht="13.8" thickBot="1">
      <c r="B721" s="79">
        <v>44853</v>
      </c>
      <c r="C721" s="78">
        <f>'2019 PSUI Customer Load'!C721+'2019 PSUI Customer Gen'!C721</f>
        <v>1095.01</v>
      </c>
      <c r="D721" s="78">
        <f>'2019 PSUI Customer Load'!D721+'2019 PSUI Customer Gen'!D721</f>
        <v>1087.42</v>
      </c>
      <c r="E721" s="78">
        <f>'2019 PSUI Customer Load'!E721+'2019 PSUI Customer Gen'!E721</f>
        <v>1094.7</v>
      </c>
      <c r="F721" s="78">
        <f>'2019 PSUI Customer Load'!F721+'2019 PSUI Customer Gen'!F721</f>
        <v>1106.98</v>
      </c>
      <c r="G721" s="78">
        <f>'2019 PSUI Customer Load'!G721+'2019 PSUI Customer Gen'!G721</f>
        <v>1141.07</v>
      </c>
      <c r="H721" s="78">
        <f>'2019 PSUI Customer Load'!H721+'2019 PSUI Customer Gen'!H721</f>
        <v>1197.25</v>
      </c>
      <c r="I721" s="78">
        <f>'2019 PSUI Customer Load'!I721+'2019 PSUI Customer Gen'!I721</f>
        <v>1280.0899999999999</v>
      </c>
      <c r="J721" s="78">
        <f>'2019 PSUI Customer Load'!J721+'2019 PSUI Customer Gen'!J721</f>
        <v>1306.1300000000001</v>
      </c>
      <c r="K721" s="78">
        <f>'2019 PSUI Customer Load'!K721+'2019 PSUI Customer Gen'!K721</f>
        <v>1294.1300000000001</v>
      </c>
      <c r="L721" s="78">
        <f>'2019 PSUI Customer Load'!L721+'2019 PSUI Customer Gen'!L721</f>
        <v>1309.5999999999999</v>
      </c>
      <c r="M721" s="78">
        <f>'2019 PSUI Customer Load'!M721+'2019 PSUI Customer Gen'!M721</f>
        <v>1321.01</v>
      </c>
      <c r="N721" s="78">
        <f>'2019 PSUI Customer Load'!N721+'2019 PSUI Customer Gen'!N721</f>
        <v>1277.96</v>
      </c>
      <c r="O721" s="78">
        <f>'2019 PSUI Customer Load'!O721+'2019 PSUI Customer Gen'!O721</f>
        <v>1274.9100000000001</v>
      </c>
      <c r="P721" s="78">
        <f>'2019 PSUI Customer Load'!P721+'2019 PSUI Customer Gen'!P721</f>
        <v>1256.3599999999999</v>
      </c>
      <c r="Q721" s="78">
        <f>'2019 PSUI Customer Load'!Q721+'2019 PSUI Customer Gen'!Q721</f>
        <v>1307.1500000000001</v>
      </c>
      <c r="R721" s="78">
        <f>'2019 PSUI Customer Load'!R721+'2019 PSUI Customer Gen'!R721</f>
        <v>1295.1400000000001</v>
      </c>
      <c r="S721" s="78">
        <f>'2019 PSUI Customer Load'!S721+'2019 PSUI Customer Gen'!S721</f>
        <v>1223.5</v>
      </c>
      <c r="T721" s="78">
        <f>'2019 PSUI Customer Load'!T721+'2019 PSUI Customer Gen'!T721</f>
        <v>1197.42</v>
      </c>
      <c r="U721" s="78">
        <f>'2019 PSUI Customer Load'!U721+'2019 PSUI Customer Gen'!U721</f>
        <v>1220.3800000000001</v>
      </c>
      <c r="V721" s="78">
        <f>'2019 PSUI Customer Load'!V721+'2019 PSUI Customer Gen'!V721</f>
        <v>1209.78</v>
      </c>
      <c r="W721" s="78">
        <f>'2019 PSUI Customer Load'!W721+'2019 PSUI Customer Gen'!W721</f>
        <v>1179.05</v>
      </c>
      <c r="X721" s="78">
        <f>'2019 PSUI Customer Load'!X721+'2019 PSUI Customer Gen'!X721</f>
        <v>1138.97</v>
      </c>
      <c r="Y721" s="78">
        <f>'2019 PSUI Customer Load'!Y721+'2019 PSUI Customer Gen'!Y721</f>
        <v>1113</v>
      </c>
      <c r="Z721" s="78">
        <f>'2019 PSUI Customer Load'!Z721+'2019 PSUI Customer Gen'!Z721</f>
        <v>1115.8699999999999</v>
      </c>
      <c r="AA721" s="86">
        <f t="shared" si="143"/>
        <v>1321.01</v>
      </c>
      <c r="AB721" s="77">
        <f t="shared" si="144"/>
        <v>2022</v>
      </c>
      <c r="AC721" s="76">
        <f t="shared" si="145"/>
        <v>10</v>
      </c>
      <c r="AD721" s="76" t="str">
        <f t="shared" si="146"/>
        <v/>
      </c>
      <c r="AE721" s="76" t="str">
        <f t="shared" si="147"/>
        <v/>
      </c>
      <c r="AF721" s="74">
        <f t="shared" si="148"/>
        <v>1321.01</v>
      </c>
      <c r="AG721" s="75" t="str">
        <f t="shared" si="149"/>
        <v>11:00</v>
      </c>
      <c r="AH721" s="74">
        <f t="shared" si="150"/>
        <v>30363.89</v>
      </c>
      <c r="AI721" s="73" t="str">
        <f t="shared" si="151"/>
        <v/>
      </c>
      <c r="AJ721" s="73" t="str">
        <f t="shared" si="152"/>
        <v/>
      </c>
      <c r="AK721" s="73" t="str">
        <f t="shared" si="153"/>
        <v/>
      </c>
      <c r="AL721" s="72" t="str">
        <f t="shared" si="154"/>
        <v/>
      </c>
      <c r="AM721" s="71" t="str">
        <f t="shared" si="155"/>
        <v/>
      </c>
    </row>
    <row r="722" spans="2:39" ht="13.8" thickBot="1">
      <c r="B722" s="79">
        <v>44854</v>
      </c>
      <c r="C722" s="78">
        <f>'2019 PSUI Customer Load'!C722+'2019 PSUI Customer Gen'!C722</f>
        <v>1118.08</v>
      </c>
      <c r="D722" s="78">
        <f>'2019 PSUI Customer Load'!D722+'2019 PSUI Customer Gen'!D722</f>
        <v>1094.45</v>
      </c>
      <c r="E722" s="78">
        <f>'2019 PSUI Customer Load'!E722+'2019 PSUI Customer Gen'!E722</f>
        <v>1108.6300000000001</v>
      </c>
      <c r="F722" s="78">
        <f>'2019 PSUI Customer Load'!F722+'2019 PSUI Customer Gen'!F722</f>
        <v>1127.07</v>
      </c>
      <c r="G722" s="78">
        <f>'2019 PSUI Customer Load'!G722+'2019 PSUI Customer Gen'!G722</f>
        <v>1171.24</v>
      </c>
      <c r="H722" s="78">
        <f>'2019 PSUI Customer Load'!H722+'2019 PSUI Customer Gen'!H722</f>
        <v>1194.1300000000001</v>
      </c>
      <c r="I722" s="78">
        <f>'2019 PSUI Customer Load'!I722+'2019 PSUI Customer Gen'!I722</f>
        <v>1280.02</v>
      </c>
      <c r="J722" s="78">
        <f>'2019 PSUI Customer Load'!J722+'2019 PSUI Customer Gen'!J722</f>
        <v>1315.3</v>
      </c>
      <c r="K722" s="78">
        <f>'2019 PSUI Customer Load'!K722+'2019 PSUI Customer Gen'!K722</f>
        <v>1316.39</v>
      </c>
      <c r="L722" s="78">
        <f>'2019 PSUI Customer Load'!L722+'2019 PSUI Customer Gen'!L722</f>
        <v>1338.43</v>
      </c>
      <c r="M722" s="78">
        <f>'2019 PSUI Customer Load'!M722+'2019 PSUI Customer Gen'!M722</f>
        <v>1370.39</v>
      </c>
      <c r="N722" s="78">
        <f>'2019 PSUI Customer Load'!N722+'2019 PSUI Customer Gen'!N722</f>
        <v>1331.61</v>
      </c>
      <c r="O722" s="78">
        <f>'2019 PSUI Customer Load'!O722+'2019 PSUI Customer Gen'!O722</f>
        <v>1310.82</v>
      </c>
      <c r="P722" s="78">
        <f>'2019 PSUI Customer Load'!P722+'2019 PSUI Customer Gen'!P722</f>
        <v>1306.17</v>
      </c>
      <c r="Q722" s="78">
        <f>'2019 PSUI Customer Load'!Q722+'2019 PSUI Customer Gen'!Q722</f>
        <v>1273.19</v>
      </c>
      <c r="R722" s="78">
        <f>'2019 PSUI Customer Load'!R722+'2019 PSUI Customer Gen'!R722</f>
        <v>1259.02</v>
      </c>
      <c r="S722" s="78">
        <f>'2019 PSUI Customer Load'!S722+'2019 PSUI Customer Gen'!S722</f>
        <v>1209.32</v>
      </c>
      <c r="T722" s="78">
        <f>'2019 PSUI Customer Load'!T722+'2019 PSUI Customer Gen'!T722</f>
        <v>1191.4000000000001</v>
      </c>
      <c r="U722" s="78">
        <f>'2019 PSUI Customer Load'!U722+'2019 PSUI Customer Gen'!U722</f>
        <v>1201.8599999999999</v>
      </c>
      <c r="V722" s="78">
        <f>'2019 PSUI Customer Load'!V722+'2019 PSUI Customer Gen'!V722</f>
        <v>1122.17</v>
      </c>
      <c r="W722" s="78">
        <f>'2019 PSUI Customer Load'!W722+'2019 PSUI Customer Gen'!W722</f>
        <v>1104.57</v>
      </c>
      <c r="X722" s="78">
        <f>'2019 PSUI Customer Load'!X722+'2019 PSUI Customer Gen'!X722</f>
        <v>1068.24</v>
      </c>
      <c r="Y722" s="78">
        <f>'2019 PSUI Customer Load'!Y722+'2019 PSUI Customer Gen'!Y722</f>
        <v>1087</v>
      </c>
      <c r="Z722" s="78">
        <f>'2019 PSUI Customer Load'!Z722+'2019 PSUI Customer Gen'!Z722</f>
        <v>1124.8</v>
      </c>
      <c r="AA722" s="86">
        <f t="shared" si="143"/>
        <v>1370.39</v>
      </c>
      <c r="AB722" s="77">
        <f t="shared" si="144"/>
        <v>2022</v>
      </c>
      <c r="AC722" s="76">
        <f t="shared" si="145"/>
        <v>10</v>
      </c>
      <c r="AD722" s="76" t="str">
        <f t="shared" si="146"/>
        <v/>
      </c>
      <c r="AE722" s="76" t="str">
        <f t="shared" si="147"/>
        <v/>
      </c>
      <c r="AF722" s="74">
        <f t="shared" si="148"/>
        <v>1370.39</v>
      </c>
      <c r="AG722" s="75" t="str">
        <f t="shared" si="149"/>
        <v>11:00</v>
      </c>
      <c r="AH722" s="74">
        <f t="shared" si="150"/>
        <v>30394.689999999995</v>
      </c>
      <c r="AI722" s="73" t="str">
        <f t="shared" si="151"/>
        <v/>
      </c>
      <c r="AJ722" s="73" t="str">
        <f t="shared" si="152"/>
        <v/>
      </c>
      <c r="AK722" s="73" t="str">
        <f t="shared" si="153"/>
        <v/>
      </c>
      <c r="AL722" s="72" t="str">
        <f t="shared" si="154"/>
        <v/>
      </c>
      <c r="AM722" s="71" t="str">
        <f t="shared" si="155"/>
        <v/>
      </c>
    </row>
    <row r="723" spans="2:39" ht="13.8" thickBot="1">
      <c r="B723" s="79">
        <v>44855</v>
      </c>
      <c r="C723" s="78">
        <f>'2019 PSUI Customer Load'!C723+'2019 PSUI Customer Gen'!C723</f>
        <v>1168.93</v>
      </c>
      <c r="D723" s="78">
        <f>'2019 PSUI Customer Load'!D723+'2019 PSUI Customer Gen'!D723</f>
        <v>1170.96</v>
      </c>
      <c r="E723" s="78">
        <f>'2019 PSUI Customer Load'!E723+'2019 PSUI Customer Gen'!E723</f>
        <v>1189.72</v>
      </c>
      <c r="F723" s="78">
        <f>'2019 PSUI Customer Load'!F723+'2019 PSUI Customer Gen'!F723</f>
        <v>1199.56</v>
      </c>
      <c r="G723" s="78">
        <f>'2019 PSUI Customer Load'!G723+'2019 PSUI Customer Gen'!G723</f>
        <v>1222.69</v>
      </c>
      <c r="H723" s="78">
        <f>'2019 PSUI Customer Load'!H723+'2019 PSUI Customer Gen'!H723</f>
        <v>1274.28</v>
      </c>
      <c r="I723" s="78">
        <f>'2019 PSUI Customer Load'!I723+'2019 PSUI Customer Gen'!I723</f>
        <v>1346.91</v>
      </c>
      <c r="J723" s="78">
        <f>'2019 PSUI Customer Load'!J723+'2019 PSUI Customer Gen'!J723</f>
        <v>1327.27</v>
      </c>
      <c r="K723" s="78">
        <f>'2019 PSUI Customer Load'!K723+'2019 PSUI Customer Gen'!K723</f>
        <v>1280.8599999999999</v>
      </c>
      <c r="L723" s="78">
        <f>'2019 PSUI Customer Load'!L723+'2019 PSUI Customer Gen'!L723</f>
        <v>1266.2</v>
      </c>
      <c r="M723" s="78">
        <f>'2019 PSUI Customer Load'!M723+'2019 PSUI Customer Gen'!M723</f>
        <v>1266.82</v>
      </c>
      <c r="N723" s="78">
        <f>'2019 PSUI Customer Load'!N723+'2019 PSUI Customer Gen'!N723</f>
        <v>1226.05</v>
      </c>
      <c r="O723" s="78">
        <f>'2019 PSUI Customer Load'!O723+'2019 PSUI Customer Gen'!O723</f>
        <v>1222.23</v>
      </c>
      <c r="P723" s="78">
        <f>'2019 PSUI Customer Load'!P723+'2019 PSUI Customer Gen'!P723</f>
        <v>1368.78</v>
      </c>
      <c r="Q723" s="78">
        <f>'2019 PSUI Customer Load'!Q723+'2019 PSUI Customer Gen'!Q723</f>
        <v>1396.12</v>
      </c>
      <c r="R723" s="78">
        <f>'2019 PSUI Customer Load'!R723+'2019 PSUI Customer Gen'!R723</f>
        <v>1476.09</v>
      </c>
      <c r="S723" s="78">
        <f>'2019 PSUI Customer Load'!S723+'2019 PSUI Customer Gen'!S723</f>
        <v>1461.81</v>
      </c>
      <c r="T723" s="78">
        <f>'2019 PSUI Customer Load'!T723+'2019 PSUI Customer Gen'!T723</f>
        <v>1310.82</v>
      </c>
      <c r="U723" s="78">
        <f>'2019 PSUI Customer Load'!U723+'2019 PSUI Customer Gen'!U723</f>
        <v>1234.8</v>
      </c>
      <c r="V723" s="78">
        <f>'2019 PSUI Customer Load'!V723+'2019 PSUI Customer Gen'!V723</f>
        <v>1126.6500000000001</v>
      </c>
      <c r="W723" s="78">
        <f>'2019 PSUI Customer Load'!W723+'2019 PSUI Customer Gen'!W723</f>
        <v>1068.3399999999999</v>
      </c>
      <c r="X723" s="78">
        <f>'2019 PSUI Customer Load'!X723+'2019 PSUI Customer Gen'!X723</f>
        <v>1047.6600000000001</v>
      </c>
      <c r="Y723" s="78">
        <f>'2019 PSUI Customer Load'!Y723+'2019 PSUI Customer Gen'!Y723</f>
        <v>1019.03</v>
      </c>
      <c r="Z723" s="78">
        <f>'2019 PSUI Customer Load'!Z723+'2019 PSUI Customer Gen'!Z723</f>
        <v>1016.75</v>
      </c>
      <c r="AA723" s="86">
        <f t="shared" si="143"/>
        <v>1476.09</v>
      </c>
      <c r="AB723" s="77">
        <f t="shared" si="144"/>
        <v>2022</v>
      </c>
      <c r="AC723" s="76">
        <f t="shared" si="145"/>
        <v>10</v>
      </c>
      <c r="AD723" s="76" t="str">
        <f t="shared" si="146"/>
        <v/>
      </c>
      <c r="AE723" s="76" t="str">
        <f t="shared" si="147"/>
        <v/>
      </c>
      <c r="AF723" s="74">
        <f t="shared" si="148"/>
        <v>1476.09</v>
      </c>
      <c r="AG723" s="75" t="str">
        <f t="shared" si="149"/>
        <v>16:00</v>
      </c>
      <c r="AH723" s="74">
        <f t="shared" si="150"/>
        <v>31165.420000000002</v>
      </c>
      <c r="AI723" s="73" t="str">
        <f t="shared" si="151"/>
        <v/>
      </c>
      <c r="AJ723" s="73" t="str">
        <f t="shared" si="152"/>
        <v/>
      </c>
      <c r="AK723" s="73" t="str">
        <f t="shared" si="153"/>
        <v/>
      </c>
      <c r="AL723" s="72" t="str">
        <f t="shared" si="154"/>
        <v/>
      </c>
      <c r="AM723" s="71" t="str">
        <f t="shared" si="155"/>
        <v/>
      </c>
    </row>
    <row r="724" spans="2:39" ht="13.8" thickBot="1">
      <c r="B724" s="79">
        <v>44856</v>
      </c>
      <c r="C724" s="78">
        <f>'2019 PSUI Customer Load'!C724+'2019 PSUI Customer Gen'!C724</f>
        <v>1009.33</v>
      </c>
      <c r="D724" s="78">
        <f>'2019 PSUI Customer Load'!D724+'2019 PSUI Customer Gen'!D724</f>
        <v>1003.73</v>
      </c>
      <c r="E724" s="78">
        <f>'2019 PSUI Customer Load'!E724+'2019 PSUI Customer Gen'!E724</f>
        <v>1002.47</v>
      </c>
      <c r="F724" s="78">
        <f>'2019 PSUI Customer Load'!F724+'2019 PSUI Customer Gen'!F724</f>
        <v>1000.72</v>
      </c>
      <c r="G724" s="78">
        <f>'2019 PSUI Customer Load'!G724+'2019 PSUI Customer Gen'!G724</f>
        <v>1008.67</v>
      </c>
      <c r="H724" s="78">
        <f>'2019 PSUI Customer Load'!H724+'2019 PSUI Customer Gen'!H724</f>
        <v>1054.69</v>
      </c>
      <c r="I724" s="78">
        <f>'2019 PSUI Customer Load'!I724+'2019 PSUI Customer Gen'!I724</f>
        <v>1103.24</v>
      </c>
      <c r="J724" s="78">
        <f>'2019 PSUI Customer Load'!J724+'2019 PSUI Customer Gen'!J724</f>
        <v>1088.08</v>
      </c>
      <c r="K724" s="78">
        <f>'2019 PSUI Customer Load'!K724+'2019 PSUI Customer Gen'!K724</f>
        <v>1099.81</v>
      </c>
      <c r="L724" s="78">
        <f>'2019 PSUI Customer Load'!L724+'2019 PSUI Customer Gen'!L724</f>
        <v>1295.74</v>
      </c>
      <c r="M724" s="78">
        <f>'2019 PSUI Customer Load'!M724+'2019 PSUI Customer Gen'!M724</f>
        <v>1481.3</v>
      </c>
      <c r="N724" s="78">
        <f>'2019 PSUI Customer Load'!N724+'2019 PSUI Customer Gen'!N724</f>
        <v>1493.31</v>
      </c>
      <c r="O724" s="78">
        <f>'2019 PSUI Customer Load'!O724+'2019 PSUI Customer Gen'!O724</f>
        <v>1514</v>
      </c>
      <c r="P724" s="78">
        <f>'2019 PSUI Customer Load'!P724+'2019 PSUI Customer Gen'!P724</f>
        <v>1510.95</v>
      </c>
      <c r="Q724" s="78">
        <f>'2019 PSUI Customer Load'!Q724+'2019 PSUI Customer Gen'!Q724</f>
        <v>1534.47</v>
      </c>
      <c r="R724" s="78">
        <f>'2019 PSUI Customer Load'!R724+'2019 PSUI Customer Gen'!R724</f>
        <v>1520.26</v>
      </c>
      <c r="S724" s="78">
        <f>'2019 PSUI Customer Load'!S724+'2019 PSUI Customer Gen'!S724</f>
        <v>1447.28</v>
      </c>
      <c r="T724" s="78">
        <f>'2019 PSUI Customer Load'!T724+'2019 PSUI Customer Gen'!T724</f>
        <v>1437.91</v>
      </c>
      <c r="U724" s="78">
        <f>'2019 PSUI Customer Load'!U724+'2019 PSUI Customer Gen'!U724</f>
        <v>1405.88</v>
      </c>
      <c r="V724" s="78">
        <f>'2019 PSUI Customer Load'!V724+'2019 PSUI Customer Gen'!V724</f>
        <v>1304.07</v>
      </c>
      <c r="W724" s="78">
        <f>'2019 PSUI Customer Load'!W724+'2019 PSUI Customer Gen'!W724</f>
        <v>1294.68</v>
      </c>
      <c r="X724" s="78">
        <f>'2019 PSUI Customer Load'!X724+'2019 PSUI Customer Gen'!X724</f>
        <v>1361.4</v>
      </c>
      <c r="Y724" s="78">
        <f>'2019 PSUI Customer Load'!Y724+'2019 PSUI Customer Gen'!Y724</f>
        <v>1285.2</v>
      </c>
      <c r="Z724" s="78">
        <f>'2019 PSUI Customer Load'!Z724+'2019 PSUI Customer Gen'!Z724</f>
        <v>1234.0999999999999</v>
      </c>
      <c r="AA724" s="86">
        <f t="shared" si="143"/>
        <v>1534.47</v>
      </c>
      <c r="AB724" s="77">
        <f t="shared" si="144"/>
        <v>2022</v>
      </c>
      <c r="AC724" s="76">
        <f t="shared" si="145"/>
        <v>10</v>
      </c>
      <c r="AD724" s="76" t="str">
        <f t="shared" si="146"/>
        <v/>
      </c>
      <c r="AE724" s="76" t="str">
        <f t="shared" si="147"/>
        <v/>
      </c>
      <c r="AF724" s="74">
        <f t="shared" si="148"/>
        <v>1534.47</v>
      </c>
      <c r="AG724" s="75" t="str">
        <f t="shared" si="149"/>
        <v>15:00</v>
      </c>
      <c r="AH724" s="74">
        <f t="shared" si="150"/>
        <v>32025.759999999998</v>
      </c>
      <c r="AI724" s="73" t="str">
        <f t="shared" si="151"/>
        <v/>
      </c>
      <c r="AJ724" s="73" t="str">
        <f t="shared" si="152"/>
        <v/>
      </c>
      <c r="AK724" s="73" t="str">
        <f t="shared" si="153"/>
        <v/>
      </c>
      <c r="AL724" s="72" t="str">
        <f t="shared" si="154"/>
        <v/>
      </c>
      <c r="AM724" s="71" t="str">
        <f t="shared" si="155"/>
        <v/>
      </c>
    </row>
    <row r="725" spans="2:39" ht="13.8" thickBot="1">
      <c r="B725" s="79">
        <v>44857</v>
      </c>
      <c r="C725" s="78">
        <f>'2019 PSUI Customer Load'!C725+'2019 PSUI Customer Gen'!C725</f>
        <v>1210.02</v>
      </c>
      <c r="D725" s="78">
        <f>'2019 PSUI Customer Load'!D725+'2019 PSUI Customer Gen'!D725</f>
        <v>1035.27</v>
      </c>
      <c r="E725" s="78">
        <f>'2019 PSUI Customer Load'!E725+'2019 PSUI Customer Gen'!E725</f>
        <v>1000.2</v>
      </c>
      <c r="F725" s="78">
        <f>'2019 PSUI Customer Load'!F725+'2019 PSUI Customer Gen'!F725</f>
        <v>1002.01</v>
      </c>
      <c r="G725" s="78">
        <f>'2019 PSUI Customer Load'!G725+'2019 PSUI Customer Gen'!G725</f>
        <v>1005.58</v>
      </c>
      <c r="H725" s="78">
        <f>'2019 PSUI Customer Load'!H725+'2019 PSUI Customer Gen'!H725</f>
        <v>1049.3399999999999</v>
      </c>
      <c r="I725" s="78">
        <f>'2019 PSUI Customer Load'!I725+'2019 PSUI Customer Gen'!I725</f>
        <v>1091.79</v>
      </c>
      <c r="J725" s="78">
        <f>'2019 PSUI Customer Load'!J725+'2019 PSUI Customer Gen'!J725</f>
        <v>1089.27</v>
      </c>
      <c r="K725" s="78">
        <f>'2019 PSUI Customer Load'!K725+'2019 PSUI Customer Gen'!K725</f>
        <v>1088.08</v>
      </c>
      <c r="L725" s="78">
        <f>'2019 PSUI Customer Load'!L725+'2019 PSUI Customer Gen'!L725</f>
        <v>1276.56</v>
      </c>
      <c r="M725" s="78">
        <f>'2019 PSUI Customer Load'!M725+'2019 PSUI Customer Gen'!M725</f>
        <v>1408.68</v>
      </c>
      <c r="N725" s="78">
        <f>'2019 PSUI Customer Load'!N725+'2019 PSUI Customer Gen'!N725</f>
        <v>1388.87</v>
      </c>
      <c r="O725" s="78">
        <f>'2019 PSUI Customer Load'!O725+'2019 PSUI Customer Gen'!O725</f>
        <v>1382.78</v>
      </c>
      <c r="P725" s="78">
        <f>'2019 PSUI Customer Load'!P725+'2019 PSUI Customer Gen'!P725</f>
        <v>1402.07</v>
      </c>
      <c r="Q725" s="78">
        <f>'2019 PSUI Customer Load'!Q725+'2019 PSUI Customer Gen'!Q725</f>
        <v>1392.09</v>
      </c>
      <c r="R725" s="78">
        <f>'2019 PSUI Customer Load'!R725+'2019 PSUI Customer Gen'!R725</f>
        <v>1380.79</v>
      </c>
      <c r="S725" s="78">
        <f>'2019 PSUI Customer Load'!S725+'2019 PSUI Customer Gen'!S725</f>
        <v>1317.47</v>
      </c>
      <c r="T725" s="78">
        <f>'2019 PSUI Customer Load'!T725+'2019 PSUI Customer Gen'!T725</f>
        <v>1279.3900000000001</v>
      </c>
      <c r="U725" s="78">
        <f>'2019 PSUI Customer Load'!U725+'2019 PSUI Customer Gen'!U725</f>
        <v>1236.2</v>
      </c>
      <c r="V725" s="78">
        <f>'2019 PSUI Customer Load'!V725+'2019 PSUI Customer Gen'!V725</f>
        <v>1102.26</v>
      </c>
      <c r="W725" s="78">
        <f>'2019 PSUI Customer Load'!W725+'2019 PSUI Customer Gen'!W725</f>
        <v>997.47</v>
      </c>
      <c r="X725" s="78">
        <f>'2019 PSUI Customer Load'!X725+'2019 PSUI Customer Gen'!X725</f>
        <v>1000.72</v>
      </c>
      <c r="Y725" s="78">
        <f>'2019 PSUI Customer Load'!Y725+'2019 PSUI Customer Gen'!Y725</f>
        <v>1010.66</v>
      </c>
      <c r="Z725" s="78">
        <f>'2019 PSUI Customer Load'!Z725+'2019 PSUI Customer Gen'!Z725</f>
        <v>1019.41</v>
      </c>
      <c r="AA725" s="86">
        <f t="shared" si="143"/>
        <v>1408.68</v>
      </c>
      <c r="AB725" s="77">
        <f t="shared" si="144"/>
        <v>2022</v>
      </c>
      <c r="AC725" s="76">
        <f t="shared" si="145"/>
        <v>10</v>
      </c>
      <c r="AD725" s="76" t="str">
        <f t="shared" si="146"/>
        <v/>
      </c>
      <c r="AE725" s="76" t="str">
        <f t="shared" si="147"/>
        <v/>
      </c>
      <c r="AF725" s="74">
        <f t="shared" si="148"/>
        <v>1408.68</v>
      </c>
      <c r="AG725" s="75" t="str">
        <f t="shared" si="149"/>
        <v>11:00</v>
      </c>
      <c r="AH725" s="74">
        <f t="shared" si="150"/>
        <v>29575.660000000003</v>
      </c>
      <c r="AI725" s="73" t="str">
        <f t="shared" si="151"/>
        <v/>
      </c>
      <c r="AJ725" s="73" t="str">
        <f t="shared" si="152"/>
        <v/>
      </c>
      <c r="AK725" s="73" t="str">
        <f t="shared" si="153"/>
        <v/>
      </c>
      <c r="AL725" s="72" t="str">
        <f t="shared" si="154"/>
        <v/>
      </c>
      <c r="AM725" s="71" t="str">
        <f t="shared" si="155"/>
        <v/>
      </c>
    </row>
    <row r="726" spans="2:39" ht="13.8" thickBot="1">
      <c r="B726" s="79">
        <v>44858</v>
      </c>
      <c r="C726" s="78">
        <f>'2019 PSUI Customer Load'!C726+'2019 PSUI Customer Gen'!C726</f>
        <v>1028.69</v>
      </c>
      <c r="D726" s="78">
        <f>'2019 PSUI Customer Load'!D726+'2019 PSUI Customer Gen'!D726</f>
        <v>1013.18</v>
      </c>
      <c r="E726" s="78">
        <f>'2019 PSUI Customer Load'!E726+'2019 PSUI Customer Gen'!E726</f>
        <v>1036.98</v>
      </c>
      <c r="F726" s="78">
        <f>'2019 PSUI Customer Load'!F726+'2019 PSUI Customer Gen'!F726</f>
        <v>1066.45</v>
      </c>
      <c r="G726" s="78">
        <f>'2019 PSUI Customer Load'!G726+'2019 PSUI Customer Gen'!G726</f>
        <v>1086.02</v>
      </c>
      <c r="H726" s="78">
        <f>'2019 PSUI Customer Load'!H726+'2019 PSUI Customer Gen'!H726</f>
        <v>1126.02</v>
      </c>
      <c r="I726" s="78">
        <f>'2019 PSUI Customer Load'!I726+'2019 PSUI Customer Gen'!I726</f>
        <v>1220.7</v>
      </c>
      <c r="J726" s="78">
        <f>'2019 PSUI Customer Load'!J726+'2019 PSUI Customer Gen'!J726</f>
        <v>1257.06</v>
      </c>
      <c r="K726" s="78">
        <f>'2019 PSUI Customer Load'!K726+'2019 PSUI Customer Gen'!K726</f>
        <v>1255.94</v>
      </c>
      <c r="L726" s="78">
        <f>'2019 PSUI Customer Load'!L726+'2019 PSUI Customer Gen'!L726</f>
        <v>1263.33</v>
      </c>
      <c r="M726" s="78">
        <f>'2019 PSUI Customer Load'!M726+'2019 PSUI Customer Gen'!M726</f>
        <v>1464.54</v>
      </c>
      <c r="N726" s="78">
        <f>'2019 PSUI Customer Load'!N726+'2019 PSUI Customer Gen'!N726</f>
        <v>1641.71</v>
      </c>
      <c r="O726" s="78">
        <f>'2019 PSUI Customer Load'!O726+'2019 PSUI Customer Gen'!O726</f>
        <v>1653.79</v>
      </c>
      <c r="P726" s="78">
        <f>'2019 PSUI Customer Load'!P726+'2019 PSUI Customer Gen'!P726</f>
        <v>1677.27</v>
      </c>
      <c r="Q726" s="78">
        <f>'2019 PSUI Customer Load'!Q726+'2019 PSUI Customer Gen'!Q726</f>
        <v>1698.62</v>
      </c>
      <c r="R726" s="78">
        <f>'2019 PSUI Customer Load'!R726+'2019 PSUI Customer Gen'!R726</f>
        <v>1658.79</v>
      </c>
      <c r="S726" s="78">
        <f>'2019 PSUI Customer Load'!S726+'2019 PSUI Customer Gen'!S726</f>
        <v>1583.64</v>
      </c>
      <c r="T726" s="78">
        <f>'2019 PSUI Customer Load'!T726+'2019 PSUI Customer Gen'!T726</f>
        <v>1463.98</v>
      </c>
      <c r="U726" s="78">
        <f>'2019 PSUI Customer Load'!U726+'2019 PSUI Customer Gen'!U726</f>
        <v>1385.62</v>
      </c>
      <c r="V726" s="78">
        <f>'2019 PSUI Customer Load'!V726+'2019 PSUI Customer Gen'!V726</f>
        <v>1105.69</v>
      </c>
      <c r="W726" s="78">
        <f>'2019 PSUI Customer Load'!W726+'2019 PSUI Customer Gen'!W726</f>
        <v>1111.81</v>
      </c>
      <c r="X726" s="78">
        <f>'2019 PSUI Customer Load'!X726+'2019 PSUI Customer Gen'!X726</f>
        <v>1091.23</v>
      </c>
      <c r="Y726" s="78">
        <f>'2019 PSUI Customer Load'!Y726+'2019 PSUI Customer Gen'!Y726</f>
        <v>1072.51</v>
      </c>
      <c r="Z726" s="78">
        <f>'2019 PSUI Customer Load'!Z726+'2019 PSUI Customer Gen'!Z726</f>
        <v>1059.0999999999999</v>
      </c>
      <c r="AA726" s="86">
        <f t="shared" si="143"/>
        <v>1698.62</v>
      </c>
      <c r="AB726" s="77">
        <f t="shared" si="144"/>
        <v>2022</v>
      </c>
      <c r="AC726" s="76">
        <f t="shared" si="145"/>
        <v>10</v>
      </c>
      <c r="AD726" s="76" t="str">
        <f t="shared" si="146"/>
        <v/>
      </c>
      <c r="AE726" s="76" t="str">
        <f t="shared" si="147"/>
        <v/>
      </c>
      <c r="AF726" s="74">
        <f t="shared" si="148"/>
        <v>1698.62</v>
      </c>
      <c r="AG726" s="75" t="str">
        <f t="shared" si="149"/>
        <v>15:00</v>
      </c>
      <c r="AH726" s="74">
        <f t="shared" si="150"/>
        <v>32721.289999999994</v>
      </c>
      <c r="AI726" s="73" t="str">
        <f t="shared" si="151"/>
        <v/>
      </c>
      <c r="AJ726" s="73" t="str">
        <f t="shared" si="152"/>
        <v/>
      </c>
      <c r="AK726" s="73" t="str">
        <f t="shared" si="153"/>
        <v/>
      </c>
      <c r="AL726" s="72" t="str">
        <f t="shared" si="154"/>
        <v/>
      </c>
      <c r="AM726" s="71" t="str">
        <f t="shared" si="155"/>
        <v/>
      </c>
    </row>
    <row r="727" spans="2:39" ht="13.8" thickBot="1">
      <c r="B727" s="79">
        <v>44859</v>
      </c>
      <c r="C727" s="78">
        <f>'2019 PSUI Customer Load'!C727+'2019 PSUI Customer Gen'!C727</f>
        <v>1044.33</v>
      </c>
      <c r="D727" s="78">
        <f>'2019 PSUI Customer Load'!D727+'2019 PSUI Customer Gen'!D727</f>
        <v>1048.3599999999999</v>
      </c>
      <c r="E727" s="78">
        <f>'2019 PSUI Customer Load'!E727+'2019 PSUI Customer Gen'!E727</f>
        <v>1062.53</v>
      </c>
      <c r="F727" s="78">
        <f>'2019 PSUI Customer Load'!F727+'2019 PSUI Customer Gen'!F727</f>
        <v>1070.97</v>
      </c>
      <c r="G727" s="78">
        <f>'2019 PSUI Customer Load'!G727+'2019 PSUI Customer Gen'!G727</f>
        <v>1102.1199999999999</v>
      </c>
      <c r="H727" s="78">
        <f>'2019 PSUI Customer Load'!H727+'2019 PSUI Customer Gen'!H727</f>
        <v>1145.55</v>
      </c>
      <c r="I727" s="78">
        <f>'2019 PSUI Customer Load'!I727+'2019 PSUI Customer Gen'!I727</f>
        <v>1246.25</v>
      </c>
      <c r="J727" s="78">
        <f>'2019 PSUI Customer Load'!J727+'2019 PSUI Customer Gen'!J727</f>
        <v>1264.0999999999999</v>
      </c>
      <c r="K727" s="78">
        <f>'2019 PSUI Customer Load'!K727+'2019 PSUI Customer Gen'!K727</f>
        <v>1243.9000000000001</v>
      </c>
      <c r="L727" s="78">
        <f>'2019 PSUI Customer Load'!L727+'2019 PSUI Customer Gen'!L727</f>
        <v>1273.58</v>
      </c>
      <c r="M727" s="78">
        <f>'2019 PSUI Customer Load'!M727+'2019 PSUI Customer Gen'!M727</f>
        <v>1641.82</v>
      </c>
      <c r="N727" s="78">
        <f>'2019 PSUI Customer Load'!N727+'2019 PSUI Customer Gen'!N727</f>
        <v>1614.73</v>
      </c>
      <c r="O727" s="78">
        <f>'2019 PSUI Customer Load'!O727+'2019 PSUI Customer Gen'!O727</f>
        <v>1637.54</v>
      </c>
      <c r="P727" s="78">
        <f>'2019 PSUI Customer Load'!P727+'2019 PSUI Customer Gen'!P727</f>
        <v>1677.73</v>
      </c>
      <c r="Q727" s="78">
        <f>'2019 PSUI Customer Load'!Q727+'2019 PSUI Customer Gen'!Q727</f>
        <v>1695.96</v>
      </c>
      <c r="R727" s="78">
        <f>'2019 PSUI Customer Load'!R727+'2019 PSUI Customer Gen'!R727</f>
        <v>1637.3</v>
      </c>
      <c r="S727" s="78">
        <f>'2019 PSUI Customer Load'!S727+'2019 PSUI Customer Gen'!S727</f>
        <v>1555.96</v>
      </c>
      <c r="T727" s="78">
        <f>'2019 PSUI Customer Load'!T727+'2019 PSUI Customer Gen'!T727</f>
        <v>1475.46</v>
      </c>
      <c r="U727" s="78">
        <f>'2019 PSUI Customer Load'!U727+'2019 PSUI Customer Gen'!U727</f>
        <v>1439.83</v>
      </c>
      <c r="V727" s="78">
        <f>'2019 PSUI Customer Load'!V727+'2019 PSUI Customer Gen'!V727</f>
        <v>1372.39</v>
      </c>
      <c r="W727" s="78">
        <f>'2019 PSUI Customer Load'!W727+'2019 PSUI Customer Gen'!W727</f>
        <v>1138.1300000000001</v>
      </c>
      <c r="X727" s="78">
        <f>'2019 PSUI Customer Load'!X727+'2019 PSUI Customer Gen'!X727</f>
        <v>1098.1600000000001</v>
      </c>
      <c r="Y727" s="78">
        <f>'2019 PSUI Customer Load'!Y727+'2019 PSUI Customer Gen'!Y727</f>
        <v>1081.18</v>
      </c>
      <c r="Z727" s="78">
        <f>'2019 PSUI Customer Load'!Z727+'2019 PSUI Customer Gen'!Z727</f>
        <v>1054.06</v>
      </c>
      <c r="AA727" s="86">
        <f t="shared" si="143"/>
        <v>1695.96</v>
      </c>
      <c r="AB727" s="77">
        <f t="shared" si="144"/>
        <v>2022</v>
      </c>
      <c r="AC727" s="76">
        <f t="shared" si="145"/>
        <v>10</v>
      </c>
      <c r="AD727" s="76" t="str">
        <f t="shared" si="146"/>
        <v/>
      </c>
      <c r="AE727" s="76" t="str">
        <f t="shared" si="147"/>
        <v/>
      </c>
      <c r="AF727" s="74">
        <f t="shared" si="148"/>
        <v>1695.96</v>
      </c>
      <c r="AG727" s="75" t="str">
        <f t="shared" si="149"/>
        <v>15:00</v>
      </c>
      <c r="AH727" s="74">
        <f t="shared" si="150"/>
        <v>33317.9</v>
      </c>
      <c r="AI727" s="73" t="str">
        <f t="shared" si="151"/>
        <v/>
      </c>
      <c r="AJ727" s="73" t="str">
        <f t="shared" si="152"/>
        <v/>
      </c>
      <c r="AK727" s="73" t="str">
        <f t="shared" si="153"/>
        <v/>
      </c>
      <c r="AL727" s="72" t="str">
        <f t="shared" si="154"/>
        <v/>
      </c>
      <c r="AM727" s="71" t="str">
        <f t="shared" si="155"/>
        <v/>
      </c>
    </row>
    <row r="728" spans="2:39" ht="13.8" thickBot="1">
      <c r="B728" s="79">
        <v>44860</v>
      </c>
      <c r="C728" s="78">
        <f>'2019 PSUI Customer Load'!C728+'2019 PSUI Customer Gen'!C728</f>
        <v>1060.6099999999999</v>
      </c>
      <c r="D728" s="78">
        <f>'2019 PSUI Customer Load'!D728+'2019 PSUI Customer Gen'!D728</f>
        <v>1058.0899999999999</v>
      </c>
      <c r="E728" s="78">
        <f>'2019 PSUI Customer Load'!E728+'2019 PSUI Customer Gen'!E728</f>
        <v>1063.06</v>
      </c>
      <c r="F728" s="78">
        <f>'2019 PSUI Customer Load'!F728+'2019 PSUI Customer Gen'!F728</f>
        <v>1074.78</v>
      </c>
      <c r="G728" s="78">
        <f>'2019 PSUI Customer Load'!G728+'2019 PSUI Customer Gen'!G728</f>
        <v>1099.67</v>
      </c>
      <c r="H728" s="78">
        <f>'2019 PSUI Customer Load'!H728+'2019 PSUI Customer Gen'!H728</f>
        <v>1147.4100000000001</v>
      </c>
      <c r="I728" s="78">
        <f>'2019 PSUI Customer Load'!I728+'2019 PSUI Customer Gen'!I728</f>
        <v>1233.6099999999999</v>
      </c>
      <c r="J728" s="78">
        <f>'2019 PSUI Customer Load'!J728+'2019 PSUI Customer Gen'!J728</f>
        <v>1244.74</v>
      </c>
      <c r="K728" s="78">
        <f>'2019 PSUI Customer Load'!K728+'2019 PSUI Customer Gen'!K728</f>
        <v>1269.5899999999999</v>
      </c>
      <c r="L728" s="78">
        <f>'2019 PSUI Customer Load'!L728+'2019 PSUI Customer Gen'!L728</f>
        <v>1294.69</v>
      </c>
      <c r="M728" s="78">
        <f>'2019 PSUI Customer Load'!M728+'2019 PSUI Customer Gen'!M728</f>
        <v>1312.75</v>
      </c>
      <c r="N728" s="78">
        <f>'2019 PSUI Customer Load'!N728+'2019 PSUI Customer Gen'!N728</f>
        <v>1335.91</v>
      </c>
      <c r="O728" s="78">
        <f>'2019 PSUI Customer Load'!O728+'2019 PSUI Customer Gen'!O728</f>
        <v>1510.85</v>
      </c>
      <c r="P728" s="78">
        <f>'2019 PSUI Customer Load'!P728+'2019 PSUI Customer Gen'!P728</f>
        <v>1468.53</v>
      </c>
      <c r="Q728" s="78">
        <f>'2019 PSUI Customer Load'!Q728+'2019 PSUI Customer Gen'!Q728</f>
        <v>1620.22</v>
      </c>
      <c r="R728" s="78">
        <f>'2019 PSUI Customer Load'!R728+'2019 PSUI Customer Gen'!R728</f>
        <v>1583.82</v>
      </c>
      <c r="S728" s="78">
        <f>'2019 PSUI Customer Load'!S728+'2019 PSUI Customer Gen'!S728</f>
        <v>1283.1400000000001</v>
      </c>
      <c r="T728" s="78">
        <f>'2019 PSUI Customer Load'!T728+'2019 PSUI Customer Gen'!T728</f>
        <v>1156.3699999999999</v>
      </c>
      <c r="U728" s="78">
        <f>'2019 PSUI Customer Load'!U728+'2019 PSUI Customer Gen'!U728</f>
        <v>1163.3599999999999</v>
      </c>
      <c r="V728" s="78">
        <f>'2019 PSUI Customer Load'!V728+'2019 PSUI Customer Gen'!V728</f>
        <v>1135.1199999999999</v>
      </c>
      <c r="W728" s="78">
        <f>'2019 PSUI Customer Load'!W728+'2019 PSUI Customer Gen'!W728</f>
        <v>1121.19</v>
      </c>
      <c r="X728" s="78">
        <f>'2019 PSUI Customer Load'!X728+'2019 PSUI Customer Gen'!X728</f>
        <v>1106.1099999999999</v>
      </c>
      <c r="Y728" s="78">
        <f>'2019 PSUI Customer Load'!Y728+'2019 PSUI Customer Gen'!Y728</f>
        <v>1102.19</v>
      </c>
      <c r="Z728" s="78">
        <f>'2019 PSUI Customer Load'!Z728+'2019 PSUI Customer Gen'!Z728</f>
        <v>1088.26</v>
      </c>
      <c r="AA728" s="86">
        <f t="shared" si="143"/>
        <v>1620.22</v>
      </c>
      <c r="AB728" s="77">
        <f t="shared" si="144"/>
        <v>2022</v>
      </c>
      <c r="AC728" s="76">
        <f t="shared" si="145"/>
        <v>10</v>
      </c>
      <c r="AD728" s="76" t="str">
        <f t="shared" si="146"/>
        <v/>
      </c>
      <c r="AE728" s="76" t="str">
        <f t="shared" si="147"/>
        <v/>
      </c>
      <c r="AF728" s="74">
        <f t="shared" si="148"/>
        <v>1620.22</v>
      </c>
      <c r="AG728" s="75" t="str">
        <f t="shared" si="149"/>
        <v>15:00</v>
      </c>
      <c r="AH728" s="74">
        <f t="shared" si="150"/>
        <v>31154.289999999997</v>
      </c>
      <c r="AI728" s="73" t="str">
        <f t="shared" si="151"/>
        <v/>
      </c>
      <c r="AJ728" s="73" t="str">
        <f t="shared" si="152"/>
        <v/>
      </c>
      <c r="AK728" s="73" t="str">
        <f t="shared" si="153"/>
        <v/>
      </c>
      <c r="AL728" s="72" t="str">
        <f t="shared" si="154"/>
        <v/>
      </c>
      <c r="AM728" s="71" t="str">
        <f t="shared" si="155"/>
        <v/>
      </c>
    </row>
    <row r="729" spans="2:39" ht="13.8" thickBot="1">
      <c r="B729" s="79">
        <v>44861</v>
      </c>
      <c r="C729" s="78">
        <f>'2019 PSUI Customer Load'!C729+'2019 PSUI Customer Gen'!C729</f>
        <v>1072.51</v>
      </c>
      <c r="D729" s="78">
        <f>'2019 PSUI Customer Load'!D729+'2019 PSUI Customer Gen'!D729</f>
        <v>1099.5999999999999</v>
      </c>
      <c r="E729" s="78">
        <f>'2019 PSUI Customer Load'!E729+'2019 PSUI Customer Gen'!E729</f>
        <v>1118.22</v>
      </c>
      <c r="F729" s="78">
        <f>'2019 PSUI Customer Load'!F729+'2019 PSUI Customer Gen'!F729</f>
        <v>1134.98</v>
      </c>
      <c r="G729" s="78">
        <f>'2019 PSUI Customer Load'!G729+'2019 PSUI Customer Gen'!G729</f>
        <v>1161.4100000000001</v>
      </c>
      <c r="H729" s="78">
        <f>'2019 PSUI Customer Load'!H729+'2019 PSUI Customer Gen'!H729</f>
        <v>1191.26</v>
      </c>
      <c r="I729" s="78">
        <f>'2019 PSUI Customer Load'!I729+'2019 PSUI Customer Gen'!I729</f>
        <v>1306.55</v>
      </c>
      <c r="J729" s="78">
        <f>'2019 PSUI Customer Load'!J729+'2019 PSUI Customer Gen'!J729</f>
        <v>1306.02</v>
      </c>
      <c r="K729" s="78">
        <f>'2019 PSUI Customer Load'!K729+'2019 PSUI Customer Gen'!K729</f>
        <v>1318</v>
      </c>
      <c r="L729" s="78">
        <f>'2019 PSUI Customer Load'!L729+'2019 PSUI Customer Gen'!L729</f>
        <v>1330.88</v>
      </c>
      <c r="M729" s="78">
        <f>'2019 PSUI Customer Load'!M729+'2019 PSUI Customer Gen'!M729</f>
        <v>1326.08</v>
      </c>
      <c r="N729" s="78">
        <f>'2019 PSUI Customer Load'!N729+'2019 PSUI Customer Gen'!N729</f>
        <v>1285.06</v>
      </c>
      <c r="O729" s="78">
        <f>'2019 PSUI Customer Load'!O729+'2019 PSUI Customer Gen'!O729</f>
        <v>1287.9000000000001</v>
      </c>
      <c r="P729" s="78">
        <f>'2019 PSUI Customer Load'!P729+'2019 PSUI Customer Gen'!P729</f>
        <v>1269.31</v>
      </c>
      <c r="Q729" s="78">
        <f>'2019 PSUI Customer Load'!Q729+'2019 PSUI Customer Gen'!Q729</f>
        <v>1263.22</v>
      </c>
      <c r="R729" s="78">
        <f>'2019 PSUI Customer Load'!R729+'2019 PSUI Customer Gen'!R729</f>
        <v>1228.54</v>
      </c>
      <c r="S729" s="78">
        <f>'2019 PSUI Customer Load'!S729+'2019 PSUI Customer Gen'!S729</f>
        <v>1172.22</v>
      </c>
      <c r="T729" s="78">
        <f>'2019 PSUI Customer Load'!T729+'2019 PSUI Customer Gen'!T729</f>
        <v>1141.04</v>
      </c>
      <c r="U729" s="78">
        <f>'2019 PSUI Customer Load'!U729+'2019 PSUI Customer Gen'!U729</f>
        <v>1159.76</v>
      </c>
      <c r="V729" s="78">
        <f>'2019 PSUI Customer Load'!V729+'2019 PSUI Customer Gen'!V729</f>
        <v>1187.97</v>
      </c>
      <c r="W729" s="78">
        <f>'2019 PSUI Customer Load'!W729+'2019 PSUI Customer Gen'!W729</f>
        <v>1176.46</v>
      </c>
      <c r="X729" s="78">
        <f>'2019 PSUI Customer Load'!X729+'2019 PSUI Customer Gen'!X729</f>
        <v>1158.68</v>
      </c>
      <c r="Y729" s="78">
        <f>'2019 PSUI Customer Load'!Y729+'2019 PSUI Customer Gen'!Y729</f>
        <v>1136</v>
      </c>
      <c r="Z729" s="78">
        <f>'2019 PSUI Customer Load'!Z729+'2019 PSUI Customer Gen'!Z729</f>
        <v>1123.8499999999999</v>
      </c>
      <c r="AA729" s="86">
        <f t="shared" si="143"/>
        <v>1330.88</v>
      </c>
      <c r="AB729" s="77">
        <f t="shared" si="144"/>
        <v>2022</v>
      </c>
      <c r="AC729" s="76">
        <f t="shared" si="145"/>
        <v>10</v>
      </c>
      <c r="AD729" s="76" t="str">
        <f t="shared" si="146"/>
        <v/>
      </c>
      <c r="AE729" s="76" t="str">
        <f t="shared" si="147"/>
        <v/>
      </c>
      <c r="AF729" s="74">
        <f t="shared" si="148"/>
        <v>1330.88</v>
      </c>
      <c r="AG729" s="75" t="str">
        <f t="shared" si="149"/>
        <v>10:00</v>
      </c>
      <c r="AH729" s="74">
        <f t="shared" si="150"/>
        <v>30286.400000000001</v>
      </c>
      <c r="AI729" s="73" t="str">
        <f t="shared" si="151"/>
        <v/>
      </c>
      <c r="AJ729" s="73" t="str">
        <f t="shared" si="152"/>
        <v/>
      </c>
      <c r="AK729" s="73" t="str">
        <f t="shared" si="153"/>
        <v/>
      </c>
      <c r="AL729" s="72" t="str">
        <f t="shared" si="154"/>
        <v/>
      </c>
      <c r="AM729" s="71" t="str">
        <f t="shared" si="155"/>
        <v/>
      </c>
    </row>
    <row r="730" spans="2:39" ht="13.8" thickBot="1">
      <c r="B730" s="79">
        <v>44862</v>
      </c>
      <c r="C730" s="78">
        <f>'2019 PSUI Customer Load'!C730+'2019 PSUI Customer Gen'!C730</f>
        <v>1153.92</v>
      </c>
      <c r="D730" s="78">
        <f>'2019 PSUI Customer Load'!D730+'2019 PSUI Customer Gen'!D730</f>
        <v>1148.3499999999999</v>
      </c>
      <c r="E730" s="78">
        <f>'2019 PSUI Customer Load'!E730+'2019 PSUI Customer Gen'!E730</f>
        <v>1149.26</v>
      </c>
      <c r="F730" s="78">
        <f>'2019 PSUI Customer Load'!F730+'2019 PSUI Customer Gen'!F730</f>
        <v>1170.1199999999999</v>
      </c>
      <c r="G730" s="78">
        <f>'2019 PSUI Customer Load'!G730+'2019 PSUI Customer Gen'!G730</f>
        <v>1230.81</v>
      </c>
      <c r="H730" s="78">
        <f>'2019 PSUI Customer Load'!H730+'2019 PSUI Customer Gen'!H730</f>
        <v>1265.32</v>
      </c>
      <c r="I730" s="78">
        <f>'2019 PSUI Customer Load'!I730+'2019 PSUI Customer Gen'!I730</f>
        <v>1344.14</v>
      </c>
      <c r="J730" s="78">
        <f>'2019 PSUI Customer Load'!J730+'2019 PSUI Customer Gen'!J730</f>
        <v>1332.94</v>
      </c>
      <c r="K730" s="78">
        <f>'2019 PSUI Customer Load'!K730+'2019 PSUI Customer Gen'!K730</f>
        <v>1328.28</v>
      </c>
      <c r="L730" s="78">
        <f>'2019 PSUI Customer Load'!L730+'2019 PSUI Customer Gen'!L730</f>
        <v>1319.99</v>
      </c>
      <c r="M730" s="78">
        <f>'2019 PSUI Customer Load'!M730+'2019 PSUI Customer Gen'!M730</f>
        <v>1318</v>
      </c>
      <c r="N730" s="78">
        <f>'2019 PSUI Customer Load'!N730+'2019 PSUI Customer Gen'!N730</f>
        <v>1296.4000000000001</v>
      </c>
      <c r="O730" s="78">
        <f>'2019 PSUI Customer Load'!O730+'2019 PSUI Customer Gen'!O730</f>
        <v>1310.51</v>
      </c>
      <c r="P730" s="78">
        <f>'2019 PSUI Customer Load'!P730+'2019 PSUI Customer Gen'!P730</f>
        <v>1285.58</v>
      </c>
      <c r="Q730" s="78">
        <f>'2019 PSUI Customer Load'!Q730+'2019 PSUI Customer Gen'!Q730</f>
        <v>1279.6400000000001</v>
      </c>
      <c r="R730" s="78">
        <f>'2019 PSUI Customer Load'!R730+'2019 PSUI Customer Gen'!R730</f>
        <v>1240.68</v>
      </c>
      <c r="S730" s="78">
        <f>'2019 PSUI Customer Load'!S730+'2019 PSUI Customer Gen'!S730</f>
        <v>1212.1199999999999</v>
      </c>
      <c r="T730" s="78">
        <f>'2019 PSUI Customer Load'!T730+'2019 PSUI Customer Gen'!T730</f>
        <v>1197.21</v>
      </c>
      <c r="U730" s="78">
        <f>'2019 PSUI Customer Load'!U730+'2019 PSUI Customer Gen'!U730</f>
        <v>1229.3399999999999</v>
      </c>
      <c r="V730" s="78">
        <f>'2019 PSUI Customer Load'!V730+'2019 PSUI Customer Gen'!V730</f>
        <v>1205.33</v>
      </c>
      <c r="W730" s="78">
        <f>'2019 PSUI Customer Load'!W730+'2019 PSUI Customer Gen'!W730</f>
        <v>1182.48</v>
      </c>
      <c r="X730" s="78">
        <f>'2019 PSUI Customer Load'!X730+'2019 PSUI Customer Gen'!X730</f>
        <v>1167.43</v>
      </c>
      <c r="Y730" s="78">
        <f>'2019 PSUI Customer Load'!Y730+'2019 PSUI Customer Gen'!Y730</f>
        <v>1123.26</v>
      </c>
      <c r="Z730" s="78">
        <f>'2019 PSUI Customer Load'!Z730+'2019 PSUI Customer Gen'!Z730</f>
        <v>1143.6600000000001</v>
      </c>
      <c r="AA730" s="86">
        <f t="shared" si="143"/>
        <v>1344.14</v>
      </c>
      <c r="AB730" s="77">
        <f t="shared" si="144"/>
        <v>2022</v>
      </c>
      <c r="AC730" s="76">
        <f t="shared" si="145"/>
        <v>10</v>
      </c>
      <c r="AD730" s="76" t="str">
        <f t="shared" si="146"/>
        <v/>
      </c>
      <c r="AE730" s="76" t="str">
        <f t="shared" si="147"/>
        <v/>
      </c>
      <c r="AF730" s="74">
        <f t="shared" si="148"/>
        <v>1344.14</v>
      </c>
      <c r="AG730" s="75" t="str">
        <f t="shared" si="149"/>
        <v>7:00</v>
      </c>
      <c r="AH730" s="74">
        <f t="shared" si="150"/>
        <v>30978.909999999993</v>
      </c>
      <c r="AI730" s="73" t="str">
        <f t="shared" si="151"/>
        <v/>
      </c>
      <c r="AJ730" s="73" t="str">
        <f t="shared" si="152"/>
        <v/>
      </c>
      <c r="AK730" s="73" t="str">
        <f t="shared" si="153"/>
        <v/>
      </c>
      <c r="AL730" s="72" t="str">
        <f t="shared" si="154"/>
        <v/>
      </c>
      <c r="AM730" s="71" t="str">
        <f t="shared" si="155"/>
        <v/>
      </c>
    </row>
    <row r="731" spans="2:39" ht="13.8" thickBot="1">
      <c r="B731" s="79">
        <v>44863</v>
      </c>
      <c r="C731" s="78">
        <f>'2019 PSUI Customer Load'!C731+'2019 PSUI Customer Gen'!C731</f>
        <v>1159.52</v>
      </c>
      <c r="D731" s="78">
        <f>'2019 PSUI Customer Load'!D731+'2019 PSUI Customer Gen'!D731</f>
        <v>1175.8599999999999</v>
      </c>
      <c r="E731" s="78">
        <f>'2019 PSUI Customer Load'!E731+'2019 PSUI Customer Gen'!E731</f>
        <v>1191.1199999999999</v>
      </c>
      <c r="F731" s="78">
        <f>'2019 PSUI Customer Load'!F731+'2019 PSUI Customer Gen'!F731</f>
        <v>1194.4100000000001</v>
      </c>
      <c r="G731" s="78">
        <f>'2019 PSUI Customer Load'!G731+'2019 PSUI Customer Gen'!G731</f>
        <v>1211.32</v>
      </c>
      <c r="H731" s="78">
        <f>'2019 PSUI Customer Load'!H731+'2019 PSUI Customer Gen'!H731</f>
        <v>1265.81</v>
      </c>
      <c r="I731" s="78">
        <f>'2019 PSUI Customer Load'!I731+'2019 PSUI Customer Gen'!I731</f>
        <v>1316.39</v>
      </c>
      <c r="J731" s="78">
        <f>'2019 PSUI Customer Load'!J731+'2019 PSUI Customer Gen'!J731</f>
        <v>1313.06</v>
      </c>
      <c r="K731" s="78">
        <f>'2019 PSUI Customer Load'!K731+'2019 PSUI Customer Gen'!K731</f>
        <v>1280.97</v>
      </c>
      <c r="L731" s="78">
        <f>'2019 PSUI Customer Load'!L731+'2019 PSUI Customer Gen'!L731</f>
        <v>1236.24</v>
      </c>
      <c r="M731" s="78">
        <f>'2019 PSUI Customer Load'!M731+'2019 PSUI Customer Gen'!M731</f>
        <v>1188.3599999999999</v>
      </c>
      <c r="N731" s="78">
        <f>'2019 PSUI Customer Load'!N731+'2019 PSUI Customer Gen'!N731</f>
        <v>1136.7</v>
      </c>
      <c r="O731" s="78">
        <f>'2019 PSUI Customer Load'!O731+'2019 PSUI Customer Gen'!O731</f>
        <v>1213.07</v>
      </c>
      <c r="P731" s="78">
        <f>'2019 PSUI Customer Load'!P731+'2019 PSUI Customer Gen'!P731</f>
        <v>1446.52</v>
      </c>
      <c r="Q731" s="78">
        <f>'2019 PSUI Customer Load'!Q731+'2019 PSUI Customer Gen'!Q731</f>
        <v>1453.73</v>
      </c>
      <c r="R731" s="78">
        <f>'2019 PSUI Customer Load'!R731+'2019 PSUI Customer Gen'!R731</f>
        <v>1432.8</v>
      </c>
      <c r="S731" s="78">
        <f>'2019 PSUI Customer Load'!S731+'2019 PSUI Customer Gen'!S731</f>
        <v>1388.14</v>
      </c>
      <c r="T731" s="78">
        <f>'2019 PSUI Customer Load'!T731+'2019 PSUI Customer Gen'!T731</f>
        <v>1341.2</v>
      </c>
      <c r="U731" s="78">
        <f>'2019 PSUI Customer Load'!U731+'2019 PSUI Customer Gen'!U731</f>
        <v>1143.3800000000001</v>
      </c>
      <c r="V731" s="78">
        <f>'2019 PSUI Customer Load'!V731+'2019 PSUI Customer Gen'!V731</f>
        <v>1110.76</v>
      </c>
      <c r="W731" s="78">
        <f>'2019 PSUI Customer Load'!W731+'2019 PSUI Customer Gen'!W731</f>
        <v>1105.8599999999999</v>
      </c>
      <c r="X731" s="78">
        <f>'2019 PSUI Customer Load'!X731+'2019 PSUI Customer Gen'!X731</f>
        <v>1112.55</v>
      </c>
      <c r="Y731" s="78">
        <f>'2019 PSUI Customer Load'!Y731+'2019 PSUI Customer Gen'!Y731</f>
        <v>1093.4000000000001</v>
      </c>
      <c r="Z731" s="78">
        <f>'2019 PSUI Customer Load'!Z731+'2019 PSUI Customer Gen'!Z731</f>
        <v>1084.9000000000001</v>
      </c>
      <c r="AA731" s="86">
        <f t="shared" si="143"/>
        <v>1453.73</v>
      </c>
      <c r="AB731" s="77">
        <f t="shared" si="144"/>
        <v>2022</v>
      </c>
      <c r="AC731" s="76">
        <f t="shared" si="145"/>
        <v>10</v>
      </c>
      <c r="AD731" s="76" t="str">
        <f t="shared" si="146"/>
        <v/>
      </c>
      <c r="AE731" s="76" t="str">
        <f t="shared" si="147"/>
        <v/>
      </c>
      <c r="AF731" s="74">
        <f t="shared" si="148"/>
        <v>1453.73</v>
      </c>
      <c r="AG731" s="75" t="str">
        <f t="shared" si="149"/>
        <v>15:00</v>
      </c>
      <c r="AH731" s="74">
        <f t="shared" si="150"/>
        <v>31049.8</v>
      </c>
      <c r="AI731" s="73" t="str">
        <f t="shared" si="151"/>
        <v/>
      </c>
      <c r="AJ731" s="73" t="str">
        <f t="shared" si="152"/>
        <v/>
      </c>
      <c r="AK731" s="73" t="str">
        <f t="shared" si="153"/>
        <v/>
      </c>
      <c r="AL731" s="72" t="str">
        <f t="shared" si="154"/>
        <v/>
      </c>
      <c r="AM731" s="71" t="str">
        <f t="shared" si="155"/>
        <v/>
      </c>
    </row>
    <row r="732" spans="2:39" ht="13.8" thickBot="1">
      <c r="B732" s="79">
        <v>44864</v>
      </c>
      <c r="C732" s="78">
        <f>'2019 PSUI Customer Load'!C732+'2019 PSUI Customer Gen'!C732</f>
        <v>1082.27</v>
      </c>
      <c r="D732" s="78">
        <f>'2019 PSUI Customer Load'!D732+'2019 PSUI Customer Gen'!D732</f>
        <v>1089.2</v>
      </c>
      <c r="E732" s="78">
        <f>'2019 PSUI Customer Load'!E732+'2019 PSUI Customer Gen'!E732</f>
        <v>1091.27</v>
      </c>
      <c r="F732" s="78">
        <f>'2019 PSUI Customer Load'!F732+'2019 PSUI Customer Gen'!F732</f>
        <v>1098.93</v>
      </c>
      <c r="G732" s="78">
        <f>'2019 PSUI Customer Load'!G732+'2019 PSUI Customer Gen'!G732</f>
        <v>1121.71</v>
      </c>
      <c r="H732" s="78">
        <f>'2019 PSUI Customer Load'!H732+'2019 PSUI Customer Gen'!H732</f>
        <v>1194.52</v>
      </c>
      <c r="I732" s="78">
        <f>'2019 PSUI Customer Load'!I732+'2019 PSUI Customer Gen'!I732</f>
        <v>1264.03</v>
      </c>
      <c r="J732" s="78">
        <f>'2019 PSUI Customer Load'!J732+'2019 PSUI Customer Gen'!J732</f>
        <v>1249.08</v>
      </c>
      <c r="K732" s="78">
        <f>'2019 PSUI Customer Load'!K732+'2019 PSUI Customer Gen'!K732</f>
        <v>1201.24</v>
      </c>
      <c r="L732" s="78">
        <f>'2019 PSUI Customer Load'!L732+'2019 PSUI Customer Gen'!L732</f>
        <v>1179.8900000000001</v>
      </c>
      <c r="M732" s="78">
        <f>'2019 PSUI Customer Load'!M732+'2019 PSUI Customer Gen'!M732</f>
        <v>1163.05</v>
      </c>
      <c r="N732" s="78">
        <f>'2019 PSUI Customer Load'!N732+'2019 PSUI Customer Gen'!N732</f>
        <v>1128.93</v>
      </c>
      <c r="O732" s="78">
        <f>'2019 PSUI Customer Load'!O732+'2019 PSUI Customer Gen'!O732</f>
        <v>1256.01</v>
      </c>
      <c r="P732" s="78">
        <f>'2019 PSUI Customer Load'!P732+'2019 PSUI Customer Gen'!P732</f>
        <v>1407.53</v>
      </c>
      <c r="Q732" s="78">
        <f>'2019 PSUI Customer Load'!Q732+'2019 PSUI Customer Gen'!Q732</f>
        <v>1428.35</v>
      </c>
      <c r="R732" s="78">
        <f>'2019 PSUI Customer Load'!R732+'2019 PSUI Customer Gen'!R732</f>
        <v>1435.25</v>
      </c>
      <c r="S732" s="78">
        <f>'2019 PSUI Customer Load'!S732+'2019 PSUI Customer Gen'!S732</f>
        <v>1337.42</v>
      </c>
      <c r="T732" s="78">
        <f>'2019 PSUI Customer Load'!T732+'2019 PSUI Customer Gen'!T732</f>
        <v>1200.26</v>
      </c>
      <c r="U732" s="78">
        <f>'2019 PSUI Customer Load'!U732+'2019 PSUI Customer Gen'!U732</f>
        <v>1115.42</v>
      </c>
      <c r="V732" s="78">
        <f>'2019 PSUI Customer Load'!V732+'2019 PSUI Customer Gen'!V732</f>
        <v>1100.44</v>
      </c>
      <c r="W732" s="78">
        <f>'2019 PSUI Customer Load'!W732+'2019 PSUI Customer Gen'!W732</f>
        <v>1090.92</v>
      </c>
      <c r="X732" s="78">
        <f>'2019 PSUI Customer Load'!X732+'2019 PSUI Customer Gen'!X732</f>
        <v>1108.8</v>
      </c>
      <c r="Y732" s="78">
        <f>'2019 PSUI Customer Load'!Y732+'2019 PSUI Customer Gen'!Y732</f>
        <v>1107.72</v>
      </c>
      <c r="Z732" s="78">
        <f>'2019 PSUI Customer Load'!Z732+'2019 PSUI Customer Gen'!Z732</f>
        <v>1101.5899999999999</v>
      </c>
      <c r="AA732" s="86">
        <f t="shared" si="143"/>
        <v>1435.25</v>
      </c>
      <c r="AB732" s="77">
        <f t="shared" si="144"/>
        <v>2022</v>
      </c>
      <c r="AC732" s="76">
        <f t="shared" si="145"/>
        <v>10</v>
      </c>
      <c r="AD732" s="76" t="str">
        <f t="shared" si="146"/>
        <v/>
      </c>
      <c r="AE732" s="76" t="str">
        <f t="shared" si="147"/>
        <v/>
      </c>
      <c r="AF732" s="74">
        <f t="shared" si="148"/>
        <v>1435.25</v>
      </c>
      <c r="AG732" s="75" t="str">
        <f t="shared" si="149"/>
        <v>16:00</v>
      </c>
      <c r="AH732" s="74">
        <f t="shared" si="150"/>
        <v>29989.079999999994</v>
      </c>
      <c r="AI732" s="73" t="str">
        <f t="shared" si="151"/>
        <v/>
      </c>
      <c r="AJ732" s="73" t="str">
        <f t="shared" si="152"/>
        <v/>
      </c>
      <c r="AK732" s="73" t="str">
        <f t="shared" si="153"/>
        <v/>
      </c>
      <c r="AL732" s="72" t="str">
        <f t="shared" si="154"/>
        <v/>
      </c>
      <c r="AM732" s="71" t="str">
        <f t="shared" si="155"/>
        <v/>
      </c>
    </row>
    <row r="733" spans="2:39" ht="13.8" thickBot="1">
      <c r="B733" s="79">
        <v>44865</v>
      </c>
      <c r="C733" s="78">
        <f>'2019 PSUI Customer Load'!C733+'2019 PSUI Customer Gen'!C733</f>
        <v>1102.01</v>
      </c>
      <c r="D733" s="78">
        <f>'2019 PSUI Customer Load'!D733+'2019 PSUI Customer Gen'!D733</f>
        <v>1093.8900000000001</v>
      </c>
      <c r="E733" s="78">
        <f>'2019 PSUI Customer Load'!E733+'2019 PSUI Customer Gen'!E733</f>
        <v>1091.44</v>
      </c>
      <c r="F733" s="78">
        <f>'2019 PSUI Customer Load'!F733+'2019 PSUI Customer Gen'!F733</f>
        <v>1112.23</v>
      </c>
      <c r="G733" s="78">
        <f>'2019 PSUI Customer Load'!G733+'2019 PSUI Customer Gen'!G733</f>
        <v>1128.54</v>
      </c>
      <c r="H733" s="78">
        <f>'2019 PSUI Customer Load'!H733+'2019 PSUI Customer Gen'!H733</f>
        <v>1169.1099999999999</v>
      </c>
      <c r="I733" s="78">
        <f>'2019 PSUI Customer Load'!I733+'2019 PSUI Customer Gen'!I733</f>
        <v>1275.02</v>
      </c>
      <c r="J733" s="78">
        <f>'2019 PSUI Customer Load'!J733+'2019 PSUI Customer Gen'!J733</f>
        <v>1294.1600000000001</v>
      </c>
      <c r="K733" s="78">
        <f>'2019 PSUI Customer Load'!K733+'2019 PSUI Customer Gen'!K733</f>
        <v>1319.96</v>
      </c>
      <c r="L733" s="78">
        <f>'2019 PSUI Customer Load'!L733+'2019 PSUI Customer Gen'!L733</f>
        <v>1334.94</v>
      </c>
      <c r="M733" s="78">
        <f>'2019 PSUI Customer Load'!M733+'2019 PSUI Customer Gen'!M733</f>
        <v>1343.76</v>
      </c>
      <c r="N733" s="78">
        <f>'2019 PSUI Customer Load'!N733+'2019 PSUI Customer Gen'!N733</f>
        <v>1311.77</v>
      </c>
      <c r="O733" s="78">
        <f>'2019 PSUI Customer Load'!O733+'2019 PSUI Customer Gen'!O733</f>
        <v>1313.06</v>
      </c>
      <c r="P733" s="78">
        <f>'2019 PSUI Customer Load'!P733+'2019 PSUI Customer Gen'!P733</f>
        <v>1308.6500000000001</v>
      </c>
      <c r="Q733" s="78">
        <f>'2019 PSUI Customer Load'!Q733+'2019 PSUI Customer Gen'!Q733</f>
        <v>1308.55</v>
      </c>
      <c r="R733" s="78">
        <f>'2019 PSUI Customer Load'!R733+'2019 PSUI Customer Gen'!R733</f>
        <v>1273.8599999999999</v>
      </c>
      <c r="S733" s="78">
        <f>'2019 PSUI Customer Load'!S733+'2019 PSUI Customer Gen'!S733</f>
        <v>1219.72</v>
      </c>
      <c r="T733" s="78">
        <f>'2019 PSUI Customer Load'!T733+'2019 PSUI Customer Gen'!T733</f>
        <v>1183.46</v>
      </c>
      <c r="U733" s="78">
        <f>'2019 PSUI Customer Load'!U733+'2019 PSUI Customer Gen'!U733</f>
        <v>1179.5999999999999</v>
      </c>
      <c r="V733" s="78">
        <f>'2019 PSUI Customer Load'!V733+'2019 PSUI Customer Gen'!V733</f>
        <v>1161.06</v>
      </c>
      <c r="W733" s="78">
        <f>'2019 PSUI Customer Load'!W733+'2019 PSUI Customer Gen'!W733</f>
        <v>1152.9000000000001</v>
      </c>
      <c r="X733" s="78">
        <f>'2019 PSUI Customer Load'!X733+'2019 PSUI Customer Gen'!X733</f>
        <v>1226.0899999999999</v>
      </c>
      <c r="Y733" s="78">
        <f>'2019 PSUI Customer Load'!Y733+'2019 PSUI Customer Gen'!Y733</f>
        <v>1306.48</v>
      </c>
      <c r="Z733" s="78">
        <f>'2019 PSUI Customer Load'!Z733+'2019 PSUI Customer Gen'!Z733</f>
        <v>1284.43</v>
      </c>
      <c r="AA733" s="86">
        <f t="shared" si="143"/>
        <v>1343.76</v>
      </c>
      <c r="AB733" s="77">
        <f t="shared" si="144"/>
        <v>2022</v>
      </c>
      <c r="AC733" s="76">
        <f t="shared" si="145"/>
        <v>10</v>
      </c>
      <c r="AD733" s="76" t="str">
        <f t="shared" si="146"/>
        <v>2022-10</v>
      </c>
      <c r="AE733" s="76">
        <f t="shared" si="147"/>
        <v>10</v>
      </c>
      <c r="AF733" s="74">
        <f t="shared" si="148"/>
        <v>1343.76</v>
      </c>
      <c r="AG733" s="75" t="str">
        <f t="shared" si="149"/>
        <v>11:00</v>
      </c>
      <c r="AH733" s="74">
        <f t="shared" si="150"/>
        <v>30838.45</v>
      </c>
      <c r="AI733" s="73">
        <f t="shared" si="151"/>
        <v>45474.106000000007</v>
      </c>
      <c r="AJ733" s="73">
        <f t="shared" si="152"/>
        <v>1766.5410000000002</v>
      </c>
      <c r="AK733" s="73">
        <f t="shared" si="153"/>
        <v>37576.837000000007</v>
      </c>
      <c r="AL733" s="72">
        <f t="shared" si="154"/>
        <v>44839</v>
      </c>
      <c r="AM733" s="71" t="str">
        <f t="shared" si="155"/>
        <v>13:00</v>
      </c>
    </row>
    <row r="734" spans="2:39" ht="13.8" thickBot="1">
      <c r="B734" s="79">
        <v>44866</v>
      </c>
      <c r="C734" s="78">
        <f>'2019 PSUI Customer Load'!C734+'2019 PSUI Customer Gen'!C734</f>
        <v>1286.53</v>
      </c>
      <c r="D734" s="78">
        <f>'2019 PSUI Customer Load'!D734+'2019 PSUI Customer Gen'!D734</f>
        <v>1278.2</v>
      </c>
      <c r="E734" s="78">
        <f>'2019 PSUI Customer Load'!E734+'2019 PSUI Customer Gen'!E734</f>
        <v>1285.17</v>
      </c>
      <c r="F734" s="78">
        <f>'2019 PSUI Customer Load'!F734+'2019 PSUI Customer Gen'!F734</f>
        <v>1298.82</v>
      </c>
      <c r="G734" s="78">
        <f>'2019 PSUI Customer Load'!G734+'2019 PSUI Customer Gen'!G734</f>
        <v>1306.76</v>
      </c>
      <c r="H734" s="78">
        <f>'2019 PSUI Customer Load'!H734+'2019 PSUI Customer Gen'!H734</f>
        <v>1355.13</v>
      </c>
      <c r="I734" s="78">
        <f>'2019 PSUI Customer Load'!I734+'2019 PSUI Customer Gen'!I734</f>
        <v>1483.37</v>
      </c>
      <c r="J734" s="78">
        <f>'2019 PSUI Customer Load'!J734+'2019 PSUI Customer Gen'!J734</f>
        <v>1494.85</v>
      </c>
      <c r="K734" s="78">
        <f>'2019 PSUI Customer Load'!K734+'2019 PSUI Customer Gen'!K734</f>
        <v>1657.67</v>
      </c>
      <c r="L734" s="78">
        <f>'2019 PSUI Customer Load'!L734+'2019 PSUI Customer Gen'!L734</f>
        <v>1623.76</v>
      </c>
      <c r="M734" s="78">
        <f>'2019 PSUI Customer Load'!M734+'2019 PSUI Customer Gen'!M734</f>
        <v>1647.66</v>
      </c>
      <c r="N734" s="78">
        <f>'2019 PSUI Customer Load'!N734+'2019 PSUI Customer Gen'!N734</f>
        <v>1647.24</v>
      </c>
      <c r="O734" s="78">
        <f>'2019 PSUI Customer Load'!O734+'2019 PSUI Customer Gen'!O734</f>
        <v>1689.14</v>
      </c>
      <c r="P734" s="78">
        <f>'2019 PSUI Customer Load'!P734+'2019 PSUI Customer Gen'!P734</f>
        <v>1693.68</v>
      </c>
      <c r="Q734" s="78">
        <f>'2019 PSUI Customer Load'!Q734+'2019 PSUI Customer Gen'!Q734</f>
        <v>1675.77</v>
      </c>
      <c r="R734" s="78">
        <f>'2019 PSUI Customer Load'!R734+'2019 PSUI Customer Gen'!R734</f>
        <v>1621.8</v>
      </c>
      <c r="S734" s="78">
        <f>'2019 PSUI Customer Load'!S734+'2019 PSUI Customer Gen'!S734</f>
        <v>1523.13</v>
      </c>
      <c r="T734" s="78">
        <f>'2019 PSUI Customer Load'!T734+'2019 PSUI Customer Gen'!T734</f>
        <v>1463.49</v>
      </c>
      <c r="U734" s="78">
        <f>'2019 PSUI Customer Load'!U734+'2019 PSUI Customer Gen'!U734</f>
        <v>1349.95</v>
      </c>
      <c r="V734" s="78">
        <f>'2019 PSUI Customer Load'!V734+'2019 PSUI Customer Gen'!V734</f>
        <v>1132.8499999999999</v>
      </c>
      <c r="W734" s="78">
        <f>'2019 PSUI Customer Load'!W734+'2019 PSUI Customer Gen'!W734</f>
        <v>1115.8699999999999</v>
      </c>
      <c r="X734" s="78">
        <f>'2019 PSUI Customer Load'!X734+'2019 PSUI Customer Gen'!X734</f>
        <v>1087.3499999999999</v>
      </c>
      <c r="Y734" s="78">
        <f>'2019 PSUI Customer Load'!Y734+'2019 PSUI Customer Gen'!Y734</f>
        <v>1052.3800000000001</v>
      </c>
      <c r="Z734" s="78">
        <f>'2019 PSUI Customer Load'!Z734+'2019 PSUI Customer Gen'!Z734</f>
        <v>1049.79</v>
      </c>
      <c r="AA734" s="86">
        <f t="shared" si="143"/>
        <v>1693.68</v>
      </c>
      <c r="AB734" s="77">
        <f t="shared" si="144"/>
        <v>2022</v>
      </c>
      <c r="AC734" s="76">
        <f t="shared" si="145"/>
        <v>11</v>
      </c>
      <c r="AD734" s="76" t="str">
        <f t="shared" si="146"/>
        <v/>
      </c>
      <c r="AE734" s="76" t="str">
        <f t="shared" si="147"/>
        <v/>
      </c>
      <c r="AF734" s="74">
        <f t="shared" si="148"/>
        <v>1693.68</v>
      </c>
      <c r="AG734" s="75" t="str">
        <f t="shared" si="149"/>
        <v>14:00</v>
      </c>
      <c r="AH734" s="74">
        <f t="shared" si="150"/>
        <v>35514.04</v>
      </c>
      <c r="AI734" s="73" t="str">
        <f t="shared" si="151"/>
        <v/>
      </c>
      <c r="AJ734" s="73" t="str">
        <f t="shared" si="152"/>
        <v/>
      </c>
      <c r="AK734" s="73" t="str">
        <f t="shared" si="153"/>
        <v/>
      </c>
      <c r="AL734" s="72" t="str">
        <f t="shared" si="154"/>
        <v/>
      </c>
      <c r="AM734" s="71" t="str">
        <f t="shared" si="155"/>
        <v/>
      </c>
    </row>
    <row r="735" spans="2:39" ht="13.8" thickBot="1">
      <c r="B735" s="79">
        <v>44867</v>
      </c>
      <c r="C735" s="78">
        <f>'2019 PSUI Customer Load'!C735+'2019 PSUI Customer Gen'!C735</f>
        <v>1048.08</v>
      </c>
      <c r="D735" s="78">
        <f>'2019 PSUI Customer Load'!D735+'2019 PSUI Customer Gen'!D735</f>
        <v>1081.01</v>
      </c>
      <c r="E735" s="78">
        <f>'2019 PSUI Customer Load'!E735+'2019 PSUI Customer Gen'!E735</f>
        <v>1089.31</v>
      </c>
      <c r="F735" s="78">
        <f>'2019 PSUI Customer Load'!F735+'2019 PSUI Customer Gen'!F735</f>
        <v>1111.29</v>
      </c>
      <c r="G735" s="78">
        <f>'2019 PSUI Customer Load'!G735+'2019 PSUI Customer Gen'!G735</f>
        <v>1126.6500000000001</v>
      </c>
      <c r="H735" s="78">
        <f>'2019 PSUI Customer Load'!H735+'2019 PSUI Customer Gen'!H735</f>
        <v>946.12</v>
      </c>
      <c r="I735" s="78">
        <f>'2019 PSUI Customer Load'!I735+'2019 PSUI Customer Gen'!I735</f>
        <v>1282.82</v>
      </c>
      <c r="J735" s="78">
        <f>'2019 PSUI Customer Load'!J735+'2019 PSUI Customer Gen'!J735</f>
        <v>1283.94</v>
      </c>
      <c r="K735" s="78">
        <f>'2019 PSUI Customer Load'!K735+'2019 PSUI Customer Gen'!K735</f>
        <v>1265.95</v>
      </c>
      <c r="L735" s="78">
        <f>'2019 PSUI Customer Load'!L735+'2019 PSUI Customer Gen'!L735</f>
        <v>1290.6600000000001</v>
      </c>
      <c r="M735" s="78">
        <f>'2019 PSUI Customer Load'!M735+'2019 PSUI Customer Gen'!M735</f>
        <v>1355.97</v>
      </c>
      <c r="N735" s="78">
        <f>'2019 PSUI Customer Load'!N735+'2019 PSUI Customer Gen'!N735</f>
        <v>1649.76</v>
      </c>
      <c r="O735" s="78">
        <f>'2019 PSUI Customer Load'!O735+'2019 PSUI Customer Gen'!O735</f>
        <v>1614.83</v>
      </c>
      <c r="P735" s="78">
        <f>'2019 PSUI Customer Load'!P735+'2019 PSUI Customer Gen'!P735</f>
        <v>1656.66</v>
      </c>
      <c r="Q735" s="78">
        <f>'2019 PSUI Customer Load'!Q735+'2019 PSUI Customer Gen'!Q735</f>
        <v>1682.38</v>
      </c>
      <c r="R735" s="78">
        <f>'2019 PSUI Customer Load'!R735+'2019 PSUI Customer Gen'!R735</f>
        <v>1627.74</v>
      </c>
      <c r="S735" s="78">
        <f>'2019 PSUI Customer Load'!S735+'2019 PSUI Customer Gen'!S735</f>
        <v>1525.3</v>
      </c>
      <c r="T735" s="78">
        <f>'2019 PSUI Customer Load'!T735+'2019 PSUI Customer Gen'!T735</f>
        <v>1460.97</v>
      </c>
      <c r="U735" s="78">
        <f>'2019 PSUI Customer Load'!U735+'2019 PSUI Customer Gen'!U735</f>
        <v>1218.6300000000001</v>
      </c>
      <c r="V735" s="78">
        <f>'2019 PSUI Customer Load'!V735+'2019 PSUI Customer Gen'!V735</f>
        <v>1114.79</v>
      </c>
      <c r="W735" s="78">
        <f>'2019 PSUI Customer Load'!W735+'2019 PSUI Customer Gen'!W735</f>
        <v>1110.31</v>
      </c>
      <c r="X735" s="78">
        <f>'2019 PSUI Customer Load'!X735+'2019 PSUI Customer Gen'!X735</f>
        <v>1104.5999999999999</v>
      </c>
      <c r="Y735" s="78">
        <f>'2019 PSUI Customer Load'!Y735+'2019 PSUI Customer Gen'!Y735</f>
        <v>1094.49</v>
      </c>
      <c r="Z735" s="78">
        <f>'2019 PSUI Customer Load'!Z735+'2019 PSUI Customer Gen'!Z735</f>
        <v>1083.5999999999999</v>
      </c>
      <c r="AA735" s="86">
        <f t="shared" si="143"/>
        <v>1682.38</v>
      </c>
      <c r="AB735" s="77">
        <f t="shared" si="144"/>
        <v>2022</v>
      </c>
      <c r="AC735" s="76">
        <f t="shared" si="145"/>
        <v>11</v>
      </c>
      <c r="AD735" s="76" t="str">
        <f t="shared" si="146"/>
        <v/>
      </c>
      <c r="AE735" s="76" t="str">
        <f t="shared" si="147"/>
        <v/>
      </c>
      <c r="AF735" s="74">
        <f t="shared" si="148"/>
        <v>1682.38</v>
      </c>
      <c r="AG735" s="75" t="str">
        <f t="shared" si="149"/>
        <v>15:00</v>
      </c>
      <c r="AH735" s="74">
        <f t="shared" si="150"/>
        <v>32508.240000000005</v>
      </c>
      <c r="AI735" s="73" t="str">
        <f t="shared" si="151"/>
        <v/>
      </c>
      <c r="AJ735" s="73" t="str">
        <f t="shared" si="152"/>
        <v/>
      </c>
      <c r="AK735" s="73" t="str">
        <f t="shared" si="153"/>
        <v/>
      </c>
      <c r="AL735" s="72" t="str">
        <f t="shared" si="154"/>
        <v/>
      </c>
      <c r="AM735" s="71" t="str">
        <f t="shared" si="155"/>
        <v/>
      </c>
    </row>
    <row r="736" spans="2:39" ht="13.8" thickBot="1">
      <c r="B736" s="79">
        <v>44868</v>
      </c>
      <c r="C736" s="78">
        <f>'2019 PSUI Customer Load'!C736+'2019 PSUI Customer Gen'!C736</f>
        <v>1075.27</v>
      </c>
      <c r="D736" s="78">
        <f>'2019 PSUI Customer Load'!D736+'2019 PSUI Customer Gen'!D736</f>
        <v>1069.1400000000001</v>
      </c>
      <c r="E736" s="78">
        <f>'2019 PSUI Customer Load'!E736+'2019 PSUI Customer Gen'!E736</f>
        <v>1075.45</v>
      </c>
      <c r="F736" s="78">
        <f>'2019 PSUI Customer Load'!F736+'2019 PSUI Customer Gen'!F736</f>
        <v>1083.18</v>
      </c>
      <c r="G736" s="78">
        <f>'2019 PSUI Customer Load'!G736+'2019 PSUI Customer Gen'!G736</f>
        <v>1096.31</v>
      </c>
      <c r="H736" s="78">
        <f>'2019 PSUI Customer Load'!H736+'2019 PSUI Customer Gen'!H736</f>
        <v>1148.3800000000001</v>
      </c>
      <c r="I736" s="78">
        <f>'2019 PSUI Customer Load'!I736+'2019 PSUI Customer Gen'!I736</f>
        <v>1256.75</v>
      </c>
      <c r="J736" s="78">
        <f>'2019 PSUI Customer Load'!J736+'2019 PSUI Customer Gen'!J736</f>
        <v>1295.56</v>
      </c>
      <c r="K736" s="78">
        <f>'2019 PSUI Customer Load'!K736+'2019 PSUI Customer Gen'!K736</f>
        <v>1283.56</v>
      </c>
      <c r="L736" s="78">
        <f>'2019 PSUI Customer Load'!L736+'2019 PSUI Customer Gen'!L736</f>
        <v>1302.04</v>
      </c>
      <c r="M736" s="78">
        <f>'2019 PSUI Customer Load'!M736+'2019 PSUI Customer Gen'!M736</f>
        <v>1314.67</v>
      </c>
      <c r="N736" s="78">
        <f>'2019 PSUI Customer Load'!N736+'2019 PSUI Customer Gen'!N736</f>
        <v>1277.57</v>
      </c>
      <c r="O736" s="78">
        <f>'2019 PSUI Customer Load'!O736+'2019 PSUI Customer Gen'!O736</f>
        <v>1282.3</v>
      </c>
      <c r="P736" s="78">
        <f>'2019 PSUI Customer Load'!P736+'2019 PSUI Customer Gen'!P736</f>
        <v>1271.6600000000001</v>
      </c>
      <c r="Q736" s="78">
        <f>'2019 PSUI Customer Load'!Q736+'2019 PSUI Customer Gen'!Q736</f>
        <v>1296.19</v>
      </c>
      <c r="R736" s="78">
        <f>'2019 PSUI Customer Load'!R736+'2019 PSUI Customer Gen'!R736</f>
        <v>1229.45</v>
      </c>
      <c r="S736" s="78">
        <f>'2019 PSUI Customer Load'!S736+'2019 PSUI Customer Gen'!S736</f>
        <v>1335.85</v>
      </c>
      <c r="T736" s="78">
        <f>'2019 PSUI Customer Load'!T736+'2019 PSUI Customer Gen'!T736</f>
        <v>1206.94</v>
      </c>
      <c r="U736" s="78">
        <f>'2019 PSUI Customer Load'!U736+'2019 PSUI Customer Gen'!U736</f>
        <v>1157.8699999999999</v>
      </c>
      <c r="V736" s="78">
        <f>'2019 PSUI Customer Load'!V736+'2019 PSUI Customer Gen'!V736</f>
        <v>1133.1600000000001</v>
      </c>
      <c r="W736" s="78">
        <f>'2019 PSUI Customer Load'!W736+'2019 PSUI Customer Gen'!W736</f>
        <v>1126.47</v>
      </c>
      <c r="X736" s="78">
        <f>'2019 PSUI Customer Load'!X736+'2019 PSUI Customer Gen'!X736</f>
        <v>1101.0999999999999</v>
      </c>
      <c r="Y736" s="78">
        <f>'2019 PSUI Customer Load'!Y736+'2019 PSUI Customer Gen'!Y736</f>
        <v>1073.98</v>
      </c>
      <c r="Z736" s="78">
        <f>'2019 PSUI Customer Load'!Z736+'2019 PSUI Customer Gen'!Z736</f>
        <v>1069.71</v>
      </c>
      <c r="AA736" s="86">
        <f t="shared" si="143"/>
        <v>1335.85</v>
      </c>
      <c r="AB736" s="77">
        <f t="shared" si="144"/>
        <v>2022</v>
      </c>
      <c r="AC736" s="76">
        <f t="shared" si="145"/>
        <v>11</v>
      </c>
      <c r="AD736" s="76" t="str">
        <f t="shared" si="146"/>
        <v/>
      </c>
      <c r="AE736" s="76" t="str">
        <f t="shared" si="147"/>
        <v/>
      </c>
      <c r="AF736" s="74">
        <f t="shared" si="148"/>
        <v>1335.85</v>
      </c>
      <c r="AG736" s="75" t="str">
        <f t="shared" si="149"/>
        <v>17:00</v>
      </c>
      <c r="AH736" s="74">
        <f t="shared" si="150"/>
        <v>29898.409999999993</v>
      </c>
      <c r="AI736" s="73" t="str">
        <f t="shared" si="151"/>
        <v/>
      </c>
      <c r="AJ736" s="73" t="str">
        <f t="shared" si="152"/>
        <v/>
      </c>
      <c r="AK736" s="73" t="str">
        <f t="shared" si="153"/>
        <v/>
      </c>
      <c r="AL736" s="72" t="str">
        <f t="shared" si="154"/>
        <v/>
      </c>
      <c r="AM736" s="71" t="str">
        <f t="shared" si="155"/>
        <v/>
      </c>
    </row>
    <row r="737" spans="2:39" ht="13.8" thickBot="1">
      <c r="B737" s="79">
        <v>44869</v>
      </c>
      <c r="C737" s="78">
        <f>'2019 PSUI Customer Load'!C737+'2019 PSUI Customer Gen'!C737</f>
        <v>1053.4000000000001</v>
      </c>
      <c r="D737" s="78">
        <f>'2019 PSUI Customer Load'!D737+'2019 PSUI Customer Gen'!D737</f>
        <v>1081.5</v>
      </c>
      <c r="E737" s="78">
        <f>'2019 PSUI Customer Load'!E737+'2019 PSUI Customer Gen'!E737</f>
        <v>1093.47</v>
      </c>
      <c r="F737" s="78">
        <f>'2019 PSUI Customer Load'!F737+'2019 PSUI Customer Gen'!F737</f>
        <v>1091.97</v>
      </c>
      <c r="G737" s="78">
        <f>'2019 PSUI Customer Load'!G737+'2019 PSUI Customer Gen'!G737</f>
        <v>1106.1400000000001</v>
      </c>
      <c r="H737" s="78">
        <f>'2019 PSUI Customer Load'!H737+'2019 PSUI Customer Gen'!H737</f>
        <v>1153.71</v>
      </c>
      <c r="I737" s="78">
        <f>'2019 PSUI Customer Load'!I737+'2019 PSUI Customer Gen'!I737</f>
        <v>1255.7</v>
      </c>
      <c r="J737" s="78">
        <f>'2019 PSUI Customer Load'!J737+'2019 PSUI Customer Gen'!J737</f>
        <v>1252.23</v>
      </c>
      <c r="K737" s="78">
        <f>'2019 PSUI Customer Load'!K737+'2019 PSUI Customer Gen'!K737</f>
        <v>1243.4100000000001</v>
      </c>
      <c r="L737" s="78">
        <f>'2019 PSUI Customer Load'!L737+'2019 PSUI Customer Gen'!L737</f>
        <v>1259.6199999999999</v>
      </c>
      <c r="M737" s="78">
        <f>'2019 PSUI Customer Load'!M737+'2019 PSUI Customer Gen'!M737</f>
        <v>1298.71</v>
      </c>
      <c r="N737" s="78">
        <f>'2019 PSUI Customer Load'!N737+'2019 PSUI Customer Gen'!N737</f>
        <v>1246.3900000000001</v>
      </c>
      <c r="O737" s="78">
        <f>'2019 PSUI Customer Load'!O737+'2019 PSUI Customer Gen'!O737</f>
        <v>1270.99</v>
      </c>
      <c r="P737" s="78">
        <f>'2019 PSUI Customer Load'!P737+'2019 PSUI Customer Gen'!P737</f>
        <v>1505.94</v>
      </c>
      <c r="Q737" s="78">
        <f>'2019 PSUI Customer Load'!Q737+'2019 PSUI Customer Gen'!Q737</f>
        <v>1632.09</v>
      </c>
      <c r="R737" s="78">
        <f>'2019 PSUI Customer Load'!R737+'2019 PSUI Customer Gen'!R737</f>
        <v>1410.5</v>
      </c>
      <c r="S737" s="78">
        <f>'2019 PSUI Customer Load'!S737+'2019 PSUI Customer Gen'!S737</f>
        <v>1346.42</v>
      </c>
      <c r="T737" s="78">
        <f>'2019 PSUI Customer Load'!T737+'2019 PSUI Customer Gen'!T737</f>
        <v>1349.88</v>
      </c>
      <c r="U737" s="78">
        <f>'2019 PSUI Customer Load'!U737+'2019 PSUI Customer Gen'!U737</f>
        <v>1600.52</v>
      </c>
      <c r="V737" s="78">
        <f>'2019 PSUI Customer Load'!V737+'2019 PSUI Customer Gen'!V737</f>
        <v>1498.35</v>
      </c>
      <c r="W737" s="78">
        <f>'2019 PSUI Customer Load'!W737+'2019 PSUI Customer Gen'!W737</f>
        <v>1454.25</v>
      </c>
      <c r="X737" s="78">
        <f>'2019 PSUI Customer Load'!X737+'2019 PSUI Customer Gen'!X737</f>
        <v>1409.45</v>
      </c>
      <c r="Y737" s="78">
        <f>'2019 PSUI Customer Load'!Y737+'2019 PSUI Customer Gen'!Y737</f>
        <v>1390.97</v>
      </c>
      <c r="Z737" s="78">
        <f>'2019 PSUI Customer Load'!Z737+'2019 PSUI Customer Gen'!Z737</f>
        <v>1370.88</v>
      </c>
      <c r="AA737" s="86">
        <f t="shared" si="143"/>
        <v>1632.09</v>
      </c>
      <c r="AB737" s="77">
        <f t="shared" si="144"/>
        <v>2022</v>
      </c>
      <c r="AC737" s="76">
        <f t="shared" si="145"/>
        <v>11</v>
      </c>
      <c r="AD737" s="76" t="str">
        <f t="shared" si="146"/>
        <v/>
      </c>
      <c r="AE737" s="76" t="str">
        <f t="shared" si="147"/>
        <v/>
      </c>
      <c r="AF737" s="74">
        <f t="shared" si="148"/>
        <v>1632.09</v>
      </c>
      <c r="AG737" s="75" t="str">
        <f t="shared" si="149"/>
        <v>15:00</v>
      </c>
      <c r="AH737" s="74">
        <f t="shared" si="150"/>
        <v>33008.58</v>
      </c>
      <c r="AI737" s="73" t="str">
        <f t="shared" si="151"/>
        <v/>
      </c>
      <c r="AJ737" s="73" t="str">
        <f t="shared" si="152"/>
        <v/>
      </c>
      <c r="AK737" s="73" t="str">
        <f t="shared" si="153"/>
        <v/>
      </c>
      <c r="AL737" s="72" t="str">
        <f t="shared" si="154"/>
        <v/>
      </c>
      <c r="AM737" s="71" t="str">
        <f t="shared" si="155"/>
        <v/>
      </c>
    </row>
    <row r="738" spans="2:39" ht="13.8" thickBot="1">
      <c r="B738" s="79">
        <v>44870</v>
      </c>
      <c r="C738" s="78">
        <f>'2019 PSUI Customer Load'!C738+'2019 PSUI Customer Gen'!C738</f>
        <v>1352.75</v>
      </c>
      <c r="D738" s="78">
        <f>'2019 PSUI Customer Load'!D738+'2019 PSUI Customer Gen'!D738</f>
        <v>1347.78</v>
      </c>
      <c r="E738" s="78">
        <f>'2019 PSUI Customer Load'!E738+'2019 PSUI Customer Gen'!E738</f>
        <v>1346.24</v>
      </c>
      <c r="F738" s="78">
        <f>'2019 PSUI Customer Load'!F738+'2019 PSUI Customer Gen'!F738</f>
        <v>1352.82</v>
      </c>
      <c r="G738" s="78">
        <f>'2019 PSUI Customer Load'!G738+'2019 PSUI Customer Gen'!G738</f>
        <v>1351.67</v>
      </c>
      <c r="H738" s="78">
        <f>'2019 PSUI Customer Load'!H738+'2019 PSUI Customer Gen'!H738</f>
        <v>1397.03</v>
      </c>
      <c r="I738" s="78">
        <f>'2019 PSUI Customer Load'!I738+'2019 PSUI Customer Gen'!I738</f>
        <v>1483.06</v>
      </c>
      <c r="J738" s="78">
        <f>'2019 PSUI Customer Load'!J738+'2019 PSUI Customer Gen'!J738</f>
        <v>1465.91</v>
      </c>
      <c r="K738" s="78">
        <f>'2019 PSUI Customer Load'!K738+'2019 PSUI Customer Gen'!K738</f>
        <v>1501.85</v>
      </c>
      <c r="L738" s="78">
        <f>'2019 PSUI Customer Load'!L738+'2019 PSUI Customer Gen'!L738</f>
        <v>1545.85</v>
      </c>
      <c r="M738" s="78">
        <f>'2019 PSUI Customer Load'!M738+'2019 PSUI Customer Gen'!M738</f>
        <v>1589.88</v>
      </c>
      <c r="N738" s="78">
        <f>'2019 PSUI Customer Load'!N738+'2019 PSUI Customer Gen'!N738</f>
        <v>1633.56</v>
      </c>
      <c r="O738" s="78">
        <f>'2019 PSUI Customer Load'!O738+'2019 PSUI Customer Gen'!O738</f>
        <v>1659.04</v>
      </c>
      <c r="P738" s="78">
        <f>'2019 PSUI Customer Load'!P738+'2019 PSUI Customer Gen'!P738</f>
        <v>1674.33</v>
      </c>
      <c r="Q738" s="78">
        <f>'2019 PSUI Customer Load'!Q738+'2019 PSUI Customer Gen'!Q738</f>
        <v>1670.83</v>
      </c>
      <c r="R738" s="78">
        <f>'2019 PSUI Customer Load'!R738+'2019 PSUI Customer Gen'!R738</f>
        <v>1696.38</v>
      </c>
      <c r="S738" s="78">
        <f>'2019 PSUI Customer Load'!S738+'2019 PSUI Customer Gen'!S738</f>
        <v>1639.37</v>
      </c>
      <c r="T738" s="78">
        <f>'2019 PSUI Customer Load'!T738+'2019 PSUI Customer Gen'!T738</f>
        <v>1633.38</v>
      </c>
      <c r="U738" s="78">
        <f>'2019 PSUI Customer Load'!U738+'2019 PSUI Customer Gen'!U738</f>
        <v>1661.31</v>
      </c>
      <c r="V738" s="78">
        <f>'2019 PSUI Customer Load'!V738+'2019 PSUI Customer Gen'!V738</f>
        <v>1626.03</v>
      </c>
      <c r="W738" s="78">
        <f>'2019 PSUI Customer Load'!W738+'2019 PSUI Customer Gen'!W738</f>
        <v>1641.64</v>
      </c>
      <c r="X738" s="78">
        <f>'2019 PSUI Customer Load'!X738+'2019 PSUI Customer Gen'!X738</f>
        <v>1615.18</v>
      </c>
      <c r="Y738" s="78">
        <f>'2019 PSUI Customer Load'!Y738+'2019 PSUI Customer Gen'!Y738</f>
        <v>1595.3</v>
      </c>
      <c r="Z738" s="78">
        <f>'2019 PSUI Customer Load'!Z738+'2019 PSUI Customer Gen'!Z738</f>
        <v>1493.48</v>
      </c>
      <c r="AA738" s="86">
        <f t="shared" si="143"/>
        <v>1696.38</v>
      </c>
      <c r="AB738" s="77">
        <f t="shared" si="144"/>
        <v>2022</v>
      </c>
      <c r="AC738" s="76">
        <f t="shared" si="145"/>
        <v>11</v>
      </c>
      <c r="AD738" s="76" t="str">
        <f t="shared" si="146"/>
        <v/>
      </c>
      <c r="AE738" s="76" t="str">
        <f t="shared" si="147"/>
        <v/>
      </c>
      <c r="AF738" s="74">
        <f t="shared" si="148"/>
        <v>1696.38</v>
      </c>
      <c r="AG738" s="75" t="str">
        <f t="shared" si="149"/>
        <v>16:00</v>
      </c>
      <c r="AH738" s="74">
        <f t="shared" si="150"/>
        <v>38671.05000000001</v>
      </c>
      <c r="AI738" s="73" t="str">
        <f t="shared" si="151"/>
        <v/>
      </c>
      <c r="AJ738" s="73" t="str">
        <f t="shared" si="152"/>
        <v/>
      </c>
      <c r="AK738" s="73" t="str">
        <f t="shared" si="153"/>
        <v/>
      </c>
      <c r="AL738" s="72" t="str">
        <f t="shared" si="154"/>
        <v/>
      </c>
      <c r="AM738" s="71" t="str">
        <f t="shared" si="155"/>
        <v/>
      </c>
    </row>
    <row r="739" spans="2:39" ht="13.8" thickBot="1">
      <c r="B739" s="79">
        <v>44871</v>
      </c>
      <c r="C739" s="78">
        <f>'2019 PSUI Customer Load'!C739+'2019 PSUI Customer Gen'!C739</f>
        <v>1452.85</v>
      </c>
      <c r="D739" s="78">
        <f>'2019 PSUI Customer Load'!D739+'2019 PSUI Customer Gen'!D739</f>
        <v>1383.27</v>
      </c>
      <c r="E739" s="78">
        <f>'2019 PSUI Customer Load'!E739+'2019 PSUI Customer Gen'!E739</f>
        <v>1351.39</v>
      </c>
      <c r="F739" s="78">
        <f>'2019 PSUI Customer Load'!F739+'2019 PSUI Customer Gen'!F739</f>
        <v>1311.66</v>
      </c>
      <c r="G739" s="78">
        <f>'2019 PSUI Customer Load'!G739+'2019 PSUI Customer Gen'!G739</f>
        <v>1283.9000000000001</v>
      </c>
      <c r="H739" s="78">
        <f>'2019 PSUI Customer Load'!H739+'2019 PSUI Customer Gen'!H739</f>
        <v>1180.0999999999999</v>
      </c>
      <c r="I739" s="78">
        <f>'2019 PSUI Customer Load'!I739+'2019 PSUI Customer Gen'!I739</f>
        <v>1149.75</v>
      </c>
      <c r="J739" s="78">
        <f>'2019 PSUI Customer Load'!J739+'2019 PSUI Customer Gen'!J739</f>
        <v>1130.96</v>
      </c>
      <c r="K739" s="78">
        <f>'2019 PSUI Customer Load'!K739+'2019 PSUI Customer Gen'!K739</f>
        <v>1130.92</v>
      </c>
      <c r="L739" s="78">
        <f>'2019 PSUI Customer Load'!L739+'2019 PSUI Customer Gen'!L739</f>
        <v>1137.5</v>
      </c>
      <c r="M739" s="78">
        <f>'2019 PSUI Customer Load'!M739+'2019 PSUI Customer Gen'!M739</f>
        <v>1345.37</v>
      </c>
      <c r="N739" s="78">
        <f>'2019 PSUI Customer Load'!N739+'2019 PSUI Customer Gen'!N739</f>
        <v>1411.62</v>
      </c>
      <c r="O739" s="78">
        <f>'2019 PSUI Customer Load'!O739+'2019 PSUI Customer Gen'!O739</f>
        <v>1306.52</v>
      </c>
      <c r="P739" s="78">
        <f>'2019 PSUI Customer Load'!P739+'2019 PSUI Customer Gen'!P739</f>
        <v>1312.54</v>
      </c>
      <c r="Q739" s="78">
        <f>'2019 PSUI Customer Load'!Q739+'2019 PSUI Customer Gen'!Q739</f>
        <v>1304.21</v>
      </c>
      <c r="R739" s="78">
        <f>'2019 PSUI Customer Load'!R739+'2019 PSUI Customer Gen'!R739</f>
        <v>1295.07</v>
      </c>
      <c r="S739" s="78">
        <f>'2019 PSUI Customer Load'!S739+'2019 PSUI Customer Gen'!S739</f>
        <v>1272.1500000000001</v>
      </c>
      <c r="T739" s="78">
        <f>'2019 PSUI Customer Load'!T739+'2019 PSUI Customer Gen'!T739</f>
        <v>1141.42</v>
      </c>
      <c r="U739" s="78">
        <f>'2019 PSUI Customer Load'!U739+'2019 PSUI Customer Gen'!U739</f>
        <v>1214.78</v>
      </c>
      <c r="V739" s="78">
        <f>'2019 PSUI Customer Load'!V739+'2019 PSUI Customer Gen'!V739</f>
        <v>1168.97</v>
      </c>
      <c r="W739" s="78">
        <f>'2019 PSUI Customer Load'!W739+'2019 PSUI Customer Gen'!W739</f>
        <v>1075.58</v>
      </c>
      <c r="X739" s="78">
        <f>'2019 PSUI Customer Load'!X739+'2019 PSUI Customer Gen'!X739</f>
        <v>1041.57</v>
      </c>
      <c r="Y739" s="78">
        <f>'2019 PSUI Customer Load'!Y739+'2019 PSUI Customer Gen'!Y739</f>
        <v>1020.85</v>
      </c>
      <c r="Z739" s="78">
        <f>'2019 PSUI Customer Load'!Z739+'2019 PSUI Customer Gen'!Z739</f>
        <v>1001.49</v>
      </c>
      <c r="AA739" s="86">
        <f t="shared" si="143"/>
        <v>1452.85</v>
      </c>
      <c r="AB739" s="77">
        <f t="shared" si="144"/>
        <v>2022</v>
      </c>
      <c r="AC739" s="76">
        <f t="shared" si="145"/>
        <v>11</v>
      </c>
      <c r="AD739" s="76" t="str">
        <f t="shared" si="146"/>
        <v/>
      </c>
      <c r="AE739" s="76" t="str">
        <f t="shared" si="147"/>
        <v/>
      </c>
      <c r="AF739" s="74">
        <f t="shared" si="148"/>
        <v>1452.85</v>
      </c>
      <c r="AG739" s="75" t="str">
        <f t="shared" si="149"/>
        <v>1:00</v>
      </c>
      <c r="AH739" s="74">
        <f t="shared" si="150"/>
        <v>30877.290000000005</v>
      </c>
      <c r="AI739" s="73" t="str">
        <f t="shared" si="151"/>
        <v/>
      </c>
      <c r="AJ739" s="73" t="str">
        <f t="shared" si="152"/>
        <v/>
      </c>
      <c r="AK739" s="73" t="str">
        <f t="shared" si="153"/>
        <v/>
      </c>
      <c r="AL739" s="72" t="str">
        <f t="shared" si="154"/>
        <v/>
      </c>
      <c r="AM739" s="71" t="str">
        <f t="shared" si="155"/>
        <v/>
      </c>
    </row>
    <row r="740" spans="2:39" ht="13.8" thickBot="1">
      <c r="B740" s="79">
        <v>44872</v>
      </c>
      <c r="C740" s="78">
        <f>'2019 PSUI Customer Load'!C740+'2019 PSUI Customer Gen'!C740</f>
        <v>1008.24</v>
      </c>
      <c r="D740" s="78">
        <f>'2019 PSUI Customer Load'!D740+'2019 PSUI Customer Gen'!D740</f>
        <v>995.08</v>
      </c>
      <c r="E740" s="78">
        <f>'2019 PSUI Customer Load'!E740+'2019 PSUI Customer Gen'!E740</f>
        <v>998.41</v>
      </c>
      <c r="F740" s="78">
        <f>'2019 PSUI Customer Load'!F740+'2019 PSUI Customer Gen'!F740</f>
        <v>1010.62</v>
      </c>
      <c r="G740" s="78">
        <f>'2019 PSUI Customer Load'!G740+'2019 PSUI Customer Gen'!G740</f>
        <v>1030.4000000000001</v>
      </c>
      <c r="H740" s="78">
        <f>'2019 PSUI Customer Load'!H740+'2019 PSUI Customer Gen'!H740</f>
        <v>1053.05</v>
      </c>
      <c r="I740" s="78">
        <f>'2019 PSUI Customer Load'!I740+'2019 PSUI Customer Gen'!I740</f>
        <v>1087.6300000000001</v>
      </c>
      <c r="J740" s="78">
        <f>'2019 PSUI Customer Load'!J740+'2019 PSUI Customer Gen'!J740</f>
        <v>1176.5999999999999</v>
      </c>
      <c r="K740" s="78">
        <f>'2019 PSUI Customer Load'!K740+'2019 PSUI Customer Gen'!K740</f>
        <v>1216.81</v>
      </c>
      <c r="L740" s="78">
        <f>'2019 PSUI Customer Load'!L740+'2019 PSUI Customer Gen'!L740</f>
        <v>1233.1199999999999</v>
      </c>
      <c r="M740" s="78">
        <f>'2019 PSUI Customer Load'!M740+'2019 PSUI Customer Gen'!M740</f>
        <v>1249.29</v>
      </c>
      <c r="N740" s="78">
        <f>'2019 PSUI Customer Load'!N740+'2019 PSUI Customer Gen'!N740</f>
        <v>1266.23</v>
      </c>
      <c r="O740" s="78">
        <f>'2019 PSUI Customer Load'!O740+'2019 PSUI Customer Gen'!O740</f>
        <v>1242.5</v>
      </c>
      <c r="P740" s="78">
        <f>'2019 PSUI Customer Load'!P740+'2019 PSUI Customer Gen'!P740</f>
        <v>1263.53</v>
      </c>
      <c r="Q740" s="78">
        <f>'2019 PSUI Customer Load'!Q740+'2019 PSUI Customer Gen'!Q740</f>
        <v>1255.8699999999999</v>
      </c>
      <c r="R740" s="78">
        <f>'2019 PSUI Customer Load'!R740+'2019 PSUI Customer Gen'!R740</f>
        <v>1263.75</v>
      </c>
      <c r="S740" s="78">
        <f>'2019 PSUI Customer Load'!S740+'2019 PSUI Customer Gen'!S740</f>
        <v>1224.0899999999999</v>
      </c>
      <c r="T740" s="78">
        <f>'2019 PSUI Customer Load'!T740+'2019 PSUI Customer Gen'!T740</f>
        <v>1186.22</v>
      </c>
      <c r="U740" s="78">
        <f>'2019 PSUI Customer Load'!U740+'2019 PSUI Customer Gen'!U740</f>
        <v>1161.02</v>
      </c>
      <c r="V740" s="78">
        <f>'2019 PSUI Customer Load'!V740+'2019 PSUI Customer Gen'!V740</f>
        <v>1153.21</v>
      </c>
      <c r="W740" s="78">
        <f>'2019 PSUI Customer Load'!W740+'2019 PSUI Customer Gen'!W740</f>
        <v>1128.3</v>
      </c>
      <c r="X740" s="78">
        <f>'2019 PSUI Customer Load'!X740+'2019 PSUI Customer Gen'!X740</f>
        <v>1121.8599999999999</v>
      </c>
      <c r="Y740" s="78">
        <f>'2019 PSUI Customer Load'!Y740+'2019 PSUI Customer Gen'!Y740</f>
        <v>1110.3800000000001</v>
      </c>
      <c r="Z740" s="78">
        <f>'2019 PSUI Customer Load'!Z740+'2019 PSUI Customer Gen'!Z740</f>
        <v>1073.7</v>
      </c>
      <c r="AA740" s="86">
        <f t="shared" si="143"/>
        <v>1266.23</v>
      </c>
      <c r="AB740" s="77">
        <f t="shared" si="144"/>
        <v>2022</v>
      </c>
      <c r="AC740" s="76">
        <f t="shared" si="145"/>
        <v>11</v>
      </c>
      <c r="AD740" s="76" t="str">
        <f t="shared" si="146"/>
        <v/>
      </c>
      <c r="AE740" s="76" t="str">
        <f t="shared" si="147"/>
        <v/>
      </c>
      <c r="AF740" s="74">
        <f t="shared" si="148"/>
        <v>1266.23</v>
      </c>
      <c r="AG740" s="75" t="str">
        <f t="shared" si="149"/>
        <v>12:00</v>
      </c>
      <c r="AH740" s="74">
        <f t="shared" si="150"/>
        <v>28776.140000000003</v>
      </c>
      <c r="AI740" s="73" t="str">
        <f t="shared" si="151"/>
        <v/>
      </c>
      <c r="AJ740" s="73" t="str">
        <f t="shared" si="152"/>
        <v/>
      </c>
      <c r="AK740" s="73" t="str">
        <f t="shared" si="153"/>
        <v/>
      </c>
      <c r="AL740" s="72" t="str">
        <f t="shared" si="154"/>
        <v/>
      </c>
      <c r="AM740" s="71" t="str">
        <f t="shared" si="155"/>
        <v/>
      </c>
    </row>
    <row r="741" spans="2:39" ht="13.8" thickBot="1">
      <c r="B741" s="79">
        <v>44873</v>
      </c>
      <c r="C741" s="78">
        <f>'2019 PSUI Customer Load'!C741+'2019 PSUI Customer Gen'!C741</f>
        <v>1060.71</v>
      </c>
      <c r="D741" s="78">
        <f>'2019 PSUI Customer Load'!D741+'2019 PSUI Customer Gen'!D741</f>
        <v>1064.49</v>
      </c>
      <c r="E741" s="78">
        <f>'2019 PSUI Customer Load'!E741+'2019 PSUI Customer Gen'!E741</f>
        <v>1052</v>
      </c>
      <c r="F741" s="78">
        <f>'2019 PSUI Customer Load'!F741+'2019 PSUI Customer Gen'!F741</f>
        <v>1067.75</v>
      </c>
      <c r="G741" s="78">
        <f>'2019 PSUI Customer Load'!G741+'2019 PSUI Customer Gen'!G741</f>
        <v>1080.8399999999999</v>
      </c>
      <c r="H741" s="78">
        <f>'2019 PSUI Customer Load'!H741+'2019 PSUI Customer Gen'!H741</f>
        <v>1113.6300000000001</v>
      </c>
      <c r="I741" s="78">
        <f>'2019 PSUI Customer Load'!I741+'2019 PSUI Customer Gen'!I741</f>
        <v>1151.32</v>
      </c>
      <c r="J741" s="78">
        <f>'2019 PSUI Customer Load'!J741+'2019 PSUI Customer Gen'!J741</f>
        <v>1253.95</v>
      </c>
      <c r="K741" s="78">
        <f>'2019 PSUI Customer Load'!K741+'2019 PSUI Customer Gen'!K741</f>
        <v>1291.82</v>
      </c>
      <c r="L741" s="78">
        <f>'2019 PSUI Customer Load'!L741+'2019 PSUI Customer Gen'!L741</f>
        <v>1283.52</v>
      </c>
      <c r="M741" s="78">
        <f>'2019 PSUI Customer Load'!M741+'2019 PSUI Customer Gen'!M741</f>
        <v>1289.8900000000001</v>
      </c>
      <c r="N741" s="78">
        <f>'2019 PSUI Customer Load'!N741+'2019 PSUI Customer Gen'!N741</f>
        <v>1287.76</v>
      </c>
      <c r="O741" s="78">
        <f>'2019 PSUI Customer Load'!O741+'2019 PSUI Customer Gen'!O741</f>
        <v>1262.6600000000001</v>
      </c>
      <c r="P741" s="78">
        <f>'2019 PSUI Customer Load'!P741+'2019 PSUI Customer Gen'!P741</f>
        <v>1264.52</v>
      </c>
      <c r="Q741" s="78">
        <f>'2019 PSUI Customer Load'!Q741+'2019 PSUI Customer Gen'!Q741</f>
        <v>1256.47</v>
      </c>
      <c r="R741" s="78">
        <f>'2019 PSUI Customer Load'!R741+'2019 PSUI Customer Gen'!R741</f>
        <v>1265.57</v>
      </c>
      <c r="S741" s="78">
        <f>'2019 PSUI Customer Load'!S741+'2019 PSUI Customer Gen'!S741</f>
        <v>1222.27</v>
      </c>
      <c r="T741" s="78">
        <f>'2019 PSUI Customer Load'!T741+'2019 PSUI Customer Gen'!T741</f>
        <v>1205.0899999999999</v>
      </c>
      <c r="U741" s="78">
        <f>'2019 PSUI Customer Load'!U741+'2019 PSUI Customer Gen'!U741</f>
        <v>1194.73</v>
      </c>
      <c r="V741" s="78">
        <f>'2019 PSUI Customer Load'!V741+'2019 PSUI Customer Gen'!V741</f>
        <v>1178.3499999999999</v>
      </c>
      <c r="W741" s="78">
        <f>'2019 PSUI Customer Load'!W741+'2019 PSUI Customer Gen'!W741</f>
        <v>1152.02</v>
      </c>
      <c r="X741" s="78">
        <f>'2019 PSUI Customer Load'!X741+'2019 PSUI Customer Gen'!X741</f>
        <v>1140.6199999999999</v>
      </c>
      <c r="Y741" s="78">
        <f>'2019 PSUI Customer Load'!Y741+'2019 PSUI Customer Gen'!Y741</f>
        <v>1136.55</v>
      </c>
      <c r="Z741" s="78">
        <f>'2019 PSUI Customer Load'!Z741+'2019 PSUI Customer Gen'!Z741</f>
        <v>1106.21</v>
      </c>
      <c r="AA741" s="86">
        <f t="shared" si="143"/>
        <v>1291.82</v>
      </c>
      <c r="AB741" s="77">
        <f t="shared" si="144"/>
        <v>2022</v>
      </c>
      <c r="AC741" s="76">
        <f t="shared" si="145"/>
        <v>11</v>
      </c>
      <c r="AD741" s="76" t="str">
        <f t="shared" si="146"/>
        <v/>
      </c>
      <c r="AE741" s="76" t="str">
        <f t="shared" si="147"/>
        <v/>
      </c>
      <c r="AF741" s="74">
        <f t="shared" si="148"/>
        <v>1291.82</v>
      </c>
      <c r="AG741" s="75" t="str">
        <f t="shared" si="149"/>
        <v>9:00</v>
      </c>
      <c r="AH741" s="74">
        <f t="shared" si="150"/>
        <v>29674.559999999998</v>
      </c>
      <c r="AI741" s="73" t="str">
        <f t="shared" si="151"/>
        <v/>
      </c>
      <c r="AJ741" s="73" t="str">
        <f t="shared" si="152"/>
        <v/>
      </c>
      <c r="AK741" s="73" t="str">
        <f t="shared" si="153"/>
        <v/>
      </c>
      <c r="AL741" s="72" t="str">
        <f t="shared" si="154"/>
        <v/>
      </c>
      <c r="AM741" s="71" t="str">
        <f t="shared" si="155"/>
        <v/>
      </c>
    </row>
    <row r="742" spans="2:39" ht="13.8" thickBot="1">
      <c r="B742" s="79">
        <v>44874</v>
      </c>
      <c r="C742" s="78">
        <f>'2019 PSUI Customer Load'!C742+'2019 PSUI Customer Gen'!C742</f>
        <v>1099.74</v>
      </c>
      <c r="D742" s="78">
        <f>'2019 PSUI Customer Load'!D742+'2019 PSUI Customer Gen'!D742</f>
        <v>1097.5</v>
      </c>
      <c r="E742" s="78">
        <f>'2019 PSUI Customer Load'!E742+'2019 PSUI Customer Gen'!E742</f>
        <v>1091.93</v>
      </c>
      <c r="F742" s="78">
        <f>'2019 PSUI Customer Load'!F742+'2019 PSUI Customer Gen'!F742</f>
        <v>1095.1199999999999</v>
      </c>
      <c r="G742" s="78">
        <f>'2019 PSUI Customer Load'!G742+'2019 PSUI Customer Gen'!G742</f>
        <v>1111.7</v>
      </c>
      <c r="H742" s="78">
        <f>'2019 PSUI Customer Load'!H742+'2019 PSUI Customer Gen'!H742</f>
        <v>1133.1300000000001</v>
      </c>
      <c r="I742" s="78">
        <f>'2019 PSUI Customer Load'!I742+'2019 PSUI Customer Gen'!I742</f>
        <v>1170.1600000000001</v>
      </c>
      <c r="J742" s="78">
        <f>'2019 PSUI Customer Load'!J742+'2019 PSUI Customer Gen'!J742</f>
        <v>1230.95</v>
      </c>
      <c r="K742" s="78">
        <f>'2019 PSUI Customer Load'!K742+'2019 PSUI Customer Gen'!K742</f>
        <v>1296.0899999999999</v>
      </c>
      <c r="L742" s="78">
        <f>'2019 PSUI Customer Load'!L742+'2019 PSUI Customer Gen'!L742</f>
        <v>1310.54</v>
      </c>
      <c r="M742" s="78">
        <f>'2019 PSUI Customer Load'!M742+'2019 PSUI Customer Gen'!M742</f>
        <v>1303.05</v>
      </c>
      <c r="N742" s="78">
        <f>'2019 PSUI Customer Load'!N742+'2019 PSUI Customer Gen'!N742</f>
        <v>1309.77</v>
      </c>
      <c r="O742" s="78">
        <f>'2019 PSUI Customer Load'!O742+'2019 PSUI Customer Gen'!O742</f>
        <v>1281.6300000000001</v>
      </c>
      <c r="P742" s="78">
        <f>'2019 PSUI Customer Load'!P742+'2019 PSUI Customer Gen'!P742</f>
        <v>1255.28</v>
      </c>
      <c r="Q742" s="78">
        <f>'2019 PSUI Customer Load'!Q742+'2019 PSUI Customer Gen'!Q742</f>
        <v>1239.56</v>
      </c>
      <c r="R742" s="78">
        <f>'2019 PSUI Customer Load'!R742+'2019 PSUI Customer Gen'!R742</f>
        <v>1249.71</v>
      </c>
      <c r="S742" s="78">
        <f>'2019 PSUI Customer Load'!S742+'2019 PSUI Customer Gen'!S742</f>
        <v>1204.6600000000001</v>
      </c>
      <c r="T742" s="78">
        <f>'2019 PSUI Customer Load'!T742+'2019 PSUI Customer Gen'!T742</f>
        <v>1169.07</v>
      </c>
      <c r="U742" s="78">
        <f>'2019 PSUI Customer Load'!U742+'2019 PSUI Customer Gen'!U742</f>
        <v>1161.3699999999999</v>
      </c>
      <c r="V742" s="78">
        <f>'2019 PSUI Customer Load'!V742+'2019 PSUI Customer Gen'!V742</f>
        <v>1167.71</v>
      </c>
      <c r="W742" s="78">
        <f>'2019 PSUI Customer Load'!W742+'2019 PSUI Customer Gen'!W742</f>
        <v>1165.1500000000001</v>
      </c>
      <c r="X742" s="78">
        <f>'2019 PSUI Customer Load'!X742+'2019 PSUI Customer Gen'!X742</f>
        <v>1148</v>
      </c>
      <c r="Y742" s="78">
        <f>'2019 PSUI Customer Load'!Y742+'2019 PSUI Customer Gen'!Y742</f>
        <v>1117.6199999999999</v>
      </c>
      <c r="Z742" s="78">
        <f>'2019 PSUI Customer Load'!Z742+'2019 PSUI Customer Gen'!Z742</f>
        <v>1067.47</v>
      </c>
      <c r="AA742" s="86">
        <f t="shared" si="143"/>
        <v>1310.54</v>
      </c>
      <c r="AB742" s="77">
        <f t="shared" si="144"/>
        <v>2022</v>
      </c>
      <c r="AC742" s="76">
        <f t="shared" si="145"/>
        <v>11</v>
      </c>
      <c r="AD742" s="76" t="str">
        <f t="shared" si="146"/>
        <v/>
      </c>
      <c r="AE742" s="76" t="str">
        <f t="shared" si="147"/>
        <v/>
      </c>
      <c r="AF742" s="74">
        <f t="shared" si="148"/>
        <v>1310.54</v>
      </c>
      <c r="AG742" s="75" t="str">
        <f t="shared" si="149"/>
        <v>10:00</v>
      </c>
      <c r="AH742" s="74">
        <f t="shared" si="150"/>
        <v>29787.45</v>
      </c>
      <c r="AI742" s="73" t="str">
        <f t="shared" si="151"/>
        <v/>
      </c>
      <c r="AJ742" s="73" t="str">
        <f t="shared" si="152"/>
        <v/>
      </c>
      <c r="AK742" s="73" t="str">
        <f t="shared" si="153"/>
        <v/>
      </c>
      <c r="AL742" s="72" t="str">
        <f t="shared" si="154"/>
        <v/>
      </c>
      <c r="AM742" s="71" t="str">
        <f t="shared" si="155"/>
        <v/>
      </c>
    </row>
    <row r="743" spans="2:39" ht="13.8" thickBot="1">
      <c r="B743" s="79">
        <v>44875</v>
      </c>
      <c r="C743" s="78">
        <f>'2019 PSUI Customer Load'!C743+'2019 PSUI Customer Gen'!C743</f>
        <v>1057.46</v>
      </c>
      <c r="D743" s="78">
        <f>'2019 PSUI Customer Load'!D743+'2019 PSUI Customer Gen'!D743</f>
        <v>1048.18</v>
      </c>
      <c r="E743" s="78">
        <f>'2019 PSUI Customer Load'!E743+'2019 PSUI Customer Gen'!E743</f>
        <v>1070.6500000000001</v>
      </c>
      <c r="F743" s="78">
        <f>'2019 PSUI Customer Load'!F743+'2019 PSUI Customer Gen'!F743</f>
        <v>1060.3599999999999</v>
      </c>
      <c r="G743" s="78">
        <f>'2019 PSUI Customer Load'!G743+'2019 PSUI Customer Gen'!G743</f>
        <v>1081.71</v>
      </c>
      <c r="H743" s="78">
        <f>'2019 PSUI Customer Load'!H743+'2019 PSUI Customer Gen'!H743</f>
        <v>1114.93</v>
      </c>
      <c r="I743" s="78">
        <f>'2019 PSUI Customer Load'!I743+'2019 PSUI Customer Gen'!I743</f>
        <v>1152.4100000000001</v>
      </c>
      <c r="J743" s="78">
        <f>'2019 PSUI Customer Load'!J743+'2019 PSUI Customer Gen'!J743</f>
        <v>1239.3900000000001</v>
      </c>
      <c r="K743" s="78">
        <f>'2019 PSUI Customer Load'!K743+'2019 PSUI Customer Gen'!K743</f>
        <v>1263.19</v>
      </c>
      <c r="L743" s="78">
        <f>'2019 PSUI Customer Load'!L743+'2019 PSUI Customer Gen'!L743</f>
        <v>1255.9000000000001</v>
      </c>
      <c r="M743" s="78">
        <f>'2019 PSUI Customer Load'!M743+'2019 PSUI Customer Gen'!M743</f>
        <v>1291.8499999999999</v>
      </c>
      <c r="N743" s="78">
        <f>'2019 PSUI Customer Load'!N743+'2019 PSUI Customer Gen'!N743</f>
        <v>1282.4000000000001</v>
      </c>
      <c r="O743" s="78">
        <f>'2019 PSUI Customer Load'!O743+'2019 PSUI Customer Gen'!O743</f>
        <v>1252.8599999999999</v>
      </c>
      <c r="P743" s="78">
        <f>'2019 PSUI Customer Load'!P743+'2019 PSUI Customer Gen'!P743</f>
        <v>1251.1099999999999</v>
      </c>
      <c r="Q743" s="78">
        <f>'2019 PSUI Customer Load'!Q743+'2019 PSUI Customer Gen'!Q743</f>
        <v>1243.94</v>
      </c>
      <c r="R743" s="78">
        <f>'2019 PSUI Customer Load'!R743+'2019 PSUI Customer Gen'!R743</f>
        <v>1249.33</v>
      </c>
      <c r="S743" s="78">
        <f>'2019 PSUI Customer Load'!S743+'2019 PSUI Customer Gen'!S743</f>
        <v>1210.82</v>
      </c>
      <c r="T743" s="78">
        <f>'2019 PSUI Customer Load'!T743+'2019 PSUI Customer Gen'!T743</f>
        <v>1165.43</v>
      </c>
      <c r="U743" s="78">
        <f>'2019 PSUI Customer Load'!U743+'2019 PSUI Customer Gen'!U743</f>
        <v>1143.6300000000001</v>
      </c>
      <c r="V743" s="78">
        <f>'2019 PSUI Customer Load'!V743+'2019 PSUI Customer Gen'!V743</f>
        <v>1138.52</v>
      </c>
      <c r="W743" s="78">
        <f>'2019 PSUI Customer Load'!W743+'2019 PSUI Customer Gen'!W743</f>
        <v>1121.1600000000001</v>
      </c>
      <c r="X743" s="78">
        <f>'2019 PSUI Customer Load'!X743+'2019 PSUI Customer Gen'!X743</f>
        <v>1118.1400000000001</v>
      </c>
      <c r="Y743" s="78">
        <f>'2019 PSUI Customer Load'!Y743+'2019 PSUI Customer Gen'!Y743</f>
        <v>1082.9000000000001</v>
      </c>
      <c r="Z743" s="78">
        <f>'2019 PSUI Customer Load'!Z743+'2019 PSUI Customer Gen'!Z743</f>
        <v>1054.97</v>
      </c>
      <c r="AA743" s="86">
        <f t="shared" si="143"/>
        <v>1291.8499999999999</v>
      </c>
      <c r="AB743" s="77">
        <f t="shared" si="144"/>
        <v>2022</v>
      </c>
      <c r="AC743" s="76">
        <f t="shared" si="145"/>
        <v>11</v>
      </c>
      <c r="AD743" s="76" t="str">
        <f t="shared" si="146"/>
        <v/>
      </c>
      <c r="AE743" s="76" t="str">
        <f t="shared" si="147"/>
        <v/>
      </c>
      <c r="AF743" s="74">
        <f t="shared" si="148"/>
        <v>1291.8499999999999</v>
      </c>
      <c r="AG743" s="75" t="str">
        <f t="shared" si="149"/>
        <v>11:00</v>
      </c>
      <c r="AH743" s="74">
        <f t="shared" si="150"/>
        <v>29243.09</v>
      </c>
      <c r="AI743" s="73" t="str">
        <f t="shared" si="151"/>
        <v/>
      </c>
      <c r="AJ743" s="73" t="str">
        <f t="shared" si="152"/>
        <v/>
      </c>
      <c r="AK743" s="73" t="str">
        <f t="shared" si="153"/>
        <v/>
      </c>
      <c r="AL743" s="72" t="str">
        <f t="shared" si="154"/>
        <v/>
      </c>
      <c r="AM743" s="71" t="str">
        <f t="shared" si="155"/>
        <v/>
      </c>
    </row>
    <row r="744" spans="2:39" ht="13.8" thickBot="1">
      <c r="B744" s="79">
        <v>44876</v>
      </c>
      <c r="C744" s="78">
        <f>'2019 PSUI Customer Load'!C744+'2019 PSUI Customer Gen'!C744</f>
        <v>1053.22</v>
      </c>
      <c r="D744" s="78">
        <f>'2019 PSUI Customer Load'!D744+'2019 PSUI Customer Gen'!D744</f>
        <v>1044.01</v>
      </c>
      <c r="E744" s="78">
        <f>'2019 PSUI Customer Load'!E744+'2019 PSUI Customer Gen'!E744</f>
        <v>1046.82</v>
      </c>
      <c r="F744" s="78">
        <f>'2019 PSUI Customer Load'!F744+'2019 PSUI Customer Gen'!F744</f>
        <v>1057.28</v>
      </c>
      <c r="G744" s="78">
        <f>'2019 PSUI Customer Load'!G744+'2019 PSUI Customer Gen'!G744</f>
        <v>1075.73</v>
      </c>
      <c r="H744" s="78">
        <f>'2019 PSUI Customer Load'!H744+'2019 PSUI Customer Gen'!H744</f>
        <v>1089.03</v>
      </c>
      <c r="I744" s="78">
        <f>'2019 PSUI Customer Load'!I744+'2019 PSUI Customer Gen'!I744</f>
        <v>1115.28</v>
      </c>
      <c r="J744" s="78">
        <f>'2019 PSUI Customer Load'!J744+'2019 PSUI Customer Gen'!J744</f>
        <v>1174.21</v>
      </c>
      <c r="K744" s="78">
        <f>'2019 PSUI Customer Load'!K744+'2019 PSUI Customer Gen'!K744</f>
        <v>1164.73</v>
      </c>
      <c r="L744" s="78">
        <f>'2019 PSUI Customer Load'!L744+'2019 PSUI Customer Gen'!L744</f>
        <v>1164.56</v>
      </c>
      <c r="M744" s="78">
        <f>'2019 PSUI Customer Load'!M744+'2019 PSUI Customer Gen'!M744</f>
        <v>1169.6300000000001</v>
      </c>
      <c r="N744" s="78">
        <f>'2019 PSUI Customer Load'!N744+'2019 PSUI Customer Gen'!N744</f>
        <v>1204.1400000000001</v>
      </c>
      <c r="O744" s="78">
        <f>'2019 PSUI Customer Load'!O744+'2019 PSUI Customer Gen'!O744</f>
        <v>1173.8699999999999</v>
      </c>
      <c r="P744" s="78">
        <f>'2019 PSUI Customer Load'!P744+'2019 PSUI Customer Gen'!P744</f>
        <v>1165.82</v>
      </c>
      <c r="Q744" s="78">
        <f>'2019 PSUI Customer Load'!Q744+'2019 PSUI Customer Gen'!Q744</f>
        <v>1154.3</v>
      </c>
      <c r="R744" s="78">
        <f>'2019 PSUI Customer Load'!R744+'2019 PSUI Customer Gen'!R744</f>
        <v>1159.69</v>
      </c>
      <c r="S744" s="78">
        <f>'2019 PSUI Customer Load'!S744+'2019 PSUI Customer Gen'!S744</f>
        <v>1148.81</v>
      </c>
      <c r="T744" s="78">
        <f>'2019 PSUI Customer Load'!T744+'2019 PSUI Customer Gen'!T744</f>
        <v>1158.05</v>
      </c>
      <c r="U744" s="78">
        <f>'2019 PSUI Customer Load'!U744+'2019 PSUI Customer Gen'!U744</f>
        <v>1144.5999999999999</v>
      </c>
      <c r="V744" s="78">
        <f>'2019 PSUI Customer Load'!V744+'2019 PSUI Customer Gen'!V744</f>
        <v>1124.73</v>
      </c>
      <c r="W744" s="78">
        <f>'2019 PSUI Customer Load'!W744+'2019 PSUI Customer Gen'!W744</f>
        <v>1109.82</v>
      </c>
      <c r="X744" s="78">
        <f>'2019 PSUI Customer Load'!X744+'2019 PSUI Customer Gen'!X744</f>
        <v>1115.56</v>
      </c>
      <c r="Y744" s="78">
        <f>'2019 PSUI Customer Load'!Y744+'2019 PSUI Customer Gen'!Y744</f>
        <v>1101.94</v>
      </c>
      <c r="Z744" s="78">
        <f>'2019 PSUI Customer Load'!Z744+'2019 PSUI Customer Gen'!Z744</f>
        <v>1101.1400000000001</v>
      </c>
      <c r="AA744" s="86">
        <f t="shared" si="143"/>
        <v>1204.1400000000001</v>
      </c>
      <c r="AB744" s="77">
        <f t="shared" si="144"/>
        <v>2022</v>
      </c>
      <c r="AC744" s="76">
        <f t="shared" si="145"/>
        <v>11</v>
      </c>
      <c r="AD744" s="76" t="str">
        <f t="shared" si="146"/>
        <v/>
      </c>
      <c r="AE744" s="76" t="str">
        <f t="shared" si="147"/>
        <v/>
      </c>
      <c r="AF744" s="74">
        <f t="shared" si="148"/>
        <v>1204.1400000000001</v>
      </c>
      <c r="AG744" s="75" t="str">
        <f t="shared" si="149"/>
        <v>12:00</v>
      </c>
      <c r="AH744" s="74">
        <f t="shared" si="150"/>
        <v>28221.10999999999</v>
      </c>
      <c r="AI744" s="73" t="str">
        <f t="shared" si="151"/>
        <v/>
      </c>
      <c r="AJ744" s="73" t="str">
        <f t="shared" si="152"/>
        <v/>
      </c>
      <c r="AK744" s="73" t="str">
        <f t="shared" si="153"/>
        <v/>
      </c>
      <c r="AL744" s="72" t="str">
        <f t="shared" si="154"/>
        <v/>
      </c>
      <c r="AM744" s="71" t="str">
        <f t="shared" si="155"/>
        <v/>
      </c>
    </row>
    <row r="745" spans="2:39" ht="13.8" thickBot="1">
      <c r="B745" s="79">
        <v>44877</v>
      </c>
      <c r="C745" s="78">
        <f>'2019 PSUI Customer Load'!C745+'2019 PSUI Customer Gen'!C745</f>
        <v>1105.1300000000001</v>
      </c>
      <c r="D745" s="78">
        <f>'2019 PSUI Customer Load'!D745+'2019 PSUI Customer Gen'!D745</f>
        <v>1093.4000000000001</v>
      </c>
      <c r="E745" s="78">
        <f>'2019 PSUI Customer Load'!E745+'2019 PSUI Customer Gen'!E745</f>
        <v>1087.8699999999999</v>
      </c>
      <c r="F745" s="78">
        <f>'2019 PSUI Customer Load'!F745+'2019 PSUI Customer Gen'!F745</f>
        <v>1096.55</v>
      </c>
      <c r="G745" s="78">
        <f>'2019 PSUI Customer Load'!G745+'2019 PSUI Customer Gen'!G745</f>
        <v>1087.2</v>
      </c>
      <c r="H745" s="78">
        <f>'2019 PSUI Customer Load'!H745+'2019 PSUI Customer Gen'!H745</f>
        <v>1104.46</v>
      </c>
      <c r="I745" s="78">
        <f>'2019 PSUI Customer Load'!I745+'2019 PSUI Customer Gen'!I745</f>
        <v>1134</v>
      </c>
      <c r="J745" s="78">
        <f>'2019 PSUI Customer Load'!J745+'2019 PSUI Customer Gen'!J745</f>
        <v>1173.94</v>
      </c>
      <c r="K745" s="78">
        <f>'2019 PSUI Customer Load'!K745+'2019 PSUI Customer Gen'!K745</f>
        <v>1176.18</v>
      </c>
      <c r="L745" s="78">
        <f>'2019 PSUI Customer Load'!L745+'2019 PSUI Customer Gen'!L745</f>
        <v>1181.1500000000001</v>
      </c>
      <c r="M745" s="78">
        <f>'2019 PSUI Customer Load'!M745+'2019 PSUI Customer Gen'!M745</f>
        <v>1188.78</v>
      </c>
      <c r="N745" s="78">
        <f>'2019 PSUI Customer Load'!N745+'2019 PSUI Customer Gen'!N745</f>
        <v>1204.42</v>
      </c>
      <c r="O745" s="78">
        <f>'2019 PSUI Customer Load'!O745+'2019 PSUI Customer Gen'!O745</f>
        <v>1170.82</v>
      </c>
      <c r="P745" s="78">
        <f>'2019 PSUI Customer Load'!P745+'2019 PSUI Customer Gen'!P745</f>
        <v>1184.1199999999999</v>
      </c>
      <c r="Q745" s="78">
        <f>'2019 PSUI Customer Load'!Q745+'2019 PSUI Customer Gen'!Q745</f>
        <v>1172.01</v>
      </c>
      <c r="R745" s="78">
        <f>'2019 PSUI Customer Load'!R745+'2019 PSUI Customer Gen'!R745</f>
        <v>1173.3</v>
      </c>
      <c r="S745" s="78">
        <f>'2019 PSUI Customer Load'!S745+'2019 PSUI Customer Gen'!S745</f>
        <v>1186.1199999999999</v>
      </c>
      <c r="T745" s="78">
        <f>'2019 PSUI Customer Load'!T745+'2019 PSUI Customer Gen'!T745</f>
        <v>1171.24</v>
      </c>
      <c r="U745" s="78">
        <f>'2019 PSUI Customer Load'!U745+'2019 PSUI Customer Gen'!U745</f>
        <v>1169.1400000000001</v>
      </c>
      <c r="V745" s="78">
        <f>'2019 PSUI Customer Load'!V745+'2019 PSUI Customer Gen'!V745</f>
        <v>1157.1400000000001</v>
      </c>
      <c r="W745" s="78">
        <f>'2019 PSUI Customer Load'!W745+'2019 PSUI Customer Gen'!W745</f>
        <v>1160.5999999999999</v>
      </c>
      <c r="X745" s="78">
        <f>'2019 PSUI Customer Load'!X745+'2019 PSUI Customer Gen'!X745</f>
        <v>1152.6199999999999</v>
      </c>
      <c r="Y745" s="78">
        <f>'2019 PSUI Customer Load'!Y745+'2019 PSUI Customer Gen'!Y745</f>
        <v>1146.29</v>
      </c>
      <c r="Z745" s="78">
        <f>'2019 PSUI Customer Load'!Z745+'2019 PSUI Customer Gen'!Z745</f>
        <v>1132.57</v>
      </c>
      <c r="AA745" s="86">
        <f t="shared" si="143"/>
        <v>1204.42</v>
      </c>
      <c r="AB745" s="77">
        <f t="shared" si="144"/>
        <v>2022</v>
      </c>
      <c r="AC745" s="76">
        <f t="shared" si="145"/>
        <v>11</v>
      </c>
      <c r="AD745" s="76" t="str">
        <f t="shared" si="146"/>
        <v/>
      </c>
      <c r="AE745" s="76" t="str">
        <f t="shared" si="147"/>
        <v/>
      </c>
      <c r="AF745" s="74">
        <f t="shared" si="148"/>
        <v>1204.42</v>
      </c>
      <c r="AG745" s="75" t="str">
        <f t="shared" si="149"/>
        <v>12:00</v>
      </c>
      <c r="AH745" s="74">
        <f t="shared" si="150"/>
        <v>28813.469999999994</v>
      </c>
      <c r="AI745" s="73" t="str">
        <f t="shared" si="151"/>
        <v/>
      </c>
      <c r="AJ745" s="73" t="str">
        <f t="shared" si="152"/>
        <v/>
      </c>
      <c r="AK745" s="73" t="str">
        <f t="shared" si="153"/>
        <v/>
      </c>
      <c r="AL745" s="72" t="str">
        <f t="shared" si="154"/>
        <v/>
      </c>
      <c r="AM745" s="71" t="str">
        <f t="shared" si="155"/>
        <v/>
      </c>
    </row>
    <row r="746" spans="2:39" ht="13.8" thickBot="1">
      <c r="B746" s="79">
        <v>44878</v>
      </c>
      <c r="C746" s="78">
        <f>'2019 PSUI Customer Load'!C746+'2019 PSUI Customer Gen'!C746</f>
        <v>1126.0899999999999</v>
      </c>
      <c r="D746" s="78">
        <f>'2019 PSUI Customer Load'!D746+'2019 PSUI Customer Gen'!D746</f>
        <v>1120</v>
      </c>
      <c r="E746" s="78">
        <f>'2019 PSUI Customer Load'!E746+'2019 PSUI Customer Gen'!E746</f>
        <v>1119.55</v>
      </c>
      <c r="F746" s="78">
        <f>'2019 PSUI Customer Load'!F746+'2019 PSUI Customer Gen'!F746</f>
        <v>1129.8</v>
      </c>
      <c r="G746" s="78">
        <f>'2019 PSUI Customer Load'!G746+'2019 PSUI Customer Gen'!G746</f>
        <v>1118.29</v>
      </c>
      <c r="H746" s="78">
        <f>'2019 PSUI Customer Load'!H746+'2019 PSUI Customer Gen'!H746</f>
        <v>1121.0899999999999</v>
      </c>
      <c r="I746" s="78">
        <f>'2019 PSUI Customer Load'!I746+'2019 PSUI Customer Gen'!I746</f>
        <v>1164.31</v>
      </c>
      <c r="J746" s="78">
        <f>'2019 PSUI Customer Load'!J746+'2019 PSUI Customer Gen'!J746</f>
        <v>1206.31</v>
      </c>
      <c r="K746" s="78">
        <f>'2019 PSUI Customer Load'!K746+'2019 PSUI Customer Gen'!K746</f>
        <v>1201.6199999999999</v>
      </c>
      <c r="L746" s="78">
        <f>'2019 PSUI Customer Load'!L746+'2019 PSUI Customer Gen'!L746</f>
        <v>1186.82</v>
      </c>
      <c r="M746" s="78">
        <f>'2019 PSUI Customer Load'!M746+'2019 PSUI Customer Gen'!M746</f>
        <v>1205.3</v>
      </c>
      <c r="N746" s="78">
        <f>'2019 PSUI Customer Load'!N746+'2019 PSUI Customer Gen'!N746</f>
        <v>1195.5</v>
      </c>
      <c r="O746" s="78">
        <f>'2019 PSUI Customer Load'!O746+'2019 PSUI Customer Gen'!O746</f>
        <v>1168.93</v>
      </c>
      <c r="P746" s="78">
        <f>'2019 PSUI Customer Load'!P746+'2019 PSUI Customer Gen'!P746</f>
        <v>1171.45</v>
      </c>
      <c r="Q746" s="78">
        <f>'2019 PSUI Customer Load'!Q746+'2019 PSUI Customer Gen'!Q746</f>
        <v>1171.69</v>
      </c>
      <c r="R746" s="78">
        <f>'2019 PSUI Customer Load'!R746+'2019 PSUI Customer Gen'!R746</f>
        <v>1172.29</v>
      </c>
      <c r="S746" s="78">
        <f>'2019 PSUI Customer Load'!S746+'2019 PSUI Customer Gen'!S746</f>
        <v>1183.18</v>
      </c>
      <c r="T746" s="78">
        <f>'2019 PSUI Customer Load'!T746+'2019 PSUI Customer Gen'!T746</f>
        <v>1180.8</v>
      </c>
      <c r="U746" s="78">
        <f>'2019 PSUI Customer Load'!U746+'2019 PSUI Customer Gen'!U746</f>
        <v>1186.78</v>
      </c>
      <c r="V746" s="78">
        <f>'2019 PSUI Customer Load'!V746+'2019 PSUI Customer Gen'!V746</f>
        <v>1185.8399999999999</v>
      </c>
      <c r="W746" s="78">
        <f>'2019 PSUI Customer Load'!W746+'2019 PSUI Customer Gen'!W746</f>
        <v>1179.19</v>
      </c>
      <c r="X746" s="78">
        <f>'2019 PSUI Customer Load'!X746+'2019 PSUI Customer Gen'!X746</f>
        <v>1170.82</v>
      </c>
      <c r="Y746" s="78">
        <f>'2019 PSUI Customer Load'!Y746+'2019 PSUI Customer Gen'!Y746</f>
        <v>1156.51</v>
      </c>
      <c r="Z746" s="78">
        <f>'2019 PSUI Customer Load'!Z746+'2019 PSUI Customer Gen'!Z746</f>
        <v>1169.5999999999999</v>
      </c>
      <c r="AA746" s="86">
        <f t="shared" si="143"/>
        <v>1206.31</v>
      </c>
      <c r="AB746" s="77">
        <f t="shared" si="144"/>
        <v>2022</v>
      </c>
      <c r="AC746" s="76">
        <f t="shared" si="145"/>
        <v>11</v>
      </c>
      <c r="AD746" s="76" t="str">
        <f t="shared" si="146"/>
        <v/>
      </c>
      <c r="AE746" s="76" t="str">
        <f t="shared" si="147"/>
        <v/>
      </c>
      <c r="AF746" s="74">
        <f t="shared" si="148"/>
        <v>1206.31</v>
      </c>
      <c r="AG746" s="75" t="str">
        <f t="shared" si="149"/>
        <v>8:00</v>
      </c>
      <c r="AH746" s="74">
        <f t="shared" si="150"/>
        <v>29198.069999999996</v>
      </c>
      <c r="AI746" s="73" t="str">
        <f t="shared" si="151"/>
        <v/>
      </c>
      <c r="AJ746" s="73" t="str">
        <f t="shared" si="152"/>
        <v/>
      </c>
      <c r="AK746" s="73" t="str">
        <f t="shared" si="153"/>
        <v/>
      </c>
      <c r="AL746" s="72" t="str">
        <f t="shared" si="154"/>
        <v/>
      </c>
      <c r="AM746" s="71" t="str">
        <f t="shared" si="155"/>
        <v/>
      </c>
    </row>
    <row r="747" spans="2:39" ht="13.8" thickBot="1">
      <c r="B747" s="79">
        <v>44879</v>
      </c>
      <c r="C747" s="78">
        <f>'2019 PSUI Customer Load'!C747+'2019 PSUI Customer Gen'!C747</f>
        <v>1157.8</v>
      </c>
      <c r="D747" s="78">
        <f>'2019 PSUI Customer Load'!D747+'2019 PSUI Customer Gen'!D747</f>
        <v>1147.55</v>
      </c>
      <c r="E747" s="78">
        <f>'2019 PSUI Customer Load'!E747+'2019 PSUI Customer Gen'!E747</f>
        <v>1146.81</v>
      </c>
      <c r="F747" s="78">
        <f>'2019 PSUI Customer Load'!F747+'2019 PSUI Customer Gen'!F747</f>
        <v>1162.49</v>
      </c>
      <c r="G747" s="78">
        <f>'2019 PSUI Customer Load'!G747+'2019 PSUI Customer Gen'!G747</f>
        <v>1157.1400000000001</v>
      </c>
      <c r="H747" s="78">
        <f>'2019 PSUI Customer Load'!H747+'2019 PSUI Customer Gen'!H747</f>
        <v>1176.67</v>
      </c>
      <c r="I747" s="78">
        <f>'2019 PSUI Customer Load'!I747+'2019 PSUI Customer Gen'!I747</f>
        <v>1210.58</v>
      </c>
      <c r="J747" s="78">
        <f>'2019 PSUI Customer Load'!J747+'2019 PSUI Customer Gen'!J747</f>
        <v>1307.46</v>
      </c>
      <c r="K747" s="78">
        <f>'2019 PSUI Customer Load'!K747+'2019 PSUI Customer Gen'!K747</f>
        <v>1314.98</v>
      </c>
      <c r="L747" s="78">
        <f>'2019 PSUI Customer Load'!L747+'2019 PSUI Customer Gen'!L747</f>
        <v>1328.67</v>
      </c>
      <c r="M747" s="78">
        <f>'2019 PSUI Customer Load'!M747+'2019 PSUI Customer Gen'!M747</f>
        <v>1353.87</v>
      </c>
      <c r="N747" s="78">
        <f>'2019 PSUI Customer Load'!N747+'2019 PSUI Customer Gen'!N747</f>
        <v>1354.47</v>
      </c>
      <c r="O747" s="78">
        <f>'2019 PSUI Customer Load'!O747+'2019 PSUI Customer Gen'!O747</f>
        <v>1320.2</v>
      </c>
      <c r="P747" s="78">
        <f>'2019 PSUI Customer Load'!P747+'2019 PSUI Customer Gen'!P747</f>
        <v>1340.36</v>
      </c>
      <c r="Q747" s="78">
        <f>'2019 PSUI Customer Load'!Q747+'2019 PSUI Customer Gen'!Q747</f>
        <v>1347.78</v>
      </c>
      <c r="R747" s="78">
        <f>'2019 PSUI Customer Load'!R747+'2019 PSUI Customer Gen'!R747</f>
        <v>1345.93</v>
      </c>
      <c r="S747" s="78">
        <f>'2019 PSUI Customer Load'!S747+'2019 PSUI Customer Gen'!S747</f>
        <v>1309.74</v>
      </c>
      <c r="T747" s="78">
        <f>'2019 PSUI Customer Load'!T747+'2019 PSUI Customer Gen'!T747</f>
        <v>1282.78</v>
      </c>
      <c r="U747" s="78">
        <f>'2019 PSUI Customer Load'!U747+'2019 PSUI Customer Gen'!U747</f>
        <v>1243.94</v>
      </c>
      <c r="V747" s="78">
        <f>'2019 PSUI Customer Load'!V747+'2019 PSUI Customer Gen'!V747</f>
        <v>1242.96</v>
      </c>
      <c r="W747" s="78">
        <f>'2019 PSUI Customer Load'!W747+'2019 PSUI Customer Gen'!W747</f>
        <v>1217.26</v>
      </c>
      <c r="X747" s="78">
        <f>'2019 PSUI Customer Load'!X747+'2019 PSUI Customer Gen'!X747</f>
        <v>1210.58</v>
      </c>
      <c r="Y747" s="78">
        <f>'2019 PSUI Customer Load'!Y747+'2019 PSUI Customer Gen'!Y747</f>
        <v>1189.8599999999999</v>
      </c>
      <c r="Z747" s="78">
        <f>'2019 PSUI Customer Load'!Z747+'2019 PSUI Customer Gen'!Z747</f>
        <v>1166.27</v>
      </c>
      <c r="AA747" s="86">
        <f t="shared" si="143"/>
        <v>1354.47</v>
      </c>
      <c r="AB747" s="77">
        <f t="shared" si="144"/>
        <v>2022</v>
      </c>
      <c r="AC747" s="76">
        <f t="shared" si="145"/>
        <v>11</v>
      </c>
      <c r="AD747" s="76" t="str">
        <f t="shared" si="146"/>
        <v/>
      </c>
      <c r="AE747" s="76" t="str">
        <f t="shared" si="147"/>
        <v/>
      </c>
      <c r="AF747" s="74">
        <f t="shared" si="148"/>
        <v>1354.47</v>
      </c>
      <c r="AG747" s="75" t="str">
        <f t="shared" si="149"/>
        <v>12:00</v>
      </c>
      <c r="AH747" s="74">
        <f t="shared" si="150"/>
        <v>31390.62</v>
      </c>
      <c r="AI747" s="73" t="str">
        <f t="shared" si="151"/>
        <v/>
      </c>
      <c r="AJ747" s="73" t="str">
        <f t="shared" si="152"/>
        <v/>
      </c>
      <c r="AK747" s="73" t="str">
        <f t="shared" si="153"/>
        <v/>
      </c>
      <c r="AL747" s="72" t="str">
        <f t="shared" si="154"/>
        <v/>
      </c>
      <c r="AM747" s="71" t="str">
        <f t="shared" si="155"/>
        <v/>
      </c>
    </row>
    <row r="748" spans="2:39" ht="13.8" thickBot="1">
      <c r="B748" s="79">
        <v>44880</v>
      </c>
      <c r="C748" s="78">
        <f>'2019 PSUI Customer Load'!C748+'2019 PSUI Customer Gen'!C748</f>
        <v>1166.03</v>
      </c>
      <c r="D748" s="78">
        <f>'2019 PSUI Customer Load'!D748+'2019 PSUI Customer Gen'!D748</f>
        <v>1146.3599999999999</v>
      </c>
      <c r="E748" s="78">
        <f>'2019 PSUI Customer Load'!E748+'2019 PSUI Customer Gen'!E748</f>
        <v>1141.5999999999999</v>
      </c>
      <c r="F748" s="78">
        <f>'2019 PSUI Customer Load'!F748+'2019 PSUI Customer Gen'!F748</f>
        <v>1146.28</v>
      </c>
      <c r="G748" s="78">
        <f>'2019 PSUI Customer Load'!G748+'2019 PSUI Customer Gen'!G748</f>
        <v>1144.78</v>
      </c>
      <c r="H748" s="78">
        <f>'2019 PSUI Customer Load'!H748+'2019 PSUI Customer Gen'!H748</f>
        <v>1173.83</v>
      </c>
      <c r="I748" s="78">
        <f>'2019 PSUI Customer Load'!I748+'2019 PSUI Customer Gen'!I748</f>
        <v>1204.94</v>
      </c>
      <c r="J748" s="78">
        <f>'2019 PSUI Customer Load'!J748+'2019 PSUI Customer Gen'!J748</f>
        <v>1335.11</v>
      </c>
      <c r="K748" s="78">
        <f>'2019 PSUI Customer Load'!K748+'2019 PSUI Customer Gen'!K748</f>
        <v>1353.31</v>
      </c>
      <c r="L748" s="78">
        <f>'2019 PSUI Customer Load'!L748+'2019 PSUI Customer Gen'!L748</f>
        <v>1370.5</v>
      </c>
      <c r="M748" s="78">
        <f>'2019 PSUI Customer Load'!M748+'2019 PSUI Customer Gen'!M748</f>
        <v>1390.48</v>
      </c>
      <c r="N748" s="78">
        <f>'2019 PSUI Customer Load'!N748+'2019 PSUI Customer Gen'!N748</f>
        <v>1413.55</v>
      </c>
      <c r="O748" s="78">
        <f>'2019 PSUI Customer Load'!O748+'2019 PSUI Customer Gen'!O748</f>
        <v>1373.47</v>
      </c>
      <c r="P748" s="78">
        <f>'2019 PSUI Customer Load'!P748+'2019 PSUI Customer Gen'!P748</f>
        <v>1388.28</v>
      </c>
      <c r="Q748" s="78">
        <f>'2019 PSUI Customer Load'!Q748+'2019 PSUI Customer Gen'!Q748</f>
        <v>1394.58</v>
      </c>
      <c r="R748" s="78">
        <f>'2019 PSUI Customer Load'!R748+'2019 PSUI Customer Gen'!R748</f>
        <v>1398.95</v>
      </c>
      <c r="S748" s="78">
        <f>'2019 PSUI Customer Load'!S748+'2019 PSUI Customer Gen'!S748</f>
        <v>1374.49</v>
      </c>
      <c r="T748" s="78">
        <f>'2019 PSUI Customer Load'!T748+'2019 PSUI Customer Gen'!T748</f>
        <v>1338.3</v>
      </c>
      <c r="U748" s="78">
        <f>'2019 PSUI Customer Load'!U748+'2019 PSUI Customer Gen'!U748</f>
        <v>1307.99</v>
      </c>
      <c r="V748" s="78">
        <f>'2019 PSUI Customer Load'!V748+'2019 PSUI Customer Gen'!V748</f>
        <v>1291.29</v>
      </c>
      <c r="W748" s="78">
        <f>'2019 PSUI Customer Load'!W748+'2019 PSUI Customer Gen'!W748</f>
        <v>1267.5999999999999</v>
      </c>
      <c r="X748" s="78">
        <f>'2019 PSUI Customer Load'!X748+'2019 PSUI Customer Gen'!X748</f>
        <v>1262.24</v>
      </c>
      <c r="Y748" s="78">
        <f>'2019 PSUI Customer Load'!Y748+'2019 PSUI Customer Gen'!Y748</f>
        <v>1235.75</v>
      </c>
      <c r="Z748" s="78">
        <f>'2019 PSUI Customer Load'!Z748+'2019 PSUI Customer Gen'!Z748</f>
        <v>1218.6300000000001</v>
      </c>
      <c r="AA748" s="86">
        <f t="shared" si="143"/>
        <v>1413.55</v>
      </c>
      <c r="AB748" s="77">
        <f t="shared" si="144"/>
        <v>2022</v>
      </c>
      <c r="AC748" s="76">
        <f t="shared" si="145"/>
        <v>11</v>
      </c>
      <c r="AD748" s="76" t="str">
        <f t="shared" si="146"/>
        <v/>
      </c>
      <c r="AE748" s="76" t="str">
        <f t="shared" si="147"/>
        <v/>
      </c>
      <c r="AF748" s="74">
        <f t="shared" si="148"/>
        <v>1413.55</v>
      </c>
      <c r="AG748" s="75" t="str">
        <f t="shared" si="149"/>
        <v>12:00</v>
      </c>
      <c r="AH748" s="74">
        <f t="shared" si="150"/>
        <v>32251.890000000003</v>
      </c>
      <c r="AI748" s="73" t="str">
        <f t="shared" si="151"/>
        <v/>
      </c>
      <c r="AJ748" s="73" t="str">
        <f t="shared" si="152"/>
        <v/>
      </c>
      <c r="AK748" s="73" t="str">
        <f t="shared" si="153"/>
        <v/>
      </c>
      <c r="AL748" s="72" t="str">
        <f t="shared" si="154"/>
        <v/>
      </c>
      <c r="AM748" s="71" t="str">
        <f t="shared" si="155"/>
        <v/>
      </c>
    </row>
    <row r="749" spans="2:39" ht="13.8" thickBot="1">
      <c r="B749" s="79">
        <v>44881</v>
      </c>
      <c r="C749" s="78">
        <f>'2019 PSUI Customer Load'!C749+'2019 PSUI Customer Gen'!C749</f>
        <v>1203.97</v>
      </c>
      <c r="D749" s="78">
        <f>'2019 PSUI Customer Load'!D749+'2019 PSUI Customer Gen'!D749</f>
        <v>1192.07</v>
      </c>
      <c r="E749" s="78">
        <f>'2019 PSUI Customer Load'!E749+'2019 PSUI Customer Gen'!E749</f>
        <v>1205.1600000000001</v>
      </c>
      <c r="F749" s="78">
        <f>'2019 PSUI Customer Load'!F749+'2019 PSUI Customer Gen'!F749</f>
        <v>1192.42</v>
      </c>
      <c r="G749" s="78">
        <f>'2019 PSUI Customer Load'!G749+'2019 PSUI Customer Gen'!G749</f>
        <v>1206.77</v>
      </c>
      <c r="H749" s="78">
        <f>'2019 PSUI Customer Load'!H749+'2019 PSUI Customer Gen'!H749</f>
        <v>1216.04</v>
      </c>
      <c r="I749" s="78">
        <f>'2019 PSUI Customer Load'!I749+'2019 PSUI Customer Gen'!I749</f>
        <v>1259.1600000000001</v>
      </c>
      <c r="J749" s="78">
        <f>'2019 PSUI Customer Load'!J749+'2019 PSUI Customer Gen'!J749</f>
        <v>1358.18</v>
      </c>
      <c r="K749" s="78">
        <f>'2019 PSUI Customer Load'!K749+'2019 PSUI Customer Gen'!K749</f>
        <v>1402.59</v>
      </c>
      <c r="L749" s="78">
        <f>'2019 PSUI Customer Load'!L749+'2019 PSUI Customer Gen'!L749</f>
        <v>1394.12</v>
      </c>
      <c r="M749" s="78">
        <f>'2019 PSUI Customer Load'!M749+'2019 PSUI Customer Gen'!M749</f>
        <v>1437.42</v>
      </c>
      <c r="N749" s="78">
        <f>'2019 PSUI Customer Load'!N749+'2019 PSUI Customer Gen'!N749</f>
        <v>1426.64</v>
      </c>
      <c r="O749" s="78">
        <f>'2019 PSUI Customer Load'!O749+'2019 PSUI Customer Gen'!O749</f>
        <v>1411.59</v>
      </c>
      <c r="P749" s="78">
        <f>'2019 PSUI Customer Load'!P749+'2019 PSUI Customer Gen'!P749</f>
        <v>1416.14</v>
      </c>
      <c r="Q749" s="78">
        <f>'2019 PSUI Customer Load'!Q749+'2019 PSUI Customer Gen'!Q749</f>
        <v>1396.01</v>
      </c>
      <c r="R749" s="78">
        <f>'2019 PSUI Customer Load'!R749+'2019 PSUI Customer Gen'!R749</f>
        <v>1401.37</v>
      </c>
      <c r="S749" s="78">
        <f>'2019 PSUI Customer Load'!S749+'2019 PSUI Customer Gen'!S749</f>
        <v>1371.79</v>
      </c>
      <c r="T749" s="78">
        <f>'2019 PSUI Customer Load'!T749+'2019 PSUI Customer Gen'!T749</f>
        <v>1335.5</v>
      </c>
      <c r="U749" s="78">
        <f>'2019 PSUI Customer Load'!U749+'2019 PSUI Customer Gen'!U749</f>
        <v>1329.69</v>
      </c>
      <c r="V749" s="78">
        <f>'2019 PSUI Customer Load'!V749+'2019 PSUI Customer Gen'!V749</f>
        <v>1291.78</v>
      </c>
      <c r="W749" s="78">
        <f>'2019 PSUI Customer Load'!W749+'2019 PSUI Customer Gen'!W749</f>
        <v>1272.32</v>
      </c>
      <c r="X749" s="78">
        <f>'2019 PSUI Customer Load'!X749+'2019 PSUI Customer Gen'!X749</f>
        <v>1257.48</v>
      </c>
      <c r="Y749" s="78">
        <f>'2019 PSUI Customer Load'!Y749+'2019 PSUI Customer Gen'!Y749</f>
        <v>1235.29</v>
      </c>
      <c r="Z749" s="78">
        <f>'2019 PSUI Customer Load'!Z749+'2019 PSUI Customer Gen'!Z749</f>
        <v>1222.06</v>
      </c>
      <c r="AA749" s="86">
        <f t="shared" si="143"/>
        <v>1437.42</v>
      </c>
      <c r="AB749" s="77">
        <f t="shared" si="144"/>
        <v>2022</v>
      </c>
      <c r="AC749" s="76">
        <f t="shared" si="145"/>
        <v>11</v>
      </c>
      <c r="AD749" s="76" t="str">
        <f t="shared" si="146"/>
        <v/>
      </c>
      <c r="AE749" s="76" t="str">
        <f t="shared" si="147"/>
        <v/>
      </c>
      <c r="AF749" s="74">
        <f t="shared" si="148"/>
        <v>1437.42</v>
      </c>
      <c r="AG749" s="75" t="str">
        <f t="shared" si="149"/>
        <v>11:00</v>
      </c>
      <c r="AH749" s="74">
        <f t="shared" si="150"/>
        <v>32872.979999999996</v>
      </c>
      <c r="AI749" s="73" t="str">
        <f t="shared" si="151"/>
        <v/>
      </c>
      <c r="AJ749" s="73" t="str">
        <f t="shared" si="152"/>
        <v/>
      </c>
      <c r="AK749" s="73" t="str">
        <f t="shared" si="153"/>
        <v/>
      </c>
      <c r="AL749" s="72" t="str">
        <f t="shared" si="154"/>
        <v/>
      </c>
      <c r="AM749" s="71" t="str">
        <f t="shared" si="155"/>
        <v/>
      </c>
    </row>
    <row r="750" spans="2:39" ht="13.8" thickBot="1">
      <c r="B750" s="79">
        <v>44882</v>
      </c>
      <c r="C750" s="78">
        <f>'2019 PSUI Customer Load'!C750+'2019 PSUI Customer Gen'!C750</f>
        <v>1210.06</v>
      </c>
      <c r="D750" s="78">
        <f>'2019 PSUI Customer Load'!D750+'2019 PSUI Customer Gen'!D750</f>
        <v>1198.82</v>
      </c>
      <c r="E750" s="78">
        <f>'2019 PSUI Customer Load'!E750+'2019 PSUI Customer Gen'!E750</f>
        <v>1200.43</v>
      </c>
      <c r="F750" s="78">
        <f>'2019 PSUI Customer Load'!F750+'2019 PSUI Customer Gen'!F750</f>
        <v>1195.1099999999999</v>
      </c>
      <c r="G750" s="78">
        <f>'2019 PSUI Customer Load'!G750+'2019 PSUI Customer Gen'!G750</f>
        <v>1204.98</v>
      </c>
      <c r="H750" s="78">
        <f>'2019 PSUI Customer Load'!H750+'2019 PSUI Customer Gen'!H750</f>
        <v>1218.9100000000001</v>
      </c>
      <c r="I750" s="78">
        <f>'2019 PSUI Customer Load'!I750+'2019 PSUI Customer Gen'!I750</f>
        <v>1260.98</v>
      </c>
      <c r="J750" s="78">
        <f>'2019 PSUI Customer Load'!J750+'2019 PSUI Customer Gen'!J750</f>
        <v>1373.3</v>
      </c>
      <c r="K750" s="78">
        <f>'2019 PSUI Customer Load'!K750+'2019 PSUI Customer Gen'!K750</f>
        <v>1390.73</v>
      </c>
      <c r="L750" s="78">
        <f>'2019 PSUI Customer Load'!L750+'2019 PSUI Customer Gen'!L750</f>
        <v>1388.7</v>
      </c>
      <c r="M750" s="78">
        <f>'2019 PSUI Customer Load'!M750+'2019 PSUI Customer Gen'!M750</f>
        <v>1419.81</v>
      </c>
      <c r="N750" s="78">
        <f>'2019 PSUI Customer Load'!N750+'2019 PSUI Customer Gen'!N750</f>
        <v>1417.99</v>
      </c>
      <c r="O750" s="78">
        <f>'2019 PSUI Customer Load'!O750+'2019 PSUI Customer Gen'!O750</f>
        <v>1387.72</v>
      </c>
      <c r="P750" s="78">
        <f>'2019 PSUI Customer Load'!P750+'2019 PSUI Customer Gen'!P750</f>
        <v>1394.72</v>
      </c>
      <c r="Q750" s="78">
        <f>'2019 PSUI Customer Load'!Q750+'2019 PSUI Customer Gen'!Q750</f>
        <v>1393.95</v>
      </c>
      <c r="R750" s="78">
        <f>'2019 PSUI Customer Load'!R750+'2019 PSUI Customer Gen'!R750</f>
        <v>1391.5</v>
      </c>
      <c r="S750" s="78">
        <f>'2019 PSUI Customer Load'!S750+'2019 PSUI Customer Gen'!S750</f>
        <v>1371.16</v>
      </c>
      <c r="T750" s="78">
        <f>'2019 PSUI Customer Load'!T750+'2019 PSUI Customer Gen'!T750</f>
        <v>1323.35</v>
      </c>
      <c r="U750" s="78">
        <f>'2019 PSUI Customer Load'!U750+'2019 PSUI Customer Gen'!U750</f>
        <v>1306.27</v>
      </c>
      <c r="V750" s="78">
        <f>'2019 PSUI Customer Load'!V750+'2019 PSUI Customer Gen'!V750</f>
        <v>1294.2</v>
      </c>
      <c r="W750" s="78">
        <f>'2019 PSUI Customer Load'!W750+'2019 PSUI Customer Gen'!W750</f>
        <v>1277.8499999999999</v>
      </c>
      <c r="X750" s="78">
        <f>'2019 PSUI Customer Load'!X750+'2019 PSUI Customer Gen'!X750</f>
        <v>1259.1300000000001</v>
      </c>
      <c r="Y750" s="78">
        <f>'2019 PSUI Customer Load'!Y750+'2019 PSUI Customer Gen'!Y750</f>
        <v>1249.99</v>
      </c>
      <c r="Z750" s="78">
        <f>'2019 PSUI Customer Load'!Z750+'2019 PSUI Customer Gen'!Z750</f>
        <v>1233.05</v>
      </c>
      <c r="AA750" s="86">
        <f t="shared" si="143"/>
        <v>1419.81</v>
      </c>
      <c r="AB750" s="77">
        <f t="shared" si="144"/>
        <v>2022</v>
      </c>
      <c r="AC750" s="76">
        <f t="shared" si="145"/>
        <v>11</v>
      </c>
      <c r="AD750" s="76" t="str">
        <f t="shared" si="146"/>
        <v/>
      </c>
      <c r="AE750" s="76" t="str">
        <f t="shared" si="147"/>
        <v/>
      </c>
      <c r="AF750" s="74">
        <f t="shared" si="148"/>
        <v>1419.81</v>
      </c>
      <c r="AG750" s="75" t="str">
        <f t="shared" si="149"/>
        <v>11:00</v>
      </c>
      <c r="AH750" s="74">
        <f t="shared" si="150"/>
        <v>32782.519999999997</v>
      </c>
      <c r="AI750" s="73" t="str">
        <f t="shared" si="151"/>
        <v/>
      </c>
      <c r="AJ750" s="73" t="str">
        <f t="shared" si="152"/>
        <v/>
      </c>
      <c r="AK750" s="73" t="str">
        <f t="shared" si="153"/>
        <v/>
      </c>
      <c r="AL750" s="72" t="str">
        <f t="shared" si="154"/>
        <v/>
      </c>
      <c r="AM750" s="71" t="str">
        <f t="shared" si="155"/>
        <v/>
      </c>
    </row>
    <row r="751" spans="2:39" ht="13.8" thickBot="1">
      <c r="B751" s="79">
        <v>44883</v>
      </c>
      <c r="C751" s="78">
        <f>'2019 PSUI Customer Load'!C751+'2019 PSUI Customer Gen'!C751</f>
        <v>1215.9000000000001</v>
      </c>
      <c r="D751" s="78">
        <f>'2019 PSUI Customer Load'!D751+'2019 PSUI Customer Gen'!D751</f>
        <v>1212.54</v>
      </c>
      <c r="E751" s="78">
        <f>'2019 PSUI Customer Load'!E751+'2019 PSUI Customer Gen'!E751</f>
        <v>1212.47</v>
      </c>
      <c r="F751" s="78">
        <f>'2019 PSUI Customer Load'!F751+'2019 PSUI Customer Gen'!F751</f>
        <v>1215.1300000000001</v>
      </c>
      <c r="G751" s="78">
        <f>'2019 PSUI Customer Load'!G751+'2019 PSUI Customer Gen'!G751</f>
        <v>1220.73</v>
      </c>
      <c r="H751" s="78">
        <f>'2019 PSUI Customer Load'!H751+'2019 PSUI Customer Gen'!H751</f>
        <v>1252.02</v>
      </c>
      <c r="I751" s="78">
        <f>'2019 PSUI Customer Load'!I751+'2019 PSUI Customer Gen'!I751</f>
        <v>1269.49</v>
      </c>
      <c r="J751" s="78">
        <f>'2019 PSUI Customer Load'!J751+'2019 PSUI Customer Gen'!J751</f>
        <v>1360.1</v>
      </c>
      <c r="K751" s="78">
        <f>'2019 PSUI Customer Load'!K751+'2019 PSUI Customer Gen'!K751</f>
        <v>1378.47</v>
      </c>
      <c r="L751" s="78">
        <f>'2019 PSUI Customer Load'!L751+'2019 PSUI Customer Gen'!L751</f>
        <v>1409.84</v>
      </c>
      <c r="M751" s="78">
        <f>'2019 PSUI Customer Load'!M751+'2019 PSUI Customer Gen'!M751</f>
        <v>1425.13</v>
      </c>
      <c r="N751" s="78">
        <f>'2019 PSUI Customer Load'!N751+'2019 PSUI Customer Gen'!N751</f>
        <v>1435.25</v>
      </c>
      <c r="O751" s="78">
        <f>'2019 PSUI Customer Load'!O751+'2019 PSUI Customer Gen'!O751</f>
        <v>1406.3</v>
      </c>
      <c r="P751" s="78">
        <f>'2019 PSUI Customer Load'!P751+'2019 PSUI Customer Gen'!P751</f>
        <v>1415.12</v>
      </c>
      <c r="Q751" s="78">
        <f>'2019 PSUI Customer Load'!Q751+'2019 PSUI Customer Gen'!Q751</f>
        <v>1418.13</v>
      </c>
      <c r="R751" s="78">
        <f>'2019 PSUI Customer Load'!R751+'2019 PSUI Customer Gen'!R751</f>
        <v>1411.76</v>
      </c>
      <c r="S751" s="78">
        <f>'2019 PSUI Customer Load'!S751+'2019 PSUI Customer Gen'!S751</f>
        <v>1387.64</v>
      </c>
      <c r="T751" s="78">
        <f>'2019 PSUI Customer Load'!T751+'2019 PSUI Customer Gen'!T751</f>
        <v>1346.14</v>
      </c>
      <c r="U751" s="78">
        <f>'2019 PSUI Customer Load'!U751+'2019 PSUI Customer Gen'!U751</f>
        <v>1355.62</v>
      </c>
      <c r="V751" s="78">
        <f>'2019 PSUI Customer Load'!V751+'2019 PSUI Customer Gen'!V751</f>
        <v>1332.77</v>
      </c>
      <c r="W751" s="78">
        <f>'2019 PSUI Customer Load'!W751+'2019 PSUI Customer Gen'!W751</f>
        <v>1312.47</v>
      </c>
      <c r="X751" s="78">
        <f>'2019 PSUI Customer Load'!X751+'2019 PSUI Customer Gen'!X751</f>
        <v>1290.17</v>
      </c>
      <c r="Y751" s="78">
        <f>'2019 PSUI Customer Load'!Y751+'2019 PSUI Customer Gen'!Y751</f>
        <v>1265.01</v>
      </c>
      <c r="Z751" s="78">
        <f>'2019 PSUI Customer Load'!Z751+'2019 PSUI Customer Gen'!Z751</f>
        <v>1241.73</v>
      </c>
      <c r="AA751" s="86">
        <f t="shared" si="143"/>
        <v>1435.25</v>
      </c>
      <c r="AB751" s="77">
        <f t="shared" si="144"/>
        <v>2022</v>
      </c>
      <c r="AC751" s="76">
        <f t="shared" si="145"/>
        <v>11</v>
      </c>
      <c r="AD751" s="76" t="str">
        <f t="shared" si="146"/>
        <v/>
      </c>
      <c r="AE751" s="76" t="str">
        <f t="shared" si="147"/>
        <v/>
      </c>
      <c r="AF751" s="74">
        <f t="shared" si="148"/>
        <v>1435.25</v>
      </c>
      <c r="AG751" s="75" t="str">
        <f t="shared" si="149"/>
        <v>12:00</v>
      </c>
      <c r="AH751" s="74">
        <f t="shared" si="150"/>
        <v>33225.179999999993</v>
      </c>
      <c r="AI751" s="73" t="str">
        <f t="shared" si="151"/>
        <v/>
      </c>
      <c r="AJ751" s="73" t="str">
        <f t="shared" si="152"/>
        <v/>
      </c>
      <c r="AK751" s="73" t="str">
        <f t="shared" si="153"/>
        <v/>
      </c>
      <c r="AL751" s="72" t="str">
        <f t="shared" si="154"/>
        <v/>
      </c>
      <c r="AM751" s="71" t="str">
        <f t="shared" si="155"/>
        <v/>
      </c>
    </row>
    <row r="752" spans="2:39" ht="13.8" thickBot="1">
      <c r="B752" s="79">
        <v>44884</v>
      </c>
      <c r="C752" s="78">
        <f>'2019 PSUI Customer Load'!C752+'2019 PSUI Customer Gen'!C752</f>
        <v>1225.56</v>
      </c>
      <c r="D752" s="78">
        <f>'2019 PSUI Customer Load'!D752+'2019 PSUI Customer Gen'!D752</f>
        <v>1228.57</v>
      </c>
      <c r="E752" s="78">
        <f>'2019 PSUI Customer Load'!E752+'2019 PSUI Customer Gen'!E752</f>
        <v>1223.53</v>
      </c>
      <c r="F752" s="78">
        <f>'2019 PSUI Customer Load'!F752+'2019 PSUI Customer Gen'!F752</f>
        <v>1217.3</v>
      </c>
      <c r="G752" s="78">
        <f>'2019 PSUI Customer Load'!G752+'2019 PSUI Customer Gen'!G752</f>
        <v>1223.25</v>
      </c>
      <c r="H752" s="78">
        <f>'2019 PSUI Customer Load'!H752+'2019 PSUI Customer Gen'!H752</f>
        <v>1237.6400000000001</v>
      </c>
      <c r="I752" s="78">
        <f>'2019 PSUI Customer Load'!I752+'2019 PSUI Customer Gen'!I752</f>
        <v>1275.44</v>
      </c>
      <c r="J752" s="78">
        <f>'2019 PSUI Customer Load'!J752+'2019 PSUI Customer Gen'!J752</f>
        <v>1313.06</v>
      </c>
      <c r="K752" s="78">
        <f>'2019 PSUI Customer Load'!K752+'2019 PSUI Customer Gen'!K752</f>
        <v>1305.05</v>
      </c>
      <c r="L752" s="78">
        <f>'2019 PSUI Customer Load'!L752+'2019 PSUI Customer Gen'!L752</f>
        <v>1309.6300000000001</v>
      </c>
      <c r="M752" s="78">
        <f>'2019 PSUI Customer Load'!M752+'2019 PSUI Customer Gen'!M752</f>
        <v>1296.8599999999999</v>
      </c>
      <c r="N752" s="78">
        <f>'2019 PSUI Customer Load'!N752+'2019 PSUI Customer Gen'!N752</f>
        <v>1297.8399999999999</v>
      </c>
      <c r="O752" s="78">
        <f>'2019 PSUI Customer Load'!O752+'2019 PSUI Customer Gen'!O752</f>
        <v>1298.26</v>
      </c>
      <c r="P752" s="78">
        <f>'2019 PSUI Customer Load'!P752+'2019 PSUI Customer Gen'!P752</f>
        <v>1294.1300000000001</v>
      </c>
      <c r="Q752" s="78">
        <f>'2019 PSUI Customer Load'!Q752+'2019 PSUI Customer Gen'!Q752</f>
        <v>1281.46</v>
      </c>
      <c r="R752" s="78">
        <f>'2019 PSUI Customer Load'!R752+'2019 PSUI Customer Gen'!R752</f>
        <v>1301.3699999999999</v>
      </c>
      <c r="S752" s="78">
        <f>'2019 PSUI Customer Load'!S752+'2019 PSUI Customer Gen'!S752</f>
        <v>1286.71</v>
      </c>
      <c r="T752" s="78">
        <f>'2019 PSUI Customer Load'!T752+'2019 PSUI Customer Gen'!T752</f>
        <v>1273.1600000000001</v>
      </c>
      <c r="U752" s="78">
        <f>'2019 PSUI Customer Load'!U752+'2019 PSUI Customer Gen'!U752</f>
        <v>1284.71</v>
      </c>
      <c r="V752" s="78">
        <f>'2019 PSUI Customer Load'!V752+'2019 PSUI Customer Gen'!V752</f>
        <v>1284.6400000000001</v>
      </c>
      <c r="W752" s="78">
        <f>'2019 PSUI Customer Load'!W752+'2019 PSUI Customer Gen'!W752</f>
        <v>1284.6400000000001</v>
      </c>
      <c r="X752" s="78">
        <f>'2019 PSUI Customer Load'!X752+'2019 PSUI Customer Gen'!X752</f>
        <v>1283.56</v>
      </c>
      <c r="Y752" s="78">
        <f>'2019 PSUI Customer Load'!Y752+'2019 PSUI Customer Gen'!Y752</f>
        <v>1248.0999999999999</v>
      </c>
      <c r="Z752" s="78">
        <f>'2019 PSUI Customer Load'!Z752+'2019 PSUI Customer Gen'!Z752</f>
        <v>1228.3599999999999</v>
      </c>
      <c r="AA752" s="86">
        <f t="shared" si="143"/>
        <v>1313.06</v>
      </c>
      <c r="AB752" s="77">
        <f t="shared" si="144"/>
        <v>2022</v>
      </c>
      <c r="AC752" s="76">
        <f t="shared" si="145"/>
        <v>11</v>
      </c>
      <c r="AD752" s="76" t="str">
        <f t="shared" si="146"/>
        <v/>
      </c>
      <c r="AE752" s="76" t="str">
        <f t="shared" si="147"/>
        <v/>
      </c>
      <c r="AF752" s="74">
        <f t="shared" si="148"/>
        <v>1313.06</v>
      </c>
      <c r="AG752" s="75" t="str">
        <f t="shared" si="149"/>
        <v>8:00</v>
      </c>
      <c r="AH752" s="74">
        <f t="shared" si="150"/>
        <v>31815.889999999996</v>
      </c>
      <c r="AI752" s="73" t="str">
        <f t="shared" si="151"/>
        <v/>
      </c>
      <c r="AJ752" s="73" t="str">
        <f t="shared" si="152"/>
        <v/>
      </c>
      <c r="AK752" s="73" t="str">
        <f t="shared" si="153"/>
        <v/>
      </c>
      <c r="AL752" s="72" t="str">
        <f t="shared" si="154"/>
        <v/>
      </c>
      <c r="AM752" s="71" t="str">
        <f t="shared" si="155"/>
        <v/>
      </c>
    </row>
    <row r="753" spans="2:39" ht="13.8" thickBot="1">
      <c r="B753" s="79">
        <v>44885</v>
      </c>
      <c r="C753" s="78">
        <f>'2019 PSUI Customer Load'!C753+'2019 PSUI Customer Gen'!C753</f>
        <v>1238.4100000000001</v>
      </c>
      <c r="D753" s="78">
        <f>'2019 PSUI Customer Load'!D753+'2019 PSUI Customer Gen'!D753</f>
        <v>1216.3900000000001</v>
      </c>
      <c r="E753" s="78">
        <f>'2019 PSUI Customer Load'!E753+'2019 PSUI Customer Gen'!E753</f>
        <v>1236.1300000000001</v>
      </c>
      <c r="F753" s="78">
        <f>'2019 PSUI Customer Load'!F753+'2019 PSUI Customer Gen'!F753</f>
        <v>1235.92</v>
      </c>
      <c r="G753" s="78">
        <f>'2019 PSUI Customer Load'!G753+'2019 PSUI Customer Gen'!G753</f>
        <v>1237.3599999999999</v>
      </c>
      <c r="H753" s="78">
        <f>'2019 PSUI Customer Load'!H753+'2019 PSUI Customer Gen'!H753</f>
        <v>1238.8599999999999</v>
      </c>
      <c r="I753" s="78">
        <f>'2019 PSUI Customer Load'!I753+'2019 PSUI Customer Gen'!I753</f>
        <v>1277.6099999999999</v>
      </c>
      <c r="J753" s="78">
        <f>'2019 PSUI Customer Load'!J753+'2019 PSUI Customer Gen'!J753</f>
        <v>1337.14</v>
      </c>
      <c r="K753" s="78">
        <f>'2019 PSUI Customer Load'!K753+'2019 PSUI Customer Gen'!K753</f>
        <v>1314.88</v>
      </c>
      <c r="L753" s="78">
        <f>'2019 PSUI Customer Load'!L753+'2019 PSUI Customer Gen'!L753</f>
        <v>1303.26</v>
      </c>
      <c r="M753" s="78">
        <f>'2019 PSUI Customer Load'!M753+'2019 PSUI Customer Gen'!M753</f>
        <v>1307.29</v>
      </c>
      <c r="N753" s="78">
        <f>'2019 PSUI Customer Load'!N753+'2019 PSUI Customer Gen'!N753</f>
        <v>1317.82</v>
      </c>
      <c r="O753" s="78">
        <f>'2019 PSUI Customer Load'!O753+'2019 PSUI Customer Gen'!O753</f>
        <v>1270.1199999999999</v>
      </c>
      <c r="P753" s="78">
        <f>'2019 PSUI Customer Load'!P753+'2019 PSUI Customer Gen'!P753</f>
        <v>1287.1600000000001</v>
      </c>
      <c r="Q753" s="78">
        <f>'2019 PSUI Customer Load'!Q753+'2019 PSUI Customer Gen'!Q753</f>
        <v>1296.5</v>
      </c>
      <c r="R753" s="78">
        <f>'2019 PSUI Customer Load'!R753+'2019 PSUI Customer Gen'!R753</f>
        <v>1299.24</v>
      </c>
      <c r="S753" s="78">
        <f>'2019 PSUI Customer Load'!S753+'2019 PSUI Customer Gen'!S753</f>
        <v>1294.44</v>
      </c>
      <c r="T753" s="78">
        <f>'2019 PSUI Customer Load'!T753+'2019 PSUI Customer Gen'!T753</f>
        <v>1298.05</v>
      </c>
      <c r="U753" s="78">
        <f>'2019 PSUI Customer Load'!U753+'2019 PSUI Customer Gen'!U753</f>
        <v>1303.8599999999999</v>
      </c>
      <c r="V753" s="78">
        <f>'2019 PSUI Customer Load'!V753+'2019 PSUI Customer Gen'!V753</f>
        <v>1310.1199999999999</v>
      </c>
      <c r="W753" s="78">
        <f>'2019 PSUI Customer Load'!W753+'2019 PSUI Customer Gen'!W753</f>
        <v>1279.3599999999999</v>
      </c>
      <c r="X753" s="78">
        <f>'2019 PSUI Customer Load'!X753+'2019 PSUI Customer Gen'!X753</f>
        <v>1268.02</v>
      </c>
      <c r="Y753" s="78">
        <f>'2019 PSUI Customer Load'!Y753+'2019 PSUI Customer Gen'!Y753</f>
        <v>1240.8599999999999</v>
      </c>
      <c r="Z753" s="78">
        <f>'2019 PSUI Customer Load'!Z753+'2019 PSUI Customer Gen'!Z753</f>
        <v>1226.6099999999999</v>
      </c>
      <c r="AA753" s="86">
        <f t="shared" si="143"/>
        <v>1337.14</v>
      </c>
      <c r="AB753" s="77">
        <f t="shared" si="144"/>
        <v>2022</v>
      </c>
      <c r="AC753" s="76">
        <f t="shared" si="145"/>
        <v>11</v>
      </c>
      <c r="AD753" s="76" t="str">
        <f t="shared" si="146"/>
        <v/>
      </c>
      <c r="AE753" s="76" t="str">
        <f t="shared" si="147"/>
        <v/>
      </c>
      <c r="AF753" s="74">
        <f t="shared" si="148"/>
        <v>1337.14</v>
      </c>
      <c r="AG753" s="75" t="str">
        <f t="shared" si="149"/>
        <v>8:00</v>
      </c>
      <c r="AH753" s="74">
        <f t="shared" si="150"/>
        <v>31972.55</v>
      </c>
      <c r="AI753" s="73" t="str">
        <f t="shared" si="151"/>
        <v/>
      </c>
      <c r="AJ753" s="73" t="str">
        <f t="shared" si="152"/>
        <v/>
      </c>
      <c r="AK753" s="73" t="str">
        <f t="shared" si="153"/>
        <v/>
      </c>
      <c r="AL753" s="72" t="str">
        <f t="shared" si="154"/>
        <v/>
      </c>
      <c r="AM753" s="71" t="str">
        <f t="shared" si="155"/>
        <v/>
      </c>
    </row>
    <row r="754" spans="2:39" ht="13.8" thickBot="1">
      <c r="B754" s="79">
        <v>44886</v>
      </c>
      <c r="C754" s="78">
        <f>'2019 PSUI Customer Load'!C754+'2019 PSUI Customer Gen'!C754</f>
        <v>1229.6600000000001</v>
      </c>
      <c r="D754" s="78">
        <f>'2019 PSUI Customer Load'!D754+'2019 PSUI Customer Gen'!D754</f>
        <v>1223.04</v>
      </c>
      <c r="E754" s="78">
        <f>'2019 PSUI Customer Load'!E754+'2019 PSUI Customer Gen'!E754</f>
        <v>1225.8699999999999</v>
      </c>
      <c r="F754" s="78">
        <f>'2019 PSUI Customer Load'!F754+'2019 PSUI Customer Gen'!F754</f>
        <v>1234.52</v>
      </c>
      <c r="G754" s="78">
        <f>'2019 PSUI Customer Load'!G754+'2019 PSUI Customer Gen'!G754</f>
        <v>1255.17</v>
      </c>
      <c r="H754" s="78">
        <f>'2019 PSUI Customer Load'!H754+'2019 PSUI Customer Gen'!H754</f>
        <v>1263.4000000000001</v>
      </c>
      <c r="I754" s="78">
        <f>'2019 PSUI Customer Load'!I754+'2019 PSUI Customer Gen'!I754</f>
        <v>1300.95</v>
      </c>
      <c r="J754" s="78">
        <f>'2019 PSUI Customer Load'!J754+'2019 PSUI Customer Gen'!J754</f>
        <v>1392.23</v>
      </c>
      <c r="K754" s="78">
        <f>'2019 PSUI Customer Load'!K754+'2019 PSUI Customer Gen'!K754</f>
        <v>1399.02</v>
      </c>
      <c r="L754" s="78">
        <f>'2019 PSUI Customer Load'!L754+'2019 PSUI Customer Gen'!L754</f>
        <v>1408.09</v>
      </c>
      <c r="M754" s="78">
        <f>'2019 PSUI Customer Load'!M754+'2019 PSUI Customer Gen'!M754</f>
        <v>1423.73</v>
      </c>
      <c r="N754" s="78">
        <f>'2019 PSUI Customer Load'!N754+'2019 PSUI Customer Gen'!N754</f>
        <v>1418.13</v>
      </c>
      <c r="O754" s="78">
        <f>'2019 PSUI Customer Load'!O754+'2019 PSUI Customer Gen'!O754</f>
        <v>1387.08</v>
      </c>
      <c r="P754" s="78">
        <f>'2019 PSUI Customer Load'!P754+'2019 PSUI Customer Gen'!P754</f>
        <v>1403.33</v>
      </c>
      <c r="Q754" s="78">
        <f>'2019 PSUI Customer Load'!Q754+'2019 PSUI Customer Gen'!Q754</f>
        <v>1380.37</v>
      </c>
      <c r="R754" s="78">
        <f>'2019 PSUI Customer Load'!R754+'2019 PSUI Customer Gen'!R754</f>
        <v>1387.26</v>
      </c>
      <c r="S754" s="78">
        <f>'2019 PSUI Customer Load'!S754+'2019 PSUI Customer Gen'!S754</f>
        <v>1363.71</v>
      </c>
      <c r="T754" s="78">
        <f>'2019 PSUI Customer Load'!T754+'2019 PSUI Customer Gen'!T754</f>
        <v>1338.33</v>
      </c>
      <c r="U754" s="78">
        <f>'2019 PSUI Customer Load'!U754+'2019 PSUI Customer Gen'!U754</f>
        <v>1307.1099999999999</v>
      </c>
      <c r="V754" s="78">
        <f>'2019 PSUI Customer Load'!V754+'2019 PSUI Customer Gen'!V754</f>
        <v>1293.08</v>
      </c>
      <c r="W754" s="78">
        <f>'2019 PSUI Customer Load'!W754+'2019 PSUI Customer Gen'!W754</f>
        <v>1262.8399999999999</v>
      </c>
      <c r="X754" s="78">
        <f>'2019 PSUI Customer Load'!X754+'2019 PSUI Customer Gen'!X754</f>
        <v>1235.67</v>
      </c>
      <c r="Y754" s="78">
        <f>'2019 PSUI Customer Load'!Y754+'2019 PSUI Customer Gen'!Y754</f>
        <v>1221.82</v>
      </c>
      <c r="Z754" s="78">
        <f>'2019 PSUI Customer Load'!Z754+'2019 PSUI Customer Gen'!Z754</f>
        <v>1185.1400000000001</v>
      </c>
      <c r="AA754" s="86">
        <f t="shared" si="143"/>
        <v>1423.73</v>
      </c>
      <c r="AB754" s="77">
        <f t="shared" si="144"/>
        <v>2022</v>
      </c>
      <c r="AC754" s="76">
        <f t="shared" si="145"/>
        <v>11</v>
      </c>
      <c r="AD754" s="76" t="str">
        <f t="shared" si="146"/>
        <v/>
      </c>
      <c r="AE754" s="76" t="str">
        <f t="shared" si="147"/>
        <v/>
      </c>
      <c r="AF754" s="74">
        <f t="shared" si="148"/>
        <v>1423.73</v>
      </c>
      <c r="AG754" s="75" t="str">
        <f t="shared" si="149"/>
        <v>11:00</v>
      </c>
      <c r="AH754" s="74">
        <f t="shared" si="150"/>
        <v>32963.280000000006</v>
      </c>
      <c r="AI754" s="73" t="str">
        <f t="shared" si="151"/>
        <v/>
      </c>
      <c r="AJ754" s="73" t="str">
        <f t="shared" si="152"/>
        <v/>
      </c>
      <c r="AK754" s="73" t="str">
        <f t="shared" si="153"/>
        <v/>
      </c>
      <c r="AL754" s="72" t="str">
        <f t="shared" si="154"/>
        <v/>
      </c>
      <c r="AM754" s="71" t="str">
        <f t="shared" si="155"/>
        <v/>
      </c>
    </row>
    <row r="755" spans="2:39" ht="13.8" thickBot="1">
      <c r="B755" s="79">
        <v>44887</v>
      </c>
      <c r="C755" s="78">
        <f>'2019 PSUI Customer Load'!C755+'2019 PSUI Customer Gen'!C755</f>
        <v>1182.69</v>
      </c>
      <c r="D755" s="78">
        <f>'2019 PSUI Customer Load'!D755+'2019 PSUI Customer Gen'!D755</f>
        <v>1174.67</v>
      </c>
      <c r="E755" s="78">
        <f>'2019 PSUI Customer Load'!E755+'2019 PSUI Customer Gen'!E755</f>
        <v>1173.2</v>
      </c>
      <c r="F755" s="78">
        <f>'2019 PSUI Customer Load'!F755+'2019 PSUI Customer Gen'!F755</f>
        <v>1183.3499999999999</v>
      </c>
      <c r="G755" s="78">
        <f>'2019 PSUI Customer Load'!G755+'2019 PSUI Customer Gen'!G755</f>
        <v>1199.3499999999999</v>
      </c>
      <c r="H755" s="78">
        <f>'2019 PSUI Customer Load'!H755+'2019 PSUI Customer Gen'!H755</f>
        <v>1227.83</v>
      </c>
      <c r="I755" s="78">
        <f>'2019 PSUI Customer Load'!I755+'2019 PSUI Customer Gen'!I755</f>
        <v>1268.19</v>
      </c>
      <c r="J755" s="78">
        <f>'2019 PSUI Customer Load'!J755+'2019 PSUI Customer Gen'!J755</f>
        <v>1362.45</v>
      </c>
      <c r="K755" s="78">
        <f>'2019 PSUI Customer Load'!K755+'2019 PSUI Customer Gen'!K755</f>
        <v>1388.66</v>
      </c>
      <c r="L755" s="78">
        <f>'2019 PSUI Customer Load'!L755+'2019 PSUI Customer Gen'!L755</f>
        <v>1398.5</v>
      </c>
      <c r="M755" s="78">
        <f>'2019 PSUI Customer Load'!M755+'2019 PSUI Customer Gen'!M755</f>
        <v>1411.62</v>
      </c>
      <c r="N755" s="78">
        <f>'2019 PSUI Customer Load'!N755+'2019 PSUI Customer Gen'!N755</f>
        <v>1409.45</v>
      </c>
      <c r="O755" s="78">
        <f>'2019 PSUI Customer Load'!O755+'2019 PSUI Customer Gen'!O755</f>
        <v>1364.9</v>
      </c>
      <c r="P755" s="78">
        <f>'2019 PSUI Customer Load'!P755+'2019 PSUI Customer Gen'!P755</f>
        <v>1365.49</v>
      </c>
      <c r="Q755" s="78">
        <f>'2019 PSUI Customer Load'!Q755+'2019 PSUI Customer Gen'!Q755</f>
        <v>1354.57</v>
      </c>
      <c r="R755" s="78">
        <f>'2019 PSUI Customer Load'!R755+'2019 PSUI Customer Gen'!R755</f>
        <v>1367.21</v>
      </c>
      <c r="S755" s="78">
        <f>'2019 PSUI Customer Load'!S755+'2019 PSUI Customer Gen'!S755</f>
        <v>1345.4</v>
      </c>
      <c r="T755" s="78">
        <f>'2019 PSUI Customer Load'!T755+'2019 PSUI Customer Gen'!T755</f>
        <v>1310.3699999999999</v>
      </c>
      <c r="U755" s="78">
        <f>'2019 PSUI Customer Load'!U755+'2019 PSUI Customer Gen'!U755</f>
        <v>1295.56</v>
      </c>
      <c r="V755" s="78">
        <f>'2019 PSUI Customer Load'!V755+'2019 PSUI Customer Gen'!V755</f>
        <v>1286.5</v>
      </c>
      <c r="W755" s="78">
        <f>'2019 PSUI Customer Load'!W755+'2019 PSUI Customer Gen'!W755</f>
        <v>1263.1500000000001</v>
      </c>
      <c r="X755" s="78">
        <f>'2019 PSUI Customer Load'!X755+'2019 PSUI Customer Gen'!X755</f>
        <v>1244.92</v>
      </c>
      <c r="Y755" s="78">
        <f>'2019 PSUI Customer Load'!Y755+'2019 PSUI Customer Gen'!Y755</f>
        <v>1229.6199999999999</v>
      </c>
      <c r="Z755" s="78">
        <f>'2019 PSUI Customer Load'!Z755+'2019 PSUI Customer Gen'!Z755</f>
        <v>1207.22</v>
      </c>
      <c r="AA755" s="86">
        <f t="shared" si="143"/>
        <v>1411.62</v>
      </c>
      <c r="AB755" s="77">
        <f t="shared" si="144"/>
        <v>2022</v>
      </c>
      <c r="AC755" s="76">
        <f t="shared" si="145"/>
        <v>11</v>
      </c>
      <c r="AD755" s="76" t="str">
        <f t="shared" si="146"/>
        <v/>
      </c>
      <c r="AE755" s="76" t="str">
        <f t="shared" si="147"/>
        <v/>
      </c>
      <c r="AF755" s="74">
        <f t="shared" si="148"/>
        <v>1411.62</v>
      </c>
      <c r="AG755" s="75" t="str">
        <f t="shared" si="149"/>
        <v>11:00</v>
      </c>
      <c r="AH755" s="74">
        <f t="shared" si="150"/>
        <v>32426.490000000005</v>
      </c>
      <c r="AI755" s="73" t="str">
        <f t="shared" si="151"/>
        <v/>
      </c>
      <c r="AJ755" s="73" t="str">
        <f t="shared" si="152"/>
        <v/>
      </c>
      <c r="AK755" s="73" t="str">
        <f t="shared" si="153"/>
        <v/>
      </c>
      <c r="AL755" s="72" t="str">
        <f t="shared" si="154"/>
        <v/>
      </c>
      <c r="AM755" s="71" t="str">
        <f t="shared" si="155"/>
        <v/>
      </c>
    </row>
    <row r="756" spans="2:39" ht="13.8" thickBot="1">
      <c r="B756" s="79">
        <v>44888</v>
      </c>
      <c r="C756" s="78">
        <f>'2019 PSUI Customer Load'!C756+'2019 PSUI Customer Gen'!C756</f>
        <v>1203.58</v>
      </c>
      <c r="D756" s="78">
        <f>'2019 PSUI Customer Load'!D756+'2019 PSUI Customer Gen'!D756</f>
        <v>1202.43</v>
      </c>
      <c r="E756" s="78">
        <f>'2019 PSUI Customer Load'!E756+'2019 PSUI Customer Gen'!E756</f>
        <v>1194.94</v>
      </c>
      <c r="F756" s="78">
        <f>'2019 PSUI Customer Load'!F756+'2019 PSUI Customer Gen'!F756</f>
        <v>1197.1099999999999</v>
      </c>
      <c r="G756" s="78">
        <f>'2019 PSUI Customer Load'!G756+'2019 PSUI Customer Gen'!G756</f>
        <v>1209.53</v>
      </c>
      <c r="H756" s="78">
        <f>'2019 PSUI Customer Load'!H756+'2019 PSUI Customer Gen'!H756</f>
        <v>1226.33</v>
      </c>
      <c r="I756" s="78">
        <f>'2019 PSUI Customer Load'!I756+'2019 PSUI Customer Gen'!I756</f>
        <v>1273.6199999999999</v>
      </c>
      <c r="J756" s="78">
        <f>'2019 PSUI Customer Load'!J756+'2019 PSUI Customer Gen'!J756</f>
        <v>1362.17</v>
      </c>
      <c r="K756" s="78">
        <f>'2019 PSUI Customer Load'!K756+'2019 PSUI Customer Gen'!K756</f>
        <v>1399.23</v>
      </c>
      <c r="L756" s="78">
        <f>'2019 PSUI Customer Load'!L756+'2019 PSUI Customer Gen'!L756</f>
        <v>1386.1</v>
      </c>
      <c r="M756" s="78">
        <f>'2019 PSUI Customer Load'!M756+'2019 PSUI Customer Gen'!M756</f>
        <v>1405.95</v>
      </c>
      <c r="N756" s="78">
        <f>'2019 PSUI Customer Load'!N756+'2019 PSUI Customer Gen'!N756</f>
        <v>1392.23</v>
      </c>
      <c r="O756" s="78">
        <f>'2019 PSUI Customer Load'!O756+'2019 PSUI Customer Gen'!O756</f>
        <v>1350.76</v>
      </c>
      <c r="P756" s="78">
        <f>'2019 PSUI Customer Load'!P756+'2019 PSUI Customer Gen'!P756</f>
        <v>1349.25</v>
      </c>
      <c r="Q756" s="78">
        <f>'2019 PSUI Customer Load'!Q756+'2019 PSUI Customer Gen'!Q756</f>
        <v>1340.22</v>
      </c>
      <c r="R756" s="78">
        <f>'2019 PSUI Customer Load'!R756+'2019 PSUI Customer Gen'!R756</f>
        <v>1334.59</v>
      </c>
      <c r="S756" s="78">
        <f>'2019 PSUI Customer Load'!S756+'2019 PSUI Customer Gen'!S756</f>
        <v>1320.69</v>
      </c>
      <c r="T756" s="78">
        <f>'2019 PSUI Customer Load'!T756+'2019 PSUI Customer Gen'!T756</f>
        <v>1277.29</v>
      </c>
      <c r="U756" s="78">
        <f>'2019 PSUI Customer Load'!U756+'2019 PSUI Customer Gen'!U756</f>
        <v>1252.4100000000001</v>
      </c>
      <c r="V756" s="78">
        <f>'2019 PSUI Customer Load'!V756+'2019 PSUI Customer Gen'!V756</f>
        <v>1243.73</v>
      </c>
      <c r="W756" s="78">
        <f>'2019 PSUI Customer Load'!W756+'2019 PSUI Customer Gen'!W756</f>
        <v>1251.9100000000001</v>
      </c>
      <c r="X756" s="78">
        <f>'2019 PSUI Customer Load'!X756+'2019 PSUI Customer Gen'!X756</f>
        <v>1238.02</v>
      </c>
      <c r="Y756" s="78">
        <f>'2019 PSUI Customer Load'!Y756+'2019 PSUI Customer Gen'!Y756</f>
        <v>1229.4100000000001</v>
      </c>
      <c r="Z756" s="78">
        <f>'2019 PSUI Customer Load'!Z756+'2019 PSUI Customer Gen'!Z756</f>
        <v>1190.5999999999999</v>
      </c>
      <c r="AA756" s="86">
        <f t="shared" si="143"/>
        <v>1405.95</v>
      </c>
      <c r="AB756" s="77">
        <f t="shared" si="144"/>
        <v>2022</v>
      </c>
      <c r="AC756" s="76">
        <f t="shared" si="145"/>
        <v>11</v>
      </c>
      <c r="AD756" s="76" t="str">
        <f t="shared" si="146"/>
        <v/>
      </c>
      <c r="AE756" s="76" t="str">
        <f t="shared" si="147"/>
        <v/>
      </c>
      <c r="AF756" s="74">
        <f t="shared" si="148"/>
        <v>1405.95</v>
      </c>
      <c r="AG756" s="75" t="str">
        <f t="shared" si="149"/>
        <v>11:00</v>
      </c>
      <c r="AH756" s="74">
        <f t="shared" si="150"/>
        <v>32238.05</v>
      </c>
      <c r="AI756" s="73" t="str">
        <f t="shared" si="151"/>
        <v/>
      </c>
      <c r="AJ756" s="73" t="str">
        <f t="shared" si="152"/>
        <v/>
      </c>
      <c r="AK756" s="73" t="str">
        <f t="shared" si="153"/>
        <v/>
      </c>
      <c r="AL756" s="72" t="str">
        <f t="shared" si="154"/>
        <v/>
      </c>
      <c r="AM756" s="71" t="str">
        <f t="shared" si="155"/>
        <v/>
      </c>
    </row>
    <row r="757" spans="2:39" ht="13.8" thickBot="1">
      <c r="B757" s="79">
        <v>44889</v>
      </c>
      <c r="C757" s="78">
        <f>'2019 PSUI Customer Load'!C757+'2019 PSUI Customer Gen'!C757</f>
        <v>1182.1300000000001</v>
      </c>
      <c r="D757" s="78">
        <f>'2019 PSUI Customer Load'!D757+'2019 PSUI Customer Gen'!D757</f>
        <v>1173.83</v>
      </c>
      <c r="E757" s="78">
        <f>'2019 PSUI Customer Load'!E757+'2019 PSUI Customer Gen'!E757</f>
        <v>1176.98</v>
      </c>
      <c r="F757" s="78">
        <f>'2019 PSUI Customer Load'!F757+'2019 PSUI Customer Gen'!F757</f>
        <v>1183.7</v>
      </c>
      <c r="G757" s="78">
        <f>'2019 PSUI Customer Load'!G757+'2019 PSUI Customer Gen'!G757</f>
        <v>1197.74</v>
      </c>
      <c r="H757" s="78">
        <f>'2019 PSUI Customer Load'!H757+'2019 PSUI Customer Gen'!H757</f>
        <v>1208.8699999999999</v>
      </c>
      <c r="I757" s="78">
        <f>'2019 PSUI Customer Load'!I757+'2019 PSUI Customer Gen'!I757</f>
        <v>1250.1300000000001</v>
      </c>
      <c r="J757" s="78">
        <f>'2019 PSUI Customer Load'!J757+'2019 PSUI Customer Gen'!J757</f>
        <v>1348.17</v>
      </c>
      <c r="K757" s="78">
        <f>'2019 PSUI Customer Load'!K757+'2019 PSUI Customer Gen'!K757</f>
        <v>1374.35</v>
      </c>
      <c r="L757" s="78">
        <f>'2019 PSUI Customer Load'!L757+'2019 PSUI Customer Gen'!L757</f>
        <v>1388.8</v>
      </c>
      <c r="M757" s="78">
        <f>'2019 PSUI Customer Load'!M757+'2019 PSUI Customer Gen'!M757</f>
        <v>1396.47</v>
      </c>
      <c r="N757" s="78">
        <f>'2019 PSUI Customer Load'!N757+'2019 PSUI Customer Gen'!N757</f>
        <v>1375.12</v>
      </c>
      <c r="O757" s="78">
        <f>'2019 PSUI Customer Load'!O757+'2019 PSUI Customer Gen'!O757</f>
        <v>1339.42</v>
      </c>
      <c r="P757" s="78">
        <f>'2019 PSUI Customer Load'!P757+'2019 PSUI Customer Gen'!P757</f>
        <v>1334.51</v>
      </c>
      <c r="Q757" s="78">
        <f>'2019 PSUI Customer Load'!Q757+'2019 PSUI Customer Gen'!Q757</f>
        <v>1321.22</v>
      </c>
      <c r="R757" s="78">
        <f>'2019 PSUI Customer Load'!R757+'2019 PSUI Customer Gen'!R757</f>
        <v>1310.1600000000001</v>
      </c>
      <c r="S757" s="78">
        <f>'2019 PSUI Customer Load'!S757+'2019 PSUI Customer Gen'!S757</f>
        <v>1305.68</v>
      </c>
      <c r="T757" s="78">
        <f>'2019 PSUI Customer Load'!T757+'2019 PSUI Customer Gen'!T757</f>
        <v>1264.55</v>
      </c>
      <c r="U757" s="78">
        <f>'2019 PSUI Customer Load'!U757+'2019 PSUI Customer Gen'!U757</f>
        <v>1241.45</v>
      </c>
      <c r="V757" s="78">
        <f>'2019 PSUI Customer Load'!V757+'2019 PSUI Customer Gen'!V757</f>
        <v>1244.08</v>
      </c>
      <c r="W757" s="78">
        <f>'2019 PSUI Customer Load'!W757+'2019 PSUI Customer Gen'!W757</f>
        <v>1211.8800000000001</v>
      </c>
      <c r="X757" s="78">
        <f>'2019 PSUI Customer Load'!X757+'2019 PSUI Customer Gen'!X757</f>
        <v>1205.8900000000001</v>
      </c>
      <c r="Y757" s="78">
        <f>'2019 PSUI Customer Load'!Y757+'2019 PSUI Customer Gen'!Y757</f>
        <v>1184.23</v>
      </c>
      <c r="Z757" s="78">
        <f>'2019 PSUI Customer Load'!Z757+'2019 PSUI Customer Gen'!Z757</f>
        <v>1156.79</v>
      </c>
      <c r="AA757" s="86">
        <f t="shared" si="143"/>
        <v>1396.47</v>
      </c>
      <c r="AB757" s="77">
        <f t="shared" si="144"/>
        <v>2022</v>
      </c>
      <c r="AC757" s="76">
        <f t="shared" si="145"/>
        <v>11</v>
      </c>
      <c r="AD757" s="76" t="str">
        <f t="shared" si="146"/>
        <v/>
      </c>
      <c r="AE757" s="76" t="str">
        <f t="shared" si="147"/>
        <v/>
      </c>
      <c r="AF757" s="74">
        <f t="shared" si="148"/>
        <v>1396.47</v>
      </c>
      <c r="AG757" s="75" t="str">
        <f t="shared" si="149"/>
        <v>11:00</v>
      </c>
      <c r="AH757" s="74">
        <f t="shared" si="150"/>
        <v>31772.620000000003</v>
      </c>
      <c r="AI757" s="73" t="str">
        <f t="shared" si="151"/>
        <v/>
      </c>
      <c r="AJ757" s="73" t="str">
        <f t="shared" si="152"/>
        <v/>
      </c>
      <c r="AK757" s="73" t="str">
        <f t="shared" si="153"/>
        <v/>
      </c>
      <c r="AL757" s="72" t="str">
        <f t="shared" si="154"/>
        <v/>
      </c>
      <c r="AM757" s="71" t="str">
        <f t="shared" si="155"/>
        <v/>
      </c>
    </row>
    <row r="758" spans="2:39" ht="13.8" thickBot="1">
      <c r="B758" s="79">
        <v>44890</v>
      </c>
      <c r="C758" s="78">
        <f>'2019 PSUI Customer Load'!C758+'2019 PSUI Customer Gen'!C758</f>
        <v>1143.24</v>
      </c>
      <c r="D758" s="78">
        <f>'2019 PSUI Customer Load'!D758+'2019 PSUI Customer Gen'!D758</f>
        <v>1140.27</v>
      </c>
      <c r="E758" s="78">
        <f>'2019 PSUI Customer Load'!E758+'2019 PSUI Customer Gen'!E758</f>
        <v>1131.8</v>
      </c>
      <c r="F758" s="78">
        <f>'2019 PSUI Customer Load'!F758+'2019 PSUI Customer Gen'!F758</f>
        <v>1143.07</v>
      </c>
      <c r="G758" s="78">
        <f>'2019 PSUI Customer Load'!G758+'2019 PSUI Customer Gen'!G758</f>
        <v>1148.46</v>
      </c>
      <c r="H758" s="78">
        <f>'2019 PSUI Customer Load'!H758+'2019 PSUI Customer Gen'!H758</f>
        <v>1165.57</v>
      </c>
      <c r="I758" s="78">
        <f>'2019 PSUI Customer Load'!I758+'2019 PSUI Customer Gen'!I758</f>
        <v>1202.71</v>
      </c>
      <c r="J758" s="78">
        <f>'2019 PSUI Customer Load'!J758+'2019 PSUI Customer Gen'!J758</f>
        <v>1319.12</v>
      </c>
      <c r="K758" s="78">
        <f>'2019 PSUI Customer Load'!K758+'2019 PSUI Customer Gen'!K758</f>
        <v>1322.09</v>
      </c>
      <c r="L758" s="78">
        <f>'2019 PSUI Customer Load'!L758+'2019 PSUI Customer Gen'!L758</f>
        <v>1335.81</v>
      </c>
      <c r="M758" s="78">
        <f>'2019 PSUI Customer Load'!M758+'2019 PSUI Customer Gen'!M758</f>
        <v>1347.64</v>
      </c>
      <c r="N758" s="78">
        <f>'2019 PSUI Customer Load'!N758+'2019 PSUI Customer Gen'!N758</f>
        <v>1362.34</v>
      </c>
      <c r="O758" s="78">
        <f>'2019 PSUI Customer Load'!O758+'2019 PSUI Customer Gen'!O758</f>
        <v>1335.43</v>
      </c>
      <c r="P758" s="78">
        <f>'2019 PSUI Customer Load'!P758+'2019 PSUI Customer Gen'!P758</f>
        <v>1335.64</v>
      </c>
      <c r="Q758" s="78">
        <f>'2019 PSUI Customer Load'!Q758+'2019 PSUI Customer Gen'!Q758</f>
        <v>1332.94</v>
      </c>
      <c r="R758" s="78">
        <f>'2019 PSUI Customer Load'!R758+'2019 PSUI Customer Gen'!R758</f>
        <v>1317.09</v>
      </c>
      <c r="S758" s="78">
        <f>'2019 PSUI Customer Load'!S758+'2019 PSUI Customer Gen'!S758</f>
        <v>1308.51</v>
      </c>
      <c r="T758" s="78">
        <f>'2019 PSUI Customer Load'!T758+'2019 PSUI Customer Gen'!T758</f>
        <v>1269.98</v>
      </c>
      <c r="U758" s="78">
        <f>'2019 PSUI Customer Load'!U758+'2019 PSUI Customer Gen'!U758</f>
        <v>1253.21</v>
      </c>
      <c r="V758" s="78">
        <f>'2019 PSUI Customer Load'!V758+'2019 PSUI Customer Gen'!V758</f>
        <v>1248.24</v>
      </c>
      <c r="W758" s="78">
        <f>'2019 PSUI Customer Load'!W758+'2019 PSUI Customer Gen'!W758</f>
        <v>1221.26</v>
      </c>
      <c r="X758" s="78">
        <f>'2019 PSUI Customer Load'!X758+'2019 PSUI Customer Gen'!X758</f>
        <v>1199.5899999999999</v>
      </c>
      <c r="Y758" s="78">
        <f>'2019 PSUI Customer Load'!Y758+'2019 PSUI Customer Gen'!Y758</f>
        <v>1191.19</v>
      </c>
      <c r="Z758" s="78">
        <f>'2019 PSUI Customer Load'!Z758+'2019 PSUI Customer Gen'!Z758</f>
        <v>1161.93</v>
      </c>
      <c r="AA758" s="86">
        <f t="shared" si="143"/>
        <v>1362.34</v>
      </c>
      <c r="AB758" s="77">
        <f t="shared" si="144"/>
        <v>2022</v>
      </c>
      <c r="AC758" s="76">
        <f t="shared" si="145"/>
        <v>11</v>
      </c>
      <c r="AD758" s="76" t="str">
        <f t="shared" si="146"/>
        <v/>
      </c>
      <c r="AE758" s="76" t="str">
        <f t="shared" si="147"/>
        <v/>
      </c>
      <c r="AF758" s="74">
        <f t="shared" si="148"/>
        <v>1362.34</v>
      </c>
      <c r="AG758" s="75" t="str">
        <f t="shared" si="149"/>
        <v>12:00</v>
      </c>
      <c r="AH758" s="74">
        <f t="shared" si="150"/>
        <v>31299.469999999994</v>
      </c>
      <c r="AI758" s="73" t="str">
        <f t="shared" si="151"/>
        <v/>
      </c>
      <c r="AJ758" s="73" t="str">
        <f t="shared" si="152"/>
        <v/>
      </c>
      <c r="AK758" s="73" t="str">
        <f t="shared" si="153"/>
        <v/>
      </c>
      <c r="AL758" s="72" t="str">
        <f t="shared" si="154"/>
        <v/>
      </c>
      <c r="AM758" s="71" t="str">
        <f t="shared" si="155"/>
        <v/>
      </c>
    </row>
    <row r="759" spans="2:39" ht="13.8" thickBot="1">
      <c r="B759" s="79">
        <v>44891</v>
      </c>
      <c r="C759" s="78">
        <f>'2019 PSUI Customer Load'!C759+'2019 PSUI Customer Gen'!C759</f>
        <v>1159.83</v>
      </c>
      <c r="D759" s="78">
        <f>'2019 PSUI Customer Load'!D759+'2019 PSUI Customer Gen'!D759</f>
        <v>1151.71</v>
      </c>
      <c r="E759" s="78">
        <f>'2019 PSUI Customer Load'!E759+'2019 PSUI Customer Gen'!E759</f>
        <v>1146.18</v>
      </c>
      <c r="F759" s="78">
        <f>'2019 PSUI Customer Load'!F759+'2019 PSUI Customer Gen'!F759</f>
        <v>1160.92</v>
      </c>
      <c r="G759" s="78">
        <f>'2019 PSUI Customer Load'!G759+'2019 PSUI Customer Gen'!G759</f>
        <v>1141.9100000000001</v>
      </c>
      <c r="H759" s="78">
        <f>'2019 PSUI Customer Load'!H759+'2019 PSUI Customer Gen'!H759</f>
        <v>1172.19</v>
      </c>
      <c r="I759" s="78">
        <f>'2019 PSUI Customer Load'!I759+'2019 PSUI Customer Gen'!I759</f>
        <v>1199.77</v>
      </c>
      <c r="J759" s="78">
        <f>'2019 PSUI Customer Load'!J759+'2019 PSUI Customer Gen'!J759</f>
        <v>1234.31</v>
      </c>
      <c r="K759" s="78">
        <f>'2019 PSUI Customer Load'!K759+'2019 PSUI Customer Gen'!K759</f>
        <v>1259.3699999999999</v>
      </c>
      <c r="L759" s="78">
        <f>'2019 PSUI Customer Load'!L759+'2019 PSUI Customer Gen'!L759</f>
        <v>1257.8</v>
      </c>
      <c r="M759" s="78">
        <f>'2019 PSUI Customer Load'!M759+'2019 PSUI Customer Gen'!M759</f>
        <v>1239.98</v>
      </c>
      <c r="N759" s="78">
        <f>'2019 PSUI Customer Load'!N759+'2019 PSUI Customer Gen'!N759</f>
        <v>1236.06</v>
      </c>
      <c r="O759" s="78">
        <f>'2019 PSUI Customer Load'!O759+'2019 PSUI Customer Gen'!O759</f>
        <v>1190.8800000000001</v>
      </c>
      <c r="P759" s="78">
        <f>'2019 PSUI Customer Load'!P759+'2019 PSUI Customer Gen'!P759</f>
        <v>1188.08</v>
      </c>
      <c r="Q759" s="78">
        <f>'2019 PSUI Customer Load'!Q759+'2019 PSUI Customer Gen'!Q759</f>
        <v>1185.73</v>
      </c>
      <c r="R759" s="78">
        <f>'2019 PSUI Customer Load'!R759+'2019 PSUI Customer Gen'!R759</f>
        <v>1200.68</v>
      </c>
      <c r="S759" s="78">
        <f>'2019 PSUI Customer Load'!S759+'2019 PSUI Customer Gen'!S759</f>
        <v>1201.9000000000001</v>
      </c>
      <c r="T759" s="78">
        <f>'2019 PSUI Customer Load'!T759+'2019 PSUI Customer Gen'!T759</f>
        <v>1193.1500000000001</v>
      </c>
      <c r="U759" s="78">
        <f>'2019 PSUI Customer Load'!U759+'2019 PSUI Customer Gen'!U759</f>
        <v>1178.8699999999999</v>
      </c>
      <c r="V759" s="78">
        <f>'2019 PSUI Customer Load'!V759+'2019 PSUI Customer Gen'!V759</f>
        <v>1204.49</v>
      </c>
      <c r="W759" s="78">
        <f>'2019 PSUI Customer Load'!W759+'2019 PSUI Customer Gen'!W759</f>
        <v>1191.26</v>
      </c>
      <c r="X759" s="78">
        <f>'2019 PSUI Customer Load'!X759+'2019 PSUI Customer Gen'!X759</f>
        <v>1183.21</v>
      </c>
      <c r="Y759" s="78">
        <f>'2019 PSUI Customer Load'!Y759+'2019 PSUI Customer Gen'!Y759</f>
        <v>1169.74</v>
      </c>
      <c r="Z759" s="78">
        <f>'2019 PSUI Customer Load'!Z759+'2019 PSUI Customer Gen'!Z759</f>
        <v>1149.3699999999999</v>
      </c>
      <c r="AA759" s="86">
        <f t="shared" si="143"/>
        <v>1259.3699999999999</v>
      </c>
      <c r="AB759" s="77">
        <f t="shared" si="144"/>
        <v>2022</v>
      </c>
      <c r="AC759" s="76">
        <f t="shared" si="145"/>
        <v>11</v>
      </c>
      <c r="AD759" s="76" t="str">
        <f t="shared" si="146"/>
        <v/>
      </c>
      <c r="AE759" s="76" t="str">
        <f t="shared" si="147"/>
        <v/>
      </c>
      <c r="AF759" s="74">
        <f t="shared" si="148"/>
        <v>1259.3699999999999</v>
      </c>
      <c r="AG759" s="75" t="str">
        <f t="shared" si="149"/>
        <v>9:00</v>
      </c>
      <c r="AH759" s="74">
        <f t="shared" si="150"/>
        <v>29856.76</v>
      </c>
      <c r="AI759" s="73" t="str">
        <f t="shared" si="151"/>
        <v/>
      </c>
      <c r="AJ759" s="73" t="str">
        <f t="shared" si="152"/>
        <v/>
      </c>
      <c r="AK759" s="73" t="str">
        <f t="shared" si="153"/>
        <v/>
      </c>
      <c r="AL759" s="72" t="str">
        <f t="shared" si="154"/>
        <v/>
      </c>
      <c r="AM759" s="71" t="str">
        <f t="shared" si="155"/>
        <v/>
      </c>
    </row>
    <row r="760" spans="2:39" ht="13.8" thickBot="1">
      <c r="B760" s="79">
        <v>44892</v>
      </c>
      <c r="C760" s="78">
        <f>'2019 PSUI Customer Load'!C760+'2019 PSUI Customer Gen'!C760</f>
        <v>1129.06</v>
      </c>
      <c r="D760" s="78">
        <f>'2019 PSUI Customer Load'!D760+'2019 PSUI Customer Gen'!D760</f>
        <v>1126.3</v>
      </c>
      <c r="E760" s="78">
        <f>'2019 PSUI Customer Load'!E760+'2019 PSUI Customer Gen'!E760</f>
        <v>1115.48</v>
      </c>
      <c r="F760" s="78">
        <f>'2019 PSUI Customer Load'!F760+'2019 PSUI Customer Gen'!F760</f>
        <v>1120.6300000000001</v>
      </c>
      <c r="G760" s="78">
        <f>'2019 PSUI Customer Load'!G760+'2019 PSUI Customer Gen'!G760</f>
        <v>1111.81</v>
      </c>
      <c r="H760" s="78">
        <f>'2019 PSUI Customer Load'!H760+'2019 PSUI Customer Gen'!H760</f>
        <v>1111.81</v>
      </c>
      <c r="I760" s="78">
        <f>'2019 PSUI Customer Load'!I760+'2019 PSUI Customer Gen'!I760</f>
        <v>1165.05</v>
      </c>
      <c r="J760" s="78">
        <f>'2019 PSUI Customer Load'!J760+'2019 PSUI Customer Gen'!J760</f>
        <v>1231.02</v>
      </c>
      <c r="K760" s="78">
        <f>'2019 PSUI Customer Load'!K760+'2019 PSUI Customer Gen'!K760</f>
        <v>1217.1600000000001</v>
      </c>
      <c r="L760" s="78">
        <f>'2019 PSUI Customer Load'!L760+'2019 PSUI Customer Gen'!L760</f>
        <v>1208.1300000000001</v>
      </c>
      <c r="M760" s="78">
        <f>'2019 PSUI Customer Load'!M760+'2019 PSUI Customer Gen'!M760</f>
        <v>1224.72</v>
      </c>
      <c r="N760" s="78">
        <f>'2019 PSUI Customer Load'!N760+'2019 PSUI Customer Gen'!N760</f>
        <v>1221.26</v>
      </c>
      <c r="O760" s="78">
        <f>'2019 PSUI Customer Load'!O760+'2019 PSUI Customer Gen'!O760</f>
        <v>1212.75</v>
      </c>
      <c r="P760" s="78">
        <f>'2019 PSUI Customer Load'!P760+'2019 PSUI Customer Gen'!P760</f>
        <v>1222.06</v>
      </c>
      <c r="Q760" s="78">
        <f>'2019 PSUI Customer Load'!Q760+'2019 PSUI Customer Gen'!Q760</f>
        <v>1216.22</v>
      </c>
      <c r="R760" s="78">
        <f>'2019 PSUI Customer Load'!R760+'2019 PSUI Customer Gen'!R760</f>
        <v>1227.0999999999999</v>
      </c>
      <c r="S760" s="78">
        <f>'2019 PSUI Customer Load'!S760+'2019 PSUI Customer Gen'!S760</f>
        <v>1248.3800000000001</v>
      </c>
      <c r="T760" s="78">
        <f>'2019 PSUI Customer Load'!T760+'2019 PSUI Customer Gen'!T760</f>
        <v>1214.6400000000001</v>
      </c>
      <c r="U760" s="78">
        <f>'2019 PSUI Customer Load'!U760+'2019 PSUI Customer Gen'!U760</f>
        <v>1194.3399999999999</v>
      </c>
      <c r="V760" s="78">
        <f>'2019 PSUI Customer Load'!V760+'2019 PSUI Customer Gen'!V760</f>
        <v>1184.82</v>
      </c>
      <c r="W760" s="78">
        <f>'2019 PSUI Customer Load'!W760+'2019 PSUI Customer Gen'!W760</f>
        <v>1197.5999999999999</v>
      </c>
      <c r="X760" s="78">
        <f>'2019 PSUI Customer Load'!X760+'2019 PSUI Customer Gen'!X760</f>
        <v>1199.73</v>
      </c>
      <c r="Y760" s="78">
        <f>'2019 PSUI Customer Load'!Y760+'2019 PSUI Customer Gen'!Y760</f>
        <v>1181.22</v>
      </c>
      <c r="Z760" s="78">
        <f>'2019 PSUI Customer Load'!Z760+'2019 PSUI Customer Gen'!Z760</f>
        <v>1150.2</v>
      </c>
      <c r="AA760" s="86">
        <f t="shared" si="143"/>
        <v>1248.3800000000001</v>
      </c>
      <c r="AB760" s="77">
        <f t="shared" si="144"/>
        <v>2022</v>
      </c>
      <c r="AC760" s="76">
        <f t="shared" si="145"/>
        <v>11</v>
      </c>
      <c r="AD760" s="76" t="str">
        <f t="shared" si="146"/>
        <v/>
      </c>
      <c r="AE760" s="76" t="str">
        <f t="shared" si="147"/>
        <v/>
      </c>
      <c r="AF760" s="74">
        <f t="shared" si="148"/>
        <v>1248.3800000000001</v>
      </c>
      <c r="AG760" s="75" t="str">
        <f t="shared" si="149"/>
        <v>17:00</v>
      </c>
      <c r="AH760" s="74">
        <f t="shared" si="150"/>
        <v>29679.87</v>
      </c>
      <c r="AI760" s="73" t="str">
        <f t="shared" si="151"/>
        <v/>
      </c>
      <c r="AJ760" s="73" t="str">
        <f t="shared" si="152"/>
        <v/>
      </c>
      <c r="AK760" s="73" t="str">
        <f t="shared" si="153"/>
        <v/>
      </c>
      <c r="AL760" s="72" t="str">
        <f t="shared" si="154"/>
        <v/>
      </c>
      <c r="AM760" s="71" t="str">
        <f t="shared" si="155"/>
        <v/>
      </c>
    </row>
    <row r="761" spans="2:39" ht="13.8" thickBot="1">
      <c r="B761" s="79">
        <v>44893</v>
      </c>
      <c r="C761" s="78">
        <f>'2019 PSUI Customer Load'!C761+'2019 PSUI Customer Gen'!C761</f>
        <v>1141.0999999999999</v>
      </c>
      <c r="D761" s="78">
        <f>'2019 PSUI Customer Load'!D761+'2019 PSUI Customer Gen'!D761</f>
        <v>1138.45</v>
      </c>
      <c r="E761" s="78">
        <f>'2019 PSUI Customer Load'!E761+'2019 PSUI Customer Gen'!E761</f>
        <v>1137.8499999999999</v>
      </c>
      <c r="F761" s="78">
        <f>'2019 PSUI Customer Load'!F761+'2019 PSUI Customer Gen'!F761</f>
        <v>1140.97</v>
      </c>
      <c r="G761" s="78">
        <f>'2019 PSUI Customer Load'!G761+'2019 PSUI Customer Gen'!G761</f>
        <v>1166.52</v>
      </c>
      <c r="H761" s="78">
        <f>'2019 PSUI Customer Load'!H761+'2019 PSUI Customer Gen'!H761</f>
        <v>1174.3599999999999</v>
      </c>
      <c r="I761" s="78">
        <f>'2019 PSUI Customer Load'!I761+'2019 PSUI Customer Gen'!I761</f>
        <v>1218.8399999999999</v>
      </c>
      <c r="J761" s="78">
        <f>'2019 PSUI Customer Load'!J761+'2019 PSUI Customer Gen'!J761</f>
        <v>1321.85</v>
      </c>
      <c r="K761" s="78">
        <f>'2019 PSUI Customer Load'!K761+'2019 PSUI Customer Gen'!K761</f>
        <v>1333.64</v>
      </c>
      <c r="L761" s="78">
        <f>'2019 PSUI Customer Load'!L761+'2019 PSUI Customer Gen'!L761</f>
        <v>1341.87</v>
      </c>
      <c r="M761" s="78">
        <f>'2019 PSUI Customer Load'!M761+'2019 PSUI Customer Gen'!M761</f>
        <v>1376.83</v>
      </c>
      <c r="N761" s="78">
        <f>'2019 PSUI Customer Load'!N761+'2019 PSUI Customer Gen'!N761</f>
        <v>1387.64</v>
      </c>
      <c r="O761" s="78">
        <f>'2019 PSUI Customer Load'!O761+'2019 PSUI Customer Gen'!O761</f>
        <v>1371.58</v>
      </c>
      <c r="P761" s="78">
        <f>'2019 PSUI Customer Load'!P761+'2019 PSUI Customer Gen'!P761</f>
        <v>1375.15</v>
      </c>
      <c r="Q761" s="78">
        <f>'2019 PSUI Customer Load'!Q761+'2019 PSUI Customer Gen'!Q761</f>
        <v>1375.36</v>
      </c>
      <c r="R761" s="78">
        <f>'2019 PSUI Customer Load'!R761+'2019 PSUI Customer Gen'!R761</f>
        <v>1376.9</v>
      </c>
      <c r="S761" s="78">
        <f>'2019 PSUI Customer Load'!S761+'2019 PSUI Customer Gen'!S761</f>
        <v>1336.2</v>
      </c>
      <c r="T761" s="78">
        <f>'2019 PSUI Customer Load'!T761+'2019 PSUI Customer Gen'!T761</f>
        <v>1311.45</v>
      </c>
      <c r="U761" s="78">
        <f>'2019 PSUI Customer Load'!U761+'2019 PSUI Customer Gen'!U761</f>
        <v>1254.51</v>
      </c>
      <c r="V761" s="78">
        <f>'2019 PSUI Customer Load'!V761+'2019 PSUI Customer Gen'!V761</f>
        <v>1257.9000000000001</v>
      </c>
      <c r="W761" s="78">
        <f>'2019 PSUI Customer Load'!W761+'2019 PSUI Customer Gen'!W761</f>
        <v>1239.32</v>
      </c>
      <c r="X761" s="78">
        <f>'2019 PSUI Customer Load'!X761+'2019 PSUI Customer Gen'!X761</f>
        <v>1224.55</v>
      </c>
      <c r="Y761" s="78">
        <f>'2019 PSUI Customer Load'!Y761+'2019 PSUI Customer Gen'!Y761</f>
        <v>1196.51</v>
      </c>
      <c r="Z761" s="78">
        <f>'2019 PSUI Customer Load'!Z761+'2019 PSUI Customer Gen'!Z761</f>
        <v>1167.92</v>
      </c>
      <c r="AA761" s="86">
        <f t="shared" si="143"/>
        <v>1387.64</v>
      </c>
      <c r="AB761" s="77">
        <f t="shared" si="144"/>
        <v>2022</v>
      </c>
      <c r="AC761" s="76">
        <f t="shared" si="145"/>
        <v>11</v>
      </c>
      <c r="AD761" s="76" t="str">
        <f t="shared" si="146"/>
        <v/>
      </c>
      <c r="AE761" s="76" t="str">
        <f t="shared" si="147"/>
        <v/>
      </c>
      <c r="AF761" s="74">
        <f t="shared" si="148"/>
        <v>1387.64</v>
      </c>
      <c r="AG761" s="75" t="str">
        <f t="shared" si="149"/>
        <v>12:00</v>
      </c>
      <c r="AH761" s="74">
        <f t="shared" si="150"/>
        <v>31754.909999999996</v>
      </c>
      <c r="AI761" s="73" t="str">
        <f t="shared" si="151"/>
        <v/>
      </c>
      <c r="AJ761" s="73" t="str">
        <f t="shared" si="152"/>
        <v/>
      </c>
      <c r="AK761" s="73" t="str">
        <f t="shared" si="153"/>
        <v/>
      </c>
      <c r="AL761" s="72" t="str">
        <f t="shared" si="154"/>
        <v/>
      </c>
      <c r="AM761" s="71" t="str">
        <f t="shared" si="155"/>
        <v/>
      </c>
    </row>
    <row r="762" spans="2:39" ht="13.8" thickBot="1">
      <c r="B762" s="79">
        <v>44894</v>
      </c>
      <c r="C762" s="78">
        <f>'2019 PSUI Customer Load'!C762+'2019 PSUI Customer Gen'!C762</f>
        <v>1165.8800000000001</v>
      </c>
      <c r="D762" s="78">
        <f>'2019 PSUI Customer Load'!D762+'2019 PSUI Customer Gen'!D762</f>
        <v>1160.99</v>
      </c>
      <c r="E762" s="78">
        <f>'2019 PSUI Customer Load'!E762+'2019 PSUI Customer Gen'!E762</f>
        <v>1168.6199999999999</v>
      </c>
      <c r="F762" s="78">
        <f>'2019 PSUI Customer Load'!F762+'2019 PSUI Customer Gen'!F762</f>
        <v>1146.78</v>
      </c>
      <c r="G762" s="78">
        <f>'2019 PSUI Customer Load'!G762+'2019 PSUI Customer Gen'!G762</f>
        <v>1161.44</v>
      </c>
      <c r="H762" s="78">
        <f>'2019 PSUI Customer Load'!H762+'2019 PSUI Customer Gen'!H762</f>
        <v>1181.5999999999999</v>
      </c>
      <c r="I762" s="78">
        <f>'2019 PSUI Customer Load'!I762+'2019 PSUI Customer Gen'!I762</f>
        <v>1216.21</v>
      </c>
      <c r="J762" s="78">
        <f>'2019 PSUI Customer Load'!J762+'2019 PSUI Customer Gen'!J762</f>
        <v>1315.83</v>
      </c>
      <c r="K762" s="78">
        <f>'2019 PSUI Customer Load'!K762+'2019 PSUI Customer Gen'!K762</f>
        <v>1325.35</v>
      </c>
      <c r="L762" s="78">
        <f>'2019 PSUI Customer Load'!L762+'2019 PSUI Customer Gen'!L762</f>
        <v>1344.18</v>
      </c>
      <c r="M762" s="78">
        <f>'2019 PSUI Customer Load'!M762+'2019 PSUI Customer Gen'!M762</f>
        <v>1379.21</v>
      </c>
      <c r="N762" s="78">
        <f>'2019 PSUI Customer Load'!N762+'2019 PSUI Customer Gen'!N762</f>
        <v>1392.96</v>
      </c>
      <c r="O762" s="78">
        <f>'2019 PSUI Customer Load'!O762+'2019 PSUI Customer Gen'!O762</f>
        <v>1350.61</v>
      </c>
      <c r="P762" s="78">
        <f>'2019 PSUI Customer Load'!P762+'2019 PSUI Customer Gen'!P762</f>
        <v>1354.19</v>
      </c>
      <c r="Q762" s="78">
        <f>'2019 PSUI Customer Load'!Q762+'2019 PSUI Customer Gen'!Q762</f>
        <v>1345.65</v>
      </c>
      <c r="R762" s="78">
        <f>'2019 PSUI Customer Load'!R762+'2019 PSUI Customer Gen'!R762</f>
        <v>1352.23</v>
      </c>
      <c r="S762" s="78">
        <f>'2019 PSUI Customer Load'!S762+'2019 PSUI Customer Gen'!S762</f>
        <v>1332.91</v>
      </c>
      <c r="T762" s="78">
        <f>'2019 PSUI Customer Load'!T762+'2019 PSUI Customer Gen'!T762</f>
        <v>1280.76</v>
      </c>
      <c r="U762" s="78">
        <f>'2019 PSUI Customer Load'!U762+'2019 PSUI Customer Gen'!U762</f>
        <v>1263.29</v>
      </c>
      <c r="V762" s="78">
        <f>'2019 PSUI Customer Load'!V762+'2019 PSUI Customer Gen'!V762</f>
        <v>1227.56</v>
      </c>
      <c r="W762" s="78">
        <f>'2019 PSUI Customer Load'!W762+'2019 PSUI Customer Gen'!W762</f>
        <v>1214.68</v>
      </c>
      <c r="X762" s="78">
        <f>'2019 PSUI Customer Load'!X762+'2019 PSUI Customer Gen'!X762</f>
        <v>1185.24</v>
      </c>
      <c r="Y762" s="78">
        <f>'2019 PSUI Customer Load'!Y762+'2019 PSUI Customer Gen'!Y762</f>
        <v>1173.3399999999999</v>
      </c>
      <c r="Z762" s="78">
        <f>'2019 PSUI Customer Load'!Z762+'2019 PSUI Customer Gen'!Z762</f>
        <v>1138.69</v>
      </c>
      <c r="AA762" s="86">
        <f t="shared" si="143"/>
        <v>1392.96</v>
      </c>
      <c r="AB762" s="77">
        <f t="shared" si="144"/>
        <v>2022</v>
      </c>
      <c r="AC762" s="76">
        <f t="shared" si="145"/>
        <v>11</v>
      </c>
      <c r="AD762" s="76" t="str">
        <f t="shared" si="146"/>
        <v/>
      </c>
      <c r="AE762" s="76" t="str">
        <f t="shared" si="147"/>
        <v/>
      </c>
      <c r="AF762" s="74">
        <f t="shared" si="148"/>
        <v>1392.96</v>
      </c>
      <c r="AG762" s="75" t="str">
        <f t="shared" si="149"/>
        <v>12:00</v>
      </c>
      <c r="AH762" s="74">
        <f t="shared" si="150"/>
        <v>31571.16</v>
      </c>
      <c r="AI762" s="73" t="str">
        <f t="shared" si="151"/>
        <v/>
      </c>
      <c r="AJ762" s="73" t="str">
        <f t="shared" si="152"/>
        <v/>
      </c>
      <c r="AK762" s="73" t="str">
        <f t="shared" si="153"/>
        <v/>
      </c>
      <c r="AL762" s="72" t="str">
        <f t="shared" si="154"/>
        <v/>
      </c>
      <c r="AM762" s="71" t="str">
        <f t="shared" si="155"/>
        <v/>
      </c>
    </row>
    <row r="763" spans="2:39" ht="13.8" thickBot="1">
      <c r="B763" s="79">
        <v>44895</v>
      </c>
      <c r="C763" s="78">
        <f>'2019 PSUI Customer Load'!C763+'2019 PSUI Customer Gen'!C763</f>
        <v>1131.73</v>
      </c>
      <c r="D763" s="78">
        <f>'2019 PSUI Customer Load'!D763+'2019 PSUI Customer Gen'!D763</f>
        <v>1121.68</v>
      </c>
      <c r="E763" s="78">
        <f>'2019 PSUI Customer Load'!E763+'2019 PSUI Customer Gen'!E763</f>
        <v>1109.22</v>
      </c>
      <c r="F763" s="78">
        <f>'2019 PSUI Customer Load'!F763+'2019 PSUI Customer Gen'!F763</f>
        <v>1117.17</v>
      </c>
      <c r="G763" s="78">
        <f>'2019 PSUI Customer Load'!G763+'2019 PSUI Customer Gen'!G763</f>
        <v>1131.4100000000001</v>
      </c>
      <c r="H763" s="78">
        <f>'2019 PSUI Customer Load'!H763+'2019 PSUI Customer Gen'!H763</f>
        <v>1144.1199999999999</v>
      </c>
      <c r="I763" s="78">
        <f>'2019 PSUI Customer Load'!I763+'2019 PSUI Customer Gen'!I763</f>
        <v>1180.94</v>
      </c>
      <c r="J763" s="78">
        <f>'2019 PSUI Customer Load'!J763+'2019 PSUI Customer Gen'!J763</f>
        <v>1293.29</v>
      </c>
      <c r="K763" s="78">
        <f>'2019 PSUI Customer Load'!K763+'2019 PSUI Customer Gen'!K763</f>
        <v>1302.1400000000001</v>
      </c>
      <c r="L763" s="78">
        <f>'2019 PSUI Customer Load'!L763+'2019 PSUI Customer Gen'!L763</f>
        <v>1299.31</v>
      </c>
      <c r="M763" s="78">
        <f>'2019 PSUI Customer Load'!M763+'2019 PSUI Customer Gen'!M763</f>
        <v>1304.42</v>
      </c>
      <c r="N763" s="78">
        <f>'2019 PSUI Customer Load'!N763+'2019 PSUI Customer Gen'!N763</f>
        <v>1350.62</v>
      </c>
      <c r="O763" s="78">
        <f>'2019 PSUI Customer Load'!O763+'2019 PSUI Customer Gen'!O763</f>
        <v>1322.16</v>
      </c>
      <c r="P763" s="78">
        <f>'2019 PSUI Customer Load'!P763+'2019 PSUI Customer Gen'!P763</f>
        <v>1343.3</v>
      </c>
      <c r="Q763" s="78">
        <f>'2019 PSUI Customer Load'!Q763+'2019 PSUI Customer Gen'!Q763</f>
        <v>1344.94</v>
      </c>
      <c r="R763" s="78">
        <f>'2019 PSUI Customer Load'!R763+'2019 PSUI Customer Gen'!R763</f>
        <v>1355.17</v>
      </c>
      <c r="S763" s="78">
        <f>'2019 PSUI Customer Load'!S763+'2019 PSUI Customer Gen'!S763</f>
        <v>1304</v>
      </c>
      <c r="T763" s="78">
        <f>'2019 PSUI Customer Load'!T763+'2019 PSUI Customer Gen'!T763</f>
        <v>1278.8</v>
      </c>
      <c r="U763" s="78">
        <f>'2019 PSUI Customer Load'!U763+'2019 PSUI Customer Gen'!U763</f>
        <v>1253.6300000000001</v>
      </c>
      <c r="V763" s="78">
        <f>'2019 PSUI Customer Load'!V763+'2019 PSUI Customer Gen'!V763</f>
        <v>1242.8499999999999</v>
      </c>
      <c r="W763" s="78">
        <f>'2019 PSUI Customer Load'!W763+'2019 PSUI Customer Gen'!W763</f>
        <v>1201.6600000000001</v>
      </c>
      <c r="X763" s="78">
        <f>'2019 PSUI Customer Load'!X763+'2019 PSUI Customer Gen'!X763</f>
        <v>1204.56</v>
      </c>
      <c r="Y763" s="78">
        <f>'2019 PSUI Customer Load'!Y763+'2019 PSUI Customer Gen'!Y763</f>
        <v>1198.58</v>
      </c>
      <c r="Z763" s="78">
        <f>'2019 PSUI Customer Load'!Z763+'2019 PSUI Customer Gen'!Z763</f>
        <v>1150.21</v>
      </c>
      <c r="AA763" s="86">
        <f t="shared" si="143"/>
        <v>1355.17</v>
      </c>
      <c r="AB763" s="77">
        <f t="shared" si="144"/>
        <v>2022</v>
      </c>
      <c r="AC763" s="76">
        <f t="shared" si="145"/>
        <v>11</v>
      </c>
      <c r="AD763" s="76" t="str">
        <f t="shared" si="146"/>
        <v>2022-11</v>
      </c>
      <c r="AE763" s="76">
        <f t="shared" si="147"/>
        <v>11</v>
      </c>
      <c r="AF763" s="74">
        <f t="shared" si="148"/>
        <v>1355.17</v>
      </c>
      <c r="AG763" s="75" t="str">
        <f t="shared" si="149"/>
        <v>16:00</v>
      </c>
      <c r="AH763" s="74">
        <f t="shared" si="150"/>
        <v>31041.079999999994</v>
      </c>
      <c r="AI763" s="73">
        <f t="shared" si="151"/>
        <v>41622.869999999995</v>
      </c>
      <c r="AJ763" s="73">
        <f t="shared" si="152"/>
        <v>1696.38</v>
      </c>
      <c r="AK763" s="73">
        <f t="shared" si="153"/>
        <v>38671.05000000001</v>
      </c>
      <c r="AL763" s="72">
        <f t="shared" si="154"/>
        <v>44870</v>
      </c>
      <c r="AM763" s="71" t="str">
        <f t="shared" si="155"/>
        <v>16:00</v>
      </c>
    </row>
    <row r="764" spans="2:39" ht="13.8" thickBot="1">
      <c r="B764" s="79">
        <v>44896</v>
      </c>
      <c r="C764" s="78">
        <f>'2019 PSUI Customer Load'!C764+'2019 PSUI Customer Gen'!C764</f>
        <v>1136.6199999999999</v>
      </c>
      <c r="D764" s="78">
        <f>'2019 PSUI Customer Load'!D764+'2019 PSUI Customer Gen'!D764</f>
        <v>1135.51</v>
      </c>
      <c r="E764" s="78">
        <f>'2019 PSUI Customer Load'!E764+'2019 PSUI Customer Gen'!E764</f>
        <v>1151.99</v>
      </c>
      <c r="F764" s="78">
        <f>'2019 PSUI Customer Load'!F764+'2019 PSUI Customer Gen'!F764</f>
        <v>1143.6300000000001</v>
      </c>
      <c r="G764" s="78">
        <f>'2019 PSUI Customer Load'!G764+'2019 PSUI Customer Gen'!G764</f>
        <v>1164.83</v>
      </c>
      <c r="H764" s="78">
        <f>'2019 PSUI Customer Load'!H764+'2019 PSUI Customer Gen'!H764</f>
        <v>1168.58</v>
      </c>
      <c r="I764" s="78">
        <f>'2019 PSUI Customer Load'!I764+'2019 PSUI Customer Gen'!I764</f>
        <v>1220.03</v>
      </c>
      <c r="J764" s="78">
        <f>'2019 PSUI Customer Load'!J764+'2019 PSUI Customer Gen'!J764</f>
        <v>1331.26</v>
      </c>
      <c r="K764" s="78">
        <f>'2019 PSUI Customer Load'!K764+'2019 PSUI Customer Gen'!K764</f>
        <v>1351.18</v>
      </c>
      <c r="L764" s="78">
        <f>'2019 PSUI Customer Load'!L764+'2019 PSUI Customer Gen'!L764</f>
        <v>1363.74</v>
      </c>
      <c r="M764" s="78">
        <f>'2019 PSUI Customer Load'!M764+'2019 PSUI Customer Gen'!M764</f>
        <v>1376.41</v>
      </c>
      <c r="N764" s="78">
        <f>'2019 PSUI Customer Load'!N764+'2019 PSUI Customer Gen'!N764</f>
        <v>1392.97</v>
      </c>
      <c r="O764" s="78">
        <f>'2019 PSUI Customer Load'!O764+'2019 PSUI Customer Gen'!O764</f>
        <v>1375.46</v>
      </c>
      <c r="P764" s="78">
        <f>'2019 PSUI Customer Load'!P764+'2019 PSUI Customer Gen'!P764</f>
        <v>1372.56</v>
      </c>
      <c r="Q764" s="78">
        <f>'2019 PSUI Customer Load'!Q764+'2019 PSUI Customer Gen'!Q764</f>
        <v>1349.14</v>
      </c>
      <c r="R764" s="78">
        <f>'2019 PSUI Customer Load'!R764+'2019 PSUI Customer Gen'!R764</f>
        <v>1367.59</v>
      </c>
      <c r="S764" s="78">
        <f>'2019 PSUI Customer Load'!S764+'2019 PSUI Customer Gen'!S764</f>
        <v>1337.38</v>
      </c>
      <c r="T764" s="78">
        <f>'2019 PSUI Customer Load'!T764+'2019 PSUI Customer Gen'!T764</f>
        <v>1287.6199999999999</v>
      </c>
      <c r="U764" s="78">
        <f>'2019 PSUI Customer Load'!U764+'2019 PSUI Customer Gen'!U764</f>
        <v>1257.06</v>
      </c>
      <c r="V764" s="78">
        <f>'2019 PSUI Customer Load'!V764+'2019 PSUI Customer Gen'!V764</f>
        <v>1252.3</v>
      </c>
      <c r="W764" s="78">
        <f>'2019 PSUI Customer Load'!W764+'2019 PSUI Customer Gen'!W764</f>
        <v>1229.0999999999999</v>
      </c>
      <c r="X764" s="78">
        <f>'2019 PSUI Customer Load'!X764+'2019 PSUI Customer Gen'!X764</f>
        <v>1217.76</v>
      </c>
      <c r="Y764" s="78">
        <f>'2019 PSUI Customer Load'!Y764+'2019 PSUI Customer Gen'!Y764</f>
        <v>1202.18</v>
      </c>
      <c r="Z764" s="78">
        <f>'2019 PSUI Customer Load'!Z764+'2019 PSUI Customer Gen'!Z764</f>
        <v>1171.77</v>
      </c>
      <c r="AA764" s="86">
        <f t="shared" si="143"/>
        <v>1392.97</v>
      </c>
      <c r="AB764" s="77">
        <f t="shared" si="144"/>
        <v>2022</v>
      </c>
      <c r="AC764" s="76">
        <f t="shared" si="145"/>
        <v>12</v>
      </c>
      <c r="AD764" s="76" t="str">
        <f t="shared" si="146"/>
        <v/>
      </c>
      <c r="AE764" s="76" t="str">
        <f t="shared" si="147"/>
        <v/>
      </c>
      <c r="AF764" s="74">
        <f t="shared" si="148"/>
        <v>1392.97</v>
      </c>
      <c r="AG764" s="75" t="str">
        <f t="shared" si="149"/>
        <v>12:00</v>
      </c>
      <c r="AH764" s="74">
        <f t="shared" si="150"/>
        <v>31749.64</v>
      </c>
      <c r="AI764" s="73" t="str">
        <f t="shared" si="151"/>
        <v/>
      </c>
      <c r="AJ764" s="73" t="str">
        <f t="shared" si="152"/>
        <v/>
      </c>
      <c r="AK764" s="73" t="str">
        <f t="shared" si="153"/>
        <v/>
      </c>
      <c r="AL764" s="72" t="str">
        <f t="shared" si="154"/>
        <v/>
      </c>
      <c r="AM764" s="71" t="str">
        <f t="shared" si="155"/>
        <v/>
      </c>
    </row>
    <row r="765" spans="2:39" ht="13.8" thickBot="1">
      <c r="B765" s="79">
        <v>44897</v>
      </c>
      <c r="C765" s="78">
        <f>'2019 PSUI Customer Load'!C765+'2019 PSUI Customer Gen'!C765</f>
        <v>1164.8</v>
      </c>
      <c r="D765" s="78">
        <f>'2019 PSUI Customer Load'!D765+'2019 PSUI Customer Gen'!D765</f>
        <v>1154.83</v>
      </c>
      <c r="E765" s="78">
        <f>'2019 PSUI Customer Load'!E765+'2019 PSUI Customer Gen'!E765</f>
        <v>1157.9100000000001</v>
      </c>
      <c r="F765" s="78">
        <f>'2019 PSUI Customer Load'!F765+'2019 PSUI Customer Gen'!F765</f>
        <v>1156.47</v>
      </c>
      <c r="G765" s="78">
        <f>'2019 PSUI Customer Load'!G765+'2019 PSUI Customer Gen'!G765</f>
        <v>1169.9100000000001</v>
      </c>
      <c r="H765" s="78">
        <f>'2019 PSUI Customer Load'!H765+'2019 PSUI Customer Gen'!H765</f>
        <v>1176.1099999999999</v>
      </c>
      <c r="I765" s="78">
        <f>'2019 PSUI Customer Load'!I765+'2019 PSUI Customer Gen'!I765</f>
        <v>1206.8699999999999</v>
      </c>
      <c r="J765" s="78">
        <f>'2019 PSUI Customer Load'!J765+'2019 PSUI Customer Gen'!J765</f>
        <v>1301.79</v>
      </c>
      <c r="K765" s="78">
        <f>'2019 PSUI Customer Load'!K765+'2019 PSUI Customer Gen'!K765</f>
        <v>1338.23</v>
      </c>
      <c r="L765" s="78">
        <f>'2019 PSUI Customer Load'!L765+'2019 PSUI Customer Gen'!L765</f>
        <v>1336.58</v>
      </c>
      <c r="M765" s="78">
        <f>'2019 PSUI Customer Load'!M765+'2019 PSUI Customer Gen'!M765</f>
        <v>1345.02</v>
      </c>
      <c r="N765" s="78">
        <f>'2019 PSUI Customer Load'!N765+'2019 PSUI Customer Gen'!N765</f>
        <v>1361.75</v>
      </c>
      <c r="O765" s="78">
        <f>'2019 PSUI Customer Load'!O765+'2019 PSUI Customer Gen'!O765</f>
        <v>1336.12</v>
      </c>
      <c r="P765" s="78">
        <f>'2019 PSUI Customer Load'!P765+'2019 PSUI Customer Gen'!P765</f>
        <v>1349.85</v>
      </c>
      <c r="Q765" s="78">
        <f>'2019 PSUI Customer Load'!Q765+'2019 PSUI Customer Gen'!Q765</f>
        <v>1397.52</v>
      </c>
      <c r="R765" s="78">
        <f>'2019 PSUI Customer Load'!R765+'2019 PSUI Customer Gen'!R765</f>
        <v>1382.71</v>
      </c>
      <c r="S765" s="78">
        <f>'2019 PSUI Customer Load'!S765+'2019 PSUI Customer Gen'!S765</f>
        <v>1375.71</v>
      </c>
      <c r="T765" s="78">
        <f>'2019 PSUI Customer Load'!T765+'2019 PSUI Customer Gen'!T765</f>
        <v>1331.44</v>
      </c>
      <c r="U765" s="78">
        <f>'2019 PSUI Customer Load'!U765+'2019 PSUI Customer Gen'!U765</f>
        <v>1294.3699999999999</v>
      </c>
      <c r="V765" s="78">
        <f>'2019 PSUI Customer Load'!V765+'2019 PSUI Customer Gen'!V765</f>
        <v>1289.8900000000001</v>
      </c>
      <c r="W765" s="78">
        <f>'2019 PSUI Customer Load'!W765+'2019 PSUI Customer Gen'!W765</f>
        <v>1256.29</v>
      </c>
      <c r="X765" s="78">
        <f>'2019 PSUI Customer Load'!X765+'2019 PSUI Customer Gen'!X765</f>
        <v>1237.56</v>
      </c>
      <c r="Y765" s="78">
        <f>'2019 PSUI Customer Load'!Y765+'2019 PSUI Customer Gen'!Y765</f>
        <v>1224.1300000000001</v>
      </c>
      <c r="Z765" s="78">
        <f>'2019 PSUI Customer Load'!Z765+'2019 PSUI Customer Gen'!Z765</f>
        <v>1188.29</v>
      </c>
      <c r="AA765" s="86">
        <f t="shared" si="143"/>
        <v>1397.52</v>
      </c>
      <c r="AB765" s="77">
        <f t="shared" si="144"/>
        <v>2022</v>
      </c>
      <c r="AC765" s="76">
        <f t="shared" si="145"/>
        <v>12</v>
      </c>
      <c r="AD765" s="76" t="str">
        <f t="shared" si="146"/>
        <v/>
      </c>
      <c r="AE765" s="76" t="str">
        <f t="shared" si="147"/>
        <v/>
      </c>
      <c r="AF765" s="74">
        <f t="shared" si="148"/>
        <v>1397.52</v>
      </c>
      <c r="AG765" s="75" t="str">
        <f t="shared" si="149"/>
        <v>15:00</v>
      </c>
      <c r="AH765" s="74">
        <f t="shared" si="150"/>
        <v>31931.67</v>
      </c>
      <c r="AI765" s="73" t="str">
        <f t="shared" si="151"/>
        <v/>
      </c>
      <c r="AJ765" s="73" t="str">
        <f t="shared" si="152"/>
        <v/>
      </c>
      <c r="AK765" s="73" t="str">
        <f t="shared" si="153"/>
        <v/>
      </c>
      <c r="AL765" s="72" t="str">
        <f t="shared" si="154"/>
        <v/>
      </c>
      <c r="AM765" s="71" t="str">
        <f t="shared" si="155"/>
        <v/>
      </c>
    </row>
    <row r="766" spans="2:39" ht="13.8" thickBot="1">
      <c r="B766" s="79">
        <v>44898</v>
      </c>
      <c r="C766" s="78">
        <f>'2019 PSUI Customer Load'!C766+'2019 PSUI Customer Gen'!C766</f>
        <v>1177.1199999999999</v>
      </c>
      <c r="D766" s="78">
        <f>'2019 PSUI Customer Load'!D766+'2019 PSUI Customer Gen'!D766</f>
        <v>1170.23</v>
      </c>
      <c r="E766" s="78">
        <f>'2019 PSUI Customer Load'!E766+'2019 PSUI Customer Gen'!E766</f>
        <v>1158.1199999999999</v>
      </c>
      <c r="F766" s="78">
        <f>'2019 PSUI Customer Load'!F766+'2019 PSUI Customer Gen'!F766</f>
        <v>1161.1300000000001</v>
      </c>
      <c r="G766" s="78">
        <f>'2019 PSUI Customer Load'!G766+'2019 PSUI Customer Gen'!G766</f>
        <v>1164.42</v>
      </c>
      <c r="H766" s="78">
        <f>'2019 PSUI Customer Load'!H766+'2019 PSUI Customer Gen'!H766</f>
        <v>1159.02</v>
      </c>
      <c r="I766" s="78">
        <f>'2019 PSUI Customer Load'!I766+'2019 PSUI Customer Gen'!I766</f>
        <v>1195.7</v>
      </c>
      <c r="J766" s="78">
        <f>'2019 PSUI Customer Load'!J766+'2019 PSUI Customer Gen'!J766</f>
        <v>1272.04</v>
      </c>
      <c r="K766" s="78">
        <f>'2019 PSUI Customer Load'!K766+'2019 PSUI Customer Gen'!K766</f>
        <v>1265.21</v>
      </c>
      <c r="L766" s="78">
        <f>'2019 PSUI Customer Load'!L766+'2019 PSUI Customer Gen'!L766</f>
        <v>1262.1400000000001</v>
      </c>
      <c r="M766" s="78">
        <f>'2019 PSUI Customer Load'!M766+'2019 PSUI Customer Gen'!M766</f>
        <v>1281.21</v>
      </c>
      <c r="N766" s="78">
        <f>'2019 PSUI Customer Load'!N766+'2019 PSUI Customer Gen'!N766</f>
        <v>1270.6400000000001</v>
      </c>
      <c r="O766" s="78">
        <f>'2019 PSUI Customer Load'!O766+'2019 PSUI Customer Gen'!O766</f>
        <v>1251.92</v>
      </c>
      <c r="P766" s="78">
        <f>'2019 PSUI Customer Load'!P766+'2019 PSUI Customer Gen'!P766</f>
        <v>1266.55</v>
      </c>
      <c r="Q766" s="78">
        <f>'2019 PSUI Customer Load'!Q766+'2019 PSUI Customer Gen'!Q766</f>
        <v>1268.8599999999999</v>
      </c>
      <c r="R766" s="78">
        <f>'2019 PSUI Customer Load'!R766+'2019 PSUI Customer Gen'!R766</f>
        <v>1278.0899999999999</v>
      </c>
      <c r="S766" s="78">
        <f>'2019 PSUI Customer Load'!S766+'2019 PSUI Customer Gen'!S766</f>
        <v>1296.58</v>
      </c>
      <c r="T766" s="78">
        <f>'2019 PSUI Customer Load'!T766+'2019 PSUI Customer Gen'!T766</f>
        <v>1253.53</v>
      </c>
      <c r="U766" s="78">
        <f>'2019 PSUI Customer Load'!U766+'2019 PSUI Customer Gen'!U766</f>
        <v>1244.99</v>
      </c>
      <c r="V766" s="78">
        <f>'2019 PSUI Customer Load'!V766+'2019 PSUI Customer Gen'!V766</f>
        <v>1258.78</v>
      </c>
      <c r="W766" s="78">
        <f>'2019 PSUI Customer Load'!W766+'2019 PSUI Customer Gen'!W766</f>
        <v>1259.55</v>
      </c>
      <c r="X766" s="78">
        <f>'2019 PSUI Customer Load'!X766+'2019 PSUI Customer Gen'!X766</f>
        <v>1255.6199999999999</v>
      </c>
      <c r="Y766" s="78">
        <f>'2019 PSUI Customer Load'!Y766+'2019 PSUI Customer Gen'!Y766</f>
        <v>1247.75</v>
      </c>
      <c r="Z766" s="78">
        <f>'2019 PSUI Customer Load'!Z766+'2019 PSUI Customer Gen'!Z766</f>
        <v>1218.25</v>
      </c>
      <c r="AA766" s="86">
        <f t="shared" si="143"/>
        <v>1296.58</v>
      </c>
      <c r="AB766" s="77">
        <f t="shared" si="144"/>
        <v>2022</v>
      </c>
      <c r="AC766" s="76">
        <f t="shared" si="145"/>
        <v>12</v>
      </c>
      <c r="AD766" s="76" t="str">
        <f t="shared" si="146"/>
        <v/>
      </c>
      <c r="AE766" s="76" t="str">
        <f t="shared" si="147"/>
        <v/>
      </c>
      <c r="AF766" s="74">
        <f t="shared" si="148"/>
        <v>1296.58</v>
      </c>
      <c r="AG766" s="75" t="str">
        <f t="shared" si="149"/>
        <v>17:00</v>
      </c>
      <c r="AH766" s="74">
        <f t="shared" si="150"/>
        <v>30934.03</v>
      </c>
      <c r="AI766" s="73" t="str">
        <f t="shared" si="151"/>
        <v/>
      </c>
      <c r="AJ766" s="73" t="str">
        <f t="shared" si="152"/>
        <v/>
      </c>
      <c r="AK766" s="73" t="str">
        <f t="shared" si="153"/>
        <v/>
      </c>
      <c r="AL766" s="72" t="str">
        <f t="shared" si="154"/>
        <v/>
      </c>
      <c r="AM766" s="71" t="str">
        <f t="shared" si="155"/>
        <v/>
      </c>
    </row>
    <row r="767" spans="2:39" ht="13.8" thickBot="1">
      <c r="B767" s="79">
        <v>44899</v>
      </c>
      <c r="C767" s="78">
        <f>'2019 PSUI Customer Load'!C767+'2019 PSUI Customer Gen'!C767</f>
        <v>1213.07</v>
      </c>
      <c r="D767" s="78">
        <f>'2019 PSUI Customer Load'!D767+'2019 PSUI Customer Gen'!D767</f>
        <v>1204.53</v>
      </c>
      <c r="E767" s="78">
        <f>'2019 PSUI Customer Load'!E767+'2019 PSUI Customer Gen'!E767</f>
        <v>1208.17</v>
      </c>
      <c r="F767" s="78">
        <f>'2019 PSUI Customer Load'!F767+'2019 PSUI Customer Gen'!F767</f>
        <v>1216.95</v>
      </c>
      <c r="G767" s="78">
        <f>'2019 PSUI Customer Load'!G767+'2019 PSUI Customer Gen'!G767</f>
        <v>1207.82</v>
      </c>
      <c r="H767" s="78">
        <f>'2019 PSUI Customer Load'!H767+'2019 PSUI Customer Gen'!H767</f>
        <v>1222.58</v>
      </c>
      <c r="I767" s="78">
        <f>'2019 PSUI Customer Load'!I767+'2019 PSUI Customer Gen'!I767</f>
        <v>1255.49</v>
      </c>
      <c r="J767" s="78">
        <f>'2019 PSUI Customer Load'!J767+'2019 PSUI Customer Gen'!J767</f>
        <v>1304.8399999999999</v>
      </c>
      <c r="K767" s="78">
        <f>'2019 PSUI Customer Load'!K767+'2019 PSUI Customer Gen'!K767</f>
        <v>1312.54</v>
      </c>
      <c r="L767" s="78">
        <f>'2019 PSUI Customer Load'!L767+'2019 PSUI Customer Gen'!L767</f>
        <v>1302.42</v>
      </c>
      <c r="M767" s="78">
        <f>'2019 PSUI Customer Load'!M767+'2019 PSUI Customer Gen'!M767</f>
        <v>1308.1600000000001</v>
      </c>
      <c r="N767" s="78">
        <f>'2019 PSUI Customer Load'!N767+'2019 PSUI Customer Gen'!N767</f>
        <v>1305.33</v>
      </c>
      <c r="O767" s="78">
        <f>'2019 PSUI Customer Load'!O767+'2019 PSUI Customer Gen'!O767</f>
        <v>1269.1400000000001</v>
      </c>
      <c r="P767" s="78">
        <f>'2019 PSUI Customer Load'!P767+'2019 PSUI Customer Gen'!P767</f>
        <v>1267.67</v>
      </c>
      <c r="Q767" s="78">
        <f>'2019 PSUI Customer Load'!Q767+'2019 PSUI Customer Gen'!Q767</f>
        <v>1252.02</v>
      </c>
      <c r="R767" s="78">
        <f>'2019 PSUI Customer Load'!R767+'2019 PSUI Customer Gen'!R767</f>
        <v>1246.1400000000001</v>
      </c>
      <c r="S767" s="78">
        <f>'2019 PSUI Customer Load'!S767+'2019 PSUI Customer Gen'!S767</f>
        <v>1264.0999999999999</v>
      </c>
      <c r="T767" s="78">
        <f>'2019 PSUI Customer Load'!T767+'2019 PSUI Customer Gen'!T767</f>
        <v>1277.6099999999999</v>
      </c>
      <c r="U767" s="78">
        <f>'2019 PSUI Customer Load'!U767+'2019 PSUI Customer Gen'!U767</f>
        <v>1267.6300000000001</v>
      </c>
      <c r="V767" s="78">
        <f>'2019 PSUI Customer Load'!V767+'2019 PSUI Customer Gen'!V767</f>
        <v>1273.6500000000001</v>
      </c>
      <c r="W767" s="78">
        <f>'2019 PSUI Customer Load'!W767+'2019 PSUI Customer Gen'!W767</f>
        <v>1267.77</v>
      </c>
      <c r="X767" s="78">
        <f>'2019 PSUI Customer Load'!X767+'2019 PSUI Customer Gen'!X767</f>
        <v>1261.19</v>
      </c>
      <c r="Y767" s="78">
        <f>'2019 PSUI Customer Load'!Y767+'2019 PSUI Customer Gen'!Y767</f>
        <v>1244.32</v>
      </c>
      <c r="Z767" s="78">
        <f>'2019 PSUI Customer Load'!Z767+'2019 PSUI Customer Gen'!Z767</f>
        <v>1224.6199999999999</v>
      </c>
      <c r="AA767" s="86">
        <f t="shared" si="143"/>
        <v>1312.54</v>
      </c>
      <c r="AB767" s="77">
        <f t="shared" si="144"/>
        <v>2022</v>
      </c>
      <c r="AC767" s="76">
        <f t="shared" si="145"/>
        <v>12</v>
      </c>
      <c r="AD767" s="76" t="str">
        <f t="shared" si="146"/>
        <v/>
      </c>
      <c r="AE767" s="76" t="str">
        <f t="shared" si="147"/>
        <v/>
      </c>
      <c r="AF767" s="74">
        <f t="shared" si="148"/>
        <v>1312.54</v>
      </c>
      <c r="AG767" s="75" t="str">
        <f t="shared" si="149"/>
        <v>9:00</v>
      </c>
      <c r="AH767" s="74">
        <f t="shared" si="150"/>
        <v>31490.3</v>
      </c>
      <c r="AI767" s="73" t="str">
        <f t="shared" si="151"/>
        <v/>
      </c>
      <c r="AJ767" s="73" t="str">
        <f t="shared" si="152"/>
        <v/>
      </c>
      <c r="AK767" s="73" t="str">
        <f t="shared" si="153"/>
        <v/>
      </c>
      <c r="AL767" s="72" t="str">
        <f t="shared" si="154"/>
        <v/>
      </c>
      <c r="AM767" s="71" t="str">
        <f t="shared" si="155"/>
        <v/>
      </c>
    </row>
    <row r="768" spans="2:39" ht="13.8" thickBot="1">
      <c r="B768" s="79">
        <v>44900</v>
      </c>
      <c r="C768" s="78">
        <f>'2019 PSUI Customer Load'!C768+'2019 PSUI Customer Gen'!C768</f>
        <v>1239.5999999999999</v>
      </c>
      <c r="D768" s="78">
        <f>'2019 PSUI Customer Load'!D768+'2019 PSUI Customer Gen'!D768</f>
        <v>1227.45</v>
      </c>
      <c r="E768" s="78">
        <f>'2019 PSUI Customer Load'!E768+'2019 PSUI Customer Gen'!E768</f>
        <v>1221.6400000000001</v>
      </c>
      <c r="F768" s="78">
        <f>'2019 PSUI Customer Load'!F768+'2019 PSUI Customer Gen'!F768</f>
        <v>1228.54</v>
      </c>
      <c r="G768" s="78">
        <f>'2019 PSUI Customer Load'!G768+'2019 PSUI Customer Gen'!G768</f>
        <v>1234.6600000000001</v>
      </c>
      <c r="H768" s="78">
        <f>'2019 PSUI Customer Load'!H768+'2019 PSUI Customer Gen'!H768</f>
        <v>1261.54</v>
      </c>
      <c r="I768" s="78">
        <f>'2019 PSUI Customer Load'!I768+'2019 PSUI Customer Gen'!I768</f>
        <v>1298.82</v>
      </c>
      <c r="J768" s="78">
        <f>'2019 PSUI Customer Load'!J768+'2019 PSUI Customer Gen'!J768</f>
        <v>1391.29</v>
      </c>
      <c r="K768" s="78">
        <f>'2019 PSUI Customer Load'!K768+'2019 PSUI Customer Gen'!K768</f>
        <v>1393.67</v>
      </c>
      <c r="L768" s="78">
        <f>'2019 PSUI Customer Load'!L768+'2019 PSUI Customer Gen'!L768</f>
        <v>1412.71</v>
      </c>
      <c r="M768" s="78">
        <f>'2019 PSUI Customer Load'!M768+'2019 PSUI Customer Gen'!M768</f>
        <v>1443.54</v>
      </c>
      <c r="N768" s="78">
        <f>'2019 PSUI Customer Load'!N768+'2019 PSUI Customer Gen'!N768</f>
        <v>1441.58</v>
      </c>
      <c r="O768" s="78">
        <f>'2019 PSUI Customer Load'!O768+'2019 PSUI Customer Gen'!O768</f>
        <v>1380.89</v>
      </c>
      <c r="P768" s="78">
        <f>'2019 PSUI Customer Load'!P768+'2019 PSUI Customer Gen'!P768</f>
        <v>1385.16</v>
      </c>
      <c r="Q768" s="78">
        <f>'2019 PSUI Customer Load'!Q768+'2019 PSUI Customer Gen'!Q768</f>
        <v>1336.23</v>
      </c>
      <c r="R768" s="78">
        <f>'2019 PSUI Customer Load'!R768+'2019 PSUI Customer Gen'!R768</f>
        <v>1366.61</v>
      </c>
      <c r="S768" s="78">
        <f>'2019 PSUI Customer Load'!S768+'2019 PSUI Customer Gen'!S768</f>
        <v>1335.32</v>
      </c>
      <c r="T768" s="78">
        <f>'2019 PSUI Customer Load'!T768+'2019 PSUI Customer Gen'!T768</f>
        <v>1272.5999999999999</v>
      </c>
      <c r="U768" s="78">
        <f>'2019 PSUI Customer Load'!U768+'2019 PSUI Customer Gen'!U768</f>
        <v>1245.44</v>
      </c>
      <c r="V768" s="78">
        <f>'2019 PSUI Customer Load'!V768+'2019 PSUI Customer Gen'!V768</f>
        <v>1249.5</v>
      </c>
      <c r="W768" s="78">
        <f>'2019 PSUI Customer Load'!W768+'2019 PSUI Customer Gen'!W768</f>
        <v>1213.76</v>
      </c>
      <c r="X768" s="78">
        <f>'2019 PSUI Customer Load'!X768+'2019 PSUI Customer Gen'!X768</f>
        <v>1201.03</v>
      </c>
      <c r="Y768" s="78">
        <f>'2019 PSUI Customer Load'!Y768+'2019 PSUI Customer Gen'!Y768</f>
        <v>1183.67</v>
      </c>
      <c r="Z768" s="78">
        <f>'2019 PSUI Customer Load'!Z768+'2019 PSUI Customer Gen'!Z768</f>
        <v>1173.5899999999999</v>
      </c>
      <c r="AA768" s="86">
        <f t="shared" si="143"/>
        <v>1443.54</v>
      </c>
      <c r="AB768" s="77">
        <f t="shared" si="144"/>
        <v>2022</v>
      </c>
      <c r="AC768" s="76">
        <f t="shared" si="145"/>
        <v>12</v>
      </c>
      <c r="AD768" s="76" t="str">
        <f t="shared" si="146"/>
        <v/>
      </c>
      <c r="AE768" s="76" t="str">
        <f t="shared" si="147"/>
        <v/>
      </c>
      <c r="AF768" s="74">
        <f t="shared" si="148"/>
        <v>1443.54</v>
      </c>
      <c r="AG768" s="75" t="str">
        <f t="shared" si="149"/>
        <v>11:00</v>
      </c>
      <c r="AH768" s="74">
        <f t="shared" si="150"/>
        <v>32582.38</v>
      </c>
      <c r="AI768" s="73" t="str">
        <f t="shared" si="151"/>
        <v/>
      </c>
      <c r="AJ768" s="73" t="str">
        <f t="shared" si="152"/>
        <v/>
      </c>
      <c r="AK768" s="73" t="str">
        <f t="shared" si="153"/>
        <v/>
      </c>
      <c r="AL768" s="72" t="str">
        <f t="shared" si="154"/>
        <v/>
      </c>
      <c r="AM768" s="71" t="str">
        <f t="shared" si="155"/>
        <v/>
      </c>
    </row>
    <row r="769" spans="2:39" ht="13.8" thickBot="1">
      <c r="B769" s="79">
        <v>44901</v>
      </c>
      <c r="C769" s="78">
        <f>'2019 PSUI Customer Load'!C769+'2019 PSUI Customer Gen'!C769</f>
        <v>1149.05</v>
      </c>
      <c r="D769" s="78">
        <f>'2019 PSUI Customer Load'!D769+'2019 PSUI Customer Gen'!D769</f>
        <v>1149.22</v>
      </c>
      <c r="E769" s="78">
        <f>'2019 PSUI Customer Load'!E769+'2019 PSUI Customer Gen'!E769</f>
        <v>1160.1099999999999</v>
      </c>
      <c r="F769" s="78">
        <f>'2019 PSUI Customer Load'!F769+'2019 PSUI Customer Gen'!F769</f>
        <v>1156.3699999999999</v>
      </c>
      <c r="G769" s="78">
        <f>'2019 PSUI Customer Load'!G769+'2019 PSUI Customer Gen'!G769</f>
        <v>1151.96</v>
      </c>
      <c r="H769" s="78">
        <f>'2019 PSUI Customer Load'!H769+'2019 PSUI Customer Gen'!H769</f>
        <v>1187.24</v>
      </c>
      <c r="I769" s="78">
        <f>'2019 PSUI Customer Load'!I769+'2019 PSUI Customer Gen'!I769</f>
        <v>1205.05</v>
      </c>
      <c r="J769" s="78">
        <f>'2019 PSUI Customer Load'!J769+'2019 PSUI Customer Gen'!J769</f>
        <v>1316.14</v>
      </c>
      <c r="K769" s="78">
        <f>'2019 PSUI Customer Load'!K769+'2019 PSUI Customer Gen'!K769</f>
        <v>1330.59</v>
      </c>
      <c r="L769" s="78">
        <f>'2019 PSUI Customer Load'!L769+'2019 PSUI Customer Gen'!L769</f>
        <v>1362.62</v>
      </c>
      <c r="M769" s="78">
        <f>'2019 PSUI Customer Load'!M769+'2019 PSUI Customer Gen'!M769</f>
        <v>1356.46</v>
      </c>
      <c r="N769" s="78">
        <f>'2019 PSUI Customer Load'!N769+'2019 PSUI Customer Gen'!N769</f>
        <v>1362.24</v>
      </c>
      <c r="O769" s="78">
        <f>'2019 PSUI Customer Load'!O769+'2019 PSUI Customer Gen'!O769</f>
        <v>1314.6</v>
      </c>
      <c r="P769" s="78">
        <f>'2019 PSUI Customer Load'!P769+'2019 PSUI Customer Gen'!P769</f>
        <v>1332.84</v>
      </c>
      <c r="Q769" s="78">
        <f>'2019 PSUI Customer Load'!Q769+'2019 PSUI Customer Gen'!Q769</f>
        <v>1323.21</v>
      </c>
      <c r="R769" s="78">
        <f>'2019 PSUI Customer Load'!R769+'2019 PSUI Customer Gen'!R769</f>
        <v>1337.91</v>
      </c>
      <c r="S769" s="78">
        <f>'2019 PSUI Customer Load'!S769+'2019 PSUI Customer Gen'!S769</f>
        <v>1307.18</v>
      </c>
      <c r="T769" s="78">
        <f>'2019 PSUI Customer Load'!T769+'2019 PSUI Customer Gen'!T769</f>
        <v>1244.18</v>
      </c>
      <c r="U769" s="78">
        <f>'2019 PSUI Customer Load'!U769+'2019 PSUI Customer Gen'!U769</f>
        <v>1226.33</v>
      </c>
      <c r="V769" s="78">
        <f>'2019 PSUI Customer Load'!V769+'2019 PSUI Customer Gen'!V769</f>
        <v>1226.96</v>
      </c>
      <c r="W769" s="78">
        <f>'2019 PSUI Customer Load'!W769+'2019 PSUI Customer Gen'!W769</f>
        <v>1194.52</v>
      </c>
      <c r="X769" s="78">
        <f>'2019 PSUI Customer Load'!X769+'2019 PSUI Customer Gen'!X769</f>
        <v>1157.8699999999999</v>
      </c>
      <c r="Y769" s="78">
        <f>'2019 PSUI Customer Load'!Y769+'2019 PSUI Customer Gen'!Y769</f>
        <v>1163.05</v>
      </c>
      <c r="Z769" s="78">
        <f>'2019 PSUI Customer Load'!Z769+'2019 PSUI Customer Gen'!Z769</f>
        <v>1149.1600000000001</v>
      </c>
      <c r="AA769" s="86">
        <f t="shared" si="143"/>
        <v>1362.62</v>
      </c>
      <c r="AB769" s="77">
        <f t="shared" si="144"/>
        <v>2022</v>
      </c>
      <c r="AC769" s="76">
        <f t="shared" si="145"/>
        <v>12</v>
      </c>
      <c r="AD769" s="76" t="str">
        <f t="shared" si="146"/>
        <v/>
      </c>
      <c r="AE769" s="76" t="str">
        <f t="shared" si="147"/>
        <v/>
      </c>
      <c r="AF769" s="74">
        <f t="shared" si="148"/>
        <v>1362.62</v>
      </c>
      <c r="AG769" s="75" t="str">
        <f t="shared" si="149"/>
        <v>10:00</v>
      </c>
      <c r="AH769" s="74">
        <f t="shared" si="150"/>
        <v>31227.479999999992</v>
      </c>
      <c r="AI769" s="73" t="str">
        <f t="shared" si="151"/>
        <v/>
      </c>
      <c r="AJ769" s="73" t="str">
        <f t="shared" si="152"/>
        <v/>
      </c>
      <c r="AK769" s="73" t="str">
        <f t="shared" si="153"/>
        <v/>
      </c>
      <c r="AL769" s="72" t="str">
        <f t="shared" si="154"/>
        <v/>
      </c>
      <c r="AM769" s="71" t="str">
        <f t="shared" si="155"/>
        <v/>
      </c>
    </row>
    <row r="770" spans="2:39" ht="13.8" thickBot="1">
      <c r="B770" s="79">
        <v>44902</v>
      </c>
      <c r="C770" s="78">
        <f>'2019 PSUI Customer Load'!C770+'2019 PSUI Customer Gen'!C770</f>
        <v>1125.46</v>
      </c>
      <c r="D770" s="78">
        <f>'2019 PSUI Customer Load'!D770+'2019 PSUI Customer Gen'!D770</f>
        <v>1123.1500000000001</v>
      </c>
      <c r="E770" s="78">
        <f>'2019 PSUI Customer Load'!E770+'2019 PSUI Customer Gen'!E770</f>
        <v>1117.73</v>
      </c>
      <c r="F770" s="78">
        <f>'2019 PSUI Customer Load'!F770+'2019 PSUI Customer Gen'!F770</f>
        <v>1112.51</v>
      </c>
      <c r="G770" s="78">
        <f>'2019 PSUI Customer Load'!G770+'2019 PSUI Customer Gen'!G770</f>
        <v>1108.45</v>
      </c>
      <c r="H770" s="78">
        <f>'2019 PSUI Customer Load'!H770+'2019 PSUI Customer Gen'!H770</f>
        <v>1136.5899999999999</v>
      </c>
      <c r="I770" s="78">
        <f>'2019 PSUI Customer Load'!I770+'2019 PSUI Customer Gen'!I770</f>
        <v>1087</v>
      </c>
      <c r="J770" s="78">
        <f>'2019 PSUI Customer Load'!J770+'2019 PSUI Customer Gen'!J770</f>
        <v>1280.2</v>
      </c>
      <c r="K770" s="78">
        <f>'2019 PSUI Customer Load'!K770+'2019 PSUI Customer Gen'!K770</f>
        <v>1284.47</v>
      </c>
      <c r="L770" s="78">
        <f>'2019 PSUI Customer Load'!L770+'2019 PSUI Customer Gen'!L770</f>
        <v>1282.6500000000001</v>
      </c>
      <c r="M770" s="78">
        <f>'2019 PSUI Customer Load'!M770+'2019 PSUI Customer Gen'!M770</f>
        <v>1321.92</v>
      </c>
      <c r="N770" s="78">
        <f>'2019 PSUI Customer Load'!N770+'2019 PSUI Customer Gen'!N770</f>
        <v>1336.9</v>
      </c>
      <c r="O770" s="78">
        <f>'2019 PSUI Customer Load'!O770+'2019 PSUI Customer Gen'!O770</f>
        <v>1316.53</v>
      </c>
      <c r="P770" s="78">
        <f>'2019 PSUI Customer Load'!P770+'2019 PSUI Customer Gen'!P770</f>
        <v>1299.8599999999999</v>
      </c>
      <c r="Q770" s="78">
        <f>'2019 PSUI Customer Load'!Q770+'2019 PSUI Customer Gen'!Q770</f>
        <v>1294.27</v>
      </c>
      <c r="R770" s="78">
        <f>'2019 PSUI Customer Load'!R770+'2019 PSUI Customer Gen'!R770</f>
        <v>1288.21</v>
      </c>
      <c r="S770" s="78">
        <f>'2019 PSUI Customer Load'!S770+'2019 PSUI Customer Gen'!S770</f>
        <v>1255.1400000000001</v>
      </c>
      <c r="T770" s="78">
        <f>'2019 PSUI Customer Load'!T770+'2019 PSUI Customer Gen'!T770</f>
        <v>1218.8</v>
      </c>
      <c r="U770" s="78">
        <f>'2019 PSUI Customer Load'!U770+'2019 PSUI Customer Gen'!U770</f>
        <v>1198.26</v>
      </c>
      <c r="V770" s="78">
        <f>'2019 PSUI Customer Load'!V770+'2019 PSUI Customer Gen'!V770</f>
        <v>1178.52</v>
      </c>
      <c r="W770" s="78">
        <f>'2019 PSUI Customer Load'!W770+'2019 PSUI Customer Gen'!W770</f>
        <v>1147.69</v>
      </c>
      <c r="X770" s="78">
        <f>'2019 PSUI Customer Load'!X770+'2019 PSUI Customer Gen'!X770</f>
        <v>1144.8900000000001</v>
      </c>
      <c r="Y770" s="78">
        <f>'2019 PSUI Customer Load'!Y770+'2019 PSUI Customer Gen'!Y770</f>
        <v>1141.8800000000001</v>
      </c>
      <c r="Z770" s="78">
        <f>'2019 PSUI Customer Load'!Z770+'2019 PSUI Customer Gen'!Z770</f>
        <v>1121.68</v>
      </c>
      <c r="AA770" s="86">
        <f t="shared" si="143"/>
        <v>1336.9</v>
      </c>
      <c r="AB770" s="77">
        <f t="shared" si="144"/>
        <v>2022</v>
      </c>
      <c r="AC770" s="76">
        <f t="shared" si="145"/>
        <v>12</v>
      </c>
      <c r="AD770" s="76" t="str">
        <f t="shared" si="146"/>
        <v/>
      </c>
      <c r="AE770" s="76" t="str">
        <f t="shared" si="147"/>
        <v/>
      </c>
      <c r="AF770" s="74">
        <f t="shared" si="148"/>
        <v>1336.9</v>
      </c>
      <c r="AG770" s="75" t="str">
        <f t="shared" si="149"/>
        <v>12:00</v>
      </c>
      <c r="AH770" s="74">
        <f t="shared" si="150"/>
        <v>30259.659999999996</v>
      </c>
      <c r="AI770" s="73" t="str">
        <f t="shared" si="151"/>
        <v/>
      </c>
      <c r="AJ770" s="73" t="str">
        <f t="shared" si="152"/>
        <v/>
      </c>
      <c r="AK770" s="73" t="str">
        <f t="shared" si="153"/>
        <v/>
      </c>
      <c r="AL770" s="72" t="str">
        <f t="shared" si="154"/>
        <v/>
      </c>
      <c r="AM770" s="71" t="str">
        <f t="shared" si="155"/>
        <v/>
      </c>
    </row>
    <row r="771" spans="2:39" ht="13.8" thickBot="1">
      <c r="B771" s="79">
        <v>44903</v>
      </c>
      <c r="C771" s="78">
        <f>'2019 PSUI Customer Load'!C771+'2019 PSUI Customer Gen'!C771</f>
        <v>1112.83</v>
      </c>
      <c r="D771" s="78">
        <f>'2019 PSUI Customer Load'!D771+'2019 PSUI Customer Gen'!D771</f>
        <v>1099.24</v>
      </c>
      <c r="E771" s="78">
        <f>'2019 PSUI Customer Load'!E771+'2019 PSUI Customer Gen'!E771</f>
        <v>1092.3800000000001</v>
      </c>
      <c r="F771" s="78">
        <f>'2019 PSUI Customer Load'!F771+'2019 PSUI Customer Gen'!F771</f>
        <v>1111.3900000000001</v>
      </c>
      <c r="G771" s="78">
        <f>'2019 PSUI Customer Load'!G771+'2019 PSUI Customer Gen'!G771</f>
        <v>1112.54</v>
      </c>
      <c r="H771" s="78">
        <f>'2019 PSUI Customer Load'!H771+'2019 PSUI Customer Gen'!H771</f>
        <v>1139.6400000000001</v>
      </c>
      <c r="I771" s="78">
        <f>'2019 PSUI Customer Load'!I771+'2019 PSUI Customer Gen'!I771</f>
        <v>1184.54</v>
      </c>
      <c r="J771" s="78">
        <f>'2019 PSUI Customer Load'!J771+'2019 PSUI Customer Gen'!J771</f>
        <v>1281.9100000000001</v>
      </c>
      <c r="K771" s="78">
        <f>'2019 PSUI Customer Load'!K771+'2019 PSUI Customer Gen'!K771</f>
        <v>1294.8599999999999</v>
      </c>
      <c r="L771" s="78">
        <f>'2019 PSUI Customer Load'!L771+'2019 PSUI Customer Gen'!L771</f>
        <v>1298.29</v>
      </c>
      <c r="M771" s="78">
        <f>'2019 PSUI Customer Load'!M771+'2019 PSUI Customer Gen'!M771</f>
        <v>1321.74</v>
      </c>
      <c r="N771" s="78">
        <f>'2019 PSUI Customer Load'!N771+'2019 PSUI Customer Gen'!N771</f>
        <v>1336.06</v>
      </c>
      <c r="O771" s="78">
        <f>'2019 PSUI Customer Load'!O771+'2019 PSUI Customer Gen'!O771</f>
        <v>1308.58</v>
      </c>
      <c r="P771" s="78">
        <f>'2019 PSUI Customer Load'!P771+'2019 PSUI Customer Gen'!P771</f>
        <v>1310.3599999999999</v>
      </c>
      <c r="Q771" s="78">
        <f>'2019 PSUI Customer Load'!Q771+'2019 PSUI Customer Gen'!Q771</f>
        <v>1295.21</v>
      </c>
      <c r="R771" s="78">
        <f>'2019 PSUI Customer Load'!R771+'2019 PSUI Customer Gen'!R771</f>
        <v>1293.04</v>
      </c>
      <c r="S771" s="78">
        <f>'2019 PSUI Customer Load'!S771+'2019 PSUI Customer Gen'!S771</f>
        <v>1279.6400000000001</v>
      </c>
      <c r="T771" s="78">
        <f>'2019 PSUI Customer Load'!T771+'2019 PSUI Customer Gen'!T771</f>
        <v>1250.48</v>
      </c>
      <c r="U771" s="78">
        <f>'2019 PSUI Customer Load'!U771+'2019 PSUI Customer Gen'!U771</f>
        <v>1235.8900000000001</v>
      </c>
      <c r="V771" s="78">
        <f>'2019 PSUI Customer Load'!V771+'2019 PSUI Customer Gen'!V771</f>
        <v>1227.6600000000001</v>
      </c>
      <c r="W771" s="78">
        <f>'2019 PSUI Customer Load'!W771+'2019 PSUI Customer Gen'!W771</f>
        <v>1184.05</v>
      </c>
      <c r="X771" s="78">
        <f>'2019 PSUI Customer Load'!X771+'2019 PSUI Customer Gen'!X771</f>
        <v>1173.27</v>
      </c>
      <c r="Y771" s="78">
        <f>'2019 PSUI Customer Load'!Y771+'2019 PSUI Customer Gen'!Y771</f>
        <v>1168.68</v>
      </c>
      <c r="Z771" s="78">
        <f>'2019 PSUI Customer Load'!Z771+'2019 PSUI Customer Gen'!Z771</f>
        <v>1151.57</v>
      </c>
      <c r="AA771" s="86">
        <f t="shared" ref="AA771:AA794" si="156">MAX(C771:Z771)</f>
        <v>1336.06</v>
      </c>
      <c r="AB771" s="77">
        <f t="shared" ref="AB771:AB794" si="157">YEAR(B771)</f>
        <v>2022</v>
      </c>
      <c r="AC771" s="76">
        <f t="shared" ref="AC771:AC794" si="158">MONTH(B771)</f>
        <v>12</v>
      </c>
      <c r="AD771" s="76" t="str">
        <f t="shared" ref="AD771:AD794" si="159">IF(AE771="","",AB771&amp;"-"&amp;AE771)</f>
        <v/>
      </c>
      <c r="AE771" s="76" t="str">
        <f t="shared" ref="AE771:AE794" si="160">IF(DAY(B771+1)=1,AC771,"")</f>
        <v/>
      </c>
      <c r="AF771" s="74">
        <f t="shared" ref="AF771:AF794" si="161">MAX(C771:AA771)</f>
        <v>1336.06</v>
      </c>
      <c r="AG771" s="75" t="str">
        <f t="shared" ref="AG771:AG794" si="162">INDEX($C$2:$Z$2,MATCH(AF771,C771:Z771,0))</f>
        <v>12:00</v>
      </c>
      <c r="AH771" s="74">
        <f t="shared" ref="AH771:AH794" si="163">SUM(C771:AA771)</f>
        <v>30599.91</v>
      </c>
      <c r="AI771" s="73" t="str">
        <f t="shared" ref="AI771:AI794" si="164">IF(AE771&lt;&gt;"",SUMIFS(AF:AF,AC:AC,AC771,AB:AB,AB771),"")</f>
        <v/>
      </c>
      <c r="AJ771" s="73" t="str">
        <f t="shared" ref="AJ771:AJ794" si="165">IF(AI771="","",_xlfn.MAXIFS(AF:AF,AC:AC,AC771,AB:AB,AB771))</f>
        <v/>
      </c>
      <c r="AK771" s="73" t="str">
        <f t="shared" ref="AK771:AK794" si="166">IF(AI771="","",_xlfn.MAXIFS(AH:AH,AC:AC,AC771,AB:AB,AB771))</f>
        <v/>
      </c>
      <c r="AL771" s="72" t="str">
        <f t="shared" ref="AL771:AL794" si="167">IF(AI771&lt;&gt;"",INDEX(B:B,MATCH(AJ771,AF:AF,0)),"")</f>
        <v/>
      </c>
      <c r="AM771" s="71" t="str">
        <f t="shared" ref="AM771:AM794" si="168">IF(AI771&lt;&gt;"",INDEX(AG:AG,MATCH(AJ771,AF:AF,0)),"")</f>
        <v/>
      </c>
    </row>
    <row r="772" spans="2:39" ht="13.8" thickBot="1">
      <c r="B772" s="79">
        <v>44904</v>
      </c>
      <c r="C772" s="78">
        <f>'2019 PSUI Customer Load'!C772+'2019 PSUI Customer Gen'!C772</f>
        <v>1165.01</v>
      </c>
      <c r="D772" s="78">
        <f>'2019 PSUI Customer Load'!D772+'2019 PSUI Customer Gen'!D772</f>
        <v>1157.69</v>
      </c>
      <c r="E772" s="78">
        <f>'2019 PSUI Customer Load'!E772+'2019 PSUI Customer Gen'!E772</f>
        <v>1167.01</v>
      </c>
      <c r="F772" s="78">
        <f>'2019 PSUI Customer Load'!F772+'2019 PSUI Customer Gen'!F772</f>
        <v>1165.68</v>
      </c>
      <c r="G772" s="78">
        <f>'2019 PSUI Customer Load'!G772+'2019 PSUI Customer Gen'!G772</f>
        <v>1163.54</v>
      </c>
      <c r="H772" s="78">
        <f>'2019 PSUI Customer Load'!H772+'2019 PSUI Customer Gen'!H772</f>
        <v>1194.79</v>
      </c>
      <c r="I772" s="78">
        <f>'2019 PSUI Customer Load'!I772+'2019 PSUI Customer Gen'!I772</f>
        <v>1234.77</v>
      </c>
      <c r="J772" s="78">
        <f>'2019 PSUI Customer Load'!J772+'2019 PSUI Customer Gen'!J772</f>
        <v>1334.1</v>
      </c>
      <c r="K772" s="78">
        <f>'2019 PSUI Customer Load'!K772+'2019 PSUI Customer Gen'!K772</f>
        <v>1335.74</v>
      </c>
      <c r="L772" s="78">
        <f>'2019 PSUI Customer Load'!L772+'2019 PSUI Customer Gen'!L772</f>
        <v>1345.47</v>
      </c>
      <c r="M772" s="78">
        <f>'2019 PSUI Customer Load'!M772+'2019 PSUI Customer Gen'!M772</f>
        <v>1373.79</v>
      </c>
      <c r="N772" s="78">
        <f>'2019 PSUI Customer Load'!N772+'2019 PSUI Customer Gen'!N772</f>
        <v>1390.1</v>
      </c>
      <c r="O772" s="78">
        <f>'2019 PSUI Customer Load'!O772+'2019 PSUI Customer Gen'!O772</f>
        <v>1352.16</v>
      </c>
      <c r="P772" s="78">
        <f>'2019 PSUI Customer Load'!P772+'2019 PSUI Customer Gen'!P772</f>
        <v>1354.88</v>
      </c>
      <c r="Q772" s="78">
        <f>'2019 PSUI Customer Load'!Q772+'2019 PSUI Customer Gen'!Q772</f>
        <v>1345.61</v>
      </c>
      <c r="R772" s="78">
        <f>'2019 PSUI Customer Load'!R772+'2019 PSUI Customer Gen'!R772</f>
        <v>1341.69</v>
      </c>
      <c r="S772" s="78">
        <f>'2019 PSUI Customer Load'!S772+'2019 PSUI Customer Gen'!S772</f>
        <v>1333.68</v>
      </c>
      <c r="T772" s="78">
        <f>'2019 PSUI Customer Load'!T772+'2019 PSUI Customer Gen'!T772</f>
        <v>1284.26</v>
      </c>
      <c r="U772" s="78">
        <f>'2019 PSUI Customer Load'!U772+'2019 PSUI Customer Gen'!U772</f>
        <v>1260.5999999999999</v>
      </c>
      <c r="V772" s="78">
        <f>'2019 PSUI Customer Load'!V772+'2019 PSUI Customer Gen'!V772</f>
        <v>1243.55</v>
      </c>
      <c r="W772" s="78">
        <f>'2019 PSUI Customer Load'!W772+'2019 PSUI Customer Gen'!W772</f>
        <v>1225.8399999999999</v>
      </c>
      <c r="X772" s="78">
        <f>'2019 PSUI Customer Load'!X772+'2019 PSUI Customer Gen'!X772</f>
        <v>1207.19</v>
      </c>
      <c r="Y772" s="78">
        <f>'2019 PSUI Customer Load'!Y772+'2019 PSUI Customer Gen'!Y772</f>
        <v>1186.96</v>
      </c>
      <c r="Z772" s="78">
        <f>'2019 PSUI Customer Load'!Z772+'2019 PSUI Customer Gen'!Z772</f>
        <v>1149.22</v>
      </c>
      <c r="AA772" s="86">
        <f t="shared" si="156"/>
        <v>1390.1</v>
      </c>
      <c r="AB772" s="77">
        <f t="shared" si="157"/>
        <v>2022</v>
      </c>
      <c r="AC772" s="76">
        <f t="shared" si="158"/>
        <v>12</v>
      </c>
      <c r="AD772" s="76" t="str">
        <f t="shared" si="159"/>
        <v/>
      </c>
      <c r="AE772" s="76" t="str">
        <f t="shared" si="160"/>
        <v/>
      </c>
      <c r="AF772" s="74">
        <f t="shared" si="161"/>
        <v>1390.1</v>
      </c>
      <c r="AG772" s="75" t="str">
        <f t="shared" si="162"/>
        <v>12:00</v>
      </c>
      <c r="AH772" s="74">
        <f t="shared" si="163"/>
        <v>31703.429999999993</v>
      </c>
      <c r="AI772" s="73" t="str">
        <f t="shared" si="164"/>
        <v/>
      </c>
      <c r="AJ772" s="73" t="str">
        <f t="shared" si="165"/>
        <v/>
      </c>
      <c r="AK772" s="73" t="str">
        <f t="shared" si="166"/>
        <v/>
      </c>
      <c r="AL772" s="72" t="str">
        <f t="shared" si="167"/>
        <v/>
      </c>
      <c r="AM772" s="71" t="str">
        <f t="shared" si="168"/>
        <v/>
      </c>
    </row>
    <row r="773" spans="2:39" ht="13.8" thickBot="1">
      <c r="B773" s="79">
        <v>44905</v>
      </c>
      <c r="C773" s="78">
        <f>'2019 PSUI Customer Load'!C773+'2019 PSUI Customer Gen'!C773</f>
        <v>1147.2</v>
      </c>
      <c r="D773" s="78">
        <f>'2019 PSUI Customer Load'!D773+'2019 PSUI Customer Gen'!D773</f>
        <v>1147.79</v>
      </c>
      <c r="E773" s="78">
        <f>'2019 PSUI Customer Load'!E773+'2019 PSUI Customer Gen'!E773</f>
        <v>1146.57</v>
      </c>
      <c r="F773" s="78">
        <f>'2019 PSUI Customer Load'!F773+'2019 PSUI Customer Gen'!F773</f>
        <v>1155.42</v>
      </c>
      <c r="G773" s="78">
        <f>'2019 PSUI Customer Load'!G773+'2019 PSUI Customer Gen'!G773</f>
        <v>1154.48</v>
      </c>
      <c r="H773" s="78">
        <f>'2019 PSUI Customer Load'!H773+'2019 PSUI Customer Gen'!H773</f>
        <v>1156.6099999999999</v>
      </c>
      <c r="I773" s="78">
        <f>'2019 PSUI Customer Load'!I773+'2019 PSUI Customer Gen'!I773</f>
        <v>1179.3599999999999</v>
      </c>
      <c r="J773" s="78">
        <f>'2019 PSUI Customer Load'!J773+'2019 PSUI Customer Gen'!J773</f>
        <v>1231.72</v>
      </c>
      <c r="K773" s="78">
        <f>'2019 PSUI Customer Load'!K773+'2019 PSUI Customer Gen'!K773</f>
        <v>1239.7</v>
      </c>
      <c r="L773" s="78">
        <f>'2019 PSUI Customer Load'!L773+'2019 PSUI Customer Gen'!L773</f>
        <v>1240.79</v>
      </c>
      <c r="M773" s="78">
        <f>'2019 PSUI Customer Load'!M773+'2019 PSUI Customer Gen'!M773</f>
        <v>1254.8900000000001</v>
      </c>
      <c r="N773" s="78">
        <f>'2019 PSUI Customer Load'!N773+'2019 PSUI Customer Gen'!N773</f>
        <v>1270.05</v>
      </c>
      <c r="O773" s="78">
        <f>'2019 PSUI Customer Load'!O773+'2019 PSUI Customer Gen'!O773</f>
        <v>1221.68</v>
      </c>
      <c r="P773" s="78">
        <f>'2019 PSUI Customer Load'!P773+'2019 PSUI Customer Gen'!P773</f>
        <v>1226.54</v>
      </c>
      <c r="Q773" s="78">
        <f>'2019 PSUI Customer Load'!Q773+'2019 PSUI Customer Gen'!Q773</f>
        <v>1220.07</v>
      </c>
      <c r="R773" s="78">
        <f>'2019 PSUI Customer Load'!R773+'2019 PSUI Customer Gen'!R773</f>
        <v>1230.99</v>
      </c>
      <c r="S773" s="78">
        <f>'2019 PSUI Customer Load'!S773+'2019 PSUI Customer Gen'!S773</f>
        <v>1235.99</v>
      </c>
      <c r="T773" s="78">
        <f>'2019 PSUI Customer Load'!T773+'2019 PSUI Customer Gen'!T773</f>
        <v>1204.1099999999999</v>
      </c>
      <c r="U773" s="78">
        <f>'2019 PSUI Customer Load'!U773+'2019 PSUI Customer Gen'!U773</f>
        <v>1198.68</v>
      </c>
      <c r="V773" s="78">
        <f>'2019 PSUI Customer Load'!V773+'2019 PSUI Customer Gen'!V773</f>
        <v>1197.1099999999999</v>
      </c>
      <c r="W773" s="78">
        <f>'2019 PSUI Customer Load'!W773+'2019 PSUI Customer Gen'!W773</f>
        <v>1184.96</v>
      </c>
      <c r="X773" s="78">
        <f>'2019 PSUI Customer Load'!X773+'2019 PSUI Customer Gen'!X773</f>
        <v>1184.96</v>
      </c>
      <c r="Y773" s="78">
        <f>'2019 PSUI Customer Load'!Y773+'2019 PSUI Customer Gen'!Y773</f>
        <v>1155.04</v>
      </c>
      <c r="Z773" s="78">
        <f>'2019 PSUI Customer Load'!Z773+'2019 PSUI Customer Gen'!Z773</f>
        <v>1141.8800000000001</v>
      </c>
      <c r="AA773" s="86">
        <f t="shared" si="156"/>
        <v>1270.05</v>
      </c>
      <c r="AB773" s="77">
        <f t="shared" si="157"/>
        <v>2022</v>
      </c>
      <c r="AC773" s="76">
        <f t="shared" si="158"/>
        <v>12</v>
      </c>
      <c r="AD773" s="76" t="str">
        <f t="shared" si="159"/>
        <v/>
      </c>
      <c r="AE773" s="76" t="str">
        <f t="shared" si="160"/>
        <v/>
      </c>
      <c r="AF773" s="74">
        <f t="shared" si="161"/>
        <v>1270.05</v>
      </c>
      <c r="AG773" s="75" t="str">
        <f t="shared" si="162"/>
        <v>12:00</v>
      </c>
      <c r="AH773" s="74">
        <f t="shared" si="163"/>
        <v>29996.640000000003</v>
      </c>
      <c r="AI773" s="73" t="str">
        <f t="shared" si="164"/>
        <v/>
      </c>
      <c r="AJ773" s="73" t="str">
        <f t="shared" si="165"/>
        <v/>
      </c>
      <c r="AK773" s="73" t="str">
        <f t="shared" si="166"/>
        <v/>
      </c>
      <c r="AL773" s="72" t="str">
        <f t="shared" si="167"/>
        <v/>
      </c>
      <c r="AM773" s="71" t="str">
        <f t="shared" si="168"/>
        <v/>
      </c>
    </row>
    <row r="774" spans="2:39" ht="13.8" thickBot="1">
      <c r="B774" s="79">
        <v>44906</v>
      </c>
      <c r="C774" s="78">
        <f>'2019 PSUI Customer Load'!C774+'2019 PSUI Customer Gen'!C774</f>
        <v>1149.4000000000001</v>
      </c>
      <c r="D774" s="78">
        <f>'2019 PSUI Customer Load'!D774+'2019 PSUI Customer Gen'!D774</f>
        <v>1146.5999999999999</v>
      </c>
      <c r="E774" s="78">
        <f>'2019 PSUI Customer Load'!E774+'2019 PSUI Customer Gen'!E774</f>
        <v>1141.77</v>
      </c>
      <c r="F774" s="78">
        <f>'2019 PSUI Customer Load'!F774+'2019 PSUI Customer Gen'!F774</f>
        <v>1135.26</v>
      </c>
      <c r="G774" s="78">
        <f>'2019 PSUI Customer Load'!G774+'2019 PSUI Customer Gen'!G774</f>
        <v>1127.28</v>
      </c>
      <c r="H774" s="78">
        <f>'2019 PSUI Customer Load'!H774+'2019 PSUI Customer Gen'!H774</f>
        <v>1133.72</v>
      </c>
      <c r="I774" s="78">
        <f>'2019 PSUI Customer Load'!I774+'2019 PSUI Customer Gen'!I774</f>
        <v>1153.04</v>
      </c>
      <c r="J774" s="78">
        <f>'2019 PSUI Customer Load'!J774+'2019 PSUI Customer Gen'!J774</f>
        <v>1213.49</v>
      </c>
      <c r="K774" s="78">
        <f>'2019 PSUI Customer Load'!K774+'2019 PSUI Customer Gen'!K774</f>
        <v>1230.1099999999999</v>
      </c>
      <c r="L774" s="78">
        <f>'2019 PSUI Customer Load'!L774+'2019 PSUI Customer Gen'!L774</f>
        <v>1217.0899999999999</v>
      </c>
      <c r="M774" s="78">
        <f>'2019 PSUI Customer Load'!M774+'2019 PSUI Customer Gen'!M774</f>
        <v>1212.82</v>
      </c>
      <c r="N774" s="78">
        <f>'2019 PSUI Customer Load'!N774+'2019 PSUI Customer Gen'!N774</f>
        <v>1224.4100000000001</v>
      </c>
      <c r="O774" s="78">
        <f>'2019 PSUI Customer Load'!O774+'2019 PSUI Customer Gen'!O774</f>
        <v>1180.69</v>
      </c>
      <c r="P774" s="78">
        <f>'2019 PSUI Customer Load'!P774+'2019 PSUI Customer Gen'!P774</f>
        <v>1170.23</v>
      </c>
      <c r="Q774" s="78">
        <f>'2019 PSUI Customer Load'!Q774+'2019 PSUI Customer Gen'!Q774</f>
        <v>1178.3800000000001</v>
      </c>
      <c r="R774" s="78">
        <f>'2019 PSUI Customer Load'!R774+'2019 PSUI Customer Gen'!R774</f>
        <v>1169.98</v>
      </c>
      <c r="S774" s="78">
        <f>'2019 PSUI Customer Load'!S774+'2019 PSUI Customer Gen'!S774</f>
        <v>1184.58</v>
      </c>
      <c r="T774" s="78">
        <f>'2019 PSUI Customer Load'!T774+'2019 PSUI Customer Gen'!T774</f>
        <v>1163.05</v>
      </c>
      <c r="U774" s="78">
        <f>'2019 PSUI Customer Load'!U774+'2019 PSUI Customer Gen'!U774</f>
        <v>1173.45</v>
      </c>
      <c r="V774" s="78">
        <f>'2019 PSUI Customer Load'!V774+'2019 PSUI Customer Gen'!V774</f>
        <v>1156.02</v>
      </c>
      <c r="W774" s="78">
        <f>'2019 PSUI Customer Load'!W774+'2019 PSUI Customer Gen'!W774</f>
        <v>1149.05</v>
      </c>
      <c r="X774" s="78">
        <f>'2019 PSUI Customer Load'!X774+'2019 PSUI Customer Gen'!X774</f>
        <v>1161.72</v>
      </c>
      <c r="Y774" s="78">
        <f>'2019 PSUI Customer Load'!Y774+'2019 PSUI Customer Gen'!Y774</f>
        <v>1132.43</v>
      </c>
      <c r="Z774" s="78">
        <f>'2019 PSUI Customer Load'!Z774+'2019 PSUI Customer Gen'!Z774</f>
        <v>1140.27</v>
      </c>
      <c r="AA774" s="86">
        <f t="shared" si="156"/>
        <v>1230.1099999999999</v>
      </c>
      <c r="AB774" s="77">
        <f t="shared" si="157"/>
        <v>2022</v>
      </c>
      <c r="AC774" s="76">
        <f t="shared" si="158"/>
        <v>12</v>
      </c>
      <c r="AD774" s="76" t="str">
        <f t="shared" si="159"/>
        <v/>
      </c>
      <c r="AE774" s="76" t="str">
        <f t="shared" si="160"/>
        <v/>
      </c>
      <c r="AF774" s="74">
        <f t="shared" si="161"/>
        <v>1230.1099999999999</v>
      </c>
      <c r="AG774" s="75" t="str">
        <f t="shared" si="162"/>
        <v>9:00</v>
      </c>
      <c r="AH774" s="74">
        <f t="shared" si="163"/>
        <v>29274.95</v>
      </c>
      <c r="AI774" s="73" t="str">
        <f t="shared" si="164"/>
        <v/>
      </c>
      <c r="AJ774" s="73" t="str">
        <f t="shared" si="165"/>
        <v/>
      </c>
      <c r="AK774" s="73" t="str">
        <f t="shared" si="166"/>
        <v/>
      </c>
      <c r="AL774" s="72" t="str">
        <f t="shared" si="167"/>
        <v/>
      </c>
      <c r="AM774" s="71" t="str">
        <f t="shared" si="168"/>
        <v/>
      </c>
    </row>
    <row r="775" spans="2:39" ht="13.8" thickBot="1">
      <c r="B775" s="79">
        <v>44907</v>
      </c>
      <c r="C775" s="78">
        <f>'2019 PSUI Customer Load'!C775+'2019 PSUI Customer Gen'!C775</f>
        <v>1128.58</v>
      </c>
      <c r="D775" s="78">
        <f>'2019 PSUI Customer Load'!D775+'2019 PSUI Customer Gen'!D775</f>
        <v>1129.56</v>
      </c>
      <c r="E775" s="78">
        <f>'2019 PSUI Customer Load'!E775+'2019 PSUI Customer Gen'!E775</f>
        <v>1124.69</v>
      </c>
      <c r="F775" s="78">
        <f>'2019 PSUI Customer Load'!F775+'2019 PSUI Customer Gen'!F775</f>
        <v>1134.25</v>
      </c>
      <c r="G775" s="78">
        <f>'2019 PSUI Customer Load'!G775+'2019 PSUI Customer Gen'!G775</f>
        <v>1137.54</v>
      </c>
      <c r="H775" s="78">
        <f>'2019 PSUI Customer Load'!H775+'2019 PSUI Customer Gen'!H775</f>
        <v>1162.42</v>
      </c>
      <c r="I775" s="78">
        <f>'2019 PSUI Customer Load'!I775+'2019 PSUI Customer Gen'!I775</f>
        <v>1186.43</v>
      </c>
      <c r="J775" s="78">
        <f>'2019 PSUI Customer Load'!J775+'2019 PSUI Customer Gen'!J775</f>
        <v>1311.94</v>
      </c>
      <c r="K775" s="78">
        <f>'2019 PSUI Customer Load'!K775+'2019 PSUI Customer Gen'!K775</f>
        <v>1339.87</v>
      </c>
      <c r="L775" s="78">
        <f>'2019 PSUI Customer Load'!L775+'2019 PSUI Customer Gen'!L775</f>
        <v>1367.42</v>
      </c>
      <c r="M775" s="78">
        <f>'2019 PSUI Customer Load'!M775+'2019 PSUI Customer Gen'!M775</f>
        <v>1389.05</v>
      </c>
      <c r="N775" s="78">
        <f>'2019 PSUI Customer Load'!N775+'2019 PSUI Customer Gen'!N775</f>
        <v>1412.53</v>
      </c>
      <c r="O775" s="78">
        <f>'2019 PSUI Customer Load'!O775+'2019 PSUI Customer Gen'!O775</f>
        <v>1396.19</v>
      </c>
      <c r="P775" s="78">
        <f>'2019 PSUI Customer Load'!P775+'2019 PSUI Customer Gen'!P775</f>
        <v>1381.21</v>
      </c>
      <c r="Q775" s="78">
        <f>'2019 PSUI Customer Load'!Q775+'2019 PSUI Customer Gen'!Q775</f>
        <v>1387.79</v>
      </c>
      <c r="R775" s="78">
        <f>'2019 PSUI Customer Load'!R775+'2019 PSUI Customer Gen'!R775</f>
        <v>1414.77</v>
      </c>
      <c r="S775" s="78">
        <f>'2019 PSUI Customer Load'!S775+'2019 PSUI Customer Gen'!S775</f>
        <v>1392.27</v>
      </c>
      <c r="T775" s="78">
        <f>'2019 PSUI Customer Load'!T775+'2019 PSUI Customer Gen'!T775</f>
        <v>1340.5</v>
      </c>
      <c r="U775" s="78">
        <f>'2019 PSUI Customer Load'!U775+'2019 PSUI Customer Gen'!U775</f>
        <v>1307.6400000000001</v>
      </c>
      <c r="V775" s="78">
        <f>'2019 PSUI Customer Load'!V775+'2019 PSUI Customer Gen'!V775</f>
        <v>1297.0999999999999</v>
      </c>
      <c r="W775" s="78">
        <f>'2019 PSUI Customer Load'!W775+'2019 PSUI Customer Gen'!W775</f>
        <v>1279.53</v>
      </c>
      <c r="X775" s="78">
        <f>'2019 PSUI Customer Load'!X775+'2019 PSUI Customer Gen'!X775</f>
        <v>1248.52</v>
      </c>
      <c r="Y775" s="78">
        <f>'2019 PSUI Customer Load'!Y775+'2019 PSUI Customer Gen'!Y775</f>
        <v>1239.8399999999999</v>
      </c>
      <c r="Z775" s="78">
        <f>'2019 PSUI Customer Load'!Z775+'2019 PSUI Customer Gen'!Z775</f>
        <v>1206.24</v>
      </c>
      <c r="AA775" s="86">
        <f t="shared" si="156"/>
        <v>1414.77</v>
      </c>
      <c r="AB775" s="77">
        <f t="shared" si="157"/>
        <v>2022</v>
      </c>
      <c r="AC775" s="76">
        <f t="shared" si="158"/>
        <v>12</v>
      </c>
      <c r="AD775" s="76" t="str">
        <f t="shared" si="159"/>
        <v/>
      </c>
      <c r="AE775" s="76" t="str">
        <f t="shared" si="160"/>
        <v/>
      </c>
      <c r="AF775" s="74">
        <f t="shared" si="161"/>
        <v>1414.77</v>
      </c>
      <c r="AG775" s="75" t="str">
        <f t="shared" si="162"/>
        <v>16:00</v>
      </c>
      <c r="AH775" s="74">
        <f t="shared" si="163"/>
        <v>32130.65</v>
      </c>
      <c r="AI775" s="73" t="str">
        <f t="shared" si="164"/>
        <v/>
      </c>
      <c r="AJ775" s="73" t="str">
        <f t="shared" si="165"/>
        <v/>
      </c>
      <c r="AK775" s="73" t="str">
        <f t="shared" si="166"/>
        <v/>
      </c>
      <c r="AL775" s="72" t="str">
        <f t="shared" si="167"/>
        <v/>
      </c>
      <c r="AM775" s="71" t="str">
        <f t="shared" si="168"/>
        <v/>
      </c>
    </row>
    <row r="776" spans="2:39" ht="13.8" thickBot="1">
      <c r="B776" s="79">
        <v>44908</v>
      </c>
      <c r="C776" s="78">
        <f>'2019 PSUI Customer Load'!C776+'2019 PSUI Customer Gen'!C776</f>
        <v>1210.1600000000001</v>
      </c>
      <c r="D776" s="78">
        <f>'2019 PSUI Customer Load'!D776+'2019 PSUI Customer Gen'!D776</f>
        <v>1209.08</v>
      </c>
      <c r="E776" s="78">
        <f>'2019 PSUI Customer Load'!E776+'2019 PSUI Customer Gen'!E776</f>
        <v>1202.3900000000001</v>
      </c>
      <c r="F776" s="78">
        <f>'2019 PSUI Customer Load'!F776+'2019 PSUI Customer Gen'!F776</f>
        <v>1222.1300000000001</v>
      </c>
      <c r="G776" s="78">
        <f>'2019 PSUI Customer Load'!G776+'2019 PSUI Customer Gen'!G776</f>
        <v>1214.57</v>
      </c>
      <c r="H776" s="78">
        <f>'2019 PSUI Customer Load'!H776+'2019 PSUI Customer Gen'!H776</f>
        <v>1234.17</v>
      </c>
      <c r="I776" s="78">
        <f>'2019 PSUI Customer Load'!I776+'2019 PSUI Customer Gen'!I776</f>
        <v>1284.05</v>
      </c>
      <c r="J776" s="78">
        <f>'2019 PSUI Customer Load'!J776+'2019 PSUI Customer Gen'!J776</f>
        <v>1390.2</v>
      </c>
      <c r="K776" s="78">
        <f>'2019 PSUI Customer Load'!K776+'2019 PSUI Customer Gen'!K776</f>
        <v>1404.13</v>
      </c>
      <c r="L776" s="78">
        <f>'2019 PSUI Customer Load'!L776+'2019 PSUI Customer Gen'!L776</f>
        <v>1405.67</v>
      </c>
      <c r="M776" s="78">
        <f>'2019 PSUI Customer Load'!M776+'2019 PSUI Customer Gen'!M776</f>
        <v>1402.94</v>
      </c>
      <c r="N776" s="78">
        <f>'2019 PSUI Customer Load'!N776+'2019 PSUI Customer Gen'!N776</f>
        <v>1441.2</v>
      </c>
      <c r="O776" s="78">
        <f>'2019 PSUI Customer Load'!O776+'2019 PSUI Customer Gen'!O776</f>
        <v>1375.99</v>
      </c>
      <c r="P776" s="78">
        <f>'2019 PSUI Customer Load'!P776+'2019 PSUI Customer Gen'!P776</f>
        <v>1371.3</v>
      </c>
      <c r="Q776" s="78">
        <f>'2019 PSUI Customer Load'!Q776+'2019 PSUI Customer Gen'!Q776</f>
        <v>1345.3</v>
      </c>
      <c r="R776" s="78">
        <f>'2019 PSUI Customer Load'!R776+'2019 PSUI Customer Gen'!R776</f>
        <v>1367.21</v>
      </c>
      <c r="S776" s="78">
        <f>'2019 PSUI Customer Load'!S776+'2019 PSUI Customer Gen'!S776</f>
        <v>1347.36</v>
      </c>
      <c r="T776" s="78">
        <f>'2019 PSUI Customer Load'!T776+'2019 PSUI Customer Gen'!T776</f>
        <v>1321.01</v>
      </c>
      <c r="U776" s="78">
        <f>'2019 PSUI Customer Load'!U776+'2019 PSUI Customer Gen'!U776</f>
        <v>1308.1600000000001</v>
      </c>
      <c r="V776" s="78">
        <f>'2019 PSUI Customer Load'!V776+'2019 PSUI Customer Gen'!V776</f>
        <v>1302.81</v>
      </c>
      <c r="W776" s="78">
        <f>'2019 PSUI Customer Load'!W776+'2019 PSUI Customer Gen'!W776</f>
        <v>1262.42</v>
      </c>
      <c r="X776" s="78">
        <f>'2019 PSUI Customer Load'!X776+'2019 PSUI Customer Gen'!X776</f>
        <v>1241.28</v>
      </c>
      <c r="Y776" s="78">
        <f>'2019 PSUI Customer Load'!Y776+'2019 PSUI Customer Gen'!Y776</f>
        <v>1229.2</v>
      </c>
      <c r="Z776" s="78">
        <f>'2019 PSUI Customer Load'!Z776+'2019 PSUI Customer Gen'!Z776</f>
        <v>1211.8800000000001</v>
      </c>
      <c r="AA776" s="86">
        <f t="shared" si="156"/>
        <v>1441.2</v>
      </c>
      <c r="AB776" s="77">
        <f t="shared" si="157"/>
        <v>2022</v>
      </c>
      <c r="AC776" s="76">
        <f t="shared" si="158"/>
        <v>12</v>
      </c>
      <c r="AD776" s="76" t="str">
        <f t="shared" si="159"/>
        <v/>
      </c>
      <c r="AE776" s="76" t="str">
        <f t="shared" si="160"/>
        <v/>
      </c>
      <c r="AF776" s="74">
        <f t="shared" si="161"/>
        <v>1441.2</v>
      </c>
      <c r="AG776" s="75" t="str">
        <f t="shared" si="162"/>
        <v>12:00</v>
      </c>
      <c r="AH776" s="74">
        <f t="shared" si="163"/>
        <v>32745.81</v>
      </c>
      <c r="AI776" s="73" t="str">
        <f t="shared" si="164"/>
        <v/>
      </c>
      <c r="AJ776" s="73" t="str">
        <f t="shared" si="165"/>
        <v/>
      </c>
      <c r="AK776" s="73" t="str">
        <f t="shared" si="166"/>
        <v/>
      </c>
      <c r="AL776" s="72" t="str">
        <f t="shared" si="167"/>
        <v/>
      </c>
      <c r="AM776" s="71" t="str">
        <f t="shared" si="168"/>
        <v/>
      </c>
    </row>
    <row r="777" spans="2:39" ht="13.8" thickBot="1">
      <c r="B777" s="79">
        <v>44909</v>
      </c>
      <c r="C777" s="78">
        <f>'2019 PSUI Customer Load'!C777+'2019 PSUI Customer Gen'!C777</f>
        <v>1203.3</v>
      </c>
      <c r="D777" s="78">
        <f>'2019 PSUI Customer Load'!D777+'2019 PSUI Customer Gen'!D777</f>
        <v>1188.81</v>
      </c>
      <c r="E777" s="78">
        <f>'2019 PSUI Customer Load'!E777+'2019 PSUI Customer Gen'!E777</f>
        <v>1205.54</v>
      </c>
      <c r="F777" s="78">
        <f>'2019 PSUI Customer Load'!F777+'2019 PSUI Customer Gen'!F777</f>
        <v>1218.1400000000001</v>
      </c>
      <c r="G777" s="78">
        <f>'2019 PSUI Customer Load'!G777+'2019 PSUI Customer Gen'!G777</f>
        <v>1214.96</v>
      </c>
      <c r="H777" s="78">
        <f>'2019 PSUI Customer Load'!H777+'2019 PSUI Customer Gen'!H777</f>
        <v>1240.79</v>
      </c>
      <c r="I777" s="78">
        <f>'2019 PSUI Customer Load'!I777+'2019 PSUI Customer Gen'!I777</f>
        <v>1272.08</v>
      </c>
      <c r="J777" s="78">
        <f>'2019 PSUI Customer Load'!J777+'2019 PSUI Customer Gen'!J777</f>
        <v>1376.66</v>
      </c>
      <c r="K777" s="78">
        <f>'2019 PSUI Customer Load'!K777+'2019 PSUI Customer Gen'!K777</f>
        <v>1377.6</v>
      </c>
      <c r="L777" s="78">
        <f>'2019 PSUI Customer Load'!L777+'2019 PSUI Customer Gen'!L777</f>
        <v>1396.54</v>
      </c>
      <c r="M777" s="78">
        <f>'2019 PSUI Customer Load'!M777+'2019 PSUI Customer Gen'!M777</f>
        <v>1423.56</v>
      </c>
      <c r="N777" s="78">
        <f>'2019 PSUI Customer Load'!N777+'2019 PSUI Customer Gen'!N777</f>
        <v>1443.7750000000001</v>
      </c>
      <c r="O777" s="78">
        <f>'2019 PSUI Customer Load'!O777+'2019 PSUI Customer Gen'!O777</f>
        <v>1439.3150000000001</v>
      </c>
      <c r="P777" s="78">
        <f>'2019 PSUI Customer Load'!P777+'2019 PSUI Customer Gen'!P777</f>
        <v>1399.395</v>
      </c>
      <c r="Q777" s="78">
        <f>'2019 PSUI Customer Load'!Q777+'2019 PSUI Customer Gen'!Q777</f>
        <v>1379.145</v>
      </c>
      <c r="R777" s="78">
        <f>'2019 PSUI Customer Load'!R777+'2019 PSUI Customer Gen'!R777</f>
        <v>1395.6990000000001</v>
      </c>
      <c r="S777" s="78">
        <f>'2019 PSUI Customer Load'!S777+'2019 PSUI Customer Gen'!S777</f>
        <v>1355.586</v>
      </c>
      <c r="T777" s="78">
        <f>'2019 PSUI Customer Load'!T777+'2019 PSUI Customer Gen'!T777</f>
        <v>1334.825</v>
      </c>
      <c r="U777" s="78">
        <f>'2019 PSUI Customer Load'!U777+'2019 PSUI Customer Gen'!U777</f>
        <v>1305.223</v>
      </c>
      <c r="V777" s="78">
        <f>'2019 PSUI Customer Load'!V777+'2019 PSUI Customer Gen'!V777</f>
        <v>1304.1369999999999</v>
      </c>
      <c r="W777" s="78">
        <f>'2019 PSUI Customer Load'!W777+'2019 PSUI Customer Gen'!W777</f>
        <v>1277.7289999999998</v>
      </c>
      <c r="X777" s="78">
        <f>'2019 PSUI Customer Load'!X777+'2019 PSUI Customer Gen'!X777</f>
        <v>1275.9930000000002</v>
      </c>
      <c r="Y777" s="78">
        <f>'2019 PSUI Customer Load'!Y777+'2019 PSUI Customer Gen'!Y777</f>
        <v>1245.183</v>
      </c>
      <c r="Z777" s="78">
        <f>'2019 PSUI Customer Load'!Z777+'2019 PSUI Customer Gen'!Z777</f>
        <v>1219.2640000000001</v>
      </c>
      <c r="AA777" s="86">
        <f t="shared" si="156"/>
        <v>1443.7750000000001</v>
      </c>
      <c r="AB777" s="77">
        <f t="shared" si="157"/>
        <v>2022</v>
      </c>
      <c r="AC777" s="76">
        <f t="shared" si="158"/>
        <v>12</v>
      </c>
      <c r="AD777" s="76" t="str">
        <f t="shared" si="159"/>
        <v/>
      </c>
      <c r="AE777" s="76" t="str">
        <f t="shared" si="160"/>
        <v/>
      </c>
      <c r="AF777" s="74">
        <f t="shared" si="161"/>
        <v>1443.7750000000001</v>
      </c>
      <c r="AG777" s="75" t="str">
        <f t="shared" si="162"/>
        <v>12:00</v>
      </c>
      <c r="AH777" s="74">
        <f t="shared" si="163"/>
        <v>32937.023999999998</v>
      </c>
      <c r="AI777" s="73" t="str">
        <f t="shared" si="164"/>
        <v/>
      </c>
      <c r="AJ777" s="73" t="str">
        <f t="shared" si="165"/>
        <v/>
      </c>
      <c r="AK777" s="73" t="str">
        <f t="shared" si="166"/>
        <v/>
      </c>
      <c r="AL777" s="72" t="str">
        <f t="shared" si="167"/>
        <v/>
      </c>
      <c r="AM777" s="71" t="str">
        <f t="shared" si="168"/>
        <v/>
      </c>
    </row>
    <row r="778" spans="2:39" ht="13.8" thickBot="1">
      <c r="B778" s="79">
        <v>44910</v>
      </c>
      <c r="C778" s="78">
        <f>'2019 PSUI Customer Load'!C778+'2019 PSUI Customer Gen'!C778</f>
        <v>1227.769</v>
      </c>
      <c r="D778" s="78">
        <f>'2019 PSUI Customer Load'!D778+'2019 PSUI Customer Gen'!D778</f>
        <v>1205.9359999999999</v>
      </c>
      <c r="E778" s="78">
        <f>'2019 PSUI Customer Load'!E778+'2019 PSUI Customer Gen'!E778</f>
        <v>1211.961</v>
      </c>
      <c r="F778" s="78">
        <f>'2019 PSUI Customer Load'!F778+'2019 PSUI Customer Gen'!F778</f>
        <v>1219.17</v>
      </c>
      <c r="G778" s="78">
        <f>'2019 PSUI Customer Load'!G778+'2019 PSUI Customer Gen'!G778</f>
        <v>1224.415</v>
      </c>
      <c r="H778" s="78">
        <f>'2019 PSUI Customer Load'!H778+'2019 PSUI Customer Gen'!H778</f>
        <v>1239.856</v>
      </c>
      <c r="I778" s="78">
        <f>'2019 PSUI Customer Load'!I778+'2019 PSUI Customer Gen'!I778</f>
        <v>1287.2829999999999</v>
      </c>
      <c r="J778" s="78">
        <f>'2019 PSUI Customer Load'!J778+'2019 PSUI Customer Gen'!J778</f>
        <v>1398.57</v>
      </c>
      <c r="K778" s="78">
        <f>'2019 PSUI Customer Load'!K778+'2019 PSUI Customer Gen'!K778</f>
        <v>1384.748</v>
      </c>
      <c r="L778" s="78">
        <f>'2019 PSUI Customer Load'!L778+'2019 PSUI Customer Gen'!L778</f>
        <v>1414.001</v>
      </c>
      <c r="M778" s="78">
        <f>'2019 PSUI Customer Load'!M778+'2019 PSUI Customer Gen'!M778</f>
        <v>1455.2630000000001</v>
      </c>
      <c r="N778" s="78">
        <f>'2019 PSUI Customer Load'!N778+'2019 PSUI Customer Gen'!N778</f>
        <v>1438.87</v>
      </c>
      <c r="O778" s="78">
        <f>'2019 PSUI Customer Load'!O778+'2019 PSUI Customer Gen'!O778</f>
        <v>1419.8929999999998</v>
      </c>
      <c r="P778" s="78">
        <f>'2019 PSUI Customer Load'!P778+'2019 PSUI Customer Gen'!P778</f>
        <v>1405.9749999999999</v>
      </c>
      <c r="Q778" s="78">
        <f>'2019 PSUI Customer Load'!Q778+'2019 PSUI Customer Gen'!Q778</f>
        <v>1422.075</v>
      </c>
      <c r="R778" s="78">
        <f>'2019 PSUI Customer Load'!R778+'2019 PSUI Customer Gen'!R778</f>
        <v>1400.846</v>
      </c>
      <c r="S778" s="78">
        <f>'2019 PSUI Customer Load'!S778+'2019 PSUI Customer Gen'!S778</f>
        <v>1412.002</v>
      </c>
      <c r="T778" s="78">
        <f>'2019 PSUI Customer Load'!T778+'2019 PSUI Customer Gen'!T778</f>
        <v>1380.001</v>
      </c>
      <c r="U778" s="78">
        <f>'2019 PSUI Customer Load'!U778+'2019 PSUI Customer Gen'!U778</f>
        <v>1329.02</v>
      </c>
      <c r="V778" s="78">
        <f>'2019 PSUI Customer Load'!V778+'2019 PSUI Customer Gen'!V778</f>
        <v>1346.451</v>
      </c>
      <c r="W778" s="78">
        <f>'2019 PSUI Customer Load'!W778+'2019 PSUI Customer Gen'!W778</f>
        <v>1301.0840000000001</v>
      </c>
      <c r="X778" s="78">
        <f>'2019 PSUI Customer Load'!X778+'2019 PSUI Customer Gen'!X778</f>
        <v>1281.7990000000002</v>
      </c>
      <c r="Y778" s="78">
        <f>'2019 PSUI Customer Load'!Y778+'2019 PSUI Customer Gen'!Y778</f>
        <v>1277.8389999999999</v>
      </c>
      <c r="Z778" s="78">
        <f>'2019 PSUI Customer Load'!Z778+'2019 PSUI Customer Gen'!Z778</f>
        <v>1241.864</v>
      </c>
      <c r="AA778" s="86">
        <f t="shared" si="156"/>
        <v>1455.2630000000001</v>
      </c>
      <c r="AB778" s="77">
        <f t="shared" si="157"/>
        <v>2022</v>
      </c>
      <c r="AC778" s="76">
        <f t="shared" si="158"/>
        <v>12</v>
      </c>
      <c r="AD778" s="76" t="str">
        <f t="shared" si="159"/>
        <v/>
      </c>
      <c r="AE778" s="76" t="str">
        <f t="shared" si="160"/>
        <v/>
      </c>
      <c r="AF778" s="74">
        <f t="shared" si="161"/>
        <v>1455.2630000000001</v>
      </c>
      <c r="AG778" s="75" t="str">
        <f t="shared" si="162"/>
        <v>11:00</v>
      </c>
      <c r="AH778" s="74">
        <f t="shared" si="163"/>
        <v>33381.954000000005</v>
      </c>
      <c r="AI778" s="73" t="str">
        <f t="shared" si="164"/>
        <v/>
      </c>
      <c r="AJ778" s="73" t="str">
        <f t="shared" si="165"/>
        <v/>
      </c>
      <c r="AK778" s="73" t="str">
        <f t="shared" si="166"/>
        <v/>
      </c>
      <c r="AL778" s="72" t="str">
        <f t="shared" si="167"/>
        <v/>
      </c>
      <c r="AM778" s="71" t="str">
        <f t="shared" si="168"/>
        <v/>
      </c>
    </row>
    <row r="779" spans="2:39" ht="13.8" thickBot="1">
      <c r="B779" s="79">
        <v>44911</v>
      </c>
      <c r="C779" s="78">
        <f>'2019 PSUI Customer Load'!C779+'2019 PSUI Customer Gen'!C779</f>
        <v>1236.02</v>
      </c>
      <c r="D779" s="78">
        <f>'2019 PSUI Customer Load'!D779+'2019 PSUI Customer Gen'!D779</f>
        <v>1237.3790000000001</v>
      </c>
      <c r="E779" s="78">
        <f>'2019 PSUI Customer Load'!E779+'2019 PSUI Customer Gen'!E779</f>
        <v>1224.204</v>
      </c>
      <c r="F779" s="78">
        <f>'2019 PSUI Customer Load'!F779+'2019 PSUI Customer Gen'!F779</f>
        <v>1233.4669999999999</v>
      </c>
      <c r="G779" s="78">
        <f>'2019 PSUI Customer Load'!G779+'2019 PSUI Customer Gen'!G779</f>
        <v>1221.7720000000002</v>
      </c>
      <c r="H779" s="78">
        <f>'2019 PSUI Customer Load'!H779+'2019 PSUI Customer Gen'!H779</f>
        <v>1261.9859999999999</v>
      </c>
      <c r="I779" s="78">
        <f>'2019 PSUI Customer Load'!I779+'2019 PSUI Customer Gen'!I779</f>
        <v>1303.1669999999999</v>
      </c>
      <c r="J779" s="78">
        <f>'2019 PSUI Customer Load'!J779+'2019 PSUI Customer Gen'!J779</f>
        <v>1396.5170000000001</v>
      </c>
      <c r="K779" s="78">
        <f>'2019 PSUI Customer Load'!K779+'2019 PSUI Customer Gen'!K779</f>
        <v>1365.4360000000001</v>
      </c>
      <c r="L779" s="78">
        <f>'2019 PSUI Customer Load'!L779+'2019 PSUI Customer Gen'!L779</f>
        <v>1385.444</v>
      </c>
      <c r="M779" s="78">
        <f>'2019 PSUI Customer Load'!M779+'2019 PSUI Customer Gen'!M779</f>
        <v>1409.4069999999999</v>
      </c>
      <c r="N779" s="78">
        <f>'2019 PSUI Customer Load'!N779+'2019 PSUI Customer Gen'!N779</f>
        <v>1403.809</v>
      </c>
      <c r="O779" s="78">
        <f>'2019 PSUI Customer Load'!O779+'2019 PSUI Customer Gen'!O779</f>
        <v>1373.5269999999998</v>
      </c>
      <c r="P779" s="78">
        <f>'2019 PSUI Customer Load'!P779+'2019 PSUI Customer Gen'!P779</f>
        <v>1383.163</v>
      </c>
      <c r="Q779" s="78">
        <f>'2019 PSUI Customer Load'!Q779+'2019 PSUI Customer Gen'!Q779</f>
        <v>1371.644</v>
      </c>
      <c r="R779" s="78">
        <f>'2019 PSUI Customer Load'!R779+'2019 PSUI Customer Gen'!R779</f>
        <v>1372.643</v>
      </c>
      <c r="S779" s="78">
        <f>'2019 PSUI Customer Load'!S779+'2019 PSUI Customer Gen'!S779</f>
        <v>1327.5510000000002</v>
      </c>
      <c r="T779" s="78">
        <f>'2019 PSUI Customer Load'!T779+'2019 PSUI Customer Gen'!T779</f>
        <v>1312.575</v>
      </c>
      <c r="U779" s="78">
        <f>'2019 PSUI Customer Load'!U779+'2019 PSUI Customer Gen'!U779</f>
        <v>1289.876</v>
      </c>
      <c r="V779" s="78">
        <f>'2019 PSUI Customer Load'!V779+'2019 PSUI Customer Gen'!V779</f>
        <v>1265.5350000000001</v>
      </c>
      <c r="W779" s="78">
        <f>'2019 PSUI Customer Load'!W779+'2019 PSUI Customer Gen'!W779</f>
        <v>1238.9929999999999</v>
      </c>
      <c r="X779" s="78">
        <f>'2019 PSUI Customer Load'!X779+'2019 PSUI Customer Gen'!X779</f>
        <v>1245.7370000000001</v>
      </c>
      <c r="Y779" s="78">
        <f>'2019 PSUI Customer Load'!Y779+'2019 PSUI Customer Gen'!Y779</f>
        <v>1225.0419999999999</v>
      </c>
      <c r="Z779" s="78">
        <f>'2019 PSUI Customer Load'!Z779+'2019 PSUI Customer Gen'!Z779</f>
        <v>1194.502</v>
      </c>
      <c r="AA779" s="86">
        <f t="shared" si="156"/>
        <v>1409.4069999999999</v>
      </c>
      <c r="AB779" s="77">
        <f t="shared" si="157"/>
        <v>2022</v>
      </c>
      <c r="AC779" s="76">
        <f t="shared" si="158"/>
        <v>12</v>
      </c>
      <c r="AD779" s="76" t="str">
        <f t="shared" si="159"/>
        <v/>
      </c>
      <c r="AE779" s="76" t="str">
        <f t="shared" si="160"/>
        <v/>
      </c>
      <c r="AF779" s="74">
        <f t="shared" si="161"/>
        <v>1409.4069999999999</v>
      </c>
      <c r="AG779" s="75" t="str">
        <f t="shared" si="162"/>
        <v>11:00</v>
      </c>
      <c r="AH779" s="74">
        <f t="shared" si="163"/>
        <v>32688.802999999996</v>
      </c>
      <c r="AI779" s="73" t="str">
        <f t="shared" si="164"/>
        <v/>
      </c>
      <c r="AJ779" s="73" t="str">
        <f t="shared" si="165"/>
        <v/>
      </c>
      <c r="AK779" s="73" t="str">
        <f t="shared" si="166"/>
        <v/>
      </c>
      <c r="AL779" s="72" t="str">
        <f t="shared" si="167"/>
        <v/>
      </c>
      <c r="AM779" s="71" t="str">
        <f t="shared" si="168"/>
        <v/>
      </c>
    </row>
    <row r="780" spans="2:39" ht="13.8" thickBot="1">
      <c r="B780" s="79">
        <v>44912</v>
      </c>
      <c r="C780" s="78">
        <f>'2019 PSUI Customer Load'!C780+'2019 PSUI Customer Gen'!C780</f>
        <v>1187.2660000000001</v>
      </c>
      <c r="D780" s="78">
        <f>'2019 PSUI Customer Load'!D780+'2019 PSUI Customer Gen'!D780</f>
        <v>1190.77</v>
      </c>
      <c r="E780" s="78">
        <f>'2019 PSUI Customer Load'!E780+'2019 PSUI Customer Gen'!E780</f>
        <v>1188.433</v>
      </c>
      <c r="F780" s="78">
        <f>'2019 PSUI Customer Load'!F780+'2019 PSUI Customer Gen'!F780</f>
        <v>1178.5509999999999</v>
      </c>
      <c r="G780" s="78">
        <f>'2019 PSUI Customer Load'!G780+'2019 PSUI Customer Gen'!G780</f>
        <v>1185.586</v>
      </c>
      <c r="H780" s="78">
        <f>'2019 PSUI Customer Load'!H780+'2019 PSUI Customer Gen'!H780</f>
        <v>1188.057</v>
      </c>
      <c r="I780" s="78">
        <f>'2019 PSUI Customer Load'!I780+'2019 PSUI Customer Gen'!I780</f>
        <v>1238.528</v>
      </c>
      <c r="J780" s="78">
        <f>'2019 PSUI Customer Load'!J780+'2019 PSUI Customer Gen'!J780</f>
        <v>1285.3899999999999</v>
      </c>
      <c r="K780" s="78">
        <f>'2019 PSUI Customer Load'!K780+'2019 PSUI Customer Gen'!K780</f>
        <v>1271.7950000000001</v>
      </c>
      <c r="L780" s="78">
        <f>'2019 PSUI Customer Load'!L780+'2019 PSUI Customer Gen'!L780</f>
        <v>1261.462</v>
      </c>
      <c r="M780" s="78">
        <f>'2019 PSUI Customer Load'!M780+'2019 PSUI Customer Gen'!M780</f>
        <v>1291.701</v>
      </c>
      <c r="N780" s="78">
        <f>'2019 PSUI Customer Load'!N780+'2019 PSUI Customer Gen'!N780</f>
        <v>1277.6320000000001</v>
      </c>
      <c r="O780" s="78">
        <f>'2019 PSUI Customer Load'!O780+'2019 PSUI Customer Gen'!O780</f>
        <v>1248.8049999999998</v>
      </c>
      <c r="P780" s="78">
        <f>'2019 PSUI Customer Load'!P780+'2019 PSUI Customer Gen'!P780</f>
        <v>1256.0239999999999</v>
      </c>
      <c r="Q780" s="78">
        <f>'2019 PSUI Customer Load'!Q780+'2019 PSUI Customer Gen'!Q780</f>
        <v>1254.4590000000001</v>
      </c>
      <c r="R780" s="78">
        <f>'2019 PSUI Customer Load'!R780+'2019 PSUI Customer Gen'!R780</f>
        <v>1257.2049999999999</v>
      </c>
      <c r="S780" s="78">
        <f>'2019 PSUI Customer Load'!S780+'2019 PSUI Customer Gen'!S780</f>
        <v>1252.1550000000002</v>
      </c>
      <c r="T780" s="78">
        <f>'2019 PSUI Customer Load'!T780+'2019 PSUI Customer Gen'!T780</f>
        <v>1235.4860000000001</v>
      </c>
      <c r="U780" s="78">
        <f>'2019 PSUI Customer Load'!U780+'2019 PSUI Customer Gen'!U780</f>
        <v>1229.7459999999999</v>
      </c>
      <c r="V780" s="78">
        <f>'2019 PSUI Customer Load'!V780+'2019 PSUI Customer Gen'!V780</f>
        <v>1224.8500000000001</v>
      </c>
      <c r="W780" s="78">
        <f>'2019 PSUI Customer Load'!W780+'2019 PSUI Customer Gen'!W780</f>
        <v>1228.5899999999999</v>
      </c>
      <c r="X780" s="78">
        <f>'2019 PSUI Customer Load'!X780+'2019 PSUI Customer Gen'!X780</f>
        <v>1220.952</v>
      </c>
      <c r="Y780" s="78">
        <f>'2019 PSUI Customer Load'!Y780+'2019 PSUI Customer Gen'!Y780</f>
        <v>1201.126</v>
      </c>
      <c r="Z780" s="78">
        <f>'2019 PSUI Customer Load'!Z780+'2019 PSUI Customer Gen'!Z780</f>
        <v>1192.28</v>
      </c>
      <c r="AA780" s="86">
        <f t="shared" si="156"/>
        <v>1291.701</v>
      </c>
      <c r="AB780" s="77">
        <f t="shared" si="157"/>
        <v>2022</v>
      </c>
      <c r="AC780" s="76">
        <f t="shared" si="158"/>
        <v>12</v>
      </c>
      <c r="AD780" s="76" t="str">
        <f t="shared" si="159"/>
        <v/>
      </c>
      <c r="AE780" s="76" t="str">
        <f t="shared" si="160"/>
        <v/>
      </c>
      <c r="AF780" s="74">
        <f t="shared" si="161"/>
        <v>1291.701</v>
      </c>
      <c r="AG780" s="75" t="str">
        <f t="shared" si="162"/>
        <v>11:00</v>
      </c>
      <c r="AH780" s="74">
        <f t="shared" si="163"/>
        <v>30838.549999999996</v>
      </c>
      <c r="AI780" s="73" t="str">
        <f t="shared" si="164"/>
        <v/>
      </c>
      <c r="AJ780" s="73" t="str">
        <f t="shared" si="165"/>
        <v/>
      </c>
      <c r="AK780" s="73" t="str">
        <f t="shared" si="166"/>
        <v/>
      </c>
      <c r="AL780" s="72" t="str">
        <f t="shared" si="167"/>
        <v/>
      </c>
      <c r="AM780" s="71" t="str">
        <f t="shared" si="168"/>
        <v/>
      </c>
    </row>
    <row r="781" spans="2:39" ht="13.8" thickBot="1">
      <c r="B781" s="79">
        <v>44913</v>
      </c>
      <c r="C781" s="78">
        <f>'2019 PSUI Customer Load'!C781+'2019 PSUI Customer Gen'!C781</f>
        <v>1204.8990000000001</v>
      </c>
      <c r="D781" s="78">
        <f>'2019 PSUI Customer Load'!D781+'2019 PSUI Customer Gen'!D781</f>
        <v>1203.8620000000001</v>
      </c>
      <c r="E781" s="78">
        <f>'2019 PSUI Customer Load'!E781+'2019 PSUI Customer Gen'!E781</f>
        <v>1202.4009999999998</v>
      </c>
      <c r="F781" s="78">
        <f>'2019 PSUI Customer Load'!F781+'2019 PSUI Customer Gen'!F781</f>
        <v>1202.6389999999999</v>
      </c>
      <c r="G781" s="78">
        <f>'2019 PSUI Customer Load'!G781+'2019 PSUI Customer Gen'!G781</f>
        <v>1187.6670000000001</v>
      </c>
      <c r="H781" s="78">
        <f>'2019 PSUI Customer Load'!H781+'2019 PSUI Customer Gen'!H781</f>
        <v>1195.249</v>
      </c>
      <c r="I781" s="78">
        <f>'2019 PSUI Customer Load'!I781+'2019 PSUI Customer Gen'!I781</f>
        <v>1240.2080000000001</v>
      </c>
      <c r="J781" s="78">
        <f>'2019 PSUI Customer Load'!J781+'2019 PSUI Customer Gen'!J781</f>
        <v>1308.625</v>
      </c>
      <c r="K781" s="78">
        <f>'2019 PSUI Customer Load'!K781+'2019 PSUI Customer Gen'!K781</f>
        <v>1288.817</v>
      </c>
      <c r="L781" s="78">
        <f>'2019 PSUI Customer Load'!L781+'2019 PSUI Customer Gen'!L781</f>
        <v>1282.3030000000001</v>
      </c>
      <c r="M781" s="78">
        <f>'2019 PSUI Customer Load'!M781+'2019 PSUI Customer Gen'!M781</f>
        <v>1297.7180000000001</v>
      </c>
      <c r="N781" s="78">
        <f>'2019 PSUI Customer Load'!N781+'2019 PSUI Customer Gen'!N781</f>
        <v>1287.135</v>
      </c>
      <c r="O781" s="78">
        <f>'2019 PSUI Customer Load'!O781+'2019 PSUI Customer Gen'!O781</f>
        <v>1269.2719999999999</v>
      </c>
      <c r="P781" s="78">
        <f>'2019 PSUI Customer Load'!P781+'2019 PSUI Customer Gen'!P781</f>
        <v>1267.682</v>
      </c>
      <c r="Q781" s="78">
        <f>'2019 PSUI Customer Load'!Q781+'2019 PSUI Customer Gen'!Q781</f>
        <v>1259.924</v>
      </c>
      <c r="R781" s="78">
        <f>'2019 PSUI Customer Load'!R781+'2019 PSUI Customer Gen'!R781</f>
        <v>1260.383</v>
      </c>
      <c r="S781" s="78">
        <f>'2019 PSUI Customer Load'!S781+'2019 PSUI Customer Gen'!S781</f>
        <v>1243.674</v>
      </c>
      <c r="T781" s="78">
        <f>'2019 PSUI Customer Load'!T781+'2019 PSUI Customer Gen'!T781</f>
        <v>1234.6869999999999</v>
      </c>
      <c r="U781" s="78">
        <f>'2019 PSUI Customer Load'!U781+'2019 PSUI Customer Gen'!U781</f>
        <v>1249.8620000000001</v>
      </c>
      <c r="V781" s="78">
        <f>'2019 PSUI Customer Load'!V781+'2019 PSUI Customer Gen'!V781</f>
        <v>1232.462</v>
      </c>
      <c r="W781" s="78">
        <f>'2019 PSUI Customer Load'!W781+'2019 PSUI Customer Gen'!W781</f>
        <v>1233.8400000000001</v>
      </c>
      <c r="X781" s="78">
        <f>'2019 PSUI Customer Load'!X781+'2019 PSUI Customer Gen'!X781</f>
        <v>1239.1389999999999</v>
      </c>
      <c r="Y781" s="78">
        <f>'2019 PSUI Customer Load'!Y781+'2019 PSUI Customer Gen'!Y781</f>
        <v>1226.4489999999998</v>
      </c>
      <c r="Z781" s="78">
        <f>'2019 PSUI Customer Load'!Z781+'2019 PSUI Customer Gen'!Z781</f>
        <v>1214.386</v>
      </c>
      <c r="AA781" s="86">
        <f t="shared" si="156"/>
        <v>1308.625</v>
      </c>
      <c r="AB781" s="77">
        <f t="shared" si="157"/>
        <v>2022</v>
      </c>
      <c r="AC781" s="76">
        <f t="shared" si="158"/>
        <v>12</v>
      </c>
      <c r="AD781" s="76" t="str">
        <f t="shared" si="159"/>
        <v/>
      </c>
      <c r="AE781" s="76" t="str">
        <f t="shared" si="160"/>
        <v/>
      </c>
      <c r="AF781" s="74">
        <f t="shared" si="161"/>
        <v>1308.625</v>
      </c>
      <c r="AG781" s="75" t="str">
        <f t="shared" si="162"/>
        <v>8:00</v>
      </c>
      <c r="AH781" s="74">
        <f t="shared" si="163"/>
        <v>31141.908000000003</v>
      </c>
      <c r="AI781" s="73" t="str">
        <f t="shared" si="164"/>
        <v/>
      </c>
      <c r="AJ781" s="73" t="str">
        <f t="shared" si="165"/>
        <v/>
      </c>
      <c r="AK781" s="73" t="str">
        <f t="shared" si="166"/>
        <v/>
      </c>
      <c r="AL781" s="72" t="str">
        <f t="shared" si="167"/>
        <v/>
      </c>
      <c r="AM781" s="71" t="str">
        <f t="shared" si="168"/>
        <v/>
      </c>
    </row>
    <row r="782" spans="2:39" ht="13.8" thickBot="1">
      <c r="B782" s="79">
        <v>44914</v>
      </c>
      <c r="C782" s="78">
        <f>'2019 PSUI Customer Load'!C782+'2019 PSUI Customer Gen'!C782</f>
        <v>1216.2620000000002</v>
      </c>
      <c r="D782" s="78">
        <f>'2019 PSUI Customer Load'!D782+'2019 PSUI Customer Gen'!D782</f>
        <v>1194.73</v>
      </c>
      <c r="E782" s="78">
        <f>'2019 PSUI Customer Load'!E782+'2019 PSUI Customer Gen'!E782</f>
        <v>1190.915</v>
      </c>
      <c r="F782" s="78">
        <f>'2019 PSUI Customer Load'!F782+'2019 PSUI Customer Gen'!F782</f>
        <v>1203.682</v>
      </c>
      <c r="G782" s="78">
        <f>'2019 PSUI Customer Load'!G782+'2019 PSUI Customer Gen'!G782</f>
        <v>1218.5250000000001</v>
      </c>
      <c r="H782" s="78">
        <f>'2019 PSUI Customer Load'!H782+'2019 PSUI Customer Gen'!H782</f>
        <v>1245.7049999999999</v>
      </c>
      <c r="I782" s="78">
        <f>'2019 PSUI Customer Load'!I782+'2019 PSUI Customer Gen'!I782</f>
        <v>1286.3900000000001</v>
      </c>
      <c r="J782" s="78">
        <f>'2019 PSUI Customer Load'!J782+'2019 PSUI Customer Gen'!J782</f>
        <v>1409.855</v>
      </c>
      <c r="K782" s="78">
        <f>'2019 PSUI Customer Load'!K782+'2019 PSUI Customer Gen'!K782</f>
        <v>1455.921</v>
      </c>
      <c r="L782" s="78">
        <f>'2019 PSUI Customer Load'!L782+'2019 PSUI Customer Gen'!L782</f>
        <v>1454.366</v>
      </c>
      <c r="M782" s="78">
        <f>'2019 PSUI Customer Load'!M782+'2019 PSUI Customer Gen'!M782</f>
        <v>1454.404</v>
      </c>
      <c r="N782" s="78">
        <f>'2019 PSUI Customer Load'!N782+'2019 PSUI Customer Gen'!N782</f>
        <v>1460.37</v>
      </c>
      <c r="O782" s="78">
        <f>'2019 PSUI Customer Load'!O782+'2019 PSUI Customer Gen'!O782</f>
        <v>1414.396</v>
      </c>
      <c r="P782" s="78">
        <f>'2019 PSUI Customer Load'!P782+'2019 PSUI Customer Gen'!P782</f>
        <v>1421.338</v>
      </c>
      <c r="Q782" s="78">
        <f>'2019 PSUI Customer Load'!Q782+'2019 PSUI Customer Gen'!Q782</f>
        <v>1409.086</v>
      </c>
      <c r="R782" s="78">
        <f>'2019 PSUI Customer Load'!R782+'2019 PSUI Customer Gen'!R782</f>
        <v>1411.838</v>
      </c>
      <c r="S782" s="78">
        <f>'2019 PSUI Customer Load'!S782+'2019 PSUI Customer Gen'!S782</f>
        <v>1386.711</v>
      </c>
      <c r="T782" s="78">
        <f>'2019 PSUI Customer Load'!T782+'2019 PSUI Customer Gen'!T782</f>
        <v>1341.828</v>
      </c>
      <c r="U782" s="78">
        <f>'2019 PSUI Customer Load'!U782+'2019 PSUI Customer Gen'!U782</f>
        <v>1307.922</v>
      </c>
      <c r="V782" s="78">
        <f>'2019 PSUI Customer Load'!V782+'2019 PSUI Customer Gen'!V782</f>
        <v>1305.4460000000001</v>
      </c>
      <c r="W782" s="78">
        <f>'2019 PSUI Customer Load'!W782+'2019 PSUI Customer Gen'!W782</f>
        <v>1289.0429999999999</v>
      </c>
      <c r="X782" s="78">
        <f>'2019 PSUI Customer Load'!X782+'2019 PSUI Customer Gen'!X782</f>
        <v>1268.5250000000001</v>
      </c>
      <c r="Y782" s="78">
        <f>'2019 PSUI Customer Load'!Y782+'2019 PSUI Customer Gen'!Y782</f>
        <v>1219.47</v>
      </c>
      <c r="Z782" s="78">
        <f>'2019 PSUI Customer Load'!Z782+'2019 PSUI Customer Gen'!Z782</f>
        <v>1200.3820000000001</v>
      </c>
      <c r="AA782" s="86">
        <f t="shared" si="156"/>
        <v>1460.37</v>
      </c>
      <c r="AB782" s="77">
        <f t="shared" si="157"/>
        <v>2022</v>
      </c>
      <c r="AC782" s="76">
        <f t="shared" si="158"/>
        <v>12</v>
      </c>
      <c r="AD782" s="76" t="str">
        <f t="shared" si="159"/>
        <v/>
      </c>
      <c r="AE782" s="76" t="str">
        <f t="shared" si="160"/>
        <v/>
      </c>
      <c r="AF782" s="74">
        <f t="shared" si="161"/>
        <v>1460.37</v>
      </c>
      <c r="AG782" s="75" t="str">
        <f t="shared" si="162"/>
        <v>12:00</v>
      </c>
      <c r="AH782" s="74">
        <f t="shared" si="163"/>
        <v>33227.480000000003</v>
      </c>
      <c r="AI782" s="73" t="str">
        <f t="shared" si="164"/>
        <v/>
      </c>
      <c r="AJ782" s="73" t="str">
        <f t="shared" si="165"/>
        <v/>
      </c>
      <c r="AK782" s="73" t="str">
        <f t="shared" si="166"/>
        <v/>
      </c>
      <c r="AL782" s="72" t="str">
        <f t="shared" si="167"/>
        <v/>
      </c>
      <c r="AM782" s="71" t="str">
        <f t="shared" si="168"/>
        <v/>
      </c>
    </row>
    <row r="783" spans="2:39" ht="13.8" thickBot="1">
      <c r="B783" s="79">
        <v>44915</v>
      </c>
      <c r="C783" s="78">
        <f>'2019 PSUI Customer Load'!C783+'2019 PSUI Customer Gen'!C783</f>
        <v>1207.0229999999999</v>
      </c>
      <c r="D783" s="78">
        <f>'2019 PSUI Customer Load'!D783+'2019 PSUI Customer Gen'!D783</f>
        <v>1186.0429999999999</v>
      </c>
      <c r="E783" s="78">
        <f>'2019 PSUI Customer Load'!E783+'2019 PSUI Customer Gen'!E783</f>
        <v>1179.1320000000001</v>
      </c>
      <c r="F783" s="78">
        <f>'2019 PSUI Customer Load'!F783+'2019 PSUI Customer Gen'!F783</f>
        <v>1196.8320000000001</v>
      </c>
      <c r="G783" s="78">
        <f>'2019 PSUI Customer Load'!G783+'2019 PSUI Customer Gen'!G783</f>
        <v>1194.373</v>
      </c>
      <c r="H783" s="78">
        <f>'2019 PSUI Customer Load'!H783+'2019 PSUI Customer Gen'!H783</f>
        <v>1235.748</v>
      </c>
      <c r="I783" s="78">
        <f>'2019 PSUI Customer Load'!I783+'2019 PSUI Customer Gen'!I783</f>
        <v>1279.5550000000001</v>
      </c>
      <c r="J783" s="78">
        <f>'2019 PSUI Customer Load'!J783+'2019 PSUI Customer Gen'!J783</f>
        <v>1405.086</v>
      </c>
      <c r="K783" s="78">
        <f>'2019 PSUI Customer Load'!K783+'2019 PSUI Customer Gen'!K783</f>
        <v>1422.569</v>
      </c>
      <c r="L783" s="78">
        <f>'2019 PSUI Customer Load'!L783+'2019 PSUI Customer Gen'!L783</f>
        <v>1418.6119999999999</v>
      </c>
      <c r="M783" s="78">
        <f>'2019 PSUI Customer Load'!M783+'2019 PSUI Customer Gen'!M783</f>
        <v>1446.7160000000001</v>
      </c>
      <c r="N783" s="78">
        <f>'2019 PSUI Customer Load'!N783+'2019 PSUI Customer Gen'!N783</f>
        <v>1446.5630000000001</v>
      </c>
      <c r="O783" s="78">
        <f>'2019 PSUI Customer Load'!O783+'2019 PSUI Customer Gen'!O783</f>
        <v>1415.954</v>
      </c>
      <c r="P783" s="78">
        <f>'2019 PSUI Customer Load'!P783+'2019 PSUI Customer Gen'!P783</f>
        <v>1421.183</v>
      </c>
      <c r="Q783" s="78">
        <f>'2019 PSUI Customer Load'!Q783+'2019 PSUI Customer Gen'!Q783</f>
        <v>1419.6660000000002</v>
      </c>
      <c r="R783" s="78">
        <f>'2019 PSUI Customer Load'!R783+'2019 PSUI Customer Gen'!R783</f>
        <v>1415.8419999999999</v>
      </c>
      <c r="S783" s="78">
        <f>'2019 PSUI Customer Load'!S783+'2019 PSUI Customer Gen'!S783</f>
        <v>1377.41</v>
      </c>
      <c r="T783" s="78">
        <f>'2019 PSUI Customer Load'!T783+'2019 PSUI Customer Gen'!T783</f>
        <v>1352.712</v>
      </c>
      <c r="U783" s="78">
        <f>'2019 PSUI Customer Load'!U783+'2019 PSUI Customer Gen'!U783</f>
        <v>1312.3530000000001</v>
      </c>
      <c r="V783" s="78">
        <f>'2019 PSUI Customer Load'!V783+'2019 PSUI Customer Gen'!V783</f>
        <v>1289.4180000000001</v>
      </c>
      <c r="W783" s="78">
        <f>'2019 PSUI Customer Load'!W783+'2019 PSUI Customer Gen'!W783</f>
        <v>1266.6879999999999</v>
      </c>
      <c r="X783" s="78">
        <f>'2019 PSUI Customer Load'!X783+'2019 PSUI Customer Gen'!X783</f>
        <v>1256.616</v>
      </c>
      <c r="Y783" s="78">
        <f>'2019 PSUI Customer Load'!Y783+'2019 PSUI Customer Gen'!Y783</f>
        <v>1237.9659999999999</v>
      </c>
      <c r="Z783" s="78">
        <f>'2019 PSUI Customer Load'!Z783+'2019 PSUI Customer Gen'!Z783</f>
        <v>1194.8509999999999</v>
      </c>
      <c r="AA783" s="86">
        <f t="shared" si="156"/>
        <v>1446.7160000000001</v>
      </c>
      <c r="AB783" s="77">
        <f t="shared" si="157"/>
        <v>2022</v>
      </c>
      <c r="AC783" s="76">
        <f t="shared" si="158"/>
        <v>12</v>
      </c>
      <c r="AD783" s="76" t="str">
        <f t="shared" si="159"/>
        <v/>
      </c>
      <c r="AE783" s="76" t="str">
        <f t="shared" si="160"/>
        <v/>
      </c>
      <c r="AF783" s="74">
        <f t="shared" si="161"/>
        <v>1446.7160000000001</v>
      </c>
      <c r="AG783" s="75" t="str">
        <f t="shared" si="162"/>
        <v>11:00</v>
      </c>
      <c r="AH783" s="74">
        <f t="shared" si="163"/>
        <v>33025.626999999993</v>
      </c>
      <c r="AI783" s="73" t="str">
        <f t="shared" si="164"/>
        <v/>
      </c>
      <c r="AJ783" s="73" t="str">
        <f t="shared" si="165"/>
        <v/>
      </c>
      <c r="AK783" s="73" t="str">
        <f t="shared" si="166"/>
        <v/>
      </c>
      <c r="AL783" s="72" t="str">
        <f t="shared" si="167"/>
        <v/>
      </c>
      <c r="AM783" s="71" t="str">
        <f t="shared" si="168"/>
        <v/>
      </c>
    </row>
    <row r="784" spans="2:39" ht="13.8" thickBot="1">
      <c r="B784" s="79">
        <v>44916</v>
      </c>
      <c r="C784" s="78">
        <f>'2019 PSUI Customer Load'!C784+'2019 PSUI Customer Gen'!C784</f>
        <v>1199.7340000000002</v>
      </c>
      <c r="D784" s="78">
        <f>'2019 PSUI Customer Load'!D784+'2019 PSUI Customer Gen'!D784</f>
        <v>1187.97</v>
      </c>
      <c r="E784" s="78">
        <f>'2019 PSUI Customer Load'!E784+'2019 PSUI Customer Gen'!E784</f>
        <v>1194.5619999999999</v>
      </c>
      <c r="F784" s="78">
        <f>'2019 PSUI Customer Load'!F784+'2019 PSUI Customer Gen'!F784</f>
        <v>1209.1399999999999</v>
      </c>
      <c r="G784" s="78">
        <f>'2019 PSUI Customer Load'!G784+'2019 PSUI Customer Gen'!G784</f>
        <v>1208.8430000000001</v>
      </c>
      <c r="H784" s="78">
        <f>'2019 PSUI Customer Load'!H784+'2019 PSUI Customer Gen'!H784</f>
        <v>1240.077</v>
      </c>
      <c r="I784" s="78">
        <f>'2019 PSUI Customer Load'!I784+'2019 PSUI Customer Gen'!I784</f>
        <v>1275.8960000000002</v>
      </c>
      <c r="J784" s="78">
        <f>'2019 PSUI Customer Load'!J784+'2019 PSUI Customer Gen'!J784</f>
        <v>1415.2080000000001</v>
      </c>
      <c r="K784" s="78">
        <f>'2019 PSUI Customer Load'!K784+'2019 PSUI Customer Gen'!K784</f>
        <v>1404.557</v>
      </c>
      <c r="L784" s="78">
        <f>'2019 PSUI Customer Load'!L784+'2019 PSUI Customer Gen'!L784</f>
        <v>1418.1569999999999</v>
      </c>
      <c r="M784" s="78">
        <f>'2019 PSUI Customer Load'!M784+'2019 PSUI Customer Gen'!M784</f>
        <v>1438.777</v>
      </c>
      <c r="N784" s="78">
        <f>'2019 PSUI Customer Load'!N784+'2019 PSUI Customer Gen'!N784</f>
        <v>1411.645</v>
      </c>
      <c r="O784" s="78">
        <f>'2019 PSUI Customer Load'!O784+'2019 PSUI Customer Gen'!O784</f>
        <v>1365.9069999999999</v>
      </c>
      <c r="P784" s="78">
        <f>'2019 PSUI Customer Load'!P784+'2019 PSUI Customer Gen'!P784</f>
        <v>1397.1279999999999</v>
      </c>
      <c r="Q784" s="78">
        <f>'2019 PSUI Customer Load'!Q784+'2019 PSUI Customer Gen'!Q784</f>
        <v>1388.038</v>
      </c>
      <c r="R784" s="78">
        <f>'2019 PSUI Customer Load'!R784+'2019 PSUI Customer Gen'!R784</f>
        <v>1383.1</v>
      </c>
      <c r="S784" s="78">
        <f>'2019 PSUI Customer Load'!S784+'2019 PSUI Customer Gen'!S784</f>
        <v>1382.5909999999999</v>
      </c>
      <c r="T784" s="78">
        <f>'2019 PSUI Customer Load'!T784+'2019 PSUI Customer Gen'!T784</f>
        <v>1367.962</v>
      </c>
      <c r="U784" s="78">
        <f>'2019 PSUI Customer Load'!U784+'2019 PSUI Customer Gen'!U784</f>
        <v>1322.6860000000001</v>
      </c>
      <c r="V784" s="78">
        <f>'2019 PSUI Customer Load'!V784+'2019 PSUI Customer Gen'!V784</f>
        <v>1313.2470000000001</v>
      </c>
      <c r="W784" s="78">
        <f>'2019 PSUI Customer Load'!W784+'2019 PSUI Customer Gen'!W784</f>
        <v>1300.653</v>
      </c>
      <c r="X784" s="78">
        <f>'2019 PSUI Customer Load'!X784+'2019 PSUI Customer Gen'!X784</f>
        <v>1285.9179999999999</v>
      </c>
      <c r="Y784" s="78">
        <f>'2019 PSUI Customer Load'!Y784+'2019 PSUI Customer Gen'!Y784</f>
        <v>1250.9870000000001</v>
      </c>
      <c r="Z784" s="78">
        <f>'2019 PSUI Customer Load'!Z784+'2019 PSUI Customer Gen'!Z784</f>
        <v>1229.338</v>
      </c>
      <c r="AA784" s="86">
        <f t="shared" si="156"/>
        <v>1438.777</v>
      </c>
      <c r="AB784" s="77">
        <f t="shared" si="157"/>
        <v>2022</v>
      </c>
      <c r="AC784" s="76">
        <f t="shared" si="158"/>
        <v>12</v>
      </c>
      <c r="AD784" s="76" t="str">
        <f t="shared" si="159"/>
        <v/>
      </c>
      <c r="AE784" s="76" t="str">
        <f t="shared" si="160"/>
        <v/>
      </c>
      <c r="AF784" s="74">
        <f t="shared" si="161"/>
        <v>1438.777</v>
      </c>
      <c r="AG784" s="75" t="str">
        <f t="shared" si="162"/>
        <v>11:00</v>
      </c>
      <c r="AH784" s="74">
        <f t="shared" si="163"/>
        <v>33030.898000000001</v>
      </c>
      <c r="AI784" s="73" t="str">
        <f t="shared" si="164"/>
        <v/>
      </c>
      <c r="AJ784" s="73" t="str">
        <f t="shared" si="165"/>
        <v/>
      </c>
      <c r="AK784" s="73" t="str">
        <f t="shared" si="166"/>
        <v/>
      </c>
      <c r="AL784" s="72" t="str">
        <f t="shared" si="167"/>
        <v/>
      </c>
      <c r="AM784" s="71" t="str">
        <f t="shared" si="168"/>
        <v/>
      </c>
    </row>
    <row r="785" spans="2:39" ht="13.8" thickBot="1">
      <c r="B785" s="79">
        <v>44917</v>
      </c>
      <c r="C785" s="78">
        <f>'2019 PSUI Customer Load'!C785+'2019 PSUI Customer Gen'!C785</f>
        <v>1218.3810000000001</v>
      </c>
      <c r="D785" s="78">
        <f>'2019 PSUI Customer Load'!D785+'2019 PSUI Customer Gen'!D785</f>
        <v>1217.1559999999999</v>
      </c>
      <c r="E785" s="78">
        <f>'2019 PSUI Customer Load'!E785+'2019 PSUI Customer Gen'!E785</f>
        <v>1215.5759999999998</v>
      </c>
      <c r="F785" s="78">
        <f>'2019 PSUI Customer Load'!F785+'2019 PSUI Customer Gen'!F785</f>
        <v>1226.7460000000001</v>
      </c>
      <c r="G785" s="78">
        <f>'2019 PSUI Customer Load'!G785+'2019 PSUI Customer Gen'!G785</f>
        <v>1225.6679999999999</v>
      </c>
      <c r="H785" s="78">
        <f>'2019 PSUI Customer Load'!H785+'2019 PSUI Customer Gen'!H785</f>
        <v>1242.048</v>
      </c>
      <c r="I785" s="78">
        <f>'2019 PSUI Customer Load'!I785+'2019 PSUI Customer Gen'!I785</f>
        <v>1288.627</v>
      </c>
      <c r="J785" s="78">
        <f>'2019 PSUI Customer Load'!J785+'2019 PSUI Customer Gen'!J785</f>
        <v>1410.057</v>
      </c>
      <c r="K785" s="78">
        <f>'2019 PSUI Customer Load'!K785+'2019 PSUI Customer Gen'!K785</f>
        <v>1390.2569999999998</v>
      </c>
      <c r="L785" s="78">
        <f>'2019 PSUI Customer Load'!L785+'2019 PSUI Customer Gen'!L785</f>
        <v>1402.8029999999999</v>
      </c>
      <c r="M785" s="78">
        <f>'2019 PSUI Customer Load'!M785+'2019 PSUI Customer Gen'!M785</f>
        <v>1412.008</v>
      </c>
      <c r="N785" s="78">
        <f>'2019 PSUI Customer Load'!N785+'2019 PSUI Customer Gen'!N785</f>
        <v>1416.9840000000002</v>
      </c>
      <c r="O785" s="78">
        <f>'2019 PSUI Customer Load'!O785+'2019 PSUI Customer Gen'!O785</f>
        <v>1375.5439999999999</v>
      </c>
      <c r="P785" s="78">
        <f>'2019 PSUI Customer Load'!P785+'2019 PSUI Customer Gen'!P785</f>
        <v>1398.6879999999999</v>
      </c>
      <c r="Q785" s="78">
        <f>'2019 PSUI Customer Load'!Q785+'2019 PSUI Customer Gen'!Q785</f>
        <v>1408.77</v>
      </c>
      <c r="R785" s="78">
        <f>'2019 PSUI Customer Load'!R785+'2019 PSUI Customer Gen'!R785</f>
        <v>1417.8219999999999</v>
      </c>
      <c r="S785" s="78">
        <f>'2019 PSUI Customer Load'!S785+'2019 PSUI Customer Gen'!S785</f>
        <v>1410.5820000000001</v>
      </c>
      <c r="T785" s="78">
        <f>'2019 PSUI Customer Load'!T785+'2019 PSUI Customer Gen'!T785</f>
        <v>1377.8880000000001</v>
      </c>
      <c r="U785" s="78">
        <f>'2019 PSUI Customer Load'!U785+'2019 PSUI Customer Gen'!U785</f>
        <v>1293.662</v>
      </c>
      <c r="V785" s="78">
        <f>'2019 PSUI Customer Load'!V785+'2019 PSUI Customer Gen'!V785</f>
        <v>1321.146</v>
      </c>
      <c r="W785" s="78">
        <f>'2019 PSUI Customer Load'!W785+'2019 PSUI Customer Gen'!W785</f>
        <v>1296.2439999999999</v>
      </c>
      <c r="X785" s="78">
        <f>'2019 PSUI Customer Load'!X785+'2019 PSUI Customer Gen'!X785</f>
        <v>1302.6699999999998</v>
      </c>
      <c r="Y785" s="78">
        <f>'2019 PSUI Customer Load'!Y785+'2019 PSUI Customer Gen'!Y785</f>
        <v>1243.1660000000002</v>
      </c>
      <c r="Z785" s="78">
        <f>'2019 PSUI Customer Load'!Z785+'2019 PSUI Customer Gen'!Z785</f>
        <v>1255.4679999999998</v>
      </c>
      <c r="AA785" s="86">
        <f t="shared" si="156"/>
        <v>1417.8219999999999</v>
      </c>
      <c r="AB785" s="77">
        <f t="shared" si="157"/>
        <v>2022</v>
      </c>
      <c r="AC785" s="76">
        <f t="shared" si="158"/>
        <v>12</v>
      </c>
      <c r="AD785" s="76" t="str">
        <f t="shared" si="159"/>
        <v/>
      </c>
      <c r="AE785" s="76" t="str">
        <f t="shared" si="160"/>
        <v/>
      </c>
      <c r="AF785" s="74">
        <f t="shared" si="161"/>
        <v>1417.8219999999999</v>
      </c>
      <c r="AG785" s="75" t="str">
        <f t="shared" si="162"/>
        <v>16:00</v>
      </c>
      <c r="AH785" s="74">
        <f t="shared" si="163"/>
        <v>33185.782999999996</v>
      </c>
      <c r="AI785" s="73" t="str">
        <f t="shared" si="164"/>
        <v/>
      </c>
      <c r="AJ785" s="73" t="str">
        <f t="shared" si="165"/>
        <v/>
      </c>
      <c r="AK785" s="73" t="str">
        <f t="shared" si="166"/>
        <v/>
      </c>
      <c r="AL785" s="72" t="str">
        <f t="shared" si="167"/>
        <v/>
      </c>
      <c r="AM785" s="71" t="str">
        <f t="shared" si="168"/>
        <v/>
      </c>
    </row>
    <row r="786" spans="2:39" ht="13.8" thickBot="1">
      <c r="B786" s="79">
        <v>44918</v>
      </c>
      <c r="C786" s="78">
        <f>'2019 PSUI Customer Load'!C786+'2019 PSUI Customer Gen'!C786</f>
        <v>1208.683</v>
      </c>
      <c r="D786" s="78">
        <f>'2019 PSUI Customer Load'!D786+'2019 PSUI Customer Gen'!D786</f>
        <v>1227.924</v>
      </c>
      <c r="E786" s="78">
        <f>'2019 PSUI Customer Load'!E786+'2019 PSUI Customer Gen'!E786</f>
        <v>1189.9590000000001</v>
      </c>
      <c r="F786" s="78">
        <f>'2019 PSUI Customer Load'!F786+'2019 PSUI Customer Gen'!F786</f>
        <v>1226.9449999999999</v>
      </c>
      <c r="G786" s="78">
        <f>'2019 PSUI Customer Load'!G786+'2019 PSUI Customer Gen'!G786</f>
        <v>1200.5420000000001</v>
      </c>
      <c r="H786" s="78">
        <f>'2019 PSUI Customer Load'!H786+'2019 PSUI Customer Gen'!H786</f>
        <v>1251.5170000000001</v>
      </c>
      <c r="I786" s="78">
        <f>'2019 PSUI Customer Load'!I786+'2019 PSUI Customer Gen'!I786</f>
        <v>1257.8340000000001</v>
      </c>
      <c r="J786" s="78">
        <f>'2019 PSUI Customer Load'!J786+'2019 PSUI Customer Gen'!J786</f>
        <v>1404.39</v>
      </c>
      <c r="K786" s="78">
        <f>'2019 PSUI Customer Load'!K786+'2019 PSUI Customer Gen'!K786</f>
        <v>1428.816</v>
      </c>
      <c r="L786" s="78">
        <f>'2019 PSUI Customer Load'!L786+'2019 PSUI Customer Gen'!L786</f>
        <v>1468.9359999999999</v>
      </c>
      <c r="M786" s="78">
        <f>'2019 PSUI Customer Load'!M786+'2019 PSUI Customer Gen'!M786</f>
        <v>1541.395</v>
      </c>
      <c r="N786" s="78">
        <f>'2019 PSUI Customer Load'!N786+'2019 PSUI Customer Gen'!N786</f>
        <v>1522.829</v>
      </c>
      <c r="O786" s="78">
        <f>'2019 PSUI Customer Load'!O786+'2019 PSUI Customer Gen'!O786</f>
        <v>1544.2249999999999</v>
      </c>
      <c r="P786" s="78">
        <f>'2019 PSUI Customer Load'!P786+'2019 PSUI Customer Gen'!P786</f>
        <v>1535.299</v>
      </c>
      <c r="Q786" s="78">
        <f>'2019 PSUI Customer Load'!Q786+'2019 PSUI Customer Gen'!Q786</f>
        <v>1538.182</v>
      </c>
      <c r="R786" s="78">
        <f>'2019 PSUI Customer Load'!R786+'2019 PSUI Customer Gen'!R786</f>
        <v>1527.99</v>
      </c>
      <c r="S786" s="78">
        <f>'2019 PSUI Customer Load'!S786+'2019 PSUI Customer Gen'!S786</f>
        <v>1536.086</v>
      </c>
      <c r="T786" s="78">
        <f>'2019 PSUI Customer Load'!T786+'2019 PSUI Customer Gen'!T786</f>
        <v>1498.3660000000002</v>
      </c>
      <c r="U786" s="78">
        <f>'2019 PSUI Customer Load'!U786+'2019 PSUI Customer Gen'!U786</f>
        <v>1390.587</v>
      </c>
      <c r="V786" s="78">
        <f>'2019 PSUI Customer Load'!V786+'2019 PSUI Customer Gen'!V786</f>
        <v>1441.23</v>
      </c>
      <c r="W786" s="78">
        <f>'2019 PSUI Customer Load'!W786+'2019 PSUI Customer Gen'!W786</f>
        <v>1423.03</v>
      </c>
      <c r="X786" s="78">
        <f>'2019 PSUI Customer Load'!X786+'2019 PSUI Customer Gen'!X786</f>
        <v>1409.76</v>
      </c>
      <c r="Y786" s="78">
        <f>'2019 PSUI Customer Load'!Y786+'2019 PSUI Customer Gen'!Y786</f>
        <v>1405.46</v>
      </c>
      <c r="Z786" s="78">
        <f>'2019 PSUI Customer Load'!Z786+'2019 PSUI Customer Gen'!Z786</f>
        <v>1403.99</v>
      </c>
      <c r="AA786" s="86">
        <f t="shared" si="156"/>
        <v>1544.2249999999999</v>
      </c>
      <c r="AB786" s="77">
        <f t="shared" si="157"/>
        <v>2022</v>
      </c>
      <c r="AC786" s="76">
        <f t="shared" si="158"/>
        <v>12</v>
      </c>
      <c r="AD786" s="76" t="str">
        <f t="shared" si="159"/>
        <v/>
      </c>
      <c r="AE786" s="76" t="str">
        <f t="shared" si="160"/>
        <v/>
      </c>
      <c r="AF786" s="74">
        <f t="shared" si="161"/>
        <v>1544.2249999999999</v>
      </c>
      <c r="AG786" s="75" t="str">
        <f t="shared" si="162"/>
        <v>13:00</v>
      </c>
      <c r="AH786" s="74">
        <f t="shared" si="163"/>
        <v>35128.199999999997</v>
      </c>
      <c r="AI786" s="73" t="str">
        <f t="shared" si="164"/>
        <v/>
      </c>
      <c r="AJ786" s="73" t="str">
        <f t="shared" si="165"/>
        <v/>
      </c>
      <c r="AK786" s="73" t="str">
        <f t="shared" si="166"/>
        <v/>
      </c>
      <c r="AL786" s="72" t="str">
        <f t="shared" si="167"/>
        <v/>
      </c>
      <c r="AM786" s="71" t="str">
        <f t="shared" si="168"/>
        <v/>
      </c>
    </row>
    <row r="787" spans="2:39" ht="13.8" thickBot="1">
      <c r="B787" s="79">
        <v>44919</v>
      </c>
      <c r="C787" s="78">
        <f>'2019 PSUI Customer Load'!C787+'2019 PSUI Customer Gen'!C787</f>
        <v>1398.78</v>
      </c>
      <c r="D787" s="78">
        <f>'2019 PSUI Customer Load'!D787+'2019 PSUI Customer Gen'!D787</f>
        <v>1396.54</v>
      </c>
      <c r="E787" s="78">
        <f>'2019 PSUI Customer Load'!E787+'2019 PSUI Customer Gen'!E787</f>
        <v>1408.23</v>
      </c>
      <c r="F787" s="78">
        <f>'2019 PSUI Customer Load'!F787+'2019 PSUI Customer Gen'!F787</f>
        <v>1406.3</v>
      </c>
      <c r="G787" s="78">
        <f>'2019 PSUI Customer Load'!G787+'2019 PSUI Customer Gen'!G787</f>
        <v>1403.04</v>
      </c>
      <c r="H787" s="78">
        <f>'2019 PSUI Customer Load'!H787+'2019 PSUI Customer Gen'!H787</f>
        <v>1416.38</v>
      </c>
      <c r="I787" s="78">
        <f>'2019 PSUI Customer Load'!I787+'2019 PSUI Customer Gen'!I787</f>
        <v>1425.66</v>
      </c>
      <c r="J787" s="78">
        <f>'2019 PSUI Customer Load'!J787+'2019 PSUI Customer Gen'!J787</f>
        <v>1503.81</v>
      </c>
      <c r="K787" s="78">
        <f>'2019 PSUI Customer Load'!K787+'2019 PSUI Customer Gen'!K787</f>
        <v>1608.6290000000001</v>
      </c>
      <c r="L787" s="78">
        <f>'2019 PSUI Customer Load'!L787+'2019 PSUI Customer Gen'!L787</f>
        <v>1515.492</v>
      </c>
      <c r="M787" s="78">
        <f>'2019 PSUI Customer Load'!M787+'2019 PSUI Customer Gen'!M787</f>
        <v>1527.319</v>
      </c>
      <c r="N787" s="78">
        <f>'2019 PSUI Customer Load'!N787+'2019 PSUI Customer Gen'!N787</f>
        <v>1504.6680000000001</v>
      </c>
      <c r="O787" s="78">
        <f>'2019 PSUI Customer Load'!O787+'2019 PSUI Customer Gen'!O787</f>
        <v>1469.2149999999999</v>
      </c>
      <c r="P787" s="78">
        <f>'2019 PSUI Customer Load'!P787+'2019 PSUI Customer Gen'!P787</f>
        <v>1484.9929999999999</v>
      </c>
      <c r="Q787" s="78">
        <f>'2019 PSUI Customer Load'!Q787+'2019 PSUI Customer Gen'!Q787</f>
        <v>1435.1670000000001</v>
      </c>
      <c r="R787" s="78">
        <f>'2019 PSUI Customer Load'!R787+'2019 PSUI Customer Gen'!R787</f>
        <v>1462.8720000000001</v>
      </c>
      <c r="S787" s="78">
        <f>'2019 PSUI Customer Load'!S787+'2019 PSUI Customer Gen'!S787</f>
        <v>1472.0529999999999</v>
      </c>
      <c r="T787" s="78">
        <f>'2019 PSUI Customer Load'!T787+'2019 PSUI Customer Gen'!T787</f>
        <v>1487.136</v>
      </c>
      <c r="U787" s="78">
        <f>'2019 PSUI Customer Load'!U787+'2019 PSUI Customer Gen'!U787</f>
        <v>1498.394</v>
      </c>
      <c r="V787" s="78">
        <f>'2019 PSUI Customer Load'!V787+'2019 PSUI Customer Gen'!V787</f>
        <v>1481.9680000000001</v>
      </c>
      <c r="W787" s="78">
        <f>'2019 PSUI Customer Load'!W787+'2019 PSUI Customer Gen'!W787</f>
        <v>1468.6270000000002</v>
      </c>
      <c r="X787" s="78">
        <f>'2019 PSUI Customer Load'!X787+'2019 PSUI Customer Gen'!X787</f>
        <v>1466.0829999999999</v>
      </c>
      <c r="Y787" s="78">
        <f>'2019 PSUI Customer Load'!Y787+'2019 PSUI Customer Gen'!Y787</f>
        <v>1326.2560000000001</v>
      </c>
      <c r="Z787" s="78">
        <f>'2019 PSUI Customer Load'!Z787+'2019 PSUI Customer Gen'!Z787</f>
        <v>1408.61</v>
      </c>
      <c r="AA787" s="86">
        <f t="shared" si="156"/>
        <v>1608.6290000000001</v>
      </c>
      <c r="AB787" s="77">
        <f t="shared" si="157"/>
        <v>2022</v>
      </c>
      <c r="AC787" s="76">
        <f t="shared" si="158"/>
        <v>12</v>
      </c>
      <c r="AD787" s="76" t="str">
        <f t="shared" si="159"/>
        <v/>
      </c>
      <c r="AE787" s="76" t="str">
        <f t="shared" si="160"/>
        <v/>
      </c>
      <c r="AF787" s="74">
        <f t="shared" si="161"/>
        <v>1608.6290000000001</v>
      </c>
      <c r="AG787" s="75" t="str">
        <f t="shared" si="162"/>
        <v>9:00</v>
      </c>
      <c r="AH787" s="74">
        <f t="shared" si="163"/>
        <v>36584.851000000002</v>
      </c>
      <c r="AI787" s="73" t="str">
        <f t="shared" si="164"/>
        <v/>
      </c>
      <c r="AJ787" s="73" t="str">
        <f t="shared" si="165"/>
        <v/>
      </c>
      <c r="AK787" s="73" t="str">
        <f t="shared" si="166"/>
        <v/>
      </c>
      <c r="AL787" s="72" t="str">
        <f t="shared" si="167"/>
        <v/>
      </c>
      <c r="AM787" s="71" t="str">
        <f t="shared" si="168"/>
        <v/>
      </c>
    </row>
    <row r="788" spans="2:39" ht="13.8" thickBot="1">
      <c r="B788" s="79">
        <v>44920</v>
      </c>
      <c r="C788" s="78">
        <f>'2019 PSUI Customer Load'!C788+'2019 PSUI Customer Gen'!C788</f>
        <v>1402.84</v>
      </c>
      <c r="D788" s="78">
        <f>'2019 PSUI Customer Load'!D788+'2019 PSUI Customer Gen'!D788</f>
        <v>1388.59</v>
      </c>
      <c r="E788" s="78">
        <f>'2019 PSUI Customer Load'!E788+'2019 PSUI Customer Gen'!E788</f>
        <v>1388</v>
      </c>
      <c r="F788" s="78">
        <f>'2019 PSUI Customer Load'!F788+'2019 PSUI Customer Gen'!F788</f>
        <v>1389.33</v>
      </c>
      <c r="G788" s="78">
        <f>'2019 PSUI Customer Load'!G788+'2019 PSUI Customer Gen'!G788</f>
        <v>1380.93</v>
      </c>
      <c r="H788" s="78">
        <f>'2019 PSUI Customer Load'!H788+'2019 PSUI Customer Gen'!H788</f>
        <v>1371.4</v>
      </c>
      <c r="I788" s="78">
        <f>'2019 PSUI Customer Load'!I788+'2019 PSUI Customer Gen'!I788</f>
        <v>1394.47</v>
      </c>
      <c r="J788" s="78">
        <f>'2019 PSUI Customer Load'!J788+'2019 PSUI Customer Gen'!J788</f>
        <v>1454.22</v>
      </c>
      <c r="K788" s="78">
        <f>'2019 PSUI Customer Load'!K788+'2019 PSUI Customer Gen'!K788</f>
        <v>1437.07</v>
      </c>
      <c r="L788" s="78">
        <f>'2019 PSUI Customer Load'!L788+'2019 PSUI Customer Gen'!L788</f>
        <v>1412.91</v>
      </c>
      <c r="M788" s="78">
        <f>'2019 PSUI Customer Load'!M788+'2019 PSUI Customer Gen'!M788</f>
        <v>1427.76</v>
      </c>
      <c r="N788" s="78">
        <f>'2019 PSUI Customer Load'!N788+'2019 PSUI Customer Gen'!N788</f>
        <v>1445.57</v>
      </c>
      <c r="O788" s="78">
        <f>'2019 PSUI Customer Load'!O788+'2019 PSUI Customer Gen'!O788</f>
        <v>1388.52</v>
      </c>
      <c r="P788" s="78">
        <f>'2019 PSUI Customer Load'!P788+'2019 PSUI Customer Gen'!P788</f>
        <v>1386.52</v>
      </c>
      <c r="Q788" s="78">
        <f>'2019 PSUI Customer Load'!Q788+'2019 PSUI Customer Gen'!Q788</f>
        <v>1394.5</v>
      </c>
      <c r="R788" s="78">
        <f>'2019 PSUI Customer Load'!R788+'2019 PSUI Customer Gen'!R788</f>
        <v>1412.99</v>
      </c>
      <c r="S788" s="78">
        <f>'2019 PSUI Customer Load'!S788+'2019 PSUI Customer Gen'!S788</f>
        <v>1426.53</v>
      </c>
      <c r="T788" s="78">
        <f>'2019 PSUI Customer Load'!T788+'2019 PSUI Customer Gen'!T788</f>
        <v>1429.16</v>
      </c>
      <c r="U788" s="78">
        <f>'2019 PSUI Customer Load'!U788+'2019 PSUI Customer Gen'!U788</f>
        <v>1435.88</v>
      </c>
      <c r="V788" s="78">
        <f>'2019 PSUI Customer Load'!V788+'2019 PSUI Customer Gen'!V788</f>
        <v>1438.19</v>
      </c>
      <c r="W788" s="78">
        <f>'2019 PSUI Customer Load'!W788+'2019 PSUI Customer Gen'!W788</f>
        <v>1428.39</v>
      </c>
      <c r="X788" s="78">
        <f>'2019 PSUI Customer Load'!X788+'2019 PSUI Customer Gen'!X788</f>
        <v>1425.87</v>
      </c>
      <c r="Y788" s="78">
        <f>'2019 PSUI Customer Load'!Y788+'2019 PSUI Customer Gen'!Y788</f>
        <v>1416.38</v>
      </c>
      <c r="Z788" s="78">
        <f>'2019 PSUI Customer Load'!Z788+'2019 PSUI Customer Gen'!Z788</f>
        <v>1394.93</v>
      </c>
      <c r="AA788" s="86">
        <f t="shared" si="156"/>
        <v>1454.22</v>
      </c>
      <c r="AB788" s="77">
        <f t="shared" si="157"/>
        <v>2022</v>
      </c>
      <c r="AC788" s="76">
        <f t="shared" si="158"/>
        <v>12</v>
      </c>
      <c r="AD788" s="76" t="str">
        <f t="shared" si="159"/>
        <v/>
      </c>
      <c r="AE788" s="76" t="str">
        <f t="shared" si="160"/>
        <v/>
      </c>
      <c r="AF788" s="74">
        <f t="shared" si="161"/>
        <v>1454.22</v>
      </c>
      <c r="AG788" s="75" t="str">
        <f t="shared" si="162"/>
        <v>8:00</v>
      </c>
      <c r="AH788" s="74">
        <f t="shared" si="163"/>
        <v>35325.17</v>
      </c>
      <c r="AI788" s="73" t="str">
        <f t="shared" si="164"/>
        <v/>
      </c>
      <c r="AJ788" s="73" t="str">
        <f t="shared" si="165"/>
        <v/>
      </c>
      <c r="AK788" s="73" t="str">
        <f t="shared" si="166"/>
        <v/>
      </c>
      <c r="AL788" s="72" t="str">
        <f t="shared" si="167"/>
        <v/>
      </c>
      <c r="AM788" s="71" t="str">
        <f t="shared" si="168"/>
        <v/>
      </c>
    </row>
    <row r="789" spans="2:39" ht="13.8" thickBot="1">
      <c r="B789" s="79">
        <v>44921</v>
      </c>
      <c r="C789" s="78">
        <f>'2019 PSUI Customer Load'!C789+'2019 PSUI Customer Gen'!C789</f>
        <v>1364.13</v>
      </c>
      <c r="D789" s="78">
        <f>'2019 PSUI Customer Load'!D789+'2019 PSUI Customer Gen'!D789</f>
        <v>1392.65</v>
      </c>
      <c r="E789" s="78">
        <f>'2019 PSUI Customer Load'!E789+'2019 PSUI Customer Gen'!E789</f>
        <v>1385.55</v>
      </c>
      <c r="F789" s="78">
        <f>'2019 PSUI Customer Load'!F789+'2019 PSUI Customer Gen'!F789</f>
        <v>1376.13</v>
      </c>
      <c r="G789" s="78">
        <f>'2019 PSUI Customer Load'!G789+'2019 PSUI Customer Gen'!G789</f>
        <v>1319.15</v>
      </c>
      <c r="H789" s="78">
        <f>'2019 PSUI Customer Load'!H789+'2019 PSUI Customer Gen'!H789</f>
        <v>1394.72</v>
      </c>
      <c r="I789" s="78">
        <f>'2019 PSUI Customer Load'!I789+'2019 PSUI Customer Gen'!I789</f>
        <v>1412.6</v>
      </c>
      <c r="J789" s="78">
        <f>'2019 PSUI Customer Load'!J789+'2019 PSUI Customer Gen'!J789</f>
        <v>1411.94</v>
      </c>
      <c r="K789" s="78">
        <f>'2019 PSUI Customer Load'!K789+'2019 PSUI Customer Gen'!K789</f>
        <v>1427.51</v>
      </c>
      <c r="L789" s="78">
        <f>'2019 PSUI Customer Load'!L789+'2019 PSUI Customer Gen'!L789</f>
        <v>1421.91</v>
      </c>
      <c r="M789" s="78">
        <f>'2019 PSUI Customer Load'!M789+'2019 PSUI Customer Gen'!M789</f>
        <v>1398.46</v>
      </c>
      <c r="N789" s="78">
        <f>'2019 PSUI Customer Load'!N789+'2019 PSUI Customer Gen'!N789</f>
        <v>1408.3</v>
      </c>
      <c r="O789" s="78">
        <f>'2019 PSUI Customer Load'!O789+'2019 PSUI Customer Gen'!O789</f>
        <v>1316.49</v>
      </c>
      <c r="P789" s="78">
        <f>'2019 PSUI Customer Load'!P789+'2019 PSUI Customer Gen'!P789</f>
        <v>1367.35</v>
      </c>
      <c r="Q789" s="78">
        <f>'2019 PSUI Customer Load'!Q789+'2019 PSUI Customer Gen'!Q789</f>
        <v>1373.79</v>
      </c>
      <c r="R789" s="78">
        <f>'2019 PSUI Customer Load'!R789+'2019 PSUI Customer Gen'!R789</f>
        <v>1332.03</v>
      </c>
      <c r="S789" s="78">
        <f>'2019 PSUI Customer Load'!S789+'2019 PSUI Customer Gen'!S789</f>
        <v>1373.72</v>
      </c>
      <c r="T789" s="78">
        <f>'2019 PSUI Customer Load'!T789+'2019 PSUI Customer Gen'!T789</f>
        <v>1378.23</v>
      </c>
      <c r="U789" s="78">
        <f>'2019 PSUI Customer Load'!U789+'2019 PSUI Customer Gen'!U789</f>
        <v>1350.79</v>
      </c>
      <c r="V789" s="78">
        <f>'2019 PSUI Customer Load'!V789+'2019 PSUI Customer Gen'!V789</f>
        <v>1370.04</v>
      </c>
      <c r="W789" s="78">
        <f>'2019 PSUI Customer Load'!W789+'2019 PSUI Customer Gen'!W789</f>
        <v>1347.26</v>
      </c>
      <c r="X789" s="78">
        <f>'2019 PSUI Customer Load'!X789+'2019 PSUI Customer Gen'!X789</f>
        <v>1320.31</v>
      </c>
      <c r="Y789" s="78">
        <f>'2019 PSUI Customer Load'!Y789+'2019 PSUI Customer Gen'!Y789</f>
        <v>1354.75</v>
      </c>
      <c r="Z789" s="78">
        <f>'2019 PSUI Customer Load'!Z789+'2019 PSUI Customer Gen'!Z789</f>
        <v>1353.17</v>
      </c>
      <c r="AA789" s="86">
        <f t="shared" si="156"/>
        <v>1427.51</v>
      </c>
      <c r="AB789" s="77">
        <f t="shared" si="157"/>
        <v>2022</v>
      </c>
      <c r="AC789" s="76">
        <f t="shared" si="158"/>
        <v>12</v>
      </c>
      <c r="AD789" s="76" t="str">
        <f t="shared" si="159"/>
        <v/>
      </c>
      <c r="AE789" s="76" t="str">
        <f t="shared" si="160"/>
        <v/>
      </c>
      <c r="AF789" s="74">
        <f t="shared" si="161"/>
        <v>1427.51</v>
      </c>
      <c r="AG789" s="75" t="str">
        <f t="shared" si="162"/>
        <v>9:00</v>
      </c>
      <c r="AH789" s="74">
        <f t="shared" si="163"/>
        <v>34378.490000000005</v>
      </c>
      <c r="AI789" s="73" t="str">
        <f t="shared" si="164"/>
        <v/>
      </c>
      <c r="AJ789" s="73" t="str">
        <f t="shared" si="165"/>
        <v/>
      </c>
      <c r="AK789" s="73" t="str">
        <f t="shared" si="166"/>
        <v/>
      </c>
      <c r="AL789" s="72" t="str">
        <f t="shared" si="167"/>
        <v/>
      </c>
      <c r="AM789" s="71" t="str">
        <f t="shared" si="168"/>
        <v/>
      </c>
    </row>
    <row r="790" spans="2:39" ht="13.8" thickBot="1">
      <c r="B790" s="79">
        <v>44922</v>
      </c>
      <c r="C790" s="78">
        <f>'2019 PSUI Customer Load'!C790+'2019 PSUI Customer Gen'!C790</f>
        <v>1325.45</v>
      </c>
      <c r="D790" s="78">
        <f>'2019 PSUI Customer Load'!D790+'2019 PSUI Customer Gen'!D790</f>
        <v>1339.17</v>
      </c>
      <c r="E790" s="78">
        <f>'2019 PSUI Customer Load'!E790+'2019 PSUI Customer Gen'!E790</f>
        <v>1323.67</v>
      </c>
      <c r="F790" s="78">
        <f>'2019 PSUI Customer Load'!F790+'2019 PSUI Customer Gen'!F790</f>
        <v>1292.48</v>
      </c>
      <c r="G790" s="78">
        <f>'2019 PSUI Customer Load'!G790+'2019 PSUI Customer Gen'!G790</f>
        <v>1339.87</v>
      </c>
      <c r="H790" s="78">
        <f>'2019 PSUI Customer Load'!H790+'2019 PSUI Customer Gen'!H790</f>
        <v>1337.49</v>
      </c>
      <c r="I790" s="78">
        <f>'2019 PSUI Customer Load'!I790+'2019 PSUI Customer Gen'!I790</f>
        <v>1403.36</v>
      </c>
      <c r="J790" s="78">
        <f>'2019 PSUI Customer Load'!J790+'2019 PSUI Customer Gen'!J790</f>
        <v>1445.36</v>
      </c>
      <c r="K790" s="78">
        <f>'2019 PSUI Customer Load'!K790+'2019 PSUI Customer Gen'!K790</f>
        <v>1442.77</v>
      </c>
      <c r="L790" s="78">
        <f>'2019 PSUI Customer Load'!L790+'2019 PSUI Customer Gen'!L790</f>
        <v>1359.37</v>
      </c>
      <c r="M790" s="78">
        <f>'2019 PSUI Customer Load'!M790+'2019 PSUI Customer Gen'!M790</f>
        <v>1431.29</v>
      </c>
      <c r="N790" s="78">
        <f>'2019 PSUI Customer Load'!N790+'2019 PSUI Customer Gen'!N790</f>
        <v>1421.53</v>
      </c>
      <c r="O790" s="78">
        <f>'2019 PSUI Customer Load'!O790+'2019 PSUI Customer Gen'!O790</f>
        <v>1317.47</v>
      </c>
      <c r="P790" s="78">
        <f>'2019 PSUI Customer Load'!P790+'2019 PSUI Customer Gen'!P790</f>
        <v>1404.07</v>
      </c>
      <c r="Q790" s="78">
        <f>'2019 PSUI Customer Load'!Q790+'2019 PSUI Customer Gen'!Q790</f>
        <v>1357.373</v>
      </c>
      <c r="R790" s="78">
        <f>'2019 PSUI Customer Load'!R790+'2019 PSUI Customer Gen'!R790</f>
        <v>1351.51</v>
      </c>
      <c r="S790" s="78">
        <f>'2019 PSUI Customer Load'!S790+'2019 PSUI Customer Gen'!S790</f>
        <v>1340.1079999999999</v>
      </c>
      <c r="T790" s="78">
        <f>'2019 PSUI Customer Load'!T790+'2019 PSUI Customer Gen'!T790</f>
        <v>1369.9449999999999</v>
      </c>
      <c r="U790" s="78">
        <f>'2019 PSUI Customer Load'!U790+'2019 PSUI Customer Gen'!U790</f>
        <v>1318.029</v>
      </c>
      <c r="V790" s="78">
        <f>'2019 PSUI Customer Load'!V790+'2019 PSUI Customer Gen'!V790</f>
        <v>1349.027</v>
      </c>
      <c r="W790" s="78">
        <f>'2019 PSUI Customer Load'!W790+'2019 PSUI Customer Gen'!W790</f>
        <v>1336.5780000000002</v>
      </c>
      <c r="X790" s="78">
        <f>'2019 PSUI Customer Load'!X790+'2019 PSUI Customer Gen'!X790</f>
        <v>1315.2</v>
      </c>
      <c r="Y790" s="78">
        <f>'2019 PSUI Customer Load'!Y790+'2019 PSUI Customer Gen'!Y790</f>
        <v>1298.79</v>
      </c>
      <c r="Z790" s="78">
        <f>'2019 PSUI Customer Load'!Z790+'2019 PSUI Customer Gen'!Z790</f>
        <v>1315.819</v>
      </c>
      <c r="AA790" s="86">
        <f t="shared" si="156"/>
        <v>1445.36</v>
      </c>
      <c r="AB790" s="77">
        <f t="shared" si="157"/>
        <v>2022</v>
      </c>
      <c r="AC790" s="76">
        <f t="shared" si="158"/>
        <v>12</v>
      </c>
      <c r="AD790" s="76" t="str">
        <f t="shared" si="159"/>
        <v/>
      </c>
      <c r="AE790" s="76" t="str">
        <f t="shared" si="160"/>
        <v/>
      </c>
      <c r="AF790" s="74">
        <f t="shared" si="161"/>
        <v>1445.36</v>
      </c>
      <c r="AG790" s="75" t="str">
        <f t="shared" si="162"/>
        <v>8:00</v>
      </c>
      <c r="AH790" s="74">
        <f t="shared" si="163"/>
        <v>33981.089</v>
      </c>
      <c r="AI790" s="73" t="str">
        <f t="shared" si="164"/>
        <v/>
      </c>
      <c r="AJ790" s="73" t="str">
        <f t="shared" si="165"/>
        <v/>
      </c>
      <c r="AK790" s="73" t="str">
        <f t="shared" si="166"/>
        <v/>
      </c>
      <c r="AL790" s="72" t="str">
        <f t="shared" si="167"/>
        <v/>
      </c>
      <c r="AM790" s="71" t="str">
        <f t="shared" si="168"/>
        <v/>
      </c>
    </row>
    <row r="791" spans="2:39" ht="13.8" thickBot="1">
      <c r="B791" s="79">
        <v>44923</v>
      </c>
      <c r="C791" s="78">
        <f>'2019 PSUI Customer Load'!C791+'2019 PSUI Customer Gen'!C791</f>
        <v>1291.913</v>
      </c>
      <c r="D791" s="78">
        <f>'2019 PSUI Customer Load'!D791+'2019 PSUI Customer Gen'!D791</f>
        <v>1283.326</v>
      </c>
      <c r="E791" s="78">
        <f>'2019 PSUI Customer Load'!E791+'2019 PSUI Customer Gen'!E791</f>
        <v>1263.03</v>
      </c>
      <c r="F791" s="78">
        <f>'2019 PSUI Customer Load'!F791+'2019 PSUI Customer Gen'!F791</f>
        <v>1292.2830000000001</v>
      </c>
      <c r="G791" s="78">
        <f>'2019 PSUI Customer Load'!G791+'2019 PSUI Customer Gen'!G791</f>
        <v>1273.482</v>
      </c>
      <c r="H791" s="78">
        <f>'2019 PSUI Customer Load'!H791+'2019 PSUI Customer Gen'!H791</f>
        <v>1288.9950000000001</v>
      </c>
      <c r="I791" s="78">
        <f>'2019 PSUI Customer Load'!I791+'2019 PSUI Customer Gen'!I791</f>
        <v>1343.229</v>
      </c>
      <c r="J791" s="78">
        <f>'2019 PSUI Customer Load'!J791+'2019 PSUI Customer Gen'!J791</f>
        <v>1412.5160000000001</v>
      </c>
      <c r="K791" s="78">
        <f>'2019 PSUI Customer Load'!K791+'2019 PSUI Customer Gen'!K791</f>
        <v>1416.998</v>
      </c>
      <c r="L791" s="78">
        <f>'2019 PSUI Customer Load'!L791+'2019 PSUI Customer Gen'!L791</f>
        <v>1387.451</v>
      </c>
      <c r="M791" s="78">
        <f>'2019 PSUI Customer Load'!M791+'2019 PSUI Customer Gen'!M791</f>
        <v>1437.393</v>
      </c>
      <c r="N791" s="78">
        <f>'2019 PSUI Customer Load'!N791+'2019 PSUI Customer Gen'!N791</f>
        <v>1420.4190000000001</v>
      </c>
      <c r="O791" s="78">
        <f>'2019 PSUI Customer Load'!O791+'2019 PSUI Customer Gen'!O791</f>
        <v>1401.9250000000002</v>
      </c>
      <c r="P791" s="78">
        <f>'2019 PSUI Customer Load'!P791+'2019 PSUI Customer Gen'!P791</f>
        <v>1426.1860000000001</v>
      </c>
      <c r="Q791" s="78">
        <f>'2019 PSUI Customer Load'!Q791+'2019 PSUI Customer Gen'!Q791</f>
        <v>1398.239</v>
      </c>
      <c r="R791" s="78">
        <f>'2019 PSUI Customer Load'!R791+'2019 PSUI Customer Gen'!R791</f>
        <v>1395.182</v>
      </c>
      <c r="S791" s="78">
        <f>'2019 PSUI Customer Load'!S791+'2019 PSUI Customer Gen'!S791</f>
        <v>1386.5260000000001</v>
      </c>
      <c r="T791" s="78">
        <f>'2019 PSUI Customer Load'!T791+'2019 PSUI Customer Gen'!T791</f>
        <v>1342.52</v>
      </c>
      <c r="U791" s="78">
        <f>'2019 PSUI Customer Load'!U791+'2019 PSUI Customer Gen'!U791</f>
        <v>1349.5539999999999</v>
      </c>
      <c r="V791" s="78">
        <f>'2019 PSUI Customer Load'!V791+'2019 PSUI Customer Gen'!V791</f>
        <v>1343.6089999999999</v>
      </c>
      <c r="W791" s="78">
        <f>'2019 PSUI Customer Load'!W791+'2019 PSUI Customer Gen'!W791</f>
        <v>1325.3030000000001</v>
      </c>
      <c r="X791" s="78">
        <f>'2019 PSUI Customer Load'!X791+'2019 PSUI Customer Gen'!X791</f>
        <v>1306.2570000000001</v>
      </c>
      <c r="Y791" s="78">
        <f>'2019 PSUI Customer Load'!Y791+'2019 PSUI Customer Gen'!Y791</f>
        <v>1323.481</v>
      </c>
      <c r="Z791" s="78">
        <f>'2019 PSUI Customer Load'!Z791+'2019 PSUI Customer Gen'!Z791</f>
        <v>1286.087</v>
      </c>
      <c r="AA791" s="86">
        <f t="shared" si="156"/>
        <v>1437.393</v>
      </c>
      <c r="AB791" s="77">
        <f t="shared" si="157"/>
        <v>2022</v>
      </c>
      <c r="AC791" s="76">
        <f t="shared" si="158"/>
        <v>12</v>
      </c>
      <c r="AD791" s="76" t="str">
        <f t="shared" si="159"/>
        <v/>
      </c>
      <c r="AE791" s="76" t="str">
        <f t="shared" si="160"/>
        <v/>
      </c>
      <c r="AF791" s="74">
        <f t="shared" si="161"/>
        <v>1437.393</v>
      </c>
      <c r="AG791" s="75" t="str">
        <f t="shared" si="162"/>
        <v>11:00</v>
      </c>
      <c r="AH791" s="74">
        <f t="shared" si="163"/>
        <v>33833.297000000006</v>
      </c>
      <c r="AI791" s="73" t="str">
        <f t="shared" si="164"/>
        <v/>
      </c>
      <c r="AJ791" s="73" t="str">
        <f t="shared" si="165"/>
        <v/>
      </c>
      <c r="AK791" s="73" t="str">
        <f t="shared" si="166"/>
        <v/>
      </c>
      <c r="AL791" s="72" t="str">
        <f t="shared" si="167"/>
        <v/>
      </c>
      <c r="AM791" s="71" t="str">
        <f t="shared" si="168"/>
        <v/>
      </c>
    </row>
    <row r="792" spans="2:39" ht="13.8" thickBot="1">
      <c r="B792" s="79">
        <v>44924</v>
      </c>
      <c r="C792" s="78">
        <f>'2019 PSUI Customer Load'!C792+'2019 PSUI Customer Gen'!C792</f>
        <v>1256.3780000000002</v>
      </c>
      <c r="D792" s="78">
        <f>'2019 PSUI Customer Load'!D792+'2019 PSUI Customer Gen'!D792</f>
        <v>1249.857</v>
      </c>
      <c r="E792" s="78">
        <f>'2019 PSUI Customer Load'!E792+'2019 PSUI Customer Gen'!E792</f>
        <v>1259.5829999999999</v>
      </c>
      <c r="F792" s="78">
        <f>'2019 PSUI Customer Load'!F792+'2019 PSUI Customer Gen'!F792</f>
        <v>1244.2809999999999</v>
      </c>
      <c r="G792" s="78">
        <f>'2019 PSUI Customer Load'!G792+'2019 PSUI Customer Gen'!G792</f>
        <v>1248.355</v>
      </c>
      <c r="H792" s="78">
        <f>'2019 PSUI Customer Load'!H792+'2019 PSUI Customer Gen'!H792</f>
        <v>1271.624</v>
      </c>
      <c r="I792" s="78">
        <f>'2019 PSUI Customer Load'!I792+'2019 PSUI Customer Gen'!I792</f>
        <v>1302.027</v>
      </c>
      <c r="J792" s="78">
        <f>'2019 PSUI Customer Load'!J792+'2019 PSUI Customer Gen'!J792</f>
        <v>1378.6559999999999</v>
      </c>
      <c r="K792" s="78">
        <f>'2019 PSUI Customer Load'!K792+'2019 PSUI Customer Gen'!K792</f>
        <v>1378.79</v>
      </c>
      <c r="L792" s="78">
        <f>'2019 PSUI Customer Load'!L792+'2019 PSUI Customer Gen'!L792</f>
        <v>1373.354</v>
      </c>
      <c r="M792" s="78">
        <f>'2019 PSUI Customer Load'!M792+'2019 PSUI Customer Gen'!M792</f>
        <v>1388.424</v>
      </c>
      <c r="N792" s="78">
        <f>'2019 PSUI Customer Load'!N792+'2019 PSUI Customer Gen'!N792</f>
        <v>1398.2610000000002</v>
      </c>
      <c r="O792" s="78">
        <f>'2019 PSUI Customer Load'!O792+'2019 PSUI Customer Gen'!O792</f>
        <v>1354.845</v>
      </c>
      <c r="P792" s="78">
        <f>'2019 PSUI Customer Load'!P792+'2019 PSUI Customer Gen'!P792</f>
        <v>1379.3630000000001</v>
      </c>
      <c r="Q792" s="78">
        <f>'2019 PSUI Customer Load'!Q792+'2019 PSUI Customer Gen'!Q792</f>
        <v>1375.172</v>
      </c>
      <c r="R792" s="78">
        <f>'2019 PSUI Customer Load'!R792+'2019 PSUI Customer Gen'!R792</f>
        <v>1358.4969999999998</v>
      </c>
      <c r="S792" s="78">
        <f>'2019 PSUI Customer Load'!S792+'2019 PSUI Customer Gen'!S792</f>
        <v>1355.9189999999999</v>
      </c>
      <c r="T792" s="78">
        <f>'2019 PSUI Customer Load'!T792+'2019 PSUI Customer Gen'!T792</f>
        <v>1311.2730000000001</v>
      </c>
      <c r="U792" s="78">
        <f>'2019 PSUI Customer Load'!U792+'2019 PSUI Customer Gen'!U792</f>
        <v>1293.8009999999999</v>
      </c>
      <c r="V792" s="78">
        <f>'2019 PSUI Customer Load'!V792+'2019 PSUI Customer Gen'!V792</f>
        <v>1294.434</v>
      </c>
      <c r="W792" s="78">
        <f>'2019 PSUI Customer Load'!W792+'2019 PSUI Customer Gen'!W792</f>
        <v>1240.8399999999999</v>
      </c>
      <c r="X792" s="78">
        <f>'2019 PSUI Customer Load'!X792+'2019 PSUI Customer Gen'!X792</f>
        <v>1249.7740000000001</v>
      </c>
      <c r="Y792" s="78">
        <f>'2019 PSUI Customer Load'!Y792+'2019 PSUI Customer Gen'!Y792</f>
        <v>1216.1320000000001</v>
      </c>
      <c r="Z792" s="78">
        <f>'2019 PSUI Customer Load'!Z792+'2019 PSUI Customer Gen'!Z792</f>
        <v>1195.9099999999999</v>
      </c>
      <c r="AA792" s="86">
        <f t="shared" si="156"/>
        <v>1398.2610000000002</v>
      </c>
      <c r="AB792" s="77">
        <f t="shared" si="157"/>
        <v>2022</v>
      </c>
      <c r="AC792" s="76">
        <f t="shared" si="158"/>
        <v>12</v>
      </c>
      <c r="AD792" s="76" t="str">
        <f t="shared" si="159"/>
        <v/>
      </c>
      <c r="AE792" s="76" t="str">
        <f t="shared" si="160"/>
        <v/>
      </c>
      <c r="AF792" s="74">
        <f t="shared" si="161"/>
        <v>1398.2610000000002</v>
      </c>
      <c r="AG792" s="75" t="str">
        <f t="shared" si="162"/>
        <v>12:00</v>
      </c>
      <c r="AH792" s="74">
        <f t="shared" si="163"/>
        <v>32773.811000000002</v>
      </c>
      <c r="AI792" s="73" t="str">
        <f t="shared" si="164"/>
        <v/>
      </c>
      <c r="AJ792" s="73" t="str">
        <f t="shared" si="165"/>
        <v/>
      </c>
      <c r="AK792" s="73" t="str">
        <f t="shared" si="166"/>
        <v/>
      </c>
      <c r="AL792" s="72" t="str">
        <f t="shared" si="167"/>
        <v/>
      </c>
      <c r="AM792" s="71" t="str">
        <f t="shared" si="168"/>
        <v/>
      </c>
    </row>
    <row r="793" spans="2:39" ht="13.8" thickBot="1">
      <c r="B793" s="79">
        <v>44925</v>
      </c>
      <c r="C793" s="78">
        <f>'2019 PSUI Customer Load'!C793+'2019 PSUI Customer Gen'!C793</f>
        <v>1183.873</v>
      </c>
      <c r="D793" s="78">
        <f>'2019 PSUI Customer Load'!D793+'2019 PSUI Customer Gen'!D793</f>
        <v>1174.6559999999999</v>
      </c>
      <c r="E793" s="78">
        <f>'2019 PSUI Customer Load'!E793+'2019 PSUI Customer Gen'!E793</f>
        <v>1173.498</v>
      </c>
      <c r="F793" s="78">
        <f>'2019 PSUI Customer Load'!F793+'2019 PSUI Customer Gen'!F793</f>
        <v>1141.3700000000001</v>
      </c>
      <c r="G793" s="78">
        <f>'2019 PSUI Customer Load'!G793+'2019 PSUI Customer Gen'!G793</f>
        <v>1157.731</v>
      </c>
      <c r="H793" s="78">
        <f>'2019 PSUI Customer Load'!H793+'2019 PSUI Customer Gen'!H793</f>
        <v>1155.989</v>
      </c>
      <c r="I793" s="78">
        <f>'2019 PSUI Customer Load'!I793+'2019 PSUI Customer Gen'!I793</f>
        <v>1191.058</v>
      </c>
      <c r="J793" s="78">
        <f>'2019 PSUI Customer Load'!J793+'2019 PSUI Customer Gen'!J793</f>
        <v>1282.0419999999999</v>
      </c>
      <c r="K793" s="78">
        <f>'2019 PSUI Customer Load'!K793+'2019 PSUI Customer Gen'!K793</f>
        <v>1281.0919999999999</v>
      </c>
      <c r="L793" s="78">
        <f>'2019 PSUI Customer Load'!L793+'2019 PSUI Customer Gen'!L793</f>
        <v>1290.749</v>
      </c>
      <c r="M793" s="78">
        <f>'2019 PSUI Customer Load'!M793+'2019 PSUI Customer Gen'!M793</f>
        <v>1305.7270000000001</v>
      </c>
      <c r="N793" s="78">
        <f>'2019 PSUI Customer Load'!N793+'2019 PSUI Customer Gen'!N793</f>
        <v>1314.604</v>
      </c>
      <c r="O793" s="78">
        <f>'2019 PSUI Customer Load'!O793+'2019 PSUI Customer Gen'!O793</f>
        <v>1293.8520000000001</v>
      </c>
      <c r="P793" s="78">
        <f>'2019 PSUI Customer Load'!P793+'2019 PSUI Customer Gen'!P793</f>
        <v>1283.5169999999998</v>
      </c>
      <c r="Q793" s="78">
        <f>'2019 PSUI Customer Load'!Q793+'2019 PSUI Customer Gen'!Q793</f>
        <v>1283.3329999999999</v>
      </c>
      <c r="R793" s="78">
        <f>'2019 PSUI Customer Load'!R793+'2019 PSUI Customer Gen'!R793</f>
        <v>1294.7750000000001</v>
      </c>
      <c r="S793" s="78">
        <f>'2019 PSUI Customer Load'!S793+'2019 PSUI Customer Gen'!S793</f>
        <v>1273.662</v>
      </c>
      <c r="T793" s="78">
        <f>'2019 PSUI Customer Load'!T793+'2019 PSUI Customer Gen'!T793</f>
        <v>1255.201</v>
      </c>
      <c r="U793" s="78">
        <f>'2019 PSUI Customer Load'!U793+'2019 PSUI Customer Gen'!U793</f>
        <v>1239.8879999999999</v>
      </c>
      <c r="V793" s="78">
        <f>'2019 PSUI Customer Load'!V793+'2019 PSUI Customer Gen'!V793</f>
        <v>1247.3789999999999</v>
      </c>
      <c r="W793" s="78">
        <f>'2019 PSUI Customer Load'!W793+'2019 PSUI Customer Gen'!W793</f>
        <v>1212.308</v>
      </c>
      <c r="X793" s="78">
        <f>'2019 PSUI Customer Load'!X793+'2019 PSUI Customer Gen'!X793</f>
        <v>1202.248</v>
      </c>
      <c r="Y793" s="78">
        <f>'2019 PSUI Customer Load'!Y793+'2019 PSUI Customer Gen'!Y793</f>
        <v>1146.8810000000001</v>
      </c>
      <c r="Z793" s="78">
        <f>'2019 PSUI Customer Load'!Z793+'2019 PSUI Customer Gen'!Z793</f>
        <v>1188.3620000000001</v>
      </c>
      <c r="AA793" s="86">
        <f t="shared" si="156"/>
        <v>1314.604</v>
      </c>
      <c r="AB793" s="77">
        <f t="shared" si="157"/>
        <v>2022</v>
      </c>
      <c r="AC793" s="76">
        <f t="shared" si="158"/>
        <v>12</v>
      </c>
      <c r="AD793" s="76" t="str">
        <f t="shared" si="159"/>
        <v/>
      </c>
      <c r="AE793" s="76" t="str">
        <f t="shared" si="160"/>
        <v/>
      </c>
      <c r="AF793" s="74">
        <f t="shared" si="161"/>
        <v>1314.604</v>
      </c>
      <c r="AG793" s="75" t="str">
        <f t="shared" si="162"/>
        <v>12:00</v>
      </c>
      <c r="AH793" s="74">
        <f t="shared" si="163"/>
        <v>30888.399000000005</v>
      </c>
      <c r="AI793" s="73" t="str">
        <f t="shared" si="164"/>
        <v/>
      </c>
      <c r="AJ793" s="73" t="str">
        <f t="shared" si="165"/>
        <v/>
      </c>
      <c r="AK793" s="73" t="str">
        <f t="shared" si="166"/>
        <v/>
      </c>
      <c r="AL793" s="72" t="str">
        <f t="shared" si="167"/>
        <v/>
      </c>
      <c r="AM793" s="71" t="str">
        <f t="shared" si="168"/>
        <v/>
      </c>
    </row>
    <row r="794" spans="2:39" ht="13.8" thickBot="1">
      <c r="B794" s="79">
        <v>44926</v>
      </c>
      <c r="C794" s="78">
        <f>'2019 PSUI Customer Load'!C794+'2019 PSUI Customer Gen'!C794</f>
        <v>1195.1310000000001</v>
      </c>
      <c r="D794" s="78">
        <f>'2019 PSUI Customer Load'!D794+'2019 PSUI Customer Gen'!D794</f>
        <v>1156.6579999999999</v>
      </c>
      <c r="E794" s="78">
        <f>'2019 PSUI Customer Load'!E794+'2019 PSUI Customer Gen'!E794</f>
        <v>1164.549</v>
      </c>
      <c r="F794" s="78">
        <f>'2019 PSUI Customer Load'!F794+'2019 PSUI Customer Gen'!F794</f>
        <v>1158.2180000000001</v>
      </c>
      <c r="G794" s="78">
        <f>'2019 PSUI Customer Load'!G794+'2019 PSUI Customer Gen'!G794</f>
        <v>1151.703</v>
      </c>
      <c r="H794" s="78">
        <f>'2019 PSUI Customer Load'!H794+'2019 PSUI Customer Gen'!H794</f>
        <v>1149.3319999999999</v>
      </c>
      <c r="I794" s="78">
        <f>'2019 PSUI Customer Load'!I794+'2019 PSUI Customer Gen'!I794</f>
        <v>1187.049</v>
      </c>
      <c r="J794" s="78">
        <f>'2019 PSUI Customer Load'!J794+'2019 PSUI Customer Gen'!J794</f>
        <v>1261.9059999999999</v>
      </c>
      <c r="K794" s="78">
        <f>'2019 PSUI Customer Load'!K794+'2019 PSUI Customer Gen'!K794</f>
        <v>1271.83</v>
      </c>
      <c r="L794" s="78">
        <f>'2019 PSUI Customer Load'!L794+'2019 PSUI Customer Gen'!L794</f>
        <v>1248.49</v>
      </c>
      <c r="M794" s="78">
        <f>'2019 PSUI Customer Load'!M794+'2019 PSUI Customer Gen'!M794</f>
        <v>1265.375</v>
      </c>
      <c r="N794" s="78">
        <f>'2019 PSUI Customer Load'!N794+'2019 PSUI Customer Gen'!N794</f>
        <v>1270.671</v>
      </c>
      <c r="O794" s="78">
        <f>'2019 PSUI Customer Load'!O794+'2019 PSUI Customer Gen'!O794</f>
        <v>1226.4449999999999</v>
      </c>
      <c r="P794" s="78">
        <f>'2019 PSUI Customer Load'!P794+'2019 PSUI Customer Gen'!P794</f>
        <v>1234.046</v>
      </c>
      <c r="Q794" s="78">
        <f>'2019 PSUI Customer Load'!Q794+'2019 PSUI Customer Gen'!Q794</f>
        <v>1240.365</v>
      </c>
      <c r="R794" s="78">
        <f>'2019 PSUI Customer Load'!R794+'2019 PSUI Customer Gen'!R794</f>
        <v>1223.5830000000001</v>
      </c>
      <c r="S794" s="78">
        <f>'2019 PSUI Customer Load'!S794+'2019 PSUI Customer Gen'!S794</f>
        <v>1201.9880000000001</v>
      </c>
      <c r="T794" s="78">
        <f>'2019 PSUI Customer Load'!T794+'2019 PSUI Customer Gen'!T794</f>
        <v>1224.3710000000001</v>
      </c>
      <c r="U794" s="78">
        <f>'2019 PSUI Customer Load'!U794+'2019 PSUI Customer Gen'!U794</f>
        <v>1214.3490000000002</v>
      </c>
      <c r="V794" s="78">
        <f>'2019 PSUI Customer Load'!V794+'2019 PSUI Customer Gen'!V794</f>
        <v>1226.6790000000001</v>
      </c>
      <c r="W794" s="78">
        <f>'2019 PSUI Customer Load'!W794+'2019 PSUI Customer Gen'!W794</f>
        <v>1211.261</v>
      </c>
      <c r="X794" s="78">
        <f>'2019 PSUI Customer Load'!X794+'2019 PSUI Customer Gen'!X794</f>
        <v>1210.5159999999998</v>
      </c>
      <c r="Y794" s="78">
        <f>'2019 PSUI Customer Load'!Y794+'2019 PSUI Customer Gen'!Y794</f>
        <v>1195.867</v>
      </c>
      <c r="Z794" s="78">
        <f>'2019 PSUI Customer Load'!Z794+'2019 PSUI Customer Gen'!Z794</f>
        <v>1206.057</v>
      </c>
      <c r="AA794" s="86">
        <f t="shared" si="156"/>
        <v>1271.83</v>
      </c>
      <c r="AB794" s="77">
        <f t="shared" si="157"/>
        <v>2022</v>
      </c>
      <c r="AC794" s="76">
        <f t="shared" si="158"/>
        <v>12</v>
      </c>
      <c r="AD794" s="76" t="str">
        <f t="shared" si="159"/>
        <v>2022-12</v>
      </c>
      <c r="AE794" s="76">
        <f t="shared" si="160"/>
        <v>12</v>
      </c>
      <c r="AF794" s="74">
        <f t="shared" si="161"/>
        <v>1271.83</v>
      </c>
      <c r="AG794" s="75" t="str">
        <f t="shared" si="162"/>
        <v>9:00</v>
      </c>
      <c r="AH794" s="74">
        <f t="shared" si="163"/>
        <v>30368.269</v>
      </c>
      <c r="AI794" s="73">
        <f t="shared" si="164"/>
        <v>43199.447999999997</v>
      </c>
      <c r="AJ794" s="73">
        <f t="shared" si="165"/>
        <v>1608.6290000000001</v>
      </c>
      <c r="AK794" s="73">
        <f t="shared" si="166"/>
        <v>36584.851000000002</v>
      </c>
      <c r="AL794" s="72">
        <f t="shared" si="167"/>
        <v>44919</v>
      </c>
      <c r="AM794" s="71" t="str">
        <f t="shared" si="168"/>
        <v>9:00</v>
      </c>
    </row>
    <row r="795" spans="2:39" ht="12.75" customHeight="1" thickBot="1">
      <c r="B795" s="79">
        <v>44927</v>
      </c>
      <c r="C795" s="78">
        <f>'2019 PSUI Customer Load'!C795+'2019 PSUI Customer Gen'!C795</f>
        <v>1200.4749999999999</v>
      </c>
      <c r="D795" s="78">
        <f>'2019 PSUI Customer Load'!D795+'2019 PSUI Customer Gen'!D795</f>
        <v>1199.223</v>
      </c>
      <c r="E795" s="78">
        <f>'2019 PSUI Customer Load'!E795+'2019 PSUI Customer Gen'!E795</f>
        <v>1182.2929999999999</v>
      </c>
      <c r="F795" s="78">
        <f>'2019 PSUI Customer Load'!F795+'2019 PSUI Customer Gen'!F795</f>
        <v>1199.6669999999999</v>
      </c>
      <c r="G795" s="78">
        <f>'2019 PSUI Customer Load'!G795+'2019 PSUI Customer Gen'!G795</f>
        <v>1190.6580000000001</v>
      </c>
      <c r="H795" s="78">
        <f>'2019 PSUI Customer Load'!H795+'2019 PSUI Customer Gen'!H795</f>
        <v>1201.943</v>
      </c>
      <c r="I795" s="78">
        <f>'2019 PSUI Customer Load'!I795+'2019 PSUI Customer Gen'!I795</f>
        <v>1211.5620000000001</v>
      </c>
      <c r="J795" s="78">
        <f>'2019 PSUI Customer Load'!J795+'2019 PSUI Customer Gen'!J795</f>
        <v>1280.0309999999999</v>
      </c>
      <c r="K795" s="78">
        <f>'2019 PSUI Customer Load'!K795+'2019 PSUI Customer Gen'!K795</f>
        <v>1268.509</v>
      </c>
      <c r="L795" s="78">
        <f>'2019 PSUI Customer Load'!L795+'2019 PSUI Customer Gen'!L795</f>
        <v>1273.578</v>
      </c>
      <c r="M795" s="78">
        <f>'2019 PSUI Customer Load'!M795+'2019 PSUI Customer Gen'!M795</f>
        <v>1274.039</v>
      </c>
      <c r="N795" s="78">
        <f>'2019 PSUI Customer Load'!N795+'2019 PSUI Customer Gen'!N795</f>
        <v>1289.798</v>
      </c>
      <c r="O795" s="78">
        <f>'2019 PSUI Customer Load'!O795+'2019 PSUI Customer Gen'!O795</f>
        <v>1248.5510000000002</v>
      </c>
      <c r="P795" s="78">
        <f>'2019 PSUI Customer Load'!P795+'2019 PSUI Customer Gen'!P795</f>
        <v>1263.2079999999999</v>
      </c>
      <c r="Q795" s="78">
        <f>'2019 PSUI Customer Load'!Q795+'2019 PSUI Customer Gen'!Q795</f>
        <v>1260.761</v>
      </c>
      <c r="R795" s="78">
        <f>'2019 PSUI Customer Load'!R795+'2019 PSUI Customer Gen'!R795</f>
        <v>1269.921</v>
      </c>
      <c r="S795" s="78">
        <f>'2019 PSUI Customer Load'!S795+'2019 PSUI Customer Gen'!S795</f>
        <v>1270.8619999999999</v>
      </c>
      <c r="T795" s="78">
        <f>'2019 PSUI Customer Load'!T795+'2019 PSUI Customer Gen'!T795</f>
        <v>1259.452</v>
      </c>
      <c r="U795" s="78">
        <f>'2019 PSUI Customer Load'!U795+'2019 PSUI Customer Gen'!U795</f>
        <v>1276.2840000000001</v>
      </c>
      <c r="V795" s="78">
        <f>'2019 PSUI Customer Load'!V795+'2019 PSUI Customer Gen'!V795</f>
        <v>1251.8700000000001</v>
      </c>
      <c r="W795" s="78">
        <f>'2019 PSUI Customer Load'!W795+'2019 PSUI Customer Gen'!W795</f>
        <v>1259.057</v>
      </c>
      <c r="X795" s="78">
        <f>'2019 PSUI Customer Load'!X795+'2019 PSUI Customer Gen'!X795</f>
        <v>1238.4880000000001</v>
      </c>
      <c r="Y795" s="78">
        <f>'2019 PSUI Customer Load'!Y795+'2019 PSUI Customer Gen'!Y795</f>
        <v>1238.6380000000001</v>
      </c>
      <c r="Z795" s="78">
        <f>'2019 PSUI Customer Load'!Z795+'2019 PSUI Customer Gen'!Z795</f>
        <v>1229.6120000000001</v>
      </c>
      <c r="AA795" s="86">
        <f t="shared" ref="AA795:AA858" si="169">MAX(C795:Z795)</f>
        <v>1289.798</v>
      </c>
      <c r="AB795" s="77">
        <f t="shared" ref="AB795:AB858" si="170">YEAR(B795)</f>
        <v>2023</v>
      </c>
      <c r="AC795" s="76">
        <f t="shared" ref="AC795:AC858" si="171">MONTH(B795)</f>
        <v>1</v>
      </c>
      <c r="AD795" s="76" t="str">
        <f t="shared" ref="AD795:AD858" si="172">IF(AE795="","",AB795&amp;"-"&amp;AE795)</f>
        <v/>
      </c>
      <c r="AE795" s="76" t="str">
        <f t="shared" ref="AE795:AE858" si="173">IF(DAY(B795+1)=1,AC795,"")</f>
        <v/>
      </c>
      <c r="AF795" s="74">
        <f t="shared" ref="AF795:AF858" si="174">MAX(C795:AA795)</f>
        <v>1289.798</v>
      </c>
      <c r="AG795" s="75" t="str">
        <f t="shared" ref="AG795:AG858" si="175">INDEX($C$2:$Z$2,MATCH(AF795,C795:Z795,0))</f>
        <v>12:00</v>
      </c>
      <c r="AH795" s="74">
        <f t="shared" ref="AH795:AH858" si="176">SUM(C795:AA795)</f>
        <v>31128.277999999998</v>
      </c>
      <c r="AI795" s="73" t="str">
        <f t="shared" ref="AI795:AI858" si="177">IF(AE795&lt;&gt;"",SUMIFS(AF:AF,AC:AC,AC795,AB:AB,AB795),"")</f>
        <v/>
      </c>
      <c r="AJ795" s="73" t="str">
        <f t="shared" ref="AJ795:AJ858" si="178">IF(AI795="","",_xlfn.MAXIFS(AF:AF,AC:AC,AC795,AB:AB,AB795))</f>
        <v/>
      </c>
      <c r="AK795" s="73" t="str">
        <f t="shared" ref="AK795:AK858" si="179">IF(AI795="","",_xlfn.MAXIFS(AH:AH,AC:AC,AC795,AB:AB,AB795))</f>
        <v/>
      </c>
      <c r="AL795" s="72" t="str">
        <f t="shared" ref="AL795:AL858" si="180">IF(AI795&lt;&gt;"",INDEX(B:B,MATCH(AJ795,AF:AF,0)),"")</f>
        <v/>
      </c>
      <c r="AM795" s="71" t="str">
        <f t="shared" ref="AM795:AM858" si="181">IF(AI795&lt;&gt;"",INDEX(AG:AG,MATCH(AJ795,AF:AF,0)),"")</f>
        <v/>
      </c>
    </row>
    <row r="796" spans="2:39" ht="12.75" customHeight="1" thickBot="1">
      <c r="B796" s="79">
        <v>44928</v>
      </c>
      <c r="C796" s="78">
        <f>'2019 PSUI Customer Load'!C796+'2019 PSUI Customer Gen'!C796</f>
        <v>1222.0700000000002</v>
      </c>
      <c r="D796" s="78">
        <f>'2019 PSUI Customer Load'!D796+'2019 PSUI Customer Gen'!D796</f>
        <v>1219.7279999999998</v>
      </c>
      <c r="E796" s="78">
        <f>'2019 PSUI Customer Load'!E796+'2019 PSUI Customer Gen'!E796</f>
        <v>1204.8869999999999</v>
      </c>
      <c r="F796" s="78">
        <f>'2019 PSUI Customer Load'!F796+'2019 PSUI Customer Gen'!F796</f>
        <v>1220.4459999999999</v>
      </c>
      <c r="G796" s="78">
        <f>'2019 PSUI Customer Load'!G796+'2019 PSUI Customer Gen'!G796</f>
        <v>1203.7330000000002</v>
      </c>
      <c r="H796" s="78">
        <f>'2019 PSUI Customer Load'!H796+'2019 PSUI Customer Gen'!H796</f>
        <v>1228.5909999999999</v>
      </c>
      <c r="I796" s="78">
        <f>'2019 PSUI Customer Load'!I796+'2019 PSUI Customer Gen'!I796</f>
        <v>1243.3130000000001</v>
      </c>
      <c r="J796" s="78">
        <f>'2019 PSUI Customer Load'!J796+'2019 PSUI Customer Gen'!J796</f>
        <v>1298.7640000000001</v>
      </c>
      <c r="K796" s="78">
        <f>'2019 PSUI Customer Load'!K796+'2019 PSUI Customer Gen'!K796</f>
        <v>1285.8590000000002</v>
      </c>
      <c r="L796" s="78">
        <f>'2019 PSUI Customer Load'!L796+'2019 PSUI Customer Gen'!L796</f>
        <v>1287.663</v>
      </c>
      <c r="M796" s="78">
        <f>'2019 PSUI Customer Load'!M796+'2019 PSUI Customer Gen'!M796</f>
        <v>1318.9290000000001</v>
      </c>
      <c r="N796" s="78">
        <f>'2019 PSUI Customer Load'!N796+'2019 PSUI Customer Gen'!N796</f>
        <v>1300.5160000000001</v>
      </c>
      <c r="O796" s="78">
        <f>'2019 PSUI Customer Load'!O796+'2019 PSUI Customer Gen'!O796</f>
        <v>1264.3869999999999</v>
      </c>
      <c r="P796" s="78">
        <f>'2019 PSUI Customer Load'!P796+'2019 PSUI Customer Gen'!P796</f>
        <v>1241.2629999999999</v>
      </c>
      <c r="Q796" s="78">
        <f>'2019 PSUI Customer Load'!Q796+'2019 PSUI Customer Gen'!Q796</f>
        <v>1242.55</v>
      </c>
      <c r="R796" s="78">
        <f>'2019 PSUI Customer Load'!R796+'2019 PSUI Customer Gen'!R796</f>
        <v>1228.5049999999999</v>
      </c>
      <c r="S796" s="78">
        <f>'2019 PSUI Customer Load'!S796+'2019 PSUI Customer Gen'!S796</f>
        <v>1252.067</v>
      </c>
      <c r="T796" s="78">
        <f>'2019 PSUI Customer Load'!T796+'2019 PSUI Customer Gen'!T796</f>
        <v>1240.8150000000001</v>
      </c>
      <c r="U796" s="78">
        <f>'2019 PSUI Customer Load'!U796+'2019 PSUI Customer Gen'!U796</f>
        <v>1267.1390000000001</v>
      </c>
      <c r="V796" s="78">
        <f>'2019 PSUI Customer Load'!V796+'2019 PSUI Customer Gen'!V796</f>
        <v>1262.1959999999999</v>
      </c>
      <c r="W796" s="78">
        <f>'2019 PSUI Customer Load'!W796+'2019 PSUI Customer Gen'!W796</f>
        <v>1257.6789999999999</v>
      </c>
      <c r="X796" s="78">
        <f>'2019 PSUI Customer Load'!X796+'2019 PSUI Customer Gen'!X796</f>
        <v>1234.424</v>
      </c>
      <c r="Y796" s="78">
        <f>'2019 PSUI Customer Load'!Y796+'2019 PSUI Customer Gen'!Y796</f>
        <v>1239.328</v>
      </c>
      <c r="Z796" s="78">
        <f>'2019 PSUI Customer Load'!Z796+'2019 PSUI Customer Gen'!Z796</f>
        <v>1207.4929999999999</v>
      </c>
      <c r="AA796" s="86">
        <f t="shared" si="169"/>
        <v>1318.9290000000001</v>
      </c>
      <c r="AB796" s="77">
        <f t="shared" si="170"/>
        <v>2023</v>
      </c>
      <c r="AC796" s="76">
        <f t="shared" si="171"/>
        <v>1</v>
      </c>
      <c r="AD796" s="76" t="str">
        <f t="shared" si="172"/>
        <v/>
      </c>
      <c r="AE796" s="76" t="str">
        <f t="shared" si="173"/>
        <v/>
      </c>
      <c r="AF796" s="74">
        <f t="shared" si="174"/>
        <v>1318.9290000000001</v>
      </c>
      <c r="AG796" s="75" t="str">
        <f t="shared" si="175"/>
        <v>11:00</v>
      </c>
      <c r="AH796" s="74">
        <f t="shared" si="176"/>
        <v>31291.273999999998</v>
      </c>
      <c r="AI796" s="73" t="str">
        <f t="shared" si="177"/>
        <v/>
      </c>
      <c r="AJ796" s="73" t="str">
        <f t="shared" si="178"/>
        <v/>
      </c>
      <c r="AK796" s="73" t="str">
        <f t="shared" si="179"/>
        <v/>
      </c>
      <c r="AL796" s="72" t="str">
        <f t="shared" si="180"/>
        <v/>
      </c>
      <c r="AM796" s="71" t="str">
        <f t="shared" si="181"/>
        <v/>
      </c>
    </row>
    <row r="797" spans="2:39" ht="12.75" customHeight="1" thickBot="1">
      <c r="B797" s="79">
        <v>44929</v>
      </c>
      <c r="C797" s="78">
        <f>'2019 PSUI Customer Load'!C797+'2019 PSUI Customer Gen'!C797</f>
        <v>1218.0920000000001</v>
      </c>
      <c r="D797" s="78">
        <f>'2019 PSUI Customer Load'!D797+'2019 PSUI Customer Gen'!D797</f>
        <v>1206.954</v>
      </c>
      <c r="E797" s="78">
        <f>'2019 PSUI Customer Load'!E797+'2019 PSUI Customer Gen'!E797</f>
        <v>1197.133</v>
      </c>
      <c r="F797" s="78">
        <f>'2019 PSUI Customer Load'!F797+'2019 PSUI Customer Gen'!F797</f>
        <v>1204.6360000000002</v>
      </c>
      <c r="G797" s="78">
        <f>'2019 PSUI Customer Load'!G797+'2019 PSUI Customer Gen'!G797</f>
        <v>1208.5890000000002</v>
      </c>
      <c r="H797" s="78">
        <f>'2019 PSUI Customer Load'!H797+'2019 PSUI Customer Gen'!H797</f>
        <v>1224.1869999999999</v>
      </c>
      <c r="I797" s="78">
        <f>'2019 PSUI Customer Load'!I797+'2019 PSUI Customer Gen'!I797</f>
        <v>1266.2320000000002</v>
      </c>
      <c r="J797" s="78">
        <f>'2019 PSUI Customer Load'!J797+'2019 PSUI Customer Gen'!J797</f>
        <v>1381.0349999999999</v>
      </c>
      <c r="K797" s="78">
        <f>'2019 PSUI Customer Load'!K797+'2019 PSUI Customer Gen'!K797</f>
        <v>1387.44</v>
      </c>
      <c r="L797" s="78">
        <f>'2019 PSUI Customer Load'!L797+'2019 PSUI Customer Gen'!L797</f>
        <v>1377.896</v>
      </c>
      <c r="M797" s="78">
        <f>'2019 PSUI Customer Load'!M797+'2019 PSUI Customer Gen'!M797</f>
        <v>1374.598</v>
      </c>
      <c r="N797" s="78">
        <f>'2019 PSUI Customer Load'!N797+'2019 PSUI Customer Gen'!N797</f>
        <v>1406.6179999999999</v>
      </c>
      <c r="O797" s="78">
        <f>'2019 PSUI Customer Load'!O797+'2019 PSUI Customer Gen'!O797</f>
        <v>1379.943</v>
      </c>
      <c r="P797" s="78">
        <f>'2019 PSUI Customer Load'!P797+'2019 PSUI Customer Gen'!P797</f>
        <v>1380.6759999999999</v>
      </c>
      <c r="Q797" s="78">
        <f>'2019 PSUI Customer Load'!Q797+'2019 PSUI Customer Gen'!Q797</f>
        <v>1381.877</v>
      </c>
      <c r="R797" s="78">
        <f>'2019 PSUI Customer Load'!R797+'2019 PSUI Customer Gen'!R797</f>
        <v>1389.672</v>
      </c>
      <c r="S797" s="78">
        <f>'2019 PSUI Customer Load'!S797+'2019 PSUI Customer Gen'!S797</f>
        <v>1352.4299999999998</v>
      </c>
      <c r="T797" s="78">
        <f>'2019 PSUI Customer Load'!T797+'2019 PSUI Customer Gen'!T797</f>
        <v>1333.21</v>
      </c>
      <c r="U797" s="78">
        <f>'2019 PSUI Customer Load'!U797+'2019 PSUI Customer Gen'!U797</f>
        <v>1323.385</v>
      </c>
      <c r="V797" s="78">
        <f>'2019 PSUI Customer Load'!V797+'2019 PSUI Customer Gen'!V797</f>
        <v>1303.048</v>
      </c>
      <c r="W797" s="78">
        <f>'2019 PSUI Customer Load'!W797+'2019 PSUI Customer Gen'!W797</f>
        <v>1274.8999999999999</v>
      </c>
      <c r="X797" s="78">
        <f>'2019 PSUI Customer Load'!X797+'2019 PSUI Customer Gen'!X797</f>
        <v>1266.1980000000001</v>
      </c>
      <c r="Y797" s="78">
        <f>'2019 PSUI Customer Load'!Y797+'2019 PSUI Customer Gen'!Y797</f>
        <v>1246.1600000000001</v>
      </c>
      <c r="Z797" s="78">
        <f>'2019 PSUI Customer Load'!Z797+'2019 PSUI Customer Gen'!Z797</f>
        <v>1215.1860000000001</v>
      </c>
      <c r="AA797" s="86">
        <f t="shared" si="169"/>
        <v>1406.6179999999999</v>
      </c>
      <c r="AB797" s="77">
        <f t="shared" si="170"/>
        <v>2023</v>
      </c>
      <c r="AC797" s="76">
        <f t="shared" si="171"/>
        <v>1</v>
      </c>
      <c r="AD797" s="76" t="str">
        <f t="shared" si="172"/>
        <v/>
      </c>
      <c r="AE797" s="76" t="str">
        <f t="shared" si="173"/>
        <v/>
      </c>
      <c r="AF797" s="74">
        <f t="shared" si="174"/>
        <v>1406.6179999999999</v>
      </c>
      <c r="AG797" s="75" t="str">
        <f t="shared" si="175"/>
        <v>12:00</v>
      </c>
      <c r="AH797" s="74">
        <f t="shared" si="176"/>
        <v>32706.713</v>
      </c>
      <c r="AI797" s="73" t="str">
        <f t="shared" si="177"/>
        <v/>
      </c>
      <c r="AJ797" s="73" t="str">
        <f t="shared" si="178"/>
        <v/>
      </c>
      <c r="AK797" s="73" t="str">
        <f t="shared" si="179"/>
        <v/>
      </c>
      <c r="AL797" s="72" t="str">
        <f t="shared" si="180"/>
        <v/>
      </c>
      <c r="AM797" s="71" t="str">
        <f t="shared" si="181"/>
        <v/>
      </c>
    </row>
    <row r="798" spans="2:39" ht="12.75" customHeight="1" thickBot="1">
      <c r="B798" s="79">
        <v>44930</v>
      </c>
      <c r="C798" s="78">
        <f>'2019 PSUI Customer Load'!C798+'2019 PSUI Customer Gen'!C798</f>
        <v>1210.06</v>
      </c>
      <c r="D798" s="78">
        <f>'2019 PSUI Customer Load'!D798+'2019 PSUI Customer Gen'!D798</f>
        <v>1190.3240000000001</v>
      </c>
      <c r="E798" s="78">
        <f>'2019 PSUI Customer Load'!E798+'2019 PSUI Customer Gen'!E798</f>
        <v>1198.01</v>
      </c>
      <c r="F798" s="78">
        <f>'2019 PSUI Customer Load'!F798+'2019 PSUI Customer Gen'!F798</f>
        <v>1189.933</v>
      </c>
      <c r="G798" s="78">
        <f>'2019 PSUI Customer Load'!G798+'2019 PSUI Customer Gen'!G798</f>
        <v>1187.7149999999999</v>
      </c>
      <c r="H798" s="78">
        <f>'2019 PSUI Customer Load'!H798+'2019 PSUI Customer Gen'!H798</f>
        <v>1196.625</v>
      </c>
      <c r="I798" s="78">
        <f>'2019 PSUI Customer Load'!I798+'2019 PSUI Customer Gen'!I798</f>
        <v>1263.6599999999999</v>
      </c>
      <c r="J798" s="78">
        <f>'2019 PSUI Customer Load'!J798+'2019 PSUI Customer Gen'!J798</f>
        <v>1358.056</v>
      </c>
      <c r="K798" s="78">
        <f>'2019 PSUI Customer Load'!K798+'2019 PSUI Customer Gen'!K798</f>
        <v>1374.9369999999999</v>
      </c>
      <c r="L798" s="78">
        <f>'2019 PSUI Customer Load'!L798+'2019 PSUI Customer Gen'!L798</f>
        <v>1381.3579999999999</v>
      </c>
      <c r="M798" s="78">
        <f>'2019 PSUI Customer Load'!M798+'2019 PSUI Customer Gen'!M798</f>
        <v>1421.4290000000001</v>
      </c>
      <c r="N798" s="78">
        <f>'2019 PSUI Customer Load'!N798+'2019 PSUI Customer Gen'!N798</f>
        <v>1429.7280000000001</v>
      </c>
      <c r="O798" s="78">
        <f>'2019 PSUI Customer Load'!O798+'2019 PSUI Customer Gen'!O798</f>
        <v>1408.452</v>
      </c>
      <c r="P798" s="78">
        <f>'2019 PSUI Customer Load'!P798+'2019 PSUI Customer Gen'!P798</f>
        <v>1384.913</v>
      </c>
      <c r="Q798" s="78">
        <f>'2019 PSUI Customer Load'!Q798+'2019 PSUI Customer Gen'!Q798</f>
        <v>1386.4069999999999</v>
      </c>
      <c r="R798" s="78">
        <f>'2019 PSUI Customer Load'!R798+'2019 PSUI Customer Gen'!R798</f>
        <v>1395.4270000000001</v>
      </c>
      <c r="S798" s="78">
        <f>'2019 PSUI Customer Load'!S798+'2019 PSUI Customer Gen'!S798</f>
        <v>1356.903</v>
      </c>
      <c r="T798" s="78">
        <f>'2019 PSUI Customer Load'!T798+'2019 PSUI Customer Gen'!T798</f>
        <v>1316.3420000000001</v>
      </c>
      <c r="U798" s="78">
        <f>'2019 PSUI Customer Load'!U798+'2019 PSUI Customer Gen'!U798</f>
        <v>1286.7239999999999</v>
      </c>
      <c r="V798" s="78">
        <f>'2019 PSUI Customer Load'!V798+'2019 PSUI Customer Gen'!V798</f>
        <v>1279.6030000000001</v>
      </c>
      <c r="W798" s="78">
        <f>'2019 PSUI Customer Load'!W798+'2019 PSUI Customer Gen'!W798</f>
        <v>1251.7049999999999</v>
      </c>
      <c r="X798" s="78">
        <f>'2019 PSUI Customer Load'!X798+'2019 PSUI Customer Gen'!X798</f>
        <v>1246.1669999999999</v>
      </c>
      <c r="Y798" s="78">
        <f>'2019 PSUI Customer Load'!Y798+'2019 PSUI Customer Gen'!Y798</f>
        <v>1225.28</v>
      </c>
      <c r="Z798" s="78">
        <f>'2019 PSUI Customer Load'!Z798+'2019 PSUI Customer Gen'!Z798</f>
        <v>1199.9369999999999</v>
      </c>
      <c r="AA798" s="86">
        <f t="shared" si="169"/>
        <v>1429.7280000000001</v>
      </c>
      <c r="AB798" s="77">
        <f t="shared" si="170"/>
        <v>2023</v>
      </c>
      <c r="AC798" s="76">
        <f t="shared" si="171"/>
        <v>1</v>
      </c>
      <c r="AD798" s="76" t="str">
        <f t="shared" si="172"/>
        <v/>
      </c>
      <c r="AE798" s="76" t="str">
        <f t="shared" si="173"/>
        <v/>
      </c>
      <c r="AF798" s="74">
        <f t="shared" si="174"/>
        <v>1429.7280000000001</v>
      </c>
      <c r="AG798" s="75" t="str">
        <f t="shared" si="175"/>
        <v>12:00</v>
      </c>
      <c r="AH798" s="74">
        <f t="shared" si="176"/>
        <v>32569.422999999999</v>
      </c>
      <c r="AI798" s="73" t="str">
        <f t="shared" si="177"/>
        <v/>
      </c>
      <c r="AJ798" s="73" t="str">
        <f t="shared" si="178"/>
        <v/>
      </c>
      <c r="AK798" s="73" t="str">
        <f t="shared" si="179"/>
        <v/>
      </c>
      <c r="AL798" s="72" t="str">
        <f t="shared" si="180"/>
        <v/>
      </c>
      <c r="AM798" s="71" t="str">
        <f t="shared" si="181"/>
        <v/>
      </c>
    </row>
    <row r="799" spans="2:39" ht="12.75" customHeight="1" thickBot="1">
      <c r="B799" s="79">
        <v>44931</v>
      </c>
      <c r="C799" s="78">
        <f>'2019 PSUI Customer Load'!C799+'2019 PSUI Customer Gen'!C799</f>
        <v>1185.625</v>
      </c>
      <c r="D799" s="78">
        <f>'2019 PSUI Customer Load'!D799+'2019 PSUI Customer Gen'!D799</f>
        <v>1171.501</v>
      </c>
      <c r="E799" s="78">
        <f>'2019 PSUI Customer Load'!E799+'2019 PSUI Customer Gen'!E799</f>
        <v>1170.165</v>
      </c>
      <c r="F799" s="78">
        <f>'2019 PSUI Customer Load'!F799+'2019 PSUI Customer Gen'!F799</f>
        <v>1177.7269999999999</v>
      </c>
      <c r="G799" s="78">
        <f>'2019 PSUI Customer Load'!G799+'2019 PSUI Customer Gen'!G799</f>
        <v>1166.7729999999999</v>
      </c>
      <c r="H799" s="78">
        <f>'2019 PSUI Customer Load'!H799+'2019 PSUI Customer Gen'!H799</f>
        <v>1194.854</v>
      </c>
      <c r="I799" s="78">
        <f>'2019 PSUI Customer Load'!I799+'2019 PSUI Customer Gen'!I799</f>
        <v>1263.9839999999999</v>
      </c>
      <c r="J799" s="78">
        <f>'2019 PSUI Customer Load'!J799+'2019 PSUI Customer Gen'!J799</f>
        <v>1372.26</v>
      </c>
      <c r="K799" s="78">
        <f>'2019 PSUI Customer Load'!K799+'2019 PSUI Customer Gen'!K799</f>
        <v>1382.636</v>
      </c>
      <c r="L799" s="78">
        <f>'2019 PSUI Customer Load'!L799+'2019 PSUI Customer Gen'!L799</f>
        <v>1405.3790000000001</v>
      </c>
      <c r="M799" s="78">
        <f>'2019 PSUI Customer Load'!M799+'2019 PSUI Customer Gen'!M799</f>
        <v>1447.3609999999999</v>
      </c>
      <c r="N799" s="78">
        <f>'2019 PSUI Customer Load'!N799+'2019 PSUI Customer Gen'!N799</f>
        <v>1463.152</v>
      </c>
      <c r="O799" s="78">
        <f>'2019 PSUI Customer Load'!O799+'2019 PSUI Customer Gen'!O799</f>
        <v>1411.433</v>
      </c>
      <c r="P799" s="78">
        <f>'2019 PSUI Customer Load'!P799+'2019 PSUI Customer Gen'!P799</f>
        <v>1395.402</v>
      </c>
      <c r="Q799" s="78">
        <f>'2019 PSUI Customer Load'!Q799+'2019 PSUI Customer Gen'!Q799</f>
        <v>1407.079</v>
      </c>
      <c r="R799" s="78">
        <f>'2019 PSUI Customer Load'!R799+'2019 PSUI Customer Gen'!R799</f>
        <v>1394.4449999999999</v>
      </c>
      <c r="S799" s="78">
        <f>'2019 PSUI Customer Load'!S799+'2019 PSUI Customer Gen'!S799</f>
        <v>1333.894</v>
      </c>
      <c r="T799" s="78">
        <f>'2019 PSUI Customer Load'!T799+'2019 PSUI Customer Gen'!T799</f>
        <v>1296.17</v>
      </c>
      <c r="U799" s="78">
        <f>'2019 PSUI Customer Load'!U799+'2019 PSUI Customer Gen'!U799</f>
        <v>1300.3340000000001</v>
      </c>
      <c r="V799" s="78">
        <f>'2019 PSUI Customer Load'!V799+'2019 PSUI Customer Gen'!V799</f>
        <v>1262.1500000000001</v>
      </c>
      <c r="W799" s="78">
        <f>'2019 PSUI Customer Load'!W799+'2019 PSUI Customer Gen'!W799</f>
        <v>1257.229</v>
      </c>
      <c r="X799" s="78">
        <f>'2019 PSUI Customer Load'!X799+'2019 PSUI Customer Gen'!X799</f>
        <v>1238.99</v>
      </c>
      <c r="Y799" s="78">
        <f>'2019 PSUI Customer Load'!Y799+'2019 PSUI Customer Gen'!Y799</f>
        <v>1220.155</v>
      </c>
      <c r="Z799" s="78">
        <f>'2019 PSUI Customer Load'!Z799+'2019 PSUI Customer Gen'!Z799</f>
        <v>1193.556</v>
      </c>
      <c r="AA799" s="86">
        <f t="shared" si="169"/>
        <v>1463.152</v>
      </c>
      <c r="AB799" s="77">
        <f t="shared" si="170"/>
        <v>2023</v>
      </c>
      <c r="AC799" s="76">
        <f t="shared" si="171"/>
        <v>1</v>
      </c>
      <c r="AD799" s="76" t="str">
        <f t="shared" si="172"/>
        <v/>
      </c>
      <c r="AE799" s="76" t="str">
        <f t="shared" si="173"/>
        <v/>
      </c>
      <c r="AF799" s="74">
        <f t="shared" si="174"/>
        <v>1463.152</v>
      </c>
      <c r="AG799" s="75" t="str">
        <f t="shared" si="175"/>
        <v>12:00</v>
      </c>
      <c r="AH799" s="74">
        <f t="shared" si="176"/>
        <v>32575.406000000003</v>
      </c>
      <c r="AI799" s="73" t="str">
        <f t="shared" si="177"/>
        <v/>
      </c>
      <c r="AJ799" s="73" t="str">
        <f t="shared" si="178"/>
        <v/>
      </c>
      <c r="AK799" s="73" t="str">
        <f t="shared" si="179"/>
        <v/>
      </c>
      <c r="AL799" s="72" t="str">
        <f t="shared" si="180"/>
        <v/>
      </c>
      <c r="AM799" s="71" t="str">
        <f t="shared" si="181"/>
        <v/>
      </c>
    </row>
    <row r="800" spans="2:39" ht="12.75" customHeight="1" thickBot="1">
      <c r="B800" s="79">
        <v>44932</v>
      </c>
      <c r="C800" s="78">
        <f>'2019 PSUI Customer Load'!C800+'2019 PSUI Customer Gen'!C800</f>
        <v>1182.452</v>
      </c>
      <c r="D800" s="78">
        <f>'2019 PSUI Customer Load'!D800+'2019 PSUI Customer Gen'!D800</f>
        <v>1184.241</v>
      </c>
      <c r="E800" s="78">
        <f>'2019 PSUI Customer Load'!E800+'2019 PSUI Customer Gen'!E800</f>
        <v>1195.3510000000001</v>
      </c>
      <c r="F800" s="78">
        <f>'2019 PSUI Customer Load'!F800+'2019 PSUI Customer Gen'!F800</f>
        <v>1179.241</v>
      </c>
      <c r="G800" s="78">
        <f>'2019 PSUI Customer Load'!G800+'2019 PSUI Customer Gen'!G800</f>
        <v>1200.44</v>
      </c>
      <c r="H800" s="78">
        <f>'2019 PSUI Customer Load'!H800+'2019 PSUI Customer Gen'!H800</f>
        <v>1205.5319999999999</v>
      </c>
      <c r="I800" s="78">
        <f>'2019 PSUI Customer Load'!I800+'2019 PSUI Customer Gen'!I800</f>
        <v>1255.4109999999998</v>
      </c>
      <c r="J800" s="78">
        <f>'2019 PSUI Customer Load'!J800+'2019 PSUI Customer Gen'!J800</f>
        <v>1378.4390000000001</v>
      </c>
      <c r="K800" s="78">
        <f>'2019 PSUI Customer Load'!K800+'2019 PSUI Customer Gen'!K800</f>
        <v>1394.066</v>
      </c>
      <c r="L800" s="78">
        <f>'2019 PSUI Customer Load'!L800+'2019 PSUI Customer Gen'!L800</f>
        <v>1431.008</v>
      </c>
      <c r="M800" s="78">
        <f>'2019 PSUI Customer Load'!M800+'2019 PSUI Customer Gen'!M800</f>
        <v>1458.0349999999999</v>
      </c>
      <c r="N800" s="78">
        <f>'2019 PSUI Customer Load'!N800+'2019 PSUI Customer Gen'!N800</f>
        <v>1447.134</v>
      </c>
      <c r="O800" s="78">
        <f>'2019 PSUI Customer Load'!O800+'2019 PSUI Customer Gen'!O800</f>
        <v>1440.848</v>
      </c>
      <c r="P800" s="78">
        <f>'2019 PSUI Customer Load'!P800+'2019 PSUI Customer Gen'!P800</f>
        <v>1442.03</v>
      </c>
      <c r="Q800" s="78">
        <f>'2019 PSUI Customer Load'!Q800+'2019 PSUI Customer Gen'!Q800</f>
        <v>1443.1190000000001</v>
      </c>
      <c r="R800" s="78">
        <f>'2019 PSUI Customer Load'!R800+'2019 PSUI Customer Gen'!R800</f>
        <v>1407.3329999999999</v>
      </c>
      <c r="S800" s="78">
        <f>'2019 PSUI Customer Load'!S800+'2019 PSUI Customer Gen'!S800</f>
        <v>1392.0690000000002</v>
      </c>
      <c r="T800" s="78">
        <f>'2019 PSUI Customer Load'!T800+'2019 PSUI Customer Gen'!T800</f>
        <v>1337.0920000000001</v>
      </c>
      <c r="U800" s="78">
        <f>'2019 PSUI Customer Load'!U800+'2019 PSUI Customer Gen'!U800</f>
        <v>1323.778</v>
      </c>
      <c r="V800" s="78">
        <f>'2019 PSUI Customer Load'!V800+'2019 PSUI Customer Gen'!V800</f>
        <v>1305.326</v>
      </c>
      <c r="W800" s="78">
        <f>'2019 PSUI Customer Load'!W800+'2019 PSUI Customer Gen'!W800</f>
        <v>1306.298</v>
      </c>
      <c r="X800" s="78">
        <f>'2019 PSUI Customer Load'!X800+'2019 PSUI Customer Gen'!X800</f>
        <v>1272.057</v>
      </c>
      <c r="Y800" s="78">
        <f>'2019 PSUI Customer Load'!Y800+'2019 PSUI Customer Gen'!Y800</f>
        <v>1259.903</v>
      </c>
      <c r="Z800" s="78">
        <f>'2019 PSUI Customer Load'!Z800+'2019 PSUI Customer Gen'!Z800</f>
        <v>1211.402</v>
      </c>
      <c r="AA800" s="86">
        <f t="shared" si="169"/>
        <v>1458.0349999999999</v>
      </c>
      <c r="AB800" s="77">
        <f t="shared" si="170"/>
        <v>2023</v>
      </c>
      <c r="AC800" s="76">
        <f t="shared" si="171"/>
        <v>1</v>
      </c>
      <c r="AD800" s="76" t="str">
        <f t="shared" si="172"/>
        <v/>
      </c>
      <c r="AE800" s="76" t="str">
        <f t="shared" si="173"/>
        <v/>
      </c>
      <c r="AF800" s="74">
        <f t="shared" si="174"/>
        <v>1458.0349999999999</v>
      </c>
      <c r="AG800" s="75" t="str">
        <f t="shared" si="175"/>
        <v>11:00</v>
      </c>
      <c r="AH800" s="74">
        <f t="shared" si="176"/>
        <v>33110.639999999999</v>
      </c>
      <c r="AI800" s="73" t="str">
        <f t="shared" si="177"/>
        <v/>
      </c>
      <c r="AJ800" s="73" t="str">
        <f t="shared" si="178"/>
        <v/>
      </c>
      <c r="AK800" s="73" t="str">
        <f t="shared" si="179"/>
        <v/>
      </c>
      <c r="AL800" s="72" t="str">
        <f t="shared" si="180"/>
        <v/>
      </c>
      <c r="AM800" s="71" t="str">
        <f t="shared" si="181"/>
        <v/>
      </c>
    </row>
    <row r="801" spans="2:39" ht="12.75" customHeight="1" thickBot="1">
      <c r="B801" s="79">
        <v>44933</v>
      </c>
      <c r="C801" s="78">
        <f>'2019 PSUI Customer Load'!C801+'2019 PSUI Customer Gen'!C801</f>
        <v>1227.3389999999999</v>
      </c>
      <c r="D801" s="78">
        <f>'2019 PSUI Customer Load'!D801+'2019 PSUI Customer Gen'!D801</f>
        <v>1196.9100000000001</v>
      </c>
      <c r="E801" s="78">
        <f>'2019 PSUI Customer Load'!E801+'2019 PSUI Customer Gen'!E801</f>
        <v>1209.462</v>
      </c>
      <c r="F801" s="78">
        <f>'2019 PSUI Customer Load'!F801+'2019 PSUI Customer Gen'!F801</f>
        <v>1195.9309999999998</v>
      </c>
      <c r="G801" s="78">
        <f>'2019 PSUI Customer Load'!G801+'2019 PSUI Customer Gen'!G801</f>
        <v>1208.855</v>
      </c>
      <c r="H801" s="78">
        <f>'2019 PSUI Customer Load'!H801+'2019 PSUI Customer Gen'!H801</f>
        <v>1201.164</v>
      </c>
      <c r="I801" s="78">
        <f>'2019 PSUI Customer Load'!I801+'2019 PSUI Customer Gen'!I801</f>
        <v>1258.3430000000001</v>
      </c>
      <c r="J801" s="78">
        <f>'2019 PSUI Customer Load'!J801+'2019 PSUI Customer Gen'!J801</f>
        <v>1316.7859999999998</v>
      </c>
      <c r="K801" s="78">
        <f>'2019 PSUI Customer Load'!K801+'2019 PSUI Customer Gen'!K801</f>
        <v>1324.3679999999999</v>
      </c>
      <c r="L801" s="78">
        <f>'2019 PSUI Customer Load'!L801+'2019 PSUI Customer Gen'!L801</f>
        <v>1299.3210000000001</v>
      </c>
      <c r="M801" s="78">
        <f>'2019 PSUI Customer Load'!M801+'2019 PSUI Customer Gen'!M801</f>
        <v>1322.405</v>
      </c>
      <c r="N801" s="78">
        <f>'2019 PSUI Customer Load'!N801+'2019 PSUI Customer Gen'!N801</f>
        <v>1322.1979999999999</v>
      </c>
      <c r="O801" s="78">
        <f>'2019 PSUI Customer Load'!O801+'2019 PSUI Customer Gen'!O801</f>
        <v>1325.808</v>
      </c>
      <c r="P801" s="78">
        <f>'2019 PSUI Customer Load'!P801+'2019 PSUI Customer Gen'!P801</f>
        <v>1312.7320000000002</v>
      </c>
      <c r="Q801" s="78">
        <f>'2019 PSUI Customer Load'!Q801+'2019 PSUI Customer Gen'!Q801</f>
        <v>1322.1970000000001</v>
      </c>
      <c r="R801" s="78">
        <f>'2019 PSUI Customer Load'!R801+'2019 PSUI Customer Gen'!R801</f>
        <v>1287.9730000000002</v>
      </c>
      <c r="S801" s="78">
        <f>'2019 PSUI Customer Load'!S801+'2019 PSUI Customer Gen'!S801</f>
        <v>1317.124</v>
      </c>
      <c r="T801" s="78">
        <f>'2019 PSUI Customer Load'!T801+'2019 PSUI Customer Gen'!T801</f>
        <v>1290.0200000000002</v>
      </c>
      <c r="U801" s="78">
        <f>'2019 PSUI Customer Load'!U801+'2019 PSUI Customer Gen'!U801</f>
        <v>1320.796</v>
      </c>
      <c r="V801" s="78">
        <f>'2019 PSUI Customer Load'!V801+'2019 PSUI Customer Gen'!V801</f>
        <v>1319.2549999999999</v>
      </c>
      <c r="W801" s="78">
        <f>'2019 PSUI Customer Load'!W801+'2019 PSUI Customer Gen'!W801</f>
        <v>1293.461</v>
      </c>
      <c r="X801" s="78">
        <f>'2019 PSUI Customer Load'!X801+'2019 PSUI Customer Gen'!X801</f>
        <v>1316.4010000000001</v>
      </c>
      <c r="Y801" s="78">
        <f>'2019 PSUI Customer Load'!Y801+'2019 PSUI Customer Gen'!Y801</f>
        <v>1273.2700000000002</v>
      </c>
      <c r="Z801" s="78">
        <f>'2019 PSUI Customer Load'!Z801+'2019 PSUI Customer Gen'!Z801</f>
        <v>1296.287</v>
      </c>
      <c r="AA801" s="86">
        <f t="shared" si="169"/>
        <v>1325.808</v>
      </c>
      <c r="AB801" s="77">
        <f t="shared" si="170"/>
        <v>2023</v>
      </c>
      <c r="AC801" s="76">
        <f t="shared" si="171"/>
        <v>1</v>
      </c>
      <c r="AD801" s="76" t="str">
        <f t="shared" si="172"/>
        <v/>
      </c>
      <c r="AE801" s="76" t="str">
        <f t="shared" si="173"/>
        <v/>
      </c>
      <c r="AF801" s="74">
        <f t="shared" si="174"/>
        <v>1325.808</v>
      </c>
      <c r="AG801" s="75" t="str">
        <f t="shared" si="175"/>
        <v>13:00</v>
      </c>
      <c r="AH801" s="74">
        <f t="shared" si="176"/>
        <v>32084.214000000004</v>
      </c>
      <c r="AI801" s="73" t="str">
        <f t="shared" si="177"/>
        <v/>
      </c>
      <c r="AJ801" s="73" t="str">
        <f t="shared" si="178"/>
        <v/>
      </c>
      <c r="AK801" s="73" t="str">
        <f t="shared" si="179"/>
        <v/>
      </c>
      <c r="AL801" s="72" t="str">
        <f t="shared" si="180"/>
        <v/>
      </c>
      <c r="AM801" s="71" t="str">
        <f t="shared" si="181"/>
        <v/>
      </c>
    </row>
    <row r="802" spans="2:39" ht="12.75" customHeight="1" thickBot="1">
      <c r="B802" s="79">
        <v>44934</v>
      </c>
      <c r="C802" s="78">
        <f>'2019 PSUI Customer Load'!C802+'2019 PSUI Customer Gen'!C802</f>
        <v>1284.085</v>
      </c>
      <c r="D802" s="78">
        <f>'2019 PSUI Customer Load'!D802+'2019 PSUI Customer Gen'!D802</f>
        <v>1263.7150000000001</v>
      </c>
      <c r="E802" s="78">
        <f>'2019 PSUI Customer Load'!E802+'2019 PSUI Customer Gen'!E802</f>
        <v>1292.059</v>
      </c>
      <c r="F802" s="78">
        <f>'2019 PSUI Customer Load'!F802+'2019 PSUI Customer Gen'!F802</f>
        <v>1255.107</v>
      </c>
      <c r="G802" s="78">
        <f>'2019 PSUI Customer Load'!G802+'2019 PSUI Customer Gen'!G802</f>
        <v>1294.6610000000001</v>
      </c>
      <c r="H802" s="78">
        <f>'2019 PSUI Customer Load'!H802+'2019 PSUI Customer Gen'!H802</f>
        <v>1299.6460000000002</v>
      </c>
      <c r="I802" s="78">
        <f>'2019 PSUI Customer Load'!I802+'2019 PSUI Customer Gen'!I802</f>
        <v>1297.923</v>
      </c>
      <c r="J802" s="78">
        <f>'2019 PSUI Customer Load'!J802+'2019 PSUI Customer Gen'!J802</f>
        <v>1381.1419999999998</v>
      </c>
      <c r="K802" s="78">
        <f>'2019 PSUI Customer Load'!K802+'2019 PSUI Customer Gen'!K802</f>
        <v>1382.954</v>
      </c>
      <c r="L802" s="78">
        <f>'2019 PSUI Customer Load'!L802+'2019 PSUI Customer Gen'!L802</f>
        <v>1370.9569999999999</v>
      </c>
      <c r="M802" s="78">
        <f>'2019 PSUI Customer Load'!M802+'2019 PSUI Customer Gen'!M802</f>
        <v>1334.579</v>
      </c>
      <c r="N802" s="78">
        <f>'2019 PSUI Customer Load'!N802+'2019 PSUI Customer Gen'!N802</f>
        <v>1375.616</v>
      </c>
      <c r="O802" s="78">
        <f>'2019 PSUI Customer Load'!O802+'2019 PSUI Customer Gen'!O802</f>
        <v>1360.99</v>
      </c>
      <c r="P802" s="78">
        <f>'2019 PSUI Customer Load'!P802+'2019 PSUI Customer Gen'!P802</f>
        <v>1350.2180000000001</v>
      </c>
      <c r="Q802" s="78">
        <f>'2019 PSUI Customer Load'!Q802+'2019 PSUI Customer Gen'!Q802</f>
        <v>1351.894</v>
      </c>
      <c r="R802" s="78">
        <f>'2019 PSUI Customer Load'!R802+'2019 PSUI Customer Gen'!R802</f>
        <v>1344.1990000000001</v>
      </c>
      <c r="S802" s="78">
        <f>'2019 PSUI Customer Load'!S802+'2019 PSUI Customer Gen'!S802</f>
        <v>1339.6079999999999</v>
      </c>
      <c r="T802" s="78">
        <f>'2019 PSUI Customer Load'!T802+'2019 PSUI Customer Gen'!T802</f>
        <v>1378.3710000000001</v>
      </c>
      <c r="U802" s="78">
        <f>'2019 PSUI Customer Load'!U802+'2019 PSUI Customer Gen'!U802</f>
        <v>1329.0539999999999</v>
      </c>
      <c r="V802" s="78">
        <f>'2019 PSUI Customer Load'!V802+'2019 PSUI Customer Gen'!V802</f>
        <v>1343.7190000000001</v>
      </c>
      <c r="W802" s="78">
        <f>'2019 PSUI Customer Load'!W802+'2019 PSUI Customer Gen'!W802</f>
        <v>1327.652</v>
      </c>
      <c r="X802" s="78">
        <f>'2019 PSUI Customer Load'!X802+'2019 PSUI Customer Gen'!X802</f>
        <v>1294.106</v>
      </c>
      <c r="Y802" s="78">
        <f>'2019 PSUI Customer Load'!Y802+'2019 PSUI Customer Gen'!Y802</f>
        <v>1319.3969999999999</v>
      </c>
      <c r="Z802" s="78">
        <f>'2019 PSUI Customer Load'!Z802+'2019 PSUI Customer Gen'!Z802</f>
        <v>1274.816</v>
      </c>
      <c r="AA802" s="86">
        <f t="shared" si="169"/>
        <v>1382.954</v>
      </c>
      <c r="AB802" s="77">
        <f t="shared" si="170"/>
        <v>2023</v>
      </c>
      <c r="AC802" s="76">
        <f t="shared" si="171"/>
        <v>1</v>
      </c>
      <c r="AD802" s="76" t="str">
        <f t="shared" si="172"/>
        <v/>
      </c>
      <c r="AE802" s="76" t="str">
        <f t="shared" si="173"/>
        <v/>
      </c>
      <c r="AF802" s="74">
        <f t="shared" si="174"/>
        <v>1382.954</v>
      </c>
      <c r="AG802" s="75" t="str">
        <f t="shared" si="175"/>
        <v>9:00</v>
      </c>
      <c r="AH802" s="74">
        <f t="shared" si="176"/>
        <v>33229.422000000006</v>
      </c>
      <c r="AI802" s="73" t="str">
        <f t="shared" si="177"/>
        <v/>
      </c>
      <c r="AJ802" s="73" t="str">
        <f t="shared" si="178"/>
        <v/>
      </c>
      <c r="AK802" s="73" t="str">
        <f t="shared" si="179"/>
        <v/>
      </c>
      <c r="AL802" s="72" t="str">
        <f t="shared" si="180"/>
        <v/>
      </c>
      <c r="AM802" s="71" t="str">
        <f t="shared" si="181"/>
        <v/>
      </c>
    </row>
    <row r="803" spans="2:39" ht="12.75" customHeight="1" thickBot="1">
      <c r="B803" s="79">
        <v>44935</v>
      </c>
      <c r="C803" s="78">
        <f>'2019 PSUI Customer Load'!C803+'2019 PSUI Customer Gen'!C803</f>
        <v>1252.5309999999999</v>
      </c>
      <c r="D803" s="78">
        <f>'2019 PSUI Customer Load'!D803+'2019 PSUI Customer Gen'!D803</f>
        <v>1285.9949999999999</v>
      </c>
      <c r="E803" s="78">
        <f>'2019 PSUI Customer Load'!E803+'2019 PSUI Customer Gen'!E803</f>
        <v>1278.941</v>
      </c>
      <c r="F803" s="78">
        <f>'2019 PSUI Customer Load'!F803+'2019 PSUI Customer Gen'!F803</f>
        <v>1248.7089999999998</v>
      </c>
      <c r="G803" s="78">
        <f>'2019 PSUI Customer Load'!G803+'2019 PSUI Customer Gen'!G803</f>
        <v>1271.9860000000001</v>
      </c>
      <c r="H803" s="78">
        <f>'2019 PSUI Customer Load'!H803+'2019 PSUI Customer Gen'!H803</f>
        <v>1305.8000000000002</v>
      </c>
      <c r="I803" s="78">
        <f>'2019 PSUI Customer Load'!I803+'2019 PSUI Customer Gen'!I803</f>
        <v>1335.973</v>
      </c>
      <c r="J803" s="78">
        <f>'2019 PSUI Customer Load'!J803+'2019 PSUI Customer Gen'!J803</f>
        <v>1482.2840000000001</v>
      </c>
      <c r="K803" s="78">
        <f>'2019 PSUI Customer Load'!K803+'2019 PSUI Customer Gen'!K803</f>
        <v>1509.538</v>
      </c>
      <c r="L803" s="78">
        <f>'2019 PSUI Customer Load'!L803+'2019 PSUI Customer Gen'!L803</f>
        <v>1498.3579999999999</v>
      </c>
      <c r="M803" s="78">
        <f>'2019 PSUI Customer Load'!M803+'2019 PSUI Customer Gen'!M803</f>
        <v>1528.8690000000001</v>
      </c>
      <c r="N803" s="78">
        <f>'2019 PSUI Customer Load'!N803+'2019 PSUI Customer Gen'!N803</f>
        <v>1533.33</v>
      </c>
      <c r="O803" s="78">
        <f>'2019 PSUI Customer Load'!O803+'2019 PSUI Customer Gen'!O803</f>
        <v>1496.1289999999999</v>
      </c>
      <c r="P803" s="78">
        <f>'2019 PSUI Customer Load'!P803+'2019 PSUI Customer Gen'!P803</f>
        <v>1493.943</v>
      </c>
      <c r="Q803" s="78">
        <f>'2019 PSUI Customer Load'!Q803+'2019 PSUI Customer Gen'!Q803</f>
        <v>1450.914</v>
      </c>
      <c r="R803" s="78">
        <f>'2019 PSUI Customer Load'!R803+'2019 PSUI Customer Gen'!R803</f>
        <v>1457.9059999999999</v>
      </c>
      <c r="S803" s="78">
        <f>'2019 PSUI Customer Load'!S803+'2019 PSUI Customer Gen'!S803</f>
        <v>1429.9460000000001</v>
      </c>
      <c r="T803" s="78">
        <f>'2019 PSUI Customer Load'!T803+'2019 PSUI Customer Gen'!T803</f>
        <v>1371.364</v>
      </c>
      <c r="U803" s="78">
        <f>'2019 PSUI Customer Load'!U803+'2019 PSUI Customer Gen'!U803</f>
        <v>1352.9280000000001</v>
      </c>
      <c r="V803" s="78">
        <f>'2019 PSUI Customer Load'!V803+'2019 PSUI Customer Gen'!V803</f>
        <v>1254.5439999999999</v>
      </c>
      <c r="W803" s="78">
        <f>'2019 PSUI Customer Load'!W803+'2019 PSUI Customer Gen'!W803</f>
        <v>1281.49</v>
      </c>
      <c r="X803" s="78">
        <f>'2019 PSUI Customer Load'!X803+'2019 PSUI Customer Gen'!X803</f>
        <v>1265.53</v>
      </c>
      <c r="Y803" s="78">
        <f>'2019 PSUI Customer Load'!Y803+'2019 PSUI Customer Gen'!Y803</f>
        <v>1245.3</v>
      </c>
      <c r="Z803" s="78">
        <f>'2019 PSUI Customer Load'!Z803+'2019 PSUI Customer Gen'!Z803</f>
        <v>1212.22</v>
      </c>
      <c r="AA803" s="86">
        <f t="shared" si="169"/>
        <v>1533.33</v>
      </c>
      <c r="AB803" s="77">
        <f t="shared" si="170"/>
        <v>2023</v>
      </c>
      <c r="AC803" s="76">
        <f t="shared" si="171"/>
        <v>1</v>
      </c>
      <c r="AD803" s="76" t="str">
        <f t="shared" si="172"/>
        <v/>
      </c>
      <c r="AE803" s="76" t="str">
        <f t="shared" si="173"/>
        <v/>
      </c>
      <c r="AF803" s="74">
        <f t="shared" si="174"/>
        <v>1533.33</v>
      </c>
      <c r="AG803" s="75" t="str">
        <f t="shared" si="175"/>
        <v>12:00</v>
      </c>
      <c r="AH803" s="74">
        <f t="shared" si="176"/>
        <v>34377.858</v>
      </c>
      <c r="AI803" s="73" t="str">
        <f t="shared" si="177"/>
        <v/>
      </c>
      <c r="AJ803" s="73" t="str">
        <f t="shared" si="178"/>
        <v/>
      </c>
      <c r="AK803" s="73" t="str">
        <f t="shared" si="179"/>
        <v/>
      </c>
      <c r="AL803" s="72" t="str">
        <f t="shared" si="180"/>
        <v/>
      </c>
      <c r="AM803" s="71" t="str">
        <f t="shared" si="181"/>
        <v/>
      </c>
    </row>
    <row r="804" spans="2:39" ht="12.75" customHeight="1" thickBot="1">
      <c r="B804" s="79">
        <v>44936</v>
      </c>
      <c r="C804" s="78">
        <f>'2019 PSUI Customer Load'!C804+'2019 PSUI Customer Gen'!C804</f>
        <v>1213.07</v>
      </c>
      <c r="D804" s="78">
        <f>'2019 PSUI Customer Load'!D804+'2019 PSUI Customer Gen'!D804</f>
        <v>1221.99</v>
      </c>
      <c r="E804" s="78">
        <f>'2019 PSUI Customer Load'!E804+'2019 PSUI Customer Gen'!E804</f>
        <v>1197.95</v>
      </c>
      <c r="F804" s="78">
        <f>'2019 PSUI Customer Load'!F804+'2019 PSUI Customer Gen'!F804</f>
        <v>1194.06</v>
      </c>
      <c r="G804" s="78">
        <f>'2019 PSUI Customer Load'!G804+'2019 PSUI Customer Gen'!G804</f>
        <v>1202.32</v>
      </c>
      <c r="H804" s="78">
        <f>'2019 PSUI Customer Load'!H804+'2019 PSUI Customer Gen'!H804</f>
        <v>1238.05</v>
      </c>
      <c r="I804" s="78">
        <f>'2019 PSUI Customer Load'!I804+'2019 PSUI Customer Gen'!I804</f>
        <v>1291.1500000000001</v>
      </c>
      <c r="J804" s="78">
        <f>'2019 PSUI Customer Load'!J804+'2019 PSUI Customer Gen'!J804</f>
        <v>1386.28</v>
      </c>
      <c r="K804" s="78">
        <f>'2019 PSUI Customer Load'!K804+'2019 PSUI Customer Gen'!K804</f>
        <v>1504.729</v>
      </c>
      <c r="L804" s="78">
        <f>'2019 PSUI Customer Load'!L804+'2019 PSUI Customer Gen'!L804</f>
        <v>1472.472</v>
      </c>
      <c r="M804" s="78">
        <f>'2019 PSUI Customer Load'!M804+'2019 PSUI Customer Gen'!M804</f>
        <v>1463.98</v>
      </c>
      <c r="N804" s="78">
        <f>'2019 PSUI Customer Load'!N804+'2019 PSUI Customer Gen'!N804</f>
        <v>1505.327</v>
      </c>
      <c r="O804" s="78">
        <f>'2019 PSUI Customer Load'!O804+'2019 PSUI Customer Gen'!O804</f>
        <v>1468.0129999999999</v>
      </c>
      <c r="P804" s="78">
        <f>'2019 PSUI Customer Load'!P804+'2019 PSUI Customer Gen'!P804</f>
        <v>1496.681</v>
      </c>
      <c r="Q804" s="78">
        <f>'2019 PSUI Customer Load'!Q804+'2019 PSUI Customer Gen'!Q804</f>
        <v>1477.68</v>
      </c>
      <c r="R804" s="78">
        <f>'2019 PSUI Customer Load'!R804+'2019 PSUI Customer Gen'!R804</f>
        <v>1471.8419999999999</v>
      </c>
      <c r="S804" s="78">
        <f>'2019 PSUI Customer Load'!S804+'2019 PSUI Customer Gen'!S804</f>
        <v>1447.3120000000001</v>
      </c>
      <c r="T804" s="78">
        <f>'2019 PSUI Customer Load'!T804+'2019 PSUI Customer Gen'!T804</f>
        <v>1405.9810000000002</v>
      </c>
      <c r="U804" s="78">
        <f>'2019 PSUI Customer Load'!U804+'2019 PSUI Customer Gen'!U804</f>
        <v>1396.8860000000002</v>
      </c>
      <c r="V804" s="78">
        <f>'2019 PSUI Customer Load'!V804+'2019 PSUI Customer Gen'!V804</f>
        <v>1387.17</v>
      </c>
      <c r="W804" s="78">
        <f>'2019 PSUI Customer Load'!W804+'2019 PSUI Customer Gen'!W804</f>
        <v>1343.806</v>
      </c>
      <c r="X804" s="78">
        <f>'2019 PSUI Customer Load'!X804+'2019 PSUI Customer Gen'!X804</f>
        <v>1337.414</v>
      </c>
      <c r="Y804" s="78">
        <f>'2019 PSUI Customer Load'!Y804+'2019 PSUI Customer Gen'!Y804</f>
        <v>1310.75</v>
      </c>
      <c r="Z804" s="78">
        <f>'2019 PSUI Customer Load'!Z804+'2019 PSUI Customer Gen'!Z804</f>
        <v>1298.992</v>
      </c>
      <c r="AA804" s="86">
        <f t="shared" si="169"/>
        <v>1505.327</v>
      </c>
      <c r="AB804" s="77">
        <f t="shared" si="170"/>
        <v>2023</v>
      </c>
      <c r="AC804" s="76">
        <f t="shared" si="171"/>
        <v>1</v>
      </c>
      <c r="AD804" s="76" t="str">
        <f t="shared" si="172"/>
        <v/>
      </c>
      <c r="AE804" s="76" t="str">
        <f t="shared" si="173"/>
        <v/>
      </c>
      <c r="AF804" s="74">
        <f t="shared" si="174"/>
        <v>1505.327</v>
      </c>
      <c r="AG804" s="75" t="str">
        <f t="shared" si="175"/>
        <v>12:00</v>
      </c>
      <c r="AH804" s="74">
        <f t="shared" si="176"/>
        <v>34239.231999999996</v>
      </c>
      <c r="AI804" s="73" t="str">
        <f t="shared" si="177"/>
        <v/>
      </c>
      <c r="AJ804" s="73" t="str">
        <f t="shared" si="178"/>
        <v/>
      </c>
      <c r="AK804" s="73" t="str">
        <f t="shared" si="179"/>
        <v/>
      </c>
      <c r="AL804" s="72" t="str">
        <f t="shared" si="180"/>
        <v/>
      </c>
      <c r="AM804" s="71" t="str">
        <f t="shared" si="181"/>
        <v/>
      </c>
    </row>
    <row r="805" spans="2:39" ht="12.75" customHeight="1" thickBot="1">
      <c r="B805" s="79">
        <v>44937</v>
      </c>
      <c r="C805" s="78">
        <f>'2019 PSUI Customer Load'!C805+'2019 PSUI Customer Gen'!C805</f>
        <v>1289.2659999999998</v>
      </c>
      <c r="D805" s="78">
        <f>'2019 PSUI Customer Load'!D805+'2019 PSUI Customer Gen'!D805</f>
        <v>1282.1320000000001</v>
      </c>
      <c r="E805" s="78">
        <f>'2019 PSUI Customer Load'!E805+'2019 PSUI Customer Gen'!E805</f>
        <v>1274.9679999999998</v>
      </c>
      <c r="F805" s="78">
        <f>'2019 PSUI Customer Load'!F805+'2019 PSUI Customer Gen'!F805</f>
        <v>1272.5409999999999</v>
      </c>
      <c r="G805" s="78">
        <f>'2019 PSUI Customer Load'!G805+'2019 PSUI Customer Gen'!G805</f>
        <v>1270.17</v>
      </c>
      <c r="H805" s="78">
        <f>'2019 PSUI Customer Load'!H805+'2019 PSUI Customer Gen'!H805</f>
        <v>1292.682</v>
      </c>
      <c r="I805" s="78">
        <f>'2019 PSUI Customer Load'!I805+'2019 PSUI Customer Gen'!I805</f>
        <v>1348.2249999999999</v>
      </c>
      <c r="J805" s="78">
        <f>'2019 PSUI Customer Load'!J805+'2019 PSUI Customer Gen'!J805</f>
        <v>1477.5390000000002</v>
      </c>
      <c r="K805" s="78">
        <f>'2019 PSUI Customer Load'!K805+'2019 PSUI Customer Gen'!K805</f>
        <v>1523.1329999999998</v>
      </c>
      <c r="L805" s="78">
        <f>'2019 PSUI Customer Load'!L805+'2019 PSUI Customer Gen'!L805</f>
        <v>1524.462</v>
      </c>
      <c r="M805" s="78">
        <f>'2019 PSUI Customer Load'!M805+'2019 PSUI Customer Gen'!M805</f>
        <v>1530.7619999999999</v>
      </c>
      <c r="N805" s="78">
        <f>'2019 PSUI Customer Load'!N805+'2019 PSUI Customer Gen'!N805</f>
        <v>1555.838</v>
      </c>
      <c r="O805" s="78">
        <f>'2019 PSUI Customer Load'!O805+'2019 PSUI Customer Gen'!O805</f>
        <v>1491.8619999999999</v>
      </c>
      <c r="P805" s="78">
        <f>'2019 PSUI Customer Load'!P805+'2019 PSUI Customer Gen'!P805</f>
        <v>1488.4379999999999</v>
      </c>
      <c r="Q805" s="78">
        <f>'2019 PSUI Customer Load'!Q805+'2019 PSUI Customer Gen'!Q805</f>
        <v>1486.5619999999999</v>
      </c>
      <c r="R805" s="78">
        <f>'2019 PSUI Customer Load'!R805+'2019 PSUI Customer Gen'!R805</f>
        <v>1482.6499999999999</v>
      </c>
      <c r="S805" s="78">
        <f>'2019 PSUI Customer Load'!S805+'2019 PSUI Customer Gen'!S805</f>
        <v>1443.4010000000001</v>
      </c>
      <c r="T805" s="78">
        <f>'2019 PSUI Customer Load'!T805+'2019 PSUI Customer Gen'!T805</f>
        <v>1403.569</v>
      </c>
      <c r="U805" s="78">
        <f>'2019 PSUI Customer Load'!U805+'2019 PSUI Customer Gen'!U805</f>
        <v>1390.5500000000002</v>
      </c>
      <c r="V805" s="78">
        <f>'2019 PSUI Customer Load'!V805+'2019 PSUI Customer Gen'!V805</f>
        <v>1366.6</v>
      </c>
      <c r="W805" s="78">
        <f>'2019 PSUI Customer Load'!W805+'2019 PSUI Customer Gen'!W805</f>
        <v>1328.8429999999998</v>
      </c>
      <c r="X805" s="78">
        <f>'2019 PSUI Customer Load'!X805+'2019 PSUI Customer Gen'!X805</f>
        <v>1313.1970000000001</v>
      </c>
      <c r="Y805" s="78">
        <f>'2019 PSUI Customer Load'!Y805+'2019 PSUI Customer Gen'!Y805</f>
        <v>1310.808</v>
      </c>
      <c r="Z805" s="78">
        <f>'2019 PSUI Customer Load'!Z805+'2019 PSUI Customer Gen'!Z805</f>
        <v>1272.29</v>
      </c>
      <c r="AA805" s="86">
        <f t="shared" si="169"/>
        <v>1555.838</v>
      </c>
      <c r="AB805" s="77">
        <f t="shared" si="170"/>
        <v>2023</v>
      </c>
      <c r="AC805" s="76">
        <f t="shared" si="171"/>
        <v>1</v>
      </c>
      <c r="AD805" s="76" t="str">
        <f t="shared" si="172"/>
        <v/>
      </c>
      <c r="AE805" s="76" t="str">
        <f t="shared" si="173"/>
        <v/>
      </c>
      <c r="AF805" s="74">
        <f t="shared" si="174"/>
        <v>1555.838</v>
      </c>
      <c r="AG805" s="75" t="str">
        <f t="shared" si="175"/>
        <v>12:00</v>
      </c>
      <c r="AH805" s="74">
        <f t="shared" si="176"/>
        <v>34976.326000000008</v>
      </c>
      <c r="AI805" s="73" t="str">
        <f t="shared" si="177"/>
        <v/>
      </c>
      <c r="AJ805" s="73" t="str">
        <f t="shared" si="178"/>
        <v/>
      </c>
      <c r="AK805" s="73" t="str">
        <f t="shared" si="179"/>
        <v/>
      </c>
      <c r="AL805" s="72" t="str">
        <f t="shared" si="180"/>
        <v/>
      </c>
      <c r="AM805" s="71" t="str">
        <f t="shared" si="181"/>
        <v/>
      </c>
    </row>
    <row r="806" spans="2:39" ht="12.75" customHeight="1" thickBot="1">
      <c r="B806" s="79">
        <v>44938</v>
      </c>
      <c r="C806" s="78">
        <f>'2019 PSUI Customer Load'!C806+'2019 PSUI Customer Gen'!C806</f>
        <v>1259.761</v>
      </c>
      <c r="D806" s="78">
        <f>'2019 PSUI Customer Load'!D806+'2019 PSUI Customer Gen'!D806</f>
        <v>1262.569</v>
      </c>
      <c r="E806" s="78">
        <f>'2019 PSUI Customer Load'!E806+'2019 PSUI Customer Gen'!E806</f>
        <v>1243.3220000000001</v>
      </c>
      <c r="F806" s="78">
        <f>'2019 PSUI Customer Load'!F806+'2019 PSUI Customer Gen'!F806</f>
        <v>1252.499</v>
      </c>
      <c r="G806" s="78">
        <f>'2019 PSUI Customer Load'!G806+'2019 PSUI Customer Gen'!G806</f>
        <v>1241.4799999999998</v>
      </c>
      <c r="H806" s="78">
        <f>'2019 PSUI Customer Load'!H806+'2019 PSUI Customer Gen'!H806</f>
        <v>1276.317</v>
      </c>
      <c r="I806" s="78">
        <f>'2019 PSUI Customer Load'!I806+'2019 PSUI Customer Gen'!I806</f>
        <v>1324.672</v>
      </c>
      <c r="J806" s="78">
        <f>'2019 PSUI Customer Load'!J806+'2019 PSUI Customer Gen'!J806</f>
        <v>1449.9829999999999</v>
      </c>
      <c r="K806" s="78">
        <f>'2019 PSUI Customer Load'!K806+'2019 PSUI Customer Gen'!K806</f>
        <v>1418.17</v>
      </c>
      <c r="L806" s="78">
        <f>'2019 PSUI Customer Load'!L806+'2019 PSUI Customer Gen'!L806</f>
        <v>1428.8639999999998</v>
      </c>
      <c r="M806" s="78">
        <f>'2019 PSUI Customer Load'!M806+'2019 PSUI Customer Gen'!M806</f>
        <v>1451.0350000000001</v>
      </c>
      <c r="N806" s="78">
        <f>'2019 PSUI Customer Load'!N806+'2019 PSUI Customer Gen'!N806</f>
        <v>1470.1860000000001</v>
      </c>
      <c r="O806" s="78">
        <f>'2019 PSUI Customer Load'!O806+'2019 PSUI Customer Gen'!O806</f>
        <v>1404.123</v>
      </c>
      <c r="P806" s="78">
        <f>'2019 PSUI Customer Load'!P806+'2019 PSUI Customer Gen'!P806</f>
        <v>1422.866</v>
      </c>
      <c r="Q806" s="78">
        <f>'2019 PSUI Customer Load'!Q806+'2019 PSUI Customer Gen'!Q806</f>
        <v>1401.3710000000001</v>
      </c>
      <c r="R806" s="78">
        <f>'2019 PSUI Customer Load'!R806+'2019 PSUI Customer Gen'!R806</f>
        <v>1416.6420000000001</v>
      </c>
      <c r="S806" s="78">
        <f>'2019 PSUI Customer Load'!S806+'2019 PSUI Customer Gen'!S806</f>
        <v>1357.723</v>
      </c>
      <c r="T806" s="78">
        <f>'2019 PSUI Customer Load'!T806+'2019 PSUI Customer Gen'!T806</f>
        <v>1336.732</v>
      </c>
      <c r="U806" s="78">
        <f>'2019 PSUI Customer Load'!U806+'2019 PSUI Customer Gen'!U806</f>
        <v>1320.8049999999998</v>
      </c>
      <c r="V806" s="78">
        <f>'2019 PSUI Customer Load'!V806+'2019 PSUI Customer Gen'!V806</f>
        <v>1290.7730000000001</v>
      </c>
      <c r="W806" s="78">
        <f>'2019 PSUI Customer Load'!W806+'2019 PSUI Customer Gen'!W806</f>
        <v>1274.6859999999999</v>
      </c>
      <c r="X806" s="78">
        <f>'2019 PSUI Customer Load'!X806+'2019 PSUI Customer Gen'!X806</f>
        <v>1250.702</v>
      </c>
      <c r="Y806" s="78">
        <f>'2019 PSUI Customer Load'!Y806+'2019 PSUI Customer Gen'!Y806</f>
        <v>1241.587</v>
      </c>
      <c r="Z806" s="78">
        <f>'2019 PSUI Customer Load'!Z806+'2019 PSUI Customer Gen'!Z806</f>
        <v>1208.556</v>
      </c>
      <c r="AA806" s="86">
        <f t="shared" si="169"/>
        <v>1470.1860000000001</v>
      </c>
      <c r="AB806" s="77">
        <f t="shared" si="170"/>
        <v>2023</v>
      </c>
      <c r="AC806" s="76">
        <f t="shared" si="171"/>
        <v>1</v>
      </c>
      <c r="AD806" s="76" t="str">
        <f t="shared" si="172"/>
        <v/>
      </c>
      <c r="AE806" s="76" t="str">
        <f t="shared" si="173"/>
        <v/>
      </c>
      <c r="AF806" s="74">
        <f t="shared" si="174"/>
        <v>1470.1860000000001</v>
      </c>
      <c r="AG806" s="75" t="str">
        <f t="shared" si="175"/>
        <v>12:00</v>
      </c>
      <c r="AH806" s="74">
        <f t="shared" si="176"/>
        <v>33475.61</v>
      </c>
      <c r="AI806" s="73" t="str">
        <f t="shared" si="177"/>
        <v/>
      </c>
      <c r="AJ806" s="73" t="str">
        <f t="shared" si="178"/>
        <v/>
      </c>
      <c r="AK806" s="73" t="str">
        <f t="shared" si="179"/>
        <v/>
      </c>
      <c r="AL806" s="72" t="str">
        <f t="shared" si="180"/>
        <v/>
      </c>
      <c r="AM806" s="71" t="str">
        <f t="shared" si="181"/>
        <v/>
      </c>
    </row>
    <row r="807" spans="2:39" ht="12.75" customHeight="1" thickBot="1">
      <c r="B807" s="79">
        <v>44939</v>
      </c>
      <c r="C807" s="78">
        <f>'2019 PSUI Customer Load'!C807+'2019 PSUI Customer Gen'!C807</f>
        <v>1216.021</v>
      </c>
      <c r="D807" s="78">
        <f>'2019 PSUI Customer Load'!D807+'2019 PSUI Customer Gen'!D807</f>
        <v>1216.1099999999999</v>
      </c>
      <c r="E807" s="78">
        <f>'2019 PSUI Customer Load'!E807+'2019 PSUI Customer Gen'!E807</f>
        <v>1214.672</v>
      </c>
      <c r="F807" s="78">
        <f>'2019 PSUI Customer Load'!F807+'2019 PSUI Customer Gen'!F807</f>
        <v>1209.1280000000002</v>
      </c>
      <c r="G807" s="78">
        <f>'2019 PSUI Customer Load'!G807+'2019 PSUI Customer Gen'!G807</f>
        <v>1217.3240000000001</v>
      </c>
      <c r="H807" s="78">
        <f>'2019 PSUI Customer Load'!H807+'2019 PSUI Customer Gen'!H807</f>
        <v>1235.0629999999999</v>
      </c>
      <c r="I807" s="78">
        <f>'2019 PSUI Customer Load'!I807+'2019 PSUI Customer Gen'!I807</f>
        <v>1298.547</v>
      </c>
      <c r="J807" s="78">
        <f>'2019 PSUI Customer Load'!J807+'2019 PSUI Customer Gen'!J807</f>
        <v>1404.1980000000001</v>
      </c>
      <c r="K807" s="78">
        <f>'2019 PSUI Customer Load'!K807+'2019 PSUI Customer Gen'!K807</f>
        <v>1422.9780000000001</v>
      </c>
      <c r="L807" s="78">
        <f>'2019 PSUI Customer Load'!L807+'2019 PSUI Customer Gen'!L807</f>
        <v>1458.9089999999999</v>
      </c>
      <c r="M807" s="78">
        <f>'2019 PSUI Customer Load'!M807+'2019 PSUI Customer Gen'!M807</f>
        <v>1467.2809999999999</v>
      </c>
      <c r="N807" s="78">
        <f>'2019 PSUI Customer Load'!N807+'2019 PSUI Customer Gen'!N807</f>
        <v>1474.7089999999998</v>
      </c>
      <c r="O807" s="78">
        <f>'2019 PSUI Customer Load'!O807+'2019 PSUI Customer Gen'!O807</f>
        <v>1469.3609999999999</v>
      </c>
      <c r="P807" s="78">
        <f>'2019 PSUI Customer Load'!P807+'2019 PSUI Customer Gen'!P807</f>
        <v>1494.962</v>
      </c>
      <c r="Q807" s="78">
        <f>'2019 PSUI Customer Load'!Q807+'2019 PSUI Customer Gen'!Q807</f>
        <v>1440.1310000000001</v>
      </c>
      <c r="R807" s="78">
        <f>'2019 PSUI Customer Load'!R807+'2019 PSUI Customer Gen'!R807</f>
        <v>1454.1799999999998</v>
      </c>
      <c r="S807" s="78">
        <f>'2019 PSUI Customer Load'!S807+'2019 PSUI Customer Gen'!S807</f>
        <v>1416.971</v>
      </c>
      <c r="T807" s="78">
        <f>'2019 PSUI Customer Load'!T807+'2019 PSUI Customer Gen'!T807</f>
        <v>1377.431</v>
      </c>
      <c r="U807" s="78">
        <f>'2019 PSUI Customer Load'!U807+'2019 PSUI Customer Gen'!U807</f>
        <v>1382.857</v>
      </c>
      <c r="V807" s="78">
        <f>'2019 PSUI Customer Load'!V807+'2019 PSUI Customer Gen'!V807</f>
        <v>1343.069</v>
      </c>
      <c r="W807" s="78">
        <f>'2019 PSUI Customer Load'!W807+'2019 PSUI Customer Gen'!W807</f>
        <v>1328.2950000000001</v>
      </c>
      <c r="X807" s="78">
        <f>'2019 PSUI Customer Load'!X807+'2019 PSUI Customer Gen'!X807</f>
        <v>1312.1110000000001</v>
      </c>
      <c r="Y807" s="78">
        <f>'2019 PSUI Customer Load'!Y807+'2019 PSUI Customer Gen'!Y807</f>
        <v>1299.472</v>
      </c>
      <c r="Z807" s="78">
        <f>'2019 PSUI Customer Load'!Z807+'2019 PSUI Customer Gen'!Z807</f>
        <v>1280.3390000000002</v>
      </c>
      <c r="AA807" s="86">
        <f t="shared" si="169"/>
        <v>1494.962</v>
      </c>
      <c r="AB807" s="77">
        <f t="shared" si="170"/>
        <v>2023</v>
      </c>
      <c r="AC807" s="76">
        <f t="shared" si="171"/>
        <v>1</v>
      </c>
      <c r="AD807" s="76" t="str">
        <f t="shared" si="172"/>
        <v/>
      </c>
      <c r="AE807" s="76" t="str">
        <f t="shared" si="173"/>
        <v/>
      </c>
      <c r="AF807" s="74">
        <f t="shared" si="174"/>
        <v>1494.962</v>
      </c>
      <c r="AG807" s="75" t="str">
        <f t="shared" si="175"/>
        <v>14:00</v>
      </c>
      <c r="AH807" s="74">
        <f t="shared" si="176"/>
        <v>33929.081000000006</v>
      </c>
      <c r="AI807" s="73" t="str">
        <f t="shared" si="177"/>
        <v/>
      </c>
      <c r="AJ807" s="73" t="str">
        <f t="shared" si="178"/>
        <v/>
      </c>
      <c r="AK807" s="73" t="str">
        <f t="shared" si="179"/>
        <v/>
      </c>
      <c r="AL807" s="72" t="str">
        <f t="shared" si="180"/>
        <v/>
      </c>
      <c r="AM807" s="71" t="str">
        <f t="shared" si="181"/>
        <v/>
      </c>
    </row>
    <row r="808" spans="2:39" ht="12.75" customHeight="1" thickBot="1">
      <c r="B808" s="79">
        <v>44940</v>
      </c>
      <c r="C808" s="78">
        <f>'2019 PSUI Customer Load'!C808+'2019 PSUI Customer Gen'!C808</f>
        <v>1280.6669999999999</v>
      </c>
      <c r="D808" s="78">
        <f>'2019 PSUI Customer Load'!D808+'2019 PSUI Customer Gen'!D808</f>
        <v>1273.9390000000001</v>
      </c>
      <c r="E808" s="78">
        <f>'2019 PSUI Customer Load'!E808+'2019 PSUI Customer Gen'!E808</f>
        <v>1288.096</v>
      </c>
      <c r="F808" s="78">
        <f>'2019 PSUI Customer Load'!F808+'2019 PSUI Customer Gen'!F808</f>
        <v>1300.509</v>
      </c>
      <c r="G808" s="78">
        <f>'2019 PSUI Customer Load'!G808+'2019 PSUI Customer Gen'!G808</f>
        <v>1294.72</v>
      </c>
      <c r="H808" s="78">
        <f>'2019 PSUI Customer Load'!H808+'2019 PSUI Customer Gen'!H808</f>
        <v>1293.23</v>
      </c>
      <c r="I808" s="78">
        <f>'2019 PSUI Customer Load'!I808+'2019 PSUI Customer Gen'!I808</f>
        <v>1334.6360000000002</v>
      </c>
      <c r="J808" s="78">
        <f>'2019 PSUI Customer Load'!J808+'2019 PSUI Customer Gen'!J808</f>
        <v>1404.96</v>
      </c>
      <c r="K808" s="78">
        <f>'2019 PSUI Customer Load'!K808+'2019 PSUI Customer Gen'!K808</f>
        <v>1408.1109999999999</v>
      </c>
      <c r="L808" s="78">
        <f>'2019 PSUI Customer Load'!L808+'2019 PSUI Customer Gen'!L808</f>
        <v>1400.9159999999999</v>
      </c>
      <c r="M808" s="78">
        <f>'2019 PSUI Customer Load'!M808+'2019 PSUI Customer Gen'!M808</f>
        <v>1381.1990000000001</v>
      </c>
      <c r="N808" s="78">
        <f>'2019 PSUI Customer Load'!N808+'2019 PSUI Customer Gen'!N808</f>
        <v>1343.1979999999999</v>
      </c>
      <c r="O808" s="78">
        <f>'2019 PSUI Customer Load'!O808+'2019 PSUI Customer Gen'!O808</f>
        <v>1322.8589999999999</v>
      </c>
      <c r="P808" s="78">
        <f>'2019 PSUI Customer Load'!P808+'2019 PSUI Customer Gen'!P808</f>
        <v>1304.48</v>
      </c>
      <c r="Q808" s="78">
        <f>'2019 PSUI Customer Load'!Q808+'2019 PSUI Customer Gen'!Q808</f>
        <v>1297.645</v>
      </c>
      <c r="R808" s="78">
        <f>'2019 PSUI Customer Load'!R808+'2019 PSUI Customer Gen'!R808</f>
        <v>1322.28</v>
      </c>
      <c r="S808" s="78">
        <f>'2019 PSUI Customer Load'!S808+'2019 PSUI Customer Gen'!S808</f>
        <v>1296.663</v>
      </c>
      <c r="T808" s="78">
        <f>'2019 PSUI Customer Load'!T808+'2019 PSUI Customer Gen'!T808</f>
        <v>1288.338</v>
      </c>
      <c r="U808" s="78">
        <f>'2019 PSUI Customer Load'!U808+'2019 PSUI Customer Gen'!U808</f>
        <v>1305.4449999999999</v>
      </c>
      <c r="V808" s="78">
        <f>'2019 PSUI Customer Load'!V808+'2019 PSUI Customer Gen'!V808</f>
        <v>1308.6380000000001</v>
      </c>
      <c r="W808" s="78">
        <f>'2019 PSUI Customer Load'!W808+'2019 PSUI Customer Gen'!W808</f>
        <v>1318.6559999999999</v>
      </c>
      <c r="X808" s="78">
        <f>'2019 PSUI Customer Load'!X808+'2019 PSUI Customer Gen'!X808</f>
        <v>1329.202</v>
      </c>
      <c r="Y808" s="78">
        <f>'2019 PSUI Customer Load'!Y808+'2019 PSUI Customer Gen'!Y808</f>
        <v>1342.537</v>
      </c>
      <c r="Z808" s="78">
        <f>'2019 PSUI Customer Load'!Z808+'2019 PSUI Customer Gen'!Z808</f>
        <v>1315.778</v>
      </c>
      <c r="AA808" s="86">
        <f t="shared" si="169"/>
        <v>1408.1109999999999</v>
      </c>
      <c r="AB808" s="77">
        <f t="shared" si="170"/>
        <v>2023</v>
      </c>
      <c r="AC808" s="76">
        <f t="shared" si="171"/>
        <v>1</v>
      </c>
      <c r="AD808" s="76" t="str">
        <f t="shared" si="172"/>
        <v/>
      </c>
      <c r="AE808" s="76" t="str">
        <f t="shared" si="173"/>
        <v/>
      </c>
      <c r="AF808" s="74">
        <f t="shared" si="174"/>
        <v>1408.1109999999999</v>
      </c>
      <c r="AG808" s="75" t="str">
        <f t="shared" si="175"/>
        <v>9:00</v>
      </c>
      <c r="AH808" s="74">
        <f t="shared" si="176"/>
        <v>33164.812999999995</v>
      </c>
      <c r="AI808" s="73" t="str">
        <f t="shared" si="177"/>
        <v/>
      </c>
      <c r="AJ808" s="73" t="str">
        <f t="shared" si="178"/>
        <v/>
      </c>
      <c r="AK808" s="73" t="str">
        <f t="shared" si="179"/>
        <v/>
      </c>
      <c r="AL808" s="72" t="str">
        <f t="shared" si="180"/>
        <v/>
      </c>
      <c r="AM808" s="71" t="str">
        <f t="shared" si="181"/>
        <v/>
      </c>
    </row>
    <row r="809" spans="2:39" ht="12.75" customHeight="1" thickBot="1">
      <c r="B809" s="79">
        <v>44941</v>
      </c>
      <c r="C809" s="78">
        <f>'2019 PSUI Customer Load'!C809+'2019 PSUI Customer Gen'!C809</f>
        <v>1318.2660000000001</v>
      </c>
      <c r="D809" s="78">
        <f>'2019 PSUI Customer Load'!D809+'2019 PSUI Customer Gen'!D809</f>
        <v>1317.5620000000001</v>
      </c>
      <c r="E809" s="78">
        <f>'2019 PSUI Customer Load'!E809+'2019 PSUI Customer Gen'!E809</f>
        <v>1317.9010000000001</v>
      </c>
      <c r="F809" s="78">
        <f>'2019 PSUI Customer Load'!F809+'2019 PSUI Customer Gen'!F809</f>
        <v>1319.8880000000001</v>
      </c>
      <c r="G809" s="78">
        <f>'2019 PSUI Customer Load'!G809+'2019 PSUI Customer Gen'!G809</f>
        <v>1319.5229999999999</v>
      </c>
      <c r="H809" s="78">
        <f>'2019 PSUI Customer Load'!H809+'2019 PSUI Customer Gen'!H809</f>
        <v>1321.4860000000001</v>
      </c>
      <c r="I809" s="78">
        <f>'2019 PSUI Customer Load'!I809+'2019 PSUI Customer Gen'!I809</f>
        <v>1369.5319999999999</v>
      </c>
      <c r="J809" s="78">
        <f>'2019 PSUI Customer Load'!J809+'2019 PSUI Customer Gen'!J809</f>
        <v>1427.8739999999998</v>
      </c>
      <c r="K809" s="78">
        <f>'2019 PSUI Customer Load'!K809+'2019 PSUI Customer Gen'!K809</f>
        <v>1400.482</v>
      </c>
      <c r="L809" s="78">
        <f>'2019 PSUI Customer Load'!L809+'2019 PSUI Customer Gen'!L809</f>
        <v>1388.8810000000001</v>
      </c>
      <c r="M809" s="78">
        <f>'2019 PSUI Customer Load'!M809+'2019 PSUI Customer Gen'!M809</f>
        <v>1351.2239999999999</v>
      </c>
      <c r="N809" s="78">
        <f>'2019 PSUI Customer Load'!N809+'2019 PSUI Customer Gen'!N809</f>
        <v>1343.7660000000001</v>
      </c>
      <c r="O809" s="78">
        <f>'2019 PSUI Customer Load'!O809+'2019 PSUI Customer Gen'!O809</f>
        <v>1320.325</v>
      </c>
      <c r="P809" s="78">
        <f>'2019 PSUI Customer Load'!P809+'2019 PSUI Customer Gen'!P809</f>
        <v>1303.646</v>
      </c>
      <c r="Q809" s="78">
        <f>'2019 PSUI Customer Load'!Q809+'2019 PSUI Customer Gen'!Q809</f>
        <v>1292.326</v>
      </c>
      <c r="R809" s="78">
        <f>'2019 PSUI Customer Load'!R809+'2019 PSUI Customer Gen'!R809</f>
        <v>1292.635</v>
      </c>
      <c r="S809" s="78">
        <f>'2019 PSUI Customer Load'!S809+'2019 PSUI Customer Gen'!S809</f>
        <v>1273.3</v>
      </c>
      <c r="T809" s="78">
        <f>'2019 PSUI Customer Load'!T809+'2019 PSUI Customer Gen'!T809</f>
        <v>1278.0840000000001</v>
      </c>
      <c r="U809" s="78">
        <f>'2019 PSUI Customer Load'!U809+'2019 PSUI Customer Gen'!U809</f>
        <v>1309.0989999999999</v>
      </c>
      <c r="V809" s="78">
        <f>'2019 PSUI Customer Load'!V809+'2019 PSUI Customer Gen'!V809</f>
        <v>1285.3969999999999</v>
      </c>
      <c r="W809" s="78">
        <f>'2019 PSUI Customer Load'!W809+'2019 PSUI Customer Gen'!W809</f>
        <v>1298.7239999999999</v>
      </c>
      <c r="X809" s="78">
        <f>'2019 PSUI Customer Load'!X809+'2019 PSUI Customer Gen'!X809</f>
        <v>1294.095</v>
      </c>
      <c r="Y809" s="78">
        <f>'2019 PSUI Customer Load'!Y809+'2019 PSUI Customer Gen'!Y809</f>
        <v>1301.011</v>
      </c>
      <c r="Z809" s="78">
        <f>'2019 PSUI Customer Load'!Z809+'2019 PSUI Customer Gen'!Z809</f>
        <v>1288.288</v>
      </c>
      <c r="AA809" s="86">
        <f t="shared" si="169"/>
        <v>1427.8739999999998</v>
      </c>
      <c r="AB809" s="77">
        <f t="shared" si="170"/>
        <v>2023</v>
      </c>
      <c r="AC809" s="76">
        <f t="shared" si="171"/>
        <v>1</v>
      </c>
      <c r="AD809" s="76" t="str">
        <f t="shared" si="172"/>
        <v/>
      </c>
      <c r="AE809" s="76" t="str">
        <f t="shared" si="173"/>
        <v/>
      </c>
      <c r="AF809" s="74">
        <f t="shared" si="174"/>
        <v>1427.8739999999998</v>
      </c>
      <c r="AG809" s="75" t="str">
        <f t="shared" si="175"/>
        <v>8:00</v>
      </c>
      <c r="AH809" s="74">
        <f t="shared" si="176"/>
        <v>33161.188999999998</v>
      </c>
      <c r="AI809" s="73" t="str">
        <f t="shared" si="177"/>
        <v/>
      </c>
      <c r="AJ809" s="73" t="str">
        <f t="shared" si="178"/>
        <v/>
      </c>
      <c r="AK809" s="73" t="str">
        <f t="shared" si="179"/>
        <v/>
      </c>
      <c r="AL809" s="72" t="str">
        <f t="shared" si="180"/>
        <v/>
      </c>
      <c r="AM809" s="71" t="str">
        <f t="shared" si="181"/>
        <v/>
      </c>
    </row>
    <row r="810" spans="2:39" ht="12.75" customHeight="1" thickBot="1">
      <c r="B810" s="79">
        <v>44942</v>
      </c>
      <c r="C810" s="78">
        <f>'2019 PSUI Customer Load'!C810+'2019 PSUI Customer Gen'!C810</f>
        <v>1263.42</v>
      </c>
      <c r="D810" s="78">
        <f>'2019 PSUI Customer Load'!D810+'2019 PSUI Customer Gen'!D810</f>
        <v>1261.4590000000001</v>
      </c>
      <c r="E810" s="78">
        <f>'2019 PSUI Customer Load'!E810+'2019 PSUI Customer Gen'!E810</f>
        <v>1260.971</v>
      </c>
      <c r="F810" s="78">
        <f>'2019 PSUI Customer Load'!F810+'2019 PSUI Customer Gen'!F810</f>
        <v>1236.5600000000002</v>
      </c>
      <c r="G810" s="78">
        <f>'2019 PSUI Customer Load'!G810+'2019 PSUI Customer Gen'!G810</f>
        <v>1258.23</v>
      </c>
      <c r="H810" s="78">
        <f>'2019 PSUI Customer Load'!H810+'2019 PSUI Customer Gen'!H810</f>
        <v>1287.049</v>
      </c>
      <c r="I810" s="78">
        <f>'2019 PSUI Customer Load'!I810+'2019 PSUI Customer Gen'!I810</f>
        <v>1334.616</v>
      </c>
      <c r="J810" s="78">
        <f>'2019 PSUI Customer Load'!J810+'2019 PSUI Customer Gen'!J810</f>
        <v>1425.1849999999999</v>
      </c>
      <c r="K810" s="78">
        <f>'2019 PSUI Customer Load'!K810+'2019 PSUI Customer Gen'!K810</f>
        <v>1436.2550000000001</v>
      </c>
      <c r="L810" s="78">
        <f>'2019 PSUI Customer Load'!L810+'2019 PSUI Customer Gen'!L810</f>
        <v>1449.5880000000002</v>
      </c>
      <c r="M810" s="78">
        <f>'2019 PSUI Customer Load'!M810+'2019 PSUI Customer Gen'!M810</f>
        <v>1444.9960000000001</v>
      </c>
      <c r="N810" s="78">
        <f>'2019 PSUI Customer Load'!N810+'2019 PSUI Customer Gen'!N810</f>
        <v>1449.1310000000001</v>
      </c>
      <c r="O810" s="78">
        <f>'2019 PSUI Customer Load'!O810+'2019 PSUI Customer Gen'!O810</f>
        <v>1417.4090000000001</v>
      </c>
      <c r="P810" s="78">
        <f>'2019 PSUI Customer Load'!P810+'2019 PSUI Customer Gen'!P810</f>
        <v>1413.499</v>
      </c>
      <c r="Q810" s="78">
        <f>'2019 PSUI Customer Load'!Q810+'2019 PSUI Customer Gen'!Q810</f>
        <v>1393.3000000000002</v>
      </c>
      <c r="R810" s="78">
        <f>'2019 PSUI Customer Load'!R810+'2019 PSUI Customer Gen'!R810</f>
        <v>1397.58</v>
      </c>
      <c r="S810" s="78">
        <f>'2019 PSUI Customer Load'!S810+'2019 PSUI Customer Gen'!S810</f>
        <v>1344.4269999999999</v>
      </c>
      <c r="T810" s="78">
        <f>'2019 PSUI Customer Load'!T810+'2019 PSUI Customer Gen'!T810</f>
        <v>1325.7660000000001</v>
      </c>
      <c r="U810" s="78">
        <f>'2019 PSUI Customer Load'!U810+'2019 PSUI Customer Gen'!U810</f>
        <v>1308.365</v>
      </c>
      <c r="V810" s="78">
        <f>'2019 PSUI Customer Load'!V810+'2019 PSUI Customer Gen'!V810</f>
        <v>1312.5619999999999</v>
      </c>
      <c r="W810" s="78">
        <f>'2019 PSUI Customer Load'!W810+'2019 PSUI Customer Gen'!W810</f>
        <v>1292.1289999999999</v>
      </c>
      <c r="X810" s="78">
        <f>'2019 PSUI Customer Load'!X810+'2019 PSUI Customer Gen'!X810</f>
        <v>1280.941</v>
      </c>
      <c r="Y810" s="78">
        <f>'2019 PSUI Customer Load'!Y810+'2019 PSUI Customer Gen'!Y810</f>
        <v>1256.9690000000001</v>
      </c>
      <c r="Z810" s="78">
        <f>'2019 PSUI Customer Load'!Z810+'2019 PSUI Customer Gen'!Z810</f>
        <v>1248.4180000000001</v>
      </c>
      <c r="AA810" s="86">
        <f t="shared" si="169"/>
        <v>1449.5880000000002</v>
      </c>
      <c r="AB810" s="77">
        <f t="shared" si="170"/>
        <v>2023</v>
      </c>
      <c r="AC810" s="76">
        <f t="shared" si="171"/>
        <v>1</v>
      </c>
      <c r="AD810" s="76" t="str">
        <f t="shared" si="172"/>
        <v/>
      </c>
      <c r="AE810" s="76" t="str">
        <f t="shared" si="173"/>
        <v/>
      </c>
      <c r="AF810" s="74">
        <f t="shared" si="174"/>
        <v>1449.5880000000002</v>
      </c>
      <c r="AG810" s="75" t="str">
        <f t="shared" si="175"/>
        <v>10:00</v>
      </c>
      <c r="AH810" s="74">
        <f t="shared" si="176"/>
        <v>33548.413000000008</v>
      </c>
      <c r="AI810" s="73" t="str">
        <f t="shared" si="177"/>
        <v/>
      </c>
      <c r="AJ810" s="73" t="str">
        <f t="shared" si="178"/>
        <v/>
      </c>
      <c r="AK810" s="73" t="str">
        <f t="shared" si="179"/>
        <v/>
      </c>
      <c r="AL810" s="72" t="str">
        <f t="shared" si="180"/>
        <v/>
      </c>
      <c r="AM810" s="71" t="str">
        <f t="shared" si="181"/>
        <v/>
      </c>
    </row>
    <row r="811" spans="2:39" ht="12.75" customHeight="1" thickBot="1">
      <c r="B811" s="79">
        <v>44943</v>
      </c>
      <c r="C811" s="78">
        <f>'2019 PSUI Customer Load'!C811+'2019 PSUI Customer Gen'!C811</f>
        <v>1231.652</v>
      </c>
      <c r="D811" s="78">
        <f>'2019 PSUI Customer Load'!D811+'2019 PSUI Customer Gen'!D811</f>
        <v>1236.1880000000001</v>
      </c>
      <c r="E811" s="78">
        <f>'2019 PSUI Customer Load'!E811+'2019 PSUI Customer Gen'!E811</f>
        <v>1222.1109999999999</v>
      </c>
      <c r="F811" s="78">
        <f>'2019 PSUI Customer Load'!F811+'2019 PSUI Customer Gen'!F811</f>
        <v>1204.8119999999999</v>
      </c>
      <c r="G811" s="78">
        <f>'2019 PSUI Customer Load'!G811+'2019 PSUI Customer Gen'!G811</f>
        <v>1205.325</v>
      </c>
      <c r="H811" s="78">
        <f>'2019 PSUI Customer Load'!H811+'2019 PSUI Customer Gen'!H811</f>
        <v>1249.174</v>
      </c>
      <c r="I811" s="78">
        <f>'2019 PSUI Customer Load'!I811+'2019 PSUI Customer Gen'!I811</f>
        <v>1297.03</v>
      </c>
      <c r="J811" s="78">
        <f>'2019 PSUI Customer Load'!J811+'2019 PSUI Customer Gen'!J811</f>
        <v>1400.8589999999999</v>
      </c>
      <c r="K811" s="78">
        <f>'2019 PSUI Customer Load'!K811+'2019 PSUI Customer Gen'!K811</f>
        <v>1389.7150000000001</v>
      </c>
      <c r="L811" s="78">
        <f>'2019 PSUI Customer Load'!L811+'2019 PSUI Customer Gen'!L811</f>
        <v>1423.6790000000001</v>
      </c>
      <c r="M811" s="78">
        <f>'2019 PSUI Customer Load'!M811+'2019 PSUI Customer Gen'!M811</f>
        <v>1437.5509999999999</v>
      </c>
      <c r="N811" s="78">
        <f>'2019 PSUI Customer Load'!N811+'2019 PSUI Customer Gen'!N811</f>
        <v>1498.1779999999999</v>
      </c>
      <c r="O811" s="78">
        <f>'2019 PSUI Customer Load'!O811+'2019 PSUI Customer Gen'!O811</f>
        <v>1438.547</v>
      </c>
      <c r="P811" s="78">
        <f>'2019 PSUI Customer Load'!P811+'2019 PSUI Customer Gen'!P811</f>
        <v>1448.9840000000002</v>
      </c>
      <c r="Q811" s="78">
        <f>'2019 PSUI Customer Load'!Q811+'2019 PSUI Customer Gen'!Q811</f>
        <v>1426.8050000000001</v>
      </c>
      <c r="R811" s="78">
        <f>'2019 PSUI Customer Load'!R811+'2019 PSUI Customer Gen'!R811</f>
        <v>1429.4029999999998</v>
      </c>
      <c r="S811" s="78">
        <f>'2019 PSUI Customer Load'!S811+'2019 PSUI Customer Gen'!S811</f>
        <v>1348.7380000000001</v>
      </c>
      <c r="T811" s="78">
        <f>'2019 PSUI Customer Load'!T811+'2019 PSUI Customer Gen'!T811</f>
        <v>1286.373</v>
      </c>
      <c r="U811" s="78">
        <f>'2019 PSUI Customer Load'!U811+'2019 PSUI Customer Gen'!U811</f>
        <v>1288.2529999999999</v>
      </c>
      <c r="V811" s="78">
        <f>'2019 PSUI Customer Load'!V811+'2019 PSUI Customer Gen'!V811</f>
        <v>1251.1019999999999</v>
      </c>
      <c r="W811" s="78">
        <f>'2019 PSUI Customer Load'!W811+'2019 PSUI Customer Gen'!W811</f>
        <v>1243.471</v>
      </c>
      <c r="X811" s="78">
        <f>'2019 PSUI Customer Load'!X811+'2019 PSUI Customer Gen'!X811</f>
        <v>1230.347</v>
      </c>
      <c r="Y811" s="78">
        <f>'2019 PSUI Customer Load'!Y811+'2019 PSUI Customer Gen'!Y811</f>
        <v>1216.9349999999999</v>
      </c>
      <c r="Z811" s="78">
        <f>'2019 PSUI Customer Load'!Z811+'2019 PSUI Customer Gen'!Z811</f>
        <v>1202.3510000000001</v>
      </c>
      <c r="AA811" s="86">
        <f t="shared" si="169"/>
        <v>1498.1779999999999</v>
      </c>
      <c r="AB811" s="77">
        <f t="shared" si="170"/>
        <v>2023</v>
      </c>
      <c r="AC811" s="76">
        <f t="shared" si="171"/>
        <v>1</v>
      </c>
      <c r="AD811" s="76" t="str">
        <f t="shared" si="172"/>
        <v/>
      </c>
      <c r="AE811" s="76" t="str">
        <f t="shared" si="173"/>
        <v/>
      </c>
      <c r="AF811" s="74">
        <f t="shared" si="174"/>
        <v>1498.1779999999999</v>
      </c>
      <c r="AG811" s="75" t="str">
        <f t="shared" si="175"/>
        <v>12:00</v>
      </c>
      <c r="AH811" s="74">
        <f t="shared" si="176"/>
        <v>33105.760999999999</v>
      </c>
      <c r="AI811" s="73" t="str">
        <f t="shared" si="177"/>
        <v/>
      </c>
      <c r="AJ811" s="73" t="str">
        <f t="shared" si="178"/>
        <v/>
      </c>
      <c r="AK811" s="73" t="str">
        <f t="shared" si="179"/>
        <v/>
      </c>
      <c r="AL811" s="72" t="str">
        <f t="shared" si="180"/>
        <v/>
      </c>
      <c r="AM811" s="71" t="str">
        <f t="shared" si="181"/>
        <v/>
      </c>
    </row>
    <row r="812" spans="2:39" ht="12.75" customHeight="1" thickBot="1">
      <c r="B812" s="79">
        <v>44944</v>
      </c>
      <c r="C812" s="78">
        <f>'2019 PSUI Customer Load'!C812+'2019 PSUI Customer Gen'!C812</f>
        <v>1194.5349999999999</v>
      </c>
      <c r="D812" s="78">
        <f>'2019 PSUI Customer Load'!D812+'2019 PSUI Customer Gen'!D812</f>
        <v>1208.3880000000001</v>
      </c>
      <c r="E812" s="78">
        <f>'2019 PSUI Customer Load'!E812+'2019 PSUI Customer Gen'!E812</f>
        <v>1189.645</v>
      </c>
      <c r="F812" s="78">
        <f>'2019 PSUI Customer Load'!F812+'2019 PSUI Customer Gen'!F812</f>
        <v>1174.6989999999998</v>
      </c>
      <c r="G812" s="78">
        <f>'2019 PSUI Customer Load'!G812+'2019 PSUI Customer Gen'!G812</f>
        <v>1185.8309999999999</v>
      </c>
      <c r="H812" s="78">
        <f>'2019 PSUI Customer Load'!H812+'2019 PSUI Customer Gen'!H812</f>
        <v>1229.7369999999999</v>
      </c>
      <c r="I812" s="78">
        <f>'2019 PSUI Customer Load'!I812+'2019 PSUI Customer Gen'!I812</f>
        <v>1274.54</v>
      </c>
      <c r="J812" s="78">
        <f>'2019 PSUI Customer Load'!J812+'2019 PSUI Customer Gen'!J812</f>
        <v>1353.49</v>
      </c>
      <c r="K812" s="78">
        <f>'2019 PSUI Customer Load'!K812+'2019 PSUI Customer Gen'!K812</f>
        <v>1368.703</v>
      </c>
      <c r="L812" s="78">
        <f>'2019 PSUI Customer Load'!L812+'2019 PSUI Customer Gen'!L812</f>
        <v>1399.6769999999999</v>
      </c>
      <c r="M812" s="78">
        <f>'2019 PSUI Customer Load'!M812+'2019 PSUI Customer Gen'!M812</f>
        <v>1390.4690000000001</v>
      </c>
      <c r="N812" s="78">
        <f>'2019 PSUI Customer Load'!N812+'2019 PSUI Customer Gen'!N812</f>
        <v>1411.9739999999999</v>
      </c>
      <c r="O812" s="78">
        <f>'2019 PSUI Customer Load'!O812+'2019 PSUI Customer Gen'!O812</f>
        <v>1395.6399999999999</v>
      </c>
      <c r="P812" s="78">
        <f>'2019 PSUI Customer Load'!P812+'2019 PSUI Customer Gen'!P812</f>
        <v>1401.5</v>
      </c>
      <c r="Q812" s="78">
        <f>'2019 PSUI Customer Load'!Q812+'2019 PSUI Customer Gen'!Q812</f>
        <v>1400.1310000000001</v>
      </c>
      <c r="R812" s="78">
        <f>'2019 PSUI Customer Load'!R812+'2019 PSUI Customer Gen'!R812</f>
        <v>1392.751</v>
      </c>
      <c r="S812" s="78">
        <f>'2019 PSUI Customer Load'!S812+'2019 PSUI Customer Gen'!S812</f>
        <v>1347.0260000000001</v>
      </c>
      <c r="T812" s="78">
        <f>'2019 PSUI Customer Load'!T812+'2019 PSUI Customer Gen'!T812</f>
        <v>1301.5440000000001</v>
      </c>
      <c r="U812" s="78">
        <f>'2019 PSUI Customer Load'!U812+'2019 PSUI Customer Gen'!U812</f>
        <v>1298.807</v>
      </c>
      <c r="V812" s="78">
        <f>'2019 PSUI Customer Load'!V812+'2019 PSUI Customer Gen'!V812</f>
        <v>1265.328</v>
      </c>
      <c r="W812" s="78">
        <f>'2019 PSUI Customer Load'!W812+'2019 PSUI Customer Gen'!W812</f>
        <v>1248.383</v>
      </c>
      <c r="X812" s="78">
        <f>'2019 PSUI Customer Load'!X812+'2019 PSUI Customer Gen'!X812</f>
        <v>1238.923</v>
      </c>
      <c r="Y812" s="78">
        <f>'2019 PSUI Customer Load'!Y812+'2019 PSUI Customer Gen'!Y812</f>
        <v>1236.415</v>
      </c>
      <c r="Z812" s="78">
        <f>'2019 PSUI Customer Load'!Z812+'2019 PSUI Customer Gen'!Z812</f>
        <v>1213.7270000000001</v>
      </c>
      <c r="AA812" s="86">
        <f t="shared" si="169"/>
        <v>1411.9739999999999</v>
      </c>
      <c r="AB812" s="77">
        <f t="shared" si="170"/>
        <v>2023</v>
      </c>
      <c r="AC812" s="76">
        <f t="shared" si="171"/>
        <v>1</v>
      </c>
      <c r="AD812" s="76" t="str">
        <f t="shared" si="172"/>
        <v/>
      </c>
      <c r="AE812" s="76" t="str">
        <f t="shared" si="173"/>
        <v/>
      </c>
      <c r="AF812" s="74">
        <f t="shared" si="174"/>
        <v>1411.9739999999999</v>
      </c>
      <c r="AG812" s="75" t="str">
        <f t="shared" si="175"/>
        <v>12:00</v>
      </c>
      <c r="AH812" s="74">
        <f t="shared" si="176"/>
        <v>32533.837000000007</v>
      </c>
      <c r="AI812" s="73" t="str">
        <f t="shared" si="177"/>
        <v/>
      </c>
      <c r="AJ812" s="73" t="str">
        <f t="shared" si="178"/>
        <v/>
      </c>
      <c r="AK812" s="73" t="str">
        <f t="shared" si="179"/>
        <v/>
      </c>
      <c r="AL812" s="72" t="str">
        <f t="shared" si="180"/>
        <v/>
      </c>
      <c r="AM812" s="71" t="str">
        <f t="shared" si="181"/>
        <v/>
      </c>
    </row>
    <row r="813" spans="2:39" ht="12.75" customHeight="1" thickBot="1">
      <c r="B813" s="79">
        <v>44945</v>
      </c>
      <c r="C813" s="78">
        <f>'2019 PSUI Customer Load'!C813+'2019 PSUI Customer Gen'!C813</f>
        <v>1189.6099999999999</v>
      </c>
      <c r="D813" s="78">
        <f>'2019 PSUI Customer Load'!D813+'2019 PSUI Customer Gen'!D813</f>
        <v>1198.7180000000001</v>
      </c>
      <c r="E813" s="78">
        <f>'2019 PSUI Customer Load'!E813+'2019 PSUI Customer Gen'!E813</f>
        <v>1190.6409999999998</v>
      </c>
      <c r="F813" s="78">
        <f>'2019 PSUI Customer Load'!F813+'2019 PSUI Customer Gen'!F813</f>
        <v>1171.5810000000001</v>
      </c>
      <c r="G813" s="78">
        <f>'2019 PSUI Customer Load'!G813+'2019 PSUI Customer Gen'!G813</f>
        <v>1177.9639999999999</v>
      </c>
      <c r="H813" s="78">
        <f>'2019 PSUI Customer Load'!H813+'2019 PSUI Customer Gen'!H813</f>
        <v>1209.8200000000002</v>
      </c>
      <c r="I813" s="78">
        <f>'2019 PSUI Customer Load'!I813+'2019 PSUI Customer Gen'!I813</f>
        <v>1279.829</v>
      </c>
      <c r="J813" s="78">
        <f>'2019 PSUI Customer Load'!J813+'2019 PSUI Customer Gen'!J813</f>
        <v>1363.4940000000001</v>
      </c>
      <c r="K813" s="78">
        <f>'2019 PSUI Customer Load'!K813+'2019 PSUI Customer Gen'!K813</f>
        <v>1416.652</v>
      </c>
      <c r="L813" s="78">
        <f>'2019 PSUI Customer Load'!L813+'2019 PSUI Customer Gen'!L813</f>
        <v>1407.4080000000001</v>
      </c>
      <c r="M813" s="78">
        <f>'2019 PSUI Customer Load'!M813+'2019 PSUI Customer Gen'!M813</f>
        <v>1447.0409999999999</v>
      </c>
      <c r="N813" s="78">
        <f>'2019 PSUI Customer Load'!N813+'2019 PSUI Customer Gen'!N813</f>
        <v>1461.403</v>
      </c>
      <c r="O813" s="78">
        <f>'2019 PSUI Customer Load'!O813+'2019 PSUI Customer Gen'!O813</f>
        <v>1403.2739999999999</v>
      </c>
      <c r="P813" s="78">
        <f>'2019 PSUI Customer Load'!P813+'2019 PSUI Customer Gen'!P813</f>
        <v>1408.9950000000001</v>
      </c>
      <c r="Q813" s="78">
        <f>'2019 PSUI Customer Load'!Q813+'2019 PSUI Customer Gen'!Q813</f>
        <v>1402.5630000000001</v>
      </c>
      <c r="R813" s="78">
        <f>'2019 PSUI Customer Load'!R813+'2019 PSUI Customer Gen'!R813</f>
        <v>1399.7840000000001</v>
      </c>
      <c r="S813" s="78">
        <f>'2019 PSUI Customer Load'!S813+'2019 PSUI Customer Gen'!S813</f>
        <v>1358.403</v>
      </c>
      <c r="T813" s="78">
        <f>'2019 PSUI Customer Load'!T813+'2019 PSUI Customer Gen'!T813</f>
        <v>1328.2719999999999</v>
      </c>
      <c r="U813" s="78">
        <f>'2019 PSUI Customer Load'!U813+'2019 PSUI Customer Gen'!U813</f>
        <v>1310.8129999999999</v>
      </c>
      <c r="V813" s="78">
        <f>'2019 PSUI Customer Load'!V813+'2019 PSUI Customer Gen'!V813</f>
        <v>1279.6460000000002</v>
      </c>
      <c r="W813" s="78">
        <f>'2019 PSUI Customer Load'!W813+'2019 PSUI Customer Gen'!W813</f>
        <v>1253.8619999999999</v>
      </c>
      <c r="X813" s="78">
        <f>'2019 PSUI Customer Load'!X813+'2019 PSUI Customer Gen'!X813</f>
        <v>1252.229</v>
      </c>
      <c r="Y813" s="78">
        <f>'2019 PSUI Customer Load'!Y813+'2019 PSUI Customer Gen'!Y813</f>
        <v>1231.9929999999999</v>
      </c>
      <c r="Z813" s="78">
        <f>'2019 PSUI Customer Load'!Z813+'2019 PSUI Customer Gen'!Z813</f>
        <v>1213.8879999999999</v>
      </c>
      <c r="AA813" s="86">
        <f t="shared" si="169"/>
        <v>1461.403</v>
      </c>
      <c r="AB813" s="77">
        <f t="shared" si="170"/>
        <v>2023</v>
      </c>
      <c r="AC813" s="76">
        <f t="shared" si="171"/>
        <v>1</v>
      </c>
      <c r="AD813" s="76" t="str">
        <f t="shared" si="172"/>
        <v/>
      </c>
      <c r="AE813" s="76" t="str">
        <f t="shared" si="173"/>
        <v/>
      </c>
      <c r="AF813" s="74">
        <f t="shared" si="174"/>
        <v>1461.403</v>
      </c>
      <c r="AG813" s="75" t="str">
        <f t="shared" si="175"/>
        <v>12:00</v>
      </c>
      <c r="AH813" s="74">
        <f t="shared" si="176"/>
        <v>32819.286</v>
      </c>
      <c r="AI813" s="73" t="str">
        <f t="shared" si="177"/>
        <v/>
      </c>
      <c r="AJ813" s="73" t="str">
        <f t="shared" si="178"/>
        <v/>
      </c>
      <c r="AK813" s="73" t="str">
        <f t="shared" si="179"/>
        <v/>
      </c>
      <c r="AL813" s="72" t="str">
        <f t="shared" si="180"/>
        <v/>
      </c>
      <c r="AM813" s="71" t="str">
        <f t="shared" si="181"/>
        <v/>
      </c>
    </row>
    <row r="814" spans="2:39" ht="12.75" customHeight="1" thickBot="1">
      <c r="B814" s="79">
        <v>44946</v>
      </c>
      <c r="C814" s="78">
        <f>'2019 PSUI Customer Load'!C814+'2019 PSUI Customer Gen'!C814</f>
        <v>1196.5929999999998</v>
      </c>
      <c r="D814" s="78">
        <f>'2019 PSUI Customer Load'!D814+'2019 PSUI Customer Gen'!D814</f>
        <v>1180.3869999999999</v>
      </c>
      <c r="E814" s="78">
        <f>'2019 PSUI Customer Load'!E814+'2019 PSUI Customer Gen'!E814</f>
        <v>1194.9569999999999</v>
      </c>
      <c r="F814" s="78">
        <f>'2019 PSUI Customer Load'!F814+'2019 PSUI Customer Gen'!F814</f>
        <v>1166.75</v>
      </c>
      <c r="G814" s="78">
        <f>'2019 PSUI Customer Load'!G814+'2019 PSUI Customer Gen'!G814</f>
        <v>1181.8130000000001</v>
      </c>
      <c r="H814" s="78">
        <f>'2019 PSUI Customer Load'!H814+'2019 PSUI Customer Gen'!H814</f>
        <v>1230.6889999999999</v>
      </c>
      <c r="I814" s="78">
        <f>'2019 PSUI Customer Load'!I814+'2019 PSUI Customer Gen'!I814</f>
        <v>1276.9479999999999</v>
      </c>
      <c r="J814" s="78">
        <f>'2019 PSUI Customer Load'!J814+'2019 PSUI Customer Gen'!J814</f>
        <v>1370.8440000000001</v>
      </c>
      <c r="K814" s="78">
        <f>'2019 PSUI Customer Load'!K814+'2019 PSUI Customer Gen'!K814</f>
        <v>1379.7420000000002</v>
      </c>
      <c r="L814" s="78">
        <f>'2019 PSUI Customer Load'!L814+'2019 PSUI Customer Gen'!L814</f>
        <v>1396.2809999999999</v>
      </c>
      <c r="M814" s="78">
        <f>'2019 PSUI Customer Load'!M814+'2019 PSUI Customer Gen'!M814</f>
        <v>1413.38</v>
      </c>
      <c r="N814" s="78">
        <f>'2019 PSUI Customer Load'!N814+'2019 PSUI Customer Gen'!N814</f>
        <v>1411.9159999999999</v>
      </c>
      <c r="O814" s="78">
        <f>'2019 PSUI Customer Load'!O814+'2019 PSUI Customer Gen'!O814</f>
        <v>1382.2099999999998</v>
      </c>
      <c r="P814" s="78">
        <f>'2019 PSUI Customer Load'!P814+'2019 PSUI Customer Gen'!P814</f>
        <v>1386.8290000000002</v>
      </c>
      <c r="Q814" s="78">
        <f>'2019 PSUI Customer Load'!Q814+'2019 PSUI Customer Gen'!Q814</f>
        <v>1384.145</v>
      </c>
      <c r="R814" s="78">
        <f>'2019 PSUI Customer Load'!R814+'2019 PSUI Customer Gen'!R814</f>
        <v>1394.4</v>
      </c>
      <c r="S814" s="78">
        <f>'2019 PSUI Customer Load'!S814+'2019 PSUI Customer Gen'!S814</f>
        <v>1354.6759999999999</v>
      </c>
      <c r="T814" s="78">
        <f>'2019 PSUI Customer Load'!T814+'2019 PSUI Customer Gen'!T814</f>
        <v>1295.952</v>
      </c>
      <c r="U814" s="78">
        <f>'2019 PSUI Customer Load'!U814+'2019 PSUI Customer Gen'!U814</f>
        <v>1299.6879999999999</v>
      </c>
      <c r="V814" s="78">
        <f>'2019 PSUI Customer Load'!V814+'2019 PSUI Customer Gen'!V814</f>
        <v>1278.6850000000002</v>
      </c>
      <c r="W814" s="78">
        <f>'2019 PSUI Customer Load'!W814+'2019 PSUI Customer Gen'!W814</f>
        <v>1256.0409999999999</v>
      </c>
      <c r="X814" s="78">
        <f>'2019 PSUI Customer Load'!X814+'2019 PSUI Customer Gen'!X814</f>
        <v>1236.348</v>
      </c>
      <c r="Y814" s="78">
        <f>'2019 PSUI Customer Load'!Y814+'2019 PSUI Customer Gen'!Y814</f>
        <v>1240.078</v>
      </c>
      <c r="Z814" s="78">
        <f>'2019 PSUI Customer Load'!Z814+'2019 PSUI Customer Gen'!Z814</f>
        <v>1200.3790000000001</v>
      </c>
      <c r="AA814" s="86">
        <f t="shared" si="169"/>
        <v>1413.38</v>
      </c>
      <c r="AB814" s="77">
        <f t="shared" si="170"/>
        <v>2023</v>
      </c>
      <c r="AC814" s="76">
        <f t="shared" si="171"/>
        <v>1</v>
      </c>
      <c r="AD814" s="76" t="str">
        <f t="shared" si="172"/>
        <v/>
      </c>
      <c r="AE814" s="76" t="str">
        <f t="shared" si="173"/>
        <v/>
      </c>
      <c r="AF814" s="74">
        <f t="shared" si="174"/>
        <v>1413.38</v>
      </c>
      <c r="AG814" s="75" t="str">
        <f t="shared" si="175"/>
        <v>11:00</v>
      </c>
      <c r="AH814" s="74">
        <f t="shared" si="176"/>
        <v>32523.111000000008</v>
      </c>
      <c r="AI814" s="73" t="str">
        <f t="shared" si="177"/>
        <v/>
      </c>
      <c r="AJ814" s="73" t="str">
        <f t="shared" si="178"/>
        <v/>
      </c>
      <c r="AK814" s="73" t="str">
        <f t="shared" si="179"/>
        <v/>
      </c>
      <c r="AL814" s="72" t="str">
        <f t="shared" si="180"/>
        <v/>
      </c>
      <c r="AM814" s="71" t="str">
        <f t="shared" si="181"/>
        <v/>
      </c>
    </row>
    <row r="815" spans="2:39" ht="12.75" customHeight="1" thickBot="1">
      <c r="B815" s="79">
        <v>44947</v>
      </c>
      <c r="C815" s="78">
        <f>'2019 PSUI Customer Load'!C815+'2019 PSUI Customer Gen'!C815</f>
        <v>1188.31</v>
      </c>
      <c r="D815" s="78">
        <f>'2019 PSUI Customer Load'!D815+'2019 PSUI Customer Gen'!D815</f>
        <v>1190.2570000000001</v>
      </c>
      <c r="E815" s="78">
        <f>'2019 PSUI Customer Load'!E815+'2019 PSUI Customer Gen'!E815</f>
        <v>1186.241</v>
      </c>
      <c r="F815" s="78">
        <f>'2019 PSUI Customer Load'!F815+'2019 PSUI Customer Gen'!F815</f>
        <v>1190.3970000000002</v>
      </c>
      <c r="G815" s="78">
        <f>'2019 PSUI Customer Load'!G815+'2019 PSUI Customer Gen'!G815</f>
        <v>1177.683</v>
      </c>
      <c r="H815" s="78">
        <f>'2019 PSUI Customer Load'!H815+'2019 PSUI Customer Gen'!H815</f>
        <v>1195.462</v>
      </c>
      <c r="I815" s="78">
        <f>'2019 PSUI Customer Load'!I815+'2019 PSUI Customer Gen'!I815</f>
        <v>1240.7559999999999</v>
      </c>
      <c r="J815" s="78">
        <f>'2019 PSUI Customer Load'!J815+'2019 PSUI Customer Gen'!J815</f>
        <v>1309.855</v>
      </c>
      <c r="K815" s="78">
        <f>'2019 PSUI Customer Load'!K815+'2019 PSUI Customer Gen'!K815</f>
        <v>1304.586</v>
      </c>
      <c r="L815" s="78">
        <f>'2019 PSUI Customer Load'!L815+'2019 PSUI Customer Gen'!L815</f>
        <v>1274.8209999999999</v>
      </c>
      <c r="M815" s="78">
        <f>'2019 PSUI Customer Load'!M815+'2019 PSUI Customer Gen'!M815</f>
        <v>1311.0430000000001</v>
      </c>
      <c r="N815" s="78">
        <f>'2019 PSUI Customer Load'!N815+'2019 PSUI Customer Gen'!N815</f>
        <v>1312.925</v>
      </c>
      <c r="O815" s="78">
        <f>'2019 PSUI Customer Load'!O815+'2019 PSUI Customer Gen'!O815</f>
        <v>1283.9659999999999</v>
      </c>
      <c r="P815" s="78">
        <f>'2019 PSUI Customer Load'!P815+'2019 PSUI Customer Gen'!P815</f>
        <v>1278.07</v>
      </c>
      <c r="Q815" s="78">
        <f>'2019 PSUI Customer Load'!Q815+'2019 PSUI Customer Gen'!Q815</f>
        <v>1295.2829999999999</v>
      </c>
      <c r="R815" s="78">
        <f>'2019 PSUI Customer Load'!R815+'2019 PSUI Customer Gen'!R815</f>
        <v>1289.4179999999999</v>
      </c>
      <c r="S815" s="78">
        <f>'2019 PSUI Customer Load'!S815+'2019 PSUI Customer Gen'!S815</f>
        <v>1311.4960000000001</v>
      </c>
      <c r="T815" s="78">
        <f>'2019 PSUI Customer Load'!T815+'2019 PSUI Customer Gen'!T815</f>
        <v>1271.854</v>
      </c>
      <c r="U815" s="78">
        <f>'2019 PSUI Customer Load'!U815+'2019 PSUI Customer Gen'!U815</f>
        <v>1256.864</v>
      </c>
      <c r="V815" s="78">
        <f>'2019 PSUI Customer Load'!V815+'2019 PSUI Customer Gen'!V815</f>
        <v>1268.3119999999999</v>
      </c>
      <c r="W815" s="78">
        <f>'2019 PSUI Customer Load'!W815+'2019 PSUI Customer Gen'!W815</f>
        <v>1272.248</v>
      </c>
      <c r="X815" s="78">
        <f>'2019 PSUI Customer Load'!X815+'2019 PSUI Customer Gen'!X815</f>
        <v>1240.0139999999999</v>
      </c>
      <c r="Y815" s="78">
        <f>'2019 PSUI Customer Load'!Y815+'2019 PSUI Customer Gen'!Y815</f>
        <v>1226.8420000000001</v>
      </c>
      <c r="Z815" s="78">
        <f>'2019 PSUI Customer Load'!Z815+'2019 PSUI Customer Gen'!Z815</f>
        <v>1206.654</v>
      </c>
      <c r="AA815" s="86">
        <f t="shared" si="169"/>
        <v>1312.925</v>
      </c>
      <c r="AB815" s="77">
        <f t="shared" si="170"/>
        <v>2023</v>
      </c>
      <c r="AC815" s="76">
        <f t="shared" si="171"/>
        <v>1</v>
      </c>
      <c r="AD815" s="76" t="str">
        <f t="shared" si="172"/>
        <v/>
      </c>
      <c r="AE815" s="76" t="str">
        <f t="shared" si="173"/>
        <v/>
      </c>
      <c r="AF815" s="74">
        <f t="shared" si="174"/>
        <v>1312.925</v>
      </c>
      <c r="AG815" s="75" t="str">
        <f t="shared" si="175"/>
        <v>12:00</v>
      </c>
      <c r="AH815" s="74">
        <f t="shared" si="176"/>
        <v>31396.281999999999</v>
      </c>
      <c r="AI815" s="73" t="str">
        <f t="shared" si="177"/>
        <v/>
      </c>
      <c r="AJ815" s="73" t="str">
        <f t="shared" si="178"/>
        <v/>
      </c>
      <c r="AK815" s="73" t="str">
        <f t="shared" si="179"/>
        <v/>
      </c>
      <c r="AL815" s="72" t="str">
        <f t="shared" si="180"/>
        <v/>
      </c>
      <c r="AM815" s="71" t="str">
        <f t="shared" si="181"/>
        <v/>
      </c>
    </row>
    <row r="816" spans="2:39" ht="12.75" customHeight="1" thickBot="1">
      <c r="B816" s="79">
        <v>44948</v>
      </c>
      <c r="C816" s="78">
        <f>'2019 PSUI Customer Load'!C816+'2019 PSUI Customer Gen'!C816</f>
        <v>1199.9939999999999</v>
      </c>
      <c r="D816" s="78">
        <f>'2019 PSUI Customer Load'!D816+'2019 PSUI Customer Gen'!D816</f>
        <v>1192.366</v>
      </c>
      <c r="E816" s="78">
        <f>'2019 PSUI Customer Load'!E816+'2019 PSUI Customer Gen'!E816</f>
        <v>1193.057</v>
      </c>
      <c r="F816" s="78">
        <f>'2019 PSUI Customer Load'!F816+'2019 PSUI Customer Gen'!F816</f>
        <v>1185.7650000000001</v>
      </c>
      <c r="G816" s="78">
        <f>'2019 PSUI Customer Load'!G816+'2019 PSUI Customer Gen'!G816</f>
        <v>1183.0800000000002</v>
      </c>
      <c r="H816" s="78">
        <f>'2019 PSUI Customer Load'!H816+'2019 PSUI Customer Gen'!H816</f>
        <v>1188.8040000000001</v>
      </c>
      <c r="I816" s="78">
        <f>'2019 PSUI Customer Load'!I816+'2019 PSUI Customer Gen'!I816</f>
        <v>1214.8610000000001</v>
      </c>
      <c r="J816" s="78">
        <f>'2019 PSUI Customer Load'!J816+'2019 PSUI Customer Gen'!J816</f>
        <v>1302.7950000000001</v>
      </c>
      <c r="K816" s="78">
        <f>'2019 PSUI Customer Load'!K816+'2019 PSUI Customer Gen'!K816</f>
        <v>1294.1590000000001</v>
      </c>
      <c r="L816" s="78">
        <f>'2019 PSUI Customer Load'!L816+'2019 PSUI Customer Gen'!L816</f>
        <v>1280.3309999999999</v>
      </c>
      <c r="M816" s="78">
        <f>'2019 PSUI Customer Load'!M816+'2019 PSUI Customer Gen'!M816</f>
        <v>1308.31</v>
      </c>
      <c r="N816" s="78">
        <f>'2019 PSUI Customer Load'!N816+'2019 PSUI Customer Gen'!N816</f>
        <v>1299.8760000000002</v>
      </c>
      <c r="O816" s="78">
        <f>'2019 PSUI Customer Load'!O816+'2019 PSUI Customer Gen'!O816</f>
        <v>1258.126</v>
      </c>
      <c r="P816" s="78">
        <f>'2019 PSUI Customer Load'!P816+'2019 PSUI Customer Gen'!P816</f>
        <v>1258.3100000000002</v>
      </c>
      <c r="Q816" s="78">
        <f>'2019 PSUI Customer Load'!Q816+'2019 PSUI Customer Gen'!Q816</f>
        <v>1277.9269999999999</v>
      </c>
      <c r="R816" s="78">
        <f>'2019 PSUI Customer Load'!R816+'2019 PSUI Customer Gen'!R816</f>
        <v>1269.6870000000001</v>
      </c>
      <c r="S816" s="78">
        <f>'2019 PSUI Customer Load'!S816+'2019 PSUI Customer Gen'!S816</f>
        <v>1265.78</v>
      </c>
      <c r="T816" s="78">
        <f>'2019 PSUI Customer Load'!T816+'2019 PSUI Customer Gen'!T816</f>
        <v>1247.403</v>
      </c>
      <c r="U816" s="78">
        <f>'2019 PSUI Customer Load'!U816+'2019 PSUI Customer Gen'!U816</f>
        <v>1241.058</v>
      </c>
      <c r="V816" s="78">
        <f>'2019 PSUI Customer Load'!V816+'2019 PSUI Customer Gen'!V816</f>
        <v>1245.4110000000001</v>
      </c>
      <c r="W816" s="78">
        <f>'2019 PSUI Customer Load'!W816+'2019 PSUI Customer Gen'!W816</f>
        <v>1259.5439999999999</v>
      </c>
      <c r="X816" s="78">
        <f>'2019 PSUI Customer Load'!X816+'2019 PSUI Customer Gen'!X816</f>
        <v>1254.298</v>
      </c>
      <c r="Y816" s="78">
        <f>'2019 PSUI Customer Load'!Y816+'2019 PSUI Customer Gen'!Y816</f>
        <v>1226.6210000000001</v>
      </c>
      <c r="Z816" s="78">
        <f>'2019 PSUI Customer Load'!Z816+'2019 PSUI Customer Gen'!Z816</f>
        <v>1239.184</v>
      </c>
      <c r="AA816" s="86">
        <f t="shared" si="169"/>
        <v>1308.31</v>
      </c>
      <c r="AB816" s="77">
        <f t="shared" si="170"/>
        <v>2023</v>
      </c>
      <c r="AC816" s="76">
        <f t="shared" si="171"/>
        <v>1</v>
      </c>
      <c r="AD816" s="76" t="str">
        <f t="shared" si="172"/>
        <v/>
      </c>
      <c r="AE816" s="76" t="str">
        <f t="shared" si="173"/>
        <v/>
      </c>
      <c r="AF816" s="74">
        <f t="shared" si="174"/>
        <v>1308.31</v>
      </c>
      <c r="AG816" s="75" t="str">
        <f t="shared" si="175"/>
        <v>11:00</v>
      </c>
      <c r="AH816" s="74">
        <f t="shared" si="176"/>
        <v>31195.057000000001</v>
      </c>
      <c r="AI816" s="73" t="str">
        <f t="shared" si="177"/>
        <v/>
      </c>
      <c r="AJ816" s="73" t="str">
        <f t="shared" si="178"/>
        <v/>
      </c>
      <c r="AK816" s="73" t="str">
        <f t="shared" si="179"/>
        <v/>
      </c>
      <c r="AL816" s="72" t="str">
        <f t="shared" si="180"/>
        <v/>
      </c>
      <c r="AM816" s="71" t="str">
        <f t="shared" si="181"/>
        <v/>
      </c>
    </row>
    <row r="817" spans="2:39" ht="12.75" customHeight="1" thickBot="1">
      <c r="B817" s="79">
        <v>44949</v>
      </c>
      <c r="C817" s="78">
        <f>'2019 PSUI Customer Load'!C817+'2019 PSUI Customer Gen'!C817</f>
        <v>1234.5840000000001</v>
      </c>
      <c r="D817" s="78">
        <f>'2019 PSUI Customer Load'!D817+'2019 PSUI Customer Gen'!D817</f>
        <v>1235.2339999999999</v>
      </c>
      <c r="E817" s="78">
        <f>'2019 PSUI Customer Load'!E817+'2019 PSUI Customer Gen'!E817</f>
        <v>1221.1310000000001</v>
      </c>
      <c r="F817" s="78">
        <f>'2019 PSUI Customer Load'!F817+'2019 PSUI Customer Gen'!F817</f>
        <v>1199.1980000000001</v>
      </c>
      <c r="G817" s="78">
        <f>'2019 PSUI Customer Load'!G817+'2019 PSUI Customer Gen'!G817</f>
        <v>1217.8579999999999</v>
      </c>
      <c r="H817" s="78">
        <f>'2019 PSUI Customer Load'!H817+'2019 PSUI Customer Gen'!H817</f>
        <v>1239.3050000000001</v>
      </c>
      <c r="I817" s="78">
        <f>'2019 PSUI Customer Load'!I817+'2019 PSUI Customer Gen'!I817</f>
        <v>1280.086</v>
      </c>
      <c r="J817" s="78">
        <f>'2019 PSUI Customer Load'!J817+'2019 PSUI Customer Gen'!J817</f>
        <v>1368.6990000000001</v>
      </c>
      <c r="K817" s="78">
        <f>'2019 PSUI Customer Load'!K817+'2019 PSUI Customer Gen'!K817</f>
        <v>1392.0840000000001</v>
      </c>
      <c r="L817" s="78">
        <f>'2019 PSUI Customer Load'!L817+'2019 PSUI Customer Gen'!L817</f>
        <v>1403.3430000000001</v>
      </c>
      <c r="M817" s="78">
        <f>'2019 PSUI Customer Load'!M817+'2019 PSUI Customer Gen'!M817</f>
        <v>1422.9759999999999</v>
      </c>
      <c r="N817" s="78">
        <f>'2019 PSUI Customer Load'!N817+'2019 PSUI Customer Gen'!N817</f>
        <v>1431.655</v>
      </c>
      <c r="O817" s="78">
        <f>'2019 PSUI Customer Load'!O817+'2019 PSUI Customer Gen'!O817</f>
        <v>1398.886</v>
      </c>
      <c r="P817" s="78">
        <f>'2019 PSUI Customer Load'!P817+'2019 PSUI Customer Gen'!P817</f>
        <v>1401.4639999999999</v>
      </c>
      <c r="Q817" s="78">
        <f>'2019 PSUI Customer Load'!Q817+'2019 PSUI Customer Gen'!Q817</f>
        <v>1413.8519999999999</v>
      </c>
      <c r="R817" s="78">
        <f>'2019 PSUI Customer Load'!R817+'2019 PSUI Customer Gen'!R817</f>
        <v>1375.8489999999999</v>
      </c>
      <c r="S817" s="78">
        <f>'2019 PSUI Customer Load'!S817+'2019 PSUI Customer Gen'!S817</f>
        <v>1357.588</v>
      </c>
      <c r="T817" s="78">
        <f>'2019 PSUI Customer Load'!T817+'2019 PSUI Customer Gen'!T817</f>
        <v>1333.22</v>
      </c>
      <c r="U817" s="78">
        <f>'2019 PSUI Customer Load'!U817+'2019 PSUI Customer Gen'!U817</f>
        <v>1309.7710000000002</v>
      </c>
      <c r="V817" s="78">
        <f>'2019 PSUI Customer Load'!V817+'2019 PSUI Customer Gen'!V817</f>
        <v>1300.104</v>
      </c>
      <c r="W817" s="78">
        <f>'2019 PSUI Customer Load'!W817+'2019 PSUI Customer Gen'!W817</f>
        <v>1278.6500000000001</v>
      </c>
      <c r="X817" s="78">
        <f>'2019 PSUI Customer Load'!X817+'2019 PSUI Customer Gen'!X817</f>
        <v>1288.9839999999999</v>
      </c>
      <c r="Y817" s="78">
        <f>'2019 PSUI Customer Load'!Y817+'2019 PSUI Customer Gen'!Y817</f>
        <v>1267.886</v>
      </c>
      <c r="Z817" s="78">
        <f>'2019 PSUI Customer Load'!Z817+'2019 PSUI Customer Gen'!Z817</f>
        <v>1264.261</v>
      </c>
      <c r="AA817" s="86">
        <f t="shared" si="169"/>
        <v>1431.655</v>
      </c>
      <c r="AB817" s="77">
        <f t="shared" si="170"/>
        <v>2023</v>
      </c>
      <c r="AC817" s="76">
        <f t="shared" si="171"/>
        <v>1</v>
      </c>
      <c r="AD817" s="76" t="str">
        <f t="shared" si="172"/>
        <v/>
      </c>
      <c r="AE817" s="76" t="str">
        <f t="shared" si="173"/>
        <v/>
      </c>
      <c r="AF817" s="74">
        <f t="shared" si="174"/>
        <v>1431.655</v>
      </c>
      <c r="AG817" s="75" t="str">
        <f t="shared" si="175"/>
        <v>12:00</v>
      </c>
      <c r="AH817" s="74">
        <f t="shared" si="176"/>
        <v>33068.323000000004</v>
      </c>
      <c r="AI817" s="73" t="str">
        <f t="shared" si="177"/>
        <v/>
      </c>
      <c r="AJ817" s="73" t="str">
        <f t="shared" si="178"/>
        <v/>
      </c>
      <c r="AK817" s="73" t="str">
        <f t="shared" si="179"/>
        <v/>
      </c>
      <c r="AL817" s="72" t="str">
        <f t="shared" si="180"/>
        <v/>
      </c>
      <c r="AM817" s="71" t="str">
        <f t="shared" si="181"/>
        <v/>
      </c>
    </row>
    <row r="818" spans="2:39" ht="12.75" customHeight="1" thickBot="1">
      <c r="B818" s="79">
        <v>44950</v>
      </c>
      <c r="C818" s="78">
        <f>'2019 PSUI Customer Load'!C818+'2019 PSUI Customer Gen'!C818</f>
        <v>1274.1279999999999</v>
      </c>
      <c r="D818" s="78">
        <f>'2019 PSUI Customer Load'!D818+'2019 PSUI Customer Gen'!D818</f>
        <v>1257.9090000000001</v>
      </c>
      <c r="E818" s="78">
        <f>'2019 PSUI Customer Load'!E818+'2019 PSUI Customer Gen'!E818</f>
        <v>1256.201</v>
      </c>
      <c r="F818" s="78">
        <f>'2019 PSUI Customer Load'!F818+'2019 PSUI Customer Gen'!F818</f>
        <v>1240.0320000000002</v>
      </c>
      <c r="G818" s="78">
        <f>'2019 PSUI Customer Load'!G818+'2019 PSUI Customer Gen'!G818</f>
        <v>1246.5350000000001</v>
      </c>
      <c r="H818" s="78">
        <f>'2019 PSUI Customer Load'!H818+'2019 PSUI Customer Gen'!H818</f>
        <v>1270.569</v>
      </c>
      <c r="I818" s="78">
        <f>'2019 PSUI Customer Load'!I818+'2019 PSUI Customer Gen'!I818</f>
        <v>1295.098</v>
      </c>
      <c r="J818" s="78">
        <f>'2019 PSUI Customer Load'!J818+'2019 PSUI Customer Gen'!J818</f>
        <v>1400.0039999999999</v>
      </c>
      <c r="K818" s="78">
        <f>'2019 PSUI Customer Load'!K818+'2019 PSUI Customer Gen'!K818</f>
        <v>1392.317</v>
      </c>
      <c r="L818" s="78">
        <f>'2019 PSUI Customer Load'!L818+'2019 PSUI Customer Gen'!L818</f>
        <v>1425.779</v>
      </c>
      <c r="M818" s="78">
        <f>'2019 PSUI Customer Load'!M818+'2019 PSUI Customer Gen'!M818</f>
        <v>1457.836</v>
      </c>
      <c r="N818" s="78">
        <f>'2019 PSUI Customer Load'!N818+'2019 PSUI Customer Gen'!N818</f>
        <v>1443.7729999999999</v>
      </c>
      <c r="O818" s="78">
        <f>'2019 PSUI Customer Load'!O818+'2019 PSUI Customer Gen'!O818</f>
        <v>1405.739</v>
      </c>
      <c r="P818" s="78">
        <f>'2019 PSUI Customer Load'!P818+'2019 PSUI Customer Gen'!P818</f>
        <v>1400.8789999999999</v>
      </c>
      <c r="Q818" s="78">
        <f>'2019 PSUI Customer Load'!Q818+'2019 PSUI Customer Gen'!Q818</f>
        <v>1387.6709999999998</v>
      </c>
      <c r="R818" s="78">
        <f>'2019 PSUI Customer Load'!R818+'2019 PSUI Customer Gen'!R818</f>
        <v>1420.9499999999998</v>
      </c>
      <c r="S818" s="78">
        <f>'2019 PSUI Customer Load'!S818+'2019 PSUI Customer Gen'!S818</f>
        <v>1389.942</v>
      </c>
      <c r="T818" s="78">
        <f>'2019 PSUI Customer Load'!T818+'2019 PSUI Customer Gen'!T818</f>
        <v>1349.8719999999998</v>
      </c>
      <c r="U818" s="78">
        <f>'2019 PSUI Customer Load'!U818+'2019 PSUI Customer Gen'!U818</f>
        <v>1364.4559999999999</v>
      </c>
      <c r="V818" s="78">
        <f>'2019 PSUI Customer Load'!V818+'2019 PSUI Customer Gen'!V818</f>
        <v>1336.68</v>
      </c>
      <c r="W818" s="78">
        <f>'2019 PSUI Customer Load'!W818+'2019 PSUI Customer Gen'!W818</f>
        <v>1331.8820000000001</v>
      </c>
      <c r="X818" s="78">
        <f>'2019 PSUI Customer Load'!X818+'2019 PSUI Customer Gen'!X818</f>
        <v>1332.6510000000001</v>
      </c>
      <c r="Y818" s="78">
        <f>'2019 PSUI Customer Load'!Y818+'2019 PSUI Customer Gen'!Y818</f>
        <v>1314.693</v>
      </c>
      <c r="Z818" s="78">
        <f>'2019 PSUI Customer Load'!Z818+'2019 PSUI Customer Gen'!Z818</f>
        <v>1277.739</v>
      </c>
      <c r="AA818" s="86">
        <f t="shared" si="169"/>
        <v>1457.836</v>
      </c>
      <c r="AB818" s="77">
        <f t="shared" si="170"/>
        <v>2023</v>
      </c>
      <c r="AC818" s="76">
        <f t="shared" si="171"/>
        <v>1</v>
      </c>
      <c r="AD818" s="76" t="str">
        <f t="shared" si="172"/>
        <v/>
      </c>
      <c r="AE818" s="76" t="str">
        <f t="shared" si="173"/>
        <v/>
      </c>
      <c r="AF818" s="74">
        <f t="shared" si="174"/>
        <v>1457.836</v>
      </c>
      <c r="AG818" s="75" t="str">
        <f t="shared" si="175"/>
        <v>11:00</v>
      </c>
      <c r="AH818" s="74">
        <f t="shared" si="176"/>
        <v>33731.171000000002</v>
      </c>
      <c r="AI818" s="73" t="str">
        <f t="shared" si="177"/>
        <v/>
      </c>
      <c r="AJ818" s="73" t="str">
        <f t="shared" si="178"/>
        <v/>
      </c>
      <c r="AK818" s="73" t="str">
        <f t="shared" si="179"/>
        <v/>
      </c>
      <c r="AL818" s="72" t="str">
        <f t="shared" si="180"/>
        <v/>
      </c>
      <c r="AM818" s="71" t="str">
        <f t="shared" si="181"/>
        <v/>
      </c>
    </row>
    <row r="819" spans="2:39" ht="12.75" customHeight="1" thickBot="1">
      <c r="B819" s="79">
        <v>44951</v>
      </c>
      <c r="C819" s="78">
        <f>'2019 PSUI Customer Load'!C819+'2019 PSUI Customer Gen'!C819</f>
        <v>1266.7850000000001</v>
      </c>
      <c r="D819" s="78">
        <f>'2019 PSUI Customer Load'!D819+'2019 PSUI Customer Gen'!D819</f>
        <v>1273.9690000000001</v>
      </c>
      <c r="E819" s="78">
        <f>'2019 PSUI Customer Load'!E819+'2019 PSUI Customer Gen'!E819</f>
        <v>1267.5229999999999</v>
      </c>
      <c r="F819" s="78">
        <f>'2019 PSUI Customer Load'!F819+'2019 PSUI Customer Gen'!F819</f>
        <v>1262.9559999999999</v>
      </c>
      <c r="G819" s="78">
        <f>'2019 PSUI Customer Load'!G819+'2019 PSUI Customer Gen'!G819</f>
        <v>1258.636</v>
      </c>
      <c r="H819" s="78">
        <f>'2019 PSUI Customer Load'!H819+'2019 PSUI Customer Gen'!H819</f>
        <v>1294.586</v>
      </c>
      <c r="I819" s="78">
        <f>'2019 PSUI Customer Load'!I819+'2019 PSUI Customer Gen'!I819</f>
        <v>1339.8240000000001</v>
      </c>
      <c r="J819" s="78">
        <f>'2019 PSUI Customer Load'!J819+'2019 PSUI Customer Gen'!J819</f>
        <v>1428.4570000000001</v>
      </c>
      <c r="K819" s="78">
        <f>'2019 PSUI Customer Load'!K819+'2019 PSUI Customer Gen'!K819</f>
        <v>1432.0409999999999</v>
      </c>
      <c r="L819" s="78">
        <f>'2019 PSUI Customer Load'!L819+'2019 PSUI Customer Gen'!L819</f>
        <v>1439.9409999999998</v>
      </c>
      <c r="M819" s="78">
        <f>'2019 PSUI Customer Load'!M819+'2019 PSUI Customer Gen'!M819</f>
        <v>1483.7840000000001</v>
      </c>
      <c r="N819" s="78">
        <f>'2019 PSUI Customer Load'!N819+'2019 PSUI Customer Gen'!N819</f>
        <v>1482.1999999999998</v>
      </c>
      <c r="O819" s="78">
        <f>'2019 PSUI Customer Load'!O819+'2019 PSUI Customer Gen'!O819</f>
        <v>1456.8869999999999</v>
      </c>
      <c r="P819" s="78">
        <f>'2019 PSUI Customer Load'!P819+'2019 PSUI Customer Gen'!P819</f>
        <v>1449.5029999999999</v>
      </c>
      <c r="Q819" s="78">
        <f>'2019 PSUI Customer Load'!Q819+'2019 PSUI Customer Gen'!Q819</f>
        <v>1446.2659999999998</v>
      </c>
      <c r="R819" s="78">
        <f>'2019 PSUI Customer Load'!R819+'2019 PSUI Customer Gen'!R819</f>
        <v>1450.453</v>
      </c>
      <c r="S819" s="78">
        <f>'2019 PSUI Customer Load'!S819+'2019 PSUI Customer Gen'!S819</f>
        <v>1399.5509999999999</v>
      </c>
      <c r="T819" s="78">
        <f>'2019 PSUI Customer Load'!T819+'2019 PSUI Customer Gen'!T819</f>
        <v>1348.9580000000001</v>
      </c>
      <c r="U819" s="78">
        <f>'2019 PSUI Customer Load'!U819+'2019 PSUI Customer Gen'!U819</f>
        <v>1361.163</v>
      </c>
      <c r="V819" s="78">
        <f>'2019 PSUI Customer Load'!V819+'2019 PSUI Customer Gen'!V819</f>
        <v>1357.202</v>
      </c>
      <c r="W819" s="78">
        <f>'2019 PSUI Customer Load'!W819+'2019 PSUI Customer Gen'!W819</f>
        <v>1331.731</v>
      </c>
      <c r="X819" s="78">
        <f>'2019 PSUI Customer Load'!X819+'2019 PSUI Customer Gen'!X819</f>
        <v>1315.604</v>
      </c>
      <c r="Y819" s="78">
        <f>'2019 PSUI Customer Load'!Y819+'2019 PSUI Customer Gen'!Y819</f>
        <v>1301.1119999999999</v>
      </c>
      <c r="Z819" s="78">
        <f>'2019 PSUI Customer Load'!Z819+'2019 PSUI Customer Gen'!Z819</f>
        <v>1277.624</v>
      </c>
      <c r="AA819" s="86">
        <f t="shared" si="169"/>
        <v>1483.7840000000001</v>
      </c>
      <c r="AB819" s="77">
        <f t="shared" si="170"/>
        <v>2023</v>
      </c>
      <c r="AC819" s="76">
        <f t="shared" si="171"/>
        <v>1</v>
      </c>
      <c r="AD819" s="76" t="str">
        <f t="shared" si="172"/>
        <v/>
      </c>
      <c r="AE819" s="76" t="str">
        <f t="shared" si="173"/>
        <v/>
      </c>
      <c r="AF819" s="74">
        <f t="shared" si="174"/>
        <v>1483.7840000000001</v>
      </c>
      <c r="AG819" s="75" t="str">
        <f t="shared" si="175"/>
        <v>11:00</v>
      </c>
      <c r="AH819" s="74">
        <f t="shared" si="176"/>
        <v>34210.54</v>
      </c>
      <c r="AI819" s="73" t="str">
        <f t="shared" si="177"/>
        <v/>
      </c>
      <c r="AJ819" s="73" t="str">
        <f t="shared" si="178"/>
        <v/>
      </c>
      <c r="AK819" s="73" t="str">
        <f t="shared" si="179"/>
        <v/>
      </c>
      <c r="AL819" s="72" t="str">
        <f t="shared" si="180"/>
        <v/>
      </c>
      <c r="AM819" s="71" t="str">
        <f t="shared" si="181"/>
        <v/>
      </c>
    </row>
    <row r="820" spans="2:39" ht="12.75" customHeight="1" thickBot="1">
      <c r="B820" s="79">
        <v>44952</v>
      </c>
      <c r="C820" s="78">
        <f>'2019 PSUI Customer Load'!C820+'2019 PSUI Customer Gen'!C820</f>
        <v>1261.144</v>
      </c>
      <c r="D820" s="78">
        <f>'2019 PSUI Customer Load'!D820+'2019 PSUI Customer Gen'!D820</f>
        <v>1243.3499999999999</v>
      </c>
      <c r="E820" s="78">
        <f>'2019 PSUI Customer Load'!E820+'2019 PSUI Customer Gen'!E820</f>
        <v>1250.4859999999999</v>
      </c>
      <c r="F820" s="78">
        <f>'2019 PSUI Customer Load'!F820+'2019 PSUI Customer Gen'!F820</f>
        <v>1265.038</v>
      </c>
      <c r="G820" s="78">
        <f>'2019 PSUI Customer Load'!G820+'2019 PSUI Customer Gen'!G820</f>
        <v>1270.5450000000001</v>
      </c>
      <c r="H820" s="78">
        <f>'2019 PSUI Customer Load'!H820+'2019 PSUI Customer Gen'!H820</f>
        <v>1300.134</v>
      </c>
      <c r="I820" s="78">
        <f>'2019 PSUI Customer Load'!I820+'2019 PSUI Customer Gen'!I820</f>
        <v>1331.57</v>
      </c>
      <c r="J820" s="78">
        <f>'2019 PSUI Customer Load'!J820+'2019 PSUI Customer Gen'!J820</f>
        <v>1413.982</v>
      </c>
      <c r="K820" s="78">
        <f>'2019 PSUI Customer Load'!K820+'2019 PSUI Customer Gen'!K820</f>
        <v>1408.912</v>
      </c>
      <c r="L820" s="78">
        <f>'2019 PSUI Customer Load'!L820+'2019 PSUI Customer Gen'!L820</f>
        <v>1414.2550000000001</v>
      </c>
      <c r="M820" s="78">
        <f>'2019 PSUI Customer Load'!M820+'2019 PSUI Customer Gen'!M820</f>
        <v>1452.018</v>
      </c>
      <c r="N820" s="78">
        <f>'2019 PSUI Customer Load'!N820+'2019 PSUI Customer Gen'!N820</f>
        <v>1437.107</v>
      </c>
      <c r="O820" s="78">
        <f>'2019 PSUI Customer Load'!O820+'2019 PSUI Customer Gen'!O820</f>
        <v>1430.2850000000001</v>
      </c>
      <c r="P820" s="78">
        <f>'2019 PSUI Customer Load'!P820+'2019 PSUI Customer Gen'!P820</f>
        <v>1446.877</v>
      </c>
      <c r="Q820" s="78">
        <f>'2019 PSUI Customer Load'!Q820+'2019 PSUI Customer Gen'!Q820</f>
        <v>1427.1670000000001</v>
      </c>
      <c r="R820" s="78">
        <f>'2019 PSUI Customer Load'!R820+'2019 PSUI Customer Gen'!R820</f>
        <v>1429.732</v>
      </c>
      <c r="S820" s="78">
        <f>'2019 PSUI Customer Load'!S820+'2019 PSUI Customer Gen'!S820</f>
        <v>1408.2360000000001</v>
      </c>
      <c r="T820" s="78">
        <f>'2019 PSUI Customer Load'!T820+'2019 PSUI Customer Gen'!T820</f>
        <v>1367.9150000000002</v>
      </c>
      <c r="U820" s="78">
        <f>'2019 PSUI Customer Load'!U820+'2019 PSUI Customer Gen'!U820</f>
        <v>1366.62</v>
      </c>
      <c r="V820" s="78">
        <f>'2019 PSUI Customer Load'!V820+'2019 PSUI Customer Gen'!V820</f>
        <v>1359.7049999999999</v>
      </c>
      <c r="W820" s="78">
        <f>'2019 PSUI Customer Load'!W820+'2019 PSUI Customer Gen'!W820</f>
        <v>1337.837</v>
      </c>
      <c r="X820" s="78">
        <f>'2019 PSUI Customer Load'!X820+'2019 PSUI Customer Gen'!X820</f>
        <v>1342.2719999999999</v>
      </c>
      <c r="Y820" s="78">
        <f>'2019 PSUI Customer Load'!Y820+'2019 PSUI Customer Gen'!Y820</f>
        <v>1324.7619999999999</v>
      </c>
      <c r="Z820" s="78">
        <f>'2019 PSUI Customer Load'!Z820+'2019 PSUI Customer Gen'!Z820</f>
        <v>1294.393</v>
      </c>
      <c r="AA820" s="86">
        <f t="shared" si="169"/>
        <v>1452.018</v>
      </c>
      <c r="AB820" s="77">
        <f t="shared" si="170"/>
        <v>2023</v>
      </c>
      <c r="AC820" s="76">
        <f t="shared" si="171"/>
        <v>1</v>
      </c>
      <c r="AD820" s="76" t="str">
        <f t="shared" si="172"/>
        <v/>
      </c>
      <c r="AE820" s="76" t="str">
        <f t="shared" si="173"/>
        <v/>
      </c>
      <c r="AF820" s="74">
        <f t="shared" si="174"/>
        <v>1452.018</v>
      </c>
      <c r="AG820" s="75" t="str">
        <f t="shared" si="175"/>
        <v>11:00</v>
      </c>
      <c r="AH820" s="74">
        <f t="shared" si="176"/>
        <v>34036.36</v>
      </c>
      <c r="AI820" s="73" t="str">
        <f t="shared" si="177"/>
        <v/>
      </c>
      <c r="AJ820" s="73" t="str">
        <f t="shared" si="178"/>
        <v/>
      </c>
      <c r="AK820" s="73" t="str">
        <f t="shared" si="179"/>
        <v/>
      </c>
      <c r="AL820" s="72" t="str">
        <f t="shared" si="180"/>
        <v/>
      </c>
      <c r="AM820" s="71" t="str">
        <f t="shared" si="181"/>
        <v/>
      </c>
    </row>
    <row r="821" spans="2:39" ht="12.75" customHeight="1" thickBot="1">
      <c r="B821" s="79">
        <v>44953</v>
      </c>
      <c r="C821" s="78">
        <f>'2019 PSUI Customer Load'!C821+'2019 PSUI Customer Gen'!C821</f>
        <v>1295.4650000000001</v>
      </c>
      <c r="D821" s="78">
        <f>'2019 PSUI Customer Load'!D821+'2019 PSUI Customer Gen'!D821</f>
        <v>1282.277</v>
      </c>
      <c r="E821" s="78">
        <f>'2019 PSUI Customer Load'!E821+'2019 PSUI Customer Gen'!E821</f>
        <v>1270.529</v>
      </c>
      <c r="F821" s="78">
        <f>'2019 PSUI Customer Load'!F821+'2019 PSUI Customer Gen'!F821</f>
        <v>1281.7299999999998</v>
      </c>
      <c r="G821" s="78">
        <f>'2019 PSUI Customer Load'!G821+'2019 PSUI Customer Gen'!G821</f>
        <v>1288.912</v>
      </c>
      <c r="H821" s="78">
        <f>'2019 PSUI Customer Load'!H821+'2019 PSUI Customer Gen'!H821</f>
        <v>1310.6119999999999</v>
      </c>
      <c r="I821" s="78">
        <f>'2019 PSUI Customer Load'!I821+'2019 PSUI Customer Gen'!I821</f>
        <v>1363.6949999999999</v>
      </c>
      <c r="J821" s="78">
        <f>'2019 PSUI Customer Load'!J821+'2019 PSUI Customer Gen'!J821</f>
        <v>1435.2370000000001</v>
      </c>
      <c r="K821" s="78">
        <f>'2019 PSUI Customer Load'!K821+'2019 PSUI Customer Gen'!K821</f>
        <v>1406.018</v>
      </c>
      <c r="L821" s="78">
        <f>'2019 PSUI Customer Load'!L821+'2019 PSUI Customer Gen'!L821</f>
        <v>1420.019</v>
      </c>
      <c r="M821" s="78">
        <f>'2019 PSUI Customer Load'!M821+'2019 PSUI Customer Gen'!M821</f>
        <v>1424.9949999999999</v>
      </c>
      <c r="N821" s="78">
        <f>'2019 PSUI Customer Load'!N821+'2019 PSUI Customer Gen'!N821</f>
        <v>1444.7920000000001</v>
      </c>
      <c r="O821" s="78">
        <f>'2019 PSUI Customer Load'!O821+'2019 PSUI Customer Gen'!O821</f>
        <v>1418.1180000000002</v>
      </c>
      <c r="P821" s="78">
        <f>'2019 PSUI Customer Load'!P821+'2019 PSUI Customer Gen'!P821</f>
        <v>1423.886</v>
      </c>
      <c r="Q821" s="78">
        <f>'2019 PSUI Customer Load'!Q821+'2019 PSUI Customer Gen'!Q821</f>
        <v>1415.038</v>
      </c>
      <c r="R821" s="78">
        <f>'2019 PSUI Customer Load'!R821+'2019 PSUI Customer Gen'!R821</f>
        <v>1411.1590000000001</v>
      </c>
      <c r="S821" s="78">
        <f>'2019 PSUI Customer Load'!S821+'2019 PSUI Customer Gen'!S821</f>
        <v>1381.8910000000001</v>
      </c>
      <c r="T821" s="78">
        <f>'2019 PSUI Customer Load'!T821+'2019 PSUI Customer Gen'!T821</f>
        <v>1336.905</v>
      </c>
      <c r="U821" s="78">
        <f>'2019 PSUI Customer Load'!U821+'2019 PSUI Customer Gen'!U821</f>
        <v>1317.3049999999998</v>
      </c>
      <c r="V821" s="78">
        <f>'2019 PSUI Customer Load'!V821+'2019 PSUI Customer Gen'!V821</f>
        <v>1313.1220000000001</v>
      </c>
      <c r="W821" s="78">
        <f>'2019 PSUI Customer Load'!W821+'2019 PSUI Customer Gen'!W821</f>
        <v>1313.7439999999999</v>
      </c>
      <c r="X821" s="78">
        <f>'2019 PSUI Customer Load'!X821+'2019 PSUI Customer Gen'!X821</f>
        <v>1300.9490000000001</v>
      </c>
      <c r="Y821" s="78">
        <f>'2019 PSUI Customer Load'!Y821+'2019 PSUI Customer Gen'!Y821</f>
        <v>1277.2139999999999</v>
      </c>
      <c r="Z821" s="78">
        <f>'2019 PSUI Customer Load'!Z821+'2019 PSUI Customer Gen'!Z821</f>
        <v>1224.0210000000002</v>
      </c>
      <c r="AA821" s="86">
        <f t="shared" si="169"/>
        <v>1444.7920000000001</v>
      </c>
      <c r="AB821" s="77">
        <f t="shared" si="170"/>
        <v>2023</v>
      </c>
      <c r="AC821" s="76">
        <f t="shared" si="171"/>
        <v>1</v>
      </c>
      <c r="AD821" s="76" t="str">
        <f t="shared" si="172"/>
        <v/>
      </c>
      <c r="AE821" s="76" t="str">
        <f t="shared" si="173"/>
        <v/>
      </c>
      <c r="AF821" s="74">
        <f t="shared" si="174"/>
        <v>1444.7920000000001</v>
      </c>
      <c r="AG821" s="75" t="str">
        <f t="shared" si="175"/>
        <v>12:00</v>
      </c>
      <c r="AH821" s="74">
        <f t="shared" si="176"/>
        <v>33802.424999999996</v>
      </c>
      <c r="AI821" s="73" t="str">
        <f t="shared" si="177"/>
        <v/>
      </c>
      <c r="AJ821" s="73" t="str">
        <f t="shared" si="178"/>
        <v/>
      </c>
      <c r="AK821" s="73" t="str">
        <f t="shared" si="179"/>
        <v/>
      </c>
      <c r="AL821" s="72" t="str">
        <f t="shared" si="180"/>
        <v/>
      </c>
      <c r="AM821" s="71" t="str">
        <f t="shared" si="181"/>
        <v/>
      </c>
    </row>
    <row r="822" spans="2:39" ht="12.75" customHeight="1" thickBot="1">
      <c r="B822" s="79">
        <v>44954</v>
      </c>
      <c r="C822" s="78">
        <f>'2019 PSUI Customer Load'!C822+'2019 PSUI Customer Gen'!C822</f>
        <v>1215.7260000000001</v>
      </c>
      <c r="D822" s="78">
        <f>'2019 PSUI Customer Load'!D822+'2019 PSUI Customer Gen'!D822</f>
        <v>1199.607</v>
      </c>
      <c r="E822" s="78">
        <f>'2019 PSUI Customer Load'!E822+'2019 PSUI Customer Gen'!E822</f>
        <v>1191.114</v>
      </c>
      <c r="F822" s="78">
        <f>'2019 PSUI Customer Load'!F822+'2019 PSUI Customer Gen'!F822</f>
        <v>1199.086</v>
      </c>
      <c r="G822" s="78">
        <f>'2019 PSUI Customer Load'!G822+'2019 PSUI Customer Gen'!G822</f>
        <v>1189.3119999999999</v>
      </c>
      <c r="H822" s="78">
        <f>'2019 PSUI Customer Load'!H822+'2019 PSUI Customer Gen'!H822</f>
        <v>1181.356</v>
      </c>
      <c r="I822" s="78">
        <f>'2019 PSUI Customer Load'!I822+'2019 PSUI Customer Gen'!I822</f>
        <v>1245.2829999999999</v>
      </c>
      <c r="J822" s="78">
        <f>'2019 PSUI Customer Load'!J822+'2019 PSUI Customer Gen'!J822</f>
        <v>1302.683</v>
      </c>
      <c r="K822" s="78">
        <f>'2019 PSUI Customer Load'!K822+'2019 PSUI Customer Gen'!K822</f>
        <v>1294.6309999999999</v>
      </c>
      <c r="L822" s="78">
        <f>'2019 PSUI Customer Load'!L822+'2019 PSUI Customer Gen'!L822</f>
        <v>1289.212</v>
      </c>
      <c r="M822" s="78">
        <f>'2019 PSUI Customer Load'!M822+'2019 PSUI Customer Gen'!M822</f>
        <v>1296.2149999999999</v>
      </c>
      <c r="N822" s="78">
        <f>'2019 PSUI Customer Load'!N822+'2019 PSUI Customer Gen'!N822</f>
        <v>1307.934</v>
      </c>
      <c r="O822" s="78">
        <f>'2019 PSUI Customer Load'!O822+'2019 PSUI Customer Gen'!O822</f>
        <v>1281.2660000000001</v>
      </c>
      <c r="P822" s="78">
        <f>'2019 PSUI Customer Load'!P822+'2019 PSUI Customer Gen'!P822</f>
        <v>1295.482</v>
      </c>
      <c r="Q822" s="78">
        <f>'2019 PSUI Customer Load'!Q822+'2019 PSUI Customer Gen'!Q822</f>
        <v>1272.5260000000001</v>
      </c>
      <c r="R822" s="78">
        <f>'2019 PSUI Customer Load'!R822+'2019 PSUI Customer Gen'!R822</f>
        <v>1289.365</v>
      </c>
      <c r="S822" s="78">
        <f>'2019 PSUI Customer Load'!S822+'2019 PSUI Customer Gen'!S822</f>
        <v>1291.752</v>
      </c>
      <c r="T822" s="78">
        <f>'2019 PSUI Customer Load'!T822+'2019 PSUI Customer Gen'!T822</f>
        <v>1259.5659999999998</v>
      </c>
      <c r="U822" s="78">
        <f>'2019 PSUI Customer Load'!U822+'2019 PSUI Customer Gen'!U822</f>
        <v>1268.7089999999998</v>
      </c>
      <c r="V822" s="78">
        <f>'2019 PSUI Customer Load'!V822+'2019 PSUI Customer Gen'!V822</f>
        <v>1268.799</v>
      </c>
      <c r="W822" s="78">
        <f>'2019 PSUI Customer Load'!W822+'2019 PSUI Customer Gen'!W822</f>
        <v>1256.0429999999999</v>
      </c>
      <c r="X822" s="78">
        <f>'2019 PSUI Customer Load'!X822+'2019 PSUI Customer Gen'!X822</f>
        <v>1253.204</v>
      </c>
      <c r="Y822" s="78">
        <f>'2019 PSUI Customer Load'!Y822+'2019 PSUI Customer Gen'!Y822</f>
        <v>1248.1869999999999</v>
      </c>
      <c r="Z822" s="78">
        <f>'2019 PSUI Customer Load'!Z822+'2019 PSUI Customer Gen'!Z822</f>
        <v>1208.8700000000001</v>
      </c>
      <c r="AA822" s="86">
        <f t="shared" si="169"/>
        <v>1307.934</v>
      </c>
      <c r="AB822" s="77">
        <f t="shared" si="170"/>
        <v>2023</v>
      </c>
      <c r="AC822" s="76">
        <f t="shared" si="171"/>
        <v>1</v>
      </c>
      <c r="AD822" s="76" t="str">
        <f t="shared" si="172"/>
        <v/>
      </c>
      <c r="AE822" s="76" t="str">
        <f t="shared" si="173"/>
        <v/>
      </c>
      <c r="AF822" s="74">
        <f t="shared" si="174"/>
        <v>1307.934</v>
      </c>
      <c r="AG822" s="75" t="str">
        <f t="shared" si="175"/>
        <v>12:00</v>
      </c>
      <c r="AH822" s="74">
        <f t="shared" si="176"/>
        <v>31413.862000000005</v>
      </c>
      <c r="AI822" s="73" t="str">
        <f t="shared" si="177"/>
        <v/>
      </c>
      <c r="AJ822" s="73" t="str">
        <f t="shared" si="178"/>
        <v/>
      </c>
      <c r="AK822" s="73" t="str">
        <f t="shared" si="179"/>
        <v/>
      </c>
      <c r="AL822" s="72" t="str">
        <f t="shared" si="180"/>
        <v/>
      </c>
      <c r="AM822" s="71" t="str">
        <f t="shared" si="181"/>
        <v/>
      </c>
    </row>
    <row r="823" spans="2:39" ht="12.75" customHeight="1" thickBot="1">
      <c r="B823" s="79">
        <v>44955</v>
      </c>
      <c r="C823" s="78">
        <f>'2019 PSUI Customer Load'!C823+'2019 PSUI Customer Gen'!C823</f>
        <v>1218.749</v>
      </c>
      <c r="D823" s="78">
        <f>'2019 PSUI Customer Load'!D823+'2019 PSUI Customer Gen'!D823</f>
        <v>1201.7180000000001</v>
      </c>
      <c r="E823" s="78">
        <f>'2019 PSUI Customer Load'!E823+'2019 PSUI Customer Gen'!E823</f>
        <v>1204.53</v>
      </c>
      <c r="F823" s="78">
        <f>'2019 PSUI Customer Load'!F823+'2019 PSUI Customer Gen'!F823</f>
        <v>1145.809</v>
      </c>
      <c r="G823" s="78">
        <f>'2019 PSUI Customer Load'!G823+'2019 PSUI Customer Gen'!G823</f>
        <v>1174.8399999999999</v>
      </c>
      <c r="H823" s="78">
        <f>'2019 PSUI Customer Load'!H823+'2019 PSUI Customer Gen'!H823</f>
        <v>1183.3499999999999</v>
      </c>
      <c r="I823" s="78">
        <f>'2019 PSUI Customer Load'!I823+'2019 PSUI Customer Gen'!I823</f>
        <v>1196.76</v>
      </c>
      <c r="J823" s="78">
        <f>'2019 PSUI Customer Load'!J823+'2019 PSUI Customer Gen'!J823</f>
        <v>1271.52</v>
      </c>
      <c r="K823" s="78">
        <f>'2019 PSUI Customer Load'!K823+'2019 PSUI Customer Gen'!K823</f>
        <v>1251.04</v>
      </c>
      <c r="L823" s="78">
        <f>'2019 PSUI Customer Load'!L823+'2019 PSUI Customer Gen'!L823</f>
        <v>1244.95</v>
      </c>
      <c r="M823" s="78">
        <f>'2019 PSUI Customer Load'!M823+'2019 PSUI Customer Gen'!M823</f>
        <v>1321.748</v>
      </c>
      <c r="N823" s="78">
        <f>'2019 PSUI Customer Load'!N823+'2019 PSUI Customer Gen'!N823</f>
        <v>1207.9059999999999</v>
      </c>
      <c r="O823" s="78">
        <f>'2019 PSUI Customer Load'!O823+'2019 PSUI Customer Gen'!O823</f>
        <v>1189.3</v>
      </c>
      <c r="P823" s="78">
        <f>'2019 PSUI Customer Load'!P823+'2019 PSUI Customer Gen'!P823</f>
        <v>1217.93</v>
      </c>
      <c r="Q823" s="78">
        <f>'2019 PSUI Customer Load'!Q823+'2019 PSUI Customer Gen'!Q823</f>
        <v>1218.24</v>
      </c>
      <c r="R823" s="78">
        <f>'2019 PSUI Customer Load'!R823+'2019 PSUI Customer Gen'!R823</f>
        <v>1226.02</v>
      </c>
      <c r="S823" s="78">
        <f>'2019 PSUI Customer Load'!S823+'2019 PSUI Customer Gen'!S823</f>
        <v>1240.02</v>
      </c>
      <c r="T823" s="78">
        <f>'2019 PSUI Customer Load'!T823+'2019 PSUI Customer Gen'!T823</f>
        <v>1223.98</v>
      </c>
      <c r="U823" s="78">
        <f>'2019 PSUI Customer Load'!U823+'2019 PSUI Customer Gen'!U823</f>
        <v>1256.78</v>
      </c>
      <c r="V823" s="78">
        <f>'2019 PSUI Customer Load'!V823+'2019 PSUI Customer Gen'!V823</f>
        <v>1254.3699999999999</v>
      </c>
      <c r="W823" s="78">
        <f>'2019 PSUI Customer Load'!W823+'2019 PSUI Customer Gen'!W823</f>
        <v>1234.0999999999999</v>
      </c>
      <c r="X823" s="78">
        <f>'2019 PSUI Customer Load'!X823+'2019 PSUI Customer Gen'!X823</f>
        <v>1249.6099999999999</v>
      </c>
      <c r="Y823" s="78">
        <f>'2019 PSUI Customer Load'!Y823+'2019 PSUI Customer Gen'!Y823</f>
        <v>1245.58</v>
      </c>
      <c r="Z823" s="78">
        <f>'2019 PSUI Customer Load'!Z823+'2019 PSUI Customer Gen'!Z823</f>
        <v>1219.26</v>
      </c>
      <c r="AA823" s="86">
        <f t="shared" si="169"/>
        <v>1321.748</v>
      </c>
      <c r="AB823" s="77">
        <f t="shared" si="170"/>
        <v>2023</v>
      </c>
      <c r="AC823" s="76">
        <f t="shared" si="171"/>
        <v>1</v>
      </c>
      <c r="AD823" s="76" t="str">
        <f t="shared" si="172"/>
        <v/>
      </c>
      <c r="AE823" s="76" t="str">
        <f t="shared" si="173"/>
        <v/>
      </c>
      <c r="AF823" s="74">
        <f t="shared" si="174"/>
        <v>1321.748</v>
      </c>
      <c r="AG823" s="75" t="str">
        <f t="shared" si="175"/>
        <v>11:00</v>
      </c>
      <c r="AH823" s="74">
        <f t="shared" si="176"/>
        <v>30719.857999999997</v>
      </c>
      <c r="AI823" s="73" t="str">
        <f t="shared" si="177"/>
        <v/>
      </c>
      <c r="AJ823" s="73" t="str">
        <f t="shared" si="178"/>
        <v/>
      </c>
      <c r="AK823" s="73" t="str">
        <f t="shared" si="179"/>
        <v/>
      </c>
      <c r="AL823" s="72" t="str">
        <f t="shared" si="180"/>
        <v/>
      </c>
      <c r="AM823" s="71" t="str">
        <f t="shared" si="181"/>
        <v/>
      </c>
    </row>
    <row r="824" spans="2:39" ht="12.75" customHeight="1" thickBot="1">
      <c r="B824" s="79">
        <v>44956</v>
      </c>
      <c r="C824" s="78">
        <f>'2019 PSUI Customer Load'!C824+'2019 PSUI Customer Gen'!C824</f>
        <v>1223.18</v>
      </c>
      <c r="D824" s="78">
        <f>'2019 PSUI Customer Load'!D824+'2019 PSUI Customer Gen'!D824</f>
        <v>1218.18</v>
      </c>
      <c r="E824" s="78">
        <f>'2019 PSUI Customer Load'!E824+'2019 PSUI Customer Gen'!E824</f>
        <v>1212.33</v>
      </c>
      <c r="F824" s="78">
        <f>'2019 PSUI Customer Load'!F824+'2019 PSUI Customer Gen'!F824</f>
        <v>1217.3</v>
      </c>
      <c r="G824" s="78">
        <f>'2019 PSUI Customer Load'!G824+'2019 PSUI Customer Gen'!G824</f>
        <v>1227.8699999999999</v>
      </c>
      <c r="H824" s="78">
        <f>'2019 PSUI Customer Load'!H824+'2019 PSUI Customer Gen'!H824</f>
        <v>1244.1099999999999</v>
      </c>
      <c r="I824" s="78">
        <f>'2019 PSUI Customer Load'!I824+'2019 PSUI Customer Gen'!I824</f>
        <v>1299.4100000000001</v>
      </c>
      <c r="J824" s="78">
        <f>'2019 PSUI Customer Load'!J824+'2019 PSUI Customer Gen'!J824</f>
        <v>1392.68</v>
      </c>
      <c r="K824" s="78">
        <f>'2019 PSUI Customer Load'!K824+'2019 PSUI Customer Gen'!K824</f>
        <v>1395.59</v>
      </c>
      <c r="L824" s="78">
        <f>'2019 PSUI Customer Load'!L824+'2019 PSUI Customer Gen'!L824</f>
        <v>1402.55</v>
      </c>
      <c r="M824" s="78">
        <f>'2019 PSUI Customer Load'!M824+'2019 PSUI Customer Gen'!M824</f>
        <v>1566.886</v>
      </c>
      <c r="N824" s="78">
        <f>'2019 PSUI Customer Load'!N824+'2019 PSUI Customer Gen'!N824</f>
        <v>1470.75</v>
      </c>
      <c r="O824" s="78">
        <f>'2019 PSUI Customer Load'!O824+'2019 PSUI Customer Gen'!O824</f>
        <v>1429.9769999999999</v>
      </c>
      <c r="P824" s="78">
        <f>'2019 PSUI Customer Load'!P824+'2019 PSUI Customer Gen'!P824</f>
        <v>1418.588</v>
      </c>
      <c r="Q824" s="78">
        <f>'2019 PSUI Customer Load'!Q824+'2019 PSUI Customer Gen'!Q824</f>
        <v>1414.8530000000001</v>
      </c>
      <c r="R824" s="78">
        <f>'2019 PSUI Customer Load'!R824+'2019 PSUI Customer Gen'!R824</f>
        <v>1433.838</v>
      </c>
      <c r="S824" s="78">
        <f>'2019 PSUI Customer Load'!S824+'2019 PSUI Customer Gen'!S824</f>
        <v>1397.336</v>
      </c>
      <c r="T824" s="78">
        <f>'2019 PSUI Customer Load'!T824+'2019 PSUI Customer Gen'!T824</f>
        <v>1357.7140000000002</v>
      </c>
      <c r="U824" s="78">
        <f>'2019 PSUI Customer Load'!U824+'2019 PSUI Customer Gen'!U824</f>
        <v>1348.327</v>
      </c>
      <c r="V824" s="78">
        <f>'2019 PSUI Customer Load'!V824+'2019 PSUI Customer Gen'!V824</f>
        <v>1343.2310000000002</v>
      </c>
      <c r="W824" s="78">
        <f>'2019 PSUI Customer Load'!W824+'2019 PSUI Customer Gen'!W824</f>
        <v>1330.6320000000001</v>
      </c>
      <c r="X824" s="78">
        <f>'2019 PSUI Customer Load'!X824+'2019 PSUI Customer Gen'!X824</f>
        <v>1328.3420000000001</v>
      </c>
      <c r="Y824" s="78">
        <f>'2019 PSUI Customer Load'!Y824+'2019 PSUI Customer Gen'!Y824</f>
        <v>1325.5250000000001</v>
      </c>
      <c r="Z824" s="78">
        <f>'2019 PSUI Customer Load'!Z824+'2019 PSUI Customer Gen'!Z824</f>
        <v>1311.1950000000002</v>
      </c>
      <c r="AA824" s="86">
        <f t="shared" si="169"/>
        <v>1566.886</v>
      </c>
      <c r="AB824" s="77">
        <f t="shared" si="170"/>
        <v>2023</v>
      </c>
      <c r="AC824" s="76">
        <f t="shared" si="171"/>
        <v>1</v>
      </c>
      <c r="AD824" s="76" t="str">
        <f t="shared" si="172"/>
        <v/>
      </c>
      <c r="AE824" s="76" t="str">
        <f t="shared" si="173"/>
        <v/>
      </c>
      <c r="AF824" s="74">
        <f t="shared" si="174"/>
        <v>1566.886</v>
      </c>
      <c r="AG824" s="75" t="str">
        <f t="shared" si="175"/>
        <v>11:00</v>
      </c>
      <c r="AH824" s="74">
        <f t="shared" si="176"/>
        <v>33877.279999999999</v>
      </c>
      <c r="AI824" s="73" t="str">
        <f t="shared" si="177"/>
        <v/>
      </c>
      <c r="AJ824" s="73" t="str">
        <f t="shared" si="178"/>
        <v/>
      </c>
      <c r="AK824" s="73" t="str">
        <f t="shared" si="179"/>
        <v/>
      </c>
      <c r="AL824" s="72" t="str">
        <f t="shared" si="180"/>
        <v/>
      </c>
      <c r="AM824" s="71" t="str">
        <f t="shared" si="181"/>
        <v/>
      </c>
    </row>
    <row r="825" spans="2:39" ht="12.75" customHeight="1" thickBot="1">
      <c r="B825" s="79">
        <v>44957</v>
      </c>
      <c r="C825" s="78">
        <f>'2019 PSUI Customer Load'!C825+'2019 PSUI Customer Gen'!C825</f>
        <v>1304.3509999999999</v>
      </c>
      <c r="D825" s="78">
        <f>'2019 PSUI Customer Load'!D825+'2019 PSUI Customer Gen'!D825</f>
        <v>1304.8729999999998</v>
      </c>
      <c r="E825" s="78">
        <f>'2019 PSUI Customer Load'!E825+'2019 PSUI Customer Gen'!E825</f>
        <v>1305.3590000000002</v>
      </c>
      <c r="F825" s="78">
        <f>'2019 PSUI Customer Load'!F825+'2019 PSUI Customer Gen'!F825</f>
        <v>1296.318</v>
      </c>
      <c r="G825" s="78">
        <f>'2019 PSUI Customer Load'!G825+'2019 PSUI Customer Gen'!G825</f>
        <v>1288.6400000000001</v>
      </c>
      <c r="H825" s="78">
        <f>'2019 PSUI Customer Load'!H825+'2019 PSUI Customer Gen'!H825</f>
        <v>1321.2269999999999</v>
      </c>
      <c r="I825" s="78">
        <f>'2019 PSUI Customer Load'!I825+'2019 PSUI Customer Gen'!I825</f>
        <v>1382.2160000000001</v>
      </c>
      <c r="J825" s="78">
        <f>'2019 PSUI Customer Load'!J825+'2019 PSUI Customer Gen'!J825</f>
        <v>1455.0540000000001</v>
      </c>
      <c r="K825" s="78">
        <f>'2019 PSUI Customer Load'!K825+'2019 PSUI Customer Gen'!K825</f>
        <v>1485.0610000000001</v>
      </c>
      <c r="L825" s="78">
        <f>'2019 PSUI Customer Load'!L825+'2019 PSUI Customer Gen'!L825</f>
        <v>1486.3409999999999</v>
      </c>
      <c r="M825" s="78">
        <f>'2019 PSUI Customer Load'!M825+'2019 PSUI Customer Gen'!M825</f>
        <v>1528.7950000000001</v>
      </c>
      <c r="N825" s="78">
        <f>'2019 PSUI Customer Load'!N825+'2019 PSUI Customer Gen'!N825</f>
        <v>1537.5449999999998</v>
      </c>
      <c r="O825" s="78">
        <f>'2019 PSUI Customer Load'!O825+'2019 PSUI Customer Gen'!O825</f>
        <v>1518.1850000000002</v>
      </c>
      <c r="P825" s="78">
        <f>'2019 PSUI Customer Load'!P825+'2019 PSUI Customer Gen'!P825</f>
        <v>1527.8689999999999</v>
      </c>
      <c r="Q825" s="78">
        <f>'2019 PSUI Customer Load'!Q825+'2019 PSUI Customer Gen'!Q825</f>
        <v>1512.3</v>
      </c>
      <c r="R825" s="78">
        <f>'2019 PSUI Customer Load'!R825+'2019 PSUI Customer Gen'!R825</f>
        <v>1506.2639999999999</v>
      </c>
      <c r="S825" s="78">
        <f>'2019 PSUI Customer Load'!S825+'2019 PSUI Customer Gen'!S825</f>
        <v>1464.7550000000001</v>
      </c>
      <c r="T825" s="78">
        <f>'2019 PSUI Customer Load'!T825+'2019 PSUI Customer Gen'!T825</f>
        <v>1421.087</v>
      </c>
      <c r="U825" s="78">
        <f>'2019 PSUI Customer Load'!U825+'2019 PSUI Customer Gen'!U825</f>
        <v>1463.932</v>
      </c>
      <c r="V825" s="78">
        <f>'2019 PSUI Customer Load'!V825+'2019 PSUI Customer Gen'!V825</f>
        <v>1436.32</v>
      </c>
      <c r="W825" s="78">
        <f>'2019 PSUI Customer Load'!W825+'2019 PSUI Customer Gen'!W825</f>
        <v>1419.115</v>
      </c>
      <c r="X825" s="78">
        <f>'2019 PSUI Customer Load'!X825+'2019 PSUI Customer Gen'!X825</f>
        <v>1414.2149999999999</v>
      </c>
      <c r="Y825" s="78">
        <f>'2019 PSUI Customer Load'!Y825+'2019 PSUI Customer Gen'!Y825</f>
        <v>1412.414</v>
      </c>
      <c r="Z825" s="78">
        <f>'2019 PSUI Customer Load'!Z825+'2019 PSUI Customer Gen'!Z825</f>
        <v>1382.604</v>
      </c>
      <c r="AA825" s="86">
        <f t="shared" si="169"/>
        <v>1537.5449999999998</v>
      </c>
      <c r="AB825" s="77">
        <f t="shared" si="170"/>
        <v>2023</v>
      </c>
      <c r="AC825" s="76">
        <f t="shared" si="171"/>
        <v>1</v>
      </c>
      <c r="AD825" s="76" t="str">
        <f t="shared" si="172"/>
        <v>2023-1</v>
      </c>
      <c r="AE825" s="76">
        <f t="shared" si="173"/>
        <v>1</v>
      </c>
      <c r="AF825" s="74">
        <f t="shared" si="174"/>
        <v>1537.5449999999998</v>
      </c>
      <c r="AG825" s="75" t="str">
        <f t="shared" si="175"/>
        <v>12:00</v>
      </c>
      <c r="AH825" s="74">
        <f t="shared" si="176"/>
        <v>35712.384999999995</v>
      </c>
      <c r="AI825" s="73">
        <f t="shared" si="177"/>
        <v>44330.606</v>
      </c>
      <c r="AJ825" s="73">
        <f t="shared" si="178"/>
        <v>1566.886</v>
      </c>
      <c r="AK825" s="73">
        <f t="shared" si="179"/>
        <v>35712.384999999995</v>
      </c>
      <c r="AL825" s="72">
        <f t="shared" si="180"/>
        <v>44956</v>
      </c>
      <c r="AM825" s="71" t="str">
        <f t="shared" si="181"/>
        <v>11:00</v>
      </c>
    </row>
    <row r="826" spans="2:39" ht="12.75" customHeight="1" thickBot="1">
      <c r="B826" s="79">
        <v>44958</v>
      </c>
      <c r="C826" s="78">
        <f>'2019 PSUI Customer Load'!C826+'2019 PSUI Customer Gen'!C826</f>
        <v>1386.4290000000001</v>
      </c>
      <c r="D826" s="78">
        <f>'2019 PSUI Customer Load'!D826+'2019 PSUI Customer Gen'!D826</f>
        <v>1369.559</v>
      </c>
      <c r="E826" s="78">
        <f>'2019 PSUI Customer Load'!E826+'2019 PSUI Customer Gen'!E826</f>
        <v>1371.0340000000001</v>
      </c>
      <c r="F826" s="78">
        <f>'2019 PSUI Customer Load'!F826+'2019 PSUI Customer Gen'!F826</f>
        <v>1365.731</v>
      </c>
      <c r="G826" s="78">
        <f>'2019 PSUI Customer Load'!G826+'2019 PSUI Customer Gen'!G826</f>
        <v>1367.319</v>
      </c>
      <c r="H826" s="78">
        <f>'2019 PSUI Customer Load'!H826+'2019 PSUI Customer Gen'!H826</f>
        <v>1383.6420000000001</v>
      </c>
      <c r="I826" s="78">
        <f>'2019 PSUI Customer Load'!I826+'2019 PSUI Customer Gen'!I826</f>
        <v>1288.1689999999999</v>
      </c>
      <c r="J826" s="78">
        <f>'2019 PSUI Customer Load'!J826+'2019 PSUI Customer Gen'!J826</f>
        <v>1603.4190000000001</v>
      </c>
      <c r="K826" s="78">
        <f>'2019 PSUI Customer Load'!K826+'2019 PSUI Customer Gen'!K826</f>
        <v>1547.2139999999999</v>
      </c>
      <c r="L826" s="78">
        <f>'2019 PSUI Customer Load'!L826+'2019 PSUI Customer Gen'!L826</f>
        <v>1510.8490000000002</v>
      </c>
      <c r="M826" s="78">
        <f>'2019 PSUI Customer Load'!M826+'2019 PSUI Customer Gen'!M826</f>
        <v>1556.2849999999999</v>
      </c>
      <c r="N826" s="78">
        <f>'2019 PSUI Customer Load'!N826+'2019 PSUI Customer Gen'!N826</f>
        <v>1568.7909999999999</v>
      </c>
      <c r="O826" s="78">
        <f>'2019 PSUI Customer Load'!O826+'2019 PSUI Customer Gen'!O826</f>
        <v>1517.04</v>
      </c>
      <c r="P826" s="78">
        <f>'2019 PSUI Customer Load'!P826+'2019 PSUI Customer Gen'!P826</f>
        <v>1514.3939999999998</v>
      </c>
      <c r="Q826" s="78">
        <f>'2019 PSUI Customer Load'!Q826+'2019 PSUI Customer Gen'!Q826</f>
        <v>1489.866</v>
      </c>
      <c r="R826" s="78">
        <f>'2019 PSUI Customer Load'!R826+'2019 PSUI Customer Gen'!R826</f>
        <v>1466.915</v>
      </c>
      <c r="S826" s="78">
        <f>'2019 PSUI Customer Load'!S826+'2019 PSUI Customer Gen'!S826</f>
        <v>1429.912</v>
      </c>
      <c r="T826" s="78">
        <f>'2019 PSUI Customer Load'!T826+'2019 PSUI Customer Gen'!T826</f>
        <v>1399.6759999999999</v>
      </c>
      <c r="U826" s="78">
        <f>'2019 PSUI Customer Load'!U826+'2019 PSUI Customer Gen'!U826</f>
        <v>1413.4769999999999</v>
      </c>
      <c r="V826" s="78">
        <f>'2019 PSUI Customer Load'!V826+'2019 PSUI Customer Gen'!V826</f>
        <v>1416.2190000000001</v>
      </c>
      <c r="W826" s="78">
        <f>'2019 PSUI Customer Load'!W826+'2019 PSUI Customer Gen'!W826</f>
        <v>1392.973</v>
      </c>
      <c r="X826" s="78">
        <f>'2019 PSUI Customer Load'!X826+'2019 PSUI Customer Gen'!X826</f>
        <v>1396.1020000000001</v>
      </c>
      <c r="Y826" s="78">
        <f>'2019 PSUI Customer Load'!Y826+'2019 PSUI Customer Gen'!Y826</f>
        <v>1376.1089999999999</v>
      </c>
      <c r="Z826" s="78">
        <f>'2019 PSUI Customer Load'!Z826+'2019 PSUI Customer Gen'!Z826</f>
        <v>1347.0930000000001</v>
      </c>
      <c r="AA826" s="86">
        <f t="shared" si="169"/>
        <v>1603.4190000000001</v>
      </c>
      <c r="AB826" s="77">
        <f t="shared" si="170"/>
        <v>2023</v>
      </c>
      <c r="AC826" s="76">
        <f t="shared" si="171"/>
        <v>2</v>
      </c>
      <c r="AD826" s="76" t="str">
        <f t="shared" si="172"/>
        <v/>
      </c>
      <c r="AE826" s="76" t="str">
        <f t="shared" si="173"/>
        <v/>
      </c>
      <c r="AF826" s="74">
        <f t="shared" si="174"/>
        <v>1603.4190000000001</v>
      </c>
      <c r="AG826" s="75" t="str">
        <f t="shared" si="175"/>
        <v>8:00</v>
      </c>
      <c r="AH826" s="74">
        <f t="shared" si="176"/>
        <v>36081.635999999999</v>
      </c>
      <c r="AI826" s="73" t="str">
        <f t="shared" si="177"/>
        <v/>
      </c>
      <c r="AJ826" s="73" t="str">
        <f t="shared" si="178"/>
        <v/>
      </c>
      <c r="AK826" s="73" t="str">
        <f t="shared" si="179"/>
        <v/>
      </c>
      <c r="AL826" s="72" t="str">
        <f t="shared" si="180"/>
        <v/>
      </c>
      <c r="AM826" s="71" t="str">
        <f t="shared" si="181"/>
        <v/>
      </c>
    </row>
    <row r="827" spans="2:39" ht="12.75" customHeight="1" thickBot="1">
      <c r="B827" s="79">
        <v>44959</v>
      </c>
      <c r="C827" s="78">
        <f>'2019 PSUI Customer Load'!C827+'2019 PSUI Customer Gen'!C827</f>
        <v>1326.356</v>
      </c>
      <c r="D827" s="78">
        <f>'2019 PSUI Customer Load'!D827+'2019 PSUI Customer Gen'!D827</f>
        <v>1333.3370000000002</v>
      </c>
      <c r="E827" s="78">
        <f>'2019 PSUI Customer Load'!E827+'2019 PSUI Customer Gen'!E827</f>
        <v>1335.4360000000001</v>
      </c>
      <c r="F827" s="78">
        <f>'2019 PSUI Customer Load'!F827+'2019 PSUI Customer Gen'!F827</f>
        <v>1322.4189999999999</v>
      </c>
      <c r="G827" s="78">
        <f>'2019 PSUI Customer Load'!G827+'2019 PSUI Customer Gen'!G827</f>
        <v>1324.8630000000001</v>
      </c>
      <c r="H827" s="78">
        <f>'2019 PSUI Customer Load'!H827+'2019 PSUI Customer Gen'!H827</f>
        <v>1346.444</v>
      </c>
      <c r="I827" s="78">
        <f>'2019 PSUI Customer Load'!I827+'2019 PSUI Customer Gen'!I827</f>
        <v>1399.28</v>
      </c>
      <c r="J827" s="78">
        <f>'2019 PSUI Customer Load'!J827+'2019 PSUI Customer Gen'!J827</f>
        <v>1501.3690000000001</v>
      </c>
      <c r="K827" s="78">
        <f>'2019 PSUI Customer Load'!K827+'2019 PSUI Customer Gen'!K827</f>
        <v>1502.038</v>
      </c>
      <c r="L827" s="78">
        <f>'2019 PSUI Customer Load'!L827+'2019 PSUI Customer Gen'!L827</f>
        <v>1517.981</v>
      </c>
      <c r="M827" s="78">
        <f>'2019 PSUI Customer Load'!M827+'2019 PSUI Customer Gen'!M827</f>
        <v>1542.6410000000001</v>
      </c>
      <c r="N827" s="78">
        <f>'2019 PSUI Customer Load'!N827+'2019 PSUI Customer Gen'!N827</f>
        <v>1545.2739999999999</v>
      </c>
      <c r="O827" s="78">
        <f>'2019 PSUI Customer Load'!O827+'2019 PSUI Customer Gen'!O827</f>
        <v>1447.8059999999998</v>
      </c>
      <c r="P827" s="78">
        <f>'2019 PSUI Customer Load'!P827+'2019 PSUI Customer Gen'!P827</f>
        <v>1462.5909999999999</v>
      </c>
      <c r="Q827" s="78">
        <f>'2019 PSUI Customer Load'!Q827+'2019 PSUI Customer Gen'!Q827</f>
        <v>1433.864</v>
      </c>
      <c r="R827" s="78">
        <f>'2019 PSUI Customer Load'!R827+'2019 PSUI Customer Gen'!R827</f>
        <v>1441.0239999999999</v>
      </c>
      <c r="S827" s="78">
        <f>'2019 PSUI Customer Load'!S827+'2019 PSUI Customer Gen'!S827</f>
        <v>1436.6020000000001</v>
      </c>
      <c r="T827" s="78">
        <f>'2019 PSUI Customer Load'!T827+'2019 PSUI Customer Gen'!T827</f>
        <v>1380.3129999999999</v>
      </c>
      <c r="U827" s="78">
        <f>'2019 PSUI Customer Load'!U827+'2019 PSUI Customer Gen'!U827</f>
        <v>1385.694</v>
      </c>
      <c r="V827" s="78">
        <f>'2019 PSUI Customer Load'!V827+'2019 PSUI Customer Gen'!V827</f>
        <v>1375.2339999999999</v>
      </c>
      <c r="W827" s="78">
        <f>'2019 PSUI Customer Load'!W827+'2019 PSUI Customer Gen'!W827</f>
        <v>1365.123</v>
      </c>
      <c r="X827" s="78">
        <f>'2019 PSUI Customer Load'!X827+'2019 PSUI Customer Gen'!X827</f>
        <v>1390.2430000000002</v>
      </c>
      <c r="Y827" s="78">
        <f>'2019 PSUI Customer Load'!Y827+'2019 PSUI Customer Gen'!Y827</f>
        <v>1388.905</v>
      </c>
      <c r="Z827" s="78">
        <f>'2019 PSUI Customer Load'!Z827+'2019 PSUI Customer Gen'!Z827</f>
        <v>1360.4259999999999</v>
      </c>
      <c r="AA827" s="86">
        <f t="shared" si="169"/>
        <v>1545.2739999999999</v>
      </c>
      <c r="AB827" s="77">
        <f t="shared" si="170"/>
        <v>2023</v>
      </c>
      <c r="AC827" s="76">
        <f t="shared" si="171"/>
        <v>2</v>
      </c>
      <c r="AD827" s="76" t="str">
        <f t="shared" si="172"/>
        <v/>
      </c>
      <c r="AE827" s="76" t="str">
        <f t="shared" si="173"/>
        <v/>
      </c>
      <c r="AF827" s="74">
        <f t="shared" si="174"/>
        <v>1545.2739999999999</v>
      </c>
      <c r="AG827" s="75" t="str">
        <f t="shared" si="175"/>
        <v>12:00</v>
      </c>
      <c r="AH827" s="74">
        <f t="shared" si="176"/>
        <v>35410.536999999997</v>
      </c>
      <c r="AI827" s="73" t="str">
        <f t="shared" si="177"/>
        <v/>
      </c>
      <c r="AJ827" s="73" t="str">
        <f t="shared" si="178"/>
        <v/>
      </c>
      <c r="AK827" s="73" t="str">
        <f t="shared" si="179"/>
        <v/>
      </c>
      <c r="AL827" s="72" t="str">
        <f t="shared" si="180"/>
        <v/>
      </c>
      <c r="AM827" s="71" t="str">
        <f t="shared" si="181"/>
        <v/>
      </c>
    </row>
    <row r="828" spans="2:39" ht="12.75" customHeight="1" thickBot="1">
      <c r="B828" s="79">
        <v>44960</v>
      </c>
      <c r="C828" s="78">
        <f>'2019 PSUI Customer Load'!C828+'2019 PSUI Customer Gen'!C828</f>
        <v>1363.491</v>
      </c>
      <c r="D828" s="78">
        <f>'2019 PSUI Customer Load'!D828+'2019 PSUI Customer Gen'!D828</f>
        <v>1370.847</v>
      </c>
      <c r="E828" s="78">
        <f>'2019 PSUI Customer Load'!E828+'2019 PSUI Customer Gen'!E828</f>
        <v>1381.6699999999998</v>
      </c>
      <c r="F828" s="78">
        <f>'2019 PSUI Customer Load'!F828+'2019 PSUI Customer Gen'!F828</f>
        <v>1387.0400000000002</v>
      </c>
      <c r="G828" s="78">
        <f>'2019 PSUI Customer Load'!G828+'2019 PSUI Customer Gen'!G828</f>
        <v>1397.163</v>
      </c>
      <c r="H828" s="78">
        <f>'2019 PSUI Customer Load'!H828+'2019 PSUI Customer Gen'!H828</f>
        <v>1421.9069999999999</v>
      </c>
      <c r="I828" s="78">
        <f>'2019 PSUI Customer Load'!I828+'2019 PSUI Customer Gen'!I828</f>
        <v>1483.5360000000001</v>
      </c>
      <c r="J828" s="78">
        <f>'2019 PSUI Customer Load'!J828+'2019 PSUI Customer Gen'!J828</f>
        <v>1581.8799999999999</v>
      </c>
      <c r="K828" s="78">
        <f>'2019 PSUI Customer Load'!K828+'2019 PSUI Customer Gen'!K828</f>
        <v>1503.345</v>
      </c>
      <c r="L828" s="78">
        <f>'2019 PSUI Customer Load'!L828+'2019 PSUI Customer Gen'!L828</f>
        <v>1547.63</v>
      </c>
      <c r="M828" s="78">
        <f>'2019 PSUI Customer Load'!M828+'2019 PSUI Customer Gen'!M828</f>
        <v>1567.09</v>
      </c>
      <c r="N828" s="78">
        <f>'2019 PSUI Customer Load'!N828+'2019 PSUI Customer Gen'!N828</f>
        <v>1550.05</v>
      </c>
      <c r="O828" s="78">
        <f>'2019 PSUI Customer Load'!O828+'2019 PSUI Customer Gen'!O828</f>
        <v>1511.16</v>
      </c>
      <c r="P828" s="78">
        <f>'2019 PSUI Customer Load'!P828+'2019 PSUI Customer Gen'!P828</f>
        <v>1496.11</v>
      </c>
      <c r="Q828" s="78">
        <f>'2019 PSUI Customer Load'!Q828+'2019 PSUI Customer Gen'!Q828</f>
        <v>1458.52</v>
      </c>
      <c r="R828" s="78">
        <f>'2019 PSUI Customer Load'!R828+'2019 PSUI Customer Gen'!R828</f>
        <v>1587.645</v>
      </c>
      <c r="S828" s="78">
        <f>'2019 PSUI Customer Load'!S828+'2019 PSUI Customer Gen'!S828</f>
        <v>1506.231</v>
      </c>
      <c r="T828" s="78">
        <f>'2019 PSUI Customer Load'!T828+'2019 PSUI Customer Gen'!T828</f>
        <v>1468.3120000000001</v>
      </c>
      <c r="U828" s="78">
        <f>'2019 PSUI Customer Load'!U828+'2019 PSUI Customer Gen'!U828</f>
        <v>1477.1210000000001</v>
      </c>
      <c r="V828" s="78">
        <f>'2019 PSUI Customer Load'!V828+'2019 PSUI Customer Gen'!V828</f>
        <v>1470.9479999999999</v>
      </c>
      <c r="W828" s="78">
        <f>'2019 PSUI Customer Load'!W828+'2019 PSUI Customer Gen'!W828</f>
        <v>1485.0819999999999</v>
      </c>
      <c r="X828" s="78">
        <f>'2019 PSUI Customer Load'!X828+'2019 PSUI Customer Gen'!X828</f>
        <v>1474.423</v>
      </c>
      <c r="Y828" s="78">
        <f>'2019 PSUI Customer Load'!Y828+'2019 PSUI Customer Gen'!Y828</f>
        <v>1452.402</v>
      </c>
      <c r="Z828" s="78">
        <f>'2019 PSUI Customer Load'!Z828+'2019 PSUI Customer Gen'!Z828</f>
        <v>1427.1390000000001</v>
      </c>
      <c r="AA828" s="86">
        <f t="shared" si="169"/>
        <v>1587.645</v>
      </c>
      <c r="AB828" s="77">
        <f t="shared" si="170"/>
        <v>2023</v>
      </c>
      <c r="AC828" s="76">
        <f t="shared" si="171"/>
        <v>2</v>
      </c>
      <c r="AD828" s="76" t="str">
        <f t="shared" si="172"/>
        <v/>
      </c>
      <c r="AE828" s="76" t="str">
        <f t="shared" si="173"/>
        <v/>
      </c>
      <c r="AF828" s="74">
        <f t="shared" si="174"/>
        <v>1587.645</v>
      </c>
      <c r="AG828" s="75" t="str">
        <f t="shared" si="175"/>
        <v>16:00</v>
      </c>
      <c r="AH828" s="74">
        <f t="shared" si="176"/>
        <v>36958.386999999995</v>
      </c>
      <c r="AI828" s="73" t="str">
        <f t="shared" si="177"/>
        <v/>
      </c>
      <c r="AJ828" s="73" t="str">
        <f t="shared" si="178"/>
        <v/>
      </c>
      <c r="AK828" s="73" t="str">
        <f t="shared" si="179"/>
        <v/>
      </c>
      <c r="AL828" s="72" t="str">
        <f t="shared" si="180"/>
        <v/>
      </c>
      <c r="AM828" s="71" t="str">
        <f t="shared" si="181"/>
        <v/>
      </c>
    </row>
    <row r="829" spans="2:39" ht="12.75" customHeight="1" thickBot="1">
      <c r="B829" s="79">
        <v>44961</v>
      </c>
      <c r="C829" s="78">
        <f>'2019 PSUI Customer Load'!C829+'2019 PSUI Customer Gen'!C829</f>
        <v>1401.9560000000001</v>
      </c>
      <c r="D829" s="78">
        <f>'2019 PSUI Customer Load'!D829+'2019 PSUI Customer Gen'!D829</f>
        <v>1407.7729999999999</v>
      </c>
      <c r="E829" s="78">
        <f>'2019 PSUI Customer Load'!E829+'2019 PSUI Customer Gen'!E829</f>
        <v>1422.1420000000001</v>
      </c>
      <c r="F829" s="78">
        <f>'2019 PSUI Customer Load'!F829+'2019 PSUI Customer Gen'!F829</f>
        <v>1400.337</v>
      </c>
      <c r="G829" s="78">
        <f>'2019 PSUI Customer Load'!G829+'2019 PSUI Customer Gen'!G829</f>
        <v>1419.741</v>
      </c>
      <c r="H829" s="78">
        <f>'2019 PSUI Customer Load'!H829+'2019 PSUI Customer Gen'!H829</f>
        <v>1429.306</v>
      </c>
      <c r="I829" s="78">
        <f>'2019 PSUI Customer Load'!I829+'2019 PSUI Customer Gen'!I829</f>
        <v>1457.3510000000001</v>
      </c>
      <c r="J829" s="78">
        <f>'2019 PSUI Customer Load'!J829+'2019 PSUI Customer Gen'!J829</f>
        <v>1514.326</v>
      </c>
      <c r="K829" s="78">
        <f>'2019 PSUI Customer Load'!K829+'2019 PSUI Customer Gen'!K829</f>
        <v>1499.3789999999999</v>
      </c>
      <c r="L829" s="78">
        <f>'2019 PSUI Customer Load'!L829+'2019 PSUI Customer Gen'!L829</f>
        <v>1490.49</v>
      </c>
      <c r="M829" s="78">
        <f>'2019 PSUI Customer Load'!M829+'2019 PSUI Customer Gen'!M829</f>
        <v>1480.4170000000001</v>
      </c>
      <c r="N829" s="78">
        <f>'2019 PSUI Customer Load'!N829+'2019 PSUI Customer Gen'!N829</f>
        <v>1473.1419999999998</v>
      </c>
      <c r="O829" s="78">
        <f>'2019 PSUI Customer Load'!O829+'2019 PSUI Customer Gen'!O829</f>
        <v>1406.2959999999998</v>
      </c>
      <c r="P829" s="78">
        <f>'2019 PSUI Customer Load'!P829+'2019 PSUI Customer Gen'!P829</f>
        <v>1438.232</v>
      </c>
      <c r="Q829" s="78">
        <f>'2019 PSUI Customer Load'!Q829+'2019 PSUI Customer Gen'!Q829</f>
        <v>1392.3879999999999</v>
      </c>
      <c r="R829" s="78">
        <f>'2019 PSUI Customer Load'!R829+'2019 PSUI Customer Gen'!R829</f>
        <v>1338.059</v>
      </c>
      <c r="S829" s="78">
        <f>'2019 PSUI Customer Load'!S829+'2019 PSUI Customer Gen'!S829</f>
        <v>1344.117</v>
      </c>
      <c r="T829" s="78">
        <f>'2019 PSUI Customer Load'!T829+'2019 PSUI Customer Gen'!T829</f>
        <v>1339.874</v>
      </c>
      <c r="U829" s="78">
        <f>'2019 PSUI Customer Load'!U829+'2019 PSUI Customer Gen'!U829</f>
        <v>1381.338</v>
      </c>
      <c r="V829" s="78">
        <f>'2019 PSUI Customer Load'!V829+'2019 PSUI Customer Gen'!V829</f>
        <v>1366.7869999999998</v>
      </c>
      <c r="W829" s="78">
        <f>'2019 PSUI Customer Load'!W829+'2019 PSUI Customer Gen'!W829</f>
        <v>1357.0830000000001</v>
      </c>
      <c r="X829" s="78">
        <f>'2019 PSUI Customer Load'!X829+'2019 PSUI Customer Gen'!X829</f>
        <v>1338.4760000000001</v>
      </c>
      <c r="Y829" s="78">
        <f>'2019 PSUI Customer Load'!Y829+'2019 PSUI Customer Gen'!Y829</f>
        <v>1329.3249999999998</v>
      </c>
      <c r="Z829" s="78">
        <f>'2019 PSUI Customer Load'!Z829+'2019 PSUI Customer Gen'!Z829</f>
        <v>1304.8069999999998</v>
      </c>
      <c r="AA829" s="86">
        <f t="shared" si="169"/>
        <v>1514.326</v>
      </c>
      <c r="AB829" s="77">
        <f t="shared" si="170"/>
        <v>2023</v>
      </c>
      <c r="AC829" s="76">
        <f t="shared" si="171"/>
        <v>2</v>
      </c>
      <c r="AD829" s="76" t="str">
        <f t="shared" si="172"/>
        <v/>
      </c>
      <c r="AE829" s="76" t="str">
        <f t="shared" si="173"/>
        <v/>
      </c>
      <c r="AF829" s="74">
        <f t="shared" si="174"/>
        <v>1514.326</v>
      </c>
      <c r="AG829" s="75" t="str">
        <f t="shared" si="175"/>
        <v>8:00</v>
      </c>
      <c r="AH829" s="74">
        <f t="shared" si="176"/>
        <v>35247.467999999993</v>
      </c>
      <c r="AI829" s="73" t="str">
        <f t="shared" si="177"/>
        <v/>
      </c>
      <c r="AJ829" s="73" t="str">
        <f t="shared" si="178"/>
        <v/>
      </c>
      <c r="AK829" s="73" t="str">
        <f t="shared" si="179"/>
        <v/>
      </c>
      <c r="AL829" s="72" t="str">
        <f t="shared" si="180"/>
        <v/>
      </c>
      <c r="AM829" s="71" t="str">
        <f t="shared" si="181"/>
        <v/>
      </c>
    </row>
    <row r="830" spans="2:39" ht="12.75" customHeight="1" thickBot="1">
      <c r="B830" s="79">
        <v>44962</v>
      </c>
      <c r="C830" s="78">
        <f>'2019 PSUI Customer Load'!C830+'2019 PSUI Customer Gen'!C830</f>
        <v>1318.0229999999999</v>
      </c>
      <c r="D830" s="78">
        <f>'2019 PSUI Customer Load'!D830+'2019 PSUI Customer Gen'!D830</f>
        <v>1292.807</v>
      </c>
      <c r="E830" s="78">
        <f>'2019 PSUI Customer Load'!E830+'2019 PSUI Customer Gen'!E830</f>
        <v>1299.03</v>
      </c>
      <c r="F830" s="78">
        <f>'2019 PSUI Customer Load'!F830+'2019 PSUI Customer Gen'!F830</f>
        <v>1286.2819999999999</v>
      </c>
      <c r="G830" s="78">
        <f>'2019 PSUI Customer Load'!G830+'2019 PSUI Customer Gen'!G830</f>
        <v>1280.1379999999999</v>
      </c>
      <c r="H830" s="78">
        <f>'2019 PSUI Customer Load'!H830+'2019 PSUI Customer Gen'!H830</f>
        <v>1277.5419999999999</v>
      </c>
      <c r="I830" s="78">
        <f>'2019 PSUI Customer Load'!I830+'2019 PSUI Customer Gen'!I830</f>
        <v>1305.2570000000001</v>
      </c>
      <c r="J830" s="78">
        <f>'2019 PSUI Customer Load'!J830+'2019 PSUI Customer Gen'!J830</f>
        <v>1378.373</v>
      </c>
      <c r="K830" s="78">
        <f>'2019 PSUI Customer Load'!K830+'2019 PSUI Customer Gen'!K830</f>
        <v>1346.2159999999999</v>
      </c>
      <c r="L830" s="78">
        <f>'2019 PSUI Customer Load'!L830+'2019 PSUI Customer Gen'!L830</f>
        <v>1316.4469999999999</v>
      </c>
      <c r="M830" s="78">
        <f>'2019 PSUI Customer Load'!M830+'2019 PSUI Customer Gen'!M830</f>
        <v>1321.4379999999999</v>
      </c>
      <c r="N830" s="78">
        <f>'2019 PSUI Customer Load'!N830+'2019 PSUI Customer Gen'!N830</f>
        <v>1345.0709999999999</v>
      </c>
      <c r="O830" s="78">
        <f>'2019 PSUI Customer Load'!O830+'2019 PSUI Customer Gen'!O830</f>
        <v>1304.8879999999999</v>
      </c>
      <c r="P830" s="78">
        <f>'2019 PSUI Customer Load'!P830+'2019 PSUI Customer Gen'!P830</f>
        <v>1302.5650000000001</v>
      </c>
      <c r="Q830" s="78">
        <f>'2019 PSUI Customer Load'!Q830+'2019 PSUI Customer Gen'!Q830</f>
        <v>1305.162</v>
      </c>
      <c r="R830" s="78">
        <f>'2019 PSUI Customer Load'!R830+'2019 PSUI Customer Gen'!R830</f>
        <v>1302.3630000000001</v>
      </c>
      <c r="S830" s="78">
        <f>'2019 PSUI Customer Load'!S830+'2019 PSUI Customer Gen'!S830</f>
        <v>1277.7729999999999</v>
      </c>
      <c r="T830" s="78">
        <f>'2019 PSUI Customer Load'!T830+'2019 PSUI Customer Gen'!T830</f>
        <v>1259.134</v>
      </c>
      <c r="U830" s="78">
        <f>'2019 PSUI Customer Load'!U830+'2019 PSUI Customer Gen'!U830</f>
        <v>1290.4499999999998</v>
      </c>
      <c r="V830" s="78">
        <f>'2019 PSUI Customer Load'!V830+'2019 PSUI Customer Gen'!V830</f>
        <v>1272.731</v>
      </c>
      <c r="W830" s="78">
        <f>'2019 PSUI Customer Load'!W830+'2019 PSUI Customer Gen'!W830</f>
        <v>1275.8480000000002</v>
      </c>
      <c r="X830" s="78">
        <f>'2019 PSUI Customer Load'!X830+'2019 PSUI Customer Gen'!X830</f>
        <v>1251.625</v>
      </c>
      <c r="Y830" s="78">
        <f>'2019 PSUI Customer Load'!Y830+'2019 PSUI Customer Gen'!Y830</f>
        <v>1262.8789999999999</v>
      </c>
      <c r="Z830" s="78">
        <f>'2019 PSUI Customer Load'!Z830+'2019 PSUI Customer Gen'!Z830</f>
        <v>1249.278</v>
      </c>
      <c r="AA830" s="86">
        <f t="shared" si="169"/>
        <v>1378.373</v>
      </c>
      <c r="AB830" s="77">
        <f t="shared" si="170"/>
        <v>2023</v>
      </c>
      <c r="AC830" s="76">
        <f t="shared" si="171"/>
        <v>2</v>
      </c>
      <c r="AD830" s="76" t="str">
        <f t="shared" si="172"/>
        <v/>
      </c>
      <c r="AE830" s="76" t="str">
        <f t="shared" si="173"/>
        <v/>
      </c>
      <c r="AF830" s="74">
        <f t="shared" si="174"/>
        <v>1378.373</v>
      </c>
      <c r="AG830" s="75" t="str">
        <f t="shared" si="175"/>
        <v>8:00</v>
      </c>
      <c r="AH830" s="74">
        <f t="shared" si="176"/>
        <v>32499.692999999999</v>
      </c>
      <c r="AI830" s="73" t="str">
        <f t="shared" si="177"/>
        <v/>
      </c>
      <c r="AJ830" s="73" t="str">
        <f t="shared" si="178"/>
        <v/>
      </c>
      <c r="AK830" s="73" t="str">
        <f t="shared" si="179"/>
        <v/>
      </c>
      <c r="AL830" s="72" t="str">
        <f t="shared" si="180"/>
        <v/>
      </c>
      <c r="AM830" s="71" t="str">
        <f t="shared" si="181"/>
        <v/>
      </c>
    </row>
    <row r="831" spans="2:39" ht="12.75" customHeight="1" thickBot="1">
      <c r="B831" s="79">
        <v>44963</v>
      </c>
      <c r="C831" s="78">
        <f>'2019 PSUI Customer Load'!C831+'2019 PSUI Customer Gen'!C831</f>
        <v>1284.5840000000001</v>
      </c>
      <c r="D831" s="78">
        <f>'2019 PSUI Customer Load'!D831+'2019 PSUI Customer Gen'!D831</f>
        <v>1247.4859999999999</v>
      </c>
      <c r="E831" s="78">
        <f>'2019 PSUI Customer Load'!E831+'2019 PSUI Customer Gen'!E831</f>
        <v>1274.7379999999998</v>
      </c>
      <c r="F831" s="78">
        <f>'2019 PSUI Customer Load'!F831+'2019 PSUI Customer Gen'!F831</f>
        <v>1244.2199999999998</v>
      </c>
      <c r="G831" s="78">
        <f>'2019 PSUI Customer Load'!G831+'2019 PSUI Customer Gen'!G831</f>
        <v>1278.4760000000001</v>
      </c>
      <c r="H831" s="78">
        <f>'2019 PSUI Customer Load'!H831+'2019 PSUI Customer Gen'!H831</f>
        <v>1306.0069999999998</v>
      </c>
      <c r="I831" s="78">
        <f>'2019 PSUI Customer Load'!I831+'2019 PSUI Customer Gen'!I831</f>
        <v>1329.663</v>
      </c>
      <c r="J831" s="78">
        <f>'2019 PSUI Customer Load'!J831+'2019 PSUI Customer Gen'!J831</f>
        <v>1390.22</v>
      </c>
      <c r="K831" s="78">
        <f>'2019 PSUI Customer Load'!K831+'2019 PSUI Customer Gen'!K831</f>
        <v>1409.4950000000001</v>
      </c>
      <c r="L831" s="78">
        <f>'2019 PSUI Customer Load'!L831+'2019 PSUI Customer Gen'!L831</f>
        <v>1415.2360000000001</v>
      </c>
      <c r="M831" s="78">
        <f>'2019 PSUI Customer Load'!M831+'2019 PSUI Customer Gen'!M831</f>
        <v>1444.626</v>
      </c>
      <c r="N831" s="78">
        <f>'2019 PSUI Customer Load'!N831+'2019 PSUI Customer Gen'!N831</f>
        <v>1445.1960000000001</v>
      </c>
      <c r="O831" s="78">
        <f>'2019 PSUI Customer Load'!O831+'2019 PSUI Customer Gen'!O831</f>
        <v>1409.403</v>
      </c>
      <c r="P831" s="78">
        <f>'2019 PSUI Customer Load'!P831+'2019 PSUI Customer Gen'!P831</f>
        <v>1418.077</v>
      </c>
      <c r="Q831" s="78">
        <f>'2019 PSUI Customer Load'!Q831+'2019 PSUI Customer Gen'!Q831</f>
        <v>1401.365</v>
      </c>
      <c r="R831" s="78">
        <f>'2019 PSUI Customer Load'!R831+'2019 PSUI Customer Gen'!R831</f>
        <v>1399.1860000000001</v>
      </c>
      <c r="S831" s="78">
        <f>'2019 PSUI Customer Load'!S831+'2019 PSUI Customer Gen'!S831</f>
        <v>1362.03</v>
      </c>
      <c r="T831" s="78">
        <f>'2019 PSUI Customer Load'!T831+'2019 PSUI Customer Gen'!T831</f>
        <v>1303.395</v>
      </c>
      <c r="U831" s="78">
        <f>'2019 PSUI Customer Load'!U831+'2019 PSUI Customer Gen'!U831</f>
        <v>1301.0790000000002</v>
      </c>
      <c r="V831" s="78">
        <f>'2019 PSUI Customer Load'!V831+'2019 PSUI Customer Gen'!V831</f>
        <v>1309.2649999999999</v>
      </c>
      <c r="W831" s="78">
        <f>'2019 PSUI Customer Load'!W831+'2019 PSUI Customer Gen'!W831</f>
        <v>1309.7630000000001</v>
      </c>
      <c r="X831" s="78">
        <f>'2019 PSUI Customer Load'!X831+'2019 PSUI Customer Gen'!X831</f>
        <v>1294.626</v>
      </c>
      <c r="Y831" s="78">
        <f>'2019 PSUI Customer Load'!Y831+'2019 PSUI Customer Gen'!Y831</f>
        <v>1274.855</v>
      </c>
      <c r="Z831" s="78">
        <f>'2019 PSUI Customer Load'!Z831+'2019 PSUI Customer Gen'!Z831</f>
        <v>1239.355</v>
      </c>
      <c r="AA831" s="86">
        <f t="shared" si="169"/>
        <v>1445.1960000000001</v>
      </c>
      <c r="AB831" s="77">
        <f t="shared" si="170"/>
        <v>2023</v>
      </c>
      <c r="AC831" s="76">
        <f t="shared" si="171"/>
        <v>2</v>
      </c>
      <c r="AD831" s="76" t="str">
        <f t="shared" si="172"/>
        <v/>
      </c>
      <c r="AE831" s="76" t="str">
        <f t="shared" si="173"/>
        <v/>
      </c>
      <c r="AF831" s="74">
        <f t="shared" si="174"/>
        <v>1445.1960000000001</v>
      </c>
      <c r="AG831" s="75" t="str">
        <f t="shared" si="175"/>
        <v>12:00</v>
      </c>
      <c r="AH831" s="74">
        <f t="shared" si="176"/>
        <v>33537.542000000001</v>
      </c>
      <c r="AI831" s="73" t="str">
        <f t="shared" si="177"/>
        <v/>
      </c>
      <c r="AJ831" s="73" t="str">
        <f t="shared" si="178"/>
        <v/>
      </c>
      <c r="AK831" s="73" t="str">
        <f t="shared" si="179"/>
        <v/>
      </c>
      <c r="AL831" s="72" t="str">
        <f t="shared" si="180"/>
        <v/>
      </c>
      <c r="AM831" s="71" t="str">
        <f t="shared" si="181"/>
        <v/>
      </c>
    </row>
    <row r="832" spans="2:39" ht="12.75" customHeight="1" thickBot="1">
      <c r="B832" s="79">
        <v>44964</v>
      </c>
      <c r="C832" s="78">
        <f>'2019 PSUI Customer Load'!C832+'2019 PSUI Customer Gen'!C832</f>
        <v>1247.0740000000001</v>
      </c>
      <c r="D832" s="78">
        <f>'2019 PSUI Customer Load'!D832+'2019 PSUI Customer Gen'!D832</f>
        <v>1246.847</v>
      </c>
      <c r="E832" s="78">
        <f>'2019 PSUI Customer Load'!E832+'2019 PSUI Customer Gen'!E832</f>
        <v>1234.2249999999999</v>
      </c>
      <c r="F832" s="78">
        <f>'2019 PSUI Customer Load'!F832+'2019 PSUI Customer Gen'!F832</f>
        <v>1242.6660000000002</v>
      </c>
      <c r="G832" s="78">
        <f>'2019 PSUI Customer Load'!G832+'2019 PSUI Customer Gen'!G832</f>
        <v>1233.451</v>
      </c>
      <c r="H832" s="78">
        <f>'2019 PSUI Customer Load'!H832+'2019 PSUI Customer Gen'!H832</f>
        <v>1253.8050000000001</v>
      </c>
      <c r="I832" s="78">
        <f>'2019 PSUI Customer Load'!I832+'2019 PSUI Customer Gen'!I832</f>
        <v>1304.7530000000002</v>
      </c>
      <c r="J832" s="78">
        <f>'2019 PSUI Customer Load'!J832+'2019 PSUI Customer Gen'!J832</f>
        <v>1380.029</v>
      </c>
      <c r="K832" s="78">
        <f>'2019 PSUI Customer Load'!K832+'2019 PSUI Customer Gen'!K832</f>
        <v>1416.231</v>
      </c>
      <c r="L832" s="78">
        <f>'2019 PSUI Customer Load'!L832+'2019 PSUI Customer Gen'!L832</f>
        <v>1436.4880000000001</v>
      </c>
      <c r="M832" s="78">
        <f>'2019 PSUI Customer Load'!M832+'2019 PSUI Customer Gen'!M832</f>
        <v>1474.605</v>
      </c>
      <c r="N832" s="78">
        <f>'2019 PSUI Customer Load'!N832+'2019 PSUI Customer Gen'!N832</f>
        <v>1497.6399999999999</v>
      </c>
      <c r="O832" s="78">
        <f>'2019 PSUI Customer Load'!O832+'2019 PSUI Customer Gen'!O832</f>
        <v>1457.1279999999999</v>
      </c>
      <c r="P832" s="78">
        <f>'2019 PSUI Customer Load'!P832+'2019 PSUI Customer Gen'!P832</f>
        <v>1442.5429999999999</v>
      </c>
      <c r="Q832" s="78">
        <f>'2019 PSUI Customer Load'!Q832+'2019 PSUI Customer Gen'!Q832</f>
        <v>1415.6369999999999</v>
      </c>
      <c r="R832" s="78">
        <f>'2019 PSUI Customer Load'!R832+'2019 PSUI Customer Gen'!R832</f>
        <v>1416.048</v>
      </c>
      <c r="S832" s="78">
        <f>'2019 PSUI Customer Load'!S832+'2019 PSUI Customer Gen'!S832</f>
        <v>1349.086</v>
      </c>
      <c r="T832" s="78">
        <f>'2019 PSUI Customer Load'!T832+'2019 PSUI Customer Gen'!T832</f>
        <v>1290.366</v>
      </c>
      <c r="U832" s="78">
        <f>'2019 PSUI Customer Load'!U832+'2019 PSUI Customer Gen'!U832</f>
        <v>1301.931</v>
      </c>
      <c r="V832" s="78">
        <f>'2019 PSUI Customer Load'!V832+'2019 PSUI Customer Gen'!V832</f>
        <v>1289.3240000000001</v>
      </c>
      <c r="W832" s="78">
        <f>'2019 PSUI Customer Load'!W832+'2019 PSUI Customer Gen'!W832</f>
        <v>1265.1589999999999</v>
      </c>
      <c r="X832" s="78">
        <f>'2019 PSUI Customer Load'!X832+'2019 PSUI Customer Gen'!X832</f>
        <v>1253.4069999999999</v>
      </c>
      <c r="Y832" s="78">
        <f>'2019 PSUI Customer Load'!Y832+'2019 PSUI Customer Gen'!Y832</f>
        <v>1249.8139999999999</v>
      </c>
      <c r="Z832" s="78">
        <f>'2019 PSUI Customer Load'!Z832+'2019 PSUI Customer Gen'!Z832</f>
        <v>1234.828</v>
      </c>
      <c r="AA832" s="86">
        <f t="shared" si="169"/>
        <v>1497.6399999999999</v>
      </c>
      <c r="AB832" s="77">
        <f t="shared" si="170"/>
        <v>2023</v>
      </c>
      <c r="AC832" s="76">
        <f t="shared" si="171"/>
        <v>2</v>
      </c>
      <c r="AD832" s="76" t="str">
        <f t="shared" si="172"/>
        <v/>
      </c>
      <c r="AE832" s="76" t="str">
        <f t="shared" si="173"/>
        <v/>
      </c>
      <c r="AF832" s="74">
        <f t="shared" si="174"/>
        <v>1497.6399999999999</v>
      </c>
      <c r="AG832" s="75" t="str">
        <f t="shared" si="175"/>
        <v>12:00</v>
      </c>
      <c r="AH832" s="74">
        <f t="shared" si="176"/>
        <v>33430.724999999999</v>
      </c>
      <c r="AI832" s="73" t="str">
        <f t="shared" si="177"/>
        <v/>
      </c>
      <c r="AJ832" s="73" t="str">
        <f t="shared" si="178"/>
        <v/>
      </c>
      <c r="AK832" s="73" t="str">
        <f t="shared" si="179"/>
        <v/>
      </c>
      <c r="AL832" s="72" t="str">
        <f t="shared" si="180"/>
        <v/>
      </c>
      <c r="AM832" s="71" t="str">
        <f t="shared" si="181"/>
        <v/>
      </c>
    </row>
    <row r="833" spans="2:39" ht="12.75" customHeight="1" thickBot="1">
      <c r="B833" s="79">
        <v>44965</v>
      </c>
      <c r="C833" s="78">
        <f>'2019 PSUI Customer Load'!C833+'2019 PSUI Customer Gen'!C833</f>
        <v>1226.1229999999998</v>
      </c>
      <c r="D833" s="78">
        <f>'2019 PSUI Customer Load'!D833+'2019 PSUI Customer Gen'!D833</f>
        <v>1220.4970000000001</v>
      </c>
      <c r="E833" s="78">
        <f>'2019 PSUI Customer Load'!E833+'2019 PSUI Customer Gen'!E833</f>
        <v>1216.4280000000001</v>
      </c>
      <c r="F833" s="78">
        <f>'2019 PSUI Customer Load'!F833+'2019 PSUI Customer Gen'!F833</f>
        <v>1227.4010000000001</v>
      </c>
      <c r="G833" s="78">
        <f>'2019 PSUI Customer Load'!G833+'2019 PSUI Customer Gen'!G833</f>
        <v>1216.816</v>
      </c>
      <c r="H833" s="78">
        <f>'2019 PSUI Customer Load'!H833+'2019 PSUI Customer Gen'!H833</f>
        <v>1233.5200000000002</v>
      </c>
      <c r="I833" s="78">
        <f>'2019 PSUI Customer Load'!I833+'2019 PSUI Customer Gen'!I833</f>
        <v>1275.423</v>
      </c>
      <c r="J833" s="78">
        <f>'2019 PSUI Customer Load'!J833+'2019 PSUI Customer Gen'!J833</f>
        <v>1358.855</v>
      </c>
      <c r="K833" s="78">
        <f>'2019 PSUI Customer Load'!K833+'2019 PSUI Customer Gen'!K833</f>
        <v>1360.9090000000001</v>
      </c>
      <c r="L833" s="78">
        <f>'2019 PSUI Customer Load'!L833+'2019 PSUI Customer Gen'!L833</f>
        <v>1386.4590000000001</v>
      </c>
      <c r="M833" s="78">
        <f>'2019 PSUI Customer Load'!M833+'2019 PSUI Customer Gen'!M833</f>
        <v>1408.7950000000001</v>
      </c>
      <c r="N833" s="78">
        <f>'2019 PSUI Customer Load'!N833+'2019 PSUI Customer Gen'!N833</f>
        <v>1425.2</v>
      </c>
      <c r="O833" s="78">
        <f>'2019 PSUI Customer Load'!O833+'2019 PSUI Customer Gen'!O833</f>
        <v>1393.722</v>
      </c>
      <c r="P833" s="78">
        <f>'2019 PSUI Customer Load'!P833+'2019 PSUI Customer Gen'!P833</f>
        <v>1365.5939999999998</v>
      </c>
      <c r="Q833" s="78">
        <f>'2019 PSUI Customer Load'!Q833+'2019 PSUI Customer Gen'!Q833</f>
        <v>1372.0719999999999</v>
      </c>
      <c r="R833" s="78">
        <f>'2019 PSUI Customer Load'!R833+'2019 PSUI Customer Gen'!R833</f>
        <v>1361.3119999999999</v>
      </c>
      <c r="S833" s="78">
        <f>'2019 PSUI Customer Load'!S833+'2019 PSUI Customer Gen'!S833</f>
        <v>1342.9590000000001</v>
      </c>
      <c r="T833" s="78">
        <f>'2019 PSUI Customer Load'!T833+'2019 PSUI Customer Gen'!T833</f>
        <v>1325.3420000000001</v>
      </c>
      <c r="U833" s="78">
        <f>'2019 PSUI Customer Load'!U833+'2019 PSUI Customer Gen'!U833</f>
        <v>1332.7090000000001</v>
      </c>
      <c r="V833" s="78">
        <f>'2019 PSUI Customer Load'!V833+'2019 PSUI Customer Gen'!V833</f>
        <v>1325.4360000000001</v>
      </c>
      <c r="W833" s="78">
        <f>'2019 PSUI Customer Load'!W833+'2019 PSUI Customer Gen'!W833</f>
        <v>1313.0309999999999</v>
      </c>
      <c r="X833" s="78">
        <f>'2019 PSUI Customer Load'!X833+'2019 PSUI Customer Gen'!X833</f>
        <v>1288.9369999999999</v>
      </c>
      <c r="Y833" s="78">
        <f>'2019 PSUI Customer Load'!Y833+'2019 PSUI Customer Gen'!Y833</f>
        <v>1285.211</v>
      </c>
      <c r="Z833" s="78">
        <f>'2019 PSUI Customer Load'!Z833+'2019 PSUI Customer Gen'!Z833</f>
        <v>1258.538</v>
      </c>
      <c r="AA833" s="86">
        <f t="shared" si="169"/>
        <v>1425.2</v>
      </c>
      <c r="AB833" s="77">
        <f t="shared" si="170"/>
        <v>2023</v>
      </c>
      <c r="AC833" s="76">
        <f t="shared" si="171"/>
        <v>2</v>
      </c>
      <c r="AD833" s="76" t="str">
        <f t="shared" si="172"/>
        <v/>
      </c>
      <c r="AE833" s="76" t="str">
        <f t="shared" si="173"/>
        <v/>
      </c>
      <c r="AF833" s="74">
        <f t="shared" si="174"/>
        <v>1425.2</v>
      </c>
      <c r="AG833" s="75" t="str">
        <f t="shared" si="175"/>
        <v>12:00</v>
      </c>
      <c r="AH833" s="74">
        <f t="shared" si="176"/>
        <v>32946.489000000001</v>
      </c>
      <c r="AI833" s="73" t="str">
        <f t="shared" si="177"/>
        <v/>
      </c>
      <c r="AJ833" s="73" t="str">
        <f t="shared" si="178"/>
        <v/>
      </c>
      <c r="AK833" s="73" t="str">
        <f t="shared" si="179"/>
        <v/>
      </c>
      <c r="AL833" s="72" t="str">
        <f t="shared" si="180"/>
        <v/>
      </c>
      <c r="AM833" s="71" t="str">
        <f t="shared" si="181"/>
        <v/>
      </c>
    </row>
    <row r="834" spans="2:39" ht="12.75" customHeight="1" thickBot="1">
      <c r="B834" s="79">
        <v>44966</v>
      </c>
      <c r="C834" s="78">
        <f>'2019 PSUI Customer Load'!C834+'2019 PSUI Customer Gen'!C834</f>
        <v>1247.944</v>
      </c>
      <c r="D834" s="78">
        <f>'2019 PSUI Customer Load'!D834+'2019 PSUI Customer Gen'!D834</f>
        <v>1266.981</v>
      </c>
      <c r="E834" s="78">
        <f>'2019 PSUI Customer Load'!E834+'2019 PSUI Customer Gen'!E834</f>
        <v>1243.5819999999999</v>
      </c>
      <c r="F834" s="78">
        <f>'2019 PSUI Customer Load'!F834+'2019 PSUI Customer Gen'!F834</f>
        <v>1245.865</v>
      </c>
      <c r="G834" s="78">
        <f>'2019 PSUI Customer Load'!G834+'2019 PSUI Customer Gen'!G834</f>
        <v>1248.268</v>
      </c>
      <c r="H834" s="78">
        <f>'2019 PSUI Customer Load'!H834+'2019 PSUI Customer Gen'!H834</f>
        <v>1256.7240000000002</v>
      </c>
      <c r="I834" s="78">
        <f>'2019 PSUI Customer Load'!I834+'2019 PSUI Customer Gen'!I834</f>
        <v>1310.9460000000001</v>
      </c>
      <c r="J834" s="78">
        <f>'2019 PSUI Customer Load'!J834+'2019 PSUI Customer Gen'!J834</f>
        <v>1397.2629999999999</v>
      </c>
      <c r="K834" s="78">
        <f>'2019 PSUI Customer Load'!K834+'2019 PSUI Customer Gen'!K834</f>
        <v>1420.039</v>
      </c>
      <c r="L834" s="78">
        <f>'2019 PSUI Customer Load'!L834+'2019 PSUI Customer Gen'!L834</f>
        <v>1442.578</v>
      </c>
      <c r="M834" s="78">
        <f>'2019 PSUI Customer Load'!M834+'2019 PSUI Customer Gen'!M834</f>
        <v>1456.7040000000002</v>
      </c>
      <c r="N834" s="78">
        <f>'2019 PSUI Customer Load'!N834+'2019 PSUI Customer Gen'!N834</f>
        <v>1468.1890000000001</v>
      </c>
      <c r="O834" s="78">
        <f>'2019 PSUI Customer Load'!O834+'2019 PSUI Customer Gen'!O834</f>
        <v>1432.213</v>
      </c>
      <c r="P834" s="78">
        <f>'2019 PSUI Customer Load'!P834+'2019 PSUI Customer Gen'!P834</f>
        <v>1452.9970000000001</v>
      </c>
      <c r="Q834" s="78">
        <f>'2019 PSUI Customer Load'!Q834+'2019 PSUI Customer Gen'!Q834</f>
        <v>1431.1189999999999</v>
      </c>
      <c r="R834" s="78">
        <f>'2019 PSUI Customer Load'!R834+'2019 PSUI Customer Gen'!R834</f>
        <v>1420.0550000000001</v>
      </c>
      <c r="S834" s="78">
        <f>'2019 PSUI Customer Load'!S834+'2019 PSUI Customer Gen'!S834</f>
        <v>1346.4570000000001</v>
      </c>
      <c r="T834" s="78">
        <f>'2019 PSUI Customer Load'!T834+'2019 PSUI Customer Gen'!T834</f>
        <v>1292.5630000000001</v>
      </c>
      <c r="U834" s="78">
        <f>'2019 PSUI Customer Load'!U834+'2019 PSUI Customer Gen'!U834</f>
        <v>1288.6770000000001</v>
      </c>
      <c r="V834" s="78">
        <f>'2019 PSUI Customer Load'!V834+'2019 PSUI Customer Gen'!V834</f>
        <v>1285.6130000000001</v>
      </c>
      <c r="W834" s="78">
        <f>'2019 PSUI Customer Load'!W834+'2019 PSUI Customer Gen'!W834</f>
        <v>1160.3719999999998</v>
      </c>
      <c r="X834" s="78">
        <f>'2019 PSUI Customer Load'!X834+'2019 PSUI Customer Gen'!X834</f>
        <v>1177.8599999999999</v>
      </c>
      <c r="Y834" s="78">
        <f>'2019 PSUI Customer Load'!Y834+'2019 PSUI Customer Gen'!Y834</f>
        <v>1174.5</v>
      </c>
      <c r="Z834" s="78">
        <f>'2019 PSUI Customer Load'!Z834+'2019 PSUI Customer Gen'!Z834</f>
        <v>1155.9100000000001</v>
      </c>
      <c r="AA834" s="86">
        <f t="shared" si="169"/>
        <v>1468.1890000000001</v>
      </c>
      <c r="AB834" s="77">
        <f t="shared" si="170"/>
        <v>2023</v>
      </c>
      <c r="AC834" s="76">
        <f t="shared" si="171"/>
        <v>2</v>
      </c>
      <c r="AD834" s="76" t="str">
        <f t="shared" si="172"/>
        <v/>
      </c>
      <c r="AE834" s="76" t="str">
        <f t="shared" si="173"/>
        <v/>
      </c>
      <c r="AF834" s="74">
        <f t="shared" si="174"/>
        <v>1468.1890000000001</v>
      </c>
      <c r="AG834" s="75" t="str">
        <f t="shared" si="175"/>
        <v>12:00</v>
      </c>
      <c r="AH834" s="74">
        <f t="shared" si="176"/>
        <v>33091.608</v>
      </c>
      <c r="AI834" s="73" t="str">
        <f t="shared" si="177"/>
        <v/>
      </c>
      <c r="AJ834" s="73" t="str">
        <f t="shared" si="178"/>
        <v/>
      </c>
      <c r="AK834" s="73" t="str">
        <f t="shared" si="179"/>
        <v/>
      </c>
      <c r="AL834" s="72" t="str">
        <f t="shared" si="180"/>
        <v/>
      </c>
      <c r="AM834" s="71" t="str">
        <f t="shared" si="181"/>
        <v/>
      </c>
    </row>
    <row r="835" spans="2:39" ht="12.75" customHeight="1" thickBot="1">
      <c r="B835" s="79">
        <v>44967</v>
      </c>
      <c r="C835" s="78">
        <f>'2019 PSUI Customer Load'!C835+'2019 PSUI Customer Gen'!C835</f>
        <v>1155.28</v>
      </c>
      <c r="D835" s="78">
        <f>'2019 PSUI Customer Load'!D835+'2019 PSUI Customer Gen'!D835</f>
        <v>1148</v>
      </c>
      <c r="E835" s="78">
        <f>'2019 PSUI Customer Load'!E835+'2019 PSUI Customer Gen'!E835</f>
        <v>1119.83</v>
      </c>
      <c r="F835" s="78">
        <f>'2019 PSUI Customer Load'!F835+'2019 PSUI Customer Gen'!F835</f>
        <v>1140.23</v>
      </c>
      <c r="G835" s="78">
        <f>'2019 PSUI Customer Load'!G835+'2019 PSUI Customer Gen'!G835</f>
        <v>1156.3699999999999</v>
      </c>
      <c r="H835" s="78">
        <f>'2019 PSUI Customer Load'!H835+'2019 PSUI Customer Gen'!H835</f>
        <v>1177.54</v>
      </c>
      <c r="I835" s="78">
        <f>'2019 PSUI Customer Load'!I835+'2019 PSUI Customer Gen'!I835</f>
        <v>1225.3499999999999</v>
      </c>
      <c r="J835" s="78">
        <f>'2019 PSUI Customer Load'!J835+'2019 PSUI Customer Gen'!J835</f>
        <v>1374.5319999999999</v>
      </c>
      <c r="K835" s="78">
        <f>'2019 PSUI Customer Load'!K835+'2019 PSUI Customer Gen'!K835</f>
        <v>1409.0269999999998</v>
      </c>
      <c r="L835" s="78">
        <f>'2019 PSUI Customer Load'!L835+'2019 PSUI Customer Gen'!L835</f>
        <v>1428.597</v>
      </c>
      <c r="M835" s="78">
        <f>'2019 PSUI Customer Load'!M835+'2019 PSUI Customer Gen'!M835</f>
        <v>1469.146</v>
      </c>
      <c r="N835" s="78">
        <f>'2019 PSUI Customer Load'!N835+'2019 PSUI Customer Gen'!N835</f>
        <v>1482.174</v>
      </c>
      <c r="O835" s="78">
        <f>'2019 PSUI Customer Load'!O835+'2019 PSUI Customer Gen'!O835</f>
        <v>1451.9440000000002</v>
      </c>
      <c r="P835" s="78">
        <f>'2019 PSUI Customer Load'!P835+'2019 PSUI Customer Gen'!P835</f>
        <v>1469.117</v>
      </c>
      <c r="Q835" s="78">
        <f>'2019 PSUI Customer Load'!Q835+'2019 PSUI Customer Gen'!Q835</f>
        <v>1454.5630000000001</v>
      </c>
      <c r="R835" s="78">
        <f>'2019 PSUI Customer Load'!R835+'2019 PSUI Customer Gen'!R835</f>
        <v>1428.2440000000001</v>
      </c>
      <c r="S835" s="78">
        <f>'2019 PSUI Customer Load'!S835+'2019 PSUI Customer Gen'!S835</f>
        <v>1409.472</v>
      </c>
      <c r="T835" s="78">
        <f>'2019 PSUI Customer Load'!T835+'2019 PSUI Customer Gen'!T835</f>
        <v>1362.876</v>
      </c>
      <c r="U835" s="78">
        <f>'2019 PSUI Customer Load'!U835+'2019 PSUI Customer Gen'!U835</f>
        <v>1368.434</v>
      </c>
      <c r="V835" s="78">
        <f>'2019 PSUI Customer Load'!V835+'2019 PSUI Customer Gen'!V835</f>
        <v>1351.0820000000001</v>
      </c>
      <c r="W835" s="78">
        <f>'2019 PSUI Customer Load'!W835+'2019 PSUI Customer Gen'!W835</f>
        <v>1329.115</v>
      </c>
      <c r="X835" s="78">
        <f>'2019 PSUI Customer Load'!X835+'2019 PSUI Customer Gen'!X835</f>
        <v>1317.3980000000001</v>
      </c>
      <c r="Y835" s="78">
        <f>'2019 PSUI Customer Load'!Y835+'2019 PSUI Customer Gen'!Y835</f>
        <v>1298.51</v>
      </c>
      <c r="Z835" s="78">
        <f>'2019 PSUI Customer Load'!Z835+'2019 PSUI Customer Gen'!Z835</f>
        <v>1273.1409999999998</v>
      </c>
      <c r="AA835" s="86">
        <f t="shared" si="169"/>
        <v>1482.174</v>
      </c>
      <c r="AB835" s="77">
        <f t="shared" si="170"/>
        <v>2023</v>
      </c>
      <c r="AC835" s="76">
        <f t="shared" si="171"/>
        <v>2</v>
      </c>
      <c r="AD835" s="76" t="str">
        <f t="shared" si="172"/>
        <v/>
      </c>
      <c r="AE835" s="76" t="str">
        <f t="shared" si="173"/>
        <v/>
      </c>
      <c r="AF835" s="74">
        <f t="shared" si="174"/>
        <v>1482.174</v>
      </c>
      <c r="AG835" s="75" t="str">
        <f t="shared" si="175"/>
        <v>12:00</v>
      </c>
      <c r="AH835" s="74">
        <f t="shared" si="176"/>
        <v>33282.146000000001</v>
      </c>
      <c r="AI835" s="73" t="str">
        <f t="shared" si="177"/>
        <v/>
      </c>
      <c r="AJ835" s="73" t="str">
        <f t="shared" si="178"/>
        <v/>
      </c>
      <c r="AK835" s="73" t="str">
        <f t="shared" si="179"/>
        <v/>
      </c>
      <c r="AL835" s="72" t="str">
        <f t="shared" si="180"/>
        <v/>
      </c>
      <c r="AM835" s="71" t="str">
        <f t="shared" si="181"/>
        <v/>
      </c>
    </row>
    <row r="836" spans="2:39" ht="12.75" customHeight="1" thickBot="1">
      <c r="B836" s="79">
        <v>44968</v>
      </c>
      <c r="C836" s="78">
        <f>'2019 PSUI Customer Load'!C836+'2019 PSUI Customer Gen'!C836</f>
        <v>1256.5</v>
      </c>
      <c r="D836" s="78">
        <f>'2019 PSUI Customer Load'!D836+'2019 PSUI Customer Gen'!D836</f>
        <v>1240.4639999999999</v>
      </c>
      <c r="E836" s="78">
        <f>'2019 PSUI Customer Load'!E836+'2019 PSUI Customer Gen'!E836</f>
        <v>1243.164</v>
      </c>
      <c r="F836" s="78">
        <f>'2019 PSUI Customer Load'!F836+'2019 PSUI Customer Gen'!F836</f>
        <v>1239.856</v>
      </c>
      <c r="G836" s="78">
        <f>'2019 PSUI Customer Load'!G836+'2019 PSUI Customer Gen'!G836</f>
        <v>1231.9390000000001</v>
      </c>
      <c r="H836" s="78">
        <f>'2019 PSUI Customer Load'!H836+'2019 PSUI Customer Gen'!H836</f>
        <v>1276.9720000000002</v>
      </c>
      <c r="I836" s="78">
        <f>'2019 PSUI Customer Load'!I836+'2019 PSUI Customer Gen'!I836</f>
        <v>1278.7919999999999</v>
      </c>
      <c r="J836" s="78">
        <f>'2019 PSUI Customer Load'!J836+'2019 PSUI Customer Gen'!J836</f>
        <v>1342.537</v>
      </c>
      <c r="K836" s="78">
        <f>'2019 PSUI Customer Load'!K836+'2019 PSUI Customer Gen'!K836</f>
        <v>1351.7670000000001</v>
      </c>
      <c r="L836" s="78">
        <f>'2019 PSUI Customer Load'!L836+'2019 PSUI Customer Gen'!L836</f>
        <v>1329.0830000000001</v>
      </c>
      <c r="M836" s="78">
        <f>'2019 PSUI Customer Load'!M836+'2019 PSUI Customer Gen'!M836</f>
        <v>1334.2270000000001</v>
      </c>
      <c r="N836" s="78">
        <f>'2019 PSUI Customer Load'!N836+'2019 PSUI Customer Gen'!N836</f>
        <v>1330.3579999999999</v>
      </c>
      <c r="O836" s="78">
        <f>'2019 PSUI Customer Load'!O836+'2019 PSUI Customer Gen'!O836</f>
        <v>1288.2649999999999</v>
      </c>
      <c r="P836" s="78">
        <f>'2019 PSUI Customer Load'!P836+'2019 PSUI Customer Gen'!P836</f>
        <v>1283.732</v>
      </c>
      <c r="Q836" s="78">
        <f>'2019 PSUI Customer Load'!Q836+'2019 PSUI Customer Gen'!Q836</f>
        <v>1271.588</v>
      </c>
      <c r="R836" s="78">
        <f>'2019 PSUI Customer Load'!R836+'2019 PSUI Customer Gen'!R836</f>
        <v>1278.03</v>
      </c>
      <c r="S836" s="78">
        <f>'2019 PSUI Customer Load'!S836+'2019 PSUI Customer Gen'!S836</f>
        <v>1284.9089999999999</v>
      </c>
      <c r="T836" s="78">
        <f>'2019 PSUI Customer Load'!T836+'2019 PSUI Customer Gen'!T836</f>
        <v>1220.9479999999999</v>
      </c>
      <c r="U836" s="78">
        <f>'2019 PSUI Customer Load'!U836+'2019 PSUI Customer Gen'!U836</f>
        <v>1286.1699999999998</v>
      </c>
      <c r="V836" s="78">
        <f>'2019 PSUI Customer Load'!V836+'2019 PSUI Customer Gen'!V836</f>
        <v>1246.135</v>
      </c>
      <c r="W836" s="78">
        <f>'2019 PSUI Customer Load'!W836+'2019 PSUI Customer Gen'!W836</f>
        <v>1258.683</v>
      </c>
      <c r="X836" s="78">
        <f>'2019 PSUI Customer Load'!X836+'2019 PSUI Customer Gen'!X836</f>
        <v>1228.6669999999999</v>
      </c>
      <c r="Y836" s="78">
        <f>'2019 PSUI Customer Load'!Y836+'2019 PSUI Customer Gen'!Y836</f>
        <v>1235.0939999999998</v>
      </c>
      <c r="Z836" s="78">
        <f>'2019 PSUI Customer Load'!Z836+'2019 PSUI Customer Gen'!Z836</f>
        <v>1214.998</v>
      </c>
      <c r="AA836" s="86">
        <f t="shared" si="169"/>
        <v>1351.7670000000001</v>
      </c>
      <c r="AB836" s="77">
        <f t="shared" si="170"/>
        <v>2023</v>
      </c>
      <c r="AC836" s="76">
        <f t="shared" si="171"/>
        <v>2</v>
      </c>
      <c r="AD836" s="76" t="str">
        <f t="shared" si="172"/>
        <v/>
      </c>
      <c r="AE836" s="76" t="str">
        <f t="shared" si="173"/>
        <v/>
      </c>
      <c r="AF836" s="74">
        <f t="shared" si="174"/>
        <v>1351.7670000000001</v>
      </c>
      <c r="AG836" s="75" t="str">
        <f t="shared" si="175"/>
        <v>9:00</v>
      </c>
      <c r="AH836" s="74">
        <f t="shared" si="176"/>
        <v>31904.645</v>
      </c>
      <c r="AI836" s="73" t="str">
        <f t="shared" si="177"/>
        <v/>
      </c>
      <c r="AJ836" s="73" t="str">
        <f t="shared" si="178"/>
        <v/>
      </c>
      <c r="AK836" s="73" t="str">
        <f t="shared" si="179"/>
        <v/>
      </c>
      <c r="AL836" s="72" t="str">
        <f t="shared" si="180"/>
        <v/>
      </c>
      <c r="AM836" s="71" t="str">
        <f t="shared" si="181"/>
        <v/>
      </c>
    </row>
    <row r="837" spans="2:39" ht="12.75" customHeight="1" thickBot="1">
      <c r="B837" s="79">
        <v>44969</v>
      </c>
      <c r="C837" s="78">
        <f>'2019 PSUI Customer Load'!C837+'2019 PSUI Customer Gen'!C837</f>
        <v>1228.242</v>
      </c>
      <c r="D837" s="78">
        <f>'2019 PSUI Customer Load'!D837+'2019 PSUI Customer Gen'!D837</f>
        <v>1217.761</v>
      </c>
      <c r="E837" s="78">
        <f>'2019 PSUI Customer Load'!E837+'2019 PSUI Customer Gen'!E837</f>
        <v>1198.3879999999999</v>
      </c>
      <c r="F837" s="78">
        <f>'2019 PSUI Customer Load'!F837+'2019 PSUI Customer Gen'!F837</f>
        <v>1229.1949999999999</v>
      </c>
      <c r="G837" s="78">
        <f>'2019 PSUI Customer Load'!G837+'2019 PSUI Customer Gen'!G837</f>
        <v>1200.1200000000001</v>
      </c>
      <c r="H837" s="78">
        <f>'2019 PSUI Customer Load'!H837+'2019 PSUI Customer Gen'!H837</f>
        <v>1240.0119999999999</v>
      </c>
      <c r="I837" s="78">
        <f>'2019 PSUI Customer Load'!I837+'2019 PSUI Customer Gen'!I837</f>
        <v>1253.9770000000001</v>
      </c>
      <c r="J837" s="78">
        <f>'2019 PSUI Customer Load'!J837+'2019 PSUI Customer Gen'!J837</f>
        <v>1311.2190000000001</v>
      </c>
      <c r="K837" s="78">
        <f>'2019 PSUI Customer Load'!K837+'2019 PSUI Customer Gen'!K837</f>
        <v>1280.278</v>
      </c>
      <c r="L837" s="78">
        <f>'2019 PSUI Customer Load'!L837+'2019 PSUI Customer Gen'!L837</f>
        <v>1272.5139999999999</v>
      </c>
      <c r="M837" s="78">
        <f>'2019 PSUI Customer Load'!M837+'2019 PSUI Customer Gen'!M837</f>
        <v>1288.8219999999999</v>
      </c>
      <c r="N837" s="78">
        <f>'2019 PSUI Customer Load'!N837+'2019 PSUI Customer Gen'!N837</f>
        <v>1253.124</v>
      </c>
      <c r="O837" s="78">
        <f>'2019 PSUI Customer Load'!O837+'2019 PSUI Customer Gen'!O837</f>
        <v>1224.595</v>
      </c>
      <c r="P837" s="78">
        <f>'2019 PSUI Customer Load'!P837+'2019 PSUI Customer Gen'!P837</f>
        <v>1225.5810000000001</v>
      </c>
      <c r="Q837" s="78">
        <f>'2019 PSUI Customer Load'!Q837+'2019 PSUI Customer Gen'!Q837</f>
        <v>1202.9059999999999</v>
      </c>
      <c r="R837" s="78">
        <f>'2019 PSUI Customer Load'!R837+'2019 PSUI Customer Gen'!R837</f>
        <v>1209.865</v>
      </c>
      <c r="S837" s="78">
        <f>'2019 PSUI Customer Load'!S837+'2019 PSUI Customer Gen'!S837</f>
        <v>1201.671</v>
      </c>
      <c r="T837" s="78">
        <f>'2019 PSUI Customer Load'!T837+'2019 PSUI Customer Gen'!T837</f>
        <v>1167.5129999999999</v>
      </c>
      <c r="U837" s="78">
        <f>'2019 PSUI Customer Load'!U837+'2019 PSUI Customer Gen'!U837</f>
        <v>1210.9359999999999</v>
      </c>
      <c r="V837" s="78">
        <f>'2019 PSUI Customer Load'!V837+'2019 PSUI Customer Gen'!V837</f>
        <v>1209.4189999999999</v>
      </c>
      <c r="W837" s="78">
        <f>'2019 PSUI Customer Load'!W837+'2019 PSUI Customer Gen'!W837</f>
        <v>1217.308</v>
      </c>
      <c r="X837" s="78">
        <f>'2019 PSUI Customer Load'!X837+'2019 PSUI Customer Gen'!X837</f>
        <v>1204.039</v>
      </c>
      <c r="Y837" s="78">
        <f>'2019 PSUI Customer Load'!Y837+'2019 PSUI Customer Gen'!Y837</f>
        <v>1212.3020000000001</v>
      </c>
      <c r="Z837" s="78">
        <f>'2019 PSUI Customer Load'!Z837+'2019 PSUI Customer Gen'!Z837</f>
        <v>1227.873</v>
      </c>
      <c r="AA837" s="86">
        <f t="shared" si="169"/>
        <v>1311.2190000000001</v>
      </c>
      <c r="AB837" s="77">
        <f t="shared" si="170"/>
        <v>2023</v>
      </c>
      <c r="AC837" s="76">
        <f t="shared" si="171"/>
        <v>2</v>
      </c>
      <c r="AD837" s="76" t="str">
        <f t="shared" si="172"/>
        <v/>
      </c>
      <c r="AE837" s="76" t="str">
        <f t="shared" si="173"/>
        <v/>
      </c>
      <c r="AF837" s="74">
        <f t="shared" si="174"/>
        <v>1311.2190000000001</v>
      </c>
      <c r="AG837" s="75" t="str">
        <f t="shared" si="175"/>
        <v>8:00</v>
      </c>
      <c r="AH837" s="74">
        <f t="shared" si="176"/>
        <v>30798.879000000001</v>
      </c>
      <c r="AI837" s="73" t="str">
        <f t="shared" si="177"/>
        <v/>
      </c>
      <c r="AJ837" s="73" t="str">
        <f t="shared" si="178"/>
        <v/>
      </c>
      <c r="AK837" s="73" t="str">
        <f t="shared" si="179"/>
        <v/>
      </c>
      <c r="AL837" s="72" t="str">
        <f t="shared" si="180"/>
        <v/>
      </c>
      <c r="AM837" s="71" t="str">
        <f t="shared" si="181"/>
        <v/>
      </c>
    </row>
    <row r="838" spans="2:39" ht="12.75" customHeight="1" thickBot="1">
      <c r="B838" s="79">
        <v>44970</v>
      </c>
      <c r="C838" s="78">
        <f>'2019 PSUI Customer Load'!C838+'2019 PSUI Customer Gen'!C838</f>
        <v>1230.2720000000002</v>
      </c>
      <c r="D838" s="78">
        <f>'2019 PSUI Customer Load'!D838+'2019 PSUI Customer Gen'!D838</f>
        <v>1213.7090000000001</v>
      </c>
      <c r="E838" s="78">
        <f>'2019 PSUI Customer Load'!E838+'2019 PSUI Customer Gen'!E838</f>
        <v>1215.316</v>
      </c>
      <c r="F838" s="78">
        <f>'2019 PSUI Customer Load'!F838+'2019 PSUI Customer Gen'!F838</f>
        <v>1230.915</v>
      </c>
      <c r="G838" s="78">
        <f>'2019 PSUI Customer Load'!G838+'2019 PSUI Customer Gen'!G838</f>
        <v>1223.615</v>
      </c>
      <c r="H838" s="78">
        <f>'2019 PSUI Customer Load'!H838+'2019 PSUI Customer Gen'!H838</f>
        <v>1270.867</v>
      </c>
      <c r="I838" s="78">
        <f>'2019 PSUI Customer Load'!I838+'2019 PSUI Customer Gen'!I838</f>
        <v>1297.9680000000001</v>
      </c>
      <c r="J838" s="78">
        <f>'2019 PSUI Customer Load'!J838+'2019 PSUI Customer Gen'!J838</f>
        <v>1378.777</v>
      </c>
      <c r="K838" s="78">
        <f>'2019 PSUI Customer Load'!K838+'2019 PSUI Customer Gen'!K838</f>
        <v>1400.164</v>
      </c>
      <c r="L838" s="78">
        <f>'2019 PSUI Customer Load'!L838+'2019 PSUI Customer Gen'!L838</f>
        <v>1395.213</v>
      </c>
      <c r="M838" s="78">
        <f>'2019 PSUI Customer Load'!M838+'2019 PSUI Customer Gen'!M838</f>
        <v>1423.4949999999999</v>
      </c>
      <c r="N838" s="78">
        <f>'2019 PSUI Customer Load'!N838+'2019 PSUI Customer Gen'!N838</f>
        <v>1423.6020000000001</v>
      </c>
      <c r="O838" s="78">
        <f>'2019 PSUI Customer Load'!O838+'2019 PSUI Customer Gen'!O838</f>
        <v>1392.4490000000001</v>
      </c>
      <c r="P838" s="78">
        <f>'2019 PSUI Customer Load'!P838+'2019 PSUI Customer Gen'!P838</f>
        <v>1382.2539999999999</v>
      </c>
      <c r="Q838" s="78">
        <f>'2019 PSUI Customer Load'!Q838+'2019 PSUI Customer Gen'!Q838</f>
        <v>1397.173</v>
      </c>
      <c r="R838" s="78">
        <f>'2019 PSUI Customer Load'!R838+'2019 PSUI Customer Gen'!R838</f>
        <v>1374.3910000000001</v>
      </c>
      <c r="S838" s="78">
        <f>'2019 PSUI Customer Load'!S838+'2019 PSUI Customer Gen'!S838</f>
        <v>1331.45</v>
      </c>
      <c r="T838" s="78">
        <f>'2019 PSUI Customer Load'!T838+'2019 PSUI Customer Gen'!T838</f>
        <v>1273.1129999999998</v>
      </c>
      <c r="U838" s="78">
        <f>'2019 PSUI Customer Load'!U838+'2019 PSUI Customer Gen'!U838</f>
        <v>1281.4209999999998</v>
      </c>
      <c r="V838" s="78">
        <f>'2019 PSUI Customer Load'!V838+'2019 PSUI Customer Gen'!V838</f>
        <v>1284.6380000000001</v>
      </c>
      <c r="W838" s="78">
        <f>'2019 PSUI Customer Load'!W838+'2019 PSUI Customer Gen'!W838</f>
        <v>1258.3910000000001</v>
      </c>
      <c r="X838" s="78">
        <f>'2019 PSUI Customer Load'!X838+'2019 PSUI Customer Gen'!X838</f>
        <v>1265.8579999999999</v>
      </c>
      <c r="Y838" s="78">
        <f>'2019 PSUI Customer Load'!Y838+'2019 PSUI Customer Gen'!Y838</f>
        <v>1230.884</v>
      </c>
      <c r="Z838" s="78">
        <f>'2019 PSUI Customer Load'!Z838+'2019 PSUI Customer Gen'!Z838</f>
        <v>1242.4019999999998</v>
      </c>
      <c r="AA838" s="86">
        <f t="shared" si="169"/>
        <v>1423.6020000000001</v>
      </c>
      <c r="AB838" s="77">
        <f t="shared" si="170"/>
        <v>2023</v>
      </c>
      <c r="AC838" s="76">
        <f t="shared" si="171"/>
        <v>2</v>
      </c>
      <c r="AD838" s="76" t="str">
        <f t="shared" si="172"/>
        <v/>
      </c>
      <c r="AE838" s="76" t="str">
        <f t="shared" si="173"/>
        <v/>
      </c>
      <c r="AF838" s="74">
        <f t="shared" si="174"/>
        <v>1423.6020000000001</v>
      </c>
      <c r="AG838" s="75" t="str">
        <f t="shared" si="175"/>
        <v>12:00</v>
      </c>
      <c r="AH838" s="74">
        <f t="shared" si="176"/>
        <v>32841.938999999998</v>
      </c>
      <c r="AI838" s="73" t="str">
        <f t="shared" si="177"/>
        <v/>
      </c>
      <c r="AJ838" s="73" t="str">
        <f t="shared" si="178"/>
        <v/>
      </c>
      <c r="AK838" s="73" t="str">
        <f t="shared" si="179"/>
        <v/>
      </c>
      <c r="AL838" s="72" t="str">
        <f t="shared" si="180"/>
        <v/>
      </c>
      <c r="AM838" s="71" t="str">
        <f t="shared" si="181"/>
        <v/>
      </c>
    </row>
    <row r="839" spans="2:39" ht="12.75" customHeight="1" thickBot="1">
      <c r="B839" s="79">
        <v>44971</v>
      </c>
      <c r="C839" s="78">
        <f>'2019 PSUI Customer Load'!C839+'2019 PSUI Customer Gen'!C839</f>
        <v>1239.6960000000001</v>
      </c>
      <c r="D839" s="78">
        <f>'2019 PSUI Customer Load'!D839+'2019 PSUI Customer Gen'!D839</f>
        <v>1246.347</v>
      </c>
      <c r="E839" s="78">
        <f>'2019 PSUI Customer Load'!E839+'2019 PSUI Customer Gen'!E839</f>
        <v>1216.9929999999999</v>
      </c>
      <c r="F839" s="78">
        <f>'2019 PSUI Customer Load'!F839+'2019 PSUI Customer Gen'!F839</f>
        <v>1244.7919999999999</v>
      </c>
      <c r="G839" s="78">
        <f>'2019 PSUI Customer Load'!G839+'2019 PSUI Customer Gen'!G839</f>
        <v>1234.8779999999999</v>
      </c>
      <c r="H839" s="78">
        <f>'2019 PSUI Customer Load'!H839+'2019 PSUI Customer Gen'!H839</f>
        <v>1284.8239999999998</v>
      </c>
      <c r="I839" s="78">
        <f>'2019 PSUI Customer Load'!I839+'2019 PSUI Customer Gen'!I839</f>
        <v>1328.126</v>
      </c>
      <c r="J839" s="78">
        <f>'2019 PSUI Customer Load'!J839+'2019 PSUI Customer Gen'!J839</f>
        <v>1363.2589999999998</v>
      </c>
      <c r="K839" s="78">
        <f>'2019 PSUI Customer Load'!K839+'2019 PSUI Customer Gen'!K839</f>
        <v>1405.6679999999999</v>
      </c>
      <c r="L839" s="78">
        <f>'2019 PSUI Customer Load'!L839+'2019 PSUI Customer Gen'!L839</f>
        <v>1381.7190000000001</v>
      </c>
      <c r="M839" s="78">
        <f>'2019 PSUI Customer Load'!M839+'2019 PSUI Customer Gen'!M839</f>
        <v>1437.193</v>
      </c>
      <c r="N839" s="78">
        <f>'2019 PSUI Customer Load'!N839+'2019 PSUI Customer Gen'!N839</f>
        <v>1392.165</v>
      </c>
      <c r="O839" s="78">
        <f>'2019 PSUI Customer Load'!O839+'2019 PSUI Customer Gen'!O839</f>
        <v>1368.5329999999999</v>
      </c>
      <c r="P839" s="78">
        <f>'2019 PSUI Customer Load'!P839+'2019 PSUI Customer Gen'!P839</f>
        <v>1353.6220000000001</v>
      </c>
      <c r="Q839" s="78">
        <f>'2019 PSUI Customer Load'!Q839+'2019 PSUI Customer Gen'!Q839</f>
        <v>1344.3039999999999</v>
      </c>
      <c r="R839" s="78">
        <f>'2019 PSUI Customer Load'!R839+'2019 PSUI Customer Gen'!R839</f>
        <v>1357.414</v>
      </c>
      <c r="S839" s="78">
        <f>'2019 PSUI Customer Load'!S839+'2019 PSUI Customer Gen'!S839</f>
        <v>1294.4580000000001</v>
      </c>
      <c r="T839" s="78">
        <f>'2019 PSUI Customer Load'!T839+'2019 PSUI Customer Gen'!T839</f>
        <v>1252.9580000000001</v>
      </c>
      <c r="U839" s="78">
        <f>'2019 PSUI Customer Load'!U839+'2019 PSUI Customer Gen'!U839</f>
        <v>1261.163</v>
      </c>
      <c r="V839" s="78">
        <f>'2019 PSUI Customer Load'!V839+'2019 PSUI Customer Gen'!V839</f>
        <v>1248.086</v>
      </c>
      <c r="W839" s="78">
        <f>'2019 PSUI Customer Load'!W839+'2019 PSUI Customer Gen'!W839</f>
        <v>1221.4839999999999</v>
      </c>
      <c r="X839" s="78">
        <f>'2019 PSUI Customer Load'!X839+'2019 PSUI Customer Gen'!X839</f>
        <v>1219.268</v>
      </c>
      <c r="Y839" s="78">
        <f>'2019 PSUI Customer Load'!Y839+'2019 PSUI Customer Gen'!Y839</f>
        <v>1191.7829999999999</v>
      </c>
      <c r="Z839" s="78">
        <f>'2019 PSUI Customer Load'!Z839+'2019 PSUI Customer Gen'!Z839</f>
        <v>1178.308</v>
      </c>
      <c r="AA839" s="86">
        <f t="shared" si="169"/>
        <v>1437.193</v>
      </c>
      <c r="AB839" s="77">
        <f t="shared" si="170"/>
        <v>2023</v>
      </c>
      <c r="AC839" s="76">
        <f t="shared" si="171"/>
        <v>2</v>
      </c>
      <c r="AD839" s="76" t="str">
        <f t="shared" si="172"/>
        <v/>
      </c>
      <c r="AE839" s="76" t="str">
        <f t="shared" si="173"/>
        <v/>
      </c>
      <c r="AF839" s="74">
        <f t="shared" si="174"/>
        <v>1437.193</v>
      </c>
      <c r="AG839" s="75" t="str">
        <f t="shared" si="175"/>
        <v>11:00</v>
      </c>
      <c r="AH839" s="74">
        <f t="shared" si="176"/>
        <v>32504.233999999997</v>
      </c>
      <c r="AI839" s="73" t="str">
        <f t="shared" si="177"/>
        <v/>
      </c>
      <c r="AJ839" s="73" t="str">
        <f t="shared" si="178"/>
        <v/>
      </c>
      <c r="AK839" s="73" t="str">
        <f t="shared" si="179"/>
        <v/>
      </c>
      <c r="AL839" s="72" t="str">
        <f t="shared" si="180"/>
        <v/>
      </c>
      <c r="AM839" s="71" t="str">
        <f t="shared" si="181"/>
        <v/>
      </c>
    </row>
    <row r="840" spans="2:39" ht="12.75" customHeight="1" thickBot="1">
      <c r="B840" s="79">
        <v>44972</v>
      </c>
      <c r="C840" s="78">
        <f>'2019 PSUI Customer Load'!C840+'2019 PSUI Customer Gen'!C840</f>
        <v>1178.3589999999999</v>
      </c>
      <c r="D840" s="78">
        <f>'2019 PSUI Customer Load'!D840+'2019 PSUI Customer Gen'!D840</f>
        <v>1171.2909999999999</v>
      </c>
      <c r="E840" s="78">
        <f>'2019 PSUI Customer Load'!E840+'2019 PSUI Customer Gen'!E840</f>
        <v>1165.03</v>
      </c>
      <c r="F840" s="78">
        <f>'2019 PSUI Customer Load'!F840+'2019 PSUI Customer Gen'!F840</f>
        <v>1169.2569999999998</v>
      </c>
      <c r="G840" s="78">
        <f>'2019 PSUI Customer Load'!G840+'2019 PSUI Customer Gen'!G840</f>
        <v>1165.597</v>
      </c>
      <c r="H840" s="78">
        <f>'2019 PSUI Customer Load'!H840+'2019 PSUI Customer Gen'!H840</f>
        <v>1196.8810000000001</v>
      </c>
      <c r="I840" s="78">
        <f>'2019 PSUI Customer Load'!I840+'2019 PSUI Customer Gen'!I840</f>
        <v>1247.2570000000001</v>
      </c>
      <c r="J840" s="78">
        <f>'2019 PSUI Customer Load'!J840+'2019 PSUI Customer Gen'!J840</f>
        <v>1329.2169999999999</v>
      </c>
      <c r="K840" s="78">
        <f>'2019 PSUI Customer Load'!K840+'2019 PSUI Customer Gen'!K840</f>
        <v>1361.7660000000001</v>
      </c>
      <c r="L840" s="78">
        <f>'2019 PSUI Customer Load'!L840+'2019 PSUI Customer Gen'!L840</f>
        <v>1368.1789999999999</v>
      </c>
      <c r="M840" s="78">
        <f>'2019 PSUI Customer Load'!M840+'2019 PSUI Customer Gen'!M840</f>
        <v>1394.799</v>
      </c>
      <c r="N840" s="78">
        <f>'2019 PSUI Customer Load'!N840+'2019 PSUI Customer Gen'!N840</f>
        <v>1366.5360000000001</v>
      </c>
      <c r="O840" s="78">
        <f>'2019 PSUI Customer Load'!O840+'2019 PSUI Customer Gen'!O840</f>
        <v>1321.395</v>
      </c>
      <c r="P840" s="78">
        <f>'2019 PSUI Customer Load'!P840+'2019 PSUI Customer Gen'!P840</f>
        <v>1314.0119999999999</v>
      </c>
      <c r="Q840" s="78">
        <f>'2019 PSUI Customer Load'!Q840+'2019 PSUI Customer Gen'!Q840</f>
        <v>1306.249</v>
      </c>
      <c r="R840" s="78">
        <f>'2019 PSUI Customer Load'!R840+'2019 PSUI Customer Gen'!R840</f>
        <v>1287.0050000000001</v>
      </c>
      <c r="S840" s="78">
        <f>'2019 PSUI Customer Load'!S840+'2019 PSUI Customer Gen'!S840</f>
        <v>1243.183</v>
      </c>
      <c r="T840" s="78">
        <f>'2019 PSUI Customer Load'!T840+'2019 PSUI Customer Gen'!T840</f>
        <v>1179.3910000000001</v>
      </c>
      <c r="U840" s="78">
        <f>'2019 PSUI Customer Load'!U840+'2019 PSUI Customer Gen'!U840</f>
        <v>1216.4849999999999</v>
      </c>
      <c r="V840" s="78">
        <f>'2019 PSUI Customer Load'!V840+'2019 PSUI Customer Gen'!V840</f>
        <v>1244.7040000000002</v>
      </c>
      <c r="W840" s="78">
        <f>'2019 PSUI Customer Load'!W840+'2019 PSUI Customer Gen'!W840</f>
        <v>1241.6239999999998</v>
      </c>
      <c r="X840" s="78">
        <f>'2019 PSUI Customer Load'!X840+'2019 PSUI Customer Gen'!X840</f>
        <v>1222.633</v>
      </c>
      <c r="Y840" s="78">
        <f>'2019 PSUI Customer Load'!Y840+'2019 PSUI Customer Gen'!Y840</f>
        <v>1208.4309999999998</v>
      </c>
      <c r="Z840" s="78">
        <f>'2019 PSUI Customer Load'!Z840+'2019 PSUI Customer Gen'!Z840</f>
        <v>1182.8280000000002</v>
      </c>
      <c r="AA840" s="86">
        <f t="shared" si="169"/>
        <v>1394.799</v>
      </c>
      <c r="AB840" s="77">
        <f t="shared" si="170"/>
        <v>2023</v>
      </c>
      <c r="AC840" s="76">
        <f t="shared" si="171"/>
        <v>2</v>
      </c>
      <c r="AD840" s="76" t="str">
        <f t="shared" si="172"/>
        <v/>
      </c>
      <c r="AE840" s="76" t="str">
        <f t="shared" si="173"/>
        <v/>
      </c>
      <c r="AF840" s="74">
        <f t="shared" si="174"/>
        <v>1394.799</v>
      </c>
      <c r="AG840" s="75" t="str">
        <f t="shared" si="175"/>
        <v>11:00</v>
      </c>
      <c r="AH840" s="74">
        <f t="shared" si="176"/>
        <v>31476.908000000003</v>
      </c>
      <c r="AI840" s="73" t="str">
        <f t="shared" si="177"/>
        <v/>
      </c>
      <c r="AJ840" s="73" t="str">
        <f t="shared" si="178"/>
        <v/>
      </c>
      <c r="AK840" s="73" t="str">
        <f t="shared" si="179"/>
        <v/>
      </c>
      <c r="AL840" s="72" t="str">
        <f t="shared" si="180"/>
        <v/>
      </c>
      <c r="AM840" s="71" t="str">
        <f t="shared" si="181"/>
        <v/>
      </c>
    </row>
    <row r="841" spans="2:39" ht="12.75" customHeight="1" thickBot="1">
      <c r="B841" s="79">
        <v>44973</v>
      </c>
      <c r="C841" s="78">
        <f>'2019 PSUI Customer Load'!C841+'2019 PSUI Customer Gen'!C841</f>
        <v>1169.6599999999999</v>
      </c>
      <c r="D841" s="78">
        <f>'2019 PSUI Customer Load'!D841+'2019 PSUI Customer Gen'!D841</f>
        <v>1158.81</v>
      </c>
      <c r="E841" s="78">
        <f>'2019 PSUI Customer Load'!E841+'2019 PSUI Customer Gen'!E841</f>
        <v>1154.817</v>
      </c>
      <c r="F841" s="78">
        <f>'2019 PSUI Customer Load'!F841+'2019 PSUI Customer Gen'!F841</f>
        <v>1157.1809999999998</v>
      </c>
      <c r="G841" s="78">
        <f>'2019 PSUI Customer Load'!G841+'2019 PSUI Customer Gen'!G841</f>
        <v>1147.8590000000002</v>
      </c>
      <c r="H841" s="78">
        <f>'2019 PSUI Customer Load'!H841+'2019 PSUI Customer Gen'!H841</f>
        <v>1189.9649999999999</v>
      </c>
      <c r="I841" s="78">
        <f>'2019 PSUI Customer Load'!I841+'2019 PSUI Customer Gen'!I841</f>
        <v>1239.0340000000001</v>
      </c>
      <c r="J841" s="78">
        <f>'2019 PSUI Customer Load'!J841+'2019 PSUI Customer Gen'!J841</f>
        <v>1341.8139999999999</v>
      </c>
      <c r="K841" s="78">
        <f>'2019 PSUI Customer Load'!K841+'2019 PSUI Customer Gen'!K841</f>
        <v>1368.665</v>
      </c>
      <c r="L841" s="78">
        <f>'2019 PSUI Customer Load'!L841+'2019 PSUI Customer Gen'!L841</f>
        <v>1374.9470000000001</v>
      </c>
      <c r="M841" s="78">
        <f>'2019 PSUI Customer Load'!M841+'2019 PSUI Customer Gen'!M841</f>
        <v>1394.308</v>
      </c>
      <c r="N841" s="78">
        <f>'2019 PSUI Customer Load'!N841+'2019 PSUI Customer Gen'!N841</f>
        <v>1398.51</v>
      </c>
      <c r="O841" s="78">
        <f>'2019 PSUI Customer Load'!O841+'2019 PSUI Customer Gen'!O841</f>
        <v>1417.6980000000001</v>
      </c>
      <c r="P841" s="78">
        <f>'2019 PSUI Customer Load'!P841+'2019 PSUI Customer Gen'!P841</f>
        <v>1415.308</v>
      </c>
      <c r="Q841" s="78">
        <f>'2019 PSUI Customer Load'!Q841+'2019 PSUI Customer Gen'!Q841</f>
        <v>1415.9549999999999</v>
      </c>
      <c r="R841" s="78">
        <f>'2019 PSUI Customer Load'!R841+'2019 PSUI Customer Gen'!R841</f>
        <v>1420.963</v>
      </c>
      <c r="S841" s="78">
        <f>'2019 PSUI Customer Load'!S841+'2019 PSUI Customer Gen'!S841</f>
        <v>1358.125</v>
      </c>
      <c r="T841" s="78">
        <f>'2019 PSUI Customer Load'!T841+'2019 PSUI Customer Gen'!T841</f>
        <v>1310.2149999999999</v>
      </c>
      <c r="U841" s="78">
        <f>'2019 PSUI Customer Load'!U841+'2019 PSUI Customer Gen'!U841</f>
        <v>1302.97</v>
      </c>
      <c r="V841" s="78">
        <f>'2019 PSUI Customer Load'!V841+'2019 PSUI Customer Gen'!V841</f>
        <v>1294.5229999999999</v>
      </c>
      <c r="W841" s="78">
        <f>'2019 PSUI Customer Load'!W841+'2019 PSUI Customer Gen'!W841</f>
        <v>1281.3140000000001</v>
      </c>
      <c r="X841" s="78">
        <f>'2019 PSUI Customer Load'!X841+'2019 PSUI Customer Gen'!X841</f>
        <v>1265.115</v>
      </c>
      <c r="Y841" s="78">
        <f>'2019 PSUI Customer Load'!Y841+'2019 PSUI Customer Gen'!Y841</f>
        <v>1251.9950000000001</v>
      </c>
      <c r="Z841" s="78">
        <f>'2019 PSUI Customer Load'!Z841+'2019 PSUI Customer Gen'!Z841</f>
        <v>1240.0340000000001</v>
      </c>
      <c r="AA841" s="86">
        <f t="shared" si="169"/>
        <v>1420.963</v>
      </c>
      <c r="AB841" s="77">
        <f t="shared" si="170"/>
        <v>2023</v>
      </c>
      <c r="AC841" s="76">
        <f t="shared" si="171"/>
        <v>2</v>
      </c>
      <c r="AD841" s="76" t="str">
        <f t="shared" si="172"/>
        <v/>
      </c>
      <c r="AE841" s="76" t="str">
        <f t="shared" si="173"/>
        <v/>
      </c>
      <c r="AF841" s="74">
        <f t="shared" si="174"/>
        <v>1420.963</v>
      </c>
      <c r="AG841" s="75" t="str">
        <f t="shared" si="175"/>
        <v>16:00</v>
      </c>
      <c r="AH841" s="74">
        <f t="shared" si="176"/>
        <v>32490.748000000003</v>
      </c>
      <c r="AI841" s="73" t="str">
        <f t="shared" si="177"/>
        <v/>
      </c>
      <c r="AJ841" s="73" t="str">
        <f t="shared" si="178"/>
        <v/>
      </c>
      <c r="AK841" s="73" t="str">
        <f t="shared" si="179"/>
        <v/>
      </c>
      <c r="AL841" s="72" t="str">
        <f t="shared" si="180"/>
        <v/>
      </c>
      <c r="AM841" s="71" t="str">
        <f t="shared" si="181"/>
        <v/>
      </c>
    </row>
    <row r="842" spans="2:39" ht="12.75" customHeight="1" thickBot="1">
      <c r="B842" s="79">
        <v>44974</v>
      </c>
      <c r="C842" s="78">
        <f>'2019 PSUI Customer Load'!C842+'2019 PSUI Customer Gen'!C842</f>
        <v>1223.097</v>
      </c>
      <c r="D842" s="78">
        <f>'2019 PSUI Customer Load'!D842+'2019 PSUI Customer Gen'!D842</f>
        <v>1213.7439999999999</v>
      </c>
      <c r="E842" s="78">
        <f>'2019 PSUI Customer Load'!E842+'2019 PSUI Customer Gen'!E842</f>
        <v>1202.7439999999999</v>
      </c>
      <c r="F842" s="78">
        <f>'2019 PSUI Customer Load'!F842+'2019 PSUI Customer Gen'!F842</f>
        <v>1226.0899999999999</v>
      </c>
      <c r="G842" s="78">
        <f>'2019 PSUI Customer Load'!G842+'2019 PSUI Customer Gen'!G842</f>
        <v>1228.336</v>
      </c>
      <c r="H842" s="78">
        <f>'2019 PSUI Customer Load'!H842+'2019 PSUI Customer Gen'!H842</f>
        <v>1249.45</v>
      </c>
      <c r="I842" s="78">
        <f>'2019 PSUI Customer Load'!I842+'2019 PSUI Customer Gen'!I842</f>
        <v>1316.326</v>
      </c>
      <c r="J842" s="78">
        <f>'2019 PSUI Customer Load'!J842+'2019 PSUI Customer Gen'!J842</f>
        <v>1435.1129999999998</v>
      </c>
      <c r="K842" s="78">
        <f>'2019 PSUI Customer Load'!K842+'2019 PSUI Customer Gen'!K842</f>
        <v>1455.6200000000001</v>
      </c>
      <c r="L842" s="78">
        <f>'2019 PSUI Customer Load'!L842+'2019 PSUI Customer Gen'!L842</f>
        <v>1469.039</v>
      </c>
      <c r="M842" s="78">
        <f>'2019 PSUI Customer Load'!M842+'2019 PSUI Customer Gen'!M842</f>
        <v>1467.9879999999998</v>
      </c>
      <c r="N842" s="78">
        <f>'2019 PSUI Customer Load'!N842+'2019 PSUI Customer Gen'!N842</f>
        <v>1477.375</v>
      </c>
      <c r="O842" s="78">
        <f>'2019 PSUI Customer Load'!O842+'2019 PSUI Customer Gen'!O842</f>
        <v>1450.413</v>
      </c>
      <c r="P842" s="78">
        <f>'2019 PSUI Customer Load'!P842+'2019 PSUI Customer Gen'!P842</f>
        <v>1466.337</v>
      </c>
      <c r="Q842" s="78">
        <f>'2019 PSUI Customer Load'!Q842+'2019 PSUI Customer Gen'!Q842</f>
        <v>1452.7969999999998</v>
      </c>
      <c r="R842" s="78">
        <f>'2019 PSUI Customer Load'!R842+'2019 PSUI Customer Gen'!R842</f>
        <v>1461.8999999999999</v>
      </c>
      <c r="S842" s="78">
        <f>'2019 PSUI Customer Load'!S842+'2019 PSUI Customer Gen'!S842</f>
        <v>1427.7629999999999</v>
      </c>
      <c r="T842" s="78">
        <f>'2019 PSUI Customer Load'!T842+'2019 PSUI Customer Gen'!T842</f>
        <v>1383.5839999999998</v>
      </c>
      <c r="U842" s="78">
        <f>'2019 PSUI Customer Load'!U842+'2019 PSUI Customer Gen'!U842</f>
        <v>1404.67</v>
      </c>
      <c r="V842" s="78">
        <f>'2019 PSUI Customer Load'!V842+'2019 PSUI Customer Gen'!V842</f>
        <v>1378.13</v>
      </c>
      <c r="W842" s="78">
        <f>'2019 PSUI Customer Load'!W842+'2019 PSUI Customer Gen'!W842</f>
        <v>1382.6279999999999</v>
      </c>
      <c r="X842" s="78">
        <f>'2019 PSUI Customer Load'!X842+'2019 PSUI Customer Gen'!X842</f>
        <v>1364.5820000000001</v>
      </c>
      <c r="Y842" s="78">
        <f>'2019 PSUI Customer Load'!Y842+'2019 PSUI Customer Gen'!Y842</f>
        <v>1348.865</v>
      </c>
      <c r="Z842" s="78">
        <f>'2019 PSUI Customer Load'!Z842+'2019 PSUI Customer Gen'!Z842</f>
        <v>1323.0440000000001</v>
      </c>
      <c r="AA842" s="86">
        <f t="shared" si="169"/>
        <v>1477.375</v>
      </c>
      <c r="AB842" s="77">
        <f t="shared" si="170"/>
        <v>2023</v>
      </c>
      <c r="AC842" s="76">
        <f t="shared" si="171"/>
        <v>2</v>
      </c>
      <c r="AD842" s="76" t="str">
        <f t="shared" si="172"/>
        <v/>
      </c>
      <c r="AE842" s="76" t="str">
        <f t="shared" si="173"/>
        <v/>
      </c>
      <c r="AF842" s="74">
        <f t="shared" si="174"/>
        <v>1477.375</v>
      </c>
      <c r="AG842" s="75" t="str">
        <f t="shared" si="175"/>
        <v>12:00</v>
      </c>
      <c r="AH842" s="74">
        <f t="shared" si="176"/>
        <v>34287.01</v>
      </c>
      <c r="AI842" s="73" t="str">
        <f t="shared" si="177"/>
        <v/>
      </c>
      <c r="AJ842" s="73" t="str">
        <f t="shared" si="178"/>
        <v/>
      </c>
      <c r="AK842" s="73" t="str">
        <f t="shared" si="179"/>
        <v/>
      </c>
      <c r="AL842" s="72" t="str">
        <f t="shared" si="180"/>
        <v/>
      </c>
      <c r="AM842" s="71" t="str">
        <f t="shared" si="181"/>
        <v/>
      </c>
    </row>
    <row r="843" spans="2:39" ht="12.75" customHeight="1" thickBot="1">
      <c r="B843" s="79">
        <v>44975</v>
      </c>
      <c r="C843" s="78">
        <f>'2019 PSUI Customer Load'!C843+'2019 PSUI Customer Gen'!C843</f>
        <v>1316.4649999999999</v>
      </c>
      <c r="D843" s="78">
        <f>'2019 PSUI Customer Load'!D843+'2019 PSUI Customer Gen'!D843</f>
        <v>1299.501</v>
      </c>
      <c r="E843" s="78">
        <f>'2019 PSUI Customer Load'!E843+'2019 PSUI Customer Gen'!E843</f>
        <v>1310.825</v>
      </c>
      <c r="F843" s="78">
        <f>'2019 PSUI Customer Load'!F843+'2019 PSUI Customer Gen'!F843</f>
        <v>1312.6889999999999</v>
      </c>
      <c r="G843" s="78">
        <f>'2019 PSUI Customer Load'!G843+'2019 PSUI Customer Gen'!G843</f>
        <v>1298.5899999999999</v>
      </c>
      <c r="H843" s="78">
        <f>'2019 PSUI Customer Load'!H843+'2019 PSUI Customer Gen'!H843</f>
        <v>1311.4589999999998</v>
      </c>
      <c r="I843" s="78">
        <f>'2019 PSUI Customer Load'!I843+'2019 PSUI Customer Gen'!I843</f>
        <v>1350.8429999999998</v>
      </c>
      <c r="J843" s="78">
        <f>'2019 PSUI Customer Load'!J843+'2019 PSUI Customer Gen'!J843</f>
        <v>1388.4950000000001</v>
      </c>
      <c r="K843" s="78">
        <f>'2019 PSUI Customer Load'!K843+'2019 PSUI Customer Gen'!K843</f>
        <v>1370.933</v>
      </c>
      <c r="L843" s="78">
        <f>'2019 PSUI Customer Load'!L843+'2019 PSUI Customer Gen'!L843</f>
        <v>1340.154</v>
      </c>
      <c r="M843" s="78">
        <f>'2019 PSUI Customer Load'!M843+'2019 PSUI Customer Gen'!M843</f>
        <v>1341.165</v>
      </c>
      <c r="N843" s="78">
        <f>'2019 PSUI Customer Load'!N843+'2019 PSUI Customer Gen'!N843</f>
        <v>1321.9069999999999</v>
      </c>
      <c r="O843" s="78">
        <f>'2019 PSUI Customer Load'!O843+'2019 PSUI Customer Gen'!O843</f>
        <v>1317.357</v>
      </c>
      <c r="P843" s="78">
        <f>'2019 PSUI Customer Load'!P843+'2019 PSUI Customer Gen'!P843</f>
        <v>1307.232</v>
      </c>
      <c r="Q843" s="78">
        <f>'2019 PSUI Customer Load'!Q843+'2019 PSUI Customer Gen'!Q843</f>
        <v>1305.4660000000001</v>
      </c>
      <c r="R843" s="78">
        <f>'2019 PSUI Customer Load'!R843+'2019 PSUI Customer Gen'!R843</f>
        <v>1310.009</v>
      </c>
      <c r="S843" s="78">
        <f>'2019 PSUI Customer Load'!S843+'2019 PSUI Customer Gen'!S843</f>
        <v>1315.6569999999999</v>
      </c>
      <c r="T843" s="78">
        <f>'2019 PSUI Customer Load'!T843+'2019 PSUI Customer Gen'!T843</f>
        <v>1264.0150000000001</v>
      </c>
      <c r="U843" s="78">
        <f>'2019 PSUI Customer Load'!U843+'2019 PSUI Customer Gen'!U843</f>
        <v>1294.557</v>
      </c>
      <c r="V843" s="78">
        <f>'2019 PSUI Customer Load'!V843+'2019 PSUI Customer Gen'!V843</f>
        <v>1282.886</v>
      </c>
      <c r="W843" s="78">
        <f>'2019 PSUI Customer Load'!W843+'2019 PSUI Customer Gen'!W843</f>
        <v>1270.5740000000001</v>
      </c>
      <c r="X843" s="78">
        <f>'2019 PSUI Customer Load'!X843+'2019 PSUI Customer Gen'!X843</f>
        <v>1261.6960000000001</v>
      </c>
      <c r="Y843" s="78">
        <f>'2019 PSUI Customer Load'!Y843+'2019 PSUI Customer Gen'!Y843</f>
        <v>1252.03</v>
      </c>
      <c r="Z843" s="78">
        <f>'2019 PSUI Customer Load'!Z843+'2019 PSUI Customer Gen'!Z843</f>
        <v>1248.047</v>
      </c>
      <c r="AA843" s="86">
        <f t="shared" si="169"/>
        <v>1388.4950000000001</v>
      </c>
      <c r="AB843" s="77">
        <f t="shared" si="170"/>
        <v>2023</v>
      </c>
      <c r="AC843" s="76">
        <f t="shared" si="171"/>
        <v>2</v>
      </c>
      <c r="AD843" s="76" t="str">
        <f t="shared" si="172"/>
        <v/>
      </c>
      <c r="AE843" s="76" t="str">
        <f t="shared" si="173"/>
        <v/>
      </c>
      <c r="AF843" s="74">
        <f t="shared" si="174"/>
        <v>1388.4950000000001</v>
      </c>
      <c r="AG843" s="75" t="str">
        <f t="shared" si="175"/>
        <v>8:00</v>
      </c>
      <c r="AH843" s="74">
        <f t="shared" si="176"/>
        <v>32781.046999999991</v>
      </c>
      <c r="AI843" s="73" t="str">
        <f t="shared" si="177"/>
        <v/>
      </c>
      <c r="AJ843" s="73" t="str">
        <f t="shared" si="178"/>
        <v/>
      </c>
      <c r="AK843" s="73" t="str">
        <f t="shared" si="179"/>
        <v/>
      </c>
      <c r="AL843" s="72" t="str">
        <f t="shared" si="180"/>
        <v/>
      </c>
      <c r="AM843" s="71" t="str">
        <f t="shared" si="181"/>
        <v/>
      </c>
    </row>
    <row r="844" spans="2:39" ht="12.75" customHeight="1" thickBot="1">
      <c r="B844" s="79">
        <v>44976</v>
      </c>
      <c r="C844" s="78">
        <f>'2019 PSUI Customer Load'!C844+'2019 PSUI Customer Gen'!C844</f>
        <v>1233.9470000000001</v>
      </c>
      <c r="D844" s="78">
        <f>'2019 PSUI Customer Load'!D844+'2019 PSUI Customer Gen'!D844</f>
        <v>1220.675</v>
      </c>
      <c r="E844" s="78">
        <f>'2019 PSUI Customer Load'!E844+'2019 PSUI Customer Gen'!E844</f>
        <v>1220.6989999999998</v>
      </c>
      <c r="F844" s="78">
        <f>'2019 PSUI Customer Load'!F844+'2019 PSUI Customer Gen'!F844</f>
        <v>1215.03</v>
      </c>
      <c r="G844" s="78">
        <f>'2019 PSUI Customer Load'!G844+'2019 PSUI Customer Gen'!G844</f>
        <v>1219.825</v>
      </c>
      <c r="H844" s="78">
        <f>'2019 PSUI Customer Load'!H844+'2019 PSUI Customer Gen'!H844</f>
        <v>1232.5609999999999</v>
      </c>
      <c r="I844" s="78">
        <f>'2019 PSUI Customer Load'!I844+'2019 PSUI Customer Gen'!I844</f>
        <v>1269.3239999999998</v>
      </c>
      <c r="J844" s="78">
        <f>'2019 PSUI Customer Load'!J844+'2019 PSUI Customer Gen'!J844</f>
        <v>1308.5140000000001</v>
      </c>
      <c r="K844" s="78">
        <f>'2019 PSUI Customer Load'!K844+'2019 PSUI Customer Gen'!K844</f>
        <v>1299.162</v>
      </c>
      <c r="L844" s="78">
        <f>'2019 PSUI Customer Load'!L844+'2019 PSUI Customer Gen'!L844</f>
        <v>1298.26</v>
      </c>
      <c r="M844" s="78">
        <f>'2019 PSUI Customer Load'!M844+'2019 PSUI Customer Gen'!M844</f>
        <v>1314.8419999999999</v>
      </c>
      <c r="N844" s="78">
        <f>'2019 PSUI Customer Load'!N844+'2019 PSUI Customer Gen'!N844</f>
        <v>1300.4469999999999</v>
      </c>
      <c r="O844" s="78">
        <f>'2019 PSUI Customer Load'!O844+'2019 PSUI Customer Gen'!O844</f>
        <v>1286.473</v>
      </c>
      <c r="P844" s="78">
        <f>'2019 PSUI Customer Load'!P844+'2019 PSUI Customer Gen'!P844</f>
        <v>1283.768</v>
      </c>
      <c r="Q844" s="78">
        <f>'2019 PSUI Customer Load'!Q844+'2019 PSUI Customer Gen'!Q844</f>
        <v>1277.2550000000001</v>
      </c>
      <c r="R844" s="78">
        <f>'2019 PSUI Customer Load'!R844+'2019 PSUI Customer Gen'!R844</f>
        <v>1269.0229999999999</v>
      </c>
      <c r="S844" s="78">
        <f>'2019 PSUI Customer Load'!S844+'2019 PSUI Customer Gen'!S844</f>
        <v>1277.0740000000001</v>
      </c>
      <c r="T844" s="78">
        <f>'2019 PSUI Customer Load'!T844+'2019 PSUI Customer Gen'!T844</f>
        <v>1223.0359999999998</v>
      </c>
      <c r="U844" s="78">
        <f>'2019 PSUI Customer Load'!U844+'2019 PSUI Customer Gen'!U844</f>
        <v>1261.396</v>
      </c>
      <c r="V844" s="78">
        <f>'2019 PSUI Customer Load'!V844+'2019 PSUI Customer Gen'!V844</f>
        <v>1249.711</v>
      </c>
      <c r="W844" s="78">
        <f>'2019 PSUI Customer Load'!W844+'2019 PSUI Customer Gen'!W844</f>
        <v>1226.212</v>
      </c>
      <c r="X844" s="78">
        <f>'2019 PSUI Customer Load'!X844+'2019 PSUI Customer Gen'!X844</f>
        <v>1213.8030000000001</v>
      </c>
      <c r="Y844" s="78">
        <f>'2019 PSUI Customer Load'!Y844+'2019 PSUI Customer Gen'!Y844</f>
        <v>1205.1180000000002</v>
      </c>
      <c r="Z844" s="78">
        <f>'2019 PSUI Customer Load'!Z844+'2019 PSUI Customer Gen'!Z844</f>
        <v>1197.2659999999998</v>
      </c>
      <c r="AA844" s="86">
        <f t="shared" si="169"/>
        <v>1314.8419999999999</v>
      </c>
      <c r="AB844" s="77">
        <f t="shared" si="170"/>
        <v>2023</v>
      </c>
      <c r="AC844" s="76">
        <f t="shared" si="171"/>
        <v>2</v>
      </c>
      <c r="AD844" s="76" t="str">
        <f t="shared" si="172"/>
        <v/>
      </c>
      <c r="AE844" s="76" t="str">
        <f t="shared" si="173"/>
        <v/>
      </c>
      <c r="AF844" s="74">
        <f t="shared" si="174"/>
        <v>1314.8419999999999</v>
      </c>
      <c r="AG844" s="75" t="str">
        <f t="shared" si="175"/>
        <v>11:00</v>
      </c>
      <c r="AH844" s="74">
        <f t="shared" si="176"/>
        <v>31418.263000000003</v>
      </c>
      <c r="AI844" s="73" t="str">
        <f t="shared" si="177"/>
        <v/>
      </c>
      <c r="AJ844" s="73" t="str">
        <f t="shared" si="178"/>
        <v/>
      </c>
      <c r="AK844" s="73" t="str">
        <f t="shared" si="179"/>
        <v/>
      </c>
      <c r="AL844" s="72" t="str">
        <f t="shared" si="180"/>
        <v/>
      </c>
      <c r="AM844" s="71" t="str">
        <f t="shared" si="181"/>
        <v/>
      </c>
    </row>
    <row r="845" spans="2:39" ht="12.75" customHeight="1" thickBot="1">
      <c r="B845" s="79">
        <v>44977</v>
      </c>
      <c r="C845" s="78">
        <f>'2019 PSUI Customer Load'!C845+'2019 PSUI Customer Gen'!C845</f>
        <v>1195.0830000000001</v>
      </c>
      <c r="D845" s="78">
        <f>'2019 PSUI Customer Load'!D845+'2019 PSUI Customer Gen'!D845</f>
        <v>1193.367</v>
      </c>
      <c r="E845" s="78">
        <f>'2019 PSUI Customer Load'!E845+'2019 PSUI Customer Gen'!E845</f>
        <v>1197.0240000000001</v>
      </c>
      <c r="F845" s="78">
        <f>'2019 PSUI Customer Load'!F845+'2019 PSUI Customer Gen'!F845</f>
        <v>1218.441</v>
      </c>
      <c r="G845" s="78">
        <f>'2019 PSUI Customer Load'!G845+'2019 PSUI Customer Gen'!G845</f>
        <v>1201.481</v>
      </c>
      <c r="H845" s="78">
        <f>'2019 PSUI Customer Load'!H845+'2019 PSUI Customer Gen'!H845</f>
        <v>1209.6990000000001</v>
      </c>
      <c r="I845" s="78">
        <f>'2019 PSUI Customer Load'!I845+'2019 PSUI Customer Gen'!I845</f>
        <v>1238.6580000000001</v>
      </c>
      <c r="J845" s="78">
        <f>'2019 PSUI Customer Load'!J845+'2019 PSUI Customer Gen'!J845</f>
        <v>1292.0999999999999</v>
      </c>
      <c r="K845" s="78">
        <f>'2019 PSUI Customer Load'!K845+'2019 PSUI Customer Gen'!K845</f>
        <v>1293.347</v>
      </c>
      <c r="L845" s="78">
        <f>'2019 PSUI Customer Load'!L845+'2019 PSUI Customer Gen'!L845</f>
        <v>1309.059</v>
      </c>
      <c r="M845" s="78">
        <f>'2019 PSUI Customer Load'!M845+'2019 PSUI Customer Gen'!M845</f>
        <v>1345.7840000000001</v>
      </c>
      <c r="N845" s="78">
        <f>'2019 PSUI Customer Load'!N845+'2019 PSUI Customer Gen'!N845</f>
        <v>1339.7549999999999</v>
      </c>
      <c r="O845" s="78">
        <f>'2019 PSUI Customer Load'!O845+'2019 PSUI Customer Gen'!O845</f>
        <v>1298.3920000000001</v>
      </c>
      <c r="P845" s="78">
        <f>'2019 PSUI Customer Load'!P845+'2019 PSUI Customer Gen'!P845</f>
        <v>1288.0219999999999</v>
      </c>
      <c r="Q845" s="78">
        <f>'2019 PSUI Customer Load'!Q845+'2019 PSUI Customer Gen'!Q845</f>
        <v>1299.963</v>
      </c>
      <c r="R845" s="78">
        <f>'2019 PSUI Customer Load'!R845+'2019 PSUI Customer Gen'!R845</f>
        <v>1272.5059999999999</v>
      </c>
      <c r="S845" s="78">
        <f>'2019 PSUI Customer Load'!S845+'2019 PSUI Customer Gen'!S845</f>
        <v>1270.528</v>
      </c>
      <c r="T845" s="78">
        <f>'2019 PSUI Customer Load'!T845+'2019 PSUI Customer Gen'!T845</f>
        <v>1251.6479999999999</v>
      </c>
      <c r="U845" s="78">
        <f>'2019 PSUI Customer Load'!U845+'2019 PSUI Customer Gen'!U845</f>
        <v>1284.3390000000002</v>
      </c>
      <c r="V845" s="78">
        <f>'2019 PSUI Customer Load'!V845+'2019 PSUI Customer Gen'!V845</f>
        <v>1262.4849999999999</v>
      </c>
      <c r="W845" s="78">
        <f>'2019 PSUI Customer Load'!W845+'2019 PSUI Customer Gen'!W845</f>
        <v>1258.1970000000001</v>
      </c>
      <c r="X845" s="78">
        <f>'2019 PSUI Customer Load'!X845+'2019 PSUI Customer Gen'!X845</f>
        <v>1231.5260000000001</v>
      </c>
      <c r="Y845" s="78">
        <f>'2019 PSUI Customer Load'!Y845+'2019 PSUI Customer Gen'!Y845</f>
        <v>1231.3229999999999</v>
      </c>
      <c r="Z845" s="78">
        <f>'2019 PSUI Customer Load'!Z845+'2019 PSUI Customer Gen'!Z845</f>
        <v>1253.2369999999999</v>
      </c>
      <c r="AA845" s="86">
        <f t="shared" si="169"/>
        <v>1345.7840000000001</v>
      </c>
      <c r="AB845" s="77">
        <f t="shared" si="170"/>
        <v>2023</v>
      </c>
      <c r="AC845" s="76">
        <f t="shared" si="171"/>
        <v>2</v>
      </c>
      <c r="AD845" s="76" t="str">
        <f t="shared" si="172"/>
        <v/>
      </c>
      <c r="AE845" s="76" t="str">
        <f t="shared" si="173"/>
        <v/>
      </c>
      <c r="AF845" s="74">
        <f t="shared" si="174"/>
        <v>1345.7840000000001</v>
      </c>
      <c r="AG845" s="75" t="str">
        <f t="shared" si="175"/>
        <v>11:00</v>
      </c>
      <c r="AH845" s="74">
        <f t="shared" si="176"/>
        <v>31581.748</v>
      </c>
      <c r="AI845" s="73" t="str">
        <f t="shared" si="177"/>
        <v/>
      </c>
      <c r="AJ845" s="73" t="str">
        <f t="shared" si="178"/>
        <v/>
      </c>
      <c r="AK845" s="73" t="str">
        <f t="shared" si="179"/>
        <v/>
      </c>
      <c r="AL845" s="72" t="str">
        <f t="shared" si="180"/>
        <v/>
      </c>
      <c r="AM845" s="71" t="str">
        <f t="shared" si="181"/>
        <v/>
      </c>
    </row>
    <row r="846" spans="2:39" ht="12.75" customHeight="1" thickBot="1">
      <c r="B846" s="79">
        <v>44978</v>
      </c>
      <c r="C846" s="78">
        <f>'2019 PSUI Customer Load'!C846+'2019 PSUI Customer Gen'!C846</f>
        <v>1257.2460000000001</v>
      </c>
      <c r="D846" s="78">
        <f>'2019 PSUI Customer Load'!D846+'2019 PSUI Customer Gen'!D846</f>
        <v>1266.1469999999999</v>
      </c>
      <c r="E846" s="78">
        <f>'2019 PSUI Customer Load'!E846+'2019 PSUI Customer Gen'!E846</f>
        <v>1270.865</v>
      </c>
      <c r="F846" s="78">
        <f>'2019 PSUI Customer Load'!F846+'2019 PSUI Customer Gen'!F846</f>
        <v>1247.3050000000001</v>
      </c>
      <c r="G846" s="78">
        <f>'2019 PSUI Customer Load'!G846+'2019 PSUI Customer Gen'!G846</f>
        <v>1274.913</v>
      </c>
      <c r="H846" s="78">
        <f>'2019 PSUI Customer Load'!H846+'2019 PSUI Customer Gen'!H846</f>
        <v>1281.9190000000001</v>
      </c>
      <c r="I846" s="78">
        <f>'2019 PSUI Customer Load'!I846+'2019 PSUI Customer Gen'!I846</f>
        <v>1335.72</v>
      </c>
      <c r="J846" s="78">
        <f>'2019 PSUI Customer Load'!J846+'2019 PSUI Customer Gen'!J846</f>
        <v>1405.8290000000002</v>
      </c>
      <c r="K846" s="78">
        <f>'2019 PSUI Customer Load'!K846+'2019 PSUI Customer Gen'!K846</f>
        <v>1404.0419999999999</v>
      </c>
      <c r="L846" s="78">
        <f>'2019 PSUI Customer Load'!L846+'2019 PSUI Customer Gen'!L846</f>
        <v>1450.2070000000001</v>
      </c>
      <c r="M846" s="78">
        <f>'2019 PSUI Customer Load'!M846+'2019 PSUI Customer Gen'!M846</f>
        <v>1424.029</v>
      </c>
      <c r="N846" s="78">
        <f>'2019 PSUI Customer Load'!N846+'2019 PSUI Customer Gen'!N846</f>
        <v>1425.7269999999999</v>
      </c>
      <c r="O846" s="78">
        <f>'2019 PSUI Customer Load'!O846+'2019 PSUI Customer Gen'!O846</f>
        <v>1380.4079999999999</v>
      </c>
      <c r="P846" s="78">
        <f>'2019 PSUI Customer Load'!P846+'2019 PSUI Customer Gen'!P846</f>
        <v>1380.9349999999999</v>
      </c>
      <c r="Q846" s="78">
        <f>'2019 PSUI Customer Load'!Q846+'2019 PSUI Customer Gen'!Q846</f>
        <v>1376.7860000000001</v>
      </c>
      <c r="R846" s="78">
        <f>'2019 PSUI Customer Load'!R846+'2019 PSUI Customer Gen'!R846</f>
        <v>1378.4280000000001</v>
      </c>
      <c r="S846" s="78">
        <f>'2019 PSUI Customer Load'!S846+'2019 PSUI Customer Gen'!S846</f>
        <v>1335.675</v>
      </c>
      <c r="T846" s="78">
        <f>'2019 PSUI Customer Load'!T846+'2019 PSUI Customer Gen'!T846</f>
        <v>1286.8</v>
      </c>
      <c r="U846" s="78">
        <f>'2019 PSUI Customer Load'!U846+'2019 PSUI Customer Gen'!U846</f>
        <v>1291.752</v>
      </c>
      <c r="V846" s="78">
        <f>'2019 PSUI Customer Load'!V846+'2019 PSUI Customer Gen'!V846</f>
        <v>1272.4270000000001</v>
      </c>
      <c r="W846" s="78">
        <f>'2019 PSUI Customer Load'!W846+'2019 PSUI Customer Gen'!W846</f>
        <v>1252.211</v>
      </c>
      <c r="X846" s="78">
        <f>'2019 PSUI Customer Load'!X846+'2019 PSUI Customer Gen'!X846</f>
        <v>1249.704</v>
      </c>
      <c r="Y846" s="78">
        <f>'2019 PSUI Customer Load'!Y846+'2019 PSUI Customer Gen'!Y846</f>
        <v>1245.4929999999999</v>
      </c>
      <c r="Z846" s="78">
        <f>'2019 PSUI Customer Load'!Z846+'2019 PSUI Customer Gen'!Z846</f>
        <v>1231.9639999999999</v>
      </c>
      <c r="AA846" s="86">
        <f t="shared" si="169"/>
        <v>1450.2070000000001</v>
      </c>
      <c r="AB846" s="77">
        <f t="shared" si="170"/>
        <v>2023</v>
      </c>
      <c r="AC846" s="76">
        <f t="shared" si="171"/>
        <v>2</v>
      </c>
      <c r="AD846" s="76" t="str">
        <f t="shared" si="172"/>
        <v/>
      </c>
      <c r="AE846" s="76" t="str">
        <f t="shared" si="173"/>
        <v/>
      </c>
      <c r="AF846" s="74">
        <f t="shared" si="174"/>
        <v>1450.2070000000001</v>
      </c>
      <c r="AG846" s="75" t="str">
        <f t="shared" si="175"/>
        <v>10:00</v>
      </c>
      <c r="AH846" s="74">
        <f t="shared" si="176"/>
        <v>33176.739000000001</v>
      </c>
      <c r="AI846" s="73" t="str">
        <f t="shared" si="177"/>
        <v/>
      </c>
      <c r="AJ846" s="73" t="str">
        <f t="shared" si="178"/>
        <v/>
      </c>
      <c r="AK846" s="73" t="str">
        <f t="shared" si="179"/>
        <v/>
      </c>
      <c r="AL846" s="72" t="str">
        <f t="shared" si="180"/>
        <v/>
      </c>
      <c r="AM846" s="71" t="str">
        <f t="shared" si="181"/>
        <v/>
      </c>
    </row>
    <row r="847" spans="2:39" ht="12.75" customHeight="1" thickBot="1">
      <c r="B847" s="79">
        <v>44979</v>
      </c>
      <c r="C847" s="78">
        <f>'2019 PSUI Customer Load'!C847+'2019 PSUI Customer Gen'!C847</f>
        <v>1219.8340000000001</v>
      </c>
      <c r="D847" s="78">
        <f>'2019 PSUI Customer Load'!D847+'2019 PSUI Customer Gen'!D847</f>
        <v>1211.8599999999999</v>
      </c>
      <c r="E847" s="78">
        <f>'2019 PSUI Customer Load'!E847+'2019 PSUI Customer Gen'!E847</f>
        <v>1210.8510000000001</v>
      </c>
      <c r="F847" s="78">
        <f>'2019 PSUI Customer Load'!F847+'2019 PSUI Customer Gen'!F847</f>
        <v>1208.5110000000002</v>
      </c>
      <c r="G847" s="78">
        <f>'2019 PSUI Customer Load'!G847+'2019 PSUI Customer Gen'!G847</f>
        <v>1209.3620000000001</v>
      </c>
      <c r="H847" s="78">
        <f>'2019 PSUI Customer Load'!H847+'2019 PSUI Customer Gen'!H847</f>
        <v>1237.82</v>
      </c>
      <c r="I847" s="78">
        <f>'2019 PSUI Customer Load'!I847+'2019 PSUI Customer Gen'!I847</f>
        <v>1291.019</v>
      </c>
      <c r="J847" s="78">
        <f>'2019 PSUI Customer Load'!J847+'2019 PSUI Customer Gen'!J847</f>
        <v>1375.7469999999998</v>
      </c>
      <c r="K847" s="78">
        <f>'2019 PSUI Customer Load'!K847+'2019 PSUI Customer Gen'!K847</f>
        <v>1377.1209999999999</v>
      </c>
      <c r="L847" s="78">
        <f>'2019 PSUI Customer Load'!L847+'2019 PSUI Customer Gen'!L847</f>
        <v>1400.5129999999999</v>
      </c>
      <c r="M847" s="78">
        <f>'2019 PSUI Customer Load'!M847+'2019 PSUI Customer Gen'!M847</f>
        <v>1419.7259999999999</v>
      </c>
      <c r="N847" s="78">
        <f>'2019 PSUI Customer Load'!N847+'2019 PSUI Customer Gen'!N847</f>
        <v>1405.941</v>
      </c>
      <c r="O847" s="78">
        <f>'2019 PSUI Customer Load'!O847+'2019 PSUI Customer Gen'!O847</f>
        <v>1397.316</v>
      </c>
      <c r="P847" s="78">
        <f>'2019 PSUI Customer Load'!P847+'2019 PSUI Customer Gen'!P847</f>
        <v>1391.6689999999999</v>
      </c>
      <c r="Q847" s="78">
        <f>'2019 PSUI Customer Load'!Q847+'2019 PSUI Customer Gen'!Q847</f>
        <v>1382.316</v>
      </c>
      <c r="R847" s="78">
        <f>'2019 PSUI Customer Load'!R847+'2019 PSUI Customer Gen'!R847</f>
        <v>1379.0889999999999</v>
      </c>
      <c r="S847" s="78">
        <f>'2019 PSUI Customer Load'!S847+'2019 PSUI Customer Gen'!S847</f>
        <v>1346.0049999999999</v>
      </c>
      <c r="T847" s="78">
        <f>'2019 PSUI Customer Load'!T847+'2019 PSUI Customer Gen'!T847</f>
        <v>1307.3799999999999</v>
      </c>
      <c r="U847" s="78">
        <f>'2019 PSUI Customer Load'!U847+'2019 PSUI Customer Gen'!U847</f>
        <v>1321.0540000000001</v>
      </c>
      <c r="V847" s="78">
        <f>'2019 PSUI Customer Load'!V847+'2019 PSUI Customer Gen'!V847</f>
        <v>1283.5980000000002</v>
      </c>
      <c r="W847" s="78">
        <f>'2019 PSUI Customer Load'!W847+'2019 PSUI Customer Gen'!W847</f>
        <v>1284.8530000000001</v>
      </c>
      <c r="X847" s="78">
        <f>'2019 PSUI Customer Load'!X847+'2019 PSUI Customer Gen'!X847</f>
        <v>1269.05</v>
      </c>
      <c r="Y847" s="78">
        <f>'2019 PSUI Customer Load'!Y847+'2019 PSUI Customer Gen'!Y847</f>
        <v>1269.7070000000001</v>
      </c>
      <c r="Z847" s="78">
        <f>'2019 PSUI Customer Load'!Z847+'2019 PSUI Customer Gen'!Z847</f>
        <v>1259.615</v>
      </c>
      <c r="AA847" s="86">
        <f t="shared" si="169"/>
        <v>1419.7259999999999</v>
      </c>
      <c r="AB847" s="77">
        <f t="shared" si="170"/>
        <v>2023</v>
      </c>
      <c r="AC847" s="76">
        <f t="shared" si="171"/>
        <v>2</v>
      </c>
      <c r="AD847" s="76" t="str">
        <f t="shared" si="172"/>
        <v/>
      </c>
      <c r="AE847" s="76" t="str">
        <f t="shared" si="173"/>
        <v/>
      </c>
      <c r="AF847" s="74">
        <f t="shared" si="174"/>
        <v>1419.7259999999999</v>
      </c>
      <c r="AG847" s="75" t="str">
        <f t="shared" si="175"/>
        <v>11:00</v>
      </c>
      <c r="AH847" s="74">
        <f t="shared" si="176"/>
        <v>32879.683000000005</v>
      </c>
      <c r="AI847" s="73" t="str">
        <f t="shared" si="177"/>
        <v/>
      </c>
      <c r="AJ847" s="73" t="str">
        <f t="shared" si="178"/>
        <v/>
      </c>
      <c r="AK847" s="73" t="str">
        <f t="shared" si="179"/>
        <v/>
      </c>
      <c r="AL847" s="72" t="str">
        <f t="shared" si="180"/>
        <v/>
      </c>
      <c r="AM847" s="71" t="str">
        <f t="shared" si="181"/>
        <v/>
      </c>
    </row>
    <row r="848" spans="2:39" ht="12.75" customHeight="1" thickBot="1">
      <c r="B848" s="79">
        <v>44980</v>
      </c>
      <c r="C848" s="78">
        <f>'2019 PSUI Customer Load'!C848+'2019 PSUI Customer Gen'!C848</f>
        <v>1250.8699999999999</v>
      </c>
      <c r="D848" s="78">
        <f>'2019 PSUI Customer Load'!D848+'2019 PSUI Customer Gen'!D848</f>
        <v>1243.3969999999999</v>
      </c>
      <c r="E848" s="78">
        <f>'2019 PSUI Customer Load'!E848+'2019 PSUI Customer Gen'!E848</f>
        <v>1233.4479999999999</v>
      </c>
      <c r="F848" s="78">
        <f>'2019 PSUI Customer Load'!F848+'2019 PSUI Customer Gen'!F848</f>
        <v>1250.2850000000001</v>
      </c>
      <c r="G848" s="78">
        <f>'2019 PSUI Customer Load'!G848+'2019 PSUI Customer Gen'!G848</f>
        <v>1259.086</v>
      </c>
      <c r="H848" s="78">
        <f>'2019 PSUI Customer Load'!H848+'2019 PSUI Customer Gen'!H848</f>
        <v>1290.0060000000001</v>
      </c>
      <c r="I848" s="78">
        <f>'2019 PSUI Customer Load'!I848+'2019 PSUI Customer Gen'!I848</f>
        <v>1315.5059999999999</v>
      </c>
      <c r="J848" s="78">
        <f>'2019 PSUI Customer Load'!J848+'2019 PSUI Customer Gen'!J848</f>
        <v>1388.373</v>
      </c>
      <c r="K848" s="78">
        <f>'2019 PSUI Customer Load'!K848+'2019 PSUI Customer Gen'!K848</f>
        <v>1414.443</v>
      </c>
      <c r="L848" s="78">
        <f>'2019 PSUI Customer Load'!L848+'2019 PSUI Customer Gen'!L848</f>
        <v>1423.9780000000001</v>
      </c>
      <c r="M848" s="78">
        <f>'2019 PSUI Customer Load'!M848+'2019 PSUI Customer Gen'!M848</f>
        <v>1477.239</v>
      </c>
      <c r="N848" s="78">
        <f>'2019 PSUI Customer Load'!N848+'2019 PSUI Customer Gen'!N848</f>
        <v>1479.9840000000002</v>
      </c>
      <c r="O848" s="78">
        <f>'2019 PSUI Customer Load'!O848+'2019 PSUI Customer Gen'!O848</f>
        <v>1456.405</v>
      </c>
      <c r="P848" s="78">
        <f>'2019 PSUI Customer Load'!P848+'2019 PSUI Customer Gen'!P848</f>
        <v>1460.6999999999998</v>
      </c>
      <c r="Q848" s="78">
        <f>'2019 PSUI Customer Load'!Q848+'2019 PSUI Customer Gen'!Q848</f>
        <v>1434.0749999999998</v>
      </c>
      <c r="R848" s="78">
        <f>'2019 PSUI Customer Load'!R848+'2019 PSUI Customer Gen'!R848</f>
        <v>1439.4739999999999</v>
      </c>
      <c r="S848" s="78">
        <f>'2019 PSUI Customer Load'!S848+'2019 PSUI Customer Gen'!S848</f>
        <v>1401.4050000000002</v>
      </c>
      <c r="T848" s="78">
        <f>'2019 PSUI Customer Load'!T848+'2019 PSUI Customer Gen'!T848</f>
        <v>1348.3130000000001</v>
      </c>
      <c r="U848" s="78">
        <f>'2019 PSUI Customer Load'!U848+'2019 PSUI Customer Gen'!U848</f>
        <v>1328.259</v>
      </c>
      <c r="V848" s="78">
        <f>'2019 PSUI Customer Load'!V848+'2019 PSUI Customer Gen'!V848</f>
        <v>1308.6959999999999</v>
      </c>
      <c r="W848" s="78">
        <f>'2019 PSUI Customer Load'!W848+'2019 PSUI Customer Gen'!W848</f>
        <v>1275.431</v>
      </c>
      <c r="X848" s="78">
        <f>'2019 PSUI Customer Load'!X848+'2019 PSUI Customer Gen'!X848</f>
        <v>1277.1980000000001</v>
      </c>
      <c r="Y848" s="78">
        <f>'2019 PSUI Customer Load'!Y848+'2019 PSUI Customer Gen'!Y848</f>
        <v>1259.3700000000001</v>
      </c>
      <c r="Z848" s="78">
        <f>'2019 PSUI Customer Load'!Z848+'2019 PSUI Customer Gen'!Z848</f>
        <v>1249.528</v>
      </c>
      <c r="AA848" s="86">
        <f t="shared" si="169"/>
        <v>1479.9840000000002</v>
      </c>
      <c r="AB848" s="77">
        <f t="shared" si="170"/>
        <v>2023</v>
      </c>
      <c r="AC848" s="76">
        <f t="shared" si="171"/>
        <v>2</v>
      </c>
      <c r="AD848" s="76" t="str">
        <f t="shared" si="172"/>
        <v/>
      </c>
      <c r="AE848" s="76" t="str">
        <f t="shared" si="173"/>
        <v/>
      </c>
      <c r="AF848" s="74">
        <f t="shared" si="174"/>
        <v>1479.9840000000002</v>
      </c>
      <c r="AG848" s="75" t="str">
        <f t="shared" si="175"/>
        <v>12:00</v>
      </c>
      <c r="AH848" s="74">
        <f t="shared" si="176"/>
        <v>33745.452999999994</v>
      </c>
      <c r="AI848" s="73" t="str">
        <f t="shared" si="177"/>
        <v/>
      </c>
      <c r="AJ848" s="73" t="str">
        <f t="shared" si="178"/>
        <v/>
      </c>
      <c r="AK848" s="73" t="str">
        <f t="shared" si="179"/>
        <v/>
      </c>
      <c r="AL848" s="72" t="str">
        <f t="shared" si="180"/>
        <v/>
      </c>
      <c r="AM848" s="71" t="str">
        <f t="shared" si="181"/>
        <v/>
      </c>
    </row>
    <row r="849" spans="2:39" ht="12.75" customHeight="1" thickBot="1">
      <c r="B849" s="79">
        <v>44981</v>
      </c>
      <c r="C849" s="78">
        <f>'2019 PSUI Customer Load'!C849+'2019 PSUI Customer Gen'!C849</f>
        <v>1232.8410000000001</v>
      </c>
      <c r="D849" s="78">
        <f>'2019 PSUI Customer Load'!D849+'2019 PSUI Customer Gen'!D849</f>
        <v>1234.77</v>
      </c>
      <c r="E849" s="78">
        <f>'2019 PSUI Customer Load'!E849+'2019 PSUI Customer Gen'!E849</f>
        <v>1237.098</v>
      </c>
      <c r="F849" s="78">
        <f>'2019 PSUI Customer Load'!F849+'2019 PSUI Customer Gen'!F849</f>
        <v>1263.434</v>
      </c>
      <c r="G849" s="78">
        <f>'2019 PSUI Customer Load'!G849+'2019 PSUI Customer Gen'!G849</f>
        <v>1284.3889999999999</v>
      </c>
      <c r="H849" s="78">
        <f>'2019 PSUI Customer Load'!H849+'2019 PSUI Customer Gen'!H849</f>
        <v>1334.17</v>
      </c>
      <c r="I849" s="78">
        <f>'2019 PSUI Customer Load'!I849+'2019 PSUI Customer Gen'!I849</f>
        <v>1366.739</v>
      </c>
      <c r="J849" s="78">
        <f>'2019 PSUI Customer Load'!J849+'2019 PSUI Customer Gen'!J849</f>
        <v>1440.9530000000002</v>
      </c>
      <c r="K849" s="78">
        <f>'2019 PSUI Customer Load'!K849+'2019 PSUI Customer Gen'!K849</f>
        <v>1436.2729999999999</v>
      </c>
      <c r="L849" s="78">
        <f>'2019 PSUI Customer Load'!L849+'2019 PSUI Customer Gen'!L849</f>
        <v>1419.769</v>
      </c>
      <c r="M849" s="78">
        <f>'2019 PSUI Customer Load'!M849+'2019 PSUI Customer Gen'!M849</f>
        <v>1443.2560000000001</v>
      </c>
      <c r="N849" s="78">
        <f>'2019 PSUI Customer Load'!N849+'2019 PSUI Customer Gen'!N849</f>
        <v>1420.8130000000001</v>
      </c>
      <c r="O849" s="78">
        <f>'2019 PSUI Customer Load'!O849+'2019 PSUI Customer Gen'!O849</f>
        <v>1380.6010000000001</v>
      </c>
      <c r="P849" s="78">
        <f>'2019 PSUI Customer Load'!P849+'2019 PSUI Customer Gen'!P849</f>
        <v>1373.86</v>
      </c>
      <c r="Q849" s="78">
        <f>'2019 PSUI Customer Load'!Q849+'2019 PSUI Customer Gen'!Q849</f>
        <v>1373.557</v>
      </c>
      <c r="R849" s="78">
        <f>'2019 PSUI Customer Load'!R849+'2019 PSUI Customer Gen'!R849</f>
        <v>1378.4839999999999</v>
      </c>
      <c r="S849" s="78">
        <f>'2019 PSUI Customer Load'!S849+'2019 PSUI Customer Gen'!S849</f>
        <v>1359.9269999999999</v>
      </c>
      <c r="T849" s="78">
        <f>'2019 PSUI Customer Load'!T849+'2019 PSUI Customer Gen'!T849</f>
        <v>1310.857</v>
      </c>
      <c r="U849" s="78">
        <f>'2019 PSUI Customer Load'!U849+'2019 PSUI Customer Gen'!U849</f>
        <v>1316.5549999999998</v>
      </c>
      <c r="V849" s="78">
        <f>'2019 PSUI Customer Load'!V849+'2019 PSUI Customer Gen'!V849</f>
        <v>1327.0319999999999</v>
      </c>
      <c r="W849" s="78">
        <f>'2019 PSUI Customer Load'!W849+'2019 PSUI Customer Gen'!W849</f>
        <v>1307.6019999999999</v>
      </c>
      <c r="X849" s="78">
        <f>'2019 PSUI Customer Load'!X849+'2019 PSUI Customer Gen'!X849</f>
        <v>1311.192</v>
      </c>
      <c r="Y849" s="78">
        <f>'2019 PSUI Customer Load'!Y849+'2019 PSUI Customer Gen'!Y849</f>
        <v>1296.6880000000001</v>
      </c>
      <c r="Z849" s="78">
        <f>'2019 PSUI Customer Load'!Z849+'2019 PSUI Customer Gen'!Z849</f>
        <v>1256.6879999999999</v>
      </c>
      <c r="AA849" s="86">
        <f t="shared" si="169"/>
        <v>1443.2560000000001</v>
      </c>
      <c r="AB849" s="77">
        <f t="shared" si="170"/>
        <v>2023</v>
      </c>
      <c r="AC849" s="76">
        <f t="shared" si="171"/>
        <v>2</v>
      </c>
      <c r="AD849" s="76" t="str">
        <f t="shared" si="172"/>
        <v/>
      </c>
      <c r="AE849" s="76" t="str">
        <f t="shared" si="173"/>
        <v/>
      </c>
      <c r="AF849" s="74">
        <f t="shared" si="174"/>
        <v>1443.2560000000001</v>
      </c>
      <c r="AG849" s="75" t="str">
        <f t="shared" si="175"/>
        <v>11:00</v>
      </c>
      <c r="AH849" s="74">
        <f t="shared" si="176"/>
        <v>33550.803999999996</v>
      </c>
      <c r="AI849" s="73" t="str">
        <f t="shared" si="177"/>
        <v/>
      </c>
      <c r="AJ849" s="73" t="str">
        <f t="shared" si="178"/>
        <v/>
      </c>
      <c r="AK849" s="73" t="str">
        <f t="shared" si="179"/>
        <v/>
      </c>
      <c r="AL849" s="72" t="str">
        <f t="shared" si="180"/>
        <v/>
      </c>
      <c r="AM849" s="71" t="str">
        <f t="shared" si="181"/>
        <v/>
      </c>
    </row>
    <row r="850" spans="2:39" ht="12.75" customHeight="1" thickBot="1">
      <c r="B850" s="79">
        <v>44982</v>
      </c>
      <c r="C850" s="78">
        <f>'2019 PSUI Customer Load'!C850+'2019 PSUI Customer Gen'!C850</f>
        <v>1255.2049999999999</v>
      </c>
      <c r="D850" s="78">
        <f>'2019 PSUI Customer Load'!D850+'2019 PSUI Customer Gen'!D850</f>
        <v>1257.885</v>
      </c>
      <c r="E850" s="78">
        <f>'2019 PSUI Customer Load'!E850+'2019 PSUI Customer Gen'!E850</f>
        <v>1259.3480000000002</v>
      </c>
      <c r="F850" s="78">
        <f>'2019 PSUI Customer Load'!F850+'2019 PSUI Customer Gen'!F850</f>
        <v>1263.107</v>
      </c>
      <c r="G850" s="78">
        <f>'2019 PSUI Customer Load'!G850+'2019 PSUI Customer Gen'!G850</f>
        <v>1240.9569999999999</v>
      </c>
      <c r="H850" s="78">
        <f>'2019 PSUI Customer Load'!H850+'2019 PSUI Customer Gen'!H850</f>
        <v>1270.8820000000001</v>
      </c>
      <c r="I850" s="78">
        <f>'2019 PSUI Customer Load'!I850+'2019 PSUI Customer Gen'!I850</f>
        <v>1289.8589999999999</v>
      </c>
      <c r="J850" s="78">
        <f>'2019 PSUI Customer Load'!J850+'2019 PSUI Customer Gen'!J850</f>
        <v>1335.7839999999999</v>
      </c>
      <c r="K850" s="78">
        <f>'2019 PSUI Customer Load'!K850+'2019 PSUI Customer Gen'!K850</f>
        <v>1312.51</v>
      </c>
      <c r="L850" s="78">
        <f>'2019 PSUI Customer Load'!L850+'2019 PSUI Customer Gen'!L850</f>
        <v>1300.2249999999999</v>
      </c>
      <c r="M850" s="78">
        <f>'2019 PSUI Customer Load'!M850+'2019 PSUI Customer Gen'!M850</f>
        <v>1297.5409999999999</v>
      </c>
      <c r="N850" s="78">
        <f>'2019 PSUI Customer Load'!N850+'2019 PSUI Customer Gen'!N850</f>
        <v>1301.998</v>
      </c>
      <c r="O850" s="78">
        <f>'2019 PSUI Customer Load'!O850+'2019 PSUI Customer Gen'!O850</f>
        <v>1271.0060000000001</v>
      </c>
      <c r="P850" s="78">
        <f>'2019 PSUI Customer Load'!P850+'2019 PSUI Customer Gen'!P850</f>
        <v>1281.2829999999999</v>
      </c>
      <c r="Q850" s="78">
        <f>'2019 PSUI Customer Load'!Q850+'2019 PSUI Customer Gen'!Q850</f>
        <v>1251.961</v>
      </c>
      <c r="R850" s="78">
        <f>'2019 PSUI Customer Load'!R850+'2019 PSUI Customer Gen'!R850</f>
        <v>1250.777</v>
      </c>
      <c r="S850" s="78">
        <f>'2019 PSUI Customer Load'!S850+'2019 PSUI Customer Gen'!S850</f>
        <v>1232.9470000000001</v>
      </c>
      <c r="T850" s="78">
        <f>'2019 PSUI Customer Load'!T850+'2019 PSUI Customer Gen'!T850</f>
        <v>1187.3129999999999</v>
      </c>
      <c r="U850" s="78">
        <f>'2019 PSUI Customer Load'!U850+'2019 PSUI Customer Gen'!U850</f>
        <v>1214.1650000000002</v>
      </c>
      <c r="V850" s="78">
        <f>'2019 PSUI Customer Load'!V850+'2019 PSUI Customer Gen'!V850</f>
        <v>1211.6489999999999</v>
      </c>
      <c r="W850" s="78">
        <f>'2019 PSUI Customer Load'!W850+'2019 PSUI Customer Gen'!W850</f>
        <v>1224.204</v>
      </c>
      <c r="X850" s="78">
        <f>'2019 PSUI Customer Load'!X850+'2019 PSUI Customer Gen'!X850</f>
        <v>1205.576</v>
      </c>
      <c r="Y850" s="78">
        <f>'2019 PSUI Customer Load'!Y850+'2019 PSUI Customer Gen'!Y850</f>
        <v>1192.1600000000001</v>
      </c>
      <c r="Z850" s="78">
        <f>'2019 PSUI Customer Load'!Z850+'2019 PSUI Customer Gen'!Z850</f>
        <v>1181.06</v>
      </c>
      <c r="AA850" s="86">
        <f t="shared" si="169"/>
        <v>1335.7839999999999</v>
      </c>
      <c r="AB850" s="77">
        <f t="shared" si="170"/>
        <v>2023</v>
      </c>
      <c r="AC850" s="76">
        <f t="shared" si="171"/>
        <v>2</v>
      </c>
      <c r="AD850" s="76" t="str">
        <f t="shared" si="172"/>
        <v/>
      </c>
      <c r="AE850" s="76" t="str">
        <f t="shared" si="173"/>
        <v/>
      </c>
      <c r="AF850" s="74">
        <f t="shared" si="174"/>
        <v>1335.7839999999999</v>
      </c>
      <c r="AG850" s="75" t="str">
        <f t="shared" si="175"/>
        <v>8:00</v>
      </c>
      <c r="AH850" s="74">
        <f t="shared" si="176"/>
        <v>31425.186000000005</v>
      </c>
      <c r="AI850" s="73" t="str">
        <f t="shared" si="177"/>
        <v/>
      </c>
      <c r="AJ850" s="73" t="str">
        <f t="shared" si="178"/>
        <v/>
      </c>
      <c r="AK850" s="73" t="str">
        <f t="shared" si="179"/>
        <v/>
      </c>
      <c r="AL850" s="72" t="str">
        <f t="shared" si="180"/>
        <v/>
      </c>
      <c r="AM850" s="71" t="str">
        <f t="shared" si="181"/>
        <v/>
      </c>
    </row>
    <row r="851" spans="2:39" ht="12.75" customHeight="1" thickBot="1">
      <c r="B851" s="79">
        <v>44983</v>
      </c>
      <c r="C851" s="78">
        <f>'2019 PSUI Customer Load'!C851+'2019 PSUI Customer Gen'!C851</f>
        <v>1177.5339999999999</v>
      </c>
      <c r="D851" s="78">
        <f>'2019 PSUI Customer Load'!D851+'2019 PSUI Customer Gen'!D851</f>
        <v>1171.126</v>
      </c>
      <c r="E851" s="78">
        <f>'2019 PSUI Customer Load'!E851+'2019 PSUI Customer Gen'!E851</f>
        <v>1167.9960000000001</v>
      </c>
      <c r="F851" s="78">
        <f>'2019 PSUI Customer Load'!F851+'2019 PSUI Customer Gen'!F851</f>
        <v>1177.5650000000001</v>
      </c>
      <c r="G851" s="78">
        <f>'2019 PSUI Customer Load'!G851+'2019 PSUI Customer Gen'!G851</f>
        <v>1158.7850000000001</v>
      </c>
      <c r="H851" s="78">
        <f>'2019 PSUI Customer Load'!H851+'2019 PSUI Customer Gen'!H851</f>
        <v>1182.9380000000001</v>
      </c>
      <c r="I851" s="78">
        <f>'2019 PSUI Customer Load'!I851+'2019 PSUI Customer Gen'!I851</f>
        <v>1198.577</v>
      </c>
      <c r="J851" s="78">
        <f>'2019 PSUI Customer Load'!J851+'2019 PSUI Customer Gen'!J851</f>
        <v>1244.4279999999999</v>
      </c>
      <c r="K851" s="78">
        <f>'2019 PSUI Customer Load'!K851+'2019 PSUI Customer Gen'!K851</f>
        <v>1246.183</v>
      </c>
      <c r="L851" s="78">
        <f>'2019 PSUI Customer Load'!L851+'2019 PSUI Customer Gen'!L851</f>
        <v>1231.1410000000001</v>
      </c>
      <c r="M851" s="78">
        <f>'2019 PSUI Customer Load'!M851+'2019 PSUI Customer Gen'!M851</f>
        <v>1249.675</v>
      </c>
      <c r="N851" s="78">
        <f>'2019 PSUI Customer Load'!N851+'2019 PSUI Customer Gen'!N851</f>
        <v>1250.8820000000001</v>
      </c>
      <c r="O851" s="78">
        <f>'2019 PSUI Customer Load'!O851+'2019 PSUI Customer Gen'!O851</f>
        <v>1219.0149999999999</v>
      </c>
      <c r="P851" s="78">
        <f>'2019 PSUI Customer Load'!P851+'2019 PSUI Customer Gen'!P851</f>
        <v>1201.808</v>
      </c>
      <c r="Q851" s="78">
        <f>'2019 PSUI Customer Load'!Q851+'2019 PSUI Customer Gen'!Q851</f>
        <v>1186.0149999999999</v>
      </c>
      <c r="R851" s="78">
        <f>'2019 PSUI Customer Load'!R851+'2019 PSUI Customer Gen'!R851</f>
        <v>1188.7449999999999</v>
      </c>
      <c r="S851" s="78">
        <f>'2019 PSUI Customer Load'!S851+'2019 PSUI Customer Gen'!S851</f>
        <v>1168.797</v>
      </c>
      <c r="T851" s="78">
        <f>'2019 PSUI Customer Load'!T851+'2019 PSUI Customer Gen'!T851</f>
        <v>1149.7769999999998</v>
      </c>
      <c r="U851" s="78">
        <f>'2019 PSUI Customer Load'!U851+'2019 PSUI Customer Gen'!U851</f>
        <v>1166.124</v>
      </c>
      <c r="V851" s="78">
        <f>'2019 PSUI Customer Load'!V851+'2019 PSUI Customer Gen'!V851</f>
        <v>1173.3590000000002</v>
      </c>
      <c r="W851" s="78">
        <f>'2019 PSUI Customer Load'!W851+'2019 PSUI Customer Gen'!W851</f>
        <v>1171.7230000000002</v>
      </c>
      <c r="X851" s="78">
        <f>'2019 PSUI Customer Load'!X851+'2019 PSUI Customer Gen'!X851</f>
        <v>1167.2150000000001</v>
      </c>
      <c r="Y851" s="78">
        <f>'2019 PSUI Customer Load'!Y851+'2019 PSUI Customer Gen'!Y851</f>
        <v>1156.049</v>
      </c>
      <c r="Z851" s="78">
        <f>'2019 PSUI Customer Load'!Z851+'2019 PSUI Customer Gen'!Z851</f>
        <v>1166.3489999999999</v>
      </c>
      <c r="AA851" s="86">
        <f t="shared" si="169"/>
        <v>1250.8820000000001</v>
      </c>
      <c r="AB851" s="77">
        <f t="shared" si="170"/>
        <v>2023</v>
      </c>
      <c r="AC851" s="76">
        <f t="shared" si="171"/>
        <v>2</v>
      </c>
      <c r="AD851" s="76" t="str">
        <f t="shared" si="172"/>
        <v/>
      </c>
      <c r="AE851" s="76" t="str">
        <f t="shared" si="173"/>
        <v/>
      </c>
      <c r="AF851" s="74">
        <f t="shared" si="174"/>
        <v>1250.8820000000001</v>
      </c>
      <c r="AG851" s="75" t="str">
        <f t="shared" si="175"/>
        <v>12:00</v>
      </c>
      <c r="AH851" s="74">
        <f t="shared" si="176"/>
        <v>29822.687999999991</v>
      </c>
      <c r="AI851" s="73" t="str">
        <f t="shared" si="177"/>
        <v/>
      </c>
      <c r="AJ851" s="73" t="str">
        <f t="shared" si="178"/>
        <v/>
      </c>
      <c r="AK851" s="73" t="str">
        <f t="shared" si="179"/>
        <v/>
      </c>
      <c r="AL851" s="72" t="str">
        <f t="shared" si="180"/>
        <v/>
      </c>
      <c r="AM851" s="71" t="str">
        <f t="shared" si="181"/>
        <v/>
      </c>
    </row>
    <row r="852" spans="2:39" ht="12.75" customHeight="1" thickBot="1">
      <c r="B852" s="79">
        <v>44984</v>
      </c>
      <c r="C852" s="78">
        <f>'2019 PSUI Customer Load'!C852+'2019 PSUI Customer Gen'!C852</f>
        <v>1167.2230000000002</v>
      </c>
      <c r="D852" s="78">
        <f>'2019 PSUI Customer Load'!D852+'2019 PSUI Customer Gen'!D852</f>
        <v>1170.0649999999998</v>
      </c>
      <c r="E852" s="78">
        <f>'2019 PSUI Customer Load'!E852+'2019 PSUI Customer Gen'!E852</f>
        <v>1168.6970000000001</v>
      </c>
      <c r="F852" s="78">
        <f>'2019 PSUI Customer Load'!F852+'2019 PSUI Customer Gen'!F852</f>
        <v>1195.2969999999998</v>
      </c>
      <c r="G852" s="78">
        <f>'2019 PSUI Customer Load'!G852+'2019 PSUI Customer Gen'!G852</f>
        <v>1195.836</v>
      </c>
      <c r="H852" s="78">
        <f>'2019 PSUI Customer Load'!H852+'2019 PSUI Customer Gen'!H852</f>
        <v>1228.9560000000001</v>
      </c>
      <c r="I852" s="78">
        <f>'2019 PSUI Customer Load'!I852+'2019 PSUI Customer Gen'!I852</f>
        <v>1241.6469999999999</v>
      </c>
      <c r="J852" s="78">
        <f>'2019 PSUI Customer Load'!J852+'2019 PSUI Customer Gen'!J852</f>
        <v>1349.7929999999999</v>
      </c>
      <c r="K852" s="78">
        <f>'2019 PSUI Customer Load'!K852+'2019 PSUI Customer Gen'!K852</f>
        <v>1367.454</v>
      </c>
      <c r="L852" s="78">
        <f>'2019 PSUI Customer Load'!L852+'2019 PSUI Customer Gen'!L852</f>
        <v>1371.3489999999999</v>
      </c>
      <c r="M852" s="78">
        <f>'2019 PSUI Customer Load'!M852+'2019 PSUI Customer Gen'!M852</f>
        <v>1401.6389999999999</v>
      </c>
      <c r="N852" s="78">
        <f>'2019 PSUI Customer Load'!N852+'2019 PSUI Customer Gen'!N852</f>
        <v>1402.1109999999999</v>
      </c>
      <c r="O852" s="78">
        <f>'2019 PSUI Customer Load'!O852+'2019 PSUI Customer Gen'!O852</f>
        <v>1376.0159999999998</v>
      </c>
      <c r="P852" s="78">
        <f>'2019 PSUI Customer Load'!P852+'2019 PSUI Customer Gen'!P852</f>
        <v>1383.83</v>
      </c>
      <c r="Q852" s="78">
        <f>'2019 PSUI Customer Load'!Q852+'2019 PSUI Customer Gen'!Q852</f>
        <v>1381.009</v>
      </c>
      <c r="R852" s="78">
        <f>'2019 PSUI Customer Load'!R852+'2019 PSUI Customer Gen'!R852</f>
        <v>1382.383</v>
      </c>
      <c r="S852" s="78">
        <f>'2019 PSUI Customer Load'!S852+'2019 PSUI Customer Gen'!S852</f>
        <v>1349.5529999999999</v>
      </c>
      <c r="T852" s="78">
        <f>'2019 PSUI Customer Load'!T852+'2019 PSUI Customer Gen'!T852</f>
        <v>1298.1699999999998</v>
      </c>
      <c r="U852" s="78">
        <f>'2019 PSUI Customer Load'!U852+'2019 PSUI Customer Gen'!U852</f>
        <v>1311.1390000000001</v>
      </c>
      <c r="V852" s="78">
        <f>'2019 PSUI Customer Load'!V852+'2019 PSUI Customer Gen'!V852</f>
        <v>1281.2659999999998</v>
      </c>
      <c r="W852" s="78">
        <f>'2019 PSUI Customer Load'!W852+'2019 PSUI Customer Gen'!W852</f>
        <v>1262.5229999999999</v>
      </c>
      <c r="X852" s="78">
        <f>'2019 PSUI Customer Load'!X852+'2019 PSUI Customer Gen'!X852</f>
        <v>1235.4279999999999</v>
      </c>
      <c r="Y852" s="78">
        <f>'2019 PSUI Customer Load'!Y852+'2019 PSUI Customer Gen'!Y852</f>
        <v>1222.961</v>
      </c>
      <c r="Z852" s="78">
        <f>'2019 PSUI Customer Load'!Z852+'2019 PSUI Customer Gen'!Z852</f>
        <v>1178.0250000000001</v>
      </c>
      <c r="AA852" s="86">
        <f t="shared" si="169"/>
        <v>1402.1109999999999</v>
      </c>
      <c r="AB852" s="77">
        <f t="shared" si="170"/>
        <v>2023</v>
      </c>
      <c r="AC852" s="76">
        <f t="shared" si="171"/>
        <v>2</v>
      </c>
      <c r="AD852" s="76" t="str">
        <f t="shared" si="172"/>
        <v/>
      </c>
      <c r="AE852" s="76" t="str">
        <f t="shared" si="173"/>
        <v/>
      </c>
      <c r="AF852" s="74">
        <f t="shared" si="174"/>
        <v>1402.1109999999999</v>
      </c>
      <c r="AG852" s="75" t="str">
        <f t="shared" si="175"/>
        <v>12:00</v>
      </c>
      <c r="AH852" s="74">
        <f t="shared" si="176"/>
        <v>32324.481</v>
      </c>
      <c r="AI852" s="73" t="str">
        <f t="shared" si="177"/>
        <v/>
      </c>
      <c r="AJ852" s="73" t="str">
        <f t="shared" si="178"/>
        <v/>
      </c>
      <c r="AK852" s="73" t="str">
        <f t="shared" si="179"/>
        <v/>
      </c>
      <c r="AL852" s="72" t="str">
        <f t="shared" si="180"/>
        <v/>
      </c>
      <c r="AM852" s="71" t="str">
        <f t="shared" si="181"/>
        <v/>
      </c>
    </row>
    <row r="853" spans="2:39" ht="12.75" customHeight="1" thickBot="1">
      <c r="B853" s="79">
        <v>44985</v>
      </c>
      <c r="C853" s="78">
        <f>'2019 PSUI Customer Load'!C853+'2019 PSUI Customer Gen'!C853</f>
        <v>1162.8340000000001</v>
      </c>
      <c r="D853" s="78">
        <f>'2019 PSUI Customer Load'!D853+'2019 PSUI Customer Gen'!D853</f>
        <v>1156.039</v>
      </c>
      <c r="E853" s="78">
        <f>'2019 PSUI Customer Load'!E853+'2019 PSUI Customer Gen'!E853</f>
        <v>1144.3429999999998</v>
      </c>
      <c r="F853" s="78">
        <f>'2019 PSUI Customer Load'!F853+'2019 PSUI Customer Gen'!F853</f>
        <v>1159.0440000000001</v>
      </c>
      <c r="G853" s="78">
        <f>'2019 PSUI Customer Load'!G853+'2019 PSUI Customer Gen'!G853</f>
        <v>1156.374</v>
      </c>
      <c r="H853" s="78">
        <f>'2019 PSUI Customer Load'!H853+'2019 PSUI Customer Gen'!H853</f>
        <v>1179.875</v>
      </c>
      <c r="I853" s="78">
        <f>'2019 PSUI Customer Load'!I853+'2019 PSUI Customer Gen'!I853</f>
        <v>1233.355</v>
      </c>
      <c r="J853" s="78">
        <f>'2019 PSUI Customer Load'!J853+'2019 PSUI Customer Gen'!J853</f>
        <v>1318.826</v>
      </c>
      <c r="K853" s="78">
        <f>'2019 PSUI Customer Load'!K853+'2019 PSUI Customer Gen'!K853</f>
        <v>1265.027</v>
      </c>
      <c r="L853" s="78">
        <f>'2019 PSUI Customer Load'!L853+'2019 PSUI Customer Gen'!L853</f>
        <v>1404.2820000000002</v>
      </c>
      <c r="M853" s="78">
        <f>'2019 PSUI Customer Load'!M853+'2019 PSUI Customer Gen'!M853</f>
        <v>1368.021</v>
      </c>
      <c r="N853" s="78">
        <f>'2019 PSUI Customer Load'!N853+'2019 PSUI Customer Gen'!N853</f>
        <v>1415.645</v>
      </c>
      <c r="O853" s="78">
        <f>'2019 PSUI Customer Load'!O853+'2019 PSUI Customer Gen'!O853</f>
        <v>1410.6200000000001</v>
      </c>
      <c r="P853" s="78">
        <f>'2019 PSUI Customer Load'!P853+'2019 PSUI Customer Gen'!P853</f>
        <v>1410.3340000000001</v>
      </c>
      <c r="Q853" s="78">
        <f>'2019 PSUI Customer Load'!Q853+'2019 PSUI Customer Gen'!Q853</f>
        <v>1393.569</v>
      </c>
      <c r="R853" s="78">
        <f>'2019 PSUI Customer Load'!R853+'2019 PSUI Customer Gen'!R853</f>
        <v>1409.7900000000002</v>
      </c>
      <c r="S853" s="78">
        <f>'2019 PSUI Customer Load'!S853+'2019 PSUI Customer Gen'!S853</f>
        <v>1356.374</v>
      </c>
      <c r="T853" s="78">
        <f>'2019 PSUI Customer Load'!T853+'2019 PSUI Customer Gen'!T853</f>
        <v>1309.9929999999999</v>
      </c>
      <c r="U853" s="78">
        <f>'2019 PSUI Customer Load'!U853+'2019 PSUI Customer Gen'!U853</f>
        <v>1316.2260000000001</v>
      </c>
      <c r="V853" s="78">
        <f>'2019 PSUI Customer Load'!V853+'2019 PSUI Customer Gen'!V853</f>
        <v>1291.7729999999999</v>
      </c>
      <c r="W853" s="78">
        <f>'2019 PSUI Customer Load'!W853+'2019 PSUI Customer Gen'!W853</f>
        <v>1281.0050000000001</v>
      </c>
      <c r="X853" s="78">
        <f>'2019 PSUI Customer Load'!X853+'2019 PSUI Customer Gen'!X853</f>
        <v>1277.2729999999999</v>
      </c>
      <c r="Y853" s="78">
        <f>'2019 PSUI Customer Load'!Y853+'2019 PSUI Customer Gen'!Y853</f>
        <v>1257.125</v>
      </c>
      <c r="Z853" s="78">
        <f>'2019 PSUI Customer Load'!Z853+'2019 PSUI Customer Gen'!Z853</f>
        <v>1220.126</v>
      </c>
      <c r="AA853" s="86">
        <f t="shared" si="169"/>
        <v>1415.645</v>
      </c>
      <c r="AB853" s="77">
        <f t="shared" si="170"/>
        <v>2023</v>
      </c>
      <c r="AC853" s="76">
        <f t="shared" si="171"/>
        <v>2</v>
      </c>
      <c r="AD853" s="76" t="str">
        <f t="shared" si="172"/>
        <v>2023-2</v>
      </c>
      <c r="AE853" s="76">
        <f t="shared" si="173"/>
        <v>2</v>
      </c>
      <c r="AF853" s="74">
        <f t="shared" si="174"/>
        <v>1415.645</v>
      </c>
      <c r="AG853" s="75" t="str">
        <f t="shared" si="175"/>
        <v>12:00</v>
      </c>
      <c r="AH853" s="74">
        <f t="shared" si="176"/>
        <v>32313.518000000004</v>
      </c>
      <c r="AI853" s="73">
        <f t="shared" si="177"/>
        <v>40011.069999999985</v>
      </c>
      <c r="AJ853" s="73">
        <f t="shared" si="178"/>
        <v>1603.4190000000001</v>
      </c>
      <c r="AK853" s="73">
        <f t="shared" si="179"/>
        <v>36958.386999999995</v>
      </c>
      <c r="AL853" s="72">
        <f t="shared" si="180"/>
        <v>44958</v>
      </c>
      <c r="AM853" s="71" t="str">
        <f t="shared" si="181"/>
        <v>8:00</v>
      </c>
    </row>
    <row r="854" spans="2:39" ht="12.75" customHeight="1" thickBot="1">
      <c r="B854" s="79">
        <v>44986</v>
      </c>
      <c r="C854" s="78">
        <f>'2019 PSUI Customer Load'!C854+'2019 PSUI Customer Gen'!C854</f>
        <v>1213.769</v>
      </c>
      <c r="D854" s="78">
        <f>'2019 PSUI Customer Load'!D854+'2019 PSUI Customer Gen'!D854</f>
        <v>1173.624</v>
      </c>
      <c r="E854" s="78">
        <f>'2019 PSUI Customer Load'!E854+'2019 PSUI Customer Gen'!E854</f>
        <v>1184.1210000000001</v>
      </c>
      <c r="F854" s="78">
        <f>'2019 PSUI Customer Load'!F854+'2019 PSUI Customer Gen'!F854</f>
        <v>1204.4579999999999</v>
      </c>
      <c r="G854" s="78">
        <f>'2019 PSUI Customer Load'!G854+'2019 PSUI Customer Gen'!G854</f>
        <v>1202.8699999999999</v>
      </c>
      <c r="H854" s="78">
        <f>'2019 PSUI Customer Load'!H854+'2019 PSUI Customer Gen'!H854</f>
        <v>1229.7569999999998</v>
      </c>
      <c r="I854" s="78">
        <f>'2019 PSUI Customer Load'!I854+'2019 PSUI Customer Gen'!I854</f>
        <v>1127.0219999999999</v>
      </c>
      <c r="J854" s="78">
        <f>'2019 PSUI Customer Load'!J854+'2019 PSUI Customer Gen'!J854</f>
        <v>1335.5</v>
      </c>
      <c r="K854" s="78">
        <f>'2019 PSUI Customer Load'!K854+'2019 PSUI Customer Gen'!K854</f>
        <v>1354.75</v>
      </c>
      <c r="L854" s="78">
        <f>'2019 PSUI Customer Load'!L854+'2019 PSUI Customer Gen'!L854</f>
        <v>1390.83</v>
      </c>
      <c r="M854" s="78">
        <f>'2019 PSUI Customer Load'!M854+'2019 PSUI Customer Gen'!M854</f>
        <v>1394.44</v>
      </c>
      <c r="N854" s="78">
        <f>'2019 PSUI Customer Load'!N854+'2019 PSUI Customer Gen'!N854</f>
        <v>1405.25</v>
      </c>
      <c r="O854" s="78">
        <f>'2019 PSUI Customer Load'!O854+'2019 PSUI Customer Gen'!O854</f>
        <v>1341.9</v>
      </c>
      <c r="P854" s="78">
        <f>'2019 PSUI Customer Load'!P854+'2019 PSUI Customer Gen'!P854</f>
        <v>1358.88</v>
      </c>
      <c r="Q854" s="78">
        <f>'2019 PSUI Customer Load'!Q854+'2019 PSUI Customer Gen'!Q854</f>
        <v>1341.38</v>
      </c>
      <c r="R854" s="78">
        <f>'2019 PSUI Customer Load'!R854+'2019 PSUI Customer Gen'!R854</f>
        <v>1309.1400000000001</v>
      </c>
      <c r="S854" s="78">
        <f>'2019 PSUI Customer Load'!S854+'2019 PSUI Customer Gen'!S854</f>
        <v>1319.78</v>
      </c>
      <c r="T854" s="78">
        <f>'2019 PSUI Customer Load'!T854+'2019 PSUI Customer Gen'!T854</f>
        <v>1229.55</v>
      </c>
      <c r="U854" s="78">
        <f>'2019 PSUI Customer Load'!U854+'2019 PSUI Customer Gen'!U854</f>
        <v>1262.8399999999999</v>
      </c>
      <c r="V854" s="78">
        <f>'2019 PSUI Customer Load'!V854+'2019 PSUI Customer Gen'!V854</f>
        <v>1247.79</v>
      </c>
      <c r="W854" s="78">
        <f>'2019 PSUI Customer Load'!W854+'2019 PSUI Customer Gen'!W854</f>
        <v>1237.3900000000001</v>
      </c>
      <c r="X854" s="78">
        <f>'2019 PSUI Customer Load'!X854+'2019 PSUI Customer Gen'!X854</f>
        <v>1214.19</v>
      </c>
      <c r="Y854" s="78">
        <f>'2019 PSUI Customer Load'!Y854+'2019 PSUI Customer Gen'!Y854</f>
        <v>1212.68</v>
      </c>
      <c r="Z854" s="78">
        <f>'2019 PSUI Customer Load'!Z854+'2019 PSUI Customer Gen'!Z854</f>
        <v>1181.53</v>
      </c>
      <c r="AA854" s="86">
        <f t="shared" si="169"/>
        <v>1405.25</v>
      </c>
      <c r="AB854" s="77">
        <f t="shared" si="170"/>
        <v>2023</v>
      </c>
      <c r="AC854" s="76">
        <f t="shared" si="171"/>
        <v>3</v>
      </c>
      <c r="AD854" s="76" t="str">
        <f t="shared" si="172"/>
        <v/>
      </c>
      <c r="AE854" s="76" t="str">
        <f t="shared" si="173"/>
        <v/>
      </c>
      <c r="AF854" s="74">
        <f t="shared" si="174"/>
        <v>1405.25</v>
      </c>
      <c r="AG854" s="75" t="str">
        <f t="shared" si="175"/>
        <v>12:00</v>
      </c>
      <c r="AH854" s="74">
        <f t="shared" si="176"/>
        <v>31878.690999999999</v>
      </c>
      <c r="AI854" s="73" t="str">
        <f t="shared" si="177"/>
        <v/>
      </c>
      <c r="AJ854" s="73" t="str">
        <f t="shared" si="178"/>
        <v/>
      </c>
      <c r="AK854" s="73" t="str">
        <f t="shared" si="179"/>
        <v/>
      </c>
      <c r="AL854" s="72" t="str">
        <f t="shared" si="180"/>
        <v/>
      </c>
      <c r="AM854" s="71" t="str">
        <f t="shared" si="181"/>
        <v/>
      </c>
    </row>
    <row r="855" spans="2:39" ht="12.75" customHeight="1" thickBot="1">
      <c r="B855" s="79">
        <v>44987</v>
      </c>
      <c r="C855" s="78">
        <f>'2019 PSUI Customer Load'!C855+'2019 PSUI Customer Gen'!C855</f>
        <v>1173.55</v>
      </c>
      <c r="D855" s="78">
        <f>'2019 PSUI Customer Load'!D855+'2019 PSUI Customer Gen'!D855</f>
        <v>1167.1099999999999</v>
      </c>
      <c r="E855" s="78">
        <f>'2019 PSUI Customer Load'!E855+'2019 PSUI Customer Gen'!E855</f>
        <v>1164.42</v>
      </c>
      <c r="F855" s="78">
        <f>'2019 PSUI Customer Load'!F855+'2019 PSUI Customer Gen'!F855</f>
        <v>1174.8499999999999</v>
      </c>
      <c r="G855" s="78">
        <f>'2019 PSUI Customer Load'!G855+'2019 PSUI Customer Gen'!G855</f>
        <v>1184.23</v>
      </c>
      <c r="H855" s="78">
        <f>'2019 PSUI Customer Load'!H855+'2019 PSUI Customer Gen'!H855</f>
        <v>1203.1600000000001</v>
      </c>
      <c r="I855" s="78">
        <f>'2019 PSUI Customer Load'!I855+'2019 PSUI Customer Gen'!I855</f>
        <v>1232</v>
      </c>
      <c r="J855" s="78">
        <f>'2019 PSUI Customer Load'!J855+'2019 PSUI Customer Gen'!J855</f>
        <v>1325.83</v>
      </c>
      <c r="K855" s="78">
        <f>'2019 PSUI Customer Load'!K855+'2019 PSUI Customer Gen'!K855</f>
        <v>1356.74</v>
      </c>
      <c r="L855" s="78">
        <f>'2019 PSUI Customer Load'!L855+'2019 PSUI Customer Gen'!L855</f>
        <v>1373.54</v>
      </c>
      <c r="M855" s="78">
        <f>'2019 PSUI Customer Load'!M855+'2019 PSUI Customer Gen'!M855</f>
        <v>1389.33</v>
      </c>
      <c r="N855" s="78">
        <f>'2019 PSUI Customer Load'!N855+'2019 PSUI Customer Gen'!N855</f>
        <v>1380.05</v>
      </c>
      <c r="O855" s="78">
        <f>'2019 PSUI Customer Load'!O855+'2019 PSUI Customer Gen'!O855</f>
        <v>1377.99</v>
      </c>
      <c r="P855" s="78">
        <f>'2019 PSUI Customer Load'!P855+'2019 PSUI Customer Gen'!P855</f>
        <v>1360.03</v>
      </c>
      <c r="Q855" s="78">
        <f>'2019 PSUI Customer Load'!Q855+'2019 PSUI Customer Gen'!Q855</f>
        <v>1349.98</v>
      </c>
      <c r="R855" s="78">
        <f>'2019 PSUI Customer Load'!R855+'2019 PSUI Customer Gen'!R855</f>
        <v>1347.92</v>
      </c>
      <c r="S855" s="78">
        <f>'2019 PSUI Customer Load'!S855+'2019 PSUI Customer Gen'!S855</f>
        <v>1332.42</v>
      </c>
      <c r="T855" s="78">
        <f>'2019 PSUI Customer Load'!T855+'2019 PSUI Customer Gen'!T855</f>
        <v>1258.6400000000001</v>
      </c>
      <c r="U855" s="78">
        <f>'2019 PSUI Customer Load'!U855+'2019 PSUI Customer Gen'!U855</f>
        <v>1280.0899999999999</v>
      </c>
      <c r="V855" s="78">
        <f>'2019 PSUI Customer Load'!V855+'2019 PSUI Customer Gen'!V855</f>
        <v>1236.52</v>
      </c>
      <c r="W855" s="78">
        <f>'2019 PSUI Customer Load'!W855+'2019 PSUI Customer Gen'!W855</f>
        <v>1200.05</v>
      </c>
      <c r="X855" s="78">
        <f>'2019 PSUI Customer Load'!X855+'2019 PSUI Customer Gen'!X855</f>
        <v>1224.0899999999999</v>
      </c>
      <c r="Y855" s="78">
        <f>'2019 PSUI Customer Load'!Y855+'2019 PSUI Customer Gen'!Y855</f>
        <v>1226.6099999999999</v>
      </c>
      <c r="Z855" s="78">
        <f>'2019 PSUI Customer Load'!Z855+'2019 PSUI Customer Gen'!Z855</f>
        <v>1190.95</v>
      </c>
      <c r="AA855" s="86">
        <f t="shared" si="169"/>
        <v>1389.33</v>
      </c>
      <c r="AB855" s="77">
        <f t="shared" si="170"/>
        <v>2023</v>
      </c>
      <c r="AC855" s="76">
        <f t="shared" si="171"/>
        <v>3</v>
      </c>
      <c r="AD855" s="76" t="str">
        <f t="shared" si="172"/>
        <v/>
      </c>
      <c r="AE855" s="76" t="str">
        <f t="shared" si="173"/>
        <v/>
      </c>
      <c r="AF855" s="74">
        <f t="shared" si="174"/>
        <v>1389.33</v>
      </c>
      <c r="AG855" s="75" t="str">
        <f t="shared" si="175"/>
        <v>11:00</v>
      </c>
      <c r="AH855" s="74">
        <f t="shared" si="176"/>
        <v>31899.429999999993</v>
      </c>
      <c r="AI855" s="73" t="str">
        <f t="shared" si="177"/>
        <v/>
      </c>
      <c r="AJ855" s="73" t="str">
        <f t="shared" si="178"/>
        <v/>
      </c>
      <c r="AK855" s="73" t="str">
        <f t="shared" si="179"/>
        <v/>
      </c>
      <c r="AL855" s="72" t="str">
        <f t="shared" si="180"/>
        <v/>
      </c>
      <c r="AM855" s="71" t="str">
        <f t="shared" si="181"/>
        <v/>
      </c>
    </row>
    <row r="856" spans="2:39" ht="12.75" customHeight="1" thickBot="1">
      <c r="B856" s="79">
        <v>44988</v>
      </c>
      <c r="C856" s="78">
        <f>'2019 PSUI Customer Load'!C856+'2019 PSUI Customer Gen'!C856</f>
        <v>1059.97</v>
      </c>
      <c r="D856" s="78">
        <f>'2019 PSUI Customer Load'!D856+'2019 PSUI Customer Gen'!D856</f>
        <v>1102.22</v>
      </c>
      <c r="E856" s="78">
        <f>'2019 PSUI Customer Load'!E856+'2019 PSUI Customer Gen'!E856</f>
        <v>1181.6400000000001</v>
      </c>
      <c r="F856" s="78">
        <f>'2019 PSUI Customer Load'!F856+'2019 PSUI Customer Gen'!F856</f>
        <v>1158.6099999999999</v>
      </c>
      <c r="G856" s="78">
        <f>'2019 PSUI Customer Load'!G856+'2019 PSUI Customer Gen'!G856</f>
        <v>1160.8800000000001</v>
      </c>
      <c r="H856" s="78">
        <f>'2019 PSUI Customer Load'!H856+'2019 PSUI Customer Gen'!H856</f>
        <v>1173.1300000000001</v>
      </c>
      <c r="I856" s="78">
        <f>'2019 PSUI Customer Load'!I856+'2019 PSUI Customer Gen'!I856</f>
        <v>1215.45</v>
      </c>
      <c r="J856" s="78">
        <f>'2019 PSUI Customer Load'!J856+'2019 PSUI Customer Gen'!J856</f>
        <v>1310.93</v>
      </c>
      <c r="K856" s="78">
        <f>'2019 PSUI Customer Load'!K856+'2019 PSUI Customer Gen'!K856</f>
        <v>1329.79</v>
      </c>
      <c r="L856" s="78">
        <f>'2019 PSUI Customer Load'!L856+'2019 PSUI Customer Gen'!L856</f>
        <v>1355.94</v>
      </c>
      <c r="M856" s="78">
        <f>'2019 PSUI Customer Load'!M856+'2019 PSUI Customer Gen'!M856</f>
        <v>1384.22</v>
      </c>
      <c r="N856" s="78">
        <f>'2019 PSUI Customer Load'!N856+'2019 PSUI Customer Gen'!N856</f>
        <v>1394.47</v>
      </c>
      <c r="O856" s="78">
        <f>'2019 PSUI Customer Load'!O856+'2019 PSUI Customer Gen'!O856</f>
        <v>1340.29</v>
      </c>
      <c r="P856" s="78">
        <f>'2019 PSUI Customer Load'!P856+'2019 PSUI Customer Gen'!P856</f>
        <v>1355.76</v>
      </c>
      <c r="Q856" s="78">
        <f>'2019 PSUI Customer Load'!Q856+'2019 PSUI Customer Gen'!Q856</f>
        <v>1376.596</v>
      </c>
      <c r="R856" s="78">
        <f>'2019 PSUI Customer Load'!R856+'2019 PSUI Customer Gen'!R856</f>
        <v>1328.57</v>
      </c>
      <c r="S856" s="78">
        <f>'2019 PSUI Customer Load'!S856+'2019 PSUI Customer Gen'!S856</f>
        <v>1286.5999999999999</v>
      </c>
      <c r="T856" s="78">
        <f>'2019 PSUI Customer Load'!T856+'2019 PSUI Customer Gen'!T856</f>
        <v>1237.5</v>
      </c>
      <c r="U856" s="78">
        <f>'2019 PSUI Customer Load'!U856+'2019 PSUI Customer Gen'!U856</f>
        <v>1252.27</v>
      </c>
      <c r="V856" s="78">
        <f>'2019 PSUI Customer Load'!V856+'2019 PSUI Customer Gen'!V856</f>
        <v>1243.48</v>
      </c>
      <c r="W856" s="78">
        <f>'2019 PSUI Customer Load'!W856+'2019 PSUI Customer Gen'!W856</f>
        <v>1228.5999999999999</v>
      </c>
      <c r="X856" s="78">
        <f>'2019 PSUI Customer Load'!X856+'2019 PSUI Customer Gen'!X856</f>
        <v>1211.3900000000001</v>
      </c>
      <c r="Y856" s="78">
        <f>'2019 PSUI Customer Load'!Y856+'2019 PSUI Customer Gen'!Y856</f>
        <v>1175.48</v>
      </c>
      <c r="Z856" s="78">
        <f>'2019 PSUI Customer Load'!Z856+'2019 PSUI Customer Gen'!Z856</f>
        <v>1149.3699999999999</v>
      </c>
      <c r="AA856" s="86">
        <f t="shared" si="169"/>
        <v>1394.47</v>
      </c>
      <c r="AB856" s="77">
        <f t="shared" si="170"/>
        <v>2023</v>
      </c>
      <c r="AC856" s="76">
        <f t="shared" si="171"/>
        <v>3</v>
      </c>
      <c r="AD856" s="76" t="str">
        <f t="shared" si="172"/>
        <v/>
      </c>
      <c r="AE856" s="76" t="str">
        <f t="shared" si="173"/>
        <v/>
      </c>
      <c r="AF856" s="74">
        <f t="shared" si="174"/>
        <v>1394.47</v>
      </c>
      <c r="AG856" s="75" t="str">
        <f t="shared" si="175"/>
        <v>12:00</v>
      </c>
      <c r="AH856" s="74">
        <f t="shared" si="176"/>
        <v>31407.625999999993</v>
      </c>
      <c r="AI856" s="73" t="str">
        <f t="shared" si="177"/>
        <v/>
      </c>
      <c r="AJ856" s="73" t="str">
        <f t="shared" si="178"/>
        <v/>
      </c>
      <c r="AK856" s="73" t="str">
        <f t="shared" si="179"/>
        <v/>
      </c>
      <c r="AL856" s="72" t="str">
        <f t="shared" si="180"/>
        <v/>
      </c>
      <c r="AM856" s="71" t="str">
        <f t="shared" si="181"/>
        <v/>
      </c>
    </row>
    <row r="857" spans="2:39" ht="12.75" customHeight="1" thickBot="1">
      <c r="B857" s="79">
        <v>44989</v>
      </c>
      <c r="C857" s="78">
        <f>'2019 PSUI Customer Load'!C857+'2019 PSUI Customer Gen'!C857</f>
        <v>1150.45</v>
      </c>
      <c r="D857" s="78">
        <f>'2019 PSUI Customer Load'!D857+'2019 PSUI Customer Gen'!D857</f>
        <v>1138.94</v>
      </c>
      <c r="E857" s="78">
        <f>'2019 PSUI Customer Load'!E857+'2019 PSUI Customer Gen'!E857</f>
        <v>1145.31</v>
      </c>
      <c r="F857" s="78">
        <f>'2019 PSUI Customer Load'!F857+'2019 PSUI Customer Gen'!F857</f>
        <v>1137.8499999999999</v>
      </c>
      <c r="G857" s="78">
        <f>'2019 PSUI Customer Load'!G857+'2019 PSUI Customer Gen'!G857</f>
        <v>1146.1099999999999</v>
      </c>
      <c r="H857" s="78">
        <f>'2019 PSUI Customer Load'!H857+'2019 PSUI Customer Gen'!H857</f>
        <v>1175.3699999999999</v>
      </c>
      <c r="I857" s="78">
        <f>'2019 PSUI Customer Load'!I857+'2019 PSUI Customer Gen'!I857</f>
        <v>1173.6199999999999</v>
      </c>
      <c r="J857" s="78">
        <f>'2019 PSUI Customer Load'!J857+'2019 PSUI Customer Gen'!J857</f>
        <v>1215.94</v>
      </c>
      <c r="K857" s="78">
        <f>'2019 PSUI Customer Load'!K857+'2019 PSUI Customer Gen'!K857</f>
        <v>1240.54</v>
      </c>
      <c r="L857" s="78">
        <f>'2019 PSUI Customer Load'!L857+'2019 PSUI Customer Gen'!L857</f>
        <v>1213.8699999999999</v>
      </c>
      <c r="M857" s="78">
        <f>'2019 PSUI Customer Load'!M857+'2019 PSUI Customer Gen'!M857</f>
        <v>1233.54</v>
      </c>
      <c r="N857" s="78">
        <f>'2019 PSUI Customer Load'!N857+'2019 PSUI Customer Gen'!N857</f>
        <v>1228.57</v>
      </c>
      <c r="O857" s="78">
        <f>'2019 PSUI Customer Load'!O857+'2019 PSUI Customer Gen'!O857</f>
        <v>1214.1199999999999</v>
      </c>
      <c r="P857" s="78">
        <f>'2019 PSUI Customer Load'!P857+'2019 PSUI Customer Gen'!P857</f>
        <v>1206.28</v>
      </c>
      <c r="Q857" s="78">
        <f>'2019 PSUI Customer Load'!Q857+'2019 PSUI Customer Gen'!Q857</f>
        <v>1201.0999999999999</v>
      </c>
      <c r="R857" s="78">
        <f>'2019 PSUI Customer Load'!R857+'2019 PSUI Customer Gen'!R857</f>
        <v>1174.1500000000001</v>
      </c>
      <c r="S857" s="78">
        <f>'2019 PSUI Customer Load'!S857+'2019 PSUI Customer Gen'!S857</f>
        <v>1178.1400000000001</v>
      </c>
      <c r="T857" s="78">
        <f>'2019 PSUI Customer Load'!T857+'2019 PSUI Customer Gen'!T857</f>
        <v>1141.56</v>
      </c>
      <c r="U857" s="78">
        <f>'2019 PSUI Customer Load'!U857+'2019 PSUI Customer Gen'!U857</f>
        <v>1157.5899999999999</v>
      </c>
      <c r="V857" s="78">
        <f>'2019 PSUI Customer Load'!V857+'2019 PSUI Customer Gen'!V857</f>
        <v>1162.98</v>
      </c>
      <c r="W857" s="78">
        <f>'2019 PSUI Customer Load'!W857+'2019 PSUI Customer Gen'!W857</f>
        <v>1160.42</v>
      </c>
      <c r="X857" s="78">
        <f>'2019 PSUI Customer Load'!X857+'2019 PSUI Customer Gen'!X857</f>
        <v>1160.01</v>
      </c>
      <c r="Y857" s="78">
        <f>'2019 PSUI Customer Load'!Y857+'2019 PSUI Customer Gen'!Y857</f>
        <v>1149.19</v>
      </c>
      <c r="Z857" s="78">
        <f>'2019 PSUI Customer Load'!Z857+'2019 PSUI Customer Gen'!Z857</f>
        <v>1132.01</v>
      </c>
      <c r="AA857" s="86">
        <f t="shared" si="169"/>
        <v>1240.54</v>
      </c>
      <c r="AB857" s="77">
        <f t="shared" si="170"/>
        <v>2023</v>
      </c>
      <c r="AC857" s="76">
        <f t="shared" si="171"/>
        <v>3</v>
      </c>
      <c r="AD857" s="76" t="str">
        <f t="shared" si="172"/>
        <v/>
      </c>
      <c r="AE857" s="76" t="str">
        <f t="shared" si="173"/>
        <v/>
      </c>
      <c r="AF857" s="74">
        <f t="shared" si="174"/>
        <v>1240.54</v>
      </c>
      <c r="AG857" s="75" t="str">
        <f t="shared" si="175"/>
        <v>9:00</v>
      </c>
      <c r="AH857" s="74">
        <f t="shared" si="176"/>
        <v>29478.199999999993</v>
      </c>
      <c r="AI857" s="73" t="str">
        <f t="shared" si="177"/>
        <v/>
      </c>
      <c r="AJ857" s="73" t="str">
        <f t="shared" si="178"/>
        <v/>
      </c>
      <c r="AK857" s="73" t="str">
        <f t="shared" si="179"/>
        <v/>
      </c>
      <c r="AL857" s="72" t="str">
        <f t="shared" si="180"/>
        <v/>
      </c>
      <c r="AM857" s="71" t="str">
        <f t="shared" si="181"/>
        <v/>
      </c>
    </row>
    <row r="858" spans="2:39" ht="12.75" customHeight="1" thickBot="1">
      <c r="B858" s="79">
        <v>44990</v>
      </c>
      <c r="C858" s="78">
        <f>'2019 PSUI Customer Load'!C858+'2019 PSUI Customer Gen'!C858</f>
        <v>1132.8399999999999</v>
      </c>
      <c r="D858" s="78">
        <f>'2019 PSUI Customer Load'!D858+'2019 PSUI Customer Gen'!D858</f>
        <v>1124.79</v>
      </c>
      <c r="E858" s="78">
        <f>'2019 PSUI Customer Load'!E858+'2019 PSUI Customer Gen'!E858</f>
        <v>1126.3699999999999</v>
      </c>
      <c r="F858" s="78">
        <f>'2019 PSUI Customer Load'!F858+'2019 PSUI Customer Gen'!F858</f>
        <v>1113.81</v>
      </c>
      <c r="G858" s="78">
        <f>'2019 PSUI Customer Load'!G858+'2019 PSUI Customer Gen'!G858</f>
        <v>1119.4100000000001</v>
      </c>
      <c r="H858" s="78">
        <f>'2019 PSUI Customer Load'!H858+'2019 PSUI Customer Gen'!H858</f>
        <v>1135.8599999999999</v>
      </c>
      <c r="I858" s="78">
        <f>'2019 PSUI Customer Load'!I858+'2019 PSUI Customer Gen'!I858</f>
        <v>1153.67</v>
      </c>
      <c r="J858" s="78">
        <f>'2019 PSUI Customer Load'!J858+'2019 PSUI Customer Gen'!J858</f>
        <v>1200.01</v>
      </c>
      <c r="K858" s="78">
        <f>'2019 PSUI Customer Load'!K858+'2019 PSUI Customer Gen'!K858</f>
        <v>1201.52</v>
      </c>
      <c r="L858" s="78">
        <f>'2019 PSUI Customer Load'!L858+'2019 PSUI Customer Gen'!L858</f>
        <v>1200.57</v>
      </c>
      <c r="M858" s="78">
        <f>'2019 PSUI Customer Load'!M858+'2019 PSUI Customer Gen'!M858</f>
        <v>1207.1199999999999</v>
      </c>
      <c r="N858" s="78">
        <f>'2019 PSUI Customer Load'!N858+'2019 PSUI Customer Gen'!N858</f>
        <v>1218.49</v>
      </c>
      <c r="O858" s="78">
        <f>'2019 PSUI Customer Load'!O858+'2019 PSUI Customer Gen'!O858</f>
        <v>1187.45</v>
      </c>
      <c r="P858" s="78">
        <f>'2019 PSUI Customer Load'!P858+'2019 PSUI Customer Gen'!P858</f>
        <v>1195.74</v>
      </c>
      <c r="Q858" s="78">
        <f>'2019 PSUI Customer Load'!Q858+'2019 PSUI Customer Gen'!Q858</f>
        <v>1185.8</v>
      </c>
      <c r="R858" s="78">
        <f>'2019 PSUI Customer Load'!R858+'2019 PSUI Customer Gen'!R858</f>
        <v>1167.28</v>
      </c>
      <c r="S858" s="78">
        <f>'2019 PSUI Customer Load'!S858+'2019 PSUI Customer Gen'!S858</f>
        <v>1147.97</v>
      </c>
      <c r="T858" s="78">
        <f>'2019 PSUI Customer Load'!T858+'2019 PSUI Customer Gen'!T858</f>
        <v>1115.49</v>
      </c>
      <c r="U858" s="78">
        <f>'2019 PSUI Customer Load'!U858+'2019 PSUI Customer Gen'!U858</f>
        <v>1153.3900000000001</v>
      </c>
      <c r="V858" s="78">
        <f>'2019 PSUI Customer Load'!V858+'2019 PSUI Customer Gen'!V858</f>
        <v>1163.58</v>
      </c>
      <c r="W858" s="78">
        <f>'2019 PSUI Customer Load'!W858+'2019 PSUI Customer Gen'!W858</f>
        <v>1153.08</v>
      </c>
      <c r="X858" s="78">
        <f>'2019 PSUI Customer Load'!X858+'2019 PSUI Customer Gen'!X858</f>
        <v>1154.6500000000001</v>
      </c>
      <c r="Y858" s="78">
        <f>'2019 PSUI Customer Load'!Y858+'2019 PSUI Customer Gen'!Y858</f>
        <v>1152.55</v>
      </c>
      <c r="Z858" s="78">
        <f>'2019 PSUI Customer Load'!Z858+'2019 PSUI Customer Gen'!Z858</f>
        <v>1167.53</v>
      </c>
      <c r="AA858" s="86">
        <f t="shared" si="169"/>
        <v>1218.49</v>
      </c>
      <c r="AB858" s="77">
        <f t="shared" si="170"/>
        <v>2023</v>
      </c>
      <c r="AC858" s="76">
        <f t="shared" si="171"/>
        <v>3</v>
      </c>
      <c r="AD858" s="76" t="str">
        <f t="shared" si="172"/>
        <v/>
      </c>
      <c r="AE858" s="76" t="str">
        <f t="shared" si="173"/>
        <v/>
      </c>
      <c r="AF858" s="74">
        <f t="shared" si="174"/>
        <v>1218.49</v>
      </c>
      <c r="AG858" s="75" t="str">
        <f t="shared" si="175"/>
        <v>12:00</v>
      </c>
      <c r="AH858" s="74">
        <f t="shared" si="176"/>
        <v>29097.46</v>
      </c>
      <c r="AI858" s="73" t="str">
        <f t="shared" si="177"/>
        <v/>
      </c>
      <c r="AJ858" s="73" t="str">
        <f t="shared" si="178"/>
        <v/>
      </c>
      <c r="AK858" s="73" t="str">
        <f t="shared" si="179"/>
        <v/>
      </c>
      <c r="AL858" s="72" t="str">
        <f t="shared" si="180"/>
        <v/>
      </c>
      <c r="AM858" s="71" t="str">
        <f t="shared" si="181"/>
        <v/>
      </c>
    </row>
    <row r="859" spans="2:39" ht="12.75" customHeight="1" thickBot="1">
      <c r="B859" s="79">
        <v>44991</v>
      </c>
      <c r="C859" s="78">
        <f>'2019 PSUI Customer Load'!C859+'2019 PSUI Customer Gen'!C859</f>
        <v>1170.8599999999999</v>
      </c>
      <c r="D859" s="78">
        <f>'2019 PSUI Customer Load'!D859+'2019 PSUI Customer Gen'!D859</f>
        <v>1164.6199999999999</v>
      </c>
      <c r="E859" s="78">
        <f>'2019 PSUI Customer Load'!E859+'2019 PSUI Customer Gen'!E859</f>
        <v>1159.44</v>
      </c>
      <c r="F859" s="78">
        <f>'2019 PSUI Customer Load'!F859+'2019 PSUI Customer Gen'!F859</f>
        <v>1155.49</v>
      </c>
      <c r="G859" s="78">
        <f>'2019 PSUI Customer Load'!G859+'2019 PSUI Customer Gen'!G859</f>
        <v>1161.48</v>
      </c>
      <c r="H859" s="78">
        <f>'2019 PSUI Customer Load'!H859+'2019 PSUI Customer Gen'!H859</f>
        <v>1189.83</v>
      </c>
      <c r="I859" s="78">
        <f>'2019 PSUI Customer Load'!I859+'2019 PSUI Customer Gen'!I859</f>
        <v>1212.68</v>
      </c>
      <c r="J859" s="78">
        <f>'2019 PSUI Customer Load'!J859+'2019 PSUI Customer Gen'!J859</f>
        <v>1292.52</v>
      </c>
      <c r="K859" s="78">
        <f>'2019 PSUI Customer Load'!K859+'2019 PSUI Customer Gen'!K859</f>
        <v>1311.94</v>
      </c>
      <c r="L859" s="78">
        <f>'2019 PSUI Customer Load'!L859+'2019 PSUI Customer Gen'!L859</f>
        <v>1337.66</v>
      </c>
      <c r="M859" s="78">
        <f>'2019 PSUI Customer Load'!M859+'2019 PSUI Customer Gen'!M859</f>
        <v>1351.95</v>
      </c>
      <c r="N859" s="78">
        <f>'2019 PSUI Customer Load'!N859+'2019 PSUI Customer Gen'!N859</f>
        <v>1360.73</v>
      </c>
      <c r="O859" s="78">
        <f>'2019 PSUI Customer Load'!O859+'2019 PSUI Customer Gen'!O859</f>
        <v>1333.6</v>
      </c>
      <c r="P859" s="78">
        <f>'2019 PSUI Customer Load'!P859+'2019 PSUI Customer Gen'!P859</f>
        <v>1344.03</v>
      </c>
      <c r="Q859" s="78">
        <f>'2019 PSUI Customer Load'!Q859+'2019 PSUI Customer Gen'!Q859</f>
        <v>1343.4</v>
      </c>
      <c r="R859" s="78">
        <f>'2019 PSUI Customer Load'!R859+'2019 PSUI Customer Gen'!R859</f>
        <v>1337.32</v>
      </c>
      <c r="S859" s="78">
        <f>'2019 PSUI Customer Load'!S859+'2019 PSUI Customer Gen'!S859</f>
        <v>1302.8800000000001</v>
      </c>
      <c r="T859" s="78">
        <f>'2019 PSUI Customer Load'!T859+'2019 PSUI Customer Gen'!T859</f>
        <v>1254.8900000000001</v>
      </c>
      <c r="U859" s="78">
        <f>'2019 PSUI Customer Load'!U859+'2019 PSUI Customer Gen'!U859</f>
        <v>1247.1199999999999</v>
      </c>
      <c r="V859" s="78">
        <f>'2019 PSUI Customer Load'!V859+'2019 PSUI Customer Gen'!V859</f>
        <v>1234.94</v>
      </c>
      <c r="W859" s="78">
        <f>'2019 PSUI Customer Load'!W859+'2019 PSUI Customer Gen'!W859</f>
        <v>1215.3800000000001</v>
      </c>
      <c r="X859" s="78">
        <f>'2019 PSUI Customer Load'!X859+'2019 PSUI Customer Gen'!X859</f>
        <v>1206.24</v>
      </c>
      <c r="Y859" s="78">
        <f>'2019 PSUI Customer Load'!Y859+'2019 PSUI Customer Gen'!Y859</f>
        <v>1188.8499999999999</v>
      </c>
      <c r="Z859" s="78">
        <f>'2019 PSUI Customer Load'!Z859+'2019 PSUI Customer Gen'!Z859</f>
        <v>1177.02</v>
      </c>
      <c r="AA859" s="86">
        <f t="shared" ref="AA859:AA922" si="182">MAX(C859:Z859)</f>
        <v>1360.73</v>
      </c>
      <c r="AB859" s="77">
        <f t="shared" ref="AB859:AB922" si="183">YEAR(B859)</f>
        <v>2023</v>
      </c>
      <c r="AC859" s="76">
        <f t="shared" ref="AC859:AC922" si="184">MONTH(B859)</f>
        <v>3</v>
      </c>
      <c r="AD859" s="76" t="str">
        <f t="shared" ref="AD859:AD922" si="185">IF(AE859="","",AB859&amp;"-"&amp;AE859)</f>
        <v/>
      </c>
      <c r="AE859" s="76" t="str">
        <f t="shared" ref="AE859:AE922" si="186">IF(DAY(B859+1)=1,AC859,"")</f>
        <v/>
      </c>
      <c r="AF859" s="74">
        <f t="shared" ref="AF859:AF922" si="187">MAX(C859:AA859)</f>
        <v>1360.73</v>
      </c>
      <c r="AG859" s="75" t="str">
        <f t="shared" ref="AG859:AG922" si="188">INDEX($C$2:$Z$2,MATCH(AF859,C859:Z859,0))</f>
        <v>12:00</v>
      </c>
      <c r="AH859" s="74">
        <f t="shared" ref="AH859:AH922" si="189">SUM(C859:AA859)</f>
        <v>31415.600000000002</v>
      </c>
      <c r="AI859" s="73" t="str">
        <f t="shared" ref="AI859:AI922" si="190">IF(AE859&lt;&gt;"",SUMIFS(AF:AF,AC:AC,AC859,AB:AB,AB859),"")</f>
        <v/>
      </c>
      <c r="AJ859" s="73" t="str">
        <f t="shared" ref="AJ859:AJ922" si="191">IF(AI859="","",_xlfn.MAXIFS(AF:AF,AC:AC,AC859,AB:AB,AB859))</f>
        <v/>
      </c>
      <c r="AK859" s="73" t="str">
        <f t="shared" ref="AK859:AK922" si="192">IF(AI859="","",_xlfn.MAXIFS(AH:AH,AC:AC,AC859,AB:AB,AB859))</f>
        <v/>
      </c>
      <c r="AL859" s="72" t="str">
        <f t="shared" ref="AL859:AL922" si="193">IF(AI859&lt;&gt;"",INDEX(B:B,MATCH(AJ859,AF:AF,0)),"")</f>
        <v/>
      </c>
      <c r="AM859" s="71" t="str">
        <f t="shared" ref="AM859:AM922" si="194">IF(AI859&lt;&gt;"",INDEX(AG:AG,MATCH(AJ859,AF:AF,0)),"")</f>
        <v/>
      </c>
    </row>
    <row r="860" spans="2:39" ht="12.75" customHeight="1" thickBot="1">
      <c r="B860" s="79">
        <v>44992</v>
      </c>
      <c r="C860" s="78">
        <f>'2019 PSUI Customer Load'!C860+'2019 PSUI Customer Gen'!C860</f>
        <v>1161.48</v>
      </c>
      <c r="D860" s="78">
        <f>'2019 PSUI Customer Load'!D860+'2019 PSUI Customer Gen'!D860</f>
        <v>1158.57</v>
      </c>
      <c r="E860" s="78">
        <f>'2019 PSUI Customer Load'!E860+'2019 PSUI Customer Gen'!E860</f>
        <v>1155.46</v>
      </c>
      <c r="F860" s="78">
        <f>'2019 PSUI Customer Load'!F860+'2019 PSUI Customer Gen'!F860</f>
        <v>1140.27</v>
      </c>
      <c r="G860" s="78">
        <f>'2019 PSUI Customer Load'!G860+'2019 PSUI Customer Gen'!G860</f>
        <v>1167.1500000000001</v>
      </c>
      <c r="H860" s="78">
        <f>'2019 PSUI Customer Load'!H860+'2019 PSUI Customer Gen'!H860</f>
        <v>1182.1300000000001</v>
      </c>
      <c r="I860" s="78">
        <f>'2019 PSUI Customer Load'!I860+'2019 PSUI Customer Gen'!I860</f>
        <v>1224.72</v>
      </c>
      <c r="J860" s="78">
        <f>'2019 PSUI Customer Load'!J860+'2019 PSUI Customer Gen'!J860</f>
        <v>1303.4000000000001</v>
      </c>
      <c r="K860" s="78">
        <f>'2019 PSUI Customer Load'!K860+'2019 PSUI Customer Gen'!K860</f>
        <v>1327.38</v>
      </c>
      <c r="L860" s="78">
        <f>'2019 PSUI Customer Load'!L860+'2019 PSUI Customer Gen'!L860</f>
        <v>1333.78</v>
      </c>
      <c r="M860" s="78">
        <f>'2019 PSUI Customer Load'!M860+'2019 PSUI Customer Gen'!M860</f>
        <v>1351.91</v>
      </c>
      <c r="N860" s="78">
        <f>'2019 PSUI Customer Load'!N860+'2019 PSUI Customer Gen'!N860</f>
        <v>1354.64</v>
      </c>
      <c r="O860" s="78">
        <f>'2019 PSUI Customer Load'!O860+'2019 PSUI Customer Gen'!O860</f>
        <v>1318.07</v>
      </c>
      <c r="P860" s="78">
        <f>'2019 PSUI Customer Load'!P860+'2019 PSUI Customer Gen'!P860</f>
        <v>1331.54</v>
      </c>
      <c r="Q860" s="78">
        <f>'2019 PSUI Customer Load'!Q860+'2019 PSUI Customer Gen'!Q860</f>
        <v>1334.02</v>
      </c>
      <c r="R860" s="78">
        <f>'2019 PSUI Customer Load'!R860+'2019 PSUI Customer Gen'!R860</f>
        <v>1347.22</v>
      </c>
      <c r="S860" s="78">
        <f>'2019 PSUI Customer Load'!S860+'2019 PSUI Customer Gen'!S860</f>
        <v>1312.33</v>
      </c>
      <c r="T860" s="78">
        <f>'2019 PSUI Customer Load'!T860+'2019 PSUI Customer Gen'!T860</f>
        <v>1275.4000000000001</v>
      </c>
      <c r="U860" s="78">
        <f>'2019 PSUI Customer Load'!U860+'2019 PSUI Customer Gen'!U860</f>
        <v>1282.58</v>
      </c>
      <c r="V860" s="78">
        <f>'2019 PSUI Customer Load'!V860+'2019 PSUI Customer Gen'!V860</f>
        <v>1247.75</v>
      </c>
      <c r="W860" s="78">
        <f>'2019 PSUI Customer Load'!W860+'2019 PSUI Customer Gen'!W860</f>
        <v>1237.53</v>
      </c>
      <c r="X860" s="78">
        <f>'2019 PSUI Customer Load'!X860+'2019 PSUI Customer Gen'!X860</f>
        <v>1232.8399999999999</v>
      </c>
      <c r="Y860" s="78">
        <f>'2019 PSUI Customer Load'!Y860+'2019 PSUI Customer Gen'!Y860</f>
        <v>1220.21</v>
      </c>
      <c r="Z860" s="78">
        <f>'2019 PSUI Customer Load'!Z860+'2019 PSUI Customer Gen'!Z860</f>
        <v>1191.05</v>
      </c>
      <c r="AA860" s="86">
        <f t="shared" si="182"/>
        <v>1354.64</v>
      </c>
      <c r="AB860" s="77">
        <f t="shared" si="183"/>
        <v>2023</v>
      </c>
      <c r="AC860" s="76">
        <f t="shared" si="184"/>
        <v>3</v>
      </c>
      <c r="AD860" s="76" t="str">
        <f t="shared" si="185"/>
        <v/>
      </c>
      <c r="AE860" s="76" t="str">
        <f t="shared" si="186"/>
        <v/>
      </c>
      <c r="AF860" s="74">
        <f t="shared" si="187"/>
        <v>1354.64</v>
      </c>
      <c r="AG860" s="75" t="str">
        <f t="shared" si="188"/>
        <v>12:00</v>
      </c>
      <c r="AH860" s="74">
        <f t="shared" si="189"/>
        <v>31546.07</v>
      </c>
      <c r="AI860" s="73" t="str">
        <f t="shared" si="190"/>
        <v/>
      </c>
      <c r="AJ860" s="73" t="str">
        <f t="shared" si="191"/>
        <v/>
      </c>
      <c r="AK860" s="73" t="str">
        <f t="shared" si="192"/>
        <v/>
      </c>
      <c r="AL860" s="72" t="str">
        <f t="shared" si="193"/>
        <v/>
      </c>
      <c r="AM860" s="71" t="str">
        <f t="shared" si="194"/>
        <v/>
      </c>
    </row>
    <row r="861" spans="2:39" ht="12.75" customHeight="1" thickBot="1">
      <c r="B861" s="79">
        <v>44993</v>
      </c>
      <c r="C861" s="78">
        <f>'2019 PSUI Customer Load'!C861+'2019 PSUI Customer Gen'!C861</f>
        <v>1197.56</v>
      </c>
      <c r="D861" s="78">
        <f>'2019 PSUI Customer Load'!D861+'2019 PSUI Customer Gen'!D861</f>
        <v>1194.27</v>
      </c>
      <c r="E861" s="78">
        <f>'2019 PSUI Customer Load'!E861+'2019 PSUI Customer Gen'!E861</f>
        <v>1186.99</v>
      </c>
      <c r="F861" s="78">
        <f>'2019 PSUI Customer Load'!F861+'2019 PSUI Customer Gen'!F861</f>
        <v>1186.82</v>
      </c>
      <c r="G861" s="78">
        <f>'2019 PSUI Customer Load'!G861+'2019 PSUI Customer Gen'!G861</f>
        <v>1205.58</v>
      </c>
      <c r="H861" s="78">
        <f>'2019 PSUI Customer Load'!H861+'2019 PSUI Customer Gen'!H861</f>
        <v>1213.2</v>
      </c>
      <c r="I861" s="78">
        <f>'2019 PSUI Customer Load'!I861+'2019 PSUI Customer Gen'!I861</f>
        <v>1245.83</v>
      </c>
      <c r="J861" s="78">
        <f>'2019 PSUI Customer Load'!J861+'2019 PSUI Customer Gen'!J861</f>
        <v>1315.65</v>
      </c>
      <c r="K861" s="78">
        <f>'2019 PSUI Customer Load'!K861+'2019 PSUI Customer Gen'!K861</f>
        <v>1367.154</v>
      </c>
      <c r="L861" s="78">
        <f>'2019 PSUI Customer Load'!L861+'2019 PSUI Customer Gen'!L861</f>
        <v>1393.4459999999999</v>
      </c>
      <c r="M861" s="78">
        <f>'2019 PSUI Customer Load'!M861+'2019 PSUI Customer Gen'!M861</f>
        <v>1330.143</v>
      </c>
      <c r="N861" s="78">
        <f>'2019 PSUI Customer Load'!N861+'2019 PSUI Customer Gen'!N861</f>
        <v>1458.346</v>
      </c>
      <c r="O861" s="78">
        <f>'2019 PSUI Customer Load'!O861+'2019 PSUI Customer Gen'!O861</f>
        <v>1390.194</v>
      </c>
      <c r="P861" s="78">
        <f>'2019 PSUI Customer Load'!P861+'2019 PSUI Customer Gen'!P861</f>
        <v>1333.297</v>
      </c>
      <c r="Q861" s="78">
        <f>'2019 PSUI Customer Load'!Q861+'2019 PSUI Customer Gen'!Q861</f>
        <v>1348.24</v>
      </c>
      <c r="R861" s="78">
        <f>'2019 PSUI Customer Load'!R861+'2019 PSUI Customer Gen'!R861</f>
        <v>1312.19</v>
      </c>
      <c r="S861" s="78">
        <f>'2019 PSUI Customer Load'!S861+'2019 PSUI Customer Gen'!S861</f>
        <v>1310.6099999999999</v>
      </c>
      <c r="T861" s="78">
        <f>'2019 PSUI Customer Load'!T861+'2019 PSUI Customer Gen'!T861</f>
        <v>1249.71</v>
      </c>
      <c r="U861" s="78">
        <f>'2019 PSUI Customer Load'!U861+'2019 PSUI Customer Gen'!U861</f>
        <v>1252.76</v>
      </c>
      <c r="V861" s="78">
        <f>'2019 PSUI Customer Load'!V861+'2019 PSUI Customer Gen'!V861</f>
        <v>1237.32</v>
      </c>
      <c r="W861" s="78">
        <f>'2019 PSUI Customer Load'!W861+'2019 PSUI Customer Gen'!W861</f>
        <v>1219.3</v>
      </c>
      <c r="X861" s="78">
        <f>'2019 PSUI Customer Load'!X861+'2019 PSUI Customer Gen'!X861</f>
        <v>1227.6600000000001</v>
      </c>
      <c r="Y861" s="78">
        <f>'2019 PSUI Customer Load'!Y861+'2019 PSUI Customer Gen'!Y861</f>
        <v>1219.92</v>
      </c>
      <c r="Z861" s="78">
        <f>'2019 PSUI Customer Load'!Z861+'2019 PSUI Customer Gen'!Z861</f>
        <v>1205.6500000000001</v>
      </c>
      <c r="AA861" s="86">
        <f t="shared" si="182"/>
        <v>1458.346</v>
      </c>
      <c r="AB861" s="77">
        <f t="shared" si="183"/>
        <v>2023</v>
      </c>
      <c r="AC861" s="76">
        <f t="shared" si="184"/>
        <v>3</v>
      </c>
      <c r="AD861" s="76" t="str">
        <f t="shared" si="185"/>
        <v/>
      </c>
      <c r="AE861" s="76" t="str">
        <f t="shared" si="186"/>
        <v/>
      </c>
      <c r="AF861" s="74">
        <f t="shared" si="187"/>
        <v>1458.346</v>
      </c>
      <c r="AG861" s="75" t="str">
        <f t="shared" si="188"/>
        <v>12:00</v>
      </c>
      <c r="AH861" s="74">
        <f t="shared" si="189"/>
        <v>32060.185999999998</v>
      </c>
      <c r="AI861" s="73" t="str">
        <f t="shared" si="190"/>
        <v/>
      </c>
      <c r="AJ861" s="73" t="str">
        <f t="shared" si="191"/>
        <v/>
      </c>
      <c r="AK861" s="73" t="str">
        <f t="shared" si="192"/>
        <v/>
      </c>
      <c r="AL861" s="72" t="str">
        <f t="shared" si="193"/>
        <v/>
      </c>
      <c r="AM861" s="71" t="str">
        <f t="shared" si="194"/>
        <v/>
      </c>
    </row>
    <row r="862" spans="2:39" ht="12.75" customHeight="1" thickBot="1">
      <c r="B862" s="79">
        <v>44994</v>
      </c>
      <c r="C862" s="78">
        <f>'2019 PSUI Customer Load'!C862+'2019 PSUI Customer Gen'!C862</f>
        <v>1209.29</v>
      </c>
      <c r="D862" s="78">
        <f>'2019 PSUI Customer Load'!D862+'2019 PSUI Customer Gen'!D862</f>
        <v>1193.6099999999999</v>
      </c>
      <c r="E862" s="78">
        <f>'2019 PSUI Customer Load'!E862+'2019 PSUI Customer Gen'!E862</f>
        <v>1197.42</v>
      </c>
      <c r="F862" s="78">
        <f>'2019 PSUI Customer Load'!F862+'2019 PSUI Customer Gen'!F862</f>
        <v>1207.1500000000001</v>
      </c>
      <c r="G862" s="78">
        <f>'2019 PSUI Customer Load'!G862+'2019 PSUI Customer Gen'!G862</f>
        <v>1204.28</v>
      </c>
      <c r="H862" s="78">
        <f>'2019 PSUI Customer Load'!H862+'2019 PSUI Customer Gen'!H862</f>
        <v>1227.8</v>
      </c>
      <c r="I862" s="78">
        <f>'2019 PSUI Customer Load'!I862+'2019 PSUI Customer Gen'!I862</f>
        <v>1263.8900000000001</v>
      </c>
      <c r="J862" s="78">
        <f>'2019 PSUI Customer Load'!J862+'2019 PSUI Customer Gen'!J862</f>
        <v>1328.25</v>
      </c>
      <c r="K862" s="78">
        <f>'2019 PSUI Customer Load'!K862+'2019 PSUI Customer Gen'!K862</f>
        <v>1352.3</v>
      </c>
      <c r="L862" s="78">
        <f>'2019 PSUI Customer Load'!L862+'2019 PSUI Customer Gen'!L862</f>
        <v>1357.97</v>
      </c>
      <c r="M862" s="78">
        <f>'2019 PSUI Customer Load'!M862+'2019 PSUI Customer Gen'!M862</f>
        <v>1379.42</v>
      </c>
      <c r="N862" s="78">
        <f>'2019 PSUI Customer Load'!N862+'2019 PSUI Customer Gen'!N862</f>
        <v>1403.61</v>
      </c>
      <c r="O862" s="78">
        <f>'2019 PSUI Customer Load'!O862+'2019 PSUI Customer Gen'!O862</f>
        <v>1355.27</v>
      </c>
      <c r="P862" s="78">
        <f>'2019 PSUI Customer Load'!P862+'2019 PSUI Customer Gen'!P862</f>
        <v>1353.24</v>
      </c>
      <c r="Q862" s="78">
        <f>'2019 PSUI Customer Load'!Q862+'2019 PSUI Customer Gen'!Q862</f>
        <v>1344.39</v>
      </c>
      <c r="R862" s="78">
        <f>'2019 PSUI Customer Load'!R862+'2019 PSUI Customer Gen'!R862</f>
        <v>1339.49</v>
      </c>
      <c r="S862" s="78">
        <f>'2019 PSUI Customer Load'!S862+'2019 PSUI Customer Gen'!S862</f>
        <v>1309.77</v>
      </c>
      <c r="T862" s="78">
        <f>'2019 PSUI Customer Load'!T862+'2019 PSUI Customer Gen'!T862</f>
        <v>1242.78</v>
      </c>
      <c r="U862" s="78">
        <f>'2019 PSUI Customer Load'!U862+'2019 PSUI Customer Gen'!U862</f>
        <v>1241.03</v>
      </c>
      <c r="V862" s="78">
        <f>'2019 PSUI Customer Load'!V862+'2019 PSUI Customer Gen'!V862</f>
        <v>1215.6600000000001</v>
      </c>
      <c r="W862" s="78">
        <f>'2019 PSUI Customer Load'!W862+'2019 PSUI Customer Gen'!W862</f>
        <v>1218.6300000000001</v>
      </c>
      <c r="X862" s="78">
        <f>'2019 PSUI Customer Load'!X862+'2019 PSUI Customer Gen'!X862</f>
        <v>1213.56</v>
      </c>
      <c r="Y862" s="78">
        <f>'2019 PSUI Customer Load'!Y862+'2019 PSUI Customer Gen'!Y862</f>
        <v>1195.81</v>
      </c>
      <c r="Z862" s="78">
        <f>'2019 PSUI Customer Load'!Z862+'2019 PSUI Customer Gen'!Z862</f>
        <v>1176.32</v>
      </c>
      <c r="AA862" s="86">
        <f t="shared" si="182"/>
        <v>1403.61</v>
      </c>
      <c r="AB862" s="77">
        <f t="shared" si="183"/>
        <v>2023</v>
      </c>
      <c r="AC862" s="76">
        <f t="shared" si="184"/>
        <v>3</v>
      </c>
      <c r="AD862" s="76" t="str">
        <f t="shared" si="185"/>
        <v/>
      </c>
      <c r="AE862" s="76" t="str">
        <f t="shared" si="186"/>
        <v/>
      </c>
      <c r="AF862" s="74">
        <f t="shared" si="187"/>
        <v>1403.61</v>
      </c>
      <c r="AG862" s="75" t="str">
        <f t="shared" si="188"/>
        <v>12:00</v>
      </c>
      <c r="AH862" s="74">
        <f t="shared" si="189"/>
        <v>31934.550000000003</v>
      </c>
      <c r="AI862" s="73" t="str">
        <f t="shared" si="190"/>
        <v/>
      </c>
      <c r="AJ862" s="73" t="str">
        <f t="shared" si="191"/>
        <v/>
      </c>
      <c r="AK862" s="73" t="str">
        <f t="shared" si="192"/>
        <v/>
      </c>
      <c r="AL862" s="72" t="str">
        <f t="shared" si="193"/>
        <v/>
      </c>
      <c r="AM862" s="71" t="str">
        <f t="shared" si="194"/>
        <v/>
      </c>
    </row>
    <row r="863" spans="2:39" ht="12.75" customHeight="1" thickBot="1">
      <c r="B863" s="79">
        <v>44995</v>
      </c>
      <c r="C863" s="78">
        <f>'2019 PSUI Customer Load'!C863+'2019 PSUI Customer Gen'!C863</f>
        <v>1157.7</v>
      </c>
      <c r="D863" s="78">
        <f>'2019 PSUI Customer Load'!D863+'2019 PSUI Customer Gen'!D863</f>
        <v>1155.46</v>
      </c>
      <c r="E863" s="78">
        <f>'2019 PSUI Customer Load'!E863+'2019 PSUI Customer Gen'!E863</f>
        <v>1148.81</v>
      </c>
      <c r="F863" s="78">
        <f>'2019 PSUI Customer Load'!F863+'2019 PSUI Customer Gen'!F863</f>
        <v>1159.3800000000001</v>
      </c>
      <c r="G863" s="78">
        <f>'2019 PSUI Customer Load'!G863+'2019 PSUI Customer Gen'!G863</f>
        <v>1154.1600000000001</v>
      </c>
      <c r="H863" s="78">
        <f>'2019 PSUI Customer Load'!H863+'2019 PSUI Customer Gen'!H863</f>
        <v>1178.1400000000001</v>
      </c>
      <c r="I863" s="78">
        <f>'2019 PSUI Customer Load'!I863+'2019 PSUI Customer Gen'!I863</f>
        <v>1208.3399999999999</v>
      </c>
      <c r="J863" s="78">
        <f>'2019 PSUI Customer Load'!J863+'2019 PSUI Customer Gen'!J863</f>
        <v>1314.95</v>
      </c>
      <c r="K863" s="78">
        <f>'2019 PSUI Customer Load'!K863+'2019 PSUI Customer Gen'!K863</f>
        <v>1338.75</v>
      </c>
      <c r="L863" s="78">
        <f>'2019 PSUI Customer Load'!L863+'2019 PSUI Customer Gen'!L863</f>
        <v>1341.38</v>
      </c>
      <c r="M863" s="78">
        <f>'2019 PSUI Customer Load'!M863+'2019 PSUI Customer Gen'!M863</f>
        <v>1360.24</v>
      </c>
      <c r="N863" s="78">
        <f>'2019 PSUI Customer Load'!N863+'2019 PSUI Customer Gen'!N863</f>
        <v>1379.77</v>
      </c>
      <c r="O863" s="78">
        <f>'2019 PSUI Customer Load'!O863+'2019 PSUI Customer Gen'!O863</f>
        <v>1380.26</v>
      </c>
      <c r="P863" s="78">
        <f>'2019 PSUI Customer Load'!P863+'2019 PSUI Customer Gen'!P863</f>
        <v>1440.92</v>
      </c>
      <c r="Q863" s="78">
        <f>'2019 PSUI Customer Load'!Q863+'2019 PSUI Customer Gen'!Q863</f>
        <v>1423.2630000000001</v>
      </c>
      <c r="R863" s="78">
        <f>'2019 PSUI Customer Load'!R863+'2019 PSUI Customer Gen'!R863</f>
        <v>1405.35</v>
      </c>
      <c r="S863" s="78">
        <f>'2019 PSUI Customer Load'!S863+'2019 PSUI Customer Gen'!S863</f>
        <v>1364.16</v>
      </c>
      <c r="T863" s="78">
        <f>'2019 PSUI Customer Load'!T863+'2019 PSUI Customer Gen'!T863</f>
        <v>1308.02</v>
      </c>
      <c r="U863" s="78">
        <f>'2019 PSUI Customer Load'!U863+'2019 PSUI Customer Gen'!U863</f>
        <v>1299.8</v>
      </c>
      <c r="V863" s="78">
        <f>'2019 PSUI Customer Load'!V863+'2019 PSUI Customer Gen'!V863</f>
        <v>1304.03</v>
      </c>
      <c r="W863" s="78">
        <f>'2019 PSUI Customer Load'!W863+'2019 PSUI Customer Gen'!W863</f>
        <v>1311.07</v>
      </c>
      <c r="X863" s="78">
        <f>'2019 PSUI Customer Load'!X863+'2019 PSUI Customer Gen'!X863</f>
        <v>1271.0999999999999</v>
      </c>
      <c r="Y863" s="78">
        <f>'2019 PSUI Customer Load'!Y863+'2019 PSUI Customer Gen'!Y863</f>
        <v>1251.8499999999999</v>
      </c>
      <c r="Z863" s="78">
        <f>'2019 PSUI Customer Load'!Z863+'2019 PSUI Customer Gen'!Z863</f>
        <v>1243.24</v>
      </c>
      <c r="AA863" s="86">
        <f t="shared" si="182"/>
        <v>1440.92</v>
      </c>
      <c r="AB863" s="77">
        <f t="shared" si="183"/>
        <v>2023</v>
      </c>
      <c r="AC863" s="76">
        <f t="shared" si="184"/>
        <v>3</v>
      </c>
      <c r="AD863" s="76" t="str">
        <f t="shared" si="185"/>
        <v/>
      </c>
      <c r="AE863" s="76" t="str">
        <f t="shared" si="186"/>
        <v/>
      </c>
      <c r="AF863" s="74">
        <f t="shared" si="187"/>
        <v>1440.92</v>
      </c>
      <c r="AG863" s="75" t="str">
        <f t="shared" si="188"/>
        <v>14:00</v>
      </c>
      <c r="AH863" s="74">
        <f t="shared" si="189"/>
        <v>32341.062999999995</v>
      </c>
      <c r="AI863" s="73" t="str">
        <f t="shared" si="190"/>
        <v/>
      </c>
      <c r="AJ863" s="73" t="str">
        <f t="shared" si="191"/>
        <v/>
      </c>
      <c r="AK863" s="73" t="str">
        <f t="shared" si="192"/>
        <v/>
      </c>
      <c r="AL863" s="72" t="str">
        <f t="shared" si="193"/>
        <v/>
      </c>
      <c r="AM863" s="71" t="str">
        <f t="shared" si="194"/>
        <v/>
      </c>
    </row>
    <row r="864" spans="2:39" ht="12.75" customHeight="1" thickBot="1">
      <c r="B864" s="79">
        <v>44996</v>
      </c>
      <c r="C864" s="78">
        <f>'2019 PSUI Customer Load'!C864+'2019 PSUI Customer Gen'!C864</f>
        <v>1245.69</v>
      </c>
      <c r="D864" s="78">
        <f>'2019 PSUI Customer Load'!D864+'2019 PSUI Customer Gen'!D864</f>
        <v>1229.6199999999999</v>
      </c>
      <c r="E864" s="78">
        <f>'2019 PSUI Customer Load'!E864+'2019 PSUI Customer Gen'!E864</f>
        <v>1224.48</v>
      </c>
      <c r="F864" s="78">
        <f>'2019 PSUI Customer Load'!F864+'2019 PSUI Customer Gen'!F864</f>
        <v>1237.5999999999999</v>
      </c>
      <c r="G864" s="78">
        <f>'2019 PSUI Customer Load'!G864+'2019 PSUI Customer Gen'!G864</f>
        <v>1238.76</v>
      </c>
      <c r="H864" s="78">
        <f>'2019 PSUI Customer Load'!H864+'2019 PSUI Customer Gen'!H864</f>
        <v>1250.9000000000001</v>
      </c>
      <c r="I864" s="78">
        <f>'2019 PSUI Customer Load'!I864+'2019 PSUI Customer Gen'!I864</f>
        <v>1275.8900000000001</v>
      </c>
      <c r="J864" s="78">
        <f>'2019 PSUI Customer Load'!J864+'2019 PSUI Customer Gen'!J864</f>
        <v>1331.05</v>
      </c>
      <c r="K864" s="78">
        <f>'2019 PSUI Customer Load'!K864+'2019 PSUI Customer Gen'!K864</f>
        <v>1319.68</v>
      </c>
      <c r="L864" s="78">
        <f>'2019 PSUI Customer Load'!L864+'2019 PSUI Customer Gen'!L864</f>
        <v>1316.42</v>
      </c>
      <c r="M864" s="78">
        <f>'2019 PSUI Customer Load'!M864+'2019 PSUI Customer Gen'!M864</f>
        <v>1312.75</v>
      </c>
      <c r="N864" s="78">
        <f>'2019 PSUI Customer Load'!N864+'2019 PSUI Customer Gen'!N864</f>
        <v>1321.46</v>
      </c>
      <c r="O864" s="78">
        <f>'2019 PSUI Customer Load'!O864+'2019 PSUI Customer Gen'!O864</f>
        <v>1291.05</v>
      </c>
      <c r="P864" s="78">
        <f>'2019 PSUI Customer Load'!P864+'2019 PSUI Customer Gen'!P864</f>
        <v>1260.6300000000001</v>
      </c>
      <c r="Q864" s="78">
        <f>'2019 PSUI Customer Load'!Q864+'2019 PSUI Customer Gen'!Q864</f>
        <v>1307.32</v>
      </c>
      <c r="R864" s="78">
        <f>'2019 PSUI Customer Load'!R864+'2019 PSUI Customer Gen'!R864</f>
        <v>1284.1199999999999</v>
      </c>
      <c r="S864" s="78">
        <f>'2019 PSUI Customer Load'!S864+'2019 PSUI Customer Gen'!S864</f>
        <v>1310.6099999999999</v>
      </c>
      <c r="T864" s="78">
        <f>'2019 PSUI Customer Load'!T864+'2019 PSUI Customer Gen'!T864</f>
        <v>1258.8399999999999</v>
      </c>
      <c r="U864" s="78">
        <f>'2019 PSUI Customer Load'!U864+'2019 PSUI Customer Gen'!U864</f>
        <v>1277.54</v>
      </c>
      <c r="V864" s="78">
        <f>'2019 PSUI Customer Load'!V864+'2019 PSUI Customer Gen'!V864</f>
        <v>1289.1600000000001</v>
      </c>
      <c r="W864" s="78">
        <f>'2019 PSUI Customer Load'!W864+'2019 PSUI Customer Gen'!W864</f>
        <v>1293.1099999999999</v>
      </c>
      <c r="X864" s="78">
        <f>'2019 PSUI Customer Load'!X864+'2019 PSUI Customer Gen'!X864</f>
        <v>1276.7</v>
      </c>
      <c r="Y864" s="78">
        <f>'2019 PSUI Customer Load'!Y864+'2019 PSUI Customer Gen'!Y864</f>
        <v>1281.95</v>
      </c>
      <c r="Z864" s="78">
        <f>'2019 PSUI Customer Load'!Z864+'2019 PSUI Customer Gen'!Z864</f>
        <v>1285.2</v>
      </c>
      <c r="AA864" s="86">
        <f t="shared" si="182"/>
        <v>1331.05</v>
      </c>
      <c r="AB864" s="77">
        <f t="shared" si="183"/>
        <v>2023</v>
      </c>
      <c r="AC864" s="76">
        <f t="shared" si="184"/>
        <v>3</v>
      </c>
      <c r="AD864" s="76" t="str">
        <f t="shared" si="185"/>
        <v/>
      </c>
      <c r="AE864" s="76" t="str">
        <f t="shared" si="186"/>
        <v/>
      </c>
      <c r="AF864" s="74">
        <f t="shared" si="187"/>
        <v>1331.05</v>
      </c>
      <c r="AG864" s="75" t="str">
        <f t="shared" si="188"/>
        <v>8:00</v>
      </c>
      <c r="AH864" s="74">
        <f t="shared" si="189"/>
        <v>32051.58</v>
      </c>
      <c r="AI864" s="73" t="str">
        <f t="shared" si="190"/>
        <v/>
      </c>
      <c r="AJ864" s="73" t="str">
        <f t="shared" si="191"/>
        <v/>
      </c>
      <c r="AK864" s="73" t="str">
        <f t="shared" si="192"/>
        <v/>
      </c>
      <c r="AL864" s="72" t="str">
        <f t="shared" si="193"/>
        <v/>
      </c>
      <c r="AM864" s="71" t="str">
        <f t="shared" si="194"/>
        <v/>
      </c>
    </row>
    <row r="865" spans="2:39" ht="12.75" customHeight="1" thickBot="1">
      <c r="B865" s="79">
        <v>44997</v>
      </c>
      <c r="C865" s="78">
        <f>'2019 PSUI Customer Load'!C865+'2019 PSUI Customer Gen'!C865</f>
        <v>1264.76</v>
      </c>
      <c r="D865" s="78">
        <f>'2019 PSUI Customer Load'!D865+'2019 PSUI Customer Gen'!D865</f>
        <v>1257.27</v>
      </c>
      <c r="E865" s="78">
        <f>'2019 PSUI Customer Load'!E865+'2019 PSUI Customer Gen'!E865</f>
        <v>1258.74</v>
      </c>
      <c r="F865" s="78">
        <f>'2019 PSUI Customer Load'!F865+'2019 PSUI Customer Gen'!F865</f>
        <v>1252.97</v>
      </c>
      <c r="G865" s="78">
        <f>'2019 PSUI Customer Load'!G865+'2019 PSUI Customer Gen'!G865</f>
        <v>1266.1300000000001</v>
      </c>
      <c r="H865" s="78">
        <f>'2019 PSUI Customer Load'!H865+'2019 PSUI Customer Gen'!H865</f>
        <v>1305.92</v>
      </c>
      <c r="I865" s="78">
        <f>'2019 PSUI Customer Load'!I865+'2019 PSUI Customer Gen'!I865</f>
        <v>1379.56</v>
      </c>
      <c r="J865" s="78">
        <f>'2019 PSUI Customer Load'!J865+'2019 PSUI Customer Gen'!J865</f>
        <v>1335.67</v>
      </c>
      <c r="K865" s="78">
        <f>'2019 PSUI Customer Load'!K865+'2019 PSUI Customer Gen'!K865</f>
        <v>1323.67</v>
      </c>
      <c r="L865" s="78">
        <f>'2019 PSUI Customer Load'!L865+'2019 PSUI Customer Gen'!L865</f>
        <v>1355.66</v>
      </c>
      <c r="M865" s="78">
        <f>'2019 PSUI Customer Load'!M865+'2019 PSUI Customer Gen'!M865</f>
        <v>1362.06</v>
      </c>
      <c r="N865" s="78">
        <f>'2019 PSUI Customer Load'!N865+'2019 PSUI Customer Gen'!N865</f>
        <v>1309.7</v>
      </c>
      <c r="O865" s="78">
        <f>'2019 PSUI Customer Load'!O865+'2019 PSUI Customer Gen'!O865</f>
        <v>1312.15</v>
      </c>
      <c r="P865" s="78">
        <f>'2019 PSUI Customer Load'!P865+'2019 PSUI Customer Gen'!P865</f>
        <v>1298.08</v>
      </c>
      <c r="Q865" s="78">
        <f>'2019 PSUI Customer Load'!Q865+'2019 PSUI Customer Gen'!Q865</f>
        <v>1283.98</v>
      </c>
      <c r="R865" s="78">
        <f>'2019 PSUI Customer Load'!R865+'2019 PSUI Customer Gen'!R865</f>
        <v>1294.02</v>
      </c>
      <c r="S865" s="78">
        <f>'2019 PSUI Customer Load'!S865+'2019 PSUI Customer Gen'!S865</f>
        <v>1240.51</v>
      </c>
      <c r="T865" s="78">
        <f>'2019 PSUI Customer Load'!T865+'2019 PSUI Customer Gen'!T865</f>
        <v>1258.01</v>
      </c>
      <c r="U865" s="78">
        <f>'2019 PSUI Customer Load'!U865+'2019 PSUI Customer Gen'!U865</f>
        <v>1262.42</v>
      </c>
      <c r="V865" s="78">
        <f>'2019 PSUI Customer Load'!V865+'2019 PSUI Customer Gen'!V865</f>
        <v>1269.24</v>
      </c>
      <c r="W865" s="78">
        <f>'2019 PSUI Customer Load'!W865+'2019 PSUI Customer Gen'!W865</f>
        <v>1259.02</v>
      </c>
      <c r="X865" s="78">
        <f>'2019 PSUI Customer Load'!X865+'2019 PSUI Customer Gen'!X865</f>
        <v>1247.19</v>
      </c>
      <c r="Y865" s="78">
        <f>'2019 PSUI Customer Load'!Y865+'2019 PSUI Customer Gen'!Y865</f>
        <v>1259.97</v>
      </c>
      <c r="Z865" s="78">
        <f>'2019 PSUI Customer Load'!Z865+'2019 PSUI Customer Gen'!Z865</f>
        <v>1257.69</v>
      </c>
      <c r="AA865" s="86">
        <f t="shared" si="182"/>
        <v>1379.56</v>
      </c>
      <c r="AB865" s="77">
        <f t="shared" si="183"/>
        <v>2023</v>
      </c>
      <c r="AC865" s="76">
        <f t="shared" si="184"/>
        <v>3</v>
      </c>
      <c r="AD865" s="76" t="str">
        <f t="shared" si="185"/>
        <v/>
      </c>
      <c r="AE865" s="76" t="str">
        <f t="shared" si="186"/>
        <v/>
      </c>
      <c r="AF865" s="74">
        <f t="shared" si="187"/>
        <v>1379.56</v>
      </c>
      <c r="AG865" s="75" t="str">
        <f t="shared" si="188"/>
        <v>7:00</v>
      </c>
      <c r="AH865" s="74">
        <f t="shared" si="189"/>
        <v>32293.95</v>
      </c>
      <c r="AI865" s="73" t="str">
        <f t="shared" si="190"/>
        <v/>
      </c>
      <c r="AJ865" s="73" t="str">
        <f t="shared" si="191"/>
        <v/>
      </c>
      <c r="AK865" s="73" t="str">
        <f t="shared" si="192"/>
        <v/>
      </c>
      <c r="AL865" s="72" t="str">
        <f t="shared" si="193"/>
        <v/>
      </c>
      <c r="AM865" s="71" t="str">
        <f t="shared" si="194"/>
        <v/>
      </c>
    </row>
    <row r="866" spans="2:39" ht="12.75" customHeight="1" thickBot="1">
      <c r="B866" s="79">
        <v>44998</v>
      </c>
      <c r="C866" s="78">
        <f>'2019 PSUI Customer Load'!C866+'2019 PSUI Customer Gen'!C866</f>
        <v>1261.68</v>
      </c>
      <c r="D866" s="78">
        <f>'2019 PSUI Customer Load'!D866+'2019 PSUI Customer Gen'!D866</f>
        <v>1258.74</v>
      </c>
      <c r="E866" s="78">
        <f>'2019 PSUI Customer Load'!E866+'2019 PSUI Customer Gen'!E866</f>
        <v>1250.3399999999999</v>
      </c>
      <c r="F866" s="78">
        <f>'2019 PSUI Customer Load'!F866+'2019 PSUI Customer Gen'!F866</f>
        <v>1272.1500000000001</v>
      </c>
      <c r="G866" s="78">
        <f>'2019 PSUI Customer Load'!G866+'2019 PSUI Customer Gen'!G866</f>
        <v>1291.26</v>
      </c>
      <c r="H866" s="78">
        <f>'2019 PSUI Customer Load'!H866+'2019 PSUI Customer Gen'!H866</f>
        <v>1326.99</v>
      </c>
      <c r="I866" s="78">
        <f>'2019 PSUI Customer Load'!I866+'2019 PSUI Customer Gen'!I866</f>
        <v>1406.51</v>
      </c>
      <c r="J866" s="78">
        <f>'2019 PSUI Customer Load'!J866+'2019 PSUI Customer Gen'!J866</f>
        <v>1410.36</v>
      </c>
      <c r="K866" s="78">
        <f>'2019 PSUI Customer Load'!K866+'2019 PSUI Customer Gen'!K866</f>
        <v>1437.56</v>
      </c>
      <c r="L866" s="78">
        <f>'2019 PSUI Customer Load'!L866+'2019 PSUI Customer Gen'!L866</f>
        <v>1457.22</v>
      </c>
      <c r="M866" s="78">
        <f>'2019 PSUI Customer Load'!M866+'2019 PSUI Customer Gen'!M866</f>
        <v>1476.97</v>
      </c>
      <c r="N866" s="78">
        <f>'2019 PSUI Customer Load'!N866+'2019 PSUI Customer Gen'!N866</f>
        <v>1456.46</v>
      </c>
      <c r="O866" s="78">
        <f>'2019 PSUI Customer Load'!O866+'2019 PSUI Customer Gen'!O866</f>
        <v>1464.23</v>
      </c>
      <c r="P866" s="78">
        <f>'2019 PSUI Customer Load'!P866+'2019 PSUI Customer Gen'!P866</f>
        <v>1444</v>
      </c>
      <c r="Q866" s="78">
        <f>'2019 PSUI Customer Load'!Q866+'2019 PSUI Customer Gen'!Q866</f>
        <v>1446.73</v>
      </c>
      <c r="R866" s="78">
        <f>'2019 PSUI Customer Load'!R866+'2019 PSUI Customer Gen'!R866</f>
        <v>1415.51</v>
      </c>
      <c r="S866" s="78">
        <f>'2019 PSUI Customer Load'!S866+'2019 PSUI Customer Gen'!S866</f>
        <v>1357.65</v>
      </c>
      <c r="T866" s="78">
        <f>'2019 PSUI Customer Load'!T866+'2019 PSUI Customer Gen'!T866</f>
        <v>1361.61</v>
      </c>
      <c r="U866" s="78">
        <f>'2019 PSUI Customer Load'!U866+'2019 PSUI Customer Gen'!U866</f>
        <v>1349.04</v>
      </c>
      <c r="V866" s="78">
        <f>'2019 PSUI Customer Load'!V866+'2019 PSUI Customer Gen'!V866</f>
        <v>1346.24</v>
      </c>
      <c r="W866" s="78">
        <f>'2019 PSUI Customer Load'!W866+'2019 PSUI Customer Gen'!W866</f>
        <v>1340.33</v>
      </c>
      <c r="X866" s="78">
        <f>'2019 PSUI Customer Load'!X866+'2019 PSUI Customer Gen'!X866</f>
        <v>1336.2</v>
      </c>
      <c r="Y866" s="78">
        <f>'2019 PSUI Customer Load'!Y866+'2019 PSUI Customer Gen'!Y866</f>
        <v>1323.39</v>
      </c>
      <c r="Z866" s="78">
        <f>'2019 PSUI Customer Load'!Z866+'2019 PSUI Customer Gen'!Z866</f>
        <v>1319.78</v>
      </c>
      <c r="AA866" s="86">
        <f t="shared" si="182"/>
        <v>1476.97</v>
      </c>
      <c r="AB866" s="77">
        <f t="shared" si="183"/>
        <v>2023</v>
      </c>
      <c r="AC866" s="76">
        <f t="shared" si="184"/>
        <v>3</v>
      </c>
      <c r="AD866" s="76" t="str">
        <f t="shared" si="185"/>
        <v/>
      </c>
      <c r="AE866" s="76" t="str">
        <f t="shared" si="186"/>
        <v/>
      </c>
      <c r="AF866" s="74">
        <f t="shared" si="187"/>
        <v>1476.97</v>
      </c>
      <c r="AG866" s="75" t="str">
        <f t="shared" si="188"/>
        <v>11:00</v>
      </c>
      <c r="AH866" s="74">
        <f t="shared" si="189"/>
        <v>34287.920000000006</v>
      </c>
      <c r="AI866" s="73" t="str">
        <f t="shared" si="190"/>
        <v/>
      </c>
      <c r="AJ866" s="73" t="str">
        <f t="shared" si="191"/>
        <v/>
      </c>
      <c r="AK866" s="73" t="str">
        <f t="shared" si="192"/>
        <v/>
      </c>
      <c r="AL866" s="72" t="str">
        <f t="shared" si="193"/>
        <v/>
      </c>
      <c r="AM866" s="71" t="str">
        <f t="shared" si="194"/>
        <v/>
      </c>
    </row>
    <row r="867" spans="2:39" ht="12.75" customHeight="1" thickBot="1">
      <c r="B867" s="79">
        <v>44999</v>
      </c>
      <c r="C867" s="78">
        <f>'2019 PSUI Customer Load'!C867+'2019 PSUI Customer Gen'!C867</f>
        <v>1315.41</v>
      </c>
      <c r="D867" s="78">
        <f>'2019 PSUI Customer Load'!D867+'2019 PSUI Customer Gen'!D867</f>
        <v>1323.49</v>
      </c>
      <c r="E867" s="78">
        <f>'2019 PSUI Customer Load'!E867+'2019 PSUI Customer Gen'!E867</f>
        <v>1323.21</v>
      </c>
      <c r="F867" s="78">
        <f>'2019 PSUI Customer Load'!F867+'2019 PSUI Customer Gen'!F867</f>
        <v>1324.54</v>
      </c>
      <c r="G867" s="78">
        <f>'2019 PSUI Customer Load'!G867+'2019 PSUI Customer Gen'!G867</f>
        <v>1336.65</v>
      </c>
      <c r="H867" s="78">
        <f>'2019 PSUI Customer Load'!H867+'2019 PSUI Customer Gen'!H867</f>
        <v>1392.83</v>
      </c>
      <c r="I867" s="78">
        <f>'2019 PSUI Customer Load'!I867+'2019 PSUI Customer Gen'!I867</f>
        <v>1468.64</v>
      </c>
      <c r="J867" s="78">
        <f>'2019 PSUI Customer Load'!J867+'2019 PSUI Customer Gen'!J867</f>
        <v>1469.09</v>
      </c>
      <c r="K867" s="78">
        <f>'2019 PSUI Customer Load'!K867+'2019 PSUI Customer Gen'!K867</f>
        <v>1480.25</v>
      </c>
      <c r="L867" s="78">
        <f>'2019 PSUI Customer Load'!L867+'2019 PSUI Customer Gen'!L867</f>
        <v>1509.1</v>
      </c>
      <c r="M867" s="78">
        <f>'2019 PSUI Customer Load'!M867+'2019 PSUI Customer Gen'!M867</f>
        <v>1485.33</v>
      </c>
      <c r="N867" s="78">
        <f>'2019 PSUI Customer Load'!N867+'2019 PSUI Customer Gen'!N867</f>
        <v>1457.4</v>
      </c>
      <c r="O867" s="78">
        <f>'2019 PSUI Customer Load'!O867+'2019 PSUI Customer Gen'!O867</f>
        <v>1452.08</v>
      </c>
      <c r="P867" s="78">
        <f>'2019 PSUI Customer Load'!P867+'2019 PSUI Customer Gen'!P867</f>
        <v>1421.18</v>
      </c>
      <c r="Q867" s="78">
        <f>'2019 PSUI Customer Load'!Q867+'2019 PSUI Customer Gen'!Q867</f>
        <v>1396.54</v>
      </c>
      <c r="R867" s="78">
        <f>'2019 PSUI Customer Load'!R867+'2019 PSUI Customer Gen'!R867</f>
        <v>1357.55</v>
      </c>
      <c r="S867" s="78">
        <f>'2019 PSUI Customer Load'!S867+'2019 PSUI Customer Gen'!S867</f>
        <v>1317.09</v>
      </c>
      <c r="T867" s="78">
        <f>'2019 PSUI Customer Load'!T867+'2019 PSUI Customer Gen'!T867</f>
        <v>1300.71</v>
      </c>
      <c r="U867" s="78">
        <f>'2019 PSUI Customer Load'!U867+'2019 PSUI Customer Gen'!U867</f>
        <v>1280.69</v>
      </c>
      <c r="V867" s="78">
        <f>'2019 PSUI Customer Load'!V867+'2019 PSUI Customer Gen'!V867</f>
        <v>1289.1199999999999</v>
      </c>
      <c r="W867" s="78">
        <f>'2019 PSUI Customer Load'!W867+'2019 PSUI Customer Gen'!W867</f>
        <v>1280.48</v>
      </c>
      <c r="X867" s="78">
        <f>'2019 PSUI Customer Load'!X867+'2019 PSUI Customer Gen'!X867</f>
        <v>1293.6400000000001</v>
      </c>
      <c r="Y867" s="78">
        <f>'2019 PSUI Customer Load'!Y867+'2019 PSUI Customer Gen'!Y867</f>
        <v>1273.3699999999999</v>
      </c>
      <c r="Z867" s="78">
        <f>'2019 PSUI Customer Load'!Z867+'2019 PSUI Customer Gen'!Z867</f>
        <v>1249.78</v>
      </c>
      <c r="AA867" s="86">
        <f t="shared" si="182"/>
        <v>1509.1</v>
      </c>
      <c r="AB867" s="77">
        <f t="shared" si="183"/>
        <v>2023</v>
      </c>
      <c r="AC867" s="76">
        <f t="shared" si="184"/>
        <v>3</v>
      </c>
      <c r="AD867" s="76" t="str">
        <f t="shared" si="185"/>
        <v/>
      </c>
      <c r="AE867" s="76" t="str">
        <f t="shared" si="186"/>
        <v/>
      </c>
      <c r="AF867" s="74">
        <f t="shared" si="187"/>
        <v>1509.1</v>
      </c>
      <c r="AG867" s="75" t="str">
        <f t="shared" si="188"/>
        <v>10:00</v>
      </c>
      <c r="AH867" s="74">
        <f t="shared" si="189"/>
        <v>34307.26999999999</v>
      </c>
      <c r="AI867" s="73" t="str">
        <f t="shared" si="190"/>
        <v/>
      </c>
      <c r="AJ867" s="73" t="str">
        <f t="shared" si="191"/>
        <v/>
      </c>
      <c r="AK867" s="73" t="str">
        <f t="shared" si="192"/>
        <v/>
      </c>
      <c r="AL867" s="72" t="str">
        <f t="shared" si="193"/>
        <v/>
      </c>
      <c r="AM867" s="71" t="str">
        <f t="shared" si="194"/>
        <v/>
      </c>
    </row>
    <row r="868" spans="2:39" ht="12.75" customHeight="1" thickBot="1">
      <c r="B868" s="79">
        <v>45000</v>
      </c>
      <c r="C868" s="78">
        <f>'2019 PSUI Customer Load'!C868+'2019 PSUI Customer Gen'!C868</f>
        <v>1244.29</v>
      </c>
      <c r="D868" s="78">
        <f>'2019 PSUI Customer Load'!D868+'2019 PSUI Customer Gen'!D868</f>
        <v>1252.76</v>
      </c>
      <c r="E868" s="78">
        <f>'2019 PSUI Customer Load'!E868+'2019 PSUI Customer Gen'!E868</f>
        <v>1261.22</v>
      </c>
      <c r="F868" s="78">
        <f>'2019 PSUI Customer Load'!F868+'2019 PSUI Customer Gen'!F868</f>
        <v>1256.96</v>
      </c>
      <c r="G868" s="78">
        <f>'2019 PSUI Customer Load'!G868+'2019 PSUI Customer Gen'!G868</f>
        <v>1288.98</v>
      </c>
      <c r="H868" s="78">
        <f>'2019 PSUI Customer Load'!H868+'2019 PSUI Customer Gen'!H868</f>
        <v>1321.43</v>
      </c>
      <c r="I868" s="78">
        <f>'2019 PSUI Customer Load'!I868+'2019 PSUI Customer Gen'!I868</f>
        <v>1465.91</v>
      </c>
      <c r="J868" s="78">
        <f>'2019 PSUI Customer Load'!J868+'2019 PSUI Customer Gen'!J868</f>
        <v>1466.85</v>
      </c>
      <c r="K868" s="78">
        <f>'2019 PSUI Customer Load'!K868+'2019 PSUI Customer Gen'!K868</f>
        <v>1474.17</v>
      </c>
      <c r="L868" s="78">
        <f>'2019 PSUI Customer Load'!L868+'2019 PSUI Customer Gen'!L868</f>
        <v>1498.42</v>
      </c>
      <c r="M868" s="78">
        <f>'2019 PSUI Customer Load'!M868+'2019 PSUI Customer Gen'!M868</f>
        <v>1482.64</v>
      </c>
      <c r="N868" s="78">
        <f>'2019 PSUI Customer Load'!N868+'2019 PSUI Customer Gen'!N868</f>
        <v>1435.18</v>
      </c>
      <c r="O868" s="78">
        <f>'2019 PSUI Customer Load'!O868+'2019 PSUI Customer Gen'!O868</f>
        <v>1443.89</v>
      </c>
      <c r="P868" s="78">
        <f>'2019 PSUI Customer Load'!P868+'2019 PSUI Customer Gen'!P868</f>
        <v>1423.21</v>
      </c>
      <c r="Q868" s="78">
        <f>'2019 PSUI Customer Load'!Q868+'2019 PSUI Customer Gen'!Q868</f>
        <v>1400.74</v>
      </c>
      <c r="R868" s="78">
        <f>'2019 PSUI Customer Load'!R868+'2019 PSUI Customer Gen'!R868</f>
        <v>1378.55</v>
      </c>
      <c r="S868" s="78">
        <f>'2019 PSUI Customer Load'!S868+'2019 PSUI Customer Gen'!S868</f>
        <v>1320.62</v>
      </c>
      <c r="T868" s="78">
        <f>'2019 PSUI Customer Load'!T868+'2019 PSUI Customer Gen'!T868</f>
        <v>1302.8800000000001</v>
      </c>
      <c r="U868" s="78">
        <f>'2019 PSUI Customer Load'!U868+'2019 PSUI Customer Gen'!U868</f>
        <v>1279.18</v>
      </c>
      <c r="V868" s="78">
        <f>'2019 PSUI Customer Load'!V868+'2019 PSUI Customer Gen'!V868</f>
        <v>1280.23</v>
      </c>
      <c r="W868" s="78">
        <f>'2019 PSUI Customer Load'!W868+'2019 PSUI Customer Gen'!W868</f>
        <v>1271.8</v>
      </c>
      <c r="X868" s="78">
        <f>'2019 PSUI Customer Load'!X868+'2019 PSUI Customer Gen'!X868</f>
        <v>1269</v>
      </c>
      <c r="Y868" s="78">
        <f>'2019 PSUI Customer Load'!Y868+'2019 PSUI Customer Gen'!Y868</f>
        <v>1249.8900000000001</v>
      </c>
      <c r="Z868" s="78">
        <f>'2019 PSUI Customer Load'!Z868+'2019 PSUI Customer Gen'!Z868</f>
        <v>1246.32</v>
      </c>
      <c r="AA868" s="86">
        <f t="shared" si="182"/>
        <v>1498.42</v>
      </c>
      <c r="AB868" s="77">
        <f t="shared" si="183"/>
        <v>2023</v>
      </c>
      <c r="AC868" s="76">
        <f t="shared" si="184"/>
        <v>3</v>
      </c>
      <c r="AD868" s="76" t="str">
        <f t="shared" si="185"/>
        <v/>
      </c>
      <c r="AE868" s="76" t="str">
        <f t="shared" si="186"/>
        <v/>
      </c>
      <c r="AF868" s="74">
        <f t="shared" si="187"/>
        <v>1498.42</v>
      </c>
      <c r="AG868" s="75" t="str">
        <f t="shared" si="188"/>
        <v>10:00</v>
      </c>
      <c r="AH868" s="74">
        <f t="shared" si="189"/>
        <v>33813.54</v>
      </c>
      <c r="AI868" s="73" t="str">
        <f t="shared" si="190"/>
        <v/>
      </c>
      <c r="AJ868" s="73" t="str">
        <f t="shared" si="191"/>
        <v/>
      </c>
      <c r="AK868" s="73" t="str">
        <f t="shared" si="192"/>
        <v/>
      </c>
      <c r="AL868" s="72" t="str">
        <f t="shared" si="193"/>
        <v/>
      </c>
      <c r="AM868" s="71" t="str">
        <f t="shared" si="194"/>
        <v/>
      </c>
    </row>
    <row r="869" spans="2:39" ht="12.75" customHeight="1" thickBot="1">
      <c r="B869" s="79">
        <v>45001</v>
      </c>
      <c r="C869" s="78">
        <f>'2019 PSUI Customer Load'!C869+'2019 PSUI Customer Gen'!C869</f>
        <v>1243.06</v>
      </c>
      <c r="D869" s="78">
        <f>'2019 PSUI Customer Load'!D869+'2019 PSUI Customer Gen'!D869</f>
        <v>1246.7</v>
      </c>
      <c r="E869" s="78">
        <f>'2019 PSUI Customer Load'!E869+'2019 PSUI Customer Gen'!E869</f>
        <v>1248.3499999999999</v>
      </c>
      <c r="F869" s="78">
        <f>'2019 PSUI Customer Load'!F869+'2019 PSUI Customer Gen'!F869</f>
        <v>1245.58</v>
      </c>
      <c r="G869" s="78">
        <f>'2019 PSUI Customer Load'!G869+'2019 PSUI Customer Gen'!G869</f>
        <v>1269.17</v>
      </c>
      <c r="H869" s="78">
        <f>'2019 PSUI Customer Load'!H869+'2019 PSUI Customer Gen'!H869</f>
        <v>1319.32</v>
      </c>
      <c r="I869" s="78">
        <f>'2019 PSUI Customer Load'!I869+'2019 PSUI Customer Gen'!I869</f>
        <v>1403.15</v>
      </c>
      <c r="J869" s="78">
        <f>'2019 PSUI Customer Load'!J869+'2019 PSUI Customer Gen'!J869</f>
        <v>1423.42</v>
      </c>
      <c r="K869" s="78">
        <f>'2019 PSUI Customer Load'!K869+'2019 PSUI Customer Gen'!K869</f>
        <v>1415.08</v>
      </c>
      <c r="L869" s="78">
        <f>'2019 PSUI Customer Load'!L869+'2019 PSUI Customer Gen'!L869</f>
        <v>1429.51</v>
      </c>
      <c r="M869" s="78">
        <f>'2019 PSUI Customer Load'!M869+'2019 PSUI Customer Gen'!M869</f>
        <v>1433.71</v>
      </c>
      <c r="N869" s="78">
        <f>'2019 PSUI Customer Load'!N869+'2019 PSUI Customer Gen'!N869</f>
        <v>1377.71</v>
      </c>
      <c r="O869" s="78">
        <f>'2019 PSUI Customer Load'!O869+'2019 PSUI Customer Gen'!O869</f>
        <v>1369.73</v>
      </c>
      <c r="P869" s="78">
        <f>'2019 PSUI Customer Load'!P869+'2019 PSUI Customer Gen'!P869</f>
        <v>1363.04</v>
      </c>
      <c r="Q869" s="78">
        <f>'2019 PSUI Customer Load'!Q869+'2019 PSUI Customer Gen'!Q869</f>
        <v>1460.2750000000001</v>
      </c>
      <c r="R869" s="78">
        <f>'2019 PSUI Customer Load'!R869+'2019 PSUI Customer Gen'!R869</f>
        <v>1300.4960000000001</v>
      </c>
      <c r="S869" s="78">
        <f>'2019 PSUI Customer Load'!S869+'2019 PSUI Customer Gen'!S869</f>
        <v>1261.4000000000001</v>
      </c>
      <c r="T869" s="78">
        <f>'2019 PSUI Customer Load'!T869+'2019 PSUI Customer Gen'!T869</f>
        <v>1246.28</v>
      </c>
      <c r="U869" s="78">
        <f>'2019 PSUI Customer Load'!U869+'2019 PSUI Customer Gen'!U869</f>
        <v>1235.5</v>
      </c>
      <c r="V869" s="78">
        <f>'2019 PSUI Customer Load'!V869+'2019 PSUI Customer Gen'!V869</f>
        <v>1239.6300000000001</v>
      </c>
      <c r="W869" s="78">
        <f>'2019 PSUI Customer Load'!W869+'2019 PSUI Customer Gen'!W869</f>
        <v>1228.33</v>
      </c>
      <c r="X869" s="78">
        <f>'2019 PSUI Customer Load'!X869+'2019 PSUI Customer Gen'!X869</f>
        <v>1227.3499999999999</v>
      </c>
      <c r="Y869" s="78">
        <f>'2019 PSUI Customer Load'!Y869+'2019 PSUI Customer Gen'!Y869</f>
        <v>1224.83</v>
      </c>
      <c r="Z869" s="78">
        <f>'2019 PSUI Customer Load'!Z869+'2019 PSUI Customer Gen'!Z869</f>
        <v>1217.48</v>
      </c>
      <c r="AA869" s="86">
        <f t="shared" si="182"/>
        <v>1460.2750000000001</v>
      </c>
      <c r="AB869" s="77">
        <f t="shared" si="183"/>
        <v>2023</v>
      </c>
      <c r="AC869" s="76">
        <f t="shared" si="184"/>
        <v>3</v>
      </c>
      <c r="AD869" s="76" t="str">
        <f t="shared" si="185"/>
        <v/>
      </c>
      <c r="AE869" s="76" t="str">
        <f t="shared" si="186"/>
        <v/>
      </c>
      <c r="AF869" s="74">
        <f t="shared" si="187"/>
        <v>1460.2750000000001</v>
      </c>
      <c r="AG869" s="75" t="str">
        <f t="shared" si="188"/>
        <v>15:00</v>
      </c>
      <c r="AH869" s="74">
        <f t="shared" si="189"/>
        <v>32889.375999999997</v>
      </c>
      <c r="AI869" s="73" t="str">
        <f t="shared" si="190"/>
        <v/>
      </c>
      <c r="AJ869" s="73" t="str">
        <f t="shared" si="191"/>
        <v/>
      </c>
      <c r="AK869" s="73" t="str">
        <f t="shared" si="192"/>
        <v/>
      </c>
      <c r="AL869" s="72" t="str">
        <f t="shared" si="193"/>
        <v/>
      </c>
      <c r="AM869" s="71" t="str">
        <f t="shared" si="194"/>
        <v/>
      </c>
    </row>
    <row r="870" spans="2:39" ht="12.75" customHeight="1" thickBot="1">
      <c r="B870" s="79">
        <v>45002</v>
      </c>
      <c r="C870" s="78">
        <f>'2019 PSUI Customer Load'!C870+'2019 PSUI Customer Gen'!C870</f>
        <v>1209.29</v>
      </c>
      <c r="D870" s="78">
        <f>'2019 PSUI Customer Load'!D870+'2019 PSUI Customer Gen'!D870</f>
        <v>1205.68</v>
      </c>
      <c r="E870" s="78">
        <f>'2019 PSUI Customer Load'!E870+'2019 PSUI Customer Gen'!E870</f>
        <v>1216.8499999999999</v>
      </c>
      <c r="F870" s="78">
        <f>'2019 PSUI Customer Load'!F870+'2019 PSUI Customer Gen'!F870</f>
        <v>1200.68</v>
      </c>
      <c r="G870" s="78">
        <f>'2019 PSUI Customer Load'!G870+'2019 PSUI Customer Gen'!G870</f>
        <v>1239.67</v>
      </c>
      <c r="H870" s="78">
        <f>'2019 PSUI Customer Load'!H870+'2019 PSUI Customer Gen'!H870</f>
        <v>1245.3399999999999</v>
      </c>
      <c r="I870" s="78">
        <f>'2019 PSUI Customer Load'!I870+'2019 PSUI Customer Gen'!I870</f>
        <v>1369.8</v>
      </c>
      <c r="J870" s="78">
        <f>'2019 PSUI Customer Load'!J870+'2019 PSUI Customer Gen'!J870</f>
        <v>1404.83</v>
      </c>
      <c r="K870" s="78">
        <f>'2019 PSUI Customer Load'!K870+'2019 PSUI Customer Gen'!K870</f>
        <v>1406.79</v>
      </c>
      <c r="L870" s="78">
        <f>'2019 PSUI Customer Load'!L870+'2019 PSUI Customer Gen'!L870</f>
        <v>1402.87</v>
      </c>
      <c r="M870" s="78">
        <f>'2019 PSUI Customer Load'!M870+'2019 PSUI Customer Gen'!M870</f>
        <v>1399.44</v>
      </c>
      <c r="N870" s="78">
        <f>'2019 PSUI Customer Load'!N870+'2019 PSUI Customer Gen'!N870</f>
        <v>1384.74</v>
      </c>
      <c r="O870" s="78">
        <f>'2019 PSUI Customer Load'!O870+'2019 PSUI Customer Gen'!O870</f>
        <v>1379.35</v>
      </c>
      <c r="P870" s="78">
        <f>'2019 PSUI Customer Load'!P870+'2019 PSUI Customer Gen'!P870</f>
        <v>1370.08</v>
      </c>
      <c r="Q870" s="78">
        <f>'2019 PSUI Customer Load'!Q870+'2019 PSUI Customer Gen'!Q870</f>
        <v>1360.98</v>
      </c>
      <c r="R870" s="78">
        <f>'2019 PSUI Customer Load'!R870+'2019 PSUI Customer Gen'!R870</f>
        <v>1331.3</v>
      </c>
      <c r="S870" s="78">
        <f>'2019 PSUI Customer Load'!S870+'2019 PSUI Customer Gen'!S870</f>
        <v>1291.01</v>
      </c>
      <c r="T870" s="78">
        <f>'2019 PSUI Customer Load'!T870+'2019 PSUI Customer Gen'!T870</f>
        <v>1273.3699999999999</v>
      </c>
      <c r="U870" s="78">
        <f>'2019 PSUI Customer Load'!U870+'2019 PSUI Customer Gen'!U870</f>
        <v>1271.6199999999999</v>
      </c>
      <c r="V870" s="78">
        <f>'2019 PSUI Customer Load'!V870+'2019 PSUI Customer Gen'!V870</f>
        <v>1278.5899999999999</v>
      </c>
      <c r="W870" s="78">
        <f>'2019 PSUI Customer Load'!W870+'2019 PSUI Customer Gen'!W870</f>
        <v>1261.6099999999999</v>
      </c>
      <c r="X870" s="78">
        <f>'2019 PSUI Customer Load'!X870+'2019 PSUI Customer Gen'!X870</f>
        <v>1239.49</v>
      </c>
      <c r="Y870" s="78">
        <f>'2019 PSUI Customer Load'!Y870+'2019 PSUI Customer Gen'!Y870</f>
        <v>1209.1099999999999</v>
      </c>
      <c r="Z870" s="78">
        <f>'2019 PSUI Customer Load'!Z870+'2019 PSUI Customer Gen'!Z870</f>
        <v>1195.3900000000001</v>
      </c>
      <c r="AA870" s="86">
        <f t="shared" si="182"/>
        <v>1406.79</v>
      </c>
      <c r="AB870" s="77">
        <f t="shared" si="183"/>
        <v>2023</v>
      </c>
      <c r="AC870" s="76">
        <f t="shared" si="184"/>
        <v>3</v>
      </c>
      <c r="AD870" s="76" t="str">
        <f t="shared" si="185"/>
        <v/>
      </c>
      <c r="AE870" s="76" t="str">
        <f t="shared" si="186"/>
        <v/>
      </c>
      <c r="AF870" s="74">
        <f t="shared" si="187"/>
        <v>1406.79</v>
      </c>
      <c r="AG870" s="75" t="str">
        <f t="shared" si="188"/>
        <v>9:00</v>
      </c>
      <c r="AH870" s="74">
        <f t="shared" si="189"/>
        <v>32554.669999999995</v>
      </c>
      <c r="AI870" s="73" t="str">
        <f t="shared" si="190"/>
        <v/>
      </c>
      <c r="AJ870" s="73" t="str">
        <f t="shared" si="191"/>
        <v/>
      </c>
      <c r="AK870" s="73" t="str">
        <f t="shared" si="192"/>
        <v/>
      </c>
      <c r="AL870" s="72" t="str">
        <f t="shared" si="193"/>
        <v/>
      </c>
      <c r="AM870" s="71" t="str">
        <f t="shared" si="194"/>
        <v/>
      </c>
    </row>
    <row r="871" spans="2:39" ht="12.75" customHeight="1" thickBot="1">
      <c r="B871" s="79">
        <v>45003</v>
      </c>
      <c r="C871" s="78">
        <f>'2019 PSUI Customer Load'!C871+'2019 PSUI Customer Gen'!C871</f>
        <v>1196.69</v>
      </c>
      <c r="D871" s="78">
        <f>'2019 PSUI Customer Load'!D871+'2019 PSUI Customer Gen'!D871</f>
        <v>1196.93</v>
      </c>
      <c r="E871" s="78">
        <f>'2019 PSUI Customer Load'!E871+'2019 PSUI Customer Gen'!E871</f>
        <v>1196.76</v>
      </c>
      <c r="F871" s="78">
        <f>'2019 PSUI Customer Load'!F871+'2019 PSUI Customer Gen'!F871</f>
        <v>1186.22</v>
      </c>
      <c r="G871" s="78">
        <f>'2019 PSUI Customer Load'!G871+'2019 PSUI Customer Gen'!G871</f>
        <v>1217.3399999999999</v>
      </c>
      <c r="H871" s="78">
        <f>'2019 PSUI Customer Load'!H871+'2019 PSUI Customer Gen'!H871</f>
        <v>1246.8800000000001</v>
      </c>
      <c r="I871" s="78">
        <f>'2019 PSUI Customer Load'!I871+'2019 PSUI Customer Gen'!I871</f>
        <v>1314.88</v>
      </c>
      <c r="J871" s="78">
        <f>'2019 PSUI Customer Load'!J871+'2019 PSUI Customer Gen'!J871</f>
        <v>1291.96</v>
      </c>
      <c r="K871" s="78">
        <f>'2019 PSUI Customer Load'!K871+'2019 PSUI Customer Gen'!K871</f>
        <v>1300.29</v>
      </c>
      <c r="L871" s="78">
        <f>'2019 PSUI Customer Load'!L871+'2019 PSUI Customer Gen'!L871</f>
        <v>1300.8800000000001</v>
      </c>
      <c r="M871" s="78">
        <f>'2019 PSUI Customer Load'!M871+'2019 PSUI Customer Gen'!M871</f>
        <v>1293.8800000000001</v>
      </c>
      <c r="N871" s="78">
        <f>'2019 PSUI Customer Load'!N871+'2019 PSUI Customer Gen'!N871</f>
        <v>1305.6099999999999</v>
      </c>
      <c r="O871" s="78">
        <f>'2019 PSUI Customer Load'!O871+'2019 PSUI Customer Gen'!O871</f>
        <v>1277.3900000000001</v>
      </c>
      <c r="P871" s="78">
        <f>'2019 PSUI Customer Load'!P871+'2019 PSUI Customer Gen'!P871</f>
        <v>1277.4000000000001</v>
      </c>
      <c r="Q871" s="78">
        <f>'2019 PSUI Customer Load'!Q871+'2019 PSUI Customer Gen'!Q871</f>
        <v>1273.6199999999999</v>
      </c>
      <c r="R871" s="78">
        <f>'2019 PSUI Customer Load'!R871+'2019 PSUI Customer Gen'!R871</f>
        <v>1271.94</v>
      </c>
      <c r="S871" s="78">
        <f>'2019 PSUI Customer Load'!S871+'2019 PSUI Customer Gen'!S871</f>
        <v>1258.71</v>
      </c>
      <c r="T871" s="78">
        <f>'2019 PSUI Customer Load'!T871+'2019 PSUI Customer Gen'!T871</f>
        <v>1252.72</v>
      </c>
      <c r="U871" s="78">
        <f>'2019 PSUI Customer Load'!U871+'2019 PSUI Customer Gen'!U871</f>
        <v>1256.96</v>
      </c>
      <c r="V871" s="78">
        <f>'2019 PSUI Customer Load'!V871+'2019 PSUI Customer Gen'!V871</f>
        <v>1276.98</v>
      </c>
      <c r="W871" s="78">
        <f>'2019 PSUI Customer Load'!W871+'2019 PSUI Customer Gen'!W871</f>
        <v>1276.77</v>
      </c>
      <c r="X871" s="78">
        <f>'2019 PSUI Customer Load'!X871+'2019 PSUI Customer Gen'!X871</f>
        <v>1263.29</v>
      </c>
      <c r="Y871" s="78">
        <f>'2019 PSUI Customer Load'!Y871+'2019 PSUI Customer Gen'!Y871</f>
        <v>1270.99</v>
      </c>
      <c r="Z871" s="78">
        <f>'2019 PSUI Customer Load'!Z871+'2019 PSUI Customer Gen'!Z871</f>
        <v>1267.42</v>
      </c>
      <c r="AA871" s="86">
        <f t="shared" si="182"/>
        <v>1314.88</v>
      </c>
      <c r="AB871" s="77">
        <f t="shared" si="183"/>
        <v>2023</v>
      </c>
      <c r="AC871" s="76">
        <f t="shared" si="184"/>
        <v>3</v>
      </c>
      <c r="AD871" s="76" t="str">
        <f t="shared" si="185"/>
        <v/>
      </c>
      <c r="AE871" s="76" t="str">
        <f t="shared" si="186"/>
        <v/>
      </c>
      <c r="AF871" s="74">
        <f t="shared" si="187"/>
        <v>1314.88</v>
      </c>
      <c r="AG871" s="75" t="str">
        <f t="shared" si="188"/>
        <v>7:00</v>
      </c>
      <c r="AH871" s="74">
        <f t="shared" si="189"/>
        <v>31587.390000000003</v>
      </c>
      <c r="AI871" s="73" t="str">
        <f t="shared" si="190"/>
        <v/>
      </c>
      <c r="AJ871" s="73" t="str">
        <f t="shared" si="191"/>
        <v/>
      </c>
      <c r="AK871" s="73" t="str">
        <f t="shared" si="192"/>
        <v/>
      </c>
      <c r="AL871" s="72" t="str">
        <f t="shared" si="193"/>
        <v/>
      </c>
      <c r="AM871" s="71" t="str">
        <f t="shared" si="194"/>
        <v/>
      </c>
    </row>
    <row r="872" spans="2:39" ht="12.75" customHeight="1" thickBot="1">
      <c r="B872" s="79">
        <v>45004</v>
      </c>
      <c r="C872" s="78">
        <f>'2019 PSUI Customer Load'!C872+'2019 PSUI Customer Gen'!C872</f>
        <v>1261.96</v>
      </c>
      <c r="D872" s="78">
        <f>'2019 PSUI Customer Load'!D872+'2019 PSUI Customer Gen'!D872</f>
        <v>1269.1400000000001</v>
      </c>
      <c r="E872" s="78">
        <f>'2019 PSUI Customer Load'!E872+'2019 PSUI Customer Gen'!E872</f>
        <v>1259.83</v>
      </c>
      <c r="F872" s="78">
        <f>'2019 PSUI Customer Load'!F872+'2019 PSUI Customer Gen'!F872</f>
        <v>1258.5</v>
      </c>
      <c r="G872" s="78">
        <f>'2019 PSUI Customer Load'!G872+'2019 PSUI Customer Gen'!G872</f>
        <v>1268.72</v>
      </c>
      <c r="H872" s="78">
        <f>'2019 PSUI Customer Load'!H872+'2019 PSUI Customer Gen'!H872</f>
        <v>1293.5999999999999</v>
      </c>
      <c r="I872" s="78">
        <f>'2019 PSUI Customer Load'!I872+'2019 PSUI Customer Gen'!I872</f>
        <v>1349.6</v>
      </c>
      <c r="J872" s="78">
        <f>'2019 PSUI Customer Load'!J872+'2019 PSUI Customer Gen'!J872</f>
        <v>1314.11</v>
      </c>
      <c r="K872" s="78">
        <f>'2019 PSUI Customer Load'!K872+'2019 PSUI Customer Gen'!K872</f>
        <v>1314.11</v>
      </c>
      <c r="L872" s="78">
        <f>'2019 PSUI Customer Load'!L872+'2019 PSUI Customer Gen'!L872</f>
        <v>1300.57</v>
      </c>
      <c r="M872" s="78">
        <f>'2019 PSUI Customer Load'!M872+'2019 PSUI Customer Gen'!M872</f>
        <v>1293.43</v>
      </c>
      <c r="N872" s="78">
        <f>'2019 PSUI Customer Load'!N872+'2019 PSUI Customer Gen'!N872</f>
        <v>1295.18</v>
      </c>
      <c r="O872" s="78">
        <f>'2019 PSUI Customer Load'!O872+'2019 PSUI Customer Gen'!O872</f>
        <v>1287.02</v>
      </c>
      <c r="P872" s="78">
        <f>'2019 PSUI Customer Load'!P872+'2019 PSUI Customer Gen'!P872</f>
        <v>1265.25</v>
      </c>
      <c r="Q872" s="78">
        <f>'2019 PSUI Customer Load'!Q872+'2019 PSUI Customer Gen'!Q872</f>
        <v>1249.99</v>
      </c>
      <c r="R872" s="78">
        <f>'2019 PSUI Customer Load'!R872+'2019 PSUI Customer Gen'!R872</f>
        <v>1246.77</v>
      </c>
      <c r="S872" s="78">
        <f>'2019 PSUI Customer Load'!S872+'2019 PSUI Customer Gen'!S872</f>
        <v>1204.7</v>
      </c>
      <c r="T872" s="78">
        <f>'2019 PSUI Customer Load'!T872+'2019 PSUI Customer Gen'!T872</f>
        <v>1205.99</v>
      </c>
      <c r="U872" s="78">
        <f>'2019 PSUI Customer Load'!U872+'2019 PSUI Customer Gen'!U872</f>
        <v>1219.3</v>
      </c>
      <c r="V872" s="78">
        <f>'2019 PSUI Customer Load'!V872+'2019 PSUI Customer Gen'!V872</f>
        <v>1236.94</v>
      </c>
      <c r="W872" s="78">
        <f>'2019 PSUI Customer Load'!W872+'2019 PSUI Customer Gen'!W872</f>
        <v>1238.0899999999999</v>
      </c>
      <c r="X872" s="78">
        <f>'2019 PSUI Customer Load'!X872+'2019 PSUI Customer Gen'!X872</f>
        <v>1226.79</v>
      </c>
      <c r="Y872" s="78">
        <f>'2019 PSUI Customer Load'!Y872+'2019 PSUI Customer Gen'!Y872</f>
        <v>1253.95</v>
      </c>
      <c r="Z872" s="78">
        <f>'2019 PSUI Customer Load'!Z872+'2019 PSUI Customer Gen'!Z872</f>
        <v>1239.28</v>
      </c>
      <c r="AA872" s="86">
        <f t="shared" si="182"/>
        <v>1349.6</v>
      </c>
      <c r="AB872" s="77">
        <f t="shared" si="183"/>
        <v>2023</v>
      </c>
      <c r="AC872" s="76">
        <f t="shared" si="184"/>
        <v>3</v>
      </c>
      <c r="AD872" s="76" t="str">
        <f t="shared" si="185"/>
        <v/>
      </c>
      <c r="AE872" s="76" t="str">
        <f t="shared" si="186"/>
        <v/>
      </c>
      <c r="AF872" s="74">
        <f t="shared" si="187"/>
        <v>1349.6</v>
      </c>
      <c r="AG872" s="75" t="str">
        <f t="shared" si="188"/>
        <v>7:00</v>
      </c>
      <c r="AH872" s="74">
        <f t="shared" si="189"/>
        <v>31702.420000000002</v>
      </c>
      <c r="AI872" s="73" t="str">
        <f t="shared" si="190"/>
        <v/>
      </c>
      <c r="AJ872" s="73" t="str">
        <f t="shared" si="191"/>
        <v/>
      </c>
      <c r="AK872" s="73" t="str">
        <f t="shared" si="192"/>
        <v/>
      </c>
      <c r="AL872" s="72" t="str">
        <f t="shared" si="193"/>
        <v/>
      </c>
      <c r="AM872" s="71" t="str">
        <f t="shared" si="194"/>
        <v/>
      </c>
    </row>
    <row r="873" spans="2:39" ht="12.75" customHeight="1" thickBot="1">
      <c r="B873" s="79">
        <v>45005</v>
      </c>
      <c r="C873" s="78">
        <f>'2019 PSUI Customer Load'!C873+'2019 PSUI Customer Gen'!C873</f>
        <v>1241.73</v>
      </c>
      <c r="D873" s="78">
        <f>'2019 PSUI Customer Load'!D873+'2019 PSUI Customer Gen'!D873</f>
        <v>1243.69</v>
      </c>
      <c r="E873" s="78">
        <f>'2019 PSUI Customer Load'!E873+'2019 PSUI Customer Gen'!E873</f>
        <v>1242.47</v>
      </c>
      <c r="F873" s="78">
        <f>'2019 PSUI Customer Load'!F873+'2019 PSUI Customer Gen'!F873</f>
        <v>1254.44</v>
      </c>
      <c r="G873" s="78">
        <f>'2019 PSUI Customer Load'!G873+'2019 PSUI Customer Gen'!G873</f>
        <v>1279.3900000000001</v>
      </c>
      <c r="H873" s="78">
        <f>'2019 PSUI Customer Load'!H873+'2019 PSUI Customer Gen'!H873</f>
        <v>1325.07</v>
      </c>
      <c r="I873" s="78">
        <f>'2019 PSUI Customer Load'!I873+'2019 PSUI Customer Gen'!I873</f>
        <v>1427.48</v>
      </c>
      <c r="J873" s="78">
        <f>'2019 PSUI Customer Load'!J873+'2019 PSUI Customer Gen'!J873</f>
        <v>1459.89</v>
      </c>
      <c r="K873" s="78">
        <f>'2019 PSUI Customer Load'!K873+'2019 PSUI Customer Gen'!K873</f>
        <v>1445.78</v>
      </c>
      <c r="L873" s="78">
        <f>'2019 PSUI Customer Load'!L873+'2019 PSUI Customer Gen'!L873</f>
        <v>1460.94</v>
      </c>
      <c r="M873" s="78">
        <f>'2019 PSUI Customer Load'!M873+'2019 PSUI Customer Gen'!M873</f>
        <v>1480.96</v>
      </c>
      <c r="N873" s="78">
        <f>'2019 PSUI Customer Load'!N873+'2019 PSUI Customer Gen'!N873</f>
        <v>1447.88</v>
      </c>
      <c r="O873" s="78">
        <f>'2019 PSUI Customer Load'!O873+'2019 PSUI Customer Gen'!O873</f>
        <v>1420.3</v>
      </c>
      <c r="P873" s="78">
        <f>'2019 PSUI Customer Load'!P873+'2019 PSUI Customer Gen'!P873</f>
        <v>1405.43</v>
      </c>
      <c r="Q873" s="78">
        <f>'2019 PSUI Customer Load'!Q873+'2019 PSUI Customer Gen'!Q873</f>
        <v>1405.43</v>
      </c>
      <c r="R873" s="78">
        <f>'2019 PSUI Customer Load'!R873+'2019 PSUI Customer Gen'!R873</f>
        <v>1372.32</v>
      </c>
      <c r="S873" s="78">
        <f>'2019 PSUI Customer Load'!S873+'2019 PSUI Customer Gen'!S873</f>
        <v>1307.95</v>
      </c>
      <c r="T873" s="78">
        <f>'2019 PSUI Customer Load'!T873+'2019 PSUI Customer Gen'!T873</f>
        <v>1307.1500000000001</v>
      </c>
      <c r="U873" s="78">
        <f>'2019 PSUI Customer Load'!U873+'2019 PSUI Customer Gen'!U873</f>
        <v>1305.8499999999999</v>
      </c>
      <c r="V873" s="78">
        <f>'2019 PSUI Customer Load'!V873+'2019 PSUI Customer Gen'!V873</f>
        <v>1313.79</v>
      </c>
      <c r="W873" s="78">
        <f>'2019 PSUI Customer Load'!W873+'2019 PSUI Customer Gen'!W873</f>
        <v>1291.1199999999999</v>
      </c>
      <c r="X873" s="78">
        <f>'2019 PSUI Customer Load'!X873+'2019 PSUI Customer Gen'!X873</f>
        <v>1276.27</v>
      </c>
      <c r="Y873" s="78">
        <f>'2019 PSUI Customer Load'!Y873+'2019 PSUI Customer Gen'!Y873</f>
        <v>1265.3900000000001</v>
      </c>
      <c r="Z873" s="78">
        <f>'2019 PSUI Customer Load'!Z873+'2019 PSUI Customer Gen'!Z873</f>
        <v>1249.4000000000001</v>
      </c>
      <c r="AA873" s="86">
        <f t="shared" si="182"/>
        <v>1480.96</v>
      </c>
      <c r="AB873" s="77">
        <f t="shared" si="183"/>
        <v>2023</v>
      </c>
      <c r="AC873" s="76">
        <f t="shared" si="184"/>
        <v>3</v>
      </c>
      <c r="AD873" s="76" t="str">
        <f t="shared" si="185"/>
        <v/>
      </c>
      <c r="AE873" s="76" t="str">
        <f t="shared" si="186"/>
        <v/>
      </c>
      <c r="AF873" s="74">
        <f t="shared" si="187"/>
        <v>1480.96</v>
      </c>
      <c r="AG873" s="75" t="str">
        <f t="shared" si="188"/>
        <v>11:00</v>
      </c>
      <c r="AH873" s="74">
        <f t="shared" si="189"/>
        <v>33711.08</v>
      </c>
      <c r="AI873" s="73" t="str">
        <f t="shared" si="190"/>
        <v/>
      </c>
      <c r="AJ873" s="73" t="str">
        <f t="shared" si="191"/>
        <v/>
      </c>
      <c r="AK873" s="73" t="str">
        <f t="shared" si="192"/>
        <v/>
      </c>
      <c r="AL873" s="72" t="str">
        <f t="shared" si="193"/>
        <v/>
      </c>
      <c r="AM873" s="71" t="str">
        <f t="shared" si="194"/>
        <v/>
      </c>
    </row>
    <row r="874" spans="2:39" ht="12.75" customHeight="1" thickBot="1">
      <c r="B874" s="79">
        <v>45006</v>
      </c>
      <c r="C874" s="78">
        <f>'2019 PSUI Customer Load'!C874+'2019 PSUI Customer Gen'!C874</f>
        <v>1246.67</v>
      </c>
      <c r="D874" s="78">
        <f>'2019 PSUI Customer Load'!D874+'2019 PSUI Customer Gen'!D874</f>
        <v>1244.01</v>
      </c>
      <c r="E874" s="78">
        <f>'2019 PSUI Customer Load'!E874+'2019 PSUI Customer Gen'!E874</f>
        <v>1246.74</v>
      </c>
      <c r="F874" s="78">
        <f>'2019 PSUI Customer Load'!F874+'2019 PSUI Customer Gen'!F874</f>
        <v>1247.75</v>
      </c>
      <c r="G874" s="78">
        <f>'2019 PSUI Customer Load'!G874+'2019 PSUI Customer Gen'!G874</f>
        <v>1277.1500000000001</v>
      </c>
      <c r="H874" s="78">
        <f>'2019 PSUI Customer Load'!H874+'2019 PSUI Customer Gen'!H874</f>
        <v>1307.95</v>
      </c>
      <c r="I874" s="78">
        <f>'2019 PSUI Customer Load'!I874+'2019 PSUI Customer Gen'!I874</f>
        <v>1390.59</v>
      </c>
      <c r="J874" s="78">
        <f>'2019 PSUI Customer Load'!J874+'2019 PSUI Customer Gen'!J874</f>
        <v>1425.86</v>
      </c>
      <c r="K874" s="78">
        <f>'2019 PSUI Customer Load'!K874+'2019 PSUI Customer Gen'!K874</f>
        <v>1454.01</v>
      </c>
      <c r="L874" s="78">
        <f>'2019 PSUI Customer Load'!L874+'2019 PSUI Customer Gen'!L874</f>
        <v>1434.09</v>
      </c>
      <c r="M874" s="78">
        <f>'2019 PSUI Customer Load'!M874+'2019 PSUI Customer Gen'!M874</f>
        <v>1448.44</v>
      </c>
      <c r="N874" s="78">
        <f>'2019 PSUI Customer Load'!N874+'2019 PSUI Customer Gen'!N874</f>
        <v>1392.65</v>
      </c>
      <c r="O874" s="78">
        <f>'2019 PSUI Customer Load'!O874+'2019 PSUI Customer Gen'!O874</f>
        <v>1384.29</v>
      </c>
      <c r="P874" s="78">
        <f>'2019 PSUI Customer Load'!P874+'2019 PSUI Customer Gen'!P874</f>
        <v>1378.79</v>
      </c>
      <c r="Q874" s="78">
        <f>'2019 PSUI Customer Load'!Q874+'2019 PSUI Customer Gen'!Q874</f>
        <v>1372.04</v>
      </c>
      <c r="R874" s="78">
        <f>'2019 PSUI Customer Load'!R874+'2019 PSUI Customer Gen'!R874</f>
        <v>1322.16</v>
      </c>
      <c r="S874" s="78">
        <f>'2019 PSUI Customer Load'!S874+'2019 PSUI Customer Gen'!S874</f>
        <v>1251.95</v>
      </c>
      <c r="T874" s="78">
        <f>'2019 PSUI Customer Load'!T874+'2019 PSUI Customer Gen'!T874</f>
        <v>1236.5899999999999</v>
      </c>
      <c r="U874" s="78">
        <f>'2019 PSUI Customer Load'!U874+'2019 PSUI Customer Gen'!U874</f>
        <v>1228.08</v>
      </c>
      <c r="V874" s="78">
        <f>'2019 PSUI Customer Load'!V874+'2019 PSUI Customer Gen'!V874</f>
        <v>1248</v>
      </c>
      <c r="W874" s="78">
        <f>'2019 PSUI Customer Load'!W874+'2019 PSUI Customer Gen'!W874</f>
        <v>1231.93</v>
      </c>
      <c r="X874" s="78">
        <f>'2019 PSUI Customer Load'!X874+'2019 PSUI Customer Gen'!X874</f>
        <v>1229.48</v>
      </c>
      <c r="Y874" s="78">
        <f>'2019 PSUI Customer Load'!Y874+'2019 PSUI Customer Gen'!Y874</f>
        <v>1212.26</v>
      </c>
      <c r="Z874" s="78">
        <f>'2019 PSUI Customer Load'!Z874+'2019 PSUI Customer Gen'!Z874</f>
        <v>1222.44</v>
      </c>
      <c r="AA874" s="86">
        <f t="shared" si="182"/>
        <v>1454.01</v>
      </c>
      <c r="AB874" s="77">
        <f t="shared" si="183"/>
        <v>2023</v>
      </c>
      <c r="AC874" s="76">
        <f t="shared" si="184"/>
        <v>3</v>
      </c>
      <c r="AD874" s="76" t="str">
        <f t="shared" si="185"/>
        <v/>
      </c>
      <c r="AE874" s="76" t="str">
        <f t="shared" si="186"/>
        <v/>
      </c>
      <c r="AF874" s="74">
        <f t="shared" si="187"/>
        <v>1454.01</v>
      </c>
      <c r="AG874" s="75" t="str">
        <f t="shared" si="188"/>
        <v>9:00</v>
      </c>
      <c r="AH874" s="74">
        <f t="shared" si="189"/>
        <v>32887.93</v>
      </c>
      <c r="AI874" s="73" t="str">
        <f t="shared" si="190"/>
        <v/>
      </c>
      <c r="AJ874" s="73" t="str">
        <f t="shared" si="191"/>
        <v/>
      </c>
      <c r="AK874" s="73" t="str">
        <f t="shared" si="192"/>
        <v/>
      </c>
      <c r="AL874" s="72" t="str">
        <f t="shared" si="193"/>
        <v/>
      </c>
      <c r="AM874" s="71" t="str">
        <f t="shared" si="194"/>
        <v/>
      </c>
    </row>
    <row r="875" spans="2:39" ht="12.75" customHeight="1" thickBot="1">
      <c r="B875" s="79">
        <v>45007</v>
      </c>
      <c r="C875" s="78">
        <f>'2019 PSUI Customer Load'!C875+'2019 PSUI Customer Gen'!C875</f>
        <v>1208.9000000000001</v>
      </c>
      <c r="D875" s="78">
        <f>'2019 PSUI Customer Load'!D875+'2019 PSUI Customer Gen'!D875</f>
        <v>1202.6400000000001</v>
      </c>
      <c r="E875" s="78">
        <f>'2019 PSUI Customer Load'!E875+'2019 PSUI Customer Gen'!E875</f>
        <v>1215.06</v>
      </c>
      <c r="F875" s="78">
        <f>'2019 PSUI Customer Load'!F875+'2019 PSUI Customer Gen'!F875</f>
        <v>1205.72</v>
      </c>
      <c r="G875" s="78">
        <f>'2019 PSUI Customer Load'!G875+'2019 PSUI Customer Gen'!G875</f>
        <v>1224.4100000000001</v>
      </c>
      <c r="H875" s="78">
        <f>'2019 PSUI Customer Load'!H875+'2019 PSUI Customer Gen'!H875</f>
        <v>1278.17</v>
      </c>
      <c r="I875" s="78">
        <f>'2019 PSUI Customer Load'!I875+'2019 PSUI Customer Gen'!I875</f>
        <v>1382.71</v>
      </c>
      <c r="J875" s="78">
        <f>'2019 PSUI Customer Load'!J875+'2019 PSUI Customer Gen'!J875</f>
        <v>1402.56</v>
      </c>
      <c r="K875" s="78">
        <f>'2019 PSUI Customer Load'!K875+'2019 PSUI Customer Gen'!K875</f>
        <v>1416.62</v>
      </c>
      <c r="L875" s="78">
        <f>'2019 PSUI Customer Load'!L875+'2019 PSUI Customer Gen'!L875</f>
        <v>1423.84</v>
      </c>
      <c r="M875" s="78">
        <f>'2019 PSUI Customer Load'!M875+'2019 PSUI Customer Gen'!M875</f>
        <v>1423.17</v>
      </c>
      <c r="N875" s="78">
        <f>'2019 PSUI Customer Load'!N875+'2019 PSUI Customer Gen'!N875</f>
        <v>1385.41</v>
      </c>
      <c r="O875" s="78">
        <f>'2019 PSUI Customer Load'!O875+'2019 PSUI Customer Gen'!O875</f>
        <v>1373.85</v>
      </c>
      <c r="P875" s="78">
        <f>'2019 PSUI Customer Load'!P875+'2019 PSUI Customer Gen'!P875</f>
        <v>1358.88</v>
      </c>
      <c r="Q875" s="78">
        <f>'2019 PSUI Customer Load'!Q875+'2019 PSUI Customer Gen'!Q875</f>
        <v>1366.71</v>
      </c>
      <c r="R875" s="78">
        <f>'2019 PSUI Customer Load'!R875+'2019 PSUI Customer Gen'!R875</f>
        <v>1331.61</v>
      </c>
      <c r="S875" s="78">
        <f>'2019 PSUI Customer Load'!S875+'2019 PSUI Customer Gen'!S875</f>
        <v>1270.01</v>
      </c>
      <c r="T875" s="78">
        <f>'2019 PSUI Customer Load'!T875+'2019 PSUI Customer Gen'!T875</f>
        <v>1262.73</v>
      </c>
      <c r="U875" s="78">
        <f>'2019 PSUI Customer Load'!U875+'2019 PSUI Customer Gen'!U875</f>
        <v>1247.02</v>
      </c>
      <c r="V875" s="78">
        <f>'2019 PSUI Customer Load'!V875+'2019 PSUI Customer Gen'!V875</f>
        <v>1239.5999999999999</v>
      </c>
      <c r="W875" s="78">
        <f>'2019 PSUI Customer Load'!W875+'2019 PSUI Customer Gen'!W875</f>
        <v>1223.81</v>
      </c>
      <c r="X875" s="78">
        <f>'2019 PSUI Customer Load'!X875+'2019 PSUI Customer Gen'!X875</f>
        <v>1203.97</v>
      </c>
      <c r="Y875" s="78">
        <f>'2019 PSUI Customer Load'!Y875+'2019 PSUI Customer Gen'!Y875</f>
        <v>1188.95</v>
      </c>
      <c r="Z875" s="78">
        <f>'2019 PSUI Customer Load'!Z875+'2019 PSUI Customer Gen'!Z875</f>
        <v>1191.33</v>
      </c>
      <c r="AA875" s="86">
        <f t="shared" si="182"/>
        <v>1423.84</v>
      </c>
      <c r="AB875" s="77">
        <f t="shared" si="183"/>
        <v>2023</v>
      </c>
      <c r="AC875" s="76">
        <f t="shared" si="184"/>
        <v>3</v>
      </c>
      <c r="AD875" s="76" t="str">
        <f t="shared" si="185"/>
        <v/>
      </c>
      <c r="AE875" s="76" t="str">
        <f t="shared" si="186"/>
        <v/>
      </c>
      <c r="AF875" s="74">
        <f t="shared" si="187"/>
        <v>1423.84</v>
      </c>
      <c r="AG875" s="75" t="str">
        <f t="shared" si="188"/>
        <v>10:00</v>
      </c>
      <c r="AH875" s="74">
        <f t="shared" si="189"/>
        <v>32451.52</v>
      </c>
      <c r="AI875" s="73" t="str">
        <f t="shared" si="190"/>
        <v/>
      </c>
      <c r="AJ875" s="73" t="str">
        <f t="shared" si="191"/>
        <v/>
      </c>
      <c r="AK875" s="73" t="str">
        <f t="shared" si="192"/>
        <v/>
      </c>
      <c r="AL875" s="72" t="str">
        <f t="shared" si="193"/>
        <v/>
      </c>
      <c r="AM875" s="71" t="str">
        <f t="shared" si="194"/>
        <v/>
      </c>
    </row>
    <row r="876" spans="2:39" ht="12.75" customHeight="1" thickBot="1">
      <c r="B876" s="79">
        <v>45008</v>
      </c>
      <c r="C876" s="78">
        <f>'2019 PSUI Customer Load'!C876+'2019 PSUI Customer Gen'!C876</f>
        <v>1172.78</v>
      </c>
      <c r="D876" s="78">
        <f>'2019 PSUI Customer Load'!D876+'2019 PSUI Customer Gen'!D876</f>
        <v>1175.02</v>
      </c>
      <c r="E876" s="78">
        <f>'2019 PSUI Customer Load'!E876+'2019 PSUI Customer Gen'!E876</f>
        <v>1169.81</v>
      </c>
      <c r="F876" s="78">
        <f>'2019 PSUI Customer Load'!F876+'2019 PSUI Customer Gen'!F876</f>
        <v>1180.24</v>
      </c>
      <c r="G876" s="78">
        <f>'2019 PSUI Customer Load'!G876+'2019 PSUI Customer Gen'!G876</f>
        <v>1188.67</v>
      </c>
      <c r="H876" s="78">
        <f>'2019 PSUI Customer Load'!H876+'2019 PSUI Customer Gen'!H876</f>
        <v>1232.28</v>
      </c>
      <c r="I876" s="78">
        <f>'2019 PSUI Customer Load'!I876+'2019 PSUI Customer Gen'!I876</f>
        <v>1334.44</v>
      </c>
      <c r="J876" s="78">
        <f>'2019 PSUI Customer Load'!J876+'2019 PSUI Customer Gen'!J876</f>
        <v>1309.77</v>
      </c>
      <c r="K876" s="78">
        <f>'2019 PSUI Customer Load'!K876+'2019 PSUI Customer Gen'!K876</f>
        <v>1322.62</v>
      </c>
      <c r="L876" s="78">
        <f>'2019 PSUI Customer Load'!L876+'2019 PSUI Customer Gen'!L876</f>
        <v>1346.14</v>
      </c>
      <c r="M876" s="78">
        <f>'2019 PSUI Customer Load'!M876+'2019 PSUI Customer Gen'!M876</f>
        <v>1370.67</v>
      </c>
      <c r="N876" s="78">
        <f>'2019 PSUI Customer Load'!N876+'2019 PSUI Customer Gen'!N876</f>
        <v>1349.84</v>
      </c>
      <c r="O876" s="78">
        <f>'2019 PSUI Customer Load'!O876+'2019 PSUI Customer Gen'!O876</f>
        <v>1352.37</v>
      </c>
      <c r="P876" s="78">
        <f>'2019 PSUI Customer Load'!P876+'2019 PSUI Customer Gen'!P876</f>
        <v>1349.11</v>
      </c>
      <c r="Q876" s="78">
        <f>'2019 PSUI Customer Load'!Q876+'2019 PSUI Customer Gen'!Q876</f>
        <v>1332.03</v>
      </c>
      <c r="R876" s="78">
        <f>'2019 PSUI Customer Load'!R876+'2019 PSUI Customer Gen'!R876</f>
        <v>1306.1600000000001</v>
      </c>
      <c r="S876" s="78">
        <f>'2019 PSUI Customer Load'!S876+'2019 PSUI Customer Gen'!S876</f>
        <v>1240.96</v>
      </c>
      <c r="T876" s="78">
        <f>'2019 PSUI Customer Load'!T876+'2019 PSUI Customer Gen'!T876</f>
        <v>1215.48</v>
      </c>
      <c r="U876" s="78">
        <f>'2019 PSUI Customer Load'!U876+'2019 PSUI Customer Gen'!U876</f>
        <v>1224.9000000000001</v>
      </c>
      <c r="V876" s="78">
        <f>'2019 PSUI Customer Load'!V876+'2019 PSUI Customer Gen'!V876</f>
        <v>1242.43</v>
      </c>
      <c r="W876" s="78">
        <f>'2019 PSUI Customer Load'!W876+'2019 PSUI Customer Gen'!W876</f>
        <v>1220.56</v>
      </c>
      <c r="X876" s="78">
        <f>'2019 PSUI Customer Load'!X876+'2019 PSUI Customer Gen'!X876</f>
        <v>1223.04</v>
      </c>
      <c r="Y876" s="78">
        <f>'2019 PSUI Customer Load'!Y876+'2019 PSUI Customer Gen'!Y876</f>
        <v>1201.24</v>
      </c>
      <c r="Z876" s="78">
        <f>'2019 PSUI Customer Load'!Z876+'2019 PSUI Customer Gen'!Z876</f>
        <v>1197.53</v>
      </c>
      <c r="AA876" s="86">
        <f t="shared" si="182"/>
        <v>1370.67</v>
      </c>
      <c r="AB876" s="77">
        <f t="shared" si="183"/>
        <v>2023</v>
      </c>
      <c r="AC876" s="76">
        <f t="shared" si="184"/>
        <v>3</v>
      </c>
      <c r="AD876" s="76" t="str">
        <f t="shared" si="185"/>
        <v/>
      </c>
      <c r="AE876" s="76" t="str">
        <f t="shared" si="186"/>
        <v/>
      </c>
      <c r="AF876" s="74">
        <f t="shared" si="187"/>
        <v>1370.67</v>
      </c>
      <c r="AG876" s="75" t="str">
        <f t="shared" si="188"/>
        <v>11:00</v>
      </c>
      <c r="AH876" s="74">
        <f t="shared" si="189"/>
        <v>31628.760000000002</v>
      </c>
      <c r="AI876" s="73" t="str">
        <f t="shared" si="190"/>
        <v/>
      </c>
      <c r="AJ876" s="73" t="str">
        <f t="shared" si="191"/>
        <v/>
      </c>
      <c r="AK876" s="73" t="str">
        <f t="shared" si="192"/>
        <v/>
      </c>
      <c r="AL876" s="72" t="str">
        <f t="shared" si="193"/>
        <v/>
      </c>
      <c r="AM876" s="71" t="str">
        <f t="shared" si="194"/>
        <v/>
      </c>
    </row>
    <row r="877" spans="2:39" ht="12.75" customHeight="1" thickBot="1">
      <c r="B877" s="79">
        <v>45009</v>
      </c>
      <c r="C877" s="78">
        <f>'2019 PSUI Customer Load'!C877+'2019 PSUI Customer Gen'!C877</f>
        <v>1183.74</v>
      </c>
      <c r="D877" s="78">
        <f>'2019 PSUI Customer Load'!D877+'2019 PSUI Customer Gen'!D877</f>
        <v>1197.6300000000001</v>
      </c>
      <c r="E877" s="78">
        <f>'2019 PSUI Customer Load'!E877+'2019 PSUI Customer Gen'!E877</f>
        <v>1178.28</v>
      </c>
      <c r="F877" s="78">
        <f>'2019 PSUI Customer Load'!F877+'2019 PSUI Customer Gen'!F877</f>
        <v>1193.1500000000001</v>
      </c>
      <c r="G877" s="78">
        <f>'2019 PSUI Customer Load'!G877+'2019 PSUI Customer Gen'!G877</f>
        <v>1212.05</v>
      </c>
      <c r="H877" s="78">
        <f>'2019 PSUI Customer Load'!H877+'2019 PSUI Customer Gen'!H877</f>
        <v>1260.8800000000001</v>
      </c>
      <c r="I877" s="78">
        <f>'2019 PSUI Customer Load'!I877+'2019 PSUI Customer Gen'!I877</f>
        <v>1368.12</v>
      </c>
      <c r="J877" s="78">
        <f>'2019 PSUI Customer Load'!J877+'2019 PSUI Customer Gen'!J877</f>
        <v>1375.11</v>
      </c>
      <c r="K877" s="78">
        <f>'2019 PSUI Customer Load'!K877+'2019 PSUI Customer Gen'!K877</f>
        <v>1372.95</v>
      </c>
      <c r="L877" s="78">
        <f>'2019 PSUI Customer Load'!L877+'2019 PSUI Customer Gen'!L877</f>
        <v>1436.86</v>
      </c>
      <c r="M877" s="78">
        <f>'2019 PSUI Customer Load'!M877+'2019 PSUI Customer Gen'!M877</f>
        <v>1418.27</v>
      </c>
      <c r="N877" s="78">
        <f>'2019 PSUI Customer Load'!N877+'2019 PSUI Customer Gen'!N877</f>
        <v>1386.91</v>
      </c>
      <c r="O877" s="78">
        <f>'2019 PSUI Customer Load'!O877+'2019 PSUI Customer Gen'!O877</f>
        <v>1382.01</v>
      </c>
      <c r="P877" s="78">
        <f>'2019 PSUI Customer Load'!P877+'2019 PSUI Customer Gen'!P877</f>
        <v>1376.8</v>
      </c>
      <c r="Q877" s="78">
        <f>'2019 PSUI Customer Load'!Q877+'2019 PSUI Customer Gen'!Q877</f>
        <v>1345.09</v>
      </c>
      <c r="R877" s="78">
        <f>'2019 PSUI Customer Load'!R877+'2019 PSUI Customer Gen'!R877</f>
        <v>1310.86</v>
      </c>
      <c r="S877" s="78">
        <f>'2019 PSUI Customer Load'!S877+'2019 PSUI Customer Gen'!S877</f>
        <v>1250.3800000000001</v>
      </c>
      <c r="T877" s="78">
        <f>'2019 PSUI Customer Load'!T877+'2019 PSUI Customer Gen'!T877</f>
        <v>1234.49</v>
      </c>
      <c r="U877" s="78">
        <f>'2019 PSUI Customer Load'!U877+'2019 PSUI Customer Gen'!U877</f>
        <v>1243.9000000000001</v>
      </c>
      <c r="V877" s="78">
        <f>'2019 PSUI Customer Load'!V877+'2019 PSUI Customer Gen'!V877</f>
        <v>1257.8</v>
      </c>
      <c r="W877" s="78">
        <f>'2019 PSUI Customer Load'!W877+'2019 PSUI Customer Gen'!W877</f>
        <v>1255.3499999999999</v>
      </c>
      <c r="X877" s="78">
        <f>'2019 PSUI Customer Load'!X877+'2019 PSUI Customer Gen'!X877</f>
        <v>1239.1400000000001</v>
      </c>
      <c r="Y877" s="78">
        <f>'2019 PSUI Customer Load'!Y877+'2019 PSUI Customer Gen'!Y877</f>
        <v>1211</v>
      </c>
      <c r="Z877" s="78">
        <f>'2019 PSUI Customer Load'!Z877+'2019 PSUI Customer Gen'!Z877</f>
        <v>1207.92</v>
      </c>
      <c r="AA877" s="86">
        <f t="shared" si="182"/>
        <v>1436.86</v>
      </c>
      <c r="AB877" s="77">
        <f t="shared" si="183"/>
        <v>2023</v>
      </c>
      <c r="AC877" s="76">
        <f t="shared" si="184"/>
        <v>3</v>
      </c>
      <c r="AD877" s="76" t="str">
        <f t="shared" si="185"/>
        <v/>
      </c>
      <c r="AE877" s="76" t="str">
        <f t="shared" si="186"/>
        <v/>
      </c>
      <c r="AF877" s="74">
        <f t="shared" si="187"/>
        <v>1436.86</v>
      </c>
      <c r="AG877" s="75" t="str">
        <f t="shared" si="188"/>
        <v>10:00</v>
      </c>
      <c r="AH877" s="74">
        <f t="shared" si="189"/>
        <v>32335.550000000003</v>
      </c>
      <c r="AI877" s="73" t="str">
        <f t="shared" si="190"/>
        <v/>
      </c>
      <c r="AJ877" s="73" t="str">
        <f t="shared" si="191"/>
        <v/>
      </c>
      <c r="AK877" s="73" t="str">
        <f t="shared" si="192"/>
        <v/>
      </c>
      <c r="AL877" s="72" t="str">
        <f t="shared" si="193"/>
        <v/>
      </c>
      <c r="AM877" s="71" t="str">
        <f t="shared" si="194"/>
        <v/>
      </c>
    </row>
    <row r="878" spans="2:39" ht="12.75" customHeight="1" thickBot="1">
      <c r="B878" s="79">
        <v>45010</v>
      </c>
      <c r="C878" s="78">
        <f>'2019 PSUI Customer Load'!C878+'2019 PSUI Customer Gen'!C878</f>
        <v>1209.67</v>
      </c>
      <c r="D878" s="78">
        <f>'2019 PSUI Customer Load'!D878+'2019 PSUI Customer Gen'!D878</f>
        <v>1202.18</v>
      </c>
      <c r="E878" s="78">
        <f>'2019 PSUI Customer Load'!E878+'2019 PSUI Customer Gen'!E878</f>
        <v>1198.44</v>
      </c>
      <c r="F878" s="78">
        <f>'2019 PSUI Customer Load'!F878+'2019 PSUI Customer Gen'!F878</f>
        <v>1197.1099999999999</v>
      </c>
      <c r="G878" s="78">
        <f>'2019 PSUI Customer Load'!G878+'2019 PSUI Customer Gen'!G878</f>
        <v>1210.23</v>
      </c>
      <c r="H878" s="78">
        <f>'2019 PSUI Customer Load'!H878+'2019 PSUI Customer Gen'!H878</f>
        <v>1239.5999999999999</v>
      </c>
      <c r="I878" s="78">
        <f>'2019 PSUI Customer Load'!I878+'2019 PSUI Customer Gen'!I878</f>
        <v>1296.47</v>
      </c>
      <c r="J878" s="78">
        <f>'2019 PSUI Customer Load'!J878+'2019 PSUI Customer Gen'!J878</f>
        <v>1305.26</v>
      </c>
      <c r="K878" s="78">
        <f>'2019 PSUI Customer Load'!K878+'2019 PSUI Customer Gen'!K878</f>
        <v>1311.73</v>
      </c>
      <c r="L878" s="78">
        <f>'2019 PSUI Customer Load'!L878+'2019 PSUI Customer Gen'!L878</f>
        <v>1308.79</v>
      </c>
      <c r="M878" s="78">
        <f>'2019 PSUI Customer Load'!M878+'2019 PSUI Customer Gen'!M878</f>
        <v>1318.24</v>
      </c>
      <c r="N878" s="78">
        <f>'2019 PSUI Customer Load'!N878+'2019 PSUI Customer Gen'!N878</f>
        <v>1280.06</v>
      </c>
      <c r="O878" s="78">
        <f>'2019 PSUI Customer Load'!O878+'2019 PSUI Customer Gen'!O878</f>
        <v>1300.3599999999999</v>
      </c>
      <c r="P878" s="78">
        <f>'2019 PSUI Customer Load'!P878+'2019 PSUI Customer Gen'!P878</f>
        <v>1256.5</v>
      </c>
      <c r="Q878" s="78">
        <f>'2019 PSUI Customer Load'!Q878+'2019 PSUI Customer Gen'!Q878</f>
        <v>1241.45</v>
      </c>
      <c r="R878" s="78">
        <f>'2019 PSUI Customer Load'!R878+'2019 PSUI Customer Gen'!R878</f>
        <v>1227.52</v>
      </c>
      <c r="S878" s="78">
        <f>'2019 PSUI Customer Load'!S878+'2019 PSUI Customer Gen'!S878</f>
        <v>1176.73</v>
      </c>
      <c r="T878" s="78">
        <f>'2019 PSUI Customer Load'!T878+'2019 PSUI Customer Gen'!T878</f>
        <v>1199.9000000000001</v>
      </c>
      <c r="U878" s="78">
        <f>'2019 PSUI Customer Load'!U878+'2019 PSUI Customer Gen'!U878</f>
        <v>1221.96</v>
      </c>
      <c r="V878" s="78">
        <f>'2019 PSUI Customer Load'!V878+'2019 PSUI Customer Gen'!V878</f>
        <v>1228.01</v>
      </c>
      <c r="W878" s="78">
        <f>'2019 PSUI Customer Load'!W878+'2019 PSUI Customer Gen'!W878</f>
        <v>1218.53</v>
      </c>
      <c r="X878" s="78">
        <f>'2019 PSUI Customer Load'!X878+'2019 PSUI Customer Gen'!X878</f>
        <v>1215.69</v>
      </c>
      <c r="Y878" s="78">
        <f>'2019 PSUI Customer Load'!Y878+'2019 PSUI Customer Gen'!Y878</f>
        <v>1209.6400000000001</v>
      </c>
      <c r="Z878" s="78">
        <f>'2019 PSUI Customer Load'!Z878+'2019 PSUI Customer Gen'!Z878</f>
        <v>1199.8399999999999</v>
      </c>
      <c r="AA878" s="86">
        <f t="shared" si="182"/>
        <v>1318.24</v>
      </c>
      <c r="AB878" s="77">
        <f t="shared" si="183"/>
        <v>2023</v>
      </c>
      <c r="AC878" s="76">
        <f t="shared" si="184"/>
        <v>3</v>
      </c>
      <c r="AD878" s="76" t="str">
        <f t="shared" si="185"/>
        <v/>
      </c>
      <c r="AE878" s="76" t="str">
        <f t="shared" si="186"/>
        <v/>
      </c>
      <c r="AF878" s="74">
        <f t="shared" si="187"/>
        <v>1318.24</v>
      </c>
      <c r="AG878" s="75" t="str">
        <f t="shared" si="188"/>
        <v>11:00</v>
      </c>
      <c r="AH878" s="74">
        <f t="shared" si="189"/>
        <v>31092.149999999998</v>
      </c>
      <c r="AI878" s="73" t="str">
        <f t="shared" si="190"/>
        <v/>
      </c>
      <c r="AJ878" s="73" t="str">
        <f t="shared" si="191"/>
        <v/>
      </c>
      <c r="AK878" s="73" t="str">
        <f t="shared" si="192"/>
        <v/>
      </c>
      <c r="AL878" s="72" t="str">
        <f t="shared" si="193"/>
        <v/>
      </c>
      <c r="AM878" s="71" t="str">
        <f t="shared" si="194"/>
        <v/>
      </c>
    </row>
    <row r="879" spans="2:39" ht="12.75" customHeight="1" thickBot="1">
      <c r="B879" s="79">
        <v>45011</v>
      </c>
      <c r="C879" s="78">
        <f>'2019 PSUI Customer Load'!C879+'2019 PSUI Customer Gen'!C879</f>
        <v>1194.97</v>
      </c>
      <c r="D879" s="78">
        <f>'2019 PSUI Customer Load'!D879+'2019 PSUI Customer Gen'!D879</f>
        <v>1200.26</v>
      </c>
      <c r="E879" s="78">
        <f>'2019 PSUI Customer Load'!E879+'2019 PSUI Customer Gen'!E879</f>
        <v>1193.57</v>
      </c>
      <c r="F879" s="78">
        <f>'2019 PSUI Customer Load'!F879+'2019 PSUI Customer Gen'!F879</f>
        <v>1187.1300000000001</v>
      </c>
      <c r="G879" s="78">
        <f>'2019 PSUI Customer Load'!G879+'2019 PSUI Customer Gen'!G879</f>
        <v>1205.02</v>
      </c>
      <c r="H879" s="78">
        <f>'2019 PSUI Customer Load'!H879+'2019 PSUI Customer Gen'!H879</f>
        <v>1228.99</v>
      </c>
      <c r="I879" s="78">
        <f>'2019 PSUI Customer Load'!I879+'2019 PSUI Customer Gen'!I879</f>
        <v>1287.68</v>
      </c>
      <c r="J879" s="78">
        <f>'2019 PSUI Customer Load'!J879+'2019 PSUI Customer Gen'!J879</f>
        <v>1265.95</v>
      </c>
      <c r="K879" s="78">
        <f>'2019 PSUI Customer Load'!K879+'2019 PSUI Customer Gen'!K879</f>
        <v>1266.27</v>
      </c>
      <c r="L879" s="78">
        <f>'2019 PSUI Customer Load'!L879+'2019 PSUI Customer Gen'!L879</f>
        <v>1263.26</v>
      </c>
      <c r="M879" s="78">
        <f>'2019 PSUI Customer Load'!M879+'2019 PSUI Customer Gen'!M879</f>
        <v>1264.03</v>
      </c>
      <c r="N879" s="78">
        <f>'2019 PSUI Customer Load'!N879+'2019 PSUI Customer Gen'!N879</f>
        <v>1230.8499999999999</v>
      </c>
      <c r="O879" s="78">
        <f>'2019 PSUI Customer Load'!O879+'2019 PSUI Customer Gen'!O879</f>
        <v>1214.71</v>
      </c>
      <c r="P879" s="78">
        <f>'2019 PSUI Customer Load'!P879+'2019 PSUI Customer Gen'!P879</f>
        <v>1200.01</v>
      </c>
      <c r="Q879" s="78">
        <f>'2019 PSUI Customer Load'!Q879+'2019 PSUI Customer Gen'!Q879</f>
        <v>1190.8800000000001</v>
      </c>
      <c r="R879" s="78">
        <f>'2019 PSUI Customer Load'!R879+'2019 PSUI Customer Gen'!R879</f>
        <v>1190.3900000000001</v>
      </c>
      <c r="S879" s="78">
        <f>'2019 PSUI Customer Load'!S879+'2019 PSUI Customer Gen'!S879</f>
        <v>1155.42</v>
      </c>
      <c r="T879" s="78">
        <f>'2019 PSUI Customer Load'!T879+'2019 PSUI Customer Gen'!T879</f>
        <v>1155.28</v>
      </c>
      <c r="U879" s="78">
        <f>'2019 PSUI Customer Load'!U879+'2019 PSUI Customer Gen'!U879</f>
        <v>1160.1099999999999</v>
      </c>
      <c r="V879" s="78">
        <f>'2019 PSUI Customer Load'!V879+'2019 PSUI Customer Gen'!V879</f>
        <v>1173.9000000000001</v>
      </c>
      <c r="W879" s="78">
        <f>'2019 PSUI Customer Load'!W879+'2019 PSUI Customer Gen'!W879</f>
        <v>1171.8</v>
      </c>
      <c r="X879" s="78">
        <f>'2019 PSUI Customer Load'!X879+'2019 PSUI Customer Gen'!X879</f>
        <v>1158.92</v>
      </c>
      <c r="Y879" s="78">
        <f>'2019 PSUI Customer Load'!Y879+'2019 PSUI Customer Gen'!Y879</f>
        <v>1194.8</v>
      </c>
      <c r="Z879" s="78">
        <f>'2019 PSUI Customer Load'!Z879+'2019 PSUI Customer Gen'!Z879</f>
        <v>1194.45</v>
      </c>
      <c r="AA879" s="86">
        <f t="shared" si="182"/>
        <v>1287.68</v>
      </c>
      <c r="AB879" s="77">
        <f t="shared" si="183"/>
        <v>2023</v>
      </c>
      <c r="AC879" s="76">
        <f t="shared" si="184"/>
        <v>3</v>
      </c>
      <c r="AD879" s="76" t="str">
        <f t="shared" si="185"/>
        <v/>
      </c>
      <c r="AE879" s="76" t="str">
        <f t="shared" si="186"/>
        <v/>
      </c>
      <c r="AF879" s="74">
        <f t="shared" si="187"/>
        <v>1287.68</v>
      </c>
      <c r="AG879" s="75" t="str">
        <f t="shared" si="188"/>
        <v>7:00</v>
      </c>
      <c r="AH879" s="74">
        <f t="shared" si="189"/>
        <v>30236.33</v>
      </c>
      <c r="AI879" s="73" t="str">
        <f t="shared" si="190"/>
        <v/>
      </c>
      <c r="AJ879" s="73" t="str">
        <f t="shared" si="191"/>
        <v/>
      </c>
      <c r="AK879" s="73" t="str">
        <f t="shared" si="192"/>
        <v/>
      </c>
      <c r="AL879" s="72" t="str">
        <f t="shared" si="193"/>
        <v/>
      </c>
      <c r="AM879" s="71" t="str">
        <f t="shared" si="194"/>
        <v/>
      </c>
    </row>
    <row r="880" spans="2:39" ht="12.75" customHeight="1" thickBot="1">
      <c r="B880" s="79">
        <v>45012</v>
      </c>
      <c r="C880" s="78">
        <f>'2019 PSUI Customer Load'!C880+'2019 PSUI Customer Gen'!C880</f>
        <v>1188.3599999999999</v>
      </c>
      <c r="D880" s="78">
        <f>'2019 PSUI Customer Load'!D880+'2019 PSUI Customer Gen'!D880</f>
        <v>1173.06</v>
      </c>
      <c r="E880" s="78">
        <f>'2019 PSUI Customer Load'!E880+'2019 PSUI Customer Gen'!E880</f>
        <v>1189.1300000000001</v>
      </c>
      <c r="F880" s="78">
        <f>'2019 PSUI Customer Load'!F880+'2019 PSUI Customer Gen'!F880</f>
        <v>1194.2</v>
      </c>
      <c r="G880" s="78">
        <f>'2019 PSUI Customer Load'!G880+'2019 PSUI Customer Gen'!G880</f>
        <v>1215.17</v>
      </c>
      <c r="H880" s="78">
        <f>'2019 PSUI Customer Load'!H880+'2019 PSUI Customer Gen'!H880</f>
        <v>1253.8699999999999</v>
      </c>
      <c r="I880" s="78">
        <f>'2019 PSUI Customer Load'!I880+'2019 PSUI Customer Gen'!I880</f>
        <v>1350.48</v>
      </c>
      <c r="J880" s="78">
        <f>'2019 PSUI Customer Load'!J880+'2019 PSUI Customer Gen'!J880</f>
        <v>1484.2750000000001</v>
      </c>
      <c r="K880" s="78">
        <f>'2019 PSUI Customer Load'!K880+'2019 PSUI Customer Gen'!K880</f>
        <v>1441.8520000000001</v>
      </c>
      <c r="L880" s="78">
        <f>'2019 PSUI Customer Load'!L880+'2019 PSUI Customer Gen'!L880</f>
        <v>1467.2170000000001</v>
      </c>
      <c r="M880" s="78">
        <f>'2019 PSUI Customer Load'!M880+'2019 PSUI Customer Gen'!M880</f>
        <v>1478.7930000000001</v>
      </c>
      <c r="N880" s="78">
        <f>'2019 PSUI Customer Load'!N880+'2019 PSUI Customer Gen'!N880</f>
        <v>1439.259</v>
      </c>
      <c r="O880" s="78">
        <f>'2019 PSUI Customer Load'!O880+'2019 PSUI Customer Gen'!O880</f>
        <v>1437.778</v>
      </c>
      <c r="P880" s="78">
        <f>'2019 PSUI Customer Load'!P880+'2019 PSUI Customer Gen'!P880</f>
        <v>1421.604</v>
      </c>
      <c r="Q880" s="78">
        <f>'2019 PSUI Customer Load'!Q880+'2019 PSUI Customer Gen'!Q880</f>
        <v>1421.7460000000001</v>
      </c>
      <c r="R880" s="78">
        <f>'2019 PSUI Customer Load'!R880+'2019 PSUI Customer Gen'!R880</f>
        <v>1393.8340000000001</v>
      </c>
      <c r="S880" s="78">
        <f>'2019 PSUI Customer Load'!S880+'2019 PSUI Customer Gen'!S880</f>
        <v>1327.2270000000001</v>
      </c>
      <c r="T880" s="78">
        <f>'2019 PSUI Customer Load'!T880+'2019 PSUI Customer Gen'!T880</f>
        <v>1306.4100000000001</v>
      </c>
      <c r="U880" s="78">
        <f>'2019 PSUI Customer Load'!U880+'2019 PSUI Customer Gen'!U880</f>
        <v>1298.375</v>
      </c>
      <c r="V880" s="78">
        <f>'2019 PSUI Customer Load'!V880+'2019 PSUI Customer Gen'!V880</f>
        <v>1290.0520000000001</v>
      </c>
      <c r="W880" s="78">
        <f>'2019 PSUI Customer Load'!W880+'2019 PSUI Customer Gen'!W880</f>
        <v>1218.1659999999999</v>
      </c>
      <c r="X880" s="78">
        <f>'2019 PSUI Customer Load'!X880+'2019 PSUI Customer Gen'!X880</f>
        <v>1254.23</v>
      </c>
      <c r="Y880" s="78">
        <f>'2019 PSUI Customer Load'!Y880+'2019 PSUI Customer Gen'!Y880</f>
        <v>1217.06</v>
      </c>
      <c r="Z880" s="78">
        <f>'2019 PSUI Customer Load'!Z880+'2019 PSUI Customer Gen'!Z880</f>
        <v>1199.3800000000001</v>
      </c>
      <c r="AA880" s="86">
        <f t="shared" si="182"/>
        <v>1484.2750000000001</v>
      </c>
      <c r="AB880" s="77">
        <f t="shared" si="183"/>
        <v>2023</v>
      </c>
      <c r="AC880" s="76">
        <f t="shared" si="184"/>
        <v>3</v>
      </c>
      <c r="AD880" s="76" t="str">
        <f t="shared" si="185"/>
        <v/>
      </c>
      <c r="AE880" s="76" t="str">
        <f t="shared" si="186"/>
        <v/>
      </c>
      <c r="AF880" s="74">
        <f t="shared" si="187"/>
        <v>1484.2750000000001</v>
      </c>
      <c r="AG880" s="75" t="str">
        <f t="shared" si="188"/>
        <v>8:00</v>
      </c>
      <c r="AH880" s="74">
        <f t="shared" si="189"/>
        <v>33145.803</v>
      </c>
      <c r="AI880" s="73" t="str">
        <f t="shared" si="190"/>
        <v/>
      </c>
      <c r="AJ880" s="73" t="str">
        <f t="shared" si="191"/>
        <v/>
      </c>
      <c r="AK880" s="73" t="str">
        <f t="shared" si="192"/>
        <v/>
      </c>
      <c r="AL880" s="72" t="str">
        <f t="shared" si="193"/>
        <v/>
      </c>
      <c r="AM880" s="71" t="str">
        <f t="shared" si="194"/>
        <v/>
      </c>
    </row>
    <row r="881" spans="2:39" ht="12.75" customHeight="1" thickBot="1">
      <c r="B881" s="79">
        <v>45013</v>
      </c>
      <c r="C881" s="78">
        <f>'2019 PSUI Customer Load'!C881+'2019 PSUI Customer Gen'!C881</f>
        <v>1199.49</v>
      </c>
      <c r="D881" s="78">
        <f>'2019 PSUI Customer Load'!D881+'2019 PSUI Customer Gen'!D881</f>
        <v>1202.32</v>
      </c>
      <c r="E881" s="78">
        <f>'2019 PSUI Customer Load'!E881+'2019 PSUI Customer Gen'!E881</f>
        <v>1198.8599999999999</v>
      </c>
      <c r="F881" s="78">
        <f>'2019 PSUI Customer Load'!F881+'2019 PSUI Customer Gen'!F881</f>
        <v>1202.32</v>
      </c>
      <c r="G881" s="78">
        <f>'2019 PSUI Customer Load'!G881+'2019 PSUI Customer Gen'!G881</f>
        <v>1218.74</v>
      </c>
      <c r="H881" s="78">
        <f>'2019 PSUI Customer Load'!H881+'2019 PSUI Customer Gen'!H881</f>
        <v>1272.3900000000001</v>
      </c>
      <c r="I881" s="78">
        <f>'2019 PSUI Customer Load'!I881+'2019 PSUI Customer Gen'!I881</f>
        <v>1325.49</v>
      </c>
      <c r="J881" s="78">
        <f>'2019 PSUI Customer Load'!J881+'2019 PSUI Customer Gen'!J881</f>
        <v>1435.3980000000001</v>
      </c>
      <c r="K881" s="78">
        <f>'2019 PSUI Customer Load'!K881+'2019 PSUI Customer Gen'!K881</f>
        <v>1374.2349999999999</v>
      </c>
      <c r="L881" s="78">
        <f>'2019 PSUI Customer Load'!L881+'2019 PSUI Customer Gen'!L881</f>
        <v>1398.499</v>
      </c>
      <c r="M881" s="78">
        <f>'2019 PSUI Customer Load'!M881+'2019 PSUI Customer Gen'!M881</f>
        <v>1381.4180000000001</v>
      </c>
      <c r="N881" s="78">
        <f>'2019 PSUI Customer Load'!N881+'2019 PSUI Customer Gen'!N881</f>
        <v>1359.2550000000001</v>
      </c>
      <c r="O881" s="78">
        <f>'2019 PSUI Customer Load'!O881+'2019 PSUI Customer Gen'!O881</f>
        <v>1358.0539999999999</v>
      </c>
      <c r="P881" s="78">
        <f>'2019 PSUI Customer Load'!P881+'2019 PSUI Customer Gen'!P881</f>
        <v>1349.1369999999999</v>
      </c>
      <c r="Q881" s="78">
        <f>'2019 PSUI Customer Load'!Q881+'2019 PSUI Customer Gen'!Q881</f>
        <v>1349.069</v>
      </c>
      <c r="R881" s="78">
        <f>'2019 PSUI Customer Load'!R881+'2019 PSUI Customer Gen'!R881</f>
        <v>1314.0319999999999</v>
      </c>
      <c r="S881" s="78">
        <f>'2019 PSUI Customer Load'!S881+'2019 PSUI Customer Gen'!S881</f>
        <v>1221.135</v>
      </c>
      <c r="T881" s="78">
        <f>'2019 PSUI Customer Load'!T881+'2019 PSUI Customer Gen'!T881</f>
        <v>1206.7570000000001</v>
      </c>
      <c r="U881" s="78">
        <f>'2019 PSUI Customer Load'!U881+'2019 PSUI Customer Gen'!U881</f>
        <v>1184.979</v>
      </c>
      <c r="V881" s="78">
        <f>'2019 PSUI Customer Load'!V881+'2019 PSUI Customer Gen'!V881</f>
        <v>1195.3889999999999</v>
      </c>
      <c r="W881" s="78">
        <f>'2019 PSUI Customer Load'!W881+'2019 PSUI Customer Gen'!W881</f>
        <v>1179.9380000000001</v>
      </c>
      <c r="X881" s="78">
        <f>'2019 PSUI Customer Load'!X881+'2019 PSUI Customer Gen'!X881</f>
        <v>1178.6569999999999</v>
      </c>
      <c r="Y881" s="78">
        <f>'2019 PSUI Customer Load'!Y881+'2019 PSUI Customer Gen'!Y881</f>
        <v>1175.095</v>
      </c>
      <c r="Z881" s="78">
        <f>'2019 PSUI Customer Load'!Z881+'2019 PSUI Customer Gen'!Z881</f>
        <v>1179.203</v>
      </c>
      <c r="AA881" s="86">
        <f t="shared" si="182"/>
        <v>1435.3980000000001</v>
      </c>
      <c r="AB881" s="77">
        <f t="shared" si="183"/>
        <v>2023</v>
      </c>
      <c r="AC881" s="76">
        <f t="shared" si="184"/>
        <v>3</v>
      </c>
      <c r="AD881" s="76" t="str">
        <f t="shared" si="185"/>
        <v/>
      </c>
      <c r="AE881" s="76" t="str">
        <f t="shared" si="186"/>
        <v/>
      </c>
      <c r="AF881" s="74">
        <f t="shared" si="187"/>
        <v>1435.3980000000001</v>
      </c>
      <c r="AG881" s="75" t="str">
        <f t="shared" si="188"/>
        <v>8:00</v>
      </c>
      <c r="AH881" s="74">
        <f t="shared" si="189"/>
        <v>31895.258000000002</v>
      </c>
      <c r="AI881" s="73" t="str">
        <f t="shared" si="190"/>
        <v/>
      </c>
      <c r="AJ881" s="73" t="str">
        <f t="shared" si="191"/>
        <v/>
      </c>
      <c r="AK881" s="73" t="str">
        <f t="shared" si="192"/>
        <v/>
      </c>
      <c r="AL881" s="72" t="str">
        <f t="shared" si="193"/>
        <v/>
      </c>
      <c r="AM881" s="71" t="str">
        <f t="shared" si="194"/>
        <v/>
      </c>
    </row>
    <row r="882" spans="2:39" ht="12.75" customHeight="1" thickBot="1">
      <c r="B882" s="79">
        <v>45014</v>
      </c>
      <c r="C882" s="78">
        <f>'2019 PSUI Customer Load'!C882+'2019 PSUI Customer Gen'!C882</f>
        <v>1167.9360000000001</v>
      </c>
      <c r="D882" s="78">
        <f>'2019 PSUI Customer Load'!D882+'2019 PSUI Customer Gen'!D882</f>
        <v>1172.481</v>
      </c>
      <c r="E882" s="78">
        <f>'2019 PSUI Customer Load'!E882+'2019 PSUI Customer Gen'!E882</f>
        <v>1172.52</v>
      </c>
      <c r="F882" s="78">
        <f>'2019 PSUI Customer Load'!F882+'2019 PSUI Customer Gen'!F882</f>
        <v>1183.0440000000001</v>
      </c>
      <c r="G882" s="78">
        <f>'2019 PSUI Customer Load'!G882+'2019 PSUI Customer Gen'!G882</f>
        <v>1200.723</v>
      </c>
      <c r="H882" s="78">
        <f>'2019 PSUI Customer Load'!H882+'2019 PSUI Customer Gen'!H882</f>
        <v>1254.9820000000002</v>
      </c>
      <c r="I882" s="78">
        <f>'2019 PSUI Customer Load'!I882+'2019 PSUI Customer Gen'!I882</f>
        <v>1372.0030000000002</v>
      </c>
      <c r="J882" s="78">
        <f>'2019 PSUI Customer Load'!J882+'2019 PSUI Customer Gen'!J882</f>
        <v>1338.1859999999999</v>
      </c>
      <c r="K882" s="78">
        <f>'2019 PSUI Customer Load'!K882+'2019 PSUI Customer Gen'!K882</f>
        <v>1393.6</v>
      </c>
      <c r="L882" s="78">
        <f>'2019 PSUI Customer Load'!L882+'2019 PSUI Customer Gen'!L882</f>
        <v>1411.38</v>
      </c>
      <c r="M882" s="78">
        <f>'2019 PSUI Customer Load'!M882+'2019 PSUI Customer Gen'!M882</f>
        <v>1415.05</v>
      </c>
      <c r="N882" s="78">
        <f>'2019 PSUI Customer Load'!N882+'2019 PSUI Customer Gen'!N882</f>
        <v>1407.17</v>
      </c>
      <c r="O882" s="78">
        <f>'2019 PSUI Customer Load'!O882+'2019 PSUI Customer Gen'!O882</f>
        <v>1417.99</v>
      </c>
      <c r="P882" s="78">
        <f>'2019 PSUI Customer Load'!P882+'2019 PSUI Customer Gen'!P882</f>
        <v>1421.8969999999999</v>
      </c>
      <c r="Q882" s="78">
        <f>'2019 PSUI Customer Load'!Q882+'2019 PSUI Customer Gen'!Q882</f>
        <v>1453.338</v>
      </c>
      <c r="R882" s="78">
        <f>'2019 PSUI Customer Load'!R882+'2019 PSUI Customer Gen'!R882</f>
        <v>1420.7249999999999</v>
      </c>
      <c r="S882" s="78">
        <f>'2019 PSUI Customer Load'!S882+'2019 PSUI Customer Gen'!S882</f>
        <v>1325.9179999999999</v>
      </c>
      <c r="T882" s="78">
        <f>'2019 PSUI Customer Load'!T882+'2019 PSUI Customer Gen'!T882</f>
        <v>1326.6969999999999</v>
      </c>
      <c r="U882" s="78">
        <f>'2019 PSUI Customer Load'!U882+'2019 PSUI Customer Gen'!U882</f>
        <v>1320.7439999999999</v>
      </c>
      <c r="V882" s="78">
        <f>'2019 PSUI Customer Load'!V882+'2019 PSUI Customer Gen'!V882</f>
        <v>1314.7809999999999</v>
      </c>
      <c r="W882" s="78">
        <f>'2019 PSUI Customer Load'!W882+'2019 PSUI Customer Gen'!W882</f>
        <v>1313.3890000000001</v>
      </c>
      <c r="X882" s="78">
        <f>'2019 PSUI Customer Load'!X882+'2019 PSUI Customer Gen'!X882</f>
        <v>1317.2170000000001</v>
      </c>
      <c r="Y882" s="78">
        <f>'2019 PSUI Customer Load'!Y882+'2019 PSUI Customer Gen'!Y882</f>
        <v>1295.1320000000001</v>
      </c>
      <c r="Z882" s="78">
        <f>'2019 PSUI Customer Load'!Z882+'2019 PSUI Customer Gen'!Z882</f>
        <v>1295.3219999999999</v>
      </c>
      <c r="AA882" s="86">
        <f t="shared" si="182"/>
        <v>1453.338</v>
      </c>
      <c r="AB882" s="77">
        <f t="shared" si="183"/>
        <v>2023</v>
      </c>
      <c r="AC882" s="76">
        <f t="shared" si="184"/>
        <v>3</v>
      </c>
      <c r="AD882" s="76" t="str">
        <f t="shared" si="185"/>
        <v/>
      </c>
      <c r="AE882" s="76" t="str">
        <f t="shared" si="186"/>
        <v/>
      </c>
      <c r="AF882" s="74">
        <f t="shared" si="187"/>
        <v>1453.338</v>
      </c>
      <c r="AG882" s="75" t="str">
        <f t="shared" si="188"/>
        <v>15:00</v>
      </c>
      <c r="AH882" s="74">
        <f t="shared" si="189"/>
        <v>33165.563000000002</v>
      </c>
      <c r="AI882" s="73" t="str">
        <f t="shared" si="190"/>
        <v/>
      </c>
      <c r="AJ882" s="73" t="str">
        <f t="shared" si="191"/>
        <v/>
      </c>
      <c r="AK882" s="73" t="str">
        <f t="shared" si="192"/>
        <v/>
      </c>
      <c r="AL882" s="72" t="str">
        <f t="shared" si="193"/>
        <v/>
      </c>
      <c r="AM882" s="71" t="str">
        <f t="shared" si="194"/>
        <v/>
      </c>
    </row>
    <row r="883" spans="2:39" ht="12.75" customHeight="1" thickBot="1">
      <c r="B883" s="79">
        <v>45015</v>
      </c>
      <c r="C883" s="78">
        <f>'2019 PSUI Customer Load'!C883+'2019 PSUI Customer Gen'!C883</f>
        <v>1295.364</v>
      </c>
      <c r="D883" s="78">
        <f>'2019 PSUI Customer Load'!D883+'2019 PSUI Customer Gen'!D883</f>
        <v>1272.903</v>
      </c>
      <c r="E883" s="78">
        <f>'2019 PSUI Customer Load'!E883+'2019 PSUI Customer Gen'!E883</f>
        <v>1267.8140000000001</v>
      </c>
      <c r="F883" s="78">
        <f>'2019 PSUI Customer Load'!F883+'2019 PSUI Customer Gen'!F883</f>
        <v>1270.654</v>
      </c>
      <c r="G883" s="78">
        <f>'2019 PSUI Customer Load'!G883+'2019 PSUI Customer Gen'!G883</f>
        <v>1297.8520000000001</v>
      </c>
      <c r="H883" s="78">
        <f>'2019 PSUI Customer Load'!H883+'2019 PSUI Customer Gen'!H883</f>
        <v>1372.7060000000001</v>
      </c>
      <c r="I883" s="78">
        <f>'2019 PSUI Customer Load'!I883+'2019 PSUI Customer Gen'!I883</f>
        <v>1487.3689999999999</v>
      </c>
      <c r="J883" s="78">
        <f>'2019 PSUI Customer Load'!J883+'2019 PSUI Customer Gen'!J883</f>
        <v>1495.9059999999999</v>
      </c>
      <c r="K883" s="78">
        <f>'2019 PSUI Customer Load'!K883+'2019 PSUI Customer Gen'!K883</f>
        <v>1489.8340000000001</v>
      </c>
      <c r="L883" s="78">
        <f>'2019 PSUI Customer Load'!L883+'2019 PSUI Customer Gen'!L883</f>
        <v>1484.434</v>
      </c>
      <c r="M883" s="78">
        <f>'2019 PSUI Customer Load'!M883+'2019 PSUI Customer Gen'!M883</f>
        <v>1460.019</v>
      </c>
      <c r="N883" s="78">
        <f>'2019 PSUI Customer Load'!N883+'2019 PSUI Customer Gen'!N883</f>
        <v>1405.182</v>
      </c>
      <c r="O883" s="78">
        <f>'2019 PSUI Customer Load'!O883+'2019 PSUI Customer Gen'!O883</f>
        <v>1413.508</v>
      </c>
      <c r="P883" s="78">
        <f>'2019 PSUI Customer Load'!P883+'2019 PSUI Customer Gen'!P883</f>
        <v>1387.3019999999999</v>
      </c>
      <c r="Q883" s="78">
        <f>'2019 PSUI Customer Load'!Q883+'2019 PSUI Customer Gen'!Q883</f>
        <v>1399.1190000000001</v>
      </c>
      <c r="R883" s="78">
        <f>'2019 PSUI Customer Load'!R883+'2019 PSUI Customer Gen'!R883</f>
        <v>1356.0739999999998</v>
      </c>
      <c r="S883" s="78">
        <f>'2019 PSUI Customer Load'!S883+'2019 PSUI Customer Gen'!S883</f>
        <v>1278.6310000000001</v>
      </c>
      <c r="T883" s="78">
        <f>'2019 PSUI Customer Load'!T883+'2019 PSUI Customer Gen'!T883</f>
        <v>1275.9659999999999</v>
      </c>
      <c r="U883" s="78">
        <f>'2019 PSUI Customer Load'!U883+'2019 PSUI Customer Gen'!U883</f>
        <v>1283.711</v>
      </c>
      <c r="V883" s="78">
        <f>'2019 PSUI Customer Load'!V883+'2019 PSUI Customer Gen'!V883</f>
        <v>1288.0149999999999</v>
      </c>
      <c r="W883" s="78">
        <f>'2019 PSUI Customer Load'!W883+'2019 PSUI Customer Gen'!W883</f>
        <v>1282.0919999999999</v>
      </c>
      <c r="X883" s="78">
        <f>'2019 PSUI Customer Load'!X883+'2019 PSUI Customer Gen'!X883</f>
        <v>1280.912</v>
      </c>
      <c r="Y883" s="78">
        <f>'2019 PSUI Customer Load'!Y883+'2019 PSUI Customer Gen'!Y883</f>
        <v>1256.6300000000001</v>
      </c>
      <c r="Z883" s="78">
        <f>'2019 PSUI Customer Load'!Z883+'2019 PSUI Customer Gen'!Z883</f>
        <v>1240.643</v>
      </c>
      <c r="AA883" s="86">
        <f t="shared" si="182"/>
        <v>1495.9059999999999</v>
      </c>
      <c r="AB883" s="77">
        <f t="shared" si="183"/>
        <v>2023</v>
      </c>
      <c r="AC883" s="76">
        <f t="shared" si="184"/>
        <v>3</v>
      </c>
      <c r="AD883" s="76" t="str">
        <f t="shared" si="185"/>
        <v/>
      </c>
      <c r="AE883" s="76" t="str">
        <f t="shared" si="186"/>
        <v/>
      </c>
      <c r="AF883" s="74">
        <f t="shared" si="187"/>
        <v>1495.9059999999999</v>
      </c>
      <c r="AG883" s="75" t="str">
        <f t="shared" si="188"/>
        <v>8:00</v>
      </c>
      <c r="AH883" s="74">
        <f t="shared" si="189"/>
        <v>33838.546000000002</v>
      </c>
      <c r="AI883" s="73" t="str">
        <f t="shared" si="190"/>
        <v/>
      </c>
      <c r="AJ883" s="73" t="str">
        <f t="shared" si="191"/>
        <v/>
      </c>
      <c r="AK883" s="73" t="str">
        <f t="shared" si="192"/>
        <v/>
      </c>
      <c r="AL883" s="72" t="str">
        <f t="shared" si="193"/>
        <v/>
      </c>
      <c r="AM883" s="71" t="str">
        <f t="shared" si="194"/>
        <v/>
      </c>
    </row>
    <row r="884" spans="2:39" ht="12.75" customHeight="1" thickBot="1">
      <c r="B884" s="79">
        <v>45016</v>
      </c>
      <c r="C884" s="78">
        <f>'2019 PSUI Customer Load'!C884+'2019 PSUI Customer Gen'!C884</f>
        <v>1237.086</v>
      </c>
      <c r="D884" s="78">
        <f>'2019 PSUI Customer Load'!D884+'2019 PSUI Customer Gen'!D884</f>
        <v>1241.0519999999999</v>
      </c>
      <c r="E884" s="78">
        <f>'2019 PSUI Customer Load'!E884+'2019 PSUI Customer Gen'!E884</f>
        <v>1235.538</v>
      </c>
      <c r="F884" s="78">
        <f>'2019 PSUI Customer Load'!F884+'2019 PSUI Customer Gen'!F884</f>
        <v>1247.2629999999999</v>
      </c>
      <c r="G884" s="78">
        <f>'2019 PSUI Customer Load'!G884+'2019 PSUI Customer Gen'!G884</f>
        <v>1273.047</v>
      </c>
      <c r="H884" s="78">
        <f>'2019 PSUI Customer Load'!H884+'2019 PSUI Customer Gen'!H884</f>
        <v>1311.971</v>
      </c>
      <c r="I884" s="78">
        <f>'2019 PSUI Customer Load'!I884+'2019 PSUI Customer Gen'!I884</f>
        <v>1389.683</v>
      </c>
      <c r="J884" s="78">
        <f>'2019 PSUI Customer Load'!J884+'2019 PSUI Customer Gen'!J884</f>
        <v>1388.32</v>
      </c>
      <c r="K884" s="78">
        <f>'2019 PSUI Customer Load'!K884+'2019 PSUI Customer Gen'!K884</f>
        <v>1499.5070000000001</v>
      </c>
      <c r="L884" s="78">
        <f>'2019 PSUI Customer Load'!L884+'2019 PSUI Customer Gen'!L884</f>
        <v>1462.8259999999998</v>
      </c>
      <c r="M884" s="78">
        <f>'2019 PSUI Customer Load'!M884+'2019 PSUI Customer Gen'!M884</f>
        <v>1466.1379999999999</v>
      </c>
      <c r="N884" s="78">
        <f>'2019 PSUI Customer Load'!N884+'2019 PSUI Customer Gen'!N884</f>
        <v>1453.432</v>
      </c>
      <c r="O884" s="78">
        <f>'2019 PSUI Customer Load'!O884+'2019 PSUI Customer Gen'!O884</f>
        <v>1440.97</v>
      </c>
      <c r="P884" s="78">
        <f>'2019 PSUI Customer Load'!P884+'2019 PSUI Customer Gen'!P884</f>
        <v>1426.1569999999999</v>
      </c>
      <c r="Q884" s="78">
        <f>'2019 PSUI Customer Load'!Q884+'2019 PSUI Customer Gen'!Q884</f>
        <v>1419.4160000000002</v>
      </c>
      <c r="R884" s="78">
        <f>'2019 PSUI Customer Load'!R884+'2019 PSUI Customer Gen'!R884</f>
        <v>1368.452</v>
      </c>
      <c r="S884" s="78">
        <f>'2019 PSUI Customer Load'!S884+'2019 PSUI Customer Gen'!S884</f>
        <v>1321.1460000000002</v>
      </c>
      <c r="T884" s="78">
        <f>'2019 PSUI Customer Load'!T884+'2019 PSUI Customer Gen'!T884</f>
        <v>1298.549</v>
      </c>
      <c r="U884" s="78">
        <f>'2019 PSUI Customer Load'!U884+'2019 PSUI Customer Gen'!U884</f>
        <v>1295.25</v>
      </c>
      <c r="V884" s="78">
        <f>'2019 PSUI Customer Load'!V884+'2019 PSUI Customer Gen'!V884</f>
        <v>1289.25</v>
      </c>
      <c r="W884" s="78">
        <f>'2019 PSUI Customer Load'!W884+'2019 PSUI Customer Gen'!W884</f>
        <v>1259.0640000000001</v>
      </c>
      <c r="X884" s="78">
        <f>'2019 PSUI Customer Load'!X884+'2019 PSUI Customer Gen'!X884</f>
        <v>1239.559</v>
      </c>
      <c r="Y884" s="78">
        <f>'2019 PSUI Customer Load'!Y884+'2019 PSUI Customer Gen'!Y884</f>
        <v>1216.605</v>
      </c>
      <c r="Z884" s="78">
        <f>'2019 PSUI Customer Load'!Z884+'2019 PSUI Customer Gen'!Z884</f>
        <v>1199.3969999999999</v>
      </c>
      <c r="AA884" s="86">
        <f t="shared" si="182"/>
        <v>1499.5070000000001</v>
      </c>
      <c r="AB884" s="77">
        <f t="shared" si="183"/>
        <v>2023</v>
      </c>
      <c r="AC884" s="76">
        <f t="shared" si="184"/>
        <v>3</v>
      </c>
      <c r="AD884" s="76" t="str">
        <f t="shared" si="185"/>
        <v>2023-3</v>
      </c>
      <c r="AE884" s="76">
        <f t="shared" si="186"/>
        <v>3</v>
      </c>
      <c r="AF884" s="74">
        <f t="shared" si="187"/>
        <v>1499.5070000000001</v>
      </c>
      <c r="AG884" s="75" t="str">
        <f t="shared" si="188"/>
        <v>9:00</v>
      </c>
      <c r="AH884" s="74">
        <f t="shared" si="189"/>
        <v>33479.184999999998</v>
      </c>
      <c r="AI884" s="73">
        <f t="shared" si="190"/>
        <v>43533.655000000006</v>
      </c>
      <c r="AJ884" s="73">
        <f t="shared" si="191"/>
        <v>1509.1</v>
      </c>
      <c r="AK884" s="73">
        <f t="shared" si="192"/>
        <v>34307.26999999999</v>
      </c>
      <c r="AL884" s="72">
        <f t="shared" si="193"/>
        <v>44999</v>
      </c>
      <c r="AM884" s="71" t="str">
        <f t="shared" si="194"/>
        <v>10:00</v>
      </c>
    </row>
    <row r="885" spans="2:39" ht="12.75" customHeight="1" thickBot="1">
      <c r="B885" s="79">
        <v>45017</v>
      </c>
      <c r="C885" s="78">
        <f>'2019 PSUI Customer Load'!C885+'2019 PSUI Customer Gen'!C885</f>
        <v>1189.4660000000001</v>
      </c>
      <c r="D885" s="78">
        <f>'2019 PSUI Customer Load'!D885+'2019 PSUI Customer Gen'!D885</f>
        <v>1189.2190000000001</v>
      </c>
      <c r="E885" s="78">
        <f>'2019 PSUI Customer Load'!E885+'2019 PSUI Customer Gen'!E885</f>
        <v>1187.7710000000002</v>
      </c>
      <c r="F885" s="78">
        <f>'2019 PSUI Customer Load'!F885+'2019 PSUI Customer Gen'!F885</f>
        <v>1186.4879999999998</v>
      </c>
      <c r="G885" s="78">
        <f>'2019 PSUI Customer Load'!G885+'2019 PSUI Customer Gen'!G885</f>
        <v>1207.933</v>
      </c>
      <c r="H885" s="78">
        <f>'2019 PSUI Customer Load'!H885+'2019 PSUI Customer Gen'!H885</f>
        <v>1247.857</v>
      </c>
      <c r="I885" s="78">
        <f>'2019 PSUI Customer Load'!I885+'2019 PSUI Customer Gen'!I885</f>
        <v>1281.4690000000001</v>
      </c>
      <c r="J885" s="78">
        <f>'2019 PSUI Customer Load'!J885+'2019 PSUI Customer Gen'!J885</f>
        <v>1268.8240000000001</v>
      </c>
      <c r="K885" s="78">
        <f>'2019 PSUI Customer Load'!K885+'2019 PSUI Customer Gen'!K885</f>
        <v>1268.6279999999999</v>
      </c>
      <c r="L885" s="78">
        <f>'2019 PSUI Customer Load'!L885+'2019 PSUI Customer Gen'!L885</f>
        <v>1258.2919999999999</v>
      </c>
      <c r="M885" s="78">
        <f>'2019 PSUI Customer Load'!M885+'2019 PSUI Customer Gen'!M885</f>
        <v>1253.579</v>
      </c>
      <c r="N885" s="78">
        <f>'2019 PSUI Customer Load'!N885+'2019 PSUI Customer Gen'!N885</f>
        <v>1233.3140000000001</v>
      </c>
      <c r="O885" s="78">
        <f>'2019 PSUI Customer Load'!O885+'2019 PSUI Customer Gen'!O885</f>
        <v>1263.2339999999999</v>
      </c>
      <c r="P885" s="78">
        <f>'2019 PSUI Customer Load'!P885+'2019 PSUI Customer Gen'!P885</f>
        <v>1274.75</v>
      </c>
      <c r="Q885" s="78">
        <f>'2019 PSUI Customer Load'!Q885+'2019 PSUI Customer Gen'!Q885</f>
        <v>1242.1669999999999</v>
      </c>
      <c r="R885" s="78">
        <f>'2019 PSUI Customer Load'!R885+'2019 PSUI Customer Gen'!R885</f>
        <v>1253.2139999999999</v>
      </c>
      <c r="S885" s="78">
        <f>'2019 PSUI Customer Load'!S885+'2019 PSUI Customer Gen'!S885</f>
        <v>1225.9850000000001</v>
      </c>
      <c r="T885" s="78">
        <f>'2019 PSUI Customer Load'!T885+'2019 PSUI Customer Gen'!T885</f>
        <v>1234.338</v>
      </c>
      <c r="U885" s="78">
        <f>'2019 PSUI Customer Load'!U885+'2019 PSUI Customer Gen'!U885</f>
        <v>1251.1189999999999</v>
      </c>
      <c r="V885" s="78">
        <f>'2019 PSUI Customer Load'!V885+'2019 PSUI Customer Gen'!V885</f>
        <v>1265.6080000000002</v>
      </c>
      <c r="W885" s="78">
        <f>'2019 PSUI Customer Load'!W885+'2019 PSUI Customer Gen'!W885</f>
        <v>1259.7940000000001</v>
      </c>
      <c r="X885" s="78">
        <f>'2019 PSUI Customer Load'!X885+'2019 PSUI Customer Gen'!X885</f>
        <v>1258.6310000000001</v>
      </c>
      <c r="Y885" s="78">
        <f>'2019 PSUI Customer Load'!Y885+'2019 PSUI Customer Gen'!Y885</f>
        <v>1252.723</v>
      </c>
      <c r="Z885" s="78">
        <f>'2019 PSUI Customer Load'!Z885+'2019 PSUI Customer Gen'!Z885</f>
        <v>1257.8040000000001</v>
      </c>
      <c r="AA885" s="86">
        <f t="shared" si="182"/>
        <v>1281.4690000000001</v>
      </c>
      <c r="AB885" s="77">
        <f t="shared" si="183"/>
        <v>2023</v>
      </c>
      <c r="AC885" s="76">
        <f t="shared" si="184"/>
        <v>4</v>
      </c>
      <c r="AD885" s="76" t="str">
        <f t="shared" si="185"/>
        <v/>
      </c>
      <c r="AE885" s="76" t="str">
        <f t="shared" si="186"/>
        <v/>
      </c>
      <c r="AF885" s="74">
        <f t="shared" si="187"/>
        <v>1281.4690000000001</v>
      </c>
      <c r="AG885" s="75" t="str">
        <f t="shared" si="188"/>
        <v>7:00</v>
      </c>
      <c r="AH885" s="74">
        <f t="shared" si="189"/>
        <v>31093.676000000007</v>
      </c>
      <c r="AI885" s="73" t="str">
        <f t="shared" si="190"/>
        <v/>
      </c>
      <c r="AJ885" s="73" t="str">
        <f t="shared" si="191"/>
        <v/>
      </c>
      <c r="AK885" s="73" t="str">
        <f t="shared" si="192"/>
        <v/>
      </c>
      <c r="AL885" s="72" t="str">
        <f t="shared" si="193"/>
        <v/>
      </c>
      <c r="AM885" s="71" t="str">
        <f t="shared" si="194"/>
        <v/>
      </c>
    </row>
    <row r="886" spans="2:39" ht="12.75" customHeight="1" thickBot="1">
      <c r="B886" s="79">
        <v>45018</v>
      </c>
      <c r="C886" s="78">
        <f>'2019 PSUI Customer Load'!C886+'2019 PSUI Customer Gen'!C886</f>
        <v>1243.8139999999999</v>
      </c>
      <c r="D886" s="78">
        <f>'2019 PSUI Customer Load'!D886+'2019 PSUI Customer Gen'!D886</f>
        <v>1242.1219999999998</v>
      </c>
      <c r="E886" s="78">
        <f>'2019 PSUI Customer Load'!E886+'2019 PSUI Customer Gen'!E886</f>
        <v>1243.356</v>
      </c>
      <c r="F886" s="78">
        <f>'2019 PSUI Customer Load'!F886+'2019 PSUI Customer Gen'!F886</f>
        <v>1255.883</v>
      </c>
      <c r="G886" s="78">
        <f>'2019 PSUI Customer Load'!G886+'2019 PSUI Customer Gen'!G886</f>
        <v>1272.135</v>
      </c>
      <c r="H886" s="78">
        <f>'2019 PSUI Customer Load'!H886+'2019 PSUI Customer Gen'!H886</f>
        <v>1313.4650000000001</v>
      </c>
      <c r="I886" s="78">
        <f>'2019 PSUI Customer Load'!I886+'2019 PSUI Customer Gen'!I886</f>
        <v>1353.03</v>
      </c>
      <c r="J886" s="78">
        <f>'2019 PSUI Customer Load'!J886+'2019 PSUI Customer Gen'!J886</f>
        <v>1348.875</v>
      </c>
      <c r="K886" s="78">
        <f>'2019 PSUI Customer Load'!K886+'2019 PSUI Customer Gen'!K886</f>
        <v>1321.5169999999998</v>
      </c>
      <c r="L886" s="78">
        <f>'2019 PSUI Customer Load'!L886+'2019 PSUI Customer Gen'!L886</f>
        <v>1338.6479999999999</v>
      </c>
      <c r="M886" s="78">
        <f>'2019 PSUI Customer Load'!M886+'2019 PSUI Customer Gen'!M886</f>
        <v>1329.7620000000002</v>
      </c>
      <c r="N886" s="78">
        <f>'2019 PSUI Customer Load'!N886+'2019 PSUI Customer Gen'!N886</f>
        <v>1307.8489999999999</v>
      </c>
      <c r="O886" s="78">
        <f>'2019 PSUI Customer Load'!O886+'2019 PSUI Customer Gen'!O886</f>
        <v>1280.6179999999999</v>
      </c>
      <c r="P886" s="78">
        <f>'2019 PSUI Customer Load'!P886+'2019 PSUI Customer Gen'!P886</f>
        <v>1267.402</v>
      </c>
      <c r="Q886" s="78">
        <f>'2019 PSUI Customer Load'!Q886+'2019 PSUI Customer Gen'!Q886</f>
        <v>1254.367</v>
      </c>
      <c r="R886" s="78">
        <f>'2019 PSUI Customer Load'!R886+'2019 PSUI Customer Gen'!R886</f>
        <v>1247.9449999999999</v>
      </c>
      <c r="S886" s="78">
        <f>'2019 PSUI Customer Load'!S886+'2019 PSUI Customer Gen'!S886</f>
        <v>1212.2450000000001</v>
      </c>
      <c r="T886" s="78">
        <f>'2019 PSUI Customer Load'!T886+'2019 PSUI Customer Gen'!T886</f>
        <v>1220.21</v>
      </c>
      <c r="U886" s="78">
        <f>'2019 PSUI Customer Load'!U886+'2019 PSUI Customer Gen'!U886</f>
        <v>1224.2529999999999</v>
      </c>
      <c r="V886" s="78">
        <f>'2019 PSUI Customer Load'!V886+'2019 PSUI Customer Gen'!V886</f>
        <v>1262.7269999999999</v>
      </c>
      <c r="W886" s="78">
        <f>'2019 PSUI Customer Load'!W886+'2019 PSUI Customer Gen'!W886</f>
        <v>1242.433</v>
      </c>
      <c r="X886" s="78">
        <f>'2019 PSUI Customer Load'!X886+'2019 PSUI Customer Gen'!X886</f>
        <v>1238.6089999999999</v>
      </c>
      <c r="Y886" s="78">
        <f>'2019 PSUI Customer Load'!Y886+'2019 PSUI Customer Gen'!Y886</f>
        <v>1254.807</v>
      </c>
      <c r="Z886" s="78">
        <f>'2019 PSUI Customer Load'!Z886+'2019 PSUI Customer Gen'!Z886</f>
        <v>1245.306</v>
      </c>
      <c r="AA886" s="86">
        <f t="shared" si="182"/>
        <v>1353.03</v>
      </c>
      <c r="AB886" s="77">
        <f t="shared" si="183"/>
        <v>2023</v>
      </c>
      <c r="AC886" s="76">
        <f t="shared" si="184"/>
        <v>4</v>
      </c>
      <c r="AD886" s="76" t="str">
        <f t="shared" si="185"/>
        <v/>
      </c>
      <c r="AE886" s="76" t="str">
        <f t="shared" si="186"/>
        <v/>
      </c>
      <c r="AF886" s="74">
        <f t="shared" si="187"/>
        <v>1353.03</v>
      </c>
      <c r="AG886" s="75" t="str">
        <f t="shared" si="188"/>
        <v>7:00</v>
      </c>
      <c r="AH886" s="74">
        <f t="shared" si="189"/>
        <v>31874.407999999999</v>
      </c>
      <c r="AI886" s="73" t="str">
        <f t="shared" si="190"/>
        <v/>
      </c>
      <c r="AJ886" s="73" t="str">
        <f t="shared" si="191"/>
        <v/>
      </c>
      <c r="AK886" s="73" t="str">
        <f t="shared" si="192"/>
        <v/>
      </c>
      <c r="AL886" s="72" t="str">
        <f t="shared" si="193"/>
        <v/>
      </c>
      <c r="AM886" s="71" t="str">
        <f t="shared" si="194"/>
        <v/>
      </c>
    </row>
    <row r="887" spans="2:39" ht="12.75" customHeight="1" thickBot="1">
      <c r="B887" s="79">
        <v>45019</v>
      </c>
      <c r="C887" s="78">
        <f>'2019 PSUI Customer Load'!C887+'2019 PSUI Customer Gen'!C887</f>
        <v>1237.9059999999999</v>
      </c>
      <c r="D887" s="78">
        <f>'2019 PSUI Customer Load'!D887+'2019 PSUI Customer Gen'!D887</f>
        <v>1237.6130000000001</v>
      </c>
      <c r="E887" s="78">
        <f>'2019 PSUI Customer Load'!E887+'2019 PSUI Customer Gen'!E887</f>
        <v>1244.3820000000001</v>
      </c>
      <c r="F887" s="78">
        <f>'2019 PSUI Customer Load'!F887+'2019 PSUI Customer Gen'!F887</f>
        <v>1247.058</v>
      </c>
      <c r="G887" s="78">
        <f>'2019 PSUI Customer Load'!G887+'2019 PSUI Customer Gen'!G887</f>
        <v>1274.5930000000001</v>
      </c>
      <c r="H887" s="78">
        <f>'2019 PSUI Customer Load'!H887+'2019 PSUI Customer Gen'!H887</f>
        <v>1316.019</v>
      </c>
      <c r="I887" s="78">
        <f>'2019 PSUI Customer Load'!I887+'2019 PSUI Customer Gen'!I887</f>
        <v>1341.692</v>
      </c>
      <c r="J887" s="78">
        <f>'2019 PSUI Customer Load'!J887+'2019 PSUI Customer Gen'!J887</f>
        <v>1372.9260000000002</v>
      </c>
      <c r="K887" s="78">
        <f>'2019 PSUI Customer Load'!K887+'2019 PSUI Customer Gen'!K887</f>
        <v>1376.328</v>
      </c>
      <c r="L887" s="78">
        <f>'2019 PSUI Customer Load'!L887+'2019 PSUI Customer Gen'!L887</f>
        <v>1399.6680000000001</v>
      </c>
      <c r="M887" s="78">
        <f>'2019 PSUI Customer Load'!M887+'2019 PSUI Customer Gen'!M887</f>
        <v>1408.1510000000001</v>
      </c>
      <c r="N887" s="78">
        <f>'2019 PSUI Customer Load'!N887+'2019 PSUI Customer Gen'!N887</f>
        <v>1365.175</v>
      </c>
      <c r="O887" s="78">
        <f>'2019 PSUI Customer Load'!O887+'2019 PSUI Customer Gen'!O887</f>
        <v>1342.798</v>
      </c>
      <c r="P887" s="78">
        <f>'2019 PSUI Customer Load'!P887+'2019 PSUI Customer Gen'!P887</f>
        <v>1336.646</v>
      </c>
      <c r="Q887" s="78">
        <f>'2019 PSUI Customer Load'!Q887+'2019 PSUI Customer Gen'!Q887</f>
        <v>1337.306</v>
      </c>
      <c r="R887" s="78">
        <f>'2019 PSUI Customer Load'!R887+'2019 PSUI Customer Gen'!R887</f>
        <v>1285.412</v>
      </c>
      <c r="S887" s="78">
        <f>'2019 PSUI Customer Load'!S887+'2019 PSUI Customer Gen'!S887</f>
        <v>1221.5519999999999</v>
      </c>
      <c r="T887" s="78">
        <f>'2019 PSUI Customer Load'!T887+'2019 PSUI Customer Gen'!T887</f>
        <v>1211.8470000000002</v>
      </c>
      <c r="U887" s="78">
        <f>'2019 PSUI Customer Load'!U887+'2019 PSUI Customer Gen'!U887</f>
        <v>1183.713</v>
      </c>
      <c r="V887" s="78">
        <f>'2019 PSUI Customer Load'!V887+'2019 PSUI Customer Gen'!V887</f>
        <v>1218.028</v>
      </c>
      <c r="W887" s="78">
        <f>'2019 PSUI Customer Load'!W887+'2019 PSUI Customer Gen'!W887</f>
        <v>1229.6110000000001</v>
      </c>
      <c r="X887" s="78">
        <f>'2019 PSUI Customer Load'!X887+'2019 PSUI Customer Gen'!X887</f>
        <v>1196.9770000000001</v>
      </c>
      <c r="Y887" s="78">
        <f>'2019 PSUI Customer Load'!Y887+'2019 PSUI Customer Gen'!Y887</f>
        <v>1198.6189999999999</v>
      </c>
      <c r="Z887" s="78">
        <f>'2019 PSUI Customer Load'!Z887+'2019 PSUI Customer Gen'!Z887</f>
        <v>1197.0140000000001</v>
      </c>
      <c r="AA887" s="86">
        <f t="shared" si="182"/>
        <v>1408.1510000000001</v>
      </c>
      <c r="AB887" s="77">
        <f t="shared" si="183"/>
        <v>2023</v>
      </c>
      <c r="AC887" s="76">
        <f t="shared" si="184"/>
        <v>4</v>
      </c>
      <c r="AD887" s="76" t="str">
        <f t="shared" si="185"/>
        <v/>
      </c>
      <c r="AE887" s="76" t="str">
        <f t="shared" si="186"/>
        <v/>
      </c>
      <c r="AF887" s="74">
        <f t="shared" si="187"/>
        <v>1408.1510000000001</v>
      </c>
      <c r="AG887" s="75" t="str">
        <f t="shared" si="188"/>
        <v>11:00</v>
      </c>
      <c r="AH887" s="74">
        <f t="shared" si="189"/>
        <v>32189.184999999998</v>
      </c>
      <c r="AI887" s="73" t="str">
        <f t="shared" si="190"/>
        <v/>
      </c>
      <c r="AJ887" s="73" t="str">
        <f t="shared" si="191"/>
        <v/>
      </c>
      <c r="AK887" s="73" t="str">
        <f t="shared" si="192"/>
        <v/>
      </c>
      <c r="AL887" s="72" t="str">
        <f t="shared" si="193"/>
        <v/>
      </c>
      <c r="AM887" s="71" t="str">
        <f t="shared" si="194"/>
        <v/>
      </c>
    </row>
    <row r="888" spans="2:39" ht="12.75" customHeight="1" thickBot="1">
      <c r="B888" s="79">
        <v>45020</v>
      </c>
      <c r="C888" s="78">
        <f>'2019 PSUI Customer Load'!C888+'2019 PSUI Customer Gen'!C888</f>
        <v>1198.8709999999999</v>
      </c>
      <c r="D888" s="78">
        <f>'2019 PSUI Customer Load'!D888+'2019 PSUI Customer Gen'!D888</f>
        <v>1191.9549999999999</v>
      </c>
      <c r="E888" s="78">
        <f>'2019 PSUI Customer Load'!E888+'2019 PSUI Customer Gen'!E888</f>
        <v>1192.502</v>
      </c>
      <c r="F888" s="78">
        <f>'2019 PSUI Customer Load'!F888+'2019 PSUI Customer Gen'!F888</f>
        <v>1171.4469999999999</v>
      </c>
      <c r="G888" s="78">
        <f>'2019 PSUI Customer Load'!G888+'2019 PSUI Customer Gen'!G888</f>
        <v>1207.7080000000001</v>
      </c>
      <c r="H888" s="78">
        <f>'2019 PSUI Customer Load'!H888+'2019 PSUI Customer Gen'!H888</f>
        <v>1250.32</v>
      </c>
      <c r="I888" s="78">
        <f>'2019 PSUI Customer Load'!I888+'2019 PSUI Customer Gen'!I888</f>
        <v>1320.3910000000001</v>
      </c>
      <c r="J888" s="78">
        <f>'2019 PSUI Customer Load'!J888+'2019 PSUI Customer Gen'!J888</f>
        <v>1359.4850000000001</v>
      </c>
      <c r="K888" s="78">
        <f>'2019 PSUI Customer Load'!K888+'2019 PSUI Customer Gen'!K888</f>
        <v>1355.3579999999999</v>
      </c>
      <c r="L888" s="78">
        <f>'2019 PSUI Customer Load'!L888+'2019 PSUI Customer Gen'!L888</f>
        <v>1391.5540000000001</v>
      </c>
      <c r="M888" s="78">
        <f>'2019 PSUI Customer Load'!M888+'2019 PSUI Customer Gen'!M888</f>
        <v>1400.1219999999998</v>
      </c>
      <c r="N888" s="78">
        <f>'2019 PSUI Customer Load'!N888+'2019 PSUI Customer Gen'!N888</f>
        <v>1406.01</v>
      </c>
      <c r="O888" s="78">
        <f>'2019 PSUI Customer Load'!O888+'2019 PSUI Customer Gen'!O888</f>
        <v>1391.6780000000001</v>
      </c>
      <c r="P888" s="78">
        <f>'2019 PSUI Customer Load'!P888+'2019 PSUI Customer Gen'!P888</f>
        <v>1361.16</v>
      </c>
      <c r="Q888" s="78">
        <f>'2019 PSUI Customer Load'!Q888+'2019 PSUI Customer Gen'!Q888</f>
        <v>1346.3430000000001</v>
      </c>
      <c r="R888" s="78">
        <f>'2019 PSUI Customer Load'!R888+'2019 PSUI Customer Gen'!R888</f>
        <v>1311.308</v>
      </c>
      <c r="S888" s="78">
        <f>'2019 PSUI Customer Load'!S888+'2019 PSUI Customer Gen'!S888</f>
        <v>1252.2479999999998</v>
      </c>
      <c r="T888" s="78">
        <f>'2019 PSUI Customer Load'!T888+'2019 PSUI Customer Gen'!T888</f>
        <v>1253.9379999999999</v>
      </c>
      <c r="U888" s="78">
        <f>'2019 PSUI Customer Load'!U888+'2019 PSUI Customer Gen'!U888</f>
        <v>1214.107</v>
      </c>
      <c r="V888" s="78">
        <f>'2019 PSUI Customer Load'!V888+'2019 PSUI Customer Gen'!V888</f>
        <v>1212.454</v>
      </c>
      <c r="W888" s="78">
        <f>'2019 PSUI Customer Load'!W888+'2019 PSUI Customer Gen'!W888</f>
        <v>1233.7429999999999</v>
      </c>
      <c r="X888" s="78">
        <f>'2019 PSUI Customer Load'!X888+'2019 PSUI Customer Gen'!X888</f>
        <v>1210.5829999999999</v>
      </c>
      <c r="Y888" s="78">
        <f>'2019 PSUI Customer Load'!Y888+'2019 PSUI Customer Gen'!Y888</f>
        <v>1201.5759999999998</v>
      </c>
      <c r="Z888" s="78">
        <f>'2019 PSUI Customer Load'!Z888+'2019 PSUI Customer Gen'!Z888</f>
        <v>1195.5339999999999</v>
      </c>
      <c r="AA888" s="86">
        <f t="shared" si="182"/>
        <v>1406.01</v>
      </c>
      <c r="AB888" s="77">
        <f t="shared" si="183"/>
        <v>2023</v>
      </c>
      <c r="AC888" s="76">
        <f t="shared" si="184"/>
        <v>4</v>
      </c>
      <c r="AD888" s="76" t="str">
        <f t="shared" si="185"/>
        <v/>
      </c>
      <c r="AE888" s="76" t="str">
        <f t="shared" si="186"/>
        <v/>
      </c>
      <c r="AF888" s="74">
        <f t="shared" si="187"/>
        <v>1406.01</v>
      </c>
      <c r="AG888" s="75" t="str">
        <f t="shared" si="188"/>
        <v>12:00</v>
      </c>
      <c r="AH888" s="74">
        <f t="shared" si="189"/>
        <v>32036.404999999999</v>
      </c>
      <c r="AI888" s="73" t="str">
        <f t="shared" si="190"/>
        <v/>
      </c>
      <c r="AJ888" s="73" t="str">
        <f t="shared" si="191"/>
        <v/>
      </c>
      <c r="AK888" s="73" t="str">
        <f t="shared" si="192"/>
        <v/>
      </c>
      <c r="AL888" s="72" t="str">
        <f t="shared" si="193"/>
        <v/>
      </c>
      <c r="AM888" s="71" t="str">
        <f t="shared" si="194"/>
        <v/>
      </c>
    </row>
    <row r="889" spans="2:39" ht="12.75" customHeight="1" thickBot="1">
      <c r="B889" s="79">
        <v>45021</v>
      </c>
      <c r="C889" s="78">
        <f>'2019 PSUI Customer Load'!C889+'2019 PSUI Customer Gen'!C889</f>
        <v>1190.8100000000002</v>
      </c>
      <c r="D889" s="78">
        <f>'2019 PSUI Customer Load'!D889+'2019 PSUI Customer Gen'!D889</f>
        <v>1187.345</v>
      </c>
      <c r="E889" s="78">
        <f>'2019 PSUI Customer Load'!E889+'2019 PSUI Customer Gen'!E889</f>
        <v>1190.7910000000002</v>
      </c>
      <c r="F889" s="78">
        <f>'2019 PSUI Customer Load'!F889+'2019 PSUI Customer Gen'!F889</f>
        <v>1207.5239999999999</v>
      </c>
      <c r="G889" s="78">
        <f>'2019 PSUI Customer Load'!G889+'2019 PSUI Customer Gen'!G889</f>
        <v>1222.8100000000002</v>
      </c>
      <c r="H889" s="78">
        <f>'2019 PSUI Customer Load'!H889+'2019 PSUI Customer Gen'!H889</f>
        <v>1128.902</v>
      </c>
      <c r="I889" s="78">
        <f>'2019 PSUI Customer Load'!I889+'2019 PSUI Customer Gen'!I889</f>
        <v>1334.175</v>
      </c>
      <c r="J889" s="78">
        <f>'2019 PSUI Customer Load'!J889+'2019 PSUI Customer Gen'!J889</f>
        <v>1372.6849999999999</v>
      </c>
      <c r="K889" s="78">
        <f>'2019 PSUI Customer Load'!K889+'2019 PSUI Customer Gen'!K889</f>
        <v>1377.857</v>
      </c>
      <c r="L889" s="78">
        <f>'2019 PSUI Customer Load'!L889+'2019 PSUI Customer Gen'!L889</f>
        <v>1402.9059999999999</v>
      </c>
      <c r="M889" s="78">
        <f>'2019 PSUI Customer Load'!M889+'2019 PSUI Customer Gen'!M889</f>
        <v>1409.18</v>
      </c>
      <c r="N889" s="78">
        <f>'2019 PSUI Customer Load'!N889+'2019 PSUI Customer Gen'!N889</f>
        <v>1371.0649999999998</v>
      </c>
      <c r="O889" s="78">
        <f>'2019 PSUI Customer Load'!O889+'2019 PSUI Customer Gen'!O889</f>
        <v>1367.9649999999999</v>
      </c>
      <c r="P889" s="78">
        <f>'2019 PSUI Customer Load'!P889+'2019 PSUI Customer Gen'!P889</f>
        <v>1361.056</v>
      </c>
      <c r="Q889" s="78">
        <f>'2019 PSUI Customer Load'!Q889+'2019 PSUI Customer Gen'!Q889</f>
        <v>1385.8040000000001</v>
      </c>
      <c r="R889" s="78">
        <f>'2019 PSUI Customer Load'!R889+'2019 PSUI Customer Gen'!R889</f>
        <v>1339.2919999999999</v>
      </c>
      <c r="S889" s="78">
        <f>'2019 PSUI Customer Load'!S889+'2019 PSUI Customer Gen'!S889</f>
        <v>1278.4970000000001</v>
      </c>
      <c r="T889" s="78">
        <f>'2019 PSUI Customer Load'!T889+'2019 PSUI Customer Gen'!T889</f>
        <v>1271.2909999999999</v>
      </c>
      <c r="U889" s="78">
        <f>'2019 PSUI Customer Load'!U889+'2019 PSUI Customer Gen'!U889</f>
        <v>1253.7660000000001</v>
      </c>
      <c r="V889" s="78">
        <f>'2019 PSUI Customer Load'!V889+'2019 PSUI Customer Gen'!V889</f>
        <v>1254.7360000000001</v>
      </c>
      <c r="W889" s="78">
        <f>'2019 PSUI Customer Load'!W889+'2019 PSUI Customer Gen'!W889</f>
        <v>1218.2760000000001</v>
      </c>
      <c r="X889" s="78">
        <f>'2019 PSUI Customer Load'!X889+'2019 PSUI Customer Gen'!X889</f>
        <v>1203.0520000000001</v>
      </c>
      <c r="Y889" s="78">
        <f>'2019 PSUI Customer Load'!Y889+'2019 PSUI Customer Gen'!Y889</f>
        <v>1186.1369999999999</v>
      </c>
      <c r="Z889" s="78">
        <f>'2019 PSUI Customer Load'!Z889+'2019 PSUI Customer Gen'!Z889</f>
        <v>1178.558</v>
      </c>
      <c r="AA889" s="86">
        <f t="shared" si="182"/>
        <v>1409.18</v>
      </c>
      <c r="AB889" s="77">
        <f t="shared" si="183"/>
        <v>2023</v>
      </c>
      <c r="AC889" s="76">
        <f t="shared" si="184"/>
        <v>4</v>
      </c>
      <c r="AD889" s="76" t="str">
        <f t="shared" si="185"/>
        <v/>
      </c>
      <c r="AE889" s="76" t="str">
        <f t="shared" si="186"/>
        <v/>
      </c>
      <c r="AF889" s="74">
        <f t="shared" si="187"/>
        <v>1409.18</v>
      </c>
      <c r="AG889" s="75" t="str">
        <f t="shared" si="188"/>
        <v>11:00</v>
      </c>
      <c r="AH889" s="74">
        <f t="shared" si="189"/>
        <v>32103.660000000003</v>
      </c>
      <c r="AI889" s="73" t="str">
        <f t="shared" si="190"/>
        <v/>
      </c>
      <c r="AJ889" s="73" t="str">
        <f t="shared" si="191"/>
        <v/>
      </c>
      <c r="AK889" s="73" t="str">
        <f t="shared" si="192"/>
        <v/>
      </c>
      <c r="AL889" s="72" t="str">
        <f t="shared" si="193"/>
        <v/>
      </c>
      <c r="AM889" s="71" t="str">
        <f t="shared" si="194"/>
        <v/>
      </c>
    </row>
    <row r="890" spans="2:39" ht="12.75" customHeight="1" thickBot="1">
      <c r="B890" s="79">
        <v>45022</v>
      </c>
      <c r="C890" s="78">
        <f>'2019 PSUI Customer Load'!C890+'2019 PSUI Customer Gen'!C890</f>
        <v>1173.1760000000002</v>
      </c>
      <c r="D890" s="78">
        <f>'2019 PSUI Customer Load'!D890+'2019 PSUI Customer Gen'!D890</f>
        <v>1190.7630000000001</v>
      </c>
      <c r="E890" s="78">
        <f>'2019 PSUI Customer Load'!E890+'2019 PSUI Customer Gen'!E890</f>
        <v>1216.6289999999999</v>
      </c>
      <c r="F890" s="78">
        <f>'2019 PSUI Customer Load'!F890+'2019 PSUI Customer Gen'!F890</f>
        <v>1191.5749999999998</v>
      </c>
      <c r="G890" s="78">
        <f>'2019 PSUI Customer Load'!G890+'2019 PSUI Customer Gen'!G890</f>
        <v>1219.3139999999999</v>
      </c>
      <c r="H890" s="78">
        <f>'2019 PSUI Customer Load'!H890+'2019 PSUI Customer Gen'!H890</f>
        <v>919.23599999999999</v>
      </c>
      <c r="I890" s="78">
        <f>'2019 PSUI Customer Load'!I890+'2019 PSUI Customer Gen'!I890</f>
        <v>1373.8219999999999</v>
      </c>
      <c r="J890" s="78">
        <f>'2019 PSUI Customer Load'!J890+'2019 PSUI Customer Gen'!J890</f>
        <v>1342.0449999999998</v>
      </c>
      <c r="K890" s="78">
        <f>'2019 PSUI Customer Load'!K890+'2019 PSUI Customer Gen'!K890</f>
        <v>1362.943</v>
      </c>
      <c r="L890" s="78">
        <f>'2019 PSUI Customer Load'!L890+'2019 PSUI Customer Gen'!L890</f>
        <v>1382.499</v>
      </c>
      <c r="M890" s="78">
        <f>'2019 PSUI Customer Load'!M890+'2019 PSUI Customer Gen'!M890</f>
        <v>1406.297</v>
      </c>
      <c r="N890" s="78">
        <f>'2019 PSUI Customer Load'!N890+'2019 PSUI Customer Gen'!N890</f>
        <v>1373.877</v>
      </c>
      <c r="O890" s="78">
        <f>'2019 PSUI Customer Load'!O890+'2019 PSUI Customer Gen'!O890</f>
        <v>1358.6669999999999</v>
      </c>
      <c r="P890" s="78">
        <f>'2019 PSUI Customer Load'!P890+'2019 PSUI Customer Gen'!P890</f>
        <v>1348.954</v>
      </c>
      <c r="Q890" s="78">
        <f>'2019 PSUI Customer Load'!Q890+'2019 PSUI Customer Gen'!Q890</f>
        <v>1334.877</v>
      </c>
      <c r="R890" s="78">
        <f>'2019 PSUI Customer Load'!R890+'2019 PSUI Customer Gen'!R890</f>
        <v>1307.4290000000001</v>
      </c>
      <c r="S890" s="78">
        <f>'2019 PSUI Customer Load'!S890+'2019 PSUI Customer Gen'!S890</f>
        <v>1266.6299999999999</v>
      </c>
      <c r="T890" s="78">
        <f>'2019 PSUI Customer Load'!T890+'2019 PSUI Customer Gen'!T890</f>
        <v>1254.1360000000002</v>
      </c>
      <c r="U890" s="78">
        <f>'2019 PSUI Customer Load'!U890+'2019 PSUI Customer Gen'!U890</f>
        <v>1235.9079999999999</v>
      </c>
      <c r="V890" s="78">
        <f>'2019 PSUI Customer Load'!V890+'2019 PSUI Customer Gen'!V890</f>
        <v>1246.067</v>
      </c>
      <c r="W890" s="78">
        <f>'2019 PSUI Customer Load'!W890+'2019 PSUI Customer Gen'!W890</f>
        <v>1236.595</v>
      </c>
      <c r="X890" s="78">
        <f>'2019 PSUI Customer Load'!X890+'2019 PSUI Customer Gen'!X890</f>
        <v>1225.5350000000001</v>
      </c>
      <c r="Y890" s="78">
        <f>'2019 PSUI Customer Load'!Y890+'2019 PSUI Customer Gen'!Y890</f>
        <v>1185.433</v>
      </c>
      <c r="Z890" s="78">
        <f>'2019 PSUI Customer Load'!Z890+'2019 PSUI Customer Gen'!Z890</f>
        <v>1188.7550000000001</v>
      </c>
      <c r="AA890" s="86">
        <f t="shared" si="182"/>
        <v>1406.297</v>
      </c>
      <c r="AB890" s="77">
        <f t="shared" si="183"/>
        <v>2023</v>
      </c>
      <c r="AC890" s="76">
        <f t="shared" si="184"/>
        <v>4</v>
      </c>
      <c r="AD890" s="76" t="str">
        <f t="shared" si="185"/>
        <v/>
      </c>
      <c r="AE890" s="76" t="str">
        <f t="shared" si="186"/>
        <v/>
      </c>
      <c r="AF890" s="74">
        <f t="shared" si="187"/>
        <v>1406.297</v>
      </c>
      <c r="AG890" s="75" t="str">
        <f t="shared" si="188"/>
        <v>11:00</v>
      </c>
      <c r="AH890" s="74">
        <f t="shared" si="189"/>
        <v>31747.459000000003</v>
      </c>
      <c r="AI890" s="73" t="str">
        <f t="shared" si="190"/>
        <v/>
      </c>
      <c r="AJ890" s="73" t="str">
        <f t="shared" si="191"/>
        <v/>
      </c>
      <c r="AK890" s="73" t="str">
        <f t="shared" si="192"/>
        <v/>
      </c>
      <c r="AL890" s="72" t="str">
        <f t="shared" si="193"/>
        <v/>
      </c>
      <c r="AM890" s="71" t="str">
        <f t="shared" si="194"/>
        <v/>
      </c>
    </row>
    <row r="891" spans="2:39" ht="12.75" customHeight="1" thickBot="1">
      <c r="B891" s="79">
        <v>45023</v>
      </c>
      <c r="C891" s="78">
        <f>'2019 PSUI Customer Load'!C891+'2019 PSUI Customer Gen'!C891</f>
        <v>1184.194</v>
      </c>
      <c r="D891" s="78">
        <f>'2019 PSUI Customer Load'!D891+'2019 PSUI Customer Gen'!D891</f>
        <v>1186.854</v>
      </c>
      <c r="E891" s="78">
        <f>'2019 PSUI Customer Load'!E891+'2019 PSUI Customer Gen'!E891</f>
        <v>1192.0429999999999</v>
      </c>
      <c r="F891" s="78">
        <f>'2019 PSUI Customer Load'!F891+'2019 PSUI Customer Gen'!F891</f>
        <v>1216.3130000000001</v>
      </c>
      <c r="G891" s="78">
        <f>'2019 PSUI Customer Load'!G891+'2019 PSUI Customer Gen'!G891</f>
        <v>1228.183</v>
      </c>
      <c r="H891" s="78">
        <f>'2019 PSUI Customer Load'!H891+'2019 PSUI Customer Gen'!H891</f>
        <v>1256.4869999999999</v>
      </c>
      <c r="I891" s="78">
        <f>'2019 PSUI Customer Load'!I891+'2019 PSUI Customer Gen'!I891</f>
        <v>1319.895</v>
      </c>
      <c r="J891" s="78">
        <f>'2019 PSUI Customer Load'!J891+'2019 PSUI Customer Gen'!J891</f>
        <v>1264.3329999999999</v>
      </c>
      <c r="K891" s="78">
        <f>'2019 PSUI Customer Load'!K891+'2019 PSUI Customer Gen'!K891</f>
        <v>1036.0140000000001</v>
      </c>
      <c r="L891" s="78">
        <f>'2019 PSUI Customer Load'!L891+'2019 PSUI Customer Gen'!L891</f>
        <v>1032.4059999999999</v>
      </c>
      <c r="M891" s="78">
        <f>'2019 PSUI Customer Load'!M891+'2019 PSUI Customer Gen'!M891</f>
        <v>1033.3530000000001</v>
      </c>
      <c r="N891" s="78">
        <f>'2019 PSUI Customer Load'!N891+'2019 PSUI Customer Gen'!N891</f>
        <v>1165.076</v>
      </c>
      <c r="O891" s="78">
        <f>'2019 PSUI Customer Load'!O891+'2019 PSUI Customer Gen'!O891</f>
        <v>1230.538</v>
      </c>
      <c r="P891" s="78">
        <f>'2019 PSUI Customer Load'!P891+'2019 PSUI Customer Gen'!P891</f>
        <v>1219.6849999999999</v>
      </c>
      <c r="Q891" s="78">
        <f>'2019 PSUI Customer Load'!Q891+'2019 PSUI Customer Gen'!Q891</f>
        <v>1216.356</v>
      </c>
      <c r="R891" s="78">
        <f>'2019 PSUI Customer Load'!R891+'2019 PSUI Customer Gen'!R891</f>
        <v>1200.316</v>
      </c>
      <c r="S891" s="78">
        <f>'2019 PSUI Customer Load'!S891+'2019 PSUI Customer Gen'!S891</f>
        <v>1178.7249999999999</v>
      </c>
      <c r="T891" s="78">
        <f>'2019 PSUI Customer Load'!T891+'2019 PSUI Customer Gen'!T891</f>
        <v>1176.201</v>
      </c>
      <c r="U891" s="78">
        <f>'2019 PSUI Customer Load'!U891+'2019 PSUI Customer Gen'!U891</f>
        <v>1162.3399999999999</v>
      </c>
      <c r="V891" s="78">
        <f>'2019 PSUI Customer Load'!V891+'2019 PSUI Customer Gen'!V891</f>
        <v>1188.3829999999998</v>
      </c>
      <c r="W891" s="78">
        <f>'2019 PSUI Customer Load'!W891+'2019 PSUI Customer Gen'!W891</f>
        <v>1206.383</v>
      </c>
      <c r="X891" s="78">
        <f>'2019 PSUI Customer Load'!X891+'2019 PSUI Customer Gen'!X891</f>
        <v>1199.325</v>
      </c>
      <c r="Y891" s="78">
        <f>'2019 PSUI Customer Load'!Y891+'2019 PSUI Customer Gen'!Y891</f>
        <v>1191.867</v>
      </c>
      <c r="Z891" s="78">
        <f>'2019 PSUI Customer Load'!Z891+'2019 PSUI Customer Gen'!Z891</f>
        <v>1187.05</v>
      </c>
      <c r="AA891" s="86">
        <f t="shared" si="182"/>
        <v>1319.895</v>
      </c>
      <c r="AB891" s="77">
        <f t="shared" si="183"/>
        <v>2023</v>
      </c>
      <c r="AC891" s="76">
        <f t="shared" si="184"/>
        <v>4</v>
      </c>
      <c r="AD891" s="76" t="str">
        <f t="shared" si="185"/>
        <v/>
      </c>
      <c r="AE891" s="76" t="str">
        <f t="shared" si="186"/>
        <v/>
      </c>
      <c r="AF891" s="74">
        <f t="shared" si="187"/>
        <v>1319.895</v>
      </c>
      <c r="AG891" s="75" t="str">
        <f t="shared" si="188"/>
        <v>7:00</v>
      </c>
      <c r="AH891" s="74">
        <f t="shared" si="189"/>
        <v>29792.215</v>
      </c>
      <c r="AI891" s="73" t="str">
        <f t="shared" si="190"/>
        <v/>
      </c>
      <c r="AJ891" s="73" t="str">
        <f t="shared" si="191"/>
        <v/>
      </c>
      <c r="AK891" s="73" t="str">
        <f t="shared" si="192"/>
        <v/>
      </c>
      <c r="AL891" s="72" t="str">
        <f t="shared" si="193"/>
        <v/>
      </c>
      <c r="AM891" s="71" t="str">
        <f t="shared" si="194"/>
        <v/>
      </c>
    </row>
    <row r="892" spans="2:39" ht="12.75" customHeight="1" thickBot="1">
      <c r="B892" s="79">
        <v>45024</v>
      </c>
      <c r="C892" s="78">
        <f>'2019 PSUI Customer Load'!C892+'2019 PSUI Customer Gen'!C892</f>
        <v>1193.587</v>
      </c>
      <c r="D892" s="78">
        <f>'2019 PSUI Customer Load'!D892+'2019 PSUI Customer Gen'!D892</f>
        <v>1200.664</v>
      </c>
      <c r="E892" s="78">
        <f>'2019 PSUI Customer Load'!E892+'2019 PSUI Customer Gen'!E892</f>
        <v>1195.6740000000002</v>
      </c>
      <c r="F892" s="78">
        <f>'2019 PSUI Customer Load'!F892+'2019 PSUI Customer Gen'!F892</f>
        <v>1200.8739999999998</v>
      </c>
      <c r="G892" s="78">
        <f>'2019 PSUI Customer Load'!G892+'2019 PSUI Customer Gen'!G892</f>
        <v>1232.4449999999999</v>
      </c>
      <c r="H892" s="78">
        <f>'2019 PSUI Customer Load'!H892+'2019 PSUI Customer Gen'!H892</f>
        <v>1239.5630000000001</v>
      </c>
      <c r="I892" s="78">
        <f>'2019 PSUI Customer Load'!I892+'2019 PSUI Customer Gen'!I892</f>
        <v>1298.8319999999999</v>
      </c>
      <c r="J892" s="78">
        <f>'2019 PSUI Customer Load'!J892+'2019 PSUI Customer Gen'!J892</f>
        <v>1284.9970000000001</v>
      </c>
      <c r="K892" s="78">
        <f>'2019 PSUI Customer Load'!K892+'2019 PSUI Customer Gen'!K892</f>
        <v>1266.018</v>
      </c>
      <c r="L892" s="78">
        <f>'2019 PSUI Customer Load'!L892+'2019 PSUI Customer Gen'!L892</f>
        <v>1261.2939999999999</v>
      </c>
      <c r="M892" s="78">
        <f>'2019 PSUI Customer Load'!M892+'2019 PSUI Customer Gen'!M892</f>
        <v>1260.2339999999999</v>
      </c>
      <c r="N892" s="78">
        <f>'2019 PSUI Customer Load'!N892+'2019 PSUI Customer Gen'!N892</f>
        <v>1246.1610000000001</v>
      </c>
      <c r="O892" s="78">
        <f>'2019 PSUI Customer Load'!O892+'2019 PSUI Customer Gen'!O892</f>
        <v>1250.6110000000001</v>
      </c>
      <c r="P892" s="78">
        <f>'2019 PSUI Customer Load'!P892+'2019 PSUI Customer Gen'!P892</f>
        <v>1214.77</v>
      </c>
      <c r="Q892" s="78">
        <f>'2019 PSUI Customer Load'!Q892+'2019 PSUI Customer Gen'!Q892</f>
        <v>1216.509</v>
      </c>
      <c r="R892" s="78">
        <f>'2019 PSUI Customer Load'!R892+'2019 PSUI Customer Gen'!R892</f>
        <v>1212.2520000000002</v>
      </c>
      <c r="S892" s="78">
        <f>'2019 PSUI Customer Load'!S892+'2019 PSUI Customer Gen'!S892</f>
        <v>1163.3329999999999</v>
      </c>
      <c r="T892" s="78">
        <f>'2019 PSUI Customer Load'!T892+'2019 PSUI Customer Gen'!T892</f>
        <v>1163.79</v>
      </c>
      <c r="U892" s="78">
        <f>'2019 PSUI Customer Load'!U892+'2019 PSUI Customer Gen'!U892</f>
        <v>1164.105</v>
      </c>
      <c r="V892" s="78">
        <f>'2019 PSUI Customer Load'!V892+'2019 PSUI Customer Gen'!V892</f>
        <v>1190.3340000000001</v>
      </c>
      <c r="W892" s="78">
        <f>'2019 PSUI Customer Load'!W892+'2019 PSUI Customer Gen'!W892</f>
        <v>1192.9880000000001</v>
      </c>
      <c r="X892" s="78">
        <f>'2019 PSUI Customer Load'!X892+'2019 PSUI Customer Gen'!X892</f>
        <v>1181.943</v>
      </c>
      <c r="Y892" s="78">
        <f>'2019 PSUI Customer Load'!Y892+'2019 PSUI Customer Gen'!Y892</f>
        <v>1175.78</v>
      </c>
      <c r="Z892" s="78">
        <f>'2019 PSUI Customer Load'!Z892+'2019 PSUI Customer Gen'!Z892</f>
        <v>1176.3440000000001</v>
      </c>
      <c r="AA892" s="86">
        <f t="shared" si="182"/>
        <v>1298.8319999999999</v>
      </c>
      <c r="AB892" s="77">
        <f t="shared" si="183"/>
        <v>2023</v>
      </c>
      <c r="AC892" s="76">
        <f t="shared" si="184"/>
        <v>4</v>
      </c>
      <c r="AD892" s="76" t="str">
        <f t="shared" si="185"/>
        <v/>
      </c>
      <c r="AE892" s="76" t="str">
        <f t="shared" si="186"/>
        <v/>
      </c>
      <c r="AF892" s="74">
        <f t="shared" si="187"/>
        <v>1298.8319999999999</v>
      </c>
      <c r="AG892" s="75" t="str">
        <f t="shared" si="188"/>
        <v>7:00</v>
      </c>
      <c r="AH892" s="74">
        <f t="shared" si="189"/>
        <v>30481.933999999997</v>
      </c>
      <c r="AI892" s="73" t="str">
        <f t="shared" si="190"/>
        <v/>
      </c>
      <c r="AJ892" s="73" t="str">
        <f t="shared" si="191"/>
        <v/>
      </c>
      <c r="AK892" s="73" t="str">
        <f t="shared" si="192"/>
        <v/>
      </c>
      <c r="AL892" s="72" t="str">
        <f t="shared" si="193"/>
        <v/>
      </c>
      <c r="AM892" s="71" t="str">
        <f t="shared" si="194"/>
        <v/>
      </c>
    </row>
    <row r="893" spans="2:39" ht="12.75" customHeight="1" thickBot="1">
      <c r="B893" s="79">
        <v>45025</v>
      </c>
      <c r="C893" s="78">
        <f>'2019 PSUI Customer Load'!C893+'2019 PSUI Customer Gen'!C893</f>
        <v>1165.6690000000001</v>
      </c>
      <c r="D893" s="78">
        <f>'2019 PSUI Customer Load'!D893+'2019 PSUI Customer Gen'!D893</f>
        <v>1172.943</v>
      </c>
      <c r="E893" s="78">
        <f>'2019 PSUI Customer Load'!E893+'2019 PSUI Customer Gen'!E893</f>
        <v>1178.617</v>
      </c>
      <c r="F893" s="78">
        <f>'2019 PSUI Customer Load'!F893+'2019 PSUI Customer Gen'!F893</f>
        <v>1173.202</v>
      </c>
      <c r="G893" s="78">
        <f>'2019 PSUI Customer Load'!G893+'2019 PSUI Customer Gen'!G893</f>
        <v>1196.2259999999999</v>
      </c>
      <c r="H893" s="78">
        <f>'2019 PSUI Customer Load'!H893+'2019 PSUI Customer Gen'!H893</f>
        <v>1217.684</v>
      </c>
      <c r="I893" s="78">
        <f>'2019 PSUI Customer Load'!I893+'2019 PSUI Customer Gen'!I893</f>
        <v>1268.2059999999999</v>
      </c>
      <c r="J893" s="78">
        <f>'2019 PSUI Customer Load'!J893+'2019 PSUI Customer Gen'!J893</f>
        <v>1263.5909999999999</v>
      </c>
      <c r="K893" s="78">
        <f>'2019 PSUI Customer Load'!K893+'2019 PSUI Customer Gen'!K893</f>
        <v>1263.463</v>
      </c>
      <c r="L893" s="78">
        <f>'2019 PSUI Customer Load'!L893+'2019 PSUI Customer Gen'!L893</f>
        <v>1246.8129999999999</v>
      </c>
      <c r="M893" s="78">
        <f>'2019 PSUI Customer Load'!M893+'2019 PSUI Customer Gen'!M893</f>
        <v>1246.501</v>
      </c>
      <c r="N893" s="78">
        <f>'2019 PSUI Customer Load'!N893+'2019 PSUI Customer Gen'!N893</f>
        <v>1238.2560000000001</v>
      </c>
      <c r="O893" s="78">
        <f>'2019 PSUI Customer Load'!O893+'2019 PSUI Customer Gen'!O893</f>
        <v>1232.4969999999998</v>
      </c>
      <c r="P893" s="78">
        <f>'2019 PSUI Customer Load'!P893+'2019 PSUI Customer Gen'!P893</f>
        <v>1213.44</v>
      </c>
      <c r="Q893" s="78">
        <f>'2019 PSUI Customer Load'!Q893+'2019 PSUI Customer Gen'!Q893</f>
        <v>1198.0640000000001</v>
      </c>
      <c r="R893" s="78">
        <f>'2019 PSUI Customer Load'!R893+'2019 PSUI Customer Gen'!R893</f>
        <v>1168.443</v>
      </c>
      <c r="S893" s="78">
        <f>'2019 PSUI Customer Load'!S893+'2019 PSUI Customer Gen'!S893</f>
        <v>1121.2919999999999</v>
      </c>
      <c r="T893" s="78">
        <f>'2019 PSUI Customer Load'!T893+'2019 PSUI Customer Gen'!T893</f>
        <v>1121.992</v>
      </c>
      <c r="U893" s="78">
        <f>'2019 PSUI Customer Load'!U893+'2019 PSUI Customer Gen'!U893</f>
        <v>1120.3399999999999</v>
      </c>
      <c r="V893" s="78">
        <f>'2019 PSUI Customer Load'!V893+'2019 PSUI Customer Gen'!V893</f>
        <v>1168.3399999999999</v>
      </c>
      <c r="W893" s="78">
        <f>'2019 PSUI Customer Load'!W893+'2019 PSUI Customer Gen'!W893</f>
        <v>1169.473</v>
      </c>
      <c r="X893" s="78">
        <f>'2019 PSUI Customer Load'!X893+'2019 PSUI Customer Gen'!X893</f>
        <v>1151.742</v>
      </c>
      <c r="Y893" s="78">
        <f>'2019 PSUI Customer Load'!Y893+'2019 PSUI Customer Gen'!Y893</f>
        <v>1163.527</v>
      </c>
      <c r="Z893" s="78">
        <f>'2019 PSUI Customer Load'!Z893+'2019 PSUI Customer Gen'!Z893</f>
        <v>1161.0349999999999</v>
      </c>
      <c r="AA893" s="86">
        <f t="shared" si="182"/>
        <v>1268.2059999999999</v>
      </c>
      <c r="AB893" s="77">
        <f t="shared" si="183"/>
        <v>2023</v>
      </c>
      <c r="AC893" s="76">
        <f t="shared" si="184"/>
        <v>4</v>
      </c>
      <c r="AD893" s="76" t="str">
        <f t="shared" si="185"/>
        <v/>
      </c>
      <c r="AE893" s="76" t="str">
        <f t="shared" si="186"/>
        <v/>
      </c>
      <c r="AF893" s="74">
        <f t="shared" si="187"/>
        <v>1268.2059999999999</v>
      </c>
      <c r="AG893" s="75" t="str">
        <f t="shared" si="188"/>
        <v>7:00</v>
      </c>
      <c r="AH893" s="74">
        <f t="shared" si="189"/>
        <v>29889.561999999994</v>
      </c>
      <c r="AI893" s="73" t="str">
        <f t="shared" si="190"/>
        <v/>
      </c>
      <c r="AJ893" s="73" t="str">
        <f t="shared" si="191"/>
        <v/>
      </c>
      <c r="AK893" s="73" t="str">
        <f t="shared" si="192"/>
        <v/>
      </c>
      <c r="AL893" s="72" t="str">
        <f t="shared" si="193"/>
        <v/>
      </c>
      <c r="AM893" s="71" t="str">
        <f t="shared" si="194"/>
        <v/>
      </c>
    </row>
    <row r="894" spans="2:39" ht="12.75" customHeight="1" thickBot="1">
      <c r="B894" s="79">
        <v>45026</v>
      </c>
      <c r="C894" s="78">
        <f>'2019 PSUI Customer Load'!C894+'2019 PSUI Customer Gen'!C894</f>
        <v>1162.9640000000002</v>
      </c>
      <c r="D894" s="78">
        <f>'2019 PSUI Customer Load'!D894+'2019 PSUI Customer Gen'!D894</f>
        <v>1153.1879999999999</v>
      </c>
      <c r="E894" s="78">
        <f>'2019 PSUI Customer Load'!E894+'2019 PSUI Customer Gen'!E894</f>
        <v>1168.097</v>
      </c>
      <c r="F894" s="78">
        <f>'2019 PSUI Customer Load'!F894+'2019 PSUI Customer Gen'!F894</f>
        <v>1124.713</v>
      </c>
      <c r="G894" s="78">
        <f>'2019 PSUI Customer Load'!G894+'2019 PSUI Customer Gen'!G894</f>
        <v>1181.74</v>
      </c>
      <c r="H894" s="78">
        <f>'2019 PSUI Customer Load'!H894+'2019 PSUI Customer Gen'!H894</f>
        <v>1194.58</v>
      </c>
      <c r="I894" s="78">
        <f>'2019 PSUI Customer Load'!I894+'2019 PSUI Customer Gen'!I894</f>
        <v>1329.402</v>
      </c>
      <c r="J894" s="78">
        <f>'2019 PSUI Customer Load'!J894+'2019 PSUI Customer Gen'!J894</f>
        <v>1279.6310000000001</v>
      </c>
      <c r="K894" s="78">
        <f>'2019 PSUI Customer Load'!K894+'2019 PSUI Customer Gen'!K894</f>
        <v>1277.4490000000001</v>
      </c>
      <c r="L894" s="78">
        <f>'2019 PSUI Customer Load'!L894+'2019 PSUI Customer Gen'!L894</f>
        <v>1272.048</v>
      </c>
      <c r="M894" s="78">
        <f>'2019 PSUI Customer Load'!M894+'2019 PSUI Customer Gen'!M894</f>
        <v>1287.1200000000001</v>
      </c>
      <c r="N894" s="78">
        <f>'2019 PSUI Customer Load'!N894+'2019 PSUI Customer Gen'!N894</f>
        <v>1249.1419999999998</v>
      </c>
      <c r="O894" s="78">
        <f>'2019 PSUI Customer Load'!O894+'2019 PSUI Customer Gen'!O894</f>
        <v>1263.7180000000001</v>
      </c>
      <c r="P894" s="78">
        <f>'2019 PSUI Customer Load'!P894+'2019 PSUI Customer Gen'!P894</f>
        <v>1243.855</v>
      </c>
      <c r="Q894" s="78">
        <f>'2019 PSUI Customer Load'!Q894+'2019 PSUI Customer Gen'!Q894</f>
        <v>1260.595</v>
      </c>
      <c r="R894" s="78">
        <f>'2019 PSUI Customer Load'!R894+'2019 PSUI Customer Gen'!R894</f>
        <v>1222.348</v>
      </c>
      <c r="S894" s="78">
        <f>'2019 PSUI Customer Load'!S894+'2019 PSUI Customer Gen'!S894</f>
        <v>1174.277</v>
      </c>
      <c r="T894" s="78">
        <f>'2019 PSUI Customer Load'!T894+'2019 PSUI Customer Gen'!T894</f>
        <v>1132.4159999999999</v>
      </c>
      <c r="U894" s="78">
        <f>'2019 PSUI Customer Load'!U894+'2019 PSUI Customer Gen'!U894</f>
        <v>1126.424</v>
      </c>
      <c r="V894" s="78">
        <f>'2019 PSUI Customer Load'!V894+'2019 PSUI Customer Gen'!V894</f>
        <v>1141.1130000000001</v>
      </c>
      <c r="W894" s="78">
        <f>'2019 PSUI Customer Load'!W894+'2019 PSUI Customer Gen'!W894</f>
        <v>1135.6980000000001</v>
      </c>
      <c r="X894" s="78">
        <f>'2019 PSUI Customer Load'!X894+'2019 PSUI Customer Gen'!X894</f>
        <v>1122.702</v>
      </c>
      <c r="Y894" s="78">
        <f>'2019 PSUI Customer Load'!Y894+'2019 PSUI Customer Gen'!Y894</f>
        <v>1135.5519999999999</v>
      </c>
      <c r="Z894" s="78">
        <f>'2019 PSUI Customer Load'!Z894+'2019 PSUI Customer Gen'!Z894</f>
        <v>1133.203</v>
      </c>
      <c r="AA894" s="86">
        <f t="shared" si="182"/>
        <v>1329.402</v>
      </c>
      <c r="AB894" s="77">
        <f t="shared" si="183"/>
        <v>2023</v>
      </c>
      <c r="AC894" s="76">
        <f t="shared" si="184"/>
        <v>4</v>
      </c>
      <c r="AD894" s="76" t="str">
        <f t="shared" si="185"/>
        <v/>
      </c>
      <c r="AE894" s="76" t="str">
        <f t="shared" si="186"/>
        <v/>
      </c>
      <c r="AF894" s="74">
        <f t="shared" si="187"/>
        <v>1329.402</v>
      </c>
      <c r="AG894" s="75" t="str">
        <f t="shared" si="188"/>
        <v>7:00</v>
      </c>
      <c r="AH894" s="74">
        <f t="shared" si="189"/>
        <v>30101.377000000008</v>
      </c>
      <c r="AI894" s="73" t="str">
        <f t="shared" si="190"/>
        <v/>
      </c>
      <c r="AJ894" s="73" t="str">
        <f t="shared" si="191"/>
        <v/>
      </c>
      <c r="AK894" s="73" t="str">
        <f t="shared" si="192"/>
        <v/>
      </c>
      <c r="AL894" s="72" t="str">
        <f t="shared" si="193"/>
        <v/>
      </c>
      <c r="AM894" s="71" t="str">
        <f t="shared" si="194"/>
        <v/>
      </c>
    </row>
    <row r="895" spans="2:39" ht="12.75" customHeight="1" thickBot="1">
      <c r="B895" s="79">
        <v>45027</v>
      </c>
      <c r="C895" s="78">
        <f>'2019 PSUI Customer Load'!C895+'2019 PSUI Customer Gen'!C895</f>
        <v>1122.7729999999999</v>
      </c>
      <c r="D895" s="78">
        <f>'2019 PSUI Customer Load'!D895+'2019 PSUI Customer Gen'!D895</f>
        <v>1127.0409999999999</v>
      </c>
      <c r="E895" s="78">
        <f>'2019 PSUI Customer Load'!E895+'2019 PSUI Customer Gen'!E895</f>
        <v>1147.1699999999998</v>
      </c>
      <c r="F895" s="78">
        <f>'2019 PSUI Customer Load'!F895+'2019 PSUI Customer Gen'!F895</f>
        <v>1134.8230000000001</v>
      </c>
      <c r="G895" s="78">
        <f>'2019 PSUI Customer Load'!G895+'2019 PSUI Customer Gen'!G895</f>
        <v>1181.075</v>
      </c>
      <c r="H895" s="78">
        <f>'2019 PSUI Customer Load'!H895+'2019 PSUI Customer Gen'!H895</f>
        <v>1205.8420000000001</v>
      </c>
      <c r="I895" s="78">
        <f>'2019 PSUI Customer Load'!I895+'2019 PSUI Customer Gen'!I895</f>
        <v>1306.8950000000002</v>
      </c>
      <c r="J895" s="78">
        <f>'2019 PSUI Customer Load'!J895+'2019 PSUI Customer Gen'!J895</f>
        <v>1337.8970000000002</v>
      </c>
      <c r="K895" s="78">
        <f>'2019 PSUI Customer Load'!K895+'2019 PSUI Customer Gen'!K895</f>
        <v>1335.9960000000001</v>
      </c>
      <c r="L895" s="78">
        <f>'2019 PSUI Customer Load'!L895+'2019 PSUI Customer Gen'!L895</f>
        <v>1359.492</v>
      </c>
      <c r="M895" s="78">
        <f>'2019 PSUI Customer Load'!M895+'2019 PSUI Customer Gen'!M895</f>
        <v>1364.5449999999998</v>
      </c>
      <c r="N895" s="78">
        <f>'2019 PSUI Customer Load'!N895+'2019 PSUI Customer Gen'!N895</f>
        <v>1350.721</v>
      </c>
      <c r="O895" s="78">
        <f>'2019 PSUI Customer Load'!O895+'2019 PSUI Customer Gen'!O895</f>
        <v>1243.8920000000001</v>
      </c>
      <c r="P895" s="78">
        <f>'2019 PSUI Customer Load'!P895+'2019 PSUI Customer Gen'!P895</f>
        <v>1322.44</v>
      </c>
      <c r="Q895" s="78">
        <f>'2019 PSUI Customer Load'!Q895+'2019 PSUI Customer Gen'!Q895</f>
        <v>1303.54</v>
      </c>
      <c r="R895" s="78">
        <f>'2019 PSUI Customer Load'!R895+'2019 PSUI Customer Gen'!R895</f>
        <v>1254.02</v>
      </c>
      <c r="S895" s="78">
        <f>'2019 PSUI Customer Load'!S895+'2019 PSUI Customer Gen'!S895</f>
        <v>1176.21</v>
      </c>
      <c r="T895" s="78">
        <f>'2019 PSUI Customer Load'!T895+'2019 PSUI Customer Gen'!T895</f>
        <v>1166.9000000000001</v>
      </c>
      <c r="U895" s="78">
        <f>'2019 PSUI Customer Load'!U895+'2019 PSUI Customer Gen'!U895</f>
        <v>1144.5</v>
      </c>
      <c r="V895" s="78">
        <f>'2019 PSUI Customer Load'!V895+'2019 PSUI Customer Gen'!V895</f>
        <v>1138.17</v>
      </c>
      <c r="W895" s="78">
        <f>'2019 PSUI Customer Load'!W895+'2019 PSUI Customer Gen'!W895</f>
        <v>1120.25</v>
      </c>
      <c r="X895" s="78">
        <f>'2019 PSUI Customer Load'!X895+'2019 PSUI Customer Gen'!X895</f>
        <v>1106.49</v>
      </c>
      <c r="Y895" s="78">
        <f>'2019 PSUI Customer Load'!Y895+'2019 PSUI Customer Gen'!Y895</f>
        <v>1076.43</v>
      </c>
      <c r="Z895" s="78">
        <f>'2019 PSUI Customer Load'!Z895+'2019 PSUI Customer Gen'!Z895</f>
        <v>1069.29</v>
      </c>
      <c r="AA895" s="86">
        <f t="shared" si="182"/>
        <v>1364.5449999999998</v>
      </c>
      <c r="AB895" s="77">
        <f t="shared" si="183"/>
        <v>2023</v>
      </c>
      <c r="AC895" s="76">
        <f t="shared" si="184"/>
        <v>4</v>
      </c>
      <c r="AD895" s="76" t="str">
        <f t="shared" si="185"/>
        <v/>
      </c>
      <c r="AE895" s="76" t="str">
        <f t="shared" si="186"/>
        <v/>
      </c>
      <c r="AF895" s="74">
        <f t="shared" si="187"/>
        <v>1364.5449999999998</v>
      </c>
      <c r="AG895" s="75" t="str">
        <f t="shared" si="188"/>
        <v>11:00</v>
      </c>
      <c r="AH895" s="74">
        <f t="shared" si="189"/>
        <v>30460.947000000004</v>
      </c>
      <c r="AI895" s="73" t="str">
        <f t="shared" si="190"/>
        <v/>
      </c>
      <c r="AJ895" s="73" t="str">
        <f t="shared" si="191"/>
        <v/>
      </c>
      <c r="AK895" s="73" t="str">
        <f t="shared" si="192"/>
        <v/>
      </c>
      <c r="AL895" s="72" t="str">
        <f t="shared" si="193"/>
        <v/>
      </c>
      <c r="AM895" s="71" t="str">
        <f t="shared" si="194"/>
        <v/>
      </c>
    </row>
    <row r="896" spans="2:39" ht="12.75" customHeight="1" thickBot="1">
      <c r="B896" s="79">
        <v>45028</v>
      </c>
      <c r="C896" s="78">
        <f>'2019 PSUI Customer Load'!C896+'2019 PSUI Customer Gen'!C896</f>
        <v>1061.58</v>
      </c>
      <c r="D896" s="78">
        <f>'2019 PSUI Customer Load'!D896+'2019 PSUI Customer Gen'!D896</f>
        <v>1054.3399999999999</v>
      </c>
      <c r="E896" s="78">
        <f>'2019 PSUI Customer Load'!E896+'2019 PSUI Customer Gen'!E896</f>
        <v>1077.72</v>
      </c>
      <c r="F896" s="78">
        <f>'2019 PSUI Customer Load'!F896+'2019 PSUI Customer Gen'!F896</f>
        <v>1071.3900000000001</v>
      </c>
      <c r="G896" s="78">
        <f>'2019 PSUI Customer Load'!G896+'2019 PSUI Customer Gen'!G896</f>
        <v>1097.71</v>
      </c>
      <c r="H896" s="78">
        <f>'2019 PSUI Customer Load'!H896+'2019 PSUI Customer Gen'!H896</f>
        <v>1132.32</v>
      </c>
      <c r="I896" s="78">
        <f>'2019 PSUI Customer Load'!I896+'2019 PSUI Customer Gen'!I896</f>
        <v>1219.71</v>
      </c>
      <c r="J896" s="78">
        <f>'2019 PSUI Customer Load'!J896+'2019 PSUI Customer Gen'!J896</f>
        <v>1246.3499999999999</v>
      </c>
      <c r="K896" s="78">
        <f>'2019 PSUI Customer Load'!K896+'2019 PSUI Customer Gen'!K896</f>
        <v>1268.05</v>
      </c>
      <c r="L896" s="78">
        <f>'2019 PSUI Customer Load'!L896+'2019 PSUI Customer Gen'!L896</f>
        <v>1318.84</v>
      </c>
      <c r="M896" s="78">
        <f>'2019 PSUI Customer Load'!M896+'2019 PSUI Customer Gen'!M896</f>
        <v>1325.63</v>
      </c>
      <c r="N896" s="78">
        <f>'2019 PSUI Customer Load'!N896+'2019 PSUI Customer Gen'!N896</f>
        <v>1301.48</v>
      </c>
      <c r="O896" s="78">
        <f>'2019 PSUI Customer Load'!O896+'2019 PSUI Customer Gen'!O896</f>
        <v>1245.8599999999999</v>
      </c>
      <c r="P896" s="78">
        <f>'2019 PSUI Customer Load'!P896+'2019 PSUI Customer Gen'!P896</f>
        <v>1362.865</v>
      </c>
      <c r="Q896" s="78">
        <f>'2019 PSUI Customer Load'!Q896+'2019 PSUI Customer Gen'!Q896</f>
        <v>1357.0889999999999</v>
      </c>
      <c r="R896" s="78">
        <f>'2019 PSUI Customer Load'!R896+'2019 PSUI Customer Gen'!R896</f>
        <v>1315.3990000000001</v>
      </c>
      <c r="S896" s="78">
        <f>'2019 PSUI Customer Load'!S896+'2019 PSUI Customer Gen'!S896</f>
        <v>1241.1369999999999</v>
      </c>
      <c r="T896" s="78">
        <f>'2019 PSUI Customer Load'!T896+'2019 PSUI Customer Gen'!T896</f>
        <v>1184.297</v>
      </c>
      <c r="U896" s="78">
        <f>'2019 PSUI Customer Load'!U896+'2019 PSUI Customer Gen'!U896</f>
        <v>1154.3779999999999</v>
      </c>
      <c r="V896" s="78">
        <f>'2019 PSUI Customer Load'!V896+'2019 PSUI Customer Gen'!V896</f>
        <v>1156.0899999999999</v>
      </c>
      <c r="W896" s="78">
        <f>'2019 PSUI Customer Load'!W896+'2019 PSUI Customer Gen'!W896</f>
        <v>1144.6859999999999</v>
      </c>
      <c r="X896" s="78">
        <f>'2019 PSUI Customer Load'!X896+'2019 PSUI Customer Gen'!X896</f>
        <v>1128.307</v>
      </c>
      <c r="Y896" s="78">
        <f>'2019 PSUI Customer Load'!Y896+'2019 PSUI Customer Gen'!Y896</f>
        <v>1109.32</v>
      </c>
      <c r="Z896" s="78">
        <f>'2019 PSUI Customer Load'!Z896+'2019 PSUI Customer Gen'!Z896</f>
        <v>1085.8499999999999</v>
      </c>
      <c r="AA896" s="86">
        <f t="shared" si="182"/>
        <v>1362.865</v>
      </c>
      <c r="AB896" s="77">
        <f t="shared" si="183"/>
        <v>2023</v>
      </c>
      <c r="AC896" s="76">
        <f t="shared" si="184"/>
        <v>4</v>
      </c>
      <c r="AD896" s="76" t="str">
        <f t="shared" si="185"/>
        <v/>
      </c>
      <c r="AE896" s="76" t="str">
        <f t="shared" si="186"/>
        <v/>
      </c>
      <c r="AF896" s="74">
        <f t="shared" si="187"/>
        <v>1362.865</v>
      </c>
      <c r="AG896" s="75" t="str">
        <f t="shared" si="188"/>
        <v>14:00</v>
      </c>
      <c r="AH896" s="74">
        <f t="shared" si="189"/>
        <v>30023.263000000003</v>
      </c>
      <c r="AI896" s="73" t="str">
        <f t="shared" si="190"/>
        <v/>
      </c>
      <c r="AJ896" s="73" t="str">
        <f t="shared" si="191"/>
        <v/>
      </c>
      <c r="AK896" s="73" t="str">
        <f t="shared" si="192"/>
        <v/>
      </c>
      <c r="AL896" s="72" t="str">
        <f t="shared" si="193"/>
        <v/>
      </c>
      <c r="AM896" s="71" t="str">
        <f t="shared" si="194"/>
        <v/>
      </c>
    </row>
    <row r="897" spans="2:39" ht="12.75" customHeight="1" thickBot="1">
      <c r="B897" s="79">
        <v>45029</v>
      </c>
      <c r="C897" s="78">
        <f>'2019 PSUI Customer Load'!C897+'2019 PSUI Customer Gen'!C897</f>
        <v>1081.684</v>
      </c>
      <c r="D897" s="78">
        <f>'2019 PSUI Customer Load'!D897+'2019 PSUI Customer Gen'!D897</f>
        <v>1073.6190000000001</v>
      </c>
      <c r="E897" s="78">
        <f>'2019 PSUI Customer Load'!E897+'2019 PSUI Customer Gen'!E897</f>
        <v>1091.73</v>
      </c>
      <c r="F897" s="78">
        <f>'2019 PSUI Customer Load'!F897+'2019 PSUI Customer Gen'!F897</f>
        <v>1093.8240000000001</v>
      </c>
      <c r="G897" s="78">
        <f>'2019 PSUI Customer Load'!G897+'2019 PSUI Customer Gen'!G897</f>
        <v>1118.4960000000001</v>
      </c>
      <c r="H897" s="78">
        <f>'2019 PSUI Customer Load'!H897+'2019 PSUI Customer Gen'!H897</f>
        <v>1163.8820000000001</v>
      </c>
      <c r="I897" s="78">
        <f>'2019 PSUI Customer Load'!I897+'2019 PSUI Customer Gen'!I897</f>
        <v>1259.3309999999999</v>
      </c>
      <c r="J897" s="78">
        <f>'2019 PSUI Customer Load'!J897+'2019 PSUI Customer Gen'!J897</f>
        <v>1279.2809999999999</v>
      </c>
      <c r="K897" s="78">
        <f>'2019 PSUI Customer Load'!K897+'2019 PSUI Customer Gen'!K897</f>
        <v>1294.9290000000001</v>
      </c>
      <c r="L897" s="78">
        <f>'2019 PSUI Customer Load'!L897+'2019 PSUI Customer Gen'!L897</f>
        <v>1339.3510000000001</v>
      </c>
      <c r="M897" s="78">
        <f>'2019 PSUI Customer Load'!M897+'2019 PSUI Customer Gen'!M897</f>
        <v>1265.797</v>
      </c>
      <c r="N897" s="78">
        <f>'2019 PSUI Customer Load'!N897+'2019 PSUI Customer Gen'!N897</f>
        <v>1299.6600000000001</v>
      </c>
      <c r="O897" s="78">
        <f>'2019 PSUI Customer Load'!O897+'2019 PSUI Customer Gen'!O897</f>
        <v>1310.1600000000001</v>
      </c>
      <c r="P897" s="78">
        <f>'2019 PSUI Customer Load'!P897+'2019 PSUI Customer Gen'!P897</f>
        <v>1320.79</v>
      </c>
      <c r="Q897" s="78">
        <f>'2019 PSUI Customer Load'!Q897+'2019 PSUI Customer Gen'!Q897</f>
        <v>1336.68</v>
      </c>
      <c r="R897" s="78">
        <f>'2019 PSUI Customer Load'!R897+'2019 PSUI Customer Gen'!R897</f>
        <v>1291.4000000000001</v>
      </c>
      <c r="S897" s="78">
        <f>'2019 PSUI Customer Load'!S897+'2019 PSUI Customer Gen'!S897</f>
        <v>1211.1400000000001</v>
      </c>
      <c r="T897" s="78">
        <f>'2019 PSUI Customer Load'!T897+'2019 PSUI Customer Gen'!T897</f>
        <v>1165.29</v>
      </c>
      <c r="U897" s="78">
        <f>'2019 PSUI Customer Load'!U897+'2019 PSUI Customer Gen'!U897</f>
        <v>1119.58</v>
      </c>
      <c r="V897" s="78">
        <f>'2019 PSUI Customer Load'!V897+'2019 PSUI Customer Gen'!V897</f>
        <v>1125.95</v>
      </c>
      <c r="W897" s="78">
        <f>'2019 PSUI Customer Load'!W897+'2019 PSUI Customer Gen'!W897</f>
        <v>1112.72</v>
      </c>
      <c r="X897" s="78">
        <f>'2019 PSUI Customer Load'!X897+'2019 PSUI Customer Gen'!X897</f>
        <v>1087.8699999999999</v>
      </c>
      <c r="Y897" s="78">
        <f>'2019 PSUI Customer Load'!Y897+'2019 PSUI Customer Gen'!Y897</f>
        <v>1063.9000000000001</v>
      </c>
      <c r="Z897" s="78">
        <f>'2019 PSUI Customer Load'!Z897+'2019 PSUI Customer Gen'!Z897</f>
        <v>1058.96</v>
      </c>
      <c r="AA897" s="86">
        <f t="shared" si="182"/>
        <v>1339.3510000000001</v>
      </c>
      <c r="AB897" s="77">
        <f t="shared" si="183"/>
        <v>2023</v>
      </c>
      <c r="AC897" s="76">
        <f t="shared" si="184"/>
        <v>4</v>
      </c>
      <c r="AD897" s="76" t="str">
        <f t="shared" si="185"/>
        <v/>
      </c>
      <c r="AE897" s="76" t="str">
        <f t="shared" si="186"/>
        <v/>
      </c>
      <c r="AF897" s="74">
        <f t="shared" si="187"/>
        <v>1339.3510000000001</v>
      </c>
      <c r="AG897" s="75" t="str">
        <f t="shared" si="188"/>
        <v>10:00</v>
      </c>
      <c r="AH897" s="74">
        <f t="shared" si="189"/>
        <v>29905.375000000004</v>
      </c>
      <c r="AI897" s="73" t="str">
        <f t="shared" si="190"/>
        <v/>
      </c>
      <c r="AJ897" s="73" t="str">
        <f t="shared" si="191"/>
        <v/>
      </c>
      <c r="AK897" s="73" t="str">
        <f t="shared" si="192"/>
        <v/>
      </c>
      <c r="AL897" s="72" t="str">
        <f t="shared" si="193"/>
        <v/>
      </c>
      <c r="AM897" s="71" t="str">
        <f t="shared" si="194"/>
        <v/>
      </c>
    </row>
    <row r="898" spans="2:39" ht="12.75" customHeight="1" thickBot="1">
      <c r="B898" s="79">
        <v>45030</v>
      </c>
      <c r="C898" s="78">
        <f>'2019 PSUI Customer Load'!C898+'2019 PSUI Customer Gen'!C898</f>
        <v>1046.8900000000001</v>
      </c>
      <c r="D898" s="78">
        <f>'2019 PSUI Customer Load'!D898+'2019 PSUI Customer Gen'!D898</f>
        <v>1039.43</v>
      </c>
      <c r="E898" s="78">
        <f>'2019 PSUI Customer Load'!E898+'2019 PSUI Customer Gen'!E898</f>
        <v>1053.3599999999999</v>
      </c>
      <c r="F898" s="78">
        <f>'2019 PSUI Customer Load'!F898+'2019 PSUI Customer Gen'!F898</f>
        <v>1047.4100000000001</v>
      </c>
      <c r="G898" s="78">
        <f>'2019 PSUI Customer Load'!G898+'2019 PSUI Customer Gen'!G898</f>
        <v>1063.69</v>
      </c>
      <c r="H898" s="78">
        <f>'2019 PSUI Customer Load'!H898+'2019 PSUI Customer Gen'!H898</f>
        <v>1111.8499999999999</v>
      </c>
      <c r="I898" s="78">
        <f>'2019 PSUI Customer Load'!I898+'2019 PSUI Customer Gen'!I898</f>
        <v>1185.73</v>
      </c>
      <c r="J898" s="78">
        <f>'2019 PSUI Customer Load'!J898+'2019 PSUI Customer Gen'!J898</f>
        <v>1236.8</v>
      </c>
      <c r="K898" s="78">
        <f>'2019 PSUI Customer Load'!K898+'2019 PSUI Customer Gen'!K898</f>
        <v>1257.1300000000001</v>
      </c>
      <c r="L898" s="78">
        <f>'2019 PSUI Customer Load'!L898+'2019 PSUI Customer Gen'!L898</f>
        <v>1324.47</v>
      </c>
      <c r="M898" s="78">
        <f>'2019 PSUI Customer Load'!M898+'2019 PSUI Customer Gen'!M898</f>
        <v>1360.24</v>
      </c>
      <c r="N898" s="78">
        <f>'2019 PSUI Customer Load'!N898+'2019 PSUI Customer Gen'!N898</f>
        <v>1406.806</v>
      </c>
      <c r="O898" s="78">
        <f>'2019 PSUI Customer Load'!O898+'2019 PSUI Customer Gen'!O898</f>
        <v>1374.9580000000001</v>
      </c>
      <c r="P898" s="78">
        <f>'2019 PSUI Customer Load'!P898+'2019 PSUI Customer Gen'!P898</f>
        <v>1264.8</v>
      </c>
      <c r="Q898" s="78">
        <f>'2019 PSUI Customer Load'!Q898+'2019 PSUI Customer Gen'!Q898</f>
        <v>1313.41</v>
      </c>
      <c r="R898" s="78">
        <f>'2019 PSUI Customer Load'!R898+'2019 PSUI Customer Gen'!R898</f>
        <v>1285.48</v>
      </c>
      <c r="S898" s="78">
        <f>'2019 PSUI Customer Load'!S898+'2019 PSUI Customer Gen'!S898</f>
        <v>1214.78</v>
      </c>
      <c r="T898" s="78">
        <f>'2019 PSUI Customer Load'!T898+'2019 PSUI Customer Gen'!T898</f>
        <v>1177.1199999999999</v>
      </c>
      <c r="U898" s="78">
        <f>'2019 PSUI Customer Load'!U898+'2019 PSUI Customer Gen'!U898</f>
        <v>1157.56</v>
      </c>
      <c r="V898" s="78">
        <f>'2019 PSUI Customer Load'!V898+'2019 PSUI Customer Gen'!V898</f>
        <v>1145.83</v>
      </c>
      <c r="W898" s="78">
        <f>'2019 PSUI Customer Load'!W898+'2019 PSUI Customer Gen'!W898</f>
        <v>1135.33</v>
      </c>
      <c r="X898" s="78">
        <f>'2019 PSUI Customer Load'!X898+'2019 PSUI Customer Gen'!X898</f>
        <v>1112.54</v>
      </c>
      <c r="Y898" s="78">
        <f>'2019 PSUI Customer Load'!Y898+'2019 PSUI Customer Gen'!Y898</f>
        <v>1058.6099999999999</v>
      </c>
      <c r="Z898" s="78">
        <f>'2019 PSUI Customer Load'!Z898+'2019 PSUI Customer Gen'!Z898</f>
        <v>1046.8800000000001</v>
      </c>
      <c r="AA898" s="86">
        <f t="shared" si="182"/>
        <v>1406.806</v>
      </c>
      <c r="AB898" s="77">
        <f t="shared" si="183"/>
        <v>2023</v>
      </c>
      <c r="AC898" s="76">
        <f t="shared" si="184"/>
        <v>4</v>
      </c>
      <c r="AD898" s="76" t="str">
        <f t="shared" si="185"/>
        <v/>
      </c>
      <c r="AE898" s="76" t="str">
        <f t="shared" si="186"/>
        <v/>
      </c>
      <c r="AF898" s="74">
        <f t="shared" si="187"/>
        <v>1406.806</v>
      </c>
      <c r="AG898" s="75" t="str">
        <f t="shared" si="188"/>
        <v>12:00</v>
      </c>
      <c r="AH898" s="74">
        <f t="shared" si="189"/>
        <v>29827.910000000003</v>
      </c>
      <c r="AI898" s="73" t="str">
        <f t="shared" si="190"/>
        <v/>
      </c>
      <c r="AJ898" s="73" t="str">
        <f t="shared" si="191"/>
        <v/>
      </c>
      <c r="AK898" s="73" t="str">
        <f t="shared" si="192"/>
        <v/>
      </c>
      <c r="AL898" s="72" t="str">
        <f t="shared" si="193"/>
        <v/>
      </c>
      <c r="AM898" s="71" t="str">
        <f t="shared" si="194"/>
        <v/>
      </c>
    </row>
    <row r="899" spans="2:39" ht="12.75" customHeight="1" thickBot="1">
      <c r="B899" s="79">
        <v>45031</v>
      </c>
      <c r="C899" s="78">
        <f>'2019 PSUI Customer Load'!C899+'2019 PSUI Customer Gen'!C899</f>
        <v>1027.67</v>
      </c>
      <c r="D899" s="78">
        <f>'2019 PSUI Customer Load'!D899+'2019 PSUI Customer Gen'!D899</f>
        <v>1022.31</v>
      </c>
      <c r="E899" s="78">
        <f>'2019 PSUI Customer Load'!E899+'2019 PSUI Customer Gen'!E899</f>
        <v>1018.57</v>
      </c>
      <c r="F899" s="78">
        <f>'2019 PSUI Customer Load'!F899+'2019 PSUI Customer Gen'!F899</f>
        <v>1012.17</v>
      </c>
      <c r="G899" s="78">
        <f>'2019 PSUI Customer Load'!G899+'2019 PSUI Customer Gen'!G899</f>
        <v>1037.23</v>
      </c>
      <c r="H899" s="78">
        <f>'2019 PSUI Customer Load'!H899+'2019 PSUI Customer Gen'!H899</f>
        <v>1043.5999999999999</v>
      </c>
      <c r="I899" s="78">
        <f>'2019 PSUI Customer Load'!I899+'2019 PSUI Customer Gen'!I899</f>
        <v>1106.53</v>
      </c>
      <c r="J899" s="78">
        <f>'2019 PSUI Customer Load'!J899+'2019 PSUI Customer Gen'!J899</f>
        <v>1118.74</v>
      </c>
      <c r="K899" s="78">
        <f>'2019 PSUI Customer Load'!K899+'2019 PSUI Customer Gen'!K899</f>
        <v>1128.82</v>
      </c>
      <c r="L899" s="78">
        <f>'2019 PSUI Customer Load'!L899+'2019 PSUI Customer Gen'!L899</f>
        <v>1163.8900000000001</v>
      </c>
      <c r="M899" s="78">
        <f>'2019 PSUI Customer Load'!M899+'2019 PSUI Customer Gen'!M899</f>
        <v>1165.75</v>
      </c>
      <c r="N899" s="78">
        <f>'2019 PSUI Customer Load'!N899+'2019 PSUI Customer Gen'!N899</f>
        <v>1150.5899999999999</v>
      </c>
      <c r="O899" s="78">
        <f>'2019 PSUI Customer Load'!O899+'2019 PSUI Customer Gen'!O899</f>
        <v>1163.1199999999999</v>
      </c>
      <c r="P899" s="78">
        <f>'2019 PSUI Customer Load'!P899+'2019 PSUI Customer Gen'!P899</f>
        <v>1157.77</v>
      </c>
      <c r="Q899" s="78">
        <f>'2019 PSUI Customer Load'!Q899+'2019 PSUI Customer Gen'!Q899</f>
        <v>1147.6099999999999</v>
      </c>
      <c r="R899" s="78">
        <f>'2019 PSUI Customer Load'!R899+'2019 PSUI Customer Gen'!R899</f>
        <v>1141.7</v>
      </c>
      <c r="S899" s="78">
        <f>'2019 PSUI Customer Load'!S899+'2019 PSUI Customer Gen'!S899</f>
        <v>1095.05</v>
      </c>
      <c r="T899" s="78">
        <f>'2019 PSUI Customer Load'!T899+'2019 PSUI Customer Gen'!T899</f>
        <v>1092.7</v>
      </c>
      <c r="U899" s="78">
        <f>'2019 PSUI Customer Load'!U899+'2019 PSUI Customer Gen'!U899</f>
        <v>1088.6099999999999</v>
      </c>
      <c r="V899" s="78">
        <f>'2019 PSUI Customer Load'!V899+'2019 PSUI Customer Gen'!V899</f>
        <v>1082.8</v>
      </c>
      <c r="W899" s="78">
        <f>'2019 PSUI Customer Load'!W899+'2019 PSUI Customer Gen'!W899</f>
        <v>1073.06</v>
      </c>
      <c r="X899" s="78">
        <f>'2019 PSUI Customer Load'!X899+'2019 PSUI Customer Gen'!X899</f>
        <v>1060.29</v>
      </c>
      <c r="Y899" s="78">
        <f>'2019 PSUI Customer Load'!Y899+'2019 PSUI Customer Gen'!Y899</f>
        <v>1048.1099999999999</v>
      </c>
      <c r="Z899" s="78">
        <f>'2019 PSUI Customer Load'!Z899+'2019 PSUI Customer Gen'!Z899</f>
        <v>1042.72</v>
      </c>
      <c r="AA899" s="86">
        <f t="shared" si="182"/>
        <v>1165.75</v>
      </c>
      <c r="AB899" s="77">
        <f t="shared" si="183"/>
        <v>2023</v>
      </c>
      <c r="AC899" s="76">
        <f t="shared" si="184"/>
        <v>4</v>
      </c>
      <c r="AD899" s="76" t="str">
        <f t="shared" si="185"/>
        <v/>
      </c>
      <c r="AE899" s="76" t="str">
        <f t="shared" si="186"/>
        <v/>
      </c>
      <c r="AF899" s="74">
        <f t="shared" si="187"/>
        <v>1165.75</v>
      </c>
      <c r="AG899" s="75" t="str">
        <f t="shared" si="188"/>
        <v>11:00</v>
      </c>
      <c r="AH899" s="74">
        <f t="shared" si="189"/>
        <v>27355.160000000007</v>
      </c>
      <c r="AI899" s="73" t="str">
        <f t="shared" si="190"/>
        <v/>
      </c>
      <c r="AJ899" s="73" t="str">
        <f t="shared" si="191"/>
        <v/>
      </c>
      <c r="AK899" s="73" t="str">
        <f t="shared" si="192"/>
        <v/>
      </c>
      <c r="AL899" s="72" t="str">
        <f t="shared" si="193"/>
        <v/>
      </c>
      <c r="AM899" s="71" t="str">
        <f t="shared" si="194"/>
        <v/>
      </c>
    </row>
    <row r="900" spans="2:39" ht="12.75" customHeight="1" thickBot="1">
      <c r="B900" s="79">
        <v>45032</v>
      </c>
      <c r="C900" s="78">
        <f>'2019 PSUI Customer Load'!C900+'2019 PSUI Customer Gen'!C900</f>
        <v>1033.1300000000001</v>
      </c>
      <c r="D900" s="78">
        <f>'2019 PSUI Customer Load'!D900+'2019 PSUI Customer Gen'!D900</f>
        <v>1010.59</v>
      </c>
      <c r="E900" s="78">
        <f>'2019 PSUI Customer Load'!E900+'2019 PSUI Customer Gen'!E900</f>
        <v>1009.08</v>
      </c>
      <c r="F900" s="78">
        <f>'2019 PSUI Customer Load'!F900+'2019 PSUI Customer Gen'!F900</f>
        <v>1003.8</v>
      </c>
      <c r="G900" s="78">
        <f>'2019 PSUI Customer Load'!G900+'2019 PSUI Customer Gen'!G900</f>
        <v>1025.6099999999999</v>
      </c>
      <c r="H900" s="78">
        <f>'2019 PSUI Customer Load'!H900+'2019 PSUI Customer Gen'!H900</f>
        <v>1046.8499999999999</v>
      </c>
      <c r="I900" s="78">
        <f>'2019 PSUI Customer Load'!I900+'2019 PSUI Customer Gen'!I900</f>
        <v>1099.8800000000001</v>
      </c>
      <c r="J900" s="78">
        <f>'2019 PSUI Customer Load'!J900+'2019 PSUI Customer Gen'!J900</f>
        <v>1118.81</v>
      </c>
      <c r="K900" s="78">
        <f>'2019 PSUI Customer Load'!K900+'2019 PSUI Customer Gen'!K900</f>
        <v>1108.21</v>
      </c>
      <c r="L900" s="78">
        <f>'2019 PSUI Customer Load'!L900+'2019 PSUI Customer Gen'!L900</f>
        <v>1139.3900000000001</v>
      </c>
      <c r="M900" s="78">
        <f>'2019 PSUI Customer Load'!M900+'2019 PSUI Customer Gen'!M900</f>
        <v>1148.9100000000001</v>
      </c>
      <c r="N900" s="78">
        <f>'2019 PSUI Customer Load'!N900+'2019 PSUI Customer Gen'!N900</f>
        <v>1143.6600000000001</v>
      </c>
      <c r="O900" s="78">
        <f>'2019 PSUI Customer Load'!O900+'2019 PSUI Customer Gen'!O900</f>
        <v>1171.24</v>
      </c>
      <c r="P900" s="78">
        <f>'2019 PSUI Customer Load'!P900+'2019 PSUI Customer Gen'!P900</f>
        <v>1141.49</v>
      </c>
      <c r="Q900" s="78">
        <f>'2019 PSUI Customer Load'!Q900+'2019 PSUI Customer Gen'!Q900</f>
        <v>1147.54</v>
      </c>
      <c r="R900" s="78">
        <f>'2019 PSUI Customer Load'!R900+'2019 PSUI Customer Gen'!R900</f>
        <v>1131.4100000000001</v>
      </c>
      <c r="S900" s="78">
        <f>'2019 PSUI Customer Load'!S900+'2019 PSUI Customer Gen'!S900</f>
        <v>1078.28</v>
      </c>
      <c r="T900" s="78">
        <f>'2019 PSUI Customer Load'!T900+'2019 PSUI Customer Gen'!T900</f>
        <v>1065.68</v>
      </c>
      <c r="U900" s="78">
        <f>'2019 PSUI Customer Load'!U900+'2019 PSUI Customer Gen'!U900</f>
        <v>1067.6400000000001</v>
      </c>
      <c r="V900" s="78">
        <f>'2019 PSUI Customer Load'!V900+'2019 PSUI Customer Gen'!V900</f>
        <v>1068.3399999999999</v>
      </c>
      <c r="W900" s="78">
        <f>'2019 PSUI Customer Load'!W900+'2019 PSUI Customer Gen'!W900</f>
        <v>1055.22</v>
      </c>
      <c r="X900" s="78">
        <f>'2019 PSUI Customer Load'!X900+'2019 PSUI Customer Gen'!X900</f>
        <v>1049.23</v>
      </c>
      <c r="Y900" s="78">
        <f>'2019 PSUI Customer Load'!Y900+'2019 PSUI Customer Gen'!Y900</f>
        <v>1063.0899999999999</v>
      </c>
      <c r="Z900" s="78">
        <f>'2019 PSUI Customer Load'!Z900+'2019 PSUI Customer Gen'!Z900</f>
        <v>1054.94</v>
      </c>
      <c r="AA900" s="86">
        <f t="shared" si="182"/>
        <v>1171.24</v>
      </c>
      <c r="AB900" s="77">
        <f t="shared" si="183"/>
        <v>2023</v>
      </c>
      <c r="AC900" s="76">
        <f t="shared" si="184"/>
        <v>4</v>
      </c>
      <c r="AD900" s="76" t="str">
        <f t="shared" si="185"/>
        <v/>
      </c>
      <c r="AE900" s="76" t="str">
        <f t="shared" si="186"/>
        <v/>
      </c>
      <c r="AF900" s="74">
        <f t="shared" si="187"/>
        <v>1171.24</v>
      </c>
      <c r="AG900" s="75" t="str">
        <f t="shared" si="188"/>
        <v>13:00</v>
      </c>
      <c r="AH900" s="74">
        <f t="shared" si="189"/>
        <v>27153.26</v>
      </c>
      <c r="AI900" s="73" t="str">
        <f t="shared" si="190"/>
        <v/>
      </c>
      <c r="AJ900" s="73" t="str">
        <f t="shared" si="191"/>
        <v/>
      </c>
      <c r="AK900" s="73" t="str">
        <f t="shared" si="192"/>
        <v/>
      </c>
      <c r="AL900" s="72" t="str">
        <f t="shared" si="193"/>
        <v/>
      </c>
      <c r="AM900" s="71" t="str">
        <f t="shared" si="194"/>
        <v/>
      </c>
    </row>
    <row r="901" spans="2:39" ht="12.75" customHeight="1" thickBot="1">
      <c r="B901" s="79">
        <v>45033</v>
      </c>
      <c r="C901" s="78">
        <f>'2019 PSUI Customer Load'!C901+'2019 PSUI Customer Gen'!C901</f>
        <v>1046.99</v>
      </c>
      <c r="D901" s="78">
        <f>'2019 PSUI Customer Load'!D901+'2019 PSUI Customer Gen'!D901</f>
        <v>1037.6500000000001</v>
      </c>
      <c r="E901" s="78">
        <f>'2019 PSUI Customer Load'!E901+'2019 PSUI Customer Gen'!E901</f>
        <v>1048.1099999999999</v>
      </c>
      <c r="F901" s="78">
        <f>'2019 PSUI Customer Load'!F901+'2019 PSUI Customer Gen'!F901</f>
        <v>1063.4100000000001</v>
      </c>
      <c r="G901" s="78">
        <f>'2019 PSUI Customer Load'!G901+'2019 PSUI Customer Gen'!G901</f>
        <v>1068.3800000000001</v>
      </c>
      <c r="H901" s="78">
        <f>'2019 PSUI Customer Load'!H901+'2019 PSUI Customer Gen'!H901</f>
        <v>1117.4100000000001</v>
      </c>
      <c r="I901" s="78">
        <f>'2019 PSUI Customer Load'!I901+'2019 PSUI Customer Gen'!I901</f>
        <v>1176.5999999999999</v>
      </c>
      <c r="J901" s="78">
        <f>'2019 PSUI Customer Load'!J901+'2019 PSUI Customer Gen'!J901</f>
        <v>1209.04</v>
      </c>
      <c r="K901" s="78">
        <f>'2019 PSUI Customer Load'!K901+'2019 PSUI Customer Gen'!K901</f>
        <v>1272.3900000000001</v>
      </c>
      <c r="L901" s="78">
        <f>'2019 PSUI Customer Load'!L901+'2019 PSUI Customer Gen'!L901</f>
        <v>1379.04</v>
      </c>
      <c r="M901" s="78">
        <f>'2019 PSUI Customer Load'!M901+'2019 PSUI Customer Gen'!M901</f>
        <v>1344.345</v>
      </c>
      <c r="N901" s="78">
        <f>'2019 PSUI Customer Load'!N901+'2019 PSUI Customer Gen'!N901</f>
        <v>1331.68</v>
      </c>
      <c r="O901" s="78">
        <f>'2019 PSUI Customer Load'!O901+'2019 PSUI Customer Gen'!O901</f>
        <v>1341.3019999999999</v>
      </c>
      <c r="P901" s="78">
        <f>'2019 PSUI Customer Load'!P901+'2019 PSUI Customer Gen'!P901</f>
        <v>1341.4670000000001</v>
      </c>
      <c r="Q901" s="78">
        <f>'2019 PSUI Customer Load'!Q901+'2019 PSUI Customer Gen'!Q901</f>
        <v>1348.961</v>
      </c>
      <c r="R901" s="78">
        <f>'2019 PSUI Customer Load'!R901+'2019 PSUI Customer Gen'!R901</f>
        <v>1312.143</v>
      </c>
      <c r="S901" s="78">
        <f>'2019 PSUI Customer Load'!S901+'2019 PSUI Customer Gen'!S901</f>
        <v>1247.845</v>
      </c>
      <c r="T901" s="78">
        <f>'2019 PSUI Customer Load'!T901+'2019 PSUI Customer Gen'!T901</f>
        <v>1206.4460000000001</v>
      </c>
      <c r="U901" s="78">
        <f>'2019 PSUI Customer Load'!U901+'2019 PSUI Customer Gen'!U901</f>
        <v>1168.1870000000001</v>
      </c>
      <c r="V901" s="78">
        <f>'2019 PSUI Customer Load'!V901+'2019 PSUI Customer Gen'!V901</f>
        <v>1187.933</v>
      </c>
      <c r="W901" s="78">
        <f>'2019 PSUI Customer Load'!W901+'2019 PSUI Customer Gen'!W901</f>
        <v>1175.752</v>
      </c>
      <c r="X901" s="78">
        <f>'2019 PSUI Customer Load'!X901+'2019 PSUI Customer Gen'!X901</f>
        <v>1160.28</v>
      </c>
      <c r="Y901" s="78">
        <f>'2019 PSUI Customer Load'!Y901+'2019 PSUI Customer Gen'!Y901</f>
        <v>1145.4580000000001</v>
      </c>
      <c r="Z901" s="78">
        <f>'2019 PSUI Customer Load'!Z901+'2019 PSUI Customer Gen'!Z901</f>
        <v>1144.7060000000001</v>
      </c>
      <c r="AA901" s="86">
        <f t="shared" si="182"/>
        <v>1379.04</v>
      </c>
      <c r="AB901" s="77">
        <f t="shared" si="183"/>
        <v>2023</v>
      </c>
      <c r="AC901" s="76">
        <f t="shared" si="184"/>
        <v>4</v>
      </c>
      <c r="AD901" s="76" t="str">
        <f t="shared" si="185"/>
        <v/>
      </c>
      <c r="AE901" s="76" t="str">
        <f t="shared" si="186"/>
        <v/>
      </c>
      <c r="AF901" s="74">
        <f t="shared" si="187"/>
        <v>1379.04</v>
      </c>
      <c r="AG901" s="75" t="str">
        <f t="shared" si="188"/>
        <v>10:00</v>
      </c>
      <c r="AH901" s="74">
        <f t="shared" si="189"/>
        <v>30254.565000000002</v>
      </c>
      <c r="AI901" s="73" t="str">
        <f t="shared" si="190"/>
        <v/>
      </c>
      <c r="AJ901" s="73" t="str">
        <f t="shared" si="191"/>
        <v/>
      </c>
      <c r="AK901" s="73" t="str">
        <f t="shared" si="192"/>
        <v/>
      </c>
      <c r="AL901" s="72" t="str">
        <f t="shared" si="193"/>
        <v/>
      </c>
      <c r="AM901" s="71" t="str">
        <f t="shared" si="194"/>
        <v/>
      </c>
    </row>
    <row r="902" spans="2:39" ht="12.75" customHeight="1" thickBot="1">
      <c r="B902" s="79">
        <v>45034</v>
      </c>
      <c r="C902" s="78">
        <f>'2019 PSUI Customer Load'!C902+'2019 PSUI Customer Gen'!C902</f>
        <v>1143.97</v>
      </c>
      <c r="D902" s="78">
        <f>'2019 PSUI Customer Load'!D902+'2019 PSUI Customer Gen'!D902</f>
        <v>1116.752</v>
      </c>
      <c r="E902" s="78">
        <f>'2019 PSUI Customer Load'!E902+'2019 PSUI Customer Gen'!E902</f>
        <v>1133.4690000000001</v>
      </c>
      <c r="F902" s="78">
        <f>'2019 PSUI Customer Load'!F902+'2019 PSUI Customer Gen'!F902</f>
        <v>1138.7950000000001</v>
      </c>
      <c r="G902" s="78">
        <f>'2019 PSUI Customer Load'!G902+'2019 PSUI Customer Gen'!G902</f>
        <v>1161.547</v>
      </c>
      <c r="H902" s="78">
        <f>'2019 PSUI Customer Load'!H902+'2019 PSUI Customer Gen'!H902</f>
        <v>1201.4549999999999</v>
      </c>
      <c r="I902" s="78">
        <f>'2019 PSUI Customer Load'!I902+'2019 PSUI Customer Gen'!I902</f>
        <v>1297.963</v>
      </c>
      <c r="J902" s="78">
        <f>'2019 PSUI Customer Load'!J902+'2019 PSUI Customer Gen'!J902</f>
        <v>1326.521</v>
      </c>
      <c r="K902" s="78">
        <f>'2019 PSUI Customer Load'!K902+'2019 PSUI Customer Gen'!K902</f>
        <v>1336.779</v>
      </c>
      <c r="L902" s="78">
        <f>'2019 PSUI Customer Load'!L902+'2019 PSUI Customer Gen'!L902</f>
        <v>1355.816</v>
      </c>
      <c r="M902" s="78">
        <f>'2019 PSUI Customer Load'!M902+'2019 PSUI Customer Gen'!M902</f>
        <v>1367.491</v>
      </c>
      <c r="N902" s="78">
        <f>'2019 PSUI Customer Load'!N902+'2019 PSUI Customer Gen'!N902</f>
        <v>1334.145</v>
      </c>
      <c r="O902" s="78">
        <f>'2019 PSUI Customer Load'!O902+'2019 PSUI Customer Gen'!O902</f>
        <v>1342.867</v>
      </c>
      <c r="P902" s="78">
        <f>'2019 PSUI Customer Load'!P902+'2019 PSUI Customer Gen'!P902</f>
        <v>1335.3320000000001</v>
      </c>
      <c r="Q902" s="78">
        <f>'2019 PSUI Customer Load'!Q902+'2019 PSUI Customer Gen'!Q902</f>
        <v>1325.991</v>
      </c>
      <c r="R902" s="78">
        <f>'2019 PSUI Customer Load'!R902+'2019 PSUI Customer Gen'!R902</f>
        <v>1288.3919999999998</v>
      </c>
      <c r="S902" s="78">
        <f>'2019 PSUI Customer Load'!S902+'2019 PSUI Customer Gen'!S902</f>
        <v>1225.126</v>
      </c>
      <c r="T902" s="78">
        <f>'2019 PSUI Customer Load'!T902+'2019 PSUI Customer Gen'!T902</f>
        <v>1202.799</v>
      </c>
      <c r="U902" s="78">
        <f>'2019 PSUI Customer Load'!U902+'2019 PSUI Customer Gen'!U902</f>
        <v>1192.2049999999999</v>
      </c>
      <c r="V902" s="78">
        <f>'2019 PSUI Customer Load'!V902+'2019 PSUI Customer Gen'!V902</f>
        <v>1191.8499999999999</v>
      </c>
      <c r="W902" s="78">
        <f>'2019 PSUI Customer Load'!W902+'2019 PSUI Customer Gen'!W902</f>
        <v>1174.8729999999998</v>
      </c>
      <c r="X902" s="78">
        <f>'2019 PSUI Customer Load'!X902+'2019 PSUI Customer Gen'!X902</f>
        <v>1157.825</v>
      </c>
      <c r="Y902" s="78">
        <f>'2019 PSUI Customer Load'!Y902+'2019 PSUI Customer Gen'!Y902</f>
        <v>1137.8610000000001</v>
      </c>
      <c r="Z902" s="78">
        <f>'2019 PSUI Customer Load'!Z902+'2019 PSUI Customer Gen'!Z902</f>
        <v>1136.7249999999999</v>
      </c>
      <c r="AA902" s="86">
        <f t="shared" si="182"/>
        <v>1367.491</v>
      </c>
      <c r="AB902" s="77">
        <f t="shared" si="183"/>
        <v>2023</v>
      </c>
      <c r="AC902" s="76">
        <f t="shared" si="184"/>
        <v>4</v>
      </c>
      <c r="AD902" s="76" t="str">
        <f t="shared" si="185"/>
        <v/>
      </c>
      <c r="AE902" s="76" t="str">
        <f t="shared" si="186"/>
        <v/>
      </c>
      <c r="AF902" s="74">
        <f t="shared" si="187"/>
        <v>1367.491</v>
      </c>
      <c r="AG902" s="75" t="str">
        <f t="shared" si="188"/>
        <v>11:00</v>
      </c>
      <c r="AH902" s="74">
        <f t="shared" si="189"/>
        <v>30994.04</v>
      </c>
      <c r="AI902" s="73" t="str">
        <f t="shared" si="190"/>
        <v/>
      </c>
      <c r="AJ902" s="73" t="str">
        <f t="shared" si="191"/>
        <v/>
      </c>
      <c r="AK902" s="73" t="str">
        <f t="shared" si="192"/>
        <v/>
      </c>
      <c r="AL902" s="72" t="str">
        <f t="shared" si="193"/>
        <v/>
      </c>
      <c r="AM902" s="71" t="str">
        <f t="shared" si="194"/>
        <v/>
      </c>
    </row>
    <row r="903" spans="2:39" ht="12.75" customHeight="1" thickBot="1">
      <c r="B903" s="79">
        <v>45035</v>
      </c>
      <c r="C903" s="78">
        <f>'2019 PSUI Customer Load'!C903+'2019 PSUI Customer Gen'!C903</f>
        <v>1128.7049999999999</v>
      </c>
      <c r="D903" s="78">
        <f>'2019 PSUI Customer Load'!D903+'2019 PSUI Customer Gen'!D903</f>
        <v>1128.367</v>
      </c>
      <c r="E903" s="78">
        <f>'2019 PSUI Customer Load'!E903+'2019 PSUI Customer Gen'!E903</f>
        <v>1134.43</v>
      </c>
      <c r="F903" s="78">
        <f>'2019 PSUI Customer Load'!F903+'2019 PSUI Customer Gen'!F903</f>
        <v>1142.7570000000001</v>
      </c>
      <c r="G903" s="78">
        <f>'2019 PSUI Customer Load'!G903+'2019 PSUI Customer Gen'!G903</f>
        <v>1169.0070000000001</v>
      </c>
      <c r="H903" s="78">
        <f>'2019 PSUI Customer Load'!H903+'2019 PSUI Customer Gen'!H903</f>
        <v>1211.325</v>
      </c>
      <c r="I903" s="78">
        <f>'2019 PSUI Customer Load'!I903+'2019 PSUI Customer Gen'!I903</f>
        <v>1301.808</v>
      </c>
      <c r="J903" s="78">
        <f>'2019 PSUI Customer Load'!J903+'2019 PSUI Customer Gen'!J903</f>
        <v>1236.4870000000001</v>
      </c>
      <c r="K903" s="78">
        <f>'2019 PSUI Customer Load'!K903+'2019 PSUI Customer Gen'!K903</f>
        <v>1297.8</v>
      </c>
      <c r="L903" s="78">
        <f>'2019 PSUI Customer Load'!L903+'2019 PSUI Customer Gen'!L903</f>
        <v>1333.4</v>
      </c>
      <c r="M903" s="78">
        <f>'2019 PSUI Customer Load'!M903+'2019 PSUI Customer Gen'!M903</f>
        <v>1335.92</v>
      </c>
      <c r="N903" s="78">
        <f>'2019 PSUI Customer Load'!N903+'2019 PSUI Customer Gen'!N903</f>
        <v>1307.04</v>
      </c>
      <c r="O903" s="78">
        <f>'2019 PSUI Customer Load'!O903+'2019 PSUI Customer Gen'!O903</f>
        <v>1312.47</v>
      </c>
      <c r="P903" s="78">
        <f>'2019 PSUI Customer Load'!P903+'2019 PSUI Customer Gen'!P903</f>
        <v>1294.8599999999999</v>
      </c>
      <c r="Q903" s="78">
        <f>'2019 PSUI Customer Load'!Q903+'2019 PSUI Customer Gen'!Q903</f>
        <v>1290.7</v>
      </c>
      <c r="R903" s="78">
        <f>'2019 PSUI Customer Load'!R903+'2019 PSUI Customer Gen'!R903</f>
        <v>1257.97</v>
      </c>
      <c r="S903" s="78">
        <f>'2019 PSUI Customer Load'!S903+'2019 PSUI Customer Gen'!S903</f>
        <v>1182.6199999999999</v>
      </c>
      <c r="T903" s="78">
        <f>'2019 PSUI Customer Load'!T903+'2019 PSUI Customer Gen'!T903</f>
        <v>1152.24</v>
      </c>
      <c r="U903" s="78">
        <f>'2019 PSUI Customer Load'!U903+'2019 PSUI Customer Gen'!U903</f>
        <v>1135.33</v>
      </c>
      <c r="V903" s="78">
        <f>'2019 PSUI Customer Load'!V903+'2019 PSUI Customer Gen'!V903</f>
        <v>1144.68</v>
      </c>
      <c r="W903" s="78">
        <f>'2019 PSUI Customer Load'!W903+'2019 PSUI Customer Gen'!W903</f>
        <v>1130.92</v>
      </c>
      <c r="X903" s="78">
        <f>'2019 PSUI Customer Load'!X903+'2019 PSUI Customer Gen'!X903</f>
        <v>1108.98</v>
      </c>
      <c r="Y903" s="78">
        <f>'2019 PSUI Customer Load'!Y903+'2019 PSUI Customer Gen'!Y903</f>
        <v>1089.1300000000001</v>
      </c>
      <c r="Z903" s="78">
        <f>'2019 PSUI Customer Load'!Z903+'2019 PSUI Customer Gen'!Z903</f>
        <v>1085.95</v>
      </c>
      <c r="AA903" s="86">
        <f t="shared" si="182"/>
        <v>1335.92</v>
      </c>
      <c r="AB903" s="77">
        <f t="shared" si="183"/>
        <v>2023</v>
      </c>
      <c r="AC903" s="76">
        <f t="shared" si="184"/>
        <v>4</v>
      </c>
      <c r="AD903" s="76" t="str">
        <f t="shared" si="185"/>
        <v/>
      </c>
      <c r="AE903" s="76" t="str">
        <f t="shared" si="186"/>
        <v/>
      </c>
      <c r="AF903" s="74">
        <f t="shared" si="187"/>
        <v>1335.92</v>
      </c>
      <c r="AG903" s="75" t="str">
        <f t="shared" si="188"/>
        <v>11:00</v>
      </c>
      <c r="AH903" s="74">
        <f t="shared" si="189"/>
        <v>30248.815999999999</v>
      </c>
      <c r="AI903" s="73" t="str">
        <f t="shared" si="190"/>
        <v/>
      </c>
      <c r="AJ903" s="73" t="str">
        <f t="shared" si="191"/>
        <v/>
      </c>
      <c r="AK903" s="73" t="str">
        <f t="shared" si="192"/>
        <v/>
      </c>
      <c r="AL903" s="72" t="str">
        <f t="shared" si="193"/>
        <v/>
      </c>
      <c r="AM903" s="71" t="str">
        <f t="shared" si="194"/>
        <v/>
      </c>
    </row>
    <row r="904" spans="2:39" ht="12.75" customHeight="1" thickBot="1">
      <c r="B904" s="79">
        <v>45036</v>
      </c>
      <c r="C904" s="78">
        <f>'2019 PSUI Customer Load'!C904+'2019 PSUI Customer Gen'!C904</f>
        <v>1070.3699999999999</v>
      </c>
      <c r="D904" s="78">
        <f>'2019 PSUI Customer Load'!D904+'2019 PSUI Customer Gen'!D904</f>
        <v>1066.6300000000001</v>
      </c>
      <c r="E904" s="78">
        <f>'2019 PSUI Customer Load'!E904+'2019 PSUI Customer Gen'!E904</f>
        <v>1087.8699999999999</v>
      </c>
      <c r="F904" s="78">
        <f>'2019 PSUI Customer Load'!F904+'2019 PSUI Customer Gen'!F904</f>
        <v>1099.9100000000001</v>
      </c>
      <c r="G904" s="78">
        <f>'2019 PSUI Customer Load'!G904+'2019 PSUI Customer Gen'!G904</f>
        <v>1121.72</v>
      </c>
      <c r="H904" s="78">
        <f>'2019 PSUI Customer Load'!H904+'2019 PSUI Customer Gen'!H904</f>
        <v>1161.79</v>
      </c>
      <c r="I904" s="78">
        <f>'2019 PSUI Customer Load'!I904+'2019 PSUI Customer Gen'!I904</f>
        <v>1254.3</v>
      </c>
      <c r="J904" s="78">
        <f>'2019 PSUI Customer Load'!J904+'2019 PSUI Customer Gen'!J904</f>
        <v>1295.04</v>
      </c>
      <c r="K904" s="78">
        <f>'2019 PSUI Customer Load'!K904+'2019 PSUI Customer Gen'!K904</f>
        <v>1274.56</v>
      </c>
      <c r="L904" s="78">
        <f>'2019 PSUI Customer Load'!L904+'2019 PSUI Customer Gen'!L904</f>
        <v>1308.97</v>
      </c>
      <c r="M904" s="78">
        <f>'2019 PSUI Customer Load'!M904+'2019 PSUI Customer Gen'!M904</f>
        <v>1326.68</v>
      </c>
      <c r="N904" s="78">
        <f>'2019 PSUI Customer Load'!N904+'2019 PSUI Customer Gen'!N904</f>
        <v>1315.93</v>
      </c>
      <c r="O904" s="78">
        <f>'2019 PSUI Customer Load'!O904+'2019 PSUI Customer Gen'!O904</f>
        <v>1338.509</v>
      </c>
      <c r="P904" s="78">
        <f>'2019 PSUI Customer Load'!P904+'2019 PSUI Customer Gen'!P904</f>
        <v>1365.7819999999999</v>
      </c>
      <c r="Q904" s="78">
        <f>'2019 PSUI Customer Load'!Q904+'2019 PSUI Customer Gen'!Q904</f>
        <v>1266.5239999999999</v>
      </c>
      <c r="R904" s="78">
        <f>'2019 PSUI Customer Load'!R904+'2019 PSUI Customer Gen'!R904</f>
        <v>1276.5899999999999</v>
      </c>
      <c r="S904" s="78">
        <f>'2019 PSUI Customer Load'!S904+'2019 PSUI Customer Gen'!S904</f>
        <v>1195.92</v>
      </c>
      <c r="T904" s="78">
        <f>'2019 PSUI Customer Load'!T904+'2019 PSUI Customer Gen'!T904</f>
        <v>1193.01</v>
      </c>
      <c r="U904" s="78">
        <f>'2019 PSUI Customer Load'!U904+'2019 PSUI Customer Gen'!U904</f>
        <v>1178.8699999999999</v>
      </c>
      <c r="V904" s="78">
        <f>'2019 PSUI Customer Load'!V904+'2019 PSUI Customer Gen'!V904</f>
        <v>1147.79</v>
      </c>
      <c r="W904" s="78">
        <f>'2019 PSUI Customer Load'!W904+'2019 PSUI Customer Gen'!W904</f>
        <v>1141.6300000000001</v>
      </c>
      <c r="X904" s="78">
        <f>'2019 PSUI Customer Load'!X904+'2019 PSUI Customer Gen'!X904</f>
        <v>1122.0999999999999</v>
      </c>
      <c r="Y904" s="78">
        <f>'2019 PSUI Customer Load'!Y904+'2019 PSUI Customer Gen'!Y904</f>
        <v>1090.29</v>
      </c>
      <c r="Z904" s="78">
        <f>'2019 PSUI Customer Load'!Z904+'2019 PSUI Customer Gen'!Z904</f>
        <v>1093.79</v>
      </c>
      <c r="AA904" s="86">
        <f t="shared" si="182"/>
        <v>1365.7819999999999</v>
      </c>
      <c r="AB904" s="77">
        <f t="shared" si="183"/>
        <v>2023</v>
      </c>
      <c r="AC904" s="76">
        <f t="shared" si="184"/>
        <v>4</v>
      </c>
      <c r="AD904" s="76" t="str">
        <f t="shared" si="185"/>
        <v/>
      </c>
      <c r="AE904" s="76" t="str">
        <f t="shared" si="186"/>
        <v/>
      </c>
      <c r="AF904" s="74">
        <f t="shared" si="187"/>
        <v>1365.7819999999999</v>
      </c>
      <c r="AG904" s="75" t="str">
        <f t="shared" si="188"/>
        <v>14:00</v>
      </c>
      <c r="AH904" s="74">
        <f t="shared" si="189"/>
        <v>30160.357</v>
      </c>
      <c r="AI904" s="73" t="str">
        <f t="shared" si="190"/>
        <v/>
      </c>
      <c r="AJ904" s="73" t="str">
        <f t="shared" si="191"/>
        <v/>
      </c>
      <c r="AK904" s="73" t="str">
        <f t="shared" si="192"/>
        <v/>
      </c>
      <c r="AL904" s="72" t="str">
        <f t="shared" si="193"/>
        <v/>
      </c>
      <c r="AM904" s="71" t="str">
        <f t="shared" si="194"/>
        <v/>
      </c>
    </row>
    <row r="905" spans="2:39" ht="12.75" customHeight="1" thickBot="1">
      <c r="B905" s="79">
        <v>45037</v>
      </c>
      <c r="C905" s="78">
        <f>'2019 PSUI Customer Load'!C905+'2019 PSUI Customer Gen'!C905</f>
        <v>1071.42</v>
      </c>
      <c r="D905" s="78">
        <f>'2019 PSUI Customer Load'!D905+'2019 PSUI Customer Gen'!D905</f>
        <v>1082.6199999999999</v>
      </c>
      <c r="E905" s="78">
        <f>'2019 PSUI Customer Load'!E905+'2019 PSUI Customer Gen'!E905</f>
        <v>1080.1400000000001</v>
      </c>
      <c r="F905" s="78">
        <f>'2019 PSUI Customer Load'!F905+'2019 PSUI Customer Gen'!F905</f>
        <v>1080.31</v>
      </c>
      <c r="G905" s="78">
        <f>'2019 PSUI Customer Load'!G905+'2019 PSUI Customer Gen'!G905</f>
        <v>1118.04</v>
      </c>
      <c r="H905" s="78">
        <f>'2019 PSUI Customer Load'!H905+'2019 PSUI Customer Gen'!H905</f>
        <v>1134.77</v>
      </c>
      <c r="I905" s="78">
        <f>'2019 PSUI Customer Load'!I905+'2019 PSUI Customer Gen'!I905</f>
        <v>1257.48</v>
      </c>
      <c r="J905" s="78">
        <f>'2019 PSUI Customer Load'!J905+'2019 PSUI Customer Gen'!J905</f>
        <v>1276.3499999999999</v>
      </c>
      <c r="K905" s="78">
        <f>'2019 PSUI Customer Load'!K905+'2019 PSUI Customer Gen'!K905</f>
        <v>1291.33</v>
      </c>
      <c r="L905" s="78">
        <f>'2019 PSUI Customer Load'!L905+'2019 PSUI Customer Gen'!L905</f>
        <v>1272.29</v>
      </c>
      <c r="M905" s="78">
        <f>'2019 PSUI Customer Load'!M905+'2019 PSUI Customer Gen'!M905</f>
        <v>1276</v>
      </c>
      <c r="N905" s="78">
        <f>'2019 PSUI Customer Load'!N905+'2019 PSUI Customer Gen'!N905</f>
        <v>1246.46</v>
      </c>
      <c r="O905" s="78">
        <f>'2019 PSUI Customer Load'!O905+'2019 PSUI Customer Gen'!O905</f>
        <v>1260.28</v>
      </c>
      <c r="P905" s="78">
        <f>'2019 PSUI Customer Load'!P905+'2019 PSUI Customer Gen'!P905</f>
        <v>1361.6320000000001</v>
      </c>
      <c r="Q905" s="78">
        <f>'2019 PSUI Customer Load'!Q905+'2019 PSUI Customer Gen'!Q905</f>
        <v>1292.576</v>
      </c>
      <c r="R905" s="78">
        <f>'2019 PSUI Customer Load'!R905+'2019 PSUI Customer Gen'!R905</f>
        <v>1247.7949999999998</v>
      </c>
      <c r="S905" s="78">
        <f>'2019 PSUI Customer Load'!S905+'2019 PSUI Customer Gen'!S905</f>
        <v>1193.067</v>
      </c>
      <c r="T905" s="78">
        <f>'2019 PSUI Customer Load'!T905+'2019 PSUI Customer Gen'!T905</f>
        <v>1171.98</v>
      </c>
      <c r="U905" s="78">
        <f>'2019 PSUI Customer Load'!U905+'2019 PSUI Customer Gen'!U905</f>
        <v>1163.3530000000001</v>
      </c>
      <c r="V905" s="78">
        <f>'2019 PSUI Customer Load'!V905+'2019 PSUI Customer Gen'!V905</f>
        <v>1167.606</v>
      </c>
      <c r="W905" s="78">
        <f>'2019 PSUI Customer Load'!W905+'2019 PSUI Customer Gen'!W905</f>
        <v>1159.329</v>
      </c>
      <c r="X905" s="78">
        <f>'2019 PSUI Customer Load'!X905+'2019 PSUI Customer Gen'!X905</f>
        <v>1139.038</v>
      </c>
      <c r="Y905" s="78">
        <f>'2019 PSUI Customer Load'!Y905+'2019 PSUI Customer Gen'!Y905</f>
        <v>1099.1579999999999</v>
      </c>
      <c r="Z905" s="78">
        <f>'2019 PSUI Customer Load'!Z905+'2019 PSUI Customer Gen'!Z905</f>
        <v>1099.3800000000001</v>
      </c>
      <c r="AA905" s="86">
        <f t="shared" si="182"/>
        <v>1361.6320000000001</v>
      </c>
      <c r="AB905" s="77">
        <f t="shared" si="183"/>
        <v>2023</v>
      </c>
      <c r="AC905" s="76">
        <f t="shared" si="184"/>
        <v>4</v>
      </c>
      <c r="AD905" s="76" t="str">
        <f t="shared" si="185"/>
        <v/>
      </c>
      <c r="AE905" s="76" t="str">
        <f t="shared" si="186"/>
        <v/>
      </c>
      <c r="AF905" s="74">
        <f t="shared" si="187"/>
        <v>1361.6320000000001</v>
      </c>
      <c r="AG905" s="75" t="str">
        <f t="shared" si="188"/>
        <v>14:00</v>
      </c>
      <c r="AH905" s="74">
        <f t="shared" si="189"/>
        <v>29904.036</v>
      </c>
      <c r="AI905" s="73" t="str">
        <f t="shared" si="190"/>
        <v/>
      </c>
      <c r="AJ905" s="73" t="str">
        <f t="shared" si="191"/>
        <v/>
      </c>
      <c r="AK905" s="73" t="str">
        <f t="shared" si="192"/>
        <v/>
      </c>
      <c r="AL905" s="72" t="str">
        <f t="shared" si="193"/>
        <v/>
      </c>
      <c r="AM905" s="71" t="str">
        <f t="shared" si="194"/>
        <v/>
      </c>
    </row>
    <row r="906" spans="2:39" ht="12.75" customHeight="1" thickBot="1">
      <c r="B906" s="79">
        <v>45038</v>
      </c>
      <c r="C906" s="78">
        <f>'2019 PSUI Customer Load'!C906+'2019 PSUI Customer Gen'!C906</f>
        <v>1088.163</v>
      </c>
      <c r="D906" s="78">
        <f>'2019 PSUI Customer Load'!D906+'2019 PSUI Customer Gen'!D906</f>
        <v>1095.0160000000001</v>
      </c>
      <c r="E906" s="78">
        <f>'2019 PSUI Customer Load'!E906+'2019 PSUI Customer Gen'!E906</f>
        <v>1086.7460000000001</v>
      </c>
      <c r="F906" s="78">
        <f>'2019 PSUI Customer Load'!F906+'2019 PSUI Customer Gen'!F906</f>
        <v>1082.9059999999999</v>
      </c>
      <c r="G906" s="78">
        <f>'2019 PSUI Customer Load'!G906+'2019 PSUI Customer Gen'!G906</f>
        <v>1099.6490000000001</v>
      </c>
      <c r="H906" s="78">
        <f>'2019 PSUI Customer Load'!H906+'2019 PSUI Customer Gen'!H906</f>
        <v>1131.5609999999999</v>
      </c>
      <c r="I906" s="78">
        <f>'2019 PSUI Customer Load'!I906+'2019 PSUI Customer Gen'!I906</f>
        <v>1190.68</v>
      </c>
      <c r="J906" s="78">
        <f>'2019 PSUI Customer Load'!J906+'2019 PSUI Customer Gen'!J906</f>
        <v>1193.0920000000001</v>
      </c>
      <c r="K906" s="78">
        <f>'2019 PSUI Customer Load'!K906+'2019 PSUI Customer Gen'!K906</f>
        <v>1199.9110000000001</v>
      </c>
      <c r="L906" s="78">
        <f>'2019 PSUI Customer Load'!L906+'2019 PSUI Customer Gen'!L906</f>
        <v>1207.4760000000001</v>
      </c>
      <c r="M906" s="78">
        <f>'2019 PSUI Customer Load'!M906+'2019 PSUI Customer Gen'!M906</f>
        <v>1199.866</v>
      </c>
      <c r="N906" s="78">
        <f>'2019 PSUI Customer Load'!N906+'2019 PSUI Customer Gen'!N906</f>
        <v>1195.2740000000001</v>
      </c>
      <c r="O906" s="78">
        <f>'2019 PSUI Customer Load'!O906+'2019 PSUI Customer Gen'!O906</f>
        <v>1203.7440000000001</v>
      </c>
      <c r="P906" s="78">
        <f>'2019 PSUI Customer Load'!P906+'2019 PSUI Customer Gen'!P906</f>
        <v>1169.9100000000001</v>
      </c>
      <c r="Q906" s="78">
        <f>'2019 PSUI Customer Load'!Q906+'2019 PSUI Customer Gen'!Q906</f>
        <v>1160.271</v>
      </c>
      <c r="R906" s="78">
        <f>'2019 PSUI Customer Load'!R906+'2019 PSUI Customer Gen'!R906</f>
        <v>1140.1469999999999</v>
      </c>
      <c r="S906" s="78">
        <f>'2019 PSUI Customer Load'!S906+'2019 PSUI Customer Gen'!S906</f>
        <v>1107.367</v>
      </c>
      <c r="T906" s="78">
        <f>'2019 PSUI Customer Load'!T906+'2019 PSUI Customer Gen'!T906</f>
        <v>1108.6879999999999</v>
      </c>
      <c r="U906" s="78">
        <f>'2019 PSUI Customer Load'!U906+'2019 PSUI Customer Gen'!U906</f>
        <v>1141.6170000000002</v>
      </c>
      <c r="V906" s="78">
        <f>'2019 PSUI Customer Load'!V906+'2019 PSUI Customer Gen'!V906</f>
        <v>1143.3110000000001</v>
      </c>
      <c r="W906" s="78">
        <f>'2019 PSUI Customer Load'!W906+'2019 PSUI Customer Gen'!W906</f>
        <v>1120.433</v>
      </c>
      <c r="X906" s="78">
        <f>'2019 PSUI Customer Load'!X906+'2019 PSUI Customer Gen'!X906</f>
        <v>1109.2140000000002</v>
      </c>
      <c r="Y906" s="78">
        <f>'2019 PSUI Customer Load'!Y906+'2019 PSUI Customer Gen'!Y906</f>
        <v>1098.816</v>
      </c>
      <c r="Z906" s="78">
        <f>'2019 PSUI Customer Load'!Z906+'2019 PSUI Customer Gen'!Z906</f>
        <v>1098.1969999999999</v>
      </c>
      <c r="AA906" s="86">
        <f t="shared" si="182"/>
        <v>1207.4760000000001</v>
      </c>
      <c r="AB906" s="77">
        <f t="shared" si="183"/>
        <v>2023</v>
      </c>
      <c r="AC906" s="76">
        <f t="shared" si="184"/>
        <v>4</v>
      </c>
      <c r="AD906" s="76" t="str">
        <f t="shared" si="185"/>
        <v/>
      </c>
      <c r="AE906" s="76" t="str">
        <f t="shared" si="186"/>
        <v/>
      </c>
      <c r="AF906" s="74">
        <f t="shared" si="187"/>
        <v>1207.4760000000001</v>
      </c>
      <c r="AG906" s="75" t="str">
        <f t="shared" si="188"/>
        <v>10:00</v>
      </c>
      <c r="AH906" s="74">
        <f t="shared" si="189"/>
        <v>28579.530999999995</v>
      </c>
      <c r="AI906" s="73" t="str">
        <f t="shared" si="190"/>
        <v/>
      </c>
      <c r="AJ906" s="73" t="str">
        <f t="shared" si="191"/>
        <v/>
      </c>
      <c r="AK906" s="73" t="str">
        <f t="shared" si="192"/>
        <v/>
      </c>
      <c r="AL906" s="72" t="str">
        <f t="shared" si="193"/>
        <v/>
      </c>
      <c r="AM906" s="71" t="str">
        <f t="shared" si="194"/>
        <v/>
      </c>
    </row>
    <row r="907" spans="2:39" ht="12.75" customHeight="1" thickBot="1">
      <c r="B907" s="79">
        <v>45039</v>
      </c>
      <c r="C907" s="78">
        <f>'2019 PSUI Customer Load'!C907+'2019 PSUI Customer Gen'!C907</f>
        <v>1084.4860000000001</v>
      </c>
      <c r="D907" s="78">
        <f>'2019 PSUI Customer Load'!D907+'2019 PSUI Customer Gen'!D907</f>
        <v>1094.239</v>
      </c>
      <c r="E907" s="78">
        <f>'2019 PSUI Customer Load'!E907+'2019 PSUI Customer Gen'!E907</f>
        <v>1093.193</v>
      </c>
      <c r="F907" s="78">
        <f>'2019 PSUI Customer Load'!F907+'2019 PSUI Customer Gen'!F907</f>
        <v>1089.241</v>
      </c>
      <c r="G907" s="78">
        <f>'2019 PSUI Customer Load'!G907+'2019 PSUI Customer Gen'!G907</f>
        <v>1128.5309999999999</v>
      </c>
      <c r="H907" s="78">
        <f>'2019 PSUI Customer Load'!H907+'2019 PSUI Customer Gen'!H907</f>
        <v>1119.7359999999999</v>
      </c>
      <c r="I907" s="78">
        <f>'2019 PSUI Customer Load'!I907+'2019 PSUI Customer Gen'!I907</f>
        <v>1178.18</v>
      </c>
      <c r="J907" s="78">
        <f>'2019 PSUI Customer Load'!J907+'2019 PSUI Customer Gen'!J907</f>
        <v>1193.7549999999999</v>
      </c>
      <c r="K907" s="78">
        <f>'2019 PSUI Customer Load'!K907+'2019 PSUI Customer Gen'!K907</f>
        <v>1170.74</v>
      </c>
      <c r="L907" s="78">
        <f>'2019 PSUI Customer Load'!L907+'2019 PSUI Customer Gen'!L907</f>
        <v>1188.9770000000001</v>
      </c>
      <c r="M907" s="78">
        <f>'2019 PSUI Customer Load'!M907+'2019 PSUI Customer Gen'!M907</f>
        <v>1189.55</v>
      </c>
      <c r="N907" s="78">
        <f>'2019 PSUI Customer Load'!N907+'2019 PSUI Customer Gen'!N907</f>
        <v>1162.1949999999999</v>
      </c>
      <c r="O907" s="78">
        <f>'2019 PSUI Customer Load'!O907+'2019 PSUI Customer Gen'!O907</f>
        <v>1170.02</v>
      </c>
      <c r="P907" s="78">
        <f>'2019 PSUI Customer Load'!P907+'2019 PSUI Customer Gen'!P907</f>
        <v>1147.8340000000001</v>
      </c>
      <c r="Q907" s="78">
        <f>'2019 PSUI Customer Load'!Q907+'2019 PSUI Customer Gen'!Q907</f>
        <v>1159.5469999999998</v>
      </c>
      <c r="R907" s="78">
        <f>'2019 PSUI Customer Load'!R907+'2019 PSUI Customer Gen'!R907</f>
        <v>1139.23</v>
      </c>
      <c r="S907" s="78">
        <f>'2019 PSUI Customer Load'!S907+'2019 PSUI Customer Gen'!S907</f>
        <v>1106.223</v>
      </c>
      <c r="T907" s="78">
        <f>'2019 PSUI Customer Load'!T907+'2019 PSUI Customer Gen'!T907</f>
        <v>1097.0730000000001</v>
      </c>
      <c r="U907" s="78">
        <f>'2019 PSUI Customer Load'!U907+'2019 PSUI Customer Gen'!U907</f>
        <v>1103.5809999999999</v>
      </c>
      <c r="V907" s="78">
        <f>'2019 PSUI Customer Load'!V907+'2019 PSUI Customer Gen'!V907</f>
        <v>1116.3720000000001</v>
      </c>
      <c r="W907" s="78">
        <f>'2019 PSUI Customer Load'!W907+'2019 PSUI Customer Gen'!W907</f>
        <v>1113.0509999999999</v>
      </c>
      <c r="X907" s="78">
        <f>'2019 PSUI Customer Load'!X907+'2019 PSUI Customer Gen'!X907</f>
        <v>1108.424</v>
      </c>
      <c r="Y907" s="78">
        <f>'2019 PSUI Customer Load'!Y907+'2019 PSUI Customer Gen'!Y907</f>
        <v>1111.7849999999999</v>
      </c>
      <c r="Z907" s="78">
        <f>'2019 PSUI Customer Load'!Z907+'2019 PSUI Customer Gen'!Z907</f>
        <v>1107.077</v>
      </c>
      <c r="AA907" s="86">
        <f t="shared" si="182"/>
        <v>1193.7549999999999</v>
      </c>
      <c r="AB907" s="77">
        <f t="shared" si="183"/>
        <v>2023</v>
      </c>
      <c r="AC907" s="76">
        <f t="shared" si="184"/>
        <v>4</v>
      </c>
      <c r="AD907" s="76" t="str">
        <f t="shared" si="185"/>
        <v/>
      </c>
      <c r="AE907" s="76" t="str">
        <f t="shared" si="186"/>
        <v/>
      </c>
      <c r="AF907" s="74">
        <f t="shared" si="187"/>
        <v>1193.7549999999999</v>
      </c>
      <c r="AG907" s="75" t="str">
        <f t="shared" si="188"/>
        <v>8:00</v>
      </c>
      <c r="AH907" s="74">
        <f t="shared" si="189"/>
        <v>28366.795000000002</v>
      </c>
      <c r="AI907" s="73" t="str">
        <f t="shared" si="190"/>
        <v/>
      </c>
      <c r="AJ907" s="73" t="str">
        <f t="shared" si="191"/>
        <v/>
      </c>
      <c r="AK907" s="73" t="str">
        <f t="shared" si="192"/>
        <v/>
      </c>
      <c r="AL907" s="72" t="str">
        <f t="shared" si="193"/>
        <v/>
      </c>
      <c r="AM907" s="71" t="str">
        <f t="shared" si="194"/>
        <v/>
      </c>
    </row>
    <row r="908" spans="2:39" ht="12.75" customHeight="1" thickBot="1">
      <c r="B908" s="79">
        <v>45040</v>
      </c>
      <c r="C908" s="78">
        <f>'2019 PSUI Customer Load'!C908+'2019 PSUI Customer Gen'!C908</f>
        <v>1111.1760000000002</v>
      </c>
      <c r="D908" s="78">
        <f>'2019 PSUI Customer Load'!D908+'2019 PSUI Customer Gen'!D908</f>
        <v>1111.6300000000001</v>
      </c>
      <c r="E908" s="78">
        <f>'2019 PSUI Customer Load'!E908+'2019 PSUI Customer Gen'!E908</f>
        <v>1102.364</v>
      </c>
      <c r="F908" s="78">
        <f>'2019 PSUI Customer Load'!F908+'2019 PSUI Customer Gen'!F908</f>
        <v>1128.806</v>
      </c>
      <c r="G908" s="78">
        <f>'2019 PSUI Customer Load'!G908+'2019 PSUI Customer Gen'!G908</f>
        <v>1161.739</v>
      </c>
      <c r="H908" s="78">
        <f>'2019 PSUI Customer Load'!H908+'2019 PSUI Customer Gen'!H908</f>
        <v>1182.0430000000001</v>
      </c>
      <c r="I908" s="78">
        <f>'2019 PSUI Customer Load'!I908+'2019 PSUI Customer Gen'!I908</f>
        <v>1261.3</v>
      </c>
      <c r="J908" s="78">
        <f>'2019 PSUI Customer Load'!J908+'2019 PSUI Customer Gen'!J908</f>
        <v>1311.963</v>
      </c>
      <c r="K908" s="78">
        <f>'2019 PSUI Customer Load'!K908+'2019 PSUI Customer Gen'!K908</f>
        <v>1333.136</v>
      </c>
      <c r="L908" s="78">
        <f>'2019 PSUI Customer Load'!L908+'2019 PSUI Customer Gen'!L908</f>
        <v>1369.2520000000002</v>
      </c>
      <c r="M908" s="78">
        <f>'2019 PSUI Customer Load'!M908+'2019 PSUI Customer Gen'!M908</f>
        <v>1387.5329999999999</v>
      </c>
      <c r="N908" s="78">
        <f>'2019 PSUI Customer Load'!N908+'2019 PSUI Customer Gen'!N908</f>
        <v>1358.5349999999999</v>
      </c>
      <c r="O908" s="78">
        <f>'2019 PSUI Customer Load'!O908+'2019 PSUI Customer Gen'!O908</f>
        <v>1343.268</v>
      </c>
      <c r="P908" s="78">
        <f>'2019 PSUI Customer Load'!P908+'2019 PSUI Customer Gen'!P908</f>
        <v>1349.8020000000001</v>
      </c>
      <c r="Q908" s="78">
        <f>'2019 PSUI Customer Load'!Q908+'2019 PSUI Customer Gen'!Q908</f>
        <v>1313.5</v>
      </c>
      <c r="R908" s="78">
        <f>'2019 PSUI Customer Load'!R908+'2019 PSUI Customer Gen'!R908</f>
        <v>1256.579</v>
      </c>
      <c r="S908" s="78">
        <f>'2019 PSUI Customer Load'!S908+'2019 PSUI Customer Gen'!S908</f>
        <v>1186.934</v>
      </c>
      <c r="T908" s="78">
        <f>'2019 PSUI Customer Load'!T908+'2019 PSUI Customer Gen'!T908</f>
        <v>1174.7370000000001</v>
      </c>
      <c r="U908" s="78">
        <f>'2019 PSUI Customer Load'!U908+'2019 PSUI Customer Gen'!U908</f>
        <v>1136.9060000000002</v>
      </c>
      <c r="V908" s="78">
        <f>'2019 PSUI Customer Load'!V908+'2019 PSUI Customer Gen'!V908</f>
        <v>1145.682</v>
      </c>
      <c r="W908" s="78">
        <f>'2019 PSUI Customer Load'!W908+'2019 PSUI Customer Gen'!W908</f>
        <v>1143.7329999999999</v>
      </c>
      <c r="X908" s="78">
        <f>'2019 PSUI Customer Load'!X908+'2019 PSUI Customer Gen'!X908</f>
        <v>1131.4490000000001</v>
      </c>
      <c r="Y908" s="78">
        <f>'2019 PSUI Customer Load'!Y908+'2019 PSUI Customer Gen'!Y908</f>
        <v>1120.4159999999999</v>
      </c>
      <c r="Z908" s="78">
        <f>'2019 PSUI Customer Load'!Z908+'2019 PSUI Customer Gen'!Z908</f>
        <v>1108.463</v>
      </c>
      <c r="AA908" s="86">
        <f t="shared" si="182"/>
        <v>1387.5329999999999</v>
      </c>
      <c r="AB908" s="77">
        <f t="shared" si="183"/>
        <v>2023</v>
      </c>
      <c r="AC908" s="76">
        <f t="shared" si="184"/>
        <v>4</v>
      </c>
      <c r="AD908" s="76" t="str">
        <f t="shared" si="185"/>
        <v/>
      </c>
      <c r="AE908" s="76" t="str">
        <f t="shared" si="186"/>
        <v/>
      </c>
      <c r="AF908" s="74">
        <f t="shared" si="187"/>
        <v>1387.5329999999999</v>
      </c>
      <c r="AG908" s="75" t="str">
        <f t="shared" si="188"/>
        <v>11:00</v>
      </c>
      <c r="AH908" s="74">
        <f t="shared" si="189"/>
        <v>30618.479000000007</v>
      </c>
      <c r="AI908" s="73" t="str">
        <f t="shared" si="190"/>
        <v/>
      </c>
      <c r="AJ908" s="73" t="str">
        <f t="shared" si="191"/>
        <v/>
      </c>
      <c r="AK908" s="73" t="str">
        <f t="shared" si="192"/>
        <v/>
      </c>
      <c r="AL908" s="72" t="str">
        <f t="shared" si="193"/>
        <v/>
      </c>
      <c r="AM908" s="71" t="str">
        <f t="shared" si="194"/>
        <v/>
      </c>
    </row>
    <row r="909" spans="2:39" ht="12.75" customHeight="1" thickBot="1">
      <c r="B909" s="79">
        <v>45041</v>
      </c>
      <c r="C909" s="78">
        <f>'2019 PSUI Customer Load'!C909+'2019 PSUI Customer Gen'!C909</f>
        <v>1100.1679999999999</v>
      </c>
      <c r="D909" s="78">
        <f>'2019 PSUI Customer Load'!D909+'2019 PSUI Customer Gen'!D909</f>
        <v>1119.7570000000001</v>
      </c>
      <c r="E909" s="78">
        <f>'2019 PSUI Customer Load'!E909+'2019 PSUI Customer Gen'!E909</f>
        <v>1111.4960000000001</v>
      </c>
      <c r="F909" s="78">
        <f>'2019 PSUI Customer Load'!F909+'2019 PSUI Customer Gen'!F909</f>
        <v>1138.0639999999999</v>
      </c>
      <c r="G909" s="78">
        <f>'2019 PSUI Customer Load'!G909+'2019 PSUI Customer Gen'!G909</f>
        <v>1150.3720000000001</v>
      </c>
      <c r="H909" s="78">
        <f>'2019 PSUI Customer Load'!H909+'2019 PSUI Customer Gen'!H909</f>
        <v>1178.7570000000001</v>
      </c>
      <c r="I909" s="78">
        <f>'2019 PSUI Customer Load'!I909+'2019 PSUI Customer Gen'!I909</f>
        <v>1302.7919999999999</v>
      </c>
      <c r="J909" s="78">
        <f>'2019 PSUI Customer Load'!J909+'2019 PSUI Customer Gen'!J909</f>
        <v>1301.509</v>
      </c>
      <c r="K909" s="78">
        <f>'2019 PSUI Customer Load'!K909+'2019 PSUI Customer Gen'!K909</f>
        <v>1333.6089999999999</v>
      </c>
      <c r="L909" s="78">
        <f>'2019 PSUI Customer Load'!L909+'2019 PSUI Customer Gen'!L909</f>
        <v>1345.0720000000001</v>
      </c>
      <c r="M909" s="78">
        <f>'2019 PSUI Customer Load'!M909+'2019 PSUI Customer Gen'!M909</f>
        <v>1374.7279999999998</v>
      </c>
      <c r="N909" s="78">
        <f>'2019 PSUI Customer Load'!N909+'2019 PSUI Customer Gen'!N909</f>
        <v>1318.9649999999999</v>
      </c>
      <c r="O909" s="78">
        <f>'2019 PSUI Customer Load'!O909+'2019 PSUI Customer Gen'!O909</f>
        <v>1326.9949999999999</v>
      </c>
      <c r="P909" s="78">
        <f>'2019 PSUI Customer Load'!P909+'2019 PSUI Customer Gen'!P909</f>
        <v>1335.2049999999999</v>
      </c>
      <c r="Q909" s="78">
        <f>'2019 PSUI Customer Load'!Q909+'2019 PSUI Customer Gen'!Q909</f>
        <v>1332.962</v>
      </c>
      <c r="R909" s="78">
        <f>'2019 PSUI Customer Load'!R909+'2019 PSUI Customer Gen'!R909</f>
        <v>1273.5919999999999</v>
      </c>
      <c r="S909" s="78">
        <f>'2019 PSUI Customer Load'!S909+'2019 PSUI Customer Gen'!S909</f>
        <v>1237.1860000000001</v>
      </c>
      <c r="T909" s="78">
        <f>'2019 PSUI Customer Load'!T909+'2019 PSUI Customer Gen'!T909</f>
        <v>1220.0250000000001</v>
      </c>
      <c r="U909" s="78">
        <f>'2019 PSUI Customer Load'!U909+'2019 PSUI Customer Gen'!U909</f>
        <v>1166.203</v>
      </c>
      <c r="V909" s="78">
        <f>'2019 PSUI Customer Load'!V909+'2019 PSUI Customer Gen'!V909</f>
        <v>1159.4470000000001</v>
      </c>
      <c r="W909" s="78">
        <f>'2019 PSUI Customer Load'!W909+'2019 PSUI Customer Gen'!W909</f>
        <v>1144.6890000000001</v>
      </c>
      <c r="X909" s="78">
        <f>'2019 PSUI Customer Load'!X909+'2019 PSUI Customer Gen'!X909</f>
        <v>1147.0999999999999</v>
      </c>
      <c r="Y909" s="78">
        <f>'2019 PSUI Customer Load'!Y909+'2019 PSUI Customer Gen'!Y909</f>
        <v>1130.837</v>
      </c>
      <c r="Z909" s="78">
        <f>'2019 PSUI Customer Load'!Z909+'2019 PSUI Customer Gen'!Z909</f>
        <v>1116.6409999999998</v>
      </c>
      <c r="AA909" s="86">
        <f t="shared" si="182"/>
        <v>1374.7279999999998</v>
      </c>
      <c r="AB909" s="77">
        <f t="shared" si="183"/>
        <v>2023</v>
      </c>
      <c r="AC909" s="76">
        <f t="shared" si="184"/>
        <v>4</v>
      </c>
      <c r="AD909" s="76" t="str">
        <f t="shared" si="185"/>
        <v/>
      </c>
      <c r="AE909" s="76" t="str">
        <f t="shared" si="186"/>
        <v/>
      </c>
      <c r="AF909" s="74">
        <f t="shared" si="187"/>
        <v>1374.7279999999998</v>
      </c>
      <c r="AG909" s="75" t="str">
        <f t="shared" si="188"/>
        <v>11:00</v>
      </c>
      <c r="AH909" s="74">
        <f t="shared" si="189"/>
        <v>30740.899000000001</v>
      </c>
      <c r="AI909" s="73" t="str">
        <f t="shared" si="190"/>
        <v/>
      </c>
      <c r="AJ909" s="73" t="str">
        <f t="shared" si="191"/>
        <v/>
      </c>
      <c r="AK909" s="73" t="str">
        <f t="shared" si="192"/>
        <v/>
      </c>
      <c r="AL909" s="72" t="str">
        <f t="shared" si="193"/>
        <v/>
      </c>
      <c r="AM909" s="71" t="str">
        <f t="shared" si="194"/>
        <v/>
      </c>
    </row>
    <row r="910" spans="2:39" ht="12.75" customHeight="1" thickBot="1">
      <c r="B910" s="79">
        <v>45042</v>
      </c>
      <c r="C910" s="78">
        <f>'2019 PSUI Customer Load'!C910+'2019 PSUI Customer Gen'!C910</f>
        <v>1115.01</v>
      </c>
      <c r="D910" s="78">
        <f>'2019 PSUI Customer Load'!D910+'2019 PSUI Customer Gen'!D910</f>
        <v>1119.154</v>
      </c>
      <c r="E910" s="78">
        <f>'2019 PSUI Customer Load'!E910+'2019 PSUI Customer Gen'!E910</f>
        <v>1173.0219999999999</v>
      </c>
      <c r="F910" s="78">
        <f>'2019 PSUI Customer Load'!F910+'2019 PSUI Customer Gen'!F910</f>
        <v>1140.6309999999999</v>
      </c>
      <c r="G910" s="78">
        <f>'2019 PSUI Customer Load'!G910+'2019 PSUI Customer Gen'!G910</f>
        <v>1181.8990000000001</v>
      </c>
      <c r="H910" s="78">
        <f>'2019 PSUI Customer Load'!H910+'2019 PSUI Customer Gen'!H910</f>
        <v>1206.0889999999999</v>
      </c>
      <c r="I910" s="78">
        <f>'2019 PSUI Customer Load'!I910+'2019 PSUI Customer Gen'!I910</f>
        <v>1297.5910000000001</v>
      </c>
      <c r="J910" s="78">
        <f>'2019 PSUI Customer Load'!J910+'2019 PSUI Customer Gen'!J910</f>
        <v>1327.9389999999999</v>
      </c>
      <c r="K910" s="78">
        <f>'2019 PSUI Customer Load'!K910+'2019 PSUI Customer Gen'!K910</f>
        <v>1343.384</v>
      </c>
      <c r="L910" s="78">
        <f>'2019 PSUI Customer Load'!L910+'2019 PSUI Customer Gen'!L910</f>
        <v>1380.88</v>
      </c>
      <c r="M910" s="78">
        <f>'2019 PSUI Customer Load'!M910+'2019 PSUI Customer Gen'!M910</f>
        <v>1369.164</v>
      </c>
      <c r="N910" s="78">
        <f>'2019 PSUI Customer Load'!N910+'2019 PSUI Customer Gen'!N910</f>
        <v>1327.346</v>
      </c>
      <c r="O910" s="78">
        <f>'2019 PSUI Customer Load'!O910+'2019 PSUI Customer Gen'!O910</f>
        <v>1344.595</v>
      </c>
      <c r="P910" s="78">
        <f>'2019 PSUI Customer Load'!P910+'2019 PSUI Customer Gen'!P910</f>
        <v>1347.9009999999998</v>
      </c>
      <c r="Q910" s="78">
        <f>'2019 PSUI Customer Load'!Q910+'2019 PSUI Customer Gen'!Q910</f>
        <v>1332.1290000000001</v>
      </c>
      <c r="R910" s="78">
        <f>'2019 PSUI Customer Load'!R910+'2019 PSUI Customer Gen'!R910</f>
        <v>1281.1610000000001</v>
      </c>
      <c r="S910" s="78">
        <f>'2019 PSUI Customer Load'!S910+'2019 PSUI Customer Gen'!S910</f>
        <v>1212.674</v>
      </c>
      <c r="T910" s="78">
        <f>'2019 PSUI Customer Load'!T910+'2019 PSUI Customer Gen'!T910</f>
        <v>1181.3040000000001</v>
      </c>
      <c r="U910" s="78">
        <f>'2019 PSUI Customer Load'!U910+'2019 PSUI Customer Gen'!U910</f>
        <v>1168.992</v>
      </c>
      <c r="V910" s="78">
        <f>'2019 PSUI Customer Load'!V910+'2019 PSUI Customer Gen'!V910</f>
        <v>1192.1209999999999</v>
      </c>
      <c r="W910" s="78">
        <f>'2019 PSUI Customer Load'!W910+'2019 PSUI Customer Gen'!W910</f>
        <v>1184.3800000000001</v>
      </c>
      <c r="X910" s="78">
        <f>'2019 PSUI Customer Load'!X910+'2019 PSUI Customer Gen'!X910</f>
        <v>1180.251</v>
      </c>
      <c r="Y910" s="78">
        <f>'2019 PSUI Customer Load'!Y910+'2019 PSUI Customer Gen'!Y910</f>
        <v>1158.32</v>
      </c>
      <c r="Z910" s="78">
        <f>'2019 PSUI Customer Load'!Z910+'2019 PSUI Customer Gen'!Z910</f>
        <v>1152.135</v>
      </c>
      <c r="AA910" s="86">
        <f t="shared" si="182"/>
        <v>1380.88</v>
      </c>
      <c r="AB910" s="77">
        <f t="shared" si="183"/>
        <v>2023</v>
      </c>
      <c r="AC910" s="76">
        <f t="shared" si="184"/>
        <v>4</v>
      </c>
      <c r="AD910" s="76" t="str">
        <f t="shared" si="185"/>
        <v/>
      </c>
      <c r="AE910" s="76" t="str">
        <f t="shared" si="186"/>
        <v/>
      </c>
      <c r="AF910" s="74">
        <f t="shared" si="187"/>
        <v>1380.88</v>
      </c>
      <c r="AG910" s="75" t="str">
        <f t="shared" si="188"/>
        <v>10:00</v>
      </c>
      <c r="AH910" s="74">
        <f t="shared" si="189"/>
        <v>31098.951999999994</v>
      </c>
      <c r="AI910" s="73" t="str">
        <f t="shared" si="190"/>
        <v/>
      </c>
      <c r="AJ910" s="73" t="str">
        <f t="shared" si="191"/>
        <v/>
      </c>
      <c r="AK910" s="73" t="str">
        <f t="shared" si="192"/>
        <v/>
      </c>
      <c r="AL910" s="72" t="str">
        <f t="shared" si="193"/>
        <v/>
      </c>
      <c r="AM910" s="71" t="str">
        <f t="shared" si="194"/>
        <v/>
      </c>
    </row>
    <row r="911" spans="2:39" ht="12.75" customHeight="1" thickBot="1">
      <c r="B911" s="79">
        <v>45043</v>
      </c>
      <c r="C911" s="78">
        <f>'2019 PSUI Customer Load'!C911+'2019 PSUI Customer Gen'!C911</f>
        <v>1160.4630000000002</v>
      </c>
      <c r="D911" s="78">
        <f>'2019 PSUI Customer Load'!D911+'2019 PSUI Customer Gen'!D911</f>
        <v>1166.3819999999998</v>
      </c>
      <c r="E911" s="78">
        <f>'2019 PSUI Customer Load'!E911+'2019 PSUI Customer Gen'!E911</f>
        <v>1197.1099999999999</v>
      </c>
      <c r="F911" s="78">
        <f>'2019 PSUI Customer Load'!F911+'2019 PSUI Customer Gen'!F911</f>
        <v>1179.3679999999999</v>
      </c>
      <c r="G911" s="78">
        <f>'2019 PSUI Customer Load'!G911+'2019 PSUI Customer Gen'!G911</f>
        <v>1189.289</v>
      </c>
      <c r="H911" s="78">
        <f>'2019 PSUI Customer Load'!H911+'2019 PSUI Customer Gen'!H911</f>
        <v>1256.1510000000001</v>
      </c>
      <c r="I911" s="78">
        <f>'2019 PSUI Customer Load'!I911+'2019 PSUI Customer Gen'!I911</f>
        <v>1312.335</v>
      </c>
      <c r="J911" s="78">
        <f>'2019 PSUI Customer Load'!J911+'2019 PSUI Customer Gen'!J911</f>
        <v>1337.501</v>
      </c>
      <c r="K911" s="78">
        <f>'2019 PSUI Customer Load'!K911+'2019 PSUI Customer Gen'!K911</f>
        <v>1352.02</v>
      </c>
      <c r="L911" s="78">
        <f>'2019 PSUI Customer Load'!L911+'2019 PSUI Customer Gen'!L911</f>
        <v>1367.2529999999999</v>
      </c>
      <c r="M911" s="78">
        <f>'2019 PSUI Customer Load'!M911+'2019 PSUI Customer Gen'!M911</f>
        <v>1377.3790000000001</v>
      </c>
      <c r="N911" s="78">
        <f>'2019 PSUI Customer Load'!N911+'2019 PSUI Customer Gen'!N911</f>
        <v>1339.7600000000002</v>
      </c>
      <c r="O911" s="78">
        <f>'2019 PSUI Customer Load'!O911+'2019 PSUI Customer Gen'!O911</f>
        <v>1363.9369999999999</v>
      </c>
      <c r="P911" s="78">
        <f>'2019 PSUI Customer Load'!P911+'2019 PSUI Customer Gen'!P911</f>
        <v>1350.971</v>
      </c>
      <c r="Q911" s="78">
        <f>'2019 PSUI Customer Load'!Q911+'2019 PSUI Customer Gen'!Q911</f>
        <v>1321.4359999999999</v>
      </c>
      <c r="R911" s="78">
        <f>'2019 PSUI Customer Load'!R911+'2019 PSUI Customer Gen'!R911</f>
        <v>1288.739</v>
      </c>
      <c r="S911" s="78">
        <f>'2019 PSUI Customer Load'!S911+'2019 PSUI Customer Gen'!S911</f>
        <v>1212.9360000000001</v>
      </c>
      <c r="T911" s="78">
        <f>'2019 PSUI Customer Load'!T911+'2019 PSUI Customer Gen'!T911</f>
        <v>1202.567</v>
      </c>
      <c r="U911" s="78">
        <f>'2019 PSUI Customer Load'!U911+'2019 PSUI Customer Gen'!U911</f>
        <v>1124.5720000000001</v>
      </c>
      <c r="V911" s="78">
        <f>'2019 PSUI Customer Load'!V911+'2019 PSUI Customer Gen'!V911</f>
        <v>1102.828</v>
      </c>
      <c r="W911" s="78">
        <f>'2019 PSUI Customer Load'!W911+'2019 PSUI Customer Gen'!W911</f>
        <v>1129.124</v>
      </c>
      <c r="X911" s="78">
        <f>'2019 PSUI Customer Load'!X911+'2019 PSUI Customer Gen'!X911</f>
        <v>1164.848</v>
      </c>
      <c r="Y911" s="78">
        <f>'2019 PSUI Customer Load'!Y911+'2019 PSUI Customer Gen'!Y911</f>
        <v>1156.9059999999999</v>
      </c>
      <c r="Z911" s="78">
        <f>'2019 PSUI Customer Load'!Z911+'2019 PSUI Customer Gen'!Z911</f>
        <v>1150.9110000000001</v>
      </c>
      <c r="AA911" s="86">
        <f t="shared" si="182"/>
        <v>1377.3790000000001</v>
      </c>
      <c r="AB911" s="77">
        <f t="shared" si="183"/>
        <v>2023</v>
      </c>
      <c r="AC911" s="76">
        <f t="shared" si="184"/>
        <v>4</v>
      </c>
      <c r="AD911" s="76" t="str">
        <f t="shared" si="185"/>
        <v/>
      </c>
      <c r="AE911" s="76" t="str">
        <f t="shared" si="186"/>
        <v/>
      </c>
      <c r="AF911" s="74">
        <f t="shared" si="187"/>
        <v>1377.3790000000001</v>
      </c>
      <c r="AG911" s="75" t="str">
        <f t="shared" si="188"/>
        <v>11:00</v>
      </c>
      <c r="AH911" s="74">
        <f t="shared" si="189"/>
        <v>31182.165000000012</v>
      </c>
      <c r="AI911" s="73" t="str">
        <f t="shared" si="190"/>
        <v/>
      </c>
      <c r="AJ911" s="73" t="str">
        <f t="shared" si="191"/>
        <v/>
      </c>
      <c r="AK911" s="73" t="str">
        <f t="shared" si="192"/>
        <v/>
      </c>
      <c r="AL911" s="72" t="str">
        <f t="shared" si="193"/>
        <v/>
      </c>
      <c r="AM911" s="71" t="str">
        <f t="shared" si="194"/>
        <v/>
      </c>
    </row>
    <row r="912" spans="2:39" ht="12.75" customHeight="1" thickBot="1">
      <c r="B912" s="79">
        <v>45044</v>
      </c>
      <c r="C912" s="78">
        <f>'2019 PSUI Customer Load'!C912+'2019 PSUI Customer Gen'!C912</f>
        <v>1144.0989999999999</v>
      </c>
      <c r="D912" s="78">
        <f>'2019 PSUI Customer Load'!D912+'2019 PSUI Customer Gen'!D912</f>
        <v>1143.4369999999999</v>
      </c>
      <c r="E912" s="78">
        <f>'2019 PSUI Customer Load'!E912+'2019 PSUI Customer Gen'!E912</f>
        <v>1140.144</v>
      </c>
      <c r="F912" s="78">
        <f>'2019 PSUI Customer Load'!F912+'2019 PSUI Customer Gen'!F912</f>
        <v>1166.029</v>
      </c>
      <c r="G912" s="78">
        <f>'2019 PSUI Customer Load'!G912+'2019 PSUI Customer Gen'!G912</f>
        <v>1189.087</v>
      </c>
      <c r="H912" s="78">
        <f>'2019 PSUI Customer Load'!H912+'2019 PSUI Customer Gen'!H912</f>
        <v>1217.2370000000001</v>
      </c>
      <c r="I912" s="78">
        <f>'2019 PSUI Customer Load'!I912+'2019 PSUI Customer Gen'!I912</f>
        <v>1319.5350000000001</v>
      </c>
      <c r="J912" s="78">
        <f>'2019 PSUI Customer Load'!J912+'2019 PSUI Customer Gen'!J912</f>
        <v>1334.499</v>
      </c>
      <c r="K912" s="78">
        <f>'2019 PSUI Customer Load'!K912+'2019 PSUI Customer Gen'!K912</f>
        <v>1356.6659999999999</v>
      </c>
      <c r="L912" s="78">
        <f>'2019 PSUI Customer Load'!L912+'2019 PSUI Customer Gen'!L912</f>
        <v>1380.049</v>
      </c>
      <c r="M912" s="78">
        <f>'2019 PSUI Customer Load'!M912+'2019 PSUI Customer Gen'!M912</f>
        <v>1392.597</v>
      </c>
      <c r="N912" s="78">
        <f>'2019 PSUI Customer Load'!N912+'2019 PSUI Customer Gen'!N912</f>
        <v>1355.779</v>
      </c>
      <c r="O912" s="78">
        <f>'2019 PSUI Customer Load'!O912+'2019 PSUI Customer Gen'!O912</f>
        <v>1372.251</v>
      </c>
      <c r="P912" s="78">
        <f>'2019 PSUI Customer Load'!P912+'2019 PSUI Customer Gen'!P912</f>
        <v>1369.7849999999999</v>
      </c>
      <c r="Q912" s="78">
        <f>'2019 PSUI Customer Load'!Q912+'2019 PSUI Customer Gen'!Q912</f>
        <v>1364.1279999999999</v>
      </c>
      <c r="R912" s="78">
        <f>'2019 PSUI Customer Load'!R912+'2019 PSUI Customer Gen'!R912</f>
        <v>1311.645</v>
      </c>
      <c r="S912" s="78">
        <f>'2019 PSUI Customer Load'!S912+'2019 PSUI Customer Gen'!S912</f>
        <v>1248.1199999999999</v>
      </c>
      <c r="T912" s="78">
        <f>'2019 PSUI Customer Load'!T912+'2019 PSUI Customer Gen'!T912</f>
        <v>1214.998</v>
      </c>
      <c r="U912" s="78">
        <f>'2019 PSUI Customer Load'!U912+'2019 PSUI Customer Gen'!U912</f>
        <v>1204.3400000000001</v>
      </c>
      <c r="V912" s="78">
        <f>'2019 PSUI Customer Load'!V912+'2019 PSUI Customer Gen'!V912</f>
        <v>1186.0419999999999</v>
      </c>
      <c r="W912" s="78">
        <f>'2019 PSUI Customer Load'!W912+'2019 PSUI Customer Gen'!W912</f>
        <v>1198.4189999999999</v>
      </c>
      <c r="X912" s="78">
        <f>'2019 PSUI Customer Load'!X912+'2019 PSUI Customer Gen'!X912</f>
        <v>1180.5539999999999</v>
      </c>
      <c r="Y912" s="78">
        <f>'2019 PSUI Customer Load'!Y912+'2019 PSUI Customer Gen'!Y912</f>
        <v>1150.269</v>
      </c>
      <c r="Z912" s="78">
        <f>'2019 PSUI Customer Load'!Z912+'2019 PSUI Customer Gen'!Z912</f>
        <v>1131.7950000000001</v>
      </c>
      <c r="AA912" s="86">
        <f t="shared" si="182"/>
        <v>1392.597</v>
      </c>
      <c r="AB912" s="77">
        <f t="shared" si="183"/>
        <v>2023</v>
      </c>
      <c r="AC912" s="76">
        <f t="shared" si="184"/>
        <v>4</v>
      </c>
      <c r="AD912" s="76" t="str">
        <f t="shared" si="185"/>
        <v/>
      </c>
      <c r="AE912" s="76" t="str">
        <f t="shared" si="186"/>
        <v/>
      </c>
      <c r="AF912" s="74">
        <f t="shared" si="187"/>
        <v>1392.597</v>
      </c>
      <c r="AG912" s="75" t="str">
        <f t="shared" si="188"/>
        <v>11:00</v>
      </c>
      <c r="AH912" s="74">
        <f t="shared" si="189"/>
        <v>31464.101000000002</v>
      </c>
      <c r="AI912" s="73" t="str">
        <f t="shared" si="190"/>
        <v/>
      </c>
      <c r="AJ912" s="73" t="str">
        <f t="shared" si="191"/>
        <v/>
      </c>
      <c r="AK912" s="73" t="str">
        <f t="shared" si="192"/>
        <v/>
      </c>
      <c r="AL912" s="72" t="str">
        <f t="shared" si="193"/>
        <v/>
      </c>
      <c r="AM912" s="71" t="str">
        <f t="shared" si="194"/>
        <v/>
      </c>
    </row>
    <row r="913" spans="2:39" ht="12.75" customHeight="1" thickBot="1">
      <c r="B913" s="79">
        <v>45045</v>
      </c>
      <c r="C913" s="78">
        <f>'2019 PSUI Customer Load'!C913+'2019 PSUI Customer Gen'!C913</f>
        <v>1121.846</v>
      </c>
      <c r="D913" s="78">
        <f>'2019 PSUI Customer Load'!D913+'2019 PSUI Customer Gen'!D913</f>
        <v>1119.6000000000001</v>
      </c>
      <c r="E913" s="78">
        <f>'2019 PSUI Customer Load'!E913+'2019 PSUI Customer Gen'!E913</f>
        <v>1124.24</v>
      </c>
      <c r="F913" s="78">
        <f>'2019 PSUI Customer Load'!F913+'2019 PSUI Customer Gen'!F913</f>
        <v>1116.68</v>
      </c>
      <c r="G913" s="78">
        <f>'2019 PSUI Customer Load'!G913+'2019 PSUI Customer Gen'!G913</f>
        <v>1151.3049999999998</v>
      </c>
      <c r="H913" s="78">
        <f>'2019 PSUI Customer Load'!H913+'2019 PSUI Customer Gen'!H913</f>
        <v>1165.625</v>
      </c>
      <c r="I913" s="78">
        <f>'2019 PSUI Customer Load'!I913+'2019 PSUI Customer Gen'!I913</f>
        <v>1236.4279999999999</v>
      </c>
      <c r="J913" s="78">
        <f>'2019 PSUI Customer Load'!J913+'2019 PSUI Customer Gen'!J913</f>
        <v>1224.9839999999999</v>
      </c>
      <c r="K913" s="78">
        <f>'2019 PSUI Customer Load'!K913+'2019 PSUI Customer Gen'!K913</f>
        <v>1222.903</v>
      </c>
      <c r="L913" s="78">
        <f>'2019 PSUI Customer Load'!L913+'2019 PSUI Customer Gen'!L913</f>
        <v>1238.537</v>
      </c>
      <c r="M913" s="78">
        <f>'2019 PSUI Customer Load'!M913+'2019 PSUI Customer Gen'!M913</f>
        <v>1243.2239999999999</v>
      </c>
      <c r="N913" s="78">
        <f>'2019 PSUI Customer Load'!N913+'2019 PSUI Customer Gen'!N913</f>
        <v>1222.3140000000001</v>
      </c>
      <c r="O913" s="78">
        <f>'2019 PSUI Customer Load'!O913+'2019 PSUI Customer Gen'!O913</f>
        <v>1218.4109999999998</v>
      </c>
      <c r="P913" s="78">
        <f>'2019 PSUI Customer Load'!P913+'2019 PSUI Customer Gen'!P913</f>
        <v>1214.6780000000001</v>
      </c>
      <c r="Q913" s="78">
        <f>'2019 PSUI Customer Load'!Q913+'2019 PSUI Customer Gen'!Q913</f>
        <v>1203.0840000000001</v>
      </c>
      <c r="R913" s="78">
        <f>'2019 PSUI Customer Load'!R913+'2019 PSUI Customer Gen'!R913</f>
        <v>1194.095</v>
      </c>
      <c r="S913" s="78">
        <f>'2019 PSUI Customer Load'!S913+'2019 PSUI Customer Gen'!S913</f>
        <v>1147.2750000000001</v>
      </c>
      <c r="T913" s="78">
        <f>'2019 PSUI Customer Load'!T913+'2019 PSUI Customer Gen'!T913</f>
        <v>1136.4270000000001</v>
      </c>
      <c r="U913" s="78">
        <f>'2019 PSUI Customer Load'!U913+'2019 PSUI Customer Gen'!U913</f>
        <v>1149.059</v>
      </c>
      <c r="V913" s="78">
        <f>'2019 PSUI Customer Load'!V913+'2019 PSUI Customer Gen'!V913</f>
        <v>1146.509</v>
      </c>
      <c r="W913" s="78">
        <f>'2019 PSUI Customer Load'!W913+'2019 PSUI Customer Gen'!W913</f>
        <v>1142.4580000000001</v>
      </c>
      <c r="X913" s="78">
        <f>'2019 PSUI Customer Load'!X913+'2019 PSUI Customer Gen'!X913</f>
        <v>1139.9970000000001</v>
      </c>
      <c r="Y913" s="78">
        <f>'2019 PSUI Customer Load'!Y913+'2019 PSUI Customer Gen'!Y913</f>
        <v>1128.5609999999999</v>
      </c>
      <c r="Z913" s="78">
        <f>'2019 PSUI Customer Load'!Z913+'2019 PSUI Customer Gen'!Z913</f>
        <v>1123.741</v>
      </c>
      <c r="AA913" s="86">
        <f t="shared" si="182"/>
        <v>1243.2239999999999</v>
      </c>
      <c r="AB913" s="77">
        <f t="shared" si="183"/>
        <v>2023</v>
      </c>
      <c r="AC913" s="76">
        <f t="shared" si="184"/>
        <v>4</v>
      </c>
      <c r="AD913" s="76" t="str">
        <f t="shared" si="185"/>
        <v/>
      </c>
      <c r="AE913" s="76" t="str">
        <f t="shared" si="186"/>
        <v/>
      </c>
      <c r="AF913" s="74">
        <f t="shared" si="187"/>
        <v>1243.2239999999999</v>
      </c>
      <c r="AG913" s="75" t="str">
        <f t="shared" si="188"/>
        <v>11:00</v>
      </c>
      <c r="AH913" s="74">
        <f t="shared" si="189"/>
        <v>29375.204999999998</v>
      </c>
      <c r="AI913" s="73" t="str">
        <f t="shared" si="190"/>
        <v/>
      </c>
      <c r="AJ913" s="73" t="str">
        <f t="shared" si="191"/>
        <v/>
      </c>
      <c r="AK913" s="73" t="str">
        <f t="shared" si="192"/>
        <v/>
      </c>
      <c r="AL913" s="72" t="str">
        <f t="shared" si="193"/>
        <v/>
      </c>
      <c r="AM913" s="71" t="str">
        <f t="shared" si="194"/>
        <v/>
      </c>
    </row>
    <row r="914" spans="2:39" ht="12.75" customHeight="1" thickBot="1">
      <c r="B914" s="79">
        <v>45046</v>
      </c>
      <c r="C914" s="78">
        <f>'2019 PSUI Customer Load'!C914+'2019 PSUI Customer Gen'!C914</f>
        <v>1109.431</v>
      </c>
      <c r="D914" s="78">
        <f>'2019 PSUI Customer Load'!D914+'2019 PSUI Customer Gen'!D914</f>
        <v>1110.3539999999998</v>
      </c>
      <c r="E914" s="78">
        <f>'2019 PSUI Customer Load'!E914+'2019 PSUI Customer Gen'!E914</f>
        <v>1108.8040000000001</v>
      </c>
      <c r="F914" s="78">
        <f>'2019 PSUI Customer Load'!F914+'2019 PSUI Customer Gen'!F914</f>
        <v>1105.1589999999999</v>
      </c>
      <c r="G914" s="78">
        <f>'2019 PSUI Customer Load'!G914+'2019 PSUI Customer Gen'!G914</f>
        <v>1121.9569999999999</v>
      </c>
      <c r="H914" s="78">
        <f>'2019 PSUI Customer Load'!H914+'2019 PSUI Customer Gen'!H914</f>
        <v>1140.7049999999999</v>
      </c>
      <c r="I914" s="78">
        <f>'2019 PSUI Customer Load'!I914+'2019 PSUI Customer Gen'!I914</f>
        <v>1197.03</v>
      </c>
      <c r="J914" s="78">
        <f>'2019 PSUI Customer Load'!J914+'2019 PSUI Customer Gen'!J914</f>
        <v>1191.171</v>
      </c>
      <c r="K914" s="78">
        <f>'2019 PSUI Customer Load'!K914+'2019 PSUI Customer Gen'!K914</f>
        <v>1189.9069999999999</v>
      </c>
      <c r="L914" s="78">
        <f>'2019 PSUI Customer Load'!L914+'2019 PSUI Customer Gen'!L914</f>
        <v>1228.0639999999999</v>
      </c>
      <c r="M914" s="78">
        <f>'2019 PSUI Customer Load'!M914+'2019 PSUI Customer Gen'!M914</f>
        <v>1214.5889999999999</v>
      </c>
      <c r="N914" s="78">
        <f>'2019 PSUI Customer Load'!N914+'2019 PSUI Customer Gen'!N914</f>
        <v>1194.3589999999999</v>
      </c>
      <c r="O914" s="78">
        <f>'2019 PSUI Customer Load'!O914+'2019 PSUI Customer Gen'!O914</f>
        <v>1196.412</v>
      </c>
      <c r="P914" s="78">
        <f>'2019 PSUI Customer Load'!P914+'2019 PSUI Customer Gen'!P914</f>
        <v>1210.2230000000002</v>
      </c>
      <c r="Q914" s="78">
        <f>'2019 PSUI Customer Load'!Q914+'2019 PSUI Customer Gen'!Q914</f>
        <v>1199.4390000000001</v>
      </c>
      <c r="R914" s="78">
        <f>'2019 PSUI Customer Load'!R914+'2019 PSUI Customer Gen'!R914</f>
        <v>1172.625</v>
      </c>
      <c r="S914" s="78">
        <f>'2019 PSUI Customer Load'!S914+'2019 PSUI Customer Gen'!S914</f>
        <v>1133.606</v>
      </c>
      <c r="T914" s="78">
        <f>'2019 PSUI Customer Load'!T914+'2019 PSUI Customer Gen'!T914</f>
        <v>1121.2280000000001</v>
      </c>
      <c r="U914" s="78">
        <f>'2019 PSUI Customer Load'!U914+'2019 PSUI Customer Gen'!U914</f>
        <v>1121.2179999999998</v>
      </c>
      <c r="V914" s="78">
        <f>'2019 PSUI Customer Load'!V914+'2019 PSUI Customer Gen'!V914</f>
        <v>1132.06</v>
      </c>
      <c r="W914" s="78">
        <f>'2019 PSUI Customer Load'!W914+'2019 PSUI Customer Gen'!W914</f>
        <v>1136.374</v>
      </c>
      <c r="X914" s="78">
        <f>'2019 PSUI Customer Load'!X914+'2019 PSUI Customer Gen'!X914</f>
        <v>1121.0900000000001</v>
      </c>
      <c r="Y914" s="78">
        <f>'2019 PSUI Customer Load'!Y914+'2019 PSUI Customer Gen'!Y914</f>
        <v>1132.1779999999999</v>
      </c>
      <c r="Z914" s="78">
        <f>'2019 PSUI Customer Load'!Z914+'2019 PSUI Customer Gen'!Z914</f>
        <v>1148.7250000000001</v>
      </c>
      <c r="AA914" s="86">
        <f t="shared" si="182"/>
        <v>1228.0639999999999</v>
      </c>
      <c r="AB914" s="77">
        <f t="shared" si="183"/>
        <v>2023</v>
      </c>
      <c r="AC914" s="76">
        <f t="shared" si="184"/>
        <v>4</v>
      </c>
      <c r="AD914" s="76" t="str">
        <f t="shared" si="185"/>
        <v>2023-4</v>
      </c>
      <c r="AE914" s="76">
        <f t="shared" si="186"/>
        <v>4</v>
      </c>
      <c r="AF914" s="74">
        <f t="shared" si="187"/>
        <v>1228.0639999999999</v>
      </c>
      <c r="AG914" s="75" t="str">
        <f t="shared" si="188"/>
        <v>10:00</v>
      </c>
      <c r="AH914" s="74">
        <f t="shared" si="189"/>
        <v>28964.771999999997</v>
      </c>
      <c r="AI914" s="73">
        <f t="shared" si="190"/>
        <v>39886.530000000006</v>
      </c>
      <c r="AJ914" s="73">
        <f t="shared" si="191"/>
        <v>1409.18</v>
      </c>
      <c r="AK914" s="73">
        <f t="shared" si="192"/>
        <v>32189.184999999998</v>
      </c>
      <c r="AL914" s="72">
        <f t="shared" si="193"/>
        <v>45021</v>
      </c>
      <c r="AM914" s="71" t="str">
        <f t="shared" si="194"/>
        <v>11:00</v>
      </c>
    </row>
    <row r="915" spans="2:39" ht="12.75" customHeight="1" thickBot="1">
      <c r="B915" s="79">
        <v>45047</v>
      </c>
      <c r="C915" s="78">
        <f>'2019 PSUI Customer Load'!C915+'2019 PSUI Customer Gen'!C915</f>
        <v>1135.8839999999998</v>
      </c>
      <c r="D915" s="78">
        <f>'2019 PSUI Customer Load'!D915+'2019 PSUI Customer Gen'!D915</f>
        <v>1128.692</v>
      </c>
      <c r="E915" s="78">
        <f>'2019 PSUI Customer Load'!E915+'2019 PSUI Customer Gen'!E915</f>
        <v>1143.0720000000001</v>
      </c>
      <c r="F915" s="78">
        <f>'2019 PSUI Customer Load'!F915+'2019 PSUI Customer Gen'!F915</f>
        <v>1152.1579999999999</v>
      </c>
      <c r="G915" s="78">
        <f>'2019 PSUI Customer Load'!G915+'2019 PSUI Customer Gen'!G915</f>
        <v>1177.097</v>
      </c>
      <c r="H915" s="78">
        <f>'2019 PSUI Customer Load'!H915+'2019 PSUI Customer Gen'!H915</f>
        <v>1220.25</v>
      </c>
      <c r="I915" s="78">
        <f>'2019 PSUI Customer Load'!I915+'2019 PSUI Customer Gen'!I915</f>
        <v>1309.796</v>
      </c>
      <c r="J915" s="78">
        <f>'2019 PSUI Customer Load'!J915+'2019 PSUI Customer Gen'!J915</f>
        <v>1327.35</v>
      </c>
      <c r="K915" s="78">
        <f>'2019 PSUI Customer Load'!K915+'2019 PSUI Customer Gen'!K915</f>
        <v>1377.1979999999999</v>
      </c>
      <c r="L915" s="78">
        <f>'2019 PSUI Customer Load'!L915+'2019 PSUI Customer Gen'!L915</f>
        <v>1380.64</v>
      </c>
      <c r="M915" s="78">
        <f>'2019 PSUI Customer Load'!M915+'2019 PSUI Customer Gen'!M915</f>
        <v>1396.2840000000001</v>
      </c>
      <c r="N915" s="78">
        <f>'2019 PSUI Customer Load'!N915+'2019 PSUI Customer Gen'!N915</f>
        <v>1358.2339999999999</v>
      </c>
      <c r="O915" s="78">
        <f>'2019 PSUI Customer Load'!O915+'2019 PSUI Customer Gen'!O915</f>
        <v>1365.627</v>
      </c>
      <c r="P915" s="78">
        <f>'2019 PSUI Customer Load'!P915+'2019 PSUI Customer Gen'!P915</f>
        <v>1372.0360000000001</v>
      </c>
      <c r="Q915" s="78">
        <f>'2019 PSUI Customer Load'!Q915+'2019 PSUI Customer Gen'!Q915</f>
        <v>1341.095</v>
      </c>
      <c r="R915" s="78">
        <f>'2019 PSUI Customer Load'!R915+'2019 PSUI Customer Gen'!R915</f>
        <v>1321.7069999999999</v>
      </c>
      <c r="S915" s="78">
        <f>'2019 PSUI Customer Load'!S915+'2019 PSUI Customer Gen'!S915</f>
        <v>1250.2449999999999</v>
      </c>
      <c r="T915" s="78">
        <f>'2019 PSUI Customer Load'!T915+'2019 PSUI Customer Gen'!T915</f>
        <v>1202.732</v>
      </c>
      <c r="U915" s="78">
        <f>'2019 PSUI Customer Load'!U915+'2019 PSUI Customer Gen'!U915</f>
        <v>1192.298</v>
      </c>
      <c r="V915" s="78">
        <f>'2019 PSUI Customer Load'!V915+'2019 PSUI Customer Gen'!V915</f>
        <v>1215.7570000000001</v>
      </c>
      <c r="W915" s="78">
        <f>'2019 PSUI Customer Load'!W915+'2019 PSUI Customer Gen'!W915</f>
        <v>1220.6770000000001</v>
      </c>
      <c r="X915" s="78">
        <f>'2019 PSUI Customer Load'!X915+'2019 PSUI Customer Gen'!X915</f>
        <v>1185.2450000000001</v>
      </c>
      <c r="Y915" s="78">
        <f>'2019 PSUI Customer Load'!Y915+'2019 PSUI Customer Gen'!Y915</f>
        <v>1170.261</v>
      </c>
      <c r="Z915" s="78">
        <f>'2019 PSUI Customer Load'!Z915+'2019 PSUI Customer Gen'!Z915</f>
        <v>1155.479</v>
      </c>
      <c r="AA915" s="86">
        <f t="shared" si="182"/>
        <v>1396.2840000000001</v>
      </c>
      <c r="AB915" s="77">
        <f t="shared" si="183"/>
        <v>2023</v>
      </c>
      <c r="AC915" s="76">
        <f t="shared" si="184"/>
        <v>5</v>
      </c>
      <c r="AD915" s="76" t="str">
        <f t="shared" si="185"/>
        <v/>
      </c>
      <c r="AE915" s="76" t="str">
        <f t="shared" si="186"/>
        <v/>
      </c>
      <c r="AF915" s="74">
        <f t="shared" si="187"/>
        <v>1396.2840000000001</v>
      </c>
      <c r="AG915" s="75" t="str">
        <f t="shared" si="188"/>
        <v>11:00</v>
      </c>
      <c r="AH915" s="74">
        <f t="shared" si="189"/>
        <v>31496.097999999994</v>
      </c>
      <c r="AI915" s="73" t="str">
        <f t="shared" si="190"/>
        <v/>
      </c>
      <c r="AJ915" s="73" t="str">
        <f t="shared" si="191"/>
        <v/>
      </c>
      <c r="AK915" s="73" t="str">
        <f t="shared" si="192"/>
        <v/>
      </c>
      <c r="AL915" s="72" t="str">
        <f t="shared" si="193"/>
        <v/>
      </c>
      <c r="AM915" s="71" t="str">
        <f t="shared" si="194"/>
        <v/>
      </c>
    </row>
    <row r="916" spans="2:39" ht="12.75" customHeight="1" thickBot="1">
      <c r="B916" s="79">
        <v>45048</v>
      </c>
      <c r="C916" s="78">
        <f>'2019 PSUI Customer Load'!C916+'2019 PSUI Customer Gen'!C916</f>
        <v>1164.443</v>
      </c>
      <c r="D916" s="78">
        <f>'2019 PSUI Customer Load'!D916+'2019 PSUI Customer Gen'!D916</f>
        <v>1148.0540000000001</v>
      </c>
      <c r="E916" s="78">
        <f>'2019 PSUI Customer Load'!E916+'2019 PSUI Customer Gen'!E916</f>
        <v>1177.8899999999999</v>
      </c>
      <c r="F916" s="78">
        <f>'2019 PSUI Customer Load'!F916+'2019 PSUI Customer Gen'!F916</f>
        <v>1186.6170000000002</v>
      </c>
      <c r="G916" s="78">
        <f>'2019 PSUI Customer Load'!G916+'2019 PSUI Customer Gen'!G916</f>
        <v>1192.2370000000001</v>
      </c>
      <c r="H916" s="78">
        <f>'2019 PSUI Customer Load'!H916+'2019 PSUI Customer Gen'!H916</f>
        <v>1235.539</v>
      </c>
      <c r="I916" s="78">
        <f>'2019 PSUI Customer Load'!I916+'2019 PSUI Customer Gen'!I916</f>
        <v>1324.9650000000001</v>
      </c>
      <c r="J916" s="78">
        <f>'2019 PSUI Customer Load'!J916+'2019 PSUI Customer Gen'!J916</f>
        <v>1340.981</v>
      </c>
      <c r="K916" s="78">
        <f>'2019 PSUI Customer Load'!K916+'2019 PSUI Customer Gen'!K916</f>
        <v>1324.4939999999999</v>
      </c>
      <c r="L916" s="78">
        <f>'2019 PSUI Customer Load'!L916+'2019 PSUI Customer Gen'!L916</f>
        <v>1348.02</v>
      </c>
      <c r="M916" s="78">
        <f>'2019 PSUI Customer Load'!M916+'2019 PSUI Customer Gen'!M916</f>
        <v>1352.336</v>
      </c>
      <c r="N916" s="78">
        <f>'2019 PSUI Customer Load'!N916+'2019 PSUI Customer Gen'!N916</f>
        <v>1309.846</v>
      </c>
      <c r="O916" s="78">
        <f>'2019 PSUI Customer Load'!O916+'2019 PSUI Customer Gen'!O916</f>
        <v>1323.04</v>
      </c>
      <c r="P916" s="78">
        <f>'2019 PSUI Customer Load'!P916+'2019 PSUI Customer Gen'!P916</f>
        <v>1304.5030000000002</v>
      </c>
      <c r="Q916" s="78">
        <f>'2019 PSUI Customer Load'!Q916+'2019 PSUI Customer Gen'!Q916</f>
        <v>1324.433</v>
      </c>
      <c r="R916" s="78">
        <f>'2019 PSUI Customer Load'!R916+'2019 PSUI Customer Gen'!R916</f>
        <v>1263.451</v>
      </c>
      <c r="S916" s="78">
        <f>'2019 PSUI Customer Load'!S916+'2019 PSUI Customer Gen'!S916</f>
        <v>1217.8639999999998</v>
      </c>
      <c r="T916" s="78">
        <f>'2019 PSUI Customer Load'!T916+'2019 PSUI Customer Gen'!T916</f>
        <v>1189.7280000000001</v>
      </c>
      <c r="U916" s="78">
        <f>'2019 PSUI Customer Load'!U916+'2019 PSUI Customer Gen'!U916</f>
        <v>1157.5830000000001</v>
      </c>
      <c r="V916" s="78">
        <f>'2019 PSUI Customer Load'!V916+'2019 PSUI Customer Gen'!V916</f>
        <v>1165.729</v>
      </c>
      <c r="W916" s="78">
        <f>'2019 PSUI Customer Load'!W916+'2019 PSUI Customer Gen'!W916</f>
        <v>1160.828</v>
      </c>
      <c r="X916" s="78">
        <f>'2019 PSUI Customer Load'!X916+'2019 PSUI Customer Gen'!X916</f>
        <v>1159.1469999999999</v>
      </c>
      <c r="Y916" s="78">
        <f>'2019 PSUI Customer Load'!Y916+'2019 PSUI Customer Gen'!Y916</f>
        <v>1154.673</v>
      </c>
      <c r="Z916" s="78">
        <f>'2019 PSUI Customer Load'!Z916+'2019 PSUI Customer Gen'!Z916</f>
        <v>1140.8820000000001</v>
      </c>
      <c r="AA916" s="86">
        <f t="shared" si="182"/>
        <v>1352.336</v>
      </c>
      <c r="AB916" s="77">
        <f t="shared" si="183"/>
        <v>2023</v>
      </c>
      <c r="AC916" s="76">
        <f t="shared" si="184"/>
        <v>5</v>
      </c>
      <c r="AD916" s="76" t="str">
        <f t="shared" si="185"/>
        <v/>
      </c>
      <c r="AE916" s="76" t="str">
        <f t="shared" si="186"/>
        <v/>
      </c>
      <c r="AF916" s="74">
        <f t="shared" si="187"/>
        <v>1352.336</v>
      </c>
      <c r="AG916" s="75" t="str">
        <f t="shared" si="188"/>
        <v>11:00</v>
      </c>
      <c r="AH916" s="74">
        <f t="shared" si="189"/>
        <v>31019.619000000002</v>
      </c>
      <c r="AI916" s="73" t="str">
        <f t="shared" si="190"/>
        <v/>
      </c>
      <c r="AJ916" s="73" t="str">
        <f t="shared" si="191"/>
        <v/>
      </c>
      <c r="AK916" s="73" t="str">
        <f t="shared" si="192"/>
        <v/>
      </c>
      <c r="AL916" s="72" t="str">
        <f t="shared" si="193"/>
        <v/>
      </c>
      <c r="AM916" s="71" t="str">
        <f t="shared" si="194"/>
        <v/>
      </c>
    </row>
    <row r="917" spans="2:39" ht="12.75" customHeight="1" thickBot="1">
      <c r="B917" s="79">
        <v>45049</v>
      </c>
      <c r="C917" s="78">
        <f>'2019 PSUI Customer Load'!C917+'2019 PSUI Customer Gen'!C917</f>
        <v>1110.1890000000001</v>
      </c>
      <c r="D917" s="78">
        <f>'2019 PSUI Customer Load'!D917+'2019 PSUI Customer Gen'!D917</f>
        <v>1122.0530000000001</v>
      </c>
      <c r="E917" s="78">
        <f>'2019 PSUI Customer Load'!E917+'2019 PSUI Customer Gen'!E917</f>
        <v>1119.903</v>
      </c>
      <c r="F917" s="78">
        <f>'2019 PSUI Customer Load'!F917+'2019 PSUI Customer Gen'!F917</f>
        <v>1134.8820000000001</v>
      </c>
      <c r="G917" s="78">
        <f>'2019 PSUI Customer Load'!G917+'2019 PSUI Customer Gen'!G917</f>
        <v>1158.4090000000001</v>
      </c>
      <c r="H917" s="78">
        <f>'2019 PSUI Customer Load'!H917+'2019 PSUI Customer Gen'!H917</f>
        <v>1185.761</v>
      </c>
      <c r="I917" s="78">
        <f>'2019 PSUI Customer Load'!I917+'2019 PSUI Customer Gen'!I917</f>
        <v>1275.856</v>
      </c>
      <c r="J917" s="78">
        <f>'2019 PSUI Customer Load'!J917+'2019 PSUI Customer Gen'!J917</f>
        <v>1344.4659999999999</v>
      </c>
      <c r="K917" s="78">
        <f>'2019 PSUI Customer Load'!K917+'2019 PSUI Customer Gen'!K917</f>
        <v>1359.1489999999999</v>
      </c>
      <c r="L917" s="78">
        <f>'2019 PSUI Customer Load'!L917+'2019 PSUI Customer Gen'!L917</f>
        <v>1361.47</v>
      </c>
      <c r="M917" s="78">
        <f>'2019 PSUI Customer Load'!M917+'2019 PSUI Customer Gen'!M917</f>
        <v>1377.327</v>
      </c>
      <c r="N917" s="78">
        <f>'2019 PSUI Customer Load'!N917+'2019 PSUI Customer Gen'!N917</f>
        <v>1348.1859999999999</v>
      </c>
      <c r="O917" s="78">
        <f>'2019 PSUI Customer Load'!O917+'2019 PSUI Customer Gen'!O917</f>
        <v>1391.11</v>
      </c>
      <c r="P917" s="78">
        <f>'2019 PSUI Customer Load'!P917+'2019 PSUI Customer Gen'!P917</f>
        <v>1329.4490000000001</v>
      </c>
      <c r="Q917" s="78">
        <f>'2019 PSUI Customer Load'!Q917+'2019 PSUI Customer Gen'!Q917</f>
        <v>1306.52</v>
      </c>
      <c r="R917" s="78">
        <f>'2019 PSUI Customer Load'!R917+'2019 PSUI Customer Gen'!R917</f>
        <v>1255.5250000000001</v>
      </c>
      <c r="S917" s="78">
        <f>'2019 PSUI Customer Load'!S917+'2019 PSUI Customer Gen'!S917</f>
        <v>1204.0919999999999</v>
      </c>
      <c r="T917" s="78">
        <f>'2019 PSUI Customer Load'!T917+'2019 PSUI Customer Gen'!T917</f>
        <v>1165.0509999999999</v>
      </c>
      <c r="U917" s="78">
        <f>'2019 PSUI Customer Load'!U917+'2019 PSUI Customer Gen'!U917</f>
        <v>1145.6679999999999</v>
      </c>
      <c r="V917" s="78">
        <f>'2019 PSUI Customer Load'!V917+'2019 PSUI Customer Gen'!V917</f>
        <v>1146.9469999999999</v>
      </c>
      <c r="W917" s="78">
        <f>'2019 PSUI Customer Load'!W917+'2019 PSUI Customer Gen'!W917</f>
        <v>1139.4959999999999</v>
      </c>
      <c r="X917" s="78">
        <f>'2019 PSUI Customer Load'!X917+'2019 PSUI Customer Gen'!X917</f>
        <v>1132.8300000000002</v>
      </c>
      <c r="Y917" s="78">
        <f>'2019 PSUI Customer Load'!Y917+'2019 PSUI Customer Gen'!Y917</f>
        <v>1109.096</v>
      </c>
      <c r="Z917" s="78">
        <f>'2019 PSUI Customer Load'!Z917+'2019 PSUI Customer Gen'!Z917</f>
        <v>1100.701</v>
      </c>
      <c r="AA917" s="86">
        <f t="shared" si="182"/>
        <v>1391.11</v>
      </c>
      <c r="AB917" s="77">
        <f t="shared" si="183"/>
        <v>2023</v>
      </c>
      <c r="AC917" s="76">
        <f t="shared" si="184"/>
        <v>5</v>
      </c>
      <c r="AD917" s="76" t="str">
        <f t="shared" si="185"/>
        <v/>
      </c>
      <c r="AE917" s="76" t="str">
        <f t="shared" si="186"/>
        <v/>
      </c>
      <c r="AF917" s="74">
        <f t="shared" si="187"/>
        <v>1391.11</v>
      </c>
      <c r="AG917" s="75" t="str">
        <f t="shared" si="188"/>
        <v>13:00</v>
      </c>
      <c r="AH917" s="74">
        <f t="shared" si="189"/>
        <v>30715.246000000006</v>
      </c>
      <c r="AI917" s="73" t="str">
        <f t="shared" si="190"/>
        <v/>
      </c>
      <c r="AJ917" s="73" t="str">
        <f t="shared" si="191"/>
        <v/>
      </c>
      <c r="AK917" s="73" t="str">
        <f t="shared" si="192"/>
        <v/>
      </c>
      <c r="AL917" s="72" t="str">
        <f t="shared" si="193"/>
        <v/>
      </c>
      <c r="AM917" s="71" t="str">
        <f t="shared" si="194"/>
        <v/>
      </c>
    </row>
    <row r="918" spans="2:39" ht="12.75" customHeight="1" thickBot="1">
      <c r="B918" s="79">
        <v>45050</v>
      </c>
      <c r="C918" s="78">
        <f>'2019 PSUI Customer Load'!C918+'2019 PSUI Customer Gen'!C918</f>
        <v>1100.6879999999999</v>
      </c>
      <c r="D918" s="78">
        <f>'2019 PSUI Customer Load'!D918+'2019 PSUI Customer Gen'!D918</f>
        <v>1089.126</v>
      </c>
      <c r="E918" s="78">
        <f>'2019 PSUI Customer Load'!E918+'2019 PSUI Customer Gen'!E918</f>
        <v>1104.924</v>
      </c>
      <c r="F918" s="78">
        <f>'2019 PSUI Customer Load'!F918+'2019 PSUI Customer Gen'!F918</f>
        <v>1096.7070000000001</v>
      </c>
      <c r="G918" s="78">
        <f>'2019 PSUI Customer Load'!G918+'2019 PSUI Customer Gen'!G918</f>
        <v>1143.4960000000001</v>
      </c>
      <c r="H918" s="78">
        <f>'2019 PSUI Customer Load'!H918+'2019 PSUI Customer Gen'!H918</f>
        <v>546.81299999999999</v>
      </c>
      <c r="I918" s="78">
        <f>'2019 PSUI Customer Load'!I918+'2019 PSUI Customer Gen'!I918</f>
        <v>1212.2570000000001</v>
      </c>
      <c r="J918" s="78">
        <f>'2019 PSUI Customer Load'!J918+'2019 PSUI Customer Gen'!J918</f>
        <v>1282.4380000000001</v>
      </c>
      <c r="K918" s="78">
        <f>'2019 PSUI Customer Load'!K918+'2019 PSUI Customer Gen'!K918</f>
        <v>1348.3579999999999</v>
      </c>
      <c r="L918" s="78">
        <f>'2019 PSUI Customer Load'!L918+'2019 PSUI Customer Gen'!L918</f>
        <v>1389.6389999999999</v>
      </c>
      <c r="M918" s="78">
        <f>'2019 PSUI Customer Load'!M918+'2019 PSUI Customer Gen'!M918</f>
        <v>1395.3039999999999</v>
      </c>
      <c r="N918" s="78">
        <f>'2019 PSUI Customer Load'!N918+'2019 PSUI Customer Gen'!N918</f>
        <v>1368.4860000000001</v>
      </c>
      <c r="O918" s="78">
        <f>'2019 PSUI Customer Load'!O918+'2019 PSUI Customer Gen'!O918</f>
        <v>1372.2349999999999</v>
      </c>
      <c r="P918" s="78">
        <f>'2019 PSUI Customer Load'!P918+'2019 PSUI Customer Gen'!P918</f>
        <v>1364.643</v>
      </c>
      <c r="Q918" s="78">
        <f>'2019 PSUI Customer Load'!Q918+'2019 PSUI Customer Gen'!Q918</f>
        <v>1348.2150000000001</v>
      </c>
      <c r="R918" s="78">
        <f>'2019 PSUI Customer Load'!R918+'2019 PSUI Customer Gen'!R918</f>
        <v>1356.664</v>
      </c>
      <c r="S918" s="78">
        <f>'2019 PSUI Customer Load'!S918+'2019 PSUI Customer Gen'!S918</f>
        <v>1287.953</v>
      </c>
      <c r="T918" s="78">
        <f>'2019 PSUI Customer Load'!T918+'2019 PSUI Customer Gen'!T918</f>
        <v>1256.8419999999999</v>
      </c>
      <c r="U918" s="78">
        <f>'2019 PSUI Customer Load'!U918+'2019 PSUI Customer Gen'!U918</f>
        <v>1253.3390000000002</v>
      </c>
      <c r="V918" s="78">
        <f>'2019 PSUI Customer Load'!V918+'2019 PSUI Customer Gen'!V918</f>
        <v>1238.354</v>
      </c>
      <c r="W918" s="78">
        <f>'2019 PSUI Customer Load'!W918+'2019 PSUI Customer Gen'!W918</f>
        <v>1241.5940000000001</v>
      </c>
      <c r="X918" s="78">
        <f>'2019 PSUI Customer Load'!X918+'2019 PSUI Customer Gen'!X918</f>
        <v>1225.1859999999999</v>
      </c>
      <c r="Y918" s="78">
        <f>'2019 PSUI Customer Load'!Y918+'2019 PSUI Customer Gen'!Y918</f>
        <v>1206.0149999999999</v>
      </c>
      <c r="Z918" s="78">
        <f>'2019 PSUI Customer Load'!Z918+'2019 PSUI Customer Gen'!Z918</f>
        <v>1197.8610000000001</v>
      </c>
      <c r="AA918" s="86">
        <f t="shared" si="182"/>
        <v>1395.3039999999999</v>
      </c>
      <c r="AB918" s="77">
        <f t="shared" si="183"/>
        <v>2023</v>
      </c>
      <c r="AC918" s="76">
        <f t="shared" si="184"/>
        <v>5</v>
      </c>
      <c r="AD918" s="76" t="str">
        <f t="shared" si="185"/>
        <v/>
      </c>
      <c r="AE918" s="76" t="str">
        <f t="shared" si="186"/>
        <v/>
      </c>
      <c r="AF918" s="74">
        <f t="shared" si="187"/>
        <v>1395.3039999999999</v>
      </c>
      <c r="AG918" s="75" t="str">
        <f t="shared" si="188"/>
        <v>11:00</v>
      </c>
      <c r="AH918" s="74">
        <f t="shared" si="189"/>
        <v>30822.441000000006</v>
      </c>
      <c r="AI918" s="73" t="str">
        <f t="shared" si="190"/>
        <v/>
      </c>
      <c r="AJ918" s="73" t="str">
        <f t="shared" si="191"/>
        <v/>
      </c>
      <c r="AK918" s="73" t="str">
        <f t="shared" si="192"/>
        <v/>
      </c>
      <c r="AL918" s="72" t="str">
        <f t="shared" si="193"/>
        <v/>
      </c>
      <c r="AM918" s="71" t="str">
        <f t="shared" si="194"/>
        <v/>
      </c>
    </row>
    <row r="919" spans="2:39" ht="12.75" customHeight="1" thickBot="1">
      <c r="B919" s="79">
        <v>45051</v>
      </c>
      <c r="C919" s="78">
        <f>'2019 PSUI Customer Load'!C919+'2019 PSUI Customer Gen'!C919</f>
        <v>1182.8710000000001</v>
      </c>
      <c r="D919" s="78">
        <f>'2019 PSUI Customer Load'!D919+'2019 PSUI Customer Gen'!D919</f>
        <v>1174.4470000000001</v>
      </c>
      <c r="E919" s="78">
        <f>'2019 PSUI Customer Load'!E919+'2019 PSUI Customer Gen'!E919</f>
        <v>1186.954</v>
      </c>
      <c r="F919" s="78">
        <f>'2019 PSUI Customer Load'!F919+'2019 PSUI Customer Gen'!F919</f>
        <v>1196.547</v>
      </c>
      <c r="G919" s="78">
        <f>'2019 PSUI Customer Load'!G919+'2019 PSUI Customer Gen'!G919</f>
        <v>1216.6480000000001</v>
      </c>
      <c r="H919" s="78">
        <f>'2019 PSUI Customer Load'!H919+'2019 PSUI Customer Gen'!H919</f>
        <v>1234.6030000000001</v>
      </c>
      <c r="I919" s="78">
        <f>'2019 PSUI Customer Load'!I919+'2019 PSUI Customer Gen'!I919</f>
        <v>1344.386</v>
      </c>
      <c r="J919" s="78">
        <f>'2019 PSUI Customer Load'!J919+'2019 PSUI Customer Gen'!J919</f>
        <v>1347.038</v>
      </c>
      <c r="K919" s="78">
        <f>'2019 PSUI Customer Load'!K919+'2019 PSUI Customer Gen'!K919</f>
        <v>1396.203</v>
      </c>
      <c r="L919" s="78">
        <f>'2019 PSUI Customer Load'!L919+'2019 PSUI Customer Gen'!L919</f>
        <v>1361.569</v>
      </c>
      <c r="M919" s="78">
        <f>'2019 PSUI Customer Load'!M919+'2019 PSUI Customer Gen'!M919</f>
        <v>1370.9349999999999</v>
      </c>
      <c r="N919" s="78">
        <f>'2019 PSUI Customer Load'!N919+'2019 PSUI Customer Gen'!N919</f>
        <v>1335.8619999999999</v>
      </c>
      <c r="O919" s="78">
        <f>'2019 PSUI Customer Load'!O919+'2019 PSUI Customer Gen'!O919</f>
        <v>1324.818</v>
      </c>
      <c r="P919" s="78">
        <f>'2019 PSUI Customer Load'!P919+'2019 PSUI Customer Gen'!P919</f>
        <v>1328.518</v>
      </c>
      <c r="Q919" s="78">
        <f>'2019 PSUI Customer Load'!Q919+'2019 PSUI Customer Gen'!Q919</f>
        <v>1293.2529999999999</v>
      </c>
      <c r="R919" s="78">
        <f>'2019 PSUI Customer Load'!R919+'2019 PSUI Customer Gen'!R919</f>
        <v>1268.3100000000002</v>
      </c>
      <c r="S919" s="78">
        <f>'2019 PSUI Customer Load'!S919+'2019 PSUI Customer Gen'!S919</f>
        <v>1231.3719999999998</v>
      </c>
      <c r="T919" s="78">
        <f>'2019 PSUI Customer Load'!T919+'2019 PSUI Customer Gen'!T919</f>
        <v>1185.0509999999999</v>
      </c>
      <c r="U919" s="78">
        <f>'2019 PSUI Customer Load'!U919+'2019 PSUI Customer Gen'!U919</f>
        <v>1165.2660000000001</v>
      </c>
      <c r="V919" s="78">
        <f>'2019 PSUI Customer Load'!V919+'2019 PSUI Customer Gen'!V919</f>
        <v>1179.2959999999998</v>
      </c>
      <c r="W919" s="78">
        <f>'2019 PSUI Customer Load'!W919+'2019 PSUI Customer Gen'!W919</f>
        <v>1181.5440000000001</v>
      </c>
      <c r="X919" s="78">
        <f>'2019 PSUI Customer Load'!X919+'2019 PSUI Customer Gen'!X919</f>
        <v>1156.269</v>
      </c>
      <c r="Y919" s="78">
        <f>'2019 PSUI Customer Load'!Y919+'2019 PSUI Customer Gen'!Y919</f>
        <v>1122.0539999999999</v>
      </c>
      <c r="Z919" s="78">
        <f>'2019 PSUI Customer Load'!Z919+'2019 PSUI Customer Gen'!Z919</f>
        <v>1116.184</v>
      </c>
      <c r="AA919" s="86">
        <f t="shared" si="182"/>
        <v>1396.203</v>
      </c>
      <c r="AB919" s="77">
        <f t="shared" si="183"/>
        <v>2023</v>
      </c>
      <c r="AC919" s="76">
        <f t="shared" si="184"/>
        <v>5</v>
      </c>
      <c r="AD919" s="76" t="str">
        <f t="shared" si="185"/>
        <v/>
      </c>
      <c r="AE919" s="76" t="str">
        <f t="shared" si="186"/>
        <v/>
      </c>
      <c r="AF919" s="74">
        <f t="shared" si="187"/>
        <v>1396.203</v>
      </c>
      <c r="AG919" s="75" t="str">
        <f t="shared" si="188"/>
        <v>9:00</v>
      </c>
      <c r="AH919" s="74">
        <f t="shared" si="189"/>
        <v>31296.201000000001</v>
      </c>
      <c r="AI919" s="73" t="str">
        <f t="shared" si="190"/>
        <v/>
      </c>
      <c r="AJ919" s="73" t="str">
        <f t="shared" si="191"/>
        <v/>
      </c>
      <c r="AK919" s="73" t="str">
        <f t="shared" si="192"/>
        <v/>
      </c>
      <c r="AL919" s="72" t="str">
        <f t="shared" si="193"/>
        <v/>
      </c>
      <c r="AM919" s="71" t="str">
        <f t="shared" si="194"/>
        <v/>
      </c>
    </row>
    <row r="920" spans="2:39" ht="12.75" customHeight="1" thickBot="1">
      <c r="B920" s="79">
        <v>45052</v>
      </c>
      <c r="C920" s="78">
        <f>'2019 PSUI Customer Load'!C920+'2019 PSUI Customer Gen'!C920</f>
        <v>1115.077</v>
      </c>
      <c r="D920" s="78">
        <f>'2019 PSUI Customer Load'!D920+'2019 PSUI Customer Gen'!D920</f>
        <v>1109.9659999999999</v>
      </c>
      <c r="E920" s="78">
        <f>'2019 PSUI Customer Load'!E920+'2019 PSUI Customer Gen'!E920</f>
        <v>1113.1429999999998</v>
      </c>
      <c r="F920" s="78">
        <f>'2019 PSUI Customer Load'!F920+'2019 PSUI Customer Gen'!F920</f>
        <v>1108.1299999999999</v>
      </c>
      <c r="G920" s="78">
        <f>'2019 PSUI Customer Load'!G920+'2019 PSUI Customer Gen'!G920</f>
        <v>1128.559</v>
      </c>
      <c r="H920" s="78">
        <f>'2019 PSUI Customer Load'!H920+'2019 PSUI Customer Gen'!H920</f>
        <v>1158.817</v>
      </c>
      <c r="I920" s="78">
        <f>'2019 PSUI Customer Load'!I920+'2019 PSUI Customer Gen'!I920</f>
        <v>1204.4739999999999</v>
      </c>
      <c r="J920" s="78">
        <f>'2019 PSUI Customer Load'!J920+'2019 PSUI Customer Gen'!J920</f>
        <v>1199.2670000000001</v>
      </c>
      <c r="K920" s="78">
        <f>'2019 PSUI Customer Load'!K920+'2019 PSUI Customer Gen'!K920</f>
        <v>1183.1189999999999</v>
      </c>
      <c r="L920" s="78">
        <f>'2019 PSUI Customer Load'!L920+'2019 PSUI Customer Gen'!L920</f>
        <v>1421.384</v>
      </c>
      <c r="M920" s="78">
        <f>'2019 PSUI Customer Load'!M920+'2019 PSUI Customer Gen'!M920</f>
        <v>1471.0330000000001</v>
      </c>
      <c r="N920" s="78">
        <f>'2019 PSUI Customer Load'!N920+'2019 PSUI Customer Gen'!N920</f>
        <v>1443.135</v>
      </c>
      <c r="O920" s="78">
        <f>'2019 PSUI Customer Load'!O920+'2019 PSUI Customer Gen'!O920</f>
        <v>1476.1690000000001</v>
      </c>
      <c r="P920" s="78">
        <f>'2019 PSUI Customer Load'!P920+'2019 PSUI Customer Gen'!P920</f>
        <v>1448.7420000000002</v>
      </c>
      <c r="Q920" s="78">
        <f>'2019 PSUI Customer Load'!Q920+'2019 PSUI Customer Gen'!Q920</f>
        <v>1444.2919999999999</v>
      </c>
      <c r="R920" s="78">
        <f>'2019 PSUI Customer Load'!R920+'2019 PSUI Customer Gen'!R920</f>
        <v>1401.2670000000001</v>
      </c>
      <c r="S920" s="78">
        <f>'2019 PSUI Customer Load'!S920+'2019 PSUI Customer Gen'!S920</f>
        <v>1386.1570000000002</v>
      </c>
      <c r="T920" s="78">
        <f>'2019 PSUI Customer Load'!T920+'2019 PSUI Customer Gen'!T920</f>
        <v>1360.472</v>
      </c>
      <c r="U920" s="78">
        <f>'2019 PSUI Customer Load'!U920+'2019 PSUI Customer Gen'!U920</f>
        <v>1344.5340000000001</v>
      </c>
      <c r="V920" s="78">
        <f>'2019 PSUI Customer Load'!V920+'2019 PSUI Customer Gen'!V920</f>
        <v>1337.0539999999999</v>
      </c>
      <c r="W920" s="78">
        <f>'2019 PSUI Customer Load'!W920+'2019 PSUI Customer Gen'!W920</f>
        <v>1288.856</v>
      </c>
      <c r="X920" s="78">
        <f>'2019 PSUI Customer Load'!X920+'2019 PSUI Customer Gen'!X920</f>
        <v>1235.1020000000001</v>
      </c>
      <c r="Y920" s="78">
        <f>'2019 PSUI Customer Load'!Y920+'2019 PSUI Customer Gen'!Y920</f>
        <v>1083.049</v>
      </c>
      <c r="Z920" s="78">
        <f>'2019 PSUI Customer Load'!Z920+'2019 PSUI Customer Gen'!Z920</f>
        <v>1087.316</v>
      </c>
      <c r="AA920" s="86">
        <f t="shared" si="182"/>
        <v>1476.1690000000001</v>
      </c>
      <c r="AB920" s="77">
        <f t="shared" si="183"/>
        <v>2023</v>
      </c>
      <c r="AC920" s="76">
        <f t="shared" si="184"/>
        <v>5</v>
      </c>
      <c r="AD920" s="76" t="str">
        <f t="shared" si="185"/>
        <v/>
      </c>
      <c r="AE920" s="76" t="str">
        <f t="shared" si="186"/>
        <v/>
      </c>
      <c r="AF920" s="74">
        <f t="shared" si="187"/>
        <v>1476.1690000000001</v>
      </c>
      <c r="AG920" s="75" t="str">
        <f t="shared" si="188"/>
        <v>13:00</v>
      </c>
      <c r="AH920" s="74">
        <f t="shared" si="189"/>
        <v>32025.282999999999</v>
      </c>
      <c r="AI920" s="73" t="str">
        <f t="shared" si="190"/>
        <v/>
      </c>
      <c r="AJ920" s="73" t="str">
        <f t="shared" si="191"/>
        <v/>
      </c>
      <c r="AK920" s="73" t="str">
        <f t="shared" si="192"/>
        <v/>
      </c>
      <c r="AL920" s="72" t="str">
        <f t="shared" si="193"/>
        <v/>
      </c>
      <c r="AM920" s="71" t="str">
        <f t="shared" si="194"/>
        <v/>
      </c>
    </row>
    <row r="921" spans="2:39" ht="12.75" customHeight="1" thickBot="1">
      <c r="B921" s="79">
        <v>45053</v>
      </c>
      <c r="C921" s="78">
        <f>'2019 PSUI Customer Load'!C921+'2019 PSUI Customer Gen'!C921</f>
        <v>1097.7059999999999</v>
      </c>
      <c r="D921" s="78">
        <f>'2019 PSUI Customer Load'!D921+'2019 PSUI Customer Gen'!D921</f>
        <v>1091.047</v>
      </c>
      <c r="E921" s="78">
        <f>'2019 PSUI Customer Load'!E921+'2019 PSUI Customer Gen'!E921</f>
        <v>1093.8220000000001</v>
      </c>
      <c r="F921" s="78">
        <f>'2019 PSUI Customer Load'!F921+'2019 PSUI Customer Gen'!F921</f>
        <v>1086.693</v>
      </c>
      <c r="G921" s="78">
        <f>'2019 PSUI Customer Load'!G921+'2019 PSUI Customer Gen'!G921</f>
        <v>1113.6469999999999</v>
      </c>
      <c r="H921" s="78">
        <f>'2019 PSUI Customer Load'!H921+'2019 PSUI Customer Gen'!H921</f>
        <v>1127.2429999999999</v>
      </c>
      <c r="I921" s="78">
        <f>'2019 PSUI Customer Load'!I921+'2019 PSUI Customer Gen'!I921</f>
        <v>1192.692</v>
      </c>
      <c r="J921" s="78">
        <f>'2019 PSUI Customer Load'!J921+'2019 PSUI Customer Gen'!J921</f>
        <v>1179.895</v>
      </c>
      <c r="K921" s="78">
        <f>'2019 PSUI Customer Load'!K921+'2019 PSUI Customer Gen'!K921</f>
        <v>1181.373</v>
      </c>
      <c r="L921" s="78">
        <f>'2019 PSUI Customer Load'!L921+'2019 PSUI Customer Gen'!L921</f>
        <v>1441.277</v>
      </c>
      <c r="M921" s="78">
        <f>'2019 PSUI Customer Load'!M921+'2019 PSUI Customer Gen'!M921</f>
        <v>1321.68</v>
      </c>
      <c r="N921" s="78">
        <f>'2019 PSUI Customer Load'!N921+'2019 PSUI Customer Gen'!N921</f>
        <v>1202.0150000000001</v>
      </c>
      <c r="O921" s="78">
        <f>'2019 PSUI Customer Load'!O921+'2019 PSUI Customer Gen'!O921</f>
        <v>1202.0070000000001</v>
      </c>
      <c r="P921" s="78">
        <f>'2019 PSUI Customer Load'!P921+'2019 PSUI Customer Gen'!P921</f>
        <v>1185.873</v>
      </c>
      <c r="Q921" s="78">
        <f>'2019 PSUI Customer Load'!Q921+'2019 PSUI Customer Gen'!Q921</f>
        <v>1172.538</v>
      </c>
      <c r="R921" s="78">
        <f>'2019 PSUI Customer Load'!R921+'2019 PSUI Customer Gen'!R921</f>
        <v>1151.8339999999998</v>
      </c>
      <c r="S921" s="78">
        <f>'2019 PSUI Customer Load'!S921+'2019 PSUI Customer Gen'!S921</f>
        <v>1109.0449999999998</v>
      </c>
      <c r="T921" s="78">
        <f>'2019 PSUI Customer Load'!T921+'2019 PSUI Customer Gen'!T921</f>
        <v>1104.6469999999999</v>
      </c>
      <c r="U921" s="78">
        <f>'2019 PSUI Customer Load'!U921+'2019 PSUI Customer Gen'!U921</f>
        <v>1114.6510000000001</v>
      </c>
      <c r="V921" s="78">
        <f>'2019 PSUI Customer Load'!V921+'2019 PSUI Customer Gen'!V921</f>
        <v>1136.356</v>
      </c>
      <c r="W921" s="78">
        <f>'2019 PSUI Customer Load'!W921+'2019 PSUI Customer Gen'!W921</f>
        <v>1125.0509999999999</v>
      </c>
      <c r="X921" s="78">
        <f>'2019 PSUI Customer Load'!X921+'2019 PSUI Customer Gen'!X921</f>
        <v>1118.3710000000001</v>
      </c>
      <c r="Y921" s="78">
        <f>'2019 PSUI Customer Load'!Y921+'2019 PSUI Customer Gen'!Y921</f>
        <v>1131.184</v>
      </c>
      <c r="Z921" s="78">
        <f>'2019 PSUI Customer Load'!Z921+'2019 PSUI Customer Gen'!Z921</f>
        <v>1124.1880000000001</v>
      </c>
      <c r="AA921" s="86">
        <f t="shared" si="182"/>
        <v>1441.277</v>
      </c>
      <c r="AB921" s="77">
        <f t="shared" si="183"/>
        <v>2023</v>
      </c>
      <c r="AC921" s="76">
        <f t="shared" si="184"/>
        <v>5</v>
      </c>
      <c r="AD921" s="76" t="str">
        <f t="shared" si="185"/>
        <v/>
      </c>
      <c r="AE921" s="76" t="str">
        <f t="shared" si="186"/>
        <v/>
      </c>
      <c r="AF921" s="74">
        <f t="shared" si="187"/>
        <v>1441.277</v>
      </c>
      <c r="AG921" s="75" t="str">
        <f t="shared" si="188"/>
        <v>10:00</v>
      </c>
      <c r="AH921" s="74">
        <f t="shared" si="189"/>
        <v>29246.112000000001</v>
      </c>
      <c r="AI921" s="73" t="str">
        <f t="shared" si="190"/>
        <v/>
      </c>
      <c r="AJ921" s="73" t="str">
        <f t="shared" si="191"/>
        <v/>
      </c>
      <c r="AK921" s="73" t="str">
        <f t="shared" si="192"/>
        <v/>
      </c>
      <c r="AL921" s="72" t="str">
        <f t="shared" si="193"/>
        <v/>
      </c>
      <c r="AM921" s="71" t="str">
        <f t="shared" si="194"/>
        <v/>
      </c>
    </row>
    <row r="922" spans="2:39" ht="12.75" customHeight="1" thickBot="1">
      <c r="B922" s="79">
        <v>45054</v>
      </c>
      <c r="C922" s="78">
        <f>'2019 PSUI Customer Load'!C922+'2019 PSUI Customer Gen'!C922</f>
        <v>1124.105</v>
      </c>
      <c r="D922" s="78">
        <f>'2019 PSUI Customer Load'!D922+'2019 PSUI Customer Gen'!D922</f>
        <v>1112.7089999999998</v>
      </c>
      <c r="E922" s="78">
        <f>'2019 PSUI Customer Load'!E922+'2019 PSUI Customer Gen'!E922</f>
        <v>1125.6309999999999</v>
      </c>
      <c r="F922" s="78">
        <f>'2019 PSUI Customer Load'!F922+'2019 PSUI Customer Gen'!F922</f>
        <v>1149.2269999999999</v>
      </c>
      <c r="G922" s="78">
        <f>'2019 PSUI Customer Load'!G922+'2019 PSUI Customer Gen'!G922</f>
        <v>1165.3680000000002</v>
      </c>
      <c r="H922" s="78">
        <f>'2019 PSUI Customer Load'!H922+'2019 PSUI Customer Gen'!H922</f>
        <v>1185.1699999999998</v>
      </c>
      <c r="I922" s="78">
        <f>'2019 PSUI Customer Load'!I922+'2019 PSUI Customer Gen'!I922</f>
        <v>1293.2450000000001</v>
      </c>
      <c r="J922" s="78">
        <f>'2019 PSUI Customer Load'!J922+'2019 PSUI Customer Gen'!J922</f>
        <v>1321.193</v>
      </c>
      <c r="K922" s="78">
        <f>'2019 PSUI Customer Load'!K922+'2019 PSUI Customer Gen'!K922</f>
        <v>1576.1370000000002</v>
      </c>
      <c r="L922" s="78">
        <f>'2019 PSUI Customer Load'!L922+'2019 PSUI Customer Gen'!L922</f>
        <v>1624.529</v>
      </c>
      <c r="M922" s="78">
        <f>'2019 PSUI Customer Load'!M922+'2019 PSUI Customer Gen'!M922</f>
        <v>1621.4059999999999</v>
      </c>
      <c r="N922" s="78">
        <f>'2019 PSUI Customer Load'!N922+'2019 PSUI Customer Gen'!N922</f>
        <v>1612.9770000000001</v>
      </c>
      <c r="O922" s="78">
        <f>'2019 PSUI Customer Load'!O922+'2019 PSUI Customer Gen'!O922</f>
        <v>1625.2739999999999</v>
      </c>
      <c r="P922" s="78">
        <f>'2019 PSUI Customer Load'!P922+'2019 PSUI Customer Gen'!P922</f>
        <v>1615.9849999999999</v>
      </c>
      <c r="Q922" s="78">
        <f>'2019 PSUI Customer Load'!Q922+'2019 PSUI Customer Gen'!Q922</f>
        <v>1633.633</v>
      </c>
      <c r="R922" s="78">
        <f>'2019 PSUI Customer Load'!R922+'2019 PSUI Customer Gen'!R922</f>
        <v>1595.163</v>
      </c>
      <c r="S922" s="78">
        <f>'2019 PSUI Customer Load'!S922+'2019 PSUI Customer Gen'!S922</f>
        <v>1519.4580000000001</v>
      </c>
      <c r="T922" s="78">
        <f>'2019 PSUI Customer Load'!T922+'2019 PSUI Customer Gen'!T922</f>
        <v>1473.704</v>
      </c>
      <c r="U922" s="78">
        <f>'2019 PSUI Customer Load'!U922+'2019 PSUI Customer Gen'!U922</f>
        <v>1434.4169999999999</v>
      </c>
      <c r="V922" s="78">
        <f>'2019 PSUI Customer Load'!V922+'2019 PSUI Customer Gen'!V922</f>
        <v>1399.175</v>
      </c>
      <c r="W922" s="78">
        <f>'2019 PSUI Customer Load'!W922+'2019 PSUI Customer Gen'!W922</f>
        <v>1411.4289999999999</v>
      </c>
      <c r="X922" s="78">
        <f>'2019 PSUI Customer Load'!X922+'2019 PSUI Customer Gen'!X922</f>
        <v>1379.51</v>
      </c>
      <c r="Y922" s="78">
        <f>'2019 PSUI Customer Load'!Y922+'2019 PSUI Customer Gen'!Y922</f>
        <v>1301.3910000000001</v>
      </c>
      <c r="Z922" s="78">
        <f>'2019 PSUI Customer Load'!Z922+'2019 PSUI Customer Gen'!Z922</f>
        <v>1258.1490000000001</v>
      </c>
      <c r="AA922" s="86">
        <f t="shared" si="182"/>
        <v>1633.633</v>
      </c>
      <c r="AB922" s="77">
        <f t="shared" si="183"/>
        <v>2023</v>
      </c>
      <c r="AC922" s="76">
        <f t="shared" si="184"/>
        <v>5</v>
      </c>
      <c r="AD922" s="76" t="str">
        <f t="shared" si="185"/>
        <v/>
      </c>
      <c r="AE922" s="76" t="str">
        <f t="shared" si="186"/>
        <v/>
      </c>
      <c r="AF922" s="74">
        <f t="shared" si="187"/>
        <v>1633.633</v>
      </c>
      <c r="AG922" s="75" t="str">
        <f t="shared" si="188"/>
        <v>15:00</v>
      </c>
      <c r="AH922" s="74">
        <f t="shared" si="189"/>
        <v>35192.618000000002</v>
      </c>
      <c r="AI922" s="73" t="str">
        <f t="shared" si="190"/>
        <v/>
      </c>
      <c r="AJ922" s="73" t="str">
        <f t="shared" si="191"/>
        <v/>
      </c>
      <c r="AK922" s="73" t="str">
        <f t="shared" si="192"/>
        <v/>
      </c>
      <c r="AL922" s="72" t="str">
        <f t="shared" si="193"/>
        <v/>
      </c>
      <c r="AM922" s="71" t="str">
        <f t="shared" si="194"/>
        <v/>
      </c>
    </row>
    <row r="923" spans="2:39" ht="12.75" customHeight="1" thickBot="1">
      <c r="B923" s="79">
        <v>45055</v>
      </c>
      <c r="C923" s="78">
        <f>'2019 PSUI Customer Load'!C923+'2019 PSUI Customer Gen'!C923</f>
        <v>1167.098</v>
      </c>
      <c r="D923" s="78">
        <f>'2019 PSUI Customer Load'!D923+'2019 PSUI Customer Gen'!D923</f>
        <v>1133.8050000000001</v>
      </c>
      <c r="E923" s="78">
        <f>'2019 PSUI Customer Load'!E923+'2019 PSUI Customer Gen'!E923</f>
        <v>1137.44</v>
      </c>
      <c r="F923" s="78">
        <f>'2019 PSUI Customer Load'!F923+'2019 PSUI Customer Gen'!F923</f>
        <v>1141.6469999999999</v>
      </c>
      <c r="G923" s="78">
        <f>'2019 PSUI Customer Load'!G923+'2019 PSUI Customer Gen'!G923</f>
        <v>1159.1990000000001</v>
      </c>
      <c r="H923" s="78">
        <f>'2019 PSUI Customer Load'!H923+'2019 PSUI Customer Gen'!H923</f>
        <v>1187.9159999999999</v>
      </c>
      <c r="I923" s="78">
        <f>'2019 PSUI Customer Load'!I923+'2019 PSUI Customer Gen'!I923</f>
        <v>1292.153</v>
      </c>
      <c r="J923" s="78">
        <f>'2019 PSUI Customer Load'!J923+'2019 PSUI Customer Gen'!J923</f>
        <v>1326.5980000000002</v>
      </c>
      <c r="K923" s="78">
        <f>'2019 PSUI Customer Load'!K923+'2019 PSUI Customer Gen'!K923</f>
        <v>1363.6569999999999</v>
      </c>
      <c r="L923" s="78">
        <f>'2019 PSUI Customer Load'!L923+'2019 PSUI Customer Gen'!L923</f>
        <v>1540.0600000000002</v>
      </c>
      <c r="M923" s="78">
        <f>'2019 PSUI Customer Load'!M923+'2019 PSUI Customer Gen'!M923</f>
        <v>1601.1309999999999</v>
      </c>
      <c r="N923" s="78">
        <f>'2019 PSUI Customer Load'!N923+'2019 PSUI Customer Gen'!N923</f>
        <v>1620.636</v>
      </c>
      <c r="O923" s="78">
        <f>'2019 PSUI Customer Load'!O923+'2019 PSUI Customer Gen'!O923</f>
        <v>1602.145</v>
      </c>
      <c r="P923" s="78">
        <f>'2019 PSUI Customer Load'!P923+'2019 PSUI Customer Gen'!P923</f>
        <v>1607.5610000000001</v>
      </c>
      <c r="Q923" s="78">
        <f>'2019 PSUI Customer Load'!Q923+'2019 PSUI Customer Gen'!Q923</f>
        <v>1603.8000000000002</v>
      </c>
      <c r="R923" s="78">
        <f>'2019 PSUI Customer Load'!R923+'2019 PSUI Customer Gen'!R923</f>
        <v>1569.625</v>
      </c>
      <c r="S923" s="78">
        <f>'2019 PSUI Customer Load'!S923+'2019 PSUI Customer Gen'!S923</f>
        <v>1508.133</v>
      </c>
      <c r="T923" s="78">
        <f>'2019 PSUI Customer Load'!T923+'2019 PSUI Customer Gen'!T923</f>
        <v>1457.7629999999999</v>
      </c>
      <c r="U923" s="78">
        <f>'2019 PSUI Customer Load'!U923+'2019 PSUI Customer Gen'!U923</f>
        <v>1420.6890000000001</v>
      </c>
      <c r="V923" s="78">
        <f>'2019 PSUI Customer Load'!V923+'2019 PSUI Customer Gen'!V923</f>
        <v>1405.23</v>
      </c>
      <c r="W923" s="78">
        <f>'2019 PSUI Customer Load'!W923+'2019 PSUI Customer Gen'!W923</f>
        <v>1410.998</v>
      </c>
      <c r="X923" s="78">
        <f>'2019 PSUI Customer Load'!X923+'2019 PSUI Customer Gen'!X923</f>
        <v>1291.617</v>
      </c>
      <c r="Y923" s="78">
        <f>'2019 PSUI Customer Load'!Y923+'2019 PSUI Customer Gen'!Y923</f>
        <v>1253.56</v>
      </c>
      <c r="Z923" s="78">
        <f>'2019 PSUI Customer Load'!Z923+'2019 PSUI Customer Gen'!Z923</f>
        <v>1142.6020000000001</v>
      </c>
      <c r="AA923" s="86">
        <f t="shared" ref="AA923:AA986" si="195">MAX(C923:Z923)</f>
        <v>1620.636</v>
      </c>
      <c r="AB923" s="77">
        <f t="shared" ref="AB923:AB986" si="196">YEAR(B923)</f>
        <v>2023</v>
      </c>
      <c r="AC923" s="76">
        <f t="shared" ref="AC923:AC986" si="197">MONTH(B923)</f>
        <v>5</v>
      </c>
      <c r="AD923" s="76" t="str">
        <f t="shared" ref="AD923:AD986" si="198">IF(AE923="","",AB923&amp;"-"&amp;AE923)</f>
        <v/>
      </c>
      <c r="AE923" s="76" t="str">
        <f t="shared" ref="AE923:AE986" si="199">IF(DAY(B923+1)=1,AC923,"")</f>
        <v/>
      </c>
      <c r="AF923" s="74">
        <f t="shared" ref="AF923:AF986" si="200">MAX(C923:AA923)</f>
        <v>1620.636</v>
      </c>
      <c r="AG923" s="75" t="str">
        <f t="shared" ref="AG923:AG986" si="201">INDEX($C$2:$Z$2,MATCH(AF923,C923:Z923,0))</f>
        <v>12:00</v>
      </c>
      <c r="AH923" s="74">
        <f t="shared" ref="AH923:AH986" si="202">SUM(C923:AA923)</f>
        <v>34565.698999999993</v>
      </c>
      <c r="AI923" s="73" t="str">
        <f t="shared" ref="AI923:AI986" si="203">IF(AE923&lt;&gt;"",SUMIFS(AF:AF,AC:AC,AC923,AB:AB,AB923),"")</f>
        <v/>
      </c>
      <c r="AJ923" s="73" t="str">
        <f t="shared" ref="AJ923:AJ986" si="204">IF(AI923="","",_xlfn.MAXIFS(AF:AF,AC:AC,AC923,AB:AB,AB923))</f>
        <v/>
      </c>
      <c r="AK923" s="73" t="str">
        <f t="shared" ref="AK923:AK986" si="205">IF(AI923="","",_xlfn.MAXIFS(AH:AH,AC:AC,AC923,AB:AB,AB923))</f>
        <v/>
      </c>
      <c r="AL923" s="72" t="str">
        <f t="shared" ref="AL923:AL986" si="206">IF(AI923&lt;&gt;"",INDEX(B:B,MATCH(AJ923,AF:AF,0)),"")</f>
        <v/>
      </c>
      <c r="AM923" s="71" t="str">
        <f t="shared" ref="AM923:AM986" si="207">IF(AI923&lt;&gt;"",INDEX(AG:AG,MATCH(AJ923,AF:AF,0)),"")</f>
        <v/>
      </c>
    </row>
    <row r="924" spans="2:39" ht="12.75" customHeight="1" thickBot="1">
      <c r="B924" s="79">
        <v>45056</v>
      </c>
      <c r="C924" s="78">
        <f>'2019 PSUI Customer Load'!C924+'2019 PSUI Customer Gen'!C924</f>
        <v>1130.1319999999998</v>
      </c>
      <c r="D924" s="78">
        <f>'2019 PSUI Customer Load'!D924+'2019 PSUI Customer Gen'!D924</f>
        <v>1126.961</v>
      </c>
      <c r="E924" s="78">
        <f>'2019 PSUI Customer Load'!E924+'2019 PSUI Customer Gen'!E924</f>
        <v>1123.568</v>
      </c>
      <c r="F924" s="78">
        <f>'2019 PSUI Customer Load'!F924+'2019 PSUI Customer Gen'!F924</f>
        <v>1144.048</v>
      </c>
      <c r="G924" s="78">
        <f>'2019 PSUI Customer Load'!G924+'2019 PSUI Customer Gen'!G924</f>
        <v>1163.114</v>
      </c>
      <c r="H924" s="78">
        <f>'2019 PSUI Customer Load'!H924+'2019 PSUI Customer Gen'!H924</f>
        <v>1199.8680000000002</v>
      </c>
      <c r="I924" s="78">
        <f>'2019 PSUI Customer Load'!I924+'2019 PSUI Customer Gen'!I924</f>
        <v>1310.57</v>
      </c>
      <c r="J924" s="78">
        <f>'2019 PSUI Customer Load'!J924+'2019 PSUI Customer Gen'!J924</f>
        <v>1342.519</v>
      </c>
      <c r="K924" s="78">
        <f>'2019 PSUI Customer Load'!K924+'2019 PSUI Customer Gen'!K924</f>
        <v>1534.2920000000001</v>
      </c>
      <c r="L924" s="78">
        <f>'2019 PSUI Customer Load'!L924+'2019 PSUI Customer Gen'!L924</f>
        <v>1683.299</v>
      </c>
      <c r="M924" s="78">
        <f>'2019 PSUI Customer Load'!M924+'2019 PSUI Customer Gen'!M924</f>
        <v>1519.703</v>
      </c>
      <c r="N924" s="78">
        <f>'2019 PSUI Customer Load'!N924+'2019 PSUI Customer Gen'!N924</f>
        <v>1762.28</v>
      </c>
      <c r="O924" s="78">
        <f>'2019 PSUI Customer Load'!O924+'2019 PSUI Customer Gen'!O924</f>
        <v>1747.45</v>
      </c>
      <c r="P924" s="78">
        <f>'2019 PSUI Customer Load'!P924+'2019 PSUI Customer Gen'!P924</f>
        <v>1860.5630000000001</v>
      </c>
      <c r="Q924" s="78">
        <f>'2019 PSUI Customer Load'!Q924+'2019 PSUI Customer Gen'!Q924</f>
        <v>1788.2339999999999</v>
      </c>
      <c r="R924" s="78">
        <f>'2019 PSUI Customer Load'!R924+'2019 PSUI Customer Gen'!R924</f>
        <v>1770.2750000000001</v>
      </c>
      <c r="S924" s="78">
        <f>'2019 PSUI Customer Load'!S924+'2019 PSUI Customer Gen'!S924</f>
        <v>1702.877</v>
      </c>
      <c r="T924" s="78">
        <f>'2019 PSUI Customer Load'!T924+'2019 PSUI Customer Gen'!T924</f>
        <v>1657.4850000000001</v>
      </c>
      <c r="U924" s="78">
        <f>'2019 PSUI Customer Load'!U924+'2019 PSUI Customer Gen'!U924</f>
        <v>1617.998</v>
      </c>
      <c r="V924" s="78">
        <f>'2019 PSUI Customer Load'!V924+'2019 PSUI Customer Gen'!V924</f>
        <v>1584.7820000000002</v>
      </c>
      <c r="W924" s="78">
        <f>'2019 PSUI Customer Load'!W924+'2019 PSUI Customer Gen'!W924</f>
        <v>1536.396</v>
      </c>
      <c r="X924" s="78">
        <f>'2019 PSUI Customer Load'!X924+'2019 PSUI Customer Gen'!X924</f>
        <v>1494.521</v>
      </c>
      <c r="Y924" s="78">
        <f>'2019 PSUI Customer Load'!Y924+'2019 PSUI Customer Gen'!Y924</f>
        <v>1479.557</v>
      </c>
      <c r="Z924" s="78">
        <f>'2019 PSUI Customer Load'!Z924+'2019 PSUI Customer Gen'!Z924</f>
        <v>1422.846</v>
      </c>
      <c r="AA924" s="86">
        <f t="shared" si="195"/>
        <v>1860.5630000000001</v>
      </c>
      <c r="AB924" s="77">
        <f t="shared" si="196"/>
        <v>2023</v>
      </c>
      <c r="AC924" s="76">
        <f t="shared" si="197"/>
        <v>5</v>
      </c>
      <c r="AD924" s="76" t="str">
        <f t="shared" si="198"/>
        <v/>
      </c>
      <c r="AE924" s="76" t="str">
        <f t="shared" si="199"/>
        <v/>
      </c>
      <c r="AF924" s="74">
        <f t="shared" si="200"/>
        <v>1860.5630000000001</v>
      </c>
      <c r="AG924" s="75" t="str">
        <f t="shared" si="201"/>
        <v>14:00</v>
      </c>
      <c r="AH924" s="74">
        <f t="shared" si="202"/>
        <v>37563.900999999998</v>
      </c>
      <c r="AI924" s="73" t="str">
        <f t="shared" si="203"/>
        <v/>
      </c>
      <c r="AJ924" s="73" t="str">
        <f t="shared" si="204"/>
        <v/>
      </c>
      <c r="AK924" s="73" t="str">
        <f t="shared" si="205"/>
        <v/>
      </c>
      <c r="AL924" s="72" t="str">
        <f t="shared" si="206"/>
        <v/>
      </c>
      <c r="AM924" s="71" t="str">
        <f t="shared" si="207"/>
        <v/>
      </c>
    </row>
    <row r="925" spans="2:39" ht="12.75" customHeight="1" thickBot="1">
      <c r="B925" s="79">
        <v>45057</v>
      </c>
      <c r="C925" s="78">
        <f>'2019 PSUI Customer Load'!C925+'2019 PSUI Customer Gen'!C925</f>
        <v>1365.0619999999999</v>
      </c>
      <c r="D925" s="78">
        <f>'2019 PSUI Customer Load'!D925+'2019 PSUI Customer Gen'!D925</f>
        <v>1347.6949999999999</v>
      </c>
      <c r="E925" s="78">
        <f>'2019 PSUI Customer Load'!E925+'2019 PSUI Customer Gen'!E925</f>
        <v>1360.114</v>
      </c>
      <c r="F925" s="78">
        <f>'2019 PSUI Customer Load'!F925+'2019 PSUI Customer Gen'!F925</f>
        <v>1362.213</v>
      </c>
      <c r="G925" s="78">
        <f>'2019 PSUI Customer Load'!G925+'2019 PSUI Customer Gen'!G925</f>
        <v>1258.354</v>
      </c>
      <c r="H925" s="78">
        <f>'2019 PSUI Customer Load'!H925+'2019 PSUI Customer Gen'!H925</f>
        <v>1202.164</v>
      </c>
      <c r="I925" s="78">
        <f>'2019 PSUI Customer Load'!I925+'2019 PSUI Customer Gen'!I925</f>
        <v>1455.4880000000001</v>
      </c>
      <c r="J925" s="78">
        <f>'2019 PSUI Customer Load'!J925+'2019 PSUI Customer Gen'!J925</f>
        <v>1669.6020000000001</v>
      </c>
      <c r="K925" s="78">
        <f>'2019 PSUI Customer Load'!K925+'2019 PSUI Customer Gen'!K925</f>
        <v>1714.296</v>
      </c>
      <c r="L925" s="78">
        <f>'2019 PSUI Customer Load'!L925+'2019 PSUI Customer Gen'!L925</f>
        <v>1835.3330000000001</v>
      </c>
      <c r="M925" s="78">
        <f>'2019 PSUI Customer Load'!M925+'2019 PSUI Customer Gen'!M925</f>
        <v>1877.654</v>
      </c>
      <c r="N925" s="78">
        <f>'2019 PSUI Customer Load'!N925+'2019 PSUI Customer Gen'!N925</f>
        <v>1884.943</v>
      </c>
      <c r="O925" s="78">
        <f>'2019 PSUI Customer Load'!O925+'2019 PSUI Customer Gen'!O925</f>
        <v>1926.9580000000001</v>
      </c>
      <c r="P925" s="78">
        <f>'2019 PSUI Customer Load'!P925+'2019 PSUI Customer Gen'!P925</f>
        <v>1917.741</v>
      </c>
      <c r="Q925" s="78">
        <f>'2019 PSUI Customer Load'!Q925+'2019 PSUI Customer Gen'!Q925</f>
        <v>1913.809</v>
      </c>
      <c r="R925" s="78">
        <f>'2019 PSUI Customer Load'!R925+'2019 PSUI Customer Gen'!R925</f>
        <v>1889.6350000000002</v>
      </c>
      <c r="S925" s="78">
        <f>'2019 PSUI Customer Load'!S925+'2019 PSUI Customer Gen'!S925</f>
        <v>1801.3489999999999</v>
      </c>
      <c r="T925" s="78">
        <f>'2019 PSUI Customer Load'!T925+'2019 PSUI Customer Gen'!T925</f>
        <v>1740.9140000000002</v>
      </c>
      <c r="U925" s="78">
        <f>'2019 PSUI Customer Load'!U925+'2019 PSUI Customer Gen'!U925</f>
        <v>1695.9740000000002</v>
      </c>
      <c r="V925" s="78">
        <f>'2019 PSUI Customer Load'!V925+'2019 PSUI Customer Gen'!V925</f>
        <v>1663.9169999999999</v>
      </c>
      <c r="W925" s="78">
        <f>'2019 PSUI Customer Load'!W925+'2019 PSUI Customer Gen'!W925</f>
        <v>1635.1379999999999</v>
      </c>
      <c r="X925" s="78">
        <f>'2019 PSUI Customer Load'!X925+'2019 PSUI Customer Gen'!X925</f>
        <v>1603.269</v>
      </c>
      <c r="Y925" s="78">
        <f>'2019 PSUI Customer Load'!Y925+'2019 PSUI Customer Gen'!Y925</f>
        <v>1559.097</v>
      </c>
      <c r="Z925" s="78">
        <f>'2019 PSUI Customer Load'!Z925+'2019 PSUI Customer Gen'!Z925</f>
        <v>1542.4970000000001</v>
      </c>
      <c r="AA925" s="86">
        <f t="shared" si="195"/>
        <v>1926.9580000000001</v>
      </c>
      <c r="AB925" s="77">
        <f t="shared" si="196"/>
        <v>2023</v>
      </c>
      <c r="AC925" s="76">
        <f t="shared" si="197"/>
        <v>5</v>
      </c>
      <c r="AD925" s="76" t="str">
        <f t="shared" si="198"/>
        <v/>
      </c>
      <c r="AE925" s="76" t="str">
        <f t="shared" si="199"/>
        <v/>
      </c>
      <c r="AF925" s="74">
        <f t="shared" si="200"/>
        <v>1926.9580000000001</v>
      </c>
      <c r="AG925" s="75" t="str">
        <f t="shared" si="201"/>
        <v>13:00</v>
      </c>
      <c r="AH925" s="74">
        <f t="shared" si="202"/>
        <v>41150.174000000006</v>
      </c>
      <c r="AI925" s="73" t="str">
        <f t="shared" si="203"/>
        <v/>
      </c>
      <c r="AJ925" s="73" t="str">
        <f t="shared" si="204"/>
        <v/>
      </c>
      <c r="AK925" s="73" t="str">
        <f t="shared" si="205"/>
        <v/>
      </c>
      <c r="AL925" s="72" t="str">
        <f t="shared" si="206"/>
        <v/>
      </c>
      <c r="AM925" s="71" t="str">
        <f t="shared" si="207"/>
        <v/>
      </c>
    </row>
    <row r="926" spans="2:39" ht="12.75" customHeight="1" thickBot="1">
      <c r="B926" s="79">
        <v>45058</v>
      </c>
      <c r="C926" s="78">
        <f>'2019 PSUI Customer Load'!C926+'2019 PSUI Customer Gen'!C926</f>
        <v>1522.2070000000001</v>
      </c>
      <c r="D926" s="78">
        <f>'2019 PSUI Customer Load'!D926+'2019 PSUI Customer Gen'!D926</f>
        <v>1509.2049999999999</v>
      </c>
      <c r="E926" s="78">
        <f>'2019 PSUI Customer Load'!E926+'2019 PSUI Customer Gen'!E926</f>
        <v>1447.424</v>
      </c>
      <c r="F926" s="78">
        <f>'2019 PSUI Customer Load'!F926+'2019 PSUI Customer Gen'!F926</f>
        <v>1418.3210000000001</v>
      </c>
      <c r="G926" s="78">
        <f>'2019 PSUI Customer Load'!G926+'2019 PSUI Customer Gen'!G926</f>
        <v>1428.354</v>
      </c>
      <c r="H926" s="78">
        <f>'2019 PSUI Customer Load'!H926+'2019 PSUI Customer Gen'!H926</f>
        <v>1448.7570000000001</v>
      </c>
      <c r="I926" s="78">
        <f>'2019 PSUI Customer Load'!I926+'2019 PSUI Customer Gen'!I926</f>
        <v>1555.9309999999998</v>
      </c>
      <c r="J926" s="78">
        <f>'2019 PSUI Customer Load'!J926+'2019 PSUI Customer Gen'!J926</f>
        <v>1739.6590000000001</v>
      </c>
      <c r="K926" s="78">
        <f>'2019 PSUI Customer Load'!K926+'2019 PSUI Customer Gen'!K926</f>
        <v>1801.8810000000001</v>
      </c>
      <c r="L926" s="78">
        <f>'2019 PSUI Customer Load'!L926+'2019 PSUI Customer Gen'!L926</f>
        <v>1880.9549999999999</v>
      </c>
      <c r="M926" s="78">
        <f>'2019 PSUI Customer Load'!M926+'2019 PSUI Customer Gen'!M926</f>
        <v>1911.08</v>
      </c>
      <c r="N926" s="78">
        <f>'2019 PSUI Customer Load'!N926+'2019 PSUI Customer Gen'!N926</f>
        <v>1913.2460000000001</v>
      </c>
      <c r="O926" s="78">
        <f>'2019 PSUI Customer Load'!O926+'2019 PSUI Customer Gen'!O926</f>
        <v>1931.519</v>
      </c>
      <c r="P926" s="78">
        <f>'2019 PSUI Customer Load'!P926+'2019 PSUI Customer Gen'!P926</f>
        <v>1927.0309999999999</v>
      </c>
      <c r="Q926" s="78">
        <f>'2019 PSUI Customer Load'!Q926+'2019 PSUI Customer Gen'!Q926</f>
        <v>1926.768</v>
      </c>
      <c r="R926" s="78">
        <f>'2019 PSUI Customer Load'!R926+'2019 PSUI Customer Gen'!R926</f>
        <v>1872.6409999999998</v>
      </c>
      <c r="S926" s="78">
        <f>'2019 PSUI Customer Load'!S926+'2019 PSUI Customer Gen'!S926</f>
        <v>1798.2710000000002</v>
      </c>
      <c r="T926" s="78">
        <f>'2019 PSUI Customer Load'!T926+'2019 PSUI Customer Gen'!T926</f>
        <v>1746.489</v>
      </c>
      <c r="U926" s="78">
        <f>'2019 PSUI Customer Load'!U926+'2019 PSUI Customer Gen'!U926</f>
        <v>1726.7919999999999</v>
      </c>
      <c r="V926" s="78">
        <f>'2019 PSUI Customer Load'!V926+'2019 PSUI Customer Gen'!V926</f>
        <v>1697.7239999999999</v>
      </c>
      <c r="W926" s="78">
        <f>'2019 PSUI Customer Load'!W926+'2019 PSUI Customer Gen'!W926</f>
        <v>1671.117</v>
      </c>
      <c r="X926" s="78">
        <f>'2019 PSUI Customer Load'!X926+'2019 PSUI Customer Gen'!X926</f>
        <v>1635.0239999999999</v>
      </c>
      <c r="Y926" s="78">
        <f>'2019 PSUI Customer Load'!Y926+'2019 PSUI Customer Gen'!Y926</f>
        <v>1595.7049999999999</v>
      </c>
      <c r="Z926" s="78">
        <f>'2019 PSUI Customer Load'!Z926+'2019 PSUI Customer Gen'!Z926</f>
        <v>1561.3879999999999</v>
      </c>
      <c r="AA926" s="86">
        <f t="shared" si="195"/>
        <v>1931.519</v>
      </c>
      <c r="AB926" s="77">
        <f t="shared" si="196"/>
        <v>2023</v>
      </c>
      <c r="AC926" s="76">
        <f t="shared" si="197"/>
        <v>5</v>
      </c>
      <c r="AD926" s="76" t="str">
        <f t="shared" si="198"/>
        <v/>
      </c>
      <c r="AE926" s="76" t="str">
        <f t="shared" si="199"/>
        <v/>
      </c>
      <c r="AF926" s="74">
        <f t="shared" si="200"/>
        <v>1931.519</v>
      </c>
      <c r="AG926" s="75" t="str">
        <f t="shared" si="201"/>
        <v>13:00</v>
      </c>
      <c r="AH926" s="74">
        <f t="shared" si="202"/>
        <v>42599.007999999994</v>
      </c>
      <c r="AI926" s="73" t="str">
        <f t="shared" si="203"/>
        <v/>
      </c>
      <c r="AJ926" s="73" t="str">
        <f t="shared" si="204"/>
        <v/>
      </c>
      <c r="AK926" s="73" t="str">
        <f t="shared" si="205"/>
        <v/>
      </c>
      <c r="AL926" s="72" t="str">
        <f t="shared" si="206"/>
        <v/>
      </c>
      <c r="AM926" s="71" t="str">
        <f t="shared" si="207"/>
        <v/>
      </c>
    </row>
    <row r="927" spans="2:39" ht="12.75" customHeight="1" thickBot="1">
      <c r="B927" s="79">
        <v>45059</v>
      </c>
      <c r="C927" s="78">
        <f>'2019 PSUI Customer Load'!C927+'2019 PSUI Customer Gen'!C927</f>
        <v>1533.9780000000001</v>
      </c>
      <c r="D927" s="78">
        <f>'2019 PSUI Customer Load'!D927+'2019 PSUI Customer Gen'!D927</f>
        <v>1474.3110000000001</v>
      </c>
      <c r="E927" s="78">
        <f>'2019 PSUI Customer Load'!E927+'2019 PSUI Customer Gen'!E927</f>
        <v>1431.9009999999998</v>
      </c>
      <c r="F927" s="78">
        <f>'2019 PSUI Customer Load'!F927+'2019 PSUI Customer Gen'!F927</f>
        <v>1421.9770000000001</v>
      </c>
      <c r="G927" s="78">
        <f>'2019 PSUI Customer Load'!G927+'2019 PSUI Customer Gen'!G927</f>
        <v>1428.6970000000001</v>
      </c>
      <c r="H927" s="78">
        <f>'2019 PSUI Customer Load'!H927+'2019 PSUI Customer Gen'!H927</f>
        <v>1451.0169999999998</v>
      </c>
      <c r="I927" s="78">
        <f>'2019 PSUI Customer Load'!I927+'2019 PSUI Customer Gen'!I927</f>
        <v>1518.991</v>
      </c>
      <c r="J927" s="78">
        <f>'2019 PSUI Customer Load'!J927+'2019 PSUI Customer Gen'!J927</f>
        <v>1552.9540000000002</v>
      </c>
      <c r="K927" s="78">
        <f>'2019 PSUI Customer Load'!K927+'2019 PSUI Customer Gen'!K927</f>
        <v>1582.2059999999999</v>
      </c>
      <c r="L927" s="78">
        <f>'2019 PSUI Customer Load'!L927+'2019 PSUI Customer Gen'!L927</f>
        <v>1672.846</v>
      </c>
      <c r="M927" s="78">
        <f>'2019 PSUI Customer Load'!M927+'2019 PSUI Customer Gen'!M927</f>
        <v>1703.0629999999999</v>
      </c>
      <c r="N927" s="78">
        <f>'2019 PSUI Customer Load'!N927+'2019 PSUI Customer Gen'!N927</f>
        <v>1691.1860000000001</v>
      </c>
      <c r="O927" s="78">
        <f>'2019 PSUI Customer Load'!O927+'2019 PSUI Customer Gen'!O927</f>
        <v>1721.182</v>
      </c>
      <c r="P927" s="78">
        <f>'2019 PSUI Customer Load'!P927+'2019 PSUI Customer Gen'!P927</f>
        <v>1725.011</v>
      </c>
      <c r="Q927" s="78">
        <f>'2019 PSUI Customer Load'!Q927+'2019 PSUI Customer Gen'!Q927</f>
        <v>1736.1030000000001</v>
      </c>
      <c r="R927" s="78">
        <f>'2019 PSUI Customer Load'!R927+'2019 PSUI Customer Gen'!R927</f>
        <v>1727.7069999999999</v>
      </c>
      <c r="S927" s="78">
        <f>'2019 PSUI Customer Load'!S927+'2019 PSUI Customer Gen'!S927</f>
        <v>1677.4749999999999</v>
      </c>
      <c r="T927" s="78">
        <f>'2019 PSUI Customer Load'!T927+'2019 PSUI Customer Gen'!T927</f>
        <v>1631.52</v>
      </c>
      <c r="U927" s="78">
        <f>'2019 PSUI Customer Load'!U927+'2019 PSUI Customer Gen'!U927</f>
        <v>1587.7140000000002</v>
      </c>
      <c r="V927" s="78">
        <f>'2019 PSUI Customer Load'!V927+'2019 PSUI Customer Gen'!V927</f>
        <v>1543.7560000000001</v>
      </c>
      <c r="W927" s="78">
        <f>'2019 PSUI Customer Load'!W927+'2019 PSUI Customer Gen'!W927</f>
        <v>1517.3000000000002</v>
      </c>
      <c r="X927" s="78">
        <f>'2019 PSUI Customer Load'!X927+'2019 PSUI Customer Gen'!X927</f>
        <v>1435.52</v>
      </c>
      <c r="Y927" s="78">
        <f>'2019 PSUI Customer Load'!Y927+'2019 PSUI Customer Gen'!Y927</f>
        <v>1364.8779999999999</v>
      </c>
      <c r="Z927" s="78">
        <f>'2019 PSUI Customer Load'!Z927+'2019 PSUI Customer Gen'!Z927</f>
        <v>1342.9849999999999</v>
      </c>
      <c r="AA927" s="86">
        <f t="shared" si="195"/>
        <v>1736.1030000000001</v>
      </c>
      <c r="AB927" s="77">
        <f t="shared" si="196"/>
        <v>2023</v>
      </c>
      <c r="AC927" s="76">
        <f t="shared" si="197"/>
        <v>5</v>
      </c>
      <c r="AD927" s="76" t="str">
        <f t="shared" si="198"/>
        <v/>
      </c>
      <c r="AE927" s="76" t="str">
        <f t="shared" si="199"/>
        <v/>
      </c>
      <c r="AF927" s="74">
        <f t="shared" si="200"/>
        <v>1736.1030000000001</v>
      </c>
      <c r="AG927" s="75" t="str">
        <f t="shared" si="201"/>
        <v>15:00</v>
      </c>
      <c r="AH927" s="74">
        <f t="shared" si="202"/>
        <v>39210.380999999994</v>
      </c>
      <c r="AI927" s="73" t="str">
        <f t="shared" si="203"/>
        <v/>
      </c>
      <c r="AJ927" s="73" t="str">
        <f t="shared" si="204"/>
        <v/>
      </c>
      <c r="AK927" s="73" t="str">
        <f t="shared" si="205"/>
        <v/>
      </c>
      <c r="AL927" s="72" t="str">
        <f t="shared" si="206"/>
        <v/>
      </c>
      <c r="AM927" s="71" t="str">
        <f t="shared" si="207"/>
        <v/>
      </c>
    </row>
    <row r="928" spans="2:39" ht="12.75" customHeight="1" thickBot="1">
      <c r="B928" s="79">
        <v>45060</v>
      </c>
      <c r="C928" s="78">
        <f>'2019 PSUI Customer Load'!C928+'2019 PSUI Customer Gen'!C928</f>
        <v>1339.789</v>
      </c>
      <c r="D928" s="78">
        <f>'2019 PSUI Customer Load'!D928+'2019 PSUI Customer Gen'!D928</f>
        <v>1323.7890000000002</v>
      </c>
      <c r="E928" s="78">
        <f>'2019 PSUI Customer Load'!E928+'2019 PSUI Customer Gen'!E928</f>
        <v>1278.8969999999999</v>
      </c>
      <c r="F928" s="78">
        <f>'2019 PSUI Customer Load'!F928+'2019 PSUI Customer Gen'!F928</f>
        <v>1109.299</v>
      </c>
      <c r="G928" s="78">
        <f>'2019 PSUI Customer Load'!G928+'2019 PSUI Customer Gen'!G928</f>
        <v>1122.3109999999999</v>
      </c>
      <c r="H928" s="78">
        <f>'2019 PSUI Customer Load'!H928+'2019 PSUI Customer Gen'!H928</f>
        <v>1123.0219999999999</v>
      </c>
      <c r="I928" s="78">
        <f>'2019 PSUI Customer Load'!I928+'2019 PSUI Customer Gen'!I928</f>
        <v>1168.684</v>
      </c>
      <c r="J928" s="78">
        <f>'2019 PSUI Customer Load'!J928+'2019 PSUI Customer Gen'!J928</f>
        <v>1174.114</v>
      </c>
      <c r="K928" s="78">
        <f>'2019 PSUI Customer Load'!K928+'2019 PSUI Customer Gen'!K928</f>
        <v>1247.5239999999999</v>
      </c>
      <c r="L928" s="78">
        <f>'2019 PSUI Customer Load'!L928+'2019 PSUI Customer Gen'!L928</f>
        <v>1544.0429999999999</v>
      </c>
      <c r="M928" s="78">
        <f>'2019 PSUI Customer Load'!M928+'2019 PSUI Customer Gen'!M928</f>
        <v>1613.7860000000001</v>
      </c>
      <c r="N928" s="78">
        <f>'2019 PSUI Customer Load'!N928+'2019 PSUI Customer Gen'!N928</f>
        <v>1597.0430000000001</v>
      </c>
      <c r="O928" s="78">
        <f>'2019 PSUI Customer Load'!O928+'2019 PSUI Customer Gen'!O928</f>
        <v>1630.623</v>
      </c>
      <c r="P928" s="78">
        <f>'2019 PSUI Customer Load'!P928+'2019 PSUI Customer Gen'!P928</f>
        <v>1627.375</v>
      </c>
      <c r="Q928" s="78">
        <f>'2019 PSUI Customer Load'!Q928+'2019 PSUI Customer Gen'!Q928</f>
        <v>1614.51</v>
      </c>
      <c r="R928" s="78">
        <f>'2019 PSUI Customer Load'!R928+'2019 PSUI Customer Gen'!R928</f>
        <v>1607.2279999999998</v>
      </c>
      <c r="S928" s="78">
        <f>'2019 PSUI Customer Load'!S928+'2019 PSUI Customer Gen'!S928</f>
        <v>1549.818</v>
      </c>
      <c r="T928" s="78">
        <f>'2019 PSUI Customer Load'!T928+'2019 PSUI Customer Gen'!T928</f>
        <v>1528.2389999999998</v>
      </c>
      <c r="U928" s="78">
        <f>'2019 PSUI Customer Load'!U928+'2019 PSUI Customer Gen'!U928</f>
        <v>1505.7090000000001</v>
      </c>
      <c r="V928" s="78">
        <f>'2019 PSUI Customer Load'!V928+'2019 PSUI Customer Gen'!V928</f>
        <v>1500.365</v>
      </c>
      <c r="W928" s="78">
        <f>'2019 PSUI Customer Load'!W928+'2019 PSUI Customer Gen'!W928</f>
        <v>1474.307</v>
      </c>
      <c r="X928" s="78">
        <f>'2019 PSUI Customer Load'!X928+'2019 PSUI Customer Gen'!X928</f>
        <v>1379.972</v>
      </c>
      <c r="Y928" s="78">
        <f>'2019 PSUI Customer Load'!Y928+'2019 PSUI Customer Gen'!Y928</f>
        <v>1346.6759999999999</v>
      </c>
      <c r="Z928" s="78">
        <f>'2019 PSUI Customer Load'!Z928+'2019 PSUI Customer Gen'!Z928</f>
        <v>1244.9359999999999</v>
      </c>
      <c r="AA928" s="86">
        <f t="shared" si="195"/>
        <v>1630.623</v>
      </c>
      <c r="AB928" s="77">
        <f t="shared" si="196"/>
        <v>2023</v>
      </c>
      <c r="AC928" s="76">
        <f t="shared" si="197"/>
        <v>5</v>
      </c>
      <c r="AD928" s="76" t="str">
        <f t="shared" si="198"/>
        <v/>
      </c>
      <c r="AE928" s="76" t="str">
        <f t="shared" si="199"/>
        <v/>
      </c>
      <c r="AF928" s="74">
        <f t="shared" si="200"/>
        <v>1630.623</v>
      </c>
      <c r="AG928" s="75" t="str">
        <f t="shared" si="201"/>
        <v>13:00</v>
      </c>
      <c r="AH928" s="74">
        <f t="shared" si="202"/>
        <v>35282.682000000001</v>
      </c>
      <c r="AI928" s="73" t="str">
        <f t="shared" si="203"/>
        <v/>
      </c>
      <c r="AJ928" s="73" t="str">
        <f t="shared" si="204"/>
        <v/>
      </c>
      <c r="AK928" s="73" t="str">
        <f t="shared" si="205"/>
        <v/>
      </c>
      <c r="AL928" s="72" t="str">
        <f t="shared" si="206"/>
        <v/>
      </c>
      <c r="AM928" s="71" t="str">
        <f t="shared" si="207"/>
        <v/>
      </c>
    </row>
    <row r="929" spans="2:39" ht="12.75" customHeight="1" thickBot="1">
      <c r="B929" s="79">
        <v>45061</v>
      </c>
      <c r="C929" s="78">
        <f>'2019 PSUI Customer Load'!C929+'2019 PSUI Customer Gen'!C929</f>
        <v>1126.5430000000001</v>
      </c>
      <c r="D929" s="78">
        <f>'2019 PSUI Customer Load'!D929+'2019 PSUI Customer Gen'!D929</f>
        <v>1130.0339999999999</v>
      </c>
      <c r="E929" s="78">
        <f>'2019 PSUI Customer Load'!E929+'2019 PSUI Customer Gen'!E929</f>
        <v>1131.0120000000002</v>
      </c>
      <c r="F929" s="78">
        <f>'2019 PSUI Customer Load'!F929+'2019 PSUI Customer Gen'!F929</f>
        <v>1161.4679999999998</v>
      </c>
      <c r="G929" s="78">
        <f>'2019 PSUI Customer Load'!G929+'2019 PSUI Customer Gen'!G929</f>
        <v>1157.2080000000001</v>
      </c>
      <c r="H929" s="78">
        <f>'2019 PSUI Customer Load'!H929+'2019 PSUI Customer Gen'!H929</f>
        <v>1179.384</v>
      </c>
      <c r="I929" s="78">
        <f>'2019 PSUI Customer Load'!I929+'2019 PSUI Customer Gen'!I929</f>
        <v>1261.9769999999999</v>
      </c>
      <c r="J929" s="78">
        <f>'2019 PSUI Customer Load'!J929+'2019 PSUI Customer Gen'!J929</f>
        <v>1387.335</v>
      </c>
      <c r="K929" s="78">
        <f>'2019 PSUI Customer Load'!K929+'2019 PSUI Customer Gen'!K929</f>
        <v>1604.3700000000001</v>
      </c>
      <c r="L929" s="78">
        <f>'2019 PSUI Customer Load'!L929+'2019 PSUI Customer Gen'!L929</f>
        <v>1806.693</v>
      </c>
      <c r="M929" s="78">
        <f>'2019 PSUI Customer Load'!M929+'2019 PSUI Customer Gen'!M929</f>
        <v>1808.421</v>
      </c>
      <c r="N929" s="78">
        <f>'2019 PSUI Customer Load'!N929+'2019 PSUI Customer Gen'!N929</f>
        <v>1805.905</v>
      </c>
      <c r="O929" s="78">
        <f>'2019 PSUI Customer Load'!O929+'2019 PSUI Customer Gen'!O929</f>
        <v>1742.7570000000001</v>
      </c>
      <c r="P929" s="78">
        <f>'2019 PSUI Customer Load'!P929+'2019 PSUI Customer Gen'!P929</f>
        <v>1781.85</v>
      </c>
      <c r="Q929" s="78">
        <f>'2019 PSUI Customer Load'!Q929+'2019 PSUI Customer Gen'!Q929</f>
        <v>1791.76</v>
      </c>
      <c r="R929" s="78">
        <f>'2019 PSUI Customer Load'!R929+'2019 PSUI Customer Gen'!R929</f>
        <v>1729.14</v>
      </c>
      <c r="S929" s="78">
        <f>'2019 PSUI Customer Load'!S929+'2019 PSUI Customer Gen'!S929</f>
        <v>1651.65</v>
      </c>
      <c r="T929" s="78">
        <f>'2019 PSUI Customer Load'!T929+'2019 PSUI Customer Gen'!T929</f>
        <v>1606.61</v>
      </c>
      <c r="U929" s="78">
        <f>'2019 PSUI Customer Load'!U929+'2019 PSUI Customer Gen'!U929</f>
        <v>1559.53</v>
      </c>
      <c r="V929" s="78">
        <f>'2019 PSUI Customer Load'!V929+'2019 PSUI Customer Gen'!V929</f>
        <v>1504.06</v>
      </c>
      <c r="W929" s="78">
        <f>'2019 PSUI Customer Load'!W929+'2019 PSUI Customer Gen'!W929</f>
        <v>1491.28</v>
      </c>
      <c r="X929" s="78">
        <f>'2019 PSUI Customer Load'!X929+'2019 PSUI Customer Gen'!X929</f>
        <v>1461.78</v>
      </c>
      <c r="Y929" s="78">
        <f>'2019 PSUI Customer Load'!Y929+'2019 PSUI Customer Gen'!Y929</f>
        <v>1359.75</v>
      </c>
      <c r="Z929" s="78">
        <f>'2019 PSUI Customer Load'!Z929+'2019 PSUI Customer Gen'!Z929</f>
        <v>1344.14</v>
      </c>
      <c r="AA929" s="86">
        <f t="shared" si="195"/>
        <v>1808.421</v>
      </c>
      <c r="AB929" s="77">
        <f t="shared" si="196"/>
        <v>2023</v>
      </c>
      <c r="AC929" s="76">
        <f t="shared" si="197"/>
        <v>5</v>
      </c>
      <c r="AD929" s="76" t="str">
        <f t="shared" si="198"/>
        <v/>
      </c>
      <c r="AE929" s="76" t="str">
        <f t="shared" si="199"/>
        <v/>
      </c>
      <c r="AF929" s="74">
        <f t="shared" si="200"/>
        <v>1808.421</v>
      </c>
      <c r="AG929" s="75" t="str">
        <f t="shared" si="201"/>
        <v>11:00</v>
      </c>
      <c r="AH929" s="74">
        <f t="shared" si="202"/>
        <v>37393.078000000001</v>
      </c>
      <c r="AI929" s="73" t="str">
        <f t="shared" si="203"/>
        <v/>
      </c>
      <c r="AJ929" s="73" t="str">
        <f t="shared" si="204"/>
        <v/>
      </c>
      <c r="AK929" s="73" t="str">
        <f t="shared" si="205"/>
        <v/>
      </c>
      <c r="AL929" s="72" t="str">
        <f t="shared" si="206"/>
        <v/>
      </c>
      <c r="AM929" s="71" t="str">
        <f t="shared" si="207"/>
        <v/>
      </c>
    </row>
    <row r="930" spans="2:39" ht="12.75" customHeight="1" thickBot="1">
      <c r="B930" s="79">
        <v>45062</v>
      </c>
      <c r="C930" s="78">
        <f>'2019 PSUI Customer Load'!C930+'2019 PSUI Customer Gen'!C930</f>
        <v>1315.44</v>
      </c>
      <c r="D930" s="78">
        <f>'2019 PSUI Customer Load'!D930+'2019 PSUI Customer Gen'!D930</f>
        <v>1307.99</v>
      </c>
      <c r="E930" s="78">
        <f>'2019 PSUI Customer Load'!E930+'2019 PSUI Customer Gen'!E930</f>
        <v>1316</v>
      </c>
      <c r="F930" s="78">
        <f>'2019 PSUI Customer Load'!F930+'2019 PSUI Customer Gen'!F930</f>
        <v>1257.6199999999999</v>
      </c>
      <c r="G930" s="78">
        <f>'2019 PSUI Customer Load'!G930+'2019 PSUI Customer Gen'!G930</f>
        <v>1128.6099999999999</v>
      </c>
      <c r="H930" s="78">
        <f>'2019 PSUI Customer Load'!H930+'2019 PSUI Customer Gen'!H930</f>
        <v>1141.07</v>
      </c>
      <c r="I930" s="78">
        <f>'2019 PSUI Customer Load'!I930+'2019 PSUI Customer Gen'!I930</f>
        <v>1223.95</v>
      </c>
      <c r="J930" s="78">
        <f>'2019 PSUI Customer Load'!J930+'2019 PSUI Customer Gen'!J930</f>
        <v>1479.87</v>
      </c>
      <c r="K930" s="78">
        <f>'2019 PSUI Customer Load'!K930+'2019 PSUI Customer Gen'!K930</f>
        <v>1728.6689999999999</v>
      </c>
      <c r="L930" s="78">
        <f>'2019 PSUI Customer Load'!L930+'2019 PSUI Customer Gen'!L930</f>
        <v>1744.8519999999999</v>
      </c>
      <c r="M930" s="78">
        <f>'2019 PSUI Customer Load'!M930+'2019 PSUI Customer Gen'!M930</f>
        <v>1717.694</v>
      </c>
      <c r="N930" s="78">
        <f>'2019 PSUI Customer Load'!N930+'2019 PSUI Customer Gen'!N930</f>
        <v>1779.1959999999999</v>
      </c>
      <c r="O930" s="78">
        <f>'2019 PSUI Customer Load'!O930+'2019 PSUI Customer Gen'!O930</f>
        <v>1771.6320000000001</v>
      </c>
      <c r="P930" s="78">
        <f>'2019 PSUI Customer Load'!P930+'2019 PSUI Customer Gen'!P930</f>
        <v>1772.7829999999999</v>
      </c>
      <c r="Q930" s="78">
        <f>'2019 PSUI Customer Load'!Q930+'2019 PSUI Customer Gen'!Q930</f>
        <v>1771.1089999999999</v>
      </c>
      <c r="R930" s="78">
        <f>'2019 PSUI Customer Load'!R930+'2019 PSUI Customer Gen'!R930</f>
        <v>1718.8139999999999</v>
      </c>
      <c r="S930" s="78">
        <f>'2019 PSUI Customer Load'!S930+'2019 PSUI Customer Gen'!S930</f>
        <v>1631.201</v>
      </c>
      <c r="T930" s="78">
        <f>'2019 PSUI Customer Load'!T930+'2019 PSUI Customer Gen'!T930</f>
        <v>1572.549</v>
      </c>
      <c r="U930" s="78">
        <f>'2019 PSUI Customer Load'!U930+'2019 PSUI Customer Gen'!U930</f>
        <v>1493.828</v>
      </c>
      <c r="V930" s="78">
        <f>'2019 PSUI Customer Load'!V930+'2019 PSUI Customer Gen'!V930</f>
        <v>1385.807</v>
      </c>
      <c r="W930" s="78">
        <f>'2019 PSUI Customer Load'!W930+'2019 PSUI Customer Gen'!W930</f>
        <v>1201.54</v>
      </c>
      <c r="X930" s="78">
        <f>'2019 PSUI Customer Load'!X930+'2019 PSUI Customer Gen'!X930</f>
        <v>1132.037</v>
      </c>
      <c r="Y930" s="78">
        <f>'2019 PSUI Customer Load'!Y930+'2019 PSUI Customer Gen'!Y930</f>
        <v>1113.693</v>
      </c>
      <c r="Z930" s="78">
        <f>'2019 PSUI Customer Load'!Z930+'2019 PSUI Customer Gen'!Z930</f>
        <v>1106.7329999999999</v>
      </c>
      <c r="AA930" s="86">
        <f t="shared" si="195"/>
        <v>1779.1959999999999</v>
      </c>
      <c r="AB930" s="77">
        <f t="shared" si="196"/>
        <v>2023</v>
      </c>
      <c r="AC930" s="76">
        <f t="shared" si="197"/>
        <v>5</v>
      </c>
      <c r="AD930" s="76" t="str">
        <f t="shared" si="198"/>
        <v/>
      </c>
      <c r="AE930" s="76" t="str">
        <f t="shared" si="199"/>
        <v/>
      </c>
      <c r="AF930" s="74">
        <f t="shared" si="200"/>
        <v>1779.1959999999999</v>
      </c>
      <c r="AG930" s="75" t="str">
        <f t="shared" si="201"/>
        <v>12:00</v>
      </c>
      <c r="AH930" s="74">
        <f t="shared" si="202"/>
        <v>36591.883000000002</v>
      </c>
      <c r="AI930" s="73" t="str">
        <f t="shared" si="203"/>
        <v/>
      </c>
      <c r="AJ930" s="73" t="str">
        <f t="shared" si="204"/>
        <v/>
      </c>
      <c r="AK930" s="73" t="str">
        <f t="shared" si="205"/>
        <v/>
      </c>
      <c r="AL930" s="72" t="str">
        <f t="shared" si="206"/>
        <v/>
      </c>
      <c r="AM930" s="71" t="str">
        <f t="shared" si="207"/>
        <v/>
      </c>
    </row>
    <row r="931" spans="2:39" ht="12.75" customHeight="1" thickBot="1">
      <c r="B931" s="79">
        <v>45063</v>
      </c>
      <c r="C931" s="78">
        <f>'2019 PSUI Customer Load'!C931+'2019 PSUI Customer Gen'!C931</f>
        <v>1103.3020000000001</v>
      </c>
      <c r="D931" s="78">
        <f>'2019 PSUI Customer Load'!D931+'2019 PSUI Customer Gen'!D931</f>
        <v>1102.6610000000001</v>
      </c>
      <c r="E931" s="78">
        <f>'2019 PSUI Customer Load'!E931+'2019 PSUI Customer Gen'!E931</f>
        <v>1115.875</v>
      </c>
      <c r="F931" s="78">
        <f>'2019 PSUI Customer Load'!F931+'2019 PSUI Customer Gen'!F931</f>
        <v>1130.0989999999999</v>
      </c>
      <c r="G931" s="78">
        <f>'2019 PSUI Customer Load'!G931+'2019 PSUI Customer Gen'!G931</f>
        <v>1167.751</v>
      </c>
      <c r="H931" s="78">
        <f>'2019 PSUI Customer Load'!H931+'2019 PSUI Customer Gen'!H931</f>
        <v>1214.5729999999999</v>
      </c>
      <c r="I931" s="78">
        <f>'2019 PSUI Customer Load'!I931+'2019 PSUI Customer Gen'!I931</f>
        <v>1299.8040000000001</v>
      </c>
      <c r="J931" s="78">
        <f>'2019 PSUI Customer Load'!J931+'2019 PSUI Customer Gen'!J931</f>
        <v>1312.443</v>
      </c>
      <c r="K931" s="78">
        <f>'2019 PSUI Customer Load'!K931+'2019 PSUI Customer Gen'!K931</f>
        <v>1298</v>
      </c>
      <c r="L931" s="78">
        <f>'2019 PSUI Customer Load'!L931+'2019 PSUI Customer Gen'!L931</f>
        <v>1315.6589999999999</v>
      </c>
      <c r="M931" s="78">
        <f>'2019 PSUI Customer Load'!M931+'2019 PSUI Customer Gen'!M931</f>
        <v>1330.066</v>
      </c>
      <c r="N931" s="78">
        <f>'2019 PSUI Customer Load'!N931+'2019 PSUI Customer Gen'!N931</f>
        <v>1312.8109999999999</v>
      </c>
      <c r="O931" s="78">
        <f>'2019 PSUI Customer Load'!O931+'2019 PSUI Customer Gen'!O931</f>
        <v>1312.723</v>
      </c>
      <c r="P931" s="78">
        <f>'2019 PSUI Customer Load'!P931+'2019 PSUI Customer Gen'!P931</f>
        <v>1312.92</v>
      </c>
      <c r="Q931" s="78">
        <f>'2019 PSUI Customer Load'!Q931+'2019 PSUI Customer Gen'!Q931</f>
        <v>1314.2929999999999</v>
      </c>
      <c r="R931" s="78">
        <f>'2019 PSUI Customer Load'!R931+'2019 PSUI Customer Gen'!R931</f>
        <v>1254.8480000000002</v>
      </c>
      <c r="S931" s="78">
        <f>'2019 PSUI Customer Load'!S931+'2019 PSUI Customer Gen'!S931</f>
        <v>1152.9490000000001</v>
      </c>
      <c r="T931" s="78">
        <f>'2019 PSUI Customer Load'!T931+'2019 PSUI Customer Gen'!T931</f>
        <v>1249.3599999999999</v>
      </c>
      <c r="U931" s="78">
        <f>'2019 PSUI Customer Load'!U931+'2019 PSUI Customer Gen'!U931</f>
        <v>1120.56</v>
      </c>
      <c r="V931" s="78">
        <f>'2019 PSUI Customer Load'!V931+'2019 PSUI Customer Gen'!V931</f>
        <v>1115.6199999999999</v>
      </c>
      <c r="W931" s="78">
        <f>'2019 PSUI Customer Load'!W931+'2019 PSUI Customer Gen'!W931</f>
        <v>1120.07</v>
      </c>
      <c r="X931" s="78">
        <f>'2019 PSUI Customer Load'!X931+'2019 PSUI Customer Gen'!X931</f>
        <v>1105.72</v>
      </c>
      <c r="Y931" s="78">
        <f>'2019 PSUI Customer Load'!Y931+'2019 PSUI Customer Gen'!Y931</f>
        <v>1080.0999999999999</v>
      </c>
      <c r="Z931" s="78">
        <f>'2019 PSUI Customer Load'!Z931+'2019 PSUI Customer Gen'!Z931</f>
        <v>1078.21</v>
      </c>
      <c r="AA931" s="86">
        <f t="shared" si="195"/>
        <v>1330.066</v>
      </c>
      <c r="AB931" s="77">
        <f t="shared" si="196"/>
        <v>2023</v>
      </c>
      <c r="AC931" s="76">
        <f t="shared" si="197"/>
        <v>5</v>
      </c>
      <c r="AD931" s="76" t="str">
        <f t="shared" si="198"/>
        <v/>
      </c>
      <c r="AE931" s="76" t="str">
        <f t="shared" si="199"/>
        <v/>
      </c>
      <c r="AF931" s="74">
        <f t="shared" si="200"/>
        <v>1330.066</v>
      </c>
      <c r="AG931" s="75" t="str">
        <f t="shared" si="201"/>
        <v>11:00</v>
      </c>
      <c r="AH931" s="74">
        <f t="shared" si="202"/>
        <v>30250.483</v>
      </c>
      <c r="AI931" s="73" t="str">
        <f t="shared" si="203"/>
        <v/>
      </c>
      <c r="AJ931" s="73" t="str">
        <f t="shared" si="204"/>
        <v/>
      </c>
      <c r="AK931" s="73" t="str">
        <f t="shared" si="205"/>
        <v/>
      </c>
      <c r="AL931" s="72" t="str">
        <f t="shared" si="206"/>
        <v/>
      </c>
      <c r="AM931" s="71" t="str">
        <f t="shared" si="207"/>
        <v/>
      </c>
    </row>
    <row r="932" spans="2:39" ht="12.75" customHeight="1" thickBot="1">
      <c r="B932" s="79">
        <v>45064</v>
      </c>
      <c r="C932" s="78">
        <f>'2019 PSUI Customer Load'!C932+'2019 PSUI Customer Gen'!C932</f>
        <v>1074.8499999999999</v>
      </c>
      <c r="D932" s="78">
        <f>'2019 PSUI Customer Load'!D932+'2019 PSUI Customer Gen'!D932</f>
        <v>1074.18</v>
      </c>
      <c r="E932" s="78">
        <f>'2019 PSUI Customer Load'!E932+'2019 PSUI Customer Gen'!E932</f>
        <v>1093.6500000000001</v>
      </c>
      <c r="F932" s="78">
        <f>'2019 PSUI Customer Load'!F932+'2019 PSUI Customer Gen'!F932</f>
        <v>1098.6500000000001</v>
      </c>
      <c r="G932" s="78">
        <f>'2019 PSUI Customer Load'!G932+'2019 PSUI Customer Gen'!G932</f>
        <v>1143.8399999999999</v>
      </c>
      <c r="H932" s="78">
        <f>'2019 PSUI Customer Load'!H932+'2019 PSUI Customer Gen'!H932</f>
        <v>1161.72</v>
      </c>
      <c r="I932" s="78">
        <f>'2019 PSUI Customer Load'!I932+'2019 PSUI Customer Gen'!I932</f>
        <v>1230.99</v>
      </c>
      <c r="J932" s="78">
        <f>'2019 PSUI Customer Load'!J932+'2019 PSUI Customer Gen'!J932</f>
        <v>1267.1400000000001</v>
      </c>
      <c r="K932" s="78">
        <f>'2019 PSUI Customer Load'!K932+'2019 PSUI Customer Gen'!K932</f>
        <v>1268.8499999999999</v>
      </c>
      <c r="L932" s="78">
        <f>'2019 PSUI Customer Load'!L932+'2019 PSUI Customer Gen'!L932</f>
        <v>1289.58</v>
      </c>
      <c r="M932" s="78">
        <f>'2019 PSUI Customer Load'!M932+'2019 PSUI Customer Gen'!M932</f>
        <v>1502.55</v>
      </c>
      <c r="N932" s="78">
        <f>'2019 PSUI Customer Load'!N932+'2019 PSUI Customer Gen'!N932</f>
        <v>1645.56</v>
      </c>
      <c r="O932" s="78">
        <f>'2019 PSUI Customer Load'!O932+'2019 PSUI Customer Gen'!O932</f>
        <v>1611.23</v>
      </c>
      <c r="P932" s="78">
        <f>'2019 PSUI Customer Load'!P932+'2019 PSUI Customer Gen'!P932</f>
        <v>1580.57</v>
      </c>
      <c r="Q932" s="78">
        <f>'2019 PSUI Customer Load'!Q932+'2019 PSUI Customer Gen'!Q932</f>
        <v>1587.15</v>
      </c>
      <c r="R932" s="78">
        <f>'2019 PSUI Customer Load'!R932+'2019 PSUI Customer Gen'!R932</f>
        <v>1564.29</v>
      </c>
      <c r="S932" s="78">
        <f>'2019 PSUI Customer Load'!S932+'2019 PSUI Customer Gen'!S932</f>
        <v>1515.25</v>
      </c>
      <c r="T932" s="78">
        <f>'2019 PSUI Customer Load'!T932+'2019 PSUI Customer Gen'!T932</f>
        <v>1470.1</v>
      </c>
      <c r="U932" s="78">
        <f>'2019 PSUI Customer Load'!U932+'2019 PSUI Customer Gen'!U932</f>
        <v>1405.04</v>
      </c>
      <c r="V932" s="78">
        <f>'2019 PSUI Customer Load'!V932+'2019 PSUI Customer Gen'!V932</f>
        <v>1156.58</v>
      </c>
      <c r="W932" s="78">
        <f>'2019 PSUI Customer Load'!W932+'2019 PSUI Customer Gen'!W932</f>
        <v>1142.23</v>
      </c>
      <c r="X932" s="78">
        <f>'2019 PSUI Customer Load'!X932+'2019 PSUI Customer Gen'!X932</f>
        <v>1118.95</v>
      </c>
      <c r="Y932" s="78">
        <f>'2019 PSUI Customer Load'!Y932+'2019 PSUI Customer Gen'!Y932</f>
        <v>1099.21</v>
      </c>
      <c r="Z932" s="78">
        <f>'2019 PSUI Customer Load'!Z932+'2019 PSUI Customer Gen'!Z932</f>
        <v>1095.43</v>
      </c>
      <c r="AA932" s="86">
        <f t="shared" si="195"/>
        <v>1645.56</v>
      </c>
      <c r="AB932" s="77">
        <f t="shared" si="196"/>
        <v>2023</v>
      </c>
      <c r="AC932" s="76">
        <f t="shared" si="197"/>
        <v>5</v>
      </c>
      <c r="AD932" s="76" t="str">
        <f t="shared" si="198"/>
        <v/>
      </c>
      <c r="AE932" s="76" t="str">
        <f t="shared" si="199"/>
        <v/>
      </c>
      <c r="AF932" s="74">
        <f t="shared" si="200"/>
        <v>1645.56</v>
      </c>
      <c r="AG932" s="75" t="str">
        <f t="shared" si="201"/>
        <v>12:00</v>
      </c>
      <c r="AH932" s="74">
        <f t="shared" si="202"/>
        <v>32843.15</v>
      </c>
      <c r="AI932" s="73" t="str">
        <f t="shared" si="203"/>
        <v/>
      </c>
      <c r="AJ932" s="73" t="str">
        <f t="shared" si="204"/>
        <v/>
      </c>
      <c r="AK932" s="73" t="str">
        <f t="shared" si="205"/>
        <v/>
      </c>
      <c r="AL932" s="72" t="str">
        <f t="shared" si="206"/>
        <v/>
      </c>
      <c r="AM932" s="71" t="str">
        <f t="shared" si="207"/>
        <v/>
      </c>
    </row>
    <row r="933" spans="2:39" ht="12.75" customHeight="1" thickBot="1">
      <c r="B933" s="79">
        <v>45065</v>
      </c>
      <c r="C933" s="78">
        <f>'2019 PSUI Customer Load'!C933+'2019 PSUI Customer Gen'!C933</f>
        <v>1075.44</v>
      </c>
      <c r="D933" s="78">
        <f>'2019 PSUI Customer Load'!D933+'2019 PSUI Customer Gen'!D933</f>
        <v>1072.82</v>
      </c>
      <c r="E933" s="78">
        <f>'2019 PSUI Customer Load'!E933+'2019 PSUI Customer Gen'!E933</f>
        <v>1089.69</v>
      </c>
      <c r="F933" s="78">
        <f>'2019 PSUI Customer Load'!F933+'2019 PSUI Customer Gen'!F933</f>
        <v>1087.3800000000001</v>
      </c>
      <c r="G933" s="78">
        <f>'2019 PSUI Customer Load'!G933+'2019 PSUI Customer Gen'!G933</f>
        <v>1115.3399999999999</v>
      </c>
      <c r="H933" s="78">
        <f>'2019 PSUI Customer Load'!H933+'2019 PSUI Customer Gen'!H933</f>
        <v>1136.1400000000001</v>
      </c>
      <c r="I933" s="78">
        <f>'2019 PSUI Customer Load'!I933+'2019 PSUI Customer Gen'!I933</f>
        <v>1210.58</v>
      </c>
      <c r="J933" s="78">
        <f>'2019 PSUI Customer Load'!J933+'2019 PSUI Customer Gen'!J933</f>
        <v>1428.53</v>
      </c>
      <c r="K933" s="78">
        <f>'2019 PSUI Customer Load'!K933+'2019 PSUI Customer Gen'!K933</f>
        <v>1612.8710000000001</v>
      </c>
      <c r="L933" s="78">
        <f>'2019 PSUI Customer Load'!L933+'2019 PSUI Customer Gen'!L933</f>
        <v>1668.56</v>
      </c>
      <c r="M933" s="78">
        <f>'2019 PSUI Customer Load'!M933+'2019 PSUI Customer Gen'!M933</f>
        <v>1806.874</v>
      </c>
      <c r="N933" s="78">
        <f>'2019 PSUI Customer Load'!N933+'2019 PSUI Customer Gen'!N933</f>
        <v>1796.6189999999999</v>
      </c>
      <c r="O933" s="78">
        <f>'2019 PSUI Customer Load'!O933+'2019 PSUI Customer Gen'!O933</f>
        <v>1834</v>
      </c>
      <c r="P933" s="78">
        <f>'2019 PSUI Customer Load'!P933+'2019 PSUI Customer Gen'!P933</f>
        <v>1819.13</v>
      </c>
      <c r="Q933" s="78">
        <f>'2019 PSUI Customer Load'!Q933+'2019 PSUI Customer Gen'!Q933</f>
        <v>1809.64</v>
      </c>
      <c r="R933" s="78">
        <f>'2019 PSUI Customer Load'!R933+'2019 PSUI Customer Gen'!R933</f>
        <v>1776.67</v>
      </c>
      <c r="S933" s="78">
        <f>'2019 PSUI Customer Load'!S933+'2019 PSUI Customer Gen'!S933</f>
        <v>1694.88</v>
      </c>
      <c r="T933" s="78">
        <f>'2019 PSUI Customer Load'!T933+'2019 PSUI Customer Gen'!T933</f>
        <v>1675.7</v>
      </c>
      <c r="U933" s="78">
        <f>'2019 PSUI Customer Load'!U933+'2019 PSUI Customer Gen'!U933</f>
        <v>1655.78</v>
      </c>
      <c r="V933" s="78">
        <f>'2019 PSUI Customer Load'!V933+'2019 PSUI Customer Gen'!V933</f>
        <v>1632.09</v>
      </c>
      <c r="W933" s="78">
        <f>'2019 PSUI Customer Load'!W933+'2019 PSUI Customer Gen'!W933</f>
        <v>1640.45</v>
      </c>
      <c r="X933" s="78">
        <f>'2019 PSUI Customer Load'!X933+'2019 PSUI Customer Gen'!X933</f>
        <v>1617.42</v>
      </c>
      <c r="Y933" s="78">
        <f>'2019 PSUI Customer Load'!Y933+'2019 PSUI Customer Gen'!Y933</f>
        <v>1608.15</v>
      </c>
      <c r="Z933" s="78">
        <f>'2019 PSUI Customer Load'!Z933+'2019 PSUI Customer Gen'!Z933</f>
        <v>1573.6</v>
      </c>
      <c r="AA933" s="86">
        <f t="shared" si="195"/>
        <v>1834</v>
      </c>
      <c r="AB933" s="77">
        <f t="shared" si="196"/>
        <v>2023</v>
      </c>
      <c r="AC933" s="76">
        <f t="shared" si="197"/>
        <v>5</v>
      </c>
      <c r="AD933" s="76" t="str">
        <f t="shared" si="198"/>
        <v/>
      </c>
      <c r="AE933" s="76" t="str">
        <f t="shared" si="199"/>
        <v/>
      </c>
      <c r="AF933" s="74">
        <f t="shared" si="200"/>
        <v>1834</v>
      </c>
      <c r="AG933" s="75" t="str">
        <f t="shared" si="201"/>
        <v>13:00</v>
      </c>
      <c r="AH933" s="74">
        <f t="shared" si="202"/>
        <v>38272.353999999999</v>
      </c>
      <c r="AI933" s="73" t="str">
        <f t="shared" si="203"/>
        <v/>
      </c>
      <c r="AJ933" s="73" t="str">
        <f t="shared" si="204"/>
        <v/>
      </c>
      <c r="AK933" s="73" t="str">
        <f t="shared" si="205"/>
        <v/>
      </c>
      <c r="AL933" s="72" t="str">
        <f t="shared" si="206"/>
        <v/>
      </c>
      <c r="AM933" s="71" t="str">
        <f t="shared" si="207"/>
        <v/>
      </c>
    </row>
    <row r="934" spans="2:39" ht="12.75" customHeight="1" thickBot="1">
      <c r="B934" s="79">
        <v>45066</v>
      </c>
      <c r="C934" s="78">
        <f>'2019 PSUI Customer Load'!C934+'2019 PSUI Customer Gen'!C934</f>
        <v>1527.47</v>
      </c>
      <c r="D934" s="78">
        <f>'2019 PSUI Customer Load'!D934+'2019 PSUI Customer Gen'!D934</f>
        <v>1493.14</v>
      </c>
      <c r="E934" s="78">
        <f>'2019 PSUI Customer Load'!E934+'2019 PSUI Customer Gen'!E934</f>
        <v>1482.32</v>
      </c>
      <c r="F934" s="78">
        <f>'2019 PSUI Customer Load'!F934+'2019 PSUI Customer Gen'!F934</f>
        <v>1465.03</v>
      </c>
      <c r="G934" s="78">
        <f>'2019 PSUI Customer Load'!G934+'2019 PSUI Customer Gen'!G934</f>
        <v>1462.93</v>
      </c>
      <c r="H934" s="78">
        <f>'2019 PSUI Customer Load'!H934+'2019 PSUI Customer Gen'!H934</f>
        <v>1443.23</v>
      </c>
      <c r="I934" s="78">
        <f>'2019 PSUI Customer Load'!I934+'2019 PSUI Customer Gen'!I934</f>
        <v>1491.98</v>
      </c>
      <c r="J934" s="78">
        <f>'2019 PSUI Customer Load'!J934+'2019 PSUI Customer Gen'!J934</f>
        <v>1484.84</v>
      </c>
      <c r="K934" s="78">
        <f>'2019 PSUI Customer Load'!K934+'2019 PSUI Customer Gen'!K934</f>
        <v>1453.69</v>
      </c>
      <c r="L934" s="78">
        <f>'2019 PSUI Customer Load'!L934+'2019 PSUI Customer Gen'!L934</f>
        <v>1431.89</v>
      </c>
      <c r="M934" s="78">
        <f>'2019 PSUI Customer Load'!M934+'2019 PSUI Customer Gen'!M934</f>
        <v>1443.89</v>
      </c>
      <c r="N934" s="78">
        <f>'2019 PSUI Customer Load'!N934+'2019 PSUI Customer Gen'!N934</f>
        <v>1415.86</v>
      </c>
      <c r="O934" s="78">
        <f>'2019 PSUI Customer Load'!O934+'2019 PSUI Customer Gen'!O934</f>
        <v>1435.21</v>
      </c>
      <c r="P934" s="78">
        <f>'2019 PSUI Customer Load'!P934+'2019 PSUI Customer Gen'!P934</f>
        <v>1426.95</v>
      </c>
      <c r="Q934" s="78">
        <f>'2019 PSUI Customer Load'!Q934+'2019 PSUI Customer Gen'!Q934</f>
        <v>1412.88</v>
      </c>
      <c r="R934" s="78">
        <f>'2019 PSUI Customer Load'!R934+'2019 PSUI Customer Gen'!R934</f>
        <v>1380.26</v>
      </c>
      <c r="S934" s="78">
        <f>'2019 PSUI Customer Load'!S934+'2019 PSUI Customer Gen'!S934</f>
        <v>1345.09</v>
      </c>
      <c r="T934" s="78">
        <f>'2019 PSUI Customer Load'!T934+'2019 PSUI Customer Gen'!T934</f>
        <v>1325.14</v>
      </c>
      <c r="U934" s="78">
        <f>'2019 PSUI Customer Load'!U934+'2019 PSUI Customer Gen'!U934</f>
        <v>1315.2</v>
      </c>
      <c r="V934" s="78">
        <f>'2019 PSUI Customer Load'!V934+'2019 PSUI Customer Gen'!V934</f>
        <v>1314.74</v>
      </c>
      <c r="W934" s="78">
        <f>'2019 PSUI Customer Load'!W934+'2019 PSUI Customer Gen'!W934</f>
        <v>1152.6199999999999</v>
      </c>
      <c r="X934" s="78">
        <f>'2019 PSUI Customer Load'!X934+'2019 PSUI Customer Gen'!X934</f>
        <v>1114.6400000000001</v>
      </c>
      <c r="Y934" s="78">
        <f>'2019 PSUI Customer Load'!Y934+'2019 PSUI Customer Gen'!Y934</f>
        <v>1094.52</v>
      </c>
      <c r="Z934" s="78">
        <f>'2019 PSUI Customer Load'!Z934+'2019 PSUI Customer Gen'!Z934</f>
        <v>1078.81</v>
      </c>
      <c r="AA934" s="86">
        <f t="shared" si="195"/>
        <v>1527.47</v>
      </c>
      <c r="AB934" s="77">
        <f t="shared" si="196"/>
        <v>2023</v>
      </c>
      <c r="AC934" s="76">
        <f t="shared" si="197"/>
        <v>5</v>
      </c>
      <c r="AD934" s="76" t="str">
        <f t="shared" si="198"/>
        <v/>
      </c>
      <c r="AE934" s="76" t="str">
        <f t="shared" si="199"/>
        <v/>
      </c>
      <c r="AF934" s="74">
        <f t="shared" si="200"/>
        <v>1527.47</v>
      </c>
      <c r="AG934" s="75" t="str">
        <f t="shared" si="201"/>
        <v>1:00</v>
      </c>
      <c r="AH934" s="74">
        <f t="shared" si="202"/>
        <v>34519.800000000003</v>
      </c>
      <c r="AI934" s="73" t="str">
        <f t="shared" si="203"/>
        <v/>
      </c>
      <c r="AJ934" s="73" t="str">
        <f t="shared" si="204"/>
        <v/>
      </c>
      <c r="AK934" s="73" t="str">
        <f t="shared" si="205"/>
        <v/>
      </c>
      <c r="AL934" s="72" t="str">
        <f t="shared" si="206"/>
        <v/>
      </c>
      <c r="AM934" s="71" t="str">
        <f t="shared" si="207"/>
        <v/>
      </c>
    </row>
    <row r="935" spans="2:39" ht="12.75" customHeight="1" thickBot="1">
      <c r="B935" s="79">
        <v>45067</v>
      </c>
      <c r="C935" s="78">
        <f>'2019 PSUI Customer Load'!C935+'2019 PSUI Customer Gen'!C935</f>
        <v>1070.82</v>
      </c>
      <c r="D935" s="78">
        <f>'2019 PSUI Customer Load'!D935+'2019 PSUI Customer Gen'!D935</f>
        <v>1062.99</v>
      </c>
      <c r="E935" s="78">
        <f>'2019 PSUI Customer Load'!E935+'2019 PSUI Customer Gen'!E935</f>
        <v>1074.6099999999999</v>
      </c>
      <c r="F935" s="78">
        <f>'2019 PSUI Customer Load'!F935+'2019 PSUI Customer Gen'!F935</f>
        <v>1071.9100000000001</v>
      </c>
      <c r="G935" s="78">
        <f>'2019 PSUI Customer Load'!G935+'2019 PSUI Customer Gen'!G935</f>
        <v>1083.6400000000001</v>
      </c>
      <c r="H935" s="78">
        <f>'2019 PSUI Customer Load'!H935+'2019 PSUI Customer Gen'!H935</f>
        <v>1076.8800000000001</v>
      </c>
      <c r="I935" s="78">
        <f>'2019 PSUI Customer Load'!I935+'2019 PSUI Customer Gen'!I935</f>
        <v>1393.67</v>
      </c>
      <c r="J935" s="78">
        <f>'2019 PSUI Customer Load'!J935+'2019 PSUI Customer Gen'!J935</f>
        <v>1415.37</v>
      </c>
      <c r="K935" s="78">
        <f>'2019 PSUI Customer Load'!K935+'2019 PSUI Customer Gen'!K935</f>
        <v>1516.34</v>
      </c>
      <c r="L935" s="78">
        <f>'2019 PSUI Customer Load'!L935+'2019 PSUI Customer Gen'!L935</f>
        <v>1584.8</v>
      </c>
      <c r="M935" s="78">
        <f>'2019 PSUI Customer Load'!M935+'2019 PSUI Customer Gen'!M935</f>
        <v>1633.24</v>
      </c>
      <c r="N935" s="78">
        <f>'2019 PSUI Customer Load'!N935+'2019 PSUI Customer Gen'!N935</f>
        <v>1638.81</v>
      </c>
      <c r="O935" s="78">
        <f>'2019 PSUI Customer Load'!O935+'2019 PSUI Customer Gen'!O935</f>
        <v>1664.7</v>
      </c>
      <c r="P935" s="78">
        <f>'2019 PSUI Customer Load'!P935+'2019 PSUI Customer Gen'!P935</f>
        <v>1668.66</v>
      </c>
      <c r="Q935" s="78">
        <f>'2019 PSUI Customer Load'!Q935+'2019 PSUI Customer Gen'!Q935</f>
        <v>1672.54</v>
      </c>
      <c r="R935" s="78">
        <f>'2019 PSUI Customer Load'!R935+'2019 PSUI Customer Gen'!R935</f>
        <v>1638.49</v>
      </c>
      <c r="S935" s="78">
        <f>'2019 PSUI Customer Load'!S935+'2019 PSUI Customer Gen'!S935</f>
        <v>1586.31</v>
      </c>
      <c r="T935" s="78">
        <f>'2019 PSUI Customer Load'!T935+'2019 PSUI Customer Gen'!T935</f>
        <v>1566.04</v>
      </c>
      <c r="U935" s="78">
        <f>'2019 PSUI Customer Load'!U935+'2019 PSUI Customer Gen'!U935</f>
        <v>1536.05</v>
      </c>
      <c r="V935" s="78">
        <f>'2019 PSUI Customer Load'!V935+'2019 PSUI Customer Gen'!V935</f>
        <v>1498.63</v>
      </c>
      <c r="W935" s="78">
        <f>'2019 PSUI Customer Load'!W935+'2019 PSUI Customer Gen'!W935</f>
        <v>1465.17</v>
      </c>
      <c r="X935" s="78">
        <f>'2019 PSUI Customer Load'!X935+'2019 PSUI Customer Gen'!X935</f>
        <v>1380.75</v>
      </c>
      <c r="Y935" s="78">
        <f>'2019 PSUI Customer Load'!Y935+'2019 PSUI Customer Gen'!Y935</f>
        <v>1345.51</v>
      </c>
      <c r="Z935" s="78">
        <f>'2019 PSUI Customer Load'!Z935+'2019 PSUI Customer Gen'!Z935</f>
        <v>1326.78</v>
      </c>
      <c r="AA935" s="86">
        <f t="shared" si="195"/>
        <v>1672.54</v>
      </c>
      <c r="AB935" s="77">
        <f t="shared" si="196"/>
        <v>2023</v>
      </c>
      <c r="AC935" s="76">
        <f t="shared" si="197"/>
        <v>5</v>
      </c>
      <c r="AD935" s="76" t="str">
        <f t="shared" si="198"/>
        <v/>
      </c>
      <c r="AE935" s="76" t="str">
        <f t="shared" si="199"/>
        <v/>
      </c>
      <c r="AF935" s="74">
        <f t="shared" si="200"/>
        <v>1672.54</v>
      </c>
      <c r="AG935" s="75" t="str">
        <f t="shared" si="201"/>
        <v>15:00</v>
      </c>
      <c r="AH935" s="74">
        <f t="shared" si="202"/>
        <v>35645.250000000007</v>
      </c>
      <c r="AI935" s="73" t="str">
        <f t="shared" si="203"/>
        <v/>
      </c>
      <c r="AJ935" s="73" t="str">
        <f t="shared" si="204"/>
        <v/>
      </c>
      <c r="AK935" s="73" t="str">
        <f t="shared" si="205"/>
        <v/>
      </c>
      <c r="AL935" s="72" t="str">
        <f t="shared" si="206"/>
        <v/>
      </c>
      <c r="AM935" s="71" t="str">
        <f t="shared" si="207"/>
        <v/>
      </c>
    </row>
    <row r="936" spans="2:39" ht="12.75" customHeight="1" thickBot="1">
      <c r="B936" s="79">
        <v>45068</v>
      </c>
      <c r="C936" s="78">
        <f>'2019 PSUI Customer Load'!C936+'2019 PSUI Customer Gen'!C936</f>
        <v>1316.98</v>
      </c>
      <c r="D936" s="78">
        <f>'2019 PSUI Customer Load'!D936+'2019 PSUI Customer Gen'!D936</f>
        <v>1309.1099999999999</v>
      </c>
      <c r="E936" s="78">
        <f>'2019 PSUI Customer Load'!E936+'2019 PSUI Customer Gen'!E936</f>
        <v>1297.6600000000001</v>
      </c>
      <c r="F936" s="78">
        <f>'2019 PSUI Customer Load'!F936+'2019 PSUI Customer Gen'!F936</f>
        <v>1122.8</v>
      </c>
      <c r="G936" s="78">
        <f>'2019 PSUI Customer Load'!G936+'2019 PSUI Customer Gen'!G936</f>
        <v>1119.76</v>
      </c>
      <c r="H936" s="78">
        <f>'2019 PSUI Customer Load'!H936+'2019 PSUI Customer Gen'!H936</f>
        <v>1121.3699999999999</v>
      </c>
      <c r="I936" s="78">
        <f>'2019 PSUI Customer Load'!I936+'2019 PSUI Customer Gen'!I936</f>
        <v>1197.07</v>
      </c>
      <c r="J936" s="78">
        <f>'2019 PSUI Customer Load'!J936+'2019 PSUI Customer Gen'!J936</f>
        <v>1199.48</v>
      </c>
      <c r="K936" s="78">
        <f>'2019 PSUI Customer Load'!K936+'2019 PSUI Customer Gen'!K936</f>
        <v>1188.43</v>
      </c>
      <c r="L936" s="78">
        <f>'2019 PSUI Customer Load'!L936+'2019 PSUI Customer Gen'!L936</f>
        <v>1263.46</v>
      </c>
      <c r="M936" s="78">
        <f>'2019 PSUI Customer Load'!M936+'2019 PSUI Customer Gen'!M936</f>
        <v>1506.36</v>
      </c>
      <c r="N936" s="78">
        <f>'2019 PSUI Customer Load'!N936+'2019 PSUI Customer Gen'!N936</f>
        <v>1506.54</v>
      </c>
      <c r="O936" s="78">
        <f>'2019 PSUI Customer Load'!O936+'2019 PSUI Customer Gen'!O936</f>
        <v>1571.89</v>
      </c>
      <c r="P936" s="78">
        <f>'2019 PSUI Customer Load'!P936+'2019 PSUI Customer Gen'!P936</f>
        <v>1556.42</v>
      </c>
      <c r="Q936" s="78">
        <f>'2019 PSUI Customer Load'!Q936+'2019 PSUI Customer Gen'!Q936</f>
        <v>1547.18</v>
      </c>
      <c r="R936" s="78">
        <f>'2019 PSUI Customer Load'!R936+'2019 PSUI Customer Gen'!R936</f>
        <v>1577.59</v>
      </c>
      <c r="S936" s="78">
        <f>'2019 PSUI Customer Load'!S936+'2019 PSUI Customer Gen'!S936</f>
        <v>1549</v>
      </c>
      <c r="T936" s="78">
        <f>'2019 PSUI Customer Load'!T936+'2019 PSUI Customer Gen'!T936</f>
        <v>1517.7</v>
      </c>
      <c r="U936" s="78">
        <f>'2019 PSUI Customer Load'!U936+'2019 PSUI Customer Gen'!U936</f>
        <v>1460.8</v>
      </c>
      <c r="V936" s="78">
        <f>'2019 PSUI Customer Load'!V936+'2019 PSUI Customer Gen'!V936</f>
        <v>1381.91</v>
      </c>
      <c r="W936" s="78">
        <f>'2019 PSUI Customer Load'!W936+'2019 PSUI Customer Gen'!W936</f>
        <v>1366.44</v>
      </c>
      <c r="X936" s="78">
        <f>'2019 PSUI Customer Load'!X936+'2019 PSUI Customer Gen'!X936</f>
        <v>1336.13</v>
      </c>
      <c r="Y936" s="78">
        <f>'2019 PSUI Customer Load'!Y936+'2019 PSUI Customer Gen'!Y936</f>
        <v>1291.01</v>
      </c>
      <c r="Z936" s="78">
        <f>'2019 PSUI Customer Load'!Z936+'2019 PSUI Customer Gen'!Z936</f>
        <v>1096.76</v>
      </c>
      <c r="AA936" s="86">
        <f t="shared" si="195"/>
        <v>1577.59</v>
      </c>
      <c r="AB936" s="77">
        <f t="shared" si="196"/>
        <v>2023</v>
      </c>
      <c r="AC936" s="76">
        <f t="shared" si="197"/>
        <v>5</v>
      </c>
      <c r="AD936" s="76" t="str">
        <f t="shared" si="198"/>
        <v/>
      </c>
      <c r="AE936" s="76" t="str">
        <f t="shared" si="199"/>
        <v/>
      </c>
      <c r="AF936" s="74">
        <f t="shared" si="200"/>
        <v>1577.59</v>
      </c>
      <c r="AG936" s="75" t="str">
        <f t="shared" si="201"/>
        <v>16:00</v>
      </c>
      <c r="AH936" s="74">
        <f t="shared" si="202"/>
        <v>33979.439999999995</v>
      </c>
      <c r="AI936" s="73" t="str">
        <f t="shared" si="203"/>
        <v/>
      </c>
      <c r="AJ936" s="73" t="str">
        <f t="shared" si="204"/>
        <v/>
      </c>
      <c r="AK936" s="73" t="str">
        <f t="shared" si="205"/>
        <v/>
      </c>
      <c r="AL936" s="72" t="str">
        <f t="shared" si="206"/>
        <v/>
      </c>
      <c r="AM936" s="71" t="str">
        <f t="shared" si="207"/>
        <v/>
      </c>
    </row>
    <row r="937" spans="2:39" ht="12.75" customHeight="1" thickBot="1">
      <c r="B937" s="79">
        <v>45069</v>
      </c>
      <c r="C937" s="78">
        <f>'2019 PSUI Customer Load'!C937+'2019 PSUI Customer Gen'!C937</f>
        <v>1086.3</v>
      </c>
      <c r="D937" s="78">
        <f>'2019 PSUI Customer Load'!D937+'2019 PSUI Customer Gen'!D937</f>
        <v>1085.53</v>
      </c>
      <c r="E937" s="78">
        <f>'2019 PSUI Customer Load'!E937+'2019 PSUI Customer Gen'!E937</f>
        <v>1112.06</v>
      </c>
      <c r="F937" s="78">
        <f>'2019 PSUI Customer Load'!F937+'2019 PSUI Customer Gen'!F937</f>
        <v>1106.8399999999999</v>
      </c>
      <c r="G937" s="78">
        <f>'2019 PSUI Customer Load'!G937+'2019 PSUI Customer Gen'!G937</f>
        <v>1119.48</v>
      </c>
      <c r="H937" s="78">
        <f>'2019 PSUI Customer Load'!H937+'2019 PSUI Customer Gen'!H937</f>
        <v>1148.8800000000001</v>
      </c>
      <c r="I937" s="78">
        <f>'2019 PSUI Customer Load'!I937+'2019 PSUI Customer Gen'!I937</f>
        <v>1266.1600000000001</v>
      </c>
      <c r="J937" s="78">
        <f>'2019 PSUI Customer Load'!J937+'2019 PSUI Customer Gen'!J937</f>
        <v>1337.07</v>
      </c>
      <c r="K937" s="78">
        <f>'2019 PSUI Customer Load'!K937+'2019 PSUI Customer Gen'!K937</f>
        <v>1661.17</v>
      </c>
      <c r="L937" s="78">
        <f>'2019 PSUI Customer Load'!L937+'2019 PSUI Customer Gen'!L937</f>
        <v>1694.1979999999999</v>
      </c>
      <c r="M937" s="78">
        <f>'2019 PSUI Customer Load'!M937+'2019 PSUI Customer Gen'!M937</f>
        <v>1770.47</v>
      </c>
      <c r="N937" s="78">
        <f>'2019 PSUI Customer Load'!N937+'2019 PSUI Customer Gen'!N937</f>
        <v>1835.5</v>
      </c>
      <c r="O937" s="78">
        <f>'2019 PSUI Customer Load'!O937+'2019 PSUI Customer Gen'!O937</f>
        <v>1878.7479999999998</v>
      </c>
      <c r="P937" s="78">
        <f>'2019 PSUI Customer Load'!P937+'2019 PSUI Customer Gen'!P937</f>
        <v>1896.1390000000001</v>
      </c>
      <c r="Q937" s="78">
        <f>'2019 PSUI Customer Load'!Q937+'2019 PSUI Customer Gen'!Q937</f>
        <v>1915.73</v>
      </c>
      <c r="R937" s="78">
        <f>'2019 PSUI Customer Load'!R937+'2019 PSUI Customer Gen'!R937</f>
        <v>1892.4069999999999</v>
      </c>
      <c r="S937" s="78">
        <f>'2019 PSUI Customer Load'!S937+'2019 PSUI Customer Gen'!S937</f>
        <v>1823.3000000000002</v>
      </c>
      <c r="T937" s="78">
        <f>'2019 PSUI Customer Load'!T937+'2019 PSUI Customer Gen'!T937</f>
        <v>1769.3630000000001</v>
      </c>
      <c r="U937" s="78">
        <f>'2019 PSUI Customer Load'!U937+'2019 PSUI Customer Gen'!U937</f>
        <v>1725.7710000000002</v>
      </c>
      <c r="V937" s="78">
        <f>'2019 PSUI Customer Load'!V937+'2019 PSUI Customer Gen'!V937</f>
        <v>1667.2860000000001</v>
      </c>
      <c r="W937" s="78">
        <f>'2019 PSUI Customer Load'!W937+'2019 PSUI Customer Gen'!W937</f>
        <v>1606.432</v>
      </c>
      <c r="X937" s="78">
        <f>'2019 PSUI Customer Load'!X937+'2019 PSUI Customer Gen'!X937</f>
        <v>1536.3709999999999</v>
      </c>
      <c r="Y937" s="78">
        <f>'2019 PSUI Customer Load'!Y937+'2019 PSUI Customer Gen'!Y937</f>
        <v>1473.1480000000001</v>
      </c>
      <c r="Z937" s="78">
        <f>'2019 PSUI Customer Load'!Z937+'2019 PSUI Customer Gen'!Z937</f>
        <v>1451.9179999999999</v>
      </c>
      <c r="AA937" s="86">
        <f t="shared" si="195"/>
        <v>1915.73</v>
      </c>
      <c r="AB937" s="77">
        <f t="shared" si="196"/>
        <v>2023</v>
      </c>
      <c r="AC937" s="76">
        <f t="shared" si="197"/>
        <v>5</v>
      </c>
      <c r="AD937" s="76" t="str">
        <f t="shared" si="198"/>
        <v/>
      </c>
      <c r="AE937" s="76" t="str">
        <f t="shared" si="199"/>
        <v/>
      </c>
      <c r="AF937" s="74">
        <f t="shared" si="200"/>
        <v>1915.73</v>
      </c>
      <c r="AG937" s="75" t="str">
        <f t="shared" si="201"/>
        <v>15:00</v>
      </c>
      <c r="AH937" s="74">
        <f t="shared" si="202"/>
        <v>38776.001000000004</v>
      </c>
      <c r="AI937" s="73" t="str">
        <f t="shared" si="203"/>
        <v/>
      </c>
      <c r="AJ937" s="73" t="str">
        <f t="shared" si="204"/>
        <v/>
      </c>
      <c r="AK937" s="73" t="str">
        <f t="shared" si="205"/>
        <v/>
      </c>
      <c r="AL937" s="72" t="str">
        <f t="shared" si="206"/>
        <v/>
      </c>
      <c r="AM937" s="71" t="str">
        <f t="shared" si="207"/>
        <v/>
      </c>
    </row>
    <row r="938" spans="2:39" ht="12.75" customHeight="1" thickBot="1">
      <c r="B938" s="79">
        <v>45070</v>
      </c>
      <c r="C938" s="78">
        <f>'2019 PSUI Customer Load'!C938+'2019 PSUI Customer Gen'!C938</f>
        <v>1425.0260000000001</v>
      </c>
      <c r="D938" s="78">
        <f>'2019 PSUI Customer Load'!D938+'2019 PSUI Customer Gen'!D938</f>
        <v>1398.942</v>
      </c>
      <c r="E938" s="78">
        <f>'2019 PSUI Customer Load'!E938+'2019 PSUI Customer Gen'!E938</f>
        <v>1403.7259999999999</v>
      </c>
      <c r="F938" s="78">
        <f>'2019 PSUI Customer Load'!F938+'2019 PSUI Customer Gen'!F938</f>
        <v>1423.4679999999998</v>
      </c>
      <c r="G938" s="78">
        <f>'2019 PSUI Customer Load'!G938+'2019 PSUI Customer Gen'!G938</f>
        <v>1424.78</v>
      </c>
      <c r="H938" s="78">
        <f>'2019 PSUI Customer Load'!H938+'2019 PSUI Customer Gen'!H938</f>
        <v>1452.3029999999999</v>
      </c>
      <c r="I938" s="78">
        <f>'2019 PSUI Customer Load'!I938+'2019 PSUI Customer Gen'!I938</f>
        <v>1564.952</v>
      </c>
      <c r="J938" s="78">
        <f>'2019 PSUI Customer Load'!J938+'2019 PSUI Customer Gen'!J938</f>
        <v>1651.2920000000001</v>
      </c>
      <c r="K938" s="78">
        <f>'2019 PSUI Customer Load'!K938+'2019 PSUI Customer Gen'!K938</f>
        <v>1633.7950000000001</v>
      </c>
      <c r="L938" s="78">
        <f>'2019 PSUI Customer Load'!L938+'2019 PSUI Customer Gen'!L938</f>
        <v>1663.721</v>
      </c>
      <c r="M938" s="78">
        <f>'2019 PSUI Customer Load'!M938+'2019 PSUI Customer Gen'!M938</f>
        <v>1734.9060000000002</v>
      </c>
      <c r="N938" s="78">
        <f>'2019 PSUI Customer Load'!N938+'2019 PSUI Customer Gen'!N938</f>
        <v>1702.087</v>
      </c>
      <c r="O938" s="78">
        <f>'2019 PSUI Customer Load'!O938+'2019 PSUI Customer Gen'!O938</f>
        <v>1707.8890000000001</v>
      </c>
      <c r="P938" s="78">
        <f>'2019 PSUI Customer Load'!P938+'2019 PSUI Customer Gen'!P938</f>
        <v>1707.03</v>
      </c>
      <c r="Q938" s="78">
        <f>'2019 PSUI Customer Load'!Q938+'2019 PSUI Customer Gen'!Q938</f>
        <v>1754.646</v>
      </c>
      <c r="R938" s="78">
        <f>'2019 PSUI Customer Load'!R938+'2019 PSUI Customer Gen'!R938</f>
        <v>1696.837</v>
      </c>
      <c r="S938" s="78">
        <f>'2019 PSUI Customer Load'!S938+'2019 PSUI Customer Gen'!S938</f>
        <v>1605.7710000000002</v>
      </c>
      <c r="T938" s="78">
        <f>'2019 PSUI Customer Load'!T938+'2019 PSUI Customer Gen'!T938</f>
        <v>1517.566</v>
      </c>
      <c r="U938" s="78">
        <f>'2019 PSUI Customer Load'!U938+'2019 PSUI Customer Gen'!U938</f>
        <v>1456.222</v>
      </c>
      <c r="V938" s="78">
        <f>'2019 PSUI Customer Load'!V938+'2019 PSUI Customer Gen'!V938</f>
        <v>1264.999</v>
      </c>
      <c r="W938" s="78">
        <f>'2019 PSUI Customer Load'!W938+'2019 PSUI Customer Gen'!W938</f>
        <v>1187.921</v>
      </c>
      <c r="X938" s="78">
        <f>'2019 PSUI Customer Load'!X938+'2019 PSUI Customer Gen'!X938</f>
        <v>1147.1740000000002</v>
      </c>
      <c r="Y938" s="78">
        <f>'2019 PSUI Customer Load'!Y938+'2019 PSUI Customer Gen'!Y938</f>
        <v>1131.0999999999999</v>
      </c>
      <c r="Z938" s="78">
        <f>'2019 PSUI Customer Load'!Z938+'2019 PSUI Customer Gen'!Z938</f>
        <v>1119.96</v>
      </c>
      <c r="AA938" s="86">
        <f t="shared" si="195"/>
        <v>1754.646</v>
      </c>
      <c r="AB938" s="77">
        <f t="shared" si="196"/>
        <v>2023</v>
      </c>
      <c r="AC938" s="76">
        <f t="shared" si="197"/>
        <v>5</v>
      </c>
      <c r="AD938" s="76" t="str">
        <f t="shared" si="198"/>
        <v/>
      </c>
      <c r="AE938" s="76" t="str">
        <f t="shared" si="199"/>
        <v/>
      </c>
      <c r="AF938" s="74">
        <f t="shared" si="200"/>
        <v>1754.646</v>
      </c>
      <c r="AG938" s="75" t="str">
        <f t="shared" si="201"/>
        <v>15:00</v>
      </c>
      <c r="AH938" s="74">
        <f t="shared" si="202"/>
        <v>37530.758999999991</v>
      </c>
      <c r="AI938" s="73" t="str">
        <f t="shared" si="203"/>
        <v/>
      </c>
      <c r="AJ938" s="73" t="str">
        <f t="shared" si="204"/>
        <v/>
      </c>
      <c r="AK938" s="73" t="str">
        <f t="shared" si="205"/>
        <v/>
      </c>
      <c r="AL938" s="72" t="str">
        <f t="shared" si="206"/>
        <v/>
      </c>
      <c r="AM938" s="71" t="str">
        <f t="shared" si="207"/>
        <v/>
      </c>
    </row>
    <row r="939" spans="2:39" ht="12.75" customHeight="1" thickBot="1">
      <c r="B939" s="79">
        <v>45071</v>
      </c>
      <c r="C939" s="78">
        <f>'2019 PSUI Customer Load'!C939+'2019 PSUI Customer Gen'!C939</f>
        <v>1113.635</v>
      </c>
      <c r="D939" s="78">
        <f>'2019 PSUI Customer Load'!D939+'2019 PSUI Customer Gen'!D939</f>
        <v>1112.297</v>
      </c>
      <c r="E939" s="78">
        <f>'2019 PSUI Customer Load'!E939+'2019 PSUI Customer Gen'!E939</f>
        <v>1135.365</v>
      </c>
      <c r="F939" s="78">
        <f>'2019 PSUI Customer Load'!F939+'2019 PSUI Customer Gen'!F939</f>
        <v>1141.758</v>
      </c>
      <c r="G939" s="78">
        <f>'2019 PSUI Customer Load'!G939+'2019 PSUI Customer Gen'!G939</f>
        <v>1155.979</v>
      </c>
      <c r="H939" s="78">
        <f>'2019 PSUI Customer Load'!H939+'2019 PSUI Customer Gen'!H939</f>
        <v>1198.1310000000001</v>
      </c>
      <c r="I939" s="78">
        <f>'2019 PSUI Customer Load'!I939+'2019 PSUI Customer Gen'!I939</f>
        <v>1298.4170000000001</v>
      </c>
      <c r="J939" s="78">
        <f>'2019 PSUI Customer Load'!J939+'2019 PSUI Customer Gen'!J939</f>
        <v>1297.203</v>
      </c>
      <c r="K939" s="78">
        <f>'2019 PSUI Customer Load'!K939+'2019 PSUI Customer Gen'!K939</f>
        <v>1302.5919999999999</v>
      </c>
      <c r="L939" s="78">
        <f>'2019 PSUI Customer Load'!L939+'2019 PSUI Customer Gen'!L939</f>
        <v>1334.9779999999998</v>
      </c>
      <c r="M939" s="78">
        <f>'2019 PSUI Customer Load'!M939+'2019 PSUI Customer Gen'!M939</f>
        <v>1552.306</v>
      </c>
      <c r="N939" s="78">
        <f>'2019 PSUI Customer Load'!N939+'2019 PSUI Customer Gen'!N939</f>
        <v>1679.7640000000001</v>
      </c>
      <c r="O939" s="78">
        <f>'2019 PSUI Customer Load'!O939+'2019 PSUI Customer Gen'!O939</f>
        <v>1717.2</v>
      </c>
      <c r="P939" s="78">
        <f>'2019 PSUI Customer Load'!P939+'2019 PSUI Customer Gen'!P939</f>
        <v>1737.6849999999999</v>
      </c>
      <c r="Q939" s="78">
        <f>'2019 PSUI Customer Load'!Q939+'2019 PSUI Customer Gen'!Q939</f>
        <v>1756.433</v>
      </c>
      <c r="R939" s="78">
        <f>'2019 PSUI Customer Load'!R939+'2019 PSUI Customer Gen'!R939</f>
        <v>1762.325</v>
      </c>
      <c r="S939" s="78">
        <f>'2019 PSUI Customer Load'!S939+'2019 PSUI Customer Gen'!S939</f>
        <v>1684.0610000000001</v>
      </c>
      <c r="T939" s="78">
        <f>'2019 PSUI Customer Load'!T939+'2019 PSUI Customer Gen'!T939</f>
        <v>1629.56</v>
      </c>
      <c r="U939" s="78">
        <f>'2019 PSUI Customer Load'!U939+'2019 PSUI Customer Gen'!U939</f>
        <v>1559.5900000000001</v>
      </c>
      <c r="V939" s="78">
        <f>'2019 PSUI Customer Load'!V939+'2019 PSUI Customer Gen'!V939</f>
        <v>1473.8909999999998</v>
      </c>
      <c r="W939" s="78">
        <f>'2019 PSUI Customer Load'!W939+'2019 PSUI Customer Gen'!W939</f>
        <v>1440.046</v>
      </c>
      <c r="X939" s="78">
        <f>'2019 PSUI Customer Load'!X939+'2019 PSUI Customer Gen'!X939</f>
        <v>1353.8629999999998</v>
      </c>
      <c r="Y939" s="78">
        <f>'2019 PSUI Customer Load'!Y939+'2019 PSUI Customer Gen'!Y939</f>
        <v>1217.3579999999999</v>
      </c>
      <c r="Z939" s="78">
        <f>'2019 PSUI Customer Load'!Z939+'2019 PSUI Customer Gen'!Z939</f>
        <v>1120.6950000000002</v>
      </c>
      <c r="AA939" s="86">
        <f t="shared" si="195"/>
        <v>1762.325</v>
      </c>
      <c r="AB939" s="77">
        <f t="shared" si="196"/>
        <v>2023</v>
      </c>
      <c r="AC939" s="76">
        <f t="shared" si="197"/>
        <v>5</v>
      </c>
      <c r="AD939" s="76" t="str">
        <f t="shared" si="198"/>
        <v/>
      </c>
      <c r="AE939" s="76" t="str">
        <f t="shared" si="199"/>
        <v/>
      </c>
      <c r="AF939" s="74">
        <f t="shared" si="200"/>
        <v>1762.325</v>
      </c>
      <c r="AG939" s="75" t="str">
        <f t="shared" si="201"/>
        <v>16:00</v>
      </c>
      <c r="AH939" s="74">
        <f t="shared" si="202"/>
        <v>35537.457000000002</v>
      </c>
      <c r="AI939" s="73" t="str">
        <f t="shared" si="203"/>
        <v/>
      </c>
      <c r="AJ939" s="73" t="str">
        <f t="shared" si="204"/>
        <v/>
      </c>
      <c r="AK939" s="73" t="str">
        <f t="shared" si="205"/>
        <v/>
      </c>
      <c r="AL939" s="72" t="str">
        <f t="shared" si="206"/>
        <v/>
      </c>
      <c r="AM939" s="71" t="str">
        <f t="shared" si="207"/>
        <v/>
      </c>
    </row>
    <row r="940" spans="2:39" ht="12.75" customHeight="1" thickBot="1">
      <c r="B940" s="79">
        <v>45072</v>
      </c>
      <c r="C940" s="78">
        <f>'2019 PSUI Customer Load'!C940+'2019 PSUI Customer Gen'!C940</f>
        <v>1099.818</v>
      </c>
      <c r="D940" s="78">
        <f>'2019 PSUI Customer Load'!D940+'2019 PSUI Customer Gen'!D940</f>
        <v>1089.143</v>
      </c>
      <c r="E940" s="78">
        <f>'2019 PSUI Customer Load'!E940+'2019 PSUI Customer Gen'!E940</f>
        <v>1106.7860000000001</v>
      </c>
      <c r="F940" s="78">
        <f>'2019 PSUI Customer Load'!F940+'2019 PSUI Customer Gen'!F940</f>
        <v>1100.4470000000001</v>
      </c>
      <c r="G940" s="78">
        <f>'2019 PSUI Customer Load'!G940+'2019 PSUI Customer Gen'!G940</f>
        <v>1146.519</v>
      </c>
      <c r="H940" s="78">
        <f>'2019 PSUI Customer Load'!H940+'2019 PSUI Customer Gen'!H940</f>
        <v>1189.588</v>
      </c>
      <c r="I940" s="78">
        <f>'2019 PSUI Customer Load'!I940+'2019 PSUI Customer Gen'!I940</f>
        <v>1294.8890000000001</v>
      </c>
      <c r="J940" s="78">
        <f>'2019 PSUI Customer Load'!J940+'2019 PSUI Customer Gen'!J940</f>
        <v>1399.5</v>
      </c>
      <c r="K940" s="78">
        <f>'2019 PSUI Customer Load'!K940+'2019 PSUI Customer Gen'!K940</f>
        <v>1597.1289999999999</v>
      </c>
      <c r="L940" s="78">
        <f>'2019 PSUI Customer Load'!L940+'2019 PSUI Customer Gen'!L940</f>
        <v>1794.837</v>
      </c>
      <c r="M940" s="78">
        <f>'2019 PSUI Customer Load'!M940+'2019 PSUI Customer Gen'!M940</f>
        <v>1823.6790000000001</v>
      </c>
      <c r="N940" s="78">
        <f>'2019 PSUI Customer Load'!N940+'2019 PSUI Customer Gen'!N940</f>
        <v>1827.9299999999998</v>
      </c>
      <c r="O940" s="78">
        <f>'2019 PSUI Customer Load'!O940+'2019 PSUI Customer Gen'!O940</f>
        <v>1849.7280000000001</v>
      </c>
      <c r="P940" s="78">
        <f>'2019 PSUI Customer Load'!P940+'2019 PSUI Customer Gen'!P940</f>
        <v>1857.8979999999999</v>
      </c>
      <c r="Q940" s="78">
        <f>'2019 PSUI Customer Load'!Q940+'2019 PSUI Customer Gen'!Q940</f>
        <v>1863.5650000000001</v>
      </c>
      <c r="R940" s="78">
        <f>'2019 PSUI Customer Load'!R940+'2019 PSUI Customer Gen'!R940</f>
        <v>1825.788</v>
      </c>
      <c r="S940" s="78">
        <f>'2019 PSUI Customer Load'!S940+'2019 PSUI Customer Gen'!S940</f>
        <v>1757.867</v>
      </c>
      <c r="T940" s="78">
        <f>'2019 PSUI Customer Load'!T940+'2019 PSUI Customer Gen'!T940</f>
        <v>1688.9449999999999</v>
      </c>
      <c r="U940" s="78">
        <f>'2019 PSUI Customer Load'!U940+'2019 PSUI Customer Gen'!U940</f>
        <v>1646.663</v>
      </c>
      <c r="V940" s="78">
        <f>'2019 PSUI Customer Load'!V940+'2019 PSUI Customer Gen'!V940</f>
        <v>1592.355</v>
      </c>
      <c r="W940" s="78">
        <f>'2019 PSUI Customer Load'!W940+'2019 PSUI Customer Gen'!W940</f>
        <v>1558.9069999999999</v>
      </c>
      <c r="X940" s="78">
        <f>'2019 PSUI Customer Load'!X940+'2019 PSUI Customer Gen'!X940</f>
        <v>1486.8329999999999</v>
      </c>
      <c r="Y940" s="78">
        <f>'2019 PSUI Customer Load'!Y940+'2019 PSUI Customer Gen'!Y940</f>
        <v>1371.229</v>
      </c>
      <c r="Z940" s="78">
        <f>'2019 PSUI Customer Load'!Z940+'2019 PSUI Customer Gen'!Z940</f>
        <v>1317.029</v>
      </c>
      <c r="AA940" s="86">
        <f t="shared" si="195"/>
        <v>1863.5650000000001</v>
      </c>
      <c r="AB940" s="77">
        <f t="shared" si="196"/>
        <v>2023</v>
      </c>
      <c r="AC940" s="76">
        <f t="shared" si="197"/>
        <v>5</v>
      </c>
      <c r="AD940" s="76" t="str">
        <f t="shared" si="198"/>
        <v/>
      </c>
      <c r="AE940" s="76" t="str">
        <f t="shared" si="199"/>
        <v/>
      </c>
      <c r="AF940" s="74">
        <f t="shared" si="200"/>
        <v>1863.5650000000001</v>
      </c>
      <c r="AG940" s="75" t="str">
        <f t="shared" si="201"/>
        <v>15:00</v>
      </c>
      <c r="AH940" s="74">
        <f t="shared" si="202"/>
        <v>38150.637000000002</v>
      </c>
      <c r="AI940" s="73" t="str">
        <f t="shared" si="203"/>
        <v/>
      </c>
      <c r="AJ940" s="73" t="str">
        <f t="shared" si="204"/>
        <v/>
      </c>
      <c r="AK940" s="73" t="str">
        <f t="shared" si="205"/>
        <v/>
      </c>
      <c r="AL940" s="72" t="str">
        <f t="shared" si="206"/>
        <v/>
      </c>
      <c r="AM940" s="71" t="str">
        <f t="shared" si="207"/>
        <v/>
      </c>
    </row>
    <row r="941" spans="2:39" ht="12.75" customHeight="1" thickBot="1">
      <c r="B941" s="79">
        <v>45073</v>
      </c>
      <c r="C941" s="78">
        <f>'2019 PSUI Customer Load'!C941+'2019 PSUI Customer Gen'!C941</f>
        <v>1243.1369999999999</v>
      </c>
      <c r="D941" s="78">
        <f>'2019 PSUI Customer Load'!D941+'2019 PSUI Customer Gen'!D941</f>
        <v>1095.153</v>
      </c>
      <c r="E941" s="78">
        <f>'2019 PSUI Customer Load'!E941+'2019 PSUI Customer Gen'!E941</f>
        <v>1081.5989999999999</v>
      </c>
      <c r="F941" s="78">
        <f>'2019 PSUI Customer Load'!F941+'2019 PSUI Customer Gen'!F941</f>
        <v>1077.8499999999999</v>
      </c>
      <c r="G941" s="78">
        <f>'2019 PSUI Customer Load'!G941+'2019 PSUI Customer Gen'!G941</f>
        <v>1088.144</v>
      </c>
      <c r="H941" s="78">
        <f>'2019 PSUI Customer Load'!H941+'2019 PSUI Customer Gen'!H941</f>
        <v>1123.99</v>
      </c>
      <c r="I941" s="78">
        <f>'2019 PSUI Customer Load'!I941+'2019 PSUI Customer Gen'!I941</f>
        <v>1223.509</v>
      </c>
      <c r="J941" s="78">
        <f>'2019 PSUI Customer Load'!J941+'2019 PSUI Customer Gen'!J941</f>
        <v>1536.6580000000001</v>
      </c>
      <c r="K941" s="78">
        <f>'2019 PSUI Customer Load'!K941+'2019 PSUI Customer Gen'!K941</f>
        <v>1600.278</v>
      </c>
      <c r="L941" s="78">
        <f>'2019 PSUI Customer Load'!L941+'2019 PSUI Customer Gen'!L941</f>
        <v>1690.826</v>
      </c>
      <c r="M941" s="78">
        <f>'2019 PSUI Customer Load'!M941+'2019 PSUI Customer Gen'!M941</f>
        <v>1721.1979999999999</v>
      </c>
      <c r="N941" s="78">
        <f>'2019 PSUI Customer Load'!N941+'2019 PSUI Customer Gen'!N941</f>
        <v>1717.9979999999998</v>
      </c>
      <c r="O941" s="78">
        <f>'2019 PSUI Customer Load'!O941+'2019 PSUI Customer Gen'!O941</f>
        <v>1739.98</v>
      </c>
      <c r="P941" s="78">
        <f>'2019 PSUI Customer Load'!P941+'2019 PSUI Customer Gen'!P941</f>
        <v>1731.7149999999999</v>
      </c>
      <c r="Q941" s="78">
        <f>'2019 PSUI Customer Load'!Q941+'2019 PSUI Customer Gen'!Q941</f>
        <v>1742.067</v>
      </c>
      <c r="R941" s="78">
        <f>'2019 PSUI Customer Load'!R941+'2019 PSUI Customer Gen'!R941</f>
        <v>1700.8340000000001</v>
      </c>
      <c r="S941" s="78">
        <f>'2019 PSUI Customer Load'!S941+'2019 PSUI Customer Gen'!S941</f>
        <v>1635.6679999999999</v>
      </c>
      <c r="T941" s="78">
        <f>'2019 PSUI Customer Load'!T941+'2019 PSUI Customer Gen'!T941</f>
        <v>1626.9269999999999</v>
      </c>
      <c r="U941" s="78">
        <f>'2019 PSUI Customer Load'!U941+'2019 PSUI Customer Gen'!U941</f>
        <v>1610.6420000000001</v>
      </c>
      <c r="V941" s="78">
        <f>'2019 PSUI Customer Load'!V941+'2019 PSUI Customer Gen'!V941</f>
        <v>1582.4459999999999</v>
      </c>
      <c r="W941" s="78">
        <f>'2019 PSUI Customer Load'!W941+'2019 PSUI Customer Gen'!W941</f>
        <v>1569.548</v>
      </c>
      <c r="X941" s="78">
        <f>'2019 PSUI Customer Load'!X941+'2019 PSUI Customer Gen'!X941</f>
        <v>1516.5700000000002</v>
      </c>
      <c r="Y941" s="78">
        <f>'2019 PSUI Customer Load'!Y941+'2019 PSUI Customer Gen'!Y941</f>
        <v>1440.2859999999998</v>
      </c>
      <c r="Z941" s="78">
        <f>'2019 PSUI Customer Load'!Z941+'2019 PSUI Customer Gen'!Z941</f>
        <v>1395.758</v>
      </c>
      <c r="AA941" s="86">
        <f t="shared" si="195"/>
        <v>1742.067</v>
      </c>
      <c r="AB941" s="77">
        <f t="shared" si="196"/>
        <v>2023</v>
      </c>
      <c r="AC941" s="76">
        <f t="shared" si="197"/>
        <v>5</v>
      </c>
      <c r="AD941" s="76" t="str">
        <f t="shared" si="198"/>
        <v/>
      </c>
      <c r="AE941" s="76" t="str">
        <f t="shared" si="199"/>
        <v/>
      </c>
      <c r="AF941" s="74">
        <f t="shared" si="200"/>
        <v>1742.067</v>
      </c>
      <c r="AG941" s="75" t="str">
        <f t="shared" si="201"/>
        <v>15:00</v>
      </c>
      <c r="AH941" s="74">
        <f t="shared" si="202"/>
        <v>37234.847999999998</v>
      </c>
      <c r="AI941" s="73" t="str">
        <f t="shared" si="203"/>
        <v/>
      </c>
      <c r="AJ941" s="73" t="str">
        <f t="shared" si="204"/>
        <v/>
      </c>
      <c r="AK941" s="73" t="str">
        <f t="shared" si="205"/>
        <v/>
      </c>
      <c r="AL941" s="72" t="str">
        <f t="shared" si="206"/>
        <v/>
      </c>
      <c r="AM941" s="71" t="str">
        <f t="shared" si="207"/>
        <v/>
      </c>
    </row>
    <row r="942" spans="2:39" ht="12.75" customHeight="1" thickBot="1">
      <c r="B942" s="79">
        <v>45074</v>
      </c>
      <c r="C942" s="78">
        <f>'2019 PSUI Customer Load'!C942+'2019 PSUI Customer Gen'!C942</f>
        <v>1371.1510000000001</v>
      </c>
      <c r="D942" s="78">
        <f>'2019 PSUI Customer Load'!D942+'2019 PSUI Customer Gen'!D942</f>
        <v>1338.25</v>
      </c>
      <c r="E942" s="78">
        <f>'2019 PSUI Customer Load'!E942+'2019 PSUI Customer Gen'!E942</f>
        <v>1309.5530000000001</v>
      </c>
      <c r="F942" s="78">
        <f>'2019 PSUI Customer Load'!F942+'2019 PSUI Customer Gen'!F942</f>
        <v>1279.1489999999999</v>
      </c>
      <c r="G942" s="78">
        <f>'2019 PSUI Customer Load'!G942+'2019 PSUI Customer Gen'!G942</f>
        <v>1237.2829999999999</v>
      </c>
      <c r="H942" s="78">
        <f>'2019 PSUI Customer Load'!H942+'2019 PSUI Customer Gen'!H942</f>
        <v>1299.749</v>
      </c>
      <c r="I942" s="78">
        <f>'2019 PSUI Customer Load'!I942+'2019 PSUI Customer Gen'!I942</f>
        <v>1417.6690000000001</v>
      </c>
      <c r="J942" s="78">
        <f>'2019 PSUI Customer Load'!J942+'2019 PSUI Customer Gen'!J942</f>
        <v>1503.462</v>
      </c>
      <c r="K942" s="78">
        <f>'2019 PSUI Customer Load'!K942+'2019 PSUI Customer Gen'!K942</f>
        <v>1659.8389999999999</v>
      </c>
      <c r="L942" s="78">
        <f>'2019 PSUI Customer Load'!L942+'2019 PSUI Customer Gen'!L942</f>
        <v>1740.0279999999998</v>
      </c>
      <c r="M942" s="78">
        <f>'2019 PSUI Customer Load'!M942+'2019 PSUI Customer Gen'!M942</f>
        <v>1765.7909999999999</v>
      </c>
      <c r="N942" s="78">
        <f>'2019 PSUI Customer Load'!N942+'2019 PSUI Customer Gen'!N942</f>
        <v>1764</v>
      </c>
      <c r="O942" s="78">
        <f>'2019 PSUI Customer Load'!O942+'2019 PSUI Customer Gen'!O942</f>
        <v>1790.692</v>
      </c>
      <c r="P942" s="78">
        <f>'2019 PSUI Customer Load'!P942+'2019 PSUI Customer Gen'!P942</f>
        <v>1780.8799999999999</v>
      </c>
      <c r="Q942" s="78">
        <f>'2019 PSUI Customer Load'!Q942+'2019 PSUI Customer Gen'!Q942</f>
        <v>1785.422</v>
      </c>
      <c r="R942" s="78">
        <f>'2019 PSUI Customer Load'!R942+'2019 PSUI Customer Gen'!R942</f>
        <v>1739.0830000000001</v>
      </c>
      <c r="S942" s="78">
        <f>'2019 PSUI Customer Load'!S942+'2019 PSUI Customer Gen'!S942</f>
        <v>1685.22</v>
      </c>
      <c r="T942" s="78">
        <f>'2019 PSUI Customer Load'!T942+'2019 PSUI Customer Gen'!T942</f>
        <v>1671.93</v>
      </c>
      <c r="U942" s="78">
        <f>'2019 PSUI Customer Load'!U942+'2019 PSUI Customer Gen'!U942</f>
        <v>1655.1560000000002</v>
      </c>
      <c r="V942" s="78">
        <f>'2019 PSUI Customer Load'!V942+'2019 PSUI Customer Gen'!V942</f>
        <v>1620.354</v>
      </c>
      <c r="W942" s="78">
        <f>'2019 PSUI Customer Load'!W942+'2019 PSUI Customer Gen'!W942</f>
        <v>1596.6030000000001</v>
      </c>
      <c r="X942" s="78">
        <f>'2019 PSUI Customer Load'!X942+'2019 PSUI Customer Gen'!X942</f>
        <v>1557.4289999999999</v>
      </c>
      <c r="Y942" s="78">
        <f>'2019 PSUI Customer Load'!Y942+'2019 PSUI Customer Gen'!Y942</f>
        <v>1518.5150000000001</v>
      </c>
      <c r="Z942" s="78">
        <f>'2019 PSUI Customer Load'!Z942+'2019 PSUI Customer Gen'!Z942</f>
        <v>1462.212</v>
      </c>
      <c r="AA942" s="86">
        <f t="shared" si="195"/>
        <v>1790.692</v>
      </c>
      <c r="AB942" s="77">
        <f t="shared" si="196"/>
        <v>2023</v>
      </c>
      <c r="AC942" s="76">
        <f t="shared" si="197"/>
        <v>5</v>
      </c>
      <c r="AD942" s="76" t="str">
        <f t="shared" si="198"/>
        <v/>
      </c>
      <c r="AE942" s="76" t="str">
        <f t="shared" si="199"/>
        <v/>
      </c>
      <c r="AF942" s="74">
        <f t="shared" si="200"/>
        <v>1790.692</v>
      </c>
      <c r="AG942" s="75" t="str">
        <f t="shared" si="201"/>
        <v>13:00</v>
      </c>
      <c r="AH942" s="74">
        <f t="shared" si="202"/>
        <v>39340.111999999994</v>
      </c>
      <c r="AI942" s="73" t="str">
        <f t="shared" si="203"/>
        <v/>
      </c>
      <c r="AJ942" s="73" t="str">
        <f t="shared" si="204"/>
        <v/>
      </c>
      <c r="AK942" s="73" t="str">
        <f t="shared" si="205"/>
        <v/>
      </c>
      <c r="AL942" s="72" t="str">
        <f t="shared" si="206"/>
        <v/>
      </c>
      <c r="AM942" s="71" t="str">
        <f t="shared" si="207"/>
        <v/>
      </c>
    </row>
    <row r="943" spans="2:39" ht="12.75" customHeight="1" thickBot="1">
      <c r="B943" s="79">
        <v>45075</v>
      </c>
      <c r="C943" s="78">
        <f>'2019 PSUI Customer Load'!C943+'2019 PSUI Customer Gen'!C943</f>
        <v>1379.4559999999999</v>
      </c>
      <c r="D943" s="78">
        <f>'2019 PSUI Customer Load'!D943+'2019 PSUI Customer Gen'!D943</f>
        <v>1346.8779999999999</v>
      </c>
      <c r="E943" s="78">
        <f>'2019 PSUI Customer Load'!E943+'2019 PSUI Customer Gen'!E943</f>
        <v>1348.471</v>
      </c>
      <c r="F943" s="78">
        <f>'2019 PSUI Customer Load'!F943+'2019 PSUI Customer Gen'!F943</f>
        <v>1344.4549999999999</v>
      </c>
      <c r="G943" s="78">
        <f>'2019 PSUI Customer Load'!G943+'2019 PSUI Customer Gen'!G943</f>
        <v>1355.925</v>
      </c>
      <c r="H943" s="78">
        <f>'2019 PSUI Customer Load'!H943+'2019 PSUI Customer Gen'!H943</f>
        <v>1320.575</v>
      </c>
      <c r="I943" s="78">
        <f>'2019 PSUI Customer Load'!I943+'2019 PSUI Customer Gen'!I943</f>
        <v>1585.1570000000002</v>
      </c>
      <c r="J943" s="78">
        <f>'2019 PSUI Customer Load'!J943+'2019 PSUI Customer Gen'!J943</f>
        <v>1775.771</v>
      </c>
      <c r="K943" s="78">
        <f>'2019 PSUI Customer Load'!K943+'2019 PSUI Customer Gen'!K943</f>
        <v>1845.0060000000001</v>
      </c>
      <c r="L943" s="78">
        <f>'2019 PSUI Customer Load'!L943+'2019 PSUI Customer Gen'!L943</f>
        <v>1902.588</v>
      </c>
      <c r="M943" s="78">
        <f>'2019 PSUI Customer Load'!M943+'2019 PSUI Customer Gen'!M943</f>
        <v>1973.2560000000001</v>
      </c>
      <c r="N943" s="78">
        <f>'2019 PSUI Customer Load'!N943+'2019 PSUI Customer Gen'!N943</f>
        <v>1957.0749999999998</v>
      </c>
      <c r="O943" s="78">
        <f>'2019 PSUI Customer Load'!O943+'2019 PSUI Customer Gen'!O943</f>
        <v>2013.1420000000001</v>
      </c>
      <c r="P943" s="78">
        <f>'2019 PSUI Customer Load'!P943+'2019 PSUI Customer Gen'!P943</f>
        <v>1976.3690000000001</v>
      </c>
      <c r="Q943" s="78">
        <f>'2019 PSUI Customer Load'!Q943+'2019 PSUI Customer Gen'!Q943</f>
        <v>1973.008</v>
      </c>
      <c r="R943" s="78">
        <f>'2019 PSUI Customer Load'!R943+'2019 PSUI Customer Gen'!R943</f>
        <v>1958.8249999999998</v>
      </c>
      <c r="S943" s="78">
        <f>'2019 PSUI Customer Load'!S943+'2019 PSUI Customer Gen'!S943</f>
        <v>1858.376</v>
      </c>
      <c r="T943" s="78">
        <f>'2019 PSUI Customer Load'!T943+'2019 PSUI Customer Gen'!T943</f>
        <v>1765.13</v>
      </c>
      <c r="U943" s="78">
        <f>'2019 PSUI Customer Load'!U943+'2019 PSUI Customer Gen'!U943</f>
        <v>1691.328</v>
      </c>
      <c r="V943" s="78">
        <f>'2019 PSUI Customer Load'!V943+'2019 PSUI Customer Gen'!V943</f>
        <v>1654.5559999999998</v>
      </c>
      <c r="W943" s="78">
        <f>'2019 PSUI Customer Load'!W943+'2019 PSUI Customer Gen'!W943</f>
        <v>1619.0520000000001</v>
      </c>
      <c r="X943" s="78">
        <f>'2019 PSUI Customer Load'!X943+'2019 PSUI Customer Gen'!X943</f>
        <v>1577.5210000000002</v>
      </c>
      <c r="Y943" s="78">
        <f>'2019 PSUI Customer Load'!Y943+'2019 PSUI Customer Gen'!Y943</f>
        <v>1540.598</v>
      </c>
      <c r="Z943" s="78">
        <f>'2019 PSUI Customer Load'!Z943+'2019 PSUI Customer Gen'!Z943</f>
        <v>1484.616</v>
      </c>
      <c r="AA943" s="86">
        <f t="shared" si="195"/>
        <v>2013.1420000000001</v>
      </c>
      <c r="AB943" s="77">
        <f t="shared" si="196"/>
        <v>2023</v>
      </c>
      <c r="AC943" s="76">
        <f t="shared" si="197"/>
        <v>5</v>
      </c>
      <c r="AD943" s="76" t="str">
        <f t="shared" si="198"/>
        <v/>
      </c>
      <c r="AE943" s="76" t="str">
        <f t="shared" si="199"/>
        <v/>
      </c>
      <c r="AF943" s="74">
        <f t="shared" si="200"/>
        <v>2013.1420000000001</v>
      </c>
      <c r="AG943" s="75" t="str">
        <f t="shared" si="201"/>
        <v>13:00</v>
      </c>
      <c r="AH943" s="74">
        <f t="shared" si="202"/>
        <v>42260.276000000005</v>
      </c>
      <c r="AI943" s="73" t="str">
        <f t="shared" si="203"/>
        <v/>
      </c>
      <c r="AJ943" s="73" t="str">
        <f t="shared" si="204"/>
        <v/>
      </c>
      <c r="AK943" s="73" t="str">
        <f t="shared" si="205"/>
        <v/>
      </c>
      <c r="AL943" s="72" t="str">
        <f t="shared" si="206"/>
        <v/>
      </c>
      <c r="AM943" s="71" t="str">
        <f t="shared" si="207"/>
        <v/>
      </c>
    </row>
    <row r="944" spans="2:39" ht="12.75" customHeight="1" thickBot="1">
      <c r="B944" s="79">
        <v>45076</v>
      </c>
      <c r="C944" s="78">
        <f>'2019 PSUI Customer Load'!C944+'2019 PSUI Customer Gen'!C944</f>
        <v>1429.8710000000001</v>
      </c>
      <c r="D944" s="78">
        <f>'2019 PSUI Customer Load'!D944+'2019 PSUI Customer Gen'!D944</f>
        <v>1414.5710000000001</v>
      </c>
      <c r="E944" s="78">
        <f>'2019 PSUI Customer Load'!E944+'2019 PSUI Customer Gen'!E944</f>
        <v>1401.223</v>
      </c>
      <c r="F944" s="78">
        <f>'2019 PSUI Customer Load'!F944+'2019 PSUI Customer Gen'!F944</f>
        <v>1411.8150000000001</v>
      </c>
      <c r="G944" s="78">
        <f>'2019 PSUI Customer Load'!G944+'2019 PSUI Customer Gen'!G944</f>
        <v>1436.386</v>
      </c>
      <c r="H944" s="78">
        <f>'2019 PSUI Customer Load'!H944+'2019 PSUI Customer Gen'!H944</f>
        <v>1451.8340000000001</v>
      </c>
      <c r="I944" s="78">
        <f>'2019 PSUI Customer Load'!I944+'2019 PSUI Customer Gen'!I944</f>
        <v>1604.6190000000001</v>
      </c>
      <c r="J944" s="78">
        <f>'2019 PSUI Customer Load'!J944+'2019 PSUI Customer Gen'!J944</f>
        <v>1746.441</v>
      </c>
      <c r="K944" s="78">
        <f>'2019 PSUI Customer Load'!K944+'2019 PSUI Customer Gen'!K944</f>
        <v>1829.873</v>
      </c>
      <c r="L944" s="78">
        <f>'2019 PSUI Customer Load'!L944+'2019 PSUI Customer Gen'!L944</f>
        <v>1923.0130000000001</v>
      </c>
      <c r="M944" s="78">
        <f>'2019 PSUI Customer Load'!M944+'2019 PSUI Customer Gen'!M944</f>
        <v>2003.8969999999999</v>
      </c>
      <c r="N944" s="78">
        <f>'2019 PSUI Customer Load'!N944+'2019 PSUI Customer Gen'!N944</f>
        <v>2020.8980000000001</v>
      </c>
      <c r="O944" s="78">
        <f>'2019 PSUI Customer Load'!O944+'2019 PSUI Customer Gen'!O944</f>
        <v>2063.0929999999998</v>
      </c>
      <c r="P944" s="78">
        <f>'2019 PSUI Customer Load'!P944+'2019 PSUI Customer Gen'!P944</f>
        <v>2075.2550000000001</v>
      </c>
      <c r="Q944" s="78">
        <f>'2019 PSUI Customer Load'!Q944+'2019 PSUI Customer Gen'!Q944</f>
        <v>2077.471</v>
      </c>
      <c r="R944" s="78">
        <f>'2019 PSUI Customer Load'!R944+'2019 PSUI Customer Gen'!R944</f>
        <v>2026.191</v>
      </c>
      <c r="S944" s="78">
        <f>'2019 PSUI Customer Load'!S944+'2019 PSUI Customer Gen'!S944</f>
        <v>1947.52</v>
      </c>
      <c r="T944" s="78">
        <f>'2019 PSUI Customer Load'!T944+'2019 PSUI Customer Gen'!T944</f>
        <v>1896.299</v>
      </c>
      <c r="U944" s="78">
        <f>'2019 PSUI Customer Load'!U944+'2019 PSUI Customer Gen'!U944</f>
        <v>1813.377</v>
      </c>
      <c r="V944" s="78">
        <f>'2019 PSUI Customer Load'!V944+'2019 PSUI Customer Gen'!V944</f>
        <v>1734.0260000000001</v>
      </c>
      <c r="W944" s="78">
        <f>'2019 PSUI Customer Load'!W944+'2019 PSUI Customer Gen'!W944</f>
        <v>1706.1320000000001</v>
      </c>
      <c r="X944" s="78">
        <f>'2019 PSUI Customer Load'!X944+'2019 PSUI Customer Gen'!X944</f>
        <v>1693.9259999999999</v>
      </c>
      <c r="Y944" s="78">
        <f>'2019 PSUI Customer Load'!Y944+'2019 PSUI Customer Gen'!Y944</f>
        <v>1634.28</v>
      </c>
      <c r="Z944" s="78">
        <f>'2019 PSUI Customer Load'!Z944+'2019 PSUI Customer Gen'!Z944</f>
        <v>1587.3010000000002</v>
      </c>
      <c r="AA944" s="86">
        <f t="shared" si="195"/>
        <v>2077.471</v>
      </c>
      <c r="AB944" s="77">
        <f t="shared" si="196"/>
        <v>2023</v>
      </c>
      <c r="AC944" s="76">
        <f t="shared" si="197"/>
        <v>5</v>
      </c>
      <c r="AD944" s="76" t="str">
        <f t="shared" si="198"/>
        <v/>
      </c>
      <c r="AE944" s="76" t="str">
        <f t="shared" si="199"/>
        <v/>
      </c>
      <c r="AF944" s="74">
        <f t="shared" si="200"/>
        <v>2077.471</v>
      </c>
      <c r="AG944" s="75" t="str">
        <f t="shared" si="201"/>
        <v>15:00</v>
      </c>
      <c r="AH944" s="74">
        <f t="shared" si="202"/>
        <v>44006.782999999996</v>
      </c>
      <c r="AI944" s="73" t="str">
        <f t="shared" si="203"/>
        <v/>
      </c>
      <c r="AJ944" s="73" t="str">
        <f t="shared" si="204"/>
        <v/>
      </c>
      <c r="AK944" s="73" t="str">
        <f t="shared" si="205"/>
        <v/>
      </c>
      <c r="AL944" s="72" t="str">
        <f t="shared" si="206"/>
        <v/>
      </c>
      <c r="AM944" s="71" t="str">
        <f t="shared" si="207"/>
        <v/>
      </c>
    </row>
    <row r="945" spans="2:39" ht="12.75" customHeight="1" thickBot="1">
      <c r="B945" s="79">
        <v>45077</v>
      </c>
      <c r="C945" s="78">
        <f>'2019 PSUI Customer Load'!C945+'2019 PSUI Customer Gen'!C945</f>
        <v>1562.41</v>
      </c>
      <c r="D945" s="78">
        <f>'2019 PSUI Customer Load'!D945+'2019 PSUI Customer Gen'!D945</f>
        <v>1523.4839999999999</v>
      </c>
      <c r="E945" s="78">
        <f>'2019 PSUI Customer Load'!E945+'2019 PSUI Customer Gen'!E945</f>
        <v>1509.749</v>
      </c>
      <c r="F945" s="78">
        <f>'2019 PSUI Customer Load'!F945+'2019 PSUI Customer Gen'!F945</f>
        <v>1505.3539999999998</v>
      </c>
      <c r="G945" s="78">
        <f>'2019 PSUI Customer Load'!G945+'2019 PSUI Customer Gen'!G945</f>
        <v>1530.8149999999998</v>
      </c>
      <c r="H945" s="78">
        <f>'2019 PSUI Customer Load'!H945+'2019 PSUI Customer Gen'!H945</f>
        <v>1575.4279999999999</v>
      </c>
      <c r="I945" s="78">
        <f>'2019 PSUI Customer Load'!I945+'2019 PSUI Customer Gen'!I945</f>
        <v>1741.289</v>
      </c>
      <c r="J945" s="78">
        <f>'2019 PSUI Customer Load'!J945+'2019 PSUI Customer Gen'!J945</f>
        <v>1777.3040000000001</v>
      </c>
      <c r="K945" s="78">
        <f>'2019 PSUI Customer Load'!K945+'2019 PSUI Customer Gen'!K945</f>
        <v>1873.38</v>
      </c>
      <c r="L945" s="78">
        <f>'2019 PSUI Customer Load'!L945+'2019 PSUI Customer Gen'!L945</f>
        <v>1934.28</v>
      </c>
      <c r="M945" s="78">
        <f>'2019 PSUI Customer Load'!M945+'2019 PSUI Customer Gen'!M945</f>
        <v>1988.42</v>
      </c>
      <c r="N945" s="78">
        <f>'2019 PSUI Customer Load'!N945+'2019 PSUI Customer Gen'!N945</f>
        <v>1979.36</v>
      </c>
      <c r="O945" s="78">
        <f>'2019 PSUI Customer Load'!O945+'2019 PSUI Customer Gen'!O945</f>
        <v>1987.97</v>
      </c>
      <c r="P945" s="78">
        <f>'2019 PSUI Customer Load'!P945+'2019 PSUI Customer Gen'!P945</f>
        <v>2013.48</v>
      </c>
      <c r="Q945" s="78">
        <f>'2019 PSUI Customer Load'!Q945+'2019 PSUI Customer Gen'!Q945</f>
        <v>2017.19</v>
      </c>
      <c r="R945" s="78">
        <f>'2019 PSUI Customer Load'!R945+'2019 PSUI Customer Gen'!R945</f>
        <v>1952.58</v>
      </c>
      <c r="S945" s="78">
        <f>'2019 PSUI Customer Load'!S945+'2019 PSUI Customer Gen'!S945</f>
        <v>1877.37</v>
      </c>
      <c r="T945" s="78">
        <f>'2019 PSUI Customer Load'!T945+'2019 PSUI Customer Gen'!T945</f>
        <v>1814.72</v>
      </c>
      <c r="U945" s="78">
        <f>'2019 PSUI Customer Load'!U945+'2019 PSUI Customer Gen'!U945</f>
        <v>1753.6</v>
      </c>
      <c r="V945" s="78">
        <f>'2019 PSUI Customer Load'!V945+'2019 PSUI Customer Gen'!V945</f>
        <v>1700.65</v>
      </c>
      <c r="W945" s="78">
        <f>'2019 PSUI Customer Load'!W945+'2019 PSUI Customer Gen'!W945</f>
        <v>1687.95</v>
      </c>
      <c r="X945" s="78">
        <f>'2019 PSUI Customer Load'!X945+'2019 PSUI Customer Gen'!X945</f>
        <v>1650.46</v>
      </c>
      <c r="Y945" s="78">
        <f>'2019 PSUI Customer Load'!Y945+'2019 PSUI Customer Gen'!Y945</f>
        <v>1611.16</v>
      </c>
      <c r="Z945" s="78">
        <f>'2019 PSUI Customer Load'!Z945+'2019 PSUI Customer Gen'!Z945</f>
        <v>1587.57</v>
      </c>
      <c r="AA945" s="86">
        <f t="shared" si="195"/>
        <v>2017.19</v>
      </c>
      <c r="AB945" s="77">
        <f t="shared" si="196"/>
        <v>2023</v>
      </c>
      <c r="AC945" s="76">
        <f t="shared" si="197"/>
        <v>5</v>
      </c>
      <c r="AD945" s="76" t="str">
        <f t="shared" si="198"/>
        <v>2023-5</v>
      </c>
      <c r="AE945" s="76">
        <f t="shared" si="199"/>
        <v>5</v>
      </c>
      <c r="AF945" s="74">
        <f t="shared" si="200"/>
        <v>2017.19</v>
      </c>
      <c r="AG945" s="75" t="str">
        <f t="shared" si="201"/>
        <v>15:00</v>
      </c>
      <c r="AH945" s="74">
        <f t="shared" si="202"/>
        <v>44173.163000000008</v>
      </c>
      <c r="AI945" s="73">
        <f t="shared" si="203"/>
        <v>52300.389000000003</v>
      </c>
      <c r="AJ945" s="73">
        <f t="shared" si="204"/>
        <v>2077.471</v>
      </c>
      <c r="AK945" s="73">
        <f t="shared" si="205"/>
        <v>44173.163000000008</v>
      </c>
      <c r="AL945" s="72">
        <f t="shared" si="206"/>
        <v>45076</v>
      </c>
      <c r="AM945" s="71" t="str">
        <f t="shared" si="207"/>
        <v>15:00</v>
      </c>
    </row>
    <row r="946" spans="2:39" ht="12.75" customHeight="1" thickBot="1">
      <c r="B946" s="79">
        <v>45078</v>
      </c>
      <c r="C946" s="78">
        <f>'2019 PSUI Customer Load'!C946+'2019 PSUI Customer Gen'!C946</f>
        <v>1568.24</v>
      </c>
      <c r="D946" s="78">
        <f>'2019 PSUI Customer Load'!D946+'2019 PSUI Customer Gen'!D946</f>
        <v>1521.84</v>
      </c>
      <c r="E946" s="78">
        <f>'2019 PSUI Customer Load'!E946+'2019 PSUI Customer Gen'!E946</f>
        <v>1511.23</v>
      </c>
      <c r="F946" s="78">
        <f>'2019 PSUI Customer Load'!F946+'2019 PSUI Customer Gen'!F946</f>
        <v>1515.05</v>
      </c>
      <c r="G946" s="78">
        <f>'2019 PSUI Customer Load'!G946+'2019 PSUI Customer Gen'!G946</f>
        <v>1519.46</v>
      </c>
      <c r="H946" s="78">
        <f>'2019 PSUI Customer Load'!H946+'2019 PSUI Customer Gen'!H946</f>
        <v>1560.37</v>
      </c>
      <c r="I946" s="78">
        <f>'2019 PSUI Customer Load'!I946+'2019 PSUI Customer Gen'!I946</f>
        <v>1708.25</v>
      </c>
      <c r="J946" s="78">
        <f>'2019 PSUI Customer Load'!J946+'2019 PSUI Customer Gen'!J946</f>
        <v>1858.78</v>
      </c>
      <c r="K946" s="78">
        <f>'2019 PSUI Customer Load'!K946+'2019 PSUI Customer Gen'!K946</f>
        <v>1942.15</v>
      </c>
      <c r="L946" s="78">
        <f>'2019 PSUI Customer Load'!L946+'2019 PSUI Customer Gen'!L946</f>
        <v>2025</v>
      </c>
      <c r="M946" s="78">
        <f>'2019 PSUI Customer Load'!M946+'2019 PSUI Customer Gen'!M946</f>
        <v>2065.14</v>
      </c>
      <c r="N946" s="78">
        <f>'2019 PSUI Customer Load'!N946+'2019 PSUI Customer Gen'!N946</f>
        <v>2040.71</v>
      </c>
      <c r="O946" s="78">
        <f>'2019 PSUI Customer Load'!O946+'2019 PSUI Customer Gen'!O946</f>
        <v>2080.6169999999997</v>
      </c>
      <c r="P946" s="78">
        <f>'2019 PSUI Customer Load'!P946+'2019 PSUI Customer Gen'!P946</f>
        <v>2137.989</v>
      </c>
      <c r="Q946" s="78">
        <f>'2019 PSUI Customer Load'!Q946+'2019 PSUI Customer Gen'!Q946</f>
        <v>2071.9839999999999</v>
      </c>
      <c r="R946" s="78">
        <f>'2019 PSUI Customer Load'!R946+'2019 PSUI Customer Gen'!R946</f>
        <v>2029.1759999999999</v>
      </c>
      <c r="S946" s="78">
        <f>'2019 PSUI Customer Load'!S946+'2019 PSUI Customer Gen'!S946</f>
        <v>1937.874</v>
      </c>
      <c r="T946" s="78">
        <f>'2019 PSUI Customer Load'!T946+'2019 PSUI Customer Gen'!T946</f>
        <v>1854.3719999999998</v>
      </c>
      <c r="U946" s="78">
        <f>'2019 PSUI Customer Load'!U946+'2019 PSUI Customer Gen'!U946</f>
        <v>1811.9070000000002</v>
      </c>
      <c r="V946" s="78">
        <f>'2019 PSUI Customer Load'!V946+'2019 PSUI Customer Gen'!V946</f>
        <v>1772.903</v>
      </c>
      <c r="W946" s="78">
        <f>'2019 PSUI Customer Load'!W946+'2019 PSUI Customer Gen'!W946</f>
        <v>1760.0319999999999</v>
      </c>
      <c r="X946" s="78">
        <f>'2019 PSUI Customer Load'!X946+'2019 PSUI Customer Gen'!X946</f>
        <v>1712.01</v>
      </c>
      <c r="Y946" s="78">
        <f>'2019 PSUI Customer Load'!Y946+'2019 PSUI Customer Gen'!Y946</f>
        <v>1672.4570000000001</v>
      </c>
      <c r="Z946" s="78">
        <f>'2019 PSUI Customer Load'!Z946+'2019 PSUI Customer Gen'!Z946</f>
        <v>1628.8209999999999</v>
      </c>
      <c r="AA946" s="86">
        <f t="shared" si="195"/>
        <v>2137.989</v>
      </c>
      <c r="AB946" s="77">
        <f t="shared" si="196"/>
        <v>2023</v>
      </c>
      <c r="AC946" s="76">
        <f t="shared" si="197"/>
        <v>6</v>
      </c>
      <c r="AD946" s="76" t="str">
        <f t="shared" si="198"/>
        <v/>
      </c>
      <c r="AE946" s="76" t="str">
        <f t="shared" si="199"/>
        <v/>
      </c>
      <c r="AF946" s="74">
        <f t="shared" si="200"/>
        <v>2137.989</v>
      </c>
      <c r="AG946" s="75" t="str">
        <f t="shared" si="201"/>
        <v>14:00</v>
      </c>
      <c r="AH946" s="74">
        <f t="shared" si="202"/>
        <v>45444.350999999995</v>
      </c>
      <c r="AI946" s="73" t="str">
        <f t="shared" si="203"/>
        <v/>
      </c>
      <c r="AJ946" s="73" t="str">
        <f t="shared" si="204"/>
        <v/>
      </c>
      <c r="AK946" s="73" t="str">
        <f t="shared" si="205"/>
        <v/>
      </c>
      <c r="AL946" s="72" t="str">
        <f t="shared" si="206"/>
        <v/>
      </c>
      <c r="AM946" s="71" t="str">
        <f t="shared" si="207"/>
        <v/>
      </c>
    </row>
    <row r="947" spans="2:39" ht="12.75" customHeight="1" thickBot="1">
      <c r="B947" s="79">
        <v>45079</v>
      </c>
      <c r="C947" s="78">
        <f>'2019 PSUI Customer Load'!C947+'2019 PSUI Customer Gen'!C947</f>
        <v>1614.9670000000001</v>
      </c>
      <c r="D947" s="78">
        <f>'2019 PSUI Customer Load'!D947+'2019 PSUI Customer Gen'!D947</f>
        <v>1592.27</v>
      </c>
      <c r="E947" s="78">
        <f>'2019 PSUI Customer Load'!E947+'2019 PSUI Customer Gen'!E947</f>
        <v>1589.8210000000001</v>
      </c>
      <c r="F947" s="78">
        <f>'2019 PSUI Customer Load'!F947+'2019 PSUI Customer Gen'!F947</f>
        <v>1566.5229999999999</v>
      </c>
      <c r="G947" s="78">
        <f>'2019 PSUI Customer Load'!G947+'2019 PSUI Customer Gen'!G947</f>
        <v>1575.306</v>
      </c>
      <c r="H947" s="78">
        <f>'2019 PSUI Customer Load'!H947+'2019 PSUI Customer Gen'!H947</f>
        <v>1598.9589999999998</v>
      </c>
      <c r="I947" s="78">
        <f>'2019 PSUI Customer Load'!I947+'2019 PSUI Customer Gen'!I947</f>
        <v>1752.2600000000002</v>
      </c>
      <c r="J947" s="78">
        <f>'2019 PSUI Customer Load'!J947+'2019 PSUI Customer Gen'!J947</f>
        <v>1893.8270000000002</v>
      </c>
      <c r="K947" s="78">
        <f>'2019 PSUI Customer Load'!K947+'2019 PSUI Customer Gen'!K947</f>
        <v>1965.18</v>
      </c>
      <c r="L947" s="78">
        <f>'2019 PSUI Customer Load'!L947+'2019 PSUI Customer Gen'!L947</f>
        <v>2049.355</v>
      </c>
      <c r="M947" s="78">
        <f>'2019 PSUI Customer Load'!M947+'2019 PSUI Customer Gen'!M947</f>
        <v>2050.5590000000002</v>
      </c>
      <c r="N947" s="78">
        <f>'2019 PSUI Customer Load'!N947+'2019 PSUI Customer Gen'!N947</f>
        <v>2025.1189999999999</v>
      </c>
      <c r="O947" s="78">
        <f>'2019 PSUI Customer Load'!O947+'2019 PSUI Customer Gen'!O947</f>
        <v>2038.1389999999999</v>
      </c>
      <c r="P947" s="78">
        <f>'2019 PSUI Customer Load'!P947+'2019 PSUI Customer Gen'!P947</f>
        <v>2032.402</v>
      </c>
      <c r="Q947" s="78">
        <f>'2019 PSUI Customer Load'!Q947+'2019 PSUI Customer Gen'!Q947</f>
        <v>2029.7169999999999</v>
      </c>
      <c r="R947" s="78">
        <f>'2019 PSUI Customer Load'!R947+'2019 PSUI Customer Gen'!R947</f>
        <v>2001.8510000000001</v>
      </c>
      <c r="S947" s="78">
        <f>'2019 PSUI Customer Load'!S947+'2019 PSUI Customer Gen'!S947</f>
        <v>1929.3519999999999</v>
      </c>
      <c r="T947" s="78">
        <f>'2019 PSUI Customer Load'!T947+'2019 PSUI Customer Gen'!T947</f>
        <v>1833.2360000000001</v>
      </c>
      <c r="U947" s="78">
        <f>'2019 PSUI Customer Load'!U947+'2019 PSUI Customer Gen'!U947</f>
        <v>1802.7370000000001</v>
      </c>
      <c r="V947" s="78">
        <f>'2019 PSUI Customer Load'!V947+'2019 PSUI Customer Gen'!V947</f>
        <v>1792.866</v>
      </c>
      <c r="W947" s="78">
        <f>'2019 PSUI Customer Load'!W947+'2019 PSUI Customer Gen'!W947</f>
        <v>1776.7</v>
      </c>
      <c r="X947" s="78">
        <f>'2019 PSUI Customer Load'!X947+'2019 PSUI Customer Gen'!X947</f>
        <v>1741.9749999999999</v>
      </c>
      <c r="Y947" s="78">
        <f>'2019 PSUI Customer Load'!Y947+'2019 PSUI Customer Gen'!Y947</f>
        <v>1697.1709999999998</v>
      </c>
      <c r="Z947" s="78">
        <f>'2019 PSUI Customer Load'!Z947+'2019 PSUI Customer Gen'!Z947</f>
        <v>1666.604</v>
      </c>
      <c r="AA947" s="86">
        <f t="shared" si="195"/>
        <v>2050.5590000000002</v>
      </c>
      <c r="AB947" s="77">
        <f t="shared" si="196"/>
        <v>2023</v>
      </c>
      <c r="AC947" s="76">
        <f t="shared" si="197"/>
        <v>6</v>
      </c>
      <c r="AD947" s="76" t="str">
        <f t="shared" si="198"/>
        <v/>
      </c>
      <c r="AE947" s="76" t="str">
        <f t="shared" si="199"/>
        <v/>
      </c>
      <c r="AF947" s="74">
        <f t="shared" si="200"/>
        <v>2050.5590000000002</v>
      </c>
      <c r="AG947" s="75" t="str">
        <f t="shared" si="201"/>
        <v>11:00</v>
      </c>
      <c r="AH947" s="74">
        <f t="shared" si="202"/>
        <v>45667.454999999994</v>
      </c>
      <c r="AI947" s="73" t="str">
        <f t="shared" si="203"/>
        <v/>
      </c>
      <c r="AJ947" s="73" t="str">
        <f t="shared" si="204"/>
        <v/>
      </c>
      <c r="AK947" s="73" t="str">
        <f t="shared" si="205"/>
        <v/>
      </c>
      <c r="AL947" s="72" t="str">
        <f t="shared" si="206"/>
        <v/>
      </c>
      <c r="AM947" s="71" t="str">
        <f t="shared" si="207"/>
        <v/>
      </c>
    </row>
    <row r="948" spans="2:39" ht="12.75" customHeight="1" thickBot="1">
      <c r="B948" s="79">
        <v>45080</v>
      </c>
      <c r="C948" s="78">
        <f>'2019 PSUI Customer Load'!C948+'2019 PSUI Customer Gen'!C948</f>
        <v>1635.078</v>
      </c>
      <c r="D948" s="78">
        <f>'2019 PSUI Customer Load'!D948+'2019 PSUI Customer Gen'!D948</f>
        <v>1613.88</v>
      </c>
      <c r="E948" s="78">
        <f>'2019 PSUI Customer Load'!E948+'2019 PSUI Customer Gen'!E948</f>
        <v>1596.5330000000001</v>
      </c>
      <c r="F948" s="78">
        <f>'2019 PSUI Customer Load'!F948+'2019 PSUI Customer Gen'!F948</f>
        <v>1604.704</v>
      </c>
      <c r="G948" s="78">
        <f>'2019 PSUI Customer Load'!G948+'2019 PSUI Customer Gen'!G948</f>
        <v>1630.6959999999999</v>
      </c>
      <c r="H948" s="78">
        <f>'2019 PSUI Customer Load'!H948+'2019 PSUI Customer Gen'!H948</f>
        <v>1662.6970000000001</v>
      </c>
      <c r="I948" s="78">
        <f>'2019 PSUI Customer Load'!I948+'2019 PSUI Customer Gen'!I948</f>
        <v>1753.2639999999999</v>
      </c>
      <c r="J948" s="78">
        <f>'2019 PSUI Customer Load'!J948+'2019 PSUI Customer Gen'!J948</f>
        <v>1776.5430000000001</v>
      </c>
      <c r="K948" s="78">
        <f>'2019 PSUI Customer Load'!K948+'2019 PSUI Customer Gen'!K948</f>
        <v>1750.0530000000001</v>
      </c>
      <c r="L948" s="78">
        <f>'2019 PSUI Customer Load'!L948+'2019 PSUI Customer Gen'!L948</f>
        <v>1779.057</v>
      </c>
      <c r="M948" s="78">
        <f>'2019 PSUI Customer Load'!M948+'2019 PSUI Customer Gen'!M948</f>
        <v>1803.433</v>
      </c>
      <c r="N948" s="78">
        <f>'2019 PSUI Customer Load'!N948+'2019 PSUI Customer Gen'!N948</f>
        <v>1791.386</v>
      </c>
      <c r="O948" s="78">
        <f>'2019 PSUI Customer Load'!O948+'2019 PSUI Customer Gen'!O948</f>
        <v>1753.117</v>
      </c>
      <c r="P948" s="78">
        <f>'2019 PSUI Customer Load'!P948+'2019 PSUI Customer Gen'!P948</f>
        <v>1682.7180000000001</v>
      </c>
      <c r="Q948" s="78">
        <f>'2019 PSUI Customer Load'!Q948+'2019 PSUI Customer Gen'!Q948</f>
        <v>1739.069</v>
      </c>
      <c r="R948" s="78">
        <f>'2019 PSUI Customer Load'!R948+'2019 PSUI Customer Gen'!R948</f>
        <v>1660.3710000000001</v>
      </c>
      <c r="S948" s="78">
        <f>'2019 PSUI Customer Load'!S948+'2019 PSUI Customer Gen'!S948</f>
        <v>1563.0819999999999</v>
      </c>
      <c r="T948" s="78">
        <f>'2019 PSUI Customer Load'!T948+'2019 PSUI Customer Gen'!T948</f>
        <v>1538.03</v>
      </c>
      <c r="U948" s="78">
        <f>'2019 PSUI Customer Load'!U948+'2019 PSUI Customer Gen'!U948</f>
        <v>1505.991</v>
      </c>
      <c r="V948" s="78">
        <f>'2019 PSUI Customer Load'!V948+'2019 PSUI Customer Gen'!V948</f>
        <v>1466.268</v>
      </c>
      <c r="W948" s="78">
        <f>'2019 PSUI Customer Load'!W948+'2019 PSUI Customer Gen'!W948</f>
        <v>1429.646</v>
      </c>
      <c r="X948" s="78">
        <f>'2019 PSUI Customer Load'!X948+'2019 PSUI Customer Gen'!X948</f>
        <v>1398.6769999999999</v>
      </c>
      <c r="Y948" s="78">
        <f>'2019 PSUI Customer Load'!Y948+'2019 PSUI Customer Gen'!Y948</f>
        <v>1375.345</v>
      </c>
      <c r="Z948" s="78">
        <f>'2019 PSUI Customer Load'!Z948+'2019 PSUI Customer Gen'!Z948</f>
        <v>1362.4009999999998</v>
      </c>
      <c r="AA948" s="86">
        <f t="shared" si="195"/>
        <v>1803.433</v>
      </c>
      <c r="AB948" s="77">
        <f t="shared" si="196"/>
        <v>2023</v>
      </c>
      <c r="AC948" s="76">
        <f t="shared" si="197"/>
        <v>6</v>
      </c>
      <c r="AD948" s="76" t="str">
        <f t="shared" si="198"/>
        <v/>
      </c>
      <c r="AE948" s="76" t="str">
        <f t="shared" si="199"/>
        <v/>
      </c>
      <c r="AF948" s="74">
        <f t="shared" si="200"/>
        <v>1803.433</v>
      </c>
      <c r="AG948" s="75" t="str">
        <f t="shared" si="201"/>
        <v>11:00</v>
      </c>
      <c r="AH948" s="74">
        <f t="shared" si="202"/>
        <v>40675.471999999987</v>
      </c>
      <c r="AI948" s="73" t="str">
        <f t="shared" si="203"/>
        <v/>
      </c>
      <c r="AJ948" s="73" t="str">
        <f t="shared" si="204"/>
        <v/>
      </c>
      <c r="AK948" s="73" t="str">
        <f t="shared" si="205"/>
        <v/>
      </c>
      <c r="AL948" s="72" t="str">
        <f t="shared" si="206"/>
        <v/>
      </c>
      <c r="AM948" s="71" t="str">
        <f t="shared" si="207"/>
        <v/>
      </c>
    </row>
    <row r="949" spans="2:39" ht="12.75" customHeight="1" thickBot="1">
      <c r="B949" s="79">
        <v>45081</v>
      </c>
      <c r="C949" s="78">
        <f>'2019 PSUI Customer Load'!C949+'2019 PSUI Customer Gen'!C949</f>
        <v>1330.3810000000001</v>
      </c>
      <c r="D949" s="78">
        <f>'2019 PSUI Customer Load'!D949+'2019 PSUI Customer Gen'!D949</f>
        <v>1323.4490000000001</v>
      </c>
      <c r="E949" s="78">
        <f>'2019 PSUI Customer Load'!E949+'2019 PSUI Customer Gen'!E949</f>
        <v>1300.096</v>
      </c>
      <c r="F949" s="78">
        <f>'2019 PSUI Customer Load'!F949+'2019 PSUI Customer Gen'!F949</f>
        <v>1121.355</v>
      </c>
      <c r="G949" s="78">
        <f>'2019 PSUI Customer Load'!G949+'2019 PSUI Customer Gen'!G949</f>
        <v>1041.3589999999999</v>
      </c>
      <c r="H949" s="78">
        <f>'2019 PSUI Customer Load'!H949+'2019 PSUI Customer Gen'!H949</f>
        <v>1107.7230000000002</v>
      </c>
      <c r="I949" s="78">
        <f>'2019 PSUI Customer Load'!I949+'2019 PSUI Customer Gen'!I949</f>
        <v>1440.2670000000001</v>
      </c>
      <c r="J949" s="78">
        <f>'2019 PSUI Customer Load'!J949+'2019 PSUI Customer Gen'!J949</f>
        <v>1477.961</v>
      </c>
      <c r="K949" s="78">
        <f>'2019 PSUI Customer Load'!K949+'2019 PSUI Customer Gen'!K949</f>
        <v>1543.25</v>
      </c>
      <c r="L949" s="78">
        <f>'2019 PSUI Customer Load'!L949+'2019 PSUI Customer Gen'!L949</f>
        <v>1595.0730000000001</v>
      </c>
      <c r="M949" s="78">
        <f>'2019 PSUI Customer Load'!M949+'2019 PSUI Customer Gen'!M949</f>
        <v>1686.5439999999999</v>
      </c>
      <c r="N949" s="78">
        <f>'2019 PSUI Customer Load'!N949+'2019 PSUI Customer Gen'!N949</f>
        <v>1675.1610000000001</v>
      </c>
      <c r="O949" s="78">
        <f>'2019 PSUI Customer Load'!O949+'2019 PSUI Customer Gen'!O949</f>
        <v>1674.9460000000001</v>
      </c>
      <c r="P949" s="78">
        <f>'2019 PSUI Customer Load'!P949+'2019 PSUI Customer Gen'!P949</f>
        <v>1675.1010000000001</v>
      </c>
      <c r="Q949" s="78">
        <f>'2019 PSUI Customer Load'!Q949+'2019 PSUI Customer Gen'!Q949</f>
        <v>1696.0360000000001</v>
      </c>
      <c r="R949" s="78">
        <f>'2019 PSUI Customer Load'!R949+'2019 PSUI Customer Gen'!R949</f>
        <v>1663.4769999999999</v>
      </c>
      <c r="S949" s="78">
        <f>'2019 PSUI Customer Load'!S949+'2019 PSUI Customer Gen'!S949</f>
        <v>1600.9450000000002</v>
      </c>
      <c r="T949" s="78">
        <f>'2019 PSUI Customer Load'!T949+'2019 PSUI Customer Gen'!T949</f>
        <v>1564.4639999999999</v>
      </c>
      <c r="U949" s="78">
        <f>'2019 PSUI Customer Load'!U949+'2019 PSUI Customer Gen'!U949</f>
        <v>1517.4779999999998</v>
      </c>
      <c r="V949" s="78">
        <f>'2019 PSUI Customer Load'!V949+'2019 PSUI Customer Gen'!V949</f>
        <v>1476.5540000000001</v>
      </c>
      <c r="W949" s="78">
        <f>'2019 PSUI Customer Load'!W949+'2019 PSUI Customer Gen'!W949</f>
        <v>1423.655</v>
      </c>
      <c r="X949" s="78">
        <f>'2019 PSUI Customer Load'!X949+'2019 PSUI Customer Gen'!X949</f>
        <v>1375.4969999999998</v>
      </c>
      <c r="Y949" s="78">
        <f>'2019 PSUI Customer Load'!Y949+'2019 PSUI Customer Gen'!Y949</f>
        <v>1372.3589999999999</v>
      </c>
      <c r="Z949" s="78">
        <f>'2019 PSUI Customer Load'!Z949+'2019 PSUI Customer Gen'!Z949</f>
        <v>1349.069</v>
      </c>
      <c r="AA949" s="86">
        <f t="shared" si="195"/>
        <v>1696.0360000000001</v>
      </c>
      <c r="AB949" s="77">
        <f t="shared" si="196"/>
        <v>2023</v>
      </c>
      <c r="AC949" s="76">
        <f t="shared" si="197"/>
        <v>6</v>
      </c>
      <c r="AD949" s="76" t="str">
        <f t="shared" si="198"/>
        <v/>
      </c>
      <c r="AE949" s="76" t="str">
        <f t="shared" si="199"/>
        <v/>
      </c>
      <c r="AF949" s="74">
        <f t="shared" si="200"/>
        <v>1696.0360000000001</v>
      </c>
      <c r="AG949" s="75" t="str">
        <f t="shared" si="201"/>
        <v>15:00</v>
      </c>
      <c r="AH949" s="74">
        <f t="shared" si="202"/>
        <v>36728.235999999997</v>
      </c>
      <c r="AI949" s="73" t="str">
        <f t="shared" si="203"/>
        <v/>
      </c>
      <c r="AJ949" s="73" t="str">
        <f t="shared" si="204"/>
        <v/>
      </c>
      <c r="AK949" s="73" t="str">
        <f t="shared" si="205"/>
        <v/>
      </c>
      <c r="AL949" s="72" t="str">
        <f t="shared" si="206"/>
        <v/>
      </c>
      <c r="AM949" s="71" t="str">
        <f t="shared" si="207"/>
        <v/>
      </c>
    </row>
    <row r="950" spans="2:39" ht="12.75" customHeight="1" thickBot="1">
      <c r="B950" s="79">
        <v>45082</v>
      </c>
      <c r="C950" s="78">
        <f>'2019 PSUI Customer Load'!C950+'2019 PSUI Customer Gen'!C950</f>
        <v>1321.7760000000001</v>
      </c>
      <c r="D950" s="78">
        <f>'2019 PSUI Customer Load'!D950+'2019 PSUI Customer Gen'!D950</f>
        <v>1308.0740000000001</v>
      </c>
      <c r="E950" s="78">
        <f>'2019 PSUI Customer Load'!E950+'2019 PSUI Customer Gen'!E950</f>
        <v>1306.944</v>
      </c>
      <c r="F950" s="78">
        <f>'2019 PSUI Customer Load'!F950+'2019 PSUI Customer Gen'!F950</f>
        <v>1330.29</v>
      </c>
      <c r="G950" s="78">
        <f>'2019 PSUI Customer Load'!G950+'2019 PSUI Customer Gen'!G950</f>
        <v>1369.0120000000002</v>
      </c>
      <c r="H950" s="78">
        <f>'2019 PSUI Customer Load'!H950+'2019 PSUI Customer Gen'!H950</f>
        <v>1393.587</v>
      </c>
      <c r="I950" s="78">
        <f>'2019 PSUI Customer Load'!I950+'2019 PSUI Customer Gen'!I950</f>
        <v>1529.52</v>
      </c>
      <c r="J950" s="78">
        <f>'2019 PSUI Customer Load'!J950+'2019 PSUI Customer Gen'!J950</f>
        <v>1613.105</v>
      </c>
      <c r="K950" s="78">
        <f>'2019 PSUI Customer Load'!K950+'2019 PSUI Customer Gen'!K950</f>
        <v>1721.46</v>
      </c>
      <c r="L950" s="78">
        <f>'2019 PSUI Customer Load'!L950+'2019 PSUI Customer Gen'!L950</f>
        <v>1802.1179999999999</v>
      </c>
      <c r="M950" s="78">
        <f>'2019 PSUI Customer Load'!M950+'2019 PSUI Customer Gen'!M950</f>
        <v>1840.961</v>
      </c>
      <c r="N950" s="78">
        <f>'2019 PSUI Customer Load'!N950+'2019 PSUI Customer Gen'!N950</f>
        <v>1852.3019999999999</v>
      </c>
      <c r="O950" s="78">
        <f>'2019 PSUI Customer Load'!O950+'2019 PSUI Customer Gen'!O950</f>
        <v>1872.127</v>
      </c>
      <c r="P950" s="78">
        <f>'2019 PSUI Customer Load'!P950+'2019 PSUI Customer Gen'!P950</f>
        <v>1886.144</v>
      </c>
      <c r="Q950" s="78">
        <f>'2019 PSUI Customer Load'!Q950+'2019 PSUI Customer Gen'!Q950</f>
        <v>1892.894</v>
      </c>
      <c r="R950" s="78">
        <f>'2019 PSUI Customer Load'!R950+'2019 PSUI Customer Gen'!R950</f>
        <v>1843.6530000000002</v>
      </c>
      <c r="S950" s="78">
        <f>'2019 PSUI Customer Load'!S950+'2019 PSUI Customer Gen'!S950</f>
        <v>1784.8430000000001</v>
      </c>
      <c r="T950" s="78">
        <f>'2019 PSUI Customer Load'!T950+'2019 PSUI Customer Gen'!T950</f>
        <v>1719.8799999999999</v>
      </c>
      <c r="U950" s="78">
        <f>'2019 PSUI Customer Load'!U950+'2019 PSUI Customer Gen'!U950</f>
        <v>1692.2950000000001</v>
      </c>
      <c r="V950" s="78">
        <f>'2019 PSUI Customer Load'!V950+'2019 PSUI Customer Gen'!V950</f>
        <v>1643.152</v>
      </c>
      <c r="W950" s="78">
        <f>'2019 PSUI Customer Load'!W950+'2019 PSUI Customer Gen'!W950</f>
        <v>1633.9780000000001</v>
      </c>
      <c r="X950" s="78">
        <f>'2019 PSUI Customer Load'!X950+'2019 PSUI Customer Gen'!X950</f>
        <v>1598.4559999999999</v>
      </c>
      <c r="Y950" s="78">
        <f>'2019 PSUI Customer Load'!Y950+'2019 PSUI Customer Gen'!Y950</f>
        <v>1522.039</v>
      </c>
      <c r="Z950" s="78">
        <f>'2019 PSUI Customer Load'!Z950+'2019 PSUI Customer Gen'!Z950</f>
        <v>1478.0909999999999</v>
      </c>
      <c r="AA950" s="86">
        <f t="shared" si="195"/>
        <v>1892.894</v>
      </c>
      <c r="AB950" s="77">
        <f t="shared" si="196"/>
        <v>2023</v>
      </c>
      <c r="AC950" s="76">
        <f t="shared" si="197"/>
        <v>6</v>
      </c>
      <c r="AD950" s="76" t="str">
        <f t="shared" si="198"/>
        <v/>
      </c>
      <c r="AE950" s="76" t="str">
        <f t="shared" si="199"/>
        <v/>
      </c>
      <c r="AF950" s="74">
        <f t="shared" si="200"/>
        <v>1892.894</v>
      </c>
      <c r="AG950" s="75" t="str">
        <f t="shared" si="201"/>
        <v>15:00</v>
      </c>
      <c r="AH950" s="74">
        <f t="shared" si="202"/>
        <v>40849.595000000008</v>
      </c>
      <c r="AI950" s="73" t="str">
        <f t="shared" si="203"/>
        <v/>
      </c>
      <c r="AJ950" s="73" t="str">
        <f t="shared" si="204"/>
        <v/>
      </c>
      <c r="AK950" s="73" t="str">
        <f t="shared" si="205"/>
        <v/>
      </c>
      <c r="AL950" s="72" t="str">
        <f t="shared" si="206"/>
        <v/>
      </c>
      <c r="AM950" s="71" t="str">
        <f t="shared" si="207"/>
        <v/>
      </c>
    </row>
    <row r="951" spans="2:39" ht="12.75" customHeight="1" thickBot="1">
      <c r="B951" s="79">
        <v>45083</v>
      </c>
      <c r="C951" s="78">
        <f>'2019 PSUI Customer Load'!C951+'2019 PSUI Customer Gen'!C951</f>
        <v>1442.472</v>
      </c>
      <c r="D951" s="78">
        <f>'2019 PSUI Customer Load'!D951+'2019 PSUI Customer Gen'!D951</f>
        <v>1423.213</v>
      </c>
      <c r="E951" s="78">
        <f>'2019 PSUI Customer Load'!E951+'2019 PSUI Customer Gen'!E951</f>
        <v>1424.9269999999999</v>
      </c>
      <c r="F951" s="78">
        <f>'2019 PSUI Customer Load'!F951+'2019 PSUI Customer Gen'!F951</f>
        <v>1431.0170000000001</v>
      </c>
      <c r="G951" s="78">
        <f>'2019 PSUI Customer Load'!G951+'2019 PSUI Customer Gen'!G951</f>
        <v>1445.588</v>
      </c>
      <c r="H951" s="78">
        <f>'2019 PSUI Customer Load'!H951+'2019 PSUI Customer Gen'!H951</f>
        <v>1473.4490000000001</v>
      </c>
      <c r="I951" s="78">
        <f>'2019 PSUI Customer Load'!I951+'2019 PSUI Customer Gen'!I951</f>
        <v>1572.9359999999999</v>
      </c>
      <c r="J951" s="78">
        <f>'2019 PSUI Customer Load'!J951+'2019 PSUI Customer Gen'!J951</f>
        <v>1646.492</v>
      </c>
      <c r="K951" s="78">
        <f>'2019 PSUI Customer Load'!K951+'2019 PSUI Customer Gen'!K951</f>
        <v>1733.1469999999999</v>
      </c>
      <c r="L951" s="78">
        <f>'2019 PSUI Customer Load'!L951+'2019 PSUI Customer Gen'!L951</f>
        <v>1839.5940000000001</v>
      </c>
      <c r="M951" s="78">
        <f>'2019 PSUI Customer Load'!M951+'2019 PSUI Customer Gen'!M951</f>
        <v>1898.96</v>
      </c>
      <c r="N951" s="78">
        <f>'2019 PSUI Customer Load'!N951+'2019 PSUI Customer Gen'!N951</f>
        <v>1880.8050000000001</v>
      </c>
      <c r="O951" s="78">
        <f>'2019 PSUI Customer Load'!O951+'2019 PSUI Customer Gen'!O951</f>
        <v>1903.8910000000001</v>
      </c>
      <c r="P951" s="78">
        <f>'2019 PSUI Customer Load'!P951+'2019 PSUI Customer Gen'!P951</f>
        <v>1907.172</v>
      </c>
      <c r="Q951" s="78">
        <f>'2019 PSUI Customer Load'!Q951+'2019 PSUI Customer Gen'!Q951</f>
        <v>1897.6859999999999</v>
      </c>
      <c r="R951" s="78">
        <f>'2019 PSUI Customer Load'!R951+'2019 PSUI Customer Gen'!R951</f>
        <v>1848.7430000000002</v>
      </c>
      <c r="S951" s="78">
        <f>'2019 PSUI Customer Load'!S951+'2019 PSUI Customer Gen'!S951</f>
        <v>1752.2270000000001</v>
      </c>
      <c r="T951" s="78">
        <f>'2019 PSUI Customer Load'!T951+'2019 PSUI Customer Gen'!T951</f>
        <v>1650.8510000000001</v>
      </c>
      <c r="U951" s="78">
        <f>'2019 PSUI Customer Load'!U951+'2019 PSUI Customer Gen'!U951</f>
        <v>1600.383</v>
      </c>
      <c r="V951" s="78">
        <f>'2019 PSUI Customer Load'!V951+'2019 PSUI Customer Gen'!V951</f>
        <v>1531.2080000000001</v>
      </c>
      <c r="W951" s="78">
        <f>'2019 PSUI Customer Load'!W951+'2019 PSUI Customer Gen'!W951</f>
        <v>1484.16</v>
      </c>
      <c r="X951" s="78">
        <f>'2019 PSUI Customer Load'!X951+'2019 PSUI Customer Gen'!X951</f>
        <v>1426.453</v>
      </c>
      <c r="Y951" s="78">
        <f>'2019 PSUI Customer Load'!Y951+'2019 PSUI Customer Gen'!Y951</f>
        <v>1386.394</v>
      </c>
      <c r="Z951" s="78">
        <f>'2019 PSUI Customer Load'!Z951+'2019 PSUI Customer Gen'!Z951</f>
        <v>1360.904</v>
      </c>
      <c r="AA951" s="86">
        <f t="shared" si="195"/>
        <v>1907.172</v>
      </c>
      <c r="AB951" s="77">
        <f t="shared" si="196"/>
        <v>2023</v>
      </c>
      <c r="AC951" s="76">
        <f t="shared" si="197"/>
        <v>6</v>
      </c>
      <c r="AD951" s="76" t="str">
        <f t="shared" si="198"/>
        <v/>
      </c>
      <c r="AE951" s="76" t="str">
        <f t="shared" si="199"/>
        <v/>
      </c>
      <c r="AF951" s="74">
        <f t="shared" si="200"/>
        <v>1907.172</v>
      </c>
      <c r="AG951" s="75" t="str">
        <f t="shared" si="201"/>
        <v>14:00</v>
      </c>
      <c r="AH951" s="74">
        <f t="shared" si="202"/>
        <v>40869.844000000005</v>
      </c>
      <c r="AI951" s="73" t="str">
        <f t="shared" si="203"/>
        <v/>
      </c>
      <c r="AJ951" s="73" t="str">
        <f t="shared" si="204"/>
        <v/>
      </c>
      <c r="AK951" s="73" t="str">
        <f t="shared" si="205"/>
        <v/>
      </c>
      <c r="AL951" s="72" t="str">
        <f t="shared" si="206"/>
        <v/>
      </c>
      <c r="AM951" s="71" t="str">
        <f t="shared" si="207"/>
        <v/>
      </c>
    </row>
    <row r="952" spans="2:39" ht="12.75" customHeight="1" thickBot="1">
      <c r="B952" s="79">
        <v>45084</v>
      </c>
      <c r="C952" s="78">
        <f>'2019 PSUI Customer Load'!C952+'2019 PSUI Customer Gen'!C952</f>
        <v>1318.8239999999998</v>
      </c>
      <c r="D952" s="78">
        <f>'2019 PSUI Customer Load'!D952+'2019 PSUI Customer Gen'!D952</f>
        <v>1301.8410000000001</v>
      </c>
      <c r="E952" s="78">
        <f>'2019 PSUI Customer Load'!E952+'2019 PSUI Customer Gen'!E952</f>
        <v>1305.2239999999999</v>
      </c>
      <c r="F952" s="78">
        <f>'2019 PSUI Customer Load'!F952+'2019 PSUI Customer Gen'!F952</f>
        <v>1091.192</v>
      </c>
      <c r="G952" s="78">
        <f>'2019 PSUI Customer Load'!G952+'2019 PSUI Customer Gen'!G952</f>
        <v>1039.0730000000001</v>
      </c>
      <c r="H952" s="78">
        <f>'2019 PSUI Customer Load'!H952+'2019 PSUI Customer Gen'!H952</f>
        <v>795.62</v>
      </c>
      <c r="I952" s="78">
        <f>'2019 PSUI Customer Load'!I952+'2019 PSUI Customer Gen'!I952</f>
        <v>1351.454</v>
      </c>
      <c r="J952" s="78">
        <f>'2019 PSUI Customer Load'!J952+'2019 PSUI Customer Gen'!J952</f>
        <v>1601.2939999999999</v>
      </c>
      <c r="K952" s="78">
        <f>'2019 PSUI Customer Load'!K952+'2019 PSUI Customer Gen'!K952</f>
        <v>1673.9900000000002</v>
      </c>
      <c r="L952" s="78">
        <f>'2019 PSUI Customer Load'!L952+'2019 PSUI Customer Gen'!L952</f>
        <v>1786.0860000000002</v>
      </c>
      <c r="M952" s="78">
        <f>'2019 PSUI Customer Load'!M952+'2019 PSUI Customer Gen'!M952</f>
        <v>1846.576</v>
      </c>
      <c r="N952" s="78">
        <f>'2019 PSUI Customer Load'!N952+'2019 PSUI Customer Gen'!N952</f>
        <v>1814.3579999999999</v>
      </c>
      <c r="O952" s="78">
        <f>'2019 PSUI Customer Load'!O952+'2019 PSUI Customer Gen'!O952</f>
        <v>1841.0830000000001</v>
      </c>
      <c r="P952" s="78">
        <f>'2019 PSUI Customer Load'!P952+'2019 PSUI Customer Gen'!P952</f>
        <v>1836.03</v>
      </c>
      <c r="Q952" s="78">
        <f>'2019 PSUI Customer Load'!Q952+'2019 PSUI Customer Gen'!Q952</f>
        <v>1830.7570000000001</v>
      </c>
      <c r="R952" s="78">
        <f>'2019 PSUI Customer Load'!R952+'2019 PSUI Customer Gen'!R952</f>
        <v>1803.64</v>
      </c>
      <c r="S952" s="78">
        <f>'2019 PSUI Customer Load'!S952+'2019 PSUI Customer Gen'!S952</f>
        <v>1720.318</v>
      </c>
      <c r="T952" s="78">
        <f>'2019 PSUI Customer Load'!T952+'2019 PSUI Customer Gen'!T952</f>
        <v>1620.046</v>
      </c>
      <c r="U952" s="78">
        <f>'2019 PSUI Customer Load'!U952+'2019 PSUI Customer Gen'!U952</f>
        <v>1563.2560000000001</v>
      </c>
      <c r="V952" s="78">
        <f>'2019 PSUI Customer Load'!V952+'2019 PSUI Customer Gen'!V952</f>
        <v>1540.0239999999999</v>
      </c>
      <c r="W952" s="78">
        <f>'2019 PSUI Customer Load'!W952+'2019 PSUI Customer Gen'!W952</f>
        <v>1498.577</v>
      </c>
      <c r="X952" s="78">
        <f>'2019 PSUI Customer Load'!X952+'2019 PSUI Customer Gen'!X952</f>
        <v>1415.8510000000001</v>
      </c>
      <c r="Y952" s="78">
        <f>'2019 PSUI Customer Load'!Y952+'2019 PSUI Customer Gen'!Y952</f>
        <v>1392.529</v>
      </c>
      <c r="Z952" s="78">
        <f>'2019 PSUI Customer Load'!Z952+'2019 PSUI Customer Gen'!Z952</f>
        <v>1377.761</v>
      </c>
      <c r="AA952" s="86">
        <f t="shared" si="195"/>
        <v>1846.576</v>
      </c>
      <c r="AB952" s="77">
        <f t="shared" si="196"/>
        <v>2023</v>
      </c>
      <c r="AC952" s="76">
        <f t="shared" si="197"/>
        <v>6</v>
      </c>
      <c r="AD952" s="76" t="str">
        <f t="shared" si="198"/>
        <v/>
      </c>
      <c r="AE952" s="76" t="str">
        <f t="shared" si="199"/>
        <v/>
      </c>
      <c r="AF952" s="74">
        <f t="shared" si="200"/>
        <v>1846.576</v>
      </c>
      <c r="AG952" s="75" t="str">
        <f t="shared" si="201"/>
        <v>11:00</v>
      </c>
      <c r="AH952" s="74">
        <f t="shared" si="202"/>
        <v>38211.980000000003</v>
      </c>
      <c r="AI952" s="73" t="str">
        <f t="shared" si="203"/>
        <v/>
      </c>
      <c r="AJ952" s="73" t="str">
        <f t="shared" si="204"/>
        <v/>
      </c>
      <c r="AK952" s="73" t="str">
        <f t="shared" si="205"/>
        <v/>
      </c>
      <c r="AL952" s="72" t="str">
        <f t="shared" si="206"/>
        <v/>
      </c>
      <c r="AM952" s="71" t="str">
        <f t="shared" si="207"/>
        <v/>
      </c>
    </row>
    <row r="953" spans="2:39" ht="12.75" customHeight="1" thickBot="1">
      <c r="B953" s="79">
        <v>45085</v>
      </c>
      <c r="C953" s="78">
        <f>'2019 PSUI Customer Load'!C953+'2019 PSUI Customer Gen'!C953</f>
        <v>1365.171</v>
      </c>
      <c r="D953" s="78">
        <f>'2019 PSUI Customer Load'!D953+'2019 PSUI Customer Gen'!D953</f>
        <v>1344.5719999999999</v>
      </c>
      <c r="E953" s="78">
        <f>'2019 PSUI Customer Load'!E953+'2019 PSUI Customer Gen'!E953</f>
        <v>1354.492</v>
      </c>
      <c r="F953" s="78">
        <f>'2019 PSUI Customer Load'!F953+'2019 PSUI Customer Gen'!F953</f>
        <v>1359.0330000000001</v>
      </c>
      <c r="G953" s="78">
        <f>'2019 PSUI Customer Load'!G953+'2019 PSUI Customer Gen'!G953</f>
        <v>1404.797</v>
      </c>
      <c r="H953" s="78">
        <f>'2019 PSUI Customer Load'!H953+'2019 PSUI Customer Gen'!H953</f>
        <v>1438.4670000000001</v>
      </c>
      <c r="I953" s="78">
        <f>'2019 PSUI Customer Load'!I953+'2019 PSUI Customer Gen'!I953</f>
        <v>1523.25</v>
      </c>
      <c r="J953" s="78">
        <f>'2019 PSUI Customer Load'!J953+'2019 PSUI Customer Gen'!J953</f>
        <v>1588.5320000000002</v>
      </c>
      <c r="K953" s="78">
        <f>'2019 PSUI Customer Load'!K953+'2019 PSUI Customer Gen'!K953</f>
        <v>1684.6490000000001</v>
      </c>
      <c r="L953" s="78">
        <f>'2019 PSUI Customer Load'!L953+'2019 PSUI Customer Gen'!L953</f>
        <v>1721.66</v>
      </c>
      <c r="M953" s="78">
        <f>'2019 PSUI Customer Load'!M953+'2019 PSUI Customer Gen'!M953</f>
        <v>1754.5450000000001</v>
      </c>
      <c r="N953" s="78">
        <f>'2019 PSUI Customer Load'!N953+'2019 PSUI Customer Gen'!N953</f>
        <v>1747.7070000000001</v>
      </c>
      <c r="O953" s="78">
        <f>'2019 PSUI Customer Load'!O953+'2019 PSUI Customer Gen'!O953</f>
        <v>1734.8980000000001</v>
      </c>
      <c r="P953" s="78">
        <f>'2019 PSUI Customer Load'!P953+'2019 PSUI Customer Gen'!P953</f>
        <v>1757.759</v>
      </c>
      <c r="Q953" s="78">
        <f>'2019 PSUI Customer Load'!Q953+'2019 PSUI Customer Gen'!Q953</f>
        <v>1736.2849999999999</v>
      </c>
      <c r="R953" s="78">
        <f>'2019 PSUI Customer Load'!R953+'2019 PSUI Customer Gen'!R953</f>
        <v>1691.2170000000001</v>
      </c>
      <c r="S953" s="78">
        <f>'2019 PSUI Customer Load'!S953+'2019 PSUI Customer Gen'!S953</f>
        <v>1610.943</v>
      </c>
      <c r="T953" s="78">
        <f>'2019 PSUI Customer Load'!T953+'2019 PSUI Customer Gen'!T953</f>
        <v>1518.739</v>
      </c>
      <c r="U953" s="78">
        <f>'2019 PSUI Customer Load'!U953+'2019 PSUI Customer Gen'!U953</f>
        <v>1461.9549999999999</v>
      </c>
      <c r="V953" s="78">
        <f>'2019 PSUI Customer Load'!V953+'2019 PSUI Customer Gen'!V953</f>
        <v>1439.51</v>
      </c>
      <c r="W953" s="78">
        <f>'2019 PSUI Customer Load'!W953+'2019 PSUI Customer Gen'!W953</f>
        <v>1409.809</v>
      </c>
      <c r="X953" s="78">
        <f>'2019 PSUI Customer Load'!X953+'2019 PSUI Customer Gen'!X953</f>
        <v>1250.6379999999999</v>
      </c>
      <c r="Y953" s="78">
        <f>'2019 PSUI Customer Load'!Y953+'2019 PSUI Customer Gen'!Y953</f>
        <v>1225.2139999999999</v>
      </c>
      <c r="Z953" s="78">
        <f>'2019 PSUI Customer Load'!Z953+'2019 PSUI Customer Gen'!Z953</f>
        <v>1222.202</v>
      </c>
      <c r="AA953" s="86">
        <f t="shared" si="195"/>
        <v>1757.759</v>
      </c>
      <c r="AB953" s="77">
        <f t="shared" si="196"/>
        <v>2023</v>
      </c>
      <c r="AC953" s="76">
        <f t="shared" si="197"/>
        <v>6</v>
      </c>
      <c r="AD953" s="76" t="str">
        <f t="shared" si="198"/>
        <v/>
      </c>
      <c r="AE953" s="76" t="str">
        <f t="shared" si="199"/>
        <v/>
      </c>
      <c r="AF953" s="74">
        <f t="shared" si="200"/>
        <v>1757.759</v>
      </c>
      <c r="AG953" s="75" t="str">
        <f t="shared" si="201"/>
        <v>14:00</v>
      </c>
      <c r="AH953" s="74">
        <f t="shared" si="202"/>
        <v>38103.803</v>
      </c>
      <c r="AI953" s="73" t="str">
        <f t="shared" si="203"/>
        <v/>
      </c>
      <c r="AJ953" s="73" t="str">
        <f t="shared" si="204"/>
        <v/>
      </c>
      <c r="AK953" s="73" t="str">
        <f t="shared" si="205"/>
        <v/>
      </c>
      <c r="AL953" s="72" t="str">
        <f t="shared" si="206"/>
        <v/>
      </c>
      <c r="AM953" s="71" t="str">
        <f t="shared" si="207"/>
        <v/>
      </c>
    </row>
    <row r="954" spans="2:39" ht="12.75" customHeight="1" thickBot="1">
      <c r="B954" s="79">
        <v>45086</v>
      </c>
      <c r="C954" s="78">
        <f>'2019 PSUI Customer Load'!C954+'2019 PSUI Customer Gen'!C954</f>
        <v>1195.93</v>
      </c>
      <c r="D954" s="78">
        <f>'2019 PSUI Customer Load'!D954+'2019 PSUI Customer Gen'!D954</f>
        <v>1188.201</v>
      </c>
      <c r="E954" s="78">
        <f>'2019 PSUI Customer Load'!E954+'2019 PSUI Customer Gen'!E954</f>
        <v>1205.3150000000001</v>
      </c>
      <c r="F954" s="78">
        <f>'2019 PSUI Customer Load'!F954+'2019 PSUI Customer Gen'!F954</f>
        <v>1208.443</v>
      </c>
      <c r="G954" s="78">
        <f>'2019 PSUI Customer Load'!G954+'2019 PSUI Customer Gen'!G954</f>
        <v>1237.2440000000001</v>
      </c>
      <c r="H954" s="78">
        <f>'2019 PSUI Customer Load'!H954+'2019 PSUI Customer Gen'!H954</f>
        <v>1288.6410000000001</v>
      </c>
      <c r="I954" s="78">
        <f>'2019 PSUI Customer Load'!I954+'2019 PSUI Customer Gen'!I954</f>
        <v>1378.2560000000001</v>
      </c>
      <c r="J954" s="78">
        <f>'2019 PSUI Customer Load'!J954+'2019 PSUI Customer Gen'!J954</f>
        <v>1608.097</v>
      </c>
      <c r="K954" s="78">
        <f>'2019 PSUI Customer Load'!K954+'2019 PSUI Customer Gen'!K954</f>
        <v>1325.6390000000001</v>
      </c>
      <c r="L954" s="78">
        <f>'2019 PSUI Customer Load'!L954+'2019 PSUI Customer Gen'!L954</f>
        <v>1504.1960000000001</v>
      </c>
      <c r="M954" s="78">
        <f>'2019 PSUI Customer Load'!M954+'2019 PSUI Customer Gen'!M954</f>
        <v>1699.9639999999999</v>
      </c>
      <c r="N954" s="78">
        <f>'2019 PSUI Customer Load'!N954+'2019 PSUI Customer Gen'!N954</f>
        <v>1681.855</v>
      </c>
      <c r="O954" s="78">
        <f>'2019 PSUI Customer Load'!O954+'2019 PSUI Customer Gen'!O954</f>
        <v>1714.5640000000001</v>
      </c>
      <c r="P954" s="78">
        <f>'2019 PSUI Customer Load'!P954+'2019 PSUI Customer Gen'!P954</f>
        <v>1741.6559999999999</v>
      </c>
      <c r="Q954" s="78">
        <f>'2019 PSUI Customer Load'!Q954+'2019 PSUI Customer Gen'!Q954</f>
        <v>1738.3890000000001</v>
      </c>
      <c r="R954" s="78">
        <f>'2019 PSUI Customer Load'!R954+'2019 PSUI Customer Gen'!R954</f>
        <v>1748.8720000000001</v>
      </c>
      <c r="S954" s="78">
        <f>'2019 PSUI Customer Load'!S954+'2019 PSUI Customer Gen'!S954</f>
        <v>1704.627</v>
      </c>
      <c r="T954" s="78">
        <f>'2019 PSUI Customer Load'!T954+'2019 PSUI Customer Gen'!T954</f>
        <v>1653.317</v>
      </c>
      <c r="U954" s="78">
        <f>'2019 PSUI Customer Load'!U954+'2019 PSUI Customer Gen'!U954</f>
        <v>1614.347</v>
      </c>
      <c r="V954" s="78">
        <f>'2019 PSUI Customer Load'!V954+'2019 PSUI Customer Gen'!V954</f>
        <v>1583.4630000000002</v>
      </c>
      <c r="W954" s="78">
        <f>'2019 PSUI Customer Load'!W954+'2019 PSUI Customer Gen'!W954</f>
        <v>1499.2950000000001</v>
      </c>
      <c r="X954" s="78">
        <f>'2019 PSUI Customer Load'!X954+'2019 PSUI Customer Gen'!X954</f>
        <v>1412.7629999999999</v>
      </c>
      <c r="Y954" s="78">
        <f>'2019 PSUI Customer Load'!Y954+'2019 PSUI Customer Gen'!Y954</f>
        <v>1354.7850000000001</v>
      </c>
      <c r="Z954" s="78">
        <f>'2019 PSUI Customer Load'!Z954+'2019 PSUI Customer Gen'!Z954</f>
        <v>1331.29</v>
      </c>
      <c r="AA954" s="86">
        <f t="shared" si="195"/>
        <v>1748.8720000000001</v>
      </c>
      <c r="AB954" s="77">
        <f t="shared" si="196"/>
        <v>2023</v>
      </c>
      <c r="AC954" s="76">
        <f t="shared" si="197"/>
        <v>6</v>
      </c>
      <c r="AD954" s="76" t="str">
        <f t="shared" si="198"/>
        <v/>
      </c>
      <c r="AE954" s="76" t="str">
        <f t="shared" si="199"/>
        <v/>
      </c>
      <c r="AF954" s="74">
        <f t="shared" si="200"/>
        <v>1748.8720000000001</v>
      </c>
      <c r="AG954" s="75" t="str">
        <f t="shared" si="201"/>
        <v>16:00</v>
      </c>
      <c r="AH954" s="74">
        <f t="shared" si="202"/>
        <v>37368.021000000001</v>
      </c>
      <c r="AI954" s="73" t="str">
        <f t="shared" si="203"/>
        <v/>
      </c>
      <c r="AJ954" s="73" t="str">
        <f t="shared" si="204"/>
        <v/>
      </c>
      <c r="AK954" s="73" t="str">
        <f t="shared" si="205"/>
        <v/>
      </c>
      <c r="AL954" s="72" t="str">
        <f t="shared" si="206"/>
        <v/>
      </c>
      <c r="AM954" s="71" t="str">
        <f t="shared" si="207"/>
        <v/>
      </c>
    </row>
    <row r="955" spans="2:39" ht="12.75" customHeight="1" thickBot="1">
      <c r="B955" s="79">
        <v>45087</v>
      </c>
      <c r="C955" s="78">
        <f>'2019 PSUI Customer Load'!C955+'2019 PSUI Customer Gen'!C955</f>
        <v>1324.6210000000001</v>
      </c>
      <c r="D955" s="78">
        <f>'2019 PSUI Customer Load'!D955+'2019 PSUI Customer Gen'!D955</f>
        <v>1310.1489999999999</v>
      </c>
      <c r="E955" s="78">
        <f>'2019 PSUI Customer Load'!E955+'2019 PSUI Customer Gen'!E955</f>
        <v>1130.2360000000001</v>
      </c>
      <c r="F955" s="78">
        <f>'2019 PSUI Customer Load'!F955+'2019 PSUI Customer Gen'!F955</f>
        <v>1043.538</v>
      </c>
      <c r="G955" s="78">
        <f>'2019 PSUI Customer Load'!G955+'2019 PSUI Customer Gen'!G955</f>
        <v>1050.5609999999999</v>
      </c>
      <c r="H955" s="78">
        <f>'2019 PSUI Customer Load'!H955+'2019 PSUI Customer Gen'!H955</f>
        <v>1088.548</v>
      </c>
      <c r="I955" s="78">
        <f>'2019 PSUI Customer Load'!I955+'2019 PSUI Customer Gen'!I955</f>
        <v>1454.8149999999998</v>
      </c>
      <c r="J955" s="78">
        <f>'2019 PSUI Customer Load'!J955+'2019 PSUI Customer Gen'!J955</f>
        <v>1538.73</v>
      </c>
      <c r="K955" s="78">
        <f>'2019 PSUI Customer Load'!K955+'2019 PSUI Customer Gen'!K955</f>
        <v>1646.4650000000001</v>
      </c>
      <c r="L955" s="78">
        <f>'2019 PSUI Customer Load'!L955+'2019 PSUI Customer Gen'!L955</f>
        <v>1730.7259999999999</v>
      </c>
      <c r="M955" s="78">
        <f>'2019 PSUI Customer Load'!M955+'2019 PSUI Customer Gen'!M955</f>
        <v>1756.4559999999999</v>
      </c>
      <c r="N955" s="78">
        <f>'2019 PSUI Customer Load'!N955+'2019 PSUI Customer Gen'!N955</f>
        <v>1758.925</v>
      </c>
      <c r="O955" s="78">
        <f>'2019 PSUI Customer Load'!O955+'2019 PSUI Customer Gen'!O955</f>
        <v>1773.809</v>
      </c>
      <c r="P955" s="78">
        <f>'2019 PSUI Customer Load'!P955+'2019 PSUI Customer Gen'!P955</f>
        <v>1788.3120000000001</v>
      </c>
      <c r="Q955" s="78">
        <f>'2019 PSUI Customer Load'!Q955+'2019 PSUI Customer Gen'!Q955</f>
        <v>1762.0620000000001</v>
      </c>
      <c r="R955" s="78">
        <f>'2019 PSUI Customer Load'!R955+'2019 PSUI Customer Gen'!R955</f>
        <v>1737.7329999999999</v>
      </c>
      <c r="S955" s="78">
        <f>'2019 PSUI Customer Load'!S955+'2019 PSUI Customer Gen'!S955</f>
        <v>1670.6120000000001</v>
      </c>
      <c r="T955" s="78">
        <f>'2019 PSUI Customer Load'!T955+'2019 PSUI Customer Gen'!T955</f>
        <v>1650.0249999999999</v>
      </c>
      <c r="U955" s="78">
        <f>'2019 PSUI Customer Load'!U955+'2019 PSUI Customer Gen'!U955</f>
        <v>1639.0819999999999</v>
      </c>
      <c r="V955" s="78">
        <f>'2019 PSUI Customer Load'!V955+'2019 PSUI Customer Gen'!V955</f>
        <v>1610.325</v>
      </c>
      <c r="W955" s="78">
        <f>'2019 PSUI Customer Load'!W955+'2019 PSUI Customer Gen'!W955</f>
        <v>1592.1420000000001</v>
      </c>
      <c r="X955" s="78">
        <f>'2019 PSUI Customer Load'!X955+'2019 PSUI Customer Gen'!X955</f>
        <v>1534.2940000000001</v>
      </c>
      <c r="Y955" s="78">
        <f>'2019 PSUI Customer Load'!Y955+'2019 PSUI Customer Gen'!Y955</f>
        <v>1522.1210000000001</v>
      </c>
      <c r="Z955" s="78">
        <f>'2019 PSUI Customer Load'!Z955+'2019 PSUI Customer Gen'!Z955</f>
        <v>1496.26</v>
      </c>
      <c r="AA955" s="86">
        <f t="shared" si="195"/>
        <v>1788.3120000000001</v>
      </c>
      <c r="AB955" s="77">
        <f t="shared" si="196"/>
        <v>2023</v>
      </c>
      <c r="AC955" s="76">
        <f t="shared" si="197"/>
        <v>6</v>
      </c>
      <c r="AD955" s="76" t="str">
        <f t="shared" si="198"/>
        <v/>
      </c>
      <c r="AE955" s="76" t="str">
        <f t="shared" si="199"/>
        <v/>
      </c>
      <c r="AF955" s="74">
        <f t="shared" si="200"/>
        <v>1788.3120000000001</v>
      </c>
      <c r="AG955" s="75" t="str">
        <f t="shared" si="201"/>
        <v>14:00</v>
      </c>
      <c r="AH955" s="74">
        <f t="shared" si="202"/>
        <v>38398.859000000004</v>
      </c>
      <c r="AI955" s="73" t="str">
        <f t="shared" si="203"/>
        <v/>
      </c>
      <c r="AJ955" s="73" t="str">
        <f t="shared" si="204"/>
        <v/>
      </c>
      <c r="AK955" s="73" t="str">
        <f t="shared" si="205"/>
        <v/>
      </c>
      <c r="AL955" s="72" t="str">
        <f t="shared" si="206"/>
        <v/>
      </c>
      <c r="AM955" s="71" t="str">
        <f t="shared" si="207"/>
        <v/>
      </c>
    </row>
    <row r="956" spans="2:39" ht="12.75" customHeight="1" thickBot="1">
      <c r="B956" s="79">
        <v>45088</v>
      </c>
      <c r="C956" s="78">
        <f>'2019 PSUI Customer Load'!C956+'2019 PSUI Customer Gen'!C956</f>
        <v>1459.6389999999999</v>
      </c>
      <c r="D956" s="78">
        <f>'2019 PSUI Customer Load'!D956+'2019 PSUI Customer Gen'!D956</f>
        <v>1435.5539999999999</v>
      </c>
      <c r="E956" s="78">
        <f>'2019 PSUI Customer Load'!E956+'2019 PSUI Customer Gen'!E956</f>
        <v>1421.8729999999998</v>
      </c>
      <c r="F956" s="78">
        <f>'2019 PSUI Customer Load'!F956+'2019 PSUI Customer Gen'!F956</f>
        <v>1392.8229999999999</v>
      </c>
      <c r="G956" s="78">
        <f>'2019 PSUI Customer Load'!G956+'2019 PSUI Customer Gen'!G956</f>
        <v>1408.5079999999998</v>
      </c>
      <c r="H956" s="78">
        <f>'2019 PSUI Customer Load'!H956+'2019 PSUI Customer Gen'!H956</f>
        <v>1464.8630000000001</v>
      </c>
      <c r="I956" s="78">
        <f>'2019 PSUI Customer Load'!I956+'2019 PSUI Customer Gen'!I956</f>
        <v>1509.6510000000001</v>
      </c>
      <c r="J956" s="78">
        <f>'2019 PSUI Customer Load'!J956+'2019 PSUI Customer Gen'!J956</f>
        <v>1537.7249999999999</v>
      </c>
      <c r="K956" s="78">
        <f>'2019 PSUI Customer Load'!K956+'2019 PSUI Customer Gen'!K956</f>
        <v>1563.6130000000001</v>
      </c>
      <c r="L956" s="78">
        <f>'2019 PSUI Customer Load'!L956+'2019 PSUI Customer Gen'!L956</f>
        <v>1633.2150000000001</v>
      </c>
      <c r="M956" s="78">
        <f>'2019 PSUI Customer Load'!M956+'2019 PSUI Customer Gen'!M956</f>
        <v>1688.539</v>
      </c>
      <c r="N956" s="78">
        <f>'2019 PSUI Customer Load'!N956+'2019 PSUI Customer Gen'!N956</f>
        <v>1707.768</v>
      </c>
      <c r="O956" s="78">
        <f>'2019 PSUI Customer Load'!O956+'2019 PSUI Customer Gen'!O956</f>
        <v>1736.3880000000001</v>
      </c>
      <c r="P956" s="78">
        <f>'2019 PSUI Customer Load'!P956+'2019 PSUI Customer Gen'!P956</f>
        <v>1770.915</v>
      </c>
      <c r="Q956" s="78">
        <f>'2019 PSUI Customer Load'!Q956+'2019 PSUI Customer Gen'!Q956</f>
        <v>1772.1590000000001</v>
      </c>
      <c r="R956" s="78">
        <f>'2019 PSUI Customer Load'!R956+'2019 PSUI Customer Gen'!R956</f>
        <v>1731.114</v>
      </c>
      <c r="S956" s="78">
        <f>'2019 PSUI Customer Load'!S956+'2019 PSUI Customer Gen'!S956</f>
        <v>1669.3990000000001</v>
      </c>
      <c r="T956" s="78">
        <f>'2019 PSUI Customer Load'!T956+'2019 PSUI Customer Gen'!T956</f>
        <v>1534.473</v>
      </c>
      <c r="U956" s="78">
        <f>'2019 PSUI Customer Load'!U956+'2019 PSUI Customer Gen'!U956</f>
        <v>1574.09</v>
      </c>
      <c r="V956" s="78">
        <f>'2019 PSUI Customer Load'!V956+'2019 PSUI Customer Gen'!V956</f>
        <v>1479.21</v>
      </c>
      <c r="W956" s="78">
        <f>'2019 PSUI Customer Load'!W956+'2019 PSUI Customer Gen'!W956</f>
        <v>1484.84</v>
      </c>
      <c r="X956" s="78">
        <f>'2019 PSUI Customer Load'!X956+'2019 PSUI Customer Gen'!X956</f>
        <v>1457.61</v>
      </c>
      <c r="Y956" s="78">
        <f>'2019 PSUI Customer Load'!Y956+'2019 PSUI Customer Gen'!Y956</f>
        <v>1462.12</v>
      </c>
      <c r="Z956" s="78">
        <f>'2019 PSUI Customer Load'!Z956+'2019 PSUI Customer Gen'!Z956</f>
        <v>1438.92</v>
      </c>
      <c r="AA956" s="86">
        <f t="shared" si="195"/>
        <v>1772.1590000000001</v>
      </c>
      <c r="AB956" s="77">
        <f t="shared" si="196"/>
        <v>2023</v>
      </c>
      <c r="AC956" s="76">
        <f t="shared" si="197"/>
        <v>6</v>
      </c>
      <c r="AD956" s="76" t="str">
        <f t="shared" si="198"/>
        <v/>
      </c>
      <c r="AE956" s="76" t="str">
        <f t="shared" si="199"/>
        <v/>
      </c>
      <c r="AF956" s="74">
        <f t="shared" si="200"/>
        <v>1772.1590000000001</v>
      </c>
      <c r="AG956" s="75" t="str">
        <f t="shared" si="201"/>
        <v>15:00</v>
      </c>
      <c r="AH956" s="74">
        <f t="shared" si="202"/>
        <v>39107.167999999998</v>
      </c>
      <c r="AI956" s="73" t="str">
        <f t="shared" si="203"/>
        <v/>
      </c>
      <c r="AJ956" s="73" t="str">
        <f t="shared" si="204"/>
        <v/>
      </c>
      <c r="AK956" s="73" t="str">
        <f t="shared" si="205"/>
        <v/>
      </c>
      <c r="AL956" s="72" t="str">
        <f t="shared" si="206"/>
        <v/>
      </c>
      <c r="AM956" s="71" t="str">
        <f t="shared" si="207"/>
        <v/>
      </c>
    </row>
    <row r="957" spans="2:39" ht="12.75" customHeight="1" thickBot="1">
      <c r="B957" s="79">
        <v>45089</v>
      </c>
      <c r="C957" s="78">
        <f>'2019 PSUI Customer Load'!C957+'2019 PSUI Customer Gen'!C957</f>
        <v>1419.32</v>
      </c>
      <c r="D957" s="78">
        <f>'2019 PSUI Customer Load'!D957+'2019 PSUI Customer Gen'!D957</f>
        <v>1419.71</v>
      </c>
      <c r="E957" s="78">
        <f>'2019 PSUI Customer Load'!E957+'2019 PSUI Customer Gen'!E957</f>
        <v>1438.36</v>
      </c>
      <c r="F957" s="78">
        <f>'2019 PSUI Customer Load'!F957+'2019 PSUI Customer Gen'!F957</f>
        <v>1454.92</v>
      </c>
      <c r="G957" s="78">
        <f>'2019 PSUI Customer Load'!G957+'2019 PSUI Customer Gen'!G957</f>
        <v>1491.14</v>
      </c>
      <c r="H957" s="78">
        <f>'2019 PSUI Customer Load'!H957+'2019 PSUI Customer Gen'!H957</f>
        <v>1489.99</v>
      </c>
      <c r="I957" s="78">
        <f>'2019 PSUI Customer Load'!I957+'2019 PSUI Customer Gen'!I957</f>
        <v>1700.598</v>
      </c>
      <c r="J957" s="78">
        <f>'2019 PSUI Customer Load'!J957+'2019 PSUI Customer Gen'!J957</f>
        <v>1733.162</v>
      </c>
      <c r="K957" s="78">
        <f>'2019 PSUI Customer Load'!K957+'2019 PSUI Customer Gen'!K957</f>
        <v>1775.971</v>
      </c>
      <c r="L957" s="78">
        <f>'2019 PSUI Customer Load'!L957+'2019 PSUI Customer Gen'!L957</f>
        <v>1812.011</v>
      </c>
      <c r="M957" s="78">
        <f>'2019 PSUI Customer Load'!M957+'2019 PSUI Customer Gen'!M957</f>
        <v>1894.02</v>
      </c>
      <c r="N957" s="78">
        <f>'2019 PSUI Customer Load'!N957+'2019 PSUI Customer Gen'!N957</f>
        <v>1912.836</v>
      </c>
      <c r="O957" s="78">
        <f>'2019 PSUI Customer Load'!O957+'2019 PSUI Customer Gen'!O957</f>
        <v>1907.9979999999998</v>
      </c>
      <c r="P957" s="78">
        <f>'2019 PSUI Customer Load'!P957+'2019 PSUI Customer Gen'!P957</f>
        <v>1856.0219999999999</v>
      </c>
      <c r="Q957" s="78">
        <f>'2019 PSUI Customer Load'!Q957+'2019 PSUI Customer Gen'!Q957</f>
        <v>1786.107</v>
      </c>
      <c r="R957" s="78">
        <f>'2019 PSUI Customer Load'!R957+'2019 PSUI Customer Gen'!R957</f>
        <v>1654.3150000000001</v>
      </c>
      <c r="S957" s="78">
        <f>'2019 PSUI Customer Load'!S957+'2019 PSUI Customer Gen'!S957</f>
        <v>1532.0249999999999</v>
      </c>
      <c r="T957" s="78">
        <f>'2019 PSUI Customer Load'!T957+'2019 PSUI Customer Gen'!T957</f>
        <v>1438.652</v>
      </c>
      <c r="U957" s="78">
        <f>'2019 PSUI Customer Load'!U957+'2019 PSUI Customer Gen'!U957</f>
        <v>1406.3389999999999</v>
      </c>
      <c r="V957" s="78">
        <f>'2019 PSUI Customer Load'!V957+'2019 PSUI Customer Gen'!V957</f>
        <v>1396.9009999999998</v>
      </c>
      <c r="W957" s="78">
        <f>'2019 PSUI Customer Load'!W957+'2019 PSUI Customer Gen'!W957</f>
        <v>1396.0970000000002</v>
      </c>
      <c r="X957" s="78">
        <f>'2019 PSUI Customer Load'!X957+'2019 PSUI Customer Gen'!X957</f>
        <v>1325.95</v>
      </c>
      <c r="Y957" s="78">
        <f>'2019 PSUI Customer Load'!Y957+'2019 PSUI Customer Gen'!Y957</f>
        <v>1331.37</v>
      </c>
      <c r="Z957" s="78">
        <f>'2019 PSUI Customer Load'!Z957+'2019 PSUI Customer Gen'!Z957</f>
        <v>1330.42</v>
      </c>
      <c r="AA957" s="86">
        <f t="shared" si="195"/>
        <v>1912.836</v>
      </c>
      <c r="AB957" s="77">
        <f t="shared" si="196"/>
        <v>2023</v>
      </c>
      <c r="AC957" s="76">
        <f t="shared" si="197"/>
        <v>6</v>
      </c>
      <c r="AD957" s="76" t="str">
        <f t="shared" si="198"/>
        <v/>
      </c>
      <c r="AE957" s="76" t="str">
        <f t="shared" si="199"/>
        <v/>
      </c>
      <c r="AF957" s="74">
        <f t="shared" si="200"/>
        <v>1912.836</v>
      </c>
      <c r="AG957" s="75" t="str">
        <f t="shared" si="201"/>
        <v>12:00</v>
      </c>
      <c r="AH957" s="74">
        <f t="shared" si="202"/>
        <v>39817.07</v>
      </c>
      <c r="AI957" s="73" t="str">
        <f t="shared" si="203"/>
        <v/>
      </c>
      <c r="AJ957" s="73" t="str">
        <f t="shared" si="204"/>
        <v/>
      </c>
      <c r="AK957" s="73" t="str">
        <f t="shared" si="205"/>
        <v/>
      </c>
      <c r="AL957" s="72" t="str">
        <f t="shared" si="206"/>
        <v/>
      </c>
      <c r="AM957" s="71" t="str">
        <f t="shared" si="207"/>
        <v/>
      </c>
    </row>
    <row r="958" spans="2:39" ht="12.75" customHeight="1" thickBot="1">
      <c r="B958" s="79">
        <v>45090</v>
      </c>
      <c r="C958" s="78">
        <f>'2019 PSUI Customer Load'!C958+'2019 PSUI Customer Gen'!C958</f>
        <v>1311.14</v>
      </c>
      <c r="D958" s="78">
        <f>'2019 PSUI Customer Load'!D958+'2019 PSUI Customer Gen'!D958</f>
        <v>1295.0999999999999</v>
      </c>
      <c r="E958" s="78">
        <f>'2019 PSUI Customer Load'!E958+'2019 PSUI Customer Gen'!E958</f>
        <v>1165.5</v>
      </c>
      <c r="F958" s="78">
        <f>'2019 PSUI Customer Load'!F958+'2019 PSUI Customer Gen'!F958</f>
        <v>1055.8800000000001</v>
      </c>
      <c r="G958" s="78">
        <f>'2019 PSUI Customer Load'!G958+'2019 PSUI Customer Gen'!G958</f>
        <v>1084.55</v>
      </c>
      <c r="H958" s="78">
        <f>'2019 PSUI Customer Load'!H958+'2019 PSUI Customer Gen'!H958</f>
        <v>1116.5999999999999</v>
      </c>
      <c r="I958" s="78">
        <f>'2019 PSUI Customer Load'!I958+'2019 PSUI Customer Gen'!I958</f>
        <v>1415.65</v>
      </c>
      <c r="J958" s="78">
        <f>'2019 PSUI Customer Load'!J958+'2019 PSUI Customer Gen'!J958</f>
        <v>1577.21</v>
      </c>
      <c r="K958" s="78">
        <f>'2019 PSUI Customer Load'!K958+'2019 PSUI Customer Gen'!K958</f>
        <v>1630.02</v>
      </c>
      <c r="L958" s="78">
        <f>'2019 PSUI Customer Load'!L958+'2019 PSUI Customer Gen'!L958</f>
        <v>1701.81</v>
      </c>
      <c r="M958" s="78">
        <f>'2019 PSUI Customer Load'!M958+'2019 PSUI Customer Gen'!M958</f>
        <v>1796.06</v>
      </c>
      <c r="N958" s="78">
        <f>'2019 PSUI Customer Load'!N958+'2019 PSUI Customer Gen'!N958</f>
        <v>1739.85</v>
      </c>
      <c r="O958" s="78">
        <f>'2019 PSUI Customer Load'!O958+'2019 PSUI Customer Gen'!O958</f>
        <v>1715.07</v>
      </c>
      <c r="P958" s="78">
        <f>'2019 PSUI Customer Load'!P958+'2019 PSUI Customer Gen'!P958</f>
        <v>1616.93</v>
      </c>
      <c r="Q958" s="78">
        <f>'2019 PSUI Customer Load'!Q958+'2019 PSUI Customer Gen'!Q958</f>
        <v>1618.4</v>
      </c>
      <c r="R958" s="78">
        <f>'2019 PSUI Customer Load'!R958+'2019 PSUI Customer Gen'!R958</f>
        <v>1544.76</v>
      </c>
      <c r="S958" s="78">
        <f>'2019 PSUI Customer Load'!S958+'2019 PSUI Customer Gen'!S958</f>
        <v>1497.79</v>
      </c>
      <c r="T958" s="78">
        <f>'2019 PSUI Customer Load'!T958+'2019 PSUI Customer Gen'!T958</f>
        <v>1433.78</v>
      </c>
      <c r="U958" s="78">
        <f>'2019 PSUI Customer Load'!U958+'2019 PSUI Customer Gen'!U958</f>
        <v>1414.28</v>
      </c>
      <c r="V958" s="78">
        <f>'2019 PSUI Customer Load'!V958+'2019 PSUI Customer Gen'!V958</f>
        <v>1118.81</v>
      </c>
      <c r="W958" s="78">
        <f>'2019 PSUI Customer Load'!W958+'2019 PSUI Customer Gen'!W958</f>
        <v>1104.99</v>
      </c>
      <c r="X958" s="78">
        <f>'2019 PSUI Customer Load'!X958+'2019 PSUI Customer Gen'!X958</f>
        <v>1099.7</v>
      </c>
      <c r="Y958" s="78">
        <f>'2019 PSUI Customer Load'!Y958+'2019 PSUI Customer Gen'!Y958</f>
        <v>1080.52</v>
      </c>
      <c r="Z958" s="78">
        <f>'2019 PSUI Customer Load'!Z958+'2019 PSUI Customer Gen'!Z958</f>
        <v>1069.67</v>
      </c>
      <c r="AA958" s="86">
        <f t="shared" si="195"/>
        <v>1796.06</v>
      </c>
      <c r="AB958" s="77">
        <f t="shared" si="196"/>
        <v>2023</v>
      </c>
      <c r="AC958" s="76">
        <f t="shared" si="197"/>
        <v>6</v>
      </c>
      <c r="AD958" s="76" t="str">
        <f t="shared" si="198"/>
        <v/>
      </c>
      <c r="AE958" s="76" t="str">
        <f t="shared" si="199"/>
        <v/>
      </c>
      <c r="AF958" s="74">
        <f t="shared" si="200"/>
        <v>1796.06</v>
      </c>
      <c r="AG958" s="75" t="str">
        <f t="shared" si="201"/>
        <v>11:00</v>
      </c>
      <c r="AH958" s="74">
        <f t="shared" si="202"/>
        <v>35000.129999999997</v>
      </c>
      <c r="AI958" s="73" t="str">
        <f t="shared" si="203"/>
        <v/>
      </c>
      <c r="AJ958" s="73" t="str">
        <f t="shared" si="204"/>
        <v/>
      </c>
      <c r="AK958" s="73" t="str">
        <f t="shared" si="205"/>
        <v/>
      </c>
      <c r="AL958" s="72" t="str">
        <f t="shared" si="206"/>
        <v/>
      </c>
      <c r="AM958" s="71" t="str">
        <f t="shared" si="207"/>
        <v/>
      </c>
    </row>
    <row r="959" spans="2:39" ht="12.75" customHeight="1" thickBot="1">
      <c r="B959" s="79">
        <v>45091</v>
      </c>
      <c r="C959" s="78">
        <f>'2019 PSUI Customer Load'!C959+'2019 PSUI Customer Gen'!C959</f>
        <v>1062.32</v>
      </c>
      <c r="D959" s="78">
        <f>'2019 PSUI Customer Load'!D959+'2019 PSUI Customer Gen'!D959</f>
        <v>1058.02</v>
      </c>
      <c r="E959" s="78">
        <f>'2019 PSUI Customer Load'!E959+'2019 PSUI Customer Gen'!E959</f>
        <v>1054.69</v>
      </c>
      <c r="F959" s="78">
        <f>'2019 PSUI Customer Load'!F959+'2019 PSUI Customer Gen'!F959</f>
        <v>1072.68</v>
      </c>
      <c r="G959" s="78">
        <f>'2019 PSUI Customer Load'!G959+'2019 PSUI Customer Gen'!G959</f>
        <v>1098.69</v>
      </c>
      <c r="H959" s="78">
        <f>'2019 PSUI Customer Load'!H959+'2019 PSUI Customer Gen'!H959</f>
        <v>1156.44</v>
      </c>
      <c r="I959" s="78">
        <f>'2019 PSUI Customer Load'!I959+'2019 PSUI Customer Gen'!I959</f>
        <v>1538.15</v>
      </c>
      <c r="J959" s="78">
        <f>'2019 PSUI Customer Load'!J959+'2019 PSUI Customer Gen'!J959</f>
        <v>1499.3</v>
      </c>
      <c r="K959" s="78">
        <f>'2019 PSUI Customer Load'!K959+'2019 PSUI Customer Gen'!K959</f>
        <v>1676.47</v>
      </c>
      <c r="L959" s="78">
        <f>'2019 PSUI Customer Load'!L959+'2019 PSUI Customer Gen'!L959</f>
        <v>1801.2850000000001</v>
      </c>
      <c r="M959" s="78">
        <f>'2019 PSUI Customer Load'!M959+'2019 PSUI Customer Gen'!M959</f>
        <v>1779.2549999999999</v>
      </c>
      <c r="N959" s="78">
        <f>'2019 PSUI Customer Load'!N959+'2019 PSUI Customer Gen'!N959</f>
        <v>1804.165</v>
      </c>
      <c r="O959" s="78">
        <f>'2019 PSUI Customer Load'!O959+'2019 PSUI Customer Gen'!O959</f>
        <v>1811.164</v>
      </c>
      <c r="P959" s="78">
        <f>'2019 PSUI Customer Load'!P959+'2019 PSUI Customer Gen'!P959</f>
        <v>1778.1420000000001</v>
      </c>
      <c r="Q959" s="78">
        <f>'2019 PSUI Customer Load'!Q959+'2019 PSUI Customer Gen'!Q959</f>
        <v>1799.251</v>
      </c>
      <c r="R959" s="78">
        <f>'2019 PSUI Customer Load'!R959+'2019 PSUI Customer Gen'!R959</f>
        <v>1730.771</v>
      </c>
      <c r="S959" s="78">
        <f>'2019 PSUI Customer Load'!S959+'2019 PSUI Customer Gen'!S959</f>
        <v>1676.4560000000001</v>
      </c>
      <c r="T959" s="78">
        <f>'2019 PSUI Customer Load'!T959+'2019 PSUI Customer Gen'!T959</f>
        <v>1599.8509999999999</v>
      </c>
      <c r="U959" s="78">
        <f>'2019 PSUI Customer Load'!U959+'2019 PSUI Customer Gen'!U959</f>
        <v>1548.085</v>
      </c>
      <c r="V959" s="78">
        <f>'2019 PSUI Customer Load'!V959+'2019 PSUI Customer Gen'!V959</f>
        <v>1515.434</v>
      </c>
      <c r="W959" s="78">
        <f>'2019 PSUI Customer Load'!W959+'2019 PSUI Customer Gen'!W959</f>
        <v>1490.413</v>
      </c>
      <c r="X959" s="78">
        <f>'2019 PSUI Customer Load'!X959+'2019 PSUI Customer Gen'!X959</f>
        <v>1440.268</v>
      </c>
      <c r="Y959" s="78">
        <f>'2019 PSUI Customer Load'!Y959+'2019 PSUI Customer Gen'!Y959</f>
        <v>1395.5319999999999</v>
      </c>
      <c r="Z959" s="78">
        <f>'2019 PSUI Customer Load'!Z959+'2019 PSUI Customer Gen'!Z959</f>
        <v>1280.855</v>
      </c>
      <c r="AA959" s="86">
        <f t="shared" si="195"/>
        <v>1811.164</v>
      </c>
      <c r="AB959" s="77">
        <f t="shared" si="196"/>
        <v>2023</v>
      </c>
      <c r="AC959" s="76">
        <f t="shared" si="197"/>
        <v>6</v>
      </c>
      <c r="AD959" s="76" t="str">
        <f t="shared" si="198"/>
        <v/>
      </c>
      <c r="AE959" s="76" t="str">
        <f t="shared" si="199"/>
        <v/>
      </c>
      <c r="AF959" s="74">
        <f t="shared" si="200"/>
        <v>1811.164</v>
      </c>
      <c r="AG959" s="75" t="str">
        <f t="shared" si="201"/>
        <v>13:00</v>
      </c>
      <c r="AH959" s="74">
        <f t="shared" si="202"/>
        <v>37478.850999999995</v>
      </c>
      <c r="AI959" s="73" t="str">
        <f t="shared" si="203"/>
        <v/>
      </c>
      <c r="AJ959" s="73" t="str">
        <f t="shared" si="204"/>
        <v/>
      </c>
      <c r="AK959" s="73" t="str">
        <f t="shared" si="205"/>
        <v/>
      </c>
      <c r="AL959" s="72" t="str">
        <f t="shared" si="206"/>
        <v/>
      </c>
      <c r="AM959" s="71" t="str">
        <f t="shared" si="207"/>
        <v/>
      </c>
    </row>
    <row r="960" spans="2:39" ht="12.75" customHeight="1" thickBot="1">
      <c r="B960" s="79">
        <v>45092</v>
      </c>
      <c r="C960" s="78">
        <f>'2019 PSUI Customer Load'!C960+'2019 PSUI Customer Gen'!C960</f>
        <v>1204.2349999999999</v>
      </c>
      <c r="D960" s="78">
        <f>'2019 PSUI Customer Load'!D960+'2019 PSUI Customer Gen'!D960</f>
        <v>1187.527</v>
      </c>
      <c r="E960" s="78">
        <f>'2019 PSUI Customer Load'!E960+'2019 PSUI Customer Gen'!E960</f>
        <v>1197.3389999999999</v>
      </c>
      <c r="F960" s="78">
        <f>'2019 PSUI Customer Load'!F960+'2019 PSUI Customer Gen'!F960</f>
        <v>1201.2840000000001</v>
      </c>
      <c r="G960" s="78">
        <f>'2019 PSUI Customer Load'!G960+'2019 PSUI Customer Gen'!G960</f>
        <v>1253.914</v>
      </c>
      <c r="H960" s="78">
        <f>'2019 PSUI Customer Load'!H960+'2019 PSUI Customer Gen'!H960</f>
        <v>1307.8050000000001</v>
      </c>
      <c r="I960" s="78">
        <f>'2019 PSUI Customer Load'!I960+'2019 PSUI Customer Gen'!I960</f>
        <v>1404.655</v>
      </c>
      <c r="J960" s="78">
        <f>'2019 PSUI Customer Load'!J960+'2019 PSUI Customer Gen'!J960</f>
        <v>1427.8600000000001</v>
      </c>
      <c r="K960" s="78">
        <f>'2019 PSUI Customer Load'!K960+'2019 PSUI Customer Gen'!K960</f>
        <v>1451.8869999999999</v>
      </c>
      <c r="L960" s="78">
        <f>'2019 PSUI Customer Load'!L960+'2019 PSUI Customer Gen'!L960</f>
        <v>1476.7860000000001</v>
      </c>
      <c r="M960" s="78">
        <f>'2019 PSUI Customer Load'!M960+'2019 PSUI Customer Gen'!M960</f>
        <v>1505.5040000000001</v>
      </c>
      <c r="N960" s="78">
        <f>'2019 PSUI Customer Load'!N960+'2019 PSUI Customer Gen'!N960</f>
        <v>1514.2049999999999</v>
      </c>
      <c r="O960" s="78">
        <f>'2019 PSUI Customer Load'!O960+'2019 PSUI Customer Gen'!O960</f>
        <v>1582.444</v>
      </c>
      <c r="P960" s="78">
        <f>'2019 PSUI Customer Load'!P960+'2019 PSUI Customer Gen'!P960</f>
        <v>1982.252</v>
      </c>
      <c r="Q960" s="78">
        <f>'2019 PSUI Customer Load'!Q960+'2019 PSUI Customer Gen'!Q960</f>
        <v>1879.0989999999999</v>
      </c>
      <c r="R960" s="78">
        <f>'2019 PSUI Customer Load'!R960+'2019 PSUI Customer Gen'!R960</f>
        <v>1805.8300000000002</v>
      </c>
      <c r="S960" s="78">
        <f>'2019 PSUI Customer Load'!S960+'2019 PSUI Customer Gen'!S960</f>
        <v>1705.143</v>
      </c>
      <c r="T960" s="78">
        <f>'2019 PSUI Customer Load'!T960+'2019 PSUI Customer Gen'!T960</f>
        <v>1661.6569999999999</v>
      </c>
      <c r="U960" s="78">
        <f>'2019 PSUI Customer Load'!U960+'2019 PSUI Customer Gen'!U960</f>
        <v>1616.7069999999999</v>
      </c>
      <c r="V960" s="78">
        <f>'2019 PSUI Customer Load'!V960+'2019 PSUI Customer Gen'!V960</f>
        <v>1596.212</v>
      </c>
      <c r="W960" s="78">
        <f>'2019 PSUI Customer Load'!W960+'2019 PSUI Customer Gen'!W960</f>
        <v>1564.501</v>
      </c>
      <c r="X960" s="78">
        <f>'2019 PSUI Customer Load'!X960+'2019 PSUI Customer Gen'!X960</f>
        <v>1532.3330000000001</v>
      </c>
      <c r="Y960" s="78">
        <f>'2019 PSUI Customer Load'!Y960+'2019 PSUI Customer Gen'!Y960</f>
        <v>1498.961</v>
      </c>
      <c r="Z960" s="78">
        <f>'2019 PSUI Customer Load'!Z960+'2019 PSUI Customer Gen'!Z960</f>
        <v>1435.6420000000001</v>
      </c>
      <c r="AA960" s="86">
        <f t="shared" si="195"/>
        <v>1982.252</v>
      </c>
      <c r="AB960" s="77">
        <f t="shared" si="196"/>
        <v>2023</v>
      </c>
      <c r="AC960" s="76">
        <f t="shared" si="197"/>
        <v>6</v>
      </c>
      <c r="AD960" s="76" t="str">
        <f t="shared" si="198"/>
        <v/>
      </c>
      <c r="AE960" s="76" t="str">
        <f t="shared" si="199"/>
        <v/>
      </c>
      <c r="AF960" s="74">
        <f t="shared" si="200"/>
        <v>1982.252</v>
      </c>
      <c r="AG960" s="75" t="str">
        <f t="shared" si="201"/>
        <v>14:00</v>
      </c>
      <c r="AH960" s="74">
        <f t="shared" si="202"/>
        <v>37976.034000000007</v>
      </c>
      <c r="AI960" s="73" t="str">
        <f t="shared" si="203"/>
        <v/>
      </c>
      <c r="AJ960" s="73" t="str">
        <f t="shared" si="204"/>
        <v/>
      </c>
      <c r="AK960" s="73" t="str">
        <f t="shared" si="205"/>
        <v/>
      </c>
      <c r="AL960" s="72" t="str">
        <f t="shared" si="206"/>
        <v/>
      </c>
      <c r="AM960" s="71" t="str">
        <f t="shared" si="207"/>
        <v/>
      </c>
    </row>
    <row r="961" spans="2:39" ht="12.75" customHeight="1" thickBot="1">
      <c r="B961" s="79">
        <v>45093</v>
      </c>
      <c r="C961" s="78">
        <f>'2019 PSUI Customer Load'!C961+'2019 PSUI Customer Gen'!C961</f>
        <v>1435.154</v>
      </c>
      <c r="D961" s="78">
        <f>'2019 PSUI Customer Load'!D961+'2019 PSUI Customer Gen'!D961</f>
        <v>1462.7280000000001</v>
      </c>
      <c r="E961" s="78">
        <f>'2019 PSUI Customer Load'!E961+'2019 PSUI Customer Gen'!E961</f>
        <v>1464.8979999999999</v>
      </c>
      <c r="F961" s="78">
        <f>'2019 PSUI Customer Load'!F961+'2019 PSUI Customer Gen'!F961</f>
        <v>1466.5639999999999</v>
      </c>
      <c r="G961" s="78">
        <f>'2019 PSUI Customer Load'!G961+'2019 PSUI Customer Gen'!G961</f>
        <v>1498.136</v>
      </c>
      <c r="H961" s="78">
        <f>'2019 PSUI Customer Load'!H961+'2019 PSUI Customer Gen'!H961</f>
        <v>1518.2909999999999</v>
      </c>
      <c r="I961" s="78">
        <f>'2019 PSUI Customer Load'!I961+'2019 PSUI Customer Gen'!I961</f>
        <v>1596.6589999999999</v>
      </c>
      <c r="J961" s="78">
        <f>'2019 PSUI Customer Load'!J961+'2019 PSUI Customer Gen'!J961</f>
        <v>1622.6389999999999</v>
      </c>
      <c r="K961" s="78">
        <f>'2019 PSUI Customer Load'!K961+'2019 PSUI Customer Gen'!K961</f>
        <v>1676.5139999999999</v>
      </c>
      <c r="L961" s="78">
        <f>'2019 PSUI Customer Load'!L961+'2019 PSUI Customer Gen'!L961</f>
        <v>1759.4160000000002</v>
      </c>
      <c r="M961" s="78">
        <f>'2019 PSUI Customer Load'!M961+'2019 PSUI Customer Gen'!M961</f>
        <v>1811.248</v>
      </c>
      <c r="N961" s="78">
        <f>'2019 PSUI Customer Load'!N961+'2019 PSUI Customer Gen'!N961</f>
        <v>1747.326</v>
      </c>
      <c r="O961" s="78">
        <f>'2019 PSUI Customer Load'!O961+'2019 PSUI Customer Gen'!O961</f>
        <v>1770.8319999999999</v>
      </c>
      <c r="P961" s="78">
        <f>'2019 PSUI Customer Load'!P961+'2019 PSUI Customer Gen'!P961</f>
        <v>1793.471</v>
      </c>
      <c r="Q961" s="78">
        <f>'2019 PSUI Customer Load'!Q961+'2019 PSUI Customer Gen'!Q961</f>
        <v>1845.7470000000001</v>
      </c>
      <c r="R961" s="78">
        <f>'2019 PSUI Customer Load'!R961+'2019 PSUI Customer Gen'!R961</f>
        <v>1840.135</v>
      </c>
      <c r="S961" s="78">
        <f>'2019 PSUI Customer Load'!S961+'2019 PSUI Customer Gen'!S961</f>
        <v>1759.913</v>
      </c>
      <c r="T961" s="78">
        <f>'2019 PSUI Customer Load'!T961+'2019 PSUI Customer Gen'!T961</f>
        <v>1676.2259999999999</v>
      </c>
      <c r="U961" s="78">
        <f>'2019 PSUI Customer Load'!U961+'2019 PSUI Customer Gen'!U961</f>
        <v>1629.0170000000001</v>
      </c>
      <c r="V961" s="78">
        <f>'2019 PSUI Customer Load'!V961+'2019 PSUI Customer Gen'!V961</f>
        <v>1590.549</v>
      </c>
      <c r="W961" s="78">
        <f>'2019 PSUI Customer Load'!W961+'2019 PSUI Customer Gen'!W961</f>
        <v>1548.527</v>
      </c>
      <c r="X961" s="78">
        <f>'2019 PSUI Customer Load'!X961+'2019 PSUI Customer Gen'!X961</f>
        <v>1507.0310000000002</v>
      </c>
      <c r="Y961" s="78">
        <f>'2019 PSUI Customer Load'!Y961+'2019 PSUI Customer Gen'!Y961</f>
        <v>1453.653</v>
      </c>
      <c r="Z961" s="78">
        <f>'2019 PSUI Customer Load'!Z961+'2019 PSUI Customer Gen'!Z961</f>
        <v>1409.1279999999999</v>
      </c>
      <c r="AA961" s="86">
        <f t="shared" si="195"/>
        <v>1845.7470000000001</v>
      </c>
      <c r="AB961" s="77">
        <f t="shared" si="196"/>
        <v>2023</v>
      </c>
      <c r="AC961" s="76">
        <f t="shared" si="197"/>
        <v>6</v>
      </c>
      <c r="AD961" s="76" t="str">
        <f t="shared" si="198"/>
        <v/>
      </c>
      <c r="AE961" s="76" t="str">
        <f t="shared" si="199"/>
        <v/>
      </c>
      <c r="AF961" s="74">
        <f t="shared" si="200"/>
        <v>1845.7470000000001</v>
      </c>
      <c r="AG961" s="75" t="str">
        <f t="shared" si="201"/>
        <v>15:00</v>
      </c>
      <c r="AH961" s="74">
        <f t="shared" si="202"/>
        <v>40729.548999999999</v>
      </c>
      <c r="AI961" s="73" t="str">
        <f t="shared" si="203"/>
        <v/>
      </c>
      <c r="AJ961" s="73" t="str">
        <f t="shared" si="204"/>
        <v/>
      </c>
      <c r="AK961" s="73" t="str">
        <f t="shared" si="205"/>
        <v/>
      </c>
      <c r="AL961" s="72" t="str">
        <f t="shared" si="206"/>
        <v/>
      </c>
      <c r="AM961" s="71" t="str">
        <f t="shared" si="207"/>
        <v/>
      </c>
    </row>
    <row r="962" spans="2:39" ht="12.75" customHeight="1" thickBot="1">
      <c r="B962" s="79">
        <v>45094</v>
      </c>
      <c r="C962" s="78">
        <f>'2019 PSUI Customer Load'!C962+'2019 PSUI Customer Gen'!C962</f>
        <v>1359.5549999999998</v>
      </c>
      <c r="D962" s="78">
        <f>'2019 PSUI Customer Load'!D962+'2019 PSUI Customer Gen'!D962</f>
        <v>1350.8629999999998</v>
      </c>
      <c r="E962" s="78">
        <f>'2019 PSUI Customer Load'!E962+'2019 PSUI Customer Gen'!E962</f>
        <v>1335.74</v>
      </c>
      <c r="F962" s="78">
        <f>'2019 PSUI Customer Load'!F962+'2019 PSUI Customer Gen'!F962</f>
        <v>1310.3789999999999</v>
      </c>
      <c r="G962" s="78">
        <f>'2019 PSUI Customer Load'!G962+'2019 PSUI Customer Gen'!G962</f>
        <v>1317.374</v>
      </c>
      <c r="H962" s="78">
        <f>'2019 PSUI Customer Load'!H962+'2019 PSUI Customer Gen'!H962</f>
        <v>1364.0449999999998</v>
      </c>
      <c r="I962" s="78">
        <f>'2019 PSUI Customer Load'!I962+'2019 PSUI Customer Gen'!I962</f>
        <v>1444.4490000000001</v>
      </c>
      <c r="J962" s="78">
        <f>'2019 PSUI Customer Load'!J962+'2019 PSUI Customer Gen'!J962</f>
        <v>1504.578</v>
      </c>
      <c r="K962" s="78">
        <f>'2019 PSUI Customer Load'!K962+'2019 PSUI Customer Gen'!K962</f>
        <v>1601.9669999999999</v>
      </c>
      <c r="L962" s="78">
        <f>'2019 PSUI Customer Load'!L962+'2019 PSUI Customer Gen'!L962</f>
        <v>1718.1</v>
      </c>
      <c r="M962" s="78">
        <f>'2019 PSUI Customer Load'!M962+'2019 PSUI Customer Gen'!M962</f>
        <v>1744.212</v>
      </c>
      <c r="N962" s="78">
        <f>'2019 PSUI Customer Load'!N962+'2019 PSUI Customer Gen'!N962</f>
        <v>1729.4279999999999</v>
      </c>
      <c r="O962" s="78">
        <f>'2019 PSUI Customer Load'!O962+'2019 PSUI Customer Gen'!O962</f>
        <v>1736.68</v>
      </c>
      <c r="P962" s="78">
        <f>'2019 PSUI Customer Load'!P962+'2019 PSUI Customer Gen'!P962</f>
        <v>1725.857</v>
      </c>
      <c r="Q962" s="78">
        <f>'2019 PSUI Customer Load'!Q962+'2019 PSUI Customer Gen'!Q962</f>
        <v>1735.364</v>
      </c>
      <c r="R962" s="78">
        <f>'2019 PSUI Customer Load'!R962+'2019 PSUI Customer Gen'!R962</f>
        <v>1710.5070000000001</v>
      </c>
      <c r="S962" s="78">
        <f>'2019 PSUI Customer Load'!S962+'2019 PSUI Customer Gen'!S962</f>
        <v>1630.319</v>
      </c>
      <c r="T962" s="78">
        <f>'2019 PSUI Customer Load'!T962+'2019 PSUI Customer Gen'!T962</f>
        <v>1625.174</v>
      </c>
      <c r="U962" s="78">
        <f>'2019 PSUI Customer Load'!U962+'2019 PSUI Customer Gen'!U962</f>
        <v>1619.1660000000002</v>
      </c>
      <c r="V962" s="78">
        <f>'2019 PSUI Customer Load'!V962+'2019 PSUI Customer Gen'!V962</f>
        <v>1561.9759999999999</v>
      </c>
      <c r="W962" s="78">
        <f>'2019 PSUI Customer Load'!W962+'2019 PSUI Customer Gen'!W962</f>
        <v>1509.3019999999999</v>
      </c>
      <c r="X962" s="78">
        <f>'2019 PSUI Customer Load'!X962+'2019 PSUI Customer Gen'!X962</f>
        <v>1428.125</v>
      </c>
      <c r="Y962" s="78">
        <f>'2019 PSUI Customer Load'!Y962+'2019 PSUI Customer Gen'!Y962</f>
        <v>1382.2830000000001</v>
      </c>
      <c r="Z962" s="78">
        <f>'2019 PSUI Customer Load'!Z962+'2019 PSUI Customer Gen'!Z962</f>
        <v>1361.5160000000001</v>
      </c>
      <c r="AA962" s="86">
        <f t="shared" si="195"/>
        <v>1744.212</v>
      </c>
      <c r="AB962" s="77">
        <f t="shared" si="196"/>
        <v>2023</v>
      </c>
      <c r="AC962" s="76">
        <f t="shared" si="197"/>
        <v>6</v>
      </c>
      <c r="AD962" s="76" t="str">
        <f t="shared" si="198"/>
        <v/>
      </c>
      <c r="AE962" s="76" t="str">
        <f t="shared" si="199"/>
        <v/>
      </c>
      <c r="AF962" s="74">
        <f t="shared" si="200"/>
        <v>1744.212</v>
      </c>
      <c r="AG962" s="75" t="str">
        <f t="shared" si="201"/>
        <v>11:00</v>
      </c>
      <c r="AH962" s="74">
        <f t="shared" si="202"/>
        <v>38551.171000000009</v>
      </c>
      <c r="AI962" s="73" t="str">
        <f t="shared" si="203"/>
        <v/>
      </c>
      <c r="AJ962" s="73" t="str">
        <f t="shared" si="204"/>
        <v/>
      </c>
      <c r="AK962" s="73" t="str">
        <f t="shared" si="205"/>
        <v/>
      </c>
      <c r="AL962" s="72" t="str">
        <f t="shared" si="206"/>
        <v/>
      </c>
      <c r="AM962" s="71" t="str">
        <f t="shared" si="207"/>
        <v/>
      </c>
    </row>
    <row r="963" spans="2:39" ht="12.75" customHeight="1" thickBot="1">
      <c r="B963" s="79">
        <v>45095</v>
      </c>
      <c r="C963" s="78">
        <f>'2019 PSUI Customer Load'!C963+'2019 PSUI Customer Gen'!C963</f>
        <v>1334.297</v>
      </c>
      <c r="D963" s="78">
        <f>'2019 PSUI Customer Load'!D963+'2019 PSUI Customer Gen'!D963</f>
        <v>1318.8019999999999</v>
      </c>
      <c r="E963" s="78">
        <f>'2019 PSUI Customer Load'!E963+'2019 PSUI Customer Gen'!E963</f>
        <v>1293.578</v>
      </c>
      <c r="F963" s="78">
        <f>'2019 PSUI Customer Load'!F963+'2019 PSUI Customer Gen'!F963</f>
        <v>1278.386</v>
      </c>
      <c r="G963" s="78">
        <f>'2019 PSUI Customer Load'!G963+'2019 PSUI Customer Gen'!G963</f>
        <v>1288.2460000000001</v>
      </c>
      <c r="H963" s="78">
        <f>'2019 PSUI Customer Load'!H963+'2019 PSUI Customer Gen'!H963</f>
        <v>1335.123</v>
      </c>
      <c r="I963" s="78">
        <f>'2019 PSUI Customer Load'!I963+'2019 PSUI Customer Gen'!I963</f>
        <v>1412.8679999999999</v>
      </c>
      <c r="J963" s="78">
        <f>'2019 PSUI Customer Load'!J963+'2019 PSUI Customer Gen'!J963</f>
        <v>1445.085</v>
      </c>
      <c r="K963" s="78">
        <f>'2019 PSUI Customer Load'!K963+'2019 PSUI Customer Gen'!K963</f>
        <v>1556.002</v>
      </c>
      <c r="L963" s="78">
        <f>'2019 PSUI Customer Load'!L963+'2019 PSUI Customer Gen'!L963</f>
        <v>1693.473</v>
      </c>
      <c r="M963" s="78">
        <f>'2019 PSUI Customer Load'!M963+'2019 PSUI Customer Gen'!M963</f>
        <v>1748.694</v>
      </c>
      <c r="N963" s="78">
        <f>'2019 PSUI Customer Load'!N963+'2019 PSUI Customer Gen'!N963</f>
        <v>1749.115</v>
      </c>
      <c r="O963" s="78">
        <f>'2019 PSUI Customer Load'!O963+'2019 PSUI Customer Gen'!O963</f>
        <v>1752.9770000000001</v>
      </c>
      <c r="P963" s="78">
        <f>'2019 PSUI Customer Load'!P963+'2019 PSUI Customer Gen'!P963</f>
        <v>1755.433</v>
      </c>
      <c r="Q963" s="78">
        <f>'2019 PSUI Customer Load'!Q963+'2019 PSUI Customer Gen'!Q963</f>
        <v>1752.932</v>
      </c>
      <c r="R963" s="78">
        <f>'2019 PSUI Customer Load'!R963+'2019 PSUI Customer Gen'!R963</f>
        <v>1728.2809999999999</v>
      </c>
      <c r="S963" s="78">
        <f>'2019 PSUI Customer Load'!S963+'2019 PSUI Customer Gen'!S963</f>
        <v>1663.8340000000001</v>
      </c>
      <c r="T963" s="78">
        <f>'2019 PSUI Customer Load'!T963+'2019 PSUI Customer Gen'!T963</f>
        <v>1667.1989999999998</v>
      </c>
      <c r="U963" s="78">
        <f>'2019 PSUI Customer Load'!U963+'2019 PSUI Customer Gen'!U963</f>
        <v>1637.078</v>
      </c>
      <c r="V963" s="78">
        <f>'2019 PSUI Customer Load'!V963+'2019 PSUI Customer Gen'!V963</f>
        <v>1597.6819999999998</v>
      </c>
      <c r="W963" s="78">
        <f>'2019 PSUI Customer Load'!W963+'2019 PSUI Customer Gen'!W963</f>
        <v>1549.5219999999999</v>
      </c>
      <c r="X963" s="78">
        <f>'2019 PSUI Customer Load'!X963+'2019 PSUI Customer Gen'!X963</f>
        <v>1496.46</v>
      </c>
      <c r="Y963" s="78">
        <f>'2019 PSUI Customer Load'!Y963+'2019 PSUI Customer Gen'!Y963</f>
        <v>1448.6789999999999</v>
      </c>
      <c r="Z963" s="78">
        <f>'2019 PSUI Customer Load'!Z963+'2019 PSUI Customer Gen'!Z963</f>
        <v>1414.5029999999999</v>
      </c>
      <c r="AA963" s="86">
        <f t="shared" si="195"/>
        <v>1755.433</v>
      </c>
      <c r="AB963" s="77">
        <f t="shared" si="196"/>
        <v>2023</v>
      </c>
      <c r="AC963" s="76">
        <f t="shared" si="197"/>
        <v>6</v>
      </c>
      <c r="AD963" s="76" t="str">
        <f t="shared" si="198"/>
        <v/>
      </c>
      <c r="AE963" s="76" t="str">
        <f t="shared" si="199"/>
        <v/>
      </c>
      <c r="AF963" s="74">
        <f t="shared" si="200"/>
        <v>1755.433</v>
      </c>
      <c r="AG963" s="75" t="str">
        <f t="shared" si="201"/>
        <v>14:00</v>
      </c>
      <c r="AH963" s="74">
        <f t="shared" si="202"/>
        <v>38673.681999999993</v>
      </c>
      <c r="AI963" s="73" t="str">
        <f t="shared" si="203"/>
        <v/>
      </c>
      <c r="AJ963" s="73" t="str">
        <f t="shared" si="204"/>
        <v/>
      </c>
      <c r="AK963" s="73" t="str">
        <f t="shared" si="205"/>
        <v/>
      </c>
      <c r="AL963" s="72" t="str">
        <f t="shared" si="206"/>
        <v/>
      </c>
      <c r="AM963" s="71" t="str">
        <f t="shared" si="207"/>
        <v/>
      </c>
    </row>
    <row r="964" spans="2:39" ht="12.75" customHeight="1" thickBot="1">
      <c r="B964" s="79">
        <v>45096</v>
      </c>
      <c r="C964" s="78">
        <f>'2019 PSUI Customer Load'!C964+'2019 PSUI Customer Gen'!C964</f>
        <v>1408.4839999999999</v>
      </c>
      <c r="D964" s="78">
        <f>'2019 PSUI Customer Load'!D964+'2019 PSUI Customer Gen'!D964</f>
        <v>1383.7949999999998</v>
      </c>
      <c r="E964" s="78">
        <f>'2019 PSUI Customer Load'!E964+'2019 PSUI Customer Gen'!E964</f>
        <v>1383.549</v>
      </c>
      <c r="F964" s="78">
        <f>'2019 PSUI Customer Load'!F964+'2019 PSUI Customer Gen'!F964</f>
        <v>1381.98</v>
      </c>
      <c r="G964" s="78">
        <f>'2019 PSUI Customer Load'!G964+'2019 PSUI Customer Gen'!G964</f>
        <v>1423.5359999999998</v>
      </c>
      <c r="H964" s="78">
        <f>'2019 PSUI Customer Load'!H964+'2019 PSUI Customer Gen'!H964</f>
        <v>1446.644</v>
      </c>
      <c r="I964" s="78">
        <f>'2019 PSUI Customer Load'!I964+'2019 PSUI Customer Gen'!I964</f>
        <v>1608.145</v>
      </c>
      <c r="J964" s="78">
        <f>'2019 PSUI Customer Load'!J964+'2019 PSUI Customer Gen'!J964</f>
        <v>1752.3030000000001</v>
      </c>
      <c r="K964" s="78">
        <f>'2019 PSUI Customer Load'!K964+'2019 PSUI Customer Gen'!K964</f>
        <v>1888.3620000000001</v>
      </c>
      <c r="L964" s="78">
        <f>'2019 PSUI Customer Load'!L964+'2019 PSUI Customer Gen'!L964</f>
        <v>1937.08</v>
      </c>
      <c r="M964" s="78">
        <f>'2019 PSUI Customer Load'!M964+'2019 PSUI Customer Gen'!M964</f>
        <v>1969.337</v>
      </c>
      <c r="N964" s="78">
        <f>'2019 PSUI Customer Load'!N964+'2019 PSUI Customer Gen'!N964</f>
        <v>1981.1410000000001</v>
      </c>
      <c r="O964" s="78">
        <f>'2019 PSUI Customer Load'!O964+'2019 PSUI Customer Gen'!O964</f>
        <v>1974.712</v>
      </c>
      <c r="P964" s="78">
        <f>'2019 PSUI Customer Load'!P964+'2019 PSUI Customer Gen'!P964</f>
        <v>1952.8340000000001</v>
      </c>
      <c r="Q964" s="78">
        <f>'2019 PSUI Customer Load'!Q964+'2019 PSUI Customer Gen'!Q964</f>
        <v>1946.6610000000001</v>
      </c>
      <c r="R964" s="78">
        <f>'2019 PSUI Customer Load'!R964+'2019 PSUI Customer Gen'!R964</f>
        <v>1918.1489999999999</v>
      </c>
      <c r="S964" s="78">
        <f>'2019 PSUI Customer Load'!S964+'2019 PSUI Customer Gen'!S964</f>
        <v>1832.3739999999998</v>
      </c>
      <c r="T964" s="78">
        <f>'2019 PSUI Customer Load'!T964+'2019 PSUI Customer Gen'!T964</f>
        <v>1720.43</v>
      </c>
      <c r="U964" s="78">
        <f>'2019 PSUI Customer Load'!U964+'2019 PSUI Customer Gen'!U964</f>
        <v>1651.2730000000001</v>
      </c>
      <c r="V964" s="78">
        <f>'2019 PSUI Customer Load'!V964+'2019 PSUI Customer Gen'!V964</f>
        <v>1616.173</v>
      </c>
      <c r="W964" s="78">
        <f>'2019 PSUI Customer Load'!W964+'2019 PSUI Customer Gen'!W964</f>
        <v>1555.1940000000002</v>
      </c>
      <c r="X964" s="78">
        <f>'2019 PSUI Customer Load'!X964+'2019 PSUI Customer Gen'!X964</f>
        <v>1505.7570000000001</v>
      </c>
      <c r="Y964" s="78">
        <f>'2019 PSUI Customer Load'!Y964+'2019 PSUI Customer Gen'!Y964</f>
        <v>1478.3869999999999</v>
      </c>
      <c r="Z964" s="78">
        <f>'2019 PSUI Customer Load'!Z964+'2019 PSUI Customer Gen'!Z964</f>
        <v>1492.364</v>
      </c>
      <c r="AA964" s="86">
        <f t="shared" si="195"/>
        <v>1981.1410000000001</v>
      </c>
      <c r="AB964" s="77">
        <f t="shared" si="196"/>
        <v>2023</v>
      </c>
      <c r="AC964" s="76">
        <f t="shared" si="197"/>
        <v>6</v>
      </c>
      <c r="AD964" s="76" t="str">
        <f t="shared" si="198"/>
        <v/>
      </c>
      <c r="AE964" s="76" t="str">
        <f t="shared" si="199"/>
        <v/>
      </c>
      <c r="AF964" s="74">
        <f t="shared" si="200"/>
        <v>1981.1410000000001</v>
      </c>
      <c r="AG964" s="75" t="str">
        <f t="shared" si="201"/>
        <v>12:00</v>
      </c>
      <c r="AH964" s="74">
        <f t="shared" si="202"/>
        <v>42189.805000000008</v>
      </c>
      <c r="AI964" s="73" t="str">
        <f t="shared" si="203"/>
        <v/>
      </c>
      <c r="AJ964" s="73" t="str">
        <f t="shared" si="204"/>
        <v/>
      </c>
      <c r="AK964" s="73" t="str">
        <f t="shared" si="205"/>
        <v/>
      </c>
      <c r="AL964" s="72" t="str">
        <f t="shared" si="206"/>
        <v/>
      </c>
      <c r="AM964" s="71" t="str">
        <f t="shared" si="207"/>
        <v/>
      </c>
    </row>
    <row r="965" spans="2:39" ht="12.75" customHeight="1" thickBot="1">
      <c r="B965" s="79">
        <v>45097</v>
      </c>
      <c r="C965" s="78">
        <f>'2019 PSUI Customer Load'!C965+'2019 PSUI Customer Gen'!C965</f>
        <v>1510.701</v>
      </c>
      <c r="D965" s="78">
        <f>'2019 PSUI Customer Load'!D965+'2019 PSUI Customer Gen'!D965</f>
        <v>1507.528</v>
      </c>
      <c r="E965" s="78">
        <f>'2019 PSUI Customer Load'!E965+'2019 PSUI Customer Gen'!E965</f>
        <v>1528.7640000000001</v>
      </c>
      <c r="F965" s="78">
        <f>'2019 PSUI Customer Load'!F965+'2019 PSUI Customer Gen'!F965</f>
        <v>1503.787</v>
      </c>
      <c r="G965" s="78">
        <f>'2019 PSUI Customer Load'!G965+'2019 PSUI Customer Gen'!G965</f>
        <v>1545.7800000000002</v>
      </c>
      <c r="H965" s="78">
        <f>'2019 PSUI Customer Load'!H965+'2019 PSUI Customer Gen'!H965</f>
        <v>1590.432</v>
      </c>
      <c r="I965" s="78">
        <f>'2019 PSUI Customer Load'!I965+'2019 PSUI Customer Gen'!I965</f>
        <v>1733.4829999999999</v>
      </c>
      <c r="J965" s="78">
        <f>'2019 PSUI Customer Load'!J965+'2019 PSUI Customer Gen'!J965</f>
        <v>1833.1659999999999</v>
      </c>
      <c r="K965" s="78">
        <f>'2019 PSUI Customer Load'!K965+'2019 PSUI Customer Gen'!K965</f>
        <v>1914.2389999999998</v>
      </c>
      <c r="L965" s="78">
        <f>'2019 PSUI Customer Load'!L965+'2019 PSUI Customer Gen'!L965</f>
        <v>1987.172</v>
      </c>
      <c r="M965" s="78">
        <f>'2019 PSUI Customer Load'!M965+'2019 PSUI Customer Gen'!M965</f>
        <v>1973.1750000000002</v>
      </c>
      <c r="N965" s="78">
        <f>'2019 PSUI Customer Load'!N965+'2019 PSUI Customer Gen'!N965</f>
        <v>1965.1479999999999</v>
      </c>
      <c r="O965" s="78">
        <f>'2019 PSUI Customer Load'!O965+'2019 PSUI Customer Gen'!O965</f>
        <v>1985.527</v>
      </c>
      <c r="P965" s="78">
        <f>'2019 PSUI Customer Load'!P965+'2019 PSUI Customer Gen'!P965</f>
        <v>1987.3269999999998</v>
      </c>
      <c r="Q965" s="78">
        <f>'2019 PSUI Customer Load'!Q965+'2019 PSUI Customer Gen'!Q965</f>
        <v>1961.818</v>
      </c>
      <c r="R965" s="78">
        <f>'2019 PSUI Customer Load'!R965+'2019 PSUI Customer Gen'!R965</f>
        <v>1899.124</v>
      </c>
      <c r="S965" s="78">
        <f>'2019 PSUI Customer Load'!S965+'2019 PSUI Customer Gen'!S965</f>
        <v>1812.1840000000002</v>
      </c>
      <c r="T965" s="78">
        <f>'2019 PSUI Customer Load'!T965+'2019 PSUI Customer Gen'!T965</f>
        <v>1733.9849999999999</v>
      </c>
      <c r="U965" s="78">
        <f>'2019 PSUI Customer Load'!U965+'2019 PSUI Customer Gen'!U965</f>
        <v>1673.2660000000001</v>
      </c>
      <c r="V965" s="78">
        <f>'2019 PSUI Customer Load'!V965+'2019 PSUI Customer Gen'!V965</f>
        <v>1629.673</v>
      </c>
      <c r="W965" s="78">
        <f>'2019 PSUI Customer Load'!W965+'2019 PSUI Customer Gen'!W965</f>
        <v>1588.482</v>
      </c>
      <c r="X965" s="78">
        <f>'2019 PSUI Customer Load'!X965+'2019 PSUI Customer Gen'!X965</f>
        <v>1532.7569999999998</v>
      </c>
      <c r="Y965" s="78">
        <f>'2019 PSUI Customer Load'!Y965+'2019 PSUI Customer Gen'!Y965</f>
        <v>1480.193</v>
      </c>
      <c r="Z965" s="78">
        <f>'2019 PSUI Customer Load'!Z965+'2019 PSUI Customer Gen'!Z965</f>
        <v>1451.3210000000001</v>
      </c>
      <c r="AA965" s="86">
        <f t="shared" si="195"/>
        <v>1987.3269999999998</v>
      </c>
      <c r="AB965" s="77">
        <f t="shared" si="196"/>
        <v>2023</v>
      </c>
      <c r="AC965" s="76">
        <f t="shared" si="197"/>
        <v>6</v>
      </c>
      <c r="AD965" s="76" t="str">
        <f t="shared" si="198"/>
        <v/>
      </c>
      <c r="AE965" s="76" t="str">
        <f t="shared" si="199"/>
        <v/>
      </c>
      <c r="AF965" s="74">
        <f t="shared" si="200"/>
        <v>1987.3269999999998</v>
      </c>
      <c r="AG965" s="75" t="str">
        <f t="shared" si="201"/>
        <v>14:00</v>
      </c>
      <c r="AH965" s="74">
        <f t="shared" si="202"/>
        <v>43316.359000000011</v>
      </c>
      <c r="AI965" s="73" t="str">
        <f t="shared" si="203"/>
        <v/>
      </c>
      <c r="AJ965" s="73" t="str">
        <f t="shared" si="204"/>
        <v/>
      </c>
      <c r="AK965" s="73" t="str">
        <f t="shared" si="205"/>
        <v/>
      </c>
      <c r="AL965" s="72" t="str">
        <f t="shared" si="206"/>
        <v/>
      </c>
      <c r="AM965" s="71" t="str">
        <f t="shared" si="207"/>
        <v/>
      </c>
    </row>
    <row r="966" spans="2:39" ht="12.75" customHeight="1" thickBot="1">
      <c r="B966" s="79">
        <v>45098</v>
      </c>
      <c r="C966" s="78">
        <f>'2019 PSUI Customer Load'!C966+'2019 PSUI Customer Gen'!C966</f>
        <v>1444.175</v>
      </c>
      <c r="D966" s="78">
        <f>'2019 PSUI Customer Load'!D966+'2019 PSUI Customer Gen'!D966</f>
        <v>1408.8029999999999</v>
      </c>
      <c r="E966" s="78">
        <f>'2019 PSUI Customer Load'!E966+'2019 PSUI Customer Gen'!E966</f>
        <v>1427.18</v>
      </c>
      <c r="F966" s="78">
        <f>'2019 PSUI Customer Load'!F966+'2019 PSUI Customer Gen'!F966</f>
        <v>1417.2750000000001</v>
      </c>
      <c r="G966" s="78">
        <f>'2019 PSUI Customer Load'!G966+'2019 PSUI Customer Gen'!G966</f>
        <v>1452.569</v>
      </c>
      <c r="H966" s="78">
        <f>'2019 PSUI Customer Load'!H966+'2019 PSUI Customer Gen'!H966</f>
        <v>1483.1429999999998</v>
      </c>
      <c r="I966" s="78">
        <f>'2019 PSUI Customer Load'!I966+'2019 PSUI Customer Gen'!I966</f>
        <v>1621.347</v>
      </c>
      <c r="J966" s="78">
        <f>'2019 PSUI Customer Load'!J966+'2019 PSUI Customer Gen'!J966</f>
        <v>1821.0320000000002</v>
      </c>
      <c r="K966" s="78">
        <f>'2019 PSUI Customer Load'!K966+'2019 PSUI Customer Gen'!K966</f>
        <v>1917.0549999999998</v>
      </c>
      <c r="L966" s="78">
        <f>'2019 PSUI Customer Load'!L966+'2019 PSUI Customer Gen'!L966</f>
        <v>2014.432</v>
      </c>
      <c r="M966" s="78">
        <f>'2019 PSUI Customer Load'!M966+'2019 PSUI Customer Gen'!M966</f>
        <v>2054.598</v>
      </c>
      <c r="N966" s="78">
        <f>'2019 PSUI Customer Load'!N966+'2019 PSUI Customer Gen'!N966</f>
        <v>2048.654</v>
      </c>
      <c r="O966" s="78">
        <f>'2019 PSUI Customer Load'!O966+'2019 PSUI Customer Gen'!O966</f>
        <v>2051.875</v>
      </c>
      <c r="P966" s="78">
        <f>'2019 PSUI Customer Load'!P966+'2019 PSUI Customer Gen'!P966</f>
        <v>2028.6030000000001</v>
      </c>
      <c r="Q966" s="78">
        <f>'2019 PSUI Customer Load'!Q966+'2019 PSUI Customer Gen'!Q966</f>
        <v>2001.5929999999998</v>
      </c>
      <c r="R966" s="78">
        <f>'2019 PSUI Customer Load'!R966+'2019 PSUI Customer Gen'!R966</f>
        <v>1930.6779999999999</v>
      </c>
      <c r="S966" s="78">
        <f>'2019 PSUI Customer Load'!S966+'2019 PSUI Customer Gen'!S966</f>
        <v>1843.4960000000001</v>
      </c>
      <c r="T966" s="78">
        <f>'2019 PSUI Customer Load'!T966+'2019 PSUI Customer Gen'!T966</f>
        <v>1747.4750000000001</v>
      </c>
      <c r="U966" s="78">
        <f>'2019 PSUI Customer Load'!U966+'2019 PSUI Customer Gen'!U966</f>
        <v>1715.9540000000002</v>
      </c>
      <c r="V966" s="78">
        <f>'2019 PSUI Customer Load'!V966+'2019 PSUI Customer Gen'!V966</f>
        <v>1678.182</v>
      </c>
      <c r="W966" s="78">
        <f>'2019 PSUI Customer Load'!W966+'2019 PSUI Customer Gen'!W966</f>
        <v>1627.192</v>
      </c>
      <c r="X966" s="78">
        <f>'2019 PSUI Customer Load'!X966+'2019 PSUI Customer Gen'!X966</f>
        <v>1560.4370000000001</v>
      </c>
      <c r="Y966" s="78">
        <f>'2019 PSUI Customer Load'!Y966+'2019 PSUI Customer Gen'!Y966</f>
        <v>1508.9880000000001</v>
      </c>
      <c r="Z966" s="78">
        <f>'2019 PSUI Customer Load'!Z966+'2019 PSUI Customer Gen'!Z966</f>
        <v>1487.8039999999999</v>
      </c>
      <c r="AA966" s="86">
        <f t="shared" si="195"/>
        <v>2054.598</v>
      </c>
      <c r="AB966" s="77">
        <f t="shared" si="196"/>
        <v>2023</v>
      </c>
      <c r="AC966" s="76">
        <f t="shared" si="197"/>
        <v>6</v>
      </c>
      <c r="AD966" s="76" t="str">
        <f t="shared" si="198"/>
        <v/>
      </c>
      <c r="AE966" s="76" t="str">
        <f t="shared" si="199"/>
        <v/>
      </c>
      <c r="AF966" s="74">
        <f t="shared" si="200"/>
        <v>2054.598</v>
      </c>
      <c r="AG966" s="75" t="str">
        <f t="shared" si="201"/>
        <v>11:00</v>
      </c>
      <c r="AH966" s="74">
        <f t="shared" si="202"/>
        <v>43347.137999999992</v>
      </c>
      <c r="AI966" s="73" t="str">
        <f t="shared" si="203"/>
        <v/>
      </c>
      <c r="AJ966" s="73" t="str">
        <f t="shared" si="204"/>
        <v/>
      </c>
      <c r="AK966" s="73" t="str">
        <f t="shared" si="205"/>
        <v/>
      </c>
      <c r="AL966" s="72" t="str">
        <f t="shared" si="206"/>
        <v/>
      </c>
      <c r="AM966" s="71" t="str">
        <f t="shared" si="207"/>
        <v/>
      </c>
    </row>
    <row r="967" spans="2:39" ht="12.75" customHeight="1" thickBot="1">
      <c r="B967" s="79">
        <v>45099</v>
      </c>
      <c r="C967" s="78">
        <f>'2019 PSUI Customer Load'!C967+'2019 PSUI Customer Gen'!C967</f>
        <v>1482.134</v>
      </c>
      <c r="D967" s="78">
        <f>'2019 PSUI Customer Load'!D967+'2019 PSUI Customer Gen'!D967</f>
        <v>1455.6499999999999</v>
      </c>
      <c r="E967" s="78">
        <f>'2019 PSUI Customer Load'!E967+'2019 PSUI Customer Gen'!E967</f>
        <v>1478.03</v>
      </c>
      <c r="F967" s="78">
        <f>'2019 PSUI Customer Load'!F967+'2019 PSUI Customer Gen'!F967</f>
        <v>1472.6439999999998</v>
      </c>
      <c r="G967" s="78">
        <f>'2019 PSUI Customer Load'!G967+'2019 PSUI Customer Gen'!G967</f>
        <v>1504.808</v>
      </c>
      <c r="H967" s="78">
        <f>'2019 PSUI Customer Load'!H967+'2019 PSUI Customer Gen'!H967</f>
        <v>1540.6280000000002</v>
      </c>
      <c r="I967" s="78">
        <f>'2019 PSUI Customer Load'!I967+'2019 PSUI Customer Gen'!I967</f>
        <v>1678.807</v>
      </c>
      <c r="J967" s="78">
        <f>'2019 PSUI Customer Load'!J967+'2019 PSUI Customer Gen'!J967</f>
        <v>1812.1089999999999</v>
      </c>
      <c r="K967" s="78">
        <f>'2019 PSUI Customer Load'!K967+'2019 PSUI Customer Gen'!K967</f>
        <v>1858.748</v>
      </c>
      <c r="L967" s="78">
        <f>'2019 PSUI Customer Load'!L967+'2019 PSUI Customer Gen'!L967</f>
        <v>1884.4279999999999</v>
      </c>
      <c r="M967" s="78">
        <f>'2019 PSUI Customer Load'!M967+'2019 PSUI Customer Gen'!M967</f>
        <v>1908.944</v>
      </c>
      <c r="N967" s="78">
        <f>'2019 PSUI Customer Load'!N967+'2019 PSUI Customer Gen'!N967</f>
        <v>1886.376</v>
      </c>
      <c r="O967" s="78">
        <f>'2019 PSUI Customer Load'!O967+'2019 PSUI Customer Gen'!O967</f>
        <v>1905.1320000000001</v>
      </c>
      <c r="P967" s="78">
        <f>'2019 PSUI Customer Load'!P967+'2019 PSUI Customer Gen'!P967</f>
        <v>1926.912</v>
      </c>
      <c r="Q967" s="78">
        <f>'2019 PSUI Customer Load'!Q967+'2019 PSUI Customer Gen'!Q967</f>
        <v>1907.8230000000001</v>
      </c>
      <c r="R967" s="78">
        <f>'2019 PSUI Customer Load'!R967+'2019 PSUI Customer Gen'!R967</f>
        <v>1899.2139999999999</v>
      </c>
      <c r="S967" s="78">
        <f>'2019 PSUI Customer Load'!S967+'2019 PSUI Customer Gen'!S967</f>
        <v>1778.992</v>
      </c>
      <c r="T967" s="78">
        <f>'2019 PSUI Customer Load'!T967+'2019 PSUI Customer Gen'!T967</f>
        <v>1702.7950000000001</v>
      </c>
      <c r="U967" s="78">
        <f>'2019 PSUI Customer Load'!U967+'2019 PSUI Customer Gen'!U967</f>
        <v>1688.5239999999999</v>
      </c>
      <c r="V967" s="78">
        <f>'2019 PSUI Customer Load'!V967+'2019 PSUI Customer Gen'!V967</f>
        <v>1610.55</v>
      </c>
      <c r="W967" s="78">
        <f>'2019 PSUI Customer Load'!W967+'2019 PSUI Customer Gen'!W967</f>
        <v>1604.508</v>
      </c>
      <c r="X967" s="78">
        <f>'2019 PSUI Customer Load'!X967+'2019 PSUI Customer Gen'!X967</f>
        <v>1593.3429999999998</v>
      </c>
      <c r="Y967" s="78">
        <f>'2019 PSUI Customer Load'!Y967+'2019 PSUI Customer Gen'!Y967</f>
        <v>1560.24</v>
      </c>
      <c r="Z967" s="78">
        <f>'2019 PSUI Customer Load'!Z967+'2019 PSUI Customer Gen'!Z967</f>
        <v>1546.8619999999999</v>
      </c>
      <c r="AA967" s="86">
        <f t="shared" si="195"/>
        <v>1926.912</v>
      </c>
      <c r="AB967" s="77">
        <f t="shared" si="196"/>
        <v>2023</v>
      </c>
      <c r="AC967" s="76">
        <f t="shared" si="197"/>
        <v>6</v>
      </c>
      <c r="AD967" s="76" t="str">
        <f t="shared" si="198"/>
        <v/>
      </c>
      <c r="AE967" s="76" t="str">
        <f t="shared" si="199"/>
        <v/>
      </c>
      <c r="AF967" s="74">
        <f t="shared" si="200"/>
        <v>1926.912</v>
      </c>
      <c r="AG967" s="75" t="str">
        <f t="shared" si="201"/>
        <v>14:00</v>
      </c>
      <c r="AH967" s="74">
        <f t="shared" si="202"/>
        <v>42615.112999999998</v>
      </c>
      <c r="AI967" s="73" t="str">
        <f t="shared" si="203"/>
        <v/>
      </c>
      <c r="AJ967" s="73" t="str">
        <f t="shared" si="204"/>
        <v/>
      </c>
      <c r="AK967" s="73" t="str">
        <f t="shared" si="205"/>
        <v/>
      </c>
      <c r="AL967" s="72" t="str">
        <f t="shared" si="206"/>
        <v/>
      </c>
      <c r="AM967" s="71" t="str">
        <f t="shared" si="207"/>
        <v/>
      </c>
    </row>
    <row r="968" spans="2:39" ht="12.75" customHeight="1" thickBot="1">
      <c r="B968" s="79">
        <v>45100</v>
      </c>
      <c r="C968" s="78">
        <f>'2019 PSUI Customer Load'!C968+'2019 PSUI Customer Gen'!C968</f>
        <v>1554.6690000000001</v>
      </c>
      <c r="D968" s="78">
        <f>'2019 PSUI Customer Load'!D968+'2019 PSUI Customer Gen'!D968</f>
        <v>1567.971</v>
      </c>
      <c r="E968" s="78">
        <f>'2019 PSUI Customer Load'!E968+'2019 PSUI Customer Gen'!E968</f>
        <v>1577.4079999999999</v>
      </c>
      <c r="F968" s="78">
        <f>'2019 PSUI Customer Load'!F968+'2019 PSUI Customer Gen'!F968</f>
        <v>1581.9780000000001</v>
      </c>
      <c r="G968" s="78">
        <f>'2019 PSUI Customer Load'!G968+'2019 PSUI Customer Gen'!G968</f>
        <v>1659.77</v>
      </c>
      <c r="H968" s="78">
        <f>'2019 PSUI Customer Load'!H968+'2019 PSUI Customer Gen'!H968</f>
        <v>1713.905</v>
      </c>
      <c r="I968" s="78">
        <f>'2019 PSUI Customer Load'!I968+'2019 PSUI Customer Gen'!I968</f>
        <v>1850.979</v>
      </c>
      <c r="J968" s="78">
        <f>'2019 PSUI Customer Load'!J968+'2019 PSUI Customer Gen'!J968</f>
        <v>1969.798</v>
      </c>
      <c r="K968" s="78">
        <f>'2019 PSUI Customer Load'!K968+'2019 PSUI Customer Gen'!K968</f>
        <v>2018.645</v>
      </c>
      <c r="L968" s="78">
        <f>'2019 PSUI Customer Load'!L968+'2019 PSUI Customer Gen'!L968</f>
        <v>2015.06</v>
      </c>
      <c r="M968" s="78">
        <f>'2019 PSUI Customer Load'!M968+'2019 PSUI Customer Gen'!M968</f>
        <v>2015.2539999999999</v>
      </c>
      <c r="N968" s="78">
        <f>'2019 PSUI Customer Load'!N968+'2019 PSUI Customer Gen'!N968</f>
        <v>2091.0039999999999</v>
      </c>
      <c r="O968" s="78">
        <f>'2019 PSUI Customer Load'!O968+'2019 PSUI Customer Gen'!O968</f>
        <v>2078.6880000000001</v>
      </c>
      <c r="P968" s="78">
        <f>'2019 PSUI Customer Load'!P968+'2019 PSUI Customer Gen'!P968</f>
        <v>2097.0520000000001</v>
      </c>
      <c r="Q968" s="78">
        <f>'2019 PSUI Customer Load'!Q968+'2019 PSUI Customer Gen'!Q968</f>
        <v>2095.9690000000001</v>
      </c>
      <c r="R968" s="78">
        <f>'2019 PSUI Customer Load'!R968+'2019 PSUI Customer Gen'!R968</f>
        <v>2069.6019999999999</v>
      </c>
      <c r="S968" s="78">
        <f>'2019 PSUI Customer Load'!S968+'2019 PSUI Customer Gen'!S968</f>
        <v>2000.7329999999999</v>
      </c>
      <c r="T968" s="78">
        <f>'2019 PSUI Customer Load'!T968+'2019 PSUI Customer Gen'!T968</f>
        <v>1905.1060000000002</v>
      </c>
      <c r="U968" s="78">
        <f>'2019 PSUI Customer Load'!U968+'2019 PSUI Customer Gen'!U968</f>
        <v>1896.0059999999999</v>
      </c>
      <c r="V968" s="78">
        <f>'2019 PSUI Customer Load'!V968+'2019 PSUI Customer Gen'!V968</f>
        <v>1866.922</v>
      </c>
      <c r="W968" s="78">
        <f>'2019 PSUI Customer Load'!W968+'2019 PSUI Customer Gen'!W968</f>
        <v>1856.9670000000001</v>
      </c>
      <c r="X968" s="78">
        <f>'2019 PSUI Customer Load'!X968+'2019 PSUI Customer Gen'!X968</f>
        <v>1801.366</v>
      </c>
      <c r="Y968" s="78">
        <f>'2019 PSUI Customer Load'!Y968+'2019 PSUI Customer Gen'!Y968</f>
        <v>1777.9840000000002</v>
      </c>
      <c r="Z968" s="78">
        <f>'2019 PSUI Customer Load'!Z968+'2019 PSUI Customer Gen'!Z968</f>
        <v>1758.7840000000001</v>
      </c>
      <c r="AA968" s="86">
        <f t="shared" si="195"/>
        <v>2097.0520000000001</v>
      </c>
      <c r="AB968" s="77">
        <f t="shared" si="196"/>
        <v>2023</v>
      </c>
      <c r="AC968" s="76">
        <f t="shared" si="197"/>
        <v>6</v>
      </c>
      <c r="AD968" s="76" t="str">
        <f t="shared" si="198"/>
        <v/>
      </c>
      <c r="AE968" s="76" t="str">
        <f t="shared" si="199"/>
        <v/>
      </c>
      <c r="AF968" s="74">
        <f t="shared" si="200"/>
        <v>2097.0520000000001</v>
      </c>
      <c r="AG968" s="75" t="str">
        <f t="shared" si="201"/>
        <v>14:00</v>
      </c>
      <c r="AH968" s="74">
        <f t="shared" si="202"/>
        <v>46918.671999999999</v>
      </c>
      <c r="AI968" s="73" t="str">
        <f t="shared" si="203"/>
        <v/>
      </c>
      <c r="AJ968" s="73" t="str">
        <f t="shared" si="204"/>
        <v/>
      </c>
      <c r="AK968" s="73" t="str">
        <f t="shared" si="205"/>
        <v/>
      </c>
      <c r="AL968" s="72" t="str">
        <f t="shared" si="206"/>
        <v/>
      </c>
      <c r="AM968" s="71" t="str">
        <f t="shared" si="207"/>
        <v/>
      </c>
    </row>
    <row r="969" spans="2:39" ht="12.75" customHeight="1" thickBot="1">
      <c r="B969" s="79">
        <v>45101</v>
      </c>
      <c r="C969" s="78">
        <f>'2019 PSUI Customer Load'!C969+'2019 PSUI Customer Gen'!C969</f>
        <v>1752.1550000000002</v>
      </c>
      <c r="D969" s="78">
        <f>'2019 PSUI Customer Load'!D969+'2019 PSUI Customer Gen'!D969</f>
        <v>1748.241</v>
      </c>
      <c r="E969" s="78">
        <f>'2019 PSUI Customer Load'!E969+'2019 PSUI Customer Gen'!E969</f>
        <v>1735.4370000000001</v>
      </c>
      <c r="F969" s="78">
        <f>'2019 PSUI Customer Load'!F969+'2019 PSUI Customer Gen'!F969</f>
        <v>1738.789</v>
      </c>
      <c r="G969" s="78">
        <f>'2019 PSUI Customer Load'!G969+'2019 PSUI Customer Gen'!G969</f>
        <v>1759.1390000000001</v>
      </c>
      <c r="H969" s="78">
        <f>'2019 PSUI Customer Load'!H969+'2019 PSUI Customer Gen'!H969</f>
        <v>1793.5309999999999</v>
      </c>
      <c r="I969" s="78">
        <f>'2019 PSUI Customer Load'!I969+'2019 PSUI Customer Gen'!I969</f>
        <v>1880.318</v>
      </c>
      <c r="J969" s="78">
        <f>'2019 PSUI Customer Load'!J969+'2019 PSUI Customer Gen'!J969</f>
        <v>1922.749</v>
      </c>
      <c r="K969" s="78">
        <f>'2019 PSUI Customer Load'!K969+'2019 PSUI Customer Gen'!K969</f>
        <v>1935.4609999999998</v>
      </c>
      <c r="L969" s="78">
        <f>'2019 PSUI Customer Load'!L969+'2019 PSUI Customer Gen'!L969</f>
        <v>1955.9110000000001</v>
      </c>
      <c r="M969" s="78">
        <f>'2019 PSUI Customer Load'!M969+'2019 PSUI Customer Gen'!M969</f>
        <v>1938.68</v>
      </c>
      <c r="N969" s="78">
        <f>'2019 PSUI Customer Load'!N969+'2019 PSUI Customer Gen'!N969</f>
        <v>1936.0039999999999</v>
      </c>
      <c r="O969" s="78">
        <f>'2019 PSUI Customer Load'!O969+'2019 PSUI Customer Gen'!O969</f>
        <v>1967.9449999999999</v>
      </c>
      <c r="P969" s="78">
        <f>'2019 PSUI Customer Load'!P969+'2019 PSUI Customer Gen'!P969</f>
        <v>1961.998</v>
      </c>
      <c r="Q969" s="78">
        <f>'2019 PSUI Customer Load'!Q969+'2019 PSUI Customer Gen'!Q969</f>
        <v>1968.884</v>
      </c>
      <c r="R969" s="78">
        <f>'2019 PSUI Customer Load'!R969+'2019 PSUI Customer Gen'!R969</f>
        <v>1920.9369999999999</v>
      </c>
      <c r="S969" s="78">
        <f>'2019 PSUI Customer Load'!S969+'2019 PSUI Customer Gen'!S969</f>
        <v>1845.308</v>
      </c>
      <c r="T969" s="78">
        <f>'2019 PSUI Customer Load'!T969+'2019 PSUI Customer Gen'!T969</f>
        <v>1841.5160000000001</v>
      </c>
      <c r="U969" s="78">
        <f>'2019 PSUI Customer Load'!U969+'2019 PSUI Customer Gen'!U969</f>
        <v>1842.6190000000001</v>
      </c>
      <c r="V969" s="78">
        <f>'2019 PSUI Customer Load'!V969+'2019 PSUI Customer Gen'!V969</f>
        <v>1825.4299999999998</v>
      </c>
      <c r="W969" s="78">
        <f>'2019 PSUI Customer Load'!W969+'2019 PSUI Customer Gen'!W969</f>
        <v>1813.3910000000001</v>
      </c>
      <c r="X969" s="78">
        <f>'2019 PSUI Customer Load'!X969+'2019 PSUI Customer Gen'!X969</f>
        <v>1805.0509999999999</v>
      </c>
      <c r="Y969" s="78">
        <f>'2019 PSUI Customer Load'!Y969+'2019 PSUI Customer Gen'!Y969</f>
        <v>1758.951</v>
      </c>
      <c r="Z969" s="78">
        <f>'2019 PSUI Customer Load'!Z969+'2019 PSUI Customer Gen'!Z969</f>
        <v>1753.345</v>
      </c>
      <c r="AA969" s="86">
        <f t="shared" si="195"/>
        <v>1968.884</v>
      </c>
      <c r="AB969" s="77">
        <f t="shared" si="196"/>
        <v>2023</v>
      </c>
      <c r="AC969" s="76">
        <f t="shared" si="197"/>
        <v>6</v>
      </c>
      <c r="AD969" s="76" t="str">
        <f t="shared" si="198"/>
        <v/>
      </c>
      <c r="AE969" s="76" t="str">
        <f t="shared" si="199"/>
        <v/>
      </c>
      <c r="AF969" s="74">
        <f t="shared" si="200"/>
        <v>1968.884</v>
      </c>
      <c r="AG969" s="75" t="str">
        <f t="shared" si="201"/>
        <v>15:00</v>
      </c>
      <c r="AH969" s="74">
        <f t="shared" si="202"/>
        <v>46370.673999999999</v>
      </c>
      <c r="AI969" s="73" t="str">
        <f t="shared" si="203"/>
        <v/>
      </c>
      <c r="AJ969" s="73" t="str">
        <f t="shared" si="204"/>
        <v/>
      </c>
      <c r="AK969" s="73" t="str">
        <f t="shared" si="205"/>
        <v/>
      </c>
      <c r="AL969" s="72" t="str">
        <f t="shared" si="206"/>
        <v/>
      </c>
      <c r="AM969" s="71" t="str">
        <f t="shared" si="207"/>
        <v/>
      </c>
    </row>
    <row r="970" spans="2:39" ht="12.75" customHeight="1" thickBot="1">
      <c r="B970" s="79">
        <v>45102</v>
      </c>
      <c r="C970" s="78">
        <f>'2019 PSUI Customer Load'!C970+'2019 PSUI Customer Gen'!C970</f>
        <v>1752.375</v>
      </c>
      <c r="D970" s="78">
        <f>'2019 PSUI Customer Load'!D970+'2019 PSUI Customer Gen'!D970</f>
        <v>1733.1479999999999</v>
      </c>
      <c r="E970" s="78">
        <f>'2019 PSUI Customer Load'!E970+'2019 PSUI Customer Gen'!E970</f>
        <v>1724.5220000000002</v>
      </c>
      <c r="F970" s="78">
        <f>'2019 PSUI Customer Load'!F970+'2019 PSUI Customer Gen'!F970</f>
        <v>1545.4280000000001</v>
      </c>
      <c r="G970" s="78">
        <f>'2019 PSUI Customer Load'!G970+'2019 PSUI Customer Gen'!G970</f>
        <v>1662.54</v>
      </c>
      <c r="H970" s="78">
        <f>'2019 PSUI Customer Load'!H970+'2019 PSUI Customer Gen'!H970</f>
        <v>1697.4</v>
      </c>
      <c r="I970" s="78">
        <f>'2019 PSUI Customer Load'!I970+'2019 PSUI Customer Gen'!I970</f>
        <v>1779.51</v>
      </c>
      <c r="J970" s="78">
        <f>'2019 PSUI Customer Load'!J970+'2019 PSUI Customer Gen'!J970</f>
        <v>1845.62</v>
      </c>
      <c r="K970" s="78">
        <f>'2019 PSUI Customer Load'!K970+'2019 PSUI Customer Gen'!K970</f>
        <v>1912.519</v>
      </c>
      <c r="L970" s="78">
        <f>'2019 PSUI Customer Load'!L970+'2019 PSUI Customer Gen'!L970</f>
        <v>1978.6089999999999</v>
      </c>
      <c r="M970" s="78">
        <f>'2019 PSUI Customer Load'!M970+'2019 PSUI Customer Gen'!M970</f>
        <v>1989.729</v>
      </c>
      <c r="N970" s="78">
        <f>'2019 PSUI Customer Load'!N970+'2019 PSUI Customer Gen'!N970</f>
        <v>1970.5610000000001</v>
      </c>
      <c r="O970" s="78">
        <f>'2019 PSUI Customer Load'!O970+'2019 PSUI Customer Gen'!O970</f>
        <v>1999.049</v>
      </c>
      <c r="P970" s="78">
        <f>'2019 PSUI Customer Load'!P970+'2019 PSUI Customer Gen'!P970</f>
        <v>1988.4660000000001</v>
      </c>
      <c r="Q970" s="78">
        <f>'2019 PSUI Customer Load'!Q970+'2019 PSUI Customer Gen'!Q970</f>
        <v>1981.81</v>
      </c>
      <c r="R970" s="78">
        <f>'2019 PSUI Customer Load'!R970+'2019 PSUI Customer Gen'!R970</f>
        <v>1943.5719999999999</v>
      </c>
      <c r="S970" s="78">
        <f>'2019 PSUI Customer Load'!S970+'2019 PSUI Customer Gen'!S970</f>
        <v>1870.9079999999999</v>
      </c>
      <c r="T970" s="78">
        <f>'2019 PSUI Customer Load'!T970+'2019 PSUI Customer Gen'!T970</f>
        <v>1862.63</v>
      </c>
      <c r="U970" s="78">
        <f>'2019 PSUI Customer Load'!U970+'2019 PSUI Customer Gen'!U970</f>
        <v>1857.5539999999999</v>
      </c>
      <c r="V970" s="78">
        <f>'2019 PSUI Customer Load'!V970+'2019 PSUI Customer Gen'!V970</f>
        <v>1833.492</v>
      </c>
      <c r="W970" s="78">
        <f>'2019 PSUI Customer Load'!W970+'2019 PSUI Customer Gen'!W970</f>
        <v>1837.6859999999999</v>
      </c>
      <c r="X970" s="78">
        <f>'2019 PSUI Customer Load'!X970+'2019 PSUI Customer Gen'!X970</f>
        <v>1807.279</v>
      </c>
      <c r="Y970" s="78">
        <f>'2019 PSUI Customer Load'!Y970+'2019 PSUI Customer Gen'!Y970</f>
        <v>1820.6950000000002</v>
      </c>
      <c r="Z970" s="78">
        <f>'2019 PSUI Customer Load'!Z970+'2019 PSUI Customer Gen'!Z970</f>
        <v>1819.3440000000001</v>
      </c>
      <c r="AA970" s="86">
        <f t="shared" si="195"/>
        <v>1999.049</v>
      </c>
      <c r="AB970" s="77">
        <f t="shared" si="196"/>
        <v>2023</v>
      </c>
      <c r="AC970" s="76">
        <f t="shared" si="197"/>
        <v>6</v>
      </c>
      <c r="AD970" s="76" t="str">
        <f t="shared" si="198"/>
        <v/>
      </c>
      <c r="AE970" s="76" t="str">
        <f t="shared" si="199"/>
        <v/>
      </c>
      <c r="AF970" s="74">
        <f t="shared" si="200"/>
        <v>1999.049</v>
      </c>
      <c r="AG970" s="75" t="str">
        <f t="shared" si="201"/>
        <v>13:00</v>
      </c>
      <c r="AH970" s="74">
        <f t="shared" si="202"/>
        <v>46213.494999999995</v>
      </c>
      <c r="AI970" s="73" t="str">
        <f t="shared" si="203"/>
        <v/>
      </c>
      <c r="AJ970" s="73" t="str">
        <f t="shared" si="204"/>
        <v/>
      </c>
      <c r="AK970" s="73" t="str">
        <f t="shared" si="205"/>
        <v/>
      </c>
      <c r="AL970" s="72" t="str">
        <f t="shared" si="206"/>
        <v/>
      </c>
      <c r="AM970" s="71" t="str">
        <f t="shared" si="207"/>
        <v/>
      </c>
    </row>
    <row r="971" spans="2:39" ht="12.75" customHeight="1" thickBot="1">
      <c r="B971" s="79">
        <v>45103</v>
      </c>
      <c r="C971" s="78">
        <f>'2019 PSUI Customer Load'!C971+'2019 PSUI Customer Gen'!C971</f>
        <v>1806.251</v>
      </c>
      <c r="D971" s="78">
        <f>'2019 PSUI Customer Load'!D971+'2019 PSUI Customer Gen'!D971</f>
        <v>1792.5039999999999</v>
      </c>
      <c r="E971" s="78">
        <f>'2019 PSUI Customer Load'!E971+'2019 PSUI Customer Gen'!E971</f>
        <v>1830.404</v>
      </c>
      <c r="F971" s="78">
        <f>'2019 PSUI Customer Load'!F971+'2019 PSUI Customer Gen'!F971</f>
        <v>1842.6220000000001</v>
      </c>
      <c r="G971" s="78">
        <f>'2019 PSUI Customer Load'!G971+'2019 PSUI Customer Gen'!G971</f>
        <v>1854.6669999999999</v>
      </c>
      <c r="H971" s="78">
        <f>'2019 PSUI Customer Load'!H971+'2019 PSUI Customer Gen'!H971</f>
        <v>1873.404</v>
      </c>
      <c r="I971" s="78">
        <f>'2019 PSUI Customer Load'!I971+'2019 PSUI Customer Gen'!I971</f>
        <v>2030.431</v>
      </c>
      <c r="J971" s="78">
        <f>'2019 PSUI Customer Load'!J971+'2019 PSUI Customer Gen'!J971</f>
        <v>2069.3939999999998</v>
      </c>
      <c r="K971" s="78">
        <f>'2019 PSUI Customer Load'!K971+'2019 PSUI Customer Gen'!K971</f>
        <v>2076.953</v>
      </c>
      <c r="L971" s="78">
        <f>'2019 PSUI Customer Load'!L971+'2019 PSUI Customer Gen'!L971</f>
        <v>2142.518</v>
      </c>
      <c r="M971" s="78">
        <f>'2019 PSUI Customer Load'!M971+'2019 PSUI Customer Gen'!M971</f>
        <v>2160.0550000000003</v>
      </c>
      <c r="N971" s="78">
        <f>'2019 PSUI Customer Load'!N971+'2019 PSUI Customer Gen'!N971</f>
        <v>2110.2840000000001</v>
      </c>
      <c r="O971" s="78">
        <f>'2019 PSUI Customer Load'!O971+'2019 PSUI Customer Gen'!O971</f>
        <v>2095.7619999999997</v>
      </c>
      <c r="P971" s="78">
        <f>'2019 PSUI Customer Load'!P971+'2019 PSUI Customer Gen'!P971</f>
        <v>2100.7809999999999</v>
      </c>
      <c r="Q971" s="78">
        <f>'2019 PSUI Customer Load'!Q971+'2019 PSUI Customer Gen'!Q971</f>
        <v>2101.2460000000001</v>
      </c>
      <c r="R971" s="78">
        <f>'2019 PSUI Customer Load'!R971+'2019 PSUI Customer Gen'!R971</f>
        <v>2080.145</v>
      </c>
      <c r="S971" s="78">
        <f>'2019 PSUI Customer Load'!S971+'2019 PSUI Customer Gen'!S971</f>
        <v>2003.6559999999999</v>
      </c>
      <c r="T971" s="78">
        <f>'2019 PSUI Customer Load'!T971+'2019 PSUI Customer Gen'!T971</f>
        <v>1892.7829999999999</v>
      </c>
      <c r="U971" s="78">
        <f>'2019 PSUI Customer Load'!U971+'2019 PSUI Customer Gen'!U971</f>
        <v>1864.769</v>
      </c>
      <c r="V971" s="78">
        <f>'2019 PSUI Customer Load'!V971+'2019 PSUI Customer Gen'!V971</f>
        <v>1832.8040000000001</v>
      </c>
      <c r="W971" s="78">
        <f>'2019 PSUI Customer Load'!W971+'2019 PSUI Customer Gen'!W971</f>
        <v>1858.6039999999998</v>
      </c>
      <c r="X971" s="78">
        <f>'2019 PSUI Customer Load'!X971+'2019 PSUI Customer Gen'!X971</f>
        <v>1803.4159999999999</v>
      </c>
      <c r="Y971" s="78">
        <f>'2019 PSUI Customer Load'!Y971+'2019 PSUI Customer Gen'!Y971</f>
        <v>1797.713</v>
      </c>
      <c r="Z971" s="78">
        <f>'2019 PSUI Customer Load'!Z971+'2019 PSUI Customer Gen'!Z971</f>
        <v>1785.1889999999999</v>
      </c>
      <c r="AA971" s="86">
        <f t="shared" si="195"/>
        <v>2160.0550000000003</v>
      </c>
      <c r="AB971" s="77">
        <f t="shared" si="196"/>
        <v>2023</v>
      </c>
      <c r="AC971" s="76">
        <f t="shared" si="197"/>
        <v>6</v>
      </c>
      <c r="AD971" s="76" t="str">
        <f t="shared" si="198"/>
        <v/>
      </c>
      <c r="AE971" s="76" t="str">
        <f t="shared" si="199"/>
        <v/>
      </c>
      <c r="AF971" s="74">
        <f t="shared" si="200"/>
        <v>2160.0550000000003</v>
      </c>
      <c r="AG971" s="75" t="str">
        <f t="shared" si="201"/>
        <v>11:00</v>
      </c>
      <c r="AH971" s="74">
        <f t="shared" si="202"/>
        <v>48966.41</v>
      </c>
      <c r="AI971" s="73" t="str">
        <f t="shared" si="203"/>
        <v/>
      </c>
      <c r="AJ971" s="73" t="str">
        <f t="shared" si="204"/>
        <v/>
      </c>
      <c r="AK971" s="73" t="str">
        <f t="shared" si="205"/>
        <v/>
      </c>
      <c r="AL971" s="72" t="str">
        <f t="shared" si="206"/>
        <v/>
      </c>
      <c r="AM971" s="71" t="str">
        <f t="shared" si="207"/>
        <v/>
      </c>
    </row>
    <row r="972" spans="2:39" ht="12.75" customHeight="1" thickBot="1">
      <c r="B972" s="79">
        <v>45104</v>
      </c>
      <c r="C972" s="78">
        <f>'2019 PSUI Customer Load'!C972+'2019 PSUI Customer Gen'!C972</f>
        <v>1769.0219999999999</v>
      </c>
      <c r="D972" s="78">
        <f>'2019 PSUI Customer Load'!D972+'2019 PSUI Customer Gen'!D972</f>
        <v>1763.431</v>
      </c>
      <c r="E972" s="78">
        <f>'2019 PSUI Customer Load'!E972+'2019 PSUI Customer Gen'!E972</f>
        <v>1792.2159999999999</v>
      </c>
      <c r="F972" s="78">
        <f>'2019 PSUI Customer Load'!F972+'2019 PSUI Customer Gen'!F972</f>
        <v>1810.6770000000001</v>
      </c>
      <c r="G972" s="78">
        <f>'2019 PSUI Customer Load'!G972+'2019 PSUI Customer Gen'!G972</f>
        <v>1832.51</v>
      </c>
      <c r="H972" s="78">
        <f>'2019 PSUI Customer Load'!H972+'2019 PSUI Customer Gen'!H972</f>
        <v>1861.999</v>
      </c>
      <c r="I972" s="78">
        <f>'2019 PSUI Customer Load'!I972+'2019 PSUI Customer Gen'!I972</f>
        <v>1982.2850000000001</v>
      </c>
      <c r="J972" s="78">
        <f>'2019 PSUI Customer Load'!J972+'2019 PSUI Customer Gen'!J972</f>
        <v>1917.2329999999999</v>
      </c>
      <c r="K972" s="78">
        <f>'2019 PSUI Customer Load'!K972+'2019 PSUI Customer Gen'!K972</f>
        <v>2083.9229999999998</v>
      </c>
      <c r="L972" s="78">
        <f>'2019 PSUI Customer Load'!L972+'2019 PSUI Customer Gen'!L972</f>
        <v>2113.87</v>
      </c>
      <c r="M972" s="78">
        <f>'2019 PSUI Customer Load'!M972+'2019 PSUI Customer Gen'!M972</f>
        <v>2170.634</v>
      </c>
      <c r="N972" s="78">
        <f>'2019 PSUI Customer Load'!N972+'2019 PSUI Customer Gen'!N972</f>
        <v>2136.0990000000002</v>
      </c>
      <c r="O972" s="78">
        <f>'2019 PSUI Customer Load'!O972+'2019 PSUI Customer Gen'!O972</f>
        <v>2147.6009999999997</v>
      </c>
      <c r="P972" s="78">
        <f>'2019 PSUI Customer Load'!P972+'2019 PSUI Customer Gen'!P972</f>
        <v>2143.1010000000001</v>
      </c>
      <c r="Q972" s="78">
        <f>'2019 PSUI Customer Load'!Q972+'2019 PSUI Customer Gen'!Q972</f>
        <v>2134.835</v>
      </c>
      <c r="R972" s="78">
        <f>'2019 PSUI Customer Load'!R972+'2019 PSUI Customer Gen'!R972</f>
        <v>2095.1759999999999</v>
      </c>
      <c r="S972" s="78">
        <f>'2019 PSUI Customer Load'!S972+'2019 PSUI Customer Gen'!S972</f>
        <v>1992.7099999999998</v>
      </c>
      <c r="T972" s="78">
        <f>'2019 PSUI Customer Load'!T972+'2019 PSUI Customer Gen'!T972</f>
        <v>1849.7719999999999</v>
      </c>
      <c r="U972" s="78">
        <f>'2019 PSUI Customer Load'!U972+'2019 PSUI Customer Gen'!U972</f>
        <v>1781.0410000000002</v>
      </c>
      <c r="V972" s="78">
        <f>'2019 PSUI Customer Load'!V972+'2019 PSUI Customer Gen'!V972</f>
        <v>1724.8219999999999</v>
      </c>
      <c r="W972" s="78">
        <f>'2019 PSUI Customer Load'!W972+'2019 PSUI Customer Gen'!W972</f>
        <v>1631.3390000000002</v>
      </c>
      <c r="X972" s="78">
        <f>'2019 PSUI Customer Load'!X972+'2019 PSUI Customer Gen'!X972</f>
        <v>1562.3140000000001</v>
      </c>
      <c r="Y972" s="78">
        <f>'2019 PSUI Customer Load'!Y972+'2019 PSUI Customer Gen'!Y972</f>
        <v>1513.1310000000001</v>
      </c>
      <c r="Z972" s="78">
        <f>'2019 PSUI Customer Load'!Z972+'2019 PSUI Customer Gen'!Z972</f>
        <v>1363.6030000000001</v>
      </c>
      <c r="AA972" s="86">
        <f t="shared" si="195"/>
        <v>2170.634</v>
      </c>
      <c r="AB972" s="77">
        <f t="shared" si="196"/>
        <v>2023</v>
      </c>
      <c r="AC972" s="76">
        <f t="shared" si="197"/>
        <v>6</v>
      </c>
      <c r="AD972" s="76" t="str">
        <f t="shared" si="198"/>
        <v/>
      </c>
      <c r="AE972" s="76" t="str">
        <f t="shared" si="199"/>
        <v/>
      </c>
      <c r="AF972" s="74">
        <f t="shared" si="200"/>
        <v>2170.634</v>
      </c>
      <c r="AG972" s="75" t="str">
        <f t="shared" si="201"/>
        <v>11:00</v>
      </c>
      <c r="AH972" s="74">
        <f t="shared" si="202"/>
        <v>47343.977999999988</v>
      </c>
      <c r="AI972" s="73" t="str">
        <f t="shared" si="203"/>
        <v/>
      </c>
      <c r="AJ972" s="73" t="str">
        <f t="shared" si="204"/>
        <v/>
      </c>
      <c r="AK972" s="73" t="str">
        <f t="shared" si="205"/>
        <v/>
      </c>
      <c r="AL972" s="72" t="str">
        <f t="shared" si="206"/>
        <v/>
      </c>
      <c r="AM972" s="71" t="str">
        <f t="shared" si="207"/>
        <v/>
      </c>
    </row>
    <row r="973" spans="2:39" ht="12.75" customHeight="1" thickBot="1">
      <c r="B973" s="79">
        <v>45105</v>
      </c>
      <c r="C973" s="78">
        <f>'2019 PSUI Customer Load'!C973+'2019 PSUI Customer Gen'!C973</f>
        <v>1307.299</v>
      </c>
      <c r="D973" s="78">
        <f>'2019 PSUI Customer Load'!D973+'2019 PSUI Customer Gen'!D973</f>
        <v>1292.3119999999999</v>
      </c>
      <c r="E973" s="78">
        <f>'2019 PSUI Customer Load'!E973+'2019 PSUI Customer Gen'!E973</f>
        <v>1295.6899999999998</v>
      </c>
      <c r="F973" s="78">
        <f>'2019 PSUI Customer Load'!F973+'2019 PSUI Customer Gen'!F973</f>
        <v>1278.421</v>
      </c>
      <c r="G973" s="78">
        <f>'2019 PSUI Customer Load'!G973+'2019 PSUI Customer Gen'!G973</f>
        <v>1327.1580000000001</v>
      </c>
      <c r="H973" s="78">
        <f>'2019 PSUI Customer Load'!H973+'2019 PSUI Customer Gen'!H973</f>
        <v>1375.741</v>
      </c>
      <c r="I973" s="78">
        <f>'2019 PSUI Customer Load'!I973+'2019 PSUI Customer Gen'!I973</f>
        <v>1511.653</v>
      </c>
      <c r="J973" s="78">
        <f>'2019 PSUI Customer Load'!J973+'2019 PSUI Customer Gen'!J973</f>
        <v>1595.962</v>
      </c>
      <c r="K973" s="78">
        <f>'2019 PSUI Customer Load'!K973+'2019 PSUI Customer Gen'!K973</f>
        <v>1643.64</v>
      </c>
      <c r="L973" s="78">
        <f>'2019 PSUI Customer Load'!L973+'2019 PSUI Customer Gen'!L973</f>
        <v>1736.84</v>
      </c>
      <c r="M973" s="78">
        <f>'2019 PSUI Customer Load'!M973+'2019 PSUI Customer Gen'!M973</f>
        <v>1849.86</v>
      </c>
      <c r="N973" s="78">
        <f>'2019 PSUI Customer Load'!N973+'2019 PSUI Customer Gen'!N973</f>
        <v>1865.71</v>
      </c>
      <c r="O973" s="78">
        <f>'2019 PSUI Customer Load'!O973+'2019 PSUI Customer Gen'!O973</f>
        <v>1876.14</v>
      </c>
      <c r="P973" s="78">
        <f>'2019 PSUI Customer Load'!P973+'2019 PSUI Customer Gen'!P973</f>
        <v>1989.1550000000002</v>
      </c>
      <c r="Q973" s="78">
        <f>'2019 PSUI Customer Load'!Q973+'2019 PSUI Customer Gen'!Q973</f>
        <v>1900.41</v>
      </c>
      <c r="R973" s="78">
        <f>'2019 PSUI Customer Load'!R973+'2019 PSUI Customer Gen'!R973</f>
        <v>1892.104</v>
      </c>
      <c r="S973" s="78">
        <f>'2019 PSUI Customer Load'!S973+'2019 PSUI Customer Gen'!S973</f>
        <v>1812.4839999999999</v>
      </c>
      <c r="T973" s="78">
        <f>'2019 PSUI Customer Load'!T973+'2019 PSUI Customer Gen'!T973</f>
        <v>1726.6200000000001</v>
      </c>
      <c r="U973" s="78">
        <f>'2019 PSUI Customer Load'!U973+'2019 PSUI Customer Gen'!U973</f>
        <v>1681.0740000000001</v>
      </c>
      <c r="V973" s="78">
        <f>'2019 PSUI Customer Load'!V973+'2019 PSUI Customer Gen'!V973</f>
        <v>1631.1320000000001</v>
      </c>
      <c r="W973" s="78">
        <f>'2019 PSUI Customer Load'!W973+'2019 PSUI Customer Gen'!W973</f>
        <v>1533.6589999999999</v>
      </c>
      <c r="X973" s="78">
        <f>'2019 PSUI Customer Load'!X973+'2019 PSUI Customer Gen'!X973</f>
        <v>1584.9550000000002</v>
      </c>
      <c r="Y973" s="78">
        <f>'2019 PSUI Customer Load'!Y973+'2019 PSUI Customer Gen'!Y973</f>
        <v>1458.296</v>
      </c>
      <c r="Z973" s="78">
        <f>'2019 PSUI Customer Load'!Z973+'2019 PSUI Customer Gen'!Z973</f>
        <v>1378.616</v>
      </c>
      <c r="AA973" s="86">
        <f t="shared" si="195"/>
        <v>1989.1550000000002</v>
      </c>
      <c r="AB973" s="77">
        <f t="shared" si="196"/>
        <v>2023</v>
      </c>
      <c r="AC973" s="76">
        <f t="shared" si="197"/>
        <v>6</v>
      </c>
      <c r="AD973" s="76" t="str">
        <f t="shared" si="198"/>
        <v/>
      </c>
      <c r="AE973" s="76" t="str">
        <f t="shared" si="199"/>
        <v/>
      </c>
      <c r="AF973" s="74">
        <f t="shared" si="200"/>
        <v>1989.1550000000002</v>
      </c>
      <c r="AG973" s="75" t="str">
        <f t="shared" si="201"/>
        <v>14:00</v>
      </c>
      <c r="AH973" s="74">
        <f t="shared" si="202"/>
        <v>40534.086000000003</v>
      </c>
      <c r="AI973" s="73" t="str">
        <f t="shared" si="203"/>
        <v/>
      </c>
      <c r="AJ973" s="73" t="str">
        <f t="shared" si="204"/>
        <v/>
      </c>
      <c r="AK973" s="73" t="str">
        <f t="shared" si="205"/>
        <v/>
      </c>
      <c r="AL973" s="72" t="str">
        <f t="shared" si="206"/>
        <v/>
      </c>
      <c r="AM973" s="71" t="str">
        <f t="shared" si="207"/>
        <v/>
      </c>
    </row>
    <row r="974" spans="2:39" ht="12.75" customHeight="1" thickBot="1">
      <c r="B974" s="79">
        <v>45106</v>
      </c>
      <c r="C974" s="78">
        <f>'2019 PSUI Customer Load'!C974+'2019 PSUI Customer Gen'!C974</f>
        <v>1345.9870000000001</v>
      </c>
      <c r="D974" s="78">
        <f>'2019 PSUI Customer Load'!D974+'2019 PSUI Customer Gen'!D974</f>
        <v>1333.8419999999999</v>
      </c>
      <c r="E974" s="78">
        <f>'2019 PSUI Customer Load'!E974+'2019 PSUI Customer Gen'!E974</f>
        <v>1307.6089999999999</v>
      </c>
      <c r="F974" s="78">
        <f>'2019 PSUI Customer Load'!F974+'2019 PSUI Customer Gen'!F974</f>
        <v>1294.1119999999999</v>
      </c>
      <c r="G974" s="78">
        <f>'2019 PSUI Customer Load'!G974+'2019 PSUI Customer Gen'!G974</f>
        <v>1330.9960000000001</v>
      </c>
      <c r="H974" s="78">
        <f>'2019 PSUI Customer Load'!H974+'2019 PSUI Customer Gen'!H974</f>
        <v>1366.3200000000002</v>
      </c>
      <c r="I974" s="78">
        <f>'2019 PSUI Customer Load'!I974+'2019 PSUI Customer Gen'!I974</f>
        <v>1517.17</v>
      </c>
      <c r="J974" s="78">
        <f>'2019 PSUI Customer Load'!J974+'2019 PSUI Customer Gen'!J974</f>
        <v>1568.162</v>
      </c>
      <c r="K974" s="78">
        <f>'2019 PSUI Customer Load'!K974+'2019 PSUI Customer Gen'!K974</f>
        <v>1800.336</v>
      </c>
      <c r="L974" s="78">
        <f>'2019 PSUI Customer Load'!L974+'2019 PSUI Customer Gen'!L974</f>
        <v>1820.8990000000001</v>
      </c>
      <c r="M974" s="78">
        <f>'2019 PSUI Customer Load'!M974+'2019 PSUI Customer Gen'!M974</f>
        <v>1814.4490000000001</v>
      </c>
      <c r="N974" s="78">
        <f>'2019 PSUI Customer Load'!N974+'2019 PSUI Customer Gen'!N974</f>
        <v>1859.3249999999998</v>
      </c>
      <c r="O974" s="78">
        <f>'2019 PSUI Customer Load'!O974+'2019 PSUI Customer Gen'!O974</f>
        <v>1860.7339999999999</v>
      </c>
      <c r="P974" s="78">
        <f>'2019 PSUI Customer Load'!P974+'2019 PSUI Customer Gen'!P974</f>
        <v>1920.0809999999999</v>
      </c>
      <c r="Q974" s="78">
        <f>'2019 PSUI Customer Load'!Q974+'2019 PSUI Customer Gen'!Q974</f>
        <v>1966.7460000000001</v>
      </c>
      <c r="R974" s="78">
        <f>'2019 PSUI Customer Load'!R974+'2019 PSUI Customer Gen'!R974</f>
        <v>1929.5740000000001</v>
      </c>
      <c r="S974" s="78">
        <f>'2019 PSUI Customer Load'!S974+'2019 PSUI Customer Gen'!S974</f>
        <v>1877.778</v>
      </c>
      <c r="T974" s="78">
        <f>'2019 PSUI Customer Load'!T974+'2019 PSUI Customer Gen'!T974</f>
        <v>1790.2240000000002</v>
      </c>
      <c r="U974" s="78">
        <f>'2019 PSUI Customer Load'!U974+'2019 PSUI Customer Gen'!U974</f>
        <v>1768.6490000000001</v>
      </c>
      <c r="V974" s="78">
        <f>'2019 PSUI Customer Load'!V974+'2019 PSUI Customer Gen'!V974</f>
        <v>1703.365</v>
      </c>
      <c r="W974" s="78">
        <f>'2019 PSUI Customer Load'!W974+'2019 PSUI Customer Gen'!W974</f>
        <v>1677.9459999999999</v>
      </c>
      <c r="X974" s="78">
        <f>'2019 PSUI Customer Load'!X974+'2019 PSUI Customer Gen'!X974</f>
        <v>1615.4079999999999</v>
      </c>
      <c r="Y974" s="78">
        <f>'2019 PSUI Customer Load'!Y974+'2019 PSUI Customer Gen'!Y974</f>
        <v>1564.3320000000001</v>
      </c>
      <c r="Z974" s="78">
        <f>'2019 PSUI Customer Load'!Z974+'2019 PSUI Customer Gen'!Z974</f>
        <v>1551.9759999999999</v>
      </c>
      <c r="AA974" s="86">
        <f t="shared" si="195"/>
        <v>1966.7460000000001</v>
      </c>
      <c r="AB974" s="77">
        <f t="shared" si="196"/>
        <v>2023</v>
      </c>
      <c r="AC974" s="76">
        <f t="shared" si="197"/>
        <v>6</v>
      </c>
      <c r="AD974" s="76" t="str">
        <f t="shared" si="198"/>
        <v/>
      </c>
      <c r="AE974" s="76" t="str">
        <f t="shared" si="199"/>
        <v/>
      </c>
      <c r="AF974" s="74">
        <f t="shared" si="200"/>
        <v>1966.7460000000001</v>
      </c>
      <c r="AG974" s="75" t="str">
        <f t="shared" si="201"/>
        <v>15:00</v>
      </c>
      <c r="AH974" s="74">
        <f t="shared" si="202"/>
        <v>41552.766000000011</v>
      </c>
      <c r="AI974" s="73" t="str">
        <f t="shared" si="203"/>
        <v/>
      </c>
      <c r="AJ974" s="73" t="str">
        <f t="shared" si="204"/>
        <v/>
      </c>
      <c r="AK974" s="73" t="str">
        <f t="shared" si="205"/>
        <v/>
      </c>
      <c r="AL974" s="72" t="str">
        <f t="shared" si="206"/>
        <v/>
      </c>
      <c r="AM974" s="71" t="str">
        <f t="shared" si="207"/>
        <v/>
      </c>
    </row>
    <row r="975" spans="2:39" ht="12.75" customHeight="1" thickBot="1">
      <c r="B975" s="79">
        <v>45107</v>
      </c>
      <c r="C975" s="78">
        <f>'2019 PSUI Customer Load'!C975+'2019 PSUI Customer Gen'!C975</f>
        <v>1541.3790000000001</v>
      </c>
      <c r="D975" s="78">
        <f>'2019 PSUI Customer Load'!D975+'2019 PSUI Customer Gen'!D975</f>
        <v>1557.0649999999998</v>
      </c>
      <c r="E975" s="78">
        <f>'2019 PSUI Customer Load'!E975+'2019 PSUI Customer Gen'!E975</f>
        <v>1575.01</v>
      </c>
      <c r="F975" s="78">
        <f>'2019 PSUI Customer Load'!F975+'2019 PSUI Customer Gen'!F975</f>
        <v>1623.1780000000001</v>
      </c>
      <c r="G975" s="78">
        <f>'2019 PSUI Customer Load'!G975+'2019 PSUI Customer Gen'!G975</f>
        <v>1700.9349999999999</v>
      </c>
      <c r="H975" s="78">
        <f>'2019 PSUI Customer Load'!H975+'2019 PSUI Customer Gen'!H975</f>
        <v>1733.83</v>
      </c>
      <c r="I975" s="78">
        <f>'2019 PSUI Customer Load'!I975+'2019 PSUI Customer Gen'!I975</f>
        <v>1877.0830000000001</v>
      </c>
      <c r="J975" s="78">
        <f>'2019 PSUI Customer Load'!J975+'2019 PSUI Customer Gen'!J975</f>
        <v>1960.6220000000001</v>
      </c>
      <c r="K975" s="78">
        <f>'2019 PSUI Customer Load'!K975+'2019 PSUI Customer Gen'!K975</f>
        <v>2035.569</v>
      </c>
      <c r="L975" s="78">
        <f>'2019 PSUI Customer Load'!L975+'2019 PSUI Customer Gen'!L975</f>
        <v>2141.8290000000002</v>
      </c>
      <c r="M975" s="78">
        <f>'2019 PSUI Customer Load'!M975+'2019 PSUI Customer Gen'!M975</f>
        <v>2162.9369999999999</v>
      </c>
      <c r="N975" s="78">
        <f>'2019 PSUI Customer Load'!N975+'2019 PSUI Customer Gen'!N975</f>
        <v>2194.096</v>
      </c>
      <c r="O975" s="78">
        <f>'2019 PSUI Customer Load'!O975+'2019 PSUI Customer Gen'!O975</f>
        <v>2228.6440000000002</v>
      </c>
      <c r="P975" s="78">
        <f>'2019 PSUI Customer Load'!P975+'2019 PSUI Customer Gen'!P975</f>
        <v>2243.002</v>
      </c>
      <c r="Q975" s="78">
        <f>'2019 PSUI Customer Load'!Q975+'2019 PSUI Customer Gen'!Q975</f>
        <v>2343.0650000000001</v>
      </c>
      <c r="R975" s="78">
        <f>'2019 PSUI Customer Load'!R975+'2019 PSUI Customer Gen'!R975</f>
        <v>2326.6309999999999</v>
      </c>
      <c r="S975" s="78">
        <f>'2019 PSUI Customer Load'!S975+'2019 PSUI Customer Gen'!S975</f>
        <v>2248.654</v>
      </c>
      <c r="T975" s="78">
        <f>'2019 PSUI Customer Load'!T975+'2019 PSUI Customer Gen'!T975</f>
        <v>2151.9030000000002</v>
      </c>
      <c r="U975" s="78">
        <f>'2019 PSUI Customer Load'!U975+'2019 PSUI Customer Gen'!U975</f>
        <v>2130.9029999999998</v>
      </c>
      <c r="V975" s="78">
        <f>'2019 PSUI Customer Load'!V975+'2019 PSUI Customer Gen'!V975</f>
        <v>2102.567</v>
      </c>
      <c r="W975" s="78">
        <f>'2019 PSUI Customer Load'!W975+'2019 PSUI Customer Gen'!W975</f>
        <v>2077.0149999999999</v>
      </c>
      <c r="X975" s="78">
        <f>'2019 PSUI Customer Load'!X975+'2019 PSUI Customer Gen'!X975</f>
        <v>2013.02</v>
      </c>
      <c r="Y975" s="78">
        <f>'2019 PSUI Customer Load'!Y975+'2019 PSUI Customer Gen'!Y975</f>
        <v>1962.9189999999999</v>
      </c>
      <c r="Z975" s="78">
        <f>'2019 PSUI Customer Load'!Z975+'2019 PSUI Customer Gen'!Z975</f>
        <v>1932.96</v>
      </c>
      <c r="AA975" s="86">
        <f t="shared" si="195"/>
        <v>2343.0650000000001</v>
      </c>
      <c r="AB975" s="77">
        <f t="shared" si="196"/>
        <v>2023</v>
      </c>
      <c r="AC975" s="76">
        <f t="shared" si="197"/>
        <v>6</v>
      </c>
      <c r="AD975" s="76" t="str">
        <f t="shared" si="198"/>
        <v>2023-6</v>
      </c>
      <c r="AE975" s="76">
        <f t="shared" si="199"/>
        <v>6</v>
      </c>
      <c r="AF975" s="74">
        <f t="shared" si="200"/>
        <v>2343.0650000000001</v>
      </c>
      <c r="AG975" s="75" t="str">
        <f t="shared" si="201"/>
        <v>15:00</v>
      </c>
      <c r="AH975" s="74">
        <f t="shared" si="202"/>
        <v>50207.881000000001</v>
      </c>
      <c r="AI975" s="73">
        <f t="shared" si="203"/>
        <v>57894.082999999999</v>
      </c>
      <c r="AJ975" s="73">
        <f t="shared" si="204"/>
        <v>2343.0650000000001</v>
      </c>
      <c r="AK975" s="73">
        <f t="shared" si="205"/>
        <v>50207.881000000001</v>
      </c>
      <c r="AL975" s="72">
        <f t="shared" si="206"/>
        <v>45107</v>
      </c>
      <c r="AM975" s="71" t="str">
        <f t="shared" si="207"/>
        <v>15:00</v>
      </c>
    </row>
    <row r="976" spans="2:39" ht="12.75" customHeight="1" thickBot="1">
      <c r="B976" s="79">
        <v>45108</v>
      </c>
      <c r="C976" s="78">
        <f>'2019 PSUI Customer Load'!C976+'2019 PSUI Customer Gen'!C976</f>
        <v>1893.4209999999998</v>
      </c>
      <c r="D976" s="78">
        <f>'2019 PSUI Customer Load'!D976+'2019 PSUI Customer Gen'!D976</f>
        <v>1884.7829999999999</v>
      </c>
      <c r="E976" s="78">
        <f>'2019 PSUI Customer Load'!E976+'2019 PSUI Customer Gen'!E976</f>
        <v>1853.3209999999999</v>
      </c>
      <c r="F976" s="78">
        <f>'2019 PSUI Customer Load'!F976+'2019 PSUI Customer Gen'!F976</f>
        <v>1847.9829999999999</v>
      </c>
      <c r="G976" s="78">
        <f>'2019 PSUI Customer Load'!G976+'2019 PSUI Customer Gen'!G976</f>
        <v>1900.3789999999999</v>
      </c>
      <c r="H976" s="78">
        <f>'2019 PSUI Customer Load'!H976+'2019 PSUI Customer Gen'!H976</f>
        <v>1921.82</v>
      </c>
      <c r="I976" s="78">
        <f>'2019 PSUI Customer Load'!I976+'2019 PSUI Customer Gen'!I976</f>
        <v>1998.998</v>
      </c>
      <c r="J976" s="78">
        <f>'2019 PSUI Customer Load'!J976+'2019 PSUI Customer Gen'!J976</f>
        <v>2048.5640000000003</v>
      </c>
      <c r="K976" s="78">
        <f>'2019 PSUI Customer Load'!K976+'2019 PSUI Customer Gen'!K976</f>
        <v>2113.5820000000003</v>
      </c>
      <c r="L976" s="78">
        <f>'2019 PSUI Customer Load'!L976+'2019 PSUI Customer Gen'!L976</f>
        <v>2186.2739999999999</v>
      </c>
      <c r="M976" s="78">
        <f>'2019 PSUI Customer Load'!M976+'2019 PSUI Customer Gen'!M976</f>
        <v>2232.44</v>
      </c>
      <c r="N976" s="78">
        <f>'2019 PSUI Customer Load'!N976+'2019 PSUI Customer Gen'!N976</f>
        <v>2202.268</v>
      </c>
      <c r="O976" s="78">
        <f>'2019 PSUI Customer Load'!O976+'2019 PSUI Customer Gen'!O976</f>
        <v>2179.826</v>
      </c>
      <c r="P976" s="78">
        <f>'2019 PSUI Customer Load'!P976+'2019 PSUI Customer Gen'!P976</f>
        <v>2111.7869999999998</v>
      </c>
      <c r="Q976" s="78">
        <f>'2019 PSUI Customer Load'!Q976+'2019 PSUI Customer Gen'!Q976</f>
        <v>2067.2820000000002</v>
      </c>
      <c r="R976" s="78">
        <f>'2019 PSUI Customer Load'!R976+'2019 PSUI Customer Gen'!R976</f>
        <v>2077.3440000000001</v>
      </c>
      <c r="S976" s="78">
        <f>'2019 PSUI Customer Load'!S976+'2019 PSUI Customer Gen'!S976</f>
        <v>2030.6759999999999</v>
      </c>
      <c r="T976" s="78">
        <f>'2019 PSUI Customer Load'!T976+'2019 PSUI Customer Gen'!T976</f>
        <v>1977.768</v>
      </c>
      <c r="U976" s="78">
        <f>'2019 PSUI Customer Load'!U976+'2019 PSUI Customer Gen'!U976</f>
        <v>1993.0269999999998</v>
      </c>
      <c r="V976" s="78">
        <f>'2019 PSUI Customer Load'!V976+'2019 PSUI Customer Gen'!V976</f>
        <v>1956.7060000000001</v>
      </c>
      <c r="W976" s="78">
        <f>'2019 PSUI Customer Load'!W976+'2019 PSUI Customer Gen'!W976</f>
        <v>1943.52</v>
      </c>
      <c r="X976" s="78">
        <f>'2019 PSUI Customer Load'!X976+'2019 PSUI Customer Gen'!X976</f>
        <v>2014.606</v>
      </c>
      <c r="Y976" s="78">
        <f>'2019 PSUI Customer Load'!Y976+'2019 PSUI Customer Gen'!Y976</f>
        <v>2004.8000000000002</v>
      </c>
      <c r="Z976" s="78">
        <f>'2019 PSUI Customer Load'!Z976+'2019 PSUI Customer Gen'!Z976</f>
        <v>1983.7</v>
      </c>
      <c r="AA976" s="86">
        <f t="shared" si="195"/>
        <v>2232.44</v>
      </c>
      <c r="AB976" s="77">
        <f t="shared" si="196"/>
        <v>2023</v>
      </c>
      <c r="AC976" s="76">
        <f t="shared" si="197"/>
        <v>7</v>
      </c>
      <c r="AD976" s="76" t="str">
        <f t="shared" si="198"/>
        <v/>
      </c>
      <c r="AE976" s="76" t="str">
        <f t="shared" si="199"/>
        <v/>
      </c>
      <c r="AF976" s="74">
        <f t="shared" si="200"/>
        <v>2232.44</v>
      </c>
      <c r="AG976" s="75" t="str">
        <f t="shared" si="201"/>
        <v>11:00</v>
      </c>
      <c r="AH976" s="74">
        <f t="shared" si="202"/>
        <v>50657.315000000002</v>
      </c>
      <c r="AI976" s="73" t="str">
        <f t="shared" si="203"/>
        <v/>
      </c>
      <c r="AJ976" s="73" t="str">
        <f t="shared" si="204"/>
        <v/>
      </c>
      <c r="AK976" s="73" t="str">
        <f t="shared" si="205"/>
        <v/>
      </c>
      <c r="AL976" s="72" t="str">
        <f t="shared" si="206"/>
        <v/>
      </c>
      <c r="AM976" s="71" t="str">
        <f t="shared" si="207"/>
        <v/>
      </c>
    </row>
    <row r="977" spans="2:39" ht="12.75" customHeight="1" thickBot="1">
      <c r="B977" s="79">
        <v>45109</v>
      </c>
      <c r="C977" s="78">
        <f>'2019 PSUI Customer Load'!C977+'2019 PSUI Customer Gen'!C977</f>
        <v>1967.3539999999998</v>
      </c>
      <c r="D977" s="78">
        <f>'2019 PSUI Customer Load'!D977+'2019 PSUI Customer Gen'!D977</f>
        <v>1965.24</v>
      </c>
      <c r="E977" s="78">
        <f>'2019 PSUI Customer Load'!E977+'2019 PSUI Customer Gen'!E977</f>
        <v>1969.7619999999999</v>
      </c>
      <c r="F977" s="78">
        <f>'2019 PSUI Customer Load'!F977+'2019 PSUI Customer Gen'!F977</f>
        <v>1956.2019999999998</v>
      </c>
      <c r="G977" s="78">
        <f>'2019 PSUI Customer Load'!G977+'2019 PSUI Customer Gen'!G977</f>
        <v>1965.6189999999999</v>
      </c>
      <c r="H977" s="78">
        <f>'2019 PSUI Customer Load'!H977+'2019 PSUI Customer Gen'!H977</f>
        <v>2021.1799999999998</v>
      </c>
      <c r="I977" s="78">
        <f>'2019 PSUI Customer Load'!I977+'2019 PSUI Customer Gen'!I977</f>
        <v>2108.2310000000002</v>
      </c>
      <c r="J977" s="78">
        <f>'2019 PSUI Customer Load'!J977+'2019 PSUI Customer Gen'!J977</f>
        <v>2112.5720000000001</v>
      </c>
      <c r="K977" s="78">
        <f>'2019 PSUI Customer Load'!K977+'2019 PSUI Customer Gen'!K977</f>
        <v>2154.1590000000001</v>
      </c>
      <c r="L977" s="78">
        <f>'2019 PSUI Customer Load'!L977+'2019 PSUI Customer Gen'!L977</f>
        <v>2195.431</v>
      </c>
      <c r="M977" s="78">
        <f>'2019 PSUI Customer Load'!M977+'2019 PSUI Customer Gen'!M977</f>
        <v>2200.701</v>
      </c>
      <c r="N977" s="78">
        <f>'2019 PSUI Customer Load'!N977+'2019 PSUI Customer Gen'!N977</f>
        <v>2178.569</v>
      </c>
      <c r="O977" s="78">
        <f>'2019 PSUI Customer Load'!O977+'2019 PSUI Customer Gen'!O977</f>
        <v>2205.8109999999997</v>
      </c>
      <c r="P977" s="78">
        <f>'2019 PSUI Customer Load'!P977+'2019 PSUI Customer Gen'!P977</f>
        <v>2203.1840000000002</v>
      </c>
      <c r="Q977" s="78">
        <f>'2019 PSUI Customer Load'!Q977+'2019 PSUI Customer Gen'!Q977</f>
        <v>2227.04</v>
      </c>
      <c r="R977" s="78">
        <f>'2019 PSUI Customer Load'!R977+'2019 PSUI Customer Gen'!R977</f>
        <v>2154.0550000000003</v>
      </c>
      <c r="S977" s="78">
        <f>'2019 PSUI Customer Load'!S977+'2019 PSUI Customer Gen'!S977</f>
        <v>2067.1799999999998</v>
      </c>
      <c r="T977" s="78">
        <f>'2019 PSUI Customer Load'!T977+'2019 PSUI Customer Gen'!T977</f>
        <v>2089.9670000000001</v>
      </c>
      <c r="U977" s="78">
        <f>'2019 PSUI Customer Load'!U977+'2019 PSUI Customer Gen'!U977</f>
        <v>2095.2919999999999</v>
      </c>
      <c r="V977" s="78">
        <f>'2019 PSUI Customer Load'!V977+'2019 PSUI Customer Gen'!V977</f>
        <v>2060.8490000000002</v>
      </c>
      <c r="W977" s="78">
        <f>'2019 PSUI Customer Load'!W977+'2019 PSUI Customer Gen'!W977</f>
        <v>2067.453</v>
      </c>
      <c r="X977" s="78">
        <f>'2019 PSUI Customer Load'!X977+'2019 PSUI Customer Gen'!X977</f>
        <v>2026.5650000000001</v>
      </c>
      <c r="Y977" s="78">
        <f>'2019 PSUI Customer Load'!Y977+'2019 PSUI Customer Gen'!Y977</f>
        <v>1956.8960000000002</v>
      </c>
      <c r="Z977" s="78">
        <f>'2019 PSUI Customer Load'!Z977+'2019 PSUI Customer Gen'!Z977</f>
        <v>1927.231</v>
      </c>
      <c r="AA977" s="86">
        <f t="shared" si="195"/>
        <v>2227.04</v>
      </c>
      <c r="AB977" s="77">
        <f t="shared" si="196"/>
        <v>2023</v>
      </c>
      <c r="AC977" s="76">
        <f t="shared" si="197"/>
        <v>7</v>
      </c>
      <c r="AD977" s="76" t="str">
        <f t="shared" si="198"/>
        <v/>
      </c>
      <c r="AE977" s="76" t="str">
        <f t="shared" si="199"/>
        <v/>
      </c>
      <c r="AF977" s="74">
        <f t="shared" si="200"/>
        <v>2227.04</v>
      </c>
      <c r="AG977" s="75" t="str">
        <f t="shared" si="201"/>
        <v>15:00</v>
      </c>
      <c r="AH977" s="74">
        <f t="shared" si="202"/>
        <v>52103.583000000006</v>
      </c>
      <c r="AI977" s="73" t="str">
        <f t="shared" si="203"/>
        <v/>
      </c>
      <c r="AJ977" s="73" t="str">
        <f t="shared" si="204"/>
        <v/>
      </c>
      <c r="AK977" s="73" t="str">
        <f t="shared" si="205"/>
        <v/>
      </c>
      <c r="AL977" s="72" t="str">
        <f t="shared" si="206"/>
        <v/>
      </c>
      <c r="AM977" s="71" t="str">
        <f t="shared" si="207"/>
        <v/>
      </c>
    </row>
    <row r="978" spans="2:39" ht="12.75" customHeight="1" thickBot="1">
      <c r="B978" s="79">
        <v>45110</v>
      </c>
      <c r="C978" s="78">
        <f>'2019 PSUI Customer Load'!C978+'2019 PSUI Customer Gen'!C978</f>
        <v>1920.54</v>
      </c>
      <c r="D978" s="78">
        <f>'2019 PSUI Customer Load'!D978+'2019 PSUI Customer Gen'!D978</f>
        <v>1946.7660000000001</v>
      </c>
      <c r="E978" s="78">
        <f>'2019 PSUI Customer Load'!E978+'2019 PSUI Customer Gen'!E978</f>
        <v>2007.6190000000001</v>
      </c>
      <c r="F978" s="78">
        <f>'2019 PSUI Customer Load'!F978+'2019 PSUI Customer Gen'!F978</f>
        <v>2035.165</v>
      </c>
      <c r="G978" s="78">
        <f>'2019 PSUI Customer Load'!G978+'2019 PSUI Customer Gen'!G978</f>
        <v>2074.1280000000002</v>
      </c>
      <c r="H978" s="78">
        <f>'2019 PSUI Customer Load'!H978+'2019 PSUI Customer Gen'!H978</f>
        <v>2051.1970000000001</v>
      </c>
      <c r="I978" s="78">
        <f>'2019 PSUI Customer Load'!I978+'2019 PSUI Customer Gen'!I978</f>
        <v>2112.3429999999998</v>
      </c>
      <c r="J978" s="78">
        <f>'2019 PSUI Customer Load'!J978+'2019 PSUI Customer Gen'!J978</f>
        <v>2115.4290000000001</v>
      </c>
      <c r="K978" s="78">
        <f>'2019 PSUI Customer Load'!K978+'2019 PSUI Customer Gen'!K978</f>
        <v>2126.7280000000001</v>
      </c>
      <c r="L978" s="78">
        <f>'2019 PSUI Customer Load'!L978+'2019 PSUI Customer Gen'!L978</f>
        <v>2183.8530000000001</v>
      </c>
      <c r="M978" s="78">
        <f>'2019 PSUI Customer Load'!M978+'2019 PSUI Customer Gen'!M978</f>
        <v>2200.4140000000002</v>
      </c>
      <c r="N978" s="78">
        <f>'2019 PSUI Customer Load'!N978+'2019 PSUI Customer Gen'!N978</f>
        <v>2119.3440000000001</v>
      </c>
      <c r="O978" s="78">
        <f>'2019 PSUI Customer Load'!O978+'2019 PSUI Customer Gen'!O978</f>
        <v>2137.1770000000001</v>
      </c>
      <c r="P978" s="78">
        <f>'2019 PSUI Customer Load'!P978+'2019 PSUI Customer Gen'!P978</f>
        <v>2151.5830000000001</v>
      </c>
      <c r="Q978" s="78">
        <f>'2019 PSUI Customer Load'!Q978+'2019 PSUI Customer Gen'!Q978</f>
        <v>2148.6729999999998</v>
      </c>
      <c r="R978" s="78">
        <f>'2019 PSUI Customer Load'!R978+'2019 PSUI Customer Gen'!R978</f>
        <v>2130.3710000000001</v>
      </c>
      <c r="S978" s="78">
        <f>'2019 PSUI Customer Load'!S978+'2019 PSUI Customer Gen'!S978</f>
        <v>2084.6459999999997</v>
      </c>
      <c r="T978" s="78">
        <f>'2019 PSUI Customer Load'!T978+'2019 PSUI Customer Gen'!T978</f>
        <v>2015.972</v>
      </c>
      <c r="U978" s="78">
        <f>'2019 PSUI Customer Load'!U978+'2019 PSUI Customer Gen'!U978</f>
        <v>2011.366</v>
      </c>
      <c r="V978" s="78">
        <f>'2019 PSUI Customer Load'!V978+'2019 PSUI Customer Gen'!V978</f>
        <v>1993.3330000000001</v>
      </c>
      <c r="W978" s="78">
        <f>'2019 PSUI Customer Load'!W978+'2019 PSUI Customer Gen'!W978</f>
        <v>1964.2139999999999</v>
      </c>
      <c r="X978" s="78">
        <f>'2019 PSUI Customer Load'!X978+'2019 PSUI Customer Gen'!X978</f>
        <v>1919.741</v>
      </c>
      <c r="Y978" s="78">
        <f>'2019 PSUI Customer Load'!Y978+'2019 PSUI Customer Gen'!Y978</f>
        <v>1875.289</v>
      </c>
      <c r="Z978" s="78">
        <f>'2019 PSUI Customer Load'!Z978+'2019 PSUI Customer Gen'!Z978</f>
        <v>1839.6849999999999</v>
      </c>
      <c r="AA978" s="86">
        <f t="shared" si="195"/>
        <v>2200.4140000000002</v>
      </c>
      <c r="AB978" s="77">
        <f t="shared" si="196"/>
        <v>2023</v>
      </c>
      <c r="AC978" s="76">
        <f t="shared" si="197"/>
        <v>7</v>
      </c>
      <c r="AD978" s="76" t="str">
        <f t="shared" si="198"/>
        <v/>
      </c>
      <c r="AE978" s="76" t="str">
        <f t="shared" si="199"/>
        <v/>
      </c>
      <c r="AF978" s="74">
        <f t="shared" si="200"/>
        <v>2200.4140000000002</v>
      </c>
      <c r="AG978" s="75" t="str">
        <f t="shared" si="201"/>
        <v>11:00</v>
      </c>
      <c r="AH978" s="74">
        <f t="shared" si="202"/>
        <v>51365.99</v>
      </c>
      <c r="AI978" s="73" t="str">
        <f t="shared" si="203"/>
        <v/>
      </c>
      <c r="AJ978" s="73" t="str">
        <f t="shared" si="204"/>
        <v/>
      </c>
      <c r="AK978" s="73" t="str">
        <f t="shared" si="205"/>
        <v/>
      </c>
      <c r="AL978" s="72" t="str">
        <f t="shared" si="206"/>
        <v/>
      </c>
      <c r="AM978" s="71" t="str">
        <f t="shared" si="207"/>
        <v/>
      </c>
    </row>
    <row r="979" spans="2:39" ht="12.75" customHeight="1" thickBot="1">
      <c r="B979" s="79">
        <v>45111</v>
      </c>
      <c r="C979" s="78">
        <f>'2019 PSUI Customer Load'!C979+'2019 PSUI Customer Gen'!C979</f>
        <v>1853.213</v>
      </c>
      <c r="D979" s="78">
        <f>'2019 PSUI Customer Load'!D979+'2019 PSUI Customer Gen'!D979</f>
        <v>1815.011</v>
      </c>
      <c r="E979" s="78">
        <f>'2019 PSUI Customer Load'!E979+'2019 PSUI Customer Gen'!E979</f>
        <v>1837.48</v>
      </c>
      <c r="F979" s="78">
        <f>'2019 PSUI Customer Load'!F979+'2019 PSUI Customer Gen'!F979</f>
        <v>1816.3780000000002</v>
      </c>
      <c r="G979" s="78">
        <f>'2019 PSUI Customer Load'!G979+'2019 PSUI Customer Gen'!G979</f>
        <v>1844.9250000000002</v>
      </c>
      <c r="H979" s="78">
        <f>'2019 PSUI Customer Load'!H979+'2019 PSUI Customer Gen'!H979</f>
        <v>1874.556</v>
      </c>
      <c r="I979" s="78">
        <f>'2019 PSUI Customer Load'!I979+'2019 PSUI Customer Gen'!I979</f>
        <v>2064.3420000000001</v>
      </c>
      <c r="J979" s="78">
        <f>'2019 PSUI Customer Load'!J979+'2019 PSUI Customer Gen'!J979</f>
        <v>2110.7959999999998</v>
      </c>
      <c r="K979" s="78">
        <f>'2019 PSUI Customer Load'!K979+'2019 PSUI Customer Gen'!K979</f>
        <v>2242.63</v>
      </c>
      <c r="L979" s="78">
        <f>'2019 PSUI Customer Load'!L979+'2019 PSUI Customer Gen'!L979</f>
        <v>2236.64</v>
      </c>
      <c r="M979" s="78">
        <f>'2019 PSUI Customer Load'!M979+'2019 PSUI Customer Gen'!M979</f>
        <v>2215.5700000000002</v>
      </c>
      <c r="N979" s="78">
        <f>'2019 PSUI Customer Load'!N979+'2019 PSUI Customer Gen'!N979</f>
        <v>2354.59</v>
      </c>
      <c r="O979" s="78">
        <f>'2019 PSUI Customer Load'!O979+'2019 PSUI Customer Gen'!O979</f>
        <v>2342.06</v>
      </c>
      <c r="P979" s="78">
        <f>'2019 PSUI Customer Load'!P979+'2019 PSUI Customer Gen'!P979</f>
        <v>2367.86</v>
      </c>
      <c r="Q979" s="78">
        <f>'2019 PSUI Customer Load'!Q979+'2019 PSUI Customer Gen'!Q979</f>
        <v>2337.69</v>
      </c>
      <c r="R979" s="78">
        <f>'2019 PSUI Customer Load'!R979+'2019 PSUI Customer Gen'!R979</f>
        <v>2336</v>
      </c>
      <c r="S979" s="78">
        <f>'2019 PSUI Customer Load'!S979+'2019 PSUI Customer Gen'!S979</f>
        <v>2254.25</v>
      </c>
      <c r="T979" s="78">
        <f>'2019 PSUI Customer Load'!T979+'2019 PSUI Customer Gen'!T979</f>
        <v>2155.7199999999998</v>
      </c>
      <c r="U979" s="78">
        <f>'2019 PSUI Customer Load'!U979+'2019 PSUI Customer Gen'!U979</f>
        <v>2192.3000000000002</v>
      </c>
      <c r="V979" s="78">
        <f>'2019 PSUI Customer Load'!V979+'2019 PSUI Customer Gen'!V979</f>
        <v>2202.06</v>
      </c>
      <c r="W979" s="78">
        <f>'2019 PSUI Customer Load'!W979+'2019 PSUI Customer Gen'!W979</f>
        <v>2191.0700000000002</v>
      </c>
      <c r="X979" s="78">
        <f>'2019 PSUI Customer Load'!X979+'2019 PSUI Customer Gen'!X979</f>
        <v>2110.4</v>
      </c>
      <c r="Y979" s="78">
        <f>'2019 PSUI Customer Load'!Y979+'2019 PSUI Customer Gen'!Y979</f>
        <v>2040.36</v>
      </c>
      <c r="Z979" s="78">
        <f>'2019 PSUI Customer Load'!Z979+'2019 PSUI Customer Gen'!Z979</f>
        <v>2003.3</v>
      </c>
      <c r="AA979" s="86">
        <f t="shared" si="195"/>
        <v>2367.86</v>
      </c>
      <c r="AB979" s="77">
        <f t="shared" si="196"/>
        <v>2023</v>
      </c>
      <c r="AC979" s="76">
        <f t="shared" si="197"/>
        <v>7</v>
      </c>
      <c r="AD979" s="76" t="str">
        <f t="shared" si="198"/>
        <v/>
      </c>
      <c r="AE979" s="76" t="str">
        <f t="shared" si="199"/>
        <v/>
      </c>
      <c r="AF979" s="74">
        <f t="shared" si="200"/>
        <v>2367.86</v>
      </c>
      <c r="AG979" s="75" t="str">
        <f t="shared" si="201"/>
        <v>14:00</v>
      </c>
      <c r="AH979" s="74">
        <f t="shared" si="202"/>
        <v>53167.061000000009</v>
      </c>
      <c r="AI979" s="73" t="str">
        <f t="shared" si="203"/>
        <v/>
      </c>
      <c r="AJ979" s="73" t="str">
        <f t="shared" si="204"/>
        <v/>
      </c>
      <c r="AK979" s="73" t="str">
        <f t="shared" si="205"/>
        <v/>
      </c>
      <c r="AL979" s="72" t="str">
        <f t="shared" si="206"/>
        <v/>
      </c>
      <c r="AM979" s="71" t="str">
        <f t="shared" si="207"/>
        <v/>
      </c>
    </row>
    <row r="980" spans="2:39" ht="12.75" customHeight="1" thickBot="1">
      <c r="B980" s="79">
        <v>45112</v>
      </c>
      <c r="C980" s="78">
        <f>'2019 PSUI Customer Load'!C980+'2019 PSUI Customer Gen'!C980</f>
        <v>1956.4</v>
      </c>
      <c r="D980" s="78">
        <f>'2019 PSUI Customer Load'!D980+'2019 PSUI Customer Gen'!D980</f>
        <v>1723.65</v>
      </c>
      <c r="E980" s="78">
        <f>'2019 PSUI Customer Load'!E980+'2019 PSUI Customer Gen'!E980</f>
        <v>1581.69</v>
      </c>
      <c r="F980" s="78">
        <f>'2019 PSUI Customer Load'!F980+'2019 PSUI Customer Gen'!F980</f>
        <v>1573.67</v>
      </c>
      <c r="G980" s="78">
        <f>'2019 PSUI Customer Load'!G980+'2019 PSUI Customer Gen'!G980</f>
        <v>1606.96</v>
      </c>
      <c r="H980" s="78">
        <f>'2019 PSUI Customer Load'!H980+'2019 PSUI Customer Gen'!H980</f>
        <v>1636.6</v>
      </c>
      <c r="I980" s="78">
        <f>'2019 PSUI Customer Load'!I980+'2019 PSUI Customer Gen'!I980</f>
        <v>1953</v>
      </c>
      <c r="J980" s="78">
        <f>'2019 PSUI Customer Load'!J980+'2019 PSUI Customer Gen'!J980</f>
        <v>2343.085</v>
      </c>
      <c r="K980" s="78">
        <f>'2019 PSUI Customer Load'!K980+'2019 PSUI Customer Gen'!K980</f>
        <v>2316.06</v>
      </c>
      <c r="L980" s="78">
        <f>'2019 PSUI Customer Load'!L980+'2019 PSUI Customer Gen'!L980</f>
        <v>2347.73</v>
      </c>
      <c r="M980" s="78">
        <f>'2019 PSUI Customer Load'!M980+'2019 PSUI Customer Gen'!M980</f>
        <v>2420.36</v>
      </c>
      <c r="N980" s="78">
        <f>'2019 PSUI Customer Load'!N980+'2019 PSUI Customer Gen'!N980</f>
        <v>2419.48</v>
      </c>
      <c r="O980" s="78">
        <f>'2019 PSUI Customer Load'!O980+'2019 PSUI Customer Gen'!O980</f>
        <v>2431.1999999999998</v>
      </c>
      <c r="P980" s="78">
        <f>'2019 PSUI Customer Load'!P980+'2019 PSUI Customer Gen'!P980</f>
        <v>2450.77</v>
      </c>
      <c r="Q980" s="78">
        <f>'2019 PSUI Customer Load'!Q980+'2019 PSUI Customer Gen'!Q980</f>
        <v>2415.7399999999998</v>
      </c>
      <c r="R980" s="78">
        <f>'2019 PSUI Customer Load'!R980+'2019 PSUI Customer Gen'!R980</f>
        <v>2349.9699999999998</v>
      </c>
      <c r="S980" s="78">
        <f>'2019 PSUI Customer Load'!S980+'2019 PSUI Customer Gen'!S980</f>
        <v>2281.27</v>
      </c>
      <c r="T980" s="78">
        <f>'2019 PSUI Customer Load'!T980+'2019 PSUI Customer Gen'!T980</f>
        <v>2220.12</v>
      </c>
      <c r="U980" s="78">
        <f>'2019 PSUI Customer Load'!U980+'2019 PSUI Customer Gen'!U980</f>
        <v>2174.02</v>
      </c>
      <c r="V980" s="78">
        <f>'2019 PSUI Customer Load'!V980+'2019 PSUI Customer Gen'!V980</f>
        <v>2125.52</v>
      </c>
      <c r="W980" s="78">
        <f>'2019 PSUI Customer Load'!W980+'2019 PSUI Customer Gen'!W980</f>
        <v>2116.62</v>
      </c>
      <c r="X980" s="78">
        <f>'2019 PSUI Customer Load'!X980+'2019 PSUI Customer Gen'!X980</f>
        <v>2063.5300000000002</v>
      </c>
      <c r="Y980" s="78">
        <f>'2019 PSUI Customer Load'!Y980+'2019 PSUI Customer Gen'!Y980</f>
        <v>2030.8</v>
      </c>
      <c r="Z980" s="78">
        <f>'2019 PSUI Customer Load'!Z980+'2019 PSUI Customer Gen'!Z980</f>
        <v>2001.27</v>
      </c>
      <c r="AA980" s="86">
        <f t="shared" si="195"/>
        <v>2450.77</v>
      </c>
      <c r="AB980" s="77">
        <f t="shared" si="196"/>
        <v>2023</v>
      </c>
      <c r="AC980" s="76">
        <f t="shared" si="197"/>
        <v>7</v>
      </c>
      <c r="AD980" s="76" t="str">
        <f t="shared" si="198"/>
        <v/>
      </c>
      <c r="AE980" s="76" t="str">
        <f t="shared" si="199"/>
        <v/>
      </c>
      <c r="AF980" s="74">
        <f t="shared" si="200"/>
        <v>2450.77</v>
      </c>
      <c r="AG980" s="75" t="str">
        <f t="shared" si="201"/>
        <v>14:00</v>
      </c>
      <c r="AH980" s="74">
        <f t="shared" si="202"/>
        <v>52990.284999999996</v>
      </c>
      <c r="AI980" s="73" t="str">
        <f t="shared" si="203"/>
        <v/>
      </c>
      <c r="AJ980" s="73" t="str">
        <f t="shared" si="204"/>
        <v/>
      </c>
      <c r="AK980" s="73" t="str">
        <f t="shared" si="205"/>
        <v/>
      </c>
      <c r="AL980" s="72" t="str">
        <f t="shared" si="206"/>
        <v/>
      </c>
      <c r="AM980" s="71" t="str">
        <f t="shared" si="207"/>
        <v/>
      </c>
    </row>
    <row r="981" spans="2:39" ht="12.75" customHeight="1" thickBot="1">
      <c r="B981" s="79">
        <v>45113</v>
      </c>
      <c r="C981" s="78">
        <f>'2019 PSUI Customer Load'!C981+'2019 PSUI Customer Gen'!C981</f>
        <v>1999.55</v>
      </c>
      <c r="D981" s="78">
        <f>'2019 PSUI Customer Load'!D981+'2019 PSUI Customer Gen'!D981</f>
        <v>1979.85</v>
      </c>
      <c r="E981" s="78">
        <f>'2019 PSUI Customer Load'!E981+'2019 PSUI Customer Gen'!E981</f>
        <v>1973.48</v>
      </c>
      <c r="F981" s="78">
        <f>'2019 PSUI Customer Load'!F981+'2019 PSUI Customer Gen'!F981</f>
        <v>1907.82</v>
      </c>
      <c r="G981" s="78">
        <f>'2019 PSUI Customer Load'!G981+'2019 PSUI Customer Gen'!G981</f>
        <v>1990.52</v>
      </c>
      <c r="H981" s="78">
        <f>'2019 PSUI Customer Load'!H981+'2019 PSUI Customer Gen'!H981</f>
        <v>976.22</v>
      </c>
      <c r="I981" s="78">
        <f>'2019 PSUI Customer Load'!I981+'2019 PSUI Customer Gen'!I981</f>
        <v>1863.93</v>
      </c>
      <c r="J981" s="78">
        <f>'2019 PSUI Customer Load'!J981+'2019 PSUI Customer Gen'!J981</f>
        <v>2206.6799999999998</v>
      </c>
      <c r="K981" s="78">
        <f>'2019 PSUI Customer Load'!K981+'2019 PSUI Customer Gen'!K981</f>
        <v>2264.0500000000002</v>
      </c>
      <c r="L981" s="78">
        <f>'2019 PSUI Customer Load'!L981+'2019 PSUI Customer Gen'!L981</f>
        <v>2353.23</v>
      </c>
      <c r="M981" s="78">
        <f>'2019 PSUI Customer Load'!M981+'2019 PSUI Customer Gen'!M981</f>
        <v>2561.5100000000002</v>
      </c>
      <c r="N981" s="78">
        <f>'2019 PSUI Customer Load'!N981+'2019 PSUI Customer Gen'!N981</f>
        <v>2473.14</v>
      </c>
      <c r="O981" s="78">
        <f>'2019 PSUI Customer Load'!O981+'2019 PSUI Customer Gen'!O981</f>
        <v>2327.7800000000002</v>
      </c>
      <c r="P981" s="78">
        <f>'2019 PSUI Customer Load'!P981+'2019 PSUI Customer Gen'!P981</f>
        <v>2378.884</v>
      </c>
      <c r="Q981" s="78">
        <f>'2019 PSUI Customer Load'!Q981+'2019 PSUI Customer Gen'!Q981</f>
        <v>2307.6190000000001</v>
      </c>
      <c r="R981" s="78">
        <f>'2019 PSUI Customer Load'!R981+'2019 PSUI Customer Gen'!R981</f>
        <v>2308.6459999999997</v>
      </c>
      <c r="S981" s="78">
        <f>'2019 PSUI Customer Load'!S981+'2019 PSUI Customer Gen'!S981</f>
        <v>2259.1120000000001</v>
      </c>
      <c r="T981" s="78">
        <f>'2019 PSUI Customer Load'!T981+'2019 PSUI Customer Gen'!T981</f>
        <v>2192.107</v>
      </c>
      <c r="U981" s="78">
        <f>'2019 PSUI Customer Load'!U981+'2019 PSUI Customer Gen'!U981</f>
        <v>2166.0950000000003</v>
      </c>
      <c r="V981" s="78">
        <f>'2019 PSUI Customer Load'!V981+'2019 PSUI Customer Gen'!V981</f>
        <v>2151.759</v>
      </c>
      <c r="W981" s="78">
        <f>'2019 PSUI Customer Load'!W981+'2019 PSUI Customer Gen'!W981</f>
        <v>2152.9189999999999</v>
      </c>
      <c r="X981" s="78">
        <f>'2019 PSUI Customer Load'!X981+'2019 PSUI Customer Gen'!X981</f>
        <v>2123.0320000000002</v>
      </c>
      <c r="Y981" s="78">
        <f>'2019 PSUI Customer Load'!Y981+'2019 PSUI Customer Gen'!Y981</f>
        <v>2013.5459999999998</v>
      </c>
      <c r="Z981" s="78">
        <f>'2019 PSUI Customer Load'!Z981+'2019 PSUI Customer Gen'!Z981</f>
        <v>1961.973</v>
      </c>
      <c r="AA981" s="86">
        <f t="shared" si="195"/>
        <v>2561.5100000000002</v>
      </c>
      <c r="AB981" s="77">
        <f t="shared" si="196"/>
        <v>2023</v>
      </c>
      <c r="AC981" s="76">
        <f t="shared" si="197"/>
        <v>7</v>
      </c>
      <c r="AD981" s="76" t="str">
        <f t="shared" si="198"/>
        <v/>
      </c>
      <c r="AE981" s="76" t="str">
        <f t="shared" si="199"/>
        <v/>
      </c>
      <c r="AF981" s="74">
        <f t="shared" si="200"/>
        <v>2561.5100000000002</v>
      </c>
      <c r="AG981" s="75" t="str">
        <f t="shared" si="201"/>
        <v>11:00</v>
      </c>
      <c r="AH981" s="74">
        <f t="shared" si="202"/>
        <v>53454.962</v>
      </c>
      <c r="AI981" s="73" t="str">
        <f t="shared" si="203"/>
        <v/>
      </c>
      <c r="AJ981" s="73" t="str">
        <f t="shared" si="204"/>
        <v/>
      </c>
      <c r="AK981" s="73" t="str">
        <f t="shared" si="205"/>
        <v/>
      </c>
      <c r="AL981" s="72" t="str">
        <f t="shared" si="206"/>
        <v/>
      </c>
      <c r="AM981" s="71" t="str">
        <f t="shared" si="207"/>
        <v/>
      </c>
    </row>
    <row r="982" spans="2:39" ht="12.75" customHeight="1" thickBot="1">
      <c r="B982" s="79">
        <v>45114</v>
      </c>
      <c r="C982" s="78">
        <f>'2019 PSUI Customer Load'!C982+'2019 PSUI Customer Gen'!C982</f>
        <v>1930.5880000000002</v>
      </c>
      <c r="D982" s="78">
        <f>'2019 PSUI Customer Load'!D982+'2019 PSUI Customer Gen'!D982</f>
        <v>1916.5910000000001</v>
      </c>
      <c r="E982" s="78">
        <f>'2019 PSUI Customer Load'!E982+'2019 PSUI Customer Gen'!E982</f>
        <v>1887.0539999999999</v>
      </c>
      <c r="F982" s="78">
        <f>'2019 PSUI Customer Load'!F982+'2019 PSUI Customer Gen'!F982</f>
        <v>1863.1329999999998</v>
      </c>
      <c r="G982" s="78">
        <f>'2019 PSUI Customer Load'!G982+'2019 PSUI Customer Gen'!G982</f>
        <v>1900.3109999999999</v>
      </c>
      <c r="H982" s="78">
        <f>'2019 PSUI Customer Load'!H982+'2019 PSUI Customer Gen'!H982</f>
        <v>1846.4680000000001</v>
      </c>
      <c r="I982" s="78">
        <f>'2019 PSUI Customer Load'!I982+'2019 PSUI Customer Gen'!I982</f>
        <v>1869.29</v>
      </c>
      <c r="J982" s="78">
        <f>'2019 PSUI Customer Load'!J982+'2019 PSUI Customer Gen'!J982</f>
        <v>1878.8130000000001</v>
      </c>
      <c r="K982" s="78">
        <f>'2019 PSUI Customer Load'!K982+'2019 PSUI Customer Gen'!K982</f>
        <v>1938.018</v>
      </c>
      <c r="L982" s="78">
        <f>'2019 PSUI Customer Load'!L982+'2019 PSUI Customer Gen'!L982</f>
        <v>1997.3630000000001</v>
      </c>
      <c r="M982" s="78">
        <f>'2019 PSUI Customer Load'!M982+'2019 PSUI Customer Gen'!M982</f>
        <v>2047.277</v>
      </c>
      <c r="N982" s="78">
        <f>'2019 PSUI Customer Load'!N982+'2019 PSUI Customer Gen'!N982</f>
        <v>2045.873</v>
      </c>
      <c r="O982" s="78">
        <f>'2019 PSUI Customer Load'!O982+'2019 PSUI Customer Gen'!O982</f>
        <v>2063.3389999999999</v>
      </c>
      <c r="P982" s="78">
        <f>'2019 PSUI Customer Load'!P982+'2019 PSUI Customer Gen'!P982</f>
        <v>2068.8960000000002</v>
      </c>
      <c r="Q982" s="78">
        <f>'2019 PSUI Customer Load'!Q982+'2019 PSUI Customer Gen'!Q982</f>
        <v>2041.6529999999998</v>
      </c>
      <c r="R982" s="78">
        <f>'2019 PSUI Customer Load'!R982+'2019 PSUI Customer Gen'!R982</f>
        <v>1989.5139999999999</v>
      </c>
      <c r="S982" s="78">
        <f>'2019 PSUI Customer Load'!S982+'2019 PSUI Customer Gen'!S982</f>
        <v>1890.2619999999999</v>
      </c>
      <c r="T982" s="78">
        <f>'2019 PSUI Customer Load'!T982+'2019 PSUI Customer Gen'!T982</f>
        <v>1846.8890000000001</v>
      </c>
      <c r="U982" s="78">
        <f>'2019 PSUI Customer Load'!U982+'2019 PSUI Customer Gen'!U982</f>
        <v>1854.3230000000001</v>
      </c>
      <c r="V982" s="78">
        <f>'2019 PSUI Customer Load'!V982+'2019 PSUI Customer Gen'!V982</f>
        <v>1818.123</v>
      </c>
      <c r="W982" s="78">
        <f>'2019 PSUI Customer Load'!W982+'2019 PSUI Customer Gen'!W982</f>
        <v>1742.7280000000001</v>
      </c>
      <c r="X982" s="78">
        <f>'2019 PSUI Customer Load'!X982+'2019 PSUI Customer Gen'!X982</f>
        <v>1680.5529999999999</v>
      </c>
      <c r="Y982" s="78">
        <f>'2019 PSUI Customer Load'!Y982+'2019 PSUI Customer Gen'!Y982</f>
        <v>1607.297</v>
      </c>
      <c r="Z982" s="78">
        <f>'2019 PSUI Customer Load'!Z982+'2019 PSUI Customer Gen'!Z982</f>
        <v>1581.049</v>
      </c>
      <c r="AA982" s="86">
        <f t="shared" si="195"/>
        <v>2068.8960000000002</v>
      </c>
      <c r="AB982" s="77">
        <f t="shared" si="196"/>
        <v>2023</v>
      </c>
      <c r="AC982" s="76">
        <f t="shared" si="197"/>
        <v>7</v>
      </c>
      <c r="AD982" s="76" t="str">
        <f t="shared" si="198"/>
        <v/>
      </c>
      <c r="AE982" s="76" t="str">
        <f t="shared" si="199"/>
        <v/>
      </c>
      <c r="AF982" s="74">
        <f t="shared" si="200"/>
        <v>2068.8960000000002</v>
      </c>
      <c r="AG982" s="75" t="str">
        <f t="shared" si="201"/>
        <v>14:00</v>
      </c>
      <c r="AH982" s="74">
        <f t="shared" si="202"/>
        <v>47374.300999999999</v>
      </c>
      <c r="AI982" s="73" t="str">
        <f t="shared" si="203"/>
        <v/>
      </c>
      <c r="AJ982" s="73" t="str">
        <f t="shared" si="204"/>
        <v/>
      </c>
      <c r="AK982" s="73" t="str">
        <f t="shared" si="205"/>
        <v/>
      </c>
      <c r="AL982" s="72" t="str">
        <f t="shared" si="206"/>
        <v/>
      </c>
      <c r="AM982" s="71" t="str">
        <f t="shared" si="207"/>
        <v/>
      </c>
    </row>
    <row r="983" spans="2:39" ht="12.75" customHeight="1" thickBot="1">
      <c r="B983" s="79">
        <v>45115</v>
      </c>
      <c r="C983" s="78">
        <f>'2019 PSUI Customer Load'!C983+'2019 PSUI Customer Gen'!C983</f>
        <v>1527.0240000000001</v>
      </c>
      <c r="D983" s="78">
        <f>'2019 PSUI Customer Load'!D983+'2019 PSUI Customer Gen'!D983</f>
        <v>1515.604</v>
      </c>
      <c r="E983" s="78">
        <f>'2019 PSUI Customer Load'!E983+'2019 PSUI Customer Gen'!E983</f>
        <v>1494.575</v>
      </c>
      <c r="F983" s="78">
        <f>'2019 PSUI Customer Load'!F983+'2019 PSUI Customer Gen'!F983</f>
        <v>1489.5619999999999</v>
      </c>
      <c r="G983" s="78">
        <f>'2019 PSUI Customer Load'!G983+'2019 PSUI Customer Gen'!G983</f>
        <v>1371.9860000000001</v>
      </c>
      <c r="H983" s="78">
        <f>'2019 PSUI Customer Load'!H983+'2019 PSUI Customer Gen'!H983</f>
        <v>1453.3009999999999</v>
      </c>
      <c r="I983" s="78">
        <f>'2019 PSUI Customer Load'!I983+'2019 PSUI Customer Gen'!I983</f>
        <v>1584.8890000000001</v>
      </c>
      <c r="J983" s="78">
        <f>'2019 PSUI Customer Load'!J983+'2019 PSUI Customer Gen'!J983</f>
        <v>1680.577</v>
      </c>
      <c r="K983" s="78">
        <f>'2019 PSUI Customer Load'!K983+'2019 PSUI Customer Gen'!K983</f>
        <v>1794.5039999999999</v>
      </c>
      <c r="L983" s="78">
        <f>'2019 PSUI Customer Load'!L983+'2019 PSUI Customer Gen'!L983</f>
        <v>1849.307</v>
      </c>
      <c r="M983" s="78">
        <f>'2019 PSUI Customer Load'!M983+'2019 PSUI Customer Gen'!M983</f>
        <v>1880.9180000000001</v>
      </c>
      <c r="N983" s="78">
        <f>'2019 PSUI Customer Load'!N983+'2019 PSUI Customer Gen'!N983</f>
        <v>1892.9110000000001</v>
      </c>
      <c r="O983" s="78">
        <f>'2019 PSUI Customer Load'!O983+'2019 PSUI Customer Gen'!O983</f>
        <v>1897.5649999999998</v>
      </c>
      <c r="P983" s="78">
        <f>'2019 PSUI Customer Load'!P983+'2019 PSUI Customer Gen'!P983</f>
        <v>1901.9569999999999</v>
      </c>
      <c r="Q983" s="78">
        <f>'2019 PSUI Customer Load'!Q983+'2019 PSUI Customer Gen'!Q983</f>
        <v>1862.3799999999999</v>
      </c>
      <c r="R983" s="78">
        <f>'2019 PSUI Customer Load'!R983+'2019 PSUI Customer Gen'!R983</f>
        <v>1860.6859999999999</v>
      </c>
      <c r="S983" s="78">
        <f>'2019 PSUI Customer Load'!S983+'2019 PSUI Customer Gen'!S983</f>
        <v>1857.4899999999998</v>
      </c>
      <c r="T983" s="78">
        <f>'2019 PSUI Customer Load'!T983+'2019 PSUI Customer Gen'!T983</f>
        <v>1791.433</v>
      </c>
      <c r="U983" s="78">
        <f>'2019 PSUI Customer Load'!U983+'2019 PSUI Customer Gen'!U983</f>
        <v>1797.2629999999999</v>
      </c>
      <c r="V983" s="78">
        <f>'2019 PSUI Customer Load'!V983+'2019 PSUI Customer Gen'!V983</f>
        <v>1740.9199999999998</v>
      </c>
      <c r="W983" s="78">
        <f>'2019 PSUI Customer Load'!W983+'2019 PSUI Customer Gen'!W983</f>
        <v>1738.2819999999999</v>
      </c>
      <c r="X983" s="78">
        <f>'2019 PSUI Customer Load'!X983+'2019 PSUI Customer Gen'!X983</f>
        <v>1750.7170000000001</v>
      </c>
      <c r="Y983" s="78">
        <f>'2019 PSUI Customer Load'!Y983+'2019 PSUI Customer Gen'!Y983</f>
        <v>1721.3389999999999</v>
      </c>
      <c r="Z983" s="78">
        <f>'2019 PSUI Customer Load'!Z983+'2019 PSUI Customer Gen'!Z983</f>
        <v>1664.2270000000001</v>
      </c>
      <c r="AA983" s="86">
        <f t="shared" si="195"/>
        <v>1901.9569999999999</v>
      </c>
      <c r="AB983" s="77">
        <f t="shared" si="196"/>
        <v>2023</v>
      </c>
      <c r="AC983" s="76">
        <f t="shared" si="197"/>
        <v>7</v>
      </c>
      <c r="AD983" s="76" t="str">
        <f t="shared" si="198"/>
        <v/>
      </c>
      <c r="AE983" s="76" t="str">
        <f t="shared" si="199"/>
        <v/>
      </c>
      <c r="AF983" s="74">
        <f t="shared" si="200"/>
        <v>1901.9569999999999</v>
      </c>
      <c r="AG983" s="75" t="str">
        <f t="shared" si="201"/>
        <v>14:00</v>
      </c>
      <c r="AH983" s="74">
        <f t="shared" si="202"/>
        <v>43021.373999999996</v>
      </c>
      <c r="AI983" s="73" t="str">
        <f t="shared" si="203"/>
        <v/>
      </c>
      <c r="AJ983" s="73" t="str">
        <f t="shared" si="204"/>
        <v/>
      </c>
      <c r="AK983" s="73" t="str">
        <f t="shared" si="205"/>
        <v/>
      </c>
      <c r="AL983" s="72" t="str">
        <f t="shared" si="206"/>
        <v/>
      </c>
      <c r="AM983" s="71" t="str">
        <f t="shared" si="207"/>
        <v/>
      </c>
    </row>
    <row r="984" spans="2:39" ht="12.75" customHeight="1" thickBot="1">
      <c r="B984" s="79">
        <v>45116</v>
      </c>
      <c r="C984" s="78">
        <f>'2019 PSUI Customer Load'!C984+'2019 PSUI Customer Gen'!C984</f>
        <v>1627.999</v>
      </c>
      <c r="D984" s="78">
        <f>'2019 PSUI Customer Load'!D984+'2019 PSUI Customer Gen'!D984</f>
        <v>1614.0249999999999</v>
      </c>
      <c r="E984" s="78">
        <f>'2019 PSUI Customer Load'!E984+'2019 PSUI Customer Gen'!E984</f>
        <v>1600.5819999999999</v>
      </c>
      <c r="F984" s="78">
        <f>'2019 PSUI Customer Load'!F984+'2019 PSUI Customer Gen'!F984</f>
        <v>1587.662</v>
      </c>
      <c r="G984" s="78">
        <f>'2019 PSUI Customer Load'!G984+'2019 PSUI Customer Gen'!G984</f>
        <v>1606.625</v>
      </c>
      <c r="H984" s="78">
        <f>'2019 PSUI Customer Load'!H984+'2019 PSUI Customer Gen'!H984</f>
        <v>1649.7349999999999</v>
      </c>
      <c r="I984" s="78">
        <f>'2019 PSUI Customer Load'!I984+'2019 PSUI Customer Gen'!I984</f>
        <v>1773.893</v>
      </c>
      <c r="J984" s="78">
        <f>'2019 PSUI Customer Load'!J984+'2019 PSUI Customer Gen'!J984</f>
        <v>1888.5509999999999</v>
      </c>
      <c r="K984" s="78">
        <f>'2019 PSUI Customer Load'!K984+'2019 PSUI Customer Gen'!K984</f>
        <v>1933.7890000000002</v>
      </c>
      <c r="L984" s="78">
        <f>'2019 PSUI Customer Load'!L984+'2019 PSUI Customer Gen'!L984</f>
        <v>1957.7139999999999</v>
      </c>
      <c r="M984" s="78">
        <f>'2019 PSUI Customer Load'!M984+'2019 PSUI Customer Gen'!M984</f>
        <v>1974.6879999999999</v>
      </c>
      <c r="N984" s="78">
        <f>'2019 PSUI Customer Load'!N984+'2019 PSUI Customer Gen'!N984</f>
        <v>1986.163</v>
      </c>
      <c r="O984" s="78">
        <f>'2019 PSUI Customer Load'!O984+'2019 PSUI Customer Gen'!O984</f>
        <v>2007.0709999999999</v>
      </c>
      <c r="P984" s="78">
        <f>'2019 PSUI Customer Load'!P984+'2019 PSUI Customer Gen'!P984</f>
        <v>2019.3240000000001</v>
      </c>
      <c r="Q984" s="78">
        <f>'2019 PSUI Customer Load'!Q984+'2019 PSUI Customer Gen'!Q984</f>
        <v>1989.3700000000001</v>
      </c>
      <c r="R984" s="78">
        <f>'2019 PSUI Customer Load'!R984+'2019 PSUI Customer Gen'!R984</f>
        <v>1979.9459999999999</v>
      </c>
      <c r="S984" s="78">
        <f>'2019 PSUI Customer Load'!S984+'2019 PSUI Customer Gen'!S984</f>
        <v>1913.1689999999999</v>
      </c>
      <c r="T984" s="78">
        <f>'2019 PSUI Customer Load'!T984+'2019 PSUI Customer Gen'!T984</f>
        <v>1913.6610000000001</v>
      </c>
      <c r="U984" s="78">
        <f>'2019 PSUI Customer Load'!U984+'2019 PSUI Customer Gen'!U984</f>
        <v>1878.1030000000001</v>
      </c>
      <c r="V984" s="78">
        <f>'2019 PSUI Customer Load'!V984+'2019 PSUI Customer Gen'!V984</f>
        <v>1851.0630000000001</v>
      </c>
      <c r="W984" s="78">
        <f>'2019 PSUI Customer Load'!W984+'2019 PSUI Customer Gen'!W984</f>
        <v>1824.692</v>
      </c>
      <c r="X984" s="78">
        <f>'2019 PSUI Customer Load'!X984+'2019 PSUI Customer Gen'!X984</f>
        <v>1795.39</v>
      </c>
      <c r="Y984" s="78">
        <f>'2019 PSUI Customer Load'!Y984+'2019 PSUI Customer Gen'!Y984</f>
        <v>1744.027</v>
      </c>
      <c r="Z984" s="78">
        <f>'2019 PSUI Customer Load'!Z984+'2019 PSUI Customer Gen'!Z984</f>
        <v>1727.7559999999999</v>
      </c>
      <c r="AA984" s="86">
        <f t="shared" si="195"/>
        <v>2019.3240000000001</v>
      </c>
      <c r="AB984" s="77">
        <f t="shared" si="196"/>
        <v>2023</v>
      </c>
      <c r="AC984" s="76">
        <f t="shared" si="197"/>
        <v>7</v>
      </c>
      <c r="AD984" s="76" t="str">
        <f t="shared" si="198"/>
        <v/>
      </c>
      <c r="AE984" s="76" t="str">
        <f t="shared" si="199"/>
        <v/>
      </c>
      <c r="AF984" s="74">
        <f t="shared" si="200"/>
        <v>2019.3240000000001</v>
      </c>
      <c r="AG984" s="75" t="str">
        <f t="shared" si="201"/>
        <v>14:00</v>
      </c>
      <c r="AH984" s="74">
        <f t="shared" si="202"/>
        <v>45864.322000000007</v>
      </c>
      <c r="AI984" s="73" t="str">
        <f t="shared" si="203"/>
        <v/>
      </c>
      <c r="AJ984" s="73" t="str">
        <f t="shared" si="204"/>
        <v/>
      </c>
      <c r="AK984" s="73" t="str">
        <f t="shared" si="205"/>
        <v/>
      </c>
      <c r="AL984" s="72" t="str">
        <f t="shared" si="206"/>
        <v/>
      </c>
      <c r="AM984" s="71" t="str">
        <f t="shared" si="207"/>
        <v/>
      </c>
    </row>
    <row r="985" spans="2:39" ht="12.75" customHeight="1" thickBot="1">
      <c r="B985" s="79">
        <v>45117</v>
      </c>
      <c r="C985" s="78">
        <f>'2019 PSUI Customer Load'!C985+'2019 PSUI Customer Gen'!C985</f>
        <v>1713.652</v>
      </c>
      <c r="D985" s="78">
        <f>'2019 PSUI Customer Load'!D985+'2019 PSUI Customer Gen'!D985</f>
        <v>1680.34</v>
      </c>
      <c r="E985" s="78">
        <f>'2019 PSUI Customer Load'!E985+'2019 PSUI Customer Gen'!E985</f>
        <v>1652.3890000000001</v>
      </c>
      <c r="F985" s="78">
        <f>'2019 PSUI Customer Load'!F985+'2019 PSUI Customer Gen'!F985</f>
        <v>1632.2629999999999</v>
      </c>
      <c r="G985" s="78">
        <f>'2019 PSUI Customer Load'!G985+'2019 PSUI Customer Gen'!G985</f>
        <v>1614.2470000000001</v>
      </c>
      <c r="H985" s="78">
        <f>'2019 PSUI Customer Load'!H985+'2019 PSUI Customer Gen'!H985</f>
        <v>1602.5260000000001</v>
      </c>
      <c r="I985" s="78">
        <f>'2019 PSUI Customer Load'!I985+'2019 PSUI Customer Gen'!I985</f>
        <v>1825.857</v>
      </c>
      <c r="J985" s="78">
        <f>'2019 PSUI Customer Load'!J985+'2019 PSUI Customer Gen'!J985</f>
        <v>1957.8029999999999</v>
      </c>
      <c r="K985" s="78">
        <f>'2019 PSUI Customer Load'!K985+'2019 PSUI Customer Gen'!K985</f>
        <v>2046.5650000000001</v>
      </c>
      <c r="L985" s="78">
        <f>'2019 PSUI Customer Load'!L985+'2019 PSUI Customer Gen'!L985</f>
        <v>2005.8600000000001</v>
      </c>
      <c r="M985" s="78">
        <f>'2019 PSUI Customer Load'!M985+'2019 PSUI Customer Gen'!M985</f>
        <v>2126.1800000000003</v>
      </c>
      <c r="N985" s="78">
        <f>'2019 PSUI Customer Load'!N985+'2019 PSUI Customer Gen'!N985</f>
        <v>2138.5</v>
      </c>
      <c r="O985" s="78">
        <f>'2019 PSUI Customer Load'!O985+'2019 PSUI Customer Gen'!O985</f>
        <v>2147.1799999999998</v>
      </c>
      <c r="P985" s="78">
        <f>'2019 PSUI Customer Load'!P985+'2019 PSUI Customer Gen'!P985</f>
        <v>2137.4499999999998</v>
      </c>
      <c r="Q985" s="78">
        <f>'2019 PSUI Customer Load'!Q985+'2019 PSUI Customer Gen'!Q985</f>
        <v>2120.09</v>
      </c>
      <c r="R985" s="78">
        <f>'2019 PSUI Customer Load'!R985+'2019 PSUI Customer Gen'!R985</f>
        <v>2110.85</v>
      </c>
      <c r="S985" s="78">
        <f>'2019 PSUI Customer Load'!S985+'2019 PSUI Customer Gen'!S985</f>
        <v>2058.25</v>
      </c>
      <c r="T985" s="78">
        <f>'2019 PSUI Customer Load'!T985+'2019 PSUI Customer Gen'!T985</f>
        <v>1998.71</v>
      </c>
      <c r="U985" s="78">
        <f>'2019 PSUI Customer Load'!U985+'2019 PSUI Customer Gen'!U985</f>
        <v>2007.25</v>
      </c>
      <c r="V985" s="78">
        <f>'2019 PSUI Customer Load'!V985+'2019 PSUI Customer Gen'!V985</f>
        <v>1968.3</v>
      </c>
      <c r="W985" s="78">
        <f>'2019 PSUI Customer Load'!W985+'2019 PSUI Customer Gen'!W985</f>
        <v>1873.2</v>
      </c>
      <c r="X985" s="78">
        <f>'2019 PSUI Customer Load'!X985+'2019 PSUI Customer Gen'!X985</f>
        <v>1781.01</v>
      </c>
      <c r="Y985" s="78">
        <f>'2019 PSUI Customer Load'!Y985+'2019 PSUI Customer Gen'!Y985</f>
        <v>1711.89</v>
      </c>
      <c r="Z985" s="78">
        <f>'2019 PSUI Customer Load'!Z985+'2019 PSUI Customer Gen'!Z985</f>
        <v>1680.94</v>
      </c>
      <c r="AA985" s="86">
        <f t="shared" si="195"/>
        <v>2147.1799999999998</v>
      </c>
      <c r="AB985" s="77">
        <f t="shared" si="196"/>
        <v>2023</v>
      </c>
      <c r="AC985" s="76">
        <f t="shared" si="197"/>
        <v>7</v>
      </c>
      <c r="AD985" s="76" t="str">
        <f t="shared" si="198"/>
        <v/>
      </c>
      <c r="AE985" s="76" t="str">
        <f t="shared" si="199"/>
        <v/>
      </c>
      <c r="AF985" s="74">
        <f t="shared" si="200"/>
        <v>2147.1799999999998</v>
      </c>
      <c r="AG985" s="75" t="str">
        <f t="shared" si="201"/>
        <v>13:00</v>
      </c>
      <c r="AH985" s="74">
        <f t="shared" si="202"/>
        <v>47738.482000000004</v>
      </c>
      <c r="AI985" s="73" t="str">
        <f t="shared" si="203"/>
        <v/>
      </c>
      <c r="AJ985" s="73" t="str">
        <f t="shared" si="204"/>
        <v/>
      </c>
      <c r="AK985" s="73" t="str">
        <f t="shared" si="205"/>
        <v/>
      </c>
      <c r="AL985" s="72" t="str">
        <f t="shared" si="206"/>
        <v/>
      </c>
      <c r="AM985" s="71" t="str">
        <f t="shared" si="207"/>
        <v/>
      </c>
    </row>
    <row r="986" spans="2:39" ht="12.75" customHeight="1" thickBot="1">
      <c r="B986" s="79">
        <v>45118</v>
      </c>
      <c r="C986" s="78">
        <f>'2019 PSUI Customer Load'!C986+'2019 PSUI Customer Gen'!C986</f>
        <v>1673.49</v>
      </c>
      <c r="D986" s="78">
        <f>'2019 PSUI Customer Load'!D986+'2019 PSUI Customer Gen'!D986</f>
        <v>1658.16</v>
      </c>
      <c r="E986" s="78">
        <f>'2019 PSUI Customer Load'!E986+'2019 PSUI Customer Gen'!E986</f>
        <v>1671.5</v>
      </c>
      <c r="F986" s="78">
        <f>'2019 PSUI Customer Load'!F986+'2019 PSUI Customer Gen'!F986</f>
        <v>1677.69</v>
      </c>
      <c r="G986" s="78">
        <f>'2019 PSUI Customer Load'!G986+'2019 PSUI Customer Gen'!G986</f>
        <v>1733.13</v>
      </c>
      <c r="H986" s="78">
        <f>'2019 PSUI Customer Load'!H986+'2019 PSUI Customer Gen'!H986</f>
        <v>1760.68</v>
      </c>
      <c r="I986" s="78">
        <f>'2019 PSUI Customer Load'!I986+'2019 PSUI Customer Gen'!I986</f>
        <v>1908.17</v>
      </c>
      <c r="J986" s="78">
        <f>'2019 PSUI Customer Load'!J986+'2019 PSUI Customer Gen'!J986</f>
        <v>2042.32</v>
      </c>
      <c r="K986" s="78">
        <f>'2019 PSUI Customer Load'!K986+'2019 PSUI Customer Gen'!K986</f>
        <v>2117.75</v>
      </c>
      <c r="L986" s="78">
        <f>'2019 PSUI Customer Load'!L986+'2019 PSUI Customer Gen'!L986</f>
        <v>2204.9299999999998</v>
      </c>
      <c r="M986" s="78">
        <f>'2019 PSUI Customer Load'!M986+'2019 PSUI Customer Gen'!M986</f>
        <v>2263.0300000000002</v>
      </c>
      <c r="N986" s="78">
        <f>'2019 PSUI Customer Load'!N986+'2019 PSUI Customer Gen'!N986</f>
        <v>2254.81</v>
      </c>
      <c r="O986" s="78">
        <f>'2019 PSUI Customer Load'!O986+'2019 PSUI Customer Gen'!O986</f>
        <v>2277.4899999999998</v>
      </c>
      <c r="P986" s="78">
        <f>'2019 PSUI Customer Load'!P986+'2019 PSUI Customer Gen'!P986</f>
        <v>2272.59</v>
      </c>
      <c r="Q986" s="78">
        <f>'2019 PSUI Customer Load'!Q986+'2019 PSUI Customer Gen'!Q986</f>
        <v>2278.4699999999998</v>
      </c>
      <c r="R986" s="78">
        <f>'2019 PSUI Customer Load'!R986+'2019 PSUI Customer Gen'!R986</f>
        <v>2244.73</v>
      </c>
      <c r="S986" s="78">
        <f>'2019 PSUI Customer Load'!S986+'2019 PSUI Customer Gen'!S986</f>
        <v>2077.39</v>
      </c>
      <c r="T986" s="78">
        <f>'2019 PSUI Customer Load'!T986+'2019 PSUI Customer Gen'!T986</f>
        <v>2063.08</v>
      </c>
      <c r="U986" s="78">
        <f>'2019 PSUI Customer Load'!U986+'2019 PSUI Customer Gen'!U986</f>
        <v>2055.1999999999998</v>
      </c>
      <c r="V986" s="78">
        <f>'2019 PSUI Customer Load'!V986+'2019 PSUI Customer Gen'!V986</f>
        <v>2029.79</v>
      </c>
      <c r="W986" s="78">
        <f>'2019 PSUI Customer Load'!W986+'2019 PSUI Customer Gen'!W986</f>
        <v>2001.06</v>
      </c>
      <c r="X986" s="78">
        <f>'2019 PSUI Customer Load'!X986+'2019 PSUI Customer Gen'!X986</f>
        <v>1919.12</v>
      </c>
      <c r="Y986" s="78">
        <f>'2019 PSUI Customer Load'!Y986+'2019 PSUI Customer Gen'!Y986</f>
        <v>1829.84</v>
      </c>
      <c r="Z986" s="78">
        <f>'2019 PSUI Customer Load'!Z986+'2019 PSUI Customer Gen'!Z986</f>
        <v>1682.14</v>
      </c>
      <c r="AA986" s="86">
        <f t="shared" si="195"/>
        <v>2278.4699999999998</v>
      </c>
      <c r="AB986" s="77">
        <f t="shared" si="196"/>
        <v>2023</v>
      </c>
      <c r="AC986" s="76">
        <f t="shared" si="197"/>
        <v>7</v>
      </c>
      <c r="AD986" s="76" t="str">
        <f t="shared" si="198"/>
        <v/>
      </c>
      <c r="AE986" s="76" t="str">
        <f t="shared" si="199"/>
        <v/>
      </c>
      <c r="AF986" s="74">
        <f t="shared" si="200"/>
        <v>2278.4699999999998</v>
      </c>
      <c r="AG986" s="75" t="str">
        <f t="shared" si="201"/>
        <v>15:00</v>
      </c>
      <c r="AH986" s="74">
        <f t="shared" si="202"/>
        <v>49975.03</v>
      </c>
      <c r="AI986" s="73" t="str">
        <f t="shared" si="203"/>
        <v/>
      </c>
      <c r="AJ986" s="73" t="str">
        <f t="shared" si="204"/>
        <v/>
      </c>
      <c r="AK986" s="73" t="str">
        <f t="shared" si="205"/>
        <v/>
      </c>
      <c r="AL986" s="72" t="str">
        <f t="shared" si="206"/>
        <v/>
      </c>
      <c r="AM986" s="71" t="str">
        <f t="shared" si="207"/>
        <v/>
      </c>
    </row>
    <row r="987" spans="2:39" ht="12.75" customHeight="1" thickBot="1">
      <c r="B987" s="79">
        <v>45119</v>
      </c>
      <c r="C987" s="78">
        <f>'2019 PSUI Customer Load'!C987+'2019 PSUI Customer Gen'!C987</f>
        <v>1531.95</v>
      </c>
      <c r="D987" s="78">
        <f>'2019 PSUI Customer Load'!D987+'2019 PSUI Customer Gen'!D987</f>
        <v>1445.22</v>
      </c>
      <c r="E987" s="78">
        <f>'2019 PSUI Customer Load'!E987+'2019 PSUI Customer Gen'!E987</f>
        <v>1449.35</v>
      </c>
      <c r="F987" s="78">
        <f>'2019 PSUI Customer Load'!F987+'2019 PSUI Customer Gen'!F987</f>
        <v>1436.86</v>
      </c>
      <c r="G987" s="78">
        <f>'2019 PSUI Customer Load'!G987+'2019 PSUI Customer Gen'!G987</f>
        <v>1438.6</v>
      </c>
      <c r="H987" s="78">
        <f>'2019 PSUI Customer Load'!H987+'2019 PSUI Customer Gen'!H987</f>
        <v>1473.12</v>
      </c>
      <c r="I987" s="78">
        <f>'2019 PSUI Customer Load'!I987+'2019 PSUI Customer Gen'!I987</f>
        <v>1655.4</v>
      </c>
      <c r="J987" s="78">
        <f>'2019 PSUI Customer Load'!J987+'2019 PSUI Customer Gen'!J987</f>
        <v>1647.63</v>
      </c>
      <c r="K987" s="78">
        <f>'2019 PSUI Customer Load'!K987+'2019 PSUI Customer Gen'!K987</f>
        <v>1702.86</v>
      </c>
      <c r="L987" s="78">
        <f>'2019 PSUI Customer Load'!L987+'2019 PSUI Customer Gen'!L987</f>
        <v>1806.14</v>
      </c>
      <c r="M987" s="78">
        <f>'2019 PSUI Customer Load'!M987+'2019 PSUI Customer Gen'!M987</f>
        <v>1880.76</v>
      </c>
      <c r="N987" s="78">
        <f>'2019 PSUI Customer Load'!N987+'2019 PSUI Customer Gen'!N987</f>
        <v>1887.03</v>
      </c>
      <c r="O987" s="78">
        <f>'2019 PSUI Customer Load'!O987+'2019 PSUI Customer Gen'!O987</f>
        <v>1917.19</v>
      </c>
      <c r="P987" s="78">
        <f>'2019 PSUI Customer Load'!P987+'2019 PSUI Customer Gen'!P987</f>
        <v>1982.79</v>
      </c>
      <c r="Q987" s="78">
        <f>'2019 PSUI Customer Load'!Q987+'2019 PSUI Customer Gen'!Q987</f>
        <v>1984.85</v>
      </c>
      <c r="R987" s="78">
        <f>'2019 PSUI Customer Load'!R987+'2019 PSUI Customer Gen'!R987</f>
        <v>1951.95</v>
      </c>
      <c r="S987" s="78">
        <f>'2019 PSUI Customer Load'!S987+'2019 PSUI Customer Gen'!S987</f>
        <v>1849.19</v>
      </c>
      <c r="T987" s="78">
        <f>'2019 PSUI Customer Load'!T987+'2019 PSUI Customer Gen'!T987</f>
        <v>1813.94</v>
      </c>
      <c r="U987" s="78">
        <f>'2019 PSUI Customer Load'!U987+'2019 PSUI Customer Gen'!U987</f>
        <v>1780.83</v>
      </c>
      <c r="V987" s="78">
        <f>'2019 PSUI Customer Load'!V987+'2019 PSUI Customer Gen'!V987</f>
        <v>1744.4</v>
      </c>
      <c r="W987" s="78">
        <f>'2019 PSUI Customer Load'!W987+'2019 PSUI Customer Gen'!W987</f>
        <v>1759.94</v>
      </c>
      <c r="X987" s="78">
        <f>'2019 PSUI Customer Load'!X987+'2019 PSUI Customer Gen'!X987</f>
        <v>1716.47</v>
      </c>
      <c r="Y987" s="78">
        <f>'2019 PSUI Customer Load'!Y987+'2019 PSUI Customer Gen'!Y987</f>
        <v>1707.13</v>
      </c>
      <c r="Z987" s="78">
        <f>'2019 PSUI Customer Load'!Z987+'2019 PSUI Customer Gen'!Z987</f>
        <v>1749.72</v>
      </c>
      <c r="AA987" s="86">
        <f t="shared" ref="AA987:AA1050" si="208">MAX(C987:Z987)</f>
        <v>1984.85</v>
      </c>
      <c r="AB987" s="77">
        <f t="shared" ref="AB987:AB1050" si="209">YEAR(B987)</f>
        <v>2023</v>
      </c>
      <c r="AC987" s="76">
        <f t="shared" ref="AC987:AC1050" si="210">MONTH(B987)</f>
        <v>7</v>
      </c>
      <c r="AD987" s="76" t="str">
        <f t="shared" ref="AD987:AD1050" si="211">IF(AE987="","",AB987&amp;"-"&amp;AE987)</f>
        <v/>
      </c>
      <c r="AE987" s="76" t="str">
        <f t="shared" ref="AE987:AE1050" si="212">IF(DAY(B987+1)=1,AC987,"")</f>
        <v/>
      </c>
      <c r="AF987" s="74">
        <f t="shared" ref="AF987:AF1050" si="213">MAX(C987:AA987)</f>
        <v>1984.85</v>
      </c>
      <c r="AG987" s="75" t="str">
        <f t="shared" ref="AG987:AG1050" si="214">INDEX($C$2:$Z$2,MATCH(AF987,C987:Z987,0))</f>
        <v>15:00</v>
      </c>
      <c r="AH987" s="74">
        <f t="shared" ref="AH987:AH1050" si="215">SUM(C987:AA987)</f>
        <v>43298.169999999991</v>
      </c>
      <c r="AI987" s="73" t="str">
        <f t="shared" ref="AI987:AI1050" si="216">IF(AE987&lt;&gt;"",SUMIFS(AF:AF,AC:AC,AC987,AB:AB,AB987),"")</f>
        <v/>
      </c>
      <c r="AJ987" s="73" t="str">
        <f t="shared" ref="AJ987:AJ1050" si="217">IF(AI987="","",_xlfn.MAXIFS(AF:AF,AC:AC,AC987,AB:AB,AB987))</f>
        <v/>
      </c>
      <c r="AK987" s="73" t="str">
        <f t="shared" ref="AK987:AK1050" si="218">IF(AI987="","",_xlfn.MAXIFS(AH:AH,AC:AC,AC987,AB:AB,AB987))</f>
        <v/>
      </c>
      <c r="AL987" s="72" t="str">
        <f t="shared" ref="AL987:AL1050" si="219">IF(AI987&lt;&gt;"",INDEX(B:B,MATCH(AJ987,AF:AF,0)),"")</f>
        <v/>
      </c>
      <c r="AM987" s="71" t="str">
        <f t="shared" ref="AM987:AM1050" si="220">IF(AI987&lt;&gt;"",INDEX(AG:AG,MATCH(AJ987,AF:AF,0)),"")</f>
        <v/>
      </c>
    </row>
    <row r="988" spans="2:39" ht="12.75" customHeight="1" thickBot="1">
      <c r="B988" s="79">
        <v>45120</v>
      </c>
      <c r="C988" s="78">
        <f>'2019 PSUI Customer Load'!C988+'2019 PSUI Customer Gen'!C988</f>
        <v>1768.13</v>
      </c>
      <c r="D988" s="78">
        <f>'2019 PSUI Customer Load'!D988+'2019 PSUI Customer Gen'!D988</f>
        <v>1724.56</v>
      </c>
      <c r="E988" s="78">
        <f>'2019 PSUI Customer Load'!E988+'2019 PSUI Customer Gen'!E988</f>
        <v>1752.63</v>
      </c>
      <c r="F988" s="78">
        <f>'2019 PSUI Customer Load'!F988+'2019 PSUI Customer Gen'!F988</f>
        <v>1343.55</v>
      </c>
      <c r="G988" s="78">
        <f>'2019 PSUI Customer Load'!G988+'2019 PSUI Customer Gen'!G988</f>
        <v>1363.29</v>
      </c>
      <c r="H988" s="78">
        <f>'2019 PSUI Customer Load'!H988+'2019 PSUI Customer Gen'!H988</f>
        <v>1549.49</v>
      </c>
      <c r="I988" s="78">
        <f>'2019 PSUI Customer Load'!I988+'2019 PSUI Customer Gen'!I988</f>
        <v>1869.35</v>
      </c>
      <c r="J988" s="78">
        <f>'2019 PSUI Customer Load'!J988+'2019 PSUI Customer Gen'!J988</f>
        <v>1922.31</v>
      </c>
      <c r="K988" s="78">
        <f>'2019 PSUI Customer Load'!K988+'2019 PSUI Customer Gen'!K988</f>
        <v>1961.02</v>
      </c>
      <c r="L988" s="78">
        <f>'2019 PSUI Customer Load'!L988+'2019 PSUI Customer Gen'!L988</f>
        <v>2006.45</v>
      </c>
      <c r="M988" s="78">
        <f>'2019 PSUI Customer Load'!M988+'2019 PSUI Customer Gen'!M988</f>
        <v>2016</v>
      </c>
      <c r="N988" s="78">
        <f>'2019 PSUI Customer Load'!N988+'2019 PSUI Customer Gen'!N988</f>
        <v>1995.91</v>
      </c>
      <c r="O988" s="78">
        <f>'2019 PSUI Customer Load'!O988+'2019 PSUI Customer Gen'!O988</f>
        <v>2107.1220000000003</v>
      </c>
      <c r="P988" s="78">
        <f>'2019 PSUI Customer Load'!P988+'2019 PSUI Customer Gen'!P988</f>
        <v>2019.3890000000001</v>
      </c>
      <c r="Q988" s="78">
        <f>'2019 PSUI Customer Load'!Q988+'2019 PSUI Customer Gen'!Q988</f>
        <v>2031.6080000000002</v>
      </c>
      <c r="R988" s="78">
        <f>'2019 PSUI Customer Load'!R988+'2019 PSUI Customer Gen'!R988</f>
        <v>1993.7180000000001</v>
      </c>
      <c r="S988" s="78">
        <f>'2019 PSUI Customer Load'!S988+'2019 PSUI Customer Gen'!S988</f>
        <v>1899.3989999999999</v>
      </c>
      <c r="T988" s="78">
        <f>'2019 PSUI Customer Load'!T988+'2019 PSUI Customer Gen'!T988</f>
        <v>1840.048</v>
      </c>
      <c r="U988" s="78">
        <f>'2019 PSUI Customer Load'!U988+'2019 PSUI Customer Gen'!U988</f>
        <v>1787.0150000000001</v>
      </c>
      <c r="V988" s="78">
        <f>'2019 PSUI Customer Load'!V988+'2019 PSUI Customer Gen'!V988</f>
        <v>1721.521</v>
      </c>
      <c r="W988" s="78">
        <f>'2019 PSUI Customer Load'!W988+'2019 PSUI Customer Gen'!W988</f>
        <v>1700.2939999999999</v>
      </c>
      <c r="X988" s="78">
        <f>'2019 PSUI Customer Load'!X988+'2019 PSUI Customer Gen'!X988</f>
        <v>1615.9870000000001</v>
      </c>
      <c r="Y988" s="78">
        <f>'2019 PSUI Customer Load'!Y988+'2019 PSUI Customer Gen'!Y988</f>
        <v>1565.634</v>
      </c>
      <c r="Z988" s="78">
        <f>'2019 PSUI Customer Load'!Z988+'2019 PSUI Customer Gen'!Z988</f>
        <v>1523.5629999999999</v>
      </c>
      <c r="AA988" s="86">
        <f t="shared" si="208"/>
        <v>2107.1220000000003</v>
      </c>
      <c r="AB988" s="77">
        <f t="shared" si="209"/>
        <v>2023</v>
      </c>
      <c r="AC988" s="76">
        <f t="shared" si="210"/>
        <v>7</v>
      </c>
      <c r="AD988" s="76" t="str">
        <f t="shared" si="211"/>
        <v/>
      </c>
      <c r="AE988" s="76" t="str">
        <f t="shared" si="212"/>
        <v/>
      </c>
      <c r="AF988" s="74">
        <f t="shared" si="213"/>
        <v>2107.1220000000003</v>
      </c>
      <c r="AG988" s="75" t="str">
        <f t="shared" si="214"/>
        <v>13:00</v>
      </c>
      <c r="AH988" s="74">
        <f t="shared" si="215"/>
        <v>45185.110000000008</v>
      </c>
      <c r="AI988" s="73" t="str">
        <f t="shared" si="216"/>
        <v/>
      </c>
      <c r="AJ988" s="73" t="str">
        <f t="shared" si="217"/>
        <v/>
      </c>
      <c r="AK988" s="73" t="str">
        <f t="shared" si="218"/>
        <v/>
      </c>
      <c r="AL988" s="72" t="str">
        <f t="shared" si="219"/>
        <v/>
      </c>
      <c r="AM988" s="71" t="str">
        <f t="shared" si="220"/>
        <v/>
      </c>
    </row>
    <row r="989" spans="2:39" ht="12.75" customHeight="1" thickBot="1">
      <c r="B989" s="79">
        <v>45121</v>
      </c>
      <c r="C989" s="78">
        <f>'2019 PSUI Customer Load'!C989+'2019 PSUI Customer Gen'!C989</f>
        <v>1488.4880000000001</v>
      </c>
      <c r="D989" s="78">
        <f>'2019 PSUI Customer Load'!D989+'2019 PSUI Customer Gen'!D989</f>
        <v>1463.316</v>
      </c>
      <c r="E989" s="78">
        <f>'2019 PSUI Customer Load'!E989+'2019 PSUI Customer Gen'!E989</f>
        <v>1453.2190000000001</v>
      </c>
      <c r="F989" s="78">
        <f>'2019 PSUI Customer Load'!F989+'2019 PSUI Customer Gen'!F989</f>
        <v>1441.4930000000002</v>
      </c>
      <c r="G989" s="78">
        <f>'2019 PSUI Customer Load'!G989+'2019 PSUI Customer Gen'!G989</f>
        <v>1466.0740000000001</v>
      </c>
      <c r="H989" s="78">
        <f>'2019 PSUI Customer Load'!H989+'2019 PSUI Customer Gen'!H989</f>
        <v>1553.2639999999999</v>
      </c>
      <c r="I989" s="78">
        <f>'2019 PSUI Customer Load'!I989+'2019 PSUI Customer Gen'!I989</f>
        <v>1726.598</v>
      </c>
      <c r="J989" s="78">
        <f>'2019 PSUI Customer Load'!J989+'2019 PSUI Customer Gen'!J989</f>
        <v>1850.4950000000001</v>
      </c>
      <c r="K989" s="78">
        <f>'2019 PSUI Customer Load'!K989+'2019 PSUI Customer Gen'!K989</f>
        <v>2021.279</v>
      </c>
      <c r="L989" s="78">
        <f>'2019 PSUI Customer Load'!L989+'2019 PSUI Customer Gen'!L989</f>
        <v>2190.2339999999999</v>
      </c>
      <c r="M989" s="78">
        <f>'2019 PSUI Customer Load'!M989+'2019 PSUI Customer Gen'!M989</f>
        <v>2175.6179999999999</v>
      </c>
      <c r="N989" s="78">
        <f>'2019 PSUI Customer Load'!N989+'2019 PSUI Customer Gen'!N989</f>
        <v>2200.5119999999997</v>
      </c>
      <c r="O989" s="78">
        <f>'2019 PSUI Customer Load'!O989+'2019 PSUI Customer Gen'!O989</f>
        <v>2210.08</v>
      </c>
      <c r="P989" s="78">
        <f>'2019 PSUI Customer Load'!P989+'2019 PSUI Customer Gen'!P989</f>
        <v>2219.0129999999999</v>
      </c>
      <c r="Q989" s="78">
        <f>'2019 PSUI Customer Load'!Q989+'2019 PSUI Customer Gen'!Q989</f>
        <v>2213.86</v>
      </c>
      <c r="R989" s="78">
        <f>'2019 PSUI Customer Load'!R989+'2019 PSUI Customer Gen'!R989</f>
        <v>2197.951</v>
      </c>
      <c r="S989" s="78">
        <f>'2019 PSUI Customer Load'!S989+'2019 PSUI Customer Gen'!S989</f>
        <v>2102.6729999999998</v>
      </c>
      <c r="T989" s="78">
        <f>'2019 PSUI Customer Load'!T989+'2019 PSUI Customer Gen'!T989</f>
        <v>2051.54</v>
      </c>
      <c r="U989" s="78">
        <f>'2019 PSUI Customer Load'!U989+'2019 PSUI Customer Gen'!U989</f>
        <v>1998.9740000000002</v>
      </c>
      <c r="V989" s="78">
        <f>'2019 PSUI Customer Load'!V989+'2019 PSUI Customer Gen'!V989</f>
        <v>1957.664</v>
      </c>
      <c r="W989" s="78">
        <f>'2019 PSUI Customer Load'!W989+'2019 PSUI Customer Gen'!W989</f>
        <v>1926.4370000000001</v>
      </c>
      <c r="X989" s="78">
        <f>'2019 PSUI Customer Load'!X989+'2019 PSUI Customer Gen'!X989</f>
        <v>1843.7450000000001</v>
      </c>
      <c r="Y989" s="78">
        <f>'2019 PSUI Customer Load'!Y989+'2019 PSUI Customer Gen'!Y989</f>
        <v>1794.5920000000001</v>
      </c>
      <c r="Z989" s="78">
        <f>'2019 PSUI Customer Load'!Z989+'2019 PSUI Customer Gen'!Z989</f>
        <v>1779.3249999999998</v>
      </c>
      <c r="AA989" s="86">
        <f t="shared" si="208"/>
        <v>2219.0129999999999</v>
      </c>
      <c r="AB989" s="77">
        <f t="shared" si="209"/>
        <v>2023</v>
      </c>
      <c r="AC989" s="76">
        <f t="shared" si="210"/>
        <v>7</v>
      </c>
      <c r="AD989" s="76" t="str">
        <f t="shared" si="211"/>
        <v/>
      </c>
      <c r="AE989" s="76" t="str">
        <f t="shared" si="212"/>
        <v/>
      </c>
      <c r="AF989" s="74">
        <f t="shared" si="213"/>
        <v>2219.0129999999999</v>
      </c>
      <c r="AG989" s="75" t="str">
        <f t="shared" si="214"/>
        <v>14:00</v>
      </c>
      <c r="AH989" s="74">
        <f t="shared" si="215"/>
        <v>47545.456999999988</v>
      </c>
      <c r="AI989" s="73" t="str">
        <f t="shared" si="216"/>
        <v/>
      </c>
      <c r="AJ989" s="73" t="str">
        <f t="shared" si="217"/>
        <v/>
      </c>
      <c r="AK989" s="73" t="str">
        <f t="shared" si="218"/>
        <v/>
      </c>
      <c r="AL989" s="72" t="str">
        <f t="shared" si="219"/>
        <v/>
      </c>
      <c r="AM989" s="71" t="str">
        <f t="shared" si="220"/>
        <v/>
      </c>
    </row>
    <row r="990" spans="2:39" ht="12.75" customHeight="1" thickBot="1">
      <c r="B990" s="79">
        <v>45122</v>
      </c>
      <c r="C990" s="78">
        <f>'2019 PSUI Customer Load'!C990+'2019 PSUI Customer Gen'!C990</f>
        <v>1755.2809999999999</v>
      </c>
      <c r="D990" s="78">
        <f>'2019 PSUI Customer Load'!D990+'2019 PSUI Customer Gen'!D990</f>
        <v>1755.45</v>
      </c>
      <c r="E990" s="78">
        <f>'2019 PSUI Customer Load'!E990+'2019 PSUI Customer Gen'!E990</f>
        <v>1766.232</v>
      </c>
      <c r="F990" s="78">
        <f>'2019 PSUI Customer Load'!F990+'2019 PSUI Customer Gen'!F990</f>
        <v>1763.8409999999999</v>
      </c>
      <c r="G990" s="78">
        <f>'2019 PSUI Customer Load'!G990+'2019 PSUI Customer Gen'!G990</f>
        <v>1784.5239999999999</v>
      </c>
      <c r="H990" s="78">
        <f>'2019 PSUI Customer Load'!H990+'2019 PSUI Customer Gen'!H990</f>
        <v>1833.6489999999999</v>
      </c>
      <c r="I990" s="78">
        <f>'2019 PSUI Customer Load'!I990+'2019 PSUI Customer Gen'!I990</f>
        <v>1918.5349999999999</v>
      </c>
      <c r="J990" s="78">
        <f>'2019 PSUI Customer Load'!J990+'2019 PSUI Customer Gen'!J990</f>
        <v>1972.489</v>
      </c>
      <c r="K990" s="78">
        <f>'2019 PSUI Customer Load'!K990+'2019 PSUI Customer Gen'!K990</f>
        <v>2059.1130000000003</v>
      </c>
      <c r="L990" s="78">
        <f>'2019 PSUI Customer Load'!L990+'2019 PSUI Customer Gen'!L990</f>
        <v>2101.2550000000001</v>
      </c>
      <c r="M990" s="78">
        <f>'2019 PSUI Customer Load'!M990+'2019 PSUI Customer Gen'!M990</f>
        <v>2126.5239999999999</v>
      </c>
      <c r="N990" s="78">
        <f>'2019 PSUI Customer Load'!N990+'2019 PSUI Customer Gen'!N990</f>
        <v>2137.8510000000001</v>
      </c>
      <c r="O990" s="78">
        <f>'2019 PSUI Customer Load'!O990+'2019 PSUI Customer Gen'!O990</f>
        <v>2116.8429999999998</v>
      </c>
      <c r="P990" s="78">
        <f>'2019 PSUI Customer Load'!P990+'2019 PSUI Customer Gen'!P990</f>
        <v>2138.0700000000002</v>
      </c>
      <c r="Q990" s="78">
        <f>'2019 PSUI Customer Load'!Q990+'2019 PSUI Customer Gen'!Q990</f>
        <v>2148.7069999999999</v>
      </c>
      <c r="R990" s="78">
        <f>'2019 PSUI Customer Load'!R990+'2019 PSUI Customer Gen'!R990</f>
        <v>2099.5640000000003</v>
      </c>
      <c r="S990" s="78">
        <f>'2019 PSUI Customer Load'!S990+'2019 PSUI Customer Gen'!S990</f>
        <v>2018.367</v>
      </c>
      <c r="T990" s="78">
        <f>'2019 PSUI Customer Load'!T990+'2019 PSUI Customer Gen'!T990</f>
        <v>2001.1210000000001</v>
      </c>
      <c r="U990" s="78">
        <f>'2019 PSUI Customer Load'!U990+'2019 PSUI Customer Gen'!U990</f>
        <v>1956.133</v>
      </c>
      <c r="V990" s="78">
        <f>'2019 PSUI Customer Load'!V990+'2019 PSUI Customer Gen'!V990</f>
        <v>1907.845</v>
      </c>
      <c r="W990" s="78">
        <f>'2019 PSUI Customer Load'!W990+'2019 PSUI Customer Gen'!W990</f>
        <v>1966.69</v>
      </c>
      <c r="X990" s="78">
        <f>'2019 PSUI Customer Load'!X990+'2019 PSUI Customer Gen'!X990</f>
        <v>1953.0070000000001</v>
      </c>
      <c r="Y990" s="78">
        <f>'2019 PSUI Customer Load'!Y990+'2019 PSUI Customer Gen'!Y990</f>
        <v>1913.4929999999999</v>
      </c>
      <c r="Z990" s="78">
        <f>'2019 PSUI Customer Load'!Z990+'2019 PSUI Customer Gen'!Z990</f>
        <v>1907.9259999999999</v>
      </c>
      <c r="AA990" s="86">
        <f t="shared" si="208"/>
        <v>2148.7069999999999</v>
      </c>
      <c r="AB990" s="77">
        <f t="shared" si="209"/>
        <v>2023</v>
      </c>
      <c r="AC990" s="76">
        <f t="shared" si="210"/>
        <v>7</v>
      </c>
      <c r="AD990" s="76" t="str">
        <f t="shared" si="211"/>
        <v/>
      </c>
      <c r="AE990" s="76" t="str">
        <f t="shared" si="212"/>
        <v/>
      </c>
      <c r="AF990" s="74">
        <f t="shared" si="213"/>
        <v>2148.7069999999999</v>
      </c>
      <c r="AG990" s="75" t="str">
        <f t="shared" si="214"/>
        <v>15:00</v>
      </c>
      <c r="AH990" s="74">
        <f t="shared" si="215"/>
        <v>49251.217000000004</v>
      </c>
      <c r="AI990" s="73" t="str">
        <f t="shared" si="216"/>
        <v/>
      </c>
      <c r="AJ990" s="73" t="str">
        <f t="shared" si="217"/>
        <v/>
      </c>
      <c r="AK990" s="73" t="str">
        <f t="shared" si="218"/>
        <v/>
      </c>
      <c r="AL990" s="72" t="str">
        <f t="shared" si="219"/>
        <v/>
      </c>
      <c r="AM990" s="71" t="str">
        <f t="shared" si="220"/>
        <v/>
      </c>
    </row>
    <row r="991" spans="2:39" ht="12.75" customHeight="1" thickBot="1">
      <c r="B991" s="79">
        <v>45123</v>
      </c>
      <c r="C991" s="78">
        <f>'2019 PSUI Customer Load'!C991+'2019 PSUI Customer Gen'!C991</f>
        <v>1886.654</v>
      </c>
      <c r="D991" s="78">
        <f>'2019 PSUI Customer Load'!D991+'2019 PSUI Customer Gen'!D991</f>
        <v>1878.6960000000001</v>
      </c>
      <c r="E991" s="78">
        <f>'2019 PSUI Customer Load'!E991+'2019 PSUI Customer Gen'!E991</f>
        <v>1847.3069999999998</v>
      </c>
      <c r="F991" s="78">
        <f>'2019 PSUI Customer Load'!F991+'2019 PSUI Customer Gen'!F991</f>
        <v>1854.6869999999999</v>
      </c>
      <c r="G991" s="78">
        <f>'2019 PSUI Customer Load'!G991+'2019 PSUI Customer Gen'!G991</f>
        <v>1856.4679999999998</v>
      </c>
      <c r="H991" s="78">
        <f>'2019 PSUI Customer Load'!H991+'2019 PSUI Customer Gen'!H991</f>
        <v>1880.3579999999999</v>
      </c>
      <c r="I991" s="78">
        <f>'2019 PSUI Customer Load'!I991+'2019 PSUI Customer Gen'!I991</f>
        <v>1943.9679999999998</v>
      </c>
      <c r="J991" s="78">
        <f>'2019 PSUI Customer Load'!J991+'2019 PSUI Customer Gen'!J991</f>
        <v>2007.627</v>
      </c>
      <c r="K991" s="78">
        <f>'2019 PSUI Customer Load'!K991+'2019 PSUI Customer Gen'!K991</f>
        <v>2040.71</v>
      </c>
      <c r="L991" s="78">
        <f>'2019 PSUI Customer Load'!L991+'2019 PSUI Customer Gen'!L991</f>
        <v>2072.4369999999999</v>
      </c>
      <c r="M991" s="78">
        <f>'2019 PSUI Customer Load'!M991+'2019 PSUI Customer Gen'!M991</f>
        <v>2094.8829999999998</v>
      </c>
      <c r="N991" s="78">
        <f>'2019 PSUI Customer Load'!N991+'2019 PSUI Customer Gen'!N991</f>
        <v>2113.6170000000002</v>
      </c>
      <c r="O991" s="78">
        <f>'2019 PSUI Customer Load'!O991+'2019 PSUI Customer Gen'!O991</f>
        <v>2143.4659999999999</v>
      </c>
      <c r="P991" s="78">
        <f>'2019 PSUI Customer Load'!P991+'2019 PSUI Customer Gen'!P991</f>
        <v>2150.0970000000002</v>
      </c>
      <c r="Q991" s="78">
        <f>'2019 PSUI Customer Load'!Q991+'2019 PSUI Customer Gen'!Q991</f>
        <v>2131.6559999999999</v>
      </c>
      <c r="R991" s="78">
        <f>'2019 PSUI Customer Load'!R991+'2019 PSUI Customer Gen'!R991</f>
        <v>2106.5889999999999</v>
      </c>
      <c r="S991" s="78">
        <f>'2019 PSUI Customer Load'!S991+'2019 PSUI Customer Gen'!S991</f>
        <v>2062.5920000000001</v>
      </c>
      <c r="T991" s="78">
        <f>'2019 PSUI Customer Load'!T991+'2019 PSUI Customer Gen'!T991</f>
        <v>2043.442</v>
      </c>
      <c r="U991" s="78">
        <f>'2019 PSUI Customer Load'!U991+'2019 PSUI Customer Gen'!U991</f>
        <v>2024.4490000000001</v>
      </c>
      <c r="V991" s="78">
        <f>'2019 PSUI Customer Load'!V991+'2019 PSUI Customer Gen'!V991</f>
        <v>1977.7370000000001</v>
      </c>
      <c r="W991" s="78">
        <f>'2019 PSUI Customer Load'!W991+'2019 PSUI Customer Gen'!W991</f>
        <v>1916.73</v>
      </c>
      <c r="X991" s="78">
        <f>'2019 PSUI Customer Load'!X991+'2019 PSUI Customer Gen'!X991</f>
        <v>1890.5330000000001</v>
      </c>
      <c r="Y991" s="78">
        <f>'2019 PSUI Customer Load'!Y991+'2019 PSUI Customer Gen'!Y991</f>
        <v>1853.662</v>
      </c>
      <c r="Z991" s="78">
        <f>'2019 PSUI Customer Load'!Z991+'2019 PSUI Customer Gen'!Z991</f>
        <v>1816.9960000000001</v>
      </c>
      <c r="AA991" s="86">
        <f t="shared" si="208"/>
        <v>2150.0970000000002</v>
      </c>
      <c r="AB991" s="77">
        <f t="shared" si="209"/>
        <v>2023</v>
      </c>
      <c r="AC991" s="76">
        <f t="shared" si="210"/>
        <v>7</v>
      </c>
      <c r="AD991" s="76" t="str">
        <f t="shared" si="211"/>
        <v/>
      </c>
      <c r="AE991" s="76" t="str">
        <f t="shared" si="212"/>
        <v/>
      </c>
      <c r="AF991" s="74">
        <f t="shared" si="213"/>
        <v>2150.0970000000002</v>
      </c>
      <c r="AG991" s="75" t="str">
        <f t="shared" si="214"/>
        <v>14:00</v>
      </c>
      <c r="AH991" s="74">
        <f t="shared" si="215"/>
        <v>49745.458000000006</v>
      </c>
      <c r="AI991" s="73" t="str">
        <f t="shared" si="216"/>
        <v/>
      </c>
      <c r="AJ991" s="73" t="str">
        <f t="shared" si="217"/>
        <v/>
      </c>
      <c r="AK991" s="73" t="str">
        <f t="shared" si="218"/>
        <v/>
      </c>
      <c r="AL991" s="72" t="str">
        <f t="shared" si="219"/>
        <v/>
      </c>
      <c r="AM991" s="71" t="str">
        <f t="shared" si="220"/>
        <v/>
      </c>
    </row>
    <row r="992" spans="2:39" ht="12.75" customHeight="1" thickBot="1">
      <c r="B992" s="79">
        <v>45124</v>
      </c>
      <c r="C992" s="78">
        <f>'2019 PSUI Customer Load'!C992+'2019 PSUI Customer Gen'!C992</f>
        <v>1787.739</v>
      </c>
      <c r="D992" s="78">
        <f>'2019 PSUI Customer Load'!D992+'2019 PSUI Customer Gen'!D992</f>
        <v>1762.4080000000001</v>
      </c>
      <c r="E992" s="78">
        <f>'2019 PSUI Customer Load'!E992+'2019 PSUI Customer Gen'!E992</f>
        <v>1748.934</v>
      </c>
      <c r="F992" s="78">
        <f>'2019 PSUI Customer Load'!F992+'2019 PSUI Customer Gen'!F992</f>
        <v>1740.9059999999999</v>
      </c>
      <c r="G992" s="78">
        <f>'2019 PSUI Customer Load'!G992+'2019 PSUI Customer Gen'!G992</f>
        <v>1740.5520000000001</v>
      </c>
      <c r="H992" s="78">
        <f>'2019 PSUI Customer Load'!H992+'2019 PSUI Customer Gen'!H992</f>
        <v>1748.8220000000001</v>
      </c>
      <c r="I992" s="78">
        <f>'2019 PSUI Customer Load'!I992+'2019 PSUI Customer Gen'!I992</f>
        <v>1892.7</v>
      </c>
      <c r="J992" s="78">
        <f>'2019 PSUI Customer Load'!J992+'2019 PSUI Customer Gen'!J992</f>
        <v>1947.5650000000001</v>
      </c>
      <c r="K992" s="78">
        <f>'2019 PSUI Customer Load'!K992+'2019 PSUI Customer Gen'!K992</f>
        <v>2045.6640000000002</v>
      </c>
      <c r="L992" s="78">
        <f>'2019 PSUI Customer Load'!L992+'2019 PSUI Customer Gen'!L992</f>
        <v>2114.1369999999997</v>
      </c>
      <c r="M992" s="78">
        <f>'2019 PSUI Customer Load'!M992+'2019 PSUI Customer Gen'!M992</f>
        <v>2172.3689999999997</v>
      </c>
      <c r="N992" s="78">
        <f>'2019 PSUI Customer Load'!N992+'2019 PSUI Customer Gen'!N992</f>
        <v>2154.21</v>
      </c>
      <c r="O992" s="78">
        <f>'2019 PSUI Customer Load'!O992+'2019 PSUI Customer Gen'!O992</f>
        <v>2183.9839999999999</v>
      </c>
      <c r="P992" s="78">
        <f>'2019 PSUI Customer Load'!P992+'2019 PSUI Customer Gen'!P992</f>
        <v>2213.2739999999999</v>
      </c>
      <c r="Q992" s="78">
        <f>'2019 PSUI Customer Load'!Q992+'2019 PSUI Customer Gen'!Q992</f>
        <v>2187.0050000000001</v>
      </c>
      <c r="R992" s="78">
        <f>'2019 PSUI Customer Load'!R992+'2019 PSUI Customer Gen'!R992</f>
        <v>2169.34</v>
      </c>
      <c r="S992" s="78">
        <f>'2019 PSUI Customer Load'!S992+'2019 PSUI Customer Gen'!S992</f>
        <v>2126.5650000000001</v>
      </c>
      <c r="T992" s="78">
        <f>'2019 PSUI Customer Load'!T992+'2019 PSUI Customer Gen'!T992</f>
        <v>2064.3620000000001</v>
      </c>
      <c r="U992" s="78">
        <f>'2019 PSUI Customer Load'!U992+'2019 PSUI Customer Gen'!U992</f>
        <v>2020.1179999999999</v>
      </c>
      <c r="V992" s="78">
        <f>'2019 PSUI Customer Load'!V992+'2019 PSUI Customer Gen'!V992</f>
        <v>1578.9650000000001</v>
      </c>
      <c r="W992" s="78">
        <f>'2019 PSUI Customer Load'!W992+'2019 PSUI Customer Gen'!W992</f>
        <v>1974.6440000000002</v>
      </c>
      <c r="X992" s="78">
        <f>'2019 PSUI Customer Load'!X992+'2019 PSUI Customer Gen'!X992</f>
        <v>1837.6569999999999</v>
      </c>
      <c r="Y992" s="78">
        <f>'2019 PSUI Customer Load'!Y992+'2019 PSUI Customer Gen'!Y992</f>
        <v>1768.5730000000001</v>
      </c>
      <c r="Z992" s="78">
        <f>'2019 PSUI Customer Load'!Z992+'2019 PSUI Customer Gen'!Z992</f>
        <v>1771.048</v>
      </c>
      <c r="AA992" s="86">
        <f t="shared" si="208"/>
        <v>2213.2739999999999</v>
      </c>
      <c r="AB992" s="77">
        <f t="shared" si="209"/>
        <v>2023</v>
      </c>
      <c r="AC992" s="76">
        <f t="shared" si="210"/>
        <v>7</v>
      </c>
      <c r="AD992" s="76" t="str">
        <f t="shared" si="211"/>
        <v/>
      </c>
      <c r="AE992" s="76" t="str">
        <f t="shared" si="212"/>
        <v/>
      </c>
      <c r="AF992" s="74">
        <f t="shared" si="213"/>
        <v>2213.2739999999999</v>
      </c>
      <c r="AG992" s="75" t="str">
        <f t="shared" si="214"/>
        <v>14:00</v>
      </c>
      <c r="AH992" s="74">
        <f t="shared" si="215"/>
        <v>48964.815000000002</v>
      </c>
      <c r="AI992" s="73" t="str">
        <f t="shared" si="216"/>
        <v/>
      </c>
      <c r="AJ992" s="73" t="str">
        <f t="shared" si="217"/>
        <v/>
      </c>
      <c r="AK992" s="73" t="str">
        <f t="shared" si="218"/>
        <v/>
      </c>
      <c r="AL992" s="72" t="str">
        <f t="shared" si="219"/>
        <v/>
      </c>
      <c r="AM992" s="71" t="str">
        <f t="shared" si="220"/>
        <v/>
      </c>
    </row>
    <row r="993" spans="2:39" ht="12.75" customHeight="1" thickBot="1">
      <c r="B993" s="79">
        <v>45125</v>
      </c>
      <c r="C993" s="78">
        <f>'2019 PSUI Customer Load'!C993+'2019 PSUI Customer Gen'!C993</f>
        <v>1536.319</v>
      </c>
      <c r="D993" s="78">
        <f>'2019 PSUI Customer Load'!D993+'2019 PSUI Customer Gen'!D993</f>
        <v>1468.8739999999998</v>
      </c>
      <c r="E993" s="78">
        <f>'2019 PSUI Customer Load'!E993+'2019 PSUI Customer Gen'!E993</f>
        <v>1474.579</v>
      </c>
      <c r="F993" s="78">
        <f>'2019 PSUI Customer Load'!F993+'2019 PSUI Customer Gen'!F993</f>
        <v>1473.5159999999998</v>
      </c>
      <c r="G993" s="78">
        <f>'2019 PSUI Customer Load'!G993+'2019 PSUI Customer Gen'!G993</f>
        <v>1490.4069999999999</v>
      </c>
      <c r="H993" s="78">
        <f>'2019 PSUI Customer Load'!H993+'2019 PSUI Customer Gen'!H993</f>
        <v>1527.8600000000001</v>
      </c>
      <c r="I993" s="78">
        <f>'2019 PSUI Customer Load'!I993+'2019 PSUI Customer Gen'!I993</f>
        <v>2014.711</v>
      </c>
      <c r="J993" s="78">
        <f>'2019 PSUI Customer Load'!J993+'2019 PSUI Customer Gen'!J993</f>
        <v>2120.683</v>
      </c>
      <c r="K993" s="78">
        <f>'2019 PSUI Customer Load'!K993+'2019 PSUI Customer Gen'!K993</f>
        <v>2102.4560000000001</v>
      </c>
      <c r="L993" s="78">
        <f>'2019 PSUI Customer Load'!L993+'2019 PSUI Customer Gen'!L993</f>
        <v>2140.7060000000001</v>
      </c>
      <c r="M993" s="78">
        <f>'2019 PSUI Customer Load'!M993+'2019 PSUI Customer Gen'!M993</f>
        <v>2156.5369999999998</v>
      </c>
      <c r="N993" s="78">
        <f>'2019 PSUI Customer Load'!N993+'2019 PSUI Customer Gen'!N993</f>
        <v>2127.3720000000003</v>
      </c>
      <c r="O993" s="78">
        <f>'2019 PSUI Customer Load'!O993+'2019 PSUI Customer Gen'!O993</f>
        <v>2123.808</v>
      </c>
      <c r="P993" s="78">
        <f>'2019 PSUI Customer Load'!P993+'2019 PSUI Customer Gen'!P993</f>
        <v>2012.0630000000001</v>
      </c>
      <c r="Q993" s="78">
        <f>'2019 PSUI Customer Load'!Q993+'2019 PSUI Customer Gen'!Q993</f>
        <v>2108.683</v>
      </c>
      <c r="R993" s="78">
        <f>'2019 PSUI Customer Load'!R993+'2019 PSUI Customer Gen'!R993</f>
        <v>2048.29</v>
      </c>
      <c r="S993" s="78">
        <f>'2019 PSUI Customer Load'!S993+'2019 PSUI Customer Gen'!S993</f>
        <v>1963.355</v>
      </c>
      <c r="T993" s="78">
        <f>'2019 PSUI Customer Load'!T993+'2019 PSUI Customer Gen'!T993</f>
        <v>1908.635</v>
      </c>
      <c r="U993" s="78">
        <f>'2019 PSUI Customer Load'!U993+'2019 PSUI Customer Gen'!U993</f>
        <v>1862.8440000000001</v>
      </c>
      <c r="V993" s="78">
        <f>'2019 PSUI Customer Load'!V993+'2019 PSUI Customer Gen'!V993</f>
        <v>1847.5260000000001</v>
      </c>
      <c r="W993" s="78">
        <f>'2019 PSUI Customer Load'!W993+'2019 PSUI Customer Gen'!W993</f>
        <v>1811.1699999999998</v>
      </c>
      <c r="X993" s="78">
        <f>'2019 PSUI Customer Load'!X993+'2019 PSUI Customer Gen'!X993</f>
        <v>1745.4290000000001</v>
      </c>
      <c r="Y993" s="78">
        <f>'2019 PSUI Customer Load'!Y993+'2019 PSUI Customer Gen'!Y993</f>
        <v>1710.4740000000002</v>
      </c>
      <c r="Z993" s="78">
        <f>'2019 PSUI Customer Load'!Z993+'2019 PSUI Customer Gen'!Z993</f>
        <v>1679.684</v>
      </c>
      <c r="AA993" s="86">
        <f t="shared" si="208"/>
        <v>2156.5369999999998</v>
      </c>
      <c r="AB993" s="77">
        <f t="shared" si="209"/>
        <v>2023</v>
      </c>
      <c r="AC993" s="76">
        <f t="shared" si="210"/>
        <v>7</v>
      </c>
      <c r="AD993" s="76" t="str">
        <f t="shared" si="211"/>
        <v/>
      </c>
      <c r="AE993" s="76" t="str">
        <f t="shared" si="212"/>
        <v/>
      </c>
      <c r="AF993" s="74">
        <f t="shared" si="213"/>
        <v>2156.5369999999998</v>
      </c>
      <c r="AG993" s="75" t="str">
        <f t="shared" si="214"/>
        <v>11:00</v>
      </c>
      <c r="AH993" s="74">
        <f t="shared" si="215"/>
        <v>46612.518000000004</v>
      </c>
      <c r="AI993" s="73" t="str">
        <f t="shared" si="216"/>
        <v/>
      </c>
      <c r="AJ993" s="73" t="str">
        <f t="shared" si="217"/>
        <v/>
      </c>
      <c r="AK993" s="73" t="str">
        <f t="shared" si="218"/>
        <v/>
      </c>
      <c r="AL993" s="72" t="str">
        <f t="shared" si="219"/>
        <v/>
      </c>
      <c r="AM993" s="71" t="str">
        <f t="shared" si="220"/>
        <v/>
      </c>
    </row>
    <row r="994" spans="2:39" ht="12.75" customHeight="1" thickBot="1">
      <c r="B994" s="79">
        <v>45126</v>
      </c>
      <c r="C994" s="78">
        <f>'2019 PSUI Customer Load'!C994+'2019 PSUI Customer Gen'!C994</f>
        <v>1653.9370000000001</v>
      </c>
      <c r="D994" s="78">
        <f>'2019 PSUI Customer Load'!D994+'2019 PSUI Customer Gen'!D994</f>
        <v>1625.8690000000001</v>
      </c>
      <c r="E994" s="78">
        <f>'2019 PSUI Customer Load'!E994+'2019 PSUI Customer Gen'!E994</f>
        <v>1582.319</v>
      </c>
      <c r="F994" s="78">
        <f>'2019 PSUI Customer Load'!F994+'2019 PSUI Customer Gen'!F994</f>
        <v>1526.0140000000001</v>
      </c>
      <c r="G994" s="78">
        <f>'2019 PSUI Customer Load'!G994+'2019 PSUI Customer Gen'!G994</f>
        <v>1518.3019999999999</v>
      </c>
      <c r="H994" s="78">
        <f>'2019 PSUI Customer Load'!H994+'2019 PSUI Customer Gen'!H994</f>
        <v>1587.402</v>
      </c>
      <c r="I994" s="78">
        <f>'2019 PSUI Customer Load'!I994+'2019 PSUI Customer Gen'!I994</f>
        <v>1772.3140000000001</v>
      </c>
      <c r="J994" s="78">
        <f>'2019 PSUI Customer Load'!J994+'2019 PSUI Customer Gen'!J994</f>
        <v>1873.2270000000001</v>
      </c>
      <c r="K994" s="78">
        <f>'2019 PSUI Customer Load'!K994+'2019 PSUI Customer Gen'!K994</f>
        <v>1949.0430000000001</v>
      </c>
      <c r="L994" s="78">
        <f>'2019 PSUI Customer Load'!L994+'2019 PSUI Customer Gen'!L994</f>
        <v>2007.9569999999999</v>
      </c>
      <c r="M994" s="78">
        <f>'2019 PSUI Customer Load'!M994+'2019 PSUI Customer Gen'!M994</f>
        <v>2045.3539999999998</v>
      </c>
      <c r="N994" s="78">
        <f>'2019 PSUI Customer Load'!N994+'2019 PSUI Customer Gen'!N994</f>
        <v>2132.674</v>
      </c>
      <c r="O994" s="78">
        <f>'2019 PSUI Customer Load'!O994+'2019 PSUI Customer Gen'!O994</f>
        <v>2113.8760000000002</v>
      </c>
      <c r="P994" s="78">
        <f>'2019 PSUI Customer Load'!P994+'2019 PSUI Customer Gen'!P994</f>
        <v>2116.9970000000003</v>
      </c>
      <c r="Q994" s="78">
        <f>'2019 PSUI Customer Load'!Q994+'2019 PSUI Customer Gen'!Q994</f>
        <v>2135.7150000000001</v>
      </c>
      <c r="R994" s="78">
        <f>'2019 PSUI Customer Load'!R994+'2019 PSUI Customer Gen'!R994</f>
        <v>2093.6390000000001</v>
      </c>
      <c r="S994" s="78">
        <f>'2019 PSUI Customer Load'!S994+'2019 PSUI Customer Gen'!S994</f>
        <v>2015.0840000000001</v>
      </c>
      <c r="T994" s="78">
        <f>'2019 PSUI Customer Load'!T994+'2019 PSUI Customer Gen'!T994</f>
        <v>1988.172</v>
      </c>
      <c r="U994" s="78">
        <f>'2019 PSUI Customer Load'!U994+'2019 PSUI Customer Gen'!U994</f>
        <v>1959.384</v>
      </c>
      <c r="V994" s="78">
        <f>'2019 PSUI Customer Load'!V994+'2019 PSUI Customer Gen'!V994</f>
        <v>1935.8869999999999</v>
      </c>
      <c r="W994" s="78">
        <f>'2019 PSUI Customer Load'!W994+'2019 PSUI Customer Gen'!W994</f>
        <v>1920.9939999999999</v>
      </c>
      <c r="X994" s="78">
        <f>'2019 PSUI Customer Load'!X994+'2019 PSUI Customer Gen'!X994</f>
        <v>1881.0149999999999</v>
      </c>
      <c r="Y994" s="78">
        <f>'2019 PSUI Customer Load'!Y994+'2019 PSUI Customer Gen'!Y994</f>
        <v>1760.23</v>
      </c>
      <c r="Z994" s="78">
        <f>'2019 PSUI Customer Load'!Z994+'2019 PSUI Customer Gen'!Z994</f>
        <v>1764.527</v>
      </c>
      <c r="AA994" s="86">
        <f t="shared" si="208"/>
        <v>2135.7150000000001</v>
      </c>
      <c r="AB994" s="77">
        <f t="shared" si="209"/>
        <v>2023</v>
      </c>
      <c r="AC994" s="76">
        <f t="shared" si="210"/>
        <v>7</v>
      </c>
      <c r="AD994" s="76" t="str">
        <f t="shared" si="211"/>
        <v/>
      </c>
      <c r="AE994" s="76" t="str">
        <f t="shared" si="212"/>
        <v/>
      </c>
      <c r="AF994" s="74">
        <f t="shared" si="213"/>
        <v>2135.7150000000001</v>
      </c>
      <c r="AG994" s="75" t="str">
        <f t="shared" si="214"/>
        <v>15:00</v>
      </c>
      <c r="AH994" s="74">
        <f t="shared" si="215"/>
        <v>47095.646999999997</v>
      </c>
      <c r="AI994" s="73" t="str">
        <f t="shared" si="216"/>
        <v/>
      </c>
      <c r="AJ994" s="73" t="str">
        <f t="shared" si="217"/>
        <v/>
      </c>
      <c r="AK994" s="73" t="str">
        <f t="shared" si="218"/>
        <v/>
      </c>
      <c r="AL994" s="72" t="str">
        <f t="shared" si="219"/>
        <v/>
      </c>
      <c r="AM994" s="71" t="str">
        <f t="shared" si="220"/>
        <v/>
      </c>
    </row>
    <row r="995" spans="2:39" ht="12.75" customHeight="1" thickBot="1">
      <c r="B995" s="79">
        <v>45127</v>
      </c>
      <c r="C995" s="78">
        <f>'2019 PSUI Customer Load'!C995+'2019 PSUI Customer Gen'!C995</f>
        <v>1760.2160000000001</v>
      </c>
      <c r="D995" s="78">
        <f>'2019 PSUI Customer Load'!D995+'2019 PSUI Customer Gen'!D995</f>
        <v>1746.088</v>
      </c>
      <c r="E995" s="78">
        <f>'2019 PSUI Customer Load'!E995+'2019 PSUI Customer Gen'!E995</f>
        <v>1762.703</v>
      </c>
      <c r="F995" s="78">
        <f>'2019 PSUI Customer Load'!F995+'2019 PSUI Customer Gen'!F995</f>
        <v>1661.3400000000001</v>
      </c>
      <c r="G995" s="78">
        <f>'2019 PSUI Customer Load'!G995+'2019 PSUI Customer Gen'!G995</f>
        <v>1521.35</v>
      </c>
      <c r="H995" s="78">
        <f>'2019 PSUI Customer Load'!H995+'2019 PSUI Customer Gen'!H995</f>
        <v>1521.818</v>
      </c>
      <c r="I995" s="78">
        <f>'2019 PSUI Customer Load'!I995+'2019 PSUI Customer Gen'!I995</f>
        <v>1647.076</v>
      </c>
      <c r="J995" s="78">
        <f>'2019 PSUI Customer Load'!J995+'2019 PSUI Customer Gen'!J995</f>
        <v>1708.2259999999999</v>
      </c>
      <c r="K995" s="78">
        <f>'2019 PSUI Customer Load'!K995+'2019 PSUI Customer Gen'!K995</f>
        <v>1972.452</v>
      </c>
      <c r="L995" s="78">
        <f>'2019 PSUI Customer Load'!L995+'2019 PSUI Customer Gen'!L995</f>
        <v>2109.1639999999998</v>
      </c>
      <c r="M995" s="78">
        <f>'2019 PSUI Customer Load'!M995+'2019 PSUI Customer Gen'!M995</f>
        <v>2174.7139999999999</v>
      </c>
      <c r="N995" s="78">
        <f>'2019 PSUI Customer Load'!N995+'2019 PSUI Customer Gen'!N995</f>
        <v>2219.7719999999999</v>
      </c>
      <c r="O995" s="78">
        <f>'2019 PSUI Customer Load'!O995+'2019 PSUI Customer Gen'!O995</f>
        <v>2270.652</v>
      </c>
      <c r="P995" s="78">
        <f>'2019 PSUI Customer Load'!P995+'2019 PSUI Customer Gen'!P995</f>
        <v>2320.6469999999999</v>
      </c>
      <c r="Q995" s="78">
        <f>'2019 PSUI Customer Load'!Q995+'2019 PSUI Customer Gen'!Q995</f>
        <v>2350.7599999999998</v>
      </c>
      <c r="R995" s="78">
        <f>'2019 PSUI Customer Load'!R995+'2019 PSUI Customer Gen'!R995</f>
        <v>2302.0889999999999</v>
      </c>
      <c r="S995" s="78">
        <f>'2019 PSUI Customer Load'!S995+'2019 PSUI Customer Gen'!S995</f>
        <v>2229.7950000000001</v>
      </c>
      <c r="T995" s="78">
        <f>'2019 PSUI Customer Load'!T995+'2019 PSUI Customer Gen'!T995</f>
        <v>2060.1710000000003</v>
      </c>
      <c r="U995" s="78">
        <f>'2019 PSUI Customer Load'!U995+'2019 PSUI Customer Gen'!U995</f>
        <v>1930.1490000000001</v>
      </c>
      <c r="V995" s="78">
        <f>'2019 PSUI Customer Load'!V995+'2019 PSUI Customer Gen'!V995</f>
        <v>1689.1659999999999</v>
      </c>
      <c r="W995" s="78">
        <f>'2019 PSUI Customer Load'!W995+'2019 PSUI Customer Gen'!W995</f>
        <v>1846.806</v>
      </c>
      <c r="X995" s="78">
        <f>'2019 PSUI Customer Load'!X995+'2019 PSUI Customer Gen'!X995</f>
        <v>1828.1439999999998</v>
      </c>
      <c r="Y995" s="78">
        <f>'2019 PSUI Customer Load'!Y995+'2019 PSUI Customer Gen'!Y995</f>
        <v>1768.1990000000001</v>
      </c>
      <c r="Z995" s="78">
        <f>'2019 PSUI Customer Load'!Z995+'2019 PSUI Customer Gen'!Z995</f>
        <v>1702.739</v>
      </c>
      <c r="AA995" s="86">
        <f t="shared" si="208"/>
        <v>2350.7599999999998</v>
      </c>
      <c r="AB995" s="77">
        <f t="shared" si="209"/>
        <v>2023</v>
      </c>
      <c r="AC995" s="76">
        <f t="shared" si="210"/>
        <v>7</v>
      </c>
      <c r="AD995" s="76" t="str">
        <f t="shared" si="211"/>
        <v/>
      </c>
      <c r="AE995" s="76" t="str">
        <f t="shared" si="212"/>
        <v/>
      </c>
      <c r="AF995" s="74">
        <f t="shared" si="213"/>
        <v>2350.7599999999998</v>
      </c>
      <c r="AG995" s="75" t="str">
        <f t="shared" si="214"/>
        <v>15:00</v>
      </c>
      <c r="AH995" s="74">
        <f t="shared" si="215"/>
        <v>48454.995999999999</v>
      </c>
      <c r="AI995" s="73" t="str">
        <f t="shared" si="216"/>
        <v/>
      </c>
      <c r="AJ995" s="73" t="str">
        <f t="shared" si="217"/>
        <v/>
      </c>
      <c r="AK995" s="73" t="str">
        <f t="shared" si="218"/>
        <v/>
      </c>
      <c r="AL995" s="72" t="str">
        <f t="shared" si="219"/>
        <v/>
      </c>
      <c r="AM995" s="71" t="str">
        <f t="shared" si="220"/>
        <v/>
      </c>
    </row>
    <row r="996" spans="2:39" ht="12.75" customHeight="1" thickBot="1">
      <c r="B996" s="79">
        <v>45128</v>
      </c>
      <c r="C996" s="78">
        <f>'2019 PSUI Customer Load'!C996+'2019 PSUI Customer Gen'!C996</f>
        <v>1702.96</v>
      </c>
      <c r="D996" s="78">
        <f>'2019 PSUI Customer Load'!D996+'2019 PSUI Customer Gen'!D996</f>
        <v>1712.502</v>
      </c>
      <c r="E996" s="78">
        <f>'2019 PSUI Customer Load'!E996+'2019 PSUI Customer Gen'!E996</f>
        <v>1712.3229999999999</v>
      </c>
      <c r="F996" s="78">
        <f>'2019 PSUI Customer Load'!F996+'2019 PSUI Customer Gen'!F996</f>
        <v>1719.7180000000001</v>
      </c>
      <c r="G996" s="78">
        <f>'2019 PSUI Customer Load'!G996+'2019 PSUI Customer Gen'!G996</f>
        <v>1759.992</v>
      </c>
      <c r="H996" s="78">
        <f>'2019 PSUI Customer Load'!H996+'2019 PSUI Customer Gen'!H996</f>
        <v>1814.3389999999999</v>
      </c>
      <c r="I996" s="78">
        <f>'2019 PSUI Customer Load'!I996+'2019 PSUI Customer Gen'!I996</f>
        <v>1909.019</v>
      </c>
      <c r="J996" s="78">
        <f>'2019 PSUI Customer Load'!J996+'2019 PSUI Customer Gen'!J996</f>
        <v>1966.798</v>
      </c>
      <c r="K996" s="78">
        <f>'2019 PSUI Customer Load'!K996+'2019 PSUI Customer Gen'!K996</f>
        <v>1973.1640000000002</v>
      </c>
      <c r="L996" s="78">
        <f>'2019 PSUI Customer Load'!L996+'2019 PSUI Customer Gen'!L996</f>
        <v>2013.9190000000001</v>
      </c>
      <c r="M996" s="78">
        <f>'2019 PSUI Customer Load'!M996+'2019 PSUI Customer Gen'!M996</f>
        <v>2056.9250000000002</v>
      </c>
      <c r="N996" s="78">
        <f>'2019 PSUI Customer Load'!N996+'2019 PSUI Customer Gen'!N996</f>
        <v>2037.721</v>
      </c>
      <c r="O996" s="78">
        <f>'2019 PSUI Customer Load'!O996+'2019 PSUI Customer Gen'!O996</f>
        <v>2035.83</v>
      </c>
      <c r="P996" s="78">
        <f>'2019 PSUI Customer Load'!P996+'2019 PSUI Customer Gen'!P996</f>
        <v>2031.222</v>
      </c>
      <c r="Q996" s="78">
        <f>'2019 PSUI Customer Load'!Q996+'2019 PSUI Customer Gen'!Q996</f>
        <v>2011.2260000000001</v>
      </c>
      <c r="R996" s="78">
        <f>'2019 PSUI Customer Load'!R996+'2019 PSUI Customer Gen'!R996</f>
        <v>1993.3239999999998</v>
      </c>
      <c r="S996" s="78">
        <f>'2019 PSUI Customer Load'!S996+'2019 PSUI Customer Gen'!S996</f>
        <v>1931.8539999999998</v>
      </c>
      <c r="T996" s="78">
        <f>'2019 PSUI Customer Load'!T996+'2019 PSUI Customer Gen'!T996</f>
        <v>1898.627</v>
      </c>
      <c r="U996" s="78">
        <f>'2019 PSUI Customer Load'!U996+'2019 PSUI Customer Gen'!U996</f>
        <v>1883.8150000000001</v>
      </c>
      <c r="V996" s="78">
        <f>'2019 PSUI Customer Load'!V996+'2019 PSUI Customer Gen'!V996</f>
        <v>1867.8360000000002</v>
      </c>
      <c r="W996" s="78">
        <f>'2019 PSUI Customer Load'!W996+'2019 PSUI Customer Gen'!W996</f>
        <v>1857.876</v>
      </c>
      <c r="X996" s="78">
        <f>'2019 PSUI Customer Load'!X996+'2019 PSUI Customer Gen'!X996</f>
        <v>1804.5160000000001</v>
      </c>
      <c r="Y996" s="78">
        <f>'2019 PSUI Customer Load'!Y996+'2019 PSUI Customer Gen'!Y996</f>
        <v>1742.9069999999999</v>
      </c>
      <c r="Z996" s="78">
        <f>'2019 PSUI Customer Load'!Z996+'2019 PSUI Customer Gen'!Z996</f>
        <v>1701.7850000000001</v>
      </c>
      <c r="AA996" s="86">
        <f t="shared" si="208"/>
        <v>2056.9250000000002</v>
      </c>
      <c r="AB996" s="77">
        <f t="shared" si="209"/>
        <v>2023</v>
      </c>
      <c r="AC996" s="76">
        <f t="shared" si="210"/>
        <v>7</v>
      </c>
      <c r="AD996" s="76" t="str">
        <f t="shared" si="211"/>
        <v/>
      </c>
      <c r="AE996" s="76" t="str">
        <f t="shared" si="212"/>
        <v/>
      </c>
      <c r="AF996" s="74">
        <f t="shared" si="213"/>
        <v>2056.9250000000002</v>
      </c>
      <c r="AG996" s="75" t="str">
        <f t="shared" si="214"/>
        <v>11:00</v>
      </c>
      <c r="AH996" s="74">
        <f t="shared" si="215"/>
        <v>47197.123000000007</v>
      </c>
      <c r="AI996" s="73" t="str">
        <f t="shared" si="216"/>
        <v/>
      </c>
      <c r="AJ996" s="73" t="str">
        <f t="shared" si="217"/>
        <v/>
      </c>
      <c r="AK996" s="73" t="str">
        <f t="shared" si="218"/>
        <v/>
      </c>
      <c r="AL996" s="72" t="str">
        <f t="shared" si="219"/>
        <v/>
      </c>
      <c r="AM996" s="71" t="str">
        <f t="shared" si="220"/>
        <v/>
      </c>
    </row>
    <row r="997" spans="2:39" ht="12.75" customHeight="1" thickBot="1">
      <c r="B997" s="79">
        <v>45129</v>
      </c>
      <c r="C997" s="78">
        <f>'2019 PSUI Customer Load'!C997+'2019 PSUI Customer Gen'!C997</f>
        <v>1671.3909999999998</v>
      </c>
      <c r="D997" s="78">
        <f>'2019 PSUI Customer Load'!D997+'2019 PSUI Customer Gen'!D997</f>
        <v>1660.5920000000001</v>
      </c>
      <c r="E997" s="78">
        <f>'2019 PSUI Customer Load'!E997+'2019 PSUI Customer Gen'!E997</f>
        <v>1623.895</v>
      </c>
      <c r="F997" s="78">
        <f>'2019 PSUI Customer Load'!F997+'2019 PSUI Customer Gen'!F997</f>
        <v>1601.3789999999999</v>
      </c>
      <c r="G997" s="78">
        <f>'2019 PSUI Customer Load'!G997+'2019 PSUI Customer Gen'!G997</f>
        <v>1590.453</v>
      </c>
      <c r="H997" s="78">
        <f>'2019 PSUI Customer Load'!H997+'2019 PSUI Customer Gen'!H997</f>
        <v>1601.586</v>
      </c>
      <c r="I997" s="78">
        <f>'2019 PSUI Customer Load'!I997+'2019 PSUI Customer Gen'!I997</f>
        <v>1723.15</v>
      </c>
      <c r="J997" s="78">
        <f>'2019 PSUI Customer Load'!J997+'2019 PSUI Customer Gen'!J997</f>
        <v>1792.8820000000001</v>
      </c>
      <c r="K997" s="78">
        <f>'2019 PSUI Customer Load'!K997+'2019 PSUI Customer Gen'!K997</f>
        <v>1810.1010000000001</v>
      </c>
      <c r="L997" s="78">
        <f>'2019 PSUI Customer Load'!L997+'2019 PSUI Customer Gen'!L997</f>
        <v>1837.7739999999999</v>
      </c>
      <c r="M997" s="78">
        <f>'2019 PSUI Customer Load'!M997+'2019 PSUI Customer Gen'!M997</f>
        <v>1905.7289999999998</v>
      </c>
      <c r="N997" s="78">
        <f>'2019 PSUI Customer Load'!N997+'2019 PSUI Customer Gen'!N997</f>
        <v>1894.702</v>
      </c>
      <c r="O997" s="78">
        <f>'2019 PSUI Customer Load'!O997+'2019 PSUI Customer Gen'!O997</f>
        <v>1925.701</v>
      </c>
      <c r="P997" s="78">
        <f>'2019 PSUI Customer Load'!P997+'2019 PSUI Customer Gen'!P997</f>
        <v>1924.915</v>
      </c>
      <c r="Q997" s="78">
        <f>'2019 PSUI Customer Load'!Q997+'2019 PSUI Customer Gen'!Q997</f>
        <v>1910.9560000000001</v>
      </c>
      <c r="R997" s="78">
        <f>'2019 PSUI Customer Load'!R997+'2019 PSUI Customer Gen'!R997</f>
        <v>1905.1979999999999</v>
      </c>
      <c r="S997" s="78">
        <f>'2019 PSUI Customer Load'!S997+'2019 PSUI Customer Gen'!S997</f>
        <v>1838.1390000000001</v>
      </c>
      <c r="T997" s="78">
        <f>'2019 PSUI Customer Load'!T997+'2019 PSUI Customer Gen'!T997</f>
        <v>1791.431</v>
      </c>
      <c r="U997" s="78">
        <f>'2019 PSUI Customer Load'!U997+'2019 PSUI Customer Gen'!U997</f>
        <v>1783.1030000000001</v>
      </c>
      <c r="V997" s="78">
        <f>'2019 PSUI Customer Load'!V997+'2019 PSUI Customer Gen'!V997</f>
        <v>1728.5409999999999</v>
      </c>
      <c r="W997" s="78">
        <f>'2019 PSUI Customer Load'!W997+'2019 PSUI Customer Gen'!W997</f>
        <v>1742.231</v>
      </c>
      <c r="X997" s="78">
        <f>'2019 PSUI Customer Load'!X997+'2019 PSUI Customer Gen'!X997</f>
        <v>1724.8520000000001</v>
      </c>
      <c r="Y997" s="78">
        <f>'2019 PSUI Customer Load'!Y997+'2019 PSUI Customer Gen'!Y997</f>
        <v>1680.636</v>
      </c>
      <c r="Z997" s="78">
        <f>'2019 PSUI Customer Load'!Z997+'2019 PSUI Customer Gen'!Z997</f>
        <v>1679.2070000000001</v>
      </c>
      <c r="AA997" s="86">
        <f t="shared" si="208"/>
        <v>1925.701</v>
      </c>
      <c r="AB997" s="77">
        <f t="shared" si="209"/>
        <v>2023</v>
      </c>
      <c r="AC997" s="76">
        <f t="shared" si="210"/>
        <v>7</v>
      </c>
      <c r="AD997" s="76" t="str">
        <f t="shared" si="211"/>
        <v/>
      </c>
      <c r="AE997" s="76" t="str">
        <f t="shared" si="212"/>
        <v/>
      </c>
      <c r="AF997" s="74">
        <f t="shared" si="213"/>
        <v>1925.701</v>
      </c>
      <c r="AG997" s="75" t="str">
        <f t="shared" si="214"/>
        <v>13:00</v>
      </c>
      <c r="AH997" s="74">
        <f t="shared" si="215"/>
        <v>44274.245000000003</v>
      </c>
      <c r="AI997" s="73" t="str">
        <f t="shared" si="216"/>
        <v/>
      </c>
      <c r="AJ997" s="73" t="str">
        <f t="shared" si="217"/>
        <v/>
      </c>
      <c r="AK997" s="73" t="str">
        <f t="shared" si="218"/>
        <v/>
      </c>
      <c r="AL997" s="72" t="str">
        <f t="shared" si="219"/>
        <v/>
      </c>
      <c r="AM997" s="71" t="str">
        <f t="shared" si="220"/>
        <v/>
      </c>
    </row>
    <row r="998" spans="2:39" ht="12.75" customHeight="1" thickBot="1">
      <c r="B998" s="79">
        <v>45130</v>
      </c>
      <c r="C998" s="78">
        <f>'2019 PSUI Customer Load'!C998+'2019 PSUI Customer Gen'!C998</f>
        <v>1672.962</v>
      </c>
      <c r="D998" s="78">
        <f>'2019 PSUI Customer Load'!D998+'2019 PSUI Customer Gen'!D998</f>
        <v>1647.1390000000001</v>
      </c>
      <c r="E998" s="78">
        <f>'2019 PSUI Customer Load'!E998+'2019 PSUI Customer Gen'!E998</f>
        <v>1634.442</v>
      </c>
      <c r="F998" s="78">
        <f>'2019 PSUI Customer Load'!F998+'2019 PSUI Customer Gen'!F998</f>
        <v>1627.915</v>
      </c>
      <c r="G998" s="78">
        <f>'2019 PSUI Customer Load'!G998+'2019 PSUI Customer Gen'!G998</f>
        <v>1615.87</v>
      </c>
      <c r="H998" s="78">
        <f>'2019 PSUI Customer Load'!H998+'2019 PSUI Customer Gen'!H998</f>
        <v>1618.0119999999999</v>
      </c>
      <c r="I998" s="78">
        <f>'2019 PSUI Customer Load'!I998+'2019 PSUI Customer Gen'!I998</f>
        <v>1743.3920000000001</v>
      </c>
      <c r="J998" s="78">
        <f>'2019 PSUI Customer Load'!J998+'2019 PSUI Customer Gen'!J998</f>
        <v>1837.893</v>
      </c>
      <c r="K998" s="78">
        <f>'2019 PSUI Customer Load'!K998+'2019 PSUI Customer Gen'!K998</f>
        <v>1891.0140000000001</v>
      </c>
      <c r="L998" s="78">
        <f>'2019 PSUI Customer Load'!L998+'2019 PSUI Customer Gen'!L998</f>
        <v>1972.1210000000001</v>
      </c>
      <c r="M998" s="78">
        <f>'2019 PSUI Customer Load'!M998+'2019 PSUI Customer Gen'!M998</f>
        <v>2032.2419999999997</v>
      </c>
      <c r="N998" s="78">
        <f>'2019 PSUI Customer Load'!N998+'2019 PSUI Customer Gen'!N998</f>
        <v>2010.4679999999998</v>
      </c>
      <c r="O998" s="78">
        <f>'2019 PSUI Customer Load'!O998+'2019 PSUI Customer Gen'!O998</f>
        <v>1997.27</v>
      </c>
      <c r="P998" s="78">
        <f>'2019 PSUI Customer Load'!P998+'2019 PSUI Customer Gen'!P998</f>
        <v>2019.5129999999999</v>
      </c>
      <c r="Q998" s="78">
        <f>'2019 PSUI Customer Load'!Q998+'2019 PSUI Customer Gen'!Q998</f>
        <v>2024.2750000000001</v>
      </c>
      <c r="R998" s="78">
        <f>'2019 PSUI Customer Load'!R998+'2019 PSUI Customer Gen'!R998</f>
        <v>2040.432</v>
      </c>
      <c r="S998" s="78">
        <f>'2019 PSUI Customer Load'!S998+'2019 PSUI Customer Gen'!S998</f>
        <v>1915.479</v>
      </c>
      <c r="T998" s="78">
        <f>'2019 PSUI Customer Load'!T998+'2019 PSUI Customer Gen'!T998</f>
        <v>1834.55</v>
      </c>
      <c r="U998" s="78">
        <f>'2019 PSUI Customer Load'!U998+'2019 PSUI Customer Gen'!U998</f>
        <v>1867.8989999999999</v>
      </c>
      <c r="V998" s="78">
        <f>'2019 PSUI Customer Load'!V998+'2019 PSUI Customer Gen'!V998</f>
        <v>1799.806</v>
      </c>
      <c r="W998" s="78">
        <f>'2019 PSUI Customer Load'!W998+'2019 PSUI Customer Gen'!W998</f>
        <v>1784.558</v>
      </c>
      <c r="X998" s="78">
        <f>'2019 PSUI Customer Load'!X998+'2019 PSUI Customer Gen'!X998</f>
        <v>1759.5319999999999</v>
      </c>
      <c r="Y998" s="78">
        <f>'2019 PSUI Customer Load'!Y998+'2019 PSUI Customer Gen'!Y998</f>
        <v>1734.932</v>
      </c>
      <c r="Z998" s="78">
        <f>'2019 PSUI Customer Load'!Z998+'2019 PSUI Customer Gen'!Z998</f>
        <v>1738.37</v>
      </c>
      <c r="AA998" s="86">
        <f t="shared" si="208"/>
        <v>2040.432</v>
      </c>
      <c r="AB998" s="77">
        <f t="shared" si="209"/>
        <v>2023</v>
      </c>
      <c r="AC998" s="76">
        <f t="shared" si="210"/>
        <v>7</v>
      </c>
      <c r="AD998" s="76" t="str">
        <f t="shared" si="211"/>
        <v/>
      </c>
      <c r="AE998" s="76" t="str">
        <f t="shared" si="212"/>
        <v/>
      </c>
      <c r="AF998" s="74">
        <f t="shared" si="213"/>
        <v>2040.432</v>
      </c>
      <c r="AG998" s="75" t="str">
        <f t="shared" si="214"/>
        <v>16:00</v>
      </c>
      <c r="AH998" s="74">
        <f t="shared" si="215"/>
        <v>45860.517999999996</v>
      </c>
      <c r="AI998" s="73" t="str">
        <f t="shared" si="216"/>
        <v/>
      </c>
      <c r="AJ998" s="73" t="str">
        <f t="shared" si="217"/>
        <v/>
      </c>
      <c r="AK998" s="73" t="str">
        <f t="shared" si="218"/>
        <v/>
      </c>
      <c r="AL998" s="72" t="str">
        <f t="shared" si="219"/>
        <v/>
      </c>
      <c r="AM998" s="71" t="str">
        <f t="shared" si="220"/>
        <v/>
      </c>
    </row>
    <row r="999" spans="2:39" ht="12.75" customHeight="1" thickBot="1">
      <c r="B999" s="79">
        <v>45131</v>
      </c>
      <c r="C999" s="78">
        <f>'2019 PSUI Customer Load'!C999+'2019 PSUI Customer Gen'!C999</f>
        <v>1716.655</v>
      </c>
      <c r="D999" s="78">
        <f>'2019 PSUI Customer Load'!D999+'2019 PSUI Customer Gen'!D999</f>
        <v>1731.9270000000001</v>
      </c>
      <c r="E999" s="78">
        <f>'2019 PSUI Customer Load'!E999+'2019 PSUI Customer Gen'!E999</f>
        <v>1724.3150000000001</v>
      </c>
      <c r="F999" s="78">
        <f>'2019 PSUI Customer Load'!F999+'2019 PSUI Customer Gen'!F999</f>
        <v>1737.4450000000002</v>
      </c>
      <c r="G999" s="78">
        <f>'2019 PSUI Customer Load'!G999+'2019 PSUI Customer Gen'!G999</f>
        <v>1763.6979999999999</v>
      </c>
      <c r="H999" s="78">
        <f>'2019 PSUI Customer Load'!H999+'2019 PSUI Customer Gen'!H999</f>
        <v>1783.636</v>
      </c>
      <c r="I999" s="78">
        <f>'2019 PSUI Customer Load'!I999+'2019 PSUI Customer Gen'!I999</f>
        <v>1923.713</v>
      </c>
      <c r="J999" s="78">
        <f>'2019 PSUI Customer Load'!J999+'2019 PSUI Customer Gen'!J999</f>
        <v>1950.431</v>
      </c>
      <c r="K999" s="78">
        <f>'2019 PSUI Customer Load'!K999+'2019 PSUI Customer Gen'!K999</f>
        <v>1951.501</v>
      </c>
      <c r="L999" s="78">
        <f>'2019 PSUI Customer Load'!L999+'2019 PSUI Customer Gen'!L999</f>
        <v>2079.7399999999998</v>
      </c>
      <c r="M999" s="78">
        <f>'2019 PSUI Customer Load'!M999+'2019 PSUI Customer Gen'!M999</f>
        <v>2151.4499999999998</v>
      </c>
      <c r="N999" s="78">
        <f>'2019 PSUI Customer Load'!N999+'2019 PSUI Customer Gen'!N999</f>
        <v>2155.27</v>
      </c>
      <c r="O999" s="78">
        <f>'2019 PSUI Customer Load'!O999+'2019 PSUI Customer Gen'!O999</f>
        <v>2136.58</v>
      </c>
      <c r="P999" s="78">
        <f>'2019 PSUI Customer Load'!P999+'2019 PSUI Customer Gen'!P999</f>
        <v>2239.2510000000002</v>
      </c>
      <c r="Q999" s="78">
        <f>'2019 PSUI Customer Load'!Q999+'2019 PSUI Customer Gen'!Q999</f>
        <v>2207.6729999999998</v>
      </c>
      <c r="R999" s="78">
        <f>'2019 PSUI Customer Load'!R999+'2019 PSUI Customer Gen'!R999</f>
        <v>2200.1869999999999</v>
      </c>
      <c r="S999" s="78">
        <f>'2019 PSUI Customer Load'!S999+'2019 PSUI Customer Gen'!S999</f>
        <v>2121.2469999999998</v>
      </c>
      <c r="T999" s="78">
        <f>'2019 PSUI Customer Load'!T999+'2019 PSUI Customer Gen'!T999</f>
        <v>2023.0620000000001</v>
      </c>
      <c r="U999" s="78">
        <f>'2019 PSUI Customer Load'!U999+'2019 PSUI Customer Gen'!U999</f>
        <v>1993.693</v>
      </c>
      <c r="V999" s="78">
        <f>'2019 PSUI Customer Load'!V999+'2019 PSUI Customer Gen'!V999</f>
        <v>1938.4660000000001</v>
      </c>
      <c r="W999" s="78">
        <f>'2019 PSUI Customer Load'!W999+'2019 PSUI Customer Gen'!W999</f>
        <v>1916.192</v>
      </c>
      <c r="X999" s="78">
        <f>'2019 PSUI Customer Load'!X999+'2019 PSUI Customer Gen'!X999</f>
        <v>1877.0329999999999</v>
      </c>
      <c r="Y999" s="78">
        <f>'2019 PSUI Customer Load'!Y999+'2019 PSUI Customer Gen'!Y999</f>
        <v>1831.7239999999999</v>
      </c>
      <c r="Z999" s="78">
        <f>'2019 PSUI Customer Load'!Z999+'2019 PSUI Customer Gen'!Z999</f>
        <v>1790.519</v>
      </c>
      <c r="AA999" s="86">
        <f t="shared" si="208"/>
        <v>2239.2510000000002</v>
      </c>
      <c r="AB999" s="77">
        <f t="shared" si="209"/>
        <v>2023</v>
      </c>
      <c r="AC999" s="76">
        <f t="shared" si="210"/>
        <v>7</v>
      </c>
      <c r="AD999" s="76" t="str">
        <f t="shared" si="211"/>
        <v/>
      </c>
      <c r="AE999" s="76" t="str">
        <f t="shared" si="212"/>
        <v/>
      </c>
      <c r="AF999" s="74">
        <f t="shared" si="213"/>
        <v>2239.2510000000002</v>
      </c>
      <c r="AG999" s="75" t="str">
        <f t="shared" si="214"/>
        <v>14:00</v>
      </c>
      <c r="AH999" s="74">
        <f t="shared" si="215"/>
        <v>49184.659000000014</v>
      </c>
      <c r="AI999" s="73" t="str">
        <f t="shared" si="216"/>
        <v/>
      </c>
      <c r="AJ999" s="73" t="str">
        <f t="shared" si="217"/>
        <v/>
      </c>
      <c r="AK999" s="73" t="str">
        <f t="shared" si="218"/>
        <v/>
      </c>
      <c r="AL999" s="72" t="str">
        <f t="shared" si="219"/>
        <v/>
      </c>
      <c r="AM999" s="71" t="str">
        <f t="shared" si="220"/>
        <v/>
      </c>
    </row>
    <row r="1000" spans="2:39" ht="12.75" customHeight="1" thickBot="1">
      <c r="B1000" s="79">
        <v>45132</v>
      </c>
      <c r="C1000" s="78">
        <f>'2019 PSUI Customer Load'!C1000+'2019 PSUI Customer Gen'!C1000</f>
        <v>1770.5729999999999</v>
      </c>
      <c r="D1000" s="78">
        <f>'2019 PSUI Customer Load'!D1000+'2019 PSUI Customer Gen'!D1000</f>
        <v>1765.181</v>
      </c>
      <c r="E1000" s="78">
        <f>'2019 PSUI Customer Load'!E1000+'2019 PSUI Customer Gen'!E1000</f>
        <v>1769.345</v>
      </c>
      <c r="F1000" s="78">
        <f>'2019 PSUI Customer Load'!F1000+'2019 PSUI Customer Gen'!F1000</f>
        <v>1762.1590000000001</v>
      </c>
      <c r="G1000" s="78">
        <f>'2019 PSUI Customer Load'!G1000+'2019 PSUI Customer Gen'!G1000</f>
        <v>1779.9690000000001</v>
      </c>
      <c r="H1000" s="78">
        <f>'2019 PSUI Customer Load'!H1000+'2019 PSUI Customer Gen'!H1000</f>
        <v>1801.3050000000001</v>
      </c>
      <c r="I1000" s="78">
        <f>'2019 PSUI Customer Load'!I1000+'2019 PSUI Customer Gen'!I1000</f>
        <v>1908.134</v>
      </c>
      <c r="J1000" s="78">
        <f>'2019 PSUI Customer Load'!J1000+'2019 PSUI Customer Gen'!J1000</f>
        <v>1998.248</v>
      </c>
      <c r="K1000" s="78">
        <f>'2019 PSUI Customer Load'!K1000+'2019 PSUI Customer Gen'!K1000</f>
        <v>2123.5099999999998</v>
      </c>
      <c r="L1000" s="78">
        <f>'2019 PSUI Customer Load'!L1000+'2019 PSUI Customer Gen'!L1000</f>
        <v>2300.1259999999997</v>
      </c>
      <c r="M1000" s="78">
        <f>'2019 PSUI Customer Load'!M1000+'2019 PSUI Customer Gen'!M1000</f>
        <v>2154.1959999999999</v>
      </c>
      <c r="N1000" s="78">
        <f>'2019 PSUI Customer Load'!N1000+'2019 PSUI Customer Gen'!N1000</f>
        <v>2160.8000000000002</v>
      </c>
      <c r="O1000" s="78">
        <f>'2019 PSUI Customer Load'!O1000+'2019 PSUI Customer Gen'!O1000</f>
        <v>2498.2349999999997</v>
      </c>
      <c r="P1000" s="78">
        <f>'2019 PSUI Customer Load'!P1000+'2019 PSUI Customer Gen'!P1000</f>
        <v>2429.63</v>
      </c>
      <c r="Q1000" s="78">
        <f>'2019 PSUI Customer Load'!Q1000+'2019 PSUI Customer Gen'!Q1000</f>
        <v>2138.4</v>
      </c>
      <c r="R1000" s="78">
        <f>'2019 PSUI Customer Load'!R1000+'2019 PSUI Customer Gen'!R1000</f>
        <v>2394.6999999999998</v>
      </c>
      <c r="S1000" s="78">
        <f>'2019 PSUI Customer Load'!S1000+'2019 PSUI Customer Gen'!S1000</f>
        <v>2258.69</v>
      </c>
      <c r="T1000" s="78">
        <f>'2019 PSUI Customer Load'!T1000+'2019 PSUI Customer Gen'!T1000</f>
        <v>2164.2600000000002</v>
      </c>
      <c r="U1000" s="78">
        <f>'2019 PSUI Customer Load'!U1000+'2019 PSUI Customer Gen'!U1000</f>
        <v>1864.38</v>
      </c>
      <c r="V1000" s="78">
        <f>'2019 PSUI Customer Load'!V1000+'2019 PSUI Customer Gen'!V1000</f>
        <v>1797.46</v>
      </c>
      <c r="W1000" s="78">
        <f>'2019 PSUI Customer Load'!W1000+'2019 PSUI Customer Gen'!W1000</f>
        <v>1793.58</v>
      </c>
      <c r="X1000" s="78">
        <f>'2019 PSUI Customer Load'!X1000+'2019 PSUI Customer Gen'!X1000</f>
        <v>1968.33</v>
      </c>
      <c r="Y1000" s="78">
        <f>'2019 PSUI Customer Load'!Y1000+'2019 PSUI Customer Gen'!Y1000</f>
        <v>2170.14</v>
      </c>
      <c r="Z1000" s="78">
        <f>'2019 PSUI Customer Load'!Z1000+'2019 PSUI Customer Gen'!Z1000</f>
        <v>2066.2600000000002</v>
      </c>
      <c r="AA1000" s="86">
        <f t="shared" si="208"/>
        <v>2498.2349999999997</v>
      </c>
      <c r="AB1000" s="77">
        <f t="shared" si="209"/>
        <v>2023</v>
      </c>
      <c r="AC1000" s="76">
        <f t="shared" si="210"/>
        <v>7</v>
      </c>
      <c r="AD1000" s="76" t="str">
        <f t="shared" si="211"/>
        <v/>
      </c>
      <c r="AE1000" s="76" t="str">
        <f t="shared" si="212"/>
        <v/>
      </c>
      <c r="AF1000" s="74">
        <f t="shared" si="213"/>
        <v>2498.2349999999997</v>
      </c>
      <c r="AG1000" s="75" t="str">
        <f t="shared" si="214"/>
        <v>13:00</v>
      </c>
      <c r="AH1000" s="74">
        <f t="shared" si="215"/>
        <v>51335.846000000005</v>
      </c>
      <c r="AI1000" s="73" t="str">
        <f t="shared" si="216"/>
        <v/>
      </c>
      <c r="AJ1000" s="73" t="str">
        <f t="shared" si="217"/>
        <v/>
      </c>
      <c r="AK1000" s="73" t="str">
        <f t="shared" si="218"/>
        <v/>
      </c>
      <c r="AL1000" s="72" t="str">
        <f t="shared" si="219"/>
        <v/>
      </c>
      <c r="AM1000" s="71" t="str">
        <f t="shared" si="220"/>
        <v/>
      </c>
    </row>
    <row r="1001" spans="2:39" ht="12.75" customHeight="1" thickBot="1">
      <c r="B1001" s="79">
        <v>45133</v>
      </c>
      <c r="C1001" s="78">
        <f>'2019 PSUI Customer Load'!C1001+'2019 PSUI Customer Gen'!C1001</f>
        <v>2053.63</v>
      </c>
      <c r="D1001" s="78">
        <f>'2019 PSUI Customer Load'!D1001+'2019 PSUI Customer Gen'!D1001</f>
        <v>2034.17</v>
      </c>
      <c r="E1001" s="78">
        <f>'2019 PSUI Customer Load'!E1001+'2019 PSUI Customer Gen'!E1001</f>
        <v>2014.95</v>
      </c>
      <c r="F1001" s="78">
        <f>'2019 PSUI Customer Load'!F1001+'2019 PSUI Customer Gen'!F1001</f>
        <v>2002.42</v>
      </c>
      <c r="G1001" s="78">
        <f>'2019 PSUI Customer Load'!G1001+'2019 PSUI Customer Gen'!G1001</f>
        <v>2000.53</v>
      </c>
      <c r="H1001" s="78">
        <f>'2019 PSUI Customer Load'!H1001+'2019 PSUI Customer Gen'!H1001</f>
        <v>2120.4269999999997</v>
      </c>
      <c r="I1001" s="78">
        <f>'2019 PSUI Customer Load'!I1001+'2019 PSUI Customer Gen'!I1001</f>
        <v>2217.8130000000001</v>
      </c>
      <c r="J1001" s="78">
        <f>'2019 PSUI Customer Load'!J1001+'2019 PSUI Customer Gen'!J1001</f>
        <v>2309.4830000000002</v>
      </c>
      <c r="K1001" s="78">
        <f>'2019 PSUI Customer Load'!K1001+'2019 PSUI Customer Gen'!K1001</f>
        <v>2395.5149999999999</v>
      </c>
      <c r="L1001" s="78">
        <f>'2019 PSUI Customer Load'!L1001+'2019 PSUI Customer Gen'!L1001</f>
        <v>2457.5410000000002</v>
      </c>
      <c r="M1001" s="78">
        <f>'2019 PSUI Customer Load'!M1001+'2019 PSUI Customer Gen'!M1001</f>
        <v>2510.8980000000001</v>
      </c>
      <c r="N1001" s="78">
        <f>'2019 PSUI Customer Load'!N1001+'2019 PSUI Customer Gen'!N1001</f>
        <v>2455.7370000000001</v>
      </c>
      <c r="O1001" s="78">
        <f>'2019 PSUI Customer Load'!O1001+'2019 PSUI Customer Gen'!O1001</f>
        <v>2453.5630000000001</v>
      </c>
      <c r="P1001" s="78">
        <f>'2019 PSUI Customer Load'!P1001+'2019 PSUI Customer Gen'!P1001</f>
        <v>2434.6039999999998</v>
      </c>
      <c r="Q1001" s="78">
        <f>'2019 PSUI Customer Load'!Q1001+'2019 PSUI Customer Gen'!Q1001</f>
        <v>2373.2449999999999</v>
      </c>
      <c r="R1001" s="78">
        <f>'2019 PSUI Customer Load'!R1001+'2019 PSUI Customer Gen'!R1001</f>
        <v>2261.8440000000001</v>
      </c>
      <c r="S1001" s="78">
        <f>'2019 PSUI Customer Load'!S1001+'2019 PSUI Customer Gen'!S1001</f>
        <v>2363.9989999999998</v>
      </c>
      <c r="T1001" s="78">
        <f>'2019 PSUI Customer Load'!T1001+'2019 PSUI Customer Gen'!T1001</f>
        <v>2263.221</v>
      </c>
      <c r="U1001" s="78">
        <f>'2019 PSUI Customer Load'!U1001+'2019 PSUI Customer Gen'!U1001</f>
        <v>2242.5349999999999</v>
      </c>
      <c r="V1001" s="78">
        <f>'2019 PSUI Customer Load'!V1001+'2019 PSUI Customer Gen'!V1001</f>
        <v>2213.6570000000002</v>
      </c>
      <c r="W1001" s="78">
        <f>'2019 PSUI Customer Load'!W1001+'2019 PSUI Customer Gen'!W1001</f>
        <v>2190.0680000000002</v>
      </c>
      <c r="X1001" s="78">
        <f>'2019 PSUI Customer Load'!X1001+'2019 PSUI Customer Gen'!X1001</f>
        <v>2169.105</v>
      </c>
      <c r="Y1001" s="78">
        <f>'2019 PSUI Customer Load'!Y1001+'2019 PSUI Customer Gen'!Y1001</f>
        <v>2134.4389999999999</v>
      </c>
      <c r="Z1001" s="78">
        <f>'2019 PSUI Customer Load'!Z1001+'2019 PSUI Customer Gen'!Z1001</f>
        <v>2113.8719999999998</v>
      </c>
      <c r="AA1001" s="86">
        <f t="shared" si="208"/>
        <v>2510.8980000000001</v>
      </c>
      <c r="AB1001" s="77">
        <f t="shared" si="209"/>
        <v>2023</v>
      </c>
      <c r="AC1001" s="76">
        <f t="shared" si="210"/>
        <v>7</v>
      </c>
      <c r="AD1001" s="76" t="str">
        <f t="shared" si="211"/>
        <v/>
      </c>
      <c r="AE1001" s="76" t="str">
        <f t="shared" si="212"/>
        <v/>
      </c>
      <c r="AF1001" s="74">
        <f t="shared" si="213"/>
        <v>2510.8980000000001</v>
      </c>
      <c r="AG1001" s="75" t="str">
        <f t="shared" si="214"/>
        <v>11:00</v>
      </c>
      <c r="AH1001" s="74">
        <f t="shared" si="215"/>
        <v>56298.164000000004</v>
      </c>
      <c r="AI1001" s="73" t="str">
        <f t="shared" si="216"/>
        <v/>
      </c>
      <c r="AJ1001" s="73" t="str">
        <f t="shared" si="217"/>
        <v/>
      </c>
      <c r="AK1001" s="73" t="str">
        <f t="shared" si="218"/>
        <v/>
      </c>
      <c r="AL1001" s="72" t="str">
        <f t="shared" si="219"/>
        <v/>
      </c>
      <c r="AM1001" s="71" t="str">
        <f t="shared" si="220"/>
        <v/>
      </c>
    </row>
    <row r="1002" spans="2:39" ht="12.75" customHeight="1" thickBot="1">
      <c r="B1002" s="79">
        <v>45134</v>
      </c>
      <c r="C1002" s="78">
        <f>'2019 PSUI Customer Load'!C1002+'2019 PSUI Customer Gen'!C1002</f>
        <v>2093.16</v>
      </c>
      <c r="D1002" s="78">
        <f>'2019 PSUI Customer Load'!D1002+'2019 PSUI Customer Gen'!D1002</f>
        <v>2085.2550000000001</v>
      </c>
      <c r="E1002" s="78">
        <f>'2019 PSUI Customer Load'!E1002+'2019 PSUI Customer Gen'!E1002</f>
        <v>2075.7870000000003</v>
      </c>
      <c r="F1002" s="78">
        <f>'2019 PSUI Customer Load'!F1002+'2019 PSUI Customer Gen'!F1002</f>
        <v>2092.5680000000002</v>
      </c>
      <c r="G1002" s="78">
        <f>'2019 PSUI Customer Load'!G1002+'2019 PSUI Customer Gen'!G1002</f>
        <v>2109.7309999999998</v>
      </c>
      <c r="H1002" s="78">
        <f>'2019 PSUI Customer Load'!H1002+'2019 PSUI Customer Gen'!H1002</f>
        <v>2168.6689999999999</v>
      </c>
      <c r="I1002" s="78">
        <f>'2019 PSUI Customer Load'!I1002+'2019 PSUI Customer Gen'!I1002</f>
        <v>2282.627</v>
      </c>
      <c r="J1002" s="78">
        <f>'2019 PSUI Customer Load'!J1002+'2019 PSUI Customer Gen'!J1002</f>
        <v>2347.9670000000001</v>
      </c>
      <c r="K1002" s="78">
        <f>'2019 PSUI Customer Load'!K1002+'2019 PSUI Customer Gen'!K1002</f>
        <v>2360.0439999999999</v>
      </c>
      <c r="L1002" s="78">
        <f>'2019 PSUI Customer Load'!L1002+'2019 PSUI Customer Gen'!L1002</f>
        <v>2412.424</v>
      </c>
      <c r="M1002" s="78">
        <f>'2019 PSUI Customer Load'!M1002+'2019 PSUI Customer Gen'!M1002</f>
        <v>2470.261</v>
      </c>
      <c r="N1002" s="78">
        <f>'2019 PSUI Customer Load'!N1002+'2019 PSUI Customer Gen'!N1002</f>
        <v>2446.4349999999999</v>
      </c>
      <c r="O1002" s="78">
        <f>'2019 PSUI Customer Load'!O1002+'2019 PSUI Customer Gen'!O1002</f>
        <v>2469.8829999999998</v>
      </c>
      <c r="P1002" s="78">
        <f>'2019 PSUI Customer Load'!P1002+'2019 PSUI Customer Gen'!P1002</f>
        <v>2501.0659999999998</v>
      </c>
      <c r="Q1002" s="78">
        <f>'2019 PSUI Customer Load'!Q1002+'2019 PSUI Customer Gen'!Q1002</f>
        <v>2482.9030000000002</v>
      </c>
      <c r="R1002" s="78">
        <f>'2019 PSUI Customer Load'!R1002+'2019 PSUI Customer Gen'!R1002</f>
        <v>2461.875</v>
      </c>
      <c r="S1002" s="78">
        <f>'2019 PSUI Customer Load'!S1002+'2019 PSUI Customer Gen'!S1002</f>
        <v>2378.288</v>
      </c>
      <c r="T1002" s="78">
        <f>'2019 PSUI Customer Load'!T1002+'2019 PSUI Customer Gen'!T1002</f>
        <v>2336.1779999999999</v>
      </c>
      <c r="U1002" s="78">
        <f>'2019 PSUI Customer Load'!U1002+'2019 PSUI Customer Gen'!U1002</f>
        <v>2287.6970000000001</v>
      </c>
      <c r="V1002" s="78">
        <f>'2019 PSUI Customer Load'!V1002+'2019 PSUI Customer Gen'!V1002</f>
        <v>2220.9920000000002</v>
      </c>
      <c r="W1002" s="78">
        <f>'2019 PSUI Customer Load'!W1002+'2019 PSUI Customer Gen'!W1002</f>
        <v>2208.3690000000001</v>
      </c>
      <c r="X1002" s="78">
        <f>'2019 PSUI Customer Load'!X1002+'2019 PSUI Customer Gen'!X1002</f>
        <v>2185.17</v>
      </c>
      <c r="Y1002" s="78">
        <f>'2019 PSUI Customer Load'!Y1002+'2019 PSUI Customer Gen'!Y1002</f>
        <v>2098.4359999999997</v>
      </c>
      <c r="Z1002" s="78">
        <f>'2019 PSUI Customer Load'!Z1002+'2019 PSUI Customer Gen'!Z1002</f>
        <v>2021.7730000000001</v>
      </c>
      <c r="AA1002" s="86">
        <f t="shared" si="208"/>
        <v>2501.0659999999998</v>
      </c>
      <c r="AB1002" s="77">
        <f t="shared" si="209"/>
        <v>2023</v>
      </c>
      <c r="AC1002" s="76">
        <f t="shared" si="210"/>
        <v>7</v>
      </c>
      <c r="AD1002" s="76" t="str">
        <f t="shared" si="211"/>
        <v/>
      </c>
      <c r="AE1002" s="76" t="str">
        <f t="shared" si="212"/>
        <v/>
      </c>
      <c r="AF1002" s="74">
        <f t="shared" si="213"/>
        <v>2501.0659999999998</v>
      </c>
      <c r="AG1002" s="75" t="str">
        <f t="shared" si="214"/>
        <v>14:00</v>
      </c>
      <c r="AH1002" s="74">
        <f t="shared" si="215"/>
        <v>57098.623999999989</v>
      </c>
      <c r="AI1002" s="73" t="str">
        <f t="shared" si="216"/>
        <v/>
      </c>
      <c r="AJ1002" s="73" t="str">
        <f t="shared" si="217"/>
        <v/>
      </c>
      <c r="AK1002" s="73" t="str">
        <f t="shared" si="218"/>
        <v/>
      </c>
      <c r="AL1002" s="72" t="str">
        <f t="shared" si="219"/>
        <v/>
      </c>
      <c r="AM1002" s="71" t="str">
        <f t="shared" si="220"/>
        <v/>
      </c>
    </row>
    <row r="1003" spans="2:39" ht="12.75" customHeight="1" thickBot="1">
      <c r="B1003" s="79">
        <v>45135</v>
      </c>
      <c r="C1003" s="78">
        <f>'2019 PSUI Customer Load'!C1003+'2019 PSUI Customer Gen'!C1003</f>
        <v>1990.4369999999999</v>
      </c>
      <c r="D1003" s="78">
        <f>'2019 PSUI Customer Load'!D1003+'2019 PSUI Customer Gen'!D1003</f>
        <v>1959.296</v>
      </c>
      <c r="E1003" s="78">
        <f>'2019 PSUI Customer Load'!E1003+'2019 PSUI Customer Gen'!E1003</f>
        <v>1946.81</v>
      </c>
      <c r="F1003" s="78">
        <f>'2019 PSUI Customer Load'!F1003+'2019 PSUI Customer Gen'!F1003</f>
        <v>1934.4849999999999</v>
      </c>
      <c r="G1003" s="78">
        <f>'2019 PSUI Customer Load'!G1003+'2019 PSUI Customer Gen'!G1003</f>
        <v>1969.874</v>
      </c>
      <c r="H1003" s="78">
        <f>'2019 PSUI Customer Load'!H1003+'2019 PSUI Customer Gen'!H1003</f>
        <v>1998.3609999999999</v>
      </c>
      <c r="I1003" s="78">
        <f>'2019 PSUI Customer Load'!I1003+'2019 PSUI Customer Gen'!I1003</f>
        <v>2171.9879999999998</v>
      </c>
      <c r="J1003" s="78">
        <f>'2019 PSUI Customer Load'!J1003+'2019 PSUI Customer Gen'!J1003</f>
        <v>2327.12</v>
      </c>
      <c r="K1003" s="78">
        <f>'2019 PSUI Customer Load'!K1003+'2019 PSUI Customer Gen'!K1003</f>
        <v>2379.6570000000002</v>
      </c>
      <c r="L1003" s="78">
        <f>'2019 PSUI Customer Load'!L1003+'2019 PSUI Customer Gen'!L1003</f>
        <v>2430.5419999999999</v>
      </c>
      <c r="M1003" s="78">
        <f>'2019 PSUI Customer Load'!M1003+'2019 PSUI Customer Gen'!M1003</f>
        <v>2498.607</v>
      </c>
      <c r="N1003" s="78">
        <f>'2019 PSUI Customer Load'!N1003+'2019 PSUI Customer Gen'!N1003</f>
        <v>2490.1170000000002</v>
      </c>
      <c r="O1003" s="78">
        <f>'2019 PSUI Customer Load'!O1003+'2019 PSUI Customer Gen'!O1003</f>
        <v>2535.364</v>
      </c>
      <c r="P1003" s="78">
        <f>'2019 PSUI Customer Load'!P1003+'2019 PSUI Customer Gen'!P1003</f>
        <v>2496.1440000000002</v>
      </c>
      <c r="Q1003" s="78">
        <f>'2019 PSUI Customer Load'!Q1003+'2019 PSUI Customer Gen'!Q1003</f>
        <v>2497.4679999999998</v>
      </c>
      <c r="R1003" s="78">
        <f>'2019 PSUI Customer Load'!R1003+'2019 PSUI Customer Gen'!R1003</f>
        <v>2485.3229999999999</v>
      </c>
      <c r="S1003" s="78">
        <f>'2019 PSUI Customer Load'!S1003+'2019 PSUI Customer Gen'!S1003</f>
        <v>2422.0330000000004</v>
      </c>
      <c r="T1003" s="78">
        <f>'2019 PSUI Customer Load'!T1003+'2019 PSUI Customer Gen'!T1003</f>
        <v>2383.1419999999998</v>
      </c>
      <c r="U1003" s="78">
        <f>'2019 PSUI Customer Load'!U1003+'2019 PSUI Customer Gen'!U1003</f>
        <v>2364.951</v>
      </c>
      <c r="V1003" s="78">
        <f>'2019 PSUI Customer Load'!V1003+'2019 PSUI Customer Gen'!V1003</f>
        <v>2346.7629999999999</v>
      </c>
      <c r="W1003" s="78">
        <f>'2019 PSUI Customer Load'!W1003+'2019 PSUI Customer Gen'!W1003</f>
        <v>2379.5789999999997</v>
      </c>
      <c r="X1003" s="78">
        <f>'2019 PSUI Customer Load'!X1003+'2019 PSUI Customer Gen'!X1003</f>
        <v>2333.2919999999999</v>
      </c>
      <c r="Y1003" s="78">
        <f>'2019 PSUI Customer Load'!Y1003+'2019 PSUI Customer Gen'!Y1003</f>
        <v>2269.145</v>
      </c>
      <c r="Z1003" s="78">
        <f>'2019 PSUI Customer Load'!Z1003+'2019 PSUI Customer Gen'!Z1003</f>
        <v>2179.076</v>
      </c>
      <c r="AA1003" s="86">
        <f t="shared" si="208"/>
        <v>2535.364</v>
      </c>
      <c r="AB1003" s="77">
        <f t="shared" si="209"/>
        <v>2023</v>
      </c>
      <c r="AC1003" s="76">
        <f t="shared" si="210"/>
        <v>7</v>
      </c>
      <c r="AD1003" s="76" t="str">
        <f t="shared" si="211"/>
        <v/>
      </c>
      <c r="AE1003" s="76" t="str">
        <f t="shared" si="212"/>
        <v/>
      </c>
      <c r="AF1003" s="74">
        <f t="shared" si="213"/>
        <v>2535.364</v>
      </c>
      <c r="AG1003" s="75" t="str">
        <f t="shared" si="214"/>
        <v>13:00</v>
      </c>
      <c r="AH1003" s="74">
        <f t="shared" si="215"/>
        <v>57324.938000000002</v>
      </c>
      <c r="AI1003" s="73" t="str">
        <f t="shared" si="216"/>
        <v/>
      </c>
      <c r="AJ1003" s="73" t="str">
        <f t="shared" si="217"/>
        <v/>
      </c>
      <c r="AK1003" s="73" t="str">
        <f t="shared" si="218"/>
        <v/>
      </c>
      <c r="AL1003" s="72" t="str">
        <f t="shared" si="219"/>
        <v/>
      </c>
      <c r="AM1003" s="71" t="str">
        <f t="shared" si="220"/>
        <v/>
      </c>
    </row>
    <row r="1004" spans="2:39" ht="12.75" customHeight="1" thickBot="1">
      <c r="B1004" s="79">
        <v>45136</v>
      </c>
      <c r="C1004" s="78">
        <f>'2019 PSUI Customer Load'!C1004+'2019 PSUI Customer Gen'!C1004</f>
        <v>2140.81</v>
      </c>
      <c r="D1004" s="78">
        <f>'2019 PSUI Customer Load'!D1004+'2019 PSUI Customer Gen'!D1004</f>
        <v>2139.1460000000002</v>
      </c>
      <c r="E1004" s="78">
        <f>'2019 PSUI Customer Load'!E1004+'2019 PSUI Customer Gen'!E1004</f>
        <v>2116.058</v>
      </c>
      <c r="F1004" s="78">
        <f>'2019 PSUI Customer Load'!F1004+'2019 PSUI Customer Gen'!F1004</f>
        <v>2068.2600000000002</v>
      </c>
      <c r="G1004" s="78">
        <f>'2019 PSUI Customer Load'!G1004+'2019 PSUI Customer Gen'!G1004</f>
        <v>2075.482</v>
      </c>
      <c r="H1004" s="78">
        <f>'2019 PSUI Customer Load'!H1004+'2019 PSUI Customer Gen'!H1004</f>
        <v>2126.0659999999998</v>
      </c>
      <c r="I1004" s="78">
        <f>'2019 PSUI Customer Load'!I1004+'2019 PSUI Customer Gen'!I1004</f>
        <v>2217.317</v>
      </c>
      <c r="J1004" s="78">
        <f>'2019 PSUI Customer Load'!J1004+'2019 PSUI Customer Gen'!J1004</f>
        <v>2185.3540000000003</v>
      </c>
      <c r="K1004" s="78">
        <f>'2019 PSUI Customer Load'!K1004+'2019 PSUI Customer Gen'!K1004</f>
        <v>2174.1089999999999</v>
      </c>
      <c r="L1004" s="78">
        <f>'2019 PSUI Customer Load'!L1004+'2019 PSUI Customer Gen'!L1004</f>
        <v>2173.4830000000002</v>
      </c>
      <c r="M1004" s="78">
        <f>'2019 PSUI Customer Load'!M1004+'2019 PSUI Customer Gen'!M1004</f>
        <v>2159.895</v>
      </c>
      <c r="N1004" s="78">
        <f>'2019 PSUI Customer Load'!N1004+'2019 PSUI Customer Gen'!N1004</f>
        <v>2121.2730000000001</v>
      </c>
      <c r="O1004" s="78">
        <f>'2019 PSUI Customer Load'!O1004+'2019 PSUI Customer Gen'!O1004</f>
        <v>2160.4960000000001</v>
      </c>
      <c r="P1004" s="78">
        <f>'2019 PSUI Customer Load'!P1004+'2019 PSUI Customer Gen'!P1004</f>
        <v>2083.6059999999998</v>
      </c>
      <c r="Q1004" s="78">
        <f>'2019 PSUI Customer Load'!Q1004+'2019 PSUI Customer Gen'!Q1004</f>
        <v>2087.788</v>
      </c>
      <c r="R1004" s="78">
        <f>'2019 PSUI Customer Load'!R1004+'2019 PSUI Customer Gen'!R1004</f>
        <v>2074.4540000000002</v>
      </c>
      <c r="S1004" s="78">
        <f>'2019 PSUI Customer Load'!S1004+'2019 PSUI Customer Gen'!S1004</f>
        <v>1966.114</v>
      </c>
      <c r="T1004" s="78">
        <f>'2019 PSUI Customer Load'!T1004+'2019 PSUI Customer Gen'!T1004</f>
        <v>1912.6479999999999</v>
      </c>
      <c r="U1004" s="78">
        <f>'2019 PSUI Customer Load'!U1004+'2019 PSUI Customer Gen'!U1004</f>
        <v>1879.1189999999999</v>
      </c>
      <c r="V1004" s="78">
        <f>'2019 PSUI Customer Load'!V1004+'2019 PSUI Customer Gen'!V1004</f>
        <v>1828.037</v>
      </c>
      <c r="W1004" s="78">
        <f>'2019 PSUI Customer Load'!W1004+'2019 PSUI Customer Gen'!W1004</f>
        <v>1790.62</v>
      </c>
      <c r="X1004" s="78">
        <f>'2019 PSUI Customer Load'!X1004+'2019 PSUI Customer Gen'!X1004</f>
        <v>1761.8720000000001</v>
      </c>
      <c r="Y1004" s="78">
        <f>'2019 PSUI Customer Load'!Y1004+'2019 PSUI Customer Gen'!Y1004</f>
        <v>1740.6039999999998</v>
      </c>
      <c r="Z1004" s="78">
        <f>'2019 PSUI Customer Load'!Z1004+'2019 PSUI Customer Gen'!Z1004</f>
        <v>1705.029</v>
      </c>
      <c r="AA1004" s="86">
        <f t="shared" si="208"/>
        <v>2217.317</v>
      </c>
      <c r="AB1004" s="77">
        <f t="shared" si="209"/>
        <v>2023</v>
      </c>
      <c r="AC1004" s="76">
        <f t="shared" si="210"/>
        <v>7</v>
      </c>
      <c r="AD1004" s="76" t="str">
        <f t="shared" si="211"/>
        <v/>
      </c>
      <c r="AE1004" s="76" t="str">
        <f t="shared" si="212"/>
        <v/>
      </c>
      <c r="AF1004" s="74">
        <f t="shared" si="213"/>
        <v>2217.317</v>
      </c>
      <c r="AG1004" s="75" t="str">
        <f t="shared" si="214"/>
        <v>7:00</v>
      </c>
      <c r="AH1004" s="74">
        <f t="shared" si="215"/>
        <v>50904.957000000009</v>
      </c>
      <c r="AI1004" s="73" t="str">
        <f t="shared" si="216"/>
        <v/>
      </c>
      <c r="AJ1004" s="73" t="str">
        <f t="shared" si="217"/>
        <v/>
      </c>
      <c r="AK1004" s="73" t="str">
        <f t="shared" si="218"/>
        <v/>
      </c>
      <c r="AL1004" s="72" t="str">
        <f t="shared" si="219"/>
        <v/>
      </c>
      <c r="AM1004" s="71" t="str">
        <f t="shared" si="220"/>
        <v/>
      </c>
    </row>
    <row r="1005" spans="2:39" ht="12.75" customHeight="1" thickBot="1">
      <c r="B1005" s="79">
        <v>45137</v>
      </c>
      <c r="C1005" s="78">
        <f>'2019 PSUI Customer Load'!C1005+'2019 PSUI Customer Gen'!C1005</f>
        <v>1717.6309999999999</v>
      </c>
      <c r="D1005" s="78">
        <f>'2019 PSUI Customer Load'!D1005+'2019 PSUI Customer Gen'!D1005</f>
        <v>1673.3919999999998</v>
      </c>
      <c r="E1005" s="78">
        <f>'2019 PSUI Customer Load'!E1005+'2019 PSUI Customer Gen'!E1005</f>
        <v>1655.2919999999999</v>
      </c>
      <c r="F1005" s="78">
        <f>'2019 PSUI Customer Load'!F1005+'2019 PSUI Customer Gen'!F1005</f>
        <v>1630.9520000000002</v>
      </c>
      <c r="G1005" s="78">
        <f>'2019 PSUI Customer Load'!G1005+'2019 PSUI Customer Gen'!G1005</f>
        <v>1625.58</v>
      </c>
      <c r="H1005" s="78">
        <f>'2019 PSUI Customer Load'!H1005+'2019 PSUI Customer Gen'!H1005</f>
        <v>1632.3150000000001</v>
      </c>
      <c r="I1005" s="78">
        <f>'2019 PSUI Customer Load'!I1005+'2019 PSUI Customer Gen'!I1005</f>
        <v>1780.3869999999999</v>
      </c>
      <c r="J1005" s="78">
        <f>'2019 PSUI Customer Load'!J1005+'2019 PSUI Customer Gen'!J1005</f>
        <v>1909.2439999999999</v>
      </c>
      <c r="K1005" s="78">
        <f>'2019 PSUI Customer Load'!K1005+'2019 PSUI Customer Gen'!K1005</f>
        <v>1945.0260000000001</v>
      </c>
      <c r="L1005" s="78">
        <f>'2019 PSUI Customer Load'!L1005+'2019 PSUI Customer Gen'!L1005</f>
        <v>1890.249</v>
      </c>
      <c r="M1005" s="78">
        <f>'2019 PSUI Customer Load'!M1005+'2019 PSUI Customer Gen'!M1005</f>
        <v>1963.43</v>
      </c>
      <c r="N1005" s="78">
        <f>'2019 PSUI Customer Load'!N1005+'2019 PSUI Customer Gen'!N1005</f>
        <v>1935.61</v>
      </c>
      <c r="O1005" s="78">
        <f>'2019 PSUI Customer Load'!O1005+'2019 PSUI Customer Gen'!O1005</f>
        <v>1931.2</v>
      </c>
      <c r="P1005" s="78">
        <f>'2019 PSUI Customer Load'!P1005+'2019 PSUI Customer Gen'!P1005</f>
        <v>1919.58</v>
      </c>
      <c r="Q1005" s="78">
        <f>'2019 PSUI Customer Load'!Q1005+'2019 PSUI Customer Gen'!Q1005</f>
        <v>1907.15</v>
      </c>
      <c r="R1005" s="78">
        <f>'2019 PSUI Customer Load'!R1005+'2019 PSUI Customer Gen'!R1005</f>
        <v>1885.49</v>
      </c>
      <c r="S1005" s="78">
        <f>'2019 PSUI Customer Load'!S1005+'2019 PSUI Customer Gen'!S1005</f>
        <v>1843.45</v>
      </c>
      <c r="T1005" s="78">
        <f>'2019 PSUI Customer Load'!T1005+'2019 PSUI Customer Gen'!T1005</f>
        <v>1833.55</v>
      </c>
      <c r="U1005" s="78">
        <f>'2019 PSUI Customer Load'!U1005+'2019 PSUI Customer Gen'!U1005</f>
        <v>1782.13</v>
      </c>
      <c r="V1005" s="78">
        <f>'2019 PSUI Customer Load'!V1005+'2019 PSUI Customer Gen'!V1005</f>
        <v>1753.36</v>
      </c>
      <c r="W1005" s="78">
        <f>'2019 PSUI Customer Load'!W1005+'2019 PSUI Customer Gen'!W1005</f>
        <v>1705.59</v>
      </c>
      <c r="X1005" s="78">
        <f>'2019 PSUI Customer Load'!X1005+'2019 PSUI Customer Gen'!X1005</f>
        <v>1688.86</v>
      </c>
      <c r="Y1005" s="78">
        <f>'2019 PSUI Customer Load'!Y1005+'2019 PSUI Customer Gen'!Y1005</f>
        <v>1651.23</v>
      </c>
      <c r="Z1005" s="78">
        <f>'2019 PSUI Customer Load'!Z1005+'2019 PSUI Customer Gen'!Z1005</f>
        <v>1681.61</v>
      </c>
      <c r="AA1005" s="86">
        <f t="shared" si="208"/>
        <v>1963.43</v>
      </c>
      <c r="AB1005" s="77">
        <f t="shared" si="209"/>
        <v>2023</v>
      </c>
      <c r="AC1005" s="76">
        <f t="shared" si="210"/>
        <v>7</v>
      </c>
      <c r="AD1005" s="76" t="str">
        <f t="shared" si="211"/>
        <v/>
      </c>
      <c r="AE1005" s="76" t="str">
        <f t="shared" si="212"/>
        <v/>
      </c>
      <c r="AF1005" s="74">
        <f t="shared" si="213"/>
        <v>1963.43</v>
      </c>
      <c r="AG1005" s="75" t="str">
        <f t="shared" si="214"/>
        <v>11:00</v>
      </c>
      <c r="AH1005" s="74">
        <f t="shared" si="215"/>
        <v>44905.738000000012</v>
      </c>
      <c r="AI1005" s="73" t="str">
        <f t="shared" si="216"/>
        <v/>
      </c>
      <c r="AJ1005" s="73" t="str">
        <f t="shared" si="217"/>
        <v/>
      </c>
      <c r="AK1005" s="73" t="str">
        <f t="shared" si="218"/>
        <v/>
      </c>
      <c r="AL1005" s="72" t="str">
        <f t="shared" si="219"/>
        <v/>
      </c>
      <c r="AM1005" s="71" t="str">
        <f t="shared" si="220"/>
        <v/>
      </c>
    </row>
    <row r="1006" spans="2:39" ht="12.75" customHeight="1" thickBot="1">
      <c r="B1006" s="79">
        <v>45138</v>
      </c>
      <c r="C1006" s="78">
        <f>'2019 PSUI Customer Load'!C1006+'2019 PSUI Customer Gen'!C1006</f>
        <v>1617.7</v>
      </c>
      <c r="D1006" s="78">
        <f>'2019 PSUI Customer Load'!D1006+'2019 PSUI Customer Gen'!D1006</f>
        <v>1651.06</v>
      </c>
      <c r="E1006" s="78">
        <f>'2019 PSUI Customer Load'!E1006+'2019 PSUI Customer Gen'!E1006</f>
        <v>1552.04</v>
      </c>
      <c r="F1006" s="78">
        <f>'2019 PSUI Customer Load'!F1006+'2019 PSUI Customer Gen'!F1006</f>
        <v>1638.24</v>
      </c>
      <c r="G1006" s="78">
        <f>'2019 PSUI Customer Load'!G1006+'2019 PSUI Customer Gen'!G1006</f>
        <v>1717.38</v>
      </c>
      <c r="H1006" s="78">
        <f>'2019 PSUI Customer Load'!H1006+'2019 PSUI Customer Gen'!H1006</f>
        <v>1723.86</v>
      </c>
      <c r="I1006" s="78">
        <f>'2019 PSUI Customer Load'!I1006+'2019 PSUI Customer Gen'!I1006</f>
        <v>1879.19</v>
      </c>
      <c r="J1006" s="78">
        <f>'2019 PSUI Customer Load'!J1006+'2019 PSUI Customer Gen'!J1006</f>
        <v>1979.15</v>
      </c>
      <c r="K1006" s="78">
        <f>'2019 PSUI Customer Load'!K1006+'2019 PSUI Customer Gen'!K1006</f>
        <v>2067.2800000000002</v>
      </c>
      <c r="L1006" s="78">
        <f>'2019 PSUI Customer Load'!L1006+'2019 PSUI Customer Gen'!L1006</f>
        <v>2092.7199999999998</v>
      </c>
      <c r="M1006" s="78">
        <f>'2019 PSUI Customer Load'!M1006+'2019 PSUI Customer Gen'!M1006</f>
        <v>2109.0700000000002</v>
      </c>
      <c r="N1006" s="78">
        <f>'2019 PSUI Customer Load'!N1006+'2019 PSUI Customer Gen'!N1006</f>
        <v>2085.62</v>
      </c>
      <c r="O1006" s="78">
        <f>'2019 PSUI Customer Load'!O1006+'2019 PSUI Customer Gen'!O1006</f>
        <v>2106.34</v>
      </c>
      <c r="P1006" s="78">
        <f>'2019 PSUI Customer Load'!P1006+'2019 PSUI Customer Gen'!P1006</f>
        <v>2093.88</v>
      </c>
      <c r="Q1006" s="78">
        <f>'2019 PSUI Customer Load'!Q1006+'2019 PSUI Customer Gen'!Q1006</f>
        <v>2087.3000000000002</v>
      </c>
      <c r="R1006" s="78">
        <f>'2019 PSUI Customer Load'!R1006+'2019 PSUI Customer Gen'!R1006</f>
        <v>2024.16</v>
      </c>
      <c r="S1006" s="78">
        <f>'2019 PSUI Customer Load'!S1006+'2019 PSUI Customer Gen'!S1006</f>
        <v>1952.76</v>
      </c>
      <c r="T1006" s="78">
        <f>'2019 PSUI Customer Load'!T1006+'2019 PSUI Customer Gen'!T1006</f>
        <v>1878.42</v>
      </c>
      <c r="U1006" s="78">
        <f>'2019 PSUI Customer Load'!U1006+'2019 PSUI Customer Gen'!U1006</f>
        <v>1865.71</v>
      </c>
      <c r="V1006" s="78">
        <f>'2019 PSUI Customer Load'!V1006+'2019 PSUI Customer Gen'!V1006</f>
        <v>1813.14</v>
      </c>
      <c r="W1006" s="78">
        <f>'2019 PSUI Customer Load'!W1006+'2019 PSUI Customer Gen'!W1006</f>
        <v>1778.35</v>
      </c>
      <c r="X1006" s="78">
        <f>'2019 PSUI Customer Load'!X1006+'2019 PSUI Customer Gen'!X1006</f>
        <v>1694.84</v>
      </c>
      <c r="Y1006" s="78">
        <f>'2019 PSUI Customer Load'!Y1006+'2019 PSUI Customer Gen'!Y1006</f>
        <v>1660.72</v>
      </c>
      <c r="Z1006" s="78">
        <f>'2019 PSUI Customer Load'!Z1006+'2019 PSUI Customer Gen'!Z1006</f>
        <v>1590.16</v>
      </c>
      <c r="AA1006" s="86">
        <f t="shared" si="208"/>
        <v>2109.0700000000002</v>
      </c>
      <c r="AB1006" s="77">
        <f t="shared" si="209"/>
        <v>2023</v>
      </c>
      <c r="AC1006" s="76">
        <f t="shared" si="210"/>
        <v>7</v>
      </c>
      <c r="AD1006" s="76" t="str">
        <f t="shared" si="211"/>
        <v>2023-7</v>
      </c>
      <c r="AE1006" s="76">
        <f t="shared" si="212"/>
        <v>7</v>
      </c>
      <c r="AF1006" s="74">
        <f t="shared" si="213"/>
        <v>2109.0700000000002</v>
      </c>
      <c r="AG1006" s="75" t="str">
        <f t="shared" si="214"/>
        <v>11:00</v>
      </c>
      <c r="AH1006" s="74">
        <f t="shared" si="215"/>
        <v>46768.159999999996</v>
      </c>
      <c r="AI1006" s="73">
        <f t="shared" si="216"/>
        <v>68519.625</v>
      </c>
      <c r="AJ1006" s="73">
        <f t="shared" si="217"/>
        <v>2561.5100000000002</v>
      </c>
      <c r="AK1006" s="73">
        <f t="shared" si="218"/>
        <v>57324.938000000002</v>
      </c>
      <c r="AL1006" s="72">
        <f t="shared" si="219"/>
        <v>45113</v>
      </c>
      <c r="AM1006" s="71" t="str">
        <f t="shared" si="220"/>
        <v>11:00</v>
      </c>
    </row>
    <row r="1007" spans="2:39" ht="12.75" customHeight="1" thickBot="1">
      <c r="B1007" s="79">
        <v>45139</v>
      </c>
      <c r="C1007" s="78">
        <f>'2019 PSUI Customer Load'!C1007+'2019 PSUI Customer Gen'!C1007</f>
        <v>1618.4</v>
      </c>
      <c r="D1007" s="78">
        <f>'2019 PSUI Customer Load'!D1007+'2019 PSUI Customer Gen'!D1007</f>
        <v>1539.96</v>
      </c>
      <c r="E1007" s="78">
        <f>'2019 PSUI Customer Load'!E1007+'2019 PSUI Customer Gen'!E1007</f>
        <v>1396.96</v>
      </c>
      <c r="F1007" s="78">
        <f>'2019 PSUI Customer Load'!F1007+'2019 PSUI Customer Gen'!F1007</f>
        <v>1299.55</v>
      </c>
      <c r="G1007" s="78">
        <f>'2019 PSUI Customer Load'!G1007+'2019 PSUI Customer Gen'!G1007</f>
        <v>1326.05</v>
      </c>
      <c r="H1007" s="78">
        <f>'2019 PSUI Customer Load'!H1007+'2019 PSUI Customer Gen'!H1007</f>
        <v>1340.89</v>
      </c>
      <c r="I1007" s="78">
        <f>'2019 PSUI Customer Load'!I1007+'2019 PSUI Customer Gen'!I1007</f>
        <v>1668.63</v>
      </c>
      <c r="J1007" s="78">
        <f>'2019 PSUI Customer Load'!J1007+'2019 PSUI Customer Gen'!J1007</f>
        <v>1770.93</v>
      </c>
      <c r="K1007" s="78">
        <f>'2019 PSUI Customer Load'!K1007+'2019 PSUI Customer Gen'!K1007</f>
        <v>1874.71</v>
      </c>
      <c r="L1007" s="78">
        <f>'2019 PSUI Customer Load'!L1007+'2019 PSUI Customer Gen'!L1007</f>
        <v>1962.412</v>
      </c>
      <c r="M1007" s="78">
        <f>'2019 PSUI Customer Load'!M1007+'2019 PSUI Customer Gen'!M1007</f>
        <v>2035.6669999999999</v>
      </c>
      <c r="N1007" s="78">
        <f>'2019 PSUI Customer Load'!N1007+'2019 PSUI Customer Gen'!N1007</f>
        <v>1975.6310000000001</v>
      </c>
      <c r="O1007" s="78">
        <f>'2019 PSUI Customer Load'!O1007+'2019 PSUI Customer Gen'!O1007</f>
        <v>1961.9970000000001</v>
      </c>
      <c r="P1007" s="78">
        <f>'2019 PSUI Customer Load'!P1007+'2019 PSUI Customer Gen'!P1007</f>
        <v>2054.096</v>
      </c>
      <c r="Q1007" s="78">
        <f>'2019 PSUI Customer Load'!Q1007+'2019 PSUI Customer Gen'!Q1007</f>
        <v>2059.4589999999998</v>
      </c>
      <c r="R1007" s="78">
        <f>'2019 PSUI Customer Load'!R1007+'2019 PSUI Customer Gen'!R1007</f>
        <v>2030.067</v>
      </c>
      <c r="S1007" s="78">
        <f>'2019 PSUI Customer Load'!S1007+'2019 PSUI Customer Gen'!S1007</f>
        <v>1947.8710000000001</v>
      </c>
      <c r="T1007" s="78">
        <f>'2019 PSUI Customer Load'!T1007+'2019 PSUI Customer Gen'!T1007</f>
        <v>1906.8400000000001</v>
      </c>
      <c r="U1007" s="78">
        <f>'2019 PSUI Customer Load'!U1007+'2019 PSUI Customer Gen'!U1007</f>
        <v>1871.106</v>
      </c>
      <c r="V1007" s="78">
        <f>'2019 PSUI Customer Load'!V1007+'2019 PSUI Customer Gen'!V1007</f>
        <v>1862.4259999999999</v>
      </c>
      <c r="W1007" s="78">
        <f>'2019 PSUI Customer Load'!W1007+'2019 PSUI Customer Gen'!W1007</f>
        <v>1848.4810000000002</v>
      </c>
      <c r="X1007" s="78">
        <f>'2019 PSUI Customer Load'!X1007+'2019 PSUI Customer Gen'!X1007</f>
        <v>1815.317</v>
      </c>
      <c r="Y1007" s="78">
        <f>'2019 PSUI Customer Load'!Y1007+'2019 PSUI Customer Gen'!Y1007</f>
        <v>1754.3780000000002</v>
      </c>
      <c r="Z1007" s="78">
        <f>'2019 PSUI Customer Load'!Z1007+'2019 PSUI Customer Gen'!Z1007</f>
        <v>1734.02</v>
      </c>
      <c r="AA1007" s="86">
        <f t="shared" si="208"/>
        <v>2059.4589999999998</v>
      </c>
      <c r="AB1007" s="77">
        <f t="shared" si="209"/>
        <v>2023</v>
      </c>
      <c r="AC1007" s="76">
        <f t="shared" si="210"/>
        <v>8</v>
      </c>
      <c r="AD1007" s="76" t="str">
        <f t="shared" si="211"/>
        <v/>
      </c>
      <c r="AE1007" s="76" t="str">
        <f t="shared" si="212"/>
        <v/>
      </c>
      <c r="AF1007" s="74">
        <f t="shared" si="213"/>
        <v>2059.4589999999998</v>
      </c>
      <c r="AG1007" s="75" t="str">
        <f t="shared" si="214"/>
        <v>15:00</v>
      </c>
      <c r="AH1007" s="74">
        <f t="shared" si="215"/>
        <v>44715.307000000001</v>
      </c>
      <c r="AI1007" s="73" t="str">
        <f t="shared" si="216"/>
        <v/>
      </c>
      <c r="AJ1007" s="73" t="str">
        <f t="shared" si="217"/>
        <v/>
      </c>
      <c r="AK1007" s="73" t="str">
        <f t="shared" si="218"/>
        <v/>
      </c>
      <c r="AL1007" s="72" t="str">
        <f t="shared" si="219"/>
        <v/>
      </c>
      <c r="AM1007" s="71" t="str">
        <f t="shared" si="220"/>
        <v/>
      </c>
    </row>
    <row r="1008" spans="2:39" ht="12.75" customHeight="1" thickBot="1">
      <c r="B1008" s="79">
        <v>45140</v>
      </c>
      <c r="C1008" s="78">
        <f>'2019 PSUI Customer Load'!C1008+'2019 PSUI Customer Gen'!C1008</f>
        <v>1726.85</v>
      </c>
      <c r="D1008" s="78">
        <f>'2019 PSUI Customer Load'!D1008+'2019 PSUI Customer Gen'!D1008</f>
        <v>1712.9880000000001</v>
      </c>
      <c r="E1008" s="78">
        <f>'2019 PSUI Customer Load'!E1008+'2019 PSUI Customer Gen'!E1008</f>
        <v>1694.1770000000001</v>
      </c>
      <c r="F1008" s="78">
        <f>'2019 PSUI Customer Load'!F1008+'2019 PSUI Customer Gen'!F1008</f>
        <v>1666.7529999999999</v>
      </c>
      <c r="G1008" s="78">
        <f>'2019 PSUI Customer Load'!G1008+'2019 PSUI Customer Gen'!G1008</f>
        <v>1676.1770000000001</v>
      </c>
      <c r="H1008" s="78">
        <f>'2019 PSUI Customer Load'!H1008+'2019 PSUI Customer Gen'!H1008</f>
        <v>1689.3720000000001</v>
      </c>
      <c r="I1008" s="78">
        <f>'2019 PSUI Customer Load'!I1008+'2019 PSUI Customer Gen'!I1008</f>
        <v>1795.1799999999998</v>
      </c>
      <c r="J1008" s="78">
        <f>'2019 PSUI Customer Load'!J1008+'2019 PSUI Customer Gen'!J1008</f>
        <v>1944.153</v>
      </c>
      <c r="K1008" s="78">
        <f>'2019 PSUI Customer Load'!K1008+'2019 PSUI Customer Gen'!K1008</f>
        <v>1968.8979999999999</v>
      </c>
      <c r="L1008" s="78">
        <f>'2019 PSUI Customer Load'!L1008+'2019 PSUI Customer Gen'!L1008</f>
        <v>2041.2849999999999</v>
      </c>
      <c r="M1008" s="78">
        <f>'2019 PSUI Customer Load'!M1008+'2019 PSUI Customer Gen'!M1008</f>
        <v>2078.1089999999999</v>
      </c>
      <c r="N1008" s="78">
        <f>'2019 PSUI Customer Load'!N1008+'2019 PSUI Customer Gen'!N1008</f>
        <v>2116.7660000000001</v>
      </c>
      <c r="O1008" s="78">
        <f>'2019 PSUI Customer Load'!O1008+'2019 PSUI Customer Gen'!O1008</f>
        <v>2161.8310000000001</v>
      </c>
      <c r="P1008" s="78">
        <f>'2019 PSUI Customer Load'!P1008+'2019 PSUI Customer Gen'!P1008</f>
        <v>2220.62</v>
      </c>
      <c r="Q1008" s="78">
        <f>'2019 PSUI Customer Load'!Q1008+'2019 PSUI Customer Gen'!Q1008</f>
        <v>2221.701</v>
      </c>
      <c r="R1008" s="78">
        <f>'2019 PSUI Customer Load'!R1008+'2019 PSUI Customer Gen'!R1008</f>
        <v>2172.8150000000001</v>
      </c>
      <c r="S1008" s="78">
        <f>'2019 PSUI Customer Load'!S1008+'2019 PSUI Customer Gen'!S1008</f>
        <v>2112.8090000000002</v>
      </c>
      <c r="T1008" s="78">
        <f>'2019 PSUI Customer Load'!T1008+'2019 PSUI Customer Gen'!T1008</f>
        <v>2066.2750000000001</v>
      </c>
      <c r="U1008" s="78">
        <f>'2019 PSUI Customer Load'!U1008+'2019 PSUI Customer Gen'!U1008</f>
        <v>2052.8809999999999</v>
      </c>
      <c r="V1008" s="78">
        <f>'2019 PSUI Customer Load'!V1008+'2019 PSUI Customer Gen'!V1008</f>
        <v>2004.5099999999998</v>
      </c>
      <c r="W1008" s="78">
        <f>'2019 PSUI Customer Load'!W1008+'2019 PSUI Customer Gen'!W1008</f>
        <v>1996.1380000000001</v>
      </c>
      <c r="X1008" s="78">
        <f>'2019 PSUI Customer Load'!X1008+'2019 PSUI Customer Gen'!X1008</f>
        <v>1964.9639999999999</v>
      </c>
      <c r="Y1008" s="78">
        <f>'2019 PSUI Customer Load'!Y1008+'2019 PSUI Customer Gen'!Y1008</f>
        <v>1921.2830000000001</v>
      </c>
      <c r="Z1008" s="78">
        <f>'2019 PSUI Customer Load'!Z1008+'2019 PSUI Customer Gen'!Z1008</f>
        <v>1897.569</v>
      </c>
      <c r="AA1008" s="86">
        <f t="shared" si="208"/>
        <v>2221.701</v>
      </c>
      <c r="AB1008" s="77">
        <f t="shared" si="209"/>
        <v>2023</v>
      </c>
      <c r="AC1008" s="76">
        <f t="shared" si="210"/>
        <v>8</v>
      </c>
      <c r="AD1008" s="76" t="str">
        <f t="shared" si="211"/>
        <v/>
      </c>
      <c r="AE1008" s="76" t="str">
        <f t="shared" si="212"/>
        <v/>
      </c>
      <c r="AF1008" s="74">
        <f t="shared" si="213"/>
        <v>2221.701</v>
      </c>
      <c r="AG1008" s="75" t="str">
        <f t="shared" si="214"/>
        <v>15:00</v>
      </c>
      <c r="AH1008" s="74">
        <f t="shared" si="215"/>
        <v>49125.805000000008</v>
      </c>
      <c r="AI1008" s="73" t="str">
        <f t="shared" si="216"/>
        <v/>
      </c>
      <c r="AJ1008" s="73" t="str">
        <f t="shared" si="217"/>
        <v/>
      </c>
      <c r="AK1008" s="73" t="str">
        <f t="shared" si="218"/>
        <v/>
      </c>
      <c r="AL1008" s="72" t="str">
        <f t="shared" si="219"/>
        <v/>
      </c>
      <c r="AM1008" s="71" t="str">
        <f t="shared" si="220"/>
        <v/>
      </c>
    </row>
    <row r="1009" spans="2:39" ht="12.75" customHeight="1" thickBot="1">
      <c r="B1009" s="79">
        <v>45141</v>
      </c>
      <c r="C1009" s="78">
        <f>'2019 PSUI Customer Load'!C1009+'2019 PSUI Customer Gen'!C1009</f>
        <v>1901.598</v>
      </c>
      <c r="D1009" s="78">
        <f>'2019 PSUI Customer Load'!D1009+'2019 PSUI Customer Gen'!D1009</f>
        <v>1891.1209999999999</v>
      </c>
      <c r="E1009" s="78">
        <f>'2019 PSUI Customer Load'!E1009+'2019 PSUI Customer Gen'!E1009</f>
        <v>1894.0739999999998</v>
      </c>
      <c r="F1009" s="78">
        <f>'2019 PSUI Customer Load'!F1009+'2019 PSUI Customer Gen'!F1009</f>
        <v>1898.73</v>
      </c>
      <c r="G1009" s="78">
        <f>'2019 PSUI Customer Load'!G1009+'2019 PSUI Customer Gen'!G1009</f>
        <v>1956.509</v>
      </c>
      <c r="H1009" s="78">
        <f>'2019 PSUI Customer Load'!H1009+'2019 PSUI Customer Gen'!H1009</f>
        <v>1993.1930000000002</v>
      </c>
      <c r="I1009" s="78">
        <f>'2019 PSUI Customer Load'!I1009+'2019 PSUI Customer Gen'!I1009</f>
        <v>2120.9290000000001</v>
      </c>
      <c r="J1009" s="78">
        <f>'2019 PSUI Customer Load'!J1009+'2019 PSUI Customer Gen'!J1009</f>
        <v>2139.2539999999999</v>
      </c>
      <c r="K1009" s="78">
        <f>'2019 PSUI Customer Load'!K1009+'2019 PSUI Customer Gen'!K1009</f>
        <v>2278.19</v>
      </c>
      <c r="L1009" s="78">
        <f>'2019 PSUI Customer Load'!L1009+'2019 PSUI Customer Gen'!L1009</f>
        <v>2322.92</v>
      </c>
      <c r="M1009" s="78">
        <f>'2019 PSUI Customer Load'!M1009+'2019 PSUI Customer Gen'!M1009</f>
        <v>2345.88</v>
      </c>
      <c r="N1009" s="78">
        <f>'2019 PSUI Customer Load'!N1009+'2019 PSUI Customer Gen'!N1009</f>
        <v>2293.41</v>
      </c>
      <c r="O1009" s="78">
        <f>'2019 PSUI Customer Load'!O1009+'2019 PSUI Customer Gen'!O1009</f>
        <v>2314.9699999999998</v>
      </c>
      <c r="P1009" s="78">
        <f>'2019 PSUI Customer Load'!P1009+'2019 PSUI Customer Gen'!P1009</f>
        <v>2326.27</v>
      </c>
      <c r="Q1009" s="78">
        <f>'2019 PSUI Customer Load'!Q1009+'2019 PSUI Customer Gen'!Q1009</f>
        <v>2335.41</v>
      </c>
      <c r="R1009" s="78">
        <f>'2019 PSUI Customer Load'!R1009+'2019 PSUI Customer Gen'!R1009</f>
        <v>2286.41</v>
      </c>
      <c r="S1009" s="78">
        <f>'2019 PSUI Customer Load'!S1009+'2019 PSUI Customer Gen'!S1009</f>
        <v>2241.4</v>
      </c>
      <c r="T1009" s="78">
        <f>'2019 PSUI Customer Load'!T1009+'2019 PSUI Customer Gen'!T1009</f>
        <v>2210.85</v>
      </c>
      <c r="U1009" s="78">
        <f>'2019 PSUI Customer Load'!U1009+'2019 PSUI Customer Gen'!U1009</f>
        <v>2167.48</v>
      </c>
      <c r="V1009" s="78">
        <f>'2019 PSUI Customer Load'!V1009+'2019 PSUI Customer Gen'!V1009</f>
        <v>1785.98</v>
      </c>
      <c r="W1009" s="78">
        <f>'2019 PSUI Customer Load'!W1009+'2019 PSUI Customer Gen'!W1009</f>
        <v>1627.99</v>
      </c>
      <c r="X1009" s="78">
        <f>'2019 PSUI Customer Load'!X1009+'2019 PSUI Customer Gen'!X1009</f>
        <v>1625.4</v>
      </c>
      <c r="Y1009" s="78">
        <f>'2019 PSUI Customer Load'!Y1009+'2019 PSUI Customer Gen'!Y1009</f>
        <v>1996.01</v>
      </c>
      <c r="Z1009" s="78">
        <f>'2019 PSUI Customer Load'!Z1009+'2019 PSUI Customer Gen'!Z1009</f>
        <v>1917.37</v>
      </c>
      <c r="AA1009" s="86">
        <f t="shared" si="208"/>
        <v>2345.88</v>
      </c>
      <c r="AB1009" s="77">
        <f t="shared" si="209"/>
        <v>2023</v>
      </c>
      <c r="AC1009" s="76">
        <f t="shared" si="210"/>
        <v>8</v>
      </c>
      <c r="AD1009" s="76" t="str">
        <f t="shared" si="211"/>
        <v/>
      </c>
      <c r="AE1009" s="76" t="str">
        <f t="shared" si="212"/>
        <v/>
      </c>
      <c r="AF1009" s="74">
        <f t="shared" si="213"/>
        <v>2345.88</v>
      </c>
      <c r="AG1009" s="75" t="str">
        <f t="shared" si="214"/>
        <v>11:00</v>
      </c>
      <c r="AH1009" s="74">
        <f t="shared" si="215"/>
        <v>52217.22800000001</v>
      </c>
      <c r="AI1009" s="73" t="str">
        <f t="shared" si="216"/>
        <v/>
      </c>
      <c r="AJ1009" s="73" t="str">
        <f t="shared" si="217"/>
        <v/>
      </c>
      <c r="AK1009" s="73" t="str">
        <f t="shared" si="218"/>
        <v/>
      </c>
      <c r="AL1009" s="72" t="str">
        <f t="shared" si="219"/>
        <v/>
      </c>
      <c r="AM1009" s="71" t="str">
        <f t="shared" si="220"/>
        <v/>
      </c>
    </row>
    <row r="1010" spans="2:39" ht="12.75" customHeight="1" thickBot="1">
      <c r="B1010" s="79">
        <v>45142</v>
      </c>
      <c r="C1010" s="78">
        <f>'2019 PSUI Customer Load'!C1010+'2019 PSUI Customer Gen'!C1010</f>
        <v>1886.89</v>
      </c>
      <c r="D1010" s="78">
        <f>'2019 PSUI Customer Load'!D1010+'2019 PSUI Customer Gen'!D1010</f>
        <v>1888.11</v>
      </c>
      <c r="E1010" s="78">
        <f>'2019 PSUI Customer Load'!E1010+'2019 PSUI Customer Gen'!E1010</f>
        <v>1855.46</v>
      </c>
      <c r="F1010" s="78">
        <f>'2019 PSUI Customer Load'!F1010+'2019 PSUI Customer Gen'!F1010</f>
        <v>1850.13</v>
      </c>
      <c r="G1010" s="78">
        <f>'2019 PSUI Customer Load'!G1010+'2019 PSUI Customer Gen'!G1010</f>
        <v>1872.01</v>
      </c>
      <c r="H1010" s="78">
        <f>'2019 PSUI Customer Load'!H1010+'2019 PSUI Customer Gen'!H1010</f>
        <v>1884.4</v>
      </c>
      <c r="I1010" s="78">
        <f>'2019 PSUI Customer Load'!I1010+'2019 PSUI Customer Gen'!I1010</f>
        <v>2003.86</v>
      </c>
      <c r="J1010" s="78">
        <f>'2019 PSUI Customer Load'!J1010+'2019 PSUI Customer Gen'!J1010</f>
        <v>2103.1020000000003</v>
      </c>
      <c r="K1010" s="78">
        <f>'2019 PSUI Customer Load'!K1010+'2019 PSUI Customer Gen'!K1010</f>
        <v>2151.98</v>
      </c>
      <c r="L1010" s="78">
        <f>'2019 PSUI Customer Load'!L1010+'2019 PSUI Customer Gen'!L1010</f>
        <v>2324.6109999999999</v>
      </c>
      <c r="M1010" s="78">
        <f>'2019 PSUI Customer Load'!M1010+'2019 PSUI Customer Gen'!M1010</f>
        <v>2281.87</v>
      </c>
      <c r="N1010" s="78">
        <f>'2019 PSUI Customer Load'!N1010+'2019 PSUI Customer Gen'!N1010</f>
        <v>2265.692</v>
      </c>
      <c r="O1010" s="78">
        <f>'2019 PSUI Customer Load'!O1010+'2019 PSUI Customer Gen'!O1010</f>
        <v>2273.1260000000002</v>
      </c>
      <c r="P1010" s="78">
        <f>'2019 PSUI Customer Load'!P1010+'2019 PSUI Customer Gen'!P1010</f>
        <v>2236.393</v>
      </c>
      <c r="Q1010" s="78">
        <f>'2019 PSUI Customer Load'!Q1010+'2019 PSUI Customer Gen'!Q1010</f>
        <v>2223.857</v>
      </c>
      <c r="R1010" s="78">
        <f>'2019 PSUI Customer Load'!R1010+'2019 PSUI Customer Gen'!R1010</f>
        <v>2208.393</v>
      </c>
      <c r="S1010" s="78">
        <f>'2019 PSUI Customer Load'!S1010+'2019 PSUI Customer Gen'!S1010</f>
        <v>2146.5940000000001</v>
      </c>
      <c r="T1010" s="78">
        <f>'2019 PSUI Customer Load'!T1010+'2019 PSUI Customer Gen'!T1010</f>
        <v>2092.1840000000002</v>
      </c>
      <c r="U1010" s="78">
        <f>'2019 PSUI Customer Load'!U1010+'2019 PSUI Customer Gen'!U1010</f>
        <v>2060.2510000000002</v>
      </c>
      <c r="V1010" s="78">
        <f>'2019 PSUI Customer Load'!V1010+'2019 PSUI Customer Gen'!V1010</f>
        <v>1992.8580000000002</v>
      </c>
      <c r="W1010" s="78">
        <f>'2019 PSUI Customer Load'!W1010+'2019 PSUI Customer Gen'!W1010</f>
        <v>1943.028</v>
      </c>
      <c r="X1010" s="78">
        <f>'2019 PSUI Customer Load'!X1010+'2019 PSUI Customer Gen'!X1010</f>
        <v>1897.1819999999998</v>
      </c>
      <c r="Y1010" s="78">
        <f>'2019 PSUI Customer Load'!Y1010+'2019 PSUI Customer Gen'!Y1010</f>
        <v>1855.2919999999999</v>
      </c>
      <c r="Z1010" s="78">
        <f>'2019 PSUI Customer Load'!Z1010+'2019 PSUI Customer Gen'!Z1010</f>
        <v>1814.1990000000001</v>
      </c>
      <c r="AA1010" s="86">
        <f t="shared" si="208"/>
        <v>2324.6109999999999</v>
      </c>
      <c r="AB1010" s="77">
        <f t="shared" si="209"/>
        <v>2023</v>
      </c>
      <c r="AC1010" s="76">
        <f t="shared" si="210"/>
        <v>8</v>
      </c>
      <c r="AD1010" s="76" t="str">
        <f t="shared" si="211"/>
        <v/>
      </c>
      <c r="AE1010" s="76" t="str">
        <f t="shared" si="212"/>
        <v/>
      </c>
      <c r="AF1010" s="74">
        <f t="shared" si="213"/>
        <v>2324.6109999999999</v>
      </c>
      <c r="AG1010" s="75" t="str">
        <f t="shared" si="214"/>
        <v>10:00</v>
      </c>
      <c r="AH1010" s="74">
        <f t="shared" si="215"/>
        <v>51436.082999999999</v>
      </c>
      <c r="AI1010" s="73" t="str">
        <f t="shared" si="216"/>
        <v/>
      </c>
      <c r="AJ1010" s="73" t="str">
        <f t="shared" si="217"/>
        <v/>
      </c>
      <c r="AK1010" s="73" t="str">
        <f t="shared" si="218"/>
        <v/>
      </c>
      <c r="AL1010" s="72" t="str">
        <f t="shared" si="219"/>
        <v/>
      </c>
      <c r="AM1010" s="71" t="str">
        <f t="shared" si="220"/>
        <v/>
      </c>
    </row>
    <row r="1011" spans="2:39" ht="12.75" customHeight="1" thickBot="1">
      <c r="B1011" s="79">
        <v>45143</v>
      </c>
      <c r="C1011" s="78">
        <f>'2019 PSUI Customer Load'!C1011+'2019 PSUI Customer Gen'!C1011</f>
        <v>1790.6270000000002</v>
      </c>
      <c r="D1011" s="78">
        <f>'2019 PSUI Customer Load'!D1011+'2019 PSUI Customer Gen'!D1011</f>
        <v>1778.7579999999998</v>
      </c>
      <c r="E1011" s="78">
        <f>'2019 PSUI Customer Load'!E1011+'2019 PSUI Customer Gen'!E1011</f>
        <v>1781.79</v>
      </c>
      <c r="F1011" s="78">
        <f>'2019 PSUI Customer Load'!F1011+'2019 PSUI Customer Gen'!F1011</f>
        <v>1757.0429999999999</v>
      </c>
      <c r="G1011" s="78">
        <f>'2019 PSUI Customer Load'!G1011+'2019 PSUI Customer Gen'!G1011</f>
        <v>1773.6889999999999</v>
      </c>
      <c r="H1011" s="78">
        <f>'2019 PSUI Customer Load'!H1011+'2019 PSUI Customer Gen'!H1011</f>
        <v>1813.3999999999999</v>
      </c>
      <c r="I1011" s="78">
        <f>'2019 PSUI Customer Load'!I1011+'2019 PSUI Customer Gen'!I1011</f>
        <v>1883.4140000000002</v>
      </c>
      <c r="J1011" s="78">
        <f>'2019 PSUI Customer Load'!J1011+'2019 PSUI Customer Gen'!J1011</f>
        <v>1921.212</v>
      </c>
      <c r="K1011" s="78">
        <f>'2019 PSUI Customer Load'!K1011+'2019 PSUI Customer Gen'!K1011</f>
        <v>1933.8220000000001</v>
      </c>
      <c r="L1011" s="78">
        <f>'2019 PSUI Customer Load'!L1011+'2019 PSUI Customer Gen'!L1011</f>
        <v>1966.162</v>
      </c>
      <c r="M1011" s="78">
        <f>'2019 PSUI Customer Load'!M1011+'2019 PSUI Customer Gen'!M1011</f>
        <v>1980.1379999999999</v>
      </c>
      <c r="N1011" s="78">
        <f>'2019 PSUI Customer Load'!N1011+'2019 PSUI Customer Gen'!N1011</f>
        <v>1998.4670000000001</v>
      </c>
      <c r="O1011" s="78">
        <f>'2019 PSUI Customer Load'!O1011+'2019 PSUI Customer Gen'!O1011</f>
        <v>1979.8879999999999</v>
      </c>
      <c r="P1011" s="78">
        <f>'2019 PSUI Customer Load'!P1011+'2019 PSUI Customer Gen'!P1011</f>
        <v>1981.596</v>
      </c>
      <c r="Q1011" s="78">
        <f>'2019 PSUI Customer Load'!Q1011+'2019 PSUI Customer Gen'!Q1011</f>
        <v>1978.2049999999999</v>
      </c>
      <c r="R1011" s="78">
        <f>'2019 PSUI Customer Load'!R1011+'2019 PSUI Customer Gen'!R1011</f>
        <v>1953.4209999999998</v>
      </c>
      <c r="S1011" s="78">
        <f>'2019 PSUI Customer Load'!S1011+'2019 PSUI Customer Gen'!S1011</f>
        <v>1889.5849999999998</v>
      </c>
      <c r="T1011" s="78">
        <f>'2019 PSUI Customer Load'!T1011+'2019 PSUI Customer Gen'!T1011</f>
        <v>1881.672</v>
      </c>
      <c r="U1011" s="78">
        <f>'2019 PSUI Customer Load'!U1011+'2019 PSUI Customer Gen'!U1011</f>
        <v>1865.2080000000001</v>
      </c>
      <c r="V1011" s="78">
        <f>'2019 PSUI Customer Load'!V1011+'2019 PSUI Customer Gen'!V1011</f>
        <v>1844.0659999999998</v>
      </c>
      <c r="W1011" s="78">
        <f>'2019 PSUI Customer Load'!W1011+'2019 PSUI Customer Gen'!W1011</f>
        <v>1840.4259999999999</v>
      </c>
      <c r="X1011" s="78">
        <f>'2019 PSUI Customer Load'!X1011+'2019 PSUI Customer Gen'!X1011</f>
        <v>1785.866</v>
      </c>
      <c r="Y1011" s="78">
        <f>'2019 PSUI Customer Load'!Y1011+'2019 PSUI Customer Gen'!Y1011</f>
        <v>1769.672</v>
      </c>
      <c r="Z1011" s="78">
        <f>'2019 PSUI Customer Load'!Z1011+'2019 PSUI Customer Gen'!Z1011</f>
        <v>1731.5690000000002</v>
      </c>
      <c r="AA1011" s="86">
        <f t="shared" si="208"/>
        <v>1998.4670000000001</v>
      </c>
      <c r="AB1011" s="77">
        <f t="shared" si="209"/>
        <v>2023</v>
      </c>
      <c r="AC1011" s="76">
        <f t="shared" si="210"/>
        <v>8</v>
      </c>
      <c r="AD1011" s="76" t="str">
        <f t="shared" si="211"/>
        <v/>
      </c>
      <c r="AE1011" s="76" t="str">
        <f t="shared" si="212"/>
        <v/>
      </c>
      <c r="AF1011" s="74">
        <f t="shared" si="213"/>
        <v>1998.4670000000001</v>
      </c>
      <c r="AG1011" s="75" t="str">
        <f t="shared" si="214"/>
        <v>12:00</v>
      </c>
      <c r="AH1011" s="74">
        <f t="shared" si="215"/>
        <v>46878.162999999993</v>
      </c>
      <c r="AI1011" s="73" t="str">
        <f t="shared" si="216"/>
        <v/>
      </c>
      <c r="AJ1011" s="73" t="str">
        <f t="shared" si="217"/>
        <v/>
      </c>
      <c r="AK1011" s="73" t="str">
        <f t="shared" si="218"/>
        <v/>
      </c>
      <c r="AL1011" s="72" t="str">
        <f t="shared" si="219"/>
        <v/>
      </c>
      <c r="AM1011" s="71" t="str">
        <f t="shared" si="220"/>
        <v/>
      </c>
    </row>
    <row r="1012" spans="2:39" ht="12.75" customHeight="1" thickBot="1">
      <c r="B1012" s="79">
        <v>45144</v>
      </c>
      <c r="C1012" s="78">
        <f>'2019 PSUI Customer Load'!C1012+'2019 PSUI Customer Gen'!C1012</f>
        <v>1684.249</v>
      </c>
      <c r="D1012" s="78">
        <f>'2019 PSUI Customer Load'!D1012+'2019 PSUI Customer Gen'!D1012</f>
        <v>1671.518</v>
      </c>
      <c r="E1012" s="78">
        <f>'2019 PSUI Customer Load'!E1012+'2019 PSUI Customer Gen'!E1012</f>
        <v>1653.73</v>
      </c>
      <c r="F1012" s="78">
        <f>'2019 PSUI Customer Load'!F1012+'2019 PSUI Customer Gen'!F1012</f>
        <v>1618.616</v>
      </c>
      <c r="G1012" s="78">
        <f>'2019 PSUI Customer Load'!G1012+'2019 PSUI Customer Gen'!G1012</f>
        <v>1587.4959999999999</v>
      </c>
      <c r="H1012" s="78">
        <f>'2019 PSUI Customer Load'!H1012+'2019 PSUI Customer Gen'!H1012</f>
        <v>1621.047</v>
      </c>
      <c r="I1012" s="78">
        <f>'2019 PSUI Customer Load'!I1012+'2019 PSUI Customer Gen'!I1012</f>
        <v>1786.9370000000001</v>
      </c>
      <c r="J1012" s="78">
        <f>'2019 PSUI Customer Load'!J1012+'2019 PSUI Customer Gen'!J1012</f>
        <v>1919.711</v>
      </c>
      <c r="K1012" s="78">
        <f>'2019 PSUI Customer Load'!K1012+'2019 PSUI Customer Gen'!K1012</f>
        <v>1956.546</v>
      </c>
      <c r="L1012" s="78">
        <f>'2019 PSUI Customer Load'!L1012+'2019 PSUI Customer Gen'!L1012</f>
        <v>1988.9399999999998</v>
      </c>
      <c r="M1012" s="78">
        <f>'2019 PSUI Customer Load'!M1012+'2019 PSUI Customer Gen'!M1012</f>
        <v>1972.4569999999999</v>
      </c>
      <c r="N1012" s="78">
        <f>'2019 PSUI Customer Load'!N1012+'2019 PSUI Customer Gen'!N1012</f>
        <v>2001.2640000000001</v>
      </c>
      <c r="O1012" s="78">
        <f>'2019 PSUI Customer Load'!O1012+'2019 PSUI Customer Gen'!O1012</f>
        <v>1989.4690000000001</v>
      </c>
      <c r="P1012" s="78">
        <f>'2019 PSUI Customer Load'!P1012+'2019 PSUI Customer Gen'!P1012</f>
        <v>1954.933</v>
      </c>
      <c r="Q1012" s="78">
        <f>'2019 PSUI Customer Load'!Q1012+'2019 PSUI Customer Gen'!Q1012</f>
        <v>1941.741</v>
      </c>
      <c r="R1012" s="78">
        <f>'2019 PSUI Customer Load'!R1012+'2019 PSUI Customer Gen'!R1012</f>
        <v>1969.1930000000002</v>
      </c>
      <c r="S1012" s="78">
        <f>'2019 PSUI Customer Load'!S1012+'2019 PSUI Customer Gen'!S1012</f>
        <v>1926.125</v>
      </c>
      <c r="T1012" s="78">
        <f>'2019 PSUI Customer Load'!T1012+'2019 PSUI Customer Gen'!T1012</f>
        <v>1887.453</v>
      </c>
      <c r="U1012" s="78">
        <f>'2019 PSUI Customer Load'!U1012+'2019 PSUI Customer Gen'!U1012</f>
        <v>1877.3150000000001</v>
      </c>
      <c r="V1012" s="78">
        <f>'2019 PSUI Customer Load'!V1012+'2019 PSUI Customer Gen'!V1012</f>
        <v>1849.068</v>
      </c>
      <c r="W1012" s="78">
        <f>'2019 PSUI Customer Load'!W1012+'2019 PSUI Customer Gen'!W1012</f>
        <v>1865.895</v>
      </c>
      <c r="X1012" s="78">
        <f>'2019 PSUI Customer Load'!X1012+'2019 PSUI Customer Gen'!X1012</f>
        <v>1868.7360000000001</v>
      </c>
      <c r="Y1012" s="78">
        <f>'2019 PSUI Customer Load'!Y1012+'2019 PSUI Customer Gen'!Y1012</f>
        <v>1860.7370000000001</v>
      </c>
      <c r="Z1012" s="78">
        <f>'2019 PSUI Customer Load'!Z1012+'2019 PSUI Customer Gen'!Z1012</f>
        <v>1860.8330000000001</v>
      </c>
      <c r="AA1012" s="86">
        <f t="shared" si="208"/>
        <v>2001.2640000000001</v>
      </c>
      <c r="AB1012" s="77">
        <f t="shared" si="209"/>
        <v>2023</v>
      </c>
      <c r="AC1012" s="76">
        <f t="shared" si="210"/>
        <v>8</v>
      </c>
      <c r="AD1012" s="76" t="str">
        <f t="shared" si="211"/>
        <v/>
      </c>
      <c r="AE1012" s="76" t="str">
        <f t="shared" si="212"/>
        <v/>
      </c>
      <c r="AF1012" s="74">
        <f t="shared" si="213"/>
        <v>2001.2640000000001</v>
      </c>
      <c r="AG1012" s="75" t="str">
        <f t="shared" si="214"/>
        <v>12:00</v>
      </c>
      <c r="AH1012" s="74">
        <f t="shared" si="215"/>
        <v>46315.272999999994</v>
      </c>
      <c r="AI1012" s="73" t="str">
        <f t="shared" si="216"/>
        <v/>
      </c>
      <c r="AJ1012" s="73" t="str">
        <f t="shared" si="217"/>
        <v/>
      </c>
      <c r="AK1012" s="73" t="str">
        <f t="shared" si="218"/>
        <v/>
      </c>
      <c r="AL1012" s="72" t="str">
        <f t="shared" si="219"/>
        <v/>
      </c>
      <c r="AM1012" s="71" t="str">
        <f t="shared" si="220"/>
        <v/>
      </c>
    </row>
    <row r="1013" spans="2:39" ht="12.75" customHeight="1" thickBot="1">
      <c r="B1013" s="79">
        <v>45145</v>
      </c>
      <c r="C1013" s="78">
        <f>'2019 PSUI Customer Load'!C1013+'2019 PSUI Customer Gen'!C1013</f>
        <v>1894.51</v>
      </c>
      <c r="D1013" s="78">
        <f>'2019 PSUI Customer Load'!D1013+'2019 PSUI Customer Gen'!D1013</f>
        <v>1919.6929999999998</v>
      </c>
      <c r="E1013" s="78">
        <f>'2019 PSUI Customer Load'!E1013+'2019 PSUI Customer Gen'!E1013</f>
        <v>1955.953</v>
      </c>
      <c r="F1013" s="78">
        <f>'2019 PSUI Customer Load'!F1013+'2019 PSUI Customer Gen'!F1013</f>
        <v>1968.174</v>
      </c>
      <c r="G1013" s="78">
        <f>'2019 PSUI Customer Load'!G1013+'2019 PSUI Customer Gen'!G1013</f>
        <v>2014.2570000000001</v>
      </c>
      <c r="H1013" s="78">
        <f>'2019 PSUI Customer Load'!H1013+'2019 PSUI Customer Gen'!H1013</f>
        <v>2044.6599999999999</v>
      </c>
      <c r="I1013" s="78">
        <f>'2019 PSUI Customer Load'!I1013+'2019 PSUI Customer Gen'!I1013</f>
        <v>2108.33</v>
      </c>
      <c r="J1013" s="78">
        <f>'2019 PSUI Customer Load'!J1013+'2019 PSUI Customer Gen'!J1013</f>
        <v>2126.145</v>
      </c>
      <c r="K1013" s="78">
        <f>'2019 PSUI Customer Load'!K1013+'2019 PSUI Customer Gen'!K1013</f>
        <v>2133.761</v>
      </c>
      <c r="L1013" s="78">
        <f>'2019 PSUI Customer Load'!L1013+'2019 PSUI Customer Gen'!L1013</f>
        <v>2143.7510000000002</v>
      </c>
      <c r="M1013" s="78">
        <f>'2019 PSUI Customer Load'!M1013+'2019 PSUI Customer Gen'!M1013</f>
        <v>2170.2709999999997</v>
      </c>
      <c r="N1013" s="78">
        <f>'2019 PSUI Customer Load'!N1013+'2019 PSUI Customer Gen'!N1013</f>
        <v>2167.8740000000003</v>
      </c>
      <c r="O1013" s="78">
        <f>'2019 PSUI Customer Load'!O1013+'2019 PSUI Customer Gen'!O1013</f>
        <v>2162.1120000000001</v>
      </c>
      <c r="P1013" s="78">
        <f>'2019 PSUI Customer Load'!P1013+'2019 PSUI Customer Gen'!P1013</f>
        <v>2141.056</v>
      </c>
      <c r="Q1013" s="78">
        <f>'2019 PSUI Customer Load'!Q1013+'2019 PSUI Customer Gen'!Q1013</f>
        <v>2099.1660000000002</v>
      </c>
      <c r="R1013" s="78">
        <f>'2019 PSUI Customer Load'!R1013+'2019 PSUI Customer Gen'!R1013</f>
        <v>2071.3180000000002</v>
      </c>
      <c r="S1013" s="78">
        <f>'2019 PSUI Customer Load'!S1013+'2019 PSUI Customer Gen'!S1013</f>
        <v>2023.098</v>
      </c>
      <c r="T1013" s="78">
        <f>'2019 PSUI Customer Load'!T1013+'2019 PSUI Customer Gen'!T1013</f>
        <v>2018.3400000000001</v>
      </c>
      <c r="U1013" s="78">
        <f>'2019 PSUI Customer Load'!U1013+'2019 PSUI Customer Gen'!U1013</f>
        <v>1997.5500000000002</v>
      </c>
      <c r="V1013" s="78">
        <f>'2019 PSUI Customer Load'!V1013+'2019 PSUI Customer Gen'!V1013</f>
        <v>1969.848</v>
      </c>
      <c r="W1013" s="78">
        <f>'2019 PSUI Customer Load'!W1013+'2019 PSUI Customer Gen'!W1013</f>
        <v>1970.414</v>
      </c>
      <c r="X1013" s="78">
        <f>'2019 PSUI Customer Load'!X1013+'2019 PSUI Customer Gen'!X1013</f>
        <v>1945.903</v>
      </c>
      <c r="Y1013" s="78">
        <f>'2019 PSUI Customer Load'!Y1013+'2019 PSUI Customer Gen'!Y1013</f>
        <v>1894.492</v>
      </c>
      <c r="Z1013" s="78">
        <f>'2019 PSUI Customer Load'!Z1013+'2019 PSUI Customer Gen'!Z1013</f>
        <v>1842.098</v>
      </c>
      <c r="AA1013" s="86">
        <f t="shared" si="208"/>
        <v>2170.2709999999997</v>
      </c>
      <c r="AB1013" s="77">
        <f t="shared" si="209"/>
        <v>2023</v>
      </c>
      <c r="AC1013" s="76">
        <f t="shared" si="210"/>
        <v>8</v>
      </c>
      <c r="AD1013" s="76" t="str">
        <f t="shared" si="211"/>
        <v/>
      </c>
      <c r="AE1013" s="76" t="str">
        <f t="shared" si="212"/>
        <v/>
      </c>
      <c r="AF1013" s="74">
        <f t="shared" si="213"/>
        <v>2170.2709999999997</v>
      </c>
      <c r="AG1013" s="75" t="str">
        <f t="shared" si="214"/>
        <v>11:00</v>
      </c>
      <c r="AH1013" s="74">
        <f t="shared" si="215"/>
        <v>50953.044999999991</v>
      </c>
      <c r="AI1013" s="73" t="str">
        <f t="shared" si="216"/>
        <v/>
      </c>
      <c r="AJ1013" s="73" t="str">
        <f t="shared" si="217"/>
        <v/>
      </c>
      <c r="AK1013" s="73" t="str">
        <f t="shared" si="218"/>
        <v/>
      </c>
      <c r="AL1013" s="72" t="str">
        <f t="shared" si="219"/>
        <v/>
      </c>
      <c r="AM1013" s="71" t="str">
        <f t="shared" si="220"/>
        <v/>
      </c>
    </row>
    <row r="1014" spans="2:39" ht="12.75" customHeight="1" thickBot="1">
      <c r="B1014" s="79">
        <v>45146</v>
      </c>
      <c r="C1014" s="78">
        <f>'2019 PSUI Customer Load'!C1014+'2019 PSUI Customer Gen'!C1014</f>
        <v>1800.9470000000001</v>
      </c>
      <c r="D1014" s="78">
        <f>'2019 PSUI Customer Load'!D1014+'2019 PSUI Customer Gen'!D1014</f>
        <v>1775.13</v>
      </c>
      <c r="E1014" s="78">
        <f>'2019 PSUI Customer Load'!E1014+'2019 PSUI Customer Gen'!E1014</f>
        <v>1756.6389999999999</v>
      </c>
      <c r="F1014" s="78">
        <f>'2019 PSUI Customer Load'!F1014+'2019 PSUI Customer Gen'!F1014</f>
        <v>1737.16</v>
      </c>
      <c r="G1014" s="78">
        <f>'2019 PSUI Customer Load'!G1014+'2019 PSUI Customer Gen'!G1014</f>
        <v>1789.0930000000001</v>
      </c>
      <c r="H1014" s="78">
        <f>'2019 PSUI Customer Load'!H1014+'2019 PSUI Customer Gen'!H1014</f>
        <v>1822.643</v>
      </c>
      <c r="I1014" s="78">
        <f>'2019 PSUI Customer Load'!I1014+'2019 PSUI Customer Gen'!I1014</f>
        <v>1937.683</v>
      </c>
      <c r="J1014" s="78">
        <f>'2019 PSUI Customer Load'!J1014+'2019 PSUI Customer Gen'!J1014</f>
        <v>1983.4369999999999</v>
      </c>
      <c r="K1014" s="78">
        <f>'2019 PSUI Customer Load'!K1014+'2019 PSUI Customer Gen'!K1014</f>
        <v>1927.3150000000001</v>
      </c>
      <c r="L1014" s="78">
        <f>'2019 PSUI Customer Load'!L1014+'2019 PSUI Customer Gen'!L1014</f>
        <v>2017.0060000000001</v>
      </c>
      <c r="M1014" s="78">
        <f>'2019 PSUI Customer Load'!M1014+'2019 PSUI Customer Gen'!M1014</f>
        <v>2061.86</v>
      </c>
      <c r="N1014" s="78">
        <f>'2019 PSUI Customer Load'!N1014+'2019 PSUI Customer Gen'!N1014</f>
        <v>2031.2910000000002</v>
      </c>
      <c r="O1014" s="78">
        <f>'2019 PSUI Customer Load'!O1014+'2019 PSUI Customer Gen'!O1014</f>
        <v>2067.1210000000001</v>
      </c>
      <c r="P1014" s="78">
        <f>'2019 PSUI Customer Load'!P1014+'2019 PSUI Customer Gen'!P1014</f>
        <v>2072.8989999999999</v>
      </c>
      <c r="Q1014" s="78">
        <f>'2019 PSUI Customer Load'!Q1014+'2019 PSUI Customer Gen'!Q1014</f>
        <v>2085.422</v>
      </c>
      <c r="R1014" s="78">
        <f>'2019 PSUI Customer Load'!R1014+'2019 PSUI Customer Gen'!R1014</f>
        <v>2044.5039999999999</v>
      </c>
      <c r="S1014" s="78">
        <f>'2019 PSUI Customer Load'!S1014+'2019 PSUI Customer Gen'!S1014</f>
        <v>1953.6010000000001</v>
      </c>
      <c r="T1014" s="78">
        <f>'2019 PSUI Customer Load'!T1014+'2019 PSUI Customer Gen'!T1014</f>
        <v>1895.7660000000001</v>
      </c>
      <c r="U1014" s="78">
        <f>'2019 PSUI Customer Load'!U1014+'2019 PSUI Customer Gen'!U1014</f>
        <v>1852.252</v>
      </c>
      <c r="V1014" s="78">
        <f>'2019 PSUI Customer Load'!V1014+'2019 PSUI Customer Gen'!V1014</f>
        <v>1826.7670000000001</v>
      </c>
      <c r="W1014" s="78">
        <f>'2019 PSUI Customer Load'!W1014+'2019 PSUI Customer Gen'!W1014</f>
        <v>1793.432</v>
      </c>
      <c r="X1014" s="78">
        <f>'2019 PSUI Customer Load'!X1014+'2019 PSUI Customer Gen'!X1014</f>
        <v>1740.5509999999999</v>
      </c>
      <c r="Y1014" s="78">
        <f>'2019 PSUI Customer Load'!Y1014+'2019 PSUI Customer Gen'!Y1014</f>
        <v>1695.49</v>
      </c>
      <c r="Z1014" s="78">
        <f>'2019 PSUI Customer Load'!Z1014+'2019 PSUI Customer Gen'!Z1014</f>
        <v>1652.0129999999999</v>
      </c>
      <c r="AA1014" s="86">
        <f t="shared" si="208"/>
        <v>2085.422</v>
      </c>
      <c r="AB1014" s="77">
        <f t="shared" si="209"/>
        <v>2023</v>
      </c>
      <c r="AC1014" s="76">
        <f t="shared" si="210"/>
        <v>8</v>
      </c>
      <c r="AD1014" s="76" t="str">
        <f t="shared" si="211"/>
        <v/>
      </c>
      <c r="AE1014" s="76" t="str">
        <f t="shared" si="212"/>
        <v/>
      </c>
      <c r="AF1014" s="74">
        <f t="shared" si="213"/>
        <v>2085.422</v>
      </c>
      <c r="AG1014" s="75" t="str">
        <f t="shared" si="214"/>
        <v>15:00</v>
      </c>
      <c r="AH1014" s="74">
        <f t="shared" si="215"/>
        <v>47405.444000000003</v>
      </c>
      <c r="AI1014" s="73" t="str">
        <f t="shared" si="216"/>
        <v/>
      </c>
      <c r="AJ1014" s="73" t="str">
        <f t="shared" si="217"/>
        <v/>
      </c>
      <c r="AK1014" s="73" t="str">
        <f t="shared" si="218"/>
        <v/>
      </c>
      <c r="AL1014" s="72" t="str">
        <f t="shared" si="219"/>
        <v/>
      </c>
      <c r="AM1014" s="71" t="str">
        <f t="shared" si="220"/>
        <v/>
      </c>
    </row>
    <row r="1015" spans="2:39" ht="12.75" customHeight="1" thickBot="1">
      <c r="B1015" s="79">
        <v>45147</v>
      </c>
      <c r="C1015" s="78">
        <f>'2019 PSUI Customer Load'!C1015+'2019 PSUI Customer Gen'!C1015</f>
        <v>1640.13</v>
      </c>
      <c r="D1015" s="78">
        <f>'2019 PSUI Customer Load'!D1015+'2019 PSUI Customer Gen'!D1015</f>
        <v>1639.701</v>
      </c>
      <c r="E1015" s="78">
        <f>'2019 PSUI Customer Load'!E1015+'2019 PSUI Customer Gen'!E1015</f>
        <v>1673.9110000000001</v>
      </c>
      <c r="F1015" s="78">
        <f>'2019 PSUI Customer Load'!F1015+'2019 PSUI Customer Gen'!F1015</f>
        <v>1695.2640000000001</v>
      </c>
      <c r="G1015" s="78">
        <f>'2019 PSUI Customer Load'!G1015+'2019 PSUI Customer Gen'!G1015</f>
        <v>1724.9780000000001</v>
      </c>
      <c r="H1015" s="78">
        <f>'2019 PSUI Customer Load'!H1015+'2019 PSUI Customer Gen'!H1015</f>
        <v>1766.4680000000001</v>
      </c>
      <c r="I1015" s="78">
        <f>'2019 PSUI Customer Load'!I1015+'2019 PSUI Customer Gen'!I1015</f>
        <v>1851.817</v>
      </c>
      <c r="J1015" s="78">
        <f>'2019 PSUI Customer Load'!J1015+'2019 PSUI Customer Gen'!J1015</f>
        <v>2048.672</v>
      </c>
      <c r="K1015" s="78">
        <f>'2019 PSUI Customer Load'!K1015+'2019 PSUI Customer Gen'!K1015</f>
        <v>2144.4790000000003</v>
      </c>
      <c r="L1015" s="78">
        <f>'2019 PSUI Customer Load'!L1015+'2019 PSUI Customer Gen'!L1015</f>
        <v>2257.6320000000001</v>
      </c>
      <c r="M1015" s="78">
        <f>'2019 PSUI Customer Load'!M1015+'2019 PSUI Customer Gen'!M1015</f>
        <v>2323.6550000000002</v>
      </c>
      <c r="N1015" s="78">
        <f>'2019 PSUI Customer Load'!N1015+'2019 PSUI Customer Gen'!N1015</f>
        <v>2300.596</v>
      </c>
      <c r="O1015" s="78">
        <f>'2019 PSUI Customer Load'!O1015+'2019 PSUI Customer Gen'!O1015</f>
        <v>2286.2129999999997</v>
      </c>
      <c r="P1015" s="78">
        <f>'2019 PSUI Customer Load'!P1015+'2019 PSUI Customer Gen'!P1015</f>
        <v>2307.0640000000003</v>
      </c>
      <c r="Q1015" s="78">
        <f>'2019 PSUI Customer Load'!Q1015+'2019 PSUI Customer Gen'!Q1015</f>
        <v>2261.6419999999998</v>
      </c>
      <c r="R1015" s="78">
        <f>'2019 PSUI Customer Load'!R1015+'2019 PSUI Customer Gen'!R1015</f>
        <v>2228.2370000000001</v>
      </c>
      <c r="S1015" s="78">
        <f>'2019 PSUI Customer Load'!S1015+'2019 PSUI Customer Gen'!S1015</f>
        <v>2118.212</v>
      </c>
      <c r="T1015" s="78">
        <f>'2019 PSUI Customer Load'!T1015+'2019 PSUI Customer Gen'!T1015</f>
        <v>2075.1469999999999</v>
      </c>
      <c r="U1015" s="78">
        <f>'2019 PSUI Customer Load'!U1015+'2019 PSUI Customer Gen'!U1015</f>
        <v>2049.538</v>
      </c>
      <c r="V1015" s="78">
        <f>'2019 PSUI Customer Load'!V1015+'2019 PSUI Customer Gen'!V1015</f>
        <v>2068.011</v>
      </c>
      <c r="W1015" s="78">
        <f>'2019 PSUI Customer Load'!W1015+'2019 PSUI Customer Gen'!W1015</f>
        <v>2003.3650000000002</v>
      </c>
      <c r="X1015" s="78">
        <f>'2019 PSUI Customer Load'!X1015+'2019 PSUI Customer Gen'!X1015</f>
        <v>1950.7040000000002</v>
      </c>
      <c r="Y1015" s="78">
        <f>'2019 PSUI Customer Load'!Y1015+'2019 PSUI Customer Gen'!Y1015</f>
        <v>1934.403</v>
      </c>
      <c r="Z1015" s="78">
        <f>'2019 PSUI Customer Load'!Z1015+'2019 PSUI Customer Gen'!Z1015</f>
        <v>1933.636</v>
      </c>
      <c r="AA1015" s="86">
        <f t="shared" si="208"/>
        <v>2323.6550000000002</v>
      </c>
      <c r="AB1015" s="77">
        <f t="shared" si="209"/>
        <v>2023</v>
      </c>
      <c r="AC1015" s="76">
        <f t="shared" si="210"/>
        <v>8</v>
      </c>
      <c r="AD1015" s="76" t="str">
        <f t="shared" si="211"/>
        <v/>
      </c>
      <c r="AE1015" s="76" t="str">
        <f t="shared" si="212"/>
        <v/>
      </c>
      <c r="AF1015" s="74">
        <f t="shared" si="213"/>
        <v>2323.6550000000002</v>
      </c>
      <c r="AG1015" s="75" t="str">
        <f t="shared" si="214"/>
        <v>11:00</v>
      </c>
      <c r="AH1015" s="74">
        <f t="shared" si="215"/>
        <v>50607.12999999999</v>
      </c>
      <c r="AI1015" s="73" t="str">
        <f t="shared" si="216"/>
        <v/>
      </c>
      <c r="AJ1015" s="73" t="str">
        <f t="shared" si="217"/>
        <v/>
      </c>
      <c r="AK1015" s="73" t="str">
        <f t="shared" si="218"/>
        <v/>
      </c>
      <c r="AL1015" s="72" t="str">
        <f t="shared" si="219"/>
        <v/>
      </c>
      <c r="AM1015" s="71" t="str">
        <f t="shared" si="220"/>
        <v/>
      </c>
    </row>
    <row r="1016" spans="2:39" ht="12.75" customHeight="1" thickBot="1">
      <c r="B1016" s="79">
        <v>45148</v>
      </c>
      <c r="C1016" s="78">
        <f>'2019 PSUI Customer Load'!C1016+'2019 PSUI Customer Gen'!C1016</f>
        <v>1929.7040000000002</v>
      </c>
      <c r="D1016" s="78">
        <f>'2019 PSUI Customer Load'!D1016+'2019 PSUI Customer Gen'!D1016</f>
        <v>1909.652</v>
      </c>
      <c r="E1016" s="78">
        <f>'2019 PSUI Customer Load'!E1016+'2019 PSUI Customer Gen'!E1016</f>
        <v>1908.1320000000001</v>
      </c>
      <c r="F1016" s="78">
        <f>'2019 PSUI Customer Load'!F1016+'2019 PSUI Customer Gen'!F1016</f>
        <v>1885.769</v>
      </c>
      <c r="G1016" s="78">
        <f>'2019 PSUI Customer Load'!G1016+'2019 PSUI Customer Gen'!G1016</f>
        <v>1915.3449999999998</v>
      </c>
      <c r="H1016" s="78">
        <f>'2019 PSUI Customer Load'!H1016+'2019 PSUI Customer Gen'!H1016</f>
        <v>1951.4089999999999</v>
      </c>
      <c r="I1016" s="78">
        <f>'2019 PSUI Customer Load'!I1016+'2019 PSUI Customer Gen'!I1016</f>
        <v>2074.8199999999997</v>
      </c>
      <c r="J1016" s="78">
        <f>'2019 PSUI Customer Load'!J1016+'2019 PSUI Customer Gen'!J1016</f>
        <v>2197.5189999999998</v>
      </c>
      <c r="K1016" s="78">
        <f>'2019 PSUI Customer Load'!K1016+'2019 PSUI Customer Gen'!K1016</f>
        <v>2254.759</v>
      </c>
      <c r="L1016" s="78">
        <f>'2019 PSUI Customer Load'!L1016+'2019 PSUI Customer Gen'!L1016</f>
        <v>2305.7089999999998</v>
      </c>
      <c r="M1016" s="78">
        <f>'2019 PSUI Customer Load'!M1016+'2019 PSUI Customer Gen'!M1016</f>
        <v>2336.9690000000001</v>
      </c>
      <c r="N1016" s="78">
        <f>'2019 PSUI Customer Load'!N1016+'2019 PSUI Customer Gen'!N1016</f>
        <v>2258.9549999999999</v>
      </c>
      <c r="O1016" s="78">
        <f>'2019 PSUI Customer Load'!O1016+'2019 PSUI Customer Gen'!O1016</f>
        <v>2083.5389999999998</v>
      </c>
      <c r="P1016" s="78">
        <f>'2019 PSUI Customer Load'!P1016+'2019 PSUI Customer Gen'!P1016</f>
        <v>2119.8339999999998</v>
      </c>
      <c r="Q1016" s="78">
        <f>'2019 PSUI Customer Load'!Q1016+'2019 PSUI Customer Gen'!Q1016</f>
        <v>2163.174</v>
      </c>
      <c r="R1016" s="78">
        <f>'2019 PSUI Customer Load'!R1016+'2019 PSUI Customer Gen'!R1016</f>
        <v>2174.3159999999998</v>
      </c>
      <c r="S1016" s="78">
        <f>'2019 PSUI Customer Load'!S1016+'2019 PSUI Customer Gen'!S1016</f>
        <v>2090.5940000000001</v>
      </c>
      <c r="T1016" s="78">
        <f>'2019 PSUI Customer Load'!T1016+'2019 PSUI Customer Gen'!T1016</f>
        <v>2049.7159999999999</v>
      </c>
      <c r="U1016" s="78">
        <f>'2019 PSUI Customer Load'!U1016+'2019 PSUI Customer Gen'!U1016</f>
        <v>2011.4519999999998</v>
      </c>
      <c r="V1016" s="78">
        <f>'2019 PSUI Customer Load'!V1016+'2019 PSUI Customer Gen'!V1016</f>
        <v>1943.999</v>
      </c>
      <c r="W1016" s="78">
        <f>'2019 PSUI Customer Load'!W1016+'2019 PSUI Customer Gen'!W1016</f>
        <v>1904.144</v>
      </c>
      <c r="X1016" s="78">
        <f>'2019 PSUI Customer Load'!X1016+'2019 PSUI Customer Gen'!X1016</f>
        <v>1901.423</v>
      </c>
      <c r="Y1016" s="78">
        <f>'2019 PSUI Customer Load'!Y1016+'2019 PSUI Customer Gen'!Y1016</f>
        <v>1825.904</v>
      </c>
      <c r="Z1016" s="78">
        <f>'2019 PSUI Customer Load'!Z1016+'2019 PSUI Customer Gen'!Z1016</f>
        <v>1738.19</v>
      </c>
      <c r="AA1016" s="86">
        <f t="shared" si="208"/>
        <v>2336.9690000000001</v>
      </c>
      <c r="AB1016" s="77">
        <f t="shared" si="209"/>
        <v>2023</v>
      </c>
      <c r="AC1016" s="76">
        <f t="shared" si="210"/>
        <v>8</v>
      </c>
      <c r="AD1016" s="76" t="str">
        <f t="shared" si="211"/>
        <v/>
      </c>
      <c r="AE1016" s="76" t="str">
        <f t="shared" si="212"/>
        <v/>
      </c>
      <c r="AF1016" s="74">
        <f t="shared" si="213"/>
        <v>2336.9690000000001</v>
      </c>
      <c r="AG1016" s="75" t="str">
        <f t="shared" si="214"/>
        <v>11:00</v>
      </c>
      <c r="AH1016" s="74">
        <f t="shared" si="215"/>
        <v>51271.995999999999</v>
      </c>
      <c r="AI1016" s="73" t="str">
        <f t="shared" si="216"/>
        <v/>
      </c>
      <c r="AJ1016" s="73" t="str">
        <f t="shared" si="217"/>
        <v/>
      </c>
      <c r="AK1016" s="73" t="str">
        <f t="shared" si="218"/>
        <v/>
      </c>
      <c r="AL1016" s="72" t="str">
        <f t="shared" si="219"/>
        <v/>
      </c>
      <c r="AM1016" s="71" t="str">
        <f t="shared" si="220"/>
        <v/>
      </c>
    </row>
    <row r="1017" spans="2:39" ht="12.75" customHeight="1" thickBot="1">
      <c r="B1017" s="79">
        <v>45149</v>
      </c>
      <c r="C1017" s="78">
        <f>'2019 PSUI Customer Load'!C1017+'2019 PSUI Customer Gen'!C1017</f>
        <v>1737.748</v>
      </c>
      <c r="D1017" s="78">
        <f>'2019 PSUI Customer Load'!D1017+'2019 PSUI Customer Gen'!D1017</f>
        <v>1709.402</v>
      </c>
      <c r="E1017" s="78">
        <f>'2019 PSUI Customer Load'!E1017+'2019 PSUI Customer Gen'!E1017</f>
        <v>1694.1779999999999</v>
      </c>
      <c r="F1017" s="78">
        <f>'2019 PSUI Customer Load'!F1017+'2019 PSUI Customer Gen'!F1017</f>
        <v>1666.8519999999999</v>
      </c>
      <c r="G1017" s="78">
        <f>'2019 PSUI Customer Load'!G1017+'2019 PSUI Customer Gen'!G1017</f>
        <v>1675.05</v>
      </c>
      <c r="H1017" s="78">
        <f>'2019 PSUI Customer Load'!H1017+'2019 PSUI Customer Gen'!H1017</f>
        <v>1682.127</v>
      </c>
      <c r="I1017" s="78">
        <f>'2019 PSUI Customer Load'!I1017+'2019 PSUI Customer Gen'!I1017</f>
        <v>1804.123</v>
      </c>
      <c r="J1017" s="78">
        <f>'2019 PSUI Customer Load'!J1017+'2019 PSUI Customer Gen'!J1017</f>
        <v>1982.3440000000001</v>
      </c>
      <c r="K1017" s="78">
        <f>'2019 PSUI Customer Load'!K1017+'2019 PSUI Customer Gen'!K1017</f>
        <v>2028.8820000000001</v>
      </c>
      <c r="L1017" s="78">
        <f>'2019 PSUI Customer Load'!L1017+'2019 PSUI Customer Gen'!L1017</f>
        <v>2051.2359999999999</v>
      </c>
      <c r="M1017" s="78">
        <f>'2019 PSUI Customer Load'!M1017+'2019 PSUI Customer Gen'!M1017</f>
        <v>2068</v>
      </c>
      <c r="N1017" s="78">
        <f>'2019 PSUI Customer Load'!N1017+'2019 PSUI Customer Gen'!N1017</f>
        <v>2061.732</v>
      </c>
      <c r="O1017" s="78">
        <f>'2019 PSUI Customer Load'!O1017+'2019 PSUI Customer Gen'!O1017</f>
        <v>2067.549</v>
      </c>
      <c r="P1017" s="78">
        <f>'2019 PSUI Customer Load'!P1017+'2019 PSUI Customer Gen'!P1017</f>
        <v>2103.0609999999997</v>
      </c>
      <c r="Q1017" s="78">
        <f>'2019 PSUI Customer Load'!Q1017+'2019 PSUI Customer Gen'!Q1017</f>
        <v>2100.2600000000002</v>
      </c>
      <c r="R1017" s="78">
        <f>'2019 PSUI Customer Load'!R1017+'2019 PSUI Customer Gen'!R1017</f>
        <v>2065.3690000000001</v>
      </c>
      <c r="S1017" s="78">
        <f>'2019 PSUI Customer Load'!S1017+'2019 PSUI Customer Gen'!S1017</f>
        <v>2009.973</v>
      </c>
      <c r="T1017" s="78">
        <f>'2019 PSUI Customer Load'!T1017+'2019 PSUI Customer Gen'!T1017</f>
        <v>1981.58</v>
      </c>
      <c r="U1017" s="78">
        <f>'2019 PSUI Customer Load'!U1017+'2019 PSUI Customer Gen'!U1017</f>
        <v>1975.499</v>
      </c>
      <c r="V1017" s="78">
        <f>'2019 PSUI Customer Load'!V1017+'2019 PSUI Customer Gen'!V1017</f>
        <v>1962.864</v>
      </c>
      <c r="W1017" s="78">
        <f>'2019 PSUI Customer Load'!W1017+'2019 PSUI Customer Gen'!W1017</f>
        <v>1962.377</v>
      </c>
      <c r="X1017" s="78">
        <f>'2019 PSUI Customer Load'!X1017+'2019 PSUI Customer Gen'!X1017</f>
        <v>1925.941</v>
      </c>
      <c r="Y1017" s="78">
        <f>'2019 PSUI Customer Load'!Y1017+'2019 PSUI Customer Gen'!Y1017</f>
        <v>1870.819</v>
      </c>
      <c r="Z1017" s="78">
        <f>'2019 PSUI Customer Load'!Z1017+'2019 PSUI Customer Gen'!Z1017</f>
        <v>1853.989</v>
      </c>
      <c r="AA1017" s="86">
        <f t="shared" si="208"/>
        <v>2103.0609999999997</v>
      </c>
      <c r="AB1017" s="77">
        <f t="shared" si="209"/>
        <v>2023</v>
      </c>
      <c r="AC1017" s="76">
        <f t="shared" si="210"/>
        <v>8</v>
      </c>
      <c r="AD1017" s="76" t="str">
        <f t="shared" si="211"/>
        <v/>
      </c>
      <c r="AE1017" s="76" t="str">
        <f t="shared" si="212"/>
        <v/>
      </c>
      <c r="AF1017" s="74">
        <f t="shared" si="213"/>
        <v>2103.0609999999997</v>
      </c>
      <c r="AG1017" s="75" t="str">
        <f t="shared" si="214"/>
        <v>14:00</v>
      </c>
      <c r="AH1017" s="74">
        <f t="shared" si="215"/>
        <v>48144.016000000011</v>
      </c>
      <c r="AI1017" s="73" t="str">
        <f t="shared" si="216"/>
        <v/>
      </c>
      <c r="AJ1017" s="73" t="str">
        <f t="shared" si="217"/>
        <v/>
      </c>
      <c r="AK1017" s="73" t="str">
        <f t="shared" si="218"/>
        <v/>
      </c>
      <c r="AL1017" s="72" t="str">
        <f t="shared" si="219"/>
        <v/>
      </c>
      <c r="AM1017" s="71" t="str">
        <f t="shared" si="220"/>
        <v/>
      </c>
    </row>
    <row r="1018" spans="2:39" ht="12.75" customHeight="1" thickBot="1">
      <c r="B1018" s="79">
        <v>45150</v>
      </c>
      <c r="C1018" s="78">
        <f>'2019 PSUI Customer Load'!C1018+'2019 PSUI Customer Gen'!C1018</f>
        <v>1827.421</v>
      </c>
      <c r="D1018" s="78">
        <f>'2019 PSUI Customer Load'!D1018+'2019 PSUI Customer Gen'!D1018</f>
        <v>1808.136</v>
      </c>
      <c r="E1018" s="78">
        <f>'2019 PSUI Customer Load'!E1018+'2019 PSUI Customer Gen'!E1018</f>
        <v>1798.4079999999999</v>
      </c>
      <c r="F1018" s="78">
        <f>'2019 PSUI Customer Load'!F1018+'2019 PSUI Customer Gen'!F1018</f>
        <v>1794.5840000000001</v>
      </c>
      <c r="G1018" s="78">
        <f>'2019 PSUI Customer Load'!G1018+'2019 PSUI Customer Gen'!G1018</f>
        <v>1821.8690000000001</v>
      </c>
      <c r="H1018" s="78">
        <f>'2019 PSUI Customer Load'!H1018+'2019 PSUI Customer Gen'!H1018</f>
        <v>1891.7539999999999</v>
      </c>
      <c r="I1018" s="78">
        <f>'2019 PSUI Customer Load'!I1018+'2019 PSUI Customer Gen'!I1018</f>
        <v>1974.902</v>
      </c>
      <c r="J1018" s="78">
        <f>'2019 PSUI Customer Load'!J1018+'2019 PSUI Customer Gen'!J1018</f>
        <v>2025.4929999999999</v>
      </c>
      <c r="K1018" s="78">
        <f>'2019 PSUI Customer Load'!K1018+'2019 PSUI Customer Gen'!K1018</f>
        <v>2094.299</v>
      </c>
      <c r="L1018" s="78">
        <f>'2019 PSUI Customer Load'!L1018+'2019 PSUI Customer Gen'!L1018</f>
        <v>2124.3670000000002</v>
      </c>
      <c r="M1018" s="78">
        <f>'2019 PSUI Customer Load'!M1018+'2019 PSUI Customer Gen'!M1018</f>
        <v>2247.16</v>
      </c>
      <c r="N1018" s="78">
        <f>'2019 PSUI Customer Load'!N1018+'2019 PSUI Customer Gen'!N1018</f>
        <v>2272.5969999999998</v>
      </c>
      <c r="O1018" s="78">
        <f>'2019 PSUI Customer Load'!O1018+'2019 PSUI Customer Gen'!O1018</f>
        <v>2261.2979999999998</v>
      </c>
      <c r="P1018" s="78">
        <f>'2019 PSUI Customer Load'!P1018+'2019 PSUI Customer Gen'!P1018</f>
        <v>2218.732</v>
      </c>
      <c r="Q1018" s="78">
        <f>'2019 PSUI Customer Load'!Q1018+'2019 PSUI Customer Gen'!Q1018</f>
        <v>2177.2809999999999</v>
      </c>
      <c r="R1018" s="78">
        <f>'2019 PSUI Customer Load'!R1018+'2019 PSUI Customer Gen'!R1018</f>
        <v>2157.9049999999997</v>
      </c>
      <c r="S1018" s="78">
        <f>'2019 PSUI Customer Load'!S1018+'2019 PSUI Customer Gen'!S1018</f>
        <v>2101.509</v>
      </c>
      <c r="T1018" s="78">
        <f>'2019 PSUI Customer Load'!T1018+'2019 PSUI Customer Gen'!T1018</f>
        <v>2088.7849999999999</v>
      </c>
      <c r="U1018" s="78">
        <f>'2019 PSUI Customer Load'!U1018+'2019 PSUI Customer Gen'!U1018</f>
        <v>2048.89</v>
      </c>
      <c r="V1018" s="78">
        <f>'2019 PSUI Customer Load'!V1018+'2019 PSUI Customer Gen'!V1018</f>
        <v>2003.48</v>
      </c>
      <c r="W1018" s="78">
        <f>'2019 PSUI Customer Load'!W1018+'2019 PSUI Customer Gen'!W1018</f>
        <v>1966.403</v>
      </c>
      <c r="X1018" s="78">
        <f>'2019 PSUI Customer Load'!X1018+'2019 PSUI Customer Gen'!X1018</f>
        <v>1966.2939999999999</v>
      </c>
      <c r="Y1018" s="78">
        <f>'2019 PSUI Customer Load'!Y1018+'2019 PSUI Customer Gen'!Y1018</f>
        <v>1909.7139999999999</v>
      </c>
      <c r="Z1018" s="78">
        <f>'2019 PSUI Customer Load'!Z1018+'2019 PSUI Customer Gen'!Z1018</f>
        <v>1852.992</v>
      </c>
      <c r="AA1018" s="86">
        <f t="shared" si="208"/>
        <v>2272.5969999999998</v>
      </c>
      <c r="AB1018" s="77">
        <f t="shared" si="209"/>
        <v>2023</v>
      </c>
      <c r="AC1018" s="76">
        <f t="shared" si="210"/>
        <v>8</v>
      </c>
      <c r="AD1018" s="76" t="str">
        <f t="shared" si="211"/>
        <v/>
      </c>
      <c r="AE1018" s="76" t="str">
        <f t="shared" si="212"/>
        <v/>
      </c>
      <c r="AF1018" s="74">
        <f t="shared" si="213"/>
        <v>2272.5969999999998</v>
      </c>
      <c r="AG1018" s="75" t="str">
        <f t="shared" si="214"/>
        <v>12:00</v>
      </c>
      <c r="AH1018" s="74">
        <f t="shared" si="215"/>
        <v>50706.87</v>
      </c>
      <c r="AI1018" s="73" t="str">
        <f t="shared" si="216"/>
        <v/>
      </c>
      <c r="AJ1018" s="73" t="str">
        <f t="shared" si="217"/>
        <v/>
      </c>
      <c r="AK1018" s="73" t="str">
        <f t="shared" si="218"/>
        <v/>
      </c>
      <c r="AL1018" s="72" t="str">
        <f t="shared" si="219"/>
        <v/>
      </c>
      <c r="AM1018" s="71" t="str">
        <f t="shared" si="220"/>
        <v/>
      </c>
    </row>
    <row r="1019" spans="2:39" ht="12.75" customHeight="1" thickBot="1">
      <c r="B1019" s="79">
        <v>45151</v>
      </c>
      <c r="C1019" s="78">
        <f>'2019 PSUI Customer Load'!C1019+'2019 PSUI Customer Gen'!C1019</f>
        <v>1784.414</v>
      </c>
      <c r="D1019" s="78">
        <f>'2019 PSUI Customer Load'!D1019+'2019 PSUI Customer Gen'!D1019</f>
        <v>1767.3389999999999</v>
      </c>
      <c r="E1019" s="78">
        <f>'2019 PSUI Customer Load'!E1019+'2019 PSUI Customer Gen'!E1019</f>
        <v>1742.5419999999999</v>
      </c>
      <c r="F1019" s="78">
        <f>'2019 PSUI Customer Load'!F1019+'2019 PSUI Customer Gen'!F1019</f>
        <v>1732.521</v>
      </c>
      <c r="G1019" s="78">
        <f>'2019 PSUI Customer Load'!G1019+'2019 PSUI Customer Gen'!G1019</f>
        <v>1722.5439999999999</v>
      </c>
      <c r="H1019" s="78">
        <f>'2019 PSUI Customer Load'!H1019+'2019 PSUI Customer Gen'!H1019</f>
        <v>1745.058</v>
      </c>
      <c r="I1019" s="78">
        <f>'2019 PSUI Customer Load'!I1019+'2019 PSUI Customer Gen'!I1019</f>
        <v>1872.2959999999998</v>
      </c>
      <c r="J1019" s="78">
        <f>'2019 PSUI Customer Load'!J1019+'2019 PSUI Customer Gen'!J1019</f>
        <v>1945.29</v>
      </c>
      <c r="K1019" s="78">
        <f>'2019 PSUI Customer Load'!K1019+'2019 PSUI Customer Gen'!K1019</f>
        <v>1919.6579999999999</v>
      </c>
      <c r="L1019" s="78">
        <f>'2019 PSUI Customer Load'!L1019+'2019 PSUI Customer Gen'!L1019</f>
        <v>1957.2</v>
      </c>
      <c r="M1019" s="78">
        <f>'2019 PSUI Customer Load'!M1019+'2019 PSUI Customer Gen'!M1019</f>
        <v>1976.9750000000001</v>
      </c>
      <c r="N1019" s="78">
        <f>'2019 PSUI Customer Load'!N1019+'2019 PSUI Customer Gen'!N1019</f>
        <v>1975.021</v>
      </c>
      <c r="O1019" s="78">
        <f>'2019 PSUI Customer Load'!O1019+'2019 PSUI Customer Gen'!O1019</f>
        <v>1995.836</v>
      </c>
      <c r="P1019" s="78">
        <f>'2019 PSUI Customer Load'!P1019+'2019 PSUI Customer Gen'!P1019</f>
        <v>2021.152</v>
      </c>
      <c r="Q1019" s="78">
        <f>'2019 PSUI Customer Load'!Q1019+'2019 PSUI Customer Gen'!Q1019</f>
        <v>1988.893</v>
      </c>
      <c r="R1019" s="78">
        <f>'2019 PSUI Customer Load'!R1019+'2019 PSUI Customer Gen'!R1019</f>
        <v>1965.0940000000001</v>
      </c>
      <c r="S1019" s="78">
        <f>'2019 PSUI Customer Load'!S1019+'2019 PSUI Customer Gen'!S1019</f>
        <v>1907.5740000000001</v>
      </c>
      <c r="T1019" s="78">
        <f>'2019 PSUI Customer Load'!T1019+'2019 PSUI Customer Gen'!T1019</f>
        <v>1893.652</v>
      </c>
      <c r="U1019" s="78">
        <f>'2019 PSUI Customer Load'!U1019+'2019 PSUI Customer Gen'!U1019</f>
        <v>1887.1690000000001</v>
      </c>
      <c r="V1019" s="78">
        <f>'2019 PSUI Customer Load'!V1019+'2019 PSUI Customer Gen'!V1019</f>
        <v>1865.3240000000001</v>
      </c>
      <c r="W1019" s="78">
        <f>'2019 PSUI Customer Load'!W1019+'2019 PSUI Customer Gen'!W1019</f>
        <v>1862.0809999999999</v>
      </c>
      <c r="X1019" s="78">
        <f>'2019 PSUI Customer Load'!X1019+'2019 PSUI Customer Gen'!X1019</f>
        <v>1841.1390000000001</v>
      </c>
      <c r="Y1019" s="78">
        <f>'2019 PSUI Customer Load'!Y1019+'2019 PSUI Customer Gen'!Y1019</f>
        <v>1811.6760000000002</v>
      </c>
      <c r="Z1019" s="78">
        <f>'2019 PSUI Customer Load'!Z1019+'2019 PSUI Customer Gen'!Z1019</f>
        <v>1798.7750000000001</v>
      </c>
      <c r="AA1019" s="86">
        <f t="shared" si="208"/>
        <v>2021.152</v>
      </c>
      <c r="AB1019" s="77">
        <f t="shared" si="209"/>
        <v>2023</v>
      </c>
      <c r="AC1019" s="76">
        <f t="shared" si="210"/>
        <v>8</v>
      </c>
      <c r="AD1019" s="76" t="str">
        <f t="shared" si="211"/>
        <v/>
      </c>
      <c r="AE1019" s="76" t="str">
        <f t="shared" si="212"/>
        <v/>
      </c>
      <c r="AF1019" s="74">
        <f t="shared" si="213"/>
        <v>2021.152</v>
      </c>
      <c r="AG1019" s="75" t="str">
        <f t="shared" si="214"/>
        <v>14:00</v>
      </c>
      <c r="AH1019" s="74">
        <f t="shared" si="215"/>
        <v>47000.375000000007</v>
      </c>
      <c r="AI1019" s="73" t="str">
        <f t="shared" si="216"/>
        <v/>
      </c>
      <c r="AJ1019" s="73" t="str">
        <f t="shared" si="217"/>
        <v/>
      </c>
      <c r="AK1019" s="73" t="str">
        <f t="shared" si="218"/>
        <v/>
      </c>
      <c r="AL1019" s="72" t="str">
        <f t="shared" si="219"/>
        <v/>
      </c>
      <c r="AM1019" s="71" t="str">
        <f t="shared" si="220"/>
        <v/>
      </c>
    </row>
    <row r="1020" spans="2:39" ht="12.75" customHeight="1" thickBot="1">
      <c r="B1020" s="79">
        <v>45152</v>
      </c>
      <c r="C1020" s="78">
        <f>'2019 PSUI Customer Load'!C1020+'2019 PSUI Customer Gen'!C1020</f>
        <v>1762.7139999999999</v>
      </c>
      <c r="D1020" s="78">
        <f>'2019 PSUI Customer Load'!D1020+'2019 PSUI Customer Gen'!D1020</f>
        <v>1738.9650000000001</v>
      </c>
      <c r="E1020" s="78">
        <f>'2019 PSUI Customer Load'!E1020+'2019 PSUI Customer Gen'!E1020</f>
        <v>1744.0620000000001</v>
      </c>
      <c r="F1020" s="78">
        <f>'2019 PSUI Customer Load'!F1020+'2019 PSUI Customer Gen'!F1020</f>
        <v>1733.0690000000002</v>
      </c>
      <c r="G1020" s="78">
        <f>'2019 PSUI Customer Load'!G1020+'2019 PSUI Customer Gen'!G1020</f>
        <v>1715.646</v>
      </c>
      <c r="H1020" s="78">
        <f>'2019 PSUI Customer Load'!H1020+'2019 PSUI Customer Gen'!H1020</f>
        <v>1730.4399999999998</v>
      </c>
      <c r="I1020" s="78">
        <f>'2019 PSUI Customer Load'!I1020+'2019 PSUI Customer Gen'!I1020</f>
        <v>1857.0229999999999</v>
      </c>
      <c r="J1020" s="78">
        <f>'2019 PSUI Customer Load'!J1020+'2019 PSUI Customer Gen'!J1020</f>
        <v>1855.2730000000001</v>
      </c>
      <c r="K1020" s="78">
        <f>'2019 PSUI Customer Load'!K1020+'2019 PSUI Customer Gen'!K1020</f>
        <v>1986.671</v>
      </c>
      <c r="L1020" s="78">
        <f>'2019 PSUI Customer Load'!L1020+'2019 PSUI Customer Gen'!L1020</f>
        <v>2041.3240000000001</v>
      </c>
      <c r="M1020" s="78">
        <f>'2019 PSUI Customer Load'!M1020+'2019 PSUI Customer Gen'!M1020</f>
        <v>2103.6489999999999</v>
      </c>
      <c r="N1020" s="78">
        <f>'2019 PSUI Customer Load'!N1020+'2019 PSUI Customer Gen'!N1020</f>
        <v>2095.297</v>
      </c>
      <c r="O1020" s="78">
        <f>'2019 PSUI Customer Load'!O1020+'2019 PSUI Customer Gen'!O1020</f>
        <v>2115.3789999999999</v>
      </c>
      <c r="P1020" s="78">
        <f>'2019 PSUI Customer Load'!P1020+'2019 PSUI Customer Gen'!P1020</f>
        <v>2186.0700000000002</v>
      </c>
      <c r="Q1020" s="78">
        <f>'2019 PSUI Customer Load'!Q1020+'2019 PSUI Customer Gen'!Q1020</f>
        <v>2272.9610000000002</v>
      </c>
      <c r="R1020" s="78">
        <f>'2019 PSUI Customer Load'!R1020+'2019 PSUI Customer Gen'!R1020</f>
        <v>2232.828</v>
      </c>
      <c r="S1020" s="78">
        <f>'2019 PSUI Customer Load'!S1020+'2019 PSUI Customer Gen'!S1020</f>
        <v>2094.7559999999999</v>
      </c>
      <c r="T1020" s="78">
        <f>'2019 PSUI Customer Load'!T1020+'2019 PSUI Customer Gen'!T1020</f>
        <v>1939.4270000000001</v>
      </c>
      <c r="U1020" s="78">
        <f>'2019 PSUI Customer Load'!U1020+'2019 PSUI Customer Gen'!U1020</f>
        <v>1958.0330000000001</v>
      </c>
      <c r="V1020" s="78">
        <f>'2019 PSUI Customer Load'!V1020+'2019 PSUI Customer Gen'!V1020</f>
        <v>1908.6879999999999</v>
      </c>
      <c r="W1020" s="78">
        <f>'2019 PSUI Customer Load'!W1020+'2019 PSUI Customer Gen'!W1020</f>
        <v>1897.4090000000001</v>
      </c>
      <c r="X1020" s="78">
        <f>'2019 PSUI Customer Load'!X1020+'2019 PSUI Customer Gen'!X1020</f>
        <v>1864.1709999999998</v>
      </c>
      <c r="Y1020" s="78">
        <f>'2019 PSUI Customer Load'!Y1020+'2019 PSUI Customer Gen'!Y1020</f>
        <v>1824.377</v>
      </c>
      <c r="Z1020" s="78">
        <f>'2019 PSUI Customer Load'!Z1020+'2019 PSUI Customer Gen'!Z1020</f>
        <v>1777.172</v>
      </c>
      <c r="AA1020" s="86">
        <f t="shared" si="208"/>
        <v>2272.9610000000002</v>
      </c>
      <c r="AB1020" s="77">
        <f t="shared" si="209"/>
        <v>2023</v>
      </c>
      <c r="AC1020" s="76">
        <f t="shared" si="210"/>
        <v>8</v>
      </c>
      <c r="AD1020" s="76" t="str">
        <f t="shared" si="211"/>
        <v/>
      </c>
      <c r="AE1020" s="76" t="str">
        <f t="shared" si="212"/>
        <v/>
      </c>
      <c r="AF1020" s="74">
        <f t="shared" si="213"/>
        <v>2272.9610000000002</v>
      </c>
      <c r="AG1020" s="75" t="str">
        <f t="shared" si="214"/>
        <v>15:00</v>
      </c>
      <c r="AH1020" s="74">
        <f t="shared" si="215"/>
        <v>48708.365000000013</v>
      </c>
      <c r="AI1020" s="73" t="str">
        <f t="shared" si="216"/>
        <v/>
      </c>
      <c r="AJ1020" s="73" t="str">
        <f t="shared" si="217"/>
        <v/>
      </c>
      <c r="AK1020" s="73" t="str">
        <f t="shared" si="218"/>
        <v/>
      </c>
      <c r="AL1020" s="72" t="str">
        <f t="shared" si="219"/>
        <v/>
      </c>
      <c r="AM1020" s="71" t="str">
        <f t="shared" si="220"/>
        <v/>
      </c>
    </row>
    <row r="1021" spans="2:39" ht="12.75" customHeight="1" thickBot="1">
      <c r="B1021" s="79">
        <v>45153</v>
      </c>
      <c r="C1021" s="78">
        <f>'2019 PSUI Customer Load'!C1021+'2019 PSUI Customer Gen'!C1021</f>
        <v>1766.7539999999999</v>
      </c>
      <c r="D1021" s="78">
        <f>'2019 PSUI Customer Load'!D1021+'2019 PSUI Customer Gen'!D1021</f>
        <v>1773.865</v>
      </c>
      <c r="E1021" s="78">
        <f>'2019 PSUI Customer Load'!E1021+'2019 PSUI Customer Gen'!E1021</f>
        <v>1797.32</v>
      </c>
      <c r="F1021" s="78">
        <f>'2019 PSUI Customer Load'!F1021+'2019 PSUI Customer Gen'!F1021</f>
        <v>1813.6860000000001</v>
      </c>
      <c r="G1021" s="78">
        <f>'2019 PSUI Customer Load'!G1021+'2019 PSUI Customer Gen'!G1021</f>
        <v>1836.9590000000001</v>
      </c>
      <c r="H1021" s="78">
        <f>'2019 PSUI Customer Load'!H1021+'2019 PSUI Customer Gen'!H1021</f>
        <v>1857.5459999999998</v>
      </c>
      <c r="I1021" s="78">
        <f>'2019 PSUI Customer Load'!I1021+'2019 PSUI Customer Gen'!I1021</f>
        <v>1982.895</v>
      </c>
      <c r="J1021" s="78">
        <f>'2019 PSUI Customer Load'!J1021+'2019 PSUI Customer Gen'!J1021</f>
        <v>2011.9379999999999</v>
      </c>
      <c r="K1021" s="78">
        <f>'2019 PSUI Customer Load'!K1021+'2019 PSUI Customer Gen'!K1021</f>
        <v>1999.8779999999999</v>
      </c>
      <c r="L1021" s="78">
        <f>'2019 PSUI Customer Load'!L1021+'2019 PSUI Customer Gen'!L1021</f>
        <v>2043.059</v>
      </c>
      <c r="M1021" s="78">
        <f>'2019 PSUI Customer Load'!M1021+'2019 PSUI Customer Gen'!M1021</f>
        <v>2088.3469999999998</v>
      </c>
      <c r="N1021" s="78">
        <f>'2019 PSUI Customer Load'!N1021+'2019 PSUI Customer Gen'!N1021</f>
        <v>2026.6849999999999</v>
      </c>
      <c r="O1021" s="78">
        <f>'2019 PSUI Customer Load'!O1021+'2019 PSUI Customer Gen'!O1021</f>
        <v>2018.1129999999998</v>
      </c>
      <c r="P1021" s="78">
        <f>'2019 PSUI Customer Load'!P1021+'2019 PSUI Customer Gen'!P1021</f>
        <v>2020.4140000000002</v>
      </c>
      <c r="Q1021" s="78">
        <f>'2019 PSUI Customer Load'!Q1021+'2019 PSUI Customer Gen'!Q1021</f>
        <v>2020.789</v>
      </c>
      <c r="R1021" s="78">
        <f>'2019 PSUI Customer Load'!R1021+'2019 PSUI Customer Gen'!R1021</f>
        <v>1991.614</v>
      </c>
      <c r="S1021" s="78">
        <f>'2019 PSUI Customer Load'!S1021+'2019 PSUI Customer Gen'!S1021</f>
        <v>1907.328</v>
      </c>
      <c r="T1021" s="78">
        <f>'2019 PSUI Customer Load'!T1021+'2019 PSUI Customer Gen'!T1021</f>
        <v>1859.5530000000001</v>
      </c>
      <c r="U1021" s="78">
        <f>'2019 PSUI Customer Load'!U1021+'2019 PSUI Customer Gen'!U1021</f>
        <v>1844.8910000000001</v>
      </c>
      <c r="V1021" s="78">
        <f>'2019 PSUI Customer Load'!V1021+'2019 PSUI Customer Gen'!V1021</f>
        <v>1860.7829999999999</v>
      </c>
      <c r="W1021" s="78">
        <f>'2019 PSUI Customer Load'!W1021+'2019 PSUI Customer Gen'!W1021</f>
        <v>1854.2289999999998</v>
      </c>
      <c r="X1021" s="78">
        <f>'2019 PSUI Customer Load'!X1021+'2019 PSUI Customer Gen'!X1021</f>
        <v>1815.6410000000001</v>
      </c>
      <c r="Y1021" s="78">
        <f>'2019 PSUI Customer Load'!Y1021+'2019 PSUI Customer Gen'!Y1021</f>
        <v>1765.1959999999999</v>
      </c>
      <c r="Z1021" s="78">
        <f>'2019 PSUI Customer Load'!Z1021+'2019 PSUI Customer Gen'!Z1021</f>
        <v>1735.7809999999999</v>
      </c>
      <c r="AA1021" s="86">
        <f t="shared" si="208"/>
        <v>2088.3469999999998</v>
      </c>
      <c r="AB1021" s="77">
        <f t="shared" si="209"/>
        <v>2023</v>
      </c>
      <c r="AC1021" s="76">
        <f t="shared" si="210"/>
        <v>8</v>
      </c>
      <c r="AD1021" s="76" t="str">
        <f t="shared" si="211"/>
        <v/>
      </c>
      <c r="AE1021" s="76" t="str">
        <f t="shared" si="212"/>
        <v/>
      </c>
      <c r="AF1021" s="74">
        <f t="shared" si="213"/>
        <v>2088.3469999999998</v>
      </c>
      <c r="AG1021" s="75" t="str">
        <f t="shared" si="214"/>
        <v>11:00</v>
      </c>
      <c r="AH1021" s="74">
        <f t="shared" si="215"/>
        <v>47781.611000000026</v>
      </c>
      <c r="AI1021" s="73" t="str">
        <f t="shared" si="216"/>
        <v/>
      </c>
      <c r="AJ1021" s="73" t="str">
        <f t="shared" si="217"/>
        <v/>
      </c>
      <c r="AK1021" s="73" t="str">
        <f t="shared" si="218"/>
        <v/>
      </c>
      <c r="AL1021" s="72" t="str">
        <f t="shared" si="219"/>
        <v/>
      </c>
      <c r="AM1021" s="71" t="str">
        <f t="shared" si="220"/>
        <v/>
      </c>
    </row>
    <row r="1022" spans="2:39" ht="12.75" customHeight="1" thickBot="1">
      <c r="B1022" s="79">
        <v>45154</v>
      </c>
      <c r="C1022" s="78">
        <f>'2019 PSUI Customer Load'!C1022+'2019 PSUI Customer Gen'!C1022</f>
        <v>1718.144</v>
      </c>
      <c r="D1022" s="78">
        <f>'2019 PSUI Customer Load'!D1022+'2019 PSUI Customer Gen'!D1022</f>
        <v>1692.348</v>
      </c>
      <c r="E1022" s="78">
        <f>'2019 PSUI Customer Load'!E1022+'2019 PSUI Customer Gen'!E1022</f>
        <v>1702.654</v>
      </c>
      <c r="F1022" s="78">
        <f>'2019 PSUI Customer Load'!F1022+'2019 PSUI Customer Gen'!F1022</f>
        <v>1682.258</v>
      </c>
      <c r="G1022" s="78">
        <f>'2019 PSUI Customer Load'!G1022+'2019 PSUI Customer Gen'!G1022</f>
        <v>1684.567</v>
      </c>
      <c r="H1022" s="78">
        <f>'2019 PSUI Customer Load'!H1022+'2019 PSUI Customer Gen'!H1022</f>
        <v>1720.299</v>
      </c>
      <c r="I1022" s="78">
        <f>'2019 PSUI Customer Load'!I1022+'2019 PSUI Customer Gen'!I1022</f>
        <v>1822.8779999999999</v>
      </c>
      <c r="J1022" s="78">
        <f>'2019 PSUI Customer Load'!J1022+'2019 PSUI Customer Gen'!J1022</f>
        <v>1936.6239999999998</v>
      </c>
      <c r="K1022" s="78">
        <f>'2019 PSUI Customer Load'!K1022+'2019 PSUI Customer Gen'!K1022</f>
        <v>2004.7850000000001</v>
      </c>
      <c r="L1022" s="78">
        <f>'2019 PSUI Customer Load'!L1022+'2019 PSUI Customer Gen'!L1022</f>
        <v>2101.1620000000003</v>
      </c>
      <c r="M1022" s="78">
        <f>'2019 PSUI Customer Load'!M1022+'2019 PSUI Customer Gen'!M1022</f>
        <v>2231.8890000000001</v>
      </c>
      <c r="N1022" s="78">
        <f>'2019 PSUI Customer Load'!N1022+'2019 PSUI Customer Gen'!N1022</f>
        <v>2207.0879999999997</v>
      </c>
      <c r="O1022" s="78">
        <f>'2019 PSUI Customer Load'!O1022+'2019 PSUI Customer Gen'!O1022</f>
        <v>2222.087</v>
      </c>
      <c r="P1022" s="78">
        <f>'2019 PSUI Customer Load'!P1022+'2019 PSUI Customer Gen'!P1022</f>
        <v>2228.4549999999999</v>
      </c>
      <c r="Q1022" s="78">
        <f>'2019 PSUI Customer Load'!Q1022+'2019 PSUI Customer Gen'!Q1022</f>
        <v>2232.3130000000001</v>
      </c>
      <c r="R1022" s="78">
        <f>'2019 PSUI Customer Load'!R1022+'2019 PSUI Customer Gen'!R1022</f>
        <v>2181.8069999999998</v>
      </c>
      <c r="S1022" s="78">
        <f>'2019 PSUI Customer Load'!S1022+'2019 PSUI Customer Gen'!S1022</f>
        <v>2098.0429999999997</v>
      </c>
      <c r="T1022" s="78">
        <f>'2019 PSUI Customer Load'!T1022+'2019 PSUI Customer Gen'!T1022</f>
        <v>2047.3589999999999</v>
      </c>
      <c r="U1022" s="78">
        <f>'2019 PSUI Customer Load'!U1022+'2019 PSUI Customer Gen'!U1022</f>
        <v>2022.5229999999999</v>
      </c>
      <c r="V1022" s="78">
        <f>'2019 PSUI Customer Load'!V1022+'2019 PSUI Customer Gen'!V1022</f>
        <v>2037.8990000000001</v>
      </c>
      <c r="W1022" s="78">
        <f>'2019 PSUI Customer Load'!W1022+'2019 PSUI Customer Gen'!W1022</f>
        <v>2017.788</v>
      </c>
      <c r="X1022" s="78">
        <f>'2019 PSUI Customer Load'!X1022+'2019 PSUI Customer Gen'!X1022</f>
        <v>1951.58</v>
      </c>
      <c r="Y1022" s="78">
        <f>'2019 PSUI Customer Load'!Y1022+'2019 PSUI Customer Gen'!Y1022</f>
        <v>1881.904</v>
      </c>
      <c r="Z1022" s="78">
        <f>'2019 PSUI Customer Load'!Z1022+'2019 PSUI Customer Gen'!Z1022</f>
        <v>1824.394</v>
      </c>
      <c r="AA1022" s="86">
        <f t="shared" si="208"/>
        <v>2232.3130000000001</v>
      </c>
      <c r="AB1022" s="77">
        <f t="shared" si="209"/>
        <v>2023</v>
      </c>
      <c r="AC1022" s="76">
        <f t="shared" si="210"/>
        <v>8</v>
      </c>
      <c r="AD1022" s="76" t="str">
        <f t="shared" si="211"/>
        <v/>
      </c>
      <c r="AE1022" s="76" t="str">
        <f t="shared" si="212"/>
        <v/>
      </c>
      <c r="AF1022" s="74">
        <f t="shared" si="213"/>
        <v>2232.3130000000001</v>
      </c>
      <c r="AG1022" s="75" t="str">
        <f t="shared" si="214"/>
        <v>15:00</v>
      </c>
      <c r="AH1022" s="74">
        <f t="shared" si="215"/>
        <v>49483.161</v>
      </c>
      <c r="AI1022" s="73" t="str">
        <f t="shared" si="216"/>
        <v/>
      </c>
      <c r="AJ1022" s="73" t="str">
        <f t="shared" si="217"/>
        <v/>
      </c>
      <c r="AK1022" s="73" t="str">
        <f t="shared" si="218"/>
        <v/>
      </c>
      <c r="AL1022" s="72" t="str">
        <f t="shared" si="219"/>
        <v/>
      </c>
      <c r="AM1022" s="71" t="str">
        <f t="shared" si="220"/>
        <v/>
      </c>
    </row>
    <row r="1023" spans="2:39" ht="12.75" customHeight="1" thickBot="1">
      <c r="B1023" s="79">
        <v>45155</v>
      </c>
      <c r="C1023" s="78">
        <f>'2019 PSUI Customer Load'!C1023+'2019 PSUI Customer Gen'!C1023</f>
        <v>1792.066</v>
      </c>
      <c r="D1023" s="78">
        <f>'2019 PSUI Customer Load'!D1023+'2019 PSUI Customer Gen'!D1023</f>
        <v>1799.9079999999999</v>
      </c>
      <c r="E1023" s="78">
        <f>'2019 PSUI Customer Load'!E1023+'2019 PSUI Customer Gen'!E1023</f>
        <v>1819.58</v>
      </c>
      <c r="F1023" s="78">
        <f>'2019 PSUI Customer Load'!F1023+'2019 PSUI Customer Gen'!F1023</f>
        <v>1816.865</v>
      </c>
      <c r="G1023" s="78">
        <f>'2019 PSUI Customer Load'!G1023+'2019 PSUI Customer Gen'!G1023</f>
        <v>1852.8990000000001</v>
      </c>
      <c r="H1023" s="78">
        <f>'2019 PSUI Customer Load'!H1023+'2019 PSUI Customer Gen'!H1023</f>
        <v>1899.366</v>
      </c>
      <c r="I1023" s="78">
        <f>'2019 PSUI Customer Load'!I1023+'2019 PSUI Customer Gen'!I1023</f>
        <v>2022.489</v>
      </c>
      <c r="J1023" s="78">
        <f>'2019 PSUI Customer Load'!J1023+'2019 PSUI Customer Gen'!J1023</f>
        <v>2126.0650000000001</v>
      </c>
      <c r="K1023" s="78">
        <f>'2019 PSUI Customer Load'!K1023+'2019 PSUI Customer Gen'!K1023</f>
        <v>2209.7550000000001</v>
      </c>
      <c r="L1023" s="78">
        <f>'2019 PSUI Customer Load'!L1023+'2019 PSUI Customer Gen'!L1023</f>
        <v>2283.328</v>
      </c>
      <c r="M1023" s="78">
        <f>'2019 PSUI Customer Load'!M1023+'2019 PSUI Customer Gen'!M1023</f>
        <v>2297.0860000000002</v>
      </c>
      <c r="N1023" s="78">
        <f>'2019 PSUI Customer Load'!N1023+'2019 PSUI Customer Gen'!N1023</f>
        <v>2250.13</v>
      </c>
      <c r="O1023" s="78">
        <f>'2019 PSUI Customer Load'!O1023+'2019 PSUI Customer Gen'!O1023</f>
        <v>2270.5730000000003</v>
      </c>
      <c r="P1023" s="78">
        <f>'2019 PSUI Customer Load'!P1023+'2019 PSUI Customer Gen'!P1023</f>
        <v>2270.8919999999998</v>
      </c>
      <c r="Q1023" s="78">
        <f>'2019 PSUI Customer Load'!Q1023+'2019 PSUI Customer Gen'!Q1023</f>
        <v>2163.6369999999997</v>
      </c>
      <c r="R1023" s="78">
        <f>'2019 PSUI Customer Load'!R1023+'2019 PSUI Customer Gen'!R1023</f>
        <v>2171.7439999999997</v>
      </c>
      <c r="S1023" s="78">
        <f>'2019 PSUI Customer Load'!S1023+'2019 PSUI Customer Gen'!S1023</f>
        <v>2096.864</v>
      </c>
      <c r="T1023" s="78">
        <f>'2019 PSUI Customer Load'!T1023+'2019 PSUI Customer Gen'!T1023</f>
        <v>2042.0309999999999</v>
      </c>
      <c r="U1023" s="78">
        <f>'2019 PSUI Customer Load'!U1023+'2019 PSUI Customer Gen'!U1023</f>
        <v>2045.5439999999999</v>
      </c>
      <c r="V1023" s="78">
        <f>'2019 PSUI Customer Load'!V1023+'2019 PSUI Customer Gen'!V1023</f>
        <v>2027.067</v>
      </c>
      <c r="W1023" s="78">
        <f>'2019 PSUI Customer Load'!W1023+'2019 PSUI Customer Gen'!W1023</f>
        <v>1988.8689999999999</v>
      </c>
      <c r="X1023" s="78">
        <f>'2019 PSUI Customer Load'!X1023+'2019 PSUI Customer Gen'!X1023</f>
        <v>1920.8240000000001</v>
      </c>
      <c r="Y1023" s="78">
        <f>'2019 PSUI Customer Load'!Y1023+'2019 PSUI Customer Gen'!Y1023</f>
        <v>1868.6179999999999</v>
      </c>
      <c r="Z1023" s="78">
        <f>'2019 PSUI Customer Load'!Z1023+'2019 PSUI Customer Gen'!Z1023</f>
        <v>1796.2550000000001</v>
      </c>
      <c r="AA1023" s="86">
        <f t="shared" si="208"/>
        <v>2297.0860000000002</v>
      </c>
      <c r="AB1023" s="77">
        <f t="shared" si="209"/>
        <v>2023</v>
      </c>
      <c r="AC1023" s="76">
        <f t="shared" si="210"/>
        <v>8</v>
      </c>
      <c r="AD1023" s="76" t="str">
        <f t="shared" si="211"/>
        <v/>
      </c>
      <c r="AE1023" s="76" t="str">
        <f t="shared" si="212"/>
        <v/>
      </c>
      <c r="AF1023" s="74">
        <f t="shared" si="213"/>
        <v>2297.0860000000002</v>
      </c>
      <c r="AG1023" s="75" t="str">
        <f t="shared" si="214"/>
        <v>11:00</v>
      </c>
      <c r="AH1023" s="74">
        <f t="shared" si="215"/>
        <v>51129.541000000012</v>
      </c>
      <c r="AI1023" s="73" t="str">
        <f t="shared" si="216"/>
        <v/>
      </c>
      <c r="AJ1023" s="73" t="str">
        <f t="shared" si="217"/>
        <v/>
      </c>
      <c r="AK1023" s="73" t="str">
        <f t="shared" si="218"/>
        <v/>
      </c>
      <c r="AL1023" s="72" t="str">
        <f t="shared" si="219"/>
        <v/>
      </c>
      <c r="AM1023" s="71" t="str">
        <f t="shared" si="220"/>
        <v/>
      </c>
    </row>
    <row r="1024" spans="2:39" ht="12.75" customHeight="1" thickBot="1">
      <c r="B1024" s="79">
        <v>45156</v>
      </c>
      <c r="C1024" s="78">
        <f>'2019 PSUI Customer Load'!C1024+'2019 PSUI Customer Gen'!C1024</f>
        <v>1741.3290000000002</v>
      </c>
      <c r="D1024" s="78">
        <f>'2019 PSUI Customer Load'!D1024+'2019 PSUI Customer Gen'!D1024</f>
        <v>1709.741</v>
      </c>
      <c r="E1024" s="78">
        <f>'2019 PSUI Customer Load'!E1024+'2019 PSUI Customer Gen'!E1024</f>
        <v>1636.502</v>
      </c>
      <c r="F1024" s="78">
        <f>'2019 PSUI Customer Load'!F1024+'2019 PSUI Customer Gen'!F1024</f>
        <v>1545.4680000000001</v>
      </c>
      <c r="G1024" s="78">
        <f>'2019 PSUI Customer Load'!G1024+'2019 PSUI Customer Gen'!G1024</f>
        <v>1556.2660000000001</v>
      </c>
      <c r="H1024" s="78">
        <f>'2019 PSUI Customer Load'!H1024+'2019 PSUI Customer Gen'!H1024</f>
        <v>1616.306</v>
      </c>
      <c r="I1024" s="78">
        <f>'2019 PSUI Customer Load'!I1024+'2019 PSUI Customer Gen'!I1024</f>
        <v>1697.308</v>
      </c>
      <c r="J1024" s="78">
        <f>'2019 PSUI Customer Load'!J1024+'2019 PSUI Customer Gen'!J1024</f>
        <v>1753.59</v>
      </c>
      <c r="K1024" s="78">
        <f>'2019 PSUI Customer Load'!K1024+'2019 PSUI Customer Gen'!K1024</f>
        <v>1742.3290000000002</v>
      </c>
      <c r="L1024" s="78">
        <f>'2019 PSUI Customer Load'!L1024+'2019 PSUI Customer Gen'!L1024</f>
        <v>1791.1380000000001</v>
      </c>
      <c r="M1024" s="78">
        <f>'2019 PSUI Customer Load'!M1024+'2019 PSUI Customer Gen'!M1024</f>
        <v>1813.848</v>
      </c>
      <c r="N1024" s="78">
        <f>'2019 PSUI Customer Load'!N1024+'2019 PSUI Customer Gen'!N1024</f>
        <v>1827.7979999999998</v>
      </c>
      <c r="O1024" s="78">
        <f>'2019 PSUI Customer Load'!O1024+'2019 PSUI Customer Gen'!O1024</f>
        <v>1868.173</v>
      </c>
      <c r="P1024" s="78">
        <f>'2019 PSUI Customer Load'!P1024+'2019 PSUI Customer Gen'!P1024</f>
        <v>1870.0369999999998</v>
      </c>
      <c r="Q1024" s="78">
        <f>'2019 PSUI Customer Load'!Q1024+'2019 PSUI Customer Gen'!Q1024</f>
        <v>1758.49</v>
      </c>
      <c r="R1024" s="78">
        <f>'2019 PSUI Customer Load'!R1024+'2019 PSUI Customer Gen'!R1024</f>
        <v>1684.961</v>
      </c>
      <c r="S1024" s="78">
        <f>'2019 PSUI Customer Load'!S1024+'2019 PSUI Customer Gen'!S1024</f>
        <v>1614.9470000000001</v>
      </c>
      <c r="T1024" s="78">
        <f>'2019 PSUI Customer Load'!T1024+'2019 PSUI Customer Gen'!T1024</f>
        <v>1589.79</v>
      </c>
      <c r="U1024" s="78">
        <f>'2019 PSUI Customer Load'!U1024+'2019 PSUI Customer Gen'!U1024</f>
        <v>1561.1769999999999</v>
      </c>
      <c r="V1024" s="78">
        <f>'2019 PSUI Customer Load'!V1024+'2019 PSUI Customer Gen'!V1024</f>
        <v>1558.6569999999999</v>
      </c>
      <c r="W1024" s="78">
        <f>'2019 PSUI Customer Load'!W1024+'2019 PSUI Customer Gen'!W1024</f>
        <v>1517.0239999999999</v>
      </c>
      <c r="X1024" s="78">
        <f>'2019 PSUI Customer Load'!X1024+'2019 PSUI Customer Gen'!X1024</f>
        <v>1467.7749999999999</v>
      </c>
      <c r="Y1024" s="78">
        <f>'2019 PSUI Customer Load'!Y1024+'2019 PSUI Customer Gen'!Y1024</f>
        <v>1402.797</v>
      </c>
      <c r="Z1024" s="78">
        <f>'2019 PSUI Customer Load'!Z1024+'2019 PSUI Customer Gen'!Z1024</f>
        <v>1359.2090000000001</v>
      </c>
      <c r="AA1024" s="86">
        <f t="shared" si="208"/>
        <v>1870.0369999999998</v>
      </c>
      <c r="AB1024" s="77">
        <f t="shared" si="209"/>
        <v>2023</v>
      </c>
      <c r="AC1024" s="76">
        <f t="shared" si="210"/>
        <v>8</v>
      </c>
      <c r="AD1024" s="76" t="str">
        <f t="shared" si="211"/>
        <v/>
      </c>
      <c r="AE1024" s="76" t="str">
        <f t="shared" si="212"/>
        <v/>
      </c>
      <c r="AF1024" s="74">
        <f t="shared" si="213"/>
        <v>1870.0369999999998</v>
      </c>
      <c r="AG1024" s="75" t="str">
        <f t="shared" si="214"/>
        <v>14:00</v>
      </c>
      <c r="AH1024" s="74">
        <f t="shared" si="215"/>
        <v>41554.697</v>
      </c>
      <c r="AI1024" s="73" t="str">
        <f t="shared" si="216"/>
        <v/>
      </c>
      <c r="AJ1024" s="73" t="str">
        <f t="shared" si="217"/>
        <v/>
      </c>
      <c r="AK1024" s="73" t="str">
        <f t="shared" si="218"/>
        <v/>
      </c>
      <c r="AL1024" s="72" t="str">
        <f t="shared" si="219"/>
        <v/>
      </c>
      <c r="AM1024" s="71" t="str">
        <f t="shared" si="220"/>
        <v/>
      </c>
    </row>
    <row r="1025" spans="2:39" ht="12.75" customHeight="1" thickBot="1">
      <c r="B1025" s="79">
        <v>45157</v>
      </c>
      <c r="C1025" s="78">
        <f>'2019 PSUI Customer Load'!C1025+'2019 PSUI Customer Gen'!C1025</f>
        <v>1340.991</v>
      </c>
      <c r="D1025" s="78">
        <f>'2019 PSUI Customer Load'!D1025+'2019 PSUI Customer Gen'!D1025</f>
        <v>1320.6859999999999</v>
      </c>
      <c r="E1025" s="78">
        <f>'2019 PSUI Customer Load'!E1025+'2019 PSUI Customer Gen'!E1025</f>
        <v>1314.201</v>
      </c>
      <c r="F1025" s="78">
        <f>'2019 PSUI Customer Load'!F1025+'2019 PSUI Customer Gen'!F1025</f>
        <v>1207.819</v>
      </c>
      <c r="G1025" s="78">
        <f>'2019 PSUI Customer Load'!G1025+'2019 PSUI Customer Gen'!G1025</f>
        <v>1114.539</v>
      </c>
      <c r="H1025" s="78">
        <f>'2019 PSUI Customer Load'!H1025+'2019 PSUI Customer Gen'!H1025</f>
        <v>1133.2410000000002</v>
      </c>
      <c r="I1025" s="78">
        <f>'2019 PSUI Customer Load'!I1025+'2019 PSUI Customer Gen'!I1025</f>
        <v>1360.931</v>
      </c>
      <c r="J1025" s="78">
        <f>'2019 PSUI Customer Load'!J1025+'2019 PSUI Customer Gen'!J1025</f>
        <v>1713.6100000000001</v>
      </c>
      <c r="K1025" s="78">
        <f>'2019 PSUI Customer Load'!K1025+'2019 PSUI Customer Gen'!K1025</f>
        <v>1853.663</v>
      </c>
      <c r="L1025" s="78">
        <f>'2019 PSUI Customer Load'!L1025+'2019 PSUI Customer Gen'!L1025</f>
        <v>1939.0280000000002</v>
      </c>
      <c r="M1025" s="78">
        <f>'2019 PSUI Customer Load'!M1025+'2019 PSUI Customer Gen'!M1025</f>
        <v>1952.7379999999998</v>
      </c>
      <c r="N1025" s="78">
        <f>'2019 PSUI Customer Load'!N1025+'2019 PSUI Customer Gen'!N1025</f>
        <v>1928.7280000000001</v>
      </c>
      <c r="O1025" s="78">
        <f>'2019 PSUI Customer Load'!O1025+'2019 PSUI Customer Gen'!O1025</f>
        <v>1967.1030000000001</v>
      </c>
      <c r="P1025" s="78">
        <f>'2019 PSUI Customer Load'!P1025+'2019 PSUI Customer Gen'!P1025</f>
        <v>1951.665</v>
      </c>
      <c r="Q1025" s="78">
        <f>'2019 PSUI Customer Load'!Q1025+'2019 PSUI Customer Gen'!Q1025</f>
        <v>1994.335</v>
      </c>
      <c r="R1025" s="78">
        <f>'2019 PSUI Customer Load'!R1025+'2019 PSUI Customer Gen'!R1025</f>
        <v>1969.7160000000001</v>
      </c>
      <c r="S1025" s="78">
        <f>'2019 PSUI Customer Load'!S1025+'2019 PSUI Customer Gen'!S1025</f>
        <v>1904.309</v>
      </c>
      <c r="T1025" s="78">
        <f>'2019 PSUI Customer Load'!T1025+'2019 PSUI Customer Gen'!T1025</f>
        <v>1875.453</v>
      </c>
      <c r="U1025" s="78">
        <f>'2019 PSUI Customer Load'!U1025+'2019 PSUI Customer Gen'!U1025</f>
        <v>1850.7470000000001</v>
      </c>
      <c r="V1025" s="78">
        <f>'2019 PSUI Customer Load'!V1025+'2019 PSUI Customer Gen'!V1025</f>
        <v>1817.2359999999999</v>
      </c>
      <c r="W1025" s="78">
        <f>'2019 PSUI Customer Load'!W1025+'2019 PSUI Customer Gen'!W1025</f>
        <v>1833.3209999999999</v>
      </c>
      <c r="X1025" s="78">
        <f>'2019 PSUI Customer Load'!X1025+'2019 PSUI Customer Gen'!X1025</f>
        <v>1793.1120000000001</v>
      </c>
      <c r="Y1025" s="78">
        <f>'2019 PSUI Customer Load'!Y1025+'2019 PSUI Customer Gen'!Y1025</f>
        <v>1780.748</v>
      </c>
      <c r="Z1025" s="78">
        <f>'2019 PSUI Customer Load'!Z1025+'2019 PSUI Customer Gen'!Z1025</f>
        <v>1775.2919999999999</v>
      </c>
      <c r="AA1025" s="86">
        <f t="shared" si="208"/>
        <v>1994.335</v>
      </c>
      <c r="AB1025" s="77">
        <f t="shared" si="209"/>
        <v>2023</v>
      </c>
      <c r="AC1025" s="76">
        <f t="shared" si="210"/>
        <v>8</v>
      </c>
      <c r="AD1025" s="76" t="str">
        <f t="shared" si="211"/>
        <v/>
      </c>
      <c r="AE1025" s="76" t="str">
        <f t="shared" si="212"/>
        <v/>
      </c>
      <c r="AF1025" s="74">
        <f t="shared" si="213"/>
        <v>1994.335</v>
      </c>
      <c r="AG1025" s="75" t="str">
        <f t="shared" si="214"/>
        <v>15:00</v>
      </c>
      <c r="AH1025" s="74">
        <f t="shared" si="215"/>
        <v>42687.546999999999</v>
      </c>
      <c r="AI1025" s="73" t="str">
        <f t="shared" si="216"/>
        <v/>
      </c>
      <c r="AJ1025" s="73" t="str">
        <f t="shared" si="217"/>
        <v/>
      </c>
      <c r="AK1025" s="73" t="str">
        <f t="shared" si="218"/>
        <v/>
      </c>
      <c r="AL1025" s="72" t="str">
        <f t="shared" si="219"/>
        <v/>
      </c>
      <c r="AM1025" s="71" t="str">
        <f t="shared" si="220"/>
        <v/>
      </c>
    </row>
    <row r="1026" spans="2:39" ht="12.75" customHeight="1" thickBot="1">
      <c r="B1026" s="79">
        <v>45158</v>
      </c>
      <c r="C1026" s="78">
        <f>'2019 PSUI Customer Load'!C1026+'2019 PSUI Customer Gen'!C1026</f>
        <v>1751.75</v>
      </c>
      <c r="D1026" s="78">
        <f>'2019 PSUI Customer Load'!D1026+'2019 PSUI Customer Gen'!D1026</f>
        <v>1737.971</v>
      </c>
      <c r="E1026" s="78">
        <f>'2019 PSUI Customer Load'!E1026+'2019 PSUI Customer Gen'!E1026</f>
        <v>1714.357</v>
      </c>
      <c r="F1026" s="78">
        <f>'2019 PSUI Customer Load'!F1026+'2019 PSUI Customer Gen'!F1026</f>
        <v>1745.7389999999998</v>
      </c>
      <c r="G1026" s="78">
        <f>'2019 PSUI Customer Load'!G1026+'2019 PSUI Customer Gen'!G1026</f>
        <v>1789.9469999999999</v>
      </c>
      <c r="H1026" s="78">
        <f>'2019 PSUI Customer Load'!H1026+'2019 PSUI Customer Gen'!H1026</f>
        <v>1833.21</v>
      </c>
      <c r="I1026" s="78">
        <f>'2019 PSUI Customer Load'!I1026+'2019 PSUI Customer Gen'!I1026</f>
        <v>1916.7530000000002</v>
      </c>
      <c r="J1026" s="78">
        <f>'2019 PSUI Customer Load'!J1026+'2019 PSUI Customer Gen'!J1026</f>
        <v>2028.0940000000001</v>
      </c>
      <c r="K1026" s="78">
        <f>'2019 PSUI Customer Load'!K1026+'2019 PSUI Customer Gen'!K1026</f>
        <v>2013.6299999999999</v>
      </c>
      <c r="L1026" s="78">
        <f>'2019 PSUI Customer Load'!L1026+'2019 PSUI Customer Gen'!L1026</f>
        <v>2135.8670000000002</v>
      </c>
      <c r="M1026" s="78">
        <f>'2019 PSUI Customer Load'!M1026+'2019 PSUI Customer Gen'!M1026</f>
        <v>2209.886</v>
      </c>
      <c r="N1026" s="78">
        <f>'2019 PSUI Customer Load'!N1026+'2019 PSUI Customer Gen'!N1026</f>
        <v>2219.3000000000002</v>
      </c>
      <c r="O1026" s="78">
        <f>'2019 PSUI Customer Load'!O1026+'2019 PSUI Customer Gen'!O1026</f>
        <v>2263.6239999999998</v>
      </c>
      <c r="P1026" s="78">
        <f>'2019 PSUI Customer Load'!P1026+'2019 PSUI Customer Gen'!P1026</f>
        <v>2252.4409999999998</v>
      </c>
      <c r="Q1026" s="78">
        <f>'2019 PSUI Customer Load'!Q1026+'2019 PSUI Customer Gen'!Q1026</f>
        <v>2239.67</v>
      </c>
      <c r="R1026" s="78">
        <f>'2019 PSUI Customer Load'!R1026+'2019 PSUI Customer Gen'!R1026</f>
        <v>2232.203</v>
      </c>
      <c r="S1026" s="78">
        <f>'2019 PSUI Customer Load'!S1026+'2019 PSUI Customer Gen'!S1026</f>
        <v>2176.6320000000001</v>
      </c>
      <c r="T1026" s="78">
        <f>'2019 PSUI Customer Load'!T1026+'2019 PSUI Customer Gen'!T1026</f>
        <v>2207.5169999999998</v>
      </c>
      <c r="U1026" s="78">
        <f>'2019 PSUI Customer Load'!U1026+'2019 PSUI Customer Gen'!U1026</f>
        <v>2202.9089999999997</v>
      </c>
      <c r="V1026" s="78">
        <f>'2019 PSUI Customer Load'!V1026+'2019 PSUI Customer Gen'!V1026</f>
        <v>2193.904</v>
      </c>
      <c r="W1026" s="78">
        <f>'2019 PSUI Customer Load'!W1026+'2019 PSUI Customer Gen'!W1026</f>
        <v>2150.4009999999998</v>
      </c>
      <c r="X1026" s="78">
        <f>'2019 PSUI Customer Load'!X1026+'2019 PSUI Customer Gen'!X1026</f>
        <v>2113.1949999999997</v>
      </c>
      <c r="Y1026" s="78">
        <f>'2019 PSUI Customer Load'!Y1026+'2019 PSUI Customer Gen'!Y1026</f>
        <v>2065.7370000000001</v>
      </c>
      <c r="Z1026" s="78">
        <f>'2019 PSUI Customer Load'!Z1026+'2019 PSUI Customer Gen'!Z1026</f>
        <v>2046.752</v>
      </c>
      <c r="AA1026" s="86">
        <f t="shared" si="208"/>
        <v>2263.6239999999998</v>
      </c>
      <c r="AB1026" s="77">
        <f t="shared" si="209"/>
        <v>2023</v>
      </c>
      <c r="AC1026" s="76">
        <f t="shared" si="210"/>
        <v>8</v>
      </c>
      <c r="AD1026" s="76" t="str">
        <f t="shared" si="211"/>
        <v/>
      </c>
      <c r="AE1026" s="76" t="str">
        <f t="shared" si="212"/>
        <v/>
      </c>
      <c r="AF1026" s="74">
        <f t="shared" si="213"/>
        <v>2263.6239999999998</v>
      </c>
      <c r="AG1026" s="75" t="str">
        <f t="shared" si="214"/>
        <v>13:00</v>
      </c>
      <c r="AH1026" s="74">
        <f t="shared" si="215"/>
        <v>51505.112999999998</v>
      </c>
      <c r="AI1026" s="73" t="str">
        <f t="shared" si="216"/>
        <v/>
      </c>
      <c r="AJ1026" s="73" t="str">
        <f t="shared" si="217"/>
        <v/>
      </c>
      <c r="AK1026" s="73" t="str">
        <f t="shared" si="218"/>
        <v/>
      </c>
      <c r="AL1026" s="72" t="str">
        <f t="shared" si="219"/>
        <v/>
      </c>
      <c r="AM1026" s="71" t="str">
        <f t="shared" si="220"/>
        <v/>
      </c>
    </row>
    <row r="1027" spans="2:39" ht="12.75" customHeight="1" thickBot="1">
      <c r="B1027" s="79">
        <v>45159</v>
      </c>
      <c r="C1027" s="78">
        <f>'2019 PSUI Customer Load'!C1027+'2019 PSUI Customer Gen'!C1027</f>
        <v>2032.0129999999999</v>
      </c>
      <c r="D1027" s="78">
        <f>'2019 PSUI Customer Load'!D1027+'2019 PSUI Customer Gen'!D1027</f>
        <v>1996.223</v>
      </c>
      <c r="E1027" s="78">
        <f>'2019 PSUI Customer Load'!E1027+'2019 PSUI Customer Gen'!E1027</f>
        <v>1972.5350000000001</v>
      </c>
      <c r="F1027" s="78">
        <f>'2019 PSUI Customer Load'!F1027+'2019 PSUI Customer Gen'!F1027</f>
        <v>1969.8880000000001</v>
      </c>
      <c r="G1027" s="78">
        <f>'2019 PSUI Customer Load'!G1027+'2019 PSUI Customer Gen'!G1027</f>
        <v>1981.3620000000001</v>
      </c>
      <c r="H1027" s="78">
        <f>'2019 PSUI Customer Load'!H1027+'2019 PSUI Customer Gen'!H1027</f>
        <v>1987.326</v>
      </c>
      <c r="I1027" s="78">
        <f>'2019 PSUI Customer Load'!I1027+'2019 PSUI Customer Gen'!I1027</f>
        <v>2122.223</v>
      </c>
      <c r="J1027" s="78">
        <f>'2019 PSUI Customer Load'!J1027+'2019 PSUI Customer Gen'!J1027</f>
        <v>2189.31</v>
      </c>
      <c r="K1027" s="78">
        <f>'2019 PSUI Customer Load'!K1027+'2019 PSUI Customer Gen'!K1027</f>
        <v>2253.1759999999999</v>
      </c>
      <c r="L1027" s="78">
        <f>'2019 PSUI Customer Load'!L1027+'2019 PSUI Customer Gen'!L1027</f>
        <v>2292.5940000000001</v>
      </c>
      <c r="M1027" s="78">
        <f>'2019 PSUI Customer Load'!M1027+'2019 PSUI Customer Gen'!M1027</f>
        <v>2310.828</v>
      </c>
      <c r="N1027" s="78">
        <f>'2019 PSUI Customer Load'!N1027+'2019 PSUI Customer Gen'!N1027</f>
        <v>2275.41</v>
      </c>
      <c r="O1027" s="78">
        <f>'2019 PSUI Customer Load'!O1027+'2019 PSUI Customer Gen'!O1027</f>
        <v>2287.1170000000002</v>
      </c>
      <c r="P1027" s="78">
        <f>'2019 PSUI Customer Load'!P1027+'2019 PSUI Customer Gen'!P1027</f>
        <v>2286.5420000000004</v>
      </c>
      <c r="Q1027" s="78">
        <f>'2019 PSUI Customer Load'!Q1027+'2019 PSUI Customer Gen'!Q1027</f>
        <v>2287.5889999999999</v>
      </c>
      <c r="R1027" s="78">
        <f>'2019 PSUI Customer Load'!R1027+'2019 PSUI Customer Gen'!R1027</f>
        <v>2230.9629999999997</v>
      </c>
      <c r="S1027" s="78">
        <f>'2019 PSUI Customer Load'!S1027+'2019 PSUI Customer Gen'!S1027</f>
        <v>2119.0929999999998</v>
      </c>
      <c r="T1027" s="78">
        <f>'2019 PSUI Customer Load'!T1027+'2019 PSUI Customer Gen'!T1027</f>
        <v>1988.2600000000002</v>
      </c>
      <c r="U1027" s="78">
        <f>'2019 PSUI Customer Load'!U1027+'2019 PSUI Customer Gen'!U1027</f>
        <v>1939.5720000000001</v>
      </c>
      <c r="V1027" s="78">
        <f>'2019 PSUI Customer Load'!V1027+'2019 PSUI Customer Gen'!V1027</f>
        <v>1881.7049999999999</v>
      </c>
      <c r="W1027" s="78">
        <f>'2019 PSUI Customer Load'!W1027+'2019 PSUI Customer Gen'!W1027</f>
        <v>1827.4090000000001</v>
      </c>
      <c r="X1027" s="78">
        <f>'2019 PSUI Customer Load'!X1027+'2019 PSUI Customer Gen'!X1027</f>
        <v>1797.9960000000001</v>
      </c>
      <c r="Y1027" s="78">
        <f>'2019 PSUI Customer Load'!Y1027+'2019 PSUI Customer Gen'!Y1027</f>
        <v>1746.9380000000001</v>
      </c>
      <c r="Z1027" s="78">
        <f>'2019 PSUI Customer Load'!Z1027+'2019 PSUI Customer Gen'!Z1027</f>
        <v>1689.9180000000001</v>
      </c>
      <c r="AA1027" s="86">
        <f t="shared" si="208"/>
        <v>2310.828</v>
      </c>
      <c r="AB1027" s="77">
        <f t="shared" si="209"/>
        <v>2023</v>
      </c>
      <c r="AC1027" s="76">
        <f t="shared" si="210"/>
        <v>8</v>
      </c>
      <c r="AD1027" s="76" t="str">
        <f t="shared" si="211"/>
        <v/>
      </c>
      <c r="AE1027" s="76" t="str">
        <f t="shared" si="212"/>
        <v/>
      </c>
      <c r="AF1027" s="74">
        <f t="shared" si="213"/>
        <v>2310.828</v>
      </c>
      <c r="AG1027" s="75" t="str">
        <f t="shared" si="214"/>
        <v>11:00</v>
      </c>
      <c r="AH1027" s="74">
        <f t="shared" si="215"/>
        <v>51776.818000000007</v>
      </c>
      <c r="AI1027" s="73" t="str">
        <f t="shared" si="216"/>
        <v/>
      </c>
      <c r="AJ1027" s="73" t="str">
        <f t="shared" si="217"/>
        <v/>
      </c>
      <c r="AK1027" s="73" t="str">
        <f t="shared" si="218"/>
        <v/>
      </c>
      <c r="AL1027" s="72" t="str">
        <f t="shared" si="219"/>
        <v/>
      </c>
      <c r="AM1027" s="71" t="str">
        <f t="shared" si="220"/>
        <v/>
      </c>
    </row>
    <row r="1028" spans="2:39" ht="12.75" customHeight="1" thickBot="1">
      <c r="B1028" s="79">
        <v>45160</v>
      </c>
      <c r="C1028" s="78">
        <f>'2019 PSUI Customer Load'!C1028+'2019 PSUI Customer Gen'!C1028</f>
        <v>1622.9780000000001</v>
      </c>
      <c r="D1028" s="78">
        <f>'2019 PSUI Customer Load'!D1028+'2019 PSUI Customer Gen'!D1028</f>
        <v>1550.5140000000001</v>
      </c>
      <c r="E1028" s="78">
        <f>'2019 PSUI Customer Load'!E1028+'2019 PSUI Customer Gen'!E1028</f>
        <v>1538.117</v>
      </c>
      <c r="F1028" s="78">
        <f>'2019 PSUI Customer Load'!F1028+'2019 PSUI Customer Gen'!F1028</f>
        <v>1516.491</v>
      </c>
      <c r="G1028" s="78">
        <f>'2019 PSUI Customer Load'!G1028+'2019 PSUI Customer Gen'!G1028</f>
        <v>1543.4289999999999</v>
      </c>
      <c r="H1028" s="78">
        <f>'2019 PSUI Customer Load'!H1028+'2019 PSUI Customer Gen'!H1028</f>
        <v>1582.46</v>
      </c>
      <c r="I1028" s="78">
        <f>'2019 PSUI Customer Load'!I1028+'2019 PSUI Customer Gen'!I1028</f>
        <v>1678.52</v>
      </c>
      <c r="J1028" s="78">
        <f>'2019 PSUI Customer Load'!J1028+'2019 PSUI Customer Gen'!J1028</f>
        <v>1798.4859999999999</v>
      </c>
      <c r="K1028" s="78">
        <f>'2019 PSUI Customer Load'!K1028+'2019 PSUI Customer Gen'!K1028</f>
        <v>1900.9349999999999</v>
      </c>
      <c r="L1028" s="78">
        <f>'2019 PSUI Customer Load'!L1028+'2019 PSUI Customer Gen'!L1028</f>
        <v>2030.1410000000001</v>
      </c>
      <c r="M1028" s="78">
        <f>'2019 PSUI Customer Load'!M1028+'2019 PSUI Customer Gen'!M1028</f>
        <v>2072.4259999999999</v>
      </c>
      <c r="N1028" s="78">
        <f>'2019 PSUI Customer Load'!N1028+'2019 PSUI Customer Gen'!N1028</f>
        <v>2066.2799999999997</v>
      </c>
      <c r="O1028" s="78">
        <f>'2019 PSUI Customer Load'!O1028+'2019 PSUI Customer Gen'!O1028</f>
        <v>2110.0709999999999</v>
      </c>
      <c r="P1028" s="78">
        <f>'2019 PSUI Customer Load'!P1028+'2019 PSUI Customer Gen'!P1028</f>
        <v>2126.6689999999999</v>
      </c>
      <c r="Q1028" s="78">
        <f>'2019 PSUI Customer Load'!Q1028+'2019 PSUI Customer Gen'!Q1028</f>
        <v>2129.8469999999998</v>
      </c>
      <c r="R1028" s="78">
        <f>'2019 PSUI Customer Load'!R1028+'2019 PSUI Customer Gen'!R1028</f>
        <v>2109.9470000000001</v>
      </c>
      <c r="S1028" s="78">
        <f>'2019 PSUI Customer Load'!S1028+'2019 PSUI Customer Gen'!S1028</f>
        <v>2028.4569999999999</v>
      </c>
      <c r="T1028" s="78">
        <f>'2019 PSUI Customer Load'!T1028+'2019 PSUI Customer Gen'!T1028</f>
        <v>1978.2170000000001</v>
      </c>
      <c r="U1028" s="78">
        <f>'2019 PSUI Customer Load'!U1028+'2019 PSUI Customer Gen'!U1028</f>
        <v>1885.681</v>
      </c>
      <c r="V1028" s="78">
        <f>'2019 PSUI Customer Load'!V1028+'2019 PSUI Customer Gen'!V1028</f>
        <v>1883.1090000000002</v>
      </c>
      <c r="W1028" s="78">
        <f>'2019 PSUI Customer Load'!W1028+'2019 PSUI Customer Gen'!W1028</f>
        <v>1850.877</v>
      </c>
      <c r="X1028" s="78">
        <f>'2019 PSUI Customer Load'!X1028+'2019 PSUI Customer Gen'!X1028</f>
        <v>1827.242</v>
      </c>
      <c r="Y1028" s="78">
        <f>'2019 PSUI Customer Load'!Y1028+'2019 PSUI Customer Gen'!Y1028</f>
        <v>1786.0650000000001</v>
      </c>
      <c r="Z1028" s="78">
        <f>'2019 PSUI Customer Load'!Z1028+'2019 PSUI Customer Gen'!Z1028</f>
        <v>1755.0150000000001</v>
      </c>
      <c r="AA1028" s="86">
        <f t="shared" si="208"/>
        <v>2129.8469999999998</v>
      </c>
      <c r="AB1028" s="77">
        <f t="shared" si="209"/>
        <v>2023</v>
      </c>
      <c r="AC1028" s="76">
        <f t="shared" si="210"/>
        <v>8</v>
      </c>
      <c r="AD1028" s="76" t="str">
        <f t="shared" si="211"/>
        <v/>
      </c>
      <c r="AE1028" s="76" t="str">
        <f t="shared" si="212"/>
        <v/>
      </c>
      <c r="AF1028" s="74">
        <f t="shared" si="213"/>
        <v>2129.8469999999998</v>
      </c>
      <c r="AG1028" s="75" t="str">
        <f t="shared" si="214"/>
        <v>15:00</v>
      </c>
      <c r="AH1028" s="74">
        <f t="shared" si="215"/>
        <v>46501.820999999996</v>
      </c>
      <c r="AI1028" s="73" t="str">
        <f t="shared" si="216"/>
        <v/>
      </c>
      <c r="AJ1028" s="73" t="str">
        <f t="shared" si="217"/>
        <v/>
      </c>
      <c r="AK1028" s="73" t="str">
        <f t="shared" si="218"/>
        <v/>
      </c>
      <c r="AL1028" s="72" t="str">
        <f t="shared" si="219"/>
        <v/>
      </c>
      <c r="AM1028" s="71" t="str">
        <f t="shared" si="220"/>
        <v/>
      </c>
    </row>
    <row r="1029" spans="2:39" ht="12.75" customHeight="1" thickBot="1">
      <c r="B1029" s="79">
        <v>45161</v>
      </c>
      <c r="C1029" s="78">
        <f>'2019 PSUI Customer Load'!C1029+'2019 PSUI Customer Gen'!C1029</f>
        <v>1750.807</v>
      </c>
      <c r="D1029" s="78">
        <f>'2019 PSUI Customer Load'!D1029+'2019 PSUI Customer Gen'!D1029</f>
        <v>1726.375</v>
      </c>
      <c r="E1029" s="78">
        <f>'2019 PSUI Customer Load'!E1029+'2019 PSUI Customer Gen'!E1029</f>
        <v>1724.6089999999999</v>
      </c>
      <c r="F1029" s="78">
        <f>'2019 PSUI Customer Load'!F1029+'2019 PSUI Customer Gen'!F1029</f>
        <v>1707.299</v>
      </c>
      <c r="G1029" s="78">
        <f>'2019 PSUI Customer Load'!G1029+'2019 PSUI Customer Gen'!G1029</f>
        <v>1744.5519999999999</v>
      </c>
      <c r="H1029" s="78">
        <f>'2019 PSUI Customer Load'!H1029+'2019 PSUI Customer Gen'!H1029</f>
        <v>1823.6580000000001</v>
      </c>
      <c r="I1029" s="78">
        <f>'2019 PSUI Customer Load'!I1029+'2019 PSUI Customer Gen'!I1029</f>
        <v>1878.8910000000001</v>
      </c>
      <c r="J1029" s="78">
        <f>'2019 PSUI Customer Load'!J1029+'2019 PSUI Customer Gen'!J1029</f>
        <v>1870.2530000000002</v>
      </c>
      <c r="K1029" s="78">
        <f>'2019 PSUI Customer Load'!K1029+'2019 PSUI Customer Gen'!K1029</f>
        <v>1896.9920000000002</v>
      </c>
      <c r="L1029" s="78">
        <f>'2019 PSUI Customer Load'!L1029+'2019 PSUI Customer Gen'!L1029</f>
        <v>1998.1579999999999</v>
      </c>
      <c r="M1029" s="78">
        <f>'2019 PSUI Customer Load'!M1029+'2019 PSUI Customer Gen'!M1029</f>
        <v>1987.3210000000001</v>
      </c>
      <c r="N1029" s="78">
        <f>'2019 PSUI Customer Load'!N1029+'2019 PSUI Customer Gen'!N1029</f>
        <v>1863.087</v>
      </c>
      <c r="O1029" s="78">
        <f>'2019 PSUI Customer Load'!O1029+'2019 PSUI Customer Gen'!O1029</f>
        <v>1865.425</v>
      </c>
      <c r="P1029" s="78">
        <f>'2019 PSUI Customer Load'!P1029+'2019 PSUI Customer Gen'!P1029</f>
        <v>1959.059</v>
      </c>
      <c r="Q1029" s="78">
        <f>'2019 PSUI Customer Load'!Q1029+'2019 PSUI Customer Gen'!Q1029</f>
        <v>2029.0229999999999</v>
      </c>
      <c r="R1029" s="78">
        <f>'2019 PSUI Customer Load'!R1029+'2019 PSUI Customer Gen'!R1029</f>
        <v>2008.3409999999999</v>
      </c>
      <c r="S1029" s="78">
        <f>'2019 PSUI Customer Load'!S1029+'2019 PSUI Customer Gen'!S1029</f>
        <v>1940.049</v>
      </c>
      <c r="T1029" s="78">
        <f>'2019 PSUI Customer Load'!T1029+'2019 PSUI Customer Gen'!T1029</f>
        <v>1879.278</v>
      </c>
      <c r="U1029" s="78">
        <f>'2019 PSUI Customer Load'!U1029+'2019 PSUI Customer Gen'!U1029</f>
        <v>1852.3240000000001</v>
      </c>
      <c r="V1029" s="78">
        <f>'2019 PSUI Customer Load'!V1029+'2019 PSUI Customer Gen'!V1029</f>
        <v>1849.1149999999998</v>
      </c>
      <c r="W1029" s="78">
        <f>'2019 PSUI Customer Load'!W1029+'2019 PSUI Customer Gen'!W1029</f>
        <v>1807.557</v>
      </c>
      <c r="X1029" s="78">
        <f>'2019 PSUI Customer Load'!X1029+'2019 PSUI Customer Gen'!X1029</f>
        <v>1787.367</v>
      </c>
      <c r="Y1029" s="78">
        <f>'2019 PSUI Customer Load'!Y1029+'2019 PSUI Customer Gen'!Y1029</f>
        <v>1748.627</v>
      </c>
      <c r="Z1029" s="78">
        <f>'2019 PSUI Customer Load'!Z1029+'2019 PSUI Customer Gen'!Z1029</f>
        <v>1728.6210000000001</v>
      </c>
      <c r="AA1029" s="86">
        <f t="shared" si="208"/>
        <v>2029.0229999999999</v>
      </c>
      <c r="AB1029" s="77">
        <f t="shared" si="209"/>
        <v>2023</v>
      </c>
      <c r="AC1029" s="76">
        <f t="shared" si="210"/>
        <v>8</v>
      </c>
      <c r="AD1029" s="76" t="str">
        <f t="shared" si="211"/>
        <v/>
      </c>
      <c r="AE1029" s="76" t="str">
        <f t="shared" si="212"/>
        <v/>
      </c>
      <c r="AF1029" s="74">
        <f t="shared" si="213"/>
        <v>2029.0229999999999</v>
      </c>
      <c r="AG1029" s="75" t="str">
        <f t="shared" si="214"/>
        <v>15:00</v>
      </c>
      <c r="AH1029" s="74">
        <f t="shared" si="215"/>
        <v>46455.811000000002</v>
      </c>
      <c r="AI1029" s="73" t="str">
        <f t="shared" si="216"/>
        <v/>
      </c>
      <c r="AJ1029" s="73" t="str">
        <f t="shared" si="217"/>
        <v/>
      </c>
      <c r="AK1029" s="73" t="str">
        <f t="shared" si="218"/>
        <v/>
      </c>
      <c r="AL1029" s="72" t="str">
        <f t="shared" si="219"/>
        <v/>
      </c>
      <c r="AM1029" s="71" t="str">
        <f t="shared" si="220"/>
        <v/>
      </c>
    </row>
    <row r="1030" spans="2:39" ht="12.75" customHeight="1" thickBot="1">
      <c r="B1030" s="79">
        <v>45162</v>
      </c>
      <c r="C1030" s="78">
        <f>'2019 PSUI Customer Load'!C1030+'2019 PSUI Customer Gen'!C1030</f>
        <v>1728.3879999999999</v>
      </c>
      <c r="D1030" s="78">
        <f>'2019 PSUI Customer Load'!D1030+'2019 PSUI Customer Gen'!D1030</f>
        <v>1756.06</v>
      </c>
      <c r="E1030" s="78">
        <f>'2019 PSUI Customer Load'!E1030+'2019 PSUI Customer Gen'!E1030</f>
        <v>1784.19</v>
      </c>
      <c r="F1030" s="78">
        <f>'2019 PSUI Customer Load'!F1030+'2019 PSUI Customer Gen'!F1030</f>
        <v>1768.4349999999999</v>
      </c>
      <c r="G1030" s="78">
        <f>'2019 PSUI Customer Load'!G1030+'2019 PSUI Customer Gen'!G1030</f>
        <v>1831.17</v>
      </c>
      <c r="H1030" s="78">
        <f>'2019 PSUI Customer Load'!H1030+'2019 PSUI Customer Gen'!H1030</f>
        <v>1905.2729999999999</v>
      </c>
      <c r="I1030" s="78">
        <f>'2019 PSUI Customer Load'!I1030+'2019 PSUI Customer Gen'!I1030</f>
        <v>2062.297</v>
      </c>
      <c r="J1030" s="78">
        <f>'2019 PSUI Customer Load'!J1030+'2019 PSUI Customer Gen'!J1030</f>
        <v>2146.9160000000002</v>
      </c>
      <c r="K1030" s="78">
        <f>'2019 PSUI Customer Load'!K1030+'2019 PSUI Customer Gen'!K1030</f>
        <v>2228.4560000000001</v>
      </c>
      <c r="L1030" s="78">
        <f>'2019 PSUI Customer Load'!L1030+'2019 PSUI Customer Gen'!L1030</f>
        <v>2273.9740000000002</v>
      </c>
      <c r="M1030" s="78">
        <f>'2019 PSUI Customer Load'!M1030+'2019 PSUI Customer Gen'!M1030</f>
        <v>2318.23</v>
      </c>
      <c r="N1030" s="78">
        <f>'2019 PSUI Customer Load'!N1030+'2019 PSUI Customer Gen'!N1030</f>
        <v>2273.0309999999999</v>
      </c>
      <c r="O1030" s="78">
        <f>'2019 PSUI Customer Load'!O1030+'2019 PSUI Customer Gen'!O1030</f>
        <v>2355.837</v>
      </c>
      <c r="P1030" s="78">
        <f>'2019 PSUI Customer Load'!P1030+'2019 PSUI Customer Gen'!P1030</f>
        <v>2404.8559999999998</v>
      </c>
      <c r="Q1030" s="78">
        <f>'2019 PSUI Customer Load'!Q1030+'2019 PSUI Customer Gen'!Q1030</f>
        <v>2405.056</v>
      </c>
      <c r="R1030" s="78">
        <f>'2019 PSUI Customer Load'!R1030+'2019 PSUI Customer Gen'!R1030</f>
        <v>2366.0060000000003</v>
      </c>
      <c r="S1030" s="78">
        <f>'2019 PSUI Customer Load'!S1030+'2019 PSUI Customer Gen'!S1030</f>
        <v>2285.16</v>
      </c>
      <c r="T1030" s="78">
        <f>'2019 PSUI Customer Load'!T1030+'2019 PSUI Customer Gen'!T1030</f>
        <v>2261.0619999999999</v>
      </c>
      <c r="U1030" s="78">
        <f>'2019 PSUI Customer Load'!U1030+'2019 PSUI Customer Gen'!U1030</f>
        <v>2240.694</v>
      </c>
      <c r="V1030" s="78">
        <f>'2019 PSUI Customer Load'!V1030+'2019 PSUI Customer Gen'!V1030</f>
        <v>2226.8150000000001</v>
      </c>
      <c r="W1030" s="78">
        <f>'2019 PSUI Customer Load'!W1030+'2019 PSUI Customer Gen'!W1030</f>
        <v>2179.0459999999998</v>
      </c>
      <c r="X1030" s="78">
        <f>'2019 PSUI Customer Load'!X1030+'2019 PSUI Customer Gen'!X1030</f>
        <v>2127.0059999999999</v>
      </c>
      <c r="Y1030" s="78">
        <f>'2019 PSUI Customer Load'!Y1030+'2019 PSUI Customer Gen'!Y1030</f>
        <v>2066.712</v>
      </c>
      <c r="Z1030" s="78">
        <f>'2019 PSUI Customer Load'!Z1030+'2019 PSUI Customer Gen'!Z1030</f>
        <v>2016.3589999999999</v>
      </c>
      <c r="AA1030" s="86">
        <f t="shared" si="208"/>
        <v>2405.056</v>
      </c>
      <c r="AB1030" s="77">
        <f t="shared" si="209"/>
        <v>2023</v>
      </c>
      <c r="AC1030" s="76">
        <f t="shared" si="210"/>
        <v>8</v>
      </c>
      <c r="AD1030" s="76" t="str">
        <f t="shared" si="211"/>
        <v/>
      </c>
      <c r="AE1030" s="76" t="str">
        <f t="shared" si="212"/>
        <v/>
      </c>
      <c r="AF1030" s="74">
        <f t="shared" si="213"/>
        <v>2405.056</v>
      </c>
      <c r="AG1030" s="75" t="str">
        <f t="shared" si="214"/>
        <v>15:00</v>
      </c>
      <c r="AH1030" s="74">
        <f t="shared" si="215"/>
        <v>53416.084999999992</v>
      </c>
      <c r="AI1030" s="73" t="str">
        <f t="shared" si="216"/>
        <v/>
      </c>
      <c r="AJ1030" s="73" t="str">
        <f t="shared" si="217"/>
        <v/>
      </c>
      <c r="AK1030" s="73" t="str">
        <f t="shared" si="218"/>
        <v/>
      </c>
      <c r="AL1030" s="72" t="str">
        <f t="shared" si="219"/>
        <v/>
      </c>
      <c r="AM1030" s="71" t="str">
        <f t="shared" si="220"/>
        <v/>
      </c>
    </row>
    <row r="1031" spans="2:39" ht="12.75" customHeight="1" thickBot="1">
      <c r="B1031" s="79">
        <v>45163</v>
      </c>
      <c r="C1031" s="78">
        <f>'2019 PSUI Customer Load'!C1031+'2019 PSUI Customer Gen'!C1031</f>
        <v>2001.2920000000001</v>
      </c>
      <c r="D1031" s="78">
        <f>'2019 PSUI Customer Load'!D1031+'2019 PSUI Customer Gen'!D1031</f>
        <v>1992.6410000000001</v>
      </c>
      <c r="E1031" s="78">
        <f>'2019 PSUI Customer Load'!E1031+'2019 PSUI Customer Gen'!E1031</f>
        <v>2016.835</v>
      </c>
      <c r="F1031" s="78">
        <f>'2019 PSUI Customer Load'!F1031+'2019 PSUI Customer Gen'!F1031</f>
        <v>2044.9839999999999</v>
      </c>
      <c r="G1031" s="78">
        <f>'2019 PSUI Customer Load'!G1031+'2019 PSUI Customer Gen'!G1031</f>
        <v>2097.2740000000003</v>
      </c>
      <c r="H1031" s="78">
        <f>'2019 PSUI Customer Load'!H1031+'2019 PSUI Customer Gen'!H1031</f>
        <v>2123.9699999999998</v>
      </c>
      <c r="I1031" s="78">
        <f>'2019 PSUI Customer Load'!I1031+'2019 PSUI Customer Gen'!I1031</f>
        <v>2176.3780000000002</v>
      </c>
      <c r="J1031" s="78">
        <f>'2019 PSUI Customer Load'!J1031+'2019 PSUI Customer Gen'!J1031</f>
        <v>2213.6210000000001</v>
      </c>
      <c r="K1031" s="78">
        <f>'2019 PSUI Customer Load'!K1031+'2019 PSUI Customer Gen'!K1031</f>
        <v>2220.3589999999999</v>
      </c>
      <c r="L1031" s="78">
        <f>'2019 PSUI Customer Load'!L1031+'2019 PSUI Customer Gen'!L1031</f>
        <v>2254.7660000000001</v>
      </c>
      <c r="M1031" s="78">
        <f>'2019 PSUI Customer Load'!M1031+'2019 PSUI Customer Gen'!M1031</f>
        <v>2262.8130000000001</v>
      </c>
      <c r="N1031" s="78">
        <f>'2019 PSUI Customer Load'!N1031+'2019 PSUI Customer Gen'!N1031</f>
        <v>2220.6859999999997</v>
      </c>
      <c r="O1031" s="78">
        <f>'2019 PSUI Customer Load'!O1031+'2019 PSUI Customer Gen'!O1031</f>
        <v>2222.2130000000002</v>
      </c>
      <c r="P1031" s="78">
        <f>'2019 PSUI Customer Load'!P1031+'2019 PSUI Customer Gen'!P1031</f>
        <v>2190.0590000000002</v>
      </c>
      <c r="Q1031" s="78">
        <f>'2019 PSUI Customer Load'!Q1031+'2019 PSUI Customer Gen'!Q1031</f>
        <v>2195.9839999999999</v>
      </c>
      <c r="R1031" s="78">
        <f>'2019 PSUI Customer Load'!R1031+'2019 PSUI Customer Gen'!R1031</f>
        <v>2163.7260000000001</v>
      </c>
      <c r="S1031" s="78">
        <f>'2019 PSUI Customer Load'!S1031+'2019 PSUI Customer Gen'!S1031</f>
        <v>2069.41</v>
      </c>
      <c r="T1031" s="78">
        <f>'2019 PSUI Customer Load'!T1031+'2019 PSUI Customer Gen'!T1031</f>
        <v>2027.1</v>
      </c>
      <c r="U1031" s="78">
        <f>'2019 PSUI Customer Load'!U1031+'2019 PSUI Customer Gen'!U1031</f>
        <v>1991.5530000000001</v>
      </c>
      <c r="V1031" s="78">
        <f>'2019 PSUI Customer Load'!V1031+'2019 PSUI Customer Gen'!V1031</f>
        <v>1980.5720000000001</v>
      </c>
      <c r="W1031" s="78">
        <f>'2019 PSUI Customer Load'!W1031+'2019 PSUI Customer Gen'!W1031</f>
        <v>1921.6759999999999</v>
      </c>
      <c r="X1031" s="78">
        <f>'2019 PSUI Customer Load'!X1031+'2019 PSUI Customer Gen'!X1031</f>
        <v>1859.7570000000001</v>
      </c>
      <c r="Y1031" s="78">
        <f>'2019 PSUI Customer Load'!Y1031+'2019 PSUI Customer Gen'!Y1031</f>
        <v>1814.8609999999999</v>
      </c>
      <c r="Z1031" s="78">
        <f>'2019 PSUI Customer Load'!Z1031+'2019 PSUI Customer Gen'!Z1031</f>
        <v>1770.2739999999999</v>
      </c>
      <c r="AA1031" s="86">
        <f t="shared" si="208"/>
        <v>2262.8130000000001</v>
      </c>
      <c r="AB1031" s="77">
        <f t="shared" si="209"/>
        <v>2023</v>
      </c>
      <c r="AC1031" s="76">
        <f t="shared" si="210"/>
        <v>8</v>
      </c>
      <c r="AD1031" s="76" t="str">
        <f t="shared" si="211"/>
        <v/>
      </c>
      <c r="AE1031" s="76" t="str">
        <f t="shared" si="212"/>
        <v/>
      </c>
      <c r="AF1031" s="74">
        <f t="shared" si="213"/>
        <v>2262.8130000000001</v>
      </c>
      <c r="AG1031" s="75" t="str">
        <f t="shared" si="214"/>
        <v>11:00</v>
      </c>
      <c r="AH1031" s="74">
        <f t="shared" si="215"/>
        <v>52095.617000000006</v>
      </c>
      <c r="AI1031" s="73" t="str">
        <f t="shared" si="216"/>
        <v/>
      </c>
      <c r="AJ1031" s="73" t="str">
        <f t="shared" si="217"/>
        <v/>
      </c>
      <c r="AK1031" s="73" t="str">
        <f t="shared" si="218"/>
        <v/>
      </c>
      <c r="AL1031" s="72" t="str">
        <f t="shared" si="219"/>
        <v/>
      </c>
      <c r="AM1031" s="71" t="str">
        <f t="shared" si="220"/>
        <v/>
      </c>
    </row>
    <row r="1032" spans="2:39" ht="12.75" customHeight="1" thickBot="1">
      <c r="B1032" s="79">
        <v>45164</v>
      </c>
      <c r="C1032" s="78">
        <f>'2019 PSUI Customer Load'!C1032+'2019 PSUI Customer Gen'!C1032</f>
        <v>1750.838</v>
      </c>
      <c r="D1032" s="78">
        <f>'2019 PSUI Customer Load'!D1032+'2019 PSUI Customer Gen'!D1032</f>
        <v>1727.886</v>
      </c>
      <c r="E1032" s="78">
        <f>'2019 PSUI Customer Load'!E1032+'2019 PSUI Customer Gen'!E1032</f>
        <v>1736.7940000000001</v>
      </c>
      <c r="F1032" s="78">
        <f>'2019 PSUI Customer Load'!F1032+'2019 PSUI Customer Gen'!F1032</f>
        <v>1742.5450000000001</v>
      </c>
      <c r="G1032" s="78">
        <f>'2019 PSUI Customer Load'!G1032+'2019 PSUI Customer Gen'!G1032</f>
        <v>1757.7440000000001</v>
      </c>
      <c r="H1032" s="78">
        <f>'2019 PSUI Customer Load'!H1032+'2019 PSUI Customer Gen'!H1032</f>
        <v>1807.4169999999999</v>
      </c>
      <c r="I1032" s="78">
        <f>'2019 PSUI Customer Load'!I1032+'2019 PSUI Customer Gen'!I1032</f>
        <v>1875.94</v>
      </c>
      <c r="J1032" s="78">
        <f>'2019 PSUI Customer Load'!J1032+'2019 PSUI Customer Gen'!J1032</f>
        <v>1926.2739999999999</v>
      </c>
      <c r="K1032" s="78">
        <f>'2019 PSUI Customer Load'!K1032+'2019 PSUI Customer Gen'!K1032</f>
        <v>1951.327</v>
      </c>
      <c r="L1032" s="78">
        <f>'2019 PSUI Customer Load'!L1032+'2019 PSUI Customer Gen'!L1032</f>
        <v>2039.5900000000001</v>
      </c>
      <c r="M1032" s="78">
        <f>'2019 PSUI Customer Load'!M1032+'2019 PSUI Customer Gen'!M1032</f>
        <v>2062.5500000000002</v>
      </c>
      <c r="N1032" s="78">
        <f>'2019 PSUI Customer Load'!N1032+'2019 PSUI Customer Gen'!N1032</f>
        <v>2087.636</v>
      </c>
      <c r="O1032" s="78">
        <f>'2019 PSUI Customer Load'!O1032+'2019 PSUI Customer Gen'!O1032</f>
        <v>2116.7250000000004</v>
      </c>
      <c r="P1032" s="78">
        <f>'2019 PSUI Customer Load'!P1032+'2019 PSUI Customer Gen'!P1032</f>
        <v>2056.971</v>
      </c>
      <c r="Q1032" s="78">
        <f>'2019 PSUI Customer Load'!Q1032+'2019 PSUI Customer Gen'!Q1032</f>
        <v>2029.271</v>
      </c>
      <c r="R1032" s="78">
        <f>'2019 PSUI Customer Load'!R1032+'2019 PSUI Customer Gen'!R1032</f>
        <v>1994.183</v>
      </c>
      <c r="S1032" s="78">
        <f>'2019 PSUI Customer Load'!S1032+'2019 PSUI Customer Gen'!S1032</f>
        <v>1934.944</v>
      </c>
      <c r="T1032" s="78">
        <f>'2019 PSUI Customer Load'!T1032+'2019 PSUI Customer Gen'!T1032</f>
        <v>1884.3040000000001</v>
      </c>
      <c r="U1032" s="78">
        <f>'2019 PSUI Customer Load'!U1032+'2019 PSUI Customer Gen'!U1032</f>
        <v>1848.835</v>
      </c>
      <c r="V1032" s="78">
        <f>'2019 PSUI Customer Load'!V1032+'2019 PSUI Customer Gen'!V1032</f>
        <v>1798.424</v>
      </c>
      <c r="W1032" s="78">
        <f>'2019 PSUI Customer Load'!W1032+'2019 PSUI Customer Gen'!W1032</f>
        <v>1739.873</v>
      </c>
      <c r="X1032" s="78">
        <f>'2019 PSUI Customer Load'!X1032+'2019 PSUI Customer Gen'!X1032</f>
        <v>1619.0619999999999</v>
      </c>
      <c r="Y1032" s="78">
        <f>'2019 PSUI Customer Load'!Y1032+'2019 PSUI Customer Gen'!Y1032</f>
        <v>1564.442</v>
      </c>
      <c r="Z1032" s="78">
        <f>'2019 PSUI Customer Load'!Z1032+'2019 PSUI Customer Gen'!Z1032</f>
        <v>1529.568</v>
      </c>
      <c r="AA1032" s="86">
        <f t="shared" si="208"/>
        <v>2116.7250000000004</v>
      </c>
      <c r="AB1032" s="77">
        <f t="shared" si="209"/>
        <v>2023</v>
      </c>
      <c r="AC1032" s="76">
        <f t="shared" si="210"/>
        <v>8</v>
      </c>
      <c r="AD1032" s="76" t="str">
        <f t="shared" si="211"/>
        <v/>
      </c>
      <c r="AE1032" s="76" t="str">
        <f t="shared" si="212"/>
        <v/>
      </c>
      <c r="AF1032" s="74">
        <f t="shared" si="213"/>
        <v>2116.7250000000004</v>
      </c>
      <c r="AG1032" s="75" t="str">
        <f t="shared" si="214"/>
        <v>13:00</v>
      </c>
      <c r="AH1032" s="74">
        <f t="shared" si="215"/>
        <v>46699.867999999995</v>
      </c>
      <c r="AI1032" s="73" t="str">
        <f t="shared" si="216"/>
        <v/>
      </c>
      <c r="AJ1032" s="73" t="str">
        <f t="shared" si="217"/>
        <v/>
      </c>
      <c r="AK1032" s="73" t="str">
        <f t="shared" si="218"/>
        <v/>
      </c>
      <c r="AL1032" s="72" t="str">
        <f t="shared" si="219"/>
        <v/>
      </c>
      <c r="AM1032" s="71" t="str">
        <f t="shared" si="220"/>
        <v/>
      </c>
    </row>
    <row r="1033" spans="2:39" ht="12.75" customHeight="1" thickBot="1">
      <c r="B1033" s="79">
        <v>45165</v>
      </c>
      <c r="C1033" s="78">
        <f>'2019 PSUI Customer Load'!C1033+'2019 PSUI Customer Gen'!C1033</f>
        <v>1503.4880000000001</v>
      </c>
      <c r="D1033" s="78">
        <f>'2019 PSUI Customer Load'!D1033+'2019 PSUI Customer Gen'!D1033</f>
        <v>1466.395</v>
      </c>
      <c r="E1033" s="78">
        <f>'2019 PSUI Customer Load'!E1033+'2019 PSUI Customer Gen'!E1033</f>
        <v>1462.693</v>
      </c>
      <c r="F1033" s="78">
        <f>'2019 PSUI Customer Load'!F1033+'2019 PSUI Customer Gen'!F1033</f>
        <v>1429.825</v>
      </c>
      <c r="G1033" s="78">
        <f>'2019 PSUI Customer Load'!G1033+'2019 PSUI Customer Gen'!G1033</f>
        <v>1432.481</v>
      </c>
      <c r="H1033" s="78">
        <f>'2019 PSUI Customer Load'!H1033+'2019 PSUI Customer Gen'!H1033</f>
        <v>1473.8519999999999</v>
      </c>
      <c r="I1033" s="78">
        <f>'2019 PSUI Customer Load'!I1033+'2019 PSUI Customer Gen'!I1033</f>
        <v>1524.3700000000001</v>
      </c>
      <c r="J1033" s="78">
        <f>'2019 PSUI Customer Load'!J1033+'2019 PSUI Customer Gen'!J1033</f>
        <v>1583.78</v>
      </c>
      <c r="K1033" s="78">
        <f>'2019 PSUI Customer Load'!K1033+'2019 PSUI Customer Gen'!K1033</f>
        <v>1657.211</v>
      </c>
      <c r="L1033" s="78">
        <f>'2019 PSUI Customer Load'!L1033+'2019 PSUI Customer Gen'!L1033</f>
        <v>1722.809</v>
      </c>
      <c r="M1033" s="78">
        <f>'2019 PSUI Customer Load'!M1033+'2019 PSUI Customer Gen'!M1033</f>
        <v>1830.2439999999999</v>
      </c>
      <c r="N1033" s="78">
        <f>'2019 PSUI Customer Load'!N1033+'2019 PSUI Customer Gen'!N1033</f>
        <v>1835.9180000000001</v>
      </c>
      <c r="O1033" s="78">
        <f>'2019 PSUI Customer Load'!O1033+'2019 PSUI Customer Gen'!O1033</f>
        <v>1835.3739999999998</v>
      </c>
      <c r="P1033" s="78">
        <f>'2019 PSUI Customer Load'!P1033+'2019 PSUI Customer Gen'!P1033</f>
        <v>1854.941</v>
      </c>
      <c r="Q1033" s="78">
        <f>'2019 PSUI Customer Load'!Q1033+'2019 PSUI Customer Gen'!Q1033</f>
        <v>1834.9179999999999</v>
      </c>
      <c r="R1033" s="78">
        <f>'2019 PSUI Customer Load'!R1033+'2019 PSUI Customer Gen'!R1033</f>
        <v>1819.326</v>
      </c>
      <c r="S1033" s="78">
        <f>'2019 PSUI Customer Load'!S1033+'2019 PSUI Customer Gen'!S1033</f>
        <v>1764.249</v>
      </c>
      <c r="T1033" s="78">
        <f>'2019 PSUI Customer Load'!T1033+'2019 PSUI Customer Gen'!T1033</f>
        <v>1747.8</v>
      </c>
      <c r="U1033" s="78">
        <f>'2019 PSUI Customer Load'!U1033+'2019 PSUI Customer Gen'!U1033</f>
        <v>1745.16</v>
      </c>
      <c r="V1033" s="78">
        <f>'2019 PSUI Customer Load'!V1033+'2019 PSUI Customer Gen'!V1033</f>
        <v>1716.0440000000001</v>
      </c>
      <c r="W1033" s="78">
        <f>'2019 PSUI Customer Load'!W1033+'2019 PSUI Customer Gen'!W1033</f>
        <v>1672.8440000000001</v>
      </c>
      <c r="X1033" s="78">
        <f>'2019 PSUI Customer Load'!X1033+'2019 PSUI Customer Gen'!X1033</f>
        <v>1634.5720000000001</v>
      </c>
      <c r="Y1033" s="78">
        <f>'2019 PSUI Customer Load'!Y1033+'2019 PSUI Customer Gen'!Y1033</f>
        <v>1528.7809999999999</v>
      </c>
      <c r="Z1033" s="78">
        <f>'2019 PSUI Customer Load'!Z1033+'2019 PSUI Customer Gen'!Z1033</f>
        <v>1494.7269999999999</v>
      </c>
      <c r="AA1033" s="86">
        <f t="shared" si="208"/>
        <v>1854.941</v>
      </c>
      <c r="AB1033" s="77">
        <f t="shared" si="209"/>
        <v>2023</v>
      </c>
      <c r="AC1033" s="76">
        <f t="shared" si="210"/>
        <v>8</v>
      </c>
      <c r="AD1033" s="76" t="str">
        <f t="shared" si="211"/>
        <v/>
      </c>
      <c r="AE1033" s="76" t="str">
        <f t="shared" si="212"/>
        <v/>
      </c>
      <c r="AF1033" s="74">
        <f t="shared" si="213"/>
        <v>1854.941</v>
      </c>
      <c r="AG1033" s="75" t="str">
        <f t="shared" si="214"/>
        <v>14:00</v>
      </c>
      <c r="AH1033" s="74">
        <f t="shared" si="215"/>
        <v>41426.743000000002</v>
      </c>
      <c r="AI1033" s="73" t="str">
        <f t="shared" si="216"/>
        <v/>
      </c>
      <c r="AJ1033" s="73" t="str">
        <f t="shared" si="217"/>
        <v/>
      </c>
      <c r="AK1033" s="73" t="str">
        <f t="shared" si="218"/>
        <v/>
      </c>
      <c r="AL1033" s="72" t="str">
        <f t="shared" si="219"/>
        <v/>
      </c>
      <c r="AM1033" s="71" t="str">
        <f t="shared" si="220"/>
        <v/>
      </c>
    </row>
    <row r="1034" spans="2:39" ht="12.75" customHeight="1" thickBot="1">
      <c r="B1034" s="79">
        <v>45166</v>
      </c>
      <c r="C1034" s="78">
        <f>'2019 PSUI Customer Load'!C1034+'2019 PSUI Customer Gen'!C1034</f>
        <v>1470.067</v>
      </c>
      <c r="D1034" s="78">
        <f>'2019 PSUI Customer Load'!D1034+'2019 PSUI Customer Gen'!D1034</f>
        <v>1433.3609999999999</v>
      </c>
      <c r="E1034" s="78">
        <f>'2019 PSUI Customer Load'!E1034+'2019 PSUI Customer Gen'!E1034</f>
        <v>1453.5509999999999</v>
      </c>
      <c r="F1034" s="78">
        <f>'2019 PSUI Customer Load'!F1034+'2019 PSUI Customer Gen'!F1034</f>
        <v>1445.078</v>
      </c>
      <c r="G1034" s="78">
        <f>'2019 PSUI Customer Load'!G1034+'2019 PSUI Customer Gen'!G1034</f>
        <v>1432.6690000000001</v>
      </c>
      <c r="H1034" s="78">
        <f>'2019 PSUI Customer Load'!H1034+'2019 PSUI Customer Gen'!H1034</f>
        <v>1452.24</v>
      </c>
      <c r="I1034" s="78">
        <f>'2019 PSUI Customer Load'!I1034+'2019 PSUI Customer Gen'!I1034</f>
        <v>1554.17</v>
      </c>
      <c r="J1034" s="78">
        <f>'2019 PSUI Customer Load'!J1034+'2019 PSUI Customer Gen'!J1034</f>
        <v>1720.903</v>
      </c>
      <c r="K1034" s="78">
        <f>'2019 PSUI Customer Load'!K1034+'2019 PSUI Customer Gen'!K1034</f>
        <v>1823.5830000000001</v>
      </c>
      <c r="L1034" s="78">
        <f>'2019 PSUI Customer Load'!L1034+'2019 PSUI Customer Gen'!L1034</f>
        <v>1919.8050000000001</v>
      </c>
      <c r="M1034" s="78">
        <f>'2019 PSUI Customer Load'!M1034+'2019 PSUI Customer Gen'!M1034</f>
        <v>1957.5349999999999</v>
      </c>
      <c r="N1034" s="78">
        <f>'2019 PSUI Customer Load'!N1034+'2019 PSUI Customer Gen'!N1034</f>
        <v>1962.175</v>
      </c>
      <c r="O1034" s="78">
        <f>'2019 PSUI Customer Load'!O1034+'2019 PSUI Customer Gen'!O1034</f>
        <v>1767.7950000000001</v>
      </c>
      <c r="P1034" s="78">
        <f>'2019 PSUI Customer Load'!P1034+'2019 PSUI Customer Gen'!P1034</f>
        <v>1770.903</v>
      </c>
      <c r="Q1034" s="78">
        <f>'2019 PSUI Customer Load'!Q1034+'2019 PSUI Customer Gen'!Q1034</f>
        <v>1782.81</v>
      </c>
      <c r="R1034" s="78">
        <f>'2019 PSUI Customer Load'!R1034+'2019 PSUI Customer Gen'!R1034</f>
        <v>1751.894</v>
      </c>
      <c r="S1034" s="78">
        <f>'2019 PSUI Customer Load'!S1034+'2019 PSUI Customer Gen'!S1034</f>
        <v>1909.816</v>
      </c>
      <c r="T1034" s="78">
        <f>'2019 PSUI Customer Load'!T1034+'2019 PSUI Customer Gen'!T1034</f>
        <v>1880.7460000000001</v>
      </c>
      <c r="U1034" s="78">
        <f>'2019 PSUI Customer Load'!U1034+'2019 PSUI Customer Gen'!U1034</f>
        <v>1850.0349999999999</v>
      </c>
      <c r="V1034" s="78">
        <f>'2019 PSUI Customer Load'!V1034+'2019 PSUI Customer Gen'!V1034</f>
        <v>1799.8019999999999</v>
      </c>
      <c r="W1034" s="78">
        <f>'2019 PSUI Customer Load'!W1034+'2019 PSUI Customer Gen'!W1034</f>
        <v>1771.5419999999999</v>
      </c>
      <c r="X1034" s="78">
        <f>'2019 PSUI Customer Load'!X1034+'2019 PSUI Customer Gen'!X1034</f>
        <v>1713.443</v>
      </c>
      <c r="Y1034" s="78">
        <f>'2019 PSUI Customer Load'!Y1034+'2019 PSUI Customer Gen'!Y1034</f>
        <v>1627.7620000000002</v>
      </c>
      <c r="Z1034" s="78">
        <f>'2019 PSUI Customer Load'!Z1034+'2019 PSUI Customer Gen'!Z1034</f>
        <v>1481.8610000000001</v>
      </c>
      <c r="AA1034" s="86">
        <f t="shared" si="208"/>
        <v>1962.175</v>
      </c>
      <c r="AB1034" s="77">
        <f t="shared" si="209"/>
        <v>2023</v>
      </c>
      <c r="AC1034" s="76">
        <f t="shared" si="210"/>
        <v>8</v>
      </c>
      <c r="AD1034" s="76" t="str">
        <f t="shared" si="211"/>
        <v/>
      </c>
      <c r="AE1034" s="76" t="str">
        <f t="shared" si="212"/>
        <v/>
      </c>
      <c r="AF1034" s="74">
        <f t="shared" si="213"/>
        <v>1962.175</v>
      </c>
      <c r="AG1034" s="75" t="str">
        <f t="shared" si="214"/>
        <v>12:00</v>
      </c>
      <c r="AH1034" s="74">
        <f t="shared" si="215"/>
        <v>42695.721000000005</v>
      </c>
      <c r="AI1034" s="73" t="str">
        <f t="shared" si="216"/>
        <v/>
      </c>
      <c r="AJ1034" s="73" t="str">
        <f t="shared" si="217"/>
        <v/>
      </c>
      <c r="AK1034" s="73" t="str">
        <f t="shared" si="218"/>
        <v/>
      </c>
      <c r="AL1034" s="72" t="str">
        <f t="shared" si="219"/>
        <v/>
      </c>
      <c r="AM1034" s="71" t="str">
        <f t="shared" si="220"/>
        <v/>
      </c>
    </row>
    <row r="1035" spans="2:39" ht="12.75" customHeight="1" thickBot="1">
      <c r="B1035" s="79">
        <v>45167</v>
      </c>
      <c r="C1035" s="78">
        <f>'2019 PSUI Customer Load'!C1035+'2019 PSUI Customer Gen'!C1035</f>
        <v>1449.67</v>
      </c>
      <c r="D1035" s="78">
        <f>'2019 PSUI Customer Load'!D1035+'2019 PSUI Customer Gen'!D1035</f>
        <v>1405.53</v>
      </c>
      <c r="E1035" s="78">
        <f>'2019 PSUI Customer Load'!E1035+'2019 PSUI Customer Gen'!E1035</f>
        <v>1386.66</v>
      </c>
      <c r="F1035" s="78">
        <f>'2019 PSUI Customer Load'!F1035+'2019 PSUI Customer Gen'!F1035</f>
        <v>1384.25</v>
      </c>
      <c r="G1035" s="78">
        <f>'2019 PSUI Customer Load'!G1035+'2019 PSUI Customer Gen'!G1035</f>
        <v>1392.2</v>
      </c>
      <c r="H1035" s="78">
        <f>'2019 PSUI Customer Load'!H1035+'2019 PSUI Customer Gen'!H1035</f>
        <v>1420.83</v>
      </c>
      <c r="I1035" s="78">
        <f>'2019 PSUI Customer Load'!I1035+'2019 PSUI Customer Gen'!I1035</f>
        <v>1612.9380000000001</v>
      </c>
      <c r="J1035" s="78">
        <f>'2019 PSUI Customer Load'!J1035+'2019 PSUI Customer Gen'!J1035</f>
        <v>1662.0319999999999</v>
      </c>
      <c r="K1035" s="78">
        <f>'2019 PSUI Customer Load'!K1035+'2019 PSUI Customer Gen'!K1035</f>
        <v>1825.502</v>
      </c>
      <c r="L1035" s="78">
        <f>'2019 PSUI Customer Load'!L1035+'2019 PSUI Customer Gen'!L1035</f>
        <v>1979.771</v>
      </c>
      <c r="M1035" s="78">
        <f>'2019 PSUI Customer Load'!M1035+'2019 PSUI Customer Gen'!M1035</f>
        <v>2043.2339999999999</v>
      </c>
      <c r="N1035" s="78">
        <f>'2019 PSUI Customer Load'!N1035+'2019 PSUI Customer Gen'!N1035</f>
        <v>2025.0709999999999</v>
      </c>
      <c r="O1035" s="78">
        <f>'2019 PSUI Customer Load'!O1035+'2019 PSUI Customer Gen'!O1035</f>
        <v>2156.8620000000001</v>
      </c>
      <c r="P1035" s="78">
        <f>'2019 PSUI Customer Load'!P1035+'2019 PSUI Customer Gen'!P1035</f>
        <v>2135.8560000000002</v>
      </c>
      <c r="Q1035" s="78">
        <f>'2019 PSUI Customer Load'!Q1035+'2019 PSUI Customer Gen'!Q1035</f>
        <v>2121.3739999999998</v>
      </c>
      <c r="R1035" s="78">
        <f>'2019 PSUI Customer Load'!R1035+'2019 PSUI Customer Gen'!R1035</f>
        <v>2031.9319999999998</v>
      </c>
      <c r="S1035" s="78">
        <f>'2019 PSUI Customer Load'!S1035+'2019 PSUI Customer Gen'!S1035</f>
        <v>1971.6030000000001</v>
      </c>
      <c r="T1035" s="78">
        <f>'2019 PSUI Customer Load'!T1035+'2019 PSUI Customer Gen'!T1035</f>
        <v>1948.4279999999999</v>
      </c>
      <c r="U1035" s="78">
        <f>'2019 PSUI Customer Load'!U1035+'2019 PSUI Customer Gen'!U1035</f>
        <v>1962.145</v>
      </c>
      <c r="V1035" s="78">
        <f>'2019 PSUI Customer Load'!V1035+'2019 PSUI Customer Gen'!V1035</f>
        <v>1923.4580000000001</v>
      </c>
      <c r="W1035" s="78">
        <f>'2019 PSUI Customer Load'!W1035+'2019 PSUI Customer Gen'!W1035</f>
        <v>1899.4830000000002</v>
      </c>
      <c r="X1035" s="78">
        <f>'2019 PSUI Customer Load'!X1035+'2019 PSUI Customer Gen'!X1035</f>
        <v>1881.7379999999998</v>
      </c>
      <c r="Y1035" s="78">
        <f>'2019 PSUI Customer Load'!Y1035+'2019 PSUI Customer Gen'!Y1035</f>
        <v>1834.68</v>
      </c>
      <c r="Z1035" s="78">
        <f>'2019 PSUI Customer Load'!Z1035+'2019 PSUI Customer Gen'!Z1035</f>
        <v>1786.8220000000001</v>
      </c>
      <c r="AA1035" s="86">
        <f t="shared" si="208"/>
        <v>2156.8620000000001</v>
      </c>
      <c r="AB1035" s="77">
        <f t="shared" si="209"/>
        <v>2023</v>
      </c>
      <c r="AC1035" s="76">
        <f t="shared" si="210"/>
        <v>8</v>
      </c>
      <c r="AD1035" s="76" t="str">
        <f t="shared" si="211"/>
        <v/>
      </c>
      <c r="AE1035" s="76" t="str">
        <f t="shared" si="212"/>
        <v/>
      </c>
      <c r="AF1035" s="74">
        <f t="shared" si="213"/>
        <v>2156.8620000000001</v>
      </c>
      <c r="AG1035" s="75" t="str">
        <f t="shared" si="214"/>
        <v>13:00</v>
      </c>
      <c r="AH1035" s="74">
        <f t="shared" si="215"/>
        <v>45398.930999999997</v>
      </c>
      <c r="AI1035" s="73" t="str">
        <f t="shared" si="216"/>
        <v/>
      </c>
      <c r="AJ1035" s="73" t="str">
        <f t="shared" si="217"/>
        <v/>
      </c>
      <c r="AK1035" s="73" t="str">
        <f t="shared" si="218"/>
        <v/>
      </c>
      <c r="AL1035" s="72" t="str">
        <f t="shared" si="219"/>
        <v/>
      </c>
      <c r="AM1035" s="71" t="str">
        <f t="shared" si="220"/>
        <v/>
      </c>
    </row>
    <row r="1036" spans="2:39" ht="12.75" customHeight="1" thickBot="1">
      <c r="B1036" s="79">
        <v>45168</v>
      </c>
      <c r="C1036" s="78">
        <f>'2019 PSUI Customer Load'!C1036+'2019 PSUI Customer Gen'!C1036</f>
        <v>1747.37</v>
      </c>
      <c r="D1036" s="78">
        <f>'2019 PSUI Customer Load'!D1036+'2019 PSUI Customer Gen'!D1036</f>
        <v>1745.9359999999999</v>
      </c>
      <c r="E1036" s="78">
        <f>'2019 PSUI Customer Load'!E1036+'2019 PSUI Customer Gen'!E1036</f>
        <v>1765.893</v>
      </c>
      <c r="F1036" s="78">
        <f>'2019 PSUI Customer Load'!F1036+'2019 PSUI Customer Gen'!F1036</f>
        <v>1759.0920000000001</v>
      </c>
      <c r="G1036" s="78">
        <f>'2019 PSUI Customer Load'!G1036+'2019 PSUI Customer Gen'!G1036</f>
        <v>1749.404</v>
      </c>
      <c r="H1036" s="78">
        <f>'2019 PSUI Customer Load'!H1036+'2019 PSUI Customer Gen'!H1036</f>
        <v>1707.501</v>
      </c>
      <c r="I1036" s="78">
        <f>'2019 PSUI Customer Load'!I1036+'2019 PSUI Customer Gen'!I1036</f>
        <v>1712.5340000000001</v>
      </c>
      <c r="J1036" s="78">
        <f>'2019 PSUI Customer Load'!J1036+'2019 PSUI Customer Gen'!J1036</f>
        <v>1670.614</v>
      </c>
      <c r="K1036" s="78">
        <f>'2019 PSUI Customer Load'!K1036+'2019 PSUI Customer Gen'!K1036</f>
        <v>1676.386</v>
      </c>
      <c r="L1036" s="78">
        <f>'2019 PSUI Customer Load'!L1036+'2019 PSUI Customer Gen'!L1036</f>
        <v>1740.3029999999999</v>
      </c>
      <c r="M1036" s="78">
        <f>'2019 PSUI Customer Load'!M1036+'2019 PSUI Customer Gen'!M1036</f>
        <v>1772.8890000000001</v>
      </c>
      <c r="N1036" s="78">
        <f>'2019 PSUI Customer Load'!N1036+'2019 PSUI Customer Gen'!N1036</f>
        <v>1768.7130000000002</v>
      </c>
      <c r="O1036" s="78">
        <f>'2019 PSUI Customer Load'!O1036+'2019 PSUI Customer Gen'!O1036</f>
        <v>1810.4569999999999</v>
      </c>
      <c r="P1036" s="78">
        <f>'2019 PSUI Customer Load'!P1036+'2019 PSUI Customer Gen'!P1036</f>
        <v>1818.9950000000001</v>
      </c>
      <c r="Q1036" s="78">
        <f>'2019 PSUI Customer Load'!Q1036+'2019 PSUI Customer Gen'!Q1036</f>
        <v>1793.3989999999999</v>
      </c>
      <c r="R1036" s="78">
        <f>'2019 PSUI Customer Load'!R1036+'2019 PSUI Customer Gen'!R1036</f>
        <v>1748.511</v>
      </c>
      <c r="S1036" s="78">
        <f>'2019 PSUI Customer Load'!S1036+'2019 PSUI Customer Gen'!S1036</f>
        <v>1619.8690000000001</v>
      </c>
      <c r="T1036" s="78">
        <f>'2019 PSUI Customer Load'!T1036+'2019 PSUI Customer Gen'!T1036</f>
        <v>1544.3710000000001</v>
      </c>
      <c r="U1036" s="78">
        <f>'2019 PSUI Customer Load'!U1036+'2019 PSUI Customer Gen'!U1036</f>
        <v>1522.268</v>
      </c>
      <c r="V1036" s="78">
        <f>'2019 PSUI Customer Load'!V1036+'2019 PSUI Customer Gen'!V1036</f>
        <v>1495.4880000000001</v>
      </c>
      <c r="W1036" s="78">
        <f>'2019 PSUI Customer Load'!W1036+'2019 PSUI Customer Gen'!W1036</f>
        <v>1468.0650000000001</v>
      </c>
      <c r="X1036" s="78">
        <f>'2019 PSUI Customer Load'!X1036+'2019 PSUI Customer Gen'!X1036</f>
        <v>1406.3200000000002</v>
      </c>
      <c r="Y1036" s="78">
        <f>'2019 PSUI Customer Load'!Y1036+'2019 PSUI Customer Gen'!Y1036</f>
        <v>1357.45</v>
      </c>
      <c r="Z1036" s="78">
        <f>'2019 PSUI Customer Load'!Z1036+'2019 PSUI Customer Gen'!Z1036</f>
        <v>1318.942</v>
      </c>
      <c r="AA1036" s="86">
        <f t="shared" si="208"/>
        <v>1818.9950000000001</v>
      </c>
      <c r="AB1036" s="77">
        <f t="shared" si="209"/>
        <v>2023</v>
      </c>
      <c r="AC1036" s="76">
        <f t="shared" si="210"/>
        <v>8</v>
      </c>
      <c r="AD1036" s="76" t="str">
        <f t="shared" si="211"/>
        <v/>
      </c>
      <c r="AE1036" s="76" t="str">
        <f t="shared" si="212"/>
        <v/>
      </c>
      <c r="AF1036" s="74">
        <f t="shared" si="213"/>
        <v>1818.9950000000001</v>
      </c>
      <c r="AG1036" s="75" t="str">
        <f t="shared" si="214"/>
        <v>14:00</v>
      </c>
      <c r="AH1036" s="74">
        <f t="shared" si="215"/>
        <v>41539.764999999999</v>
      </c>
      <c r="AI1036" s="73" t="str">
        <f t="shared" si="216"/>
        <v/>
      </c>
      <c r="AJ1036" s="73" t="str">
        <f t="shared" si="217"/>
        <v/>
      </c>
      <c r="AK1036" s="73" t="str">
        <f t="shared" si="218"/>
        <v/>
      </c>
      <c r="AL1036" s="72" t="str">
        <f t="shared" si="219"/>
        <v/>
      </c>
      <c r="AM1036" s="71" t="str">
        <f t="shared" si="220"/>
        <v/>
      </c>
    </row>
    <row r="1037" spans="2:39" ht="12.75" customHeight="1" thickBot="1">
      <c r="B1037" s="79">
        <v>45169</v>
      </c>
      <c r="C1037" s="78">
        <f>'2019 PSUI Customer Load'!C1037+'2019 PSUI Customer Gen'!C1037</f>
        <v>1299.921</v>
      </c>
      <c r="D1037" s="78">
        <f>'2019 PSUI Customer Load'!D1037+'2019 PSUI Customer Gen'!D1037</f>
        <v>1186.433</v>
      </c>
      <c r="E1037" s="78">
        <f>'2019 PSUI Customer Load'!E1037+'2019 PSUI Customer Gen'!E1037</f>
        <v>1160.876</v>
      </c>
      <c r="F1037" s="78">
        <f>'2019 PSUI Customer Load'!F1037+'2019 PSUI Customer Gen'!F1037</f>
        <v>1155.7049999999999</v>
      </c>
      <c r="G1037" s="78">
        <f>'2019 PSUI Customer Load'!G1037+'2019 PSUI Customer Gen'!G1037</f>
        <v>1191.424</v>
      </c>
      <c r="H1037" s="78">
        <f>'2019 PSUI Customer Load'!H1037+'2019 PSUI Customer Gen'!H1037</f>
        <v>1224.7259999999999</v>
      </c>
      <c r="I1037" s="78">
        <f>'2019 PSUI Customer Load'!I1037+'2019 PSUI Customer Gen'!I1037</f>
        <v>1323.508</v>
      </c>
      <c r="J1037" s="78">
        <f>'2019 PSUI Customer Load'!J1037+'2019 PSUI Customer Gen'!J1037</f>
        <v>1327.403</v>
      </c>
      <c r="K1037" s="78">
        <f>'2019 PSUI Customer Load'!K1037+'2019 PSUI Customer Gen'!K1037</f>
        <v>1742.5059999999999</v>
      </c>
      <c r="L1037" s="78">
        <f>'2019 PSUI Customer Load'!L1037+'2019 PSUI Customer Gen'!L1037</f>
        <v>1803.8880000000001</v>
      </c>
      <c r="M1037" s="78">
        <f>'2019 PSUI Customer Load'!M1037+'2019 PSUI Customer Gen'!M1037</f>
        <v>1837.3980000000001</v>
      </c>
      <c r="N1037" s="78">
        <f>'2019 PSUI Customer Load'!N1037+'2019 PSUI Customer Gen'!N1037</f>
        <v>1855.749</v>
      </c>
      <c r="O1037" s="78">
        <f>'2019 PSUI Customer Load'!O1037+'2019 PSUI Customer Gen'!O1037</f>
        <v>1903.761</v>
      </c>
      <c r="P1037" s="78">
        <f>'2019 PSUI Customer Load'!P1037+'2019 PSUI Customer Gen'!P1037</f>
        <v>1923.5630000000001</v>
      </c>
      <c r="Q1037" s="78">
        <f>'2019 PSUI Customer Load'!Q1037+'2019 PSUI Customer Gen'!Q1037</f>
        <v>1941.9069999999999</v>
      </c>
      <c r="R1037" s="78">
        <f>'2019 PSUI Customer Load'!R1037+'2019 PSUI Customer Gen'!R1037</f>
        <v>1911.402</v>
      </c>
      <c r="S1037" s="78">
        <f>'2019 PSUI Customer Load'!S1037+'2019 PSUI Customer Gen'!S1037</f>
        <v>1842.126</v>
      </c>
      <c r="T1037" s="78">
        <f>'2019 PSUI Customer Load'!T1037+'2019 PSUI Customer Gen'!T1037</f>
        <v>1796.0189999999998</v>
      </c>
      <c r="U1037" s="78">
        <f>'2019 PSUI Customer Load'!U1037+'2019 PSUI Customer Gen'!U1037</f>
        <v>1745.31</v>
      </c>
      <c r="V1037" s="78">
        <f>'2019 PSUI Customer Load'!V1037+'2019 PSUI Customer Gen'!V1037</f>
        <v>1743.4760000000001</v>
      </c>
      <c r="W1037" s="78">
        <f>'2019 PSUI Customer Load'!W1037+'2019 PSUI Customer Gen'!W1037</f>
        <v>1712.7060000000001</v>
      </c>
      <c r="X1037" s="78">
        <f>'2019 PSUI Customer Load'!X1037+'2019 PSUI Customer Gen'!X1037</f>
        <v>1683.5150000000001</v>
      </c>
      <c r="Y1037" s="78">
        <f>'2019 PSUI Customer Load'!Y1037+'2019 PSUI Customer Gen'!Y1037</f>
        <v>1550.5719999999999</v>
      </c>
      <c r="Z1037" s="78">
        <f>'2019 PSUI Customer Load'!Z1037+'2019 PSUI Customer Gen'!Z1037</f>
        <v>1457.1420000000001</v>
      </c>
      <c r="AA1037" s="86">
        <f t="shared" si="208"/>
        <v>1941.9069999999999</v>
      </c>
      <c r="AB1037" s="77">
        <f t="shared" si="209"/>
        <v>2023</v>
      </c>
      <c r="AC1037" s="76">
        <f t="shared" si="210"/>
        <v>8</v>
      </c>
      <c r="AD1037" s="76" t="str">
        <f t="shared" si="211"/>
        <v>2023-8</v>
      </c>
      <c r="AE1037" s="76">
        <f t="shared" si="212"/>
        <v>8</v>
      </c>
      <c r="AF1037" s="74">
        <f t="shared" si="213"/>
        <v>1941.9069999999999</v>
      </c>
      <c r="AG1037" s="75" t="str">
        <f t="shared" si="214"/>
        <v>15:00</v>
      </c>
      <c r="AH1037" s="74">
        <f t="shared" si="215"/>
        <v>40262.942999999999</v>
      </c>
      <c r="AI1037" s="73">
        <f t="shared" si="216"/>
        <v>66272.384000000005</v>
      </c>
      <c r="AJ1037" s="73">
        <f t="shared" si="217"/>
        <v>2405.056</v>
      </c>
      <c r="AK1037" s="73">
        <f t="shared" si="218"/>
        <v>53416.084999999992</v>
      </c>
      <c r="AL1037" s="72">
        <f t="shared" si="219"/>
        <v>45162</v>
      </c>
      <c r="AM1037" s="71" t="str">
        <f t="shared" si="220"/>
        <v>15:00</v>
      </c>
    </row>
    <row r="1038" spans="2:39" ht="12.75" customHeight="1" thickBot="1">
      <c r="B1038" s="79">
        <v>45170</v>
      </c>
      <c r="C1038" s="78">
        <f>'2019 PSUI Customer Load'!C1038+'2019 PSUI Customer Gen'!C1038</f>
        <v>1417.671</v>
      </c>
      <c r="D1038" s="78">
        <f>'2019 PSUI Customer Load'!D1038+'2019 PSUI Customer Gen'!D1038</f>
        <v>1389.6860000000001</v>
      </c>
      <c r="E1038" s="78">
        <f>'2019 PSUI Customer Load'!E1038+'2019 PSUI Customer Gen'!E1038</f>
        <v>1396.885</v>
      </c>
      <c r="F1038" s="78">
        <f>'2019 PSUI Customer Load'!F1038+'2019 PSUI Customer Gen'!F1038</f>
        <v>1372.2760000000001</v>
      </c>
      <c r="G1038" s="78">
        <f>'2019 PSUI Customer Load'!G1038+'2019 PSUI Customer Gen'!G1038</f>
        <v>1383.663</v>
      </c>
      <c r="H1038" s="78">
        <f>'2019 PSUI Customer Load'!H1038+'2019 PSUI Customer Gen'!H1038</f>
        <v>1422.4589999999998</v>
      </c>
      <c r="I1038" s="78">
        <f>'2019 PSUI Customer Load'!I1038+'2019 PSUI Customer Gen'!I1038</f>
        <v>1515.8489999999999</v>
      </c>
      <c r="J1038" s="78">
        <f>'2019 PSUI Customer Load'!J1038+'2019 PSUI Customer Gen'!J1038</f>
        <v>1587.8020000000001</v>
      </c>
      <c r="K1038" s="78">
        <f>'2019 PSUI Customer Load'!K1038+'2019 PSUI Customer Gen'!K1038</f>
        <v>1752.9549999999999</v>
      </c>
      <c r="L1038" s="78">
        <f>'2019 PSUI Customer Load'!L1038+'2019 PSUI Customer Gen'!L1038</f>
        <v>1890.1880000000001</v>
      </c>
      <c r="M1038" s="78">
        <f>'2019 PSUI Customer Load'!M1038+'2019 PSUI Customer Gen'!M1038</f>
        <v>1983.68</v>
      </c>
      <c r="N1038" s="78">
        <f>'2019 PSUI Customer Load'!N1038+'2019 PSUI Customer Gen'!N1038</f>
        <v>1993.3530000000001</v>
      </c>
      <c r="O1038" s="78">
        <f>'2019 PSUI Customer Load'!O1038+'2019 PSUI Customer Gen'!O1038</f>
        <v>2008.1130000000001</v>
      </c>
      <c r="P1038" s="78">
        <f>'2019 PSUI Customer Load'!P1038+'2019 PSUI Customer Gen'!P1038</f>
        <v>2013.7249999999999</v>
      </c>
      <c r="Q1038" s="78">
        <f>'2019 PSUI Customer Load'!Q1038+'2019 PSUI Customer Gen'!Q1038</f>
        <v>2121.6660000000002</v>
      </c>
      <c r="R1038" s="78">
        <f>'2019 PSUI Customer Load'!R1038+'2019 PSUI Customer Gen'!R1038</f>
        <v>2102.3820000000001</v>
      </c>
      <c r="S1038" s="78">
        <f>'2019 PSUI Customer Load'!S1038+'2019 PSUI Customer Gen'!S1038</f>
        <v>2047.365</v>
      </c>
      <c r="T1038" s="78">
        <f>'2019 PSUI Customer Load'!T1038+'2019 PSUI Customer Gen'!T1038</f>
        <v>1987.1890000000001</v>
      </c>
      <c r="U1038" s="78">
        <f>'2019 PSUI Customer Load'!U1038+'2019 PSUI Customer Gen'!U1038</f>
        <v>1949.4829999999999</v>
      </c>
      <c r="V1038" s="78">
        <f>'2019 PSUI Customer Load'!V1038+'2019 PSUI Customer Gen'!V1038</f>
        <v>1899.1770000000001</v>
      </c>
      <c r="W1038" s="78">
        <f>'2019 PSUI Customer Load'!W1038+'2019 PSUI Customer Gen'!W1038</f>
        <v>1862.8319999999999</v>
      </c>
      <c r="X1038" s="78">
        <f>'2019 PSUI Customer Load'!X1038+'2019 PSUI Customer Gen'!X1038</f>
        <v>1782.3779999999999</v>
      </c>
      <c r="Y1038" s="78">
        <f>'2019 PSUI Customer Load'!Y1038+'2019 PSUI Customer Gen'!Y1038</f>
        <v>1696.0590000000002</v>
      </c>
      <c r="Z1038" s="78">
        <f>'2019 PSUI Customer Load'!Z1038+'2019 PSUI Customer Gen'!Z1038</f>
        <v>1626.9659999999999</v>
      </c>
      <c r="AA1038" s="86">
        <f t="shared" si="208"/>
        <v>2121.6660000000002</v>
      </c>
      <c r="AB1038" s="77">
        <f t="shared" si="209"/>
        <v>2023</v>
      </c>
      <c r="AC1038" s="76">
        <f t="shared" si="210"/>
        <v>9</v>
      </c>
      <c r="AD1038" s="76" t="str">
        <f t="shared" si="211"/>
        <v/>
      </c>
      <c r="AE1038" s="76" t="str">
        <f t="shared" si="212"/>
        <v/>
      </c>
      <c r="AF1038" s="74">
        <f t="shared" si="213"/>
        <v>2121.6660000000002</v>
      </c>
      <c r="AG1038" s="75" t="str">
        <f t="shared" si="214"/>
        <v>15:00</v>
      </c>
      <c r="AH1038" s="74">
        <f t="shared" si="215"/>
        <v>44325.468000000001</v>
      </c>
      <c r="AI1038" s="73" t="str">
        <f t="shared" si="216"/>
        <v/>
      </c>
      <c r="AJ1038" s="73" t="str">
        <f t="shared" si="217"/>
        <v/>
      </c>
      <c r="AK1038" s="73" t="str">
        <f t="shared" si="218"/>
        <v/>
      </c>
      <c r="AL1038" s="72" t="str">
        <f t="shared" si="219"/>
        <v/>
      </c>
      <c r="AM1038" s="71" t="str">
        <f t="shared" si="220"/>
        <v/>
      </c>
    </row>
    <row r="1039" spans="2:39" ht="12.75" customHeight="1" thickBot="1">
      <c r="B1039" s="79">
        <v>45171</v>
      </c>
      <c r="C1039" s="78">
        <f>'2019 PSUI Customer Load'!C1039+'2019 PSUI Customer Gen'!C1039</f>
        <v>1547.193</v>
      </c>
      <c r="D1039" s="78">
        <f>'2019 PSUI Customer Load'!D1039+'2019 PSUI Customer Gen'!D1039</f>
        <v>1515.952</v>
      </c>
      <c r="E1039" s="78">
        <f>'2019 PSUI Customer Load'!E1039+'2019 PSUI Customer Gen'!E1039</f>
        <v>1505.0909999999999</v>
      </c>
      <c r="F1039" s="78">
        <f>'2019 PSUI Customer Load'!F1039+'2019 PSUI Customer Gen'!F1039</f>
        <v>1499.2830000000001</v>
      </c>
      <c r="G1039" s="78">
        <f>'2019 PSUI Customer Load'!G1039+'2019 PSUI Customer Gen'!G1039</f>
        <v>1550.5439999999999</v>
      </c>
      <c r="H1039" s="78">
        <f>'2019 PSUI Customer Load'!H1039+'2019 PSUI Customer Gen'!H1039</f>
        <v>1614.396</v>
      </c>
      <c r="I1039" s="78">
        <f>'2019 PSUI Customer Load'!I1039+'2019 PSUI Customer Gen'!I1039</f>
        <v>1734.5529999999999</v>
      </c>
      <c r="J1039" s="78">
        <f>'2019 PSUI Customer Load'!J1039+'2019 PSUI Customer Gen'!J1039</f>
        <v>1925.52</v>
      </c>
      <c r="K1039" s="78">
        <f>'2019 PSUI Customer Load'!K1039+'2019 PSUI Customer Gen'!K1039</f>
        <v>1923.3969999999999</v>
      </c>
      <c r="L1039" s="78">
        <f>'2019 PSUI Customer Load'!L1039+'2019 PSUI Customer Gen'!L1039</f>
        <v>1966.6489999999999</v>
      </c>
      <c r="M1039" s="78">
        <f>'2019 PSUI Customer Load'!M1039+'2019 PSUI Customer Gen'!M1039</f>
        <v>2044.8219999999999</v>
      </c>
      <c r="N1039" s="78">
        <f>'2019 PSUI Customer Load'!N1039+'2019 PSUI Customer Gen'!N1039</f>
        <v>2075.087</v>
      </c>
      <c r="O1039" s="78">
        <f>'2019 PSUI Customer Load'!O1039+'2019 PSUI Customer Gen'!O1039</f>
        <v>2066.8029999999999</v>
      </c>
      <c r="P1039" s="78">
        <f>'2019 PSUI Customer Load'!P1039+'2019 PSUI Customer Gen'!P1039</f>
        <v>2057.444</v>
      </c>
      <c r="Q1039" s="78">
        <f>'2019 PSUI Customer Load'!Q1039+'2019 PSUI Customer Gen'!Q1039</f>
        <v>2084.4790000000003</v>
      </c>
      <c r="R1039" s="78">
        <f>'2019 PSUI Customer Load'!R1039+'2019 PSUI Customer Gen'!R1039</f>
        <v>2090.2370000000001</v>
      </c>
      <c r="S1039" s="78">
        <f>'2019 PSUI Customer Load'!S1039+'2019 PSUI Customer Gen'!S1039</f>
        <v>2040.8879999999999</v>
      </c>
      <c r="T1039" s="78">
        <f>'2019 PSUI Customer Load'!T1039+'2019 PSUI Customer Gen'!T1039</f>
        <v>2014.028</v>
      </c>
      <c r="U1039" s="78">
        <f>'2019 PSUI Customer Load'!U1039+'2019 PSUI Customer Gen'!U1039</f>
        <v>2018.8379999999997</v>
      </c>
      <c r="V1039" s="78">
        <f>'2019 PSUI Customer Load'!V1039+'2019 PSUI Customer Gen'!V1039</f>
        <v>1989.94</v>
      </c>
      <c r="W1039" s="78">
        <f>'2019 PSUI Customer Load'!W1039+'2019 PSUI Customer Gen'!W1039</f>
        <v>1941.0900000000001</v>
      </c>
      <c r="X1039" s="78">
        <f>'2019 PSUI Customer Load'!X1039+'2019 PSUI Customer Gen'!X1039</f>
        <v>1897.394</v>
      </c>
      <c r="Y1039" s="78">
        <f>'2019 PSUI Customer Load'!Y1039+'2019 PSUI Customer Gen'!Y1039</f>
        <v>1882.854</v>
      </c>
      <c r="Z1039" s="78">
        <f>'2019 PSUI Customer Load'!Z1039+'2019 PSUI Customer Gen'!Z1039</f>
        <v>1865.124</v>
      </c>
      <c r="AA1039" s="86">
        <f t="shared" si="208"/>
        <v>2090.2370000000001</v>
      </c>
      <c r="AB1039" s="77">
        <f t="shared" si="209"/>
        <v>2023</v>
      </c>
      <c r="AC1039" s="76">
        <f t="shared" si="210"/>
        <v>9</v>
      </c>
      <c r="AD1039" s="76" t="str">
        <f t="shared" si="211"/>
        <v/>
      </c>
      <c r="AE1039" s="76" t="str">
        <f t="shared" si="212"/>
        <v/>
      </c>
      <c r="AF1039" s="74">
        <f t="shared" si="213"/>
        <v>2090.2370000000001</v>
      </c>
      <c r="AG1039" s="75" t="str">
        <f t="shared" si="214"/>
        <v>16:00</v>
      </c>
      <c r="AH1039" s="74">
        <f t="shared" si="215"/>
        <v>46941.843000000001</v>
      </c>
      <c r="AI1039" s="73" t="str">
        <f t="shared" si="216"/>
        <v/>
      </c>
      <c r="AJ1039" s="73" t="str">
        <f t="shared" si="217"/>
        <v/>
      </c>
      <c r="AK1039" s="73" t="str">
        <f t="shared" si="218"/>
        <v/>
      </c>
      <c r="AL1039" s="72" t="str">
        <f t="shared" si="219"/>
        <v/>
      </c>
      <c r="AM1039" s="71" t="str">
        <f t="shared" si="220"/>
        <v/>
      </c>
    </row>
    <row r="1040" spans="2:39" ht="12.75" customHeight="1" thickBot="1">
      <c r="B1040" s="79">
        <v>45172</v>
      </c>
      <c r="C1040" s="78">
        <f>'2019 PSUI Customer Load'!C1040+'2019 PSUI Customer Gen'!C1040</f>
        <v>1844.1010000000001</v>
      </c>
      <c r="D1040" s="78">
        <f>'2019 PSUI Customer Load'!D1040+'2019 PSUI Customer Gen'!D1040</f>
        <v>1827.182</v>
      </c>
      <c r="E1040" s="78">
        <f>'2019 PSUI Customer Load'!E1040+'2019 PSUI Customer Gen'!E1040</f>
        <v>1820.2719999999999</v>
      </c>
      <c r="F1040" s="78">
        <f>'2019 PSUI Customer Load'!F1040+'2019 PSUI Customer Gen'!F1040</f>
        <v>1814.9059999999999</v>
      </c>
      <c r="G1040" s="78">
        <f>'2019 PSUI Customer Load'!G1040+'2019 PSUI Customer Gen'!G1040</f>
        <v>1829.6130000000001</v>
      </c>
      <c r="H1040" s="78">
        <f>'2019 PSUI Customer Load'!H1040+'2019 PSUI Customer Gen'!H1040</f>
        <v>1873.5029999999999</v>
      </c>
      <c r="I1040" s="78">
        <f>'2019 PSUI Customer Load'!I1040+'2019 PSUI Customer Gen'!I1040</f>
        <v>1973.211</v>
      </c>
      <c r="J1040" s="78">
        <f>'2019 PSUI Customer Load'!J1040+'2019 PSUI Customer Gen'!J1040</f>
        <v>1987.127</v>
      </c>
      <c r="K1040" s="78">
        <f>'2019 PSUI Customer Load'!K1040+'2019 PSUI Customer Gen'!K1040</f>
        <v>2065.9920000000002</v>
      </c>
      <c r="L1040" s="78">
        <f>'2019 PSUI Customer Load'!L1040+'2019 PSUI Customer Gen'!L1040</f>
        <v>2170.8940000000002</v>
      </c>
      <c r="M1040" s="78">
        <f>'2019 PSUI Customer Load'!M1040+'2019 PSUI Customer Gen'!M1040</f>
        <v>2218.8969999999999</v>
      </c>
      <c r="N1040" s="78">
        <f>'2019 PSUI Customer Load'!N1040+'2019 PSUI Customer Gen'!N1040</f>
        <v>2236.7740000000003</v>
      </c>
      <c r="O1040" s="78">
        <f>'2019 PSUI Customer Load'!O1040+'2019 PSUI Customer Gen'!O1040</f>
        <v>2279.6610000000001</v>
      </c>
      <c r="P1040" s="78">
        <f>'2019 PSUI Customer Load'!P1040+'2019 PSUI Customer Gen'!P1040</f>
        <v>2294.1059999999998</v>
      </c>
      <c r="Q1040" s="78">
        <f>'2019 PSUI Customer Load'!Q1040+'2019 PSUI Customer Gen'!Q1040</f>
        <v>2278.4120000000003</v>
      </c>
      <c r="R1040" s="78">
        <f>'2019 PSUI Customer Load'!R1040+'2019 PSUI Customer Gen'!R1040</f>
        <v>2303.61</v>
      </c>
      <c r="S1040" s="78">
        <f>'2019 PSUI Customer Load'!S1040+'2019 PSUI Customer Gen'!S1040</f>
        <v>2264.366</v>
      </c>
      <c r="T1040" s="78">
        <f>'2019 PSUI Customer Load'!T1040+'2019 PSUI Customer Gen'!T1040</f>
        <v>2205.806</v>
      </c>
      <c r="U1040" s="78">
        <f>'2019 PSUI Customer Load'!U1040+'2019 PSUI Customer Gen'!U1040</f>
        <v>2218.7150000000001</v>
      </c>
      <c r="V1040" s="78">
        <f>'2019 PSUI Customer Load'!V1040+'2019 PSUI Customer Gen'!V1040</f>
        <v>2186.152</v>
      </c>
      <c r="W1040" s="78">
        <f>'2019 PSUI Customer Load'!W1040+'2019 PSUI Customer Gen'!W1040</f>
        <v>2196.1849999999999</v>
      </c>
      <c r="X1040" s="78">
        <f>'2019 PSUI Customer Load'!X1040+'2019 PSUI Customer Gen'!X1040</f>
        <v>2158.6329999999998</v>
      </c>
      <c r="Y1040" s="78">
        <f>'2019 PSUI Customer Load'!Y1040+'2019 PSUI Customer Gen'!Y1040</f>
        <v>2125.1790000000001</v>
      </c>
      <c r="Z1040" s="78">
        <f>'2019 PSUI Customer Load'!Z1040+'2019 PSUI Customer Gen'!Z1040</f>
        <v>2099.556</v>
      </c>
      <c r="AA1040" s="86">
        <f t="shared" si="208"/>
        <v>2303.61</v>
      </c>
      <c r="AB1040" s="77">
        <f t="shared" si="209"/>
        <v>2023</v>
      </c>
      <c r="AC1040" s="76">
        <f t="shared" si="210"/>
        <v>9</v>
      </c>
      <c r="AD1040" s="76" t="str">
        <f t="shared" si="211"/>
        <v/>
      </c>
      <c r="AE1040" s="76" t="str">
        <f t="shared" si="212"/>
        <v/>
      </c>
      <c r="AF1040" s="74">
        <f t="shared" si="213"/>
        <v>2303.61</v>
      </c>
      <c r="AG1040" s="75" t="str">
        <f t="shared" si="214"/>
        <v>16:00</v>
      </c>
      <c r="AH1040" s="74">
        <f t="shared" si="215"/>
        <v>52576.463000000003</v>
      </c>
      <c r="AI1040" s="73" t="str">
        <f t="shared" si="216"/>
        <v/>
      </c>
      <c r="AJ1040" s="73" t="str">
        <f t="shared" si="217"/>
        <v/>
      </c>
      <c r="AK1040" s="73" t="str">
        <f t="shared" si="218"/>
        <v/>
      </c>
      <c r="AL1040" s="72" t="str">
        <f t="shared" si="219"/>
        <v/>
      </c>
      <c r="AM1040" s="71" t="str">
        <f t="shared" si="220"/>
        <v/>
      </c>
    </row>
    <row r="1041" spans="2:39" ht="12.75" customHeight="1" thickBot="1">
      <c r="B1041" s="79">
        <v>45173</v>
      </c>
      <c r="C1041" s="78">
        <f>'2019 PSUI Customer Load'!C1041+'2019 PSUI Customer Gen'!C1041</f>
        <v>2067.364</v>
      </c>
      <c r="D1041" s="78">
        <f>'2019 PSUI Customer Load'!D1041+'2019 PSUI Customer Gen'!D1041</f>
        <v>2041.3130000000001</v>
      </c>
      <c r="E1041" s="78">
        <f>'2019 PSUI Customer Load'!E1041+'2019 PSUI Customer Gen'!E1041</f>
        <v>2037.4290000000001</v>
      </c>
      <c r="F1041" s="78">
        <f>'2019 PSUI Customer Load'!F1041+'2019 PSUI Customer Gen'!F1041</f>
        <v>2027.6469999999999</v>
      </c>
      <c r="G1041" s="78">
        <f>'2019 PSUI Customer Load'!G1041+'2019 PSUI Customer Gen'!G1041</f>
        <v>2021.6129999999998</v>
      </c>
      <c r="H1041" s="78">
        <f>'2019 PSUI Customer Load'!H1041+'2019 PSUI Customer Gen'!H1041</f>
        <v>2048.694</v>
      </c>
      <c r="I1041" s="78">
        <f>'2019 PSUI Customer Load'!I1041+'2019 PSUI Customer Gen'!I1041</f>
        <v>2114.7269999999999</v>
      </c>
      <c r="J1041" s="78">
        <f>'2019 PSUI Customer Load'!J1041+'2019 PSUI Customer Gen'!J1041</f>
        <v>2121.7379999999998</v>
      </c>
      <c r="K1041" s="78">
        <f>'2019 PSUI Customer Load'!K1041+'2019 PSUI Customer Gen'!K1041</f>
        <v>2179.4189999999999</v>
      </c>
      <c r="L1041" s="78">
        <f>'2019 PSUI Customer Load'!L1041+'2019 PSUI Customer Gen'!L1041</f>
        <v>2243.6680000000001</v>
      </c>
      <c r="M1041" s="78">
        <f>'2019 PSUI Customer Load'!M1041+'2019 PSUI Customer Gen'!M1041</f>
        <v>2303.3330000000001</v>
      </c>
      <c r="N1041" s="78">
        <f>'2019 PSUI Customer Load'!N1041+'2019 PSUI Customer Gen'!N1041</f>
        <v>2319.9369999999999</v>
      </c>
      <c r="O1041" s="78">
        <f>'2019 PSUI Customer Load'!O1041+'2019 PSUI Customer Gen'!O1041</f>
        <v>2377.4470000000001</v>
      </c>
      <c r="P1041" s="78">
        <f>'2019 PSUI Customer Load'!P1041+'2019 PSUI Customer Gen'!P1041</f>
        <v>2390.0860000000002</v>
      </c>
      <c r="Q1041" s="78">
        <f>'2019 PSUI Customer Load'!Q1041+'2019 PSUI Customer Gen'!Q1041</f>
        <v>2375.2939999999999</v>
      </c>
      <c r="R1041" s="78">
        <f>'2019 PSUI Customer Load'!R1041+'2019 PSUI Customer Gen'!R1041</f>
        <v>2358.8759999999997</v>
      </c>
      <c r="S1041" s="78">
        <f>'2019 PSUI Customer Load'!S1041+'2019 PSUI Customer Gen'!S1041</f>
        <v>2300.654</v>
      </c>
      <c r="T1041" s="78">
        <f>'2019 PSUI Customer Load'!T1041+'2019 PSUI Customer Gen'!T1041</f>
        <v>2298.1680000000001</v>
      </c>
      <c r="U1041" s="78">
        <f>'2019 PSUI Customer Load'!U1041+'2019 PSUI Customer Gen'!U1041</f>
        <v>2292.384</v>
      </c>
      <c r="V1041" s="78">
        <f>'2019 PSUI Customer Load'!V1041+'2019 PSUI Customer Gen'!V1041</f>
        <v>2264.1909999999998</v>
      </c>
      <c r="W1041" s="78">
        <f>'2019 PSUI Customer Load'!W1041+'2019 PSUI Customer Gen'!W1041</f>
        <v>2225.942</v>
      </c>
      <c r="X1041" s="78">
        <f>'2019 PSUI Customer Load'!X1041+'2019 PSUI Customer Gen'!X1041</f>
        <v>2187.2289999999998</v>
      </c>
      <c r="Y1041" s="78">
        <f>'2019 PSUI Customer Load'!Y1041+'2019 PSUI Customer Gen'!Y1041</f>
        <v>2142.0039999999999</v>
      </c>
      <c r="Z1041" s="78">
        <f>'2019 PSUI Customer Load'!Z1041+'2019 PSUI Customer Gen'!Z1041</f>
        <v>2128.6039999999998</v>
      </c>
      <c r="AA1041" s="86">
        <f t="shared" si="208"/>
        <v>2390.0860000000002</v>
      </c>
      <c r="AB1041" s="77">
        <f t="shared" si="209"/>
        <v>2023</v>
      </c>
      <c r="AC1041" s="76">
        <f t="shared" si="210"/>
        <v>9</v>
      </c>
      <c r="AD1041" s="76" t="str">
        <f t="shared" si="211"/>
        <v/>
      </c>
      <c r="AE1041" s="76" t="str">
        <f t="shared" si="212"/>
        <v/>
      </c>
      <c r="AF1041" s="74">
        <f t="shared" si="213"/>
        <v>2390.0860000000002</v>
      </c>
      <c r="AG1041" s="75" t="str">
        <f t="shared" si="214"/>
        <v>14:00</v>
      </c>
      <c r="AH1041" s="74">
        <f t="shared" si="215"/>
        <v>55257.847000000002</v>
      </c>
      <c r="AI1041" s="73" t="str">
        <f t="shared" si="216"/>
        <v/>
      </c>
      <c r="AJ1041" s="73" t="str">
        <f t="shared" si="217"/>
        <v/>
      </c>
      <c r="AK1041" s="73" t="str">
        <f t="shared" si="218"/>
        <v/>
      </c>
      <c r="AL1041" s="72" t="str">
        <f t="shared" si="219"/>
        <v/>
      </c>
      <c r="AM1041" s="71" t="str">
        <f t="shared" si="220"/>
        <v/>
      </c>
    </row>
    <row r="1042" spans="2:39" ht="12.75" customHeight="1" thickBot="1">
      <c r="B1042" s="79">
        <v>45174</v>
      </c>
      <c r="C1042" s="78">
        <f>'2019 PSUI Customer Load'!C1042+'2019 PSUI Customer Gen'!C1042</f>
        <v>2119.0079999999998</v>
      </c>
      <c r="D1042" s="78">
        <f>'2019 PSUI Customer Load'!D1042+'2019 PSUI Customer Gen'!D1042</f>
        <v>2097.2470000000003</v>
      </c>
      <c r="E1042" s="78">
        <f>'2019 PSUI Customer Load'!E1042+'2019 PSUI Customer Gen'!E1042</f>
        <v>2100.2939999999999</v>
      </c>
      <c r="F1042" s="78">
        <f>'2019 PSUI Customer Load'!F1042+'2019 PSUI Customer Gen'!F1042</f>
        <v>2096.5619999999999</v>
      </c>
      <c r="G1042" s="78">
        <f>'2019 PSUI Customer Load'!G1042+'2019 PSUI Customer Gen'!G1042</f>
        <v>2134.4360000000001</v>
      </c>
      <c r="H1042" s="78">
        <f>'2019 PSUI Customer Load'!H1042+'2019 PSUI Customer Gen'!H1042</f>
        <v>2146.491</v>
      </c>
      <c r="I1042" s="78">
        <f>'2019 PSUI Customer Load'!I1042+'2019 PSUI Customer Gen'!I1042</f>
        <v>2221.6759999999999</v>
      </c>
      <c r="J1042" s="78">
        <f>'2019 PSUI Customer Load'!J1042+'2019 PSUI Customer Gen'!J1042</f>
        <v>2394.2979999999998</v>
      </c>
      <c r="K1042" s="78">
        <f>'2019 PSUI Customer Load'!K1042+'2019 PSUI Customer Gen'!K1042</f>
        <v>2499.79</v>
      </c>
      <c r="L1042" s="78">
        <f>'2019 PSUI Customer Load'!L1042+'2019 PSUI Customer Gen'!L1042</f>
        <v>2595.846</v>
      </c>
      <c r="M1042" s="78">
        <f>'2019 PSUI Customer Load'!M1042+'2019 PSUI Customer Gen'!M1042</f>
        <v>2682.0889999999999</v>
      </c>
      <c r="N1042" s="78">
        <f>'2019 PSUI Customer Load'!N1042+'2019 PSUI Customer Gen'!N1042</f>
        <v>2658.3510000000001</v>
      </c>
      <c r="O1042" s="78">
        <f>'2019 PSUI Customer Load'!O1042+'2019 PSUI Customer Gen'!O1042</f>
        <v>2664.0929999999998</v>
      </c>
      <c r="P1042" s="78">
        <f>'2019 PSUI Customer Load'!P1042+'2019 PSUI Customer Gen'!P1042</f>
        <v>2658.145</v>
      </c>
      <c r="Q1042" s="78">
        <f>'2019 PSUI Customer Load'!Q1042+'2019 PSUI Customer Gen'!Q1042</f>
        <v>2639.056</v>
      </c>
      <c r="R1042" s="78">
        <f>'2019 PSUI Customer Load'!R1042+'2019 PSUI Customer Gen'!R1042</f>
        <v>2604.817</v>
      </c>
      <c r="S1042" s="78">
        <f>'2019 PSUI Customer Load'!S1042+'2019 PSUI Customer Gen'!S1042</f>
        <v>2532.8980000000001</v>
      </c>
      <c r="T1042" s="78">
        <f>'2019 PSUI Customer Load'!T1042+'2019 PSUI Customer Gen'!T1042</f>
        <v>2456.348</v>
      </c>
      <c r="U1042" s="78">
        <f>'2019 PSUI Customer Load'!U1042+'2019 PSUI Customer Gen'!U1042</f>
        <v>2413.6750000000002</v>
      </c>
      <c r="V1042" s="78">
        <f>'2019 PSUI Customer Load'!V1042+'2019 PSUI Customer Gen'!V1042</f>
        <v>2343.9630000000002</v>
      </c>
      <c r="W1042" s="78">
        <f>'2019 PSUI Customer Load'!W1042+'2019 PSUI Customer Gen'!W1042</f>
        <v>2278.1559999999999</v>
      </c>
      <c r="X1042" s="78">
        <f>'2019 PSUI Customer Load'!X1042+'2019 PSUI Customer Gen'!X1042</f>
        <v>2251.3040000000001</v>
      </c>
      <c r="Y1042" s="78">
        <f>'2019 PSUI Customer Load'!Y1042+'2019 PSUI Customer Gen'!Y1042</f>
        <v>2197.81</v>
      </c>
      <c r="Z1042" s="78">
        <f>'2019 PSUI Customer Load'!Z1042+'2019 PSUI Customer Gen'!Z1042</f>
        <v>2161.0810000000001</v>
      </c>
      <c r="AA1042" s="86">
        <f t="shared" si="208"/>
        <v>2682.0889999999999</v>
      </c>
      <c r="AB1042" s="77">
        <f t="shared" si="209"/>
        <v>2023</v>
      </c>
      <c r="AC1042" s="76">
        <f t="shared" si="210"/>
        <v>9</v>
      </c>
      <c r="AD1042" s="76" t="str">
        <f t="shared" si="211"/>
        <v/>
      </c>
      <c r="AE1042" s="76" t="str">
        <f t="shared" si="212"/>
        <v/>
      </c>
      <c r="AF1042" s="74">
        <f t="shared" si="213"/>
        <v>2682.0889999999999</v>
      </c>
      <c r="AG1042" s="75" t="str">
        <f t="shared" si="214"/>
        <v>11:00</v>
      </c>
      <c r="AH1042" s="74">
        <f t="shared" si="215"/>
        <v>59629.523000000001</v>
      </c>
      <c r="AI1042" s="73" t="str">
        <f t="shared" si="216"/>
        <v/>
      </c>
      <c r="AJ1042" s="73" t="str">
        <f t="shared" si="217"/>
        <v/>
      </c>
      <c r="AK1042" s="73" t="str">
        <f t="shared" si="218"/>
        <v/>
      </c>
      <c r="AL1042" s="72" t="str">
        <f t="shared" si="219"/>
        <v/>
      </c>
      <c r="AM1042" s="71" t="str">
        <f t="shared" si="220"/>
        <v/>
      </c>
    </row>
    <row r="1043" spans="2:39" ht="12.75" customHeight="1" thickBot="1">
      <c r="B1043" s="79">
        <v>45175</v>
      </c>
      <c r="C1043" s="78">
        <f>'2019 PSUI Customer Load'!C1043+'2019 PSUI Customer Gen'!C1043</f>
        <v>2151.6179999999999</v>
      </c>
      <c r="D1043" s="78">
        <f>'2019 PSUI Customer Load'!D1043+'2019 PSUI Customer Gen'!D1043</f>
        <v>2123.3290000000002</v>
      </c>
      <c r="E1043" s="78">
        <f>'2019 PSUI Customer Load'!E1043+'2019 PSUI Customer Gen'!E1043</f>
        <v>2112.848</v>
      </c>
      <c r="F1043" s="78">
        <f>'2019 PSUI Customer Load'!F1043+'2019 PSUI Customer Gen'!F1043</f>
        <v>2107.002</v>
      </c>
      <c r="G1043" s="78">
        <f>'2019 PSUI Customer Load'!G1043+'2019 PSUI Customer Gen'!G1043</f>
        <v>2163.7979999999998</v>
      </c>
      <c r="H1043" s="78">
        <f>'2019 PSUI Customer Load'!H1043+'2019 PSUI Customer Gen'!H1043</f>
        <v>2202.9639999999999</v>
      </c>
      <c r="I1043" s="78">
        <f>'2019 PSUI Customer Load'!I1043+'2019 PSUI Customer Gen'!I1043</f>
        <v>2326.1</v>
      </c>
      <c r="J1043" s="78">
        <f>'2019 PSUI Customer Load'!J1043+'2019 PSUI Customer Gen'!J1043</f>
        <v>2427.9059999999999</v>
      </c>
      <c r="K1043" s="78">
        <f>'2019 PSUI Customer Load'!K1043+'2019 PSUI Customer Gen'!K1043</f>
        <v>2532.5740000000001</v>
      </c>
      <c r="L1043" s="78">
        <f>'2019 PSUI Customer Load'!L1043+'2019 PSUI Customer Gen'!L1043</f>
        <v>2625.11</v>
      </c>
      <c r="M1043" s="78">
        <f>'2019 PSUI Customer Load'!M1043+'2019 PSUI Customer Gen'!M1043</f>
        <v>2671.1729999999998</v>
      </c>
      <c r="N1043" s="78">
        <f>'2019 PSUI Customer Load'!N1043+'2019 PSUI Customer Gen'!N1043</f>
        <v>2686.0299999999997</v>
      </c>
      <c r="O1043" s="78">
        <f>'2019 PSUI Customer Load'!O1043+'2019 PSUI Customer Gen'!O1043</f>
        <v>2657.2150000000001</v>
      </c>
      <c r="P1043" s="78">
        <f>'2019 PSUI Customer Load'!P1043+'2019 PSUI Customer Gen'!P1043</f>
        <v>2617.5250000000001</v>
      </c>
      <c r="Q1043" s="78">
        <f>'2019 PSUI Customer Load'!Q1043+'2019 PSUI Customer Gen'!Q1043</f>
        <v>2582.7960000000003</v>
      </c>
      <c r="R1043" s="78">
        <f>'2019 PSUI Customer Load'!R1043+'2019 PSUI Customer Gen'!R1043</f>
        <v>2539.491</v>
      </c>
      <c r="S1043" s="78">
        <f>'2019 PSUI Customer Load'!S1043+'2019 PSUI Customer Gen'!S1043</f>
        <v>2411.1220000000003</v>
      </c>
      <c r="T1043" s="78">
        <f>'2019 PSUI Customer Load'!T1043+'2019 PSUI Customer Gen'!T1043</f>
        <v>2334.7849999999999</v>
      </c>
      <c r="U1043" s="78">
        <f>'2019 PSUI Customer Load'!U1043+'2019 PSUI Customer Gen'!U1043</f>
        <v>2272.4960000000001</v>
      </c>
      <c r="V1043" s="78">
        <f>'2019 PSUI Customer Load'!V1043+'2019 PSUI Customer Gen'!V1043</f>
        <v>2245.3130000000001</v>
      </c>
      <c r="W1043" s="78">
        <f>'2019 PSUI Customer Load'!W1043+'2019 PSUI Customer Gen'!W1043</f>
        <v>2216.5720000000001</v>
      </c>
      <c r="X1043" s="78">
        <f>'2019 PSUI Customer Load'!X1043+'2019 PSUI Customer Gen'!X1043</f>
        <v>2196.1559999999999</v>
      </c>
      <c r="Y1043" s="78">
        <f>'2019 PSUI Customer Load'!Y1043+'2019 PSUI Customer Gen'!Y1043</f>
        <v>2133.1579999999999</v>
      </c>
      <c r="Z1043" s="78">
        <f>'2019 PSUI Customer Load'!Z1043+'2019 PSUI Customer Gen'!Z1043</f>
        <v>2085.9580000000001</v>
      </c>
      <c r="AA1043" s="86">
        <f t="shared" si="208"/>
        <v>2686.0299999999997</v>
      </c>
      <c r="AB1043" s="77">
        <f t="shared" si="209"/>
        <v>2023</v>
      </c>
      <c r="AC1043" s="76">
        <f t="shared" si="210"/>
        <v>9</v>
      </c>
      <c r="AD1043" s="76" t="str">
        <f t="shared" si="211"/>
        <v/>
      </c>
      <c r="AE1043" s="76" t="str">
        <f t="shared" si="212"/>
        <v/>
      </c>
      <c r="AF1043" s="74">
        <f t="shared" si="213"/>
        <v>2686.0299999999997</v>
      </c>
      <c r="AG1043" s="75" t="str">
        <f t="shared" si="214"/>
        <v>12:00</v>
      </c>
      <c r="AH1043" s="74">
        <f t="shared" si="215"/>
        <v>59109.069000000018</v>
      </c>
      <c r="AI1043" s="73" t="str">
        <f t="shared" si="216"/>
        <v/>
      </c>
      <c r="AJ1043" s="73" t="str">
        <f t="shared" si="217"/>
        <v/>
      </c>
      <c r="AK1043" s="73" t="str">
        <f t="shared" si="218"/>
        <v/>
      </c>
      <c r="AL1043" s="72" t="str">
        <f t="shared" si="219"/>
        <v/>
      </c>
      <c r="AM1043" s="71" t="str">
        <f t="shared" si="220"/>
        <v/>
      </c>
    </row>
    <row r="1044" spans="2:39" ht="12.75" customHeight="1" thickBot="1">
      <c r="B1044" s="79">
        <v>45176</v>
      </c>
      <c r="C1044" s="78">
        <f>'2019 PSUI Customer Load'!C1044+'2019 PSUI Customer Gen'!C1044</f>
        <v>2079.6480000000001</v>
      </c>
      <c r="D1044" s="78">
        <f>'2019 PSUI Customer Load'!D1044+'2019 PSUI Customer Gen'!D1044</f>
        <v>2078.6639999999998</v>
      </c>
      <c r="E1044" s="78">
        <f>'2019 PSUI Customer Load'!E1044+'2019 PSUI Customer Gen'!E1044</f>
        <v>2099.8850000000002</v>
      </c>
      <c r="F1044" s="78">
        <f>'2019 PSUI Customer Load'!F1044+'2019 PSUI Customer Gen'!F1044</f>
        <v>2079.944</v>
      </c>
      <c r="G1044" s="78">
        <f>'2019 PSUI Customer Load'!G1044+'2019 PSUI Customer Gen'!G1044</f>
        <v>2132.2799999999997</v>
      </c>
      <c r="H1044" s="78">
        <f>'2019 PSUI Customer Load'!H1044+'2019 PSUI Customer Gen'!H1044</f>
        <v>2140.232</v>
      </c>
      <c r="I1044" s="78">
        <f>'2019 PSUI Customer Load'!I1044+'2019 PSUI Customer Gen'!I1044</f>
        <v>2198.0630000000001</v>
      </c>
      <c r="J1044" s="78">
        <f>'2019 PSUI Customer Load'!J1044+'2019 PSUI Customer Gen'!J1044</f>
        <v>2287.63</v>
      </c>
      <c r="K1044" s="78">
        <f>'2019 PSUI Customer Load'!K1044+'2019 PSUI Customer Gen'!K1044</f>
        <v>2308.7979999999998</v>
      </c>
      <c r="L1044" s="78">
        <f>'2019 PSUI Customer Load'!L1044+'2019 PSUI Customer Gen'!L1044</f>
        <v>2381.85</v>
      </c>
      <c r="M1044" s="78">
        <f>'2019 PSUI Customer Load'!M1044+'2019 PSUI Customer Gen'!M1044</f>
        <v>2446.4369999999999</v>
      </c>
      <c r="N1044" s="78">
        <f>'2019 PSUI Customer Load'!N1044+'2019 PSUI Customer Gen'!N1044</f>
        <v>2425.029</v>
      </c>
      <c r="O1044" s="78">
        <f>'2019 PSUI Customer Load'!O1044+'2019 PSUI Customer Gen'!O1044</f>
        <v>2408.71</v>
      </c>
      <c r="P1044" s="78">
        <f>'2019 PSUI Customer Load'!P1044+'2019 PSUI Customer Gen'!P1044</f>
        <v>2414.6099999999997</v>
      </c>
      <c r="Q1044" s="78">
        <f>'2019 PSUI Customer Load'!Q1044+'2019 PSUI Customer Gen'!Q1044</f>
        <v>2412.694</v>
      </c>
      <c r="R1044" s="78">
        <f>'2019 PSUI Customer Load'!R1044+'2019 PSUI Customer Gen'!R1044</f>
        <v>2379.223</v>
      </c>
      <c r="S1044" s="78">
        <f>'2019 PSUI Customer Load'!S1044+'2019 PSUI Customer Gen'!S1044</f>
        <v>2271.63</v>
      </c>
      <c r="T1044" s="78">
        <f>'2019 PSUI Customer Load'!T1044+'2019 PSUI Customer Gen'!T1044</f>
        <v>2185.085</v>
      </c>
      <c r="U1044" s="78">
        <f>'2019 PSUI Customer Load'!U1044+'2019 PSUI Customer Gen'!U1044</f>
        <v>2140.8530000000001</v>
      </c>
      <c r="V1044" s="78">
        <f>'2019 PSUI Customer Load'!V1044+'2019 PSUI Customer Gen'!V1044</f>
        <v>2143.607</v>
      </c>
      <c r="W1044" s="78">
        <f>'2019 PSUI Customer Load'!W1044+'2019 PSUI Customer Gen'!W1044</f>
        <v>2092.1840000000002</v>
      </c>
      <c r="X1044" s="78">
        <f>'2019 PSUI Customer Load'!X1044+'2019 PSUI Customer Gen'!X1044</f>
        <v>1988</v>
      </c>
      <c r="Y1044" s="78">
        <f>'2019 PSUI Customer Load'!Y1044+'2019 PSUI Customer Gen'!Y1044</f>
        <v>1895.9879999999998</v>
      </c>
      <c r="Z1044" s="78">
        <f>'2019 PSUI Customer Load'!Z1044+'2019 PSUI Customer Gen'!Z1044</f>
        <v>1828.0119999999999</v>
      </c>
      <c r="AA1044" s="86">
        <f t="shared" si="208"/>
        <v>2446.4369999999999</v>
      </c>
      <c r="AB1044" s="77">
        <f t="shared" si="209"/>
        <v>2023</v>
      </c>
      <c r="AC1044" s="76">
        <f t="shared" si="210"/>
        <v>9</v>
      </c>
      <c r="AD1044" s="76" t="str">
        <f t="shared" si="211"/>
        <v/>
      </c>
      <c r="AE1044" s="76" t="str">
        <f t="shared" si="212"/>
        <v/>
      </c>
      <c r="AF1044" s="74">
        <f t="shared" si="213"/>
        <v>2446.4369999999999</v>
      </c>
      <c r="AG1044" s="75" t="str">
        <f t="shared" si="214"/>
        <v>11:00</v>
      </c>
      <c r="AH1044" s="74">
        <f t="shared" si="215"/>
        <v>55265.492999999988</v>
      </c>
      <c r="AI1044" s="73" t="str">
        <f t="shared" si="216"/>
        <v/>
      </c>
      <c r="AJ1044" s="73" t="str">
        <f t="shared" si="217"/>
        <v/>
      </c>
      <c r="AK1044" s="73" t="str">
        <f t="shared" si="218"/>
        <v/>
      </c>
      <c r="AL1044" s="72" t="str">
        <f t="shared" si="219"/>
        <v/>
      </c>
      <c r="AM1044" s="71" t="str">
        <f t="shared" si="220"/>
        <v/>
      </c>
    </row>
    <row r="1045" spans="2:39" ht="12.75" customHeight="1" thickBot="1">
      <c r="B1045" s="79">
        <v>45177</v>
      </c>
      <c r="C1045" s="78">
        <f>'2019 PSUI Customer Load'!C1045+'2019 PSUI Customer Gen'!C1045</f>
        <v>1770.24</v>
      </c>
      <c r="D1045" s="78">
        <f>'2019 PSUI Customer Load'!D1045+'2019 PSUI Customer Gen'!D1045</f>
        <v>1738.9259999999999</v>
      </c>
      <c r="E1045" s="78">
        <f>'2019 PSUI Customer Load'!E1045+'2019 PSUI Customer Gen'!E1045</f>
        <v>1725.8600000000001</v>
      </c>
      <c r="F1045" s="78">
        <f>'2019 PSUI Customer Load'!F1045+'2019 PSUI Customer Gen'!F1045</f>
        <v>1724.16</v>
      </c>
      <c r="G1045" s="78">
        <f>'2019 PSUI Customer Load'!G1045+'2019 PSUI Customer Gen'!G1045</f>
        <v>1711.6379999999999</v>
      </c>
      <c r="H1045" s="78">
        <f>'2019 PSUI Customer Load'!H1045+'2019 PSUI Customer Gen'!H1045</f>
        <v>1718.7929999999999</v>
      </c>
      <c r="I1045" s="78">
        <f>'2019 PSUI Customer Load'!I1045+'2019 PSUI Customer Gen'!I1045</f>
        <v>1775.8579999999999</v>
      </c>
      <c r="J1045" s="78">
        <f>'2019 PSUI Customer Load'!J1045+'2019 PSUI Customer Gen'!J1045</f>
        <v>1774.4830000000002</v>
      </c>
      <c r="K1045" s="78">
        <f>'2019 PSUI Customer Load'!K1045+'2019 PSUI Customer Gen'!K1045</f>
        <v>1753.203</v>
      </c>
      <c r="L1045" s="78">
        <f>'2019 PSUI Customer Load'!L1045+'2019 PSUI Customer Gen'!L1045</f>
        <v>1833.2800000000002</v>
      </c>
      <c r="M1045" s="78">
        <f>'2019 PSUI Customer Load'!M1045+'2019 PSUI Customer Gen'!M1045</f>
        <v>1897.1109999999999</v>
      </c>
      <c r="N1045" s="78">
        <f>'2019 PSUI Customer Load'!N1045+'2019 PSUI Customer Gen'!N1045</f>
        <v>1902.674</v>
      </c>
      <c r="O1045" s="78">
        <f>'2019 PSUI Customer Load'!O1045+'2019 PSUI Customer Gen'!O1045</f>
        <v>1943.752</v>
      </c>
      <c r="P1045" s="78">
        <f>'2019 PSUI Customer Load'!P1045+'2019 PSUI Customer Gen'!P1045</f>
        <v>1949.4090000000001</v>
      </c>
      <c r="Q1045" s="78">
        <f>'2019 PSUI Customer Load'!Q1045+'2019 PSUI Customer Gen'!Q1045</f>
        <v>1954.2280000000001</v>
      </c>
      <c r="R1045" s="78">
        <f>'2019 PSUI Customer Load'!R1045+'2019 PSUI Customer Gen'!R1045</f>
        <v>1888.1200000000001</v>
      </c>
      <c r="S1045" s="78">
        <f>'2019 PSUI Customer Load'!S1045+'2019 PSUI Customer Gen'!S1045</f>
        <v>1835.998</v>
      </c>
      <c r="T1045" s="78">
        <f>'2019 PSUI Customer Load'!T1045+'2019 PSUI Customer Gen'!T1045</f>
        <v>1755.326</v>
      </c>
      <c r="U1045" s="78">
        <f>'2019 PSUI Customer Load'!U1045+'2019 PSUI Customer Gen'!U1045</f>
        <v>1753.2350000000001</v>
      </c>
      <c r="V1045" s="78">
        <f>'2019 PSUI Customer Load'!V1045+'2019 PSUI Customer Gen'!V1045</f>
        <v>1720.058</v>
      </c>
      <c r="W1045" s="78">
        <f>'2019 PSUI Customer Load'!W1045+'2019 PSUI Customer Gen'!W1045</f>
        <v>1680.1039999999998</v>
      </c>
      <c r="X1045" s="78">
        <f>'2019 PSUI Customer Load'!X1045+'2019 PSUI Customer Gen'!X1045</f>
        <v>1640.317</v>
      </c>
      <c r="Y1045" s="78">
        <f>'2019 PSUI Customer Load'!Y1045+'2019 PSUI Customer Gen'!Y1045</f>
        <v>1583.2330000000002</v>
      </c>
      <c r="Z1045" s="78">
        <f>'2019 PSUI Customer Load'!Z1045+'2019 PSUI Customer Gen'!Z1045</f>
        <v>1536.691</v>
      </c>
      <c r="AA1045" s="86">
        <f t="shared" si="208"/>
        <v>1954.2280000000001</v>
      </c>
      <c r="AB1045" s="77">
        <f t="shared" si="209"/>
        <v>2023</v>
      </c>
      <c r="AC1045" s="76">
        <f t="shared" si="210"/>
        <v>9</v>
      </c>
      <c r="AD1045" s="76" t="str">
        <f t="shared" si="211"/>
        <v/>
      </c>
      <c r="AE1045" s="76" t="str">
        <f t="shared" si="212"/>
        <v/>
      </c>
      <c r="AF1045" s="74">
        <f t="shared" si="213"/>
        <v>1954.2280000000001</v>
      </c>
      <c r="AG1045" s="75" t="str">
        <f t="shared" si="214"/>
        <v>15:00</v>
      </c>
      <c r="AH1045" s="74">
        <f t="shared" si="215"/>
        <v>44520.924999999996</v>
      </c>
      <c r="AI1045" s="73" t="str">
        <f t="shared" si="216"/>
        <v/>
      </c>
      <c r="AJ1045" s="73" t="str">
        <f t="shared" si="217"/>
        <v/>
      </c>
      <c r="AK1045" s="73" t="str">
        <f t="shared" si="218"/>
        <v/>
      </c>
      <c r="AL1045" s="72" t="str">
        <f t="shared" si="219"/>
        <v/>
      </c>
      <c r="AM1045" s="71" t="str">
        <f t="shared" si="220"/>
        <v/>
      </c>
    </row>
    <row r="1046" spans="2:39" ht="12.75" customHeight="1" thickBot="1">
      <c r="B1046" s="79">
        <v>45178</v>
      </c>
      <c r="C1046" s="78">
        <f>'2019 PSUI Customer Load'!C1046+'2019 PSUI Customer Gen'!C1046</f>
        <v>1451.125</v>
      </c>
      <c r="D1046" s="78">
        <f>'2019 PSUI Customer Load'!D1046+'2019 PSUI Customer Gen'!D1046</f>
        <v>1449.2260000000001</v>
      </c>
      <c r="E1046" s="78">
        <f>'2019 PSUI Customer Load'!E1046+'2019 PSUI Customer Gen'!E1046</f>
        <v>1445.0139999999999</v>
      </c>
      <c r="F1046" s="78">
        <f>'2019 PSUI Customer Load'!F1046+'2019 PSUI Customer Gen'!F1046</f>
        <v>1450.6860000000001</v>
      </c>
      <c r="G1046" s="78">
        <f>'2019 PSUI Customer Load'!G1046+'2019 PSUI Customer Gen'!G1046</f>
        <v>1483.461</v>
      </c>
      <c r="H1046" s="78">
        <f>'2019 PSUI Customer Load'!H1046+'2019 PSUI Customer Gen'!H1046</f>
        <v>1543.2840000000001</v>
      </c>
      <c r="I1046" s="78">
        <f>'2019 PSUI Customer Load'!I1046+'2019 PSUI Customer Gen'!I1046</f>
        <v>1602.412</v>
      </c>
      <c r="J1046" s="78">
        <f>'2019 PSUI Customer Load'!J1046+'2019 PSUI Customer Gen'!J1046</f>
        <v>1629.626</v>
      </c>
      <c r="K1046" s="78">
        <f>'2019 PSUI Customer Load'!K1046+'2019 PSUI Customer Gen'!K1046</f>
        <v>1649.7139999999999</v>
      </c>
      <c r="L1046" s="78">
        <f>'2019 PSUI Customer Load'!L1046+'2019 PSUI Customer Gen'!L1046</f>
        <v>1706.4759999999999</v>
      </c>
      <c r="M1046" s="78">
        <f>'2019 PSUI Customer Load'!M1046+'2019 PSUI Customer Gen'!M1046</f>
        <v>1810.971</v>
      </c>
      <c r="N1046" s="78">
        <f>'2019 PSUI Customer Load'!N1046+'2019 PSUI Customer Gen'!N1046</f>
        <v>1831.9189999999999</v>
      </c>
      <c r="O1046" s="78">
        <f>'2019 PSUI Customer Load'!O1046+'2019 PSUI Customer Gen'!O1046</f>
        <v>1830.009</v>
      </c>
      <c r="P1046" s="78">
        <f>'2019 PSUI Customer Load'!P1046+'2019 PSUI Customer Gen'!P1046</f>
        <v>1814.106</v>
      </c>
      <c r="Q1046" s="78">
        <f>'2019 PSUI Customer Load'!Q1046+'2019 PSUI Customer Gen'!Q1046</f>
        <v>1747.1979999999999</v>
      </c>
      <c r="R1046" s="78">
        <f>'2019 PSUI Customer Load'!R1046+'2019 PSUI Customer Gen'!R1046</f>
        <v>1826.7049999999999</v>
      </c>
      <c r="S1046" s="78">
        <f>'2019 PSUI Customer Load'!S1046+'2019 PSUI Customer Gen'!S1046</f>
        <v>1740.1109999999999</v>
      </c>
      <c r="T1046" s="78">
        <f>'2019 PSUI Customer Load'!T1046+'2019 PSUI Customer Gen'!T1046</f>
        <v>1725.299</v>
      </c>
      <c r="U1046" s="78">
        <f>'2019 PSUI Customer Load'!U1046+'2019 PSUI Customer Gen'!U1046</f>
        <v>1730.635</v>
      </c>
      <c r="V1046" s="78">
        <f>'2019 PSUI Customer Load'!V1046+'2019 PSUI Customer Gen'!V1046</f>
        <v>1756.7860000000001</v>
      </c>
      <c r="W1046" s="78">
        <f>'2019 PSUI Customer Load'!W1046+'2019 PSUI Customer Gen'!W1046</f>
        <v>1733.144</v>
      </c>
      <c r="X1046" s="78">
        <f>'2019 PSUI Customer Load'!X1046+'2019 PSUI Customer Gen'!X1046</f>
        <v>1725.1569999999999</v>
      </c>
      <c r="Y1046" s="78">
        <f>'2019 PSUI Customer Load'!Y1046+'2019 PSUI Customer Gen'!Y1046</f>
        <v>1704.5049999999999</v>
      </c>
      <c r="Z1046" s="78">
        <f>'2019 PSUI Customer Load'!Z1046+'2019 PSUI Customer Gen'!Z1046</f>
        <v>1716.2180000000001</v>
      </c>
      <c r="AA1046" s="86">
        <f t="shared" si="208"/>
        <v>1831.9189999999999</v>
      </c>
      <c r="AB1046" s="77">
        <f t="shared" si="209"/>
        <v>2023</v>
      </c>
      <c r="AC1046" s="76">
        <f t="shared" si="210"/>
        <v>9</v>
      </c>
      <c r="AD1046" s="76" t="str">
        <f t="shared" si="211"/>
        <v/>
      </c>
      <c r="AE1046" s="76" t="str">
        <f t="shared" si="212"/>
        <v/>
      </c>
      <c r="AF1046" s="74">
        <f t="shared" si="213"/>
        <v>1831.9189999999999</v>
      </c>
      <c r="AG1046" s="75" t="str">
        <f t="shared" si="214"/>
        <v>12:00</v>
      </c>
      <c r="AH1046" s="74">
        <f t="shared" si="215"/>
        <v>41935.705999999998</v>
      </c>
      <c r="AI1046" s="73" t="str">
        <f t="shared" si="216"/>
        <v/>
      </c>
      <c r="AJ1046" s="73" t="str">
        <f t="shared" si="217"/>
        <v/>
      </c>
      <c r="AK1046" s="73" t="str">
        <f t="shared" si="218"/>
        <v/>
      </c>
      <c r="AL1046" s="72" t="str">
        <f t="shared" si="219"/>
        <v/>
      </c>
      <c r="AM1046" s="71" t="str">
        <f t="shared" si="220"/>
        <v/>
      </c>
    </row>
    <row r="1047" spans="2:39" ht="12.75" customHeight="1" thickBot="1">
      <c r="B1047" s="79">
        <v>45179</v>
      </c>
      <c r="C1047" s="78">
        <f>'2019 PSUI Customer Load'!C1047+'2019 PSUI Customer Gen'!C1047</f>
        <v>1705.9859999999999</v>
      </c>
      <c r="D1047" s="78">
        <f>'2019 PSUI Customer Load'!D1047+'2019 PSUI Customer Gen'!D1047</f>
        <v>1698.856</v>
      </c>
      <c r="E1047" s="78">
        <f>'2019 PSUI Customer Load'!E1047+'2019 PSUI Customer Gen'!E1047</f>
        <v>1696.749</v>
      </c>
      <c r="F1047" s="78">
        <f>'2019 PSUI Customer Load'!F1047+'2019 PSUI Customer Gen'!F1047</f>
        <v>1673.069</v>
      </c>
      <c r="G1047" s="78">
        <f>'2019 PSUI Customer Load'!G1047+'2019 PSUI Customer Gen'!G1047</f>
        <v>1680.027</v>
      </c>
      <c r="H1047" s="78">
        <f>'2019 PSUI Customer Load'!H1047+'2019 PSUI Customer Gen'!H1047</f>
        <v>1728.001</v>
      </c>
      <c r="I1047" s="78">
        <f>'2019 PSUI Customer Load'!I1047+'2019 PSUI Customer Gen'!I1047</f>
        <v>1793.941</v>
      </c>
      <c r="J1047" s="78">
        <f>'2019 PSUI Customer Load'!J1047+'2019 PSUI Customer Gen'!J1047</f>
        <v>1779.127</v>
      </c>
      <c r="K1047" s="78">
        <f>'2019 PSUI Customer Load'!K1047+'2019 PSUI Customer Gen'!K1047</f>
        <v>1806.1299999999999</v>
      </c>
      <c r="L1047" s="78">
        <f>'2019 PSUI Customer Load'!L1047+'2019 PSUI Customer Gen'!L1047</f>
        <v>1830.758</v>
      </c>
      <c r="M1047" s="78">
        <f>'2019 PSUI Customer Load'!M1047+'2019 PSUI Customer Gen'!M1047</f>
        <v>1864.9279999999999</v>
      </c>
      <c r="N1047" s="78">
        <f>'2019 PSUI Customer Load'!N1047+'2019 PSUI Customer Gen'!N1047</f>
        <v>1901.741</v>
      </c>
      <c r="O1047" s="78">
        <f>'2019 PSUI Customer Load'!O1047+'2019 PSUI Customer Gen'!O1047</f>
        <v>1988.4679999999998</v>
      </c>
      <c r="P1047" s="78">
        <f>'2019 PSUI Customer Load'!P1047+'2019 PSUI Customer Gen'!P1047</f>
        <v>2007.5390000000002</v>
      </c>
      <c r="Q1047" s="78">
        <f>'2019 PSUI Customer Load'!Q1047+'2019 PSUI Customer Gen'!Q1047</f>
        <v>2010.365</v>
      </c>
      <c r="R1047" s="78">
        <f>'2019 PSUI Customer Load'!R1047+'2019 PSUI Customer Gen'!R1047</f>
        <v>2015.7159999999999</v>
      </c>
      <c r="S1047" s="78">
        <f>'2019 PSUI Customer Load'!S1047+'2019 PSUI Customer Gen'!S1047</f>
        <v>1943.96</v>
      </c>
      <c r="T1047" s="78">
        <f>'2019 PSUI Customer Load'!T1047+'2019 PSUI Customer Gen'!T1047</f>
        <v>1910.1959999999999</v>
      </c>
      <c r="U1047" s="78">
        <f>'2019 PSUI Customer Load'!U1047+'2019 PSUI Customer Gen'!U1047</f>
        <v>1898.1599999999999</v>
      </c>
      <c r="V1047" s="78">
        <f>'2019 PSUI Customer Load'!V1047+'2019 PSUI Customer Gen'!V1047</f>
        <v>1923.037</v>
      </c>
      <c r="W1047" s="78">
        <f>'2019 PSUI Customer Load'!W1047+'2019 PSUI Customer Gen'!W1047</f>
        <v>1878.365</v>
      </c>
      <c r="X1047" s="78">
        <f>'2019 PSUI Customer Load'!X1047+'2019 PSUI Customer Gen'!X1047</f>
        <v>1850.953</v>
      </c>
      <c r="Y1047" s="78">
        <f>'2019 PSUI Customer Load'!Y1047+'2019 PSUI Customer Gen'!Y1047</f>
        <v>1847.145</v>
      </c>
      <c r="Z1047" s="78">
        <f>'2019 PSUI Customer Load'!Z1047+'2019 PSUI Customer Gen'!Z1047</f>
        <v>1812.06</v>
      </c>
      <c r="AA1047" s="86">
        <f t="shared" si="208"/>
        <v>2015.7159999999999</v>
      </c>
      <c r="AB1047" s="77">
        <f t="shared" si="209"/>
        <v>2023</v>
      </c>
      <c r="AC1047" s="76">
        <f t="shared" si="210"/>
        <v>9</v>
      </c>
      <c r="AD1047" s="76" t="str">
        <f t="shared" si="211"/>
        <v/>
      </c>
      <c r="AE1047" s="76" t="str">
        <f t="shared" si="212"/>
        <v/>
      </c>
      <c r="AF1047" s="74">
        <f t="shared" si="213"/>
        <v>2015.7159999999999</v>
      </c>
      <c r="AG1047" s="75" t="str">
        <f t="shared" si="214"/>
        <v>16:00</v>
      </c>
      <c r="AH1047" s="74">
        <f t="shared" si="215"/>
        <v>46260.992999999995</v>
      </c>
      <c r="AI1047" s="73" t="str">
        <f t="shared" si="216"/>
        <v/>
      </c>
      <c r="AJ1047" s="73" t="str">
        <f t="shared" si="217"/>
        <v/>
      </c>
      <c r="AK1047" s="73" t="str">
        <f t="shared" si="218"/>
        <v/>
      </c>
      <c r="AL1047" s="72" t="str">
        <f t="shared" si="219"/>
        <v/>
      </c>
      <c r="AM1047" s="71" t="str">
        <f t="shared" si="220"/>
        <v/>
      </c>
    </row>
    <row r="1048" spans="2:39" ht="12.75" customHeight="1" thickBot="1">
      <c r="B1048" s="79">
        <v>45180</v>
      </c>
      <c r="C1048" s="78">
        <f>'2019 PSUI Customer Load'!C1048+'2019 PSUI Customer Gen'!C1048</f>
        <v>1799.6960000000001</v>
      </c>
      <c r="D1048" s="78">
        <f>'2019 PSUI Customer Load'!D1048+'2019 PSUI Customer Gen'!D1048</f>
        <v>1798.5889999999999</v>
      </c>
      <c r="E1048" s="78">
        <f>'2019 PSUI Customer Load'!E1048+'2019 PSUI Customer Gen'!E1048</f>
        <v>1748.597</v>
      </c>
      <c r="F1048" s="78">
        <f>'2019 PSUI Customer Load'!F1048+'2019 PSUI Customer Gen'!F1048</f>
        <v>1707.277</v>
      </c>
      <c r="G1048" s="78">
        <f>'2019 PSUI Customer Load'!G1048+'2019 PSUI Customer Gen'!G1048</f>
        <v>1713.145</v>
      </c>
      <c r="H1048" s="78">
        <f>'2019 PSUI Customer Load'!H1048+'2019 PSUI Customer Gen'!H1048</f>
        <v>1727.4170000000001</v>
      </c>
      <c r="I1048" s="78">
        <f>'2019 PSUI Customer Load'!I1048+'2019 PSUI Customer Gen'!I1048</f>
        <v>1797.5709999999999</v>
      </c>
      <c r="J1048" s="78">
        <f>'2019 PSUI Customer Load'!J1048+'2019 PSUI Customer Gen'!J1048</f>
        <v>1825.527</v>
      </c>
      <c r="K1048" s="78">
        <f>'2019 PSUI Customer Load'!K1048+'2019 PSUI Customer Gen'!K1048</f>
        <v>1982.1959999999999</v>
      </c>
      <c r="L1048" s="78">
        <f>'2019 PSUI Customer Load'!L1048+'2019 PSUI Customer Gen'!L1048</f>
        <v>2068.5060000000003</v>
      </c>
      <c r="M1048" s="78">
        <f>'2019 PSUI Customer Load'!M1048+'2019 PSUI Customer Gen'!M1048</f>
        <v>2137.2860000000001</v>
      </c>
      <c r="N1048" s="78">
        <f>'2019 PSUI Customer Load'!N1048+'2019 PSUI Customer Gen'!N1048</f>
        <v>2156.1750000000002</v>
      </c>
      <c r="O1048" s="78">
        <f>'2019 PSUI Customer Load'!O1048+'2019 PSUI Customer Gen'!O1048</f>
        <v>2134.848</v>
      </c>
      <c r="P1048" s="78">
        <f>'2019 PSUI Customer Load'!P1048+'2019 PSUI Customer Gen'!P1048</f>
        <v>2150.4050000000002</v>
      </c>
      <c r="Q1048" s="78">
        <f>'2019 PSUI Customer Load'!Q1048+'2019 PSUI Customer Gen'!Q1048</f>
        <v>2143.991</v>
      </c>
      <c r="R1048" s="78">
        <f>'2019 PSUI Customer Load'!R1048+'2019 PSUI Customer Gen'!R1048</f>
        <v>2128.9409999999998</v>
      </c>
      <c r="S1048" s="78">
        <f>'2019 PSUI Customer Load'!S1048+'2019 PSUI Customer Gen'!S1048</f>
        <v>2063.893</v>
      </c>
      <c r="T1048" s="78">
        <f>'2019 PSUI Customer Load'!T1048+'2019 PSUI Customer Gen'!T1048</f>
        <v>2006.05</v>
      </c>
      <c r="U1048" s="78">
        <f>'2019 PSUI Customer Load'!U1048+'2019 PSUI Customer Gen'!U1048</f>
        <v>2015.172</v>
      </c>
      <c r="V1048" s="78">
        <f>'2019 PSUI Customer Load'!V1048+'2019 PSUI Customer Gen'!V1048</f>
        <v>2014.3539999999998</v>
      </c>
      <c r="W1048" s="78">
        <f>'2019 PSUI Customer Load'!W1048+'2019 PSUI Customer Gen'!W1048</f>
        <v>1950.1129999999998</v>
      </c>
      <c r="X1048" s="78">
        <f>'2019 PSUI Customer Load'!X1048+'2019 PSUI Customer Gen'!X1048</f>
        <v>1908.7539999999999</v>
      </c>
      <c r="Y1048" s="78">
        <f>'2019 PSUI Customer Load'!Y1048+'2019 PSUI Customer Gen'!Y1048</f>
        <v>1875.5340000000001</v>
      </c>
      <c r="Z1048" s="78">
        <f>'2019 PSUI Customer Load'!Z1048+'2019 PSUI Customer Gen'!Z1048</f>
        <v>1826.105</v>
      </c>
      <c r="AA1048" s="86">
        <f t="shared" si="208"/>
        <v>2156.1750000000002</v>
      </c>
      <c r="AB1048" s="77">
        <f t="shared" si="209"/>
        <v>2023</v>
      </c>
      <c r="AC1048" s="76">
        <f t="shared" si="210"/>
        <v>9</v>
      </c>
      <c r="AD1048" s="76" t="str">
        <f t="shared" si="211"/>
        <v/>
      </c>
      <c r="AE1048" s="76" t="str">
        <f t="shared" si="212"/>
        <v/>
      </c>
      <c r="AF1048" s="74">
        <f t="shared" si="213"/>
        <v>2156.1750000000002</v>
      </c>
      <c r="AG1048" s="75" t="str">
        <f t="shared" si="214"/>
        <v>12:00</v>
      </c>
      <c r="AH1048" s="74">
        <f t="shared" si="215"/>
        <v>48836.317000000003</v>
      </c>
      <c r="AI1048" s="73" t="str">
        <f t="shared" si="216"/>
        <v/>
      </c>
      <c r="AJ1048" s="73" t="str">
        <f t="shared" si="217"/>
        <v/>
      </c>
      <c r="AK1048" s="73" t="str">
        <f t="shared" si="218"/>
        <v/>
      </c>
      <c r="AL1048" s="72" t="str">
        <f t="shared" si="219"/>
        <v/>
      </c>
      <c r="AM1048" s="71" t="str">
        <f t="shared" si="220"/>
        <v/>
      </c>
    </row>
    <row r="1049" spans="2:39" ht="12.75" customHeight="1" thickBot="1">
      <c r="B1049" s="79">
        <v>45181</v>
      </c>
      <c r="C1049" s="78">
        <f>'2019 PSUI Customer Load'!C1049+'2019 PSUI Customer Gen'!C1049</f>
        <v>1820.8429999999998</v>
      </c>
      <c r="D1049" s="78">
        <f>'2019 PSUI Customer Load'!D1049+'2019 PSUI Customer Gen'!D1049</f>
        <v>1792.9479999999999</v>
      </c>
      <c r="E1049" s="78">
        <f>'2019 PSUI Customer Load'!E1049+'2019 PSUI Customer Gen'!E1049</f>
        <v>1773.7890000000002</v>
      </c>
      <c r="F1049" s="78">
        <f>'2019 PSUI Customer Load'!F1049+'2019 PSUI Customer Gen'!F1049</f>
        <v>1781.4670000000001</v>
      </c>
      <c r="G1049" s="78">
        <f>'2019 PSUI Customer Load'!G1049+'2019 PSUI Customer Gen'!G1049</f>
        <v>1848.454</v>
      </c>
      <c r="H1049" s="78">
        <f>'2019 PSUI Customer Load'!H1049+'2019 PSUI Customer Gen'!H1049</f>
        <v>1928.0449999999998</v>
      </c>
      <c r="I1049" s="78">
        <f>'2019 PSUI Customer Load'!I1049+'2019 PSUI Customer Gen'!I1049</f>
        <v>2065.9409999999998</v>
      </c>
      <c r="J1049" s="78">
        <f>'2019 PSUI Customer Load'!J1049+'2019 PSUI Customer Gen'!J1049</f>
        <v>2125.9840000000004</v>
      </c>
      <c r="K1049" s="78">
        <f>'2019 PSUI Customer Load'!K1049+'2019 PSUI Customer Gen'!K1049</f>
        <v>2047.1679999999999</v>
      </c>
      <c r="L1049" s="78">
        <f>'2019 PSUI Customer Load'!L1049+'2019 PSUI Customer Gen'!L1049</f>
        <v>2210.9759999999997</v>
      </c>
      <c r="M1049" s="78">
        <f>'2019 PSUI Customer Load'!M1049+'2019 PSUI Customer Gen'!M1049</f>
        <v>2218.9679999999998</v>
      </c>
      <c r="N1049" s="78">
        <f>'2019 PSUI Customer Load'!N1049+'2019 PSUI Customer Gen'!N1049</f>
        <v>2156.7690000000002</v>
      </c>
      <c r="O1049" s="78">
        <f>'2019 PSUI Customer Load'!O1049+'2019 PSUI Customer Gen'!O1049</f>
        <v>2108.1710000000003</v>
      </c>
      <c r="P1049" s="78">
        <f>'2019 PSUI Customer Load'!P1049+'2019 PSUI Customer Gen'!P1049</f>
        <v>2119.2860000000001</v>
      </c>
      <c r="Q1049" s="78">
        <f>'2019 PSUI Customer Load'!Q1049+'2019 PSUI Customer Gen'!Q1049</f>
        <v>2116.0520000000001</v>
      </c>
      <c r="R1049" s="78">
        <f>'2019 PSUI Customer Load'!R1049+'2019 PSUI Customer Gen'!R1049</f>
        <v>2091.75</v>
      </c>
      <c r="S1049" s="78">
        <f>'2019 PSUI Customer Load'!S1049+'2019 PSUI Customer Gen'!S1049</f>
        <v>1976.038</v>
      </c>
      <c r="T1049" s="78">
        <f>'2019 PSUI Customer Load'!T1049+'2019 PSUI Customer Gen'!T1049</f>
        <v>1932.3969999999999</v>
      </c>
      <c r="U1049" s="78">
        <f>'2019 PSUI Customer Load'!U1049+'2019 PSUI Customer Gen'!U1049</f>
        <v>1910.8600000000001</v>
      </c>
      <c r="V1049" s="78">
        <f>'2019 PSUI Customer Load'!V1049+'2019 PSUI Customer Gen'!V1049</f>
        <v>1883.751</v>
      </c>
      <c r="W1049" s="78">
        <f>'2019 PSUI Customer Load'!W1049+'2019 PSUI Customer Gen'!W1049</f>
        <v>1813.6420000000001</v>
      </c>
      <c r="X1049" s="78">
        <f>'2019 PSUI Customer Load'!X1049+'2019 PSUI Customer Gen'!X1049</f>
        <v>1726.7079999999999</v>
      </c>
      <c r="Y1049" s="78">
        <f>'2019 PSUI Customer Load'!Y1049+'2019 PSUI Customer Gen'!Y1049</f>
        <v>1724.998</v>
      </c>
      <c r="Z1049" s="78">
        <f>'2019 PSUI Customer Load'!Z1049+'2019 PSUI Customer Gen'!Z1049</f>
        <v>1655.8510000000001</v>
      </c>
      <c r="AA1049" s="86">
        <f t="shared" si="208"/>
        <v>2218.9679999999998</v>
      </c>
      <c r="AB1049" s="77">
        <f t="shared" si="209"/>
        <v>2023</v>
      </c>
      <c r="AC1049" s="76">
        <f t="shared" si="210"/>
        <v>9</v>
      </c>
      <c r="AD1049" s="76" t="str">
        <f t="shared" si="211"/>
        <v/>
      </c>
      <c r="AE1049" s="76" t="str">
        <f t="shared" si="212"/>
        <v/>
      </c>
      <c r="AF1049" s="74">
        <f t="shared" si="213"/>
        <v>2218.9679999999998</v>
      </c>
      <c r="AG1049" s="75" t="str">
        <f t="shared" si="214"/>
        <v>11:00</v>
      </c>
      <c r="AH1049" s="74">
        <f t="shared" si="215"/>
        <v>49049.823999999993</v>
      </c>
      <c r="AI1049" s="73" t="str">
        <f t="shared" si="216"/>
        <v/>
      </c>
      <c r="AJ1049" s="73" t="str">
        <f t="shared" si="217"/>
        <v/>
      </c>
      <c r="AK1049" s="73" t="str">
        <f t="shared" si="218"/>
        <v/>
      </c>
      <c r="AL1049" s="72" t="str">
        <f t="shared" si="219"/>
        <v/>
      </c>
      <c r="AM1049" s="71" t="str">
        <f t="shared" si="220"/>
        <v/>
      </c>
    </row>
    <row r="1050" spans="2:39" ht="12.75" customHeight="1" thickBot="1">
      <c r="B1050" s="79">
        <v>45182</v>
      </c>
      <c r="C1050" s="78">
        <f>'2019 PSUI Customer Load'!C1050+'2019 PSUI Customer Gen'!C1050</f>
        <v>1612.0039999999999</v>
      </c>
      <c r="D1050" s="78">
        <f>'2019 PSUI Customer Load'!D1050+'2019 PSUI Customer Gen'!D1050</f>
        <v>1594.4960000000001</v>
      </c>
      <c r="E1050" s="78">
        <f>'2019 PSUI Customer Load'!E1050+'2019 PSUI Customer Gen'!E1050</f>
        <v>1573.7439999999999</v>
      </c>
      <c r="F1050" s="78">
        <f>'2019 PSUI Customer Load'!F1050+'2019 PSUI Customer Gen'!F1050</f>
        <v>1519.607</v>
      </c>
      <c r="G1050" s="78">
        <f>'2019 PSUI Customer Load'!G1050+'2019 PSUI Customer Gen'!G1050</f>
        <v>1452.94</v>
      </c>
      <c r="H1050" s="78">
        <f>'2019 PSUI Customer Load'!H1050+'2019 PSUI Customer Gen'!H1050</f>
        <v>1517.1489999999999</v>
      </c>
      <c r="I1050" s="78">
        <f>'2019 PSUI Customer Load'!I1050+'2019 PSUI Customer Gen'!I1050</f>
        <v>1567.154</v>
      </c>
      <c r="J1050" s="78">
        <f>'2019 PSUI Customer Load'!J1050+'2019 PSUI Customer Gen'!J1050</f>
        <v>1660.683</v>
      </c>
      <c r="K1050" s="78">
        <f>'2019 PSUI Customer Load'!K1050+'2019 PSUI Customer Gen'!K1050</f>
        <v>1631.7249999999999</v>
      </c>
      <c r="L1050" s="78">
        <f>'2019 PSUI Customer Load'!L1050+'2019 PSUI Customer Gen'!L1050</f>
        <v>1639.4009999999998</v>
      </c>
      <c r="M1050" s="78">
        <f>'2019 PSUI Customer Load'!M1050+'2019 PSUI Customer Gen'!M1050</f>
        <v>1707.2929999999999</v>
      </c>
      <c r="N1050" s="78">
        <f>'2019 PSUI Customer Load'!N1050+'2019 PSUI Customer Gen'!N1050</f>
        <v>1803.7810000000002</v>
      </c>
      <c r="O1050" s="78">
        <f>'2019 PSUI Customer Load'!O1050+'2019 PSUI Customer Gen'!O1050</f>
        <v>1813.684</v>
      </c>
      <c r="P1050" s="78">
        <f>'2019 PSUI Customer Load'!P1050+'2019 PSUI Customer Gen'!P1050</f>
        <v>1730.3809999999999</v>
      </c>
      <c r="Q1050" s="78">
        <f>'2019 PSUI Customer Load'!Q1050+'2019 PSUI Customer Gen'!Q1050</f>
        <v>1774.9090000000001</v>
      </c>
      <c r="R1050" s="78">
        <f>'2019 PSUI Customer Load'!R1050+'2019 PSUI Customer Gen'!R1050</f>
        <v>1737.3389999999999</v>
      </c>
      <c r="S1050" s="78">
        <f>'2019 PSUI Customer Load'!S1050+'2019 PSUI Customer Gen'!S1050</f>
        <v>1672.463</v>
      </c>
      <c r="T1050" s="78">
        <f>'2019 PSUI Customer Load'!T1050+'2019 PSUI Customer Gen'!T1050</f>
        <v>1609.6990000000001</v>
      </c>
      <c r="U1050" s="78">
        <f>'2019 PSUI Customer Load'!U1050+'2019 PSUI Customer Gen'!U1050</f>
        <v>1549.9880000000001</v>
      </c>
      <c r="V1050" s="78">
        <f>'2019 PSUI Customer Load'!V1050+'2019 PSUI Customer Gen'!V1050</f>
        <v>1471.9859999999999</v>
      </c>
      <c r="W1050" s="78">
        <f>'2019 PSUI Customer Load'!W1050+'2019 PSUI Customer Gen'!W1050</f>
        <v>1433.7540000000001</v>
      </c>
      <c r="X1050" s="78">
        <f>'2019 PSUI Customer Load'!X1050+'2019 PSUI Customer Gen'!X1050</f>
        <v>1388.2439999999999</v>
      </c>
      <c r="Y1050" s="78">
        <f>'2019 PSUI Customer Load'!Y1050+'2019 PSUI Customer Gen'!Y1050</f>
        <v>1330.778</v>
      </c>
      <c r="Z1050" s="78">
        <f>'2019 PSUI Customer Load'!Z1050+'2019 PSUI Customer Gen'!Z1050</f>
        <v>1164.711</v>
      </c>
      <c r="AA1050" s="86">
        <f t="shared" si="208"/>
        <v>1813.684</v>
      </c>
      <c r="AB1050" s="77">
        <f t="shared" si="209"/>
        <v>2023</v>
      </c>
      <c r="AC1050" s="76">
        <f t="shared" si="210"/>
        <v>9</v>
      </c>
      <c r="AD1050" s="76" t="str">
        <f t="shared" si="211"/>
        <v/>
      </c>
      <c r="AE1050" s="76" t="str">
        <f t="shared" si="212"/>
        <v/>
      </c>
      <c r="AF1050" s="74">
        <f t="shared" si="213"/>
        <v>1813.684</v>
      </c>
      <c r="AG1050" s="75" t="str">
        <f t="shared" si="214"/>
        <v>13:00</v>
      </c>
      <c r="AH1050" s="74">
        <f t="shared" si="215"/>
        <v>39771.597000000002</v>
      </c>
      <c r="AI1050" s="73" t="str">
        <f t="shared" si="216"/>
        <v/>
      </c>
      <c r="AJ1050" s="73" t="str">
        <f t="shared" si="217"/>
        <v/>
      </c>
      <c r="AK1050" s="73" t="str">
        <f t="shared" si="218"/>
        <v/>
      </c>
      <c r="AL1050" s="72" t="str">
        <f t="shared" si="219"/>
        <v/>
      </c>
      <c r="AM1050" s="71" t="str">
        <f t="shared" si="220"/>
        <v/>
      </c>
    </row>
    <row r="1051" spans="2:39" ht="12.75" customHeight="1" thickBot="1">
      <c r="B1051" s="79">
        <v>45183</v>
      </c>
      <c r="C1051" s="78">
        <f>'2019 PSUI Customer Load'!C1051+'2019 PSUI Customer Gen'!C1051</f>
        <v>1121.5359999999998</v>
      </c>
      <c r="D1051" s="78">
        <f>'2019 PSUI Customer Load'!D1051+'2019 PSUI Customer Gen'!D1051</f>
        <v>1136.875</v>
      </c>
      <c r="E1051" s="78">
        <f>'2019 PSUI Customer Load'!E1051+'2019 PSUI Customer Gen'!E1051</f>
        <v>1120.0830000000001</v>
      </c>
      <c r="F1051" s="78">
        <f>'2019 PSUI Customer Load'!F1051+'2019 PSUI Customer Gen'!F1051</f>
        <v>1111.912</v>
      </c>
      <c r="G1051" s="78">
        <f>'2019 PSUI Customer Load'!G1051+'2019 PSUI Customer Gen'!G1051</f>
        <v>1163.9059999999999</v>
      </c>
      <c r="H1051" s="78">
        <f>'2019 PSUI Customer Load'!H1051+'2019 PSUI Customer Gen'!H1051</f>
        <v>1207.6290000000001</v>
      </c>
      <c r="I1051" s="78">
        <f>'2019 PSUI Customer Load'!I1051+'2019 PSUI Customer Gen'!I1051</f>
        <v>1252.203</v>
      </c>
      <c r="J1051" s="78">
        <f>'2019 PSUI Customer Load'!J1051+'2019 PSUI Customer Gen'!J1051</f>
        <v>1302.2140000000002</v>
      </c>
      <c r="K1051" s="78">
        <f>'2019 PSUI Customer Load'!K1051+'2019 PSUI Customer Gen'!K1051</f>
        <v>1734.4580000000001</v>
      </c>
      <c r="L1051" s="78">
        <f>'2019 PSUI Customer Load'!L1051+'2019 PSUI Customer Gen'!L1051</f>
        <v>1702.9279999999999</v>
      </c>
      <c r="M1051" s="78">
        <f>'2019 PSUI Customer Load'!M1051+'2019 PSUI Customer Gen'!M1051</f>
        <v>1853.9369999999999</v>
      </c>
      <c r="N1051" s="78">
        <f>'2019 PSUI Customer Load'!N1051+'2019 PSUI Customer Gen'!N1051</f>
        <v>1919.6960000000001</v>
      </c>
      <c r="O1051" s="78">
        <f>'2019 PSUI Customer Load'!O1051+'2019 PSUI Customer Gen'!O1051</f>
        <v>1891.8779999999999</v>
      </c>
      <c r="P1051" s="78">
        <f>'2019 PSUI Customer Load'!P1051+'2019 PSUI Customer Gen'!P1051</f>
        <v>1892.7329999999999</v>
      </c>
      <c r="Q1051" s="78">
        <f>'2019 PSUI Customer Load'!Q1051+'2019 PSUI Customer Gen'!Q1051</f>
        <v>1885.106</v>
      </c>
      <c r="R1051" s="78">
        <f>'2019 PSUI Customer Load'!R1051+'2019 PSUI Customer Gen'!R1051</f>
        <v>1887.9549999999999</v>
      </c>
      <c r="S1051" s="78">
        <f>'2019 PSUI Customer Load'!S1051+'2019 PSUI Customer Gen'!S1051</f>
        <v>1784.905</v>
      </c>
      <c r="T1051" s="78">
        <f>'2019 PSUI Customer Load'!T1051+'2019 PSUI Customer Gen'!T1051</f>
        <v>1736.2549999999999</v>
      </c>
      <c r="U1051" s="78">
        <f>'2019 PSUI Customer Load'!U1051+'2019 PSUI Customer Gen'!U1051</f>
        <v>1742.3</v>
      </c>
      <c r="V1051" s="78">
        <f>'2019 PSUI Customer Load'!V1051+'2019 PSUI Customer Gen'!V1051</f>
        <v>1597.28</v>
      </c>
      <c r="W1051" s="78">
        <f>'2019 PSUI Customer Load'!W1051+'2019 PSUI Customer Gen'!W1051</f>
        <v>1502.575</v>
      </c>
      <c r="X1051" s="78">
        <f>'2019 PSUI Customer Load'!X1051+'2019 PSUI Customer Gen'!X1051</f>
        <v>1431.912</v>
      </c>
      <c r="Y1051" s="78">
        <f>'2019 PSUI Customer Load'!Y1051+'2019 PSUI Customer Gen'!Y1051</f>
        <v>1454.173</v>
      </c>
      <c r="Z1051" s="78">
        <f>'2019 PSUI Customer Load'!Z1051+'2019 PSUI Customer Gen'!Z1051</f>
        <v>1377.529</v>
      </c>
      <c r="AA1051" s="86">
        <f t="shared" ref="AA1051:AA1114" si="221">MAX(C1051:Z1051)</f>
        <v>1919.6960000000001</v>
      </c>
      <c r="AB1051" s="77">
        <f t="shared" ref="AB1051:AB1114" si="222">YEAR(B1051)</f>
        <v>2023</v>
      </c>
      <c r="AC1051" s="76">
        <f t="shared" ref="AC1051:AC1114" si="223">MONTH(B1051)</f>
        <v>9</v>
      </c>
      <c r="AD1051" s="76" t="str">
        <f t="shared" ref="AD1051:AD1114" si="224">IF(AE1051="","",AB1051&amp;"-"&amp;AE1051)</f>
        <v/>
      </c>
      <c r="AE1051" s="76" t="str">
        <f t="shared" ref="AE1051:AE1114" si="225">IF(DAY(B1051+1)=1,AC1051,"")</f>
        <v/>
      </c>
      <c r="AF1051" s="74">
        <f t="shared" ref="AF1051:AF1114" si="226">MAX(C1051:AA1051)</f>
        <v>1919.6960000000001</v>
      </c>
      <c r="AG1051" s="75" t="str">
        <f t="shared" ref="AG1051:AG1114" si="227">INDEX($C$2:$Z$2,MATCH(AF1051,C1051:Z1051,0))</f>
        <v>12:00</v>
      </c>
      <c r="AH1051" s="74">
        <f t="shared" ref="AH1051:AH1114" si="228">SUM(C1051:AA1051)</f>
        <v>38731.674000000006</v>
      </c>
      <c r="AI1051" s="73" t="str">
        <f t="shared" ref="AI1051:AI1114" si="229">IF(AE1051&lt;&gt;"",SUMIFS(AF:AF,AC:AC,AC1051,AB:AB,AB1051),"")</f>
        <v/>
      </c>
      <c r="AJ1051" s="73" t="str">
        <f t="shared" ref="AJ1051:AJ1114" si="230">IF(AI1051="","",_xlfn.MAXIFS(AF:AF,AC:AC,AC1051,AB:AB,AB1051))</f>
        <v/>
      </c>
      <c r="AK1051" s="73" t="str">
        <f t="shared" ref="AK1051:AK1114" si="231">IF(AI1051="","",_xlfn.MAXIFS(AH:AH,AC:AC,AC1051,AB:AB,AB1051))</f>
        <v/>
      </c>
      <c r="AL1051" s="72" t="str">
        <f t="shared" ref="AL1051:AL1114" si="232">IF(AI1051&lt;&gt;"",INDEX(B:B,MATCH(AJ1051,AF:AF,0)),"")</f>
        <v/>
      </c>
      <c r="AM1051" s="71" t="str">
        <f t="shared" ref="AM1051:AM1114" si="233">IF(AI1051&lt;&gt;"",INDEX(AG:AG,MATCH(AJ1051,AF:AF,0)),"")</f>
        <v/>
      </c>
    </row>
    <row r="1052" spans="2:39" ht="12.75" customHeight="1" thickBot="1">
      <c r="B1052" s="79">
        <v>45184</v>
      </c>
      <c r="C1052" s="78">
        <f>'2019 PSUI Customer Load'!C1052+'2019 PSUI Customer Gen'!C1052</f>
        <v>1163.4369999999999</v>
      </c>
      <c r="D1052" s="78">
        <f>'2019 PSUI Customer Load'!D1052+'2019 PSUI Customer Gen'!D1052</f>
        <v>1125.5070000000001</v>
      </c>
      <c r="E1052" s="78">
        <f>'2019 PSUI Customer Load'!E1052+'2019 PSUI Customer Gen'!E1052</f>
        <v>1110.7530000000002</v>
      </c>
      <c r="F1052" s="78">
        <f>'2019 PSUI Customer Load'!F1052+'2019 PSUI Customer Gen'!F1052</f>
        <v>1107.0600000000002</v>
      </c>
      <c r="G1052" s="78">
        <f>'2019 PSUI Customer Load'!G1052+'2019 PSUI Customer Gen'!G1052</f>
        <v>1149.8699999999999</v>
      </c>
      <c r="H1052" s="78">
        <f>'2019 PSUI Customer Load'!H1052+'2019 PSUI Customer Gen'!H1052</f>
        <v>1201.9160000000002</v>
      </c>
      <c r="I1052" s="78">
        <f>'2019 PSUI Customer Load'!I1052+'2019 PSUI Customer Gen'!I1052</f>
        <v>1255.982</v>
      </c>
      <c r="J1052" s="78">
        <f>'2019 PSUI Customer Load'!J1052+'2019 PSUI Customer Gen'!J1052</f>
        <v>1266.81</v>
      </c>
      <c r="K1052" s="78">
        <f>'2019 PSUI Customer Load'!K1052+'2019 PSUI Customer Gen'!K1052</f>
        <v>1426.396</v>
      </c>
      <c r="L1052" s="78">
        <f>'2019 PSUI Customer Load'!L1052+'2019 PSUI Customer Gen'!L1052</f>
        <v>1939.2840000000001</v>
      </c>
      <c r="M1052" s="78">
        <f>'2019 PSUI Customer Load'!M1052+'2019 PSUI Customer Gen'!M1052</f>
        <v>1961.2779999999998</v>
      </c>
      <c r="N1052" s="78">
        <f>'2019 PSUI Customer Load'!N1052+'2019 PSUI Customer Gen'!N1052</f>
        <v>1976.5069999999998</v>
      </c>
      <c r="O1052" s="78">
        <f>'2019 PSUI Customer Load'!O1052+'2019 PSUI Customer Gen'!O1052</f>
        <v>1993.6979999999999</v>
      </c>
      <c r="P1052" s="78">
        <f>'2019 PSUI Customer Load'!P1052+'2019 PSUI Customer Gen'!P1052</f>
        <v>2011.4569999999999</v>
      </c>
      <c r="Q1052" s="78">
        <f>'2019 PSUI Customer Load'!Q1052+'2019 PSUI Customer Gen'!Q1052</f>
        <v>2014.075</v>
      </c>
      <c r="R1052" s="78">
        <f>'2019 PSUI Customer Load'!R1052+'2019 PSUI Customer Gen'!R1052</f>
        <v>1973.3209999999999</v>
      </c>
      <c r="S1052" s="78">
        <f>'2019 PSUI Customer Load'!S1052+'2019 PSUI Customer Gen'!S1052</f>
        <v>1912.355</v>
      </c>
      <c r="T1052" s="78">
        <f>'2019 PSUI Customer Load'!T1052+'2019 PSUI Customer Gen'!T1052</f>
        <v>1830.9569999999999</v>
      </c>
      <c r="U1052" s="78">
        <f>'2019 PSUI Customer Load'!U1052+'2019 PSUI Customer Gen'!U1052</f>
        <v>1812.404</v>
      </c>
      <c r="V1052" s="78">
        <f>'2019 PSUI Customer Load'!V1052+'2019 PSUI Customer Gen'!V1052</f>
        <v>1732.777</v>
      </c>
      <c r="W1052" s="78">
        <f>'2019 PSUI Customer Load'!W1052+'2019 PSUI Customer Gen'!W1052</f>
        <v>1632.4670000000001</v>
      </c>
      <c r="X1052" s="78">
        <f>'2019 PSUI Customer Load'!X1052+'2019 PSUI Customer Gen'!X1052</f>
        <v>1569.009</v>
      </c>
      <c r="Y1052" s="78">
        <f>'2019 PSUI Customer Load'!Y1052+'2019 PSUI Customer Gen'!Y1052</f>
        <v>1459.883</v>
      </c>
      <c r="Z1052" s="78">
        <f>'2019 PSUI Customer Load'!Z1052+'2019 PSUI Customer Gen'!Z1052</f>
        <v>1394.008</v>
      </c>
      <c r="AA1052" s="86">
        <f t="shared" si="221"/>
        <v>2014.075</v>
      </c>
      <c r="AB1052" s="77">
        <f t="shared" si="222"/>
        <v>2023</v>
      </c>
      <c r="AC1052" s="76">
        <f t="shared" si="223"/>
        <v>9</v>
      </c>
      <c r="AD1052" s="76" t="str">
        <f t="shared" si="224"/>
        <v/>
      </c>
      <c r="AE1052" s="76" t="str">
        <f t="shared" si="225"/>
        <v/>
      </c>
      <c r="AF1052" s="74">
        <f t="shared" si="226"/>
        <v>2014.075</v>
      </c>
      <c r="AG1052" s="75" t="str">
        <f t="shared" si="227"/>
        <v>15:00</v>
      </c>
      <c r="AH1052" s="74">
        <f t="shared" si="228"/>
        <v>40035.285999999993</v>
      </c>
      <c r="AI1052" s="73" t="str">
        <f t="shared" si="229"/>
        <v/>
      </c>
      <c r="AJ1052" s="73" t="str">
        <f t="shared" si="230"/>
        <v/>
      </c>
      <c r="AK1052" s="73" t="str">
        <f t="shared" si="231"/>
        <v/>
      </c>
      <c r="AL1052" s="72" t="str">
        <f t="shared" si="232"/>
        <v/>
      </c>
      <c r="AM1052" s="71" t="str">
        <f t="shared" si="233"/>
        <v/>
      </c>
    </row>
    <row r="1053" spans="2:39" ht="12.75" customHeight="1" thickBot="1">
      <c r="B1053" s="79">
        <v>45185</v>
      </c>
      <c r="C1053" s="78">
        <f>'2019 PSUI Customer Load'!C1053+'2019 PSUI Customer Gen'!C1053</f>
        <v>1295.9179999999999</v>
      </c>
      <c r="D1053" s="78">
        <f>'2019 PSUI Customer Load'!D1053+'2019 PSUI Customer Gen'!D1053</f>
        <v>1237.145</v>
      </c>
      <c r="E1053" s="78">
        <f>'2019 PSUI Customer Load'!E1053+'2019 PSUI Customer Gen'!E1053</f>
        <v>1112.0369999999998</v>
      </c>
      <c r="F1053" s="78">
        <f>'2019 PSUI Customer Load'!F1053+'2019 PSUI Customer Gen'!F1053</f>
        <v>1095.424</v>
      </c>
      <c r="G1053" s="78">
        <f>'2019 PSUI Customer Load'!G1053+'2019 PSUI Customer Gen'!G1053</f>
        <v>1103.317</v>
      </c>
      <c r="H1053" s="78">
        <f>'2019 PSUI Customer Load'!H1053+'2019 PSUI Customer Gen'!H1053</f>
        <v>1147.4649999999999</v>
      </c>
      <c r="I1053" s="78">
        <f>'2019 PSUI Customer Load'!I1053+'2019 PSUI Customer Gen'!I1053</f>
        <v>1221.732</v>
      </c>
      <c r="J1053" s="78">
        <f>'2019 PSUI Customer Load'!J1053+'2019 PSUI Customer Gen'!J1053</f>
        <v>1210.0439999999999</v>
      </c>
      <c r="K1053" s="78">
        <f>'2019 PSUI Customer Load'!K1053+'2019 PSUI Customer Gen'!K1053</f>
        <v>1660.65</v>
      </c>
      <c r="L1053" s="78">
        <f>'2019 PSUI Customer Load'!L1053+'2019 PSUI Customer Gen'!L1053</f>
        <v>1847.979</v>
      </c>
      <c r="M1053" s="78">
        <f>'2019 PSUI Customer Load'!M1053+'2019 PSUI Customer Gen'!M1053</f>
        <v>1912.0029999999999</v>
      </c>
      <c r="N1053" s="78">
        <f>'2019 PSUI Customer Load'!N1053+'2019 PSUI Customer Gen'!N1053</f>
        <v>1882.078</v>
      </c>
      <c r="O1053" s="78">
        <f>'2019 PSUI Customer Load'!O1053+'2019 PSUI Customer Gen'!O1053</f>
        <v>1911.6209999999999</v>
      </c>
      <c r="P1053" s="78">
        <f>'2019 PSUI Customer Load'!P1053+'2019 PSUI Customer Gen'!P1053</f>
        <v>1913.1929999999998</v>
      </c>
      <c r="Q1053" s="78">
        <f>'2019 PSUI Customer Load'!Q1053+'2019 PSUI Customer Gen'!Q1053</f>
        <v>1906.277</v>
      </c>
      <c r="R1053" s="78">
        <f>'2019 PSUI Customer Load'!R1053+'2019 PSUI Customer Gen'!R1053</f>
        <v>1870.402</v>
      </c>
      <c r="S1053" s="78">
        <f>'2019 PSUI Customer Load'!S1053+'2019 PSUI Customer Gen'!S1053</f>
        <v>1846.34</v>
      </c>
      <c r="T1053" s="78">
        <f>'2019 PSUI Customer Load'!T1053+'2019 PSUI Customer Gen'!T1053</f>
        <v>1825.3970000000002</v>
      </c>
      <c r="U1053" s="78">
        <f>'2019 PSUI Customer Load'!U1053+'2019 PSUI Customer Gen'!U1053</f>
        <v>1816.317</v>
      </c>
      <c r="V1053" s="78">
        <f>'2019 PSUI Customer Load'!V1053+'2019 PSUI Customer Gen'!V1053</f>
        <v>1750.124</v>
      </c>
      <c r="W1053" s="78">
        <f>'2019 PSUI Customer Load'!W1053+'2019 PSUI Customer Gen'!W1053</f>
        <v>1630.8820000000001</v>
      </c>
      <c r="X1053" s="78">
        <f>'2019 PSUI Customer Load'!X1053+'2019 PSUI Customer Gen'!X1053</f>
        <v>1553.732</v>
      </c>
      <c r="Y1053" s="78">
        <f>'2019 PSUI Customer Load'!Y1053+'2019 PSUI Customer Gen'!Y1053</f>
        <v>1535.415</v>
      </c>
      <c r="Z1053" s="78">
        <f>'2019 PSUI Customer Load'!Z1053+'2019 PSUI Customer Gen'!Z1053</f>
        <v>1506.5340000000001</v>
      </c>
      <c r="AA1053" s="86">
        <f t="shared" si="221"/>
        <v>1913.1929999999998</v>
      </c>
      <c r="AB1053" s="77">
        <f t="shared" si="222"/>
        <v>2023</v>
      </c>
      <c r="AC1053" s="76">
        <f t="shared" si="223"/>
        <v>9</v>
      </c>
      <c r="AD1053" s="76" t="str">
        <f t="shared" si="224"/>
        <v/>
      </c>
      <c r="AE1053" s="76" t="str">
        <f t="shared" si="225"/>
        <v/>
      </c>
      <c r="AF1053" s="74">
        <f t="shared" si="226"/>
        <v>1913.1929999999998</v>
      </c>
      <c r="AG1053" s="75" t="str">
        <f t="shared" si="227"/>
        <v>14:00</v>
      </c>
      <c r="AH1053" s="74">
        <f t="shared" si="228"/>
        <v>39705.219000000005</v>
      </c>
      <c r="AI1053" s="73" t="str">
        <f t="shared" si="229"/>
        <v/>
      </c>
      <c r="AJ1053" s="73" t="str">
        <f t="shared" si="230"/>
        <v/>
      </c>
      <c r="AK1053" s="73" t="str">
        <f t="shared" si="231"/>
        <v/>
      </c>
      <c r="AL1053" s="72" t="str">
        <f t="shared" si="232"/>
        <v/>
      </c>
      <c r="AM1053" s="71" t="str">
        <f t="shared" si="233"/>
        <v/>
      </c>
    </row>
    <row r="1054" spans="2:39" ht="12.75" customHeight="1" thickBot="1">
      <c r="B1054" s="79">
        <v>45186</v>
      </c>
      <c r="C1054" s="78">
        <f>'2019 PSUI Customer Load'!C1054+'2019 PSUI Customer Gen'!C1054</f>
        <v>1492.4609999999998</v>
      </c>
      <c r="D1054" s="78">
        <f>'2019 PSUI Customer Load'!D1054+'2019 PSUI Customer Gen'!D1054</f>
        <v>1496.694</v>
      </c>
      <c r="E1054" s="78">
        <f>'2019 PSUI Customer Load'!E1054+'2019 PSUI Customer Gen'!E1054</f>
        <v>1492.047</v>
      </c>
      <c r="F1054" s="78">
        <f>'2019 PSUI Customer Load'!F1054+'2019 PSUI Customer Gen'!F1054</f>
        <v>1488.499</v>
      </c>
      <c r="G1054" s="78">
        <f>'2019 PSUI Customer Load'!G1054+'2019 PSUI Customer Gen'!G1054</f>
        <v>1495.047</v>
      </c>
      <c r="H1054" s="78">
        <f>'2019 PSUI Customer Load'!H1054+'2019 PSUI Customer Gen'!H1054</f>
        <v>1580.54</v>
      </c>
      <c r="I1054" s="78">
        <f>'2019 PSUI Customer Load'!I1054+'2019 PSUI Customer Gen'!I1054</f>
        <v>1626.1409999999998</v>
      </c>
      <c r="J1054" s="78">
        <f>'2019 PSUI Customer Load'!J1054+'2019 PSUI Customer Gen'!J1054</f>
        <v>1648.9639999999999</v>
      </c>
      <c r="K1054" s="78">
        <f>'2019 PSUI Customer Load'!K1054+'2019 PSUI Customer Gen'!K1054</f>
        <v>1673.5639999999999</v>
      </c>
      <c r="L1054" s="78">
        <f>'2019 PSUI Customer Load'!L1054+'2019 PSUI Customer Gen'!L1054</f>
        <v>1776.2729999999999</v>
      </c>
      <c r="M1054" s="78">
        <f>'2019 PSUI Customer Load'!M1054+'2019 PSUI Customer Gen'!M1054</f>
        <v>1915.3960000000002</v>
      </c>
      <c r="N1054" s="78">
        <f>'2019 PSUI Customer Load'!N1054+'2019 PSUI Customer Gen'!N1054</f>
        <v>1890.0129999999999</v>
      </c>
      <c r="O1054" s="78">
        <f>'2019 PSUI Customer Load'!O1054+'2019 PSUI Customer Gen'!O1054</f>
        <v>1885.9869999999999</v>
      </c>
      <c r="P1054" s="78">
        <f>'2019 PSUI Customer Load'!P1054+'2019 PSUI Customer Gen'!P1054</f>
        <v>1897.297</v>
      </c>
      <c r="Q1054" s="78">
        <f>'2019 PSUI Customer Load'!Q1054+'2019 PSUI Customer Gen'!Q1054</f>
        <v>1868.0910000000001</v>
      </c>
      <c r="R1054" s="78">
        <f>'2019 PSUI Customer Load'!R1054+'2019 PSUI Customer Gen'!R1054</f>
        <v>1802.739</v>
      </c>
      <c r="S1054" s="78">
        <f>'2019 PSUI Customer Load'!S1054+'2019 PSUI Customer Gen'!S1054</f>
        <v>1755.1790000000001</v>
      </c>
      <c r="T1054" s="78">
        <f>'2019 PSUI Customer Load'!T1054+'2019 PSUI Customer Gen'!T1054</f>
        <v>1740.279</v>
      </c>
      <c r="U1054" s="78">
        <f>'2019 PSUI Customer Load'!U1054+'2019 PSUI Customer Gen'!U1054</f>
        <v>1690.442</v>
      </c>
      <c r="V1054" s="78">
        <f>'2019 PSUI Customer Load'!V1054+'2019 PSUI Customer Gen'!V1054</f>
        <v>1657.8989999999999</v>
      </c>
      <c r="W1054" s="78">
        <f>'2019 PSUI Customer Load'!W1054+'2019 PSUI Customer Gen'!W1054</f>
        <v>1628.57</v>
      </c>
      <c r="X1054" s="78">
        <f>'2019 PSUI Customer Load'!X1054+'2019 PSUI Customer Gen'!X1054</f>
        <v>1614.643</v>
      </c>
      <c r="Y1054" s="78">
        <f>'2019 PSUI Customer Load'!Y1054+'2019 PSUI Customer Gen'!Y1054</f>
        <v>1585.011</v>
      </c>
      <c r="Z1054" s="78">
        <f>'2019 PSUI Customer Load'!Z1054+'2019 PSUI Customer Gen'!Z1054</f>
        <v>1581.6959999999999</v>
      </c>
      <c r="AA1054" s="86">
        <f t="shared" si="221"/>
        <v>1915.3960000000002</v>
      </c>
      <c r="AB1054" s="77">
        <f t="shared" si="222"/>
        <v>2023</v>
      </c>
      <c r="AC1054" s="76">
        <f t="shared" si="223"/>
        <v>9</v>
      </c>
      <c r="AD1054" s="76" t="str">
        <f t="shared" si="224"/>
        <v/>
      </c>
      <c r="AE1054" s="76" t="str">
        <f t="shared" si="225"/>
        <v/>
      </c>
      <c r="AF1054" s="74">
        <f t="shared" si="226"/>
        <v>1915.3960000000002</v>
      </c>
      <c r="AG1054" s="75" t="str">
        <f t="shared" si="227"/>
        <v>11:00</v>
      </c>
      <c r="AH1054" s="74">
        <f t="shared" si="228"/>
        <v>42198.867999999995</v>
      </c>
      <c r="AI1054" s="73" t="str">
        <f t="shared" si="229"/>
        <v/>
      </c>
      <c r="AJ1054" s="73" t="str">
        <f t="shared" si="230"/>
        <v/>
      </c>
      <c r="AK1054" s="73" t="str">
        <f t="shared" si="231"/>
        <v/>
      </c>
      <c r="AL1054" s="72" t="str">
        <f t="shared" si="232"/>
        <v/>
      </c>
      <c r="AM1054" s="71" t="str">
        <f t="shared" si="233"/>
        <v/>
      </c>
    </row>
    <row r="1055" spans="2:39" ht="12.75" customHeight="1" thickBot="1">
      <c r="B1055" s="79">
        <v>45187</v>
      </c>
      <c r="C1055" s="78">
        <f>'2019 PSUI Customer Load'!C1055+'2019 PSUI Customer Gen'!C1055</f>
        <v>1578.25</v>
      </c>
      <c r="D1055" s="78">
        <f>'2019 PSUI Customer Load'!D1055+'2019 PSUI Customer Gen'!D1055</f>
        <v>1540.1</v>
      </c>
      <c r="E1055" s="78">
        <f>'2019 PSUI Customer Load'!E1055+'2019 PSUI Customer Gen'!E1055</f>
        <v>1514.3389999999999</v>
      </c>
      <c r="F1055" s="78">
        <f>'2019 PSUI Customer Load'!F1055+'2019 PSUI Customer Gen'!F1055</f>
        <v>1493.876</v>
      </c>
      <c r="G1055" s="78">
        <f>'2019 PSUI Customer Load'!G1055+'2019 PSUI Customer Gen'!G1055</f>
        <v>1529.617</v>
      </c>
      <c r="H1055" s="78">
        <f>'2019 PSUI Customer Load'!H1055+'2019 PSUI Customer Gen'!H1055</f>
        <v>1458.422</v>
      </c>
      <c r="I1055" s="78">
        <f>'2019 PSUI Customer Load'!I1055+'2019 PSUI Customer Gen'!I1055</f>
        <v>1488.89</v>
      </c>
      <c r="J1055" s="78">
        <f>'2019 PSUI Customer Load'!J1055+'2019 PSUI Customer Gen'!J1055</f>
        <v>1671.81</v>
      </c>
      <c r="K1055" s="78">
        <f>'2019 PSUI Customer Load'!K1055+'2019 PSUI Customer Gen'!K1055</f>
        <v>1729.84</v>
      </c>
      <c r="L1055" s="78">
        <f>'2019 PSUI Customer Load'!L1055+'2019 PSUI Customer Gen'!L1055</f>
        <v>1760.08</v>
      </c>
      <c r="M1055" s="78">
        <f>'2019 PSUI Customer Load'!M1055+'2019 PSUI Customer Gen'!M1055</f>
        <v>1849.3</v>
      </c>
      <c r="N1055" s="78">
        <f>'2019 PSUI Customer Load'!N1055+'2019 PSUI Customer Gen'!N1055</f>
        <v>1807.89</v>
      </c>
      <c r="O1055" s="78">
        <f>'2019 PSUI Customer Load'!O1055+'2019 PSUI Customer Gen'!O1055</f>
        <v>1807.4</v>
      </c>
      <c r="P1055" s="78">
        <f>'2019 PSUI Customer Load'!P1055+'2019 PSUI Customer Gen'!P1055</f>
        <v>1783.43</v>
      </c>
      <c r="Q1055" s="78">
        <f>'2019 PSUI Customer Load'!Q1055+'2019 PSUI Customer Gen'!Q1055</f>
        <v>1781.5</v>
      </c>
      <c r="R1055" s="78">
        <f>'2019 PSUI Customer Load'!R1055+'2019 PSUI Customer Gen'!R1055</f>
        <v>1746.33</v>
      </c>
      <c r="S1055" s="78">
        <f>'2019 PSUI Customer Load'!S1055+'2019 PSUI Customer Gen'!S1055</f>
        <v>1686.72</v>
      </c>
      <c r="T1055" s="78">
        <f>'2019 PSUI Customer Load'!T1055+'2019 PSUI Customer Gen'!T1055</f>
        <v>1588.27</v>
      </c>
      <c r="U1055" s="78">
        <f>'2019 PSUI Customer Load'!U1055+'2019 PSUI Customer Gen'!U1055</f>
        <v>1504.3</v>
      </c>
      <c r="V1055" s="78">
        <f>'2019 PSUI Customer Load'!V1055+'2019 PSUI Customer Gen'!V1055</f>
        <v>1451.7</v>
      </c>
      <c r="W1055" s="78">
        <f>'2019 PSUI Customer Load'!W1055+'2019 PSUI Customer Gen'!W1055</f>
        <v>1461.04</v>
      </c>
      <c r="X1055" s="78">
        <f>'2019 PSUI Customer Load'!X1055+'2019 PSUI Customer Gen'!X1055</f>
        <v>1446.23</v>
      </c>
      <c r="Y1055" s="78">
        <f>'2019 PSUI Customer Load'!Y1055+'2019 PSUI Customer Gen'!Y1055</f>
        <v>1359.72</v>
      </c>
      <c r="Z1055" s="78">
        <f>'2019 PSUI Customer Load'!Z1055+'2019 PSUI Customer Gen'!Z1055</f>
        <v>1393</v>
      </c>
      <c r="AA1055" s="86">
        <f t="shared" si="221"/>
        <v>1849.3</v>
      </c>
      <c r="AB1055" s="77">
        <f t="shared" si="222"/>
        <v>2023</v>
      </c>
      <c r="AC1055" s="76">
        <f t="shared" si="223"/>
        <v>9</v>
      </c>
      <c r="AD1055" s="76" t="str">
        <f t="shared" si="224"/>
        <v/>
      </c>
      <c r="AE1055" s="76" t="str">
        <f t="shared" si="225"/>
        <v/>
      </c>
      <c r="AF1055" s="74">
        <f t="shared" si="226"/>
        <v>1849.3</v>
      </c>
      <c r="AG1055" s="75" t="str">
        <f t="shared" si="227"/>
        <v>11:00</v>
      </c>
      <c r="AH1055" s="74">
        <f t="shared" si="228"/>
        <v>40281.354000000007</v>
      </c>
      <c r="AI1055" s="73" t="str">
        <f t="shared" si="229"/>
        <v/>
      </c>
      <c r="AJ1055" s="73" t="str">
        <f t="shared" si="230"/>
        <v/>
      </c>
      <c r="AK1055" s="73" t="str">
        <f t="shared" si="231"/>
        <v/>
      </c>
      <c r="AL1055" s="72" t="str">
        <f t="shared" si="232"/>
        <v/>
      </c>
      <c r="AM1055" s="71" t="str">
        <f t="shared" si="233"/>
        <v/>
      </c>
    </row>
    <row r="1056" spans="2:39" ht="12.75" customHeight="1" thickBot="1">
      <c r="B1056" s="79">
        <v>45188</v>
      </c>
      <c r="C1056" s="78">
        <f>'2019 PSUI Customer Load'!C1056+'2019 PSUI Customer Gen'!C1056</f>
        <v>1339.2</v>
      </c>
      <c r="D1056" s="78">
        <f>'2019 PSUI Customer Load'!D1056+'2019 PSUI Customer Gen'!D1056</f>
        <v>1233.1199999999999</v>
      </c>
      <c r="E1056" s="78">
        <f>'2019 PSUI Customer Load'!E1056+'2019 PSUI Customer Gen'!E1056</f>
        <v>1110.55</v>
      </c>
      <c r="F1056" s="78">
        <f>'2019 PSUI Customer Load'!F1056+'2019 PSUI Customer Gen'!F1056</f>
        <v>1101.07</v>
      </c>
      <c r="G1056" s="78">
        <f>'2019 PSUI Customer Load'!G1056+'2019 PSUI Customer Gen'!G1056</f>
        <v>1135.6099999999999</v>
      </c>
      <c r="H1056" s="78">
        <f>'2019 PSUI Customer Load'!H1056+'2019 PSUI Customer Gen'!H1056</f>
        <v>1187.27</v>
      </c>
      <c r="I1056" s="78">
        <f>'2019 PSUI Customer Load'!I1056+'2019 PSUI Customer Gen'!I1056</f>
        <v>1268.75</v>
      </c>
      <c r="J1056" s="78">
        <f>'2019 PSUI Customer Load'!J1056+'2019 PSUI Customer Gen'!J1056</f>
        <v>1276.45</v>
      </c>
      <c r="K1056" s="78">
        <f>'2019 PSUI Customer Load'!K1056+'2019 PSUI Customer Gen'!K1056</f>
        <v>1647.45</v>
      </c>
      <c r="L1056" s="78">
        <f>'2019 PSUI Customer Load'!L1056+'2019 PSUI Customer Gen'!L1056</f>
        <v>1655.19</v>
      </c>
      <c r="M1056" s="78">
        <f>'2019 PSUI Customer Load'!M1056+'2019 PSUI Customer Gen'!M1056</f>
        <v>1765.93</v>
      </c>
      <c r="N1056" s="78">
        <f>'2019 PSUI Customer Load'!N1056+'2019 PSUI Customer Gen'!N1056</f>
        <v>1761.03</v>
      </c>
      <c r="O1056" s="78">
        <f>'2019 PSUI Customer Load'!O1056+'2019 PSUI Customer Gen'!O1056</f>
        <v>1772.36</v>
      </c>
      <c r="P1056" s="78">
        <f>'2019 PSUI Customer Load'!P1056+'2019 PSUI Customer Gen'!P1056</f>
        <v>1790.84</v>
      </c>
      <c r="Q1056" s="78">
        <f>'2019 PSUI Customer Load'!Q1056+'2019 PSUI Customer Gen'!Q1056</f>
        <v>1809.88</v>
      </c>
      <c r="R1056" s="78">
        <f>'2019 PSUI Customer Load'!R1056+'2019 PSUI Customer Gen'!R1056</f>
        <v>1756.2</v>
      </c>
      <c r="S1056" s="78">
        <f>'2019 PSUI Customer Load'!S1056+'2019 PSUI Customer Gen'!S1056</f>
        <v>1660.09</v>
      </c>
      <c r="T1056" s="78">
        <f>'2019 PSUI Customer Load'!T1056+'2019 PSUI Customer Gen'!T1056</f>
        <v>1644.9</v>
      </c>
      <c r="U1056" s="78">
        <f>'2019 PSUI Customer Load'!U1056+'2019 PSUI Customer Gen'!U1056</f>
        <v>1582.98</v>
      </c>
      <c r="V1056" s="78">
        <f>'2019 PSUI Customer Load'!V1056+'2019 PSUI Customer Gen'!V1056</f>
        <v>1484.46</v>
      </c>
      <c r="W1056" s="78">
        <f>'2019 PSUI Customer Load'!W1056+'2019 PSUI Customer Gen'!W1056</f>
        <v>1379.6</v>
      </c>
      <c r="X1056" s="78">
        <f>'2019 PSUI Customer Load'!X1056+'2019 PSUI Customer Gen'!X1056</f>
        <v>1335.92</v>
      </c>
      <c r="Y1056" s="78">
        <f>'2019 PSUI Customer Load'!Y1056+'2019 PSUI Customer Gen'!Y1056</f>
        <v>1198.3699999999999</v>
      </c>
      <c r="Z1056" s="78">
        <f>'2019 PSUI Customer Load'!Z1056+'2019 PSUI Customer Gen'!Z1056</f>
        <v>1130.92</v>
      </c>
      <c r="AA1056" s="86">
        <f t="shared" si="221"/>
        <v>1809.88</v>
      </c>
      <c r="AB1056" s="77">
        <f t="shared" si="222"/>
        <v>2023</v>
      </c>
      <c r="AC1056" s="76">
        <f t="shared" si="223"/>
        <v>9</v>
      </c>
      <c r="AD1056" s="76" t="str">
        <f t="shared" si="224"/>
        <v/>
      </c>
      <c r="AE1056" s="76" t="str">
        <f t="shared" si="225"/>
        <v/>
      </c>
      <c r="AF1056" s="74">
        <f t="shared" si="226"/>
        <v>1809.88</v>
      </c>
      <c r="AG1056" s="75" t="str">
        <f t="shared" si="227"/>
        <v>15:00</v>
      </c>
      <c r="AH1056" s="74">
        <f t="shared" si="228"/>
        <v>36838.020000000004</v>
      </c>
      <c r="AI1056" s="73" t="str">
        <f t="shared" si="229"/>
        <v/>
      </c>
      <c r="AJ1056" s="73" t="str">
        <f t="shared" si="230"/>
        <v/>
      </c>
      <c r="AK1056" s="73" t="str">
        <f t="shared" si="231"/>
        <v/>
      </c>
      <c r="AL1056" s="72" t="str">
        <f t="shared" si="232"/>
        <v/>
      </c>
      <c r="AM1056" s="71" t="str">
        <f t="shared" si="233"/>
        <v/>
      </c>
    </row>
    <row r="1057" spans="2:39" ht="12.75" customHeight="1" thickBot="1">
      <c r="B1057" s="79">
        <v>45189</v>
      </c>
      <c r="C1057" s="78">
        <f>'2019 PSUI Customer Load'!C1057+'2019 PSUI Customer Gen'!C1057</f>
        <v>1113.1099999999999</v>
      </c>
      <c r="D1057" s="78">
        <f>'2019 PSUI Customer Load'!D1057+'2019 PSUI Customer Gen'!D1057</f>
        <v>1102.96</v>
      </c>
      <c r="E1057" s="78">
        <f>'2019 PSUI Customer Load'!E1057+'2019 PSUI Customer Gen'!E1057</f>
        <v>1098.69</v>
      </c>
      <c r="F1057" s="78">
        <f>'2019 PSUI Customer Load'!F1057+'2019 PSUI Customer Gen'!F1057</f>
        <v>1087.17</v>
      </c>
      <c r="G1057" s="78">
        <f>'2019 PSUI Customer Load'!G1057+'2019 PSUI Customer Gen'!G1057</f>
        <v>1131.1600000000001</v>
      </c>
      <c r="H1057" s="78">
        <f>'2019 PSUI Customer Load'!H1057+'2019 PSUI Customer Gen'!H1057</f>
        <v>1182.9000000000001</v>
      </c>
      <c r="I1057" s="78">
        <f>'2019 PSUI Customer Load'!I1057+'2019 PSUI Customer Gen'!I1057</f>
        <v>1270.29</v>
      </c>
      <c r="J1057" s="78">
        <f>'2019 PSUI Customer Load'!J1057+'2019 PSUI Customer Gen'!J1057</f>
        <v>1272.43</v>
      </c>
      <c r="K1057" s="78">
        <f>'2019 PSUI Customer Load'!K1057+'2019 PSUI Customer Gen'!K1057</f>
        <v>1284.1099999999999</v>
      </c>
      <c r="L1057" s="78">
        <f>'2019 PSUI Customer Load'!L1057+'2019 PSUI Customer Gen'!L1057</f>
        <v>1712.97</v>
      </c>
      <c r="M1057" s="78">
        <f>'2019 PSUI Customer Load'!M1057+'2019 PSUI Customer Gen'!M1057</f>
        <v>1787.56</v>
      </c>
      <c r="N1057" s="78">
        <f>'2019 PSUI Customer Load'!N1057+'2019 PSUI Customer Gen'!N1057</f>
        <v>1836.24</v>
      </c>
      <c r="O1057" s="78">
        <f>'2019 PSUI Customer Load'!O1057+'2019 PSUI Customer Gen'!O1057</f>
        <v>1884.89</v>
      </c>
      <c r="P1057" s="78">
        <f>'2019 PSUI Customer Load'!P1057+'2019 PSUI Customer Gen'!P1057</f>
        <v>2018.2849999999999</v>
      </c>
      <c r="Q1057" s="78">
        <f>'2019 PSUI Customer Load'!Q1057+'2019 PSUI Customer Gen'!Q1057</f>
        <v>1971.2449999999999</v>
      </c>
      <c r="R1057" s="78">
        <f>'2019 PSUI Customer Load'!R1057+'2019 PSUI Customer Gen'!R1057</f>
        <v>1974.798</v>
      </c>
      <c r="S1057" s="78">
        <f>'2019 PSUI Customer Load'!S1057+'2019 PSUI Customer Gen'!S1057</f>
        <v>1879.5729999999999</v>
      </c>
      <c r="T1057" s="78">
        <f>'2019 PSUI Customer Load'!T1057+'2019 PSUI Customer Gen'!T1057</f>
        <v>1834.261</v>
      </c>
      <c r="U1057" s="78">
        <f>'2019 PSUI Customer Load'!U1057+'2019 PSUI Customer Gen'!U1057</f>
        <v>1815.4479999999999</v>
      </c>
      <c r="V1057" s="78">
        <f>'2019 PSUI Customer Load'!V1057+'2019 PSUI Customer Gen'!V1057</f>
        <v>1766.24</v>
      </c>
      <c r="W1057" s="78">
        <f>'2019 PSUI Customer Load'!W1057+'2019 PSUI Customer Gen'!W1057</f>
        <v>1682.404</v>
      </c>
      <c r="X1057" s="78">
        <f>'2019 PSUI Customer Load'!X1057+'2019 PSUI Customer Gen'!X1057</f>
        <v>1626.1309999999999</v>
      </c>
      <c r="Y1057" s="78">
        <f>'2019 PSUI Customer Load'!Y1057+'2019 PSUI Customer Gen'!Y1057</f>
        <v>1608.5249999999999</v>
      </c>
      <c r="Z1057" s="78">
        <f>'2019 PSUI Customer Load'!Z1057+'2019 PSUI Customer Gen'!Z1057</f>
        <v>1595.4859999999999</v>
      </c>
      <c r="AA1057" s="86">
        <f t="shared" si="221"/>
        <v>2018.2849999999999</v>
      </c>
      <c r="AB1057" s="77">
        <f t="shared" si="222"/>
        <v>2023</v>
      </c>
      <c r="AC1057" s="76">
        <f t="shared" si="223"/>
        <v>9</v>
      </c>
      <c r="AD1057" s="76" t="str">
        <f t="shared" si="224"/>
        <v/>
      </c>
      <c r="AE1057" s="76" t="str">
        <f t="shared" si="225"/>
        <v/>
      </c>
      <c r="AF1057" s="74">
        <f t="shared" si="226"/>
        <v>2018.2849999999999</v>
      </c>
      <c r="AG1057" s="75" t="str">
        <f t="shared" si="227"/>
        <v>14:00</v>
      </c>
      <c r="AH1057" s="74">
        <f t="shared" si="228"/>
        <v>39555.160999999993</v>
      </c>
      <c r="AI1057" s="73" t="str">
        <f t="shared" si="229"/>
        <v/>
      </c>
      <c r="AJ1057" s="73" t="str">
        <f t="shared" si="230"/>
        <v/>
      </c>
      <c r="AK1057" s="73" t="str">
        <f t="shared" si="231"/>
        <v/>
      </c>
      <c r="AL1057" s="72" t="str">
        <f t="shared" si="232"/>
        <v/>
      </c>
      <c r="AM1057" s="71" t="str">
        <f t="shared" si="233"/>
        <v/>
      </c>
    </row>
    <row r="1058" spans="2:39" ht="12.75" customHeight="1" thickBot="1">
      <c r="B1058" s="79">
        <v>45190</v>
      </c>
      <c r="C1058" s="78">
        <f>'2019 PSUI Customer Load'!C1058+'2019 PSUI Customer Gen'!C1058</f>
        <v>1611.8449999999998</v>
      </c>
      <c r="D1058" s="78">
        <f>'2019 PSUI Customer Load'!D1058+'2019 PSUI Customer Gen'!D1058</f>
        <v>1578.2749999999999</v>
      </c>
      <c r="E1058" s="78">
        <f>'2019 PSUI Customer Load'!E1058+'2019 PSUI Customer Gen'!E1058</f>
        <v>1539</v>
      </c>
      <c r="F1058" s="78">
        <f>'2019 PSUI Customer Load'!F1058+'2019 PSUI Customer Gen'!F1058</f>
        <v>1519.61</v>
      </c>
      <c r="G1058" s="78">
        <f>'2019 PSUI Customer Load'!G1058+'2019 PSUI Customer Gen'!G1058</f>
        <v>1565.1970000000001</v>
      </c>
      <c r="H1058" s="78">
        <f>'2019 PSUI Customer Load'!H1058+'2019 PSUI Customer Gen'!H1058</f>
        <v>1629.8229999999999</v>
      </c>
      <c r="I1058" s="78">
        <f>'2019 PSUI Customer Load'!I1058+'2019 PSUI Customer Gen'!I1058</f>
        <v>1708.5</v>
      </c>
      <c r="J1058" s="78">
        <f>'2019 PSUI Customer Load'!J1058+'2019 PSUI Customer Gen'!J1058</f>
        <v>1725.1079999999999</v>
      </c>
      <c r="K1058" s="78">
        <f>'2019 PSUI Customer Load'!K1058+'2019 PSUI Customer Gen'!K1058</f>
        <v>1812.1</v>
      </c>
      <c r="L1058" s="78">
        <f>'2019 PSUI Customer Load'!L1058+'2019 PSUI Customer Gen'!L1058</f>
        <v>1926.0079999999998</v>
      </c>
      <c r="M1058" s="78">
        <f>'2019 PSUI Customer Load'!M1058+'2019 PSUI Customer Gen'!M1058</f>
        <v>2050.9140000000002</v>
      </c>
      <c r="N1058" s="78">
        <f>'2019 PSUI Customer Load'!N1058+'2019 PSUI Customer Gen'!N1058</f>
        <v>2030.3490000000002</v>
      </c>
      <c r="O1058" s="78">
        <f>'2019 PSUI Customer Load'!O1058+'2019 PSUI Customer Gen'!O1058</f>
        <v>2090.98</v>
      </c>
      <c r="P1058" s="78">
        <f>'2019 PSUI Customer Load'!P1058+'2019 PSUI Customer Gen'!P1058</f>
        <v>2133.2399999999998</v>
      </c>
      <c r="Q1058" s="78">
        <f>'2019 PSUI Customer Load'!Q1058+'2019 PSUI Customer Gen'!Q1058</f>
        <v>2148.8230000000003</v>
      </c>
      <c r="R1058" s="78">
        <f>'2019 PSUI Customer Load'!R1058+'2019 PSUI Customer Gen'!R1058</f>
        <v>2109.3780000000002</v>
      </c>
      <c r="S1058" s="78">
        <f>'2019 PSUI Customer Load'!S1058+'2019 PSUI Customer Gen'!S1058</f>
        <v>2028.5320000000002</v>
      </c>
      <c r="T1058" s="78">
        <f>'2019 PSUI Customer Load'!T1058+'2019 PSUI Customer Gen'!T1058</f>
        <v>1902.9690000000001</v>
      </c>
      <c r="U1058" s="78">
        <f>'2019 PSUI Customer Load'!U1058+'2019 PSUI Customer Gen'!U1058</f>
        <v>1844.865</v>
      </c>
      <c r="V1058" s="78">
        <f>'2019 PSUI Customer Load'!V1058+'2019 PSUI Customer Gen'!V1058</f>
        <v>1722.1570000000002</v>
      </c>
      <c r="W1058" s="78">
        <f>'2019 PSUI Customer Load'!W1058+'2019 PSUI Customer Gen'!W1058</f>
        <v>1725.078</v>
      </c>
      <c r="X1058" s="78">
        <f>'2019 PSUI Customer Load'!X1058+'2019 PSUI Customer Gen'!X1058</f>
        <v>1691.4</v>
      </c>
      <c r="Y1058" s="78">
        <f>'2019 PSUI Customer Load'!Y1058+'2019 PSUI Customer Gen'!Y1058</f>
        <v>1688.4179999999999</v>
      </c>
      <c r="Z1058" s="78">
        <f>'2019 PSUI Customer Load'!Z1058+'2019 PSUI Customer Gen'!Z1058</f>
        <v>1708.2240000000002</v>
      </c>
      <c r="AA1058" s="86">
        <f t="shared" si="221"/>
        <v>2148.8230000000003</v>
      </c>
      <c r="AB1058" s="77">
        <f t="shared" si="222"/>
        <v>2023</v>
      </c>
      <c r="AC1058" s="76">
        <f t="shared" si="223"/>
        <v>9</v>
      </c>
      <c r="AD1058" s="76" t="str">
        <f t="shared" si="224"/>
        <v/>
      </c>
      <c r="AE1058" s="76" t="str">
        <f t="shared" si="225"/>
        <v/>
      </c>
      <c r="AF1058" s="74">
        <f t="shared" si="226"/>
        <v>2148.8230000000003</v>
      </c>
      <c r="AG1058" s="75" t="str">
        <f t="shared" si="227"/>
        <v>15:00</v>
      </c>
      <c r="AH1058" s="74">
        <f t="shared" si="228"/>
        <v>45639.615999999995</v>
      </c>
      <c r="AI1058" s="73" t="str">
        <f t="shared" si="229"/>
        <v/>
      </c>
      <c r="AJ1058" s="73" t="str">
        <f t="shared" si="230"/>
        <v/>
      </c>
      <c r="AK1058" s="73" t="str">
        <f t="shared" si="231"/>
        <v/>
      </c>
      <c r="AL1058" s="72" t="str">
        <f t="shared" si="232"/>
        <v/>
      </c>
      <c r="AM1058" s="71" t="str">
        <f t="shared" si="233"/>
        <v/>
      </c>
    </row>
    <row r="1059" spans="2:39" ht="12.75" customHeight="1" thickBot="1">
      <c r="B1059" s="79">
        <v>45191</v>
      </c>
      <c r="C1059" s="78">
        <f>'2019 PSUI Customer Load'!C1059+'2019 PSUI Customer Gen'!C1059</f>
        <v>1659.0810000000001</v>
      </c>
      <c r="D1059" s="78">
        <f>'2019 PSUI Customer Load'!D1059+'2019 PSUI Customer Gen'!D1059</f>
        <v>1613.722</v>
      </c>
      <c r="E1059" s="78">
        <f>'2019 PSUI Customer Load'!E1059+'2019 PSUI Customer Gen'!E1059</f>
        <v>1594.932</v>
      </c>
      <c r="F1059" s="78">
        <f>'2019 PSUI Customer Load'!F1059+'2019 PSUI Customer Gen'!F1059</f>
        <v>1578.99</v>
      </c>
      <c r="G1059" s="78">
        <f>'2019 PSUI Customer Load'!G1059+'2019 PSUI Customer Gen'!G1059</f>
        <v>1614.0509999999999</v>
      </c>
      <c r="H1059" s="78">
        <f>'2019 PSUI Customer Load'!H1059+'2019 PSUI Customer Gen'!H1059</f>
        <v>1636.538</v>
      </c>
      <c r="I1059" s="78">
        <f>'2019 PSUI Customer Load'!I1059+'2019 PSUI Customer Gen'!I1059</f>
        <v>1669.107</v>
      </c>
      <c r="J1059" s="78">
        <f>'2019 PSUI Customer Load'!J1059+'2019 PSUI Customer Gen'!J1059</f>
        <v>1749.732</v>
      </c>
      <c r="K1059" s="78">
        <f>'2019 PSUI Customer Load'!K1059+'2019 PSUI Customer Gen'!K1059</f>
        <v>1792.04</v>
      </c>
      <c r="L1059" s="78">
        <f>'2019 PSUI Customer Load'!L1059+'2019 PSUI Customer Gen'!L1059</f>
        <v>1903.847</v>
      </c>
      <c r="M1059" s="78">
        <f>'2019 PSUI Customer Load'!M1059+'2019 PSUI Customer Gen'!M1059</f>
        <v>1972.787</v>
      </c>
      <c r="N1059" s="78">
        <f>'2019 PSUI Customer Load'!N1059+'2019 PSUI Customer Gen'!N1059</f>
        <v>1979.2869999999998</v>
      </c>
      <c r="O1059" s="78">
        <f>'2019 PSUI Customer Load'!O1059+'2019 PSUI Customer Gen'!O1059</f>
        <v>1979.4560000000001</v>
      </c>
      <c r="P1059" s="78">
        <f>'2019 PSUI Customer Load'!P1059+'2019 PSUI Customer Gen'!P1059</f>
        <v>1977.453</v>
      </c>
      <c r="Q1059" s="78">
        <f>'2019 PSUI Customer Load'!Q1059+'2019 PSUI Customer Gen'!Q1059</f>
        <v>1935.8489999999999</v>
      </c>
      <c r="R1059" s="78">
        <f>'2019 PSUI Customer Load'!R1059+'2019 PSUI Customer Gen'!R1059</f>
        <v>1896.5409999999999</v>
      </c>
      <c r="S1059" s="78">
        <f>'2019 PSUI Customer Load'!S1059+'2019 PSUI Customer Gen'!S1059</f>
        <v>1808.4860000000001</v>
      </c>
      <c r="T1059" s="78">
        <f>'2019 PSUI Customer Load'!T1059+'2019 PSUI Customer Gen'!T1059</f>
        <v>1762.2539999999999</v>
      </c>
      <c r="U1059" s="78">
        <f>'2019 PSUI Customer Load'!U1059+'2019 PSUI Customer Gen'!U1059</f>
        <v>1701.4479999999999</v>
      </c>
      <c r="V1059" s="78">
        <f>'2019 PSUI Customer Load'!V1059+'2019 PSUI Customer Gen'!V1059</f>
        <v>1639.422</v>
      </c>
      <c r="W1059" s="78">
        <f>'2019 PSUI Customer Load'!W1059+'2019 PSUI Customer Gen'!W1059</f>
        <v>1635.0709999999999</v>
      </c>
      <c r="X1059" s="78">
        <f>'2019 PSUI Customer Load'!X1059+'2019 PSUI Customer Gen'!X1059</f>
        <v>1635.5509999999999</v>
      </c>
      <c r="Y1059" s="78">
        <f>'2019 PSUI Customer Load'!Y1059+'2019 PSUI Customer Gen'!Y1059</f>
        <v>1581.104</v>
      </c>
      <c r="Z1059" s="78">
        <f>'2019 PSUI Customer Load'!Z1059+'2019 PSUI Customer Gen'!Z1059</f>
        <v>1584.6419999999998</v>
      </c>
      <c r="AA1059" s="86">
        <f t="shared" si="221"/>
        <v>1979.4560000000001</v>
      </c>
      <c r="AB1059" s="77">
        <f t="shared" si="222"/>
        <v>2023</v>
      </c>
      <c r="AC1059" s="76">
        <f t="shared" si="223"/>
        <v>9</v>
      </c>
      <c r="AD1059" s="76" t="str">
        <f t="shared" si="224"/>
        <v/>
      </c>
      <c r="AE1059" s="76" t="str">
        <f t="shared" si="225"/>
        <v/>
      </c>
      <c r="AF1059" s="74">
        <f t="shared" si="226"/>
        <v>1979.4560000000001</v>
      </c>
      <c r="AG1059" s="75" t="str">
        <f t="shared" si="227"/>
        <v>13:00</v>
      </c>
      <c r="AH1059" s="74">
        <f t="shared" si="228"/>
        <v>43880.846999999994</v>
      </c>
      <c r="AI1059" s="73" t="str">
        <f t="shared" si="229"/>
        <v/>
      </c>
      <c r="AJ1059" s="73" t="str">
        <f t="shared" si="230"/>
        <v/>
      </c>
      <c r="AK1059" s="73" t="str">
        <f t="shared" si="231"/>
        <v/>
      </c>
      <c r="AL1059" s="72" t="str">
        <f t="shared" si="232"/>
        <v/>
      </c>
      <c r="AM1059" s="71" t="str">
        <f t="shared" si="233"/>
        <v/>
      </c>
    </row>
    <row r="1060" spans="2:39" ht="12.75" customHeight="1" thickBot="1">
      <c r="B1060" s="79">
        <v>45192</v>
      </c>
      <c r="C1060" s="78">
        <f>'2019 PSUI Customer Load'!C1060+'2019 PSUI Customer Gen'!C1060</f>
        <v>1557.7810000000002</v>
      </c>
      <c r="D1060" s="78">
        <f>'2019 PSUI Customer Load'!D1060+'2019 PSUI Customer Gen'!D1060</f>
        <v>1504.5139999999999</v>
      </c>
      <c r="E1060" s="78">
        <f>'2019 PSUI Customer Load'!E1060+'2019 PSUI Customer Gen'!E1060</f>
        <v>1481.8340000000001</v>
      </c>
      <c r="F1060" s="78">
        <f>'2019 PSUI Customer Load'!F1060+'2019 PSUI Customer Gen'!F1060</f>
        <v>1446.7289999999998</v>
      </c>
      <c r="G1060" s="78">
        <f>'2019 PSUI Customer Load'!G1060+'2019 PSUI Customer Gen'!G1060</f>
        <v>1247.4760000000001</v>
      </c>
      <c r="H1060" s="78">
        <f>'2019 PSUI Customer Load'!H1060+'2019 PSUI Customer Gen'!H1060</f>
        <v>1225.0640000000001</v>
      </c>
      <c r="I1060" s="78">
        <f>'2019 PSUI Customer Load'!I1060+'2019 PSUI Customer Gen'!I1060</f>
        <v>1230.193</v>
      </c>
      <c r="J1060" s="78">
        <f>'2019 PSUI Customer Load'!J1060+'2019 PSUI Customer Gen'!J1060</f>
        <v>1287.538</v>
      </c>
      <c r="K1060" s="78">
        <f>'2019 PSUI Customer Load'!K1060+'2019 PSUI Customer Gen'!K1060</f>
        <v>1750.3200000000002</v>
      </c>
      <c r="L1060" s="78">
        <f>'2019 PSUI Customer Load'!L1060+'2019 PSUI Customer Gen'!L1060</f>
        <v>1798.328</v>
      </c>
      <c r="M1060" s="78">
        <f>'2019 PSUI Customer Load'!M1060+'2019 PSUI Customer Gen'!M1060</f>
        <v>1838.8650000000002</v>
      </c>
      <c r="N1060" s="78">
        <f>'2019 PSUI Customer Load'!N1060+'2019 PSUI Customer Gen'!N1060</f>
        <v>1797.943</v>
      </c>
      <c r="O1060" s="78">
        <f>'2019 PSUI Customer Load'!O1060+'2019 PSUI Customer Gen'!O1060</f>
        <v>1844.44</v>
      </c>
      <c r="P1060" s="78">
        <f>'2019 PSUI Customer Load'!P1060+'2019 PSUI Customer Gen'!P1060</f>
        <v>1857.635</v>
      </c>
      <c r="Q1060" s="78">
        <f>'2019 PSUI Customer Load'!Q1060+'2019 PSUI Customer Gen'!Q1060</f>
        <v>1847.614</v>
      </c>
      <c r="R1060" s="78">
        <f>'2019 PSUI Customer Load'!R1060+'2019 PSUI Customer Gen'!R1060</f>
        <v>1724.8049999999998</v>
      </c>
      <c r="S1060" s="78">
        <f>'2019 PSUI Customer Load'!S1060+'2019 PSUI Customer Gen'!S1060</f>
        <v>1662.5250000000001</v>
      </c>
      <c r="T1060" s="78">
        <f>'2019 PSUI Customer Load'!T1060+'2019 PSUI Customer Gen'!T1060</f>
        <v>1603.123</v>
      </c>
      <c r="U1060" s="78">
        <f>'2019 PSUI Customer Load'!U1060+'2019 PSUI Customer Gen'!U1060</f>
        <v>1573.818</v>
      </c>
      <c r="V1060" s="78">
        <f>'2019 PSUI Customer Load'!V1060+'2019 PSUI Customer Gen'!V1060</f>
        <v>1564.1190000000001</v>
      </c>
      <c r="W1060" s="78">
        <f>'2019 PSUI Customer Load'!W1060+'2019 PSUI Customer Gen'!W1060</f>
        <v>1565.2040000000002</v>
      </c>
      <c r="X1060" s="78">
        <f>'2019 PSUI Customer Load'!X1060+'2019 PSUI Customer Gen'!X1060</f>
        <v>1542.817</v>
      </c>
      <c r="Y1060" s="78">
        <f>'2019 PSUI Customer Load'!Y1060+'2019 PSUI Customer Gen'!Y1060</f>
        <v>1500.712</v>
      </c>
      <c r="Z1060" s="78">
        <f>'2019 PSUI Customer Load'!Z1060+'2019 PSUI Customer Gen'!Z1060</f>
        <v>1476.2950000000001</v>
      </c>
      <c r="AA1060" s="86">
        <f t="shared" si="221"/>
        <v>1857.635</v>
      </c>
      <c r="AB1060" s="77">
        <f t="shared" si="222"/>
        <v>2023</v>
      </c>
      <c r="AC1060" s="76">
        <f t="shared" si="223"/>
        <v>9</v>
      </c>
      <c r="AD1060" s="76" t="str">
        <f t="shared" si="224"/>
        <v/>
      </c>
      <c r="AE1060" s="76" t="str">
        <f t="shared" si="225"/>
        <v/>
      </c>
      <c r="AF1060" s="74">
        <f t="shared" si="226"/>
        <v>1857.635</v>
      </c>
      <c r="AG1060" s="75" t="str">
        <f t="shared" si="227"/>
        <v>14:00</v>
      </c>
      <c r="AH1060" s="74">
        <f t="shared" si="228"/>
        <v>39787.326999999997</v>
      </c>
      <c r="AI1060" s="73" t="str">
        <f t="shared" si="229"/>
        <v/>
      </c>
      <c r="AJ1060" s="73" t="str">
        <f t="shared" si="230"/>
        <v/>
      </c>
      <c r="AK1060" s="73" t="str">
        <f t="shared" si="231"/>
        <v/>
      </c>
      <c r="AL1060" s="72" t="str">
        <f t="shared" si="232"/>
        <v/>
      </c>
      <c r="AM1060" s="71" t="str">
        <f t="shared" si="233"/>
        <v/>
      </c>
    </row>
    <row r="1061" spans="2:39" ht="12.75" customHeight="1" thickBot="1">
      <c r="B1061" s="79">
        <v>45193</v>
      </c>
      <c r="C1061" s="78">
        <f>'2019 PSUI Customer Load'!C1061+'2019 PSUI Customer Gen'!C1061</f>
        <v>1453.5120000000002</v>
      </c>
      <c r="D1061" s="78">
        <f>'2019 PSUI Customer Load'!D1061+'2019 PSUI Customer Gen'!D1061</f>
        <v>1262.9929999999999</v>
      </c>
      <c r="E1061" s="78">
        <f>'2019 PSUI Customer Load'!E1061+'2019 PSUI Customer Gen'!E1061</f>
        <v>1234.4959999999999</v>
      </c>
      <c r="F1061" s="78">
        <f>'2019 PSUI Customer Load'!F1061+'2019 PSUI Customer Gen'!F1061</f>
        <v>1209.1579999999999</v>
      </c>
      <c r="G1061" s="78">
        <f>'2019 PSUI Customer Load'!G1061+'2019 PSUI Customer Gen'!G1061</f>
        <v>1198.0449999999998</v>
      </c>
      <c r="H1061" s="78">
        <f>'2019 PSUI Customer Load'!H1061+'2019 PSUI Customer Gen'!H1061</f>
        <v>1255.9479999999999</v>
      </c>
      <c r="I1061" s="78">
        <f>'2019 PSUI Customer Load'!I1061+'2019 PSUI Customer Gen'!I1061</f>
        <v>1373.249</v>
      </c>
      <c r="J1061" s="78">
        <f>'2019 PSUI Customer Load'!J1061+'2019 PSUI Customer Gen'!J1061</f>
        <v>1390.3259999999998</v>
      </c>
      <c r="K1061" s="78">
        <f>'2019 PSUI Customer Load'!K1061+'2019 PSUI Customer Gen'!K1061</f>
        <v>1485.3630000000001</v>
      </c>
      <c r="L1061" s="78">
        <f>'2019 PSUI Customer Load'!L1061+'2019 PSUI Customer Gen'!L1061</f>
        <v>1553.8489999999999</v>
      </c>
      <c r="M1061" s="78">
        <f>'2019 PSUI Customer Load'!M1061+'2019 PSUI Customer Gen'!M1061</f>
        <v>1593.9390000000001</v>
      </c>
      <c r="N1061" s="78">
        <f>'2019 PSUI Customer Load'!N1061+'2019 PSUI Customer Gen'!N1061</f>
        <v>1594.3239999999998</v>
      </c>
      <c r="O1061" s="78">
        <f>'2019 PSUI Customer Load'!O1061+'2019 PSUI Customer Gen'!O1061</f>
        <v>1584.9590000000001</v>
      </c>
      <c r="P1061" s="78">
        <f>'2019 PSUI Customer Load'!P1061+'2019 PSUI Customer Gen'!P1061</f>
        <v>1576.8579999999999</v>
      </c>
      <c r="Q1061" s="78">
        <f>'2019 PSUI Customer Load'!Q1061+'2019 PSUI Customer Gen'!Q1061</f>
        <v>1579.5130000000001</v>
      </c>
      <c r="R1061" s="78">
        <f>'2019 PSUI Customer Load'!R1061+'2019 PSUI Customer Gen'!R1061</f>
        <v>1554.5830000000001</v>
      </c>
      <c r="S1061" s="78">
        <f>'2019 PSUI Customer Load'!S1061+'2019 PSUI Customer Gen'!S1061</f>
        <v>1494.5840000000001</v>
      </c>
      <c r="T1061" s="78">
        <f>'2019 PSUI Customer Load'!T1061+'2019 PSUI Customer Gen'!T1061</f>
        <v>1468.4860000000001</v>
      </c>
      <c r="U1061" s="78">
        <f>'2019 PSUI Customer Load'!U1061+'2019 PSUI Customer Gen'!U1061</f>
        <v>1498.8039999999999</v>
      </c>
      <c r="V1061" s="78">
        <f>'2019 PSUI Customer Load'!V1061+'2019 PSUI Customer Gen'!V1061</f>
        <v>1468.777</v>
      </c>
      <c r="W1061" s="78">
        <f>'2019 PSUI Customer Load'!W1061+'2019 PSUI Customer Gen'!W1061</f>
        <v>1464.752</v>
      </c>
      <c r="X1061" s="78">
        <f>'2019 PSUI Customer Load'!X1061+'2019 PSUI Customer Gen'!X1061</f>
        <v>1443.4669999999999</v>
      </c>
      <c r="Y1061" s="78">
        <f>'2019 PSUI Customer Load'!Y1061+'2019 PSUI Customer Gen'!Y1061</f>
        <v>1454.559</v>
      </c>
      <c r="Z1061" s="78">
        <f>'2019 PSUI Customer Load'!Z1061+'2019 PSUI Customer Gen'!Z1061</f>
        <v>1453.1990000000001</v>
      </c>
      <c r="AA1061" s="86">
        <f t="shared" si="221"/>
        <v>1594.3239999999998</v>
      </c>
      <c r="AB1061" s="77">
        <f t="shared" si="222"/>
        <v>2023</v>
      </c>
      <c r="AC1061" s="76">
        <f t="shared" si="223"/>
        <v>9</v>
      </c>
      <c r="AD1061" s="76" t="str">
        <f t="shared" si="224"/>
        <v/>
      </c>
      <c r="AE1061" s="76" t="str">
        <f t="shared" si="225"/>
        <v/>
      </c>
      <c r="AF1061" s="74">
        <f t="shared" si="226"/>
        <v>1594.3239999999998</v>
      </c>
      <c r="AG1061" s="75" t="str">
        <f t="shared" si="227"/>
        <v>12:00</v>
      </c>
      <c r="AH1061" s="74">
        <f t="shared" si="228"/>
        <v>36242.066999999995</v>
      </c>
      <c r="AI1061" s="73" t="str">
        <f t="shared" si="229"/>
        <v/>
      </c>
      <c r="AJ1061" s="73" t="str">
        <f t="shared" si="230"/>
        <v/>
      </c>
      <c r="AK1061" s="73" t="str">
        <f t="shared" si="231"/>
        <v/>
      </c>
      <c r="AL1061" s="72" t="str">
        <f t="shared" si="232"/>
        <v/>
      </c>
      <c r="AM1061" s="71" t="str">
        <f t="shared" si="233"/>
        <v/>
      </c>
    </row>
    <row r="1062" spans="2:39" ht="12.75" customHeight="1" thickBot="1">
      <c r="B1062" s="79">
        <v>45194</v>
      </c>
      <c r="C1062" s="78">
        <f>'2019 PSUI Customer Load'!C1062+'2019 PSUI Customer Gen'!C1062</f>
        <v>1454.057</v>
      </c>
      <c r="D1062" s="78">
        <f>'2019 PSUI Customer Load'!D1062+'2019 PSUI Customer Gen'!D1062</f>
        <v>1443.4470000000001</v>
      </c>
      <c r="E1062" s="78">
        <f>'2019 PSUI Customer Load'!E1062+'2019 PSUI Customer Gen'!E1062</f>
        <v>1386.883</v>
      </c>
      <c r="F1062" s="78">
        <f>'2019 PSUI Customer Load'!F1062+'2019 PSUI Customer Gen'!F1062</f>
        <v>1381.8319999999999</v>
      </c>
      <c r="G1062" s="78">
        <f>'2019 PSUI Customer Load'!G1062+'2019 PSUI Customer Gen'!G1062</f>
        <v>1423.922</v>
      </c>
      <c r="H1062" s="78">
        <f>'2019 PSUI Customer Load'!H1062+'2019 PSUI Customer Gen'!H1062</f>
        <v>1463.336</v>
      </c>
      <c r="I1062" s="78">
        <f>'2019 PSUI Customer Load'!I1062+'2019 PSUI Customer Gen'!I1062</f>
        <v>1541.3030000000001</v>
      </c>
      <c r="J1062" s="78">
        <f>'2019 PSUI Customer Load'!J1062+'2019 PSUI Customer Gen'!J1062</f>
        <v>1592.3670000000002</v>
      </c>
      <c r="K1062" s="78">
        <f>'2019 PSUI Customer Load'!K1062+'2019 PSUI Customer Gen'!K1062</f>
        <v>1644.627</v>
      </c>
      <c r="L1062" s="78">
        <f>'2019 PSUI Customer Load'!L1062+'2019 PSUI Customer Gen'!L1062</f>
        <v>1760.2280000000001</v>
      </c>
      <c r="M1062" s="78">
        <f>'2019 PSUI Customer Load'!M1062+'2019 PSUI Customer Gen'!M1062</f>
        <v>1918.345</v>
      </c>
      <c r="N1062" s="78">
        <f>'2019 PSUI Customer Load'!N1062+'2019 PSUI Customer Gen'!N1062</f>
        <v>1860.3009999999999</v>
      </c>
      <c r="O1062" s="78">
        <f>'2019 PSUI Customer Load'!O1062+'2019 PSUI Customer Gen'!O1062</f>
        <v>1834.15</v>
      </c>
      <c r="P1062" s="78">
        <f>'2019 PSUI Customer Load'!P1062+'2019 PSUI Customer Gen'!P1062</f>
        <v>1974.9159999999999</v>
      </c>
      <c r="Q1062" s="78">
        <f>'2019 PSUI Customer Load'!Q1062+'2019 PSUI Customer Gen'!Q1062</f>
        <v>1851.489</v>
      </c>
      <c r="R1062" s="78">
        <f>'2019 PSUI Customer Load'!R1062+'2019 PSUI Customer Gen'!R1062</f>
        <v>1802.3509999999999</v>
      </c>
      <c r="S1062" s="78">
        <f>'2019 PSUI Customer Load'!S1062+'2019 PSUI Customer Gen'!S1062</f>
        <v>1730.7649999999999</v>
      </c>
      <c r="T1062" s="78">
        <f>'2019 PSUI Customer Load'!T1062+'2019 PSUI Customer Gen'!T1062</f>
        <v>1626.182</v>
      </c>
      <c r="U1062" s="78">
        <f>'2019 PSUI Customer Load'!U1062+'2019 PSUI Customer Gen'!U1062</f>
        <v>1616.4850000000001</v>
      </c>
      <c r="V1062" s="78">
        <f>'2019 PSUI Customer Load'!V1062+'2019 PSUI Customer Gen'!V1062</f>
        <v>1616.52</v>
      </c>
      <c r="W1062" s="78">
        <f>'2019 PSUI Customer Load'!W1062+'2019 PSUI Customer Gen'!W1062</f>
        <v>1639.2860000000001</v>
      </c>
      <c r="X1062" s="78">
        <f>'2019 PSUI Customer Load'!X1062+'2019 PSUI Customer Gen'!X1062</f>
        <v>1638.6509999999998</v>
      </c>
      <c r="Y1062" s="78">
        <f>'2019 PSUI Customer Load'!Y1062+'2019 PSUI Customer Gen'!Y1062</f>
        <v>1581.71</v>
      </c>
      <c r="Z1062" s="78">
        <f>'2019 PSUI Customer Load'!Z1062+'2019 PSUI Customer Gen'!Z1062</f>
        <v>1551.6329999999998</v>
      </c>
      <c r="AA1062" s="86">
        <f t="shared" si="221"/>
        <v>1974.9159999999999</v>
      </c>
      <c r="AB1062" s="77">
        <f t="shared" si="222"/>
        <v>2023</v>
      </c>
      <c r="AC1062" s="76">
        <f t="shared" si="223"/>
        <v>9</v>
      </c>
      <c r="AD1062" s="76" t="str">
        <f t="shared" si="224"/>
        <v/>
      </c>
      <c r="AE1062" s="76" t="str">
        <f t="shared" si="225"/>
        <v/>
      </c>
      <c r="AF1062" s="74">
        <f t="shared" si="226"/>
        <v>1974.9159999999999</v>
      </c>
      <c r="AG1062" s="75" t="str">
        <f t="shared" si="227"/>
        <v>14:00</v>
      </c>
      <c r="AH1062" s="74">
        <f t="shared" si="228"/>
        <v>41309.701999999997</v>
      </c>
      <c r="AI1062" s="73" t="str">
        <f t="shared" si="229"/>
        <v/>
      </c>
      <c r="AJ1062" s="73" t="str">
        <f t="shared" si="230"/>
        <v/>
      </c>
      <c r="AK1062" s="73" t="str">
        <f t="shared" si="231"/>
        <v/>
      </c>
      <c r="AL1062" s="72" t="str">
        <f t="shared" si="232"/>
        <v/>
      </c>
      <c r="AM1062" s="71" t="str">
        <f t="shared" si="233"/>
        <v/>
      </c>
    </row>
    <row r="1063" spans="2:39" ht="12.75" customHeight="1" thickBot="1">
      <c r="B1063" s="79">
        <v>45195</v>
      </c>
      <c r="C1063" s="78">
        <f>'2019 PSUI Customer Load'!C1063+'2019 PSUI Customer Gen'!C1063</f>
        <v>1526.9749999999999</v>
      </c>
      <c r="D1063" s="78">
        <f>'2019 PSUI Customer Load'!D1063+'2019 PSUI Customer Gen'!D1063</f>
        <v>1504.9059999999999</v>
      </c>
      <c r="E1063" s="78">
        <f>'2019 PSUI Customer Load'!E1063+'2019 PSUI Customer Gen'!E1063</f>
        <v>1457.989</v>
      </c>
      <c r="F1063" s="78">
        <f>'2019 PSUI Customer Load'!F1063+'2019 PSUI Customer Gen'!F1063</f>
        <v>1470.152</v>
      </c>
      <c r="G1063" s="78">
        <f>'2019 PSUI Customer Load'!G1063+'2019 PSUI Customer Gen'!G1063</f>
        <v>1509.3219999999999</v>
      </c>
      <c r="H1063" s="78">
        <f>'2019 PSUI Customer Load'!H1063+'2019 PSUI Customer Gen'!H1063</f>
        <v>1541.825</v>
      </c>
      <c r="I1063" s="78">
        <f>'2019 PSUI Customer Load'!I1063+'2019 PSUI Customer Gen'!I1063</f>
        <v>1608.204</v>
      </c>
      <c r="J1063" s="78">
        <f>'2019 PSUI Customer Load'!J1063+'2019 PSUI Customer Gen'!J1063</f>
        <v>1654.636</v>
      </c>
      <c r="K1063" s="78">
        <f>'2019 PSUI Customer Load'!K1063+'2019 PSUI Customer Gen'!K1063</f>
        <v>1669.5239999999999</v>
      </c>
      <c r="L1063" s="78">
        <f>'2019 PSUI Customer Load'!L1063+'2019 PSUI Customer Gen'!L1063</f>
        <v>1737.4660000000001</v>
      </c>
      <c r="M1063" s="78">
        <f>'2019 PSUI Customer Load'!M1063+'2019 PSUI Customer Gen'!M1063</f>
        <v>1793.9069999999999</v>
      </c>
      <c r="N1063" s="78">
        <f>'2019 PSUI Customer Load'!N1063+'2019 PSUI Customer Gen'!N1063</f>
        <v>1801.8890000000001</v>
      </c>
      <c r="O1063" s="78">
        <f>'2019 PSUI Customer Load'!O1063+'2019 PSUI Customer Gen'!O1063</f>
        <v>1792.6480000000001</v>
      </c>
      <c r="P1063" s="78">
        <f>'2019 PSUI Customer Load'!P1063+'2019 PSUI Customer Gen'!P1063</f>
        <v>1792.1660000000002</v>
      </c>
      <c r="Q1063" s="78">
        <f>'2019 PSUI Customer Load'!Q1063+'2019 PSUI Customer Gen'!Q1063</f>
        <v>1778.7150000000001</v>
      </c>
      <c r="R1063" s="78">
        <f>'2019 PSUI Customer Load'!R1063+'2019 PSUI Customer Gen'!R1063</f>
        <v>1690.018</v>
      </c>
      <c r="S1063" s="78">
        <f>'2019 PSUI Customer Load'!S1063+'2019 PSUI Customer Gen'!S1063</f>
        <v>1620.962</v>
      </c>
      <c r="T1063" s="78">
        <f>'2019 PSUI Customer Load'!T1063+'2019 PSUI Customer Gen'!T1063</f>
        <v>1550.8430000000001</v>
      </c>
      <c r="U1063" s="78">
        <f>'2019 PSUI Customer Load'!U1063+'2019 PSUI Customer Gen'!U1063</f>
        <v>1542.3009999999999</v>
      </c>
      <c r="V1063" s="78">
        <f>'2019 PSUI Customer Load'!V1063+'2019 PSUI Customer Gen'!V1063</f>
        <v>1518.951</v>
      </c>
      <c r="W1063" s="78">
        <f>'2019 PSUI Customer Load'!W1063+'2019 PSUI Customer Gen'!W1063</f>
        <v>1501.5119999999999</v>
      </c>
      <c r="X1063" s="78">
        <f>'2019 PSUI Customer Load'!X1063+'2019 PSUI Customer Gen'!X1063</f>
        <v>1504.4189999999999</v>
      </c>
      <c r="Y1063" s="78">
        <f>'2019 PSUI Customer Load'!Y1063+'2019 PSUI Customer Gen'!Y1063</f>
        <v>1474.1089999999999</v>
      </c>
      <c r="Z1063" s="78">
        <f>'2019 PSUI Customer Load'!Z1063+'2019 PSUI Customer Gen'!Z1063</f>
        <v>1465.087</v>
      </c>
      <c r="AA1063" s="86">
        <f t="shared" si="221"/>
        <v>1801.8890000000001</v>
      </c>
      <c r="AB1063" s="77">
        <f t="shared" si="222"/>
        <v>2023</v>
      </c>
      <c r="AC1063" s="76">
        <f t="shared" si="223"/>
        <v>9</v>
      </c>
      <c r="AD1063" s="76" t="str">
        <f t="shared" si="224"/>
        <v/>
      </c>
      <c r="AE1063" s="76" t="str">
        <f t="shared" si="225"/>
        <v/>
      </c>
      <c r="AF1063" s="74">
        <f t="shared" si="226"/>
        <v>1801.8890000000001</v>
      </c>
      <c r="AG1063" s="75" t="str">
        <f t="shared" si="227"/>
        <v>12:00</v>
      </c>
      <c r="AH1063" s="74">
        <f t="shared" si="228"/>
        <v>40310.415000000001</v>
      </c>
      <c r="AI1063" s="73" t="str">
        <f t="shared" si="229"/>
        <v/>
      </c>
      <c r="AJ1063" s="73" t="str">
        <f t="shared" si="230"/>
        <v/>
      </c>
      <c r="AK1063" s="73" t="str">
        <f t="shared" si="231"/>
        <v/>
      </c>
      <c r="AL1063" s="72" t="str">
        <f t="shared" si="232"/>
        <v/>
      </c>
      <c r="AM1063" s="71" t="str">
        <f t="shared" si="233"/>
        <v/>
      </c>
    </row>
    <row r="1064" spans="2:39" ht="12.75" customHeight="1" thickBot="1">
      <c r="B1064" s="79">
        <v>45196</v>
      </c>
      <c r="C1064" s="78">
        <f>'2019 PSUI Customer Load'!C1064+'2019 PSUI Customer Gen'!C1064</f>
        <v>1439.4829999999999</v>
      </c>
      <c r="D1064" s="78">
        <f>'2019 PSUI Customer Load'!D1064+'2019 PSUI Customer Gen'!D1064</f>
        <v>1427.6130000000001</v>
      </c>
      <c r="E1064" s="78">
        <f>'2019 PSUI Customer Load'!E1064+'2019 PSUI Customer Gen'!E1064</f>
        <v>1414.0060000000001</v>
      </c>
      <c r="F1064" s="78">
        <f>'2019 PSUI Customer Load'!F1064+'2019 PSUI Customer Gen'!F1064</f>
        <v>1423.047</v>
      </c>
      <c r="G1064" s="78">
        <f>'2019 PSUI Customer Load'!G1064+'2019 PSUI Customer Gen'!G1064</f>
        <v>1474.0740000000001</v>
      </c>
      <c r="H1064" s="78">
        <f>'2019 PSUI Customer Load'!H1064+'2019 PSUI Customer Gen'!H1064</f>
        <v>1517.2329999999999</v>
      </c>
      <c r="I1064" s="78">
        <f>'2019 PSUI Customer Load'!I1064+'2019 PSUI Customer Gen'!I1064</f>
        <v>1506.3810000000001</v>
      </c>
      <c r="J1064" s="78">
        <f>'2019 PSUI Customer Load'!J1064+'2019 PSUI Customer Gen'!J1064</f>
        <v>1478.5830000000001</v>
      </c>
      <c r="K1064" s="78">
        <f>'2019 PSUI Customer Load'!K1064+'2019 PSUI Customer Gen'!K1064</f>
        <v>1543.202</v>
      </c>
      <c r="L1064" s="78">
        <f>'2019 PSUI Customer Load'!L1064+'2019 PSUI Customer Gen'!L1064</f>
        <v>1725.7890000000002</v>
      </c>
      <c r="M1064" s="78">
        <f>'2019 PSUI Customer Load'!M1064+'2019 PSUI Customer Gen'!M1064</f>
        <v>1805.1950000000002</v>
      </c>
      <c r="N1064" s="78">
        <f>'2019 PSUI Customer Load'!N1064+'2019 PSUI Customer Gen'!N1064</f>
        <v>1829.693</v>
      </c>
      <c r="O1064" s="78">
        <f>'2019 PSUI Customer Load'!O1064+'2019 PSUI Customer Gen'!O1064</f>
        <v>1787.991</v>
      </c>
      <c r="P1064" s="78">
        <f>'2019 PSUI Customer Load'!P1064+'2019 PSUI Customer Gen'!P1064</f>
        <v>1801.2759999999998</v>
      </c>
      <c r="Q1064" s="78">
        <f>'2019 PSUI Customer Load'!Q1064+'2019 PSUI Customer Gen'!Q1064</f>
        <v>1779.9580000000001</v>
      </c>
      <c r="R1064" s="78">
        <f>'2019 PSUI Customer Load'!R1064+'2019 PSUI Customer Gen'!R1064</f>
        <v>1733.6870000000001</v>
      </c>
      <c r="S1064" s="78">
        <f>'2019 PSUI Customer Load'!S1064+'2019 PSUI Customer Gen'!S1064</f>
        <v>1659.3629999999998</v>
      </c>
      <c r="T1064" s="78">
        <f>'2019 PSUI Customer Load'!T1064+'2019 PSUI Customer Gen'!T1064</f>
        <v>1553.6010000000001</v>
      </c>
      <c r="U1064" s="78">
        <f>'2019 PSUI Customer Load'!U1064+'2019 PSUI Customer Gen'!U1064</f>
        <v>1498.7449999999999</v>
      </c>
      <c r="V1064" s="78">
        <f>'2019 PSUI Customer Load'!V1064+'2019 PSUI Customer Gen'!V1064</f>
        <v>1470.896</v>
      </c>
      <c r="W1064" s="78">
        <f>'2019 PSUI Customer Load'!W1064+'2019 PSUI Customer Gen'!W1064</f>
        <v>1450.425</v>
      </c>
      <c r="X1064" s="78">
        <f>'2019 PSUI Customer Load'!X1064+'2019 PSUI Customer Gen'!X1064</f>
        <v>1450.5369999999998</v>
      </c>
      <c r="Y1064" s="78">
        <f>'2019 PSUI Customer Load'!Y1064+'2019 PSUI Customer Gen'!Y1064</f>
        <v>1409.6779999999999</v>
      </c>
      <c r="Z1064" s="78">
        <f>'2019 PSUI Customer Load'!Z1064+'2019 PSUI Customer Gen'!Z1064</f>
        <v>1426.124</v>
      </c>
      <c r="AA1064" s="86">
        <f t="shared" si="221"/>
        <v>1829.693</v>
      </c>
      <c r="AB1064" s="77">
        <f t="shared" si="222"/>
        <v>2023</v>
      </c>
      <c r="AC1064" s="76">
        <f t="shared" si="223"/>
        <v>9</v>
      </c>
      <c r="AD1064" s="76" t="str">
        <f t="shared" si="224"/>
        <v/>
      </c>
      <c r="AE1064" s="76" t="str">
        <f t="shared" si="225"/>
        <v/>
      </c>
      <c r="AF1064" s="74">
        <f t="shared" si="226"/>
        <v>1829.693</v>
      </c>
      <c r="AG1064" s="75" t="str">
        <f t="shared" si="227"/>
        <v>12:00</v>
      </c>
      <c r="AH1064" s="74">
        <f t="shared" si="228"/>
        <v>39436.273000000001</v>
      </c>
      <c r="AI1064" s="73" t="str">
        <f t="shared" si="229"/>
        <v/>
      </c>
      <c r="AJ1064" s="73" t="str">
        <f t="shared" si="230"/>
        <v/>
      </c>
      <c r="AK1064" s="73" t="str">
        <f t="shared" si="231"/>
        <v/>
      </c>
      <c r="AL1064" s="72" t="str">
        <f t="shared" si="232"/>
        <v/>
      </c>
      <c r="AM1064" s="71" t="str">
        <f t="shared" si="233"/>
        <v/>
      </c>
    </row>
    <row r="1065" spans="2:39" ht="12.75" customHeight="1" thickBot="1">
      <c r="B1065" s="79">
        <v>45197</v>
      </c>
      <c r="C1065" s="78">
        <f>'2019 PSUI Customer Load'!C1065+'2019 PSUI Customer Gen'!C1065</f>
        <v>1416.24</v>
      </c>
      <c r="D1065" s="78">
        <f>'2019 PSUI Customer Load'!D1065+'2019 PSUI Customer Gen'!D1065</f>
        <v>1387.9360000000001</v>
      </c>
      <c r="E1065" s="78">
        <f>'2019 PSUI Customer Load'!E1065+'2019 PSUI Customer Gen'!E1065</f>
        <v>1386.0839999999998</v>
      </c>
      <c r="F1065" s="78">
        <f>'2019 PSUI Customer Load'!F1065+'2019 PSUI Customer Gen'!F1065</f>
        <v>1248.5419999999999</v>
      </c>
      <c r="G1065" s="78">
        <f>'2019 PSUI Customer Load'!G1065+'2019 PSUI Customer Gen'!G1065</f>
        <v>1289.7630000000001</v>
      </c>
      <c r="H1065" s="78">
        <f>'2019 PSUI Customer Load'!H1065+'2019 PSUI Customer Gen'!H1065</f>
        <v>1341.0509999999999</v>
      </c>
      <c r="I1065" s="78">
        <f>'2019 PSUI Customer Load'!I1065+'2019 PSUI Customer Gen'!I1065</f>
        <v>1402.0529999999999</v>
      </c>
      <c r="J1065" s="78">
        <f>'2019 PSUI Customer Load'!J1065+'2019 PSUI Customer Gen'!J1065</f>
        <v>1424.1589999999999</v>
      </c>
      <c r="K1065" s="78">
        <f>'2019 PSUI Customer Load'!K1065+'2019 PSUI Customer Gen'!K1065</f>
        <v>1524.559</v>
      </c>
      <c r="L1065" s="78">
        <f>'2019 PSUI Customer Load'!L1065+'2019 PSUI Customer Gen'!L1065</f>
        <v>1664.9110000000001</v>
      </c>
      <c r="M1065" s="78">
        <f>'2019 PSUI Customer Load'!M1065+'2019 PSUI Customer Gen'!M1065</f>
        <v>1706.519</v>
      </c>
      <c r="N1065" s="78">
        <f>'2019 PSUI Customer Load'!N1065+'2019 PSUI Customer Gen'!N1065</f>
        <v>1689.69</v>
      </c>
      <c r="O1065" s="78">
        <f>'2019 PSUI Customer Load'!O1065+'2019 PSUI Customer Gen'!O1065</f>
        <v>1738.133</v>
      </c>
      <c r="P1065" s="78">
        <f>'2019 PSUI Customer Load'!P1065+'2019 PSUI Customer Gen'!P1065</f>
        <v>1761.46</v>
      </c>
      <c r="Q1065" s="78">
        <f>'2019 PSUI Customer Load'!Q1065+'2019 PSUI Customer Gen'!Q1065</f>
        <v>1764.4089999999999</v>
      </c>
      <c r="R1065" s="78">
        <f>'2019 PSUI Customer Load'!R1065+'2019 PSUI Customer Gen'!R1065</f>
        <v>1695.7179999999998</v>
      </c>
      <c r="S1065" s="78">
        <f>'2019 PSUI Customer Load'!S1065+'2019 PSUI Customer Gen'!S1065</f>
        <v>1584.58</v>
      </c>
      <c r="T1065" s="78">
        <f>'2019 PSUI Customer Load'!T1065+'2019 PSUI Customer Gen'!T1065</f>
        <v>1509.8979999999999</v>
      </c>
      <c r="U1065" s="78">
        <f>'2019 PSUI Customer Load'!U1065+'2019 PSUI Customer Gen'!U1065</f>
        <v>1484.3400000000001</v>
      </c>
      <c r="V1065" s="78">
        <f>'2019 PSUI Customer Load'!V1065+'2019 PSUI Customer Gen'!V1065</f>
        <v>1501.557</v>
      </c>
      <c r="W1065" s="78">
        <f>'2019 PSUI Customer Load'!W1065+'2019 PSUI Customer Gen'!W1065</f>
        <v>1407.2939999999999</v>
      </c>
      <c r="X1065" s="78">
        <f>'2019 PSUI Customer Load'!X1065+'2019 PSUI Customer Gen'!X1065</f>
        <v>1351.133</v>
      </c>
      <c r="Y1065" s="78">
        <f>'2019 PSUI Customer Load'!Y1065+'2019 PSUI Customer Gen'!Y1065</f>
        <v>1302.7750000000001</v>
      </c>
      <c r="Z1065" s="78">
        <f>'2019 PSUI Customer Load'!Z1065+'2019 PSUI Customer Gen'!Z1065</f>
        <v>1324.7930000000001</v>
      </c>
      <c r="AA1065" s="86">
        <f t="shared" si="221"/>
        <v>1764.4089999999999</v>
      </c>
      <c r="AB1065" s="77">
        <f t="shared" si="222"/>
        <v>2023</v>
      </c>
      <c r="AC1065" s="76">
        <f t="shared" si="223"/>
        <v>9</v>
      </c>
      <c r="AD1065" s="76" t="str">
        <f t="shared" si="224"/>
        <v/>
      </c>
      <c r="AE1065" s="76" t="str">
        <f t="shared" si="225"/>
        <v/>
      </c>
      <c r="AF1065" s="74">
        <f t="shared" si="226"/>
        <v>1764.4089999999999</v>
      </c>
      <c r="AG1065" s="75" t="str">
        <f t="shared" si="227"/>
        <v>15:00</v>
      </c>
      <c r="AH1065" s="74">
        <f t="shared" si="228"/>
        <v>37672.006000000001</v>
      </c>
      <c r="AI1065" s="73" t="str">
        <f t="shared" si="229"/>
        <v/>
      </c>
      <c r="AJ1065" s="73" t="str">
        <f t="shared" si="230"/>
        <v/>
      </c>
      <c r="AK1065" s="73" t="str">
        <f t="shared" si="231"/>
        <v/>
      </c>
      <c r="AL1065" s="72" t="str">
        <f t="shared" si="232"/>
        <v/>
      </c>
      <c r="AM1065" s="71" t="str">
        <f t="shared" si="233"/>
        <v/>
      </c>
    </row>
    <row r="1066" spans="2:39" ht="12.75" customHeight="1" thickBot="1">
      <c r="B1066" s="79">
        <v>45198</v>
      </c>
      <c r="C1066" s="78">
        <f>'2019 PSUI Customer Load'!C1066+'2019 PSUI Customer Gen'!C1066</f>
        <v>1467.3209999999999</v>
      </c>
      <c r="D1066" s="78">
        <f>'2019 PSUI Customer Load'!D1066+'2019 PSUI Customer Gen'!D1066</f>
        <v>1420.607</v>
      </c>
      <c r="E1066" s="78">
        <f>'2019 PSUI Customer Load'!E1066+'2019 PSUI Customer Gen'!E1066</f>
        <v>1440.444</v>
      </c>
      <c r="F1066" s="78">
        <f>'2019 PSUI Customer Load'!F1066+'2019 PSUI Customer Gen'!F1066</f>
        <v>1437.5230000000001</v>
      </c>
      <c r="G1066" s="78">
        <f>'2019 PSUI Customer Load'!G1066+'2019 PSUI Customer Gen'!G1066</f>
        <v>1492.9939999999999</v>
      </c>
      <c r="H1066" s="78">
        <f>'2019 PSUI Customer Load'!H1066+'2019 PSUI Customer Gen'!H1066</f>
        <v>1536.0300000000002</v>
      </c>
      <c r="I1066" s="78">
        <f>'2019 PSUI Customer Load'!I1066+'2019 PSUI Customer Gen'!I1066</f>
        <v>1476.027</v>
      </c>
      <c r="J1066" s="78">
        <f>'2019 PSUI Customer Load'!J1066+'2019 PSUI Customer Gen'!J1066</f>
        <v>1589.981</v>
      </c>
      <c r="K1066" s="78">
        <f>'2019 PSUI Customer Load'!K1066+'2019 PSUI Customer Gen'!K1066</f>
        <v>1749.9189999999999</v>
      </c>
      <c r="L1066" s="78">
        <f>'2019 PSUI Customer Load'!L1066+'2019 PSUI Customer Gen'!L1066</f>
        <v>1851.998</v>
      </c>
      <c r="M1066" s="78">
        <f>'2019 PSUI Customer Load'!M1066+'2019 PSUI Customer Gen'!M1066</f>
        <v>1853.0819999999999</v>
      </c>
      <c r="N1066" s="78">
        <f>'2019 PSUI Customer Load'!N1066+'2019 PSUI Customer Gen'!N1066</f>
        <v>1846.105</v>
      </c>
      <c r="O1066" s="78">
        <f>'2019 PSUI Customer Load'!O1066+'2019 PSUI Customer Gen'!O1066</f>
        <v>1865.8409999999999</v>
      </c>
      <c r="P1066" s="78">
        <f>'2019 PSUI Customer Load'!P1066+'2019 PSUI Customer Gen'!P1066</f>
        <v>1881.893</v>
      </c>
      <c r="Q1066" s="78">
        <f>'2019 PSUI Customer Load'!Q1066+'2019 PSUI Customer Gen'!Q1066</f>
        <v>1869.01</v>
      </c>
      <c r="R1066" s="78">
        <f>'2019 PSUI Customer Load'!R1066+'2019 PSUI Customer Gen'!R1066</f>
        <v>1878.4269999999999</v>
      </c>
      <c r="S1066" s="78">
        <f>'2019 PSUI Customer Load'!S1066+'2019 PSUI Customer Gen'!S1066</f>
        <v>1776.9349999999999</v>
      </c>
      <c r="T1066" s="78">
        <f>'2019 PSUI Customer Load'!T1066+'2019 PSUI Customer Gen'!T1066</f>
        <v>1710.7359999999999</v>
      </c>
      <c r="U1066" s="78">
        <f>'2019 PSUI Customer Load'!U1066+'2019 PSUI Customer Gen'!U1066</f>
        <v>1668.2240000000002</v>
      </c>
      <c r="V1066" s="78">
        <f>'2019 PSUI Customer Load'!V1066+'2019 PSUI Customer Gen'!V1066</f>
        <v>1602.5509999999999</v>
      </c>
      <c r="W1066" s="78">
        <f>'2019 PSUI Customer Load'!W1066+'2019 PSUI Customer Gen'!W1066</f>
        <v>1528.912</v>
      </c>
      <c r="X1066" s="78">
        <f>'2019 PSUI Customer Load'!X1066+'2019 PSUI Customer Gen'!X1066</f>
        <v>1485.395</v>
      </c>
      <c r="Y1066" s="78">
        <f>'2019 PSUI Customer Load'!Y1066+'2019 PSUI Customer Gen'!Y1066</f>
        <v>1455.4829999999999</v>
      </c>
      <c r="Z1066" s="78">
        <f>'2019 PSUI Customer Load'!Z1066+'2019 PSUI Customer Gen'!Z1066</f>
        <v>1489.509</v>
      </c>
      <c r="AA1066" s="86">
        <f t="shared" si="221"/>
        <v>1881.893</v>
      </c>
      <c r="AB1066" s="77">
        <f t="shared" si="222"/>
        <v>2023</v>
      </c>
      <c r="AC1066" s="76">
        <f t="shared" si="223"/>
        <v>9</v>
      </c>
      <c r="AD1066" s="76" t="str">
        <f t="shared" si="224"/>
        <v/>
      </c>
      <c r="AE1066" s="76" t="str">
        <f t="shared" si="225"/>
        <v/>
      </c>
      <c r="AF1066" s="74">
        <f t="shared" si="226"/>
        <v>1881.893</v>
      </c>
      <c r="AG1066" s="75" t="str">
        <f t="shared" si="227"/>
        <v>14:00</v>
      </c>
      <c r="AH1066" s="74">
        <f t="shared" si="228"/>
        <v>41256.839999999997</v>
      </c>
      <c r="AI1066" s="73" t="str">
        <f t="shared" si="229"/>
        <v/>
      </c>
      <c r="AJ1066" s="73" t="str">
        <f t="shared" si="230"/>
        <v/>
      </c>
      <c r="AK1066" s="73" t="str">
        <f t="shared" si="231"/>
        <v/>
      </c>
      <c r="AL1066" s="72" t="str">
        <f t="shared" si="232"/>
        <v/>
      </c>
      <c r="AM1066" s="71" t="str">
        <f t="shared" si="233"/>
        <v/>
      </c>
    </row>
    <row r="1067" spans="2:39" ht="12.75" customHeight="1" thickBot="1">
      <c r="B1067" s="79">
        <v>45199</v>
      </c>
      <c r="C1067" s="78">
        <f>'2019 PSUI Customer Load'!C1067+'2019 PSUI Customer Gen'!C1067</f>
        <v>1497.4829999999999</v>
      </c>
      <c r="D1067" s="78">
        <f>'2019 PSUI Customer Load'!D1067+'2019 PSUI Customer Gen'!D1067</f>
        <v>1474.5620000000001</v>
      </c>
      <c r="E1067" s="78">
        <f>'2019 PSUI Customer Load'!E1067+'2019 PSUI Customer Gen'!E1067</f>
        <v>1453.433</v>
      </c>
      <c r="F1067" s="78">
        <f>'2019 PSUI Customer Load'!F1067+'2019 PSUI Customer Gen'!F1067</f>
        <v>1430.5079999999998</v>
      </c>
      <c r="G1067" s="78">
        <f>'2019 PSUI Customer Load'!G1067+'2019 PSUI Customer Gen'!G1067</f>
        <v>1376.645</v>
      </c>
      <c r="H1067" s="78">
        <f>'2019 PSUI Customer Load'!H1067+'2019 PSUI Customer Gen'!H1067</f>
        <v>1466.8980000000001</v>
      </c>
      <c r="I1067" s="78">
        <f>'2019 PSUI Customer Load'!I1067+'2019 PSUI Customer Gen'!I1067</f>
        <v>1463.4679999999998</v>
      </c>
      <c r="J1067" s="78">
        <f>'2019 PSUI Customer Load'!J1067+'2019 PSUI Customer Gen'!J1067</f>
        <v>1350.587</v>
      </c>
      <c r="K1067" s="78">
        <f>'2019 PSUI Customer Load'!K1067+'2019 PSUI Customer Gen'!K1067</f>
        <v>1563.943</v>
      </c>
      <c r="L1067" s="78">
        <f>'2019 PSUI Customer Load'!L1067+'2019 PSUI Customer Gen'!L1067</f>
        <v>1747.587</v>
      </c>
      <c r="M1067" s="78">
        <f>'2019 PSUI Customer Load'!M1067+'2019 PSUI Customer Gen'!M1067</f>
        <v>1830.787</v>
      </c>
      <c r="N1067" s="78">
        <f>'2019 PSUI Customer Load'!N1067+'2019 PSUI Customer Gen'!N1067</f>
        <v>1871.6299999999999</v>
      </c>
      <c r="O1067" s="78">
        <f>'2019 PSUI Customer Load'!O1067+'2019 PSUI Customer Gen'!O1067</f>
        <v>1894.4780000000001</v>
      </c>
      <c r="P1067" s="78">
        <f>'2019 PSUI Customer Load'!P1067+'2019 PSUI Customer Gen'!P1067</f>
        <v>1913.7049999999999</v>
      </c>
      <c r="Q1067" s="78">
        <f>'2019 PSUI Customer Load'!Q1067+'2019 PSUI Customer Gen'!Q1067</f>
        <v>1906.4750000000001</v>
      </c>
      <c r="R1067" s="78">
        <f>'2019 PSUI Customer Load'!R1067+'2019 PSUI Customer Gen'!R1067</f>
        <v>1873.4390000000001</v>
      </c>
      <c r="S1067" s="78">
        <f>'2019 PSUI Customer Load'!S1067+'2019 PSUI Customer Gen'!S1067</f>
        <v>1827.931</v>
      </c>
      <c r="T1067" s="78">
        <f>'2019 PSUI Customer Load'!T1067+'2019 PSUI Customer Gen'!T1067</f>
        <v>1798.2380000000001</v>
      </c>
      <c r="U1067" s="78">
        <f>'2019 PSUI Customer Load'!U1067+'2019 PSUI Customer Gen'!U1067</f>
        <v>1782.4719999999998</v>
      </c>
      <c r="V1067" s="78">
        <f>'2019 PSUI Customer Load'!V1067+'2019 PSUI Customer Gen'!V1067</f>
        <v>1732.7139999999999</v>
      </c>
      <c r="W1067" s="78">
        <f>'2019 PSUI Customer Load'!W1067+'2019 PSUI Customer Gen'!W1067</f>
        <v>1703.136</v>
      </c>
      <c r="X1067" s="78">
        <f>'2019 PSUI Customer Load'!X1067+'2019 PSUI Customer Gen'!X1067</f>
        <v>1647.7399999999998</v>
      </c>
      <c r="Y1067" s="78">
        <f>'2019 PSUI Customer Load'!Y1067+'2019 PSUI Customer Gen'!Y1067</f>
        <v>1601.318</v>
      </c>
      <c r="Z1067" s="78">
        <f>'2019 PSUI Customer Load'!Z1067+'2019 PSUI Customer Gen'!Z1067</f>
        <v>1564.355</v>
      </c>
      <c r="AA1067" s="86">
        <f t="shared" si="221"/>
        <v>1913.7049999999999</v>
      </c>
      <c r="AB1067" s="77">
        <f t="shared" si="222"/>
        <v>2023</v>
      </c>
      <c r="AC1067" s="76">
        <f t="shared" si="223"/>
        <v>9</v>
      </c>
      <c r="AD1067" s="76" t="str">
        <f t="shared" si="224"/>
        <v>2023-9</v>
      </c>
      <c r="AE1067" s="76">
        <f t="shared" si="225"/>
        <v>9</v>
      </c>
      <c r="AF1067" s="74">
        <f t="shared" si="226"/>
        <v>1913.7049999999999</v>
      </c>
      <c r="AG1067" s="75" t="str">
        <f t="shared" si="227"/>
        <v>14:00</v>
      </c>
      <c r="AH1067" s="74">
        <f t="shared" si="228"/>
        <v>41687.237000000001</v>
      </c>
      <c r="AI1067" s="73">
        <f t="shared" si="229"/>
        <v>60897.413</v>
      </c>
      <c r="AJ1067" s="73">
        <f t="shared" si="230"/>
        <v>2686.0299999999997</v>
      </c>
      <c r="AK1067" s="73">
        <f t="shared" si="231"/>
        <v>59629.523000000001</v>
      </c>
      <c r="AL1067" s="72">
        <f t="shared" si="232"/>
        <v>45175</v>
      </c>
      <c r="AM1067" s="71" t="str">
        <f t="shared" si="233"/>
        <v>12:00</v>
      </c>
    </row>
    <row r="1068" spans="2:39" ht="12.75" customHeight="1" thickBot="1">
      <c r="B1068" s="79">
        <v>45200</v>
      </c>
      <c r="C1068" s="78">
        <f>'2019 PSUI Customer Load'!C1068+'2019 PSUI Customer Gen'!C1068</f>
        <v>1506.373</v>
      </c>
      <c r="D1068" s="78">
        <f>'2019 PSUI Customer Load'!D1068+'2019 PSUI Customer Gen'!D1068</f>
        <v>1479.56</v>
      </c>
      <c r="E1068" s="78">
        <f>'2019 PSUI Customer Load'!E1068+'2019 PSUI Customer Gen'!E1068</f>
        <v>1446.633</v>
      </c>
      <c r="F1068" s="78">
        <f>'2019 PSUI Customer Load'!F1068+'2019 PSUI Customer Gen'!F1068</f>
        <v>1393.547</v>
      </c>
      <c r="G1068" s="78">
        <f>'2019 PSUI Customer Load'!G1068+'2019 PSUI Customer Gen'!G1068</f>
        <v>1379.895</v>
      </c>
      <c r="H1068" s="78">
        <f>'2019 PSUI Customer Load'!H1068+'2019 PSUI Customer Gen'!H1068</f>
        <v>1465.5309999999999</v>
      </c>
      <c r="I1068" s="78">
        <f>'2019 PSUI Customer Load'!I1068+'2019 PSUI Customer Gen'!I1068</f>
        <v>1508.4</v>
      </c>
      <c r="J1068" s="78">
        <f>'2019 PSUI Customer Load'!J1068+'2019 PSUI Customer Gen'!J1068</f>
        <v>1555.9389999999999</v>
      </c>
      <c r="K1068" s="78">
        <f>'2019 PSUI Customer Load'!K1068+'2019 PSUI Customer Gen'!K1068</f>
        <v>1692.5420000000001</v>
      </c>
      <c r="L1068" s="78">
        <f>'2019 PSUI Customer Load'!L1068+'2019 PSUI Customer Gen'!L1068</f>
        <v>1832.5419999999999</v>
      </c>
      <c r="M1068" s="78">
        <f>'2019 PSUI Customer Load'!M1068+'2019 PSUI Customer Gen'!M1068</f>
        <v>1903.174</v>
      </c>
      <c r="N1068" s="78">
        <f>'2019 PSUI Customer Load'!N1068+'2019 PSUI Customer Gen'!N1068</f>
        <v>1907.433</v>
      </c>
      <c r="O1068" s="78">
        <f>'2019 PSUI Customer Load'!O1068+'2019 PSUI Customer Gen'!O1068</f>
        <v>1923.405</v>
      </c>
      <c r="P1068" s="78">
        <f>'2019 PSUI Customer Load'!P1068+'2019 PSUI Customer Gen'!P1068</f>
        <v>1933.915</v>
      </c>
      <c r="Q1068" s="78">
        <f>'2019 PSUI Customer Load'!Q1068+'2019 PSUI Customer Gen'!Q1068</f>
        <v>1947.3409999999999</v>
      </c>
      <c r="R1068" s="78">
        <f>'2019 PSUI Customer Load'!R1068+'2019 PSUI Customer Gen'!R1068</f>
        <v>1892.201</v>
      </c>
      <c r="S1068" s="78">
        <f>'2019 PSUI Customer Load'!S1068+'2019 PSUI Customer Gen'!S1068</f>
        <v>1821.9250000000002</v>
      </c>
      <c r="T1068" s="78">
        <f>'2019 PSUI Customer Load'!T1068+'2019 PSUI Customer Gen'!T1068</f>
        <v>1835.0319999999999</v>
      </c>
      <c r="U1068" s="78">
        <f>'2019 PSUI Customer Load'!U1068+'2019 PSUI Customer Gen'!U1068</f>
        <v>1814.403</v>
      </c>
      <c r="V1068" s="78">
        <f>'2019 PSUI Customer Load'!V1068+'2019 PSUI Customer Gen'!V1068</f>
        <v>1777.9739999999999</v>
      </c>
      <c r="W1068" s="78">
        <f>'2019 PSUI Customer Load'!W1068+'2019 PSUI Customer Gen'!W1068</f>
        <v>1739.1410000000001</v>
      </c>
      <c r="X1068" s="78">
        <f>'2019 PSUI Customer Load'!X1068+'2019 PSUI Customer Gen'!X1068</f>
        <v>1691.3710000000001</v>
      </c>
      <c r="Y1068" s="78">
        <f>'2019 PSUI Customer Load'!Y1068+'2019 PSUI Customer Gen'!Y1068</f>
        <v>1651.9770000000001</v>
      </c>
      <c r="Z1068" s="78">
        <f>'2019 PSUI Customer Load'!Z1068+'2019 PSUI Customer Gen'!Z1068</f>
        <v>1613.4279999999999</v>
      </c>
      <c r="AA1068" s="86">
        <f t="shared" si="221"/>
        <v>1947.3409999999999</v>
      </c>
      <c r="AB1068" s="77">
        <f t="shared" si="222"/>
        <v>2023</v>
      </c>
      <c r="AC1068" s="76">
        <f t="shared" si="223"/>
        <v>10</v>
      </c>
      <c r="AD1068" s="76" t="str">
        <f t="shared" si="224"/>
        <v/>
      </c>
      <c r="AE1068" s="76" t="str">
        <f t="shared" si="225"/>
        <v/>
      </c>
      <c r="AF1068" s="74">
        <f t="shared" si="226"/>
        <v>1947.3409999999999</v>
      </c>
      <c r="AG1068" s="75" t="str">
        <f t="shared" si="227"/>
        <v>15:00</v>
      </c>
      <c r="AH1068" s="74">
        <f t="shared" si="228"/>
        <v>42661.023000000001</v>
      </c>
      <c r="AI1068" s="73" t="str">
        <f t="shared" si="229"/>
        <v/>
      </c>
      <c r="AJ1068" s="73" t="str">
        <f t="shared" si="230"/>
        <v/>
      </c>
      <c r="AK1068" s="73" t="str">
        <f t="shared" si="231"/>
        <v/>
      </c>
      <c r="AL1068" s="72" t="str">
        <f t="shared" si="232"/>
        <v/>
      </c>
      <c r="AM1068" s="71" t="str">
        <f t="shared" si="233"/>
        <v/>
      </c>
    </row>
    <row r="1069" spans="2:39" ht="12.75" customHeight="1" thickBot="1">
      <c r="B1069" s="79">
        <v>45201</v>
      </c>
      <c r="C1069" s="78">
        <f>'2019 PSUI Customer Load'!C1069+'2019 PSUI Customer Gen'!C1069</f>
        <v>1577.681</v>
      </c>
      <c r="D1069" s="78">
        <f>'2019 PSUI Customer Load'!D1069+'2019 PSUI Customer Gen'!D1069</f>
        <v>1535.424</v>
      </c>
      <c r="E1069" s="78">
        <f>'2019 PSUI Customer Load'!E1069+'2019 PSUI Customer Gen'!E1069</f>
        <v>1508.7570000000001</v>
      </c>
      <c r="F1069" s="78">
        <f>'2019 PSUI Customer Load'!F1069+'2019 PSUI Customer Gen'!F1069</f>
        <v>1512.723</v>
      </c>
      <c r="G1069" s="78">
        <f>'2019 PSUI Customer Load'!G1069+'2019 PSUI Customer Gen'!G1069</f>
        <v>1510.94</v>
      </c>
      <c r="H1069" s="78">
        <f>'2019 PSUI Customer Load'!H1069+'2019 PSUI Customer Gen'!H1069</f>
        <v>1535.848</v>
      </c>
      <c r="I1069" s="78">
        <f>'2019 PSUI Customer Load'!I1069+'2019 PSUI Customer Gen'!I1069</f>
        <v>1606.02</v>
      </c>
      <c r="J1069" s="78">
        <f>'2019 PSUI Customer Load'!J1069+'2019 PSUI Customer Gen'!J1069</f>
        <v>1677.4369999999999</v>
      </c>
      <c r="K1069" s="78">
        <f>'2019 PSUI Customer Load'!K1069+'2019 PSUI Customer Gen'!K1069</f>
        <v>1818.2660000000001</v>
      </c>
      <c r="L1069" s="78">
        <f>'2019 PSUI Customer Load'!L1069+'2019 PSUI Customer Gen'!L1069</f>
        <v>2007.4630000000002</v>
      </c>
      <c r="M1069" s="78">
        <f>'2019 PSUI Customer Load'!M1069+'2019 PSUI Customer Gen'!M1069</f>
        <v>2102.7640000000001</v>
      </c>
      <c r="N1069" s="78">
        <f>'2019 PSUI Customer Load'!N1069+'2019 PSUI Customer Gen'!N1069</f>
        <v>2016.537</v>
      </c>
      <c r="O1069" s="78">
        <f>'2019 PSUI Customer Load'!O1069+'2019 PSUI Customer Gen'!O1069</f>
        <v>2083.66</v>
      </c>
      <c r="P1069" s="78">
        <f>'2019 PSUI Customer Load'!P1069+'2019 PSUI Customer Gen'!P1069</f>
        <v>2102.77</v>
      </c>
      <c r="Q1069" s="78">
        <f>'2019 PSUI Customer Load'!Q1069+'2019 PSUI Customer Gen'!Q1069</f>
        <v>2123.0300000000002</v>
      </c>
      <c r="R1069" s="78">
        <f>'2019 PSUI Customer Load'!R1069+'2019 PSUI Customer Gen'!R1069</f>
        <v>2085.5500000000002</v>
      </c>
      <c r="S1069" s="78">
        <f>'2019 PSUI Customer Load'!S1069+'2019 PSUI Customer Gen'!S1069</f>
        <v>1991.85</v>
      </c>
      <c r="T1069" s="78">
        <f>'2019 PSUI Customer Load'!T1069+'2019 PSUI Customer Gen'!T1069</f>
        <v>1937.78</v>
      </c>
      <c r="U1069" s="78">
        <f>'2019 PSUI Customer Load'!U1069+'2019 PSUI Customer Gen'!U1069</f>
        <v>1917.3</v>
      </c>
      <c r="V1069" s="78">
        <f>'2019 PSUI Customer Load'!V1069+'2019 PSUI Customer Gen'!V1069</f>
        <v>1879.54</v>
      </c>
      <c r="W1069" s="78">
        <f>'2019 PSUI Customer Load'!W1069+'2019 PSUI Customer Gen'!W1069</f>
        <v>1843.98</v>
      </c>
      <c r="X1069" s="78">
        <f>'2019 PSUI Customer Load'!X1069+'2019 PSUI Customer Gen'!X1069</f>
        <v>1806.91</v>
      </c>
      <c r="Y1069" s="78">
        <f>'2019 PSUI Customer Load'!Y1069+'2019 PSUI Customer Gen'!Y1069</f>
        <v>1763.16</v>
      </c>
      <c r="Z1069" s="78">
        <f>'2019 PSUI Customer Load'!Z1069+'2019 PSUI Customer Gen'!Z1069</f>
        <v>1756.55</v>
      </c>
      <c r="AA1069" s="86">
        <f t="shared" si="221"/>
        <v>2123.0300000000002</v>
      </c>
      <c r="AB1069" s="77">
        <f t="shared" si="222"/>
        <v>2023</v>
      </c>
      <c r="AC1069" s="76">
        <f t="shared" si="223"/>
        <v>10</v>
      </c>
      <c r="AD1069" s="76" t="str">
        <f t="shared" si="224"/>
        <v/>
      </c>
      <c r="AE1069" s="76" t="str">
        <f t="shared" si="225"/>
        <v/>
      </c>
      <c r="AF1069" s="74">
        <f t="shared" si="226"/>
        <v>2123.0300000000002</v>
      </c>
      <c r="AG1069" s="75" t="str">
        <f t="shared" si="227"/>
        <v>15:00</v>
      </c>
      <c r="AH1069" s="74">
        <f t="shared" si="228"/>
        <v>45824.970000000008</v>
      </c>
      <c r="AI1069" s="73" t="str">
        <f t="shared" si="229"/>
        <v/>
      </c>
      <c r="AJ1069" s="73" t="str">
        <f t="shared" si="230"/>
        <v/>
      </c>
      <c r="AK1069" s="73" t="str">
        <f t="shared" si="231"/>
        <v/>
      </c>
      <c r="AL1069" s="72" t="str">
        <f t="shared" si="232"/>
        <v/>
      </c>
      <c r="AM1069" s="71" t="str">
        <f t="shared" si="233"/>
        <v/>
      </c>
    </row>
    <row r="1070" spans="2:39" ht="12.75" customHeight="1" thickBot="1">
      <c r="B1070" s="79">
        <v>45202</v>
      </c>
      <c r="C1070" s="78">
        <f>'2019 PSUI Customer Load'!C1070+'2019 PSUI Customer Gen'!C1070</f>
        <v>1724.03</v>
      </c>
      <c r="D1070" s="78">
        <f>'2019 PSUI Customer Load'!D1070+'2019 PSUI Customer Gen'!D1070</f>
        <v>1660.82</v>
      </c>
      <c r="E1070" s="78">
        <f>'2019 PSUI Customer Load'!E1070+'2019 PSUI Customer Gen'!E1070</f>
        <v>1623.23</v>
      </c>
      <c r="F1070" s="78">
        <f>'2019 PSUI Customer Load'!F1070+'2019 PSUI Customer Gen'!F1070</f>
        <v>1588.79</v>
      </c>
      <c r="G1070" s="78">
        <f>'2019 PSUI Customer Load'!G1070+'2019 PSUI Customer Gen'!G1070</f>
        <v>1583.3</v>
      </c>
      <c r="H1070" s="78">
        <f>'2019 PSUI Customer Load'!H1070+'2019 PSUI Customer Gen'!H1070</f>
        <v>1627.4</v>
      </c>
      <c r="I1070" s="78">
        <f>'2019 PSUI Customer Load'!I1070+'2019 PSUI Customer Gen'!I1070</f>
        <v>1720.56</v>
      </c>
      <c r="J1070" s="78">
        <f>'2019 PSUI Customer Load'!J1070+'2019 PSUI Customer Gen'!J1070</f>
        <v>1819.79</v>
      </c>
      <c r="K1070" s="78">
        <f>'2019 PSUI Customer Load'!K1070+'2019 PSUI Customer Gen'!K1070</f>
        <v>1987.37</v>
      </c>
      <c r="L1070" s="78">
        <f>'2019 PSUI Customer Load'!L1070+'2019 PSUI Customer Gen'!L1070</f>
        <v>2001.48</v>
      </c>
      <c r="M1070" s="78">
        <f>'2019 PSUI Customer Load'!M1070+'2019 PSUI Customer Gen'!M1070</f>
        <v>2095.41</v>
      </c>
      <c r="N1070" s="78">
        <f>'2019 PSUI Customer Load'!N1070+'2019 PSUI Customer Gen'!N1070</f>
        <v>2173.5700000000002</v>
      </c>
      <c r="O1070" s="78">
        <f>'2019 PSUI Customer Load'!O1070+'2019 PSUI Customer Gen'!O1070</f>
        <v>2169.83</v>
      </c>
      <c r="P1070" s="78">
        <f>'2019 PSUI Customer Load'!P1070+'2019 PSUI Customer Gen'!P1070</f>
        <v>1509.06</v>
      </c>
      <c r="Q1070" s="78">
        <f>'2019 PSUI Customer Load'!Q1070+'2019 PSUI Customer Gen'!Q1070</f>
        <v>1612.28</v>
      </c>
      <c r="R1070" s="78">
        <f>'2019 PSUI Customer Load'!R1070+'2019 PSUI Customer Gen'!R1070</f>
        <v>1585.36</v>
      </c>
      <c r="S1070" s="78">
        <f>'2019 PSUI Customer Load'!S1070+'2019 PSUI Customer Gen'!S1070</f>
        <v>1969.84</v>
      </c>
      <c r="T1070" s="78">
        <f>'2019 PSUI Customer Load'!T1070+'2019 PSUI Customer Gen'!T1070</f>
        <v>2043.09</v>
      </c>
      <c r="U1070" s="78">
        <f>'2019 PSUI Customer Load'!U1070+'2019 PSUI Customer Gen'!U1070</f>
        <v>2007.95</v>
      </c>
      <c r="V1070" s="78">
        <f>'2019 PSUI Customer Load'!V1070+'2019 PSUI Customer Gen'!V1070</f>
        <v>1946.28</v>
      </c>
      <c r="W1070" s="78">
        <f>'2019 PSUI Customer Load'!W1070+'2019 PSUI Customer Gen'!W1070</f>
        <v>1860.95</v>
      </c>
      <c r="X1070" s="78">
        <f>'2019 PSUI Customer Load'!X1070+'2019 PSUI Customer Gen'!X1070</f>
        <v>1809.01</v>
      </c>
      <c r="Y1070" s="78">
        <f>'2019 PSUI Customer Load'!Y1070+'2019 PSUI Customer Gen'!Y1070</f>
        <v>1750.11</v>
      </c>
      <c r="Z1070" s="78">
        <f>'2019 PSUI Customer Load'!Z1070+'2019 PSUI Customer Gen'!Z1070</f>
        <v>1742.93</v>
      </c>
      <c r="AA1070" s="86">
        <f t="shared" si="221"/>
        <v>2173.5700000000002</v>
      </c>
      <c r="AB1070" s="77">
        <f t="shared" si="222"/>
        <v>2023</v>
      </c>
      <c r="AC1070" s="76">
        <f t="shared" si="223"/>
        <v>10</v>
      </c>
      <c r="AD1070" s="76" t="str">
        <f t="shared" si="224"/>
        <v/>
      </c>
      <c r="AE1070" s="76" t="str">
        <f t="shared" si="225"/>
        <v/>
      </c>
      <c r="AF1070" s="74">
        <f t="shared" si="226"/>
        <v>2173.5700000000002</v>
      </c>
      <c r="AG1070" s="75" t="str">
        <f t="shared" si="227"/>
        <v>12:00</v>
      </c>
      <c r="AH1070" s="74">
        <f t="shared" si="228"/>
        <v>45786.009999999995</v>
      </c>
      <c r="AI1070" s="73" t="str">
        <f t="shared" si="229"/>
        <v/>
      </c>
      <c r="AJ1070" s="73" t="str">
        <f t="shared" si="230"/>
        <v/>
      </c>
      <c r="AK1070" s="73" t="str">
        <f t="shared" si="231"/>
        <v/>
      </c>
      <c r="AL1070" s="72" t="str">
        <f t="shared" si="232"/>
        <v/>
      </c>
      <c r="AM1070" s="71" t="str">
        <f t="shared" si="233"/>
        <v/>
      </c>
    </row>
    <row r="1071" spans="2:39" ht="12.75" customHeight="1" thickBot="1">
      <c r="B1071" s="79">
        <v>45203</v>
      </c>
      <c r="C1071" s="78">
        <f>'2019 PSUI Customer Load'!C1071+'2019 PSUI Customer Gen'!C1071</f>
        <v>1722.81</v>
      </c>
      <c r="D1071" s="78">
        <f>'2019 PSUI Customer Load'!D1071+'2019 PSUI Customer Gen'!D1071</f>
        <v>1673</v>
      </c>
      <c r="E1071" s="78">
        <f>'2019 PSUI Customer Load'!E1071+'2019 PSUI Customer Gen'!E1071</f>
        <v>1624.91</v>
      </c>
      <c r="F1071" s="78">
        <f>'2019 PSUI Customer Load'!F1071+'2019 PSUI Customer Gen'!F1071</f>
        <v>1601.11</v>
      </c>
      <c r="G1071" s="78">
        <f>'2019 PSUI Customer Load'!G1071+'2019 PSUI Customer Gen'!G1071</f>
        <v>1626.03</v>
      </c>
      <c r="H1071" s="78">
        <f>'2019 PSUI Customer Load'!H1071+'2019 PSUI Customer Gen'!H1071</f>
        <v>1642.65</v>
      </c>
      <c r="I1071" s="78">
        <f>'2019 PSUI Customer Load'!I1071+'2019 PSUI Customer Gen'!I1071</f>
        <v>1706.67</v>
      </c>
      <c r="J1071" s="78">
        <f>'2019 PSUI Customer Load'!J1071+'2019 PSUI Customer Gen'!J1071</f>
        <v>1818.32</v>
      </c>
      <c r="K1071" s="78">
        <f>'2019 PSUI Customer Load'!K1071+'2019 PSUI Customer Gen'!K1071</f>
        <v>2013.24</v>
      </c>
      <c r="L1071" s="78">
        <f>'2019 PSUI Customer Load'!L1071+'2019 PSUI Customer Gen'!L1071</f>
        <v>2156.59</v>
      </c>
      <c r="M1071" s="78">
        <f>'2019 PSUI Customer Load'!M1071+'2019 PSUI Customer Gen'!M1071</f>
        <v>2190.4699999999998</v>
      </c>
      <c r="N1071" s="78">
        <f>'2019 PSUI Customer Load'!N1071+'2019 PSUI Customer Gen'!N1071</f>
        <v>2275.5160000000001</v>
      </c>
      <c r="O1071" s="78">
        <f>'2019 PSUI Customer Load'!O1071+'2019 PSUI Customer Gen'!O1071</f>
        <v>2205.8330000000001</v>
      </c>
      <c r="P1071" s="78">
        <f>'2019 PSUI Customer Load'!P1071+'2019 PSUI Customer Gen'!P1071</f>
        <v>2190.2280000000001</v>
      </c>
      <c r="Q1071" s="78">
        <f>'2019 PSUI Customer Load'!Q1071+'2019 PSUI Customer Gen'!Q1071</f>
        <v>2198.0309999999999</v>
      </c>
      <c r="R1071" s="78">
        <f>'2019 PSUI Customer Load'!R1071+'2019 PSUI Customer Gen'!R1071</f>
        <v>2135.8559999999998</v>
      </c>
      <c r="S1071" s="78">
        <f>'2019 PSUI Customer Load'!S1071+'2019 PSUI Customer Gen'!S1071</f>
        <v>2061.7759999999998</v>
      </c>
      <c r="T1071" s="78">
        <f>'2019 PSUI Customer Load'!T1071+'2019 PSUI Customer Gen'!T1071</f>
        <v>2011.008</v>
      </c>
      <c r="U1071" s="78">
        <f>'2019 PSUI Customer Load'!U1071+'2019 PSUI Customer Gen'!U1071</f>
        <v>1970.5219999999999</v>
      </c>
      <c r="V1071" s="78">
        <f>'2019 PSUI Customer Load'!V1071+'2019 PSUI Customer Gen'!V1071</f>
        <v>1912.855</v>
      </c>
      <c r="W1071" s="78">
        <f>'2019 PSUI Customer Load'!W1071+'2019 PSUI Customer Gen'!W1071</f>
        <v>1856.329</v>
      </c>
      <c r="X1071" s="78">
        <f>'2019 PSUI Customer Load'!X1071+'2019 PSUI Customer Gen'!X1071</f>
        <v>1800.59</v>
      </c>
      <c r="Y1071" s="78">
        <f>'2019 PSUI Customer Load'!Y1071+'2019 PSUI Customer Gen'!Y1071</f>
        <v>1768.5050000000001</v>
      </c>
      <c r="Z1071" s="78">
        <f>'2019 PSUI Customer Load'!Z1071+'2019 PSUI Customer Gen'!Z1071</f>
        <v>1752.1730000000002</v>
      </c>
      <c r="AA1071" s="86">
        <f t="shared" si="221"/>
        <v>2275.5160000000001</v>
      </c>
      <c r="AB1071" s="77">
        <f t="shared" si="222"/>
        <v>2023</v>
      </c>
      <c r="AC1071" s="76">
        <f t="shared" si="223"/>
        <v>10</v>
      </c>
      <c r="AD1071" s="76" t="str">
        <f t="shared" si="224"/>
        <v/>
      </c>
      <c r="AE1071" s="76" t="str">
        <f t="shared" si="225"/>
        <v/>
      </c>
      <c r="AF1071" s="74">
        <f t="shared" si="226"/>
        <v>2275.5160000000001</v>
      </c>
      <c r="AG1071" s="75" t="str">
        <f t="shared" si="227"/>
        <v>12:00</v>
      </c>
      <c r="AH1071" s="74">
        <f t="shared" si="228"/>
        <v>48190.538</v>
      </c>
      <c r="AI1071" s="73" t="str">
        <f t="shared" si="229"/>
        <v/>
      </c>
      <c r="AJ1071" s="73" t="str">
        <f t="shared" si="230"/>
        <v/>
      </c>
      <c r="AK1071" s="73" t="str">
        <f t="shared" si="231"/>
        <v/>
      </c>
      <c r="AL1071" s="72" t="str">
        <f t="shared" si="232"/>
        <v/>
      </c>
      <c r="AM1071" s="71" t="str">
        <f t="shared" si="233"/>
        <v/>
      </c>
    </row>
    <row r="1072" spans="2:39" ht="12.75" customHeight="1" thickBot="1">
      <c r="B1072" s="79">
        <v>45204</v>
      </c>
      <c r="C1072" s="78">
        <f>'2019 PSUI Customer Load'!C1072+'2019 PSUI Customer Gen'!C1072</f>
        <v>1760.9299999999998</v>
      </c>
      <c r="D1072" s="78">
        <f>'2019 PSUI Customer Load'!D1072+'2019 PSUI Customer Gen'!D1072</f>
        <v>1762.144</v>
      </c>
      <c r="E1072" s="78">
        <f>'2019 PSUI Customer Load'!E1072+'2019 PSUI Customer Gen'!E1072</f>
        <v>1735.6420000000001</v>
      </c>
      <c r="F1072" s="78">
        <f>'2019 PSUI Customer Load'!F1072+'2019 PSUI Customer Gen'!F1072</f>
        <v>1722.7049999999999</v>
      </c>
      <c r="G1072" s="78">
        <f>'2019 PSUI Customer Load'!G1072+'2019 PSUI Customer Gen'!G1072</f>
        <v>1758.6679999999999</v>
      </c>
      <c r="H1072" s="78">
        <f>'2019 PSUI Customer Load'!H1072+'2019 PSUI Customer Gen'!H1072</f>
        <v>1827.7139999999999</v>
      </c>
      <c r="I1072" s="78">
        <f>'2019 PSUI Customer Load'!I1072+'2019 PSUI Customer Gen'!I1072</f>
        <v>1919.2549999999999</v>
      </c>
      <c r="J1072" s="78">
        <f>'2019 PSUI Customer Load'!J1072+'2019 PSUI Customer Gen'!J1072</f>
        <v>1930.2249999999999</v>
      </c>
      <c r="K1072" s="78">
        <f>'2019 PSUI Customer Load'!K1072+'2019 PSUI Customer Gen'!K1072</f>
        <v>1986.366</v>
      </c>
      <c r="L1072" s="78">
        <f>'2019 PSUI Customer Load'!L1072+'2019 PSUI Customer Gen'!L1072</f>
        <v>2062.0619999999999</v>
      </c>
      <c r="M1072" s="78">
        <f>'2019 PSUI Customer Load'!M1072+'2019 PSUI Customer Gen'!M1072</f>
        <v>2122.8090000000002</v>
      </c>
      <c r="N1072" s="78">
        <f>'2019 PSUI Customer Load'!N1072+'2019 PSUI Customer Gen'!N1072</f>
        <v>2130.42</v>
      </c>
      <c r="O1072" s="78">
        <f>'2019 PSUI Customer Load'!O1072+'2019 PSUI Customer Gen'!O1072</f>
        <v>2123.0550000000003</v>
      </c>
      <c r="P1072" s="78">
        <f>'2019 PSUI Customer Load'!P1072+'2019 PSUI Customer Gen'!P1072</f>
        <v>2094.4949999999999</v>
      </c>
      <c r="Q1072" s="78">
        <f>'2019 PSUI Customer Load'!Q1072+'2019 PSUI Customer Gen'!Q1072</f>
        <v>2069.2219999999998</v>
      </c>
      <c r="R1072" s="78">
        <f>'2019 PSUI Customer Load'!R1072+'2019 PSUI Customer Gen'!R1072</f>
        <v>2041.739</v>
      </c>
      <c r="S1072" s="78">
        <f>'2019 PSUI Customer Load'!S1072+'2019 PSUI Customer Gen'!S1072</f>
        <v>1959.2430000000002</v>
      </c>
      <c r="T1072" s="78">
        <f>'2019 PSUI Customer Load'!T1072+'2019 PSUI Customer Gen'!T1072</f>
        <v>1912.1859999999999</v>
      </c>
      <c r="U1072" s="78">
        <f>'2019 PSUI Customer Load'!U1072+'2019 PSUI Customer Gen'!U1072</f>
        <v>1896.163</v>
      </c>
      <c r="V1072" s="78">
        <f>'2019 PSUI Customer Load'!V1072+'2019 PSUI Customer Gen'!V1072</f>
        <v>1811.5659999999998</v>
      </c>
      <c r="W1072" s="78">
        <f>'2019 PSUI Customer Load'!W1072+'2019 PSUI Customer Gen'!W1072</f>
        <v>1809.498</v>
      </c>
      <c r="X1072" s="78">
        <f>'2019 PSUI Customer Load'!X1072+'2019 PSUI Customer Gen'!X1072</f>
        <v>1787.4450000000002</v>
      </c>
      <c r="Y1072" s="78">
        <f>'2019 PSUI Customer Load'!Y1072+'2019 PSUI Customer Gen'!Y1072</f>
        <v>1750.0640000000001</v>
      </c>
      <c r="Z1072" s="78">
        <f>'2019 PSUI Customer Load'!Z1072+'2019 PSUI Customer Gen'!Z1072</f>
        <v>1728.509</v>
      </c>
      <c r="AA1072" s="86">
        <f t="shared" si="221"/>
        <v>2130.42</v>
      </c>
      <c r="AB1072" s="77">
        <f t="shared" si="222"/>
        <v>2023</v>
      </c>
      <c r="AC1072" s="76">
        <f t="shared" si="223"/>
        <v>10</v>
      </c>
      <c r="AD1072" s="76" t="str">
        <f t="shared" si="224"/>
        <v/>
      </c>
      <c r="AE1072" s="76" t="str">
        <f t="shared" si="225"/>
        <v/>
      </c>
      <c r="AF1072" s="74">
        <f t="shared" si="226"/>
        <v>2130.42</v>
      </c>
      <c r="AG1072" s="75" t="str">
        <f t="shared" si="227"/>
        <v>12:00</v>
      </c>
      <c r="AH1072" s="74">
        <f t="shared" si="228"/>
        <v>47832.544999999991</v>
      </c>
      <c r="AI1072" s="73" t="str">
        <f t="shared" si="229"/>
        <v/>
      </c>
      <c r="AJ1072" s="73" t="str">
        <f t="shared" si="230"/>
        <v/>
      </c>
      <c r="AK1072" s="73" t="str">
        <f t="shared" si="231"/>
        <v/>
      </c>
      <c r="AL1072" s="72" t="str">
        <f t="shared" si="232"/>
        <v/>
      </c>
      <c r="AM1072" s="71" t="str">
        <f t="shared" si="233"/>
        <v/>
      </c>
    </row>
    <row r="1073" spans="2:39" ht="12.75" customHeight="1" thickBot="1">
      <c r="B1073" s="79">
        <v>45205</v>
      </c>
      <c r="C1073" s="78">
        <f>'2019 PSUI Customer Load'!C1073+'2019 PSUI Customer Gen'!C1073</f>
        <v>1740.9280000000001</v>
      </c>
      <c r="D1073" s="78">
        <f>'2019 PSUI Customer Load'!D1073+'2019 PSUI Customer Gen'!D1073</f>
        <v>1752.1959999999999</v>
      </c>
      <c r="E1073" s="78">
        <f>'2019 PSUI Customer Load'!E1073+'2019 PSUI Customer Gen'!E1073</f>
        <v>1673.931</v>
      </c>
      <c r="F1073" s="78">
        <f>'2019 PSUI Customer Load'!F1073+'2019 PSUI Customer Gen'!F1073</f>
        <v>1666.499</v>
      </c>
      <c r="G1073" s="78">
        <f>'2019 PSUI Customer Load'!G1073+'2019 PSUI Customer Gen'!G1073</f>
        <v>1701.222</v>
      </c>
      <c r="H1073" s="78">
        <f>'2019 PSUI Customer Load'!H1073+'2019 PSUI Customer Gen'!H1073</f>
        <v>1747.164</v>
      </c>
      <c r="I1073" s="78">
        <f>'2019 PSUI Customer Load'!I1073+'2019 PSUI Customer Gen'!I1073</f>
        <v>1815.18</v>
      </c>
      <c r="J1073" s="78">
        <f>'2019 PSUI Customer Load'!J1073+'2019 PSUI Customer Gen'!J1073</f>
        <v>1813.7739999999999</v>
      </c>
      <c r="K1073" s="78">
        <f>'2019 PSUI Customer Load'!K1073+'2019 PSUI Customer Gen'!K1073</f>
        <v>1869.241</v>
      </c>
      <c r="L1073" s="78">
        <f>'2019 PSUI Customer Load'!L1073+'2019 PSUI Customer Gen'!L1073</f>
        <v>1934.9279999999999</v>
      </c>
      <c r="M1073" s="78">
        <f>'2019 PSUI Customer Load'!M1073+'2019 PSUI Customer Gen'!M1073</f>
        <v>1924.7160000000001</v>
      </c>
      <c r="N1073" s="78">
        <f>'2019 PSUI Customer Load'!N1073+'2019 PSUI Customer Gen'!N1073</f>
        <v>1916.4349999999999</v>
      </c>
      <c r="O1073" s="78">
        <f>'2019 PSUI Customer Load'!O1073+'2019 PSUI Customer Gen'!O1073</f>
        <v>1942.136</v>
      </c>
      <c r="P1073" s="78">
        <f>'2019 PSUI Customer Load'!P1073+'2019 PSUI Customer Gen'!P1073</f>
        <v>1955.7560000000001</v>
      </c>
      <c r="Q1073" s="78">
        <f>'2019 PSUI Customer Load'!Q1073+'2019 PSUI Customer Gen'!Q1073</f>
        <v>1957.431</v>
      </c>
      <c r="R1073" s="78">
        <f>'2019 PSUI Customer Load'!R1073+'2019 PSUI Customer Gen'!R1073</f>
        <v>1872.548</v>
      </c>
      <c r="S1073" s="78">
        <f>'2019 PSUI Customer Load'!S1073+'2019 PSUI Customer Gen'!S1073</f>
        <v>1798.1480000000001</v>
      </c>
      <c r="T1073" s="78">
        <f>'2019 PSUI Customer Load'!T1073+'2019 PSUI Customer Gen'!T1073</f>
        <v>1723.124</v>
      </c>
      <c r="U1073" s="78">
        <f>'2019 PSUI Customer Load'!U1073+'2019 PSUI Customer Gen'!U1073</f>
        <v>1623.0830000000001</v>
      </c>
      <c r="V1073" s="78">
        <f>'2019 PSUI Customer Load'!V1073+'2019 PSUI Customer Gen'!V1073</f>
        <v>1485.028</v>
      </c>
      <c r="W1073" s="78">
        <f>'2019 PSUI Customer Load'!W1073+'2019 PSUI Customer Gen'!W1073</f>
        <v>1441.1200000000001</v>
      </c>
      <c r="X1073" s="78">
        <f>'2019 PSUI Customer Load'!X1073+'2019 PSUI Customer Gen'!X1073</f>
        <v>1379.79</v>
      </c>
      <c r="Y1073" s="78">
        <f>'2019 PSUI Customer Load'!Y1073+'2019 PSUI Customer Gen'!Y1073</f>
        <v>1210.713</v>
      </c>
      <c r="Z1073" s="78">
        <f>'2019 PSUI Customer Load'!Z1073+'2019 PSUI Customer Gen'!Z1073</f>
        <v>1186.077</v>
      </c>
      <c r="AA1073" s="86">
        <f t="shared" si="221"/>
        <v>1957.431</v>
      </c>
      <c r="AB1073" s="77">
        <f t="shared" si="222"/>
        <v>2023</v>
      </c>
      <c r="AC1073" s="76">
        <f t="shared" si="223"/>
        <v>10</v>
      </c>
      <c r="AD1073" s="76" t="str">
        <f t="shared" si="224"/>
        <v/>
      </c>
      <c r="AE1073" s="76" t="str">
        <f t="shared" si="225"/>
        <v/>
      </c>
      <c r="AF1073" s="74">
        <f t="shared" si="226"/>
        <v>1957.431</v>
      </c>
      <c r="AG1073" s="75" t="str">
        <f t="shared" si="227"/>
        <v>15:00</v>
      </c>
      <c r="AH1073" s="74">
        <f t="shared" si="228"/>
        <v>43088.599000000002</v>
      </c>
      <c r="AI1073" s="73" t="str">
        <f t="shared" si="229"/>
        <v/>
      </c>
      <c r="AJ1073" s="73" t="str">
        <f t="shared" si="230"/>
        <v/>
      </c>
      <c r="AK1073" s="73" t="str">
        <f t="shared" si="231"/>
        <v/>
      </c>
      <c r="AL1073" s="72" t="str">
        <f t="shared" si="232"/>
        <v/>
      </c>
      <c r="AM1073" s="71" t="str">
        <f t="shared" si="233"/>
        <v/>
      </c>
    </row>
    <row r="1074" spans="2:39" ht="12.75" customHeight="1" thickBot="1">
      <c r="B1074" s="79">
        <v>45206</v>
      </c>
      <c r="C1074" s="78">
        <f>'2019 PSUI Customer Load'!C1074+'2019 PSUI Customer Gen'!C1074</f>
        <v>1193.19</v>
      </c>
      <c r="D1074" s="78">
        <f>'2019 PSUI Customer Load'!D1074+'2019 PSUI Customer Gen'!D1074</f>
        <v>1185.8699999999999</v>
      </c>
      <c r="E1074" s="78">
        <f>'2019 PSUI Customer Load'!E1074+'2019 PSUI Customer Gen'!E1074</f>
        <v>1165.086</v>
      </c>
      <c r="F1074" s="78">
        <f>'2019 PSUI Customer Load'!F1074+'2019 PSUI Customer Gen'!F1074</f>
        <v>1104.1560000000002</v>
      </c>
      <c r="G1074" s="78">
        <f>'2019 PSUI Customer Load'!G1074+'2019 PSUI Customer Gen'!G1074</f>
        <v>1094.884</v>
      </c>
      <c r="H1074" s="78">
        <f>'2019 PSUI Customer Load'!H1074+'2019 PSUI Customer Gen'!H1074</f>
        <v>1143.557</v>
      </c>
      <c r="I1074" s="78">
        <f>'2019 PSUI Customer Load'!I1074+'2019 PSUI Customer Gen'!I1074</f>
        <v>1234.579</v>
      </c>
      <c r="J1074" s="78">
        <f>'2019 PSUI Customer Load'!J1074+'2019 PSUI Customer Gen'!J1074</f>
        <v>1207.3349999999998</v>
      </c>
      <c r="K1074" s="78">
        <f>'2019 PSUI Customer Load'!K1074+'2019 PSUI Customer Gen'!K1074</f>
        <v>1198.7069999999999</v>
      </c>
      <c r="L1074" s="78">
        <f>'2019 PSUI Customer Load'!L1074+'2019 PSUI Customer Gen'!L1074</f>
        <v>1213.144</v>
      </c>
      <c r="M1074" s="78">
        <f>'2019 PSUI Customer Load'!M1074+'2019 PSUI Customer Gen'!M1074</f>
        <v>1200.8609999999999</v>
      </c>
      <c r="N1074" s="78">
        <f>'2019 PSUI Customer Load'!N1074+'2019 PSUI Customer Gen'!N1074</f>
        <v>1223.4269999999999</v>
      </c>
      <c r="O1074" s="78">
        <f>'2019 PSUI Customer Load'!O1074+'2019 PSUI Customer Gen'!O1074</f>
        <v>1327.0759999999998</v>
      </c>
      <c r="P1074" s="78">
        <f>'2019 PSUI Customer Load'!P1074+'2019 PSUI Customer Gen'!P1074</f>
        <v>1202.873</v>
      </c>
      <c r="Q1074" s="78">
        <f>'2019 PSUI Customer Load'!Q1074+'2019 PSUI Customer Gen'!Q1074</f>
        <v>1185.329</v>
      </c>
      <c r="R1074" s="78">
        <f>'2019 PSUI Customer Load'!R1074+'2019 PSUI Customer Gen'!R1074</f>
        <v>1154.5629999999999</v>
      </c>
      <c r="S1074" s="78">
        <f>'2019 PSUI Customer Load'!S1074+'2019 PSUI Customer Gen'!S1074</f>
        <v>1127.5889999999999</v>
      </c>
      <c r="T1074" s="78">
        <f>'2019 PSUI Customer Load'!T1074+'2019 PSUI Customer Gen'!T1074</f>
        <v>1128.9359999999999</v>
      </c>
      <c r="U1074" s="78">
        <f>'2019 PSUI Customer Load'!U1074+'2019 PSUI Customer Gen'!U1074</f>
        <v>1132.9159999999999</v>
      </c>
      <c r="V1074" s="78">
        <f>'2019 PSUI Customer Load'!V1074+'2019 PSUI Customer Gen'!V1074</f>
        <v>1143.644</v>
      </c>
      <c r="W1074" s="78">
        <f>'2019 PSUI Customer Load'!W1074+'2019 PSUI Customer Gen'!W1074</f>
        <v>1126.4760000000001</v>
      </c>
      <c r="X1074" s="78">
        <f>'2019 PSUI Customer Load'!X1074+'2019 PSUI Customer Gen'!X1074</f>
        <v>1116.6220000000001</v>
      </c>
      <c r="Y1074" s="78">
        <f>'2019 PSUI Customer Load'!Y1074+'2019 PSUI Customer Gen'!Y1074</f>
        <v>1098.664</v>
      </c>
      <c r="Z1074" s="78">
        <f>'2019 PSUI Customer Load'!Z1074+'2019 PSUI Customer Gen'!Z1074</f>
        <v>1104.183</v>
      </c>
      <c r="AA1074" s="86">
        <f t="shared" si="221"/>
        <v>1327.0759999999998</v>
      </c>
      <c r="AB1074" s="77">
        <f t="shared" si="222"/>
        <v>2023</v>
      </c>
      <c r="AC1074" s="76">
        <f t="shared" si="223"/>
        <v>10</v>
      </c>
      <c r="AD1074" s="76" t="str">
        <f t="shared" si="224"/>
        <v/>
      </c>
      <c r="AE1074" s="76" t="str">
        <f t="shared" si="225"/>
        <v/>
      </c>
      <c r="AF1074" s="74">
        <f t="shared" si="226"/>
        <v>1327.0759999999998</v>
      </c>
      <c r="AG1074" s="75" t="str">
        <f t="shared" si="227"/>
        <v>13:00</v>
      </c>
      <c r="AH1074" s="74">
        <f t="shared" si="228"/>
        <v>29340.743000000002</v>
      </c>
      <c r="AI1074" s="73" t="str">
        <f t="shared" si="229"/>
        <v/>
      </c>
      <c r="AJ1074" s="73" t="str">
        <f t="shared" si="230"/>
        <v/>
      </c>
      <c r="AK1074" s="73" t="str">
        <f t="shared" si="231"/>
        <v/>
      </c>
      <c r="AL1074" s="72" t="str">
        <f t="shared" si="232"/>
        <v/>
      </c>
      <c r="AM1074" s="71" t="str">
        <f t="shared" si="233"/>
        <v/>
      </c>
    </row>
    <row r="1075" spans="2:39" ht="12.75" customHeight="1" thickBot="1">
      <c r="B1075" s="79">
        <v>45207</v>
      </c>
      <c r="C1075" s="78">
        <f>'2019 PSUI Customer Load'!C1075+'2019 PSUI Customer Gen'!C1075</f>
        <v>1094.979</v>
      </c>
      <c r="D1075" s="78">
        <f>'2019 PSUI Customer Load'!D1075+'2019 PSUI Customer Gen'!D1075</f>
        <v>1088.509</v>
      </c>
      <c r="E1075" s="78">
        <f>'2019 PSUI Customer Load'!E1075+'2019 PSUI Customer Gen'!E1075</f>
        <v>1087.655</v>
      </c>
      <c r="F1075" s="78">
        <f>'2019 PSUI Customer Load'!F1075+'2019 PSUI Customer Gen'!F1075</f>
        <v>1079.1200000000001</v>
      </c>
      <c r="G1075" s="78">
        <f>'2019 PSUI Customer Load'!G1075+'2019 PSUI Customer Gen'!G1075</f>
        <v>1086.2670000000001</v>
      </c>
      <c r="H1075" s="78">
        <f>'2019 PSUI Customer Load'!H1075+'2019 PSUI Customer Gen'!H1075</f>
        <v>1140.0600000000002</v>
      </c>
      <c r="I1075" s="78">
        <f>'2019 PSUI Customer Load'!I1075+'2019 PSUI Customer Gen'!I1075</f>
        <v>1236.7820000000002</v>
      </c>
      <c r="J1075" s="78">
        <f>'2019 PSUI Customer Load'!J1075+'2019 PSUI Customer Gen'!J1075</f>
        <v>1214.202</v>
      </c>
      <c r="K1075" s="78">
        <f>'2019 PSUI Customer Load'!K1075+'2019 PSUI Customer Gen'!K1075</f>
        <v>1218.1010000000001</v>
      </c>
      <c r="L1075" s="78">
        <f>'2019 PSUI Customer Load'!L1075+'2019 PSUI Customer Gen'!L1075</f>
        <v>1230.672</v>
      </c>
      <c r="M1075" s="78">
        <f>'2019 PSUI Customer Load'!M1075+'2019 PSUI Customer Gen'!M1075</f>
        <v>1230.4269999999999</v>
      </c>
      <c r="N1075" s="78">
        <f>'2019 PSUI Customer Load'!N1075+'2019 PSUI Customer Gen'!N1075</f>
        <v>1206.453</v>
      </c>
      <c r="O1075" s="78">
        <f>'2019 PSUI Customer Load'!O1075+'2019 PSUI Customer Gen'!O1075</f>
        <v>1193.3610000000001</v>
      </c>
      <c r="P1075" s="78">
        <f>'2019 PSUI Customer Load'!P1075+'2019 PSUI Customer Gen'!P1075</f>
        <v>1200.6570000000002</v>
      </c>
      <c r="Q1075" s="78">
        <f>'2019 PSUI Customer Load'!Q1075+'2019 PSUI Customer Gen'!Q1075</f>
        <v>1222.616</v>
      </c>
      <c r="R1075" s="78">
        <f>'2019 PSUI Customer Load'!R1075+'2019 PSUI Customer Gen'!R1075</f>
        <v>1204.6400000000001</v>
      </c>
      <c r="S1075" s="78">
        <f>'2019 PSUI Customer Load'!S1075+'2019 PSUI Customer Gen'!S1075</f>
        <v>1168.258</v>
      </c>
      <c r="T1075" s="78">
        <f>'2019 PSUI Customer Load'!T1075+'2019 PSUI Customer Gen'!T1075</f>
        <v>1162.075</v>
      </c>
      <c r="U1075" s="78">
        <f>'2019 PSUI Customer Load'!U1075+'2019 PSUI Customer Gen'!U1075</f>
        <v>1161.827</v>
      </c>
      <c r="V1075" s="78">
        <f>'2019 PSUI Customer Load'!V1075+'2019 PSUI Customer Gen'!V1075</f>
        <v>1148.9100000000001</v>
      </c>
      <c r="W1075" s="78">
        <f>'2019 PSUI Customer Load'!W1075+'2019 PSUI Customer Gen'!W1075</f>
        <v>1136.931</v>
      </c>
      <c r="X1075" s="78">
        <f>'2019 PSUI Customer Load'!X1075+'2019 PSUI Customer Gen'!X1075</f>
        <v>1120.145</v>
      </c>
      <c r="Y1075" s="78">
        <f>'2019 PSUI Customer Load'!Y1075+'2019 PSUI Customer Gen'!Y1075</f>
        <v>1117.623</v>
      </c>
      <c r="Z1075" s="78">
        <f>'2019 PSUI Customer Load'!Z1075+'2019 PSUI Customer Gen'!Z1075</f>
        <v>1128.2349999999999</v>
      </c>
      <c r="AA1075" s="86">
        <f t="shared" si="221"/>
        <v>1236.7820000000002</v>
      </c>
      <c r="AB1075" s="77">
        <f t="shared" si="222"/>
        <v>2023</v>
      </c>
      <c r="AC1075" s="76">
        <f t="shared" si="223"/>
        <v>10</v>
      </c>
      <c r="AD1075" s="76" t="str">
        <f t="shared" si="224"/>
        <v/>
      </c>
      <c r="AE1075" s="76" t="str">
        <f t="shared" si="225"/>
        <v/>
      </c>
      <c r="AF1075" s="74">
        <f t="shared" si="226"/>
        <v>1236.7820000000002</v>
      </c>
      <c r="AG1075" s="75" t="str">
        <f t="shared" si="227"/>
        <v>7:00</v>
      </c>
      <c r="AH1075" s="74">
        <f t="shared" si="228"/>
        <v>29115.287000000008</v>
      </c>
      <c r="AI1075" s="73" t="str">
        <f t="shared" si="229"/>
        <v/>
      </c>
      <c r="AJ1075" s="73" t="str">
        <f t="shared" si="230"/>
        <v/>
      </c>
      <c r="AK1075" s="73" t="str">
        <f t="shared" si="231"/>
        <v/>
      </c>
      <c r="AL1075" s="72" t="str">
        <f t="shared" si="232"/>
        <v/>
      </c>
      <c r="AM1075" s="71" t="str">
        <f t="shared" si="233"/>
        <v/>
      </c>
    </row>
    <row r="1076" spans="2:39" ht="12.75" customHeight="1" thickBot="1">
      <c r="B1076" s="79">
        <v>45208</v>
      </c>
      <c r="C1076" s="78">
        <f>'2019 PSUI Customer Load'!C1076+'2019 PSUI Customer Gen'!C1076</f>
        <v>1113.088</v>
      </c>
      <c r="D1076" s="78">
        <f>'2019 PSUI Customer Load'!D1076+'2019 PSUI Customer Gen'!D1076</f>
        <v>1126.828</v>
      </c>
      <c r="E1076" s="78">
        <f>'2019 PSUI Customer Load'!E1076+'2019 PSUI Customer Gen'!E1076</f>
        <v>1132.3710000000001</v>
      </c>
      <c r="F1076" s="78">
        <f>'2019 PSUI Customer Load'!F1076+'2019 PSUI Customer Gen'!F1076</f>
        <v>1139.941</v>
      </c>
      <c r="G1076" s="78">
        <f>'2019 PSUI Customer Load'!G1076+'2019 PSUI Customer Gen'!G1076</f>
        <v>1167.1310000000001</v>
      </c>
      <c r="H1076" s="78">
        <f>'2019 PSUI Customer Load'!H1076+'2019 PSUI Customer Gen'!H1076</f>
        <v>1176.856</v>
      </c>
      <c r="I1076" s="78">
        <f>'2019 PSUI Customer Load'!I1076+'2019 PSUI Customer Gen'!I1076</f>
        <v>1277.665</v>
      </c>
      <c r="J1076" s="78">
        <f>'2019 PSUI Customer Load'!J1076+'2019 PSUI Customer Gen'!J1076</f>
        <v>1229.675</v>
      </c>
      <c r="K1076" s="78">
        <f>'2019 PSUI Customer Load'!K1076+'2019 PSUI Customer Gen'!K1076</f>
        <v>1218.431</v>
      </c>
      <c r="L1076" s="78">
        <f>'2019 PSUI Customer Load'!L1076+'2019 PSUI Customer Gen'!L1076</f>
        <v>1239.6960000000001</v>
      </c>
      <c r="M1076" s="78">
        <f>'2019 PSUI Customer Load'!M1076+'2019 PSUI Customer Gen'!M1076</f>
        <v>1223.1799999999998</v>
      </c>
      <c r="N1076" s="78">
        <f>'2019 PSUI Customer Load'!N1076+'2019 PSUI Customer Gen'!N1076</f>
        <v>1187.106</v>
      </c>
      <c r="O1076" s="78">
        <f>'2019 PSUI Customer Load'!O1076+'2019 PSUI Customer Gen'!O1076</f>
        <v>1209.6600000000001</v>
      </c>
      <c r="P1076" s="78">
        <f>'2019 PSUI Customer Load'!P1076+'2019 PSUI Customer Gen'!P1076</f>
        <v>1178.136</v>
      </c>
      <c r="Q1076" s="78">
        <f>'2019 PSUI Customer Load'!Q1076+'2019 PSUI Customer Gen'!Q1076</f>
        <v>1175.0940000000001</v>
      </c>
      <c r="R1076" s="78">
        <f>'2019 PSUI Customer Load'!R1076+'2019 PSUI Customer Gen'!R1076</f>
        <v>1172.8590000000002</v>
      </c>
      <c r="S1076" s="78">
        <f>'2019 PSUI Customer Load'!S1076+'2019 PSUI Customer Gen'!S1076</f>
        <v>1153.587</v>
      </c>
      <c r="T1076" s="78">
        <f>'2019 PSUI Customer Load'!T1076+'2019 PSUI Customer Gen'!T1076</f>
        <v>1129.4369999999999</v>
      </c>
      <c r="U1076" s="78">
        <f>'2019 PSUI Customer Load'!U1076+'2019 PSUI Customer Gen'!U1076</f>
        <v>1146.2060000000001</v>
      </c>
      <c r="V1076" s="78">
        <f>'2019 PSUI Customer Load'!V1076+'2019 PSUI Customer Gen'!V1076</f>
        <v>1142.0540000000001</v>
      </c>
      <c r="W1076" s="78">
        <f>'2019 PSUI Customer Load'!W1076+'2019 PSUI Customer Gen'!W1076</f>
        <v>1130.4690000000001</v>
      </c>
      <c r="X1076" s="78">
        <f>'2019 PSUI Customer Load'!X1076+'2019 PSUI Customer Gen'!X1076</f>
        <v>1126.2929999999999</v>
      </c>
      <c r="Y1076" s="78">
        <f>'2019 PSUI Customer Load'!Y1076+'2019 PSUI Customer Gen'!Y1076</f>
        <v>1147.6850000000002</v>
      </c>
      <c r="Z1076" s="78">
        <f>'2019 PSUI Customer Load'!Z1076+'2019 PSUI Customer Gen'!Z1076</f>
        <v>1149.4379999999999</v>
      </c>
      <c r="AA1076" s="86">
        <f t="shared" si="221"/>
        <v>1277.665</v>
      </c>
      <c r="AB1076" s="77">
        <f t="shared" si="222"/>
        <v>2023</v>
      </c>
      <c r="AC1076" s="76">
        <f t="shared" si="223"/>
        <v>10</v>
      </c>
      <c r="AD1076" s="76" t="str">
        <f t="shared" si="224"/>
        <v/>
      </c>
      <c r="AE1076" s="76" t="str">
        <f t="shared" si="225"/>
        <v/>
      </c>
      <c r="AF1076" s="74">
        <f t="shared" si="226"/>
        <v>1277.665</v>
      </c>
      <c r="AG1076" s="75" t="str">
        <f t="shared" si="227"/>
        <v>7:00</v>
      </c>
      <c r="AH1076" s="74">
        <f t="shared" si="228"/>
        <v>29370.551000000003</v>
      </c>
      <c r="AI1076" s="73" t="str">
        <f t="shared" si="229"/>
        <v/>
      </c>
      <c r="AJ1076" s="73" t="str">
        <f t="shared" si="230"/>
        <v/>
      </c>
      <c r="AK1076" s="73" t="str">
        <f t="shared" si="231"/>
        <v/>
      </c>
      <c r="AL1076" s="72" t="str">
        <f t="shared" si="232"/>
        <v/>
      </c>
      <c r="AM1076" s="71" t="str">
        <f t="shared" si="233"/>
        <v/>
      </c>
    </row>
    <row r="1077" spans="2:39" ht="12.75" customHeight="1" thickBot="1">
      <c r="B1077" s="79">
        <v>45209</v>
      </c>
      <c r="C1077" s="78">
        <f>'2019 PSUI Customer Load'!C1077+'2019 PSUI Customer Gen'!C1077</f>
        <v>1128.2459999999999</v>
      </c>
      <c r="D1077" s="78">
        <f>'2019 PSUI Customer Load'!D1077+'2019 PSUI Customer Gen'!D1077</f>
        <v>1123.289</v>
      </c>
      <c r="E1077" s="78">
        <f>'2019 PSUI Customer Load'!E1077+'2019 PSUI Customer Gen'!E1077</f>
        <v>1122.67</v>
      </c>
      <c r="F1077" s="78">
        <f>'2019 PSUI Customer Load'!F1077+'2019 PSUI Customer Gen'!F1077</f>
        <v>1112.972</v>
      </c>
      <c r="G1077" s="78">
        <f>'2019 PSUI Customer Load'!G1077+'2019 PSUI Customer Gen'!G1077</f>
        <v>1169.4660000000001</v>
      </c>
      <c r="H1077" s="78">
        <f>'2019 PSUI Customer Load'!H1077+'2019 PSUI Customer Gen'!H1077</f>
        <v>1205.73</v>
      </c>
      <c r="I1077" s="78">
        <f>'2019 PSUI Customer Load'!I1077+'2019 PSUI Customer Gen'!I1077</f>
        <v>1314.279</v>
      </c>
      <c r="J1077" s="78">
        <f>'2019 PSUI Customer Load'!J1077+'2019 PSUI Customer Gen'!J1077</f>
        <v>1347.279</v>
      </c>
      <c r="K1077" s="78">
        <f>'2019 PSUI Customer Load'!K1077+'2019 PSUI Customer Gen'!K1077</f>
        <v>1354.268</v>
      </c>
      <c r="L1077" s="78">
        <f>'2019 PSUI Customer Load'!L1077+'2019 PSUI Customer Gen'!L1077</f>
        <v>1365.325</v>
      </c>
      <c r="M1077" s="78">
        <f>'2019 PSUI Customer Load'!M1077+'2019 PSUI Customer Gen'!M1077</f>
        <v>1371.4960000000001</v>
      </c>
      <c r="N1077" s="78">
        <f>'2019 PSUI Customer Load'!N1077+'2019 PSUI Customer Gen'!N1077</f>
        <v>1370.3349999999998</v>
      </c>
      <c r="O1077" s="78">
        <f>'2019 PSUI Customer Load'!O1077+'2019 PSUI Customer Gen'!O1077</f>
        <v>1405.7719999999999</v>
      </c>
      <c r="P1077" s="78">
        <f>'2019 PSUI Customer Load'!P1077+'2019 PSUI Customer Gen'!P1077</f>
        <v>1364.9650000000001</v>
      </c>
      <c r="Q1077" s="78">
        <f>'2019 PSUI Customer Load'!Q1077+'2019 PSUI Customer Gen'!Q1077</f>
        <v>1432.3440000000001</v>
      </c>
      <c r="R1077" s="78">
        <f>'2019 PSUI Customer Load'!R1077+'2019 PSUI Customer Gen'!R1077</f>
        <v>1333.6020000000001</v>
      </c>
      <c r="S1077" s="78">
        <f>'2019 PSUI Customer Load'!S1077+'2019 PSUI Customer Gen'!S1077</f>
        <v>1277.4349999999999</v>
      </c>
      <c r="T1077" s="78">
        <f>'2019 PSUI Customer Load'!T1077+'2019 PSUI Customer Gen'!T1077</f>
        <v>1247.8809999999999</v>
      </c>
      <c r="U1077" s="78">
        <f>'2019 PSUI Customer Load'!U1077+'2019 PSUI Customer Gen'!U1077</f>
        <v>1245.1279999999999</v>
      </c>
      <c r="V1077" s="78">
        <f>'2019 PSUI Customer Load'!V1077+'2019 PSUI Customer Gen'!V1077</f>
        <v>1227.001</v>
      </c>
      <c r="W1077" s="78">
        <f>'2019 PSUI Customer Load'!W1077+'2019 PSUI Customer Gen'!W1077</f>
        <v>1231.2669999999998</v>
      </c>
      <c r="X1077" s="78">
        <f>'2019 PSUI Customer Load'!X1077+'2019 PSUI Customer Gen'!X1077</f>
        <v>1209.2829999999999</v>
      </c>
      <c r="Y1077" s="78">
        <f>'2019 PSUI Customer Load'!Y1077+'2019 PSUI Customer Gen'!Y1077</f>
        <v>1189.7159999999999</v>
      </c>
      <c r="Z1077" s="78">
        <f>'2019 PSUI Customer Load'!Z1077+'2019 PSUI Customer Gen'!Z1077</f>
        <v>1165.319</v>
      </c>
      <c r="AA1077" s="86">
        <f t="shared" si="221"/>
        <v>1432.3440000000001</v>
      </c>
      <c r="AB1077" s="77">
        <f t="shared" si="222"/>
        <v>2023</v>
      </c>
      <c r="AC1077" s="76">
        <f t="shared" si="223"/>
        <v>10</v>
      </c>
      <c r="AD1077" s="76" t="str">
        <f t="shared" si="224"/>
        <v/>
      </c>
      <c r="AE1077" s="76" t="str">
        <f t="shared" si="225"/>
        <v/>
      </c>
      <c r="AF1077" s="74">
        <f t="shared" si="226"/>
        <v>1432.3440000000001</v>
      </c>
      <c r="AG1077" s="75" t="str">
        <f t="shared" si="227"/>
        <v>15:00</v>
      </c>
      <c r="AH1077" s="74">
        <f t="shared" si="228"/>
        <v>31747.412000000004</v>
      </c>
      <c r="AI1077" s="73" t="str">
        <f t="shared" si="229"/>
        <v/>
      </c>
      <c r="AJ1077" s="73" t="str">
        <f t="shared" si="230"/>
        <v/>
      </c>
      <c r="AK1077" s="73" t="str">
        <f t="shared" si="231"/>
        <v/>
      </c>
      <c r="AL1077" s="72" t="str">
        <f t="shared" si="232"/>
        <v/>
      </c>
      <c r="AM1077" s="71" t="str">
        <f t="shared" si="233"/>
        <v/>
      </c>
    </row>
    <row r="1078" spans="2:39" ht="12.75" customHeight="1" thickBot="1">
      <c r="B1078" s="79">
        <v>45210</v>
      </c>
      <c r="C1078" s="78">
        <f>'2019 PSUI Customer Load'!C1078+'2019 PSUI Customer Gen'!C1078</f>
        <v>1163.5640000000001</v>
      </c>
      <c r="D1078" s="78">
        <f>'2019 PSUI Customer Load'!D1078+'2019 PSUI Customer Gen'!D1078</f>
        <v>1158.079</v>
      </c>
      <c r="E1078" s="78">
        <f>'2019 PSUI Customer Load'!E1078+'2019 PSUI Customer Gen'!E1078</f>
        <v>1138.9259999999999</v>
      </c>
      <c r="F1078" s="78">
        <f>'2019 PSUI Customer Load'!F1078+'2019 PSUI Customer Gen'!F1078</f>
        <v>1138.855</v>
      </c>
      <c r="G1078" s="78">
        <f>'2019 PSUI Customer Load'!G1078+'2019 PSUI Customer Gen'!G1078</f>
        <v>1175.6409999999998</v>
      </c>
      <c r="H1078" s="78">
        <f>'2019 PSUI Customer Load'!H1078+'2019 PSUI Customer Gen'!H1078</f>
        <v>1227.557</v>
      </c>
      <c r="I1078" s="78">
        <f>'2019 PSUI Customer Load'!I1078+'2019 PSUI Customer Gen'!I1078</f>
        <v>1332.1610000000001</v>
      </c>
      <c r="J1078" s="78">
        <f>'2019 PSUI Customer Load'!J1078+'2019 PSUI Customer Gen'!J1078</f>
        <v>1355.4180000000001</v>
      </c>
      <c r="K1078" s="78">
        <f>'2019 PSUI Customer Load'!K1078+'2019 PSUI Customer Gen'!K1078</f>
        <v>1322.5939999999998</v>
      </c>
      <c r="L1078" s="78">
        <f>'2019 PSUI Customer Load'!L1078+'2019 PSUI Customer Gen'!L1078</f>
        <v>1336.6090000000002</v>
      </c>
      <c r="M1078" s="78">
        <f>'2019 PSUI Customer Load'!M1078+'2019 PSUI Customer Gen'!M1078</f>
        <v>1336.5539999999999</v>
      </c>
      <c r="N1078" s="78">
        <f>'2019 PSUI Customer Load'!N1078+'2019 PSUI Customer Gen'!N1078</f>
        <v>1325.12</v>
      </c>
      <c r="O1078" s="78">
        <f>'2019 PSUI Customer Load'!O1078+'2019 PSUI Customer Gen'!O1078</f>
        <v>1354.568</v>
      </c>
      <c r="P1078" s="78">
        <f>'2019 PSUI Customer Load'!P1078+'2019 PSUI Customer Gen'!P1078</f>
        <v>1504.694</v>
      </c>
      <c r="Q1078" s="78">
        <f>'2019 PSUI Customer Load'!Q1078+'2019 PSUI Customer Gen'!Q1078</f>
        <v>1607.76</v>
      </c>
      <c r="R1078" s="78">
        <f>'2019 PSUI Customer Load'!R1078+'2019 PSUI Customer Gen'!R1078</f>
        <v>1309.9270000000001</v>
      </c>
      <c r="S1078" s="78">
        <f>'2019 PSUI Customer Load'!S1078+'2019 PSUI Customer Gen'!S1078</f>
        <v>1258.135</v>
      </c>
      <c r="T1078" s="78">
        <f>'2019 PSUI Customer Load'!T1078+'2019 PSUI Customer Gen'!T1078</f>
        <v>1209.2250000000001</v>
      </c>
      <c r="U1078" s="78">
        <f>'2019 PSUI Customer Load'!U1078+'2019 PSUI Customer Gen'!U1078</f>
        <v>1213.2</v>
      </c>
      <c r="V1078" s="78">
        <f>'2019 PSUI Customer Load'!V1078+'2019 PSUI Customer Gen'!V1078</f>
        <v>1203.4679999999998</v>
      </c>
      <c r="W1078" s="78">
        <f>'2019 PSUI Customer Load'!W1078+'2019 PSUI Customer Gen'!W1078</f>
        <v>1208.271</v>
      </c>
      <c r="X1078" s="78">
        <f>'2019 PSUI Customer Load'!X1078+'2019 PSUI Customer Gen'!X1078</f>
        <v>1189.338</v>
      </c>
      <c r="Y1078" s="78">
        <f>'2019 PSUI Customer Load'!Y1078+'2019 PSUI Customer Gen'!Y1078</f>
        <v>1175.0340000000001</v>
      </c>
      <c r="Z1078" s="78">
        <f>'2019 PSUI Customer Load'!Z1078+'2019 PSUI Customer Gen'!Z1078</f>
        <v>1169.6859999999999</v>
      </c>
      <c r="AA1078" s="86">
        <f t="shared" si="221"/>
        <v>1607.76</v>
      </c>
      <c r="AB1078" s="77">
        <f t="shared" si="222"/>
        <v>2023</v>
      </c>
      <c r="AC1078" s="76">
        <f t="shared" si="223"/>
        <v>10</v>
      </c>
      <c r="AD1078" s="76" t="str">
        <f t="shared" si="224"/>
        <v/>
      </c>
      <c r="AE1078" s="76" t="str">
        <f t="shared" si="225"/>
        <v/>
      </c>
      <c r="AF1078" s="74">
        <f t="shared" si="226"/>
        <v>1607.76</v>
      </c>
      <c r="AG1078" s="75" t="str">
        <f t="shared" si="227"/>
        <v>15:00</v>
      </c>
      <c r="AH1078" s="74">
        <f t="shared" si="228"/>
        <v>32022.143999999993</v>
      </c>
      <c r="AI1078" s="73" t="str">
        <f t="shared" si="229"/>
        <v/>
      </c>
      <c r="AJ1078" s="73" t="str">
        <f t="shared" si="230"/>
        <v/>
      </c>
      <c r="AK1078" s="73" t="str">
        <f t="shared" si="231"/>
        <v/>
      </c>
      <c r="AL1078" s="72" t="str">
        <f t="shared" si="232"/>
        <v/>
      </c>
      <c r="AM1078" s="71" t="str">
        <f t="shared" si="233"/>
        <v/>
      </c>
    </row>
    <row r="1079" spans="2:39" ht="12.75" customHeight="1" thickBot="1">
      <c r="B1079" s="79">
        <v>45211</v>
      </c>
      <c r="C1079" s="78">
        <f>'2019 PSUI Customer Load'!C1079+'2019 PSUI Customer Gen'!C1079</f>
        <v>1156.999</v>
      </c>
      <c r="D1079" s="78">
        <f>'2019 PSUI Customer Load'!D1079+'2019 PSUI Customer Gen'!D1079</f>
        <v>1154.1849999999999</v>
      </c>
      <c r="E1079" s="78">
        <f>'2019 PSUI Customer Load'!E1079+'2019 PSUI Customer Gen'!E1079</f>
        <v>1138.6210000000001</v>
      </c>
      <c r="F1079" s="78">
        <f>'2019 PSUI Customer Load'!F1079+'2019 PSUI Customer Gen'!F1079</f>
        <v>1140.4460000000001</v>
      </c>
      <c r="G1079" s="78">
        <f>'2019 PSUI Customer Load'!G1079+'2019 PSUI Customer Gen'!G1079</f>
        <v>1178.135</v>
      </c>
      <c r="H1079" s="78">
        <f>'2019 PSUI Customer Load'!H1079+'2019 PSUI Customer Gen'!H1079</f>
        <v>1236.1789999999999</v>
      </c>
      <c r="I1079" s="78">
        <f>'2019 PSUI Customer Load'!I1079+'2019 PSUI Customer Gen'!I1079</f>
        <v>1311.2470000000001</v>
      </c>
      <c r="J1079" s="78">
        <f>'2019 PSUI Customer Load'!J1079+'2019 PSUI Customer Gen'!J1079</f>
        <v>1322.086</v>
      </c>
      <c r="K1079" s="78">
        <f>'2019 PSUI Customer Load'!K1079+'2019 PSUI Customer Gen'!K1079</f>
        <v>1322.0409999999999</v>
      </c>
      <c r="L1079" s="78">
        <f>'2019 PSUI Customer Load'!L1079+'2019 PSUI Customer Gen'!L1079</f>
        <v>1378.9869999999999</v>
      </c>
      <c r="M1079" s="78">
        <f>'2019 PSUI Customer Load'!M1079+'2019 PSUI Customer Gen'!M1079</f>
        <v>1383.2649999999999</v>
      </c>
      <c r="N1079" s="78">
        <f>'2019 PSUI Customer Load'!N1079+'2019 PSUI Customer Gen'!N1079</f>
        <v>1414.4129999999998</v>
      </c>
      <c r="O1079" s="78">
        <f>'2019 PSUI Customer Load'!O1079+'2019 PSUI Customer Gen'!O1079</f>
        <v>1891.78</v>
      </c>
      <c r="P1079" s="78">
        <f>'2019 PSUI Customer Load'!P1079+'2019 PSUI Customer Gen'!P1079</f>
        <v>1720.5730000000001</v>
      </c>
      <c r="Q1079" s="78">
        <f>'2019 PSUI Customer Load'!Q1079+'2019 PSUI Customer Gen'!Q1079</f>
        <v>1725.261</v>
      </c>
      <c r="R1079" s="78">
        <f>'2019 PSUI Customer Load'!R1079+'2019 PSUI Customer Gen'!R1079</f>
        <v>1694.606</v>
      </c>
      <c r="S1079" s="78">
        <f>'2019 PSUI Customer Load'!S1079+'2019 PSUI Customer Gen'!S1079</f>
        <v>1593.527</v>
      </c>
      <c r="T1079" s="78">
        <f>'2019 PSUI Customer Load'!T1079+'2019 PSUI Customer Gen'!T1079</f>
        <v>1545.6119999999999</v>
      </c>
      <c r="U1079" s="78">
        <f>'2019 PSUI Customer Load'!U1079+'2019 PSUI Customer Gen'!U1079</f>
        <v>1297.182</v>
      </c>
      <c r="V1079" s="78">
        <f>'2019 PSUI Customer Load'!V1079+'2019 PSUI Customer Gen'!V1079</f>
        <v>1208.037</v>
      </c>
      <c r="W1079" s="78">
        <f>'2019 PSUI Customer Load'!W1079+'2019 PSUI Customer Gen'!W1079</f>
        <v>1197.4390000000001</v>
      </c>
      <c r="X1079" s="78">
        <f>'2019 PSUI Customer Load'!X1079+'2019 PSUI Customer Gen'!X1079</f>
        <v>1181.7900000000002</v>
      </c>
      <c r="Y1079" s="78">
        <f>'2019 PSUI Customer Load'!Y1079+'2019 PSUI Customer Gen'!Y1079</f>
        <v>1161.3330000000001</v>
      </c>
      <c r="Z1079" s="78">
        <f>'2019 PSUI Customer Load'!Z1079+'2019 PSUI Customer Gen'!Z1079</f>
        <v>1145.6979999999999</v>
      </c>
      <c r="AA1079" s="86">
        <f t="shared" si="221"/>
        <v>1891.78</v>
      </c>
      <c r="AB1079" s="77">
        <f t="shared" si="222"/>
        <v>2023</v>
      </c>
      <c r="AC1079" s="76">
        <f t="shared" si="223"/>
        <v>10</v>
      </c>
      <c r="AD1079" s="76" t="str">
        <f t="shared" si="224"/>
        <v/>
      </c>
      <c r="AE1079" s="76" t="str">
        <f t="shared" si="225"/>
        <v/>
      </c>
      <c r="AF1079" s="74">
        <f t="shared" si="226"/>
        <v>1891.78</v>
      </c>
      <c r="AG1079" s="75" t="str">
        <f t="shared" si="227"/>
        <v>13:00</v>
      </c>
      <c r="AH1079" s="74">
        <f t="shared" si="228"/>
        <v>34391.221999999994</v>
      </c>
      <c r="AI1079" s="73" t="str">
        <f t="shared" si="229"/>
        <v/>
      </c>
      <c r="AJ1079" s="73" t="str">
        <f t="shared" si="230"/>
        <v/>
      </c>
      <c r="AK1079" s="73" t="str">
        <f t="shared" si="231"/>
        <v/>
      </c>
      <c r="AL1079" s="72" t="str">
        <f t="shared" si="232"/>
        <v/>
      </c>
      <c r="AM1079" s="71" t="str">
        <f t="shared" si="233"/>
        <v/>
      </c>
    </row>
    <row r="1080" spans="2:39" ht="12.75" customHeight="1" thickBot="1">
      <c r="B1080" s="79">
        <v>45212</v>
      </c>
      <c r="C1080" s="78">
        <f>'2019 PSUI Customer Load'!C1080+'2019 PSUI Customer Gen'!C1080</f>
        <v>1154.962</v>
      </c>
      <c r="D1080" s="78">
        <f>'2019 PSUI Customer Load'!D1080+'2019 PSUI Customer Gen'!D1080</f>
        <v>1158.319</v>
      </c>
      <c r="E1080" s="78">
        <f>'2019 PSUI Customer Load'!E1080+'2019 PSUI Customer Gen'!E1080</f>
        <v>1130.8690000000001</v>
      </c>
      <c r="F1080" s="78">
        <f>'2019 PSUI Customer Load'!F1080+'2019 PSUI Customer Gen'!F1080</f>
        <v>1136.9579999999999</v>
      </c>
      <c r="G1080" s="78">
        <f>'2019 PSUI Customer Load'!G1080+'2019 PSUI Customer Gen'!G1080</f>
        <v>1187.904</v>
      </c>
      <c r="H1080" s="78">
        <f>'2019 PSUI Customer Load'!H1080+'2019 PSUI Customer Gen'!H1080</f>
        <v>1236.221</v>
      </c>
      <c r="I1080" s="78">
        <f>'2019 PSUI Customer Load'!I1080+'2019 PSUI Customer Gen'!I1080</f>
        <v>1333.2089999999998</v>
      </c>
      <c r="J1080" s="78">
        <f>'2019 PSUI Customer Load'!J1080+'2019 PSUI Customer Gen'!J1080</f>
        <v>1338.1389999999999</v>
      </c>
      <c r="K1080" s="78">
        <f>'2019 PSUI Customer Load'!K1080+'2019 PSUI Customer Gen'!K1080</f>
        <v>1324.1959999999999</v>
      </c>
      <c r="L1080" s="78">
        <f>'2019 PSUI Customer Load'!L1080+'2019 PSUI Customer Gen'!L1080</f>
        <v>1363.8040000000001</v>
      </c>
      <c r="M1080" s="78">
        <f>'2019 PSUI Customer Load'!M1080+'2019 PSUI Customer Gen'!M1080</f>
        <v>1372.5730000000001</v>
      </c>
      <c r="N1080" s="78">
        <f>'2019 PSUI Customer Load'!N1080+'2019 PSUI Customer Gen'!N1080</f>
        <v>1351.5989999999999</v>
      </c>
      <c r="O1080" s="78">
        <f>'2019 PSUI Customer Load'!O1080+'2019 PSUI Customer Gen'!O1080</f>
        <v>1340.471</v>
      </c>
      <c r="P1080" s="78">
        <f>'2019 PSUI Customer Load'!P1080+'2019 PSUI Customer Gen'!P1080</f>
        <v>1333.9570000000001</v>
      </c>
      <c r="Q1080" s="78">
        <f>'2019 PSUI Customer Load'!Q1080+'2019 PSUI Customer Gen'!Q1080</f>
        <v>1332.1779999999999</v>
      </c>
      <c r="R1080" s="78">
        <f>'2019 PSUI Customer Load'!R1080+'2019 PSUI Customer Gen'!R1080</f>
        <v>1300.904</v>
      </c>
      <c r="S1080" s="78">
        <f>'2019 PSUI Customer Load'!S1080+'2019 PSUI Customer Gen'!S1080</f>
        <v>1245.058</v>
      </c>
      <c r="T1080" s="78">
        <f>'2019 PSUI Customer Load'!T1080+'2019 PSUI Customer Gen'!T1080</f>
        <v>1212.4920000000002</v>
      </c>
      <c r="U1080" s="78">
        <f>'2019 PSUI Customer Load'!U1080+'2019 PSUI Customer Gen'!U1080</f>
        <v>1201.1109999999999</v>
      </c>
      <c r="V1080" s="78">
        <f>'2019 PSUI Customer Load'!V1080+'2019 PSUI Customer Gen'!V1080</f>
        <v>1177.5630000000001</v>
      </c>
      <c r="W1080" s="78">
        <f>'2019 PSUI Customer Load'!W1080+'2019 PSUI Customer Gen'!W1080</f>
        <v>1161.9939999999999</v>
      </c>
      <c r="X1080" s="78">
        <f>'2019 PSUI Customer Load'!X1080+'2019 PSUI Customer Gen'!X1080</f>
        <v>1145.3030000000001</v>
      </c>
      <c r="Y1080" s="78">
        <f>'2019 PSUI Customer Load'!Y1080+'2019 PSUI Customer Gen'!Y1080</f>
        <v>1128.2909999999999</v>
      </c>
      <c r="Z1080" s="78">
        <f>'2019 PSUI Customer Load'!Z1080+'2019 PSUI Customer Gen'!Z1080</f>
        <v>1112.981</v>
      </c>
      <c r="AA1080" s="86">
        <f t="shared" si="221"/>
        <v>1372.5730000000001</v>
      </c>
      <c r="AB1080" s="77">
        <f t="shared" si="222"/>
        <v>2023</v>
      </c>
      <c r="AC1080" s="76">
        <f t="shared" si="223"/>
        <v>10</v>
      </c>
      <c r="AD1080" s="76" t="str">
        <f t="shared" si="224"/>
        <v/>
      </c>
      <c r="AE1080" s="76" t="str">
        <f t="shared" si="225"/>
        <v/>
      </c>
      <c r="AF1080" s="74">
        <f t="shared" si="226"/>
        <v>1372.5730000000001</v>
      </c>
      <c r="AG1080" s="75" t="str">
        <f t="shared" si="227"/>
        <v>11:00</v>
      </c>
      <c r="AH1080" s="74">
        <f t="shared" si="228"/>
        <v>31153.628999999994</v>
      </c>
      <c r="AI1080" s="73" t="str">
        <f t="shared" si="229"/>
        <v/>
      </c>
      <c r="AJ1080" s="73" t="str">
        <f t="shared" si="230"/>
        <v/>
      </c>
      <c r="AK1080" s="73" t="str">
        <f t="shared" si="231"/>
        <v/>
      </c>
      <c r="AL1080" s="72" t="str">
        <f t="shared" si="232"/>
        <v/>
      </c>
      <c r="AM1080" s="71" t="str">
        <f t="shared" si="233"/>
        <v/>
      </c>
    </row>
    <row r="1081" spans="2:39" ht="12.75" customHeight="1" thickBot="1">
      <c r="B1081" s="79">
        <v>45213</v>
      </c>
      <c r="C1081" s="78">
        <f>'2019 PSUI Customer Load'!C1081+'2019 PSUI Customer Gen'!C1081</f>
        <v>1112.2530000000002</v>
      </c>
      <c r="D1081" s="78">
        <f>'2019 PSUI Customer Load'!D1081+'2019 PSUI Customer Gen'!D1081</f>
        <v>1112.0809999999999</v>
      </c>
      <c r="E1081" s="78">
        <f>'2019 PSUI Customer Load'!E1081+'2019 PSUI Customer Gen'!E1081</f>
        <v>1105.4749999999999</v>
      </c>
      <c r="F1081" s="78">
        <f>'2019 PSUI Customer Load'!F1081+'2019 PSUI Customer Gen'!F1081</f>
        <v>1109.7329999999999</v>
      </c>
      <c r="G1081" s="78">
        <f>'2019 PSUI Customer Load'!G1081+'2019 PSUI Customer Gen'!G1081</f>
        <v>1115.8899999999999</v>
      </c>
      <c r="H1081" s="78">
        <f>'2019 PSUI Customer Load'!H1081+'2019 PSUI Customer Gen'!H1081</f>
        <v>1167.748</v>
      </c>
      <c r="I1081" s="78">
        <f>'2019 PSUI Customer Load'!I1081+'2019 PSUI Customer Gen'!I1081</f>
        <v>1245.1580000000001</v>
      </c>
      <c r="J1081" s="78">
        <f>'2019 PSUI Customer Load'!J1081+'2019 PSUI Customer Gen'!J1081</f>
        <v>1153.0990000000002</v>
      </c>
      <c r="K1081" s="78">
        <f>'2019 PSUI Customer Load'!K1081+'2019 PSUI Customer Gen'!K1081</f>
        <v>1183.77</v>
      </c>
      <c r="L1081" s="78">
        <f>'2019 PSUI Customer Load'!L1081+'2019 PSUI Customer Gen'!L1081</f>
        <v>1209.32</v>
      </c>
      <c r="M1081" s="78">
        <f>'2019 PSUI Customer Load'!M1081+'2019 PSUI Customer Gen'!M1081</f>
        <v>1300.6130000000001</v>
      </c>
      <c r="N1081" s="78">
        <f>'2019 PSUI Customer Load'!N1081+'2019 PSUI Customer Gen'!N1081</f>
        <v>1216.194</v>
      </c>
      <c r="O1081" s="78">
        <f>'2019 PSUI Customer Load'!O1081+'2019 PSUI Customer Gen'!O1081</f>
        <v>1223.2919999999999</v>
      </c>
      <c r="P1081" s="78">
        <f>'2019 PSUI Customer Load'!P1081+'2019 PSUI Customer Gen'!P1081</f>
        <v>1203.723</v>
      </c>
      <c r="Q1081" s="78">
        <f>'2019 PSUI Customer Load'!Q1081+'2019 PSUI Customer Gen'!Q1081</f>
        <v>1210.3699999999999</v>
      </c>
      <c r="R1081" s="78">
        <f>'2019 PSUI Customer Load'!R1081+'2019 PSUI Customer Gen'!R1081</f>
        <v>1189.4789999999998</v>
      </c>
      <c r="S1081" s="78">
        <f>'2019 PSUI Customer Load'!S1081+'2019 PSUI Customer Gen'!S1081</f>
        <v>1146.538</v>
      </c>
      <c r="T1081" s="78">
        <f>'2019 PSUI Customer Load'!T1081+'2019 PSUI Customer Gen'!T1081</f>
        <v>1155.606</v>
      </c>
      <c r="U1081" s="78">
        <f>'2019 PSUI Customer Load'!U1081+'2019 PSUI Customer Gen'!U1081</f>
        <v>1149.298</v>
      </c>
      <c r="V1081" s="78">
        <f>'2019 PSUI Customer Load'!V1081+'2019 PSUI Customer Gen'!V1081</f>
        <v>1141.818</v>
      </c>
      <c r="W1081" s="78">
        <f>'2019 PSUI Customer Load'!W1081+'2019 PSUI Customer Gen'!W1081</f>
        <v>1150.4959999999999</v>
      </c>
      <c r="X1081" s="78">
        <f>'2019 PSUI Customer Load'!X1081+'2019 PSUI Customer Gen'!X1081</f>
        <v>1128.123</v>
      </c>
      <c r="Y1081" s="78">
        <f>'2019 PSUI Customer Load'!Y1081+'2019 PSUI Customer Gen'!Y1081</f>
        <v>1119.306</v>
      </c>
      <c r="Z1081" s="78">
        <f>'2019 PSUI Customer Load'!Z1081+'2019 PSUI Customer Gen'!Z1081</f>
        <v>1127.1399999999999</v>
      </c>
      <c r="AA1081" s="86">
        <f t="shared" si="221"/>
        <v>1300.6130000000001</v>
      </c>
      <c r="AB1081" s="77">
        <f t="shared" si="222"/>
        <v>2023</v>
      </c>
      <c r="AC1081" s="76">
        <f t="shared" si="223"/>
        <v>10</v>
      </c>
      <c r="AD1081" s="76" t="str">
        <f t="shared" si="224"/>
        <v/>
      </c>
      <c r="AE1081" s="76" t="str">
        <f t="shared" si="225"/>
        <v/>
      </c>
      <c r="AF1081" s="74">
        <f t="shared" si="226"/>
        <v>1300.6130000000001</v>
      </c>
      <c r="AG1081" s="75" t="str">
        <f t="shared" si="227"/>
        <v>11:00</v>
      </c>
      <c r="AH1081" s="74">
        <f t="shared" si="228"/>
        <v>29277.135999999991</v>
      </c>
      <c r="AI1081" s="73" t="str">
        <f t="shared" si="229"/>
        <v/>
      </c>
      <c r="AJ1081" s="73" t="str">
        <f t="shared" si="230"/>
        <v/>
      </c>
      <c r="AK1081" s="73" t="str">
        <f t="shared" si="231"/>
        <v/>
      </c>
      <c r="AL1081" s="72" t="str">
        <f t="shared" si="232"/>
        <v/>
      </c>
      <c r="AM1081" s="71" t="str">
        <f t="shared" si="233"/>
        <v/>
      </c>
    </row>
    <row r="1082" spans="2:39" ht="12.75" customHeight="1" thickBot="1">
      <c r="B1082" s="79">
        <v>45214</v>
      </c>
      <c r="C1082" s="78">
        <f>'2019 PSUI Customer Load'!C1082+'2019 PSUI Customer Gen'!C1082</f>
        <v>1105.6390000000001</v>
      </c>
      <c r="D1082" s="78">
        <f>'2019 PSUI Customer Load'!D1082+'2019 PSUI Customer Gen'!D1082</f>
        <v>1099.7679999999998</v>
      </c>
      <c r="E1082" s="78">
        <f>'2019 PSUI Customer Load'!E1082+'2019 PSUI Customer Gen'!E1082</f>
        <v>1096.4799999999998</v>
      </c>
      <c r="F1082" s="78">
        <f>'2019 PSUI Customer Load'!F1082+'2019 PSUI Customer Gen'!F1082</f>
        <v>1093.1029999999998</v>
      </c>
      <c r="G1082" s="78">
        <f>'2019 PSUI Customer Load'!G1082+'2019 PSUI Customer Gen'!G1082</f>
        <v>1105.9560000000001</v>
      </c>
      <c r="H1082" s="78">
        <f>'2019 PSUI Customer Load'!H1082+'2019 PSUI Customer Gen'!H1082</f>
        <v>1180.3399999999999</v>
      </c>
      <c r="I1082" s="78">
        <f>'2019 PSUI Customer Load'!I1082+'2019 PSUI Customer Gen'!I1082</f>
        <v>1215.625</v>
      </c>
      <c r="J1082" s="78">
        <f>'2019 PSUI Customer Load'!J1082+'2019 PSUI Customer Gen'!J1082</f>
        <v>1196.6369999999999</v>
      </c>
      <c r="K1082" s="78">
        <f>'2019 PSUI Customer Load'!K1082+'2019 PSUI Customer Gen'!K1082</f>
        <v>1196.971</v>
      </c>
      <c r="L1082" s="78">
        <f>'2019 PSUI Customer Load'!L1082+'2019 PSUI Customer Gen'!L1082</f>
        <v>1214.45</v>
      </c>
      <c r="M1082" s="78">
        <f>'2019 PSUI Customer Load'!M1082+'2019 PSUI Customer Gen'!M1082</f>
        <v>1224.4570000000001</v>
      </c>
      <c r="N1082" s="78">
        <f>'2019 PSUI Customer Load'!N1082+'2019 PSUI Customer Gen'!N1082</f>
        <v>1197.7670000000001</v>
      </c>
      <c r="O1082" s="78">
        <f>'2019 PSUI Customer Load'!O1082+'2019 PSUI Customer Gen'!O1082</f>
        <v>1194.51</v>
      </c>
      <c r="P1082" s="78">
        <f>'2019 PSUI Customer Load'!P1082+'2019 PSUI Customer Gen'!P1082</f>
        <v>1190.1499999999999</v>
      </c>
      <c r="Q1082" s="78">
        <f>'2019 PSUI Customer Load'!Q1082+'2019 PSUI Customer Gen'!Q1082</f>
        <v>1204.067</v>
      </c>
      <c r="R1082" s="78">
        <f>'2019 PSUI Customer Load'!R1082+'2019 PSUI Customer Gen'!R1082</f>
        <v>1169.421</v>
      </c>
      <c r="S1082" s="78">
        <f>'2019 PSUI Customer Load'!S1082+'2019 PSUI Customer Gen'!S1082</f>
        <v>1129.9849999999999</v>
      </c>
      <c r="T1082" s="78">
        <f>'2019 PSUI Customer Load'!T1082+'2019 PSUI Customer Gen'!T1082</f>
        <v>1143.915</v>
      </c>
      <c r="U1082" s="78">
        <f>'2019 PSUI Customer Load'!U1082+'2019 PSUI Customer Gen'!U1082</f>
        <v>1160.845</v>
      </c>
      <c r="V1082" s="78">
        <f>'2019 PSUI Customer Load'!V1082+'2019 PSUI Customer Gen'!V1082</f>
        <v>1137.5170000000001</v>
      </c>
      <c r="W1082" s="78">
        <f>'2019 PSUI Customer Load'!W1082+'2019 PSUI Customer Gen'!W1082</f>
        <v>1119.952</v>
      </c>
      <c r="X1082" s="78">
        <f>'2019 PSUI Customer Load'!X1082+'2019 PSUI Customer Gen'!X1082</f>
        <v>1119.47</v>
      </c>
      <c r="Y1082" s="78">
        <f>'2019 PSUI Customer Load'!Y1082+'2019 PSUI Customer Gen'!Y1082</f>
        <v>1127.5159999999998</v>
      </c>
      <c r="Z1082" s="78">
        <f>'2019 PSUI Customer Load'!Z1082+'2019 PSUI Customer Gen'!Z1082</f>
        <v>1120.3539999999998</v>
      </c>
      <c r="AA1082" s="86">
        <f t="shared" si="221"/>
        <v>1224.4570000000001</v>
      </c>
      <c r="AB1082" s="77">
        <f t="shared" si="222"/>
        <v>2023</v>
      </c>
      <c r="AC1082" s="76">
        <f t="shared" si="223"/>
        <v>10</v>
      </c>
      <c r="AD1082" s="76" t="str">
        <f t="shared" si="224"/>
        <v/>
      </c>
      <c r="AE1082" s="76" t="str">
        <f t="shared" si="225"/>
        <v/>
      </c>
      <c r="AF1082" s="74">
        <f t="shared" si="226"/>
        <v>1224.4570000000001</v>
      </c>
      <c r="AG1082" s="75" t="str">
        <f t="shared" si="227"/>
        <v>11:00</v>
      </c>
      <c r="AH1082" s="74">
        <f t="shared" si="228"/>
        <v>28969.352000000003</v>
      </c>
      <c r="AI1082" s="73" t="str">
        <f t="shared" si="229"/>
        <v/>
      </c>
      <c r="AJ1082" s="73" t="str">
        <f t="shared" si="230"/>
        <v/>
      </c>
      <c r="AK1082" s="73" t="str">
        <f t="shared" si="231"/>
        <v/>
      </c>
      <c r="AL1082" s="72" t="str">
        <f t="shared" si="232"/>
        <v/>
      </c>
      <c r="AM1082" s="71" t="str">
        <f t="shared" si="233"/>
        <v/>
      </c>
    </row>
    <row r="1083" spans="2:39" ht="12.75" customHeight="1" thickBot="1">
      <c r="B1083" s="79">
        <v>45215</v>
      </c>
      <c r="C1083" s="78">
        <f>'2019 PSUI Customer Load'!C1083+'2019 PSUI Customer Gen'!C1083</f>
        <v>1119.037</v>
      </c>
      <c r="D1083" s="78">
        <f>'2019 PSUI Customer Load'!D1083+'2019 PSUI Customer Gen'!D1083</f>
        <v>1131.787</v>
      </c>
      <c r="E1083" s="78">
        <f>'2019 PSUI Customer Load'!E1083+'2019 PSUI Customer Gen'!E1083</f>
        <v>1113.2250000000001</v>
      </c>
      <c r="F1083" s="78">
        <f>'2019 PSUI Customer Load'!F1083+'2019 PSUI Customer Gen'!F1083</f>
        <v>1118.1320000000001</v>
      </c>
      <c r="G1083" s="78">
        <f>'2019 PSUI Customer Load'!G1083+'2019 PSUI Customer Gen'!G1083</f>
        <v>1157.634</v>
      </c>
      <c r="H1083" s="78">
        <f>'2019 PSUI Customer Load'!H1083+'2019 PSUI Customer Gen'!H1083</f>
        <v>1210.434</v>
      </c>
      <c r="I1083" s="78">
        <f>'2019 PSUI Customer Load'!I1083+'2019 PSUI Customer Gen'!I1083</f>
        <v>1240.4880000000001</v>
      </c>
      <c r="J1083" s="78">
        <f>'2019 PSUI Customer Load'!J1083+'2019 PSUI Customer Gen'!J1083</f>
        <v>1366.1</v>
      </c>
      <c r="K1083" s="78">
        <f>'2019 PSUI Customer Load'!K1083+'2019 PSUI Customer Gen'!K1083</f>
        <v>1316.6669999999999</v>
      </c>
      <c r="L1083" s="78">
        <f>'2019 PSUI Customer Load'!L1083+'2019 PSUI Customer Gen'!L1083</f>
        <v>1356.5249999999999</v>
      </c>
      <c r="M1083" s="78">
        <f>'2019 PSUI Customer Load'!M1083+'2019 PSUI Customer Gen'!M1083</f>
        <v>1389.4949999999999</v>
      </c>
      <c r="N1083" s="78">
        <f>'2019 PSUI Customer Load'!N1083+'2019 PSUI Customer Gen'!N1083</f>
        <v>1369.86</v>
      </c>
      <c r="O1083" s="78">
        <f>'2019 PSUI Customer Load'!O1083+'2019 PSUI Customer Gen'!O1083</f>
        <v>1374.8300000000002</v>
      </c>
      <c r="P1083" s="78">
        <f>'2019 PSUI Customer Load'!P1083+'2019 PSUI Customer Gen'!P1083</f>
        <v>1361.1189999999999</v>
      </c>
      <c r="Q1083" s="78">
        <f>'2019 PSUI Customer Load'!Q1083+'2019 PSUI Customer Gen'!Q1083</f>
        <v>1363.7460000000001</v>
      </c>
      <c r="R1083" s="78">
        <f>'2019 PSUI Customer Load'!R1083+'2019 PSUI Customer Gen'!R1083</f>
        <v>1319.21</v>
      </c>
      <c r="S1083" s="78">
        <f>'2019 PSUI Customer Load'!S1083+'2019 PSUI Customer Gen'!S1083</f>
        <v>1255.8900000000001</v>
      </c>
      <c r="T1083" s="78">
        <f>'2019 PSUI Customer Load'!T1083+'2019 PSUI Customer Gen'!T1083</f>
        <v>1223.2460000000001</v>
      </c>
      <c r="U1083" s="78">
        <f>'2019 PSUI Customer Load'!U1083+'2019 PSUI Customer Gen'!U1083</f>
        <v>1202.567</v>
      </c>
      <c r="V1083" s="78">
        <f>'2019 PSUI Customer Load'!V1083+'2019 PSUI Customer Gen'!V1083</f>
        <v>1199.029</v>
      </c>
      <c r="W1083" s="78">
        <f>'2019 PSUI Customer Load'!W1083+'2019 PSUI Customer Gen'!W1083</f>
        <v>1181.944</v>
      </c>
      <c r="X1083" s="78">
        <f>'2019 PSUI Customer Load'!X1083+'2019 PSUI Customer Gen'!X1083</f>
        <v>1157.7850000000001</v>
      </c>
      <c r="Y1083" s="78">
        <f>'2019 PSUI Customer Load'!Y1083+'2019 PSUI Customer Gen'!Y1083</f>
        <v>1137.6010000000001</v>
      </c>
      <c r="Z1083" s="78">
        <f>'2019 PSUI Customer Load'!Z1083+'2019 PSUI Customer Gen'!Z1083</f>
        <v>1128.5260000000001</v>
      </c>
      <c r="AA1083" s="86">
        <f t="shared" si="221"/>
        <v>1389.4949999999999</v>
      </c>
      <c r="AB1083" s="77">
        <f t="shared" si="222"/>
        <v>2023</v>
      </c>
      <c r="AC1083" s="76">
        <f t="shared" si="223"/>
        <v>10</v>
      </c>
      <c r="AD1083" s="76" t="str">
        <f t="shared" si="224"/>
        <v/>
      </c>
      <c r="AE1083" s="76" t="str">
        <f t="shared" si="225"/>
        <v/>
      </c>
      <c r="AF1083" s="74">
        <f t="shared" si="226"/>
        <v>1389.4949999999999</v>
      </c>
      <c r="AG1083" s="75" t="str">
        <f t="shared" si="227"/>
        <v>11:00</v>
      </c>
      <c r="AH1083" s="74">
        <f t="shared" si="228"/>
        <v>31184.371999999996</v>
      </c>
      <c r="AI1083" s="73" t="str">
        <f t="shared" si="229"/>
        <v/>
      </c>
      <c r="AJ1083" s="73" t="str">
        <f t="shared" si="230"/>
        <v/>
      </c>
      <c r="AK1083" s="73" t="str">
        <f t="shared" si="231"/>
        <v/>
      </c>
      <c r="AL1083" s="72" t="str">
        <f t="shared" si="232"/>
        <v/>
      </c>
      <c r="AM1083" s="71" t="str">
        <f t="shared" si="233"/>
        <v/>
      </c>
    </row>
    <row r="1084" spans="2:39" ht="12.75" customHeight="1" thickBot="1">
      <c r="B1084" s="79">
        <v>45216</v>
      </c>
      <c r="C1084" s="78">
        <f>'2019 PSUI Customer Load'!C1084+'2019 PSUI Customer Gen'!C1084</f>
        <v>1138.797</v>
      </c>
      <c r="D1084" s="78">
        <f>'2019 PSUI Customer Load'!D1084+'2019 PSUI Customer Gen'!D1084</f>
        <v>1141.2459999999999</v>
      </c>
      <c r="E1084" s="78">
        <f>'2019 PSUI Customer Load'!E1084+'2019 PSUI Customer Gen'!E1084</f>
        <v>1114.954</v>
      </c>
      <c r="F1084" s="78">
        <f>'2019 PSUI Customer Load'!F1084+'2019 PSUI Customer Gen'!F1084</f>
        <v>1127.4630000000002</v>
      </c>
      <c r="G1084" s="78">
        <f>'2019 PSUI Customer Load'!G1084+'2019 PSUI Customer Gen'!G1084</f>
        <v>1170.5029999999999</v>
      </c>
      <c r="H1084" s="78">
        <f>'2019 PSUI Customer Load'!H1084+'2019 PSUI Customer Gen'!H1084</f>
        <v>1218.2340000000002</v>
      </c>
      <c r="I1084" s="78">
        <f>'2019 PSUI Customer Load'!I1084+'2019 PSUI Customer Gen'!I1084</f>
        <v>1327.106</v>
      </c>
      <c r="J1084" s="78">
        <f>'2019 PSUI Customer Load'!J1084+'2019 PSUI Customer Gen'!J1084</f>
        <v>1348.1980000000001</v>
      </c>
      <c r="K1084" s="78">
        <f>'2019 PSUI Customer Load'!K1084+'2019 PSUI Customer Gen'!K1084</f>
        <v>1355.2809999999999</v>
      </c>
      <c r="L1084" s="78">
        <f>'2019 PSUI Customer Load'!L1084+'2019 PSUI Customer Gen'!L1084</f>
        <v>1371.7539999999999</v>
      </c>
      <c r="M1084" s="78">
        <f>'2019 PSUI Customer Load'!M1084+'2019 PSUI Customer Gen'!M1084</f>
        <v>1383.7079999999999</v>
      </c>
      <c r="N1084" s="78">
        <f>'2019 PSUI Customer Load'!N1084+'2019 PSUI Customer Gen'!N1084</f>
        <v>1352.079</v>
      </c>
      <c r="O1084" s="78">
        <f>'2019 PSUI Customer Load'!O1084+'2019 PSUI Customer Gen'!O1084</f>
        <v>1682.8129999999999</v>
      </c>
      <c r="P1084" s="78">
        <f>'2019 PSUI Customer Load'!P1084+'2019 PSUI Customer Gen'!P1084</f>
        <v>1749.8109999999999</v>
      </c>
      <c r="Q1084" s="78">
        <f>'2019 PSUI Customer Load'!Q1084+'2019 PSUI Customer Gen'!Q1084</f>
        <v>1708.191</v>
      </c>
      <c r="R1084" s="78">
        <f>'2019 PSUI Customer Load'!R1084+'2019 PSUI Customer Gen'!R1084</f>
        <v>1631.4079999999999</v>
      </c>
      <c r="S1084" s="78">
        <f>'2019 PSUI Customer Load'!S1084+'2019 PSUI Customer Gen'!S1084</f>
        <v>1517.61</v>
      </c>
      <c r="T1084" s="78">
        <f>'2019 PSUI Customer Load'!T1084+'2019 PSUI Customer Gen'!T1084</f>
        <v>1407.0419999999999</v>
      </c>
      <c r="U1084" s="78">
        <f>'2019 PSUI Customer Load'!U1084+'2019 PSUI Customer Gen'!U1084</f>
        <v>1191.999</v>
      </c>
      <c r="V1084" s="78">
        <f>'2019 PSUI Customer Load'!V1084+'2019 PSUI Customer Gen'!V1084</f>
        <v>1182.1500000000001</v>
      </c>
      <c r="W1084" s="78">
        <f>'2019 PSUI Customer Load'!W1084+'2019 PSUI Customer Gen'!W1084</f>
        <v>1170.3100000000002</v>
      </c>
      <c r="X1084" s="78">
        <f>'2019 PSUI Customer Load'!X1084+'2019 PSUI Customer Gen'!X1084</f>
        <v>1152.4119999999998</v>
      </c>
      <c r="Y1084" s="78">
        <f>'2019 PSUI Customer Load'!Y1084+'2019 PSUI Customer Gen'!Y1084</f>
        <v>1135.316</v>
      </c>
      <c r="Z1084" s="78">
        <f>'2019 PSUI Customer Load'!Z1084+'2019 PSUI Customer Gen'!Z1084</f>
        <v>1134.761</v>
      </c>
      <c r="AA1084" s="86">
        <f t="shared" si="221"/>
        <v>1749.8109999999999</v>
      </c>
      <c r="AB1084" s="77">
        <f t="shared" si="222"/>
        <v>2023</v>
      </c>
      <c r="AC1084" s="76">
        <f t="shared" si="223"/>
        <v>10</v>
      </c>
      <c r="AD1084" s="76" t="str">
        <f t="shared" si="224"/>
        <v/>
      </c>
      <c r="AE1084" s="76" t="str">
        <f t="shared" si="225"/>
        <v/>
      </c>
      <c r="AF1084" s="74">
        <f t="shared" si="226"/>
        <v>1749.8109999999999</v>
      </c>
      <c r="AG1084" s="75" t="str">
        <f t="shared" si="227"/>
        <v>14:00</v>
      </c>
      <c r="AH1084" s="74">
        <f t="shared" si="228"/>
        <v>33462.957000000002</v>
      </c>
      <c r="AI1084" s="73" t="str">
        <f t="shared" si="229"/>
        <v/>
      </c>
      <c r="AJ1084" s="73" t="str">
        <f t="shared" si="230"/>
        <v/>
      </c>
      <c r="AK1084" s="73" t="str">
        <f t="shared" si="231"/>
        <v/>
      </c>
      <c r="AL1084" s="72" t="str">
        <f t="shared" si="232"/>
        <v/>
      </c>
      <c r="AM1084" s="71" t="str">
        <f t="shared" si="233"/>
        <v/>
      </c>
    </row>
    <row r="1085" spans="2:39" ht="12.75" customHeight="1" thickBot="1">
      <c r="B1085" s="79">
        <v>45217</v>
      </c>
      <c r="C1085" s="78">
        <f>'2019 PSUI Customer Load'!C1085+'2019 PSUI Customer Gen'!C1085</f>
        <v>1129.442</v>
      </c>
      <c r="D1085" s="78">
        <f>'2019 PSUI Customer Load'!D1085+'2019 PSUI Customer Gen'!D1085</f>
        <v>1134.0410000000002</v>
      </c>
      <c r="E1085" s="78">
        <f>'2019 PSUI Customer Load'!E1085+'2019 PSUI Customer Gen'!E1085</f>
        <v>1116.875</v>
      </c>
      <c r="F1085" s="78">
        <f>'2019 PSUI Customer Load'!F1085+'2019 PSUI Customer Gen'!F1085</f>
        <v>1136.4879999999998</v>
      </c>
      <c r="G1085" s="78">
        <f>'2019 PSUI Customer Load'!G1085+'2019 PSUI Customer Gen'!G1085</f>
        <v>1187.2459999999999</v>
      </c>
      <c r="H1085" s="78">
        <f>'2019 PSUI Customer Load'!H1085+'2019 PSUI Customer Gen'!H1085</f>
        <v>1241.8209999999999</v>
      </c>
      <c r="I1085" s="78">
        <f>'2019 PSUI Customer Load'!I1085+'2019 PSUI Customer Gen'!I1085</f>
        <v>1330.837</v>
      </c>
      <c r="J1085" s="78">
        <f>'2019 PSUI Customer Load'!J1085+'2019 PSUI Customer Gen'!J1085</f>
        <v>1332.78</v>
      </c>
      <c r="K1085" s="78">
        <f>'2019 PSUI Customer Load'!K1085+'2019 PSUI Customer Gen'!K1085</f>
        <v>1337.547</v>
      </c>
      <c r="L1085" s="78">
        <f>'2019 PSUI Customer Load'!L1085+'2019 PSUI Customer Gen'!L1085</f>
        <v>1387.8300000000002</v>
      </c>
      <c r="M1085" s="78">
        <f>'2019 PSUI Customer Load'!M1085+'2019 PSUI Customer Gen'!M1085</f>
        <v>1393.7439999999999</v>
      </c>
      <c r="N1085" s="78">
        <f>'2019 PSUI Customer Load'!N1085+'2019 PSUI Customer Gen'!N1085</f>
        <v>1609.829</v>
      </c>
      <c r="O1085" s="78">
        <f>'2019 PSUI Customer Load'!O1085+'2019 PSUI Customer Gen'!O1085</f>
        <v>1677.4449999999999</v>
      </c>
      <c r="P1085" s="78">
        <f>'2019 PSUI Customer Load'!P1085+'2019 PSUI Customer Gen'!P1085</f>
        <v>1675.0740000000001</v>
      </c>
      <c r="Q1085" s="78">
        <f>'2019 PSUI Customer Load'!Q1085+'2019 PSUI Customer Gen'!Q1085</f>
        <v>1697.585</v>
      </c>
      <c r="R1085" s="78">
        <f>'2019 PSUI Customer Load'!R1085+'2019 PSUI Customer Gen'!R1085</f>
        <v>1632.9829999999999</v>
      </c>
      <c r="S1085" s="78">
        <f>'2019 PSUI Customer Load'!S1085+'2019 PSUI Customer Gen'!S1085</f>
        <v>1544.171</v>
      </c>
      <c r="T1085" s="78">
        <f>'2019 PSUI Customer Load'!T1085+'2019 PSUI Customer Gen'!T1085</f>
        <v>1497.8999999999999</v>
      </c>
      <c r="U1085" s="78">
        <f>'2019 PSUI Customer Load'!U1085+'2019 PSUI Customer Gen'!U1085</f>
        <v>1207.691</v>
      </c>
      <c r="V1085" s="78">
        <f>'2019 PSUI Customer Load'!V1085+'2019 PSUI Customer Gen'!V1085</f>
        <v>1183.3689999999999</v>
      </c>
      <c r="W1085" s="78">
        <f>'2019 PSUI Customer Load'!W1085+'2019 PSUI Customer Gen'!W1085</f>
        <v>1185.2339999999999</v>
      </c>
      <c r="X1085" s="78">
        <f>'2019 PSUI Customer Load'!X1085+'2019 PSUI Customer Gen'!X1085</f>
        <v>1163.9449999999999</v>
      </c>
      <c r="Y1085" s="78">
        <f>'2019 PSUI Customer Load'!Y1085+'2019 PSUI Customer Gen'!Y1085</f>
        <v>1152.26</v>
      </c>
      <c r="Z1085" s="78">
        <f>'2019 PSUI Customer Load'!Z1085+'2019 PSUI Customer Gen'!Z1085</f>
        <v>1134.923</v>
      </c>
      <c r="AA1085" s="86">
        <f t="shared" si="221"/>
        <v>1697.585</v>
      </c>
      <c r="AB1085" s="77">
        <f t="shared" si="222"/>
        <v>2023</v>
      </c>
      <c r="AC1085" s="76">
        <f t="shared" si="223"/>
        <v>10</v>
      </c>
      <c r="AD1085" s="76" t="str">
        <f t="shared" si="224"/>
        <v/>
      </c>
      <c r="AE1085" s="76" t="str">
        <f t="shared" si="225"/>
        <v/>
      </c>
      <c r="AF1085" s="74">
        <f t="shared" si="226"/>
        <v>1697.585</v>
      </c>
      <c r="AG1085" s="75" t="str">
        <f t="shared" si="227"/>
        <v>15:00</v>
      </c>
      <c r="AH1085" s="74">
        <f t="shared" si="228"/>
        <v>33788.644999999997</v>
      </c>
      <c r="AI1085" s="73" t="str">
        <f t="shared" si="229"/>
        <v/>
      </c>
      <c r="AJ1085" s="73" t="str">
        <f t="shared" si="230"/>
        <v/>
      </c>
      <c r="AK1085" s="73" t="str">
        <f t="shared" si="231"/>
        <v/>
      </c>
      <c r="AL1085" s="72" t="str">
        <f t="shared" si="232"/>
        <v/>
      </c>
      <c r="AM1085" s="71" t="str">
        <f t="shared" si="233"/>
        <v/>
      </c>
    </row>
    <row r="1086" spans="2:39" ht="12.75" customHeight="1" thickBot="1">
      <c r="B1086" s="79">
        <v>45218</v>
      </c>
      <c r="C1086" s="78">
        <f>'2019 PSUI Customer Load'!C1086+'2019 PSUI Customer Gen'!C1086</f>
        <v>1112.5809999999999</v>
      </c>
      <c r="D1086" s="78">
        <f>'2019 PSUI Customer Load'!D1086+'2019 PSUI Customer Gen'!D1086</f>
        <v>946.34400000000005</v>
      </c>
      <c r="E1086" s="78">
        <f>'2019 PSUI Customer Load'!E1086+'2019 PSUI Customer Gen'!E1086</f>
        <v>1032.2180000000001</v>
      </c>
      <c r="F1086" s="78">
        <f>'2019 PSUI Customer Load'!F1086+'2019 PSUI Customer Gen'!F1086</f>
        <v>1100.356</v>
      </c>
      <c r="G1086" s="78">
        <f>'2019 PSUI Customer Load'!G1086+'2019 PSUI Customer Gen'!G1086</f>
        <v>1167.0439999999999</v>
      </c>
      <c r="H1086" s="78">
        <f>'2019 PSUI Customer Load'!H1086+'2019 PSUI Customer Gen'!H1086</f>
        <v>1202.7670000000001</v>
      </c>
      <c r="I1086" s="78">
        <f>'2019 PSUI Customer Load'!I1086+'2019 PSUI Customer Gen'!I1086</f>
        <v>1299.847</v>
      </c>
      <c r="J1086" s="78">
        <f>'2019 PSUI Customer Load'!J1086+'2019 PSUI Customer Gen'!J1086</f>
        <v>1337.3140000000001</v>
      </c>
      <c r="K1086" s="78">
        <f>'2019 PSUI Customer Load'!K1086+'2019 PSUI Customer Gen'!K1086</f>
        <v>1355.5530000000001</v>
      </c>
      <c r="L1086" s="78">
        <f>'2019 PSUI Customer Load'!L1086+'2019 PSUI Customer Gen'!L1086</f>
        <v>1362.9490000000001</v>
      </c>
      <c r="M1086" s="78">
        <f>'2019 PSUI Customer Load'!M1086+'2019 PSUI Customer Gen'!M1086</f>
        <v>1370.124</v>
      </c>
      <c r="N1086" s="78">
        <f>'2019 PSUI Customer Load'!N1086+'2019 PSUI Customer Gen'!N1086</f>
        <v>1448.5619999999999</v>
      </c>
      <c r="O1086" s="78">
        <f>'2019 PSUI Customer Load'!O1086+'2019 PSUI Customer Gen'!O1086</f>
        <v>1523.9639999999999</v>
      </c>
      <c r="P1086" s="78">
        <f>'2019 PSUI Customer Load'!P1086+'2019 PSUI Customer Gen'!P1086</f>
        <v>1578.93</v>
      </c>
      <c r="Q1086" s="78">
        <f>'2019 PSUI Customer Load'!Q1086+'2019 PSUI Customer Gen'!Q1086</f>
        <v>1812.0210000000002</v>
      </c>
      <c r="R1086" s="78">
        <f>'2019 PSUI Customer Load'!R1086+'2019 PSUI Customer Gen'!R1086</f>
        <v>1676.5920000000001</v>
      </c>
      <c r="S1086" s="78">
        <f>'2019 PSUI Customer Load'!S1086+'2019 PSUI Customer Gen'!S1086</f>
        <v>1601.904</v>
      </c>
      <c r="T1086" s="78">
        <f>'2019 PSUI Customer Load'!T1086+'2019 PSUI Customer Gen'!T1086</f>
        <v>1529.2279999999998</v>
      </c>
      <c r="U1086" s="78">
        <f>'2019 PSUI Customer Load'!U1086+'2019 PSUI Customer Gen'!U1086</f>
        <v>1512.9879999999998</v>
      </c>
      <c r="V1086" s="78">
        <f>'2019 PSUI Customer Load'!V1086+'2019 PSUI Customer Gen'!V1086</f>
        <v>1506.0359999999998</v>
      </c>
      <c r="W1086" s="78">
        <f>'2019 PSUI Customer Load'!W1086+'2019 PSUI Customer Gen'!W1086</f>
        <v>1487.1289999999999</v>
      </c>
      <c r="X1086" s="78">
        <f>'2019 PSUI Customer Load'!X1086+'2019 PSUI Customer Gen'!X1086</f>
        <v>1380.6480000000001</v>
      </c>
      <c r="Y1086" s="78">
        <f>'2019 PSUI Customer Load'!Y1086+'2019 PSUI Customer Gen'!Y1086</f>
        <v>1303.4639999999999</v>
      </c>
      <c r="Z1086" s="78">
        <f>'2019 PSUI Customer Load'!Z1086+'2019 PSUI Customer Gen'!Z1086</f>
        <v>1298.5070000000001</v>
      </c>
      <c r="AA1086" s="86">
        <f t="shared" si="221"/>
        <v>1812.0210000000002</v>
      </c>
      <c r="AB1086" s="77">
        <f t="shared" si="222"/>
        <v>2023</v>
      </c>
      <c r="AC1086" s="76">
        <f t="shared" si="223"/>
        <v>10</v>
      </c>
      <c r="AD1086" s="76" t="str">
        <f t="shared" si="224"/>
        <v/>
      </c>
      <c r="AE1086" s="76" t="str">
        <f t="shared" si="225"/>
        <v/>
      </c>
      <c r="AF1086" s="74">
        <f t="shared" si="226"/>
        <v>1812.0210000000002</v>
      </c>
      <c r="AG1086" s="75" t="str">
        <f t="shared" si="227"/>
        <v>15:00</v>
      </c>
      <c r="AH1086" s="74">
        <f t="shared" si="228"/>
        <v>34759.091</v>
      </c>
      <c r="AI1086" s="73" t="str">
        <f t="shared" si="229"/>
        <v/>
      </c>
      <c r="AJ1086" s="73" t="str">
        <f t="shared" si="230"/>
        <v/>
      </c>
      <c r="AK1086" s="73" t="str">
        <f t="shared" si="231"/>
        <v/>
      </c>
      <c r="AL1086" s="72" t="str">
        <f t="shared" si="232"/>
        <v/>
      </c>
      <c r="AM1086" s="71" t="str">
        <f t="shared" si="233"/>
        <v/>
      </c>
    </row>
    <row r="1087" spans="2:39" ht="12.75" customHeight="1" thickBot="1">
      <c r="B1087" s="79">
        <v>45219</v>
      </c>
      <c r="C1087" s="78">
        <f>'2019 PSUI Customer Load'!C1087+'2019 PSUI Customer Gen'!C1087</f>
        <v>1287.316</v>
      </c>
      <c r="D1087" s="78">
        <f>'2019 PSUI Customer Load'!D1087+'2019 PSUI Customer Gen'!D1087</f>
        <v>1290.3419999999999</v>
      </c>
      <c r="E1087" s="78">
        <f>'2019 PSUI Customer Load'!E1087+'2019 PSUI Customer Gen'!E1087</f>
        <v>1274.92</v>
      </c>
      <c r="F1087" s="78">
        <f>'2019 PSUI Customer Load'!F1087+'2019 PSUI Customer Gen'!F1087</f>
        <v>1265.1020000000001</v>
      </c>
      <c r="G1087" s="78">
        <f>'2019 PSUI Customer Load'!G1087+'2019 PSUI Customer Gen'!G1087</f>
        <v>1300.9829999999999</v>
      </c>
      <c r="H1087" s="78">
        <f>'2019 PSUI Customer Load'!H1087+'2019 PSUI Customer Gen'!H1087</f>
        <v>1359.2640000000001</v>
      </c>
      <c r="I1087" s="78">
        <f>'2019 PSUI Customer Load'!I1087+'2019 PSUI Customer Gen'!I1087</f>
        <v>1474.6709999999998</v>
      </c>
      <c r="J1087" s="78">
        <f>'2019 PSUI Customer Load'!J1087+'2019 PSUI Customer Gen'!J1087</f>
        <v>1476.8679999999999</v>
      </c>
      <c r="K1087" s="78">
        <f>'2019 PSUI Customer Load'!K1087+'2019 PSUI Customer Gen'!K1087</f>
        <v>1507.5060000000001</v>
      </c>
      <c r="L1087" s="78">
        <f>'2019 PSUI Customer Load'!L1087+'2019 PSUI Customer Gen'!L1087</f>
        <v>1537.7380000000001</v>
      </c>
      <c r="M1087" s="78">
        <f>'2019 PSUI Customer Load'!M1087+'2019 PSUI Customer Gen'!M1087</f>
        <v>1564.8679999999999</v>
      </c>
      <c r="N1087" s="78">
        <f>'2019 PSUI Customer Load'!N1087+'2019 PSUI Customer Gen'!N1087</f>
        <v>1693.576</v>
      </c>
      <c r="O1087" s="78">
        <f>'2019 PSUI Customer Load'!O1087+'2019 PSUI Customer Gen'!O1087</f>
        <v>1703.4459999999999</v>
      </c>
      <c r="P1087" s="78">
        <f>'2019 PSUI Customer Load'!P1087+'2019 PSUI Customer Gen'!P1087</f>
        <v>1705.087</v>
      </c>
      <c r="Q1087" s="78">
        <f>'2019 PSUI Customer Load'!Q1087+'2019 PSUI Customer Gen'!Q1087</f>
        <v>1719.9069999999999</v>
      </c>
      <c r="R1087" s="78">
        <f>'2019 PSUI Customer Load'!R1087+'2019 PSUI Customer Gen'!R1087</f>
        <v>1519.509</v>
      </c>
      <c r="S1087" s="78">
        <f>'2019 PSUI Customer Load'!S1087+'2019 PSUI Customer Gen'!S1087</f>
        <v>1389.68</v>
      </c>
      <c r="T1087" s="78">
        <f>'2019 PSUI Customer Load'!T1087+'2019 PSUI Customer Gen'!T1087</f>
        <v>1371.7250000000001</v>
      </c>
      <c r="U1087" s="78">
        <f>'2019 PSUI Customer Load'!U1087+'2019 PSUI Customer Gen'!U1087</f>
        <v>1359.49</v>
      </c>
      <c r="V1087" s="78">
        <f>'2019 PSUI Customer Load'!V1087+'2019 PSUI Customer Gen'!V1087</f>
        <v>1331.93</v>
      </c>
      <c r="W1087" s="78">
        <f>'2019 PSUI Customer Load'!W1087+'2019 PSUI Customer Gen'!W1087</f>
        <v>1304.2529999999999</v>
      </c>
      <c r="X1087" s="78">
        <f>'2019 PSUI Customer Load'!X1087+'2019 PSUI Customer Gen'!X1087</f>
        <v>1286.9379999999999</v>
      </c>
      <c r="Y1087" s="78">
        <f>'2019 PSUI Customer Load'!Y1087+'2019 PSUI Customer Gen'!Y1087</f>
        <v>1243.5840000000001</v>
      </c>
      <c r="Z1087" s="78">
        <f>'2019 PSUI Customer Load'!Z1087+'2019 PSUI Customer Gen'!Z1087</f>
        <v>1224.0940000000001</v>
      </c>
      <c r="AA1087" s="86">
        <f t="shared" si="221"/>
        <v>1719.9069999999999</v>
      </c>
      <c r="AB1087" s="77">
        <f t="shared" si="222"/>
        <v>2023</v>
      </c>
      <c r="AC1087" s="76">
        <f t="shared" si="223"/>
        <v>10</v>
      </c>
      <c r="AD1087" s="76" t="str">
        <f t="shared" si="224"/>
        <v/>
      </c>
      <c r="AE1087" s="76" t="str">
        <f t="shared" si="225"/>
        <v/>
      </c>
      <c r="AF1087" s="74">
        <f t="shared" si="226"/>
        <v>1719.9069999999999</v>
      </c>
      <c r="AG1087" s="75" t="str">
        <f t="shared" si="227"/>
        <v>15:00</v>
      </c>
      <c r="AH1087" s="74">
        <f t="shared" si="228"/>
        <v>35912.703999999991</v>
      </c>
      <c r="AI1087" s="73" t="str">
        <f t="shared" si="229"/>
        <v/>
      </c>
      <c r="AJ1087" s="73" t="str">
        <f t="shared" si="230"/>
        <v/>
      </c>
      <c r="AK1087" s="73" t="str">
        <f t="shared" si="231"/>
        <v/>
      </c>
      <c r="AL1087" s="72" t="str">
        <f t="shared" si="232"/>
        <v/>
      </c>
      <c r="AM1087" s="71" t="str">
        <f t="shared" si="233"/>
        <v/>
      </c>
    </row>
    <row r="1088" spans="2:39" ht="12.75" customHeight="1" thickBot="1">
      <c r="B1088" s="79">
        <v>45220</v>
      </c>
      <c r="C1088" s="78">
        <f>'2019 PSUI Customer Load'!C1088+'2019 PSUI Customer Gen'!C1088</f>
        <v>1220.8919999999998</v>
      </c>
      <c r="D1088" s="78">
        <f>'2019 PSUI Customer Load'!D1088+'2019 PSUI Customer Gen'!D1088</f>
        <v>1162.8989999999999</v>
      </c>
      <c r="E1088" s="78">
        <f>'2019 PSUI Customer Load'!E1088+'2019 PSUI Customer Gen'!E1088</f>
        <v>1154.164</v>
      </c>
      <c r="F1088" s="78">
        <f>'2019 PSUI Customer Load'!F1088+'2019 PSUI Customer Gen'!F1088</f>
        <v>1118.2049999999999</v>
      </c>
      <c r="G1088" s="78">
        <f>'2019 PSUI Customer Load'!G1088+'2019 PSUI Customer Gen'!G1088</f>
        <v>1142.002</v>
      </c>
      <c r="H1088" s="78">
        <f>'2019 PSUI Customer Load'!H1088+'2019 PSUI Customer Gen'!H1088</f>
        <v>1190.8030000000001</v>
      </c>
      <c r="I1088" s="78">
        <f>'2019 PSUI Customer Load'!I1088+'2019 PSUI Customer Gen'!I1088</f>
        <v>1251.4070000000002</v>
      </c>
      <c r="J1088" s="78">
        <f>'2019 PSUI Customer Load'!J1088+'2019 PSUI Customer Gen'!J1088</f>
        <v>1231.654</v>
      </c>
      <c r="K1088" s="78">
        <f>'2019 PSUI Customer Load'!K1088+'2019 PSUI Customer Gen'!K1088</f>
        <v>1209.8049999999998</v>
      </c>
      <c r="L1088" s="78">
        <f>'2019 PSUI Customer Load'!L1088+'2019 PSUI Customer Gen'!L1088</f>
        <v>1235.4349999999999</v>
      </c>
      <c r="M1088" s="78">
        <f>'2019 PSUI Customer Load'!M1088+'2019 PSUI Customer Gen'!M1088</f>
        <v>1217.7130000000002</v>
      </c>
      <c r="N1088" s="78">
        <f>'2019 PSUI Customer Load'!N1088+'2019 PSUI Customer Gen'!N1088</f>
        <v>1219.683</v>
      </c>
      <c r="O1088" s="78">
        <f>'2019 PSUI Customer Load'!O1088+'2019 PSUI Customer Gen'!O1088</f>
        <v>1224.6859999999999</v>
      </c>
      <c r="P1088" s="78">
        <f>'2019 PSUI Customer Load'!P1088+'2019 PSUI Customer Gen'!P1088</f>
        <v>1205.9490000000001</v>
      </c>
      <c r="Q1088" s="78">
        <f>'2019 PSUI Customer Load'!Q1088+'2019 PSUI Customer Gen'!Q1088</f>
        <v>1214.6189999999999</v>
      </c>
      <c r="R1088" s="78">
        <f>'2019 PSUI Customer Load'!R1088+'2019 PSUI Customer Gen'!R1088</f>
        <v>1172.664</v>
      </c>
      <c r="S1088" s="78">
        <f>'2019 PSUI Customer Load'!S1088+'2019 PSUI Customer Gen'!S1088</f>
        <v>1128.636</v>
      </c>
      <c r="T1088" s="78">
        <f>'2019 PSUI Customer Load'!T1088+'2019 PSUI Customer Gen'!T1088</f>
        <v>1158.7340000000002</v>
      </c>
      <c r="U1088" s="78">
        <f>'2019 PSUI Customer Load'!U1088+'2019 PSUI Customer Gen'!U1088</f>
        <v>1165.662</v>
      </c>
      <c r="V1088" s="78">
        <f>'2019 PSUI Customer Load'!V1088+'2019 PSUI Customer Gen'!V1088</f>
        <v>1141.1849999999999</v>
      </c>
      <c r="W1088" s="78">
        <f>'2019 PSUI Customer Load'!W1088+'2019 PSUI Customer Gen'!W1088</f>
        <v>1150.729</v>
      </c>
      <c r="X1088" s="78">
        <f>'2019 PSUI Customer Load'!X1088+'2019 PSUI Customer Gen'!X1088</f>
        <v>1131.8240000000001</v>
      </c>
      <c r="Y1088" s="78">
        <f>'2019 PSUI Customer Load'!Y1088+'2019 PSUI Customer Gen'!Y1088</f>
        <v>1131.153</v>
      </c>
      <c r="Z1088" s="78">
        <f>'2019 PSUI Customer Load'!Z1088+'2019 PSUI Customer Gen'!Z1088</f>
        <v>1119.4760000000001</v>
      </c>
      <c r="AA1088" s="86">
        <f t="shared" si="221"/>
        <v>1251.4070000000002</v>
      </c>
      <c r="AB1088" s="77">
        <f t="shared" si="222"/>
        <v>2023</v>
      </c>
      <c r="AC1088" s="76">
        <f t="shared" si="223"/>
        <v>10</v>
      </c>
      <c r="AD1088" s="76" t="str">
        <f t="shared" si="224"/>
        <v/>
      </c>
      <c r="AE1088" s="76" t="str">
        <f t="shared" si="225"/>
        <v/>
      </c>
      <c r="AF1088" s="74">
        <f t="shared" si="226"/>
        <v>1251.4070000000002</v>
      </c>
      <c r="AG1088" s="75" t="str">
        <f t="shared" si="227"/>
        <v>7:00</v>
      </c>
      <c r="AH1088" s="74">
        <f t="shared" si="228"/>
        <v>29551.385999999995</v>
      </c>
      <c r="AI1088" s="73" t="str">
        <f t="shared" si="229"/>
        <v/>
      </c>
      <c r="AJ1088" s="73" t="str">
        <f t="shared" si="230"/>
        <v/>
      </c>
      <c r="AK1088" s="73" t="str">
        <f t="shared" si="231"/>
        <v/>
      </c>
      <c r="AL1088" s="72" t="str">
        <f t="shared" si="232"/>
        <v/>
      </c>
      <c r="AM1088" s="71" t="str">
        <f t="shared" si="233"/>
        <v/>
      </c>
    </row>
    <row r="1089" spans="2:39" ht="12.75" customHeight="1" thickBot="1">
      <c r="B1089" s="79">
        <v>45221</v>
      </c>
      <c r="C1089" s="78">
        <f>'2019 PSUI Customer Load'!C1089+'2019 PSUI Customer Gen'!C1089</f>
        <v>1131.0790000000002</v>
      </c>
      <c r="D1089" s="78">
        <f>'2019 PSUI Customer Load'!D1089+'2019 PSUI Customer Gen'!D1089</f>
        <v>1151.751</v>
      </c>
      <c r="E1089" s="78">
        <f>'2019 PSUI Customer Load'!E1089+'2019 PSUI Customer Gen'!E1089</f>
        <v>1116.9580000000001</v>
      </c>
      <c r="F1089" s="78">
        <f>'2019 PSUI Customer Load'!F1089+'2019 PSUI Customer Gen'!F1089</f>
        <v>1137.4589999999998</v>
      </c>
      <c r="G1089" s="78">
        <f>'2019 PSUI Customer Load'!G1089+'2019 PSUI Customer Gen'!G1089</f>
        <v>1116.1600000000001</v>
      </c>
      <c r="H1089" s="78">
        <f>'2019 PSUI Customer Load'!H1089+'2019 PSUI Customer Gen'!H1089</f>
        <v>1176.578</v>
      </c>
      <c r="I1089" s="78">
        <f>'2019 PSUI Customer Load'!I1089+'2019 PSUI Customer Gen'!I1089</f>
        <v>1247.116</v>
      </c>
      <c r="J1089" s="78">
        <f>'2019 PSUI Customer Load'!J1089+'2019 PSUI Customer Gen'!J1089</f>
        <v>1255.5619999999999</v>
      </c>
      <c r="K1089" s="78">
        <f>'2019 PSUI Customer Load'!K1089+'2019 PSUI Customer Gen'!K1089</f>
        <v>1210.0239999999999</v>
      </c>
      <c r="L1089" s="78">
        <f>'2019 PSUI Customer Load'!L1089+'2019 PSUI Customer Gen'!L1089</f>
        <v>1244.876</v>
      </c>
      <c r="M1089" s="78">
        <f>'2019 PSUI Customer Load'!M1089+'2019 PSUI Customer Gen'!M1089</f>
        <v>1207.502</v>
      </c>
      <c r="N1089" s="78">
        <f>'2019 PSUI Customer Load'!N1089+'2019 PSUI Customer Gen'!N1089</f>
        <v>1188.818</v>
      </c>
      <c r="O1089" s="78">
        <f>'2019 PSUI Customer Load'!O1089+'2019 PSUI Customer Gen'!O1089</f>
        <v>1202.4080000000001</v>
      </c>
      <c r="P1089" s="78">
        <f>'2019 PSUI Customer Load'!P1089+'2019 PSUI Customer Gen'!P1089</f>
        <v>1186.415</v>
      </c>
      <c r="Q1089" s="78">
        <f>'2019 PSUI Customer Load'!Q1089+'2019 PSUI Customer Gen'!Q1089</f>
        <v>1204.498</v>
      </c>
      <c r="R1089" s="78">
        <f>'2019 PSUI Customer Load'!R1089+'2019 PSUI Customer Gen'!R1089</f>
        <v>1170.6570000000002</v>
      </c>
      <c r="S1089" s="78">
        <f>'2019 PSUI Customer Load'!S1089+'2019 PSUI Customer Gen'!S1089</f>
        <v>1147.0989999999999</v>
      </c>
      <c r="T1089" s="78">
        <f>'2019 PSUI Customer Load'!T1089+'2019 PSUI Customer Gen'!T1089</f>
        <v>1155.585</v>
      </c>
      <c r="U1089" s="78">
        <f>'2019 PSUI Customer Load'!U1089+'2019 PSUI Customer Gen'!U1089</f>
        <v>1178.4370000000001</v>
      </c>
      <c r="V1089" s="78">
        <f>'2019 PSUI Customer Load'!V1089+'2019 PSUI Customer Gen'!V1089</f>
        <v>1159.0410000000002</v>
      </c>
      <c r="W1089" s="78">
        <f>'2019 PSUI Customer Load'!W1089+'2019 PSUI Customer Gen'!W1089</f>
        <v>1165.3</v>
      </c>
      <c r="X1089" s="78">
        <f>'2019 PSUI Customer Load'!X1089+'2019 PSUI Customer Gen'!X1089</f>
        <v>1137.4399999999998</v>
      </c>
      <c r="Y1089" s="78">
        <f>'2019 PSUI Customer Load'!Y1089+'2019 PSUI Customer Gen'!Y1089</f>
        <v>1163.674</v>
      </c>
      <c r="Z1089" s="78">
        <f>'2019 PSUI Customer Load'!Z1089+'2019 PSUI Customer Gen'!Z1089</f>
        <v>1155.837</v>
      </c>
      <c r="AA1089" s="86">
        <f t="shared" si="221"/>
        <v>1255.5619999999999</v>
      </c>
      <c r="AB1089" s="77">
        <f t="shared" si="222"/>
        <v>2023</v>
      </c>
      <c r="AC1089" s="76">
        <f t="shared" si="223"/>
        <v>10</v>
      </c>
      <c r="AD1089" s="76" t="str">
        <f t="shared" si="224"/>
        <v/>
      </c>
      <c r="AE1089" s="76" t="str">
        <f t="shared" si="225"/>
        <v/>
      </c>
      <c r="AF1089" s="74">
        <f t="shared" si="226"/>
        <v>1255.5619999999999</v>
      </c>
      <c r="AG1089" s="75" t="str">
        <f t="shared" si="227"/>
        <v>8:00</v>
      </c>
      <c r="AH1089" s="74">
        <f t="shared" si="228"/>
        <v>29465.835999999996</v>
      </c>
      <c r="AI1089" s="73" t="str">
        <f t="shared" si="229"/>
        <v/>
      </c>
      <c r="AJ1089" s="73" t="str">
        <f t="shared" si="230"/>
        <v/>
      </c>
      <c r="AK1089" s="73" t="str">
        <f t="shared" si="231"/>
        <v/>
      </c>
      <c r="AL1089" s="72" t="str">
        <f t="shared" si="232"/>
        <v/>
      </c>
      <c r="AM1089" s="71" t="str">
        <f t="shared" si="233"/>
        <v/>
      </c>
    </row>
    <row r="1090" spans="2:39" ht="12.75" customHeight="1" thickBot="1">
      <c r="B1090" s="79">
        <v>45222</v>
      </c>
      <c r="C1090" s="78">
        <f>'2019 PSUI Customer Load'!C1090+'2019 PSUI Customer Gen'!C1090</f>
        <v>1145.1759999999999</v>
      </c>
      <c r="D1090" s="78">
        <f>'2019 PSUI Customer Load'!D1090+'2019 PSUI Customer Gen'!D1090</f>
        <v>1162.6199999999999</v>
      </c>
      <c r="E1090" s="78">
        <f>'2019 PSUI Customer Load'!E1090+'2019 PSUI Customer Gen'!E1090</f>
        <v>1158.8999999999999</v>
      </c>
      <c r="F1090" s="78">
        <f>'2019 PSUI Customer Load'!F1090+'2019 PSUI Customer Gen'!F1090</f>
        <v>1216.759</v>
      </c>
      <c r="G1090" s="78">
        <f>'2019 PSUI Customer Load'!G1090+'2019 PSUI Customer Gen'!G1090</f>
        <v>1237.3020000000001</v>
      </c>
      <c r="H1090" s="78">
        <f>'2019 PSUI Customer Load'!H1090+'2019 PSUI Customer Gen'!H1090</f>
        <v>1299.915</v>
      </c>
      <c r="I1090" s="78">
        <f>'2019 PSUI Customer Load'!I1090+'2019 PSUI Customer Gen'!I1090</f>
        <v>1432.5510000000002</v>
      </c>
      <c r="J1090" s="78">
        <f>'2019 PSUI Customer Load'!J1090+'2019 PSUI Customer Gen'!J1090</f>
        <v>1441.501</v>
      </c>
      <c r="K1090" s="78">
        <f>'2019 PSUI Customer Load'!K1090+'2019 PSUI Customer Gen'!K1090</f>
        <v>1393.357</v>
      </c>
      <c r="L1090" s="78">
        <f>'2019 PSUI Customer Load'!L1090+'2019 PSUI Customer Gen'!L1090</f>
        <v>1411.0029999999999</v>
      </c>
      <c r="M1090" s="78">
        <f>'2019 PSUI Customer Load'!M1090+'2019 PSUI Customer Gen'!M1090</f>
        <v>1406.7729999999999</v>
      </c>
      <c r="N1090" s="78">
        <f>'2019 PSUI Customer Load'!N1090+'2019 PSUI Customer Gen'!N1090</f>
        <v>1381.2619999999999</v>
      </c>
      <c r="O1090" s="78">
        <f>'2019 PSUI Customer Load'!O1090+'2019 PSUI Customer Gen'!O1090</f>
        <v>1357.106</v>
      </c>
      <c r="P1090" s="78">
        <f>'2019 PSUI Customer Load'!P1090+'2019 PSUI Customer Gen'!P1090</f>
        <v>1340.002</v>
      </c>
      <c r="Q1090" s="78">
        <f>'2019 PSUI Customer Load'!Q1090+'2019 PSUI Customer Gen'!Q1090</f>
        <v>1366.66</v>
      </c>
      <c r="R1090" s="78">
        <f>'2019 PSUI Customer Load'!R1090+'2019 PSUI Customer Gen'!R1090</f>
        <v>1552.1890000000001</v>
      </c>
      <c r="S1090" s="78">
        <f>'2019 PSUI Customer Load'!S1090+'2019 PSUI Customer Gen'!S1090</f>
        <v>1609.3899999999999</v>
      </c>
      <c r="T1090" s="78">
        <f>'2019 PSUI Customer Load'!T1090+'2019 PSUI Customer Gen'!T1090</f>
        <v>1259.5889999999999</v>
      </c>
      <c r="U1090" s="78">
        <f>'2019 PSUI Customer Load'!U1090+'2019 PSUI Customer Gen'!U1090</f>
        <v>1221.75</v>
      </c>
      <c r="V1090" s="78">
        <f>'2019 PSUI Customer Load'!V1090+'2019 PSUI Customer Gen'!V1090</f>
        <v>1183.0420000000001</v>
      </c>
      <c r="W1090" s="78">
        <f>'2019 PSUI Customer Load'!W1090+'2019 PSUI Customer Gen'!W1090</f>
        <v>1187.9759999999999</v>
      </c>
      <c r="X1090" s="78">
        <f>'2019 PSUI Customer Load'!X1090+'2019 PSUI Customer Gen'!X1090</f>
        <v>1185.7370000000001</v>
      </c>
      <c r="Y1090" s="78">
        <f>'2019 PSUI Customer Load'!Y1090+'2019 PSUI Customer Gen'!Y1090</f>
        <v>1154.1379999999999</v>
      </c>
      <c r="Z1090" s="78">
        <f>'2019 PSUI Customer Load'!Z1090+'2019 PSUI Customer Gen'!Z1090</f>
        <v>1155.9480000000001</v>
      </c>
      <c r="AA1090" s="86">
        <f t="shared" si="221"/>
        <v>1609.3899999999999</v>
      </c>
      <c r="AB1090" s="77">
        <f t="shared" si="222"/>
        <v>2023</v>
      </c>
      <c r="AC1090" s="76">
        <f t="shared" si="223"/>
        <v>10</v>
      </c>
      <c r="AD1090" s="76" t="str">
        <f t="shared" si="224"/>
        <v/>
      </c>
      <c r="AE1090" s="76" t="str">
        <f t="shared" si="225"/>
        <v/>
      </c>
      <c r="AF1090" s="74">
        <f t="shared" si="226"/>
        <v>1609.3899999999999</v>
      </c>
      <c r="AG1090" s="75" t="str">
        <f t="shared" si="227"/>
        <v>17:00</v>
      </c>
      <c r="AH1090" s="74">
        <f t="shared" si="228"/>
        <v>32870.036</v>
      </c>
      <c r="AI1090" s="73" t="str">
        <f t="shared" si="229"/>
        <v/>
      </c>
      <c r="AJ1090" s="73" t="str">
        <f t="shared" si="230"/>
        <v/>
      </c>
      <c r="AK1090" s="73" t="str">
        <f t="shared" si="231"/>
        <v/>
      </c>
      <c r="AL1090" s="72" t="str">
        <f t="shared" si="232"/>
        <v/>
      </c>
      <c r="AM1090" s="71" t="str">
        <f t="shared" si="233"/>
        <v/>
      </c>
    </row>
    <row r="1091" spans="2:39" ht="12.75" customHeight="1" thickBot="1">
      <c r="B1091" s="79">
        <v>45223</v>
      </c>
      <c r="C1091" s="78">
        <f>'2019 PSUI Customer Load'!C1091+'2019 PSUI Customer Gen'!C1091</f>
        <v>1135.174</v>
      </c>
      <c r="D1091" s="78">
        <f>'2019 PSUI Customer Load'!D1091+'2019 PSUI Customer Gen'!D1091</f>
        <v>1142.2860000000001</v>
      </c>
      <c r="E1091" s="78">
        <f>'2019 PSUI Customer Load'!E1091+'2019 PSUI Customer Gen'!E1091</f>
        <v>1129.6659999999999</v>
      </c>
      <c r="F1091" s="78">
        <f>'2019 PSUI Customer Load'!F1091+'2019 PSUI Customer Gen'!F1091</f>
        <v>1146.4469999999999</v>
      </c>
      <c r="G1091" s="78">
        <f>'2019 PSUI Customer Load'!G1091+'2019 PSUI Customer Gen'!G1091</f>
        <v>1156.829</v>
      </c>
      <c r="H1091" s="78">
        <f>'2019 PSUI Customer Load'!H1091+'2019 PSUI Customer Gen'!H1091</f>
        <v>1230.7550000000001</v>
      </c>
      <c r="I1091" s="78">
        <f>'2019 PSUI Customer Load'!I1091+'2019 PSUI Customer Gen'!I1091</f>
        <v>1339.25</v>
      </c>
      <c r="J1091" s="78">
        <f>'2019 PSUI Customer Load'!J1091+'2019 PSUI Customer Gen'!J1091</f>
        <v>1350.5340000000001</v>
      </c>
      <c r="K1091" s="78">
        <f>'2019 PSUI Customer Load'!K1091+'2019 PSUI Customer Gen'!K1091</f>
        <v>1346.067</v>
      </c>
      <c r="L1091" s="78">
        <f>'2019 PSUI Customer Load'!L1091+'2019 PSUI Customer Gen'!L1091</f>
        <v>1457.5</v>
      </c>
      <c r="M1091" s="78">
        <f>'2019 PSUI Customer Load'!M1091+'2019 PSUI Customer Gen'!M1091</f>
        <v>1815.307</v>
      </c>
      <c r="N1091" s="78">
        <f>'2019 PSUI Customer Load'!N1091+'2019 PSUI Customer Gen'!N1091</f>
        <v>1863.4279999999999</v>
      </c>
      <c r="O1091" s="78">
        <f>'2019 PSUI Customer Load'!O1091+'2019 PSUI Customer Gen'!O1091</f>
        <v>1852.192</v>
      </c>
      <c r="P1091" s="78">
        <f>'2019 PSUI Customer Load'!P1091+'2019 PSUI Customer Gen'!P1091</f>
        <v>1872.3869999999999</v>
      </c>
      <c r="Q1091" s="78">
        <f>'2019 PSUI Customer Load'!Q1091+'2019 PSUI Customer Gen'!Q1091</f>
        <v>1852.586</v>
      </c>
      <c r="R1091" s="78">
        <f>'2019 PSUI Customer Load'!R1091+'2019 PSUI Customer Gen'!R1091</f>
        <v>1804.5709999999999</v>
      </c>
      <c r="S1091" s="78">
        <f>'2019 PSUI Customer Load'!S1091+'2019 PSUI Customer Gen'!S1091</f>
        <v>1745.4489999999998</v>
      </c>
      <c r="T1091" s="78">
        <f>'2019 PSUI Customer Load'!T1091+'2019 PSUI Customer Gen'!T1091</f>
        <v>1663.4940000000001</v>
      </c>
      <c r="U1091" s="78">
        <f>'2019 PSUI Customer Load'!U1091+'2019 PSUI Customer Gen'!U1091</f>
        <v>1644.2280000000001</v>
      </c>
      <c r="V1091" s="78">
        <f>'2019 PSUI Customer Load'!V1091+'2019 PSUI Customer Gen'!V1091</f>
        <v>1652.5709999999999</v>
      </c>
      <c r="W1091" s="78">
        <f>'2019 PSUI Customer Load'!W1091+'2019 PSUI Customer Gen'!W1091</f>
        <v>1593.306</v>
      </c>
      <c r="X1091" s="78">
        <f>'2019 PSUI Customer Load'!X1091+'2019 PSUI Customer Gen'!X1091</f>
        <v>1600.6479999999999</v>
      </c>
      <c r="Y1091" s="78">
        <f>'2019 PSUI Customer Load'!Y1091+'2019 PSUI Customer Gen'!Y1091</f>
        <v>1587.1</v>
      </c>
      <c r="Z1091" s="78">
        <f>'2019 PSUI Customer Load'!Z1091+'2019 PSUI Customer Gen'!Z1091</f>
        <v>1554.9560000000001</v>
      </c>
      <c r="AA1091" s="86">
        <f t="shared" si="221"/>
        <v>1872.3869999999999</v>
      </c>
      <c r="AB1091" s="77">
        <f t="shared" si="222"/>
        <v>2023</v>
      </c>
      <c r="AC1091" s="76">
        <f t="shared" si="223"/>
        <v>10</v>
      </c>
      <c r="AD1091" s="76" t="str">
        <f t="shared" si="224"/>
        <v/>
      </c>
      <c r="AE1091" s="76" t="str">
        <f t="shared" si="225"/>
        <v/>
      </c>
      <c r="AF1091" s="74">
        <f t="shared" si="226"/>
        <v>1872.3869999999999</v>
      </c>
      <c r="AG1091" s="75" t="str">
        <f t="shared" si="227"/>
        <v>14:00</v>
      </c>
      <c r="AH1091" s="74">
        <f t="shared" si="228"/>
        <v>38409.117999999995</v>
      </c>
      <c r="AI1091" s="73" t="str">
        <f t="shared" si="229"/>
        <v/>
      </c>
      <c r="AJ1091" s="73" t="str">
        <f t="shared" si="230"/>
        <v/>
      </c>
      <c r="AK1091" s="73" t="str">
        <f t="shared" si="231"/>
        <v/>
      </c>
      <c r="AL1091" s="72" t="str">
        <f t="shared" si="232"/>
        <v/>
      </c>
      <c r="AM1091" s="71" t="str">
        <f t="shared" si="233"/>
        <v/>
      </c>
    </row>
    <row r="1092" spans="2:39" ht="12.75" customHeight="1" thickBot="1">
      <c r="B1092" s="79">
        <v>45224</v>
      </c>
      <c r="C1092" s="78">
        <f>'2019 PSUI Customer Load'!C1092+'2019 PSUI Customer Gen'!C1092</f>
        <v>1262.703</v>
      </c>
      <c r="D1092" s="78">
        <f>'2019 PSUI Customer Load'!D1092+'2019 PSUI Customer Gen'!D1092</f>
        <v>1258.645</v>
      </c>
      <c r="E1092" s="78">
        <f>'2019 PSUI Customer Load'!E1092+'2019 PSUI Customer Gen'!E1092</f>
        <v>1263.4459999999999</v>
      </c>
      <c r="F1092" s="78">
        <f>'2019 PSUI Customer Load'!F1092+'2019 PSUI Customer Gen'!F1092</f>
        <v>1260.8990000000001</v>
      </c>
      <c r="G1092" s="78">
        <f>'2019 PSUI Customer Load'!G1092+'2019 PSUI Customer Gen'!G1092</f>
        <v>1298.511</v>
      </c>
      <c r="H1092" s="78">
        <f>'2019 PSUI Customer Load'!H1092+'2019 PSUI Customer Gen'!H1092</f>
        <v>1370.4260000000002</v>
      </c>
      <c r="I1092" s="78">
        <f>'2019 PSUI Customer Load'!I1092+'2019 PSUI Customer Gen'!I1092</f>
        <v>1472.8010000000002</v>
      </c>
      <c r="J1092" s="78">
        <f>'2019 PSUI Customer Load'!J1092+'2019 PSUI Customer Gen'!J1092</f>
        <v>1862.1489999999999</v>
      </c>
      <c r="K1092" s="78">
        <f>'2019 PSUI Customer Load'!K1092+'2019 PSUI Customer Gen'!K1092</f>
        <v>1777.6209999999999</v>
      </c>
      <c r="L1092" s="78">
        <f>'2019 PSUI Customer Load'!L1092+'2019 PSUI Customer Gen'!L1092</f>
        <v>1840.915</v>
      </c>
      <c r="M1092" s="78">
        <f>'2019 PSUI Customer Load'!M1092+'2019 PSUI Customer Gen'!M1092</f>
        <v>1887.761</v>
      </c>
      <c r="N1092" s="78">
        <f>'2019 PSUI Customer Load'!N1092+'2019 PSUI Customer Gen'!N1092</f>
        <v>1869.596</v>
      </c>
      <c r="O1092" s="78">
        <f>'2019 PSUI Customer Load'!O1092+'2019 PSUI Customer Gen'!O1092</f>
        <v>1900.5430000000001</v>
      </c>
      <c r="P1092" s="78">
        <f>'2019 PSUI Customer Load'!P1092+'2019 PSUI Customer Gen'!P1092</f>
        <v>1863.6090000000002</v>
      </c>
      <c r="Q1092" s="78">
        <f>'2019 PSUI Customer Load'!Q1092+'2019 PSUI Customer Gen'!Q1092</f>
        <v>1842.9749999999999</v>
      </c>
      <c r="R1092" s="78">
        <f>'2019 PSUI Customer Load'!R1092+'2019 PSUI Customer Gen'!R1092</f>
        <v>1807.885</v>
      </c>
      <c r="S1092" s="78">
        <f>'2019 PSUI Customer Load'!S1092+'2019 PSUI Customer Gen'!S1092</f>
        <v>1686.674</v>
      </c>
      <c r="T1092" s="78">
        <f>'2019 PSUI Customer Load'!T1092+'2019 PSUI Customer Gen'!T1092</f>
        <v>1616.318</v>
      </c>
      <c r="U1092" s="78">
        <f>'2019 PSUI Customer Load'!U1092+'2019 PSUI Customer Gen'!U1092</f>
        <v>1590.779</v>
      </c>
      <c r="V1092" s="78">
        <f>'2019 PSUI Customer Load'!V1092+'2019 PSUI Customer Gen'!V1092</f>
        <v>1595.701</v>
      </c>
      <c r="W1092" s="78">
        <f>'2019 PSUI Customer Load'!W1092+'2019 PSUI Customer Gen'!W1092</f>
        <v>1579.4760000000001</v>
      </c>
      <c r="X1092" s="78">
        <f>'2019 PSUI Customer Load'!X1092+'2019 PSUI Customer Gen'!X1092</f>
        <v>1561.3509999999999</v>
      </c>
      <c r="Y1092" s="78">
        <f>'2019 PSUI Customer Load'!Y1092+'2019 PSUI Customer Gen'!Y1092</f>
        <v>1564.0240000000001</v>
      </c>
      <c r="Z1092" s="78">
        <f>'2019 PSUI Customer Load'!Z1092+'2019 PSUI Customer Gen'!Z1092</f>
        <v>1556.56</v>
      </c>
      <c r="AA1092" s="86">
        <f t="shared" si="221"/>
        <v>1900.5430000000001</v>
      </c>
      <c r="AB1092" s="77">
        <f t="shared" si="222"/>
        <v>2023</v>
      </c>
      <c r="AC1092" s="76">
        <f t="shared" si="223"/>
        <v>10</v>
      </c>
      <c r="AD1092" s="76" t="str">
        <f t="shared" si="224"/>
        <v/>
      </c>
      <c r="AE1092" s="76" t="str">
        <f t="shared" si="225"/>
        <v/>
      </c>
      <c r="AF1092" s="74">
        <f t="shared" si="226"/>
        <v>1900.5430000000001</v>
      </c>
      <c r="AG1092" s="75" t="str">
        <f t="shared" si="227"/>
        <v>13:00</v>
      </c>
      <c r="AH1092" s="74">
        <f t="shared" si="228"/>
        <v>40491.910999999993</v>
      </c>
      <c r="AI1092" s="73" t="str">
        <f t="shared" si="229"/>
        <v/>
      </c>
      <c r="AJ1092" s="73" t="str">
        <f t="shared" si="230"/>
        <v/>
      </c>
      <c r="AK1092" s="73" t="str">
        <f t="shared" si="231"/>
        <v/>
      </c>
      <c r="AL1092" s="72" t="str">
        <f t="shared" si="232"/>
        <v/>
      </c>
      <c r="AM1092" s="71" t="str">
        <f t="shared" si="233"/>
        <v/>
      </c>
    </row>
    <row r="1093" spans="2:39" ht="12.75" customHeight="1" thickBot="1">
      <c r="B1093" s="79">
        <v>45225</v>
      </c>
      <c r="C1093" s="78">
        <f>'2019 PSUI Customer Load'!C1093+'2019 PSUI Customer Gen'!C1093</f>
        <v>1567.325</v>
      </c>
      <c r="D1093" s="78">
        <f>'2019 PSUI Customer Load'!D1093+'2019 PSUI Customer Gen'!D1093</f>
        <v>1580.7429999999999</v>
      </c>
      <c r="E1093" s="78">
        <f>'2019 PSUI Customer Load'!E1093+'2019 PSUI Customer Gen'!E1093</f>
        <v>1578.5219999999999</v>
      </c>
      <c r="F1093" s="78">
        <f>'2019 PSUI Customer Load'!F1093+'2019 PSUI Customer Gen'!F1093</f>
        <v>1598.1370000000002</v>
      </c>
      <c r="G1093" s="78">
        <f>'2019 PSUI Customer Load'!G1093+'2019 PSUI Customer Gen'!G1093</f>
        <v>1579.0169999999998</v>
      </c>
      <c r="H1093" s="78">
        <f>'2019 PSUI Customer Load'!H1093+'2019 PSUI Customer Gen'!H1093</f>
        <v>1607.7170000000001</v>
      </c>
      <c r="I1093" s="78">
        <f>'2019 PSUI Customer Load'!I1093+'2019 PSUI Customer Gen'!I1093</f>
        <v>1757.4950000000001</v>
      </c>
      <c r="J1093" s="78">
        <f>'2019 PSUI Customer Load'!J1093+'2019 PSUI Customer Gen'!J1093</f>
        <v>1759.893</v>
      </c>
      <c r="K1093" s="78">
        <f>'2019 PSUI Customer Load'!K1093+'2019 PSUI Customer Gen'!K1093</f>
        <v>1877.8920000000001</v>
      </c>
      <c r="L1093" s="78">
        <f>'2019 PSUI Customer Load'!L1093+'2019 PSUI Customer Gen'!L1093</f>
        <v>1915.4649999999999</v>
      </c>
      <c r="M1093" s="78">
        <f>'2019 PSUI Customer Load'!M1093+'2019 PSUI Customer Gen'!M1093</f>
        <v>1989.8809999999999</v>
      </c>
      <c r="N1093" s="78">
        <f>'2019 PSUI Customer Load'!N1093+'2019 PSUI Customer Gen'!N1093</f>
        <v>1945.5419999999999</v>
      </c>
      <c r="O1093" s="78">
        <f>'2019 PSUI Customer Load'!O1093+'2019 PSUI Customer Gen'!O1093</f>
        <v>1985.73</v>
      </c>
      <c r="P1093" s="78">
        <f>'2019 PSUI Customer Load'!P1093+'2019 PSUI Customer Gen'!P1093</f>
        <v>1986.7930000000001</v>
      </c>
      <c r="Q1093" s="78">
        <f>'2019 PSUI Customer Load'!Q1093+'2019 PSUI Customer Gen'!Q1093</f>
        <v>1957.61</v>
      </c>
      <c r="R1093" s="78">
        <f>'2019 PSUI Customer Load'!R1093+'2019 PSUI Customer Gen'!R1093</f>
        <v>1899.4740000000002</v>
      </c>
      <c r="S1093" s="78">
        <f>'2019 PSUI Customer Load'!S1093+'2019 PSUI Customer Gen'!S1093</f>
        <v>1785.7359999999999</v>
      </c>
      <c r="T1093" s="78">
        <f>'2019 PSUI Customer Load'!T1093+'2019 PSUI Customer Gen'!T1093</f>
        <v>1736.3389999999999</v>
      </c>
      <c r="U1093" s="78">
        <f>'2019 PSUI Customer Load'!U1093+'2019 PSUI Customer Gen'!U1093</f>
        <v>1722.7660000000001</v>
      </c>
      <c r="V1093" s="78">
        <f>'2019 PSUI Customer Load'!V1093+'2019 PSUI Customer Gen'!V1093</f>
        <v>1672.607</v>
      </c>
      <c r="W1093" s="78">
        <f>'2019 PSUI Customer Load'!W1093+'2019 PSUI Customer Gen'!W1093</f>
        <v>1622.8449999999998</v>
      </c>
      <c r="X1093" s="78">
        <f>'2019 PSUI Customer Load'!X1093+'2019 PSUI Customer Gen'!X1093</f>
        <v>1604.7820000000002</v>
      </c>
      <c r="Y1093" s="78">
        <f>'2019 PSUI Customer Load'!Y1093+'2019 PSUI Customer Gen'!Y1093</f>
        <v>1605.9670000000001</v>
      </c>
      <c r="Z1093" s="78">
        <f>'2019 PSUI Customer Load'!Z1093+'2019 PSUI Customer Gen'!Z1093</f>
        <v>1602.63</v>
      </c>
      <c r="AA1093" s="86">
        <f t="shared" si="221"/>
        <v>1989.8809999999999</v>
      </c>
      <c r="AB1093" s="77">
        <f t="shared" si="222"/>
        <v>2023</v>
      </c>
      <c r="AC1093" s="76">
        <f t="shared" si="223"/>
        <v>10</v>
      </c>
      <c r="AD1093" s="76" t="str">
        <f t="shared" si="224"/>
        <v/>
      </c>
      <c r="AE1093" s="76" t="str">
        <f t="shared" si="225"/>
        <v/>
      </c>
      <c r="AF1093" s="74">
        <f t="shared" si="226"/>
        <v>1989.8809999999999</v>
      </c>
      <c r="AG1093" s="75" t="str">
        <f t="shared" si="227"/>
        <v>11:00</v>
      </c>
      <c r="AH1093" s="74">
        <f t="shared" si="228"/>
        <v>43930.789000000004</v>
      </c>
      <c r="AI1093" s="73" t="str">
        <f t="shared" si="229"/>
        <v/>
      </c>
      <c r="AJ1093" s="73" t="str">
        <f t="shared" si="230"/>
        <v/>
      </c>
      <c r="AK1093" s="73" t="str">
        <f t="shared" si="231"/>
        <v/>
      </c>
      <c r="AL1093" s="72" t="str">
        <f t="shared" si="232"/>
        <v/>
      </c>
      <c r="AM1093" s="71" t="str">
        <f t="shared" si="233"/>
        <v/>
      </c>
    </row>
    <row r="1094" spans="2:39" ht="12.75" customHeight="1" thickBot="1">
      <c r="B1094" s="79">
        <v>45226</v>
      </c>
      <c r="C1094" s="78">
        <f>'2019 PSUI Customer Load'!C1094+'2019 PSUI Customer Gen'!C1094</f>
        <v>1592.8009999999999</v>
      </c>
      <c r="D1094" s="78">
        <f>'2019 PSUI Customer Load'!D1094+'2019 PSUI Customer Gen'!D1094</f>
        <v>1615.1790000000001</v>
      </c>
      <c r="E1094" s="78">
        <f>'2019 PSUI Customer Load'!E1094+'2019 PSUI Customer Gen'!E1094</f>
        <v>1616.279</v>
      </c>
      <c r="F1094" s="78">
        <f>'2019 PSUI Customer Load'!F1094+'2019 PSUI Customer Gen'!F1094</f>
        <v>1619.777</v>
      </c>
      <c r="G1094" s="78">
        <f>'2019 PSUI Customer Load'!G1094+'2019 PSUI Customer Gen'!G1094</f>
        <v>1670.144</v>
      </c>
      <c r="H1094" s="78">
        <f>'2019 PSUI Customer Load'!H1094+'2019 PSUI Customer Gen'!H1094</f>
        <v>1587.9470000000001</v>
      </c>
      <c r="I1094" s="78">
        <f>'2019 PSUI Customer Load'!I1094+'2019 PSUI Customer Gen'!I1094</f>
        <v>1751.6370000000002</v>
      </c>
      <c r="J1094" s="78">
        <f>'2019 PSUI Customer Load'!J1094+'2019 PSUI Customer Gen'!J1094</f>
        <v>1688.941</v>
      </c>
      <c r="K1094" s="78">
        <f>'2019 PSUI Customer Load'!K1094+'2019 PSUI Customer Gen'!K1094</f>
        <v>1709.4289999999999</v>
      </c>
      <c r="L1094" s="78">
        <f>'2019 PSUI Customer Load'!L1094+'2019 PSUI Customer Gen'!L1094</f>
        <v>1922.9389999999999</v>
      </c>
      <c r="M1094" s="78">
        <f>'2019 PSUI Customer Load'!M1094+'2019 PSUI Customer Gen'!M1094</f>
        <v>1954.252</v>
      </c>
      <c r="N1094" s="78">
        <f>'2019 PSUI Customer Load'!N1094+'2019 PSUI Customer Gen'!N1094</f>
        <v>1964.3790000000001</v>
      </c>
      <c r="O1094" s="78">
        <f>'2019 PSUI Customer Load'!O1094+'2019 PSUI Customer Gen'!O1094</f>
        <v>1969.048</v>
      </c>
      <c r="P1094" s="78">
        <f>'2019 PSUI Customer Load'!P1094+'2019 PSUI Customer Gen'!P1094</f>
        <v>2021.165</v>
      </c>
      <c r="Q1094" s="78">
        <f>'2019 PSUI Customer Load'!Q1094+'2019 PSUI Customer Gen'!Q1094</f>
        <v>2028.7179999999998</v>
      </c>
      <c r="R1094" s="78">
        <f>'2019 PSUI Customer Load'!R1094+'2019 PSUI Customer Gen'!R1094</f>
        <v>1997.511</v>
      </c>
      <c r="S1094" s="78">
        <f>'2019 PSUI Customer Load'!S1094+'2019 PSUI Customer Gen'!S1094</f>
        <v>1926.905</v>
      </c>
      <c r="T1094" s="78">
        <f>'2019 PSUI Customer Load'!T1094+'2019 PSUI Customer Gen'!T1094</f>
        <v>1829.817</v>
      </c>
      <c r="U1094" s="78">
        <f>'2019 PSUI Customer Load'!U1094+'2019 PSUI Customer Gen'!U1094</f>
        <v>1828.355</v>
      </c>
      <c r="V1094" s="78">
        <f>'2019 PSUI Customer Load'!V1094+'2019 PSUI Customer Gen'!V1094</f>
        <v>1801.06</v>
      </c>
      <c r="W1094" s="78">
        <f>'2019 PSUI Customer Load'!W1094+'2019 PSUI Customer Gen'!W1094</f>
        <v>1788.682</v>
      </c>
      <c r="X1094" s="78">
        <f>'2019 PSUI Customer Load'!X1094+'2019 PSUI Customer Gen'!X1094</f>
        <v>1760.502</v>
      </c>
      <c r="Y1094" s="78">
        <f>'2019 PSUI Customer Load'!Y1094+'2019 PSUI Customer Gen'!Y1094</f>
        <v>1704.5909999999999</v>
      </c>
      <c r="Z1094" s="78">
        <f>'2019 PSUI Customer Load'!Z1094+'2019 PSUI Customer Gen'!Z1094</f>
        <v>1707.394</v>
      </c>
      <c r="AA1094" s="86">
        <f t="shared" si="221"/>
        <v>2028.7179999999998</v>
      </c>
      <c r="AB1094" s="77">
        <f t="shared" si="222"/>
        <v>2023</v>
      </c>
      <c r="AC1094" s="76">
        <f t="shared" si="223"/>
        <v>10</v>
      </c>
      <c r="AD1094" s="76" t="str">
        <f t="shared" si="224"/>
        <v/>
      </c>
      <c r="AE1094" s="76" t="str">
        <f t="shared" si="225"/>
        <v/>
      </c>
      <c r="AF1094" s="74">
        <f t="shared" si="226"/>
        <v>2028.7179999999998</v>
      </c>
      <c r="AG1094" s="75" t="str">
        <f t="shared" si="227"/>
        <v>15:00</v>
      </c>
      <c r="AH1094" s="74">
        <f t="shared" si="228"/>
        <v>45086.17</v>
      </c>
      <c r="AI1094" s="73" t="str">
        <f t="shared" si="229"/>
        <v/>
      </c>
      <c r="AJ1094" s="73" t="str">
        <f t="shared" si="230"/>
        <v/>
      </c>
      <c r="AK1094" s="73" t="str">
        <f t="shared" si="231"/>
        <v/>
      </c>
      <c r="AL1094" s="72" t="str">
        <f t="shared" si="232"/>
        <v/>
      </c>
      <c r="AM1094" s="71" t="str">
        <f t="shared" si="233"/>
        <v/>
      </c>
    </row>
    <row r="1095" spans="2:39" ht="12.75" customHeight="1" thickBot="1">
      <c r="B1095" s="79">
        <v>45227</v>
      </c>
      <c r="C1095" s="78">
        <f>'2019 PSUI Customer Load'!C1095+'2019 PSUI Customer Gen'!C1095</f>
        <v>1690.7910000000002</v>
      </c>
      <c r="D1095" s="78">
        <f>'2019 PSUI Customer Load'!D1095+'2019 PSUI Customer Gen'!D1095</f>
        <v>1712.317</v>
      </c>
      <c r="E1095" s="78">
        <f>'2019 PSUI Customer Load'!E1095+'2019 PSUI Customer Gen'!E1095</f>
        <v>1718.4879999999998</v>
      </c>
      <c r="F1095" s="78">
        <f>'2019 PSUI Customer Load'!F1095+'2019 PSUI Customer Gen'!F1095</f>
        <v>1536.309</v>
      </c>
      <c r="G1095" s="78">
        <f>'2019 PSUI Customer Load'!G1095+'2019 PSUI Customer Gen'!G1095</f>
        <v>1226.7660000000001</v>
      </c>
      <c r="H1095" s="78">
        <f>'2019 PSUI Customer Load'!H1095+'2019 PSUI Customer Gen'!H1095</f>
        <v>1213.8480000000002</v>
      </c>
      <c r="I1095" s="78">
        <f>'2019 PSUI Customer Load'!I1095+'2019 PSUI Customer Gen'!I1095</f>
        <v>1248.3709999999999</v>
      </c>
      <c r="J1095" s="78">
        <f>'2019 PSUI Customer Load'!J1095+'2019 PSUI Customer Gen'!J1095</f>
        <v>1210.0610000000001</v>
      </c>
      <c r="K1095" s="78">
        <f>'2019 PSUI Customer Load'!K1095+'2019 PSUI Customer Gen'!K1095</f>
        <v>1207.7330000000002</v>
      </c>
      <c r="L1095" s="78">
        <f>'2019 PSUI Customer Load'!L1095+'2019 PSUI Customer Gen'!L1095</f>
        <v>1222.3789999999999</v>
      </c>
      <c r="M1095" s="78">
        <f>'2019 PSUI Customer Load'!M1095+'2019 PSUI Customer Gen'!M1095</f>
        <v>1212.223</v>
      </c>
      <c r="N1095" s="78">
        <f>'2019 PSUI Customer Load'!N1095+'2019 PSUI Customer Gen'!N1095</f>
        <v>1194.559</v>
      </c>
      <c r="O1095" s="78">
        <f>'2019 PSUI Customer Load'!O1095+'2019 PSUI Customer Gen'!O1095</f>
        <v>1190.732</v>
      </c>
      <c r="P1095" s="78">
        <f>'2019 PSUI Customer Load'!P1095+'2019 PSUI Customer Gen'!P1095</f>
        <v>1198.317</v>
      </c>
      <c r="Q1095" s="78">
        <f>'2019 PSUI Customer Load'!Q1095+'2019 PSUI Customer Gen'!Q1095</f>
        <v>1185.982</v>
      </c>
      <c r="R1095" s="78">
        <f>'2019 PSUI Customer Load'!R1095+'2019 PSUI Customer Gen'!R1095</f>
        <v>1158.423</v>
      </c>
      <c r="S1095" s="78">
        <f>'2019 PSUI Customer Load'!S1095+'2019 PSUI Customer Gen'!S1095</f>
        <v>1115.5450000000001</v>
      </c>
      <c r="T1095" s="78">
        <f>'2019 PSUI Customer Load'!T1095+'2019 PSUI Customer Gen'!T1095</f>
        <v>1168.587</v>
      </c>
      <c r="U1095" s="78">
        <f>'2019 PSUI Customer Load'!U1095+'2019 PSUI Customer Gen'!U1095</f>
        <v>1170.184</v>
      </c>
      <c r="V1095" s="78">
        <f>'2019 PSUI Customer Load'!V1095+'2019 PSUI Customer Gen'!V1095</f>
        <v>1153.2919999999999</v>
      </c>
      <c r="W1095" s="78">
        <f>'2019 PSUI Customer Load'!W1095+'2019 PSUI Customer Gen'!W1095</f>
        <v>1153.24</v>
      </c>
      <c r="X1095" s="78">
        <f>'2019 PSUI Customer Load'!X1095+'2019 PSUI Customer Gen'!X1095</f>
        <v>1133.0039999999999</v>
      </c>
      <c r="Y1095" s="78">
        <f>'2019 PSUI Customer Load'!Y1095+'2019 PSUI Customer Gen'!Y1095</f>
        <v>1149.9159999999999</v>
      </c>
      <c r="Z1095" s="78">
        <f>'2019 PSUI Customer Load'!Z1095+'2019 PSUI Customer Gen'!Z1095</f>
        <v>1115.1670000000001</v>
      </c>
      <c r="AA1095" s="86">
        <f t="shared" si="221"/>
        <v>1718.4879999999998</v>
      </c>
      <c r="AB1095" s="77">
        <f t="shared" si="222"/>
        <v>2023</v>
      </c>
      <c r="AC1095" s="76">
        <f t="shared" si="223"/>
        <v>10</v>
      </c>
      <c r="AD1095" s="76" t="str">
        <f t="shared" si="224"/>
        <v/>
      </c>
      <c r="AE1095" s="76" t="str">
        <f t="shared" si="225"/>
        <v/>
      </c>
      <c r="AF1095" s="74">
        <f t="shared" si="226"/>
        <v>1718.4879999999998</v>
      </c>
      <c r="AG1095" s="75" t="str">
        <f t="shared" si="227"/>
        <v>3:00</v>
      </c>
      <c r="AH1095" s="74">
        <f t="shared" si="228"/>
        <v>32004.722000000005</v>
      </c>
      <c r="AI1095" s="73" t="str">
        <f t="shared" si="229"/>
        <v/>
      </c>
      <c r="AJ1095" s="73" t="str">
        <f t="shared" si="230"/>
        <v/>
      </c>
      <c r="AK1095" s="73" t="str">
        <f t="shared" si="231"/>
        <v/>
      </c>
      <c r="AL1095" s="72" t="str">
        <f t="shared" si="232"/>
        <v/>
      </c>
      <c r="AM1095" s="71" t="str">
        <f t="shared" si="233"/>
        <v/>
      </c>
    </row>
    <row r="1096" spans="2:39" ht="12.75" customHeight="1" thickBot="1">
      <c r="B1096" s="79">
        <v>45228</v>
      </c>
      <c r="C1096" s="78">
        <f>'2019 PSUI Customer Load'!C1096+'2019 PSUI Customer Gen'!C1096</f>
        <v>1113.9840000000002</v>
      </c>
      <c r="D1096" s="78">
        <f>'2019 PSUI Customer Load'!D1096+'2019 PSUI Customer Gen'!D1096</f>
        <v>1109.5419999999999</v>
      </c>
      <c r="E1096" s="78">
        <f>'2019 PSUI Customer Load'!E1096+'2019 PSUI Customer Gen'!E1096</f>
        <v>1118.5889999999999</v>
      </c>
      <c r="F1096" s="78">
        <f>'2019 PSUI Customer Load'!F1096+'2019 PSUI Customer Gen'!F1096</f>
        <v>1122.393</v>
      </c>
      <c r="G1096" s="78">
        <f>'2019 PSUI Customer Load'!G1096+'2019 PSUI Customer Gen'!G1096</f>
        <v>1132.8020000000001</v>
      </c>
      <c r="H1096" s="78">
        <f>'2019 PSUI Customer Load'!H1096+'2019 PSUI Customer Gen'!H1096</f>
        <v>1178.211</v>
      </c>
      <c r="I1096" s="78">
        <f>'2019 PSUI Customer Load'!I1096+'2019 PSUI Customer Gen'!I1096</f>
        <v>1263.33</v>
      </c>
      <c r="J1096" s="78">
        <f>'2019 PSUI Customer Load'!J1096+'2019 PSUI Customer Gen'!J1096</f>
        <v>1259.5430000000001</v>
      </c>
      <c r="K1096" s="78">
        <f>'2019 PSUI Customer Load'!K1096+'2019 PSUI Customer Gen'!K1096</f>
        <v>1270.0259999999998</v>
      </c>
      <c r="L1096" s="78">
        <f>'2019 PSUI Customer Load'!L1096+'2019 PSUI Customer Gen'!L1096</f>
        <v>1272.9079999999999</v>
      </c>
      <c r="M1096" s="78">
        <f>'2019 PSUI Customer Load'!M1096+'2019 PSUI Customer Gen'!M1096</f>
        <v>1260.546</v>
      </c>
      <c r="N1096" s="78">
        <f>'2019 PSUI Customer Load'!N1096+'2019 PSUI Customer Gen'!N1096</f>
        <v>1238.271</v>
      </c>
      <c r="O1096" s="78">
        <f>'2019 PSUI Customer Load'!O1096+'2019 PSUI Customer Gen'!O1096</f>
        <v>1249.7139999999999</v>
      </c>
      <c r="P1096" s="78">
        <f>'2019 PSUI Customer Load'!P1096+'2019 PSUI Customer Gen'!P1096</f>
        <v>1234.6690000000001</v>
      </c>
      <c r="Q1096" s="78">
        <f>'2019 PSUI Customer Load'!Q1096+'2019 PSUI Customer Gen'!Q1096</f>
        <v>1220.8700000000001</v>
      </c>
      <c r="R1096" s="78">
        <f>'2019 PSUI Customer Load'!R1096+'2019 PSUI Customer Gen'!R1096</f>
        <v>1186.7080000000001</v>
      </c>
      <c r="S1096" s="78">
        <f>'2019 PSUI Customer Load'!S1096+'2019 PSUI Customer Gen'!S1096</f>
        <v>1152.2190000000001</v>
      </c>
      <c r="T1096" s="78">
        <f>'2019 PSUI Customer Load'!T1096+'2019 PSUI Customer Gen'!T1096</f>
        <v>1165.8870000000002</v>
      </c>
      <c r="U1096" s="78">
        <f>'2019 PSUI Customer Load'!U1096+'2019 PSUI Customer Gen'!U1096</f>
        <v>1186.999</v>
      </c>
      <c r="V1096" s="78">
        <f>'2019 PSUI Customer Load'!V1096+'2019 PSUI Customer Gen'!V1096</f>
        <v>1163.4970000000001</v>
      </c>
      <c r="W1096" s="78">
        <f>'2019 PSUI Customer Load'!W1096+'2019 PSUI Customer Gen'!W1096</f>
        <v>1158.5989999999999</v>
      </c>
      <c r="X1096" s="78">
        <f>'2019 PSUI Customer Load'!X1096+'2019 PSUI Customer Gen'!X1096</f>
        <v>1175.9189999999999</v>
      </c>
      <c r="Y1096" s="78">
        <f>'2019 PSUI Customer Load'!Y1096+'2019 PSUI Customer Gen'!Y1096</f>
        <v>1179.4159999999999</v>
      </c>
      <c r="Z1096" s="78">
        <f>'2019 PSUI Customer Load'!Z1096+'2019 PSUI Customer Gen'!Z1096</f>
        <v>1150.25</v>
      </c>
      <c r="AA1096" s="86">
        <f t="shared" si="221"/>
        <v>1272.9079999999999</v>
      </c>
      <c r="AB1096" s="77">
        <f t="shared" si="222"/>
        <v>2023</v>
      </c>
      <c r="AC1096" s="76">
        <f t="shared" si="223"/>
        <v>10</v>
      </c>
      <c r="AD1096" s="76" t="str">
        <f t="shared" si="224"/>
        <v/>
      </c>
      <c r="AE1096" s="76" t="str">
        <f t="shared" si="225"/>
        <v/>
      </c>
      <c r="AF1096" s="74">
        <f t="shared" si="226"/>
        <v>1272.9079999999999</v>
      </c>
      <c r="AG1096" s="75" t="str">
        <f t="shared" si="227"/>
        <v>10:00</v>
      </c>
      <c r="AH1096" s="74">
        <f t="shared" si="228"/>
        <v>29837.799999999996</v>
      </c>
      <c r="AI1096" s="73" t="str">
        <f t="shared" si="229"/>
        <v/>
      </c>
      <c r="AJ1096" s="73" t="str">
        <f t="shared" si="230"/>
        <v/>
      </c>
      <c r="AK1096" s="73" t="str">
        <f t="shared" si="231"/>
        <v/>
      </c>
      <c r="AL1096" s="72" t="str">
        <f t="shared" si="232"/>
        <v/>
      </c>
      <c r="AM1096" s="71" t="str">
        <f t="shared" si="233"/>
        <v/>
      </c>
    </row>
    <row r="1097" spans="2:39" ht="12.75" customHeight="1" thickBot="1">
      <c r="B1097" s="79">
        <v>45229</v>
      </c>
      <c r="C1097" s="78">
        <f>'2019 PSUI Customer Load'!C1097+'2019 PSUI Customer Gen'!C1097</f>
        <v>1160.7820000000002</v>
      </c>
      <c r="D1097" s="78">
        <f>'2019 PSUI Customer Load'!D1097+'2019 PSUI Customer Gen'!D1097</f>
        <v>1179.1930000000002</v>
      </c>
      <c r="E1097" s="78">
        <f>'2019 PSUI Customer Load'!E1097+'2019 PSUI Customer Gen'!E1097</f>
        <v>1165.2840000000001</v>
      </c>
      <c r="F1097" s="78">
        <f>'2019 PSUI Customer Load'!F1097+'2019 PSUI Customer Gen'!F1097</f>
        <v>1175.405</v>
      </c>
      <c r="G1097" s="78">
        <f>'2019 PSUI Customer Load'!G1097+'2019 PSUI Customer Gen'!G1097</f>
        <v>1229.855</v>
      </c>
      <c r="H1097" s="78">
        <f>'2019 PSUI Customer Load'!H1097+'2019 PSUI Customer Gen'!H1097</f>
        <v>1275.713</v>
      </c>
      <c r="I1097" s="78">
        <f>'2019 PSUI Customer Load'!I1097+'2019 PSUI Customer Gen'!I1097</f>
        <v>1392.7630000000001</v>
      </c>
      <c r="J1097" s="78">
        <f>'2019 PSUI Customer Load'!J1097+'2019 PSUI Customer Gen'!J1097</f>
        <v>1388.203</v>
      </c>
      <c r="K1097" s="78">
        <f>'2019 PSUI Customer Load'!K1097+'2019 PSUI Customer Gen'!K1097</f>
        <v>1381.204</v>
      </c>
      <c r="L1097" s="78">
        <f>'2019 PSUI Customer Load'!L1097+'2019 PSUI Customer Gen'!L1097</f>
        <v>1424.9559999999999</v>
      </c>
      <c r="M1097" s="78">
        <f>'2019 PSUI Customer Load'!M1097+'2019 PSUI Customer Gen'!M1097</f>
        <v>1410.7360000000001</v>
      </c>
      <c r="N1097" s="78">
        <f>'2019 PSUI Customer Load'!N1097+'2019 PSUI Customer Gen'!N1097</f>
        <v>1384.778</v>
      </c>
      <c r="O1097" s="78">
        <f>'2019 PSUI Customer Load'!O1097+'2019 PSUI Customer Gen'!O1097</f>
        <v>1400.691</v>
      </c>
      <c r="P1097" s="78">
        <f>'2019 PSUI Customer Load'!P1097+'2019 PSUI Customer Gen'!P1097</f>
        <v>1376.691</v>
      </c>
      <c r="Q1097" s="78">
        <f>'2019 PSUI Customer Load'!Q1097+'2019 PSUI Customer Gen'!Q1097</f>
        <v>1385.634</v>
      </c>
      <c r="R1097" s="78">
        <f>'2019 PSUI Customer Load'!R1097+'2019 PSUI Customer Gen'!R1097</f>
        <v>1341.7949999999998</v>
      </c>
      <c r="S1097" s="78">
        <f>'2019 PSUI Customer Load'!S1097+'2019 PSUI Customer Gen'!S1097</f>
        <v>1293.153</v>
      </c>
      <c r="T1097" s="78">
        <f>'2019 PSUI Customer Load'!T1097+'2019 PSUI Customer Gen'!T1097</f>
        <v>1254.1460000000002</v>
      </c>
      <c r="U1097" s="78">
        <f>'2019 PSUI Customer Load'!U1097+'2019 PSUI Customer Gen'!U1097</f>
        <v>1266.4499999999998</v>
      </c>
      <c r="V1097" s="78">
        <f>'2019 PSUI Customer Load'!V1097+'2019 PSUI Customer Gen'!V1097</f>
        <v>1266.6089999999999</v>
      </c>
      <c r="W1097" s="78">
        <f>'2019 PSUI Customer Load'!W1097+'2019 PSUI Customer Gen'!W1097</f>
        <v>1250.384</v>
      </c>
      <c r="X1097" s="78">
        <f>'2019 PSUI Customer Load'!X1097+'2019 PSUI Customer Gen'!X1097</f>
        <v>1239.8119999999999</v>
      </c>
      <c r="Y1097" s="78">
        <f>'2019 PSUI Customer Load'!Y1097+'2019 PSUI Customer Gen'!Y1097</f>
        <v>1216.818</v>
      </c>
      <c r="Z1097" s="78">
        <f>'2019 PSUI Customer Load'!Z1097+'2019 PSUI Customer Gen'!Z1097</f>
        <v>1225.777</v>
      </c>
      <c r="AA1097" s="86">
        <f t="shared" si="221"/>
        <v>1424.9559999999999</v>
      </c>
      <c r="AB1097" s="77">
        <f t="shared" si="222"/>
        <v>2023</v>
      </c>
      <c r="AC1097" s="76">
        <f t="shared" si="223"/>
        <v>10</v>
      </c>
      <c r="AD1097" s="76" t="str">
        <f t="shared" si="224"/>
        <v/>
      </c>
      <c r="AE1097" s="76" t="str">
        <f t="shared" si="225"/>
        <v/>
      </c>
      <c r="AF1097" s="74">
        <f t="shared" si="226"/>
        <v>1424.9559999999999</v>
      </c>
      <c r="AG1097" s="75" t="str">
        <f t="shared" si="227"/>
        <v>10:00</v>
      </c>
      <c r="AH1097" s="74">
        <f t="shared" si="228"/>
        <v>32511.787999999993</v>
      </c>
      <c r="AI1097" s="73" t="str">
        <f t="shared" si="229"/>
        <v/>
      </c>
      <c r="AJ1097" s="73" t="str">
        <f t="shared" si="230"/>
        <v/>
      </c>
      <c r="AK1097" s="73" t="str">
        <f t="shared" si="231"/>
        <v/>
      </c>
      <c r="AL1097" s="72" t="str">
        <f t="shared" si="232"/>
        <v/>
      </c>
      <c r="AM1097" s="71" t="str">
        <f t="shared" si="233"/>
        <v/>
      </c>
    </row>
    <row r="1098" spans="2:39" ht="12.75" customHeight="1" thickBot="1">
      <c r="B1098" s="79">
        <v>45230</v>
      </c>
      <c r="C1098" s="78">
        <f>'2019 PSUI Customer Load'!C1098+'2019 PSUI Customer Gen'!C1098</f>
        <v>1238.434</v>
      </c>
      <c r="D1098" s="78">
        <f>'2019 PSUI Customer Load'!D1098+'2019 PSUI Customer Gen'!D1098</f>
        <v>1204.9749999999999</v>
      </c>
      <c r="E1098" s="78">
        <f>'2019 PSUI Customer Load'!E1098+'2019 PSUI Customer Gen'!E1098</f>
        <v>1211.5999999999999</v>
      </c>
      <c r="F1098" s="78">
        <f>'2019 PSUI Customer Load'!F1098+'2019 PSUI Customer Gen'!F1098</f>
        <v>1231.0540000000001</v>
      </c>
      <c r="G1098" s="78">
        <f>'2019 PSUI Customer Load'!G1098+'2019 PSUI Customer Gen'!G1098</f>
        <v>1255.0219999999999</v>
      </c>
      <c r="H1098" s="78">
        <f>'2019 PSUI Customer Load'!H1098+'2019 PSUI Customer Gen'!H1098</f>
        <v>1305.269</v>
      </c>
      <c r="I1098" s="78">
        <f>'2019 PSUI Customer Load'!I1098+'2019 PSUI Customer Gen'!I1098</f>
        <v>1433.99</v>
      </c>
      <c r="J1098" s="78">
        <f>'2019 PSUI Customer Load'!J1098+'2019 PSUI Customer Gen'!J1098</f>
        <v>1447.376</v>
      </c>
      <c r="K1098" s="78">
        <f>'2019 PSUI Customer Load'!K1098+'2019 PSUI Customer Gen'!K1098</f>
        <v>1435.981</v>
      </c>
      <c r="L1098" s="78">
        <f>'2019 PSUI Customer Load'!L1098+'2019 PSUI Customer Gen'!L1098</f>
        <v>1466.3969999999999</v>
      </c>
      <c r="M1098" s="78">
        <f>'2019 PSUI Customer Load'!M1098+'2019 PSUI Customer Gen'!M1098</f>
        <v>1421.0930000000001</v>
      </c>
      <c r="N1098" s="78">
        <f>'2019 PSUI Customer Load'!N1098+'2019 PSUI Customer Gen'!N1098</f>
        <v>1377.5740000000001</v>
      </c>
      <c r="O1098" s="78">
        <f>'2019 PSUI Customer Load'!O1098+'2019 PSUI Customer Gen'!O1098</f>
        <v>1367.4369999999999</v>
      </c>
      <c r="P1098" s="78">
        <f>'2019 PSUI Customer Load'!P1098+'2019 PSUI Customer Gen'!P1098</f>
        <v>1386.6879999999999</v>
      </c>
      <c r="Q1098" s="78">
        <f>'2019 PSUI Customer Load'!Q1098+'2019 PSUI Customer Gen'!Q1098</f>
        <v>1359.1960000000001</v>
      </c>
      <c r="R1098" s="78">
        <f>'2019 PSUI Customer Load'!R1098+'2019 PSUI Customer Gen'!R1098</f>
        <v>1339.9080000000001</v>
      </c>
      <c r="S1098" s="78">
        <f>'2019 PSUI Customer Load'!S1098+'2019 PSUI Customer Gen'!S1098</f>
        <v>1304.489</v>
      </c>
      <c r="T1098" s="78">
        <f>'2019 PSUI Customer Load'!T1098+'2019 PSUI Customer Gen'!T1098</f>
        <v>1302.681</v>
      </c>
      <c r="U1098" s="78">
        <f>'2019 PSUI Customer Load'!U1098+'2019 PSUI Customer Gen'!U1098</f>
        <v>1310.4260000000002</v>
      </c>
      <c r="V1098" s="78">
        <f>'2019 PSUI Customer Load'!V1098+'2019 PSUI Customer Gen'!V1098</f>
        <v>1266.5340000000001</v>
      </c>
      <c r="W1098" s="78">
        <f>'2019 PSUI Customer Load'!W1098+'2019 PSUI Customer Gen'!W1098</f>
        <v>1259.6220000000001</v>
      </c>
      <c r="X1098" s="78">
        <f>'2019 PSUI Customer Load'!X1098+'2019 PSUI Customer Gen'!X1098</f>
        <v>1270.3900000000001</v>
      </c>
      <c r="Y1098" s="78">
        <f>'2019 PSUI Customer Load'!Y1098+'2019 PSUI Customer Gen'!Y1098</f>
        <v>1234.079</v>
      </c>
      <c r="Z1098" s="78">
        <f>'2019 PSUI Customer Load'!Z1098+'2019 PSUI Customer Gen'!Z1098</f>
        <v>1269.924</v>
      </c>
      <c r="AA1098" s="86">
        <f t="shared" si="221"/>
        <v>1466.3969999999999</v>
      </c>
      <c r="AB1098" s="77">
        <f t="shared" si="222"/>
        <v>2023</v>
      </c>
      <c r="AC1098" s="76">
        <f t="shared" si="223"/>
        <v>10</v>
      </c>
      <c r="AD1098" s="76" t="str">
        <f t="shared" si="224"/>
        <v>2023-10</v>
      </c>
      <c r="AE1098" s="76">
        <f t="shared" si="225"/>
        <v>10</v>
      </c>
      <c r="AF1098" s="74">
        <f t="shared" si="226"/>
        <v>1466.3969999999999</v>
      </c>
      <c r="AG1098" s="75" t="str">
        <f t="shared" si="227"/>
        <v>10:00</v>
      </c>
      <c r="AH1098" s="74">
        <f t="shared" si="228"/>
        <v>33166.536</v>
      </c>
      <c r="AI1098" s="73">
        <f t="shared" si="229"/>
        <v>51437.813999999998</v>
      </c>
      <c r="AJ1098" s="73">
        <f t="shared" si="230"/>
        <v>2275.5160000000001</v>
      </c>
      <c r="AK1098" s="73">
        <f t="shared" si="231"/>
        <v>48190.538</v>
      </c>
      <c r="AL1098" s="72">
        <f t="shared" si="232"/>
        <v>45203</v>
      </c>
      <c r="AM1098" s="71" t="str">
        <f t="shared" si="233"/>
        <v>12:00</v>
      </c>
    </row>
    <row r="1099" spans="2:39" ht="12.75" customHeight="1" thickBot="1">
      <c r="B1099" s="79">
        <v>45231</v>
      </c>
      <c r="C1099" s="78">
        <f>'2019 PSUI Customer Load'!C1099+'2019 PSUI Customer Gen'!C1099</f>
        <v>1259.4969999999998</v>
      </c>
      <c r="D1099" s="78">
        <f>'2019 PSUI Customer Load'!D1099+'2019 PSUI Customer Gen'!D1099</f>
        <v>1247.7099999999998</v>
      </c>
      <c r="E1099" s="78">
        <f>'2019 PSUI Customer Load'!E1099+'2019 PSUI Customer Gen'!E1099</f>
        <v>1240.1009999999999</v>
      </c>
      <c r="F1099" s="78">
        <f>'2019 PSUI Customer Load'!F1099+'2019 PSUI Customer Gen'!F1099</f>
        <v>1253.6990000000001</v>
      </c>
      <c r="G1099" s="78">
        <f>'2019 PSUI Customer Load'!G1099+'2019 PSUI Customer Gen'!G1099</f>
        <v>1288.6869999999999</v>
      </c>
      <c r="H1099" s="78">
        <f>'2019 PSUI Customer Load'!H1099+'2019 PSUI Customer Gen'!H1099</f>
        <v>1401.6089999999999</v>
      </c>
      <c r="I1099" s="78">
        <f>'2019 PSUI Customer Load'!I1099+'2019 PSUI Customer Gen'!I1099</f>
        <v>1484.16</v>
      </c>
      <c r="J1099" s="78">
        <f>'2019 PSUI Customer Load'!J1099+'2019 PSUI Customer Gen'!J1099</f>
        <v>1518.7729999999999</v>
      </c>
      <c r="K1099" s="78">
        <f>'2019 PSUI Customer Load'!K1099+'2019 PSUI Customer Gen'!K1099</f>
        <v>1513</v>
      </c>
      <c r="L1099" s="78">
        <f>'2019 PSUI Customer Load'!L1099+'2019 PSUI Customer Gen'!L1099</f>
        <v>1518.9359999999999</v>
      </c>
      <c r="M1099" s="78">
        <f>'2019 PSUI Customer Load'!M1099+'2019 PSUI Customer Gen'!M1099</f>
        <v>1467.778</v>
      </c>
      <c r="N1099" s="78">
        <f>'2019 PSUI Customer Load'!N1099+'2019 PSUI Customer Gen'!N1099</f>
        <v>1426.348</v>
      </c>
      <c r="O1099" s="78">
        <f>'2019 PSUI Customer Load'!O1099+'2019 PSUI Customer Gen'!O1099</f>
        <v>1408.2429999999999</v>
      </c>
      <c r="P1099" s="78">
        <f>'2019 PSUI Customer Load'!P1099+'2019 PSUI Customer Gen'!P1099</f>
        <v>1370.3969999999999</v>
      </c>
      <c r="Q1099" s="78">
        <f>'2019 PSUI Customer Load'!Q1099+'2019 PSUI Customer Gen'!Q1099</f>
        <v>1369.8</v>
      </c>
      <c r="R1099" s="78">
        <f>'2019 PSUI Customer Load'!R1099+'2019 PSUI Customer Gen'!R1099</f>
        <v>1351.106</v>
      </c>
      <c r="S1099" s="78">
        <f>'2019 PSUI Customer Load'!S1099+'2019 PSUI Customer Gen'!S1099</f>
        <v>1283.9639999999999</v>
      </c>
      <c r="T1099" s="78">
        <f>'2019 PSUI Customer Load'!T1099+'2019 PSUI Customer Gen'!T1099</f>
        <v>1255.845</v>
      </c>
      <c r="U1099" s="78">
        <f>'2019 PSUI Customer Load'!U1099+'2019 PSUI Customer Gen'!U1099</f>
        <v>1246.6110000000001</v>
      </c>
      <c r="V1099" s="78">
        <f>'2019 PSUI Customer Load'!V1099+'2019 PSUI Customer Gen'!V1099</f>
        <v>1229.577</v>
      </c>
      <c r="W1099" s="78">
        <f>'2019 PSUI Customer Load'!W1099+'2019 PSUI Customer Gen'!W1099</f>
        <v>1232.5549999999998</v>
      </c>
      <c r="X1099" s="78">
        <f>'2019 PSUI Customer Load'!X1099+'2019 PSUI Customer Gen'!X1099</f>
        <v>1205.5629999999999</v>
      </c>
      <c r="Y1099" s="78">
        <f>'2019 PSUI Customer Load'!Y1099+'2019 PSUI Customer Gen'!Y1099</f>
        <v>1191.3600000000001</v>
      </c>
      <c r="Z1099" s="78">
        <f>'2019 PSUI Customer Load'!Z1099+'2019 PSUI Customer Gen'!Z1099</f>
        <v>1198.2679999999998</v>
      </c>
      <c r="AA1099" s="86">
        <f t="shared" si="221"/>
        <v>1518.9359999999999</v>
      </c>
      <c r="AB1099" s="77">
        <f t="shared" si="222"/>
        <v>2023</v>
      </c>
      <c r="AC1099" s="76">
        <f t="shared" si="223"/>
        <v>11</v>
      </c>
      <c r="AD1099" s="76" t="str">
        <f t="shared" si="224"/>
        <v/>
      </c>
      <c r="AE1099" s="76" t="str">
        <f t="shared" si="225"/>
        <v/>
      </c>
      <c r="AF1099" s="74">
        <f t="shared" si="226"/>
        <v>1518.9359999999999</v>
      </c>
      <c r="AG1099" s="75" t="str">
        <f t="shared" si="227"/>
        <v>10:00</v>
      </c>
      <c r="AH1099" s="74">
        <f t="shared" si="228"/>
        <v>33482.523000000001</v>
      </c>
      <c r="AI1099" s="73" t="str">
        <f t="shared" si="229"/>
        <v/>
      </c>
      <c r="AJ1099" s="73" t="str">
        <f t="shared" si="230"/>
        <v/>
      </c>
      <c r="AK1099" s="73" t="str">
        <f t="shared" si="231"/>
        <v/>
      </c>
      <c r="AL1099" s="72" t="str">
        <f t="shared" si="232"/>
        <v/>
      </c>
      <c r="AM1099" s="71" t="str">
        <f t="shared" si="233"/>
        <v/>
      </c>
    </row>
    <row r="1100" spans="2:39" ht="12.75" customHeight="1" thickBot="1">
      <c r="B1100" s="79">
        <v>45232</v>
      </c>
      <c r="C1100" s="78">
        <f>'2019 PSUI Customer Load'!C1100+'2019 PSUI Customer Gen'!C1100</f>
        <v>1187.768</v>
      </c>
      <c r="D1100" s="78">
        <f>'2019 PSUI Customer Load'!D1100+'2019 PSUI Customer Gen'!D1100</f>
        <v>1223.2299999999998</v>
      </c>
      <c r="E1100" s="78">
        <f>'2019 PSUI Customer Load'!E1100+'2019 PSUI Customer Gen'!E1100</f>
        <v>1211.239</v>
      </c>
      <c r="F1100" s="78">
        <f>'2019 PSUI Customer Load'!F1100+'2019 PSUI Customer Gen'!F1100</f>
        <v>1207.902</v>
      </c>
      <c r="G1100" s="78">
        <f>'2019 PSUI Customer Load'!G1100+'2019 PSUI Customer Gen'!G1100</f>
        <v>1280.509</v>
      </c>
      <c r="H1100" s="78">
        <f>'2019 PSUI Customer Load'!H1100+'2019 PSUI Customer Gen'!H1100</f>
        <v>1308.876</v>
      </c>
      <c r="I1100" s="78">
        <f>'2019 PSUI Customer Load'!I1100+'2019 PSUI Customer Gen'!I1100</f>
        <v>1418.624</v>
      </c>
      <c r="J1100" s="78">
        <f>'2019 PSUI Customer Load'!J1100+'2019 PSUI Customer Gen'!J1100</f>
        <v>1426.5509999999999</v>
      </c>
      <c r="K1100" s="78">
        <f>'2019 PSUI Customer Load'!K1100+'2019 PSUI Customer Gen'!K1100</f>
        <v>1383.3219999999999</v>
      </c>
      <c r="L1100" s="78">
        <f>'2019 PSUI Customer Load'!L1100+'2019 PSUI Customer Gen'!L1100</f>
        <v>1401.2710000000002</v>
      </c>
      <c r="M1100" s="78">
        <f>'2019 PSUI Customer Load'!M1100+'2019 PSUI Customer Gen'!M1100</f>
        <v>1411.481</v>
      </c>
      <c r="N1100" s="78">
        <f>'2019 PSUI Customer Load'!N1100+'2019 PSUI Customer Gen'!N1100</f>
        <v>1395.4060000000002</v>
      </c>
      <c r="O1100" s="78">
        <f>'2019 PSUI Customer Load'!O1100+'2019 PSUI Customer Gen'!O1100</f>
        <v>1370.3050000000001</v>
      </c>
      <c r="P1100" s="78">
        <f>'2019 PSUI Customer Load'!P1100+'2019 PSUI Customer Gen'!P1100</f>
        <v>1347.183</v>
      </c>
      <c r="Q1100" s="78">
        <f>'2019 PSUI Customer Load'!Q1100+'2019 PSUI Customer Gen'!Q1100</f>
        <v>1360.135</v>
      </c>
      <c r="R1100" s="78">
        <f>'2019 PSUI Customer Load'!R1100+'2019 PSUI Customer Gen'!R1100</f>
        <v>1312.1570000000002</v>
      </c>
      <c r="S1100" s="78">
        <f>'2019 PSUI Customer Load'!S1100+'2019 PSUI Customer Gen'!S1100</f>
        <v>1278.809</v>
      </c>
      <c r="T1100" s="78">
        <f>'2019 PSUI Customer Load'!T1100+'2019 PSUI Customer Gen'!T1100</f>
        <v>1256.816</v>
      </c>
      <c r="U1100" s="78">
        <f>'2019 PSUI Customer Load'!U1100+'2019 PSUI Customer Gen'!U1100</f>
        <v>1240.865</v>
      </c>
      <c r="V1100" s="78">
        <f>'2019 PSUI Customer Load'!V1100+'2019 PSUI Customer Gen'!V1100</f>
        <v>1249.9869999999999</v>
      </c>
      <c r="W1100" s="78">
        <f>'2019 PSUI Customer Load'!W1100+'2019 PSUI Customer Gen'!W1100</f>
        <v>1243.2449999999999</v>
      </c>
      <c r="X1100" s="78">
        <f>'2019 PSUI Customer Load'!X1100+'2019 PSUI Customer Gen'!X1100</f>
        <v>1207.3989999999999</v>
      </c>
      <c r="Y1100" s="78">
        <f>'2019 PSUI Customer Load'!Y1100+'2019 PSUI Customer Gen'!Y1100</f>
        <v>1189.972</v>
      </c>
      <c r="Z1100" s="78">
        <f>'2019 PSUI Customer Load'!Z1100+'2019 PSUI Customer Gen'!Z1100</f>
        <v>1174.886</v>
      </c>
      <c r="AA1100" s="86">
        <f t="shared" si="221"/>
        <v>1426.5509999999999</v>
      </c>
      <c r="AB1100" s="77">
        <f t="shared" si="222"/>
        <v>2023</v>
      </c>
      <c r="AC1100" s="76">
        <f t="shared" si="223"/>
        <v>11</v>
      </c>
      <c r="AD1100" s="76" t="str">
        <f t="shared" si="224"/>
        <v/>
      </c>
      <c r="AE1100" s="76" t="str">
        <f t="shared" si="225"/>
        <v/>
      </c>
      <c r="AF1100" s="74">
        <f t="shared" si="226"/>
        <v>1426.5509999999999</v>
      </c>
      <c r="AG1100" s="75" t="str">
        <f t="shared" si="227"/>
        <v>8:00</v>
      </c>
      <c r="AH1100" s="74">
        <f t="shared" si="228"/>
        <v>32514.489000000001</v>
      </c>
      <c r="AI1100" s="73" t="str">
        <f t="shared" si="229"/>
        <v/>
      </c>
      <c r="AJ1100" s="73" t="str">
        <f t="shared" si="230"/>
        <v/>
      </c>
      <c r="AK1100" s="73" t="str">
        <f t="shared" si="231"/>
        <v/>
      </c>
      <c r="AL1100" s="72" t="str">
        <f t="shared" si="232"/>
        <v/>
      </c>
      <c r="AM1100" s="71" t="str">
        <f t="shared" si="233"/>
        <v/>
      </c>
    </row>
    <row r="1101" spans="2:39" ht="12.75" customHeight="1" thickBot="1">
      <c r="B1101" s="79">
        <v>45233</v>
      </c>
      <c r="C1101" s="78">
        <f>'2019 PSUI Customer Load'!C1101+'2019 PSUI Customer Gen'!C1101</f>
        <v>1155.9589999999998</v>
      </c>
      <c r="D1101" s="78">
        <f>'2019 PSUI Customer Load'!D1101+'2019 PSUI Customer Gen'!D1101</f>
        <v>1159.9760000000001</v>
      </c>
      <c r="E1101" s="78">
        <f>'2019 PSUI Customer Load'!E1101+'2019 PSUI Customer Gen'!E1101</f>
        <v>1152.74</v>
      </c>
      <c r="F1101" s="78">
        <f>'2019 PSUI Customer Load'!F1101+'2019 PSUI Customer Gen'!F1101</f>
        <v>1145.8180000000002</v>
      </c>
      <c r="G1101" s="78">
        <f>'2019 PSUI Customer Load'!G1101+'2019 PSUI Customer Gen'!G1101</f>
        <v>1200.742</v>
      </c>
      <c r="H1101" s="78">
        <f>'2019 PSUI Customer Load'!H1101+'2019 PSUI Customer Gen'!H1101</f>
        <v>1254.5700000000002</v>
      </c>
      <c r="I1101" s="78">
        <f>'2019 PSUI Customer Load'!I1101+'2019 PSUI Customer Gen'!I1101</f>
        <v>1343.5989999999999</v>
      </c>
      <c r="J1101" s="78">
        <f>'2019 PSUI Customer Load'!J1101+'2019 PSUI Customer Gen'!J1101</f>
        <v>1358.1669999999999</v>
      </c>
      <c r="K1101" s="78">
        <f>'2019 PSUI Customer Load'!K1101+'2019 PSUI Customer Gen'!K1101</f>
        <v>1364.596</v>
      </c>
      <c r="L1101" s="78">
        <f>'2019 PSUI Customer Load'!L1101+'2019 PSUI Customer Gen'!L1101</f>
        <v>1386.2340000000002</v>
      </c>
      <c r="M1101" s="78">
        <f>'2019 PSUI Customer Load'!M1101+'2019 PSUI Customer Gen'!M1101</f>
        <v>1390.9360000000001</v>
      </c>
      <c r="N1101" s="78">
        <f>'2019 PSUI Customer Load'!N1101+'2019 PSUI Customer Gen'!N1101</f>
        <v>1353.1079999999999</v>
      </c>
      <c r="O1101" s="78">
        <f>'2019 PSUI Customer Load'!O1101+'2019 PSUI Customer Gen'!O1101</f>
        <v>1607.355</v>
      </c>
      <c r="P1101" s="78">
        <f>'2019 PSUI Customer Load'!P1101+'2019 PSUI Customer Gen'!P1101</f>
        <v>1558.0030000000002</v>
      </c>
      <c r="Q1101" s="78">
        <f>'2019 PSUI Customer Load'!Q1101+'2019 PSUI Customer Gen'!Q1101</f>
        <v>1686.2440000000001</v>
      </c>
      <c r="R1101" s="78">
        <f>'2019 PSUI Customer Load'!R1101+'2019 PSUI Customer Gen'!R1101</f>
        <v>1440.4690000000001</v>
      </c>
      <c r="S1101" s="78">
        <f>'2019 PSUI Customer Load'!S1101+'2019 PSUI Customer Gen'!S1101</f>
        <v>1376.606</v>
      </c>
      <c r="T1101" s="78">
        <f>'2019 PSUI Customer Load'!T1101+'2019 PSUI Customer Gen'!T1101</f>
        <v>1336.6380000000001</v>
      </c>
      <c r="U1101" s="78">
        <f>'2019 PSUI Customer Load'!U1101+'2019 PSUI Customer Gen'!U1101</f>
        <v>1318.5909999999999</v>
      </c>
      <c r="V1101" s="78">
        <f>'2019 PSUI Customer Load'!V1101+'2019 PSUI Customer Gen'!V1101</f>
        <v>1305.0029999999999</v>
      </c>
      <c r="W1101" s="78">
        <f>'2019 PSUI Customer Load'!W1101+'2019 PSUI Customer Gen'!W1101</f>
        <v>1180.9360000000001</v>
      </c>
      <c r="X1101" s="78">
        <f>'2019 PSUI Customer Load'!X1101+'2019 PSUI Customer Gen'!X1101</f>
        <v>1175.4330000000002</v>
      </c>
      <c r="Y1101" s="78">
        <f>'2019 PSUI Customer Load'!Y1101+'2019 PSUI Customer Gen'!Y1101</f>
        <v>1137.5160000000001</v>
      </c>
      <c r="Z1101" s="78">
        <f>'2019 PSUI Customer Load'!Z1101+'2019 PSUI Customer Gen'!Z1101</f>
        <v>1127.2750000000001</v>
      </c>
      <c r="AA1101" s="86">
        <f t="shared" si="221"/>
        <v>1686.2440000000001</v>
      </c>
      <c r="AB1101" s="77">
        <f t="shared" si="222"/>
        <v>2023</v>
      </c>
      <c r="AC1101" s="76">
        <f t="shared" si="223"/>
        <v>11</v>
      </c>
      <c r="AD1101" s="76" t="str">
        <f t="shared" si="224"/>
        <v/>
      </c>
      <c r="AE1101" s="76" t="str">
        <f t="shared" si="225"/>
        <v/>
      </c>
      <c r="AF1101" s="74">
        <f t="shared" si="226"/>
        <v>1686.2440000000001</v>
      </c>
      <c r="AG1101" s="75" t="str">
        <f t="shared" si="227"/>
        <v>15:00</v>
      </c>
      <c r="AH1101" s="74">
        <f t="shared" si="228"/>
        <v>33202.758000000002</v>
      </c>
      <c r="AI1101" s="73" t="str">
        <f t="shared" si="229"/>
        <v/>
      </c>
      <c r="AJ1101" s="73" t="str">
        <f t="shared" si="230"/>
        <v/>
      </c>
      <c r="AK1101" s="73" t="str">
        <f t="shared" si="231"/>
        <v/>
      </c>
      <c r="AL1101" s="72" t="str">
        <f t="shared" si="232"/>
        <v/>
      </c>
      <c r="AM1101" s="71" t="str">
        <f t="shared" si="233"/>
        <v/>
      </c>
    </row>
    <row r="1102" spans="2:39" ht="12.75" customHeight="1" thickBot="1">
      <c r="B1102" s="79">
        <v>45234</v>
      </c>
      <c r="C1102" s="78">
        <f>'2019 PSUI Customer Load'!C1102+'2019 PSUI Customer Gen'!C1102</f>
        <v>1117.0520000000001</v>
      </c>
      <c r="D1102" s="78">
        <f>'2019 PSUI Customer Load'!D1102+'2019 PSUI Customer Gen'!D1102</f>
        <v>1110.279</v>
      </c>
      <c r="E1102" s="78">
        <f>'2019 PSUI Customer Load'!E1102+'2019 PSUI Customer Gen'!E1102</f>
        <v>1106.028</v>
      </c>
      <c r="F1102" s="78">
        <f>'2019 PSUI Customer Load'!F1102+'2019 PSUI Customer Gen'!F1102</f>
        <v>1099.4679999999998</v>
      </c>
      <c r="G1102" s="78">
        <f>'2019 PSUI Customer Load'!G1102+'2019 PSUI Customer Gen'!G1102</f>
        <v>1107.0159999999998</v>
      </c>
      <c r="H1102" s="78">
        <f>'2019 PSUI Customer Load'!H1102+'2019 PSUI Customer Gen'!H1102</f>
        <v>1162.6890000000001</v>
      </c>
      <c r="I1102" s="78">
        <f>'2019 PSUI Customer Load'!I1102+'2019 PSUI Customer Gen'!I1102</f>
        <v>1247.9880000000001</v>
      </c>
      <c r="J1102" s="78">
        <f>'2019 PSUI Customer Load'!J1102+'2019 PSUI Customer Gen'!J1102</f>
        <v>1234.1779999999999</v>
      </c>
      <c r="K1102" s="78">
        <f>'2019 PSUI Customer Load'!K1102+'2019 PSUI Customer Gen'!K1102</f>
        <v>1232.7190000000001</v>
      </c>
      <c r="L1102" s="78">
        <f>'2019 PSUI Customer Load'!L1102+'2019 PSUI Customer Gen'!L1102</f>
        <v>1235.258</v>
      </c>
      <c r="M1102" s="78">
        <f>'2019 PSUI Customer Load'!M1102+'2019 PSUI Customer Gen'!M1102</f>
        <v>1239.5690000000002</v>
      </c>
      <c r="N1102" s="78">
        <f>'2019 PSUI Customer Load'!N1102+'2019 PSUI Customer Gen'!N1102</f>
        <v>1220.672</v>
      </c>
      <c r="O1102" s="78">
        <f>'2019 PSUI Customer Load'!O1102+'2019 PSUI Customer Gen'!O1102</f>
        <v>1210.2049999999999</v>
      </c>
      <c r="P1102" s="78">
        <f>'2019 PSUI Customer Load'!P1102+'2019 PSUI Customer Gen'!P1102</f>
        <v>1215.6499999999999</v>
      </c>
      <c r="Q1102" s="78">
        <f>'2019 PSUI Customer Load'!Q1102+'2019 PSUI Customer Gen'!Q1102</f>
        <v>1218.8600000000001</v>
      </c>
      <c r="R1102" s="78">
        <f>'2019 PSUI Customer Load'!R1102+'2019 PSUI Customer Gen'!R1102</f>
        <v>1187.732</v>
      </c>
      <c r="S1102" s="78">
        <f>'2019 PSUI Customer Load'!S1102+'2019 PSUI Customer Gen'!S1102</f>
        <v>1160.915</v>
      </c>
      <c r="T1102" s="78">
        <f>'2019 PSUI Customer Load'!T1102+'2019 PSUI Customer Gen'!T1102</f>
        <v>1154.979</v>
      </c>
      <c r="U1102" s="78">
        <f>'2019 PSUI Customer Load'!U1102+'2019 PSUI Customer Gen'!U1102</f>
        <v>1158.933</v>
      </c>
      <c r="V1102" s="78">
        <f>'2019 PSUI Customer Load'!V1102+'2019 PSUI Customer Gen'!V1102</f>
        <v>1147.6849999999999</v>
      </c>
      <c r="W1102" s="78">
        <f>'2019 PSUI Customer Load'!W1102+'2019 PSUI Customer Gen'!W1102</f>
        <v>1135.134</v>
      </c>
      <c r="X1102" s="78">
        <f>'2019 PSUI Customer Load'!X1102+'2019 PSUI Customer Gen'!X1102</f>
        <v>1127.5710000000001</v>
      </c>
      <c r="Y1102" s="78">
        <f>'2019 PSUI Customer Load'!Y1102+'2019 PSUI Customer Gen'!Y1102</f>
        <v>1115.578</v>
      </c>
      <c r="Z1102" s="78">
        <f>'2019 PSUI Customer Load'!Z1102+'2019 PSUI Customer Gen'!Z1102</f>
        <v>1122.953</v>
      </c>
      <c r="AA1102" s="86">
        <f t="shared" si="221"/>
        <v>1247.9880000000001</v>
      </c>
      <c r="AB1102" s="77">
        <f t="shared" si="222"/>
        <v>2023</v>
      </c>
      <c r="AC1102" s="76">
        <f t="shared" si="223"/>
        <v>11</v>
      </c>
      <c r="AD1102" s="76" t="str">
        <f t="shared" si="224"/>
        <v/>
      </c>
      <c r="AE1102" s="76" t="str">
        <f t="shared" si="225"/>
        <v/>
      </c>
      <c r="AF1102" s="74">
        <f t="shared" si="226"/>
        <v>1247.9880000000001</v>
      </c>
      <c r="AG1102" s="75" t="str">
        <f t="shared" si="227"/>
        <v>7:00</v>
      </c>
      <c r="AH1102" s="74">
        <f t="shared" si="228"/>
        <v>29317.099000000009</v>
      </c>
      <c r="AI1102" s="73" t="str">
        <f t="shared" si="229"/>
        <v/>
      </c>
      <c r="AJ1102" s="73" t="str">
        <f t="shared" si="230"/>
        <v/>
      </c>
      <c r="AK1102" s="73" t="str">
        <f t="shared" si="231"/>
        <v/>
      </c>
      <c r="AL1102" s="72" t="str">
        <f t="shared" si="232"/>
        <v/>
      </c>
      <c r="AM1102" s="71" t="str">
        <f t="shared" si="233"/>
        <v/>
      </c>
    </row>
    <row r="1103" spans="2:39" ht="12.75" customHeight="1" thickBot="1">
      <c r="B1103" s="79">
        <v>45235</v>
      </c>
      <c r="C1103" s="78">
        <f>'2019 PSUI Customer Load'!C1103+'2019 PSUI Customer Gen'!C1103</f>
        <v>1123.318</v>
      </c>
      <c r="D1103" s="78">
        <f>'2019 PSUI Customer Load'!D1103+'2019 PSUI Customer Gen'!D1103</f>
        <v>1116.9559999999999</v>
      </c>
      <c r="E1103" s="78">
        <f>'2019 PSUI Customer Load'!E1103+'2019 PSUI Customer Gen'!E1103</f>
        <v>1141.9270000000001</v>
      </c>
      <c r="F1103" s="78">
        <f>'2019 PSUI Customer Load'!F1103+'2019 PSUI Customer Gen'!F1103</f>
        <v>1127.4860000000001</v>
      </c>
      <c r="G1103" s="78">
        <f>'2019 PSUI Customer Load'!G1103+'2019 PSUI Customer Gen'!G1103</f>
        <v>1119.3230000000001</v>
      </c>
      <c r="H1103" s="78">
        <f>'2019 PSUI Customer Load'!H1103+'2019 PSUI Customer Gen'!H1103</f>
        <v>1146.1599999999999</v>
      </c>
      <c r="I1103" s="78">
        <f>'2019 PSUI Customer Load'!I1103+'2019 PSUI Customer Gen'!I1103</f>
        <v>1200.175</v>
      </c>
      <c r="J1103" s="78">
        <f>'2019 PSUI Customer Load'!J1103+'2019 PSUI Customer Gen'!J1103</f>
        <v>1251.8239999999998</v>
      </c>
      <c r="K1103" s="78">
        <f>'2019 PSUI Customer Load'!K1103+'2019 PSUI Customer Gen'!K1103</f>
        <v>1235.114</v>
      </c>
      <c r="L1103" s="78">
        <f>'2019 PSUI Customer Load'!L1103+'2019 PSUI Customer Gen'!L1103</f>
        <v>1229.7839999999999</v>
      </c>
      <c r="M1103" s="78">
        <f>'2019 PSUI Customer Load'!M1103+'2019 PSUI Customer Gen'!M1103</f>
        <v>1249.9759999999999</v>
      </c>
      <c r="N1103" s="78">
        <f>'2019 PSUI Customer Load'!N1103+'2019 PSUI Customer Gen'!N1103</f>
        <v>1227.2510000000002</v>
      </c>
      <c r="O1103" s="78">
        <f>'2019 PSUI Customer Load'!O1103+'2019 PSUI Customer Gen'!O1103</f>
        <v>1220.0260000000001</v>
      </c>
      <c r="P1103" s="78">
        <f>'2019 PSUI Customer Load'!P1103+'2019 PSUI Customer Gen'!P1103</f>
        <v>1201.146</v>
      </c>
      <c r="Q1103" s="78">
        <f>'2019 PSUI Customer Load'!Q1103+'2019 PSUI Customer Gen'!Q1103</f>
        <v>1209.5339999999999</v>
      </c>
      <c r="R1103" s="78">
        <f>'2019 PSUI Customer Load'!R1103+'2019 PSUI Customer Gen'!R1103</f>
        <v>1224.117</v>
      </c>
      <c r="S1103" s="78">
        <f>'2019 PSUI Customer Load'!S1103+'2019 PSUI Customer Gen'!S1103</f>
        <v>1187.441</v>
      </c>
      <c r="T1103" s="78">
        <f>'2019 PSUI Customer Load'!T1103+'2019 PSUI Customer Gen'!T1103</f>
        <v>1169.576</v>
      </c>
      <c r="U1103" s="78">
        <f>'2019 PSUI Customer Load'!U1103+'2019 PSUI Customer Gen'!U1103</f>
        <v>1170.768</v>
      </c>
      <c r="V1103" s="78">
        <f>'2019 PSUI Customer Load'!V1103+'2019 PSUI Customer Gen'!V1103</f>
        <v>1164.5219999999999</v>
      </c>
      <c r="W1103" s="78">
        <f>'2019 PSUI Customer Load'!W1103+'2019 PSUI Customer Gen'!W1103</f>
        <v>1168.3320000000001</v>
      </c>
      <c r="X1103" s="78">
        <f>'2019 PSUI Customer Load'!X1103+'2019 PSUI Customer Gen'!X1103</f>
        <v>1161.8879999999999</v>
      </c>
      <c r="Y1103" s="78">
        <f>'2019 PSUI Customer Load'!Y1103+'2019 PSUI Customer Gen'!Y1103</f>
        <v>1165.134</v>
      </c>
      <c r="Z1103" s="78">
        <f>'2019 PSUI Customer Load'!Z1103+'2019 PSUI Customer Gen'!Z1103</f>
        <v>1168.8500000000001</v>
      </c>
      <c r="AA1103" s="86">
        <f t="shared" si="221"/>
        <v>1251.8239999999998</v>
      </c>
      <c r="AB1103" s="77">
        <f t="shared" si="222"/>
        <v>2023</v>
      </c>
      <c r="AC1103" s="76">
        <f t="shared" si="223"/>
        <v>11</v>
      </c>
      <c r="AD1103" s="76" t="str">
        <f t="shared" si="224"/>
        <v/>
      </c>
      <c r="AE1103" s="76" t="str">
        <f t="shared" si="225"/>
        <v/>
      </c>
      <c r="AF1103" s="74">
        <f t="shared" si="226"/>
        <v>1251.8239999999998</v>
      </c>
      <c r="AG1103" s="75" t="str">
        <f t="shared" si="227"/>
        <v>8:00</v>
      </c>
      <c r="AH1103" s="74">
        <f t="shared" si="228"/>
        <v>29632.451999999997</v>
      </c>
      <c r="AI1103" s="73" t="str">
        <f t="shared" si="229"/>
        <v/>
      </c>
      <c r="AJ1103" s="73" t="str">
        <f t="shared" si="230"/>
        <v/>
      </c>
      <c r="AK1103" s="73" t="str">
        <f t="shared" si="231"/>
        <v/>
      </c>
      <c r="AL1103" s="72" t="str">
        <f t="shared" si="232"/>
        <v/>
      </c>
      <c r="AM1103" s="71" t="str">
        <f t="shared" si="233"/>
        <v/>
      </c>
    </row>
    <row r="1104" spans="2:39" ht="12.75" customHeight="1" thickBot="1">
      <c r="B1104" s="79">
        <v>45236</v>
      </c>
      <c r="C1104" s="78">
        <f>'2019 PSUI Customer Load'!C1104+'2019 PSUI Customer Gen'!C1104</f>
        <v>1154.2749999999999</v>
      </c>
      <c r="D1104" s="78">
        <f>'2019 PSUI Customer Load'!D1104+'2019 PSUI Customer Gen'!D1104</f>
        <v>1140.432</v>
      </c>
      <c r="E1104" s="78">
        <f>'2019 PSUI Customer Load'!E1104+'2019 PSUI Customer Gen'!E1104</f>
        <v>1130.6489999999999</v>
      </c>
      <c r="F1104" s="78">
        <f>'2019 PSUI Customer Load'!F1104+'2019 PSUI Customer Gen'!F1104</f>
        <v>1140.2719999999999</v>
      </c>
      <c r="G1104" s="78">
        <f>'2019 PSUI Customer Load'!G1104+'2019 PSUI Customer Gen'!G1104</f>
        <v>1160.4059999999999</v>
      </c>
      <c r="H1104" s="78">
        <f>'2019 PSUI Customer Load'!H1104+'2019 PSUI Customer Gen'!H1104</f>
        <v>1198.296</v>
      </c>
      <c r="I1104" s="78">
        <f>'2019 PSUI Customer Load'!I1104+'2019 PSUI Customer Gen'!I1104</f>
        <v>1239.2469999999998</v>
      </c>
      <c r="J1104" s="78">
        <f>'2019 PSUI Customer Load'!J1104+'2019 PSUI Customer Gen'!J1104</f>
        <v>1346.0309999999999</v>
      </c>
      <c r="K1104" s="78">
        <f>'2019 PSUI Customer Load'!K1104+'2019 PSUI Customer Gen'!K1104</f>
        <v>1355.039</v>
      </c>
      <c r="L1104" s="78">
        <f>'2019 PSUI Customer Load'!L1104+'2019 PSUI Customer Gen'!L1104</f>
        <v>1350.6490000000001</v>
      </c>
      <c r="M1104" s="78">
        <f>'2019 PSUI Customer Load'!M1104+'2019 PSUI Customer Gen'!M1104</f>
        <v>1402.91</v>
      </c>
      <c r="N1104" s="78">
        <f>'2019 PSUI Customer Load'!N1104+'2019 PSUI Customer Gen'!N1104</f>
        <v>1425.325</v>
      </c>
      <c r="O1104" s="78">
        <f>'2019 PSUI Customer Load'!O1104+'2019 PSUI Customer Gen'!O1104</f>
        <v>1376.133</v>
      </c>
      <c r="P1104" s="78">
        <f>'2019 PSUI Customer Load'!P1104+'2019 PSUI Customer Gen'!P1104</f>
        <v>1406.2670000000001</v>
      </c>
      <c r="Q1104" s="78">
        <f>'2019 PSUI Customer Load'!Q1104+'2019 PSUI Customer Gen'!Q1104</f>
        <v>1397.3389999999999</v>
      </c>
      <c r="R1104" s="78">
        <f>'2019 PSUI Customer Load'!R1104+'2019 PSUI Customer Gen'!R1104</f>
        <v>1356.7919999999999</v>
      </c>
      <c r="S1104" s="78">
        <f>'2019 PSUI Customer Load'!S1104+'2019 PSUI Customer Gen'!S1104</f>
        <v>1310.3140000000001</v>
      </c>
      <c r="T1104" s="78">
        <f>'2019 PSUI Customer Load'!T1104+'2019 PSUI Customer Gen'!T1104</f>
        <v>1289.2670000000001</v>
      </c>
      <c r="U1104" s="78">
        <f>'2019 PSUI Customer Load'!U1104+'2019 PSUI Customer Gen'!U1104</f>
        <v>1253.241</v>
      </c>
      <c r="V1104" s="78">
        <f>'2019 PSUI Customer Load'!V1104+'2019 PSUI Customer Gen'!V1104</f>
        <v>1304.2240000000002</v>
      </c>
      <c r="W1104" s="78">
        <f>'2019 PSUI Customer Load'!W1104+'2019 PSUI Customer Gen'!W1104</f>
        <v>1365.4450000000002</v>
      </c>
      <c r="X1104" s="78">
        <f>'2019 PSUI Customer Load'!X1104+'2019 PSUI Customer Gen'!X1104</f>
        <v>1396.5830000000001</v>
      </c>
      <c r="Y1104" s="78">
        <f>'2019 PSUI Customer Load'!Y1104+'2019 PSUI Customer Gen'!Y1104</f>
        <v>1381.693</v>
      </c>
      <c r="Z1104" s="78">
        <f>'2019 PSUI Customer Load'!Z1104+'2019 PSUI Customer Gen'!Z1104</f>
        <v>1324.3030000000001</v>
      </c>
      <c r="AA1104" s="86">
        <f t="shared" si="221"/>
        <v>1425.325</v>
      </c>
      <c r="AB1104" s="77">
        <f t="shared" si="222"/>
        <v>2023</v>
      </c>
      <c r="AC1104" s="76">
        <f t="shared" si="223"/>
        <v>11</v>
      </c>
      <c r="AD1104" s="76" t="str">
        <f t="shared" si="224"/>
        <v/>
      </c>
      <c r="AE1104" s="76" t="str">
        <f t="shared" si="225"/>
        <v/>
      </c>
      <c r="AF1104" s="74">
        <f t="shared" si="226"/>
        <v>1425.325</v>
      </c>
      <c r="AG1104" s="75" t="str">
        <f t="shared" si="227"/>
        <v>12:00</v>
      </c>
      <c r="AH1104" s="74">
        <f t="shared" si="228"/>
        <v>32630.456999999999</v>
      </c>
      <c r="AI1104" s="73" t="str">
        <f t="shared" si="229"/>
        <v/>
      </c>
      <c r="AJ1104" s="73" t="str">
        <f t="shared" si="230"/>
        <v/>
      </c>
      <c r="AK1104" s="73" t="str">
        <f t="shared" si="231"/>
        <v/>
      </c>
      <c r="AL1104" s="72" t="str">
        <f t="shared" si="232"/>
        <v/>
      </c>
      <c r="AM1104" s="71" t="str">
        <f t="shared" si="233"/>
        <v/>
      </c>
    </row>
    <row r="1105" spans="2:39" ht="12.75" customHeight="1" thickBot="1">
      <c r="B1105" s="79">
        <v>45237</v>
      </c>
      <c r="C1105" s="78">
        <f>'2019 PSUI Customer Load'!C1105+'2019 PSUI Customer Gen'!C1105</f>
        <v>1329.7950000000001</v>
      </c>
      <c r="D1105" s="78">
        <f>'2019 PSUI Customer Load'!D1105+'2019 PSUI Customer Gen'!D1105</f>
        <v>1330</v>
      </c>
      <c r="E1105" s="78">
        <f>'2019 PSUI Customer Load'!E1105+'2019 PSUI Customer Gen'!E1105</f>
        <v>1268.605</v>
      </c>
      <c r="F1105" s="78">
        <f>'2019 PSUI Customer Load'!F1105+'2019 PSUI Customer Gen'!F1105</f>
        <v>1307.5530000000001</v>
      </c>
      <c r="G1105" s="78">
        <f>'2019 PSUI Customer Load'!G1105+'2019 PSUI Customer Gen'!G1105</f>
        <v>1265.2370000000001</v>
      </c>
      <c r="H1105" s="78">
        <f>'2019 PSUI Customer Load'!H1105+'2019 PSUI Customer Gen'!H1105</f>
        <v>1331.848</v>
      </c>
      <c r="I1105" s="78">
        <f>'2019 PSUI Customer Load'!I1105+'2019 PSUI Customer Gen'!I1105</f>
        <v>1391.8049999999998</v>
      </c>
      <c r="J1105" s="78">
        <f>'2019 PSUI Customer Load'!J1105+'2019 PSUI Customer Gen'!J1105</f>
        <v>1403.252</v>
      </c>
      <c r="K1105" s="78">
        <f>'2019 PSUI Customer Load'!K1105+'2019 PSUI Customer Gen'!K1105</f>
        <v>1340.82</v>
      </c>
      <c r="L1105" s="78">
        <f>'2019 PSUI Customer Load'!L1105+'2019 PSUI Customer Gen'!L1105</f>
        <v>1341.0310000000002</v>
      </c>
      <c r="M1105" s="78">
        <f>'2019 PSUI Customer Load'!M1105+'2019 PSUI Customer Gen'!M1105</f>
        <v>1366.2159999999999</v>
      </c>
      <c r="N1105" s="78">
        <f>'2019 PSUI Customer Load'!N1105+'2019 PSUI Customer Gen'!N1105</f>
        <v>1375.7809999999999</v>
      </c>
      <c r="O1105" s="78">
        <f>'2019 PSUI Customer Load'!O1105+'2019 PSUI Customer Gen'!O1105</f>
        <v>1362.4379999999999</v>
      </c>
      <c r="P1105" s="78">
        <f>'2019 PSUI Customer Load'!P1105+'2019 PSUI Customer Gen'!P1105</f>
        <v>1364.1410000000001</v>
      </c>
      <c r="Q1105" s="78">
        <f>'2019 PSUI Customer Load'!Q1105+'2019 PSUI Customer Gen'!Q1105</f>
        <v>1355.09</v>
      </c>
      <c r="R1105" s="78">
        <f>'2019 PSUI Customer Load'!R1105+'2019 PSUI Customer Gen'!R1105</f>
        <v>1377.953</v>
      </c>
      <c r="S1105" s="78">
        <f>'2019 PSUI Customer Load'!S1105+'2019 PSUI Customer Gen'!S1105</f>
        <v>1343.5610000000001</v>
      </c>
      <c r="T1105" s="78">
        <f>'2019 PSUI Customer Load'!T1105+'2019 PSUI Customer Gen'!T1105</f>
        <v>1307.6070000000002</v>
      </c>
      <c r="U1105" s="78">
        <f>'2019 PSUI Customer Load'!U1105+'2019 PSUI Customer Gen'!U1105</f>
        <v>1283.9749999999999</v>
      </c>
      <c r="V1105" s="78">
        <f>'2019 PSUI Customer Load'!V1105+'2019 PSUI Customer Gen'!V1105</f>
        <v>1275.027</v>
      </c>
      <c r="W1105" s="78">
        <f>'2019 PSUI Customer Load'!W1105+'2019 PSUI Customer Gen'!W1105</f>
        <v>1271.0419999999999</v>
      </c>
      <c r="X1105" s="78">
        <f>'2019 PSUI Customer Load'!X1105+'2019 PSUI Customer Gen'!X1105</f>
        <v>1234.9100000000001</v>
      </c>
      <c r="Y1105" s="78">
        <f>'2019 PSUI Customer Load'!Y1105+'2019 PSUI Customer Gen'!Y1105</f>
        <v>1218.9469999999999</v>
      </c>
      <c r="Z1105" s="78">
        <f>'2019 PSUI Customer Load'!Z1105+'2019 PSUI Customer Gen'!Z1105</f>
        <v>1217.9289999999999</v>
      </c>
      <c r="AA1105" s="86">
        <f t="shared" si="221"/>
        <v>1403.252</v>
      </c>
      <c r="AB1105" s="77">
        <f t="shared" si="222"/>
        <v>2023</v>
      </c>
      <c r="AC1105" s="76">
        <f t="shared" si="223"/>
        <v>11</v>
      </c>
      <c r="AD1105" s="76" t="str">
        <f t="shared" si="224"/>
        <v/>
      </c>
      <c r="AE1105" s="76" t="str">
        <f t="shared" si="225"/>
        <v/>
      </c>
      <c r="AF1105" s="74">
        <f t="shared" si="226"/>
        <v>1403.252</v>
      </c>
      <c r="AG1105" s="75" t="str">
        <f t="shared" si="227"/>
        <v>8:00</v>
      </c>
      <c r="AH1105" s="74">
        <f t="shared" si="228"/>
        <v>33067.815000000002</v>
      </c>
      <c r="AI1105" s="73" t="str">
        <f t="shared" si="229"/>
        <v/>
      </c>
      <c r="AJ1105" s="73" t="str">
        <f t="shared" si="230"/>
        <v/>
      </c>
      <c r="AK1105" s="73" t="str">
        <f t="shared" si="231"/>
        <v/>
      </c>
      <c r="AL1105" s="72" t="str">
        <f t="shared" si="232"/>
        <v/>
      </c>
      <c r="AM1105" s="71" t="str">
        <f t="shared" si="233"/>
        <v/>
      </c>
    </row>
    <row r="1106" spans="2:39" ht="12.75" customHeight="1" thickBot="1">
      <c r="B1106" s="79">
        <v>45238</v>
      </c>
      <c r="C1106" s="78">
        <f>'2019 PSUI Customer Load'!C1106+'2019 PSUI Customer Gen'!C1106</f>
        <v>1220.2280000000001</v>
      </c>
      <c r="D1106" s="78">
        <f>'2019 PSUI Customer Load'!D1106+'2019 PSUI Customer Gen'!D1106</f>
        <v>1188.9480000000001</v>
      </c>
      <c r="E1106" s="78">
        <f>'2019 PSUI Customer Load'!E1106+'2019 PSUI Customer Gen'!E1106</f>
        <v>1243.278</v>
      </c>
      <c r="F1106" s="78">
        <f>'2019 PSUI Customer Load'!F1106+'2019 PSUI Customer Gen'!F1106</f>
        <v>1238.2090000000001</v>
      </c>
      <c r="G1106" s="78">
        <f>'2019 PSUI Customer Load'!G1106+'2019 PSUI Customer Gen'!G1106</f>
        <v>1259.271</v>
      </c>
      <c r="H1106" s="78">
        <f>'2019 PSUI Customer Load'!H1106+'2019 PSUI Customer Gen'!H1106</f>
        <v>1284.33</v>
      </c>
      <c r="I1106" s="78">
        <f>'2019 PSUI Customer Load'!I1106+'2019 PSUI Customer Gen'!I1106</f>
        <v>1330.9559999999999</v>
      </c>
      <c r="J1106" s="78">
        <f>'2019 PSUI Customer Load'!J1106+'2019 PSUI Customer Gen'!J1106</f>
        <v>1429.201</v>
      </c>
      <c r="K1106" s="78">
        <f>'2019 PSUI Customer Load'!K1106+'2019 PSUI Customer Gen'!K1106</f>
        <v>1456.509</v>
      </c>
      <c r="L1106" s="78">
        <f>'2019 PSUI Customer Load'!L1106+'2019 PSUI Customer Gen'!L1106</f>
        <v>1465.8</v>
      </c>
      <c r="M1106" s="78">
        <f>'2019 PSUI Customer Load'!M1106+'2019 PSUI Customer Gen'!M1106</f>
        <v>1503.72</v>
      </c>
      <c r="N1106" s="78">
        <f>'2019 PSUI Customer Load'!N1106+'2019 PSUI Customer Gen'!N1106</f>
        <v>1493.3610000000001</v>
      </c>
      <c r="O1106" s="78">
        <f>'2019 PSUI Customer Load'!O1106+'2019 PSUI Customer Gen'!O1106</f>
        <v>1464.904</v>
      </c>
      <c r="P1106" s="78">
        <f>'2019 PSUI Customer Load'!P1106+'2019 PSUI Customer Gen'!P1106</f>
        <v>1465.8050000000001</v>
      </c>
      <c r="Q1106" s="78">
        <f>'2019 PSUI Customer Load'!Q1106+'2019 PSUI Customer Gen'!Q1106</f>
        <v>1478.1659999999999</v>
      </c>
      <c r="R1106" s="78">
        <f>'2019 PSUI Customer Load'!R1106+'2019 PSUI Customer Gen'!R1106</f>
        <v>1477.777</v>
      </c>
      <c r="S1106" s="78">
        <f>'2019 PSUI Customer Load'!S1106+'2019 PSUI Customer Gen'!S1106</f>
        <v>1460.1510000000001</v>
      </c>
      <c r="T1106" s="78">
        <f>'2019 PSUI Customer Load'!T1106+'2019 PSUI Customer Gen'!T1106</f>
        <v>1426.8720000000001</v>
      </c>
      <c r="U1106" s="78">
        <f>'2019 PSUI Customer Load'!U1106+'2019 PSUI Customer Gen'!U1106</f>
        <v>1392.846</v>
      </c>
      <c r="V1106" s="78">
        <f>'2019 PSUI Customer Load'!V1106+'2019 PSUI Customer Gen'!V1106</f>
        <v>1364.8159999999998</v>
      </c>
      <c r="W1106" s="78">
        <f>'2019 PSUI Customer Load'!W1106+'2019 PSUI Customer Gen'!W1106</f>
        <v>1343.6480000000001</v>
      </c>
      <c r="X1106" s="78">
        <f>'2019 PSUI Customer Load'!X1106+'2019 PSUI Customer Gen'!X1106</f>
        <v>1348.9089999999999</v>
      </c>
      <c r="Y1106" s="78">
        <f>'2019 PSUI Customer Load'!Y1106+'2019 PSUI Customer Gen'!Y1106</f>
        <v>1334.7660000000001</v>
      </c>
      <c r="Z1106" s="78">
        <f>'2019 PSUI Customer Load'!Z1106+'2019 PSUI Customer Gen'!Z1106</f>
        <v>1312.24</v>
      </c>
      <c r="AA1106" s="86">
        <f t="shared" si="221"/>
        <v>1503.72</v>
      </c>
      <c r="AB1106" s="77">
        <f t="shared" si="222"/>
        <v>2023</v>
      </c>
      <c r="AC1106" s="76">
        <f t="shared" si="223"/>
        <v>11</v>
      </c>
      <c r="AD1106" s="76" t="str">
        <f t="shared" si="224"/>
        <v/>
      </c>
      <c r="AE1106" s="76" t="str">
        <f t="shared" si="225"/>
        <v/>
      </c>
      <c r="AF1106" s="74">
        <f t="shared" si="226"/>
        <v>1503.72</v>
      </c>
      <c r="AG1106" s="75" t="str">
        <f t="shared" si="227"/>
        <v>11:00</v>
      </c>
      <c r="AH1106" s="74">
        <f t="shared" si="228"/>
        <v>34488.430999999997</v>
      </c>
      <c r="AI1106" s="73" t="str">
        <f t="shared" si="229"/>
        <v/>
      </c>
      <c r="AJ1106" s="73" t="str">
        <f t="shared" si="230"/>
        <v/>
      </c>
      <c r="AK1106" s="73" t="str">
        <f t="shared" si="231"/>
        <v/>
      </c>
      <c r="AL1106" s="72" t="str">
        <f t="shared" si="232"/>
        <v/>
      </c>
      <c r="AM1106" s="71" t="str">
        <f t="shared" si="233"/>
        <v/>
      </c>
    </row>
    <row r="1107" spans="2:39" ht="12.75" customHeight="1" thickBot="1">
      <c r="B1107" s="79">
        <v>45239</v>
      </c>
      <c r="C1107" s="78">
        <f>'2019 PSUI Customer Load'!C1107+'2019 PSUI Customer Gen'!C1107</f>
        <v>1291.441</v>
      </c>
      <c r="D1107" s="78">
        <f>'2019 PSUI Customer Load'!D1107+'2019 PSUI Customer Gen'!D1107</f>
        <v>1278.1310000000001</v>
      </c>
      <c r="E1107" s="78">
        <f>'2019 PSUI Customer Load'!E1107+'2019 PSUI Customer Gen'!E1107</f>
        <v>1265.749</v>
      </c>
      <c r="F1107" s="78">
        <f>'2019 PSUI Customer Load'!F1107+'2019 PSUI Customer Gen'!F1107</f>
        <v>1234.1559999999999</v>
      </c>
      <c r="G1107" s="78">
        <f>'2019 PSUI Customer Load'!G1107+'2019 PSUI Customer Gen'!G1107</f>
        <v>1203.797</v>
      </c>
      <c r="H1107" s="78">
        <f>'2019 PSUI Customer Load'!H1107+'2019 PSUI Customer Gen'!H1107</f>
        <v>1217.1570000000002</v>
      </c>
      <c r="I1107" s="78">
        <f>'2019 PSUI Customer Load'!I1107+'2019 PSUI Customer Gen'!I1107</f>
        <v>1267.6519999999998</v>
      </c>
      <c r="J1107" s="78">
        <f>'2019 PSUI Customer Load'!J1107+'2019 PSUI Customer Gen'!J1107</f>
        <v>1331.3989999999999</v>
      </c>
      <c r="K1107" s="78">
        <f>'2019 PSUI Customer Load'!K1107+'2019 PSUI Customer Gen'!K1107</f>
        <v>1357.1880000000001</v>
      </c>
      <c r="L1107" s="78">
        <f>'2019 PSUI Customer Load'!L1107+'2019 PSUI Customer Gen'!L1107</f>
        <v>1352.9449999999999</v>
      </c>
      <c r="M1107" s="78">
        <f>'2019 PSUI Customer Load'!M1107+'2019 PSUI Customer Gen'!M1107</f>
        <v>1386.144</v>
      </c>
      <c r="N1107" s="78">
        <f>'2019 PSUI Customer Load'!N1107+'2019 PSUI Customer Gen'!N1107</f>
        <v>1389.8969999999999</v>
      </c>
      <c r="O1107" s="78">
        <f>'2019 PSUI Customer Load'!O1107+'2019 PSUI Customer Gen'!O1107</f>
        <v>1376.3329999999999</v>
      </c>
      <c r="P1107" s="78">
        <f>'2019 PSUI Customer Load'!P1107+'2019 PSUI Customer Gen'!P1107</f>
        <v>1351.2159999999999</v>
      </c>
      <c r="Q1107" s="78">
        <f>'2019 PSUI Customer Load'!Q1107+'2019 PSUI Customer Gen'!Q1107</f>
        <v>1358.28</v>
      </c>
      <c r="R1107" s="78">
        <f>'2019 PSUI Customer Load'!R1107+'2019 PSUI Customer Gen'!R1107</f>
        <v>1362.048</v>
      </c>
      <c r="S1107" s="78">
        <f>'2019 PSUI Customer Load'!S1107+'2019 PSUI Customer Gen'!S1107</f>
        <v>1310.492</v>
      </c>
      <c r="T1107" s="78">
        <f>'2019 PSUI Customer Load'!T1107+'2019 PSUI Customer Gen'!T1107</f>
        <v>1271.335</v>
      </c>
      <c r="U1107" s="78">
        <f>'2019 PSUI Customer Load'!U1107+'2019 PSUI Customer Gen'!U1107</f>
        <v>1266.125</v>
      </c>
      <c r="V1107" s="78">
        <f>'2019 PSUI Customer Load'!V1107+'2019 PSUI Customer Gen'!V1107</f>
        <v>1262.403</v>
      </c>
      <c r="W1107" s="78">
        <f>'2019 PSUI Customer Load'!W1107+'2019 PSUI Customer Gen'!W1107</f>
        <v>1242.271</v>
      </c>
      <c r="X1107" s="78">
        <f>'2019 PSUI Customer Load'!X1107+'2019 PSUI Customer Gen'!X1107</f>
        <v>1219.4159999999999</v>
      </c>
      <c r="Y1107" s="78">
        <f>'2019 PSUI Customer Load'!Y1107+'2019 PSUI Customer Gen'!Y1107</f>
        <v>1223.0819999999999</v>
      </c>
      <c r="Z1107" s="78">
        <f>'2019 PSUI Customer Load'!Z1107+'2019 PSUI Customer Gen'!Z1107</f>
        <v>1182.4000000000001</v>
      </c>
      <c r="AA1107" s="86">
        <f t="shared" si="221"/>
        <v>1389.8969999999999</v>
      </c>
      <c r="AB1107" s="77">
        <f t="shared" si="222"/>
        <v>2023</v>
      </c>
      <c r="AC1107" s="76">
        <f t="shared" si="223"/>
        <v>11</v>
      </c>
      <c r="AD1107" s="76" t="str">
        <f t="shared" si="224"/>
        <v/>
      </c>
      <c r="AE1107" s="76" t="str">
        <f t="shared" si="225"/>
        <v/>
      </c>
      <c r="AF1107" s="74">
        <f t="shared" si="226"/>
        <v>1389.8969999999999</v>
      </c>
      <c r="AG1107" s="75" t="str">
        <f t="shared" si="227"/>
        <v>12:00</v>
      </c>
      <c r="AH1107" s="74">
        <f t="shared" si="228"/>
        <v>32390.953999999994</v>
      </c>
      <c r="AI1107" s="73" t="str">
        <f t="shared" si="229"/>
        <v/>
      </c>
      <c r="AJ1107" s="73" t="str">
        <f t="shared" si="230"/>
        <v/>
      </c>
      <c r="AK1107" s="73" t="str">
        <f t="shared" si="231"/>
        <v/>
      </c>
      <c r="AL1107" s="72" t="str">
        <f t="shared" si="232"/>
        <v/>
      </c>
      <c r="AM1107" s="71" t="str">
        <f t="shared" si="233"/>
        <v/>
      </c>
    </row>
    <row r="1108" spans="2:39" ht="12.75" customHeight="1" thickBot="1">
      <c r="B1108" s="79">
        <v>45240</v>
      </c>
      <c r="C1108" s="78">
        <f>'2019 PSUI Customer Load'!C1108+'2019 PSUI Customer Gen'!C1108</f>
        <v>1176.9550000000002</v>
      </c>
      <c r="D1108" s="78">
        <f>'2019 PSUI Customer Load'!D1108+'2019 PSUI Customer Gen'!D1108</f>
        <v>1178.5050000000001</v>
      </c>
      <c r="E1108" s="78">
        <f>'2019 PSUI Customer Load'!E1108+'2019 PSUI Customer Gen'!E1108</f>
        <v>1173.682</v>
      </c>
      <c r="F1108" s="78">
        <f>'2019 PSUI Customer Load'!F1108+'2019 PSUI Customer Gen'!F1108</f>
        <v>1177.8990000000001</v>
      </c>
      <c r="G1108" s="78">
        <f>'2019 PSUI Customer Load'!G1108+'2019 PSUI Customer Gen'!G1108</f>
        <v>1183.434</v>
      </c>
      <c r="H1108" s="78">
        <f>'2019 PSUI Customer Load'!H1108+'2019 PSUI Customer Gen'!H1108</f>
        <v>1236.152</v>
      </c>
      <c r="I1108" s="78">
        <f>'2019 PSUI Customer Load'!I1108+'2019 PSUI Customer Gen'!I1108</f>
        <v>1282.5740000000001</v>
      </c>
      <c r="J1108" s="78">
        <f>'2019 PSUI Customer Load'!J1108+'2019 PSUI Customer Gen'!J1108</f>
        <v>1358.8140000000001</v>
      </c>
      <c r="K1108" s="78">
        <f>'2019 PSUI Customer Load'!K1108+'2019 PSUI Customer Gen'!K1108</f>
        <v>1365.9010000000001</v>
      </c>
      <c r="L1108" s="78">
        <f>'2019 PSUI Customer Load'!L1108+'2019 PSUI Customer Gen'!L1108</f>
        <v>1376.67</v>
      </c>
      <c r="M1108" s="78">
        <f>'2019 PSUI Customer Load'!M1108+'2019 PSUI Customer Gen'!M1108</f>
        <v>1381.154</v>
      </c>
      <c r="N1108" s="78">
        <f>'2019 PSUI Customer Load'!N1108+'2019 PSUI Customer Gen'!N1108</f>
        <v>1378.2920000000001</v>
      </c>
      <c r="O1108" s="78">
        <f>'2019 PSUI Customer Load'!O1108+'2019 PSUI Customer Gen'!O1108</f>
        <v>1345.7140000000002</v>
      </c>
      <c r="P1108" s="78">
        <f>'2019 PSUI Customer Load'!P1108+'2019 PSUI Customer Gen'!P1108</f>
        <v>1337.6219999999998</v>
      </c>
      <c r="Q1108" s="78">
        <f>'2019 PSUI Customer Load'!Q1108+'2019 PSUI Customer Gen'!Q1108</f>
        <v>1327.713</v>
      </c>
      <c r="R1108" s="78">
        <f>'2019 PSUI Customer Load'!R1108+'2019 PSUI Customer Gen'!R1108</f>
        <v>1322.798</v>
      </c>
      <c r="S1108" s="78">
        <f>'2019 PSUI Customer Load'!S1108+'2019 PSUI Customer Gen'!S1108</f>
        <v>1310.2069999999999</v>
      </c>
      <c r="T1108" s="78">
        <f>'2019 PSUI Customer Load'!T1108+'2019 PSUI Customer Gen'!T1108</f>
        <v>1278.7549999999999</v>
      </c>
      <c r="U1108" s="78">
        <f>'2019 PSUI Customer Load'!U1108+'2019 PSUI Customer Gen'!U1108</f>
        <v>1236.808</v>
      </c>
      <c r="V1108" s="78">
        <f>'2019 PSUI Customer Load'!V1108+'2019 PSUI Customer Gen'!V1108</f>
        <v>1211.7650000000001</v>
      </c>
      <c r="W1108" s="78">
        <f>'2019 PSUI Customer Load'!W1108+'2019 PSUI Customer Gen'!W1108</f>
        <v>1198.7539999999999</v>
      </c>
      <c r="X1108" s="78">
        <f>'2019 PSUI Customer Load'!X1108+'2019 PSUI Customer Gen'!X1108</f>
        <v>1194.076</v>
      </c>
      <c r="Y1108" s="78">
        <f>'2019 PSUI Customer Load'!Y1108+'2019 PSUI Customer Gen'!Y1108</f>
        <v>1182.8180000000002</v>
      </c>
      <c r="Z1108" s="78">
        <f>'2019 PSUI Customer Load'!Z1108+'2019 PSUI Customer Gen'!Z1108</f>
        <v>1138.3420000000001</v>
      </c>
      <c r="AA1108" s="86">
        <f t="shared" si="221"/>
        <v>1381.154</v>
      </c>
      <c r="AB1108" s="77">
        <f t="shared" si="222"/>
        <v>2023</v>
      </c>
      <c r="AC1108" s="76">
        <f t="shared" si="223"/>
        <v>11</v>
      </c>
      <c r="AD1108" s="76" t="str">
        <f t="shared" si="224"/>
        <v/>
      </c>
      <c r="AE1108" s="76" t="str">
        <f t="shared" si="225"/>
        <v/>
      </c>
      <c r="AF1108" s="74">
        <f t="shared" si="226"/>
        <v>1381.154</v>
      </c>
      <c r="AG1108" s="75" t="str">
        <f t="shared" si="227"/>
        <v>11:00</v>
      </c>
      <c r="AH1108" s="74">
        <f t="shared" si="228"/>
        <v>31736.558000000001</v>
      </c>
      <c r="AI1108" s="73" t="str">
        <f t="shared" si="229"/>
        <v/>
      </c>
      <c r="AJ1108" s="73" t="str">
        <f t="shared" si="230"/>
        <v/>
      </c>
      <c r="AK1108" s="73" t="str">
        <f t="shared" si="231"/>
        <v/>
      </c>
      <c r="AL1108" s="72" t="str">
        <f t="shared" si="232"/>
        <v/>
      </c>
      <c r="AM1108" s="71" t="str">
        <f t="shared" si="233"/>
        <v/>
      </c>
    </row>
    <row r="1109" spans="2:39" ht="12.75" customHeight="1" thickBot="1">
      <c r="B1109" s="79">
        <v>45241</v>
      </c>
      <c r="C1109" s="78">
        <f>'2019 PSUI Customer Load'!C1109+'2019 PSUI Customer Gen'!C1109</f>
        <v>1159.671</v>
      </c>
      <c r="D1109" s="78">
        <f>'2019 PSUI Customer Load'!D1109+'2019 PSUI Customer Gen'!D1109</f>
        <v>1130.116</v>
      </c>
      <c r="E1109" s="78">
        <f>'2019 PSUI Customer Load'!E1109+'2019 PSUI Customer Gen'!E1109</f>
        <v>1144.0810000000001</v>
      </c>
      <c r="F1109" s="78">
        <f>'2019 PSUI Customer Load'!F1109+'2019 PSUI Customer Gen'!F1109</f>
        <v>1127.3140000000001</v>
      </c>
      <c r="G1109" s="78">
        <f>'2019 PSUI Customer Load'!G1109+'2019 PSUI Customer Gen'!G1109</f>
        <v>1147.7250000000001</v>
      </c>
      <c r="H1109" s="78">
        <f>'2019 PSUI Customer Load'!H1109+'2019 PSUI Customer Gen'!H1109</f>
        <v>1162.7009999999998</v>
      </c>
      <c r="I1109" s="78">
        <f>'2019 PSUI Customer Load'!I1109+'2019 PSUI Customer Gen'!I1109</f>
        <v>1180.932</v>
      </c>
      <c r="J1109" s="78">
        <f>'2019 PSUI Customer Load'!J1109+'2019 PSUI Customer Gen'!J1109</f>
        <v>1272.0910000000001</v>
      </c>
      <c r="K1109" s="78">
        <f>'2019 PSUI Customer Load'!K1109+'2019 PSUI Customer Gen'!K1109</f>
        <v>1234.8290000000002</v>
      </c>
      <c r="L1109" s="78">
        <f>'2019 PSUI Customer Load'!L1109+'2019 PSUI Customer Gen'!L1109</f>
        <v>1214.6300000000001</v>
      </c>
      <c r="M1109" s="78">
        <f>'2019 PSUI Customer Load'!M1109+'2019 PSUI Customer Gen'!M1109</f>
        <v>1237.229</v>
      </c>
      <c r="N1109" s="78">
        <f>'2019 PSUI Customer Load'!N1109+'2019 PSUI Customer Gen'!N1109</f>
        <v>1226.2570000000001</v>
      </c>
      <c r="O1109" s="78">
        <f>'2019 PSUI Customer Load'!O1109+'2019 PSUI Customer Gen'!O1109</f>
        <v>1225.125</v>
      </c>
      <c r="P1109" s="78">
        <f>'2019 PSUI Customer Load'!P1109+'2019 PSUI Customer Gen'!P1109</f>
        <v>1211.6379999999999</v>
      </c>
      <c r="Q1109" s="78">
        <f>'2019 PSUI Customer Load'!Q1109+'2019 PSUI Customer Gen'!Q1109</f>
        <v>1206.4159999999999</v>
      </c>
      <c r="R1109" s="78">
        <f>'2019 PSUI Customer Load'!R1109+'2019 PSUI Customer Gen'!R1109</f>
        <v>1207.1499999999999</v>
      </c>
      <c r="S1109" s="78">
        <f>'2019 PSUI Customer Load'!S1109+'2019 PSUI Customer Gen'!S1109</f>
        <v>1201.203</v>
      </c>
      <c r="T1109" s="78">
        <f>'2019 PSUI Customer Load'!T1109+'2019 PSUI Customer Gen'!T1109</f>
        <v>1199.2670000000001</v>
      </c>
      <c r="U1109" s="78">
        <f>'2019 PSUI Customer Load'!U1109+'2019 PSUI Customer Gen'!U1109</f>
        <v>1189.9090000000001</v>
      </c>
      <c r="V1109" s="78">
        <f>'2019 PSUI Customer Load'!V1109+'2019 PSUI Customer Gen'!V1109</f>
        <v>1189.788</v>
      </c>
      <c r="W1109" s="78">
        <f>'2019 PSUI Customer Load'!W1109+'2019 PSUI Customer Gen'!W1109</f>
        <v>1194.454</v>
      </c>
      <c r="X1109" s="78">
        <f>'2019 PSUI Customer Load'!X1109+'2019 PSUI Customer Gen'!X1109</f>
        <v>1206.1960000000001</v>
      </c>
      <c r="Y1109" s="78">
        <f>'2019 PSUI Customer Load'!Y1109+'2019 PSUI Customer Gen'!Y1109</f>
        <v>1191.499</v>
      </c>
      <c r="Z1109" s="78">
        <f>'2019 PSUI Customer Load'!Z1109+'2019 PSUI Customer Gen'!Z1109</f>
        <v>1184.1100000000001</v>
      </c>
      <c r="AA1109" s="86">
        <f t="shared" si="221"/>
        <v>1272.0910000000001</v>
      </c>
      <c r="AB1109" s="77">
        <f t="shared" si="222"/>
        <v>2023</v>
      </c>
      <c r="AC1109" s="76">
        <f t="shared" si="223"/>
        <v>11</v>
      </c>
      <c r="AD1109" s="76" t="str">
        <f t="shared" si="224"/>
        <v/>
      </c>
      <c r="AE1109" s="76" t="str">
        <f t="shared" si="225"/>
        <v/>
      </c>
      <c r="AF1109" s="74">
        <f t="shared" si="226"/>
        <v>1272.0910000000001</v>
      </c>
      <c r="AG1109" s="75" t="str">
        <f t="shared" si="227"/>
        <v>8:00</v>
      </c>
      <c r="AH1109" s="74">
        <f t="shared" si="228"/>
        <v>29916.422000000006</v>
      </c>
      <c r="AI1109" s="73" t="str">
        <f t="shared" si="229"/>
        <v/>
      </c>
      <c r="AJ1109" s="73" t="str">
        <f t="shared" si="230"/>
        <v/>
      </c>
      <c r="AK1109" s="73" t="str">
        <f t="shared" si="231"/>
        <v/>
      </c>
      <c r="AL1109" s="72" t="str">
        <f t="shared" si="232"/>
        <v/>
      </c>
      <c r="AM1109" s="71" t="str">
        <f t="shared" si="233"/>
        <v/>
      </c>
    </row>
    <row r="1110" spans="2:39" ht="12.75" customHeight="1" thickBot="1">
      <c r="B1110" s="79">
        <v>45242</v>
      </c>
      <c r="C1110" s="78">
        <f>'2019 PSUI Customer Load'!C1110+'2019 PSUI Customer Gen'!C1110</f>
        <v>1178.95</v>
      </c>
      <c r="D1110" s="78">
        <f>'2019 PSUI Customer Load'!D1110+'2019 PSUI Customer Gen'!D1110</f>
        <v>1199.2459999999999</v>
      </c>
      <c r="E1110" s="78">
        <f>'2019 PSUI Customer Load'!E1110+'2019 PSUI Customer Gen'!E1110</f>
        <v>1204.0920000000001</v>
      </c>
      <c r="F1110" s="78">
        <f>'2019 PSUI Customer Load'!F1110+'2019 PSUI Customer Gen'!F1110</f>
        <v>1211.2250000000001</v>
      </c>
      <c r="G1110" s="78">
        <f>'2019 PSUI Customer Load'!G1110+'2019 PSUI Customer Gen'!G1110</f>
        <v>1216.1769999999999</v>
      </c>
      <c r="H1110" s="78">
        <f>'2019 PSUI Customer Load'!H1110+'2019 PSUI Customer Gen'!H1110</f>
        <v>1229.952</v>
      </c>
      <c r="I1110" s="78">
        <f>'2019 PSUI Customer Load'!I1110+'2019 PSUI Customer Gen'!I1110</f>
        <v>1288.0709999999999</v>
      </c>
      <c r="J1110" s="78">
        <f>'2019 PSUI Customer Load'!J1110+'2019 PSUI Customer Gen'!J1110</f>
        <v>1349.664</v>
      </c>
      <c r="K1110" s="78">
        <f>'2019 PSUI Customer Load'!K1110+'2019 PSUI Customer Gen'!K1110</f>
        <v>1342.98</v>
      </c>
      <c r="L1110" s="78">
        <f>'2019 PSUI Customer Load'!L1110+'2019 PSUI Customer Gen'!L1110</f>
        <v>1325.396</v>
      </c>
      <c r="M1110" s="78">
        <f>'2019 PSUI Customer Load'!M1110+'2019 PSUI Customer Gen'!M1110</f>
        <v>1327.44</v>
      </c>
      <c r="N1110" s="78">
        <f>'2019 PSUI Customer Load'!N1110+'2019 PSUI Customer Gen'!N1110</f>
        <v>1256.3150000000001</v>
      </c>
      <c r="O1110" s="78">
        <f>'2019 PSUI Customer Load'!O1110+'2019 PSUI Customer Gen'!O1110</f>
        <v>1206.3579999999999</v>
      </c>
      <c r="P1110" s="78">
        <f>'2019 PSUI Customer Load'!P1110+'2019 PSUI Customer Gen'!P1110</f>
        <v>1190.163</v>
      </c>
      <c r="Q1110" s="78">
        <f>'2019 PSUI Customer Load'!Q1110+'2019 PSUI Customer Gen'!Q1110</f>
        <v>1184.73</v>
      </c>
      <c r="R1110" s="78">
        <f>'2019 PSUI Customer Load'!R1110+'2019 PSUI Customer Gen'!R1110</f>
        <v>1190.671</v>
      </c>
      <c r="S1110" s="78">
        <f>'2019 PSUI Customer Load'!S1110+'2019 PSUI Customer Gen'!S1110</f>
        <v>1171.7449999999999</v>
      </c>
      <c r="T1110" s="78">
        <f>'2019 PSUI Customer Load'!T1110+'2019 PSUI Customer Gen'!T1110</f>
        <v>1198.3109999999999</v>
      </c>
      <c r="U1110" s="78">
        <f>'2019 PSUI Customer Load'!U1110+'2019 PSUI Customer Gen'!U1110</f>
        <v>1232.0409999999999</v>
      </c>
      <c r="V1110" s="78">
        <f>'2019 PSUI Customer Load'!V1110+'2019 PSUI Customer Gen'!V1110</f>
        <v>1251.9780000000001</v>
      </c>
      <c r="W1110" s="78">
        <f>'2019 PSUI Customer Load'!W1110+'2019 PSUI Customer Gen'!W1110</f>
        <v>1241.635</v>
      </c>
      <c r="X1110" s="78">
        <f>'2019 PSUI Customer Load'!X1110+'2019 PSUI Customer Gen'!X1110</f>
        <v>1251.1209999999999</v>
      </c>
      <c r="Y1110" s="78">
        <f>'2019 PSUI Customer Load'!Y1110+'2019 PSUI Customer Gen'!Y1110</f>
        <v>1252.6039999999998</v>
      </c>
      <c r="Z1110" s="78">
        <f>'2019 PSUI Customer Load'!Z1110+'2019 PSUI Customer Gen'!Z1110</f>
        <v>1239.3899999999999</v>
      </c>
      <c r="AA1110" s="86">
        <f t="shared" si="221"/>
        <v>1349.664</v>
      </c>
      <c r="AB1110" s="77">
        <f t="shared" si="222"/>
        <v>2023</v>
      </c>
      <c r="AC1110" s="76">
        <f t="shared" si="223"/>
        <v>11</v>
      </c>
      <c r="AD1110" s="76" t="str">
        <f t="shared" si="224"/>
        <v/>
      </c>
      <c r="AE1110" s="76" t="str">
        <f t="shared" si="225"/>
        <v/>
      </c>
      <c r="AF1110" s="74">
        <f t="shared" si="226"/>
        <v>1349.664</v>
      </c>
      <c r="AG1110" s="75" t="str">
        <f t="shared" si="227"/>
        <v>8:00</v>
      </c>
      <c r="AH1110" s="74">
        <f t="shared" si="228"/>
        <v>31089.918999999998</v>
      </c>
      <c r="AI1110" s="73" t="str">
        <f t="shared" si="229"/>
        <v/>
      </c>
      <c r="AJ1110" s="73" t="str">
        <f t="shared" si="230"/>
        <v/>
      </c>
      <c r="AK1110" s="73" t="str">
        <f t="shared" si="231"/>
        <v/>
      </c>
      <c r="AL1110" s="72" t="str">
        <f t="shared" si="232"/>
        <v/>
      </c>
      <c r="AM1110" s="71" t="str">
        <f t="shared" si="233"/>
        <v/>
      </c>
    </row>
    <row r="1111" spans="2:39" ht="12.75" customHeight="1" thickBot="1">
      <c r="B1111" s="79">
        <v>45243</v>
      </c>
      <c r="C1111" s="78">
        <f>'2019 PSUI Customer Load'!C1111+'2019 PSUI Customer Gen'!C1111</f>
        <v>1239.6239999999998</v>
      </c>
      <c r="D1111" s="78">
        <f>'2019 PSUI Customer Load'!D1111+'2019 PSUI Customer Gen'!D1111</f>
        <v>1242.46</v>
      </c>
      <c r="E1111" s="78">
        <f>'2019 PSUI Customer Load'!E1111+'2019 PSUI Customer Gen'!E1111</f>
        <v>1232.884</v>
      </c>
      <c r="F1111" s="78">
        <f>'2019 PSUI Customer Load'!F1111+'2019 PSUI Customer Gen'!F1111</f>
        <v>1243.6099999999999</v>
      </c>
      <c r="G1111" s="78">
        <f>'2019 PSUI Customer Load'!G1111+'2019 PSUI Customer Gen'!G1111</f>
        <v>1254.846</v>
      </c>
      <c r="H1111" s="78">
        <f>'2019 PSUI Customer Load'!H1111+'2019 PSUI Customer Gen'!H1111</f>
        <v>1292.944</v>
      </c>
      <c r="I1111" s="78">
        <f>'2019 PSUI Customer Load'!I1111+'2019 PSUI Customer Gen'!I1111</f>
        <v>1317.0540000000001</v>
      </c>
      <c r="J1111" s="78">
        <f>'2019 PSUI Customer Load'!J1111+'2019 PSUI Customer Gen'!J1111</f>
        <v>1373.9750000000001</v>
      </c>
      <c r="K1111" s="78">
        <f>'2019 PSUI Customer Load'!K1111+'2019 PSUI Customer Gen'!K1111</f>
        <v>1310.068</v>
      </c>
      <c r="L1111" s="78">
        <f>'2019 PSUI Customer Load'!L1111+'2019 PSUI Customer Gen'!L1111</f>
        <v>1263.4370000000001</v>
      </c>
      <c r="M1111" s="78">
        <f>'2019 PSUI Customer Load'!M1111+'2019 PSUI Customer Gen'!M1111</f>
        <v>1271.825</v>
      </c>
      <c r="N1111" s="78">
        <f>'2019 PSUI Customer Load'!N1111+'2019 PSUI Customer Gen'!N1111</f>
        <v>1252.566</v>
      </c>
      <c r="O1111" s="78">
        <f>'2019 PSUI Customer Load'!O1111+'2019 PSUI Customer Gen'!O1111</f>
        <v>1227.471</v>
      </c>
      <c r="P1111" s="78">
        <f>'2019 PSUI Customer Load'!P1111+'2019 PSUI Customer Gen'!P1111</f>
        <v>1224.4170000000001</v>
      </c>
      <c r="Q1111" s="78">
        <f>'2019 PSUI Customer Load'!Q1111+'2019 PSUI Customer Gen'!Q1111</f>
        <v>1221.828</v>
      </c>
      <c r="R1111" s="78">
        <f>'2019 PSUI Customer Load'!R1111+'2019 PSUI Customer Gen'!R1111</f>
        <v>1231.681</v>
      </c>
      <c r="S1111" s="78">
        <f>'2019 PSUI Customer Load'!S1111+'2019 PSUI Customer Gen'!S1111</f>
        <v>1211.5830000000001</v>
      </c>
      <c r="T1111" s="78">
        <f>'2019 PSUI Customer Load'!T1111+'2019 PSUI Customer Gen'!T1111</f>
        <v>1204.989</v>
      </c>
      <c r="U1111" s="78">
        <f>'2019 PSUI Customer Load'!U1111+'2019 PSUI Customer Gen'!U1111</f>
        <v>1177.7139999999999</v>
      </c>
      <c r="V1111" s="78">
        <f>'2019 PSUI Customer Load'!V1111+'2019 PSUI Customer Gen'!V1111</f>
        <v>1185.6419999999998</v>
      </c>
      <c r="W1111" s="78">
        <f>'2019 PSUI Customer Load'!W1111+'2019 PSUI Customer Gen'!W1111</f>
        <v>1173.663</v>
      </c>
      <c r="X1111" s="78">
        <f>'2019 PSUI Customer Load'!X1111+'2019 PSUI Customer Gen'!X1111</f>
        <v>1157.8019999999999</v>
      </c>
      <c r="Y1111" s="78">
        <f>'2019 PSUI Customer Load'!Y1111+'2019 PSUI Customer Gen'!Y1111</f>
        <v>1159.9880000000001</v>
      </c>
      <c r="Z1111" s="78">
        <f>'2019 PSUI Customer Load'!Z1111+'2019 PSUI Customer Gen'!Z1111</f>
        <v>1170.585</v>
      </c>
      <c r="AA1111" s="86">
        <f t="shared" si="221"/>
        <v>1373.9750000000001</v>
      </c>
      <c r="AB1111" s="77">
        <f t="shared" si="222"/>
        <v>2023</v>
      </c>
      <c r="AC1111" s="76">
        <f t="shared" si="223"/>
        <v>11</v>
      </c>
      <c r="AD1111" s="76" t="str">
        <f t="shared" si="224"/>
        <v/>
      </c>
      <c r="AE1111" s="76" t="str">
        <f t="shared" si="225"/>
        <v/>
      </c>
      <c r="AF1111" s="74">
        <f t="shared" si="226"/>
        <v>1373.9750000000001</v>
      </c>
      <c r="AG1111" s="75" t="str">
        <f t="shared" si="227"/>
        <v>8:00</v>
      </c>
      <c r="AH1111" s="74">
        <f t="shared" si="228"/>
        <v>31016.631000000001</v>
      </c>
      <c r="AI1111" s="73" t="str">
        <f t="shared" si="229"/>
        <v/>
      </c>
      <c r="AJ1111" s="73" t="str">
        <f t="shared" si="230"/>
        <v/>
      </c>
      <c r="AK1111" s="73" t="str">
        <f t="shared" si="231"/>
        <v/>
      </c>
      <c r="AL1111" s="72" t="str">
        <f t="shared" si="232"/>
        <v/>
      </c>
      <c r="AM1111" s="71" t="str">
        <f t="shared" si="233"/>
        <v/>
      </c>
    </row>
    <row r="1112" spans="2:39" ht="12.75" customHeight="1" thickBot="1">
      <c r="B1112" s="79">
        <v>45244</v>
      </c>
      <c r="C1112" s="78">
        <f>'2019 PSUI Customer Load'!C1112+'2019 PSUI Customer Gen'!C1112</f>
        <v>1162.19</v>
      </c>
      <c r="D1112" s="78">
        <f>'2019 PSUI Customer Load'!D1112+'2019 PSUI Customer Gen'!D1112</f>
        <v>1148.4829999999999</v>
      </c>
      <c r="E1112" s="78">
        <f>'2019 PSUI Customer Load'!E1112+'2019 PSUI Customer Gen'!E1112</f>
        <v>1154.838</v>
      </c>
      <c r="F1112" s="78">
        <f>'2019 PSUI Customer Load'!F1112+'2019 PSUI Customer Gen'!F1112</f>
        <v>1129.5650000000001</v>
      </c>
      <c r="G1112" s="78">
        <f>'2019 PSUI Customer Load'!G1112+'2019 PSUI Customer Gen'!G1112</f>
        <v>1156.174</v>
      </c>
      <c r="H1112" s="78">
        <f>'2019 PSUI Customer Load'!H1112+'2019 PSUI Customer Gen'!H1112</f>
        <v>1183.874</v>
      </c>
      <c r="I1112" s="78">
        <f>'2019 PSUI Customer Load'!I1112+'2019 PSUI Customer Gen'!I1112</f>
        <v>1252.798</v>
      </c>
      <c r="J1112" s="78">
        <f>'2019 PSUI Customer Load'!J1112+'2019 PSUI Customer Gen'!J1112</f>
        <v>1362.204</v>
      </c>
      <c r="K1112" s="78">
        <f>'2019 PSUI Customer Load'!K1112+'2019 PSUI Customer Gen'!K1112</f>
        <v>1364.3420000000001</v>
      </c>
      <c r="L1112" s="78">
        <f>'2019 PSUI Customer Load'!L1112+'2019 PSUI Customer Gen'!L1112</f>
        <v>1290.723</v>
      </c>
      <c r="M1112" s="78">
        <f>'2019 PSUI Customer Load'!M1112+'2019 PSUI Customer Gen'!M1112</f>
        <v>1446.001</v>
      </c>
      <c r="N1112" s="78">
        <f>'2019 PSUI Customer Load'!N1112+'2019 PSUI Customer Gen'!N1112</f>
        <v>1387.239</v>
      </c>
      <c r="O1112" s="78">
        <f>'2019 PSUI Customer Load'!O1112+'2019 PSUI Customer Gen'!O1112</f>
        <v>1368.3679999999999</v>
      </c>
      <c r="P1112" s="78">
        <f>'2019 PSUI Customer Load'!P1112+'2019 PSUI Customer Gen'!P1112</f>
        <v>1347.0170000000001</v>
      </c>
      <c r="Q1112" s="78">
        <f>'2019 PSUI Customer Load'!Q1112+'2019 PSUI Customer Gen'!Q1112</f>
        <v>1342.7089999999998</v>
      </c>
      <c r="R1112" s="78">
        <f>'2019 PSUI Customer Load'!R1112+'2019 PSUI Customer Gen'!R1112</f>
        <v>1355.8899999999999</v>
      </c>
      <c r="S1112" s="78">
        <f>'2019 PSUI Customer Load'!S1112+'2019 PSUI Customer Gen'!S1112</f>
        <v>1332.6949999999999</v>
      </c>
      <c r="T1112" s="78">
        <f>'2019 PSUI Customer Load'!T1112+'2019 PSUI Customer Gen'!T1112</f>
        <v>1281.7729999999999</v>
      </c>
      <c r="U1112" s="78">
        <f>'2019 PSUI Customer Load'!U1112+'2019 PSUI Customer Gen'!U1112</f>
        <v>1256.761</v>
      </c>
      <c r="V1112" s="78">
        <f>'2019 PSUI Customer Load'!V1112+'2019 PSUI Customer Gen'!V1112</f>
        <v>1243.1880000000001</v>
      </c>
      <c r="W1112" s="78">
        <f>'2019 PSUI Customer Load'!W1112+'2019 PSUI Customer Gen'!W1112</f>
        <v>1209.43</v>
      </c>
      <c r="X1112" s="78">
        <f>'2019 PSUI Customer Load'!X1112+'2019 PSUI Customer Gen'!X1112</f>
        <v>1189.8590000000002</v>
      </c>
      <c r="Y1112" s="78">
        <f>'2019 PSUI Customer Load'!Y1112+'2019 PSUI Customer Gen'!Y1112</f>
        <v>1171.9560000000001</v>
      </c>
      <c r="Z1112" s="78">
        <f>'2019 PSUI Customer Load'!Z1112+'2019 PSUI Customer Gen'!Z1112</f>
        <v>1182.99</v>
      </c>
      <c r="AA1112" s="86">
        <f t="shared" si="221"/>
        <v>1446.001</v>
      </c>
      <c r="AB1112" s="77">
        <f t="shared" si="222"/>
        <v>2023</v>
      </c>
      <c r="AC1112" s="76">
        <f t="shared" si="223"/>
        <v>11</v>
      </c>
      <c r="AD1112" s="76" t="str">
        <f t="shared" si="224"/>
        <v/>
      </c>
      <c r="AE1112" s="76" t="str">
        <f t="shared" si="225"/>
        <v/>
      </c>
      <c r="AF1112" s="74">
        <f t="shared" si="226"/>
        <v>1446.001</v>
      </c>
      <c r="AG1112" s="75" t="str">
        <f t="shared" si="227"/>
        <v>11:00</v>
      </c>
      <c r="AH1112" s="74">
        <f t="shared" si="228"/>
        <v>31767.067999999999</v>
      </c>
      <c r="AI1112" s="73" t="str">
        <f t="shared" si="229"/>
        <v/>
      </c>
      <c r="AJ1112" s="73" t="str">
        <f t="shared" si="230"/>
        <v/>
      </c>
      <c r="AK1112" s="73" t="str">
        <f t="shared" si="231"/>
        <v/>
      </c>
      <c r="AL1112" s="72" t="str">
        <f t="shared" si="232"/>
        <v/>
      </c>
      <c r="AM1112" s="71" t="str">
        <f t="shared" si="233"/>
        <v/>
      </c>
    </row>
    <row r="1113" spans="2:39" ht="12.75" customHeight="1" thickBot="1">
      <c r="B1113" s="79">
        <v>45245</v>
      </c>
      <c r="C1113" s="78">
        <f>'2019 PSUI Customer Load'!C1113+'2019 PSUI Customer Gen'!C1113</f>
        <v>1176.77</v>
      </c>
      <c r="D1113" s="78">
        <f>'2019 PSUI Customer Load'!D1113+'2019 PSUI Customer Gen'!D1113</f>
        <v>1205.2730000000001</v>
      </c>
      <c r="E1113" s="78">
        <f>'2019 PSUI Customer Load'!E1113+'2019 PSUI Customer Gen'!E1113</f>
        <v>1197.1299999999999</v>
      </c>
      <c r="F1113" s="78">
        <f>'2019 PSUI Customer Load'!F1113+'2019 PSUI Customer Gen'!F1113</f>
        <v>1182.4560000000001</v>
      </c>
      <c r="G1113" s="78">
        <f>'2019 PSUI Customer Load'!G1113+'2019 PSUI Customer Gen'!G1113</f>
        <v>1187.806</v>
      </c>
      <c r="H1113" s="78">
        <f>'2019 PSUI Customer Load'!H1113+'2019 PSUI Customer Gen'!H1113</f>
        <v>1241.5940000000001</v>
      </c>
      <c r="I1113" s="78">
        <f>'2019 PSUI Customer Load'!I1113+'2019 PSUI Customer Gen'!I1113</f>
        <v>1273.7629999999999</v>
      </c>
      <c r="J1113" s="78">
        <f>'2019 PSUI Customer Load'!J1113+'2019 PSUI Customer Gen'!J1113</f>
        <v>1364.6100000000001</v>
      </c>
      <c r="K1113" s="78">
        <f>'2019 PSUI Customer Load'!K1113+'2019 PSUI Customer Gen'!K1113</f>
        <v>1361.7239999999999</v>
      </c>
      <c r="L1113" s="78">
        <f>'2019 PSUI Customer Load'!L1113+'2019 PSUI Customer Gen'!L1113</f>
        <v>1334.1110000000001</v>
      </c>
      <c r="M1113" s="78">
        <f>'2019 PSUI Customer Load'!M1113+'2019 PSUI Customer Gen'!M1113</f>
        <v>1404.7360000000001</v>
      </c>
      <c r="N1113" s="78">
        <f>'2019 PSUI Customer Load'!N1113+'2019 PSUI Customer Gen'!N1113</f>
        <v>1382.7440000000001</v>
      </c>
      <c r="O1113" s="78">
        <f>'2019 PSUI Customer Load'!O1113+'2019 PSUI Customer Gen'!O1113</f>
        <v>1354.5450000000001</v>
      </c>
      <c r="P1113" s="78">
        <f>'2019 PSUI Customer Load'!P1113+'2019 PSUI Customer Gen'!P1113</f>
        <v>1354.905</v>
      </c>
      <c r="Q1113" s="78">
        <f>'2019 PSUI Customer Load'!Q1113+'2019 PSUI Customer Gen'!Q1113</f>
        <v>1610.933</v>
      </c>
      <c r="R1113" s="78">
        <f>'2019 PSUI Customer Load'!R1113+'2019 PSUI Customer Gen'!R1113</f>
        <v>1519.424</v>
      </c>
      <c r="S1113" s="78">
        <f>'2019 PSUI Customer Load'!S1113+'2019 PSUI Customer Gen'!S1113</f>
        <v>1420.771</v>
      </c>
      <c r="T1113" s="78">
        <f>'2019 PSUI Customer Load'!T1113+'2019 PSUI Customer Gen'!T1113</f>
        <v>1292.155</v>
      </c>
      <c r="U1113" s="78">
        <f>'2019 PSUI Customer Load'!U1113+'2019 PSUI Customer Gen'!U1113</f>
        <v>1235.8499999999999</v>
      </c>
      <c r="V1113" s="78">
        <f>'2019 PSUI Customer Load'!V1113+'2019 PSUI Customer Gen'!V1113</f>
        <v>1212.1020000000001</v>
      </c>
      <c r="W1113" s="78">
        <f>'2019 PSUI Customer Load'!W1113+'2019 PSUI Customer Gen'!W1113</f>
        <v>1207.231</v>
      </c>
      <c r="X1113" s="78">
        <f>'2019 PSUI Customer Load'!X1113+'2019 PSUI Customer Gen'!X1113</f>
        <v>1193.7259999999999</v>
      </c>
      <c r="Y1113" s="78">
        <f>'2019 PSUI Customer Load'!Y1113+'2019 PSUI Customer Gen'!Y1113</f>
        <v>1161.808</v>
      </c>
      <c r="Z1113" s="78">
        <f>'2019 PSUI Customer Load'!Z1113+'2019 PSUI Customer Gen'!Z1113</f>
        <v>1163.748</v>
      </c>
      <c r="AA1113" s="86">
        <f t="shared" si="221"/>
        <v>1610.933</v>
      </c>
      <c r="AB1113" s="77">
        <f t="shared" si="222"/>
        <v>2023</v>
      </c>
      <c r="AC1113" s="76">
        <f t="shared" si="223"/>
        <v>11</v>
      </c>
      <c r="AD1113" s="76" t="str">
        <f t="shared" si="224"/>
        <v/>
      </c>
      <c r="AE1113" s="76" t="str">
        <f t="shared" si="225"/>
        <v/>
      </c>
      <c r="AF1113" s="74">
        <f t="shared" si="226"/>
        <v>1610.933</v>
      </c>
      <c r="AG1113" s="75" t="str">
        <f t="shared" si="227"/>
        <v>15:00</v>
      </c>
      <c r="AH1113" s="74">
        <f t="shared" si="228"/>
        <v>32650.847999999998</v>
      </c>
      <c r="AI1113" s="73" t="str">
        <f t="shared" si="229"/>
        <v/>
      </c>
      <c r="AJ1113" s="73" t="str">
        <f t="shared" si="230"/>
        <v/>
      </c>
      <c r="AK1113" s="73" t="str">
        <f t="shared" si="231"/>
        <v/>
      </c>
      <c r="AL1113" s="72" t="str">
        <f t="shared" si="232"/>
        <v/>
      </c>
      <c r="AM1113" s="71" t="str">
        <f t="shared" si="233"/>
        <v/>
      </c>
    </row>
    <row r="1114" spans="2:39" ht="12.75" customHeight="1" thickBot="1">
      <c r="B1114" s="79">
        <v>45246</v>
      </c>
      <c r="C1114" s="78">
        <f>'2019 PSUI Customer Load'!C1114+'2019 PSUI Customer Gen'!C1114</f>
        <v>1161.5739999999998</v>
      </c>
      <c r="D1114" s="78">
        <f>'2019 PSUI Customer Load'!D1114+'2019 PSUI Customer Gen'!D1114</f>
        <v>1159.5530000000001</v>
      </c>
      <c r="E1114" s="78">
        <f>'2019 PSUI Customer Load'!E1114+'2019 PSUI Customer Gen'!E1114</f>
        <v>1170.1789999999999</v>
      </c>
      <c r="F1114" s="78">
        <f>'2019 PSUI Customer Load'!F1114+'2019 PSUI Customer Gen'!F1114</f>
        <v>1183.6190000000001</v>
      </c>
      <c r="G1114" s="78">
        <f>'2019 PSUI Customer Load'!G1114+'2019 PSUI Customer Gen'!G1114</f>
        <v>1197.354</v>
      </c>
      <c r="H1114" s="78">
        <f>'2019 PSUI Customer Load'!H1114+'2019 PSUI Customer Gen'!H1114</f>
        <v>1232.414</v>
      </c>
      <c r="I1114" s="78">
        <f>'2019 PSUI Customer Load'!I1114+'2019 PSUI Customer Gen'!I1114</f>
        <v>1300.203</v>
      </c>
      <c r="J1114" s="78">
        <f>'2019 PSUI Customer Load'!J1114+'2019 PSUI Customer Gen'!J1114</f>
        <v>1396.4350000000002</v>
      </c>
      <c r="K1114" s="78">
        <f>'2019 PSUI Customer Load'!K1114+'2019 PSUI Customer Gen'!K1114</f>
        <v>1385.328</v>
      </c>
      <c r="L1114" s="78">
        <f>'2019 PSUI Customer Load'!L1114+'2019 PSUI Customer Gen'!L1114</f>
        <v>1376.242</v>
      </c>
      <c r="M1114" s="78">
        <f>'2019 PSUI Customer Load'!M1114+'2019 PSUI Customer Gen'!M1114</f>
        <v>1404.327</v>
      </c>
      <c r="N1114" s="78">
        <f>'2019 PSUI Customer Load'!N1114+'2019 PSUI Customer Gen'!N1114</f>
        <v>1386.4929999999999</v>
      </c>
      <c r="O1114" s="78">
        <f>'2019 PSUI Customer Load'!O1114+'2019 PSUI Customer Gen'!O1114</f>
        <v>1364.31</v>
      </c>
      <c r="P1114" s="78">
        <f>'2019 PSUI Customer Load'!P1114+'2019 PSUI Customer Gen'!P1114</f>
        <v>1515.652</v>
      </c>
      <c r="Q1114" s="78">
        <f>'2019 PSUI Customer Load'!Q1114+'2019 PSUI Customer Gen'!Q1114</f>
        <v>1753.4299999999998</v>
      </c>
      <c r="R1114" s="78">
        <f>'2019 PSUI Customer Load'!R1114+'2019 PSUI Customer Gen'!R1114</f>
        <v>1656.643</v>
      </c>
      <c r="S1114" s="78">
        <f>'2019 PSUI Customer Load'!S1114+'2019 PSUI Customer Gen'!S1114</f>
        <v>1611.1329999999998</v>
      </c>
      <c r="T1114" s="78">
        <f>'2019 PSUI Customer Load'!T1114+'2019 PSUI Customer Gen'!T1114</f>
        <v>1449.1100000000001</v>
      </c>
      <c r="U1114" s="78">
        <f>'2019 PSUI Customer Load'!U1114+'2019 PSUI Customer Gen'!U1114</f>
        <v>1355.691</v>
      </c>
      <c r="V1114" s="78">
        <f>'2019 PSUI Customer Load'!V1114+'2019 PSUI Customer Gen'!V1114</f>
        <v>1216.1080000000002</v>
      </c>
      <c r="W1114" s="78">
        <f>'2019 PSUI Customer Load'!W1114+'2019 PSUI Customer Gen'!W1114</f>
        <v>1196.0740000000001</v>
      </c>
      <c r="X1114" s="78">
        <f>'2019 PSUI Customer Load'!X1114+'2019 PSUI Customer Gen'!X1114</f>
        <v>1189.7940000000001</v>
      </c>
      <c r="Y1114" s="78">
        <f>'2019 PSUI Customer Load'!Y1114+'2019 PSUI Customer Gen'!Y1114</f>
        <v>1167.019</v>
      </c>
      <c r="Z1114" s="78">
        <f>'2019 PSUI Customer Load'!Z1114+'2019 PSUI Customer Gen'!Z1114</f>
        <v>1149.1310000000001</v>
      </c>
      <c r="AA1114" s="86">
        <f t="shared" si="221"/>
        <v>1753.4299999999998</v>
      </c>
      <c r="AB1114" s="77">
        <f t="shared" si="222"/>
        <v>2023</v>
      </c>
      <c r="AC1114" s="76">
        <f t="shared" si="223"/>
        <v>11</v>
      </c>
      <c r="AD1114" s="76" t="str">
        <f t="shared" si="224"/>
        <v/>
      </c>
      <c r="AE1114" s="76" t="str">
        <f t="shared" si="225"/>
        <v/>
      </c>
      <c r="AF1114" s="74">
        <f t="shared" si="226"/>
        <v>1753.4299999999998</v>
      </c>
      <c r="AG1114" s="75" t="str">
        <f t="shared" si="227"/>
        <v>15:00</v>
      </c>
      <c r="AH1114" s="74">
        <f t="shared" si="228"/>
        <v>33731.245999999999</v>
      </c>
      <c r="AI1114" s="73" t="str">
        <f t="shared" si="229"/>
        <v/>
      </c>
      <c r="AJ1114" s="73" t="str">
        <f t="shared" si="230"/>
        <v/>
      </c>
      <c r="AK1114" s="73" t="str">
        <f t="shared" si="231"/>
        <v/>
      </c>
      <c r="AL1114" s="72" t="str">
        <f t="shared" si="232"/>
        <v/>
      </c>
      <c r="AM1114" s="71" t="str">
        <f t="shared" si="233"/>
        <v/>
      </c>
    </row>
    <row r="1115" spans="2:39" ht="12.75" customHeight="1" thickBot="1">
      <c r="B1115" s="79">
        <v>45247</v>
      </c>
      <c r="C1115" s="78">
        <f>'2019 PSUI Customer Load'!C1115+'2019 PSUI Customer Gen'!C1115</f>
        <v>1147.481</v>
      </c>
      <c r="D1115" s="78">
        <f>'2019 PSUI Customer Load'!D1115+'2019 PSUI Customer Gen'!D1115</f>
        <v>1286.7860000000001</v>
      </c>
      <c r="E1115" s="78">
        <f>'2019 PSUI Customer Load'!E1115+'2019 PSUI Customer Gen'!E1115</f>
        <v>1454.1759999999999</v>
      </c>
      <c r="F1115" s="78">
        <f>'2019 PSUI Customer Load'!F1115+'2019 PSUI Customer Gen'!F1115</f>
        <v>1447.7380000000001</v>
      </c>
      <c r="G1115" s="78">
        <f>'2019 PSUI Customer Load'!G1115+'2019 PSUI Customer Gen'!G1115</f>
        <v>1443.6119999999999</v>
      </c>
      <c r="H1115" s="78">
        <f>'2019 PSUI Customer Load'!H1115+'2019 PSUI Customer Gen'!H1115</f>
        <v>1519.336</v>
      </c>
      <c r="I1115" s="78">
        <f>'2019 PSUI Customer Load'!I1115+'2019 PSUI Customer Gen'!I1115</f>
        <v>1525.277</v>
      </c>
      <c r="J1115" s="78">
        <f>'2019 PSUI Customer Load'!J1115+'2019 PSUI Customer Gen'!J1115</f>
        <v>1554.5790000000002</v>
      </c>
      <c r="K1115" s="78">
        <f>'2019 PSUI Customer Load'!K1115+'2019 PSUI Customer Gen'!K1115</f>
        <v>1624.317</v>
      </c>
      <c r="L1115" s="78">
        <f>'2019 PSUI Customer Load'!L1115+'2019 PSUI Customer Gen'!L1115</f>
        <v>1614.854</v>
      </c>
      <c r="M1115" s="78">
        <f>'2019 PSUI Customer Load'!M1115+'2019 PSUI Customer Gen'!M1115</f>
        <v>1522.6579999999999</v>
      </c>
      <c r="N1115" s="78">
        <f>'2019 PSUI Customer Load'!N1115+'2019 PSUI Customer Gen'!N1115</f>
        <v>1558.0049999999999</v>
      </c>
      <c r="O1115" s="78">
        <f>'2019 PSUI Customer Load'!O1115+'2019 PSUI Customer Gen'!O1115</f>
        <v>1379.2340000000002</v>
      </c>
      <c r="P1115" s="78">
        <f>'2019 PSUI Customer Load'!P1115+'2019 PSUI Customer Gen'!P1115</f>
        <v>1288.713</v>
      </c>
      <c r="Q1115" s="78">
        <f>'2019 PSUI Customer Load'!Q1115+'2019 PSUI Customer Gen'!Q1115</f>
        <v>1344.73</v>
      </c>
      <c r="R1115" s="78">
        <f>'2019 PSUI Customer Load'!R1115+'2019 PSUI Customer Gen'!R1115</f>
        <v>1345.402</v>
      </c>
      <c r="S1115" s="78">
        <f>'2019 PSUI Customer Load'!S1115+'2019 PSUI Customer Gen'!S1115</f>
        <v>1326.249</v>
      </c>
      <c r="T1115" s="78">
        <f>'2019 PSUI Customer Load'!T1115+'2019 PSUI Customer Gen'!T1115</f>
        <v>1272.5250000000001</v>
      </c>
      <c r="U1115" s="78">
        <f>'2019 PSUI Customer Load'!U1115+'2019 PSUI Customer Gen'!U1115</f>
        <v>1246.797</v>
      </c>
      <c r="V1115" s="78">
        <f>'2019 PSUI Customer Load'!V1115+'2019 PSUI Customer Gen'!V1115</f>
        <v>1229.6080000000002</v>
      </c>
      <c r="W1115" s="78">
        <f>'2019 PSUI Customer Load'!W1115+'2019 PSUI Customer Gen'!W1115</f>
        <v>1224.2840000000001</v>
      </c>
      <c r="X1115" s="78">
        <f>'2019 PSUI Customer Load'!X1115+'2019 PSUI Customer Gen'!X1115</f>
        <v>1217.9669999999999</v>
      </c>
      <c r="Y1115" s="78">
        <f>'2019 PSUI Customer Load'!Y1115+'2019 PSUI Customer Gen'!Y1115</f>
        <v>1207.6469999999999</v>
      </c>
      <c r="Z1115" s="78">
        <f>'2019 PSUI Customer Load'!Z1115+'2019 PSUI Customer Gen'!Z1115</f>
        <v>1175.56</v>
      </c>
      <c r="AA1115" s="86">
        <f t="shared" ref="AA1115:AA1159" si="234">MAX(C1115:Z1115)</f>
        <v>1624.317</v>
      </c>
      <c r="AB1115" s="77">
        <f t="shared" ref="AB1115:AB1159" si="235">YEAR(B1115)</f>
        <v>2023</v>
      </c>
      <c r="AC1115" s="76">
        <f t="shared" ref="AC1115:AC1159" si="236">MONTH(B1115)</f>
        <v>11</v>
      </c>
      <c r="AD1115" s="76" t="str">
        <f t="shared" ref="AD1115:AD1159" si="237">IF(AE1115="","",AB1115&amp;"-"&amp;AE1115)</f>
        <v/>
      </c>
      <c r="AE1115" s="76" t="str">
        <f t="shared" ref="AE1115:AE1159" si="238">IF(DAY(B1115+1)=1,AC1115,"")</f>
        <v/>
      </c>
      <c r="AF1115" s="74">
        <f t="shared" ref="AF1115:AF1159" si="239">MAX(C1115:AA1115)</f>
        <v>1624.317</v>
      </c>
      <c r="AG1115" s="75" t="str">
        <f t="shared" ref="AG1115:AG1159" si="240">INDEX($C$2:$Z$2,MATCH(AF1115,C1115:Z1115,0))</f>
        <v>9:00</v>
      </c>
      <c r="AH1115" s="74">
        <f t="shared" ref="AH1115:AH1159" si="241">SUM(C1115:AA1115)</f>
        <v>34581.852000000006</v>
      </c>
      <c r="AI1115" s="73" t="str">
        <f t="shared" ref="AI1115:AI1159" si="242">IF(AE1115&lt;&gt;"",SUMIFS(AF:AF,AC:AC,AC1115,AB:AB,AB1115),"")</f>
        <v/>
      </c>
      <c r="AJ1115" s="73" t="str">
        <f t="shared" ref="AJ1115:AJ1159" si="243">IF(AI1115="","",_xlfn.MAXIFS(AF:AF,AC:AC,AC1115,AB:AB,AB1115))</f>
        <v/>
      </c>
      <c r="AK1115" s="73" t="str">
        <f t="shared" ref="AK1115:AK1159" si="244">IF(AI1115="","",_xlfn.MAXIFS(AH:AH,AC:AC,AC1115,AB:AB,AB1115))</f>
        <v/>
      </c>
      <c r="AL1115" s="72" t="str">
        <f t="shared" ref="AL1115:AL1159" si="245">IF(AI1115&lt;&gt;"",INDEX(B:B,MATCH(AJ1115,AF:AF,0)),"")</f>
        <v/>
      </c>
      <c r="AM1115" s="71" t="str">
        <f t="shared" ref="AM1115:AM1159" si="246">IF(AI1115&lt;&gt;"",INDEX(AG:AG,MATCH(AJ1115,AF:AF,0)),"")</f>
        <v/>
      </c>
    </row>
    <row r="1116" spans="2:39" ht="12.75" customHeight="1" thickBot="1">
      <c r="B1116" s="79">
        <v>45248</v>
      </c>
      <c r="C1116" s="78">
        <f>'2019 PSUI Customer Load'!C1116+'2019 PSUI Customer Gen'!C1116</f>
        <v>1178.6959999999999</v>
      </c>
      <c r="D1116" s="78">
        <f>'2019 PSUI Customer Load'!D1116+'2019 PSUI Customer Gen'!D1116</f>
        <v>1163.7170000000001</v>
      </c>
      <c r="E1116" s="78">
        <f>'2019 PSUI Customer Load'!E1116+'2019 PSUI Customer Gen'!E1116</f>
        <v>1181.8419999999999</v>
      </c>
      <c r="F1116" s="78">
        <f>'2019 PSUI Customer Load'!F1116+'2019 PSUI Customer Gen'!F1116</f>
        <v>1193.9189999999999</v>
      </c>
      <c r="G1116" s="78">
        <f>'2019 PSUI Customer Load'!G1116+'2019 PSUI Customer Gen'!G1116</f>
        <v>1200.962</v>
      </c>
      <c r="H1116" s="78">
        <f>'2019 PSUI Customer Load'!H1116+'2019 PSUI Customer Gen'!H1116</f>
        <v>1224.78</v>
      </c>
      <c r="I1116" s="78">
        <f>'2019 PSUI Customer Load'!I1116+'2019 PSUI Customer Gen'!I1116</f>
        <v>1272.7849999999999</v>
      </c>
      <c r="J1116" s="78">
        <f>'2019 PSUI Customer Load'!J1116+'2019 PSUI Customer Gen'!J1116</f>
        <v>1344.1870000000001</v>
      </c>
      <c r="K1116" s="78">
        <f>'2019 PSUI Customer Load'!K1116+'2019 PSUI Customer Gen'!K1116</f>
        <v>1339.2670000000001</v>
      </c>
      <c r="L1116" s="78">
        <f>'2019 PSUI Customer Load'!L1116+'2019 PSUI Customer Gen'!L1116</f>
        <v>1317.78</v>
      </c>
      <c r="M1116" s="78">
        <f>'2019 PSUI Customer Load'!M1116+'2019 PSUI Customer Gen'!M1116</f>
        <v>1307.155</v>
      </c>
      <c r="N1116" s="78">
        <f>'2019 PSUI Customer Load'!N1116+'2019 PSUI Customer Gen'!N1116</f>
        <v>1270.3489999999999</v>
      </c>
      <c r="O1116" s="78">
        <f>'2019 PSUI Customer Load'!O1116+'2019 PSUI Customer Gen'!O1116</f>
        <v>1235.17</v>
      </c>
      <c r="P1116" s="78">
        <f>'2019 PSUI Customer Load'!P1116+'2019 PSUI Customer Gen'!P1116</f>
        <v>1235.6890000000001</v>
      </c>
      <c r="Q1116" s="78">
        <f>'2019 PSUI Customer Load'!Q1116+'2019 PSUI Customer Gen'!Q1116</f>
        <v>1212.4489999999998</v>
      </c>
      <c r="R1116" s="78">
        <f>'2019 PSUI Customer Load'!R1116+'2019 PSUI Customer Gen'!R1116</f>
        <v>1221.6919999999998</v>
      </c>
      <c r="S1116" s="78">
        <f>'2019 PSUI Customer Load'!S1116+'2019 PSUI Customer Gen'!S1116</f>
        <v>1205.606</v>
      </c>
      <c r="T1116" s="78">
        <f>'2019 PSUI Customer Load'!T1116+'2019 PSUI Customer Gen'!T1116</f>
        <v>1197.934</v>
      </c>
      <c r="U1116" s="78">
        <f>'2019 PSUI Customer Load'!U1116+'2019 PSUI Customer Gen'!U1116</f>
        <v>1220.9639999999999</v>
      </c>
      <c r="V1116" s="78">
        <f>'2019 PSUI Customer Load'!V1116+'2019 PSUI Customer Gen'!V1116</f>
        <v>1208.623</v>
      </c>
      <c r="W1116" s="78">
        <f>'2019 PSUI Customer Load'!W1116+'2019 PSUI Customer Gen'!W1116</f>
        <v>1193.674</v>
      </c>
      <c r="X1116" s="78">
        <f>'2019 PSUI Customer Load'!X1116+'2019 PSUI Customer Gen'!X1116</f>
        <v>1204.1940000000002</v>
      </c>
      <c r="Y1116" s="78">
        <f>'2019 PSUI Customer Load'!Y1116+'2019 PSUI Customer Gen'!Y1116</f>
        <v>1192.684</v>
      </c>
      <c r="Z1116" s="78">
        <f>'2019 PSUI Customer Load'!Z1116+'2019 PSUI Customer Gen'!Z1116</f>
        <v>1189.193</v>
      </c>
      <c r="AA1116" s="86">
        <f t="shared" si="234"/>
        <v>1344.1870000000001</v>
      </c>
      <c r="AB1116" s="77">
        <f t="shared" si="235"/>
        <v>2023</v>
      </c>
      <c r="AC1116" s="76">
        <f t="shared" si="236"/>
        <v>11</v>
      </c>
      <c r="AD1116" s="76" t="str">
        <f t="shared" si="237"/>
        <v/>
      </c>
      <c r="AE1116" s="76" t="str">
        <f t="shared" si="238"/>
        <v/>
      </c>
      <c r="AF1116" s="74">
        <f t="shared" si="239"/>
        <v>1344.1870000000001</v>
      </c>
      <c r="AG1116" s="75" t="str">
        <f t="shared" si="240"/>
        <v>8:00</v>
      </c>
      <c r="AH1116" s="74">
        <f t="shared" si="241"/>
        <v>30857.498000000003</v>
      </c>
      <c r="AI1116" s="73" t="str">
        <f t="shared" si="242"/>
        <v/>
      </c>
      <c r="AJ1116" s="73" t="str">
        <f t="shared" si="243"/>
        <v/>
      </c>
      <c r="AK1116" s="73" t="str">
        <f t="shared" si="244"/>
        <v/>
      </c>
      <c r="AL1116" s="72" t="str">
        <f t="shared" si="245"/>
        <v/>
      </c>
      <c r="AM1116" s="71" t="str">
        <f t="shared" si="246"/>
        <v/>
      </c>
    </row>
    <row r="1117" spans="2:39" ht="12.75" customHeight="1" thickBot="1">
      <c r="B1117" s="79">
        <v>45249</v>
      </c>
      <c r="C1117" s="78">
        <f>'2019 PSUI Customer Load'!C1117+'2019 PSUI Customer Gen'!C1117</f>
        <v>1199.6030000000001</v>
      </c>
      <c r="D1117" s="78">
        <f>'2019 PSUI Customer Load'!D1117+'2019 PSUI Customer Gen'!D1117</f>
        <v>1166.6569999999999</v>
      </c>
      <c r="E1117" s="78">
        <f>'2019 PSUI Customer Load'!E1117+'2019 PSUI Customer Gen'!E1117</f>
        <v>1160.6650000000002</v>
      </c>
      <c r="F1117" s="78">
        <f>'2019 PSUI Customer Load'!F1117+'2019 PSUI Customer Gen'!F1117</f>
        <v>1154.6389999999999</v>
      </c>
      <c r="G1117" s="78">
        <f>'2019 PSUI Customer Load'!G1117+'2019 PSUI Customer Gen'!G1117</f>
        <v>1182.1420000000001</v>
      </c>
      <c r="H1117" s="78">
        <f>'2019 PSUI Customer Load'!H1117+'2019 PSUI Customer Gen'!H1117</f>
        <v>1202.498</v>
      </c>
      <c r="I1117" s="78">
        <f>'2019 PSUI Customer Load'!I1117+'2019 PSUI Customer Gen'!I1117</f>
        <v>1271.403</v>
      </c>
      <c r="J1117" s="78">
        <f>'2019 PSUI Customer Load'!J1117+'2019 PSUI Customer Gen'!J1117</f>
        <v>1344.6879999999999</v>
      </c>
      <c r="K1117" s="78">
        <f>'2019 PSUI Customer Load'!K1117+'2019 PSUI Customer Gen'!K1117</f>
        <v>1308.0889999999999</v>
      </c>
      <c r="L1117" s="78">
        <f>'2019 PSUI Customer Load'!L1117+'2019 PSUI Customer Gen'!L1117</f>
        <v>1286.8789999999999</v>
      </c>
      <c r="M1117" s="78">
        <f>'2019 PSUI Customer Load'!M1117+'2019 PSUI Customer Gen'!M1117</f>
        <v>1281.27</v>
      </c>
      <c r="N1117" s="78">
        <f>'2019 PSUI Customer Load'!N1117+'2019 PSUI Customer Gen'!N1117</f>
        <v>1260.3799999999999</v>
      </c>
      <c r="O1117" s="78">
        <f>'2019 PSUI Customer Load'!O1117+'2019 PSUI Customer Gen'!O1117</f>
        <v>1236.635</v>
      </c>
      <c r="P1117" s="78">
        <f>'2019 PSUI Customer Load'!P1117+'2019 PSUI Customer Gen'!P1117</f>
        <v>1243.808</v>
      </c>
      <c r="Q1117" s="78">
        <f>'2019 PSUI Customer Load'!Q1117+'2019 PSUI Customer Gen'!Q1117</f>
        <v>1216.1869999999999</v>
      </c>
      <c r="R1117" s="78">
        <f>'2019 PSUI Customer Load'!R1117+'2019 PSUI Customer Gen'!R1117</f>
        <v>1250.1879999999999</v>
      </c>
      <c r="S1117" s="78">
        <f>'2019 PSUI Customer Load'!S1117+'2019 PSUI Customer Gen'!S1117</f>
        <v>1211.9100000000001</v>
      </c>
      <c r="T1117" s="78">
        <f>'2019 PSUI Customer Load'!T1117+'2019 PSUI Customer Gen'!T1117</f>
        <v>1232.3340000000001</v>
      </c>
      <c r="U1117" s="78">
        <f>'2019 PSUI Customer Load'!U1117+'2019 PSUI Customer Gen'!U1117</f>
        <v>1224.684</v>
      </c>
      <c r="V1117" s="78">
        <f>'2019 PSUI Customer Load'!V1117+'2019 PSUI Customer Gen'!V1117</f>
        <v>1211.925</v>
      </c>
      <c r="W1117" s="78">
        <f>'2019 PSUI Customer Load'!W1117+'2019 PSUI Customer Gen'!W1117</f>
        <v>1215.771</v>
      </c>
      <c r="X1117" s="78">
        <f>'2019 PSUI Customer Load'!X1117+'2019 PSUI Customer Gen'!X1117</f>
        <v>1213.0519999999999</v>
      </c>
      <c r="Y1117" s="78">
        <f>'2019 PSUI Customer Load'!Y1117+'2019 PSUI Customer Gen'!Y1117</f>
        <v>1234.1989999999998</v>
      </c>
      <c r="Z1117" s="78">
        <f>'2019 PSUI Customer Load'!Z1117+'2019 PSUI Customer Gen'!Z1117</f>
        <v>1265.5530000000001</v>
      </c>
      <c r="AA1117" s="86">
        <f t="shared" si="234"/>
        <v>1344.6879999999999</v>
      </c>
      <c r="AB1117" s="77">
        <f t="shared" si="235"/>
        <v>2023</v>
      </c>
      <c r="AC1117" s="76">
        <f t="shared" si="236"/>
        <v>11</v>
      </c>
      <c r="AD1117" s="76" t="str">
        <f t="shared" si="237"/>
        <v/>
      </c>
      <c r="AE1117" s="76" t="str">
        <f t="shared" si="238"/>
        <v/>
      </c>
      <c r="AF1117" s="74">
        <f t="shared" si="239"/>
        <v>1344.6879999999999</v>
      </c>
      <c r="AG1117" s="75" t="str">
        <f t="shared" si="240"/>
        <v>8:00</v>
      </c>
      <c r="AH1117" s="74">
        <f t="shared" si="241"/>
        <v>30919.846999999994</v>
      </c>
      <c r="AI1117" s="73" t="str">
        <f t="shared" si="242"/>
        <v/>
      </c>
      <c r="AJ1117" s="73" t="str">
        <f t="shared" si="243"/>
        <v/>
      </c>
      <c r="AK1117" s="73" t="str">
        <f t="shared" si="244"/>
        <v/>
      </c>
      <c r="AL1117" s="72" t="str">
        <f t="shared" si="245"/>
        <v/>
      </c>
      <c r="AM1117" s="71" t="str">
        <f t="shared" si="246"/>
        <v/>
      </c>
    </row>
    <row r="1118" spans="2:39" ht="12.75" customHeight="1" thickBot="1">
      <c r="B1118" s="79">
        <v>45250</v>
      </c>
      <c r="C1118" s="78">
        <f>'2019 PSUI Customer Load'!C1118+'2019 PSUI Customer Gen'!C1118</f>
        <v>1257.5890000000002</v>
      </c>
      <c r="D1118" s="78">
        <f>'2019 PSUI Customer Load'!D1118+'2019 PSUI Customer Gen'!D1118</f>
        <v>1276.5690000000002</v>
      </c>
      <c r="E1118" s="78">
        <f>'2019 PSUI Customer Load'!E1118+'2019 PSUI Customer Gen'!E1118</f>
        <v>1268.6690000000001</v>
      </c>
      <c r="F1118" s="78">
        <f>'2019 PSUI Customer Load'!F1118+'2019 PSUI Customer Gen'!F1118</f>
        <v>1271.3679999999999</v>
      </c>
      <c r="G1118" s="78">
        <f>'2019 PSUI Customer Load'!G1118+'2019 PSUI Customer Gen'!G1118</f>
        <v>1285.336</v>
      </c>
      <c r="H1118" s="78">
        <f>'2019 PSUI Customer Load'!H1118+'2019 PSUI Customer Gen'!H1118</f>
        <v>1316.183</v>
      </c>
      <c r="I1118" s="78">
        <f>'2019 PSUI Customer Load'!I1118+'2019 PSUI Customer Gen'!I1118</f>
        <v>1373.0630000000001</v>
      </c>
      <c r="J1118" s="78">
        <f>'2019 PSUI Customer Load'!J1118+'2019 PSUI Customer Gen'!J1118</f>
        <v>1459.953</v>
      </c>
      <c r="K1118" s="78">
        <f>'2019 PSUI Customer Load'!K1118+'2019 PSUI Customer Gen'!K1118</f>
        <v>1450.808</v>
      </c>
      <c r="L1118" s="78">
        <f>'2019 PSUI Customer Load'!L1118+'2019 PSUI Customer Gen'!L1118</f>
        <v>1476.8219999999999</v>
      </c>
      <c r="M1118" s="78">
        <f>'2019 PSUI Customer Load'!M1118+'2019 PSUI Customer Gen'!M1118</f>
        <v>1509.3710000000001</v>
      </c>
      <c r="N1118" s="78">
        <f>'2019 PSUI Customer Load'!N1118+'2019 PSUI Customer Gen'!N1118</f>
        <v>1501.6379999999999</v>
      </c>
      <c r="O1118" s="78">
        <f>'2019 PSUI Customer Load'!O1118+'2019 PSUI Customer Gen'!O1118</f>
        <v>1475.4070000000002</v>
      </c>
      <c r="P1118" s="78">
        <f>'2019 PSUI Customer Load'!P1118+'2019 PSUI Customer Gen'!P1118</f>
        <v>1456.3310000000001</v>
      </c>
      <c r="Q1118" s="78">
        <f>'2019 PSUI Customer Load'!Q1118+'2019 PSUI Customer Gen'!Q1118</f>
        <v>1463.1110000000001</v>
      </c>
      <c r="R1118" s="78">
        <f>'2019 PSUI Customer Load'!R1118+'2019 PSUI Customer Gen'!R1118</f>
        <v>1479.6409999999998</v>
      </c>
      <c r="S1118" s="78">
        <f>'2019 PSUI Customer Load'!S1118+'2019 PSUI Customer Gen'!S1118</f>
        <v>1444.5929999999998</v>
      </c>
      <c r="T1118" s="78">
        <f>'2019 PSUI Customer Load'!T1118+'2019 PSUI Customer Gen'!T1118</f>
        <v>1402.3779999999999</v>
      </c>
      <c r="U1118" s="78">
        <f>'2019 PSUI Customer Load'!U1118+'2019 PSUI Customer Gen'!U1118</f>
        <v>1357.415</v>
      </c>
      <c r="V1118" s="78">
        <f>'2019 PSUI Customer Load'!V1118+'2019 PSUI Customer Gen'!V1118</f>
        <v>1349.47</v>
      </c>
      <c r="W1118" s="78">
        <f>'2019 PSUI Customer Load'!W1118+'2019 PSUI Customer Gen'!W1118</f>
        <v>1331.895</v>
      </c>
      <c r="X1118" s="78">
        <f>'2019 PSUI Customer Load'!X1118+'2019 PSUI Customer Gen'!X1118</f>
        <v>1325.1610000000001</v>
      </c>
      <c r="Y1118" s="78">
        <f>'2019 PSUI Customer Load'!Y1118+'2019 PSUI Customer Gen'!Y1118</f>
        <v>1292.7179999999998</v>
      </c>
      <c r="Z1118" s="78">
        <f>'2019 PSUI Customer Load'!Z1118+'2019 PSUI Customer Gen'!Z1118</f>
        <v>1302.8530000000001</v>
      </c>
      <c r="AA1118" s="86">
        <f t="shared" si="234"/>
        <v>1509.3710000000001</v>
      </c>
      <c r="AB1118" s="77">
        <f t="shared" si="235"/>
        <v>2023</v>
      </c>
      <c r="AC1118" s="76">
        <f t="shared" si="236"/>
        <v>11</v>
      </c>
      <c r="AD1118" s="76" t="str">
        <f t="shared" si="237"/>
        <v/>
      </c>
      <c r="AE1118" s="76" t="str">
        <f t="shared" si="238"/>
        <v/>
      </c>
      <c r="AF1118" s="74">
        <f t="shared" si="239"/>
        <v>1509.3710000000001</v>
      </c>
      <c r="AG1118" s="75" t="str">
        <f t="shared" si="240"/>
        <v>11:00</v>
      </c>
      <c r="AH1118" s="74">
        <f t="shared" si="241"/>
        <v>34637.713000000003</v>
      </c>
      <c r="AI1118" s="73" t="str">
        <f t="shared" si="242"/>
        <v/>
      </c>
      <c r="AJ1118" s="73" t="str">
        <f t="shared" si="243"/>
        <v/>
      </c>
      <c r="AK1118" s="73" t="str">
        <f t="shared" si="244"/>
        <v/>
      </c>
      <c r="AL1118" s="72" t="str">
        <f t="shared" si="245"/>
        <v/>
      </c>
      <c r="AM1118" s="71" t="str">
        <f t="shared" si="246"/>
        <v/>
      </c>
    </row>
    <row r="1119" spans="2:39" ht="12.75" customHeight="1" thickBot="1">
      <c r="B1119" s="79">
        <v>45251</v>
      </c>
      <c r="C1119" s="78">
        <f>'2019 PSUI Customer Load'!C1119+'2019 PSUI Customer Gen'!C1119</f>
        <v>1286.039</v>
      </c>
      <c r="D1119" s="78">
        <f>'2019 PSUI Customer Load'!D1119+'2019 PSUI Customer Gen'!D1119</f>
        <v>1284.0649999999998</v>
      </c>
      <c r="E1119" s="78">
        <f>'2019 PSUI Customer Load'!E1119+'2019 PSUI Customer Gen'!E1119</f>
        <v>1284.5119999999999</v>
      </c>
      <c r="F1119" s="78">
        <f>'2019 PSUI Customer Load'!F1119+'2019 PSUI Customer Gen'!F1119</f>
        <v>1284.979</v>
      </c>
      <c r="G1119" s="78">
        <f>'2019 PSUI Customer Load'!G1119+'2019 PSUI Customer Gen'!G1119</f>
        <v>1291.1990000000001</v>
      </c>
      <c r="H1119" s="78">
        <f>'2019 PSUI Customer Load'!H1119+'2019 PSUI Customer Gen'!H1119</f>
        <v>1335.0620000000001</v>
      </c>
      <c r="I1119" s="78">
        <f>'2019 PSUI Customer Load'!I1119+'2019 PSUI Customer Gen'!I1119</f>
        <v>1366.557</v>
      </c>
      <c r="J1119" s="78">
        <f>'2019 PSUI Customer Load'!J1119+'2019 PSUI Customer Gen'!J1119</f>
        <v>1475.373</v>
      </c>
      <c r="K1119" s="78">
        <f>'2019 PSUI Customer Load'!K1119+'2019 PSUI Customer Gen'!K1119</f>
        <v>1474.5889999999999</v>
      </c>
      <c r="L1119" s="78">
        <f>'2019 PSUI Customer Load'!L1119+'2019 PSUI Customer Gen'!L1119</f>
        <v>1499.8989999999999</v>
      </c>
      <c r="M1119" s="78">
        <f>'2019 PSUI Customer Load'!M1119+'2019 PSUI Customer Gen'!M1119</f>
        <v>1495.77</v>
      </c>
      <c r="N1119" s="78">
        <f>'2019 PSUI Customer Load'!N1119+'2019 PSUI Customer Gen'!N1119</f>
        <v>1466.0409999999999</v>
      </c>
      <c r="O1119" s="78">
        <f>'2019 PSUI Customer Load'!O1119+'2019 PSUI Customer Gen'!O1119</f>
        <v>1432.01</v>
      </c>
      <c r="P1119" s="78">
        <f>'2019 PSUI Customer Load'!P1119+'2019 PSUI Customer Gen'!P1119</f>
        <v>1429.232</v>
      </c>
      <c r="Q1119" s="78">
        <f>'2019 PSUI Customer Load'!Q1119+'2019 PSUI Customer Gen'!Q1119</f>
        <v>1412.0800000000002</v>
      </c>
      <c r="R1119" s="78">
        <f>'2019 PSUI Customer Load'!R1119+'2019 PSUI Customer Gen'!R1119</f>
        <v>1433.95</v>
      </c>
      <c r="S1119" s="78">
        <f>'2019 PSUI Customer Load'!S1119+'2019 PSUI Customer Gen'!S1119</f>
        <v>1383.952</v>
      </c>
      <c r="T1119" s="78">
        <f>'2019 PSUI Customer Load'!T1119+'2019 PSUI Customer Gen'!T1119</f>
        <v>1321.039</v>
      </c>
      <c r="U1119" s="78">
        <f>'2019 PSUI Customer Load'!U1119+'2019 PSUI Customer Gen'!U1119</f>
        <v>1264.69</v>
      </c>
      <c r="V1119" s="78">
        <f>'2019 PSUI Customer Load'!V1119+'2019 PSUI Customer Gen'!V1119</f>
        <v>1267.5150000000001</v>
      </c>
      <c r="W1119" s="78">
        <f>'2019 PSUI Customer Load'!W1119+'2019 PSUI Customer Gen'!W1119</f>
        <v>1243.211</v>
      </c>
      <c r="X1119" s="78">
        <f>'2019 PSUI Customer Load'!X1119+'2019 PSUI Customer Gen'!X1119</f>
        <v>1231.002</v>
      </c>
      <c r="Y1119" s="78">
        <f>'2019 PSUI Customer Load'!Y1119+'2019 PSUI Customer Gen'!Y1119</f>
        <v>1218.2860000000001</v>
      </c>
      <c r="Z1119" s="78">
        <f>'2019 PSUI Customer Load'!Z1119+'2019 PSUI Customer Gen'!Z1119</f>
        <v>1183.77</v>
      </c>
      <c r="AA1119" s="86">
        <f t="shared" si="234"/>
        <v>1499.8989999999999</v>
      </c>
      <c r="AB1119" s="77">
        <f t="shared" si="235"/>
        <v>2023</v>
      </c>
      <c r="AC1119" s="76">
        <f t="shared" si="236"/>
        <v>11</v>
      </c>
      <c r="AD1119" s="76" t="str">
        <f t="shared" si="237"/>
        <v/>
      </c>
      <c r="AE1119" s="76" t="str">
        <f t="shared" si="238"/>
        <v/>
      </c>
      <c r="AF1119" s="74">
        <f t="shared" si="239"/>
        <v>1499.8989999999999</v>
      </c>
      <c r="AG1119" s="75" t="str">
        <f t="shared" si="240"/>
        <v>10:00</v>
      </c>
      <c r="AH1119" s="74">
        <f t="shared" si="241"/>
        <v>33864.720999999998</v>
      </c>
      <c r="AI1119" s="73" t="str">
        <f t="shared" si="242"/>
        <v/>
      </c>
      <c r="AJ1119" s="73" t="str">
        <f t="shared" si="243"/>
        <v/>
      </c>
      <c r="AK1119" s="73" t="str">
        <f t="shared" si="244"/>
        <v/>
      </c>
      <c r="AL1119" s="72" t="str">
        <f t="shared" si="245"/>
        <v/>
      </c>
      <c r="AM1119" s="71" t="str">
        <f t="shared" si="246"/>
        <v/>
      </c>
    </row>
    <row r="1120" spans="2:39" ht="12.75" customHeight="1" thickBot="1">
      <c r="B1120" s="79">
        <v>45252</v>
      </c>
      <c r="C1120" s="78">
        <f>'2019 PSUI Customer Load'!C1120+'2019 PSUI Customer Gen'!C1120</f>
        <v>1171.7370000000001</v>
      </c>
      <c r="D1120" s="78">
        <f>'2019 PSUI Customer Load'!D1120+'2019 PSUI Customer Gen'!D1120</f>
        <v>1161.8589999999999</v>
      </c>
      <c r="E1120" s="78">
        <f>'2019 PSUI Customer Load'!E1120+'2019 PSUI Customer Gen'!E1120</f>
        <v>1154.2160000000001</v>
      </c>
      <c r="F1120" s="78">
        <f>'2019 PSUI Customer Load'!F1120+'2019 PSUI Customer Gen'!F1120</f>
        <v>1156.8340000000001</v>
      </c>
      <c r="G1120" s="78">
        <f>'2019 PSUI Customer Load'!G1120+'2019 PSUI Customer Gen'!G1120</f>
        <v>1150.52</v>
      </c>
      <c r="H1120" s="78">
        <f>'2019 PSUI Customer Load'!H1120+'2019 PSUI Customer Gen'!H1120</f>
        <v>1192.5899999999999</v>
      </c>
      <c r="I1120" s="78">
        <f>'2019 PSUI Customer Load'!I1120+'2019 PSUI Customer Gen'!I1120</f>
        <v>1256.2140000000002</v>
      </c>
      <c r="J1120" s="78">
        <f>'2019 PSUI Customer Load'!J1120+'2019 PSUI Customer Gen'!J1120</f>
        <v>1354.9950000000001</v>
      </c>
      <c r="K1120" s="78">
        <f>'2019 PSUI Customer Load'!K1120+'2019 PSUI Customer Gen'!K1120</f>
        <v>1292.857</v>
      </c>
      <c r="L1120" s="78">
        <f>'2019 PSUI Customer Load'!L1120+'2019 PSUI Customer Gen'!L1120</f>
        <v>1380.72</v>
      </c>
      <c r="M1120" s="78">
        <f>'2019 PSUI Customer Load'!M1120+'2019 PSUI Customer Gen'!M1120</f>
        <v>1395.87</v>
      </c>
      <c r="N1120" s="78">
        <f>'2019 PSUI Customer Load'!N1120+'2019 PSUI Customer Gen'!N1120</f>
        <v>1398.14</v>
      </c>
      <c r="O1120" s="78">
        <f>'2019 PSUI Customer Load'!O1120+'2019 PSUI Customer Gen'!O1120</f>
        <v>1380.12</v>
      </c>
      <c r="P1120" s="78">
        <f>'2019 PSUI Customer Load'!P1120+'2019 PSUI Customer Gen'!P1120</f>
        <v>1382.64</v>
      </c>
      <c r="Q1120" s="78">
        <f>'2019 PSUI Customer Load'!Q1120+'2019 PSUI Customer Gen'!Q1120</f>
        <v>1393.04</v>
      </c>
      <c r="R1120" s="78">
        <f>'2019 PSUI Customer Load'!R1120+'2019 PSUI Customer Gen'!R1120</f>
        <v>1469.41</v>
      </c>
      <c r="S1120" s="78">
        <f>'2019 PSUI Customer Load'!S1120+'2019 PSUI Customer Gen'!S1120</f>
        <v>1416.8</v>
      </c>
      <c r="T1120" s="78">
        <f>'2019 PSUI Customer Load'!T1120+'2019 PSUI Customer Gen'!T1120</f>
        <v>1360.63</v>
      </c>
      <c r="U1120" s="78">
        <f>'2019 PSUI Customer Load'!U1120+'2019 PSUI Customer Gen'!U1120</f>
        <v>1329.51</v>
      </c>
      <c r="V1120" s="78">
        <f>'2019 PSUI Customer Load'!V1120+'2019 PSUI Customer Gen'!V1120</f>
        <v>1311.06</v>
      </c>
      <c r="W1120" s="78">
        <f>'2019 PSUI Customer Load'!W1120+'2019 PSUI Customer Gen'!W1120</f>
        <v>1300.3599999999999</v>
      </c>
      <c r="X1120" s="78">
        <f>'2019 PSUI Customer Load'!X1120+'2019 PSUI Customer Gen'!X1120</f>
        <v>1286.71</v>
      </c>
      <c r="Y1120" s="78">
        <f>'2019 PSUI Customer Load'!Y1120+'2019 PSUI Customer Gen'!Y1120</f>
        <v>1309.25</v>
      </c>
      <c r="Z1120" s="78">
        <f>'2019 PSUI Customer Load'!Z1120+'2019 PSUI Customer Gen'!Z1120</f>
        <v>1299.27</v>
      </c>
      <c r="AA1120" s="86">
        <f t="shared" si="234"/>
        <v>1469.41</v>
      </c>
      <c r="AB1120" s="77">
        <f t="shared" si="235"/>
        <v>2023</v>
      </c>
      <c r="AC1120" s="76">
        <f t="shared" si="236"/>
        <v>11</v>
      </c>
      <c r="AD1120" s="76" t="str">
        <f t="shared" si="237"/>
        <v/>
      </c>
      <c r="AE1120" s="76" t="str">
        <f t="shared" si="238"/>
        <v/>
      </c>
      <c r="AF1120" s="74">
        <f t="shared" si="239"/>
        <v>1469.41</v>
      </c>
      <c r="AG1120" s="75" t="str">
        <f t="shared" si="240"/>
        <v>16:00</v>
      </c>
      <c r="AH1120" s="74">
        <f t="shared" si="241"/>
        <v>32774.762000000002</v>
      </c>
      <c r="AI1120" s="73" t="str">
        <f t="shared" si="242"/>
        <v/>
      </c>
      <c r="AJ1120" s="73" t="str">
        <f t="shared" si="243"/>
        <v/>
      </c>
      <c r="AK1120" s="73" t="str">
        <f t="shared" si="244"/>
        <v/>
      </c>
      <c r="AL1120" s="72" t="str">
        <f t="shared" si="245"/>
        <v/>
      </c>
      <c r="AM1120" s="71" t="str">
        <f t="shared" si="246"/>
        <v/>
      </c>
    </row>
    <row r="1121" spans="2:39" ht="12.75" customHeight="1" thickBot="1">
      <c r="B1121" s="79">
        <v>45253</v>
      </c>
      <c r="C1121" s="78">
        <f>'2019 PSUI Customer Load'!C1121+'2019 PSUI Customer Gen'!C1121</f>
        <v>1301.9000000000001</v>
      </c>
      <c r="D1121" s="78">
        <f>'2019 PSUI Customer Load'!D1121+'2019 PSUI Customer Gen'!D1121</f>
        <v>1275.1199999999999</v>
      </c>
      <c r="E1121" s="78">
        <f>'2019 PSUI Customer Load'!E1121+'2019 PSUI Customer Gen'!E1121</f>
        <v>1280.02</v>
      </c>
      <c r="F1121" s="78">
        <f>'2019 PSUI Customer Load'!F1121+'2019 PSUI Customer Gen'!F1121</f>
        <v>1281.7</v>
      </c>
      <c r="G1121" s="78">
        <f>'2019 PSUI Customer Load'!G1121+'2019 PSUI Customer Gen'!G1121</f>
        <v>1274.1400000000001</v>
      </c>
      <c r="H1121" s="78">
        <f>'2019 PSUI Customer Load'!H1121+'2019 PSUI Customer Gen'!H1121</f>
        <v>1309.07</v>
      </c>
      <c r="I1121" s="78">
        <f>'2019 PSUI Customer Load'!I1121+'2019 PSUI Customer Gen'!I1121</f>
        <v>1341.58</v>
      </c>
      <c r="J1121" s="78">
        <f>'2019 PSUI Customer Load'!J1121+'2019 PSUI Customer Gen'!J1121</f>
        <v>1485.16</v>
      </c>
      <c r="K1121" s="78">
        <f>'2019 PSUI Customer Load'!K1121+'2019 PSUI Customer Gen'!K1121</f>
        <v>1471.79</v>
      </c>
      <c r="L1121" s="78">
        <f>'2019 PSUI Customer Load'!L1121+'2019 PSUI Customer Gen'!L1121</f>
        <v>1415.44</v>
      </c>
      <c r="M1121" s="78">
        <f>'2019 PSUI Customer Load'!M1121+'2019 PSUI Customer Gen'!M1121</f>
        <v>1497.3</v>
      </c>
      <c r="N1121" s="78">
        <f>'2019 PSUI Customer Load'!N1121+'2019 PSUI Customer Gen'!N1121</f>
        <v>1585.7270000000001</v>
      </c>
      <c r="O1121" s="78">
        <f>'2019 PSUI Customer Load'!O1121+'2019 PSUI Customer Gen'!O1121</f>
        <v>1552.8879999999999</v>
      </c>
      <c r="P1121" s="78">
        <f>'2019 PSUI Customer Load'!P1121+'2019 PSUI Customer Gen'!P1121</f>
        <v>1521.69</v>
      </c>
      <c r="Q1121" s="78">
        <f>'2019 PSUI Customer Load'!Q1121+'2019 PSUI Customer Gen'!Q1121</f>
        <v>1526.876</v>
      </c>
      <c r="R1121" s="78">
        <f>'2019 PSUI Customer Load'!R1121+'2019 PSUI Customer Gen'!R1121</f>
        <v>1520.9690000000001</v>
      </c>
      <c r="S1121" s="78">
        <f>'2019 PSUI Customer Load'!S1121+'2019 PSUI Customer Gen'!S1121</f>
        <v>1469.1880000000001</v>
      </c>
      <c r="T1121" s="78">
        <f>'2019 PSUI Customer Load'!T1121+'2019 PSUI Customer Gen'!T1121</f>
        <v>1430.817</v>
      </c>
      <c r="U1121" s="78">
        <f>'2019 PSUI Customer Load'!U1121+'2019 PSUI Customer Gen'!U1121</f>
        <v>1403.5719999999999</v>
      </c>
      <c r="V1121" s="78">
        <f>'2019 PSUI Customer Load'!V1121+'2019 PSUI Customer Gen'!V1121</f>
        <v>1391.8489999999999</v>
      </c>
      <c r="W1121" s="78">
        <f>'2019 PSUI Customer Load'!W1121+'2019 PSUI Customer Gen'!W1121</f>
        <v>1370.748</v>
      </c>
      <c r="X1121" s="78">
        <f>'2019 PSUI Customer Load'!X1121+'2019 PSUI Customer Gen'!X1121</f>
        <v>1352.894</v>
      </c>
      <c r="Y1121" s="78">
        <f>'2019 PSUI Customer Load'!Y1121+'2019 PSUI Customer Gen'!Y1121</f>
        <v>1344.6100000000001</v>
      </c>
      <c r="Z1121" s="78">
        <f>'2019 PSUI Customer Load'!Z1121+'2019 PSUI Customer Gen'!Z1121</f>
        <v>1336.617</v>
      </c>
      <c r="AA1121" s="86">
        <f t="shared" si="234"/>
        <v>1585.7270000000001</v>
      </c>
      <c r="AB1121" s="77">
        <f t="shared" si="235"/>
        <v>2023</v>
      </c>
      <c r="AC1121" s="76">
        <f t="shared" si="236"/>
        <v>11</v>
      </c>
      <c r="AD1121" s="76" t="str">
        <f t="shared" si="237"/>
        <v/>
      </c>
      <c r="AE1121" s="76" t="str">
        <f t="shared" si="238"/>
        <v/>
      </c>
      <c r="AF1121" s="74">
        <f t="shared" si="239"/>
        <v>1585.7270000000001</v>
      </c>
      <c r="AG1121" s="75" t="str">
        <f t="shared" si="240"/>
        <v>12:00</v>
      </c>
      <c r="AH1121" s="74">
        <f t="shared" si="241"/>
        <v>35327.391999999993</v>
      </c>
      <c r="AI1121" s="73" t="str">
        <f t="shared" si="242"/>
        <v/>
      </c>
      <c r="AJ1121" s="73" t="str">
        <f t="shared" si="243"/>
        <v/>
      </c>
      <c r="AK1121" s="73" t="str">
        <f t="shared" si="244"/>
        <v/>
      </c>
      <c r="AL1121" s="72" t="str">
        <f t="shared" si="245"/>
        <v/>
      </c>
      <c r="AM1121" s="71" t="str">
        <f t="shared" si="246"/>
        <v/>
      </c>
    </row>
    <row r="1122" spans="2:39" ht="12.75" customHeight="1" thickBot="1">
      <c r="B1122" s="79">
        <v>45254</v>
      </c>
      <c r="C1122" s="78">
        <f>'2019 PSUI Customer Load'!C1122+'2019 PSUI Customer Gen'!C1122</f>
        <v>1332.875</v>
      </c>
      <c r="D1122" s="78">
        <f>'2019 PSUI Customer Load'!D1122+'2019 PSUI Customer Gen'!D1122</f>
        <v>1327.3230000000001</v>
      </c>
      <c r="E1122" s="78">
        <f>'2019 PSUI Customer Load'!E1122+'2019 PSUI Customer Gen'!E1122</f>
        <v>1324.4269999999999</v>
      </c>
      <c r="F1122" s="78">
        <f>'2019 PSUI Customer Load'!F1122+'2019 PSUI Customer Gen'!F1122</f>
        <v>1325.049</v>
      </c>
      <c r="G1122" s="78">
        <f>'2019 PSUI Customer Load'!G1122+'2019 PSUI Customer Gen'!G1122</f>
        <v>1321.972</v>
      </c>
      <c r="H1122" s="78">
        <f>'2019 PSUI Customer Load'!H1122+'2019 PSUI Customer Gen'!H1122</f>
        <v>1371.97</v>
      </c>
      <c r="I1122" s="78">
        <f>'2019 PSUI Customer Load'!I1122+'2019 PSUI Customer Gen'!I1122</f>
        <v>1415.162</v>
      </c>
      <c r="J1122" s="78">
        <f>'2019 PSUI Customer Load'!J1122+'2019 PSUI Customer Gen'!J1122</f>
        <v>1514.74</v>
      </c>
      <c r="K1122" s="78">
        <f>'2019 PSUI Customer Load'!K1122+'2019 PSUI Customer Gen'!K1122</f>
        <v>1512.0619999999999</v>
      </c>
      <c r="L1122" s="78">
        <f>'2019 PSUI Customer Load'!L1122+'2019 PSUI Customer Gen'!L1122</f>
        <v>1518.444</v>
      </c>
      <c r="M1122" s="78">
        <f>'2019 PSUI Customer Load'!M1122+'2019 PSUI Customer Gen'!M1122</f>
        <v>1540.819</v>
      </c>
      <c r="N1122" s="78">
        <f>'2019 PSUI Customer Load'!N1122+'2019 PSUI Customer Gen'!N1122</f>
        <v>1541.2939999999999</v>
      </c>
      <c r="O1122" s="78">
        <f>'2019 PSUI Customer Load'!O1122+'2019 PSUI Customer Gen'!O1122</f>
        <v>1505.6120000000001</v>
      </c>
      <c r="P1122" s="78">
        <f>'2019 PSUI Customer Load'!P1122+'2019 PSUI Customer Gen'!P1122</f>
        <v>1480.3240000000001</v>
      </c>
      <c r="Q1122" s="78">
        <f>'2019 PSUI Customer Load'!Q1122+'2019 PSUI Customer Gen'!Q1122</f>
        <v>1498.6960000000001</v>
      </c>
      <c r="R1122" s="78">
        <f>'2019 PSUI Customer Load'!R1122+'2019 PSUI Customer Gen'!R1122</f>
        <v>1521.4849999999999</v>
      </c>
      <c r="S1122" s="78">
        <f>'2019 PSUI Customer Load'!S1122+'2019 PSUI Customer Gen'!S1122</f>
        <v>1494.3310000000001</v>
      </c>
      <c r="T1122" s="78">
        <f>'2019 PSUI Customer Load'!T1122+'2019 PSUI Customer Gen'!T1122</f>
        <v>1455.415</v>
      </c>
      <c r="U1122" s="78">
        <f>'2019 PSUI Customer Load'!U1122+'2019 PSUI Customer Gen'!U1122</f>
        <v>1432.4949999999999</v>
      </c>
      <c r="V1122" s="78">
        <f>'2019 PSUI Customer Load'!V1122+'2019 PSUI Customer Gen'!V1122</f>
        <v>1193.096</v>
      </c>
      <c r="W1122" s="78">
        <f>'2019 PSUI Customer Load'!W1122+'2019 PSUI Customer Gen'!W1122</f>
        <v>1154.499</v>
      </c>
      <c r="X1122" s="78">
        <f>'2019 PSUI Customer Load'!X1122+'2019 PSUI Customer Gen'!X1122</f>
        <v>1142.5920000000001</v>
      </c>
      <c r="Y1122" s="78">
        <f>'2019 PSUI Customer Load'!Y1122+'2019 PSUI Customer Gen'!Y1122</f>
        <v>1162.183</v>
      </c>
      <c r="Z1122" s="78">
        <f>'2019 PSUI Customer Load'!Z1122+'2019 PSUI Customer Gen'!Z1122</f>
        <v>1307.6229999999998</v>
      </c>
      <c r="AA1122" s="86">
        <f t="shared" si="234"/>
        <v>1541.2939999999999</v>
      </c>
      <c r="AB1122" s="77">
        <f t="shared" si="235"/>
        <v>2023</v>
      </c>
      <c r="AC1122" s="76">
        <f t="shared" si="236"/>
        <v>11</v>
      </c>
      <c r="AD1122" s="76" t="str">
        <f t="shared" si="237"/>
        <v/>
      </c>
      <c r="AE1122" s="76" t="str">
        <f t="shared" si="238"/>
        <v/>
      </c>
      <c r="AF1122" s="74">
        <f t="shared" si="239"/>
        <v>1541.2939999999999</v>
      </c>
      <c r="AG1122" s="75" t="str">
        <f t="shared" si="240"/>
        <v>12:00</v>
      </c>
      <c r="AH1122" s="74">
        <f t="shared" si="241"/>
        <v>34935.782000000007</v>
      </c>
      <c r="AI1122" s="73" t="str">
        <f t="shared" si="242"/>
        <v/>
      </c>
      <c r="AJ1122" s="73" t="str">
        <f t="shared" si="243"/>
        <v/>
      </c>
      <c r="AK1122" s="73" t="str">
        <f t="shared" si="244"/>
        <v/>
      </c>
      <c r="AL1122" s="72" t="str">
        <f t="shared" si="245"/>
        <v/>
      </c>
      <c r="AM1122" s="71" t="str">
        <f t="shared" si="246"/>
        <v/>
      </c>
    </row>
    <row r="1123" spans="2:39" ht="12.75" customHeight="1" thickBot="1">
      <c r="B1123" s="79">
        <v>45255</v>
      </c>
      <c r="C1123" s="78">
        <f>'2019 PSUI Customer Load'!C1123+'2019 PSUI Customer Gen'!C1123</f>
        <v>1316.4929999999999</v>
      </c>
      <c r="D1123" s="78">
        <f>'2019 PSUI Customer Load'!D1123+'2019 PSUI Customer Gen'!D1123</f>
        <v>1283.1010000000001</v>
      </c>
      <c r="E1123" s="78">
        <f>'2019 PSUI Customer Load'!E1123+'2019 PSUI Customer Gen'!E1123</f>
        <v>1324.2459999999999</v>
      </c>
      <c r="F1123" s="78">
        <f>'2019 PSUI Customer Load'!F1123+'2019 PSUI Customer Gen'!F1123</f>
        <v>1293.346</v>
      </c>
      <c r="G1123" s="78">
        <f>'2019 PSUI Customer Load'!G1123+'2019 PSUI Customer Gen'!G1123</f>
        <v>1300.45</v>
      </c>
      <c r="H1123" s="78">
        <f>'2019 PSUI Customer Load'!H1123+'2019 PSUI Customer Gen'!H1123</f>
        <v>1309.046</v>
      </c>
      <c r="I1123" s="78">
        <f>'2019 PSUI Customer Load'!I1123+'2019 PSUI Customer Gen'!I1123</f>
        <v>1355.4380000000001</v>
      </c>
      <c r="J1123" s="78">
        <f>'2019 PSUI Customer Load'!J1123+'2019 PSUI Customer Gen'!J1123</f>
        <v>1434.0320000000002</v>
      </c>
      <c r="K1123" s="78">
        <f>'2019 PSUI Customer Load'!K1123+'2019 PSUI Customer Gen'!K1123</f>
        <v>1436.954</v>
      </c>
      <c r="L1123" s="78">
        <f>'2019 PSUI Customer Load'!L1123+'2019 PSUI Customer Gen'!L1123</f>
        <v>1446.4159999999999</v>
      </c>
      <c r="M1123" s="78">
        <f>'2019 PSUI Customer Load'!M1123+'2019 PSUI Customer Gen'!M1123</f>
        <v>1446.962</v>
      </c>
      <c r="N1123" s="78">
        <f>'2019 PSUI Customer Load'!N1123+'2019 PSUI Customer Gen'!N1123</f>
        <v>1395.7670000000001</v>
      </c>
      <c r="O1123" s="78">
        <f>'2019 PSUI Customer Load'!O1123+'2019 PSUI Customer Gen'!O1123</f>
        <v>1377.4660000000001</v>
      </c>
      <c r="P1123" s="78">
        <f>'2019 PSUI Customer Load'!P1123+'2019 PSUI Customer Gen'!P1123</f>
        <v>1369.5509999999999</v>
      </c>
      <c r="Q1123" s="78">
        <f>'2019 PSUI Customer Load'!Q1123+'2019 PSUI Customer Gen'!Q1123</f>
        <v>1360.5930000000001</v>
      </c>
      <c r="R1123" s="78">
        <f>'2019 PSUI Customer Load'!R1123+'2019 PSUI Customer Gen'!R1123</f>
        <v>1382.5260000000001</v>
      </c>
      <c r="S1123" s="78">
        <f>'2019 PSUI Customer Load'!S1123+'2019 PSUI Customer Gen'!S1123</f>
        <v>1359.799</v>
      </c>
      <c r="T1123" s="78">
        <f>'2019 PSUI Customer Load'!T1123+'2019 PSUI Customer Gen'!T1123</f>
        <v>1328.405</v>
      </c>
      <c r="U1123" s="78">
        <f>'2019 PSUI Customer Load'!U1123+'2019 PSUI Customer Gen'!U1123</f>
        <v>1336.6299999999999</v>
      </c>
      <c r="V1123" s="78">
        <f>'2019 PSUI Customer Load'!V1123+'2019 PSUI Customer Gen'!V1123</f>
        <v>1327.23</v>
      </c>
      <c r="W1123" s="78">
        <f>'2019 PSUI Customer Load'!W1123+'2019 PSUI Customer Gen'!W1123</f>
        <v>1330.588</v>
      </c>
      <c r="X1123" s="78">
        <f>'2019 PSUI Customer Load'!X1123+'2019 PSUI Customer Gen'!X1123</f>
        <v>1332.0250000000001</v>
      </c>
      <c r="Y1123" s="78">
        <f>'2019 PSUI Customer Load'!Y1123+'2019 PSUI Customer Gen'!Y1123</f>
        <v>1315.2139999999999</v>
      </c>
      <c r="Z1123" s="78">
        <f>'2019 PSUI Customer Load'!Z1123+'2019 PSUI Customer Gen'!Z1123</f>
        <v>1293.1029999999998</v>
      </c>
      <c r="AA1123" s="86">
        <f t="shared" si="234"/>
        <v>1446.962</v>
      </c>
      <c r="AB1123" s="77">
        <f t="shared" si="235"/>
        <v>2023</v>
      </c>
      <c r="AC1123" s="76">
        <f t="shared" si="236"/>
        <v>11</v>
      </c>
      <c r="AD1123" s="76" t="str">
        <f t="shared" si="237"/>
        <v/>
      </c>
      <c r="AE1123" s="76" t="str">
        <f t="shared" si="238"/>
        <v/>
      </c>
      <c r="AF1123" s="74">
        <f t="shared" si="239"/>
        <v>1446.962</v>
      </c>
      <c r="AG1123" s="75" t="str">
        <f t="shared" si="240"/>
        <v>11:00</v>
      </c>
      <c r="AH1123" s="74">
        <f t="shared" si="241"/>
        <v>33902.343000000001</v>
      </c>
      <c r="AI1123" s="73" t="str">
        <f t="shared" si="242"/>
        <v/>
      </c>
      <c r="AJ1123" s="73" t="str">
        <f t="shared" si="243"/>
        <v/>
      </c>
      <c r="AK1123" s="73" t="str">
        <f t="shared" si="244"/>
        <v/>
      </c>
      <c r="AL1123" s="72" t="str">
        <f t="shared" si="245"/>
        <v/>
      </c>
      <c r="AM1123" s="71" t="str">
        <f t="shared" si="246"/>
        <v/>
      </c>
    </row>
    <row r="1124" spans="2:39" ht="12.75" customHeight="1" thickBot="1">
      <c r="B1124" s="79">
        <v>45256</v>
      </c>
      <c r="C1124" s="78">
        <f>'2019 PSUI Customer Load'!C1124+'2019 PSUI Customer Gen'!C1124</f>
        <v>1283.768</v>
      </c>
      <c r="D1124" s="78">
        <f>'2019 PSUI Customer Load'!D1124+'2019 PSUI Customer Gen'!D1124</f>
        <v>1276.0809999999999</v>
      </c>
      <c r="E1124" s="78">
        <f>'2019 PSUI Customer Load'!E1124+'2019 PSUI Customer Gen'!E1124</f>
        <v>1285.1529999999998</v>
      </c>
      <c r="F1124" s="78">
        <f>'2019 PSUI Customer Load'!F1124+'2019 PSUI Customer Gen'!F1124</f>
        <v>1291.71</v>
      </c>
      <c r="G1124" s="78">
        <f>'2019 PSUI Customer Load'!G1124+'2019 PSUI Customer Gen'!G1124</f>
        <v>1288.9089999999999</v>
      </c>
      <c r="H1124" s="78">
        <f>'2019 PSUI Customer Load'!H1124+'2019 PSUI Customer Gen'!H1124</f>
        <v>1293.0139999999999</v>
      </c>
      <c r="I1124" s="78">
        <f>'2019 PSUI Customer Load'!I1124+'2019 PSUI Customer Gen'!I1124</f>
        <v>1343.5369999999998</v>
      </c>
      <c r="J1124" s="78">
        <f>'2019 PSUI Customer Load'!J1124+'2019 PSUI Customer Gen'!J1124</f>
        <v>1399.306</v>
      </c>
      <c r="K1124" s="78">
        <f>'2019 PSUI Customer Load'!K1124+'2019 PSUI Customer Gen'!K1124</f>
        <v>1379.4560000000001</v>
      </c>
      <c r="L1124" s="78">
        <f>'2019 PSUI Customer Load'!L1124+'2019 PSUI Customer Gen'!L1124</f>
        <v>1385.335</v>
      </c>
      <c r="M1124" s="78">
        <f>'2019 PSUI Customer Load'!M1124+'2019 PSUI Customer Gen'!M1124</f>
        <v>1384.4259999999999</v>
      </c>
      <c r="N1124" s="78">
        <f>'2019 PSUI Customer Load'!N1124+'2019 PSUI Customer Gen'!N1124</f>
        <v>1361.345</v>
      </c>
      <c r="O1124" s="78">
        <f>'2019 PSUI Customer Load'!O1124+'2019 PSUI Customer Gen'!O1124</f>
        <v>1354.5749999999998</v>
      </c>
      <c r="P1124" s="78">
        <f>'2019 PSUI Customer Load'!P1124+'2019 PSUI Customer Gen'!P1124</f>
        <v>1353.172</v>
      </c>
      <c r="Q1124" s="78">
        <f>'2019 PSUI Customer Load'!Q1124+'2019 PSUI Customer Gen'!Q1124</f>
        <v>1352.6</v>
      </c>
      <c r="R1124" s="78">
        <f>'2019 PSUI Customer Load'!R1124+'2019 PSUI Customer Gen'!R1124</f>
        <v>1381.134</v>
      </c>
      <c r="S1124" s="78">
        <f>'2019 PSUI Customer Load'!S1124+'2019 PSUI Customer Gen'!S1124</f>
        <v>1338.7449999999999</v>
      </c>
      <c r="T1124" s="78">
        <f>'2019 PSUI Customer Load'!T1124+'2019 PSUI Customer Gen'!T1124</f>
        <v>1310.127</v>
      </c>
      <c r="U1124" s="78">
        <f>'2019 PSUI Customer Load'!U1124+'2019 PSUI Customer Gen'!U1124</f>
        <v>1308.8679999999999</v>
      </c>
      <c r="V1124" s="78">
        <f>'2019 PSUI Customer Load'!V1124+'2019 PSUI Customer Gen'!V1124</f>
        <v>1306.7160000000001</v>
      </c>
      <c r="W1124" s="78">
        <f>'2019 PSUI Customer Load'!W1124+'2019 PSUI Customer Gen'!W1124</f>
        <v>1298.5360000000001</v>
      </c>
      <c r="X1124" s="78">
        <f>'2019 PSUI Customer Load'!X1124+'2019 PSUI Customer Gen'!X1124</f>
        <v>1296.8040000000001</v>
      </c>
      <c r="Y1124" s="78">
        <f>'2019 PSUI Customer Load'!Y1124+'2019 PSUI Customer Gen'!Y1124</f>
        <v>1277.855</v>
      </c>
      <c r="Z1124" s="78">
        <f>'2019 PSUI Customer Load'!Z1124+'2019 PSUI Customer Gen'!Z1124</f>
        <v>1293.6130000000001</v>
      </c>
      <c r="AA1124" s="86">
        <f t="shared" si="234"/>
        <v>1399.306</v>
      </c>
      <c r="AB1124" s="77">
        <f t="shared" si="235"/>
        <v>2023</v>
      </c>
      <c r="AC1124" s="76">
        <f t="shared" si="236"/>
        <v>11</v>
      </c>
      <c r="AD1124" s="76" t="str">
        <f t="shared" si="237"/>
        <v/>
      </c>
      <c r="AE1124" s="76" t="str">
        <f t="shared" si="238"/>
        <v/>
      </c>
      <c r="AF1124" s="74">
        <f t="shared" si="239"/>
        <v>1399.306</v>
      </c>
      <c r="AG1124" s="75" t="str">
        <f t="shared" si="240"/>
        <v>8:00</v>
      </c>
      <c r="AH1124" s="74">
        <f t="shared" si="241"/>
        <v>33244.090999999993</v>
      </c>
      <c r="AI1124" s="73" t="str">
        <f t="shared" si="242"/>
        <v/>
      </c>
      <c r="AJ1124" s="73" t="str">
        <f t="shared" si="243"/>
        <v/>
      </c>
      <c r="AK1124" s="73" t="str">
        <f t="shared" si="244"/>
        <v/>
      </c>
      <c r="AL1124" s="72" t="str">
        <f t="shared" si="245"/>
        <v/>
      </c>
      <c r="AM1124" s="71" t="str">
        <f t="shared" si="246"/>
        <v/>
      </c>
    </row>
    <row r="1125" spans="2:39" ht="12.75" customHeight="1" thickBot="1">
      <c r="B1125" s="79">
        <v>45257</v>
      </c>
      <c r="C1125" s="78">
        <f>'2019 PSUI Customer Load'!C1125+'2019 PSUI Customer Gen'!C1125</f>
        <v>1292.723</v>
      </c>
      <c r="D1125" s="78">
        <f>'2019 PSUI Customer Load'!D1125+'2019 PSUI Customer Gen'!D1125</f>
        <v>1293.903</v>
      </c>
      <c r="E1125" s="78">
        <f>'2019 PSUI Customer Load'!E1125+'2019 PSUI Customer Gen'!E1125</f>
        <v>1292.614</v>
      </c>
      <c r="F1125" s="78">
        <f>'2019 PSUI Customer Load'!F1125+'2019 PSUI Customer Gen'!F1125</f>
        <v>1297.3629999999998</v>
      </c>
      <c r="G1125" s="78">
        <f>'2019 PSUI Customer Load'!G1125+'2019 PSUI Customer Gen'!G1125</f>
        <v>1301.492</v>
      </c>
      <c r="H1125" s="78">
        <f>'2019 PSUI Customer Load'!H1125+'2019 PSUI Customer Gen'!H1125</f>
        <v>1347.971</v>
      </c>
      <c r="I1125" s="78">
        <f>'2019 PSUI Customer Load'!I1125+'2019 PSUI Customer Gen'!I1125</f>
        <v>1407.6779999999999</v>
      </c>
      <c r="J1125" s="78">
        <f>'2019 PSUI Customer Load'!J1125+'2019 PSUI Customer Gen'!J1125</f>
        <v>1469.278</v>
      </c>
      <c r="K1125" s="78">
        <f>'2019 PSUI Customer Load'!K1125+'2019 PSUI Customer Gen'!K1125</f>
        <v>1514.7950000000001</v>
      </c>
      <c r="L1125" s="78">
        <f>'2019 PSUI Customer Load'!L1125+'2019 PSUI Customer Gen'!L1125</f>
        <v>1529.3440000000001</v>
      </c>
      <c r="M1125" s="78">
        <f>'2019 PSUI Customer Load'!M1125+'2019 PSUI Customer Gen'!M1125</f>
        <v>1553.4690000000001</v>
      </c>
      <c r="N1125" s="78">
        <f>'2019 PSUI Customer Load'!N1125+'2019 PSUI Customer Gen'!N1125</f>
        <v>1527.6659999999999</v>
      </c>
      <c r="O1125" s="78">
        <f>'2019 PSUI Customer Load'!O1125+'2019 PSUI Customer Gen'!O1125</f>
        <v>1533.0220000000002</v>
      </c>
      <c r="P1125" s="78">
        <f>'2019 PSUI Customer Load'!P1125+'2019 PSUI Customer Gen'!P1125</f>
        <v>1562.5200000000002</v>
      </c>
      <c r="Q1125" s="78">
        <f>'2019 PSUI Customer Load'!Q1125+'2019 PSUI Customer Gen'!Q1125</f>
        <v>1543.799</v>
      </c>
      <c r="R1125" s="78">
        <f>'2019 PSUI Customer Load'!R1125+'2019 PSUI Customer Gen'!R1125</f>
        <v>1547.2080000000001</v>
      </c>
      <c r="S1125" s="78">
        <f>'2019 PSUI Customer Load'!S1125+'2019 PSUI Customer Gen'!S1125</f>
        <v>1511.0409999999999</v>
      </c>
      <c r="T1125" s="78">
        <f>'2019 PSUI Customer Load'!T1125+'2019 PSUI Customer Gen'!T1125</f>
        <v>1449.3280000000002</v>
      </c>
      <c r="U1125" s="78">
        <f>'2019 PSUI Customer Load'!U1125+'2019 PSUI Customer Gen'!U1125</f>
        <v>1432.8590000000002</v>
      </c>
      <c r="V1125" s="78">
        <f>'2019 PSUI Customer Load'!V1125+'2019 PSUI Customer Gen'!V1125</f>
        <v>1425.211</v>
      </c>
      <c r="W1125" s="78">
        <f>'2019 PSUI Customer Load'!W1125+'2019 PSUI Customer Gen'!W1125</f>
        <v>1385.7440000000001</v>
      </c>
      <c r="X1125" s="78">
        <f>'2019 PSUI Customer Load'!X1125+'2019 PSUI Customer Gen'!X1125</f>
        <v>1415.057</v>
      </c>
      <c r="Y1125" s="78">
        <f>'2019 PSUI Customer Load'!Y1125+'2019 PSUI Customer Gen'!Y1125</f>
        <v>1407.2070000000001</v>
      </c>
      <c r="Z1125" s="78">
        <f>'2019 PSUI Customer Load'!Z1125+'2019 PSUI Customer Gen'!Z1125</f>
        <v>1367.7730000000001</v>
      </c>
      <c r="AA1125" s="86">
        <f t="shared" si="234"/>
        <v>1562.5200000000002</v>
      </c>
      <c r="AB1125" s="77">
        <f t="shared" si="235"/>
        <v>2023</v>
      </c>
      <c r="AC1125" s="76">
        <f t="shared" si="236"/>
        <v>11</v>
      </c>
      <c r="AD1125" s="76" t="str">
        <f t="shared" si="237"/>
        <v/>
      </c>
      <c r="AE1125" s="76" t="str">
        <f t="shared" si="238"/>
        <v/>
      </c>
      <c r="AF1125" s="74">
        <f t="shared" si="239"/>
        <v>1562.5200000000002</v>
      </c>
      <c r="AG1125" s="75" t="str">
        <f t="shared" si="240"/>
        <v>14:00</v>
      </c>
      <c r="AH1125" s="74">
        <f t="shared" si="241"/>
        <v>35971.584999999999</v>
      </c>
      <c r="AI1125" s="73" t="str">
        <f t="shared" si="242"/>
        <v/>
      </c>
      <c r="AJ1125" s="73" t="str">
        <f t="shared" si="243"/>
        <v/>
      </c>
      <c r="AK1125" s="73" t="str">
        <f t="shared" si="244"/>
        <v/>
      </c>
      <c r="AL1125" s="72" t="str">
        <f t="shared" si="245"/>
        <v/>
      </c>
      <c r="AM1125" s="71" t="str">
        <f t="shared" si="246"/>
        <v/>
      </c>
    </row>
    <row r="1126" spans="2:39" ht="12.75" customHeight="1" thickBot="1">
      <c r="B1126" s="79">
        <v>45258</v>
      </c>
      <c r="C1126" s="78">
        <f>'2019 PSUI Customer Load'!C1126+'2019 PSUI Customer Gen'!C1126</f>
        <v>1390.0450000000001</v>
      </c>
      <c r="D1126" s="78">
        <f>'2019 PSUI Customer Load'!D1126+'2019 PSUI Customer Gen'!D1126</f>
        <v>1404.1469999999999</v>
      </c>
      <c r="E1126" s="78">
        <f>'2019 PSUI Customer Load'!E1126+'2019 PSUI Customer Gen'!E1126</f>
        <v>1396.8430000000001</v>
      </c>
      <c r="F1126" s="78">
        <f>'2019 PSUI Customer Load'!F1126+'2019 PSUI Customer Gen'!F1126</f>
        <v>1379.0409999999999</v>
      </c>
      <c r="G1126" s="78">
        <f>'2019 PSUI Customer Load'!G1126+'2019 PSUI Customer Gen'!G1126</f>
        <v>1384.7140000000002</v>
      </c>
      <c r="H1126" s="78">
        <f>'2019 PSUI Customer Load'!H1126+'2019 PSUI Customer Gen'!H1126</f>
        <v>1425.0059999999999</v>
      </c>
      <c r="I1126" s="78">
        <f>'2019 PSUI Customer Load'!I1126+'2019 PSUI Customer Gen'!I1126</f>
        <v>1462.347</v>
      </c>
      <c r="J1126" s="78">
        <f>'2019 PSUI Customer Load'!J1126+'2019 PSUI Customer Gen'!J1126</f>
        <v>1555.893</v>
      </c>
      <c r="K1126" s="78">
        <f>'2019 PSUI Customer Load'!K1126+'2019 PSUI Customer Gen'!K1126</f>
        <v>1594.634</v>
      </c>
      <c r="L1126" s="78">
        <f>'2019 PSUI Customer Load'!L1126+'2019 PSUI Customer Gen'!L1126</f>
        <v>1596.942</v>
      </c>
      <c r="M1126" s="78">
        <f>'2019 PSUI Customer Load'!M1126+'2019 PSUI Customer Gen'!M1126</f>
        <v>1619.154</v>
      </c>
      <c r="N1126" s="78">
        <f>'2019 PSUI Customer Load'!N1126+'2019 PSUI Customer Gen'!N1126</f>
        <v>1591.65</v>
      </c>
      <c r="O1126" s="78">
        <f>'2019 PSUI Customer Load'!O1126+'2019 PSUI Customer Gen'!O1126</f>
        <v>1547.0619999999999</v>
      </c>
      <c r="P1126" s="78">
        <f>'2019 PSUI Customer Load'!P1126+'2019 PSUI Customer Gen'!P1126</f>
        <v>1560.75</v>
      </c>
      <c r="Q1126" s="78">
        <f>'2019 PSUI Customer Load'!Q1126+'2019 PSUI Customer Gen'!Q1126</f>
        <v>1561.288</v>
      </c>
      <c r="R1126" s="78">
        <f>'2019 PSUI Customer Load'!R1126+'2019 PSUI Customer Gen'!R1126</f>
        <v>1555.288</v>
      </c>
      <c r="S1126" s="78">
        <f>'2019 PSUI Customer Load'!S1126+'2019 PSUI Customer Gen'!S1126</f>
        <v>1533.81</v>
      </c>
      <c r="T1126" s="78">
        <f>'2019 PSUI Customer Load'!T1126+'2019 PSUI Customer Gen'!T1126</f>
        <v>1509.5229999999999</v>
      </c>
      <c r="U1126" s="78">
        <f>'2019 PSUI Customer Load'!U1126+'2019 PSUI Customer Gen'!U1126</f>
        <v>1465.8700000000001</v>
      </c>
      <c r="V1126" s="78">
        <f>'2019 PSUI Customer Load'!V1126+'2019 PSUI Customer Gen'!V1126</f>
        <v>1432.818</v>
      </c>
      <c r="W1126" s="78">
        <f>'2019 PSUI Customer Load'!W1126+'2019 PSUI Customer Gen'!W1126</f>
        <v>1431.316</v>
      </c>
      <c r="X1126" s="78">
        <f>'2019 PSUI Customer Load'!X1126+'2019 PSUI Customer Gen'!X1126</f>
        <v>1426.711</v>
      </c>
      <c r="Y1126" s="78">
        <f>'2019 PSUI Customer Load'!Y1126+'2019 PSUI Customer Gen'!Y1126</f>
        <v>1406.8660000000002</v>
      </c>
      <c r="Z1126" s="78">
        <f>'2019 PSUI Customer Load'!Z1126+'2019 PSUI Customer Gen'!Z1126</f>
        <v>1391.5029999999999</v>
      </c>
      <c r="AA1126" s="86">
        <f t="shared" si="234"/>
        <v>1619.154</v>
      </c>
      <c r="AB1126" s="77">
        <f t="shared" si="235"/>
        <v>2023</v>
      </c>
      <c r="AC1126" s="76">
        <f t="shared" si="236"/>
        <v>11</v>
      </c>
      <c r="AD1126" s="76" t="str">
        <f t="shared" si="237"/>
        <v/>
      </c>
      <c r="AE1126" s="76" t="str">
        <f t="shared" si="238"/>
        <v/>
      </c>
      <c r="AF1126" s="74">
        <f t="shared" si="239"/>
        <v>1619.154</v>
      </c>
      <c r="AG1126" s="75" t="str">
        <f t="shared" si="240"/>
        <v>11:00</v>
      </c>
      <c r="AH1126" s="74">
        <f t="shared" si="241"/>
        <v>37242.375000000007</v>
      </c>
      <c r="AI1126" s="73" t="str">
        <f t="shared" si="242"/>
        <v/>
      </c>
      <c r="AJ1126" s="73" t="str">
        <f t="shared" si="243"/>
        <v/>
      </c>
      <c r="AK1126" s="73" t="str">
        <f t="shared" si="244"/>
        <v/>
      </c>
      <c r="AL1126" s="72" t="str">
        <f t="shared" si="245"/>
        <v/>
      </c>
      <c r="AM1126" s="71" t="str">
        <f t="shared" si="246"/>
        <v/>
      </c>
    </row>
    <row r="1127" spans="2:39" ht="12.75" customHeight="1" thickBot="1">
      <c r="B1127" s="79">
        <v>45259</v>
      </c>
      <c r="C1127" s="78">
        <f>'2019 PSUI Customer Load'!C1127+'2019 PSUI Customer Gen'!C1127</f>
        <v>1354.6869999999999</v>
      </c>
      <c r="D1127" s="78">
        <f>'2019 PSUI Customer Load'!D1127+'2019 PSUI Customer Gen'!D1127</f>
        <v>1377.192</v>
      </c>
      <c r="E1127" s="78">
        <f>'2019 PSUI Customer Load'!E1127+'2019 PSUI Customer Gen'!E1127</f>
        <v>1392.6089999999999</v>
      </c>
      <c r="F1127" s="78">
        <f>'2019 PSUI Customer Load'!F1127+'2019 PSUI Customer Gen'!F1127</f>
        <v>1372.489</v>
      </c>
      <c r="G1127" s="78">
        <f>'2019 PSUI Customer Load'!G1127+'2019 PSUI Customer Gen'!G1127</f>
        <v>1370.8889999999999</v>
      </c>
      <c r="H1127" s="78">
        <f>'2019 PSUI Customer Load'!H1127+'2019 PSUI Customer Gen'!H1127</f>
        <v>1427.18</v>
      </c>
      <c r="I1127" s="78">
        <f>'2019 PSUI Customer Load'!I1127+'2019 PSUI Customer Gen'!I1127</f>
        <v>1467.8480000000002</v>
      </c>
      <c r="J1127" s="78">
        <f>'2019 PSUI Customer Load'!J1127+'2019 PSUI Customer Gen'!J1127</f>
        <v>1562.51</v>
      </c>
      <c r="K1127" s="78">
        <f>'2019 PSUI Customer Load'!K1127+'2019 PSUI Customer Gen'!K1127</f>
        <v>1601.248</v>
      </c>
      <c r="L1127" s="78">
        <f>'2019 PSUI Customer Load'!L1127+'2019 PSUI Customer Gen'!L1127</f>
        <v>1616.184</v>
      </c>
      <c r="M1127" s="78">
        <f>'2019 PSUI Customer Load'!M1127+'2019 PSUI Customer Gen'!M1127</f>
        <v>1632.097</v>
      </c>
      <c r="N1127" s="78">
        <f>'2019 PSUI Customer Load'!N1127+'2019 PSUI Customer Gen'!N1127</f>
        <v>1636.5030000000002</v>
      </c>
      <c r="O1127" s="78">
        <f>'2019 PSUI Customer Load'!O1127+'2019 PSUI Customer Gen'!O1127</f>
        <v>1612.5260000000001</v>
      </c>
      <c r="P1127" s="78">
        <f>'2019 PSUI Customer Load'!P1127+'2019 PSUI Customer Gen'!P1127</f>
        <v>1615.7660000000001</v>
      </c>
      <c r="Q1127" s="78">
        <f>'2019 PSUI Customer Load'!Q1127+'2019 PSUI Customer Gen'!Q1127</f>
        <v>1602.3580000000002</v>
      </c>
      <c r="R1127" s="78">
        <f>'2019 PSUI Customer Load'!R1127+'2019 PSUI Customer Gen'!R1127</f>
        <v>1602.6399999999999</v>
      </c>
      <c r="S1127" s="78">
        <f>'2019 PSUI Customer Load'!S1127+'2019 PSUI Customer Gen'!S1127</f>
        <v>1571.3030000000001</v>
      </c>
      <c r="T1127" s="78">
        <f>'2019 PSUI Customer Load'!T1127+'2019 PSUI Customer Gen'!T1127</f>
        <v>1521.6680000000001</v>
      </c>
      <c r="U1127" s="78">
        <f>'2019 PSUI Customer Load'!U1127+'2019 PSUI Customer Gen'!U1127</f>
        <v>1483.432</v>
      </c>
      <c r="V1127" s="78">
        <f>'2019 PSUI Customer Load'!V1127+'2019 PSUI Customer Gen'!V1127</f>
        <v>1464.23</v>
      </c>
      <c r="W1127" s="78">
        <f>'2019 PSUI Customer Load'!W1127+'2019 PSUI Customer Gen'!W1127</f>
        <v>1446.0249999999999</v>
      </c>
      <c r="X1127" s="78">
        <f>'2019 PSUI Customer Load'!X1127+'2019 PSUI Customer Gen'!X1127</f>
        <v>1435.213</v>
      </c>
      <c r="Y1127" s="78">
        <f>'2019 PSUI Customer Load'!Y1127+'2019 PSUI Customer Gen'!Y1127</f>
        <v>1430.865</v>
      </c>
      <c r="Z1127" s="78">
        <f>'2019 PSUI Customer Load'!Z1127+'2019 PSUI Customer Gen'!Z1127</f>
        <v>1411.8519999999999</v>
      </c>
      <c r="AA1127" s="86">
        <f t="shared" si="234"/>
        <v>1636.5030000000002</v>
      </c>
      <c r="AB1127" s="77">
        <f t="shared" si="235"/>
        <v>2023</v>
      </c>
      <c r="AC1127" s="76">
        <f t="shared" si="236"/>
        <v>11</v>
      </c>
      <c r="AD1127" s="76" t="str">
        <f t="shared" si="237"/>
        <v/>
      </c>
      <c r="AE1127" s="76" t="str">
        <f t="shared" si="238"/>
        <v/>
      </c>
      <c r="AF1127" s="74">
        <f t="shared" si="239"/>
        <v>1636.5030000000002</v>
      </c>
      <c r="AG1127" s="75" t="str">
        <f t="shared" si="240"/>
        <v>12:00</v>
      </c>
      <c r="AH1127" s="74">
        <f t="shared" si="241"/>
        <v>37645.816999999995</v>
      </c>
      <c r="AI1127" s="73" t="str">
        <f t="shared" si="242"/>
        <v/>
      </c>
      <c r="AJ1127" s="73" t="str">
        <f t="shared" si="243"/>
        <v/>
      </c>
      <c r="AK1127" s="73" t="str">
        <f t="shared" si="244"/>
        <v/>
      </c>
      <c r="AL1127" s="72" t="str">
        <f t="shared" si="245"/>
        <v/>
      </c>
      <c r="AM1127" s="71" t="str">
        <f t="shared" si="246"/>
        <v/>
      </c>
    </row>
    <row r="1128" spans="2:39" ht="12.75" customHeight="1" thickBot="1">
      <c r="B1128" s="79">
        <v>45260</v>
      </c>
      <c r="C1128" s="78">
        <f>'2019 PSUI Customer Load'!C1128+'2019 PSUI Customer Gen'!C1128</f>
        <v>1409.2279999999998</v>
      </c>
      <c r="D1128" s="78">
        <f>'2019 PSUI Customer Load'!D1128+'2019 PSUI Customer Gen'!D1128</f>
        <v>1396.306</v>
      </c>
      <c r="E1128" s="78">
        <f>'2019 PSUI Customer Load'!E1128+'2019 PSUI Customer Gen'!E1128</f>
        <v>1386.049</v>
      </c>
      <c r="F1128" s="78">
        <f>'2019 PSUI Customer Load'!F1128+'2019 PSUI Customer Gen'!F1128</f>
        <v>1388.328</v>
      </c>
      <c r="G1128" s="78">
        <f>'2019 PSUI Customer Load'!G1128+'2019 PSUI Customer Gen'!G1128</f>
        <v>1404.9269999999999</v>
      </c>
      <c r="H1128" s="78">
        <f>'2019 PSUI Customer Load'!H1128+'2019 PSUI Customer Gen'!H1128</f>
        <v>1452.0840000000001</v>
      </c>
      <c r="I1128" s="78">
        <f>'2019 PSUI Customer Load'!I1128+'2019 PSUI Customer Gen'!I1128</f>
        <v>1486.346</v>
      </c>
      <c r="J1128" s="78">
        <f>'2019 PSUI Customer Load'!J1128+'2019 PSUI Customer Gen'!J1128</f>
        <v>1558.2540000000001</v>
      </c>
      <c r="K1128" s="78">
        <f>'2019 PSUI Customer Load'!K1128+'2019 PSUI Customer Gen'!K1128</f>
        <v>1555.8310000000001</v>
      </c>
      <c r="L1128" s="78">
        <f>'2019 PSUI Customer Load'!L1128+'2019 PSUI Customer Gen'!L1128</f>
        <v>1573.625</v>
      </c>
      <c r="M1128" s="78">
        <f>'2019 PSUI Customer Load'!M1128+'2019 PSUI Customer Gen'!M1128</f>
        <v>1565.6030000000001</v>
      </c>
      <c r="N1128" s="78">
        <f>'2019 PSUI Customer Load'!N1128+'2019 PSUI Customer Gen'!N1128</f>
        <v>1557.7919999999999</v>
      </c>
      <c r="O1128" s="78">
        <f>'2019 PSUI Customer Load'!O1128+'2019 PSUI Customer Gen'!O1128</f>
        <v>1482.796</v>
      </c>
      <c r="P1128" s="78">
        <f>'2019 PSUI Customer Load'!P1128+'2019 PSUI Customer Gen'!P1128</f>
        <v>1449.22</v>
      </c>
      <c r="Q1128" s="78">
        <f>'2019 PSUI Customer Load'!Q1128+'2019 PSUI Customer Gen'!Q1128</f>
        <v>1457.896</v>
      </c>
      <c r="R1128" s="78">
        <f>'2019 PSUI Customer Load'!R1128+'2019 PSUI Customer Gen'!R1128</f>
        <v>1477.6999999999998</v>
      </c>
      <c r="S1128" s="78">
        <f>'2019 PSUI Customer Load'!S1128+'2019 PSUI Customer Gen'!S1128</f>
        <v>1404.5319999999999</v>
      </c>
      <c r="T1128" s="78">
        <f>'2019 PSUI Customer Load'!T1128+'2019 PSUI Customer Gen'!T1128</f>
        <v>1411.0630000000001</v>
      </c>
      <c r="U1128" s="78">
        <f>'2019 PSUI Customer Load'!U1128+'2019 PSUI Customer Gen'!U1128</f>
        <v>1372.26</v>
      </c>
      <c r="V1128" s="78">
        <f>'2019 PSUI Customer Load'!V1128+'2019 PSUI Customer Gen'!V1128</f>
        <v>1332.7159999999999</v>
      </c>
      <c r="W1128" s="78">
        <f>'2019 PSUI Customer Load'!W1128+'2019 PSUI Customer Gen'!W1128</f>
        <v>1126.873</v>
      </c>
      <c r="X1128" s="78">
        <f>'2019 PSUI Customer Load'!X1128+'2019 PSUI Customer Gen'!X1128</f>
        <v>1099.7670000000001</v>
      </c>
      <c r="Y1128" s="78">
        <f>'2019 PSUI Customer Load'!Y1128+'2019 PSUI Customer Gen'!Y1128</f>
        <v>1225.7569999999998</v>
      </c>
      <c r="Z1128" s="78">
        <f>'2019 PSUI Customer Load'!Z1128+'2019 PSUI Customer Gen'!Z1128</f>
        <v>1219.537</v>
      </c>
      <c r="AA1128" s="86">
        <f t="shared" si="234"/>
        <v>1573.625</v>
      </c>
      <c r="AB1128" s="77">
        <f t="shared" si="235"/>
        <v>2023</v>
      </c>
      <c r="AC1128" s="76">
        <f t="shared" si="236"/>
        <v>11</v>
      </c>
      <c r="AD1128" s="76" t="str">
        <f t="shared" si="237"/>
        <v>2023-11</v>
      </c>
      <c r="AE1128" s="76">
        <f t="shared" si="238"/>
        <v>11</v>
      </c>
      <c r="AF1128" s="74">
        <f t="shared" si="239"/>
        <v>1573.625</v>
      </c>
      <c r="AG1128" s="75" t="str">
        <f t="shared" si="240"/>
        <v>10:00</v>
      </c>
      <c r="AH1128" s="74">
        <f t="shared" si="241"/>
        <v>35368.114999999998</v>
      </c>
      <c r="AI1128" s="73">
        <f t="shared" si="242"/>
        <v>44197.947999999997</v>
      </c>
      <c r="AJ1128" s="73">
        <f t="shared" si="243"/>
        <v>1753.4299999999998</v>
      </c>
      <c r="AK1128" s="73">
        <f t="shared" si="244"/>
        <v>37645.816999999995</v>
      </c>
      <c r="AL1128" s="72">
        <f t="shared" si="245"/>
        <v>45246</v>
      </c>
      <c r="AM1128" s="71" t="str">
        <f t="shared" si="246"/>
        <v>15:00</v>
      </c>
    </row>
    <row r="1129" spans="2:39" ht="12.75" customHeight="1" thickBot="1">
      <c r="B1129" s="79">
        <v>45261</v>
      </c>
      <c r="C1129" s="78">
        <f>'2019 PSUI Customer Load'!C1129+'2019 PSUI Customer Gen'!C1129</f>
        <v>1218.2600000000002</v>
      </c>
      <c r="D1129" s="78">
        <f>'2019 PSUI Customer Load'!D1129+'2019 PSUI Customer Gen'!D1129</f>
        <v>1261.509</v>
      </c>
      <c r="E1129" s="78">
        <f>'2019 PSUI Customer Load'!E1129+'2019 PSUI Customer Gen'!E1129</f>
        <v>1266.229</v>
      </c>
      <c r="F1129" s="78">
        <f>'2019 PSUI Customer Load'!F1129+'2019 PSUI Customer Gen'!F1129</f>
        <v>1222.2049999999999</v>
      </c>
      <c r="G1129" s="78">
        <f>'2019 PSUI Customer Load'!G1129+'2019 PSUI Customer Gen'!G1129</f>
        <v>1256.01</v>
      </c>
      <c r="H1129" s="78">
        <f>'2019 PSUI Customer Load'!H1129+'2019 PSUI Customer Gen'!H1129</f>
        <v>1311.1089999999999</v>
      </c>
      <c r="I1129" s="78">
        <f>'2019 PSUI Customer Load'!I1129+'2019 PSUI Customer Gen'!I1129</f>
        <v>1335.4829999999999</v>
      </c>
      <c r="J1129" s="78">
        <f>'2019 PSUI Customer Load'!J1129+'2019 PSUI Customer Gen'!J1129</f>
        <v>1446.518</v>
      </c>
      <c r="K1129" s="78">
        <f>'2019 PSUI Customer Load'!K1129+'2019 PSUI Customer Gen'!K1129</f>
        <v>1494.73</v>
      </c>
      <c r="L1129" s="78">
        <f>'2019 PSUI Customer Load'!L1129+'2019 PSUI Customer Gen'!L1129</f>
        <v>1499.4169999999999</v>
      </c>
      <c r="M1129" s="78">
        <f>'2019 PSUI Customer Load'!M1129+'2019 PSUI Customer Gen'!M1129</f>
        <v>1559.529</v>
      </c>
      <c r="N1129" s="78">
        <f>'2019 PSUI Customer Load'!N1129+'2019 PSUI Customer Gen'!N1129</f>
        <v>1572.9089999999999</v>
      </c>
      <c r="O1129" s="78">
        <f>'2019 PSUI Customer Load'!O1129+'2019 PSUI Customer Gen'!O1129</f>
        <v>1523.749</v>
      </c>
      <c r="P1129" s="78">
        <f>'2019 PSUI Customer Load'!P1129+'2019 PSUI Customer Gen'!P1129</f>
        <v>1533.9940000000001</v>
      </c>
      <c r="Q1129" s="78">
        <f>'2019 PSUI Customer Load'!Q1129+'2019 PSUI Customer Gen'!Q1129</f>
        <v>1510.6310000000001</v>
      </c>
      <c r="R1129" s="78">
        <f>'2019 PSUI Customer Load'!R1129+'2019 PSUI Customer Gen'!R1129</f>
        <v>1493.375</v>
      </c>
      <c r="S1129" s="78">
        <f>'2019 PSUI Customer Load'!S1129+'2019 PSUI Customer Gen'!S1129</f>
        <v>1450.1949999999999</v>
      </c>
      <c r="T1129" s="78">
        <f>'2019 PSUI Customer Load'!T1129+'2019 PSUI Customer Gen'!T1129</f>
        <v>1418.0650000000001</v>
      </c>
      <c r="U1129" s="78">
        <f>'2019 PSUI Customer Load'!U1129+'2019 PSUI Customer Gen'!U1129</f>
        <v>1360.462</v>
      </c>
      <c r="V1129" s="78">
        <f>'2019 PSUI Customer Load'!V1129+'2019 PSUI Customer Gen'!V1129</f>
        <v>1353.1000000000001</v>
      </c>
      <c r="W1129" s="78">
        <f>'2019 PSUI Customer Load'!W1129+'2019 PSUI Customer Gen'!W1129</f>
        <v>1335.307</v>
      </c>
      <c r="X1129" s="78">
        <f>'2019 PSUI Customer Load'!X1129+'2019 PSUI Customer Gen'!X1129</f>
        <v>1347.444</v>
      </c>
      <c r="Y1129" s="78">
        <f>'2019 PSUI Customer Load'!Y1129+'2019 PSUI Customer Gen'!Y1129</f>
        <v>1302.8919999999998</v>
      </c>
      <c r="Z1129" s="78">
        <f>'2019 PSUI Customer Load'!Z1129+'2019 PSUI Customer Gen'!Z1129</f>
        <v>1277.0630000000001</v>
      </c>
      <c r="AA1129" s="86">
        <f t="shared" si="234"/>
        <v>1572.9089999999999</v>
      </c>
      <c r="AB1129" s="77">
        <f t="shared" si="235"/>
        <v>2023</v>
      </c>
      <c r="AC1129" s="76">
        <f t="shared" si="236"/>
        <v>12</v>
      </c>
      <c r="AD1129" s="76" t="str">
        <f t="shared" si="237"/>
        <v/>
      </c>
      <c r="AE1129" s="76" t="str">
        <f t="shared" si="238"/>
        <v/>
      </c>
      <c r="AF1129" s="74">
        <f t="shared" si="239"/>
        <v>1572.9089999999999</v>
      </c>
      <c r="AG1129" s="75" t="str">
        <f t="shared" si="240"/>
        <v>12:00</v>
      </c>
      <c r="AH1129" s="74">
        <f t="shared" si="241"/>
        <v>34923.093999999997</v>
      </c>
      <c r="AI1129" s="73" t="str">
        <f t="shared" si="242"/>
        <v/>
      </c>
      <c r="AJ1129" s="73" t="str">
        <f t="shared" si="243"/>
        <v/>
      </c>
      <c r="AK1129" s="73" t="str">
        <f t="shared" si="244"/>
        <v/>
      </c>
      <c r="AL1129" s="72" t="str">
        <f t="shared" si="245"/>
        <v/>
      </c>
      <c r="AM1129" s="71" t="str">
        <f t="shared" si="246"/>
        <v/>
      </c>
    </row>
    <row r="1130" spans="2:39" ht="12.75" customHeight="1" thickBot="1">
      <c r="B1130" s="79">
        <v>45262</v>
      </c>
      <c r="C1130" s="78">
        <f>'2019 PSUI Customer Load'!C1130+'2019 PSUI Customer Gen'!C1130</f>
        <v>1253.078</v>
      </c>
      <c r="D1130" s="78">
        <f>'2019 PSUI Customer Load'!D1130+'2019 PSUI Customer Gen'!D1130</f>
        <v>1263.9760000000001</v>
      </c>
      <c r="E1130" s="78">
        <f>'2019 PSUI Customer Load'!E1130+'2019 PSUI Customer Gen'!E1130</f>
        <v>1252.76</v>
      </c>
      <c r="F1130" s="78">
        <f>'2019 PSUI Customer Load'!F1130+'2019 PSUI Customer Gen'!F1130</f>
        <v>1256.5520000000001</v>
      </c>
      <c r="G1130" s="78">
        <f>'2019 PSUI Customer Load'!G1130+'2019 PSUI Customer Gen'!G1130</f>
        <v>1255.27</v>
      </c>
      <c r="H1130" s="78">
        <f>'2019 PSUI Customer Load'!H1130+'2019 PSUI Customer Gen'!H1130</f>
        <v>1252.829</v>
      </c>
      <c r="I1130" s="78">
        <f>'2019 PSUI Customer Load'!I1130+'2019 PSUI Customer Gen'!I1130</f>
        <v>1310.172</v>
      </c>
      <c r="J1130" s="78">
        <f>'2019 PSUI Customer Load'!J1130+'2019 PSUI Customer Gen'!J1130</f>
        <v>1389.3920000000001</v>
      </c>
      <c r="K1130" s="78">
        <f>'2019 PSUI Customer Load'!K1130+'2019 PSUI Customer Gen'!K1130</f>
        <v>1379.7149999999999</v>
      </c>
      <c r="L1130" s="78">
        <f>'2019 PSUI Customer Load'!L1130+'2019 PSUI Customer Gen'!L1130</f>
        <v>1361.655</v>
      </c>
      <c r="M1130" s="78">
        <f>'2019 PSUI Customer Load'!M1130+'2019 PSUI Customer Gen'!M1130</f>
        <v>1315.212</v>
      </c>
      <c r="N1130" s="78">
        <f>'2019 PSUI Customer Load'!N1130+'2019 PSUI Customer Gen'!N1130</f>
        <v>1345.65</v>
      </c>
      <c r="O1130" s="78">
        <f>'2019 PSUI Customer Load'!O1130+'2019 PSUI Customer Gen'!O1130</f>
        <v>1319.5</v>
      </c>
      <c r="P1130" s="78">
        <f>'2019 PSUI Customer Load'!P1130+'2019 PSUI Customer Gen'!P1130</f>
        <v>1324.33</v>
      </c>
      <c r="Q1130" s="78">
        <f>'2019 PSUI Customer Load'!Q1130+'2019 PSUI Customer Gen'!Q1130</f>
        <v>1323.11</v>
      </c>
      <c r="R1130" s="78">
        <f>'2019 PSUI Customer Load'!R1130+'2019 PSUI Customer Gen'!R1130</f>
        <v>1328.25</v>
      </c>
      <c r="S1130" s="78">
        <f>'2019 PSUI Customer Load'!S1130+'2019 PSUI Customer Gen'!S1130</f>
        <v>1308.9000000000001</v>
      </c>
      <c r="T1130" s="78">
        <f>'2019 PSUI Customer Load'!T1130+'2019 PSUI Customer Gen'!T1130</f>
        <v>1276.8699999999999</v>
      </c>
      <c r="U1130" s="78">
        <f>'2019 PSUI Customer Load'!U1130+'2019 PSUI Customer Gen'!U1130</f>
        <v>1293.3900000000001</v>
      </c>
      <c r="V1130" s="78">
        <f>'2019 PSUI Customer Load'!V1130+'2019 PSUI Customer Gen'!V1130</f>
        <v>1349.7240000000002</v>
      </c>
      <c r="W1130" s="78">
        <f>'2019 PSUI Customer Load'!W1130+'2019 PSUI Customer Gen'!W1130</f>
        <v>1314.3489999999999</v>
      </c>
      <c r="X1130" s="78">
        <f>'2019 PSUI Customer Load'!X1130+'2019 PSUI Customer Gen'!X1130</f>
        <v>1293.5349999999999</v>
      </c>
      <c r="Y1130" s="78">
        <f>'2019 PSUI Customer Load'!Y1130+'2019 PSUI Customer Gen'!Y1130</f>
        <v>1272.4590000000001</v>
      </c>
      <c r="Z1130" s="78">
        <f>'2019 PSUI Customer Load'!Z1130+'2019 PSUI Customer Gen'!Z1130</f>
        <v>1269.566</v>
      </c>
      <c r="AA1130" s="86">
        <f t="shared" si="234"/>
        <v>1389.3920000000001</v>
      </c>
      <c r="AB1130" s="77">
        <f t="shared" si="235"/>
        <v>2023</v>
      </c>
      <c r="AC1130" s="76">
        <f t="shared" si="236"/>
        <v>12</v>
      </c>
      <c r="AD1130" s="76" t="str">
        <f t="shared" si="237"/>
        <v/>
      </c>
      <c r="AE1130" s="76" t="str">
        <f t="shared" si="238"/>
        <v/>
      </c>
      <c r="AF1130" s="74">
        <f t="shared" si="239"/>
        <v>1389.3920000000001</v>
      </c>
      <c r="AG1130" s="75" t="str">
        <f t="shared" si="240"/>
        <v>8:00</v>
      </c>
      <c r="AH1130" s="74">
        <f t="shared" si="241"/>
        <v>32699.635999999995</v>
      </c>
      <c r="AI1130" s="73" t="str">
        <f t="shared" si="242"/>
        <v/>
      </c>
      <c r="AJ1130" s="73" t="str">
        <f t="shared" si="243"/>
        <v/>
      </c>
      <c r="AK1130" s="73" t="str">
        <f t="shared" si="244"/>
        <v/>
      </c>
      <c r="AL1130" s="72" t="str">
        <f t="shared" si="245"/>
        <v/>
      </c>
      <c r="AM1130" s="71" t="str">
        <f t="shared" si="246"/>
        <v/>
      </c>
    </row>
    <row r="1131" spans="2:39" ht="12.75" customHeight="1" thickBot="1">
      <c r="B1131" s="79">
        <v>45263</v>
      </c>
      <c r="C1131" s="78">
        <f>'2019 PSUI Customer Load'!C1131+'2019 PSUI Customer Gen'!C1131</f>
        <v>1267.3599999999999</v>
      </c>
      <c r="D1131" s="78">
        <f>'2019 PSUI Customer Load'!D1131+'2019 PSUI Customer Gen'!D1131</f>
        <v>1262.1590000000001</v>
      </c>
      <c r="E1131" s="78">
        <f>'2019 PSUI Customer Load'!E1131+'2019 PSUI Customer Gen'!E1131</f>
        <v>1262.442</v>
      </c>
      <c r="F1131" s="78">
        <f>'2019 PSUI Customer Load'!F1131+'2019 PSUI Customer Gen'!F1131</f>
        <v>1266.8809999999999</v>
      </c>
      <c r="G1131" s="78">
        <f>'2019 PSUI Customer Load'!G1131+'2019 PSUI Customer Gen'!G1131</f>
        <v>1264.0340000000001</v>
      </c>
      <c r="H1131" s="78">
        <f>'2019 PSUI Customer Load'!H1131+'2019 PSUI Customer Gen'!H1131</f>
        <v>1264.2190000000001</v>
      </c>
      <c r="I1131" s="78">
        <f>'2019 PSUI Customer Load'!I1131+'2019 PSUI Customer Gen'!I1131</f>
        <v>1314.7759999999998</v>
      </c>
      <c r="J1131" s="78">
        <f>'2019 PSUI Customer Load'!J1131+'2019 PSUI Customer Gen'!J1131</f>
        <v>1383.23</v>
      </c>
      <c r="K1131" s="78">
        <f>'2019 PSUI Customer Load'!K1131+'2019 PSUI Customer Gen'!K1131</f>
        <v>1377.085</v>
      </c>
      <c r="L1131" s="78">
        <f>'2019 PSUI Customer Load'!L1131+'2019 PSUI Customer Gen'!L1131</f>
        <v>1370.606</v>
      </c>
      <c r="M1131" s="78">
        <f>'2019 PSUI Customer Load'!M1131+'2019 PSUI Customer Gen'!M1131</f>
        <v>1393.079</v>
      </c>
      <c r="N1131" s="78">
        <f>'2019 PSUI Customer Load'!N1131+'2019 PSUI Customer Gen'!N1131</f>
        <v>1381.2750000000001</v>
      </c>
      <c r="O1131" s="78">
        <f>'2019 PSUI Customer Load'!O1131+'2019 PSUI Customer Gen'!O1131</f>
        <v>1352.3310000000001</v>
      </c>
      <c r="P1131" s="78">
        <f>'2019 PSUI Customer Load'!P1131+'2019 PSUI Customer Gen'!P1131</f>
        <v>1332.625</v>
      </c>
      <c r="Q1131" s="78">
        <f>'2019 PSUI Customer Load'!Q1131+'2019 PSUI Customer Gen'!Q1131</f>
        <v>1363.873</v>
      </c>
      <c r="R1131" s="78">
        <f>'2019 PSUI Customer Load'!R1131+'2019 PSUI Customer Gen'!R1131</f>
        <v>1374.8679999999999</v>
      </c>
      <c r="S1131" s="78">
        <f>'2019 PSUI Customer Load'!S1131+'2019 PSUI Customer Gen'!S1131</f>
        <v>1349.819</v>
      </c>
      <c r="T1131" s="78">
        <f>'2019 PSUI Customer Load'!T1131+'2019 PSUI Customer Gen'!T1131</f>
        <v>1317.191</v>
      </c>
      <c r="U1131" s="78">
        <f>'2019 PSUI Customer Load'!U1131+'2019 PSUI Customer Gen'!U1131</f>
        <v>1315.903</v>
      </c>
      <c r="V1131" s="78">
        <f>'2019 PSUI Customer Load'!V1131+'2019 PSUI Customer Gen'!V1131</f>
        <v>1296.6389999999999</v>
      </c>
      <c r="W1131" s="78">
        <f>'2019 PSUI Customer Load'!W1131+'2019 PSUI Customer Gen'!W1131</f>
        <v>1291.508</v>
      </c>
      <c r="X1131" s="78">
        <f>'2019 PSUI Customer Load'!X1131+'2019 PSUI Customer Gen'!X1131</f>
        <v>1295.539</v>
      </c>
      <c r="Y1131" s="78">
        <f>'2019 PSUI Customer Load'!Y1131+'2019 PSUI Customer Gen'!Y1131</f>
        <v>1281.287</v>
      </c>
      <c r="Z1131" s="78">
        <f>'2019 PSUI Customer Load'!Z1131+'2019 PSUI Customer Gen'!Z1131</f>
        <v>1302.26</v>
      </c>
      <c r="AA1131" s="86">
        <f t="shared" si="234"/>
        <v>1393.079</v>
      </c>
      <c r="AB1131" s="77">
        <f t="shared" si="235"/>
        <v>2023</v>
      </c>
      <c r="AC1131" s="76">
        <f t="shared" si="236"/>
        <v>12</v>
      </c>
      <c r="AD1131" s="76" t="str">
        <f t="shared" si="237"/>
        <v/>
      </c>
      <c r="AE1131" s="76" t="str">
        <f t="shared" si="238"/>
        <v/>
      </c>
      <c r="AF1131" s="74">
        <f t="shared" si="239"/>
        <v>1393.079</v>
      </c>
      <c r="AG1131" s="75" t="str">
        <f t="shared" si="240"/>
        <v>11:00</v>
      </c>
      <c r="AH1131" s="74">
        <f t="shared" si="241"/>
        <v>33074.067999999992</v>
      </c>
      <c r="AI1131" s="73" t="str">
        <f t="shared" si="242"/>
        <v/>
      </c>
      <c r="AJ1131" s="73" t="str">
        <f t="shared" si="243"/>
        <v/>
      </c>
      <c r="AK1131" s="73" t="str">
        <f t="shared" si="244"/>
        <v/>
      </c>
      <c r="AL1131" s="72" t="str">
        <f t="shared" si="245"/>
        <v/>
      </c>
      <c r="AM1131" s="71" t="str">
        <f t="shared" si="246"/>
        <v/>
      </c>
    </row>
    <row r="1132" spans="2:39" ht="12.75" customHeight="1" thickBot="1">
      <c r="B1132" s="79">
        <v>45264</v>
      </c>
      <c r="C1132" s="78">
        <f>'2019 PSUI Customer Load'!C1132+'2019 PSUI Customer Gen'!C1132</f>
        <v>1296.048</v>
      </c>
      <c r="D1132" s="78">
        <f>'2019 PSUI Customer Load'!D1132+'2019 PSUI Customer Gen'!D1132</f>
        <v>1286.4260000000002</v>
      </c>
      <c r="E1132" s="78">
        <f>'2019 PSUI Customer Load'!E1132+'2019 PSUI Customer Gen'!E1132</f>
        <v>1269.3429999999998</v>
      </c>
      <c r="F1132" s="78">
        <f>'2019 PSUI Customer Load'!F1132+'2019 PSUI Customer Gen'!F1132</f>
        <v>1269.8879999999999</v>
      </c>
      <c r="G1132" s="78">
        <f>'2019 PSUI Customer Load'!G1132+'2019 PSUI Customer Gen'!G1132</f>
        <v>1280.0170000000001</v>
      </c>
      <c r="H1132" s="78">
        <f>'2019 PSUI Customer Load'!H1132+'2019 PSUI Customer Gen'!H1132</f>
        <v>1333.462</v>
      </c>
      <c r="I1132" s="78">
        <f>'2019 PSUI Customer Load'!I1132+'2019 PSUI Customer Gen'!I1132</f>
        <v>1377.7660000000001</v>
      </c>
      <c r="J1132" s="78">
        <f>'2019 PSUI Customer Load'!J1132+'2019 PSUI Customer Gen'!J1132</f>
        <v>1470.4480000000001</v>
      </c>
      <c r="K1132" s="78">
        <f>'2019 PSUI Customer Load'!K1132+'2019 PSUI Customer Gen'!K1132</f>
        <v>1501.597</v>
      </c>
      <c r="L1132" s="78">
        <f>'2019 PSUI Customer Load'!L1132+'2019 PSUI Customer Gen'!L1132</f>
        <v>1511.9590000000001</v>
      </c>
      <c r="M1132" s="78">
        <f>'2019 PSUI Customer Load'!M1132+'2019 PSUI Customer Gen'!M1132</f>
        <v>1545.9970000000001</v>
      </c>
      <c r="N1132" s="78">
        <f>'2019 PSUI Customer Load'!N1132+'2019 PSUI Customer Gen'!N1132</f>
        <v>1535.6</v>
      </c>
      <c r="O1132" s="78">
        <f>'2019 PSUI Customer Load'!O1132+'2019 PSUI Customer Gen'!O1132</f>
        <v>1499.4480000000001</v>
      </c>
      <c r="P1132" s="78">
        <f>'2019 PSUI Customer Load'!P1132+'2019 PSUI Customer Gen'!P1132</f>
        <v>1517.9639999999999</v>
      </c>
      <c r="Q1132" s="78">
        <f>'2019 PSUI Customer Load'!Q1132+'2019 PSUI Customer Gen'!Q1132</f>
        <v>1509.5539999999999</v>
      </c>
      <c r="R1132" s="78">
        <f>'2019 PSUI Customer Load'!R1132+'2019 PSUI Customer Gen'!R1132</f>
        <v>1516.385</v>
      </c>
      <c r="S1132" s="78">
        <f>'2019 PSUI Customer Load'!S1132+'2019 PSUI Customer Gen'!S1132</f>
        <v>1476.6750000000002</v>
      </c>
      <c r="T1132" s="78">
        <f>'2019 PSUI Customer Load'!T1132+'2019 PSUI Customer Gen'!T1132</f>
        <v>1436.9489999999998</v>
      </c>
      <c r="U1132" s="78">
        <f>'2019 PSUI Customer Load'!U1132+'2019 PSUI Customer Gen'!U1132</f>
        <v>1387.4089999999999</v>
      </c>
      <c r="V1132" s="78">
        <f>'2019 PSUI Customer Load'!V1132+'2019 PSUI Customer Gen'!V1132</f>
        <v>1382.94</v>
      </c>
      <c r="W1132" s="78">
        <f>'2019 PSUI Customer Load'!W1132+'2019 PSUI Customer Gen'!W1132</f>
        <v>1375.924</v>
      </c>
      <c r="X1132" s="78">
        <f>'2019 PSUI Customer Load'!X1132+'2019 PSUI Customer Gen'!X1132</f>
        <v>1395.6460000000002</v>
      </c>
      <c r="Y1132" s="78">
        <f>'2019 PSUI Customer Load'!Y1132+'2019 PSUI Customer Gen'!Y1132</f>
        <v>1390.2150000000001</v>
      </c>
      <c r="Z1132" s="78">
        <f>'2019 PSUI Customer Load'!Z1132+'2019 PSUI Customer Gen'!Z1132</f>
        <v>1382.568</v>
      </c>
      <c r="AA1132" s="86">
        <f t="shared" si="234"/>
        <v>1545.9970000000001</v>
      </c>
      <c r="AB1132" s="77">
        <f t="shared" si="235"/>
        <v>2023</v>
      </c>
      <c r="AC1132" s="76">
        <f t="shared" si="236"/>
        <v>12</v>
      </c>
      <c r="AD1132" s="76" t="str">
        <f t="shared" si="237"/>
        <v/>
      </c>
      <c r="AE1132" s="76" t="str">
        <f t="shared" si="238"/>
        <v/>
      </c>
      <c r="AF1132" s="74">
        <f t="shared" si="239"/>
        <v>1545.9970000000001</v>
      </c>
      <c r="AG1132" s="75" t="str">
        <f t="shared" si="240"/>
        <v>11:00</v>
      </c>
      <c r="AH1132" s="74">
        <f t="shared" si="241"/>
        <v>35496.224999999999</v>
      </c>
      <c r="AI1132" s="73" t="str">
        <f t="shared" si="242"/>
        <v/>
      </c>
      <c r="AJ1132" s="73" t="str">
        <f t="shared" si="243"/>
        <v/>
      </c>
      <c r="AK1132" s="73" t="str">
        <f t="shared" si="244"/>
        <v/>
      </c>
      <c r="AL1132" s="72" t="str">
        <f t="shared" si="245"/>
        <v/>
      </c>
      <c r="AM1132" s="71" t="str">
        <f t="shared" si="246"/>
        <v/>
      </c>
    </row>
    <row r="1133" spans="2:39" ht="12.75" customHeight="1" thickBot="1">
      <c r="B1133" s="79">
        <v>45265</v>
      </c>
      <c r="C1133" s="78">
        <f>'2019 PSUI Customer Load'!C1133+'2019 PSUI Customer Gen'!C1133</f>
        <v>1371.337</v>
      </c>
      <c r="D1133" s="78">
        <f>'2019 PSUI Customer Load'!D1133+'2019 PSUI Customer Gen'!D1133</f>
        <v>1362.319</v>
      </c>
      <c r="E1133" s="78">
        <f>'2019 PSUI Customer Load'!E1133+'2019 PSUI Customer Gen'!E1133</f>
        <v>1333.8999999999999</v>
      </c>
      <c r="F1133" s="78">
        <f>'2019 PSUI Customer Load'!F1133+'2019 PSUI Customer Gen'!F1133</f>
        <v>1345.1589999999999</v>
      </c>
      <c r="G1133" s="78">
        <f>'2019 PSUI Customer Load'!G1133+'2019 PSUI Customer Gen'!G1133</f>
        <v>1352.5600000000002</v>
      </c>
      <c r="H1133" s="78">
        <f>'2019 PSUI Customer Load'!H1133+'2019 PSUI Customer Gen'!H1133</f>
        <v>1393.5830000000001</v>
      </c>
      <c r="I1133" s="78">
        <f>'2019 PSUI Customer Load'!I1133+'2019 PSUI Customer Gen'!I1133</f>
        <v>1445.491</v>
      </c>
      <c r="J1133" s="78">
        <f>'2019 PSUI Customer Load'!J1133+'2019 PSUI Customer Gen'!J1133</f>
        <v>1541.021</v>
      </c>
      <c r="K1133" s="78">
        <f>'2019 PSUI Customer Load'!K1133+'2019 PSUI Customer Gen'!K1133</f>
        <v>1560.0339999999999</v>
      </c>
      <c r="L1133" s="78">
        <f>'2019 PSUI Customer Load'!L1133+'2019 PSUI Customer Gen'!L1133</f>
        <v>1560.5740000000001</v>
      </c>
      <c r="M1133" s="78">
        <f>'2019 PSUI Customer Load'!M1133+'2019 PSUI Customer Gen'!M1133</f>
        <v>1567.9859999999999</v>
      </c>
      <c r="N1133" s="78">
        <f>'2019 PSUI Customer Load'!N1133+'2019 PSUI Customer Gen'!N1133</f>
        <v>1580.749</v>
      </c>
      <c r="O1133" s="78">
        <f>'2019 PSUI Customer Load'!O1133+'2019 PSUI Customer Gen'!O1133</f>
        <v>1566.835</v>
      </c>
      <c r="P1133" s="78">
        <f>'2019 PSUI Customer Load'!P1133+'2019 PSUI Customer Gen'!P1133</f>
        <v>1549.548</v>
      </c>
      <c r="Q1133" s="78">
        <f>'2019 PSUI Customer Load'!Q1133+'2019 PSUI Customer Gen'!Q1133</f>
        <v>1540.9849999999999</v>
      </c>
      <c r="R1133" s="78">
        <f>'2019 PSUI Customer Load'!R1133+'2019 PSUI Customer Gen'!R1133</f>
        <v>1554.076</v>
      </c>
      <c r="S1133" s="78">
        <f>'2019 PSUI Customer Load'!S1133+'2019 PSUI Customer Gen'!S1133</f>
        <v>1526.8710000000001</v>
      </c>
      <c r="T1133" s="78">
        <f>'2019 PSUI Customer Load'!T1133+'2019 PSUI Customer Gen'!T1133</f>
        <v>1470.6870000000001</v>
      </c>
      <c r="U1133" s="78">
        <f>'2019 PSUI Customer Load'!U1133+'2019 PSUI Customer Gen'!U1133</f>
        <v>1442.3120000000001</v>
      </c>
      <c r="V1133" s="78">
        <f>'2019 PSUI Customer Load'!V1133+'2019 PSUI Customer Gen'!V1133</f>
        <v>1425.4759999999999</v>
      </c>
      <c r="W1133" s="78">
        <f>'2019 PSUI Customer Load'!W1133+'2019 PSUI Customer Gen'!W1133</f>
        <v>1403.7179999999998</v>
      </c>
      <c r="X1133" s="78">
        <f>'2019 PSUI Customer Load'!X1133+'2019 PSUI Customer Gen'!X1133</f>
        <v>1387.317</v>
      </c>
      <c r="Y1133" s="78">
        <f>'2019 PSUI Customer Load'!Y1133+'2019 PSUI Customer Gen'!Y1133</f>
        <v>1383.28</v>
      </c>
      <c r="Z1133" s="78">
        <f>'2019 PSUI Customer Load'!Z1133+'2019 PSUI Customer Gen'!Z1133</f>
        <v>1365.8920000000001</v>
      </c>
      <c r="AA1133" s="86">
        <f t="shared" si="234"/>
        <v>1580.749</v>
      </c>
      <c r="AB1133" s="77">
        <f t="shared" si="235"/>
        <v>2023</v>
      </c>
      <c r="AC1133" s="76">
        <f t="shared" si="236"/>
        <v>12</v>
      </c>
      <c r="AD1133" s="76" t="str">
        <f t="shared" si="237"/>
        <v/>
      </c>
      <c r="AE1133" s="76" t="str">
        <f t="shared" si="238"/>
        <v/>
      </c>
      <c r="AF1133" s="74">
        <f t="shared" si="239"/>
        <v>1580.749</v>
      </c>
      <c r="AG1133" s="75" t="str">
        <f t="shared" si="240"/>
        <v>12:00</v>
      </c>
      <c r="AH1133" s="74">
        <f t="shared" si="241"/>
        <v>36612.459000000003</v>
      </c>
      <c r="AI1133" s="73" t="str">
        <f t="shared" si="242"/>
        <v/>
      </c>
      <c r="AJ1133" s="73" t="str">
        <f t="shared" si="243"/>
        <v/>
      </c>
      <c r="AK1133" s="73" t="str">
        <f t="shared" si="244"/>
        <v/>
      </c>
      <c r="AL1133" s="72" t="str">
        <f t="shared" si="245"/>
        <v/>
      </c>
      <c r="AM1133" s="71" t="str">
        <f t="shared" si="246"/>
        <v/>
      </c>
    </row>
    <row r="1134" spans="2:39" ht="12.75" customHeight="1" thickBot="1">
      <c r="B1134" s="79">
        <v>45266</v>
      </c>
      <c r="C1134" s="78">
        <f>'2019 PSUI Customer Load'!C1134+'2019 PSUI Customer Gen'!C1134</f>
        <v>1343.933</v>
      </c>
      <c r="D1134" s="78">
        <f>'2019 PSUI Customer Load'!D1134+'2019 PSUI Customer Gen'!D1134</f>
        <v>1342.3049999999998</v>
      </c>
      <c r="E1134" s="78">
        <f>'2019 PSUI Customer Load'!E1134+'2019 PSUI Customer Gen'!E1134</f>
        <v>1343.829</v>
      </c>
      <c r="F1134" s="78">
        <f>'2019 PSUI Customer Load'!F1134+'2019 PSUI Customer Gen'!F1134</f>
        <v>1327.6209999999999</v>
      </c>
      <c r="G1134" s="78">
        <f>'2019 PSUI Customer Load'!G1134+'2019 PSUI Customer Gen'!G1134</f>
        <v>1345.23</v>
      </c>
      <c r="H1134" s="78">
        <f>'2019 PSUI Customer Load'!H1134+'2019 PSUI Customer Gen'!H1134</f>
        <v>1385.4649999999999</v>
      </c>
      <c r="I1134" s="78">
        <f>'2019 PSUI Customer Load'!I1134+'2019 PSUI Customer Gen'!I1134</f>
        <v>1442.546</v>
      </c>
      <c r="J1134" s="78">
        <f>'2019 PSUI Customer Load'!J1134+'2019 PSUI Customer Gen'!J1134</f>
        <v>1534.0350000000001</v>
      </c>
      <c r="K1134" s="78">
        <f>'2019 PSUI Customer Load'!K1134+'2019 PSUI Customer Gen'!K1134</f>
        <v>1543.12</v>
      </c>
      <c r="L1134" s="78">
        <f>'2019 PSUI Customer Load'!L1134+'2019 PSUI Customer Gen'!L1134</f>
        <v>1543.5989999999999</v>
      </c>
      <c r="M1134" s="78">
        <f>'2019 PSUI Customer Load'!M1134+'2019 PSUI Customer Gen'!M1134</f>
        <v>1567.2529999999999</v>
      </c>
      <c r="N1134" s="78">
        <f>'2019 PSUI Customer Load'!N1134+'2019 PSUI Customer Gen'!N1134</f>
        <v>1570.2639999999999</v>
      </c>
      <c r="O1134" s="78">
        <f>'2019 PSUI Customer Load'!O1134+'2019 PSUI Customer Gen'!O1134</f>
        <v>1541.885</v>
      </c>
      <c r="P1134" s="78">
        <f>'2019 PSUI Customer Load'!P1134+'2019 PSUI Customer Gen'!P1134</f>
        <v>1538.086</v>
      </c>
      <c r="Q1134" s="78">
        <f>'2019 PSUI Customer Load'!Q1134+'2019 PSUI Customer Gen'!Q1134</f>
        <v>1536.5159999999998</v>
      </c>
      <c r="R1134" s="78">
        <f>'2019 PSUI Customer Load'!R1134+'2019 PSUI Customer Gen'!R1134</f>
        <v>1531.1670000000001</v>
      </c>
      <c r="S1134" s="78">
        <f>'2019 PSUI Customer Load'!S1134+'2019 PSUI Customer Gen'!S1134</f>
        <v>1482.3869999999999</v>
      </c>
      <c r="T1134" s="78">
        <f>'2019 PSUI Customer Load'!T1134+'2019 PSUI Customer Gen'!T1134</f>
        <v>1441.87</v>
      </c>
      <c r="U1134" s="78">
        <f>'2019 PSUI Customer Load'!U1134+'2019 PSUI Customer Gen'!U1134</f>
        <v>1425.876</v>
      </c>
      <c r="V1134" s="78">
        <f>'2019 PSUI Customer Load'!V1134+'2019 PSUI Customer Gen'!V1134</f>
        <v>1411.5219999999999</v>
      </c>
      <c r="W1134" s="78">
        <f>'2019 PSUI Customer Load'!W1134+'2019 PSUI Customer Gen'!W1134</f>
        <v>1375.0249999999999</v>
      </c>
      <c r="X1134" s="78">
        <f>'2019 PSUI Customer Load'!X1134+'2019 PSUI Customer Gen'!X1134</f>
        <v>1371.059</v>
      </c>
      <c r="Y1134" s="78">
        <f>'2019 PSUI Customer Load'!Y1134+'2019 PSUI Customer Gen'!Y1134</f>
        <v>1360.4590000000001</v>
      </c>
      <c r="Z1134" s="78">
        <f>'2019 PSUI Customer Load'!Z1134+'2019 PSUI Customer Gen'!Z1134</f>
        <v>1328.0230000000001</v>
      </c>
      <c r="AA1134" s="86">
        <f t="shared" si="234"/>
        <v>1570.2639999999999</v>
      </c>
      <c r="AB1134" s="77">
        <f t="shared" si="235"/>
        <v>2023</v>
      </c>
      <c r="AC1134" s="76">
        <f t="shared" si="236"/>
        <v>12</v>
      </c>
      <c r="AD1134" s="76" t="str">
        <f t="shared" si="237"/>
        <v/>
      </c>
      <c r="AE1134" s="76" t="str">
        <f t="shared" si="238"/>
        <v/>
      </c>
      <c r="AF1134" s="74">
        <f t="shared" si="239"/>
        <v>1570.2639999999999</v>
      </c>
      <c r="AG1134" s="75" t="str">
        <f t="shared" si="240"/>
        <v>12:00</v>
      </c>
      <c r="AH1134" s="74">
        <f t="shared" si="241"/>
        <v>36203.339000000007</v>
      </c>
      <c r="AI1134" s="73" t="str">
        <f t="shared" si="242"/>
        <v/>
      </c>
      <c r="AJ1134" s="73" t="str">
        <f t="shared" si="243"/>
        <v/>
      </c>
      <c r="AK1134" s="73" t="str">
        <f t="shared" si="244"/>
        <v/>
      </c>
      <c r="AL1134" s="72" t="str">
        <f t="shared" si="245"/>
        <v/>
      </c>
      <c r="AM1134" s="71" t="str">
        <f t="shared" si="246"/>
        <v/>
      </c>
    </row>
    <row r="1135" spans="2:39" ht="12.75" customHeight="1" thickBot="1">
      <c r="B1135" s="79">
        <v>45267</v>
      </c>
      <c r="C1135" s="78">
        <f>'2019 PSUI Customer Load'!C1135+'2019 PSUI Customer Gen'!C1135</f>
        <v>1323.9190000000001</v>
      </c>
      <c r="D1135" s="78">
        <f>'2019 PSUI Customer Load'!D1135+'2019 PSUI Customer Gen'!D1135</f>
        <v>1319.26</v>
      </c>
      <c r="E1135" s="78">
        <f>'2019 PSUI Customer Load'!E1135+'2019 PSUI Customer Gen'!E1135</f>
        <v>1302.855</v>
      </c>
      <c r="F1135" s="78">
        <f>'2019 PSUI Customer Load'!F1135+'2019 PSUI Customer Gen'!F1135</f>
        <v>1298.1120000000001</v>
      </c>
      <c r="G1135" s="78">
        <f>'2019 PSUI Customer Load'!G1135+'2019 PSUI Customer Gen'!G1135</f>
        <v>1318.6390000000001</v>
      </c>
      <c r="H1135" s="78">
        <f>'2019 PSUI Customer Load'!H1135+'2019 PSUI Customer Gen'!H1135</f>
        <v>1354.2140000000002</v>
      </c>
      <c r="I1135" s="78">
        <f>'2019 PSUI Customer Load'!I1135+'2019 PSUI Customer Gen'!I1135</f>
        <v>1387.5359999999998</v>
      </c>
      <c r="J1135" s="78">
        <f>'2019 PSUI Customer Load'!J1135+'2019 PSUI Customer Gen'!J1135</f>
        <v>1488.5429999999999</v>
      </c>
      <c r="K1135" s="78">
        <f>'2019 PSUI Customer Load'!K1135+'2019 PSUI Customer Gen'!K1135</f>
        <v>1478.1969999999999</v>
      </c>
      <c r="L1135" s="78">
        <f>'2019 PSUI Customer Load'!L1135+'2019 PSUI Customer Gen'!L1135</f>
        <v>1501.72</v>
      </c>
      <c r="M1135" s="78">
        <f>'2019 PSUI Customer Load'!M1135+'2019 PSUI Customer Gen'!M1135</f>
        <v>1504.7510000000002</v>
      </c>
      <c r="N1135" s="78">
        <f>'2019 PSUI Customer Load'!N1135+'2019 PSUI Customer Gen'!N1135</f>
        <v>1516.806</v>
      </c>
      <c r="O1135" s="78">
        <f>'2019 PSUI Customer Load'!O1135+'2019 PSUI Customer Gen'!O1135</f>
        <v>1454.7060000000001</v>
      </c>
      <c r="P1135" s="78">
        <f>'2019 PSUI Customer Load'!P1135+'2019 PSUI Customer Gen'!P1135</f>
        <v>1453.569</v>
      </c>
      <c r="Q1135" s="78">
        <f>'2019 PSUI Customer Load'!Q1135+'2019 PSUI Customer Gen'!Q1135</f>
        <v>1469.8069999999998</v>
      </c>
      <c r="R1135" s="78">
        <f>'2019 PSUI Customer Load'!R1135+'2019 PSUI Customer Gen'!R1135</f>
        <v>1472.8520000000001</v>
      </c>
      <c r="S1135" s="78">
        <f>'2019 PSUI Customer Load'!S1135+'2019 PSUI Customer Gen'!S1135</f>
        <v>1462.1490000000001</v>
      </c>
      <c r="T1135" s="78">
        <f>'2019 PSUI Customer Load'!T1135+'2019 PSUI Customer Gen'!T1135</f>
        <v>1433.1570000000002</v>
      </c>
      <c r="U1135" s="78">
        <f>'2019 PSUI Customer Load'!U1135+'2019 PSUI Customer Gen'!U1135</f>
        <v>1391.972</v>
      </c>
      <c r="V1135" s="78">
        <f>'2019 PSUI Customer Load'!V1135+'2019 PSUI Customer Gen'!V1135</f>
        <v>1373.883</v>
      </c>
      <c r="W1135" s="78">
        <f>'2019 PSUI Customer Load'!W1135+'2019 PSUI Customer Gen'!W1135</f>
        <v>1341.673</v>
      </c>
      <c r="X1135" s="78">
        <f>'2019 PSUI Customer Load'!X1135+'2019 PSUI Customer Gen'!X1135</f>
        <v>1314.3870000000002</v>
      </c>
      <c r="Y1135" s="78">
        <f>'2019 PSUI Customer Load'!Y1135+'2019 PSUI Customer Gen'!Y1135</f>
        <v>1329.8980000000001</v>
      </c>
      <c r="Z1135" s="78">
        <f>'2019 PSUI Customer Load'!Z1135+'2019 PSUI Customer Gen'!Z1135</f>
        <v>1300.1950000000002</v>
      </c>
      <c r="AA1135" s="86">
        <f t="shared" si="234"/>
        <v>1516.806</v>
      </c>
      <c r="AB1135" s="77">
        <f t="shared" si="235"/>
        <v>2023</v>
      </c>
      <c r="AC1135" s="76">
        <f t="shared" si="236"/>
        <v>12</v>
      </c>
      <c r="AD1135" s="76" t="str">
        <f t="shared" si="237"/>
        <v/>
      </c>
      <c r="AE1135" s="76" t="str">
        <f t="shared" si="238"/>
        <v/>
      </c>
      <c r="AF1135" s="74">
        <f t="shared" si="239"/>
        <v>1516.806</v>
      </c>
      <c r="AG1135" s="75" t="str">
        <f t="shared" si="240"/>
        <v>12:00</v>
      </c>
      <c r="AH1135" s="74">
        <f t="shared" si="241"/>
        <v>35109.606</v>
      </c>
      <c r="AI1135" s="73" t="str">
        <f t="shared" si="242"/>
        <v/>
      </c>
      <c r="AJ1135" s="73" t="str">
        <f t="shared" si="243"/>
        <v/>
      </c>
      <c r="AK1135" s="73" t="str">
        <f t="shared" si="244"/>
        <v/>
      </c>
      <c r="AL1135" s="72" t="str">
        <f t="shared" si="245"/>
        <v/>
      </c>
      <c r="AM1135" s="71" t="str">
        <f t="shared" si="246"/>
        <v/>
      </c>
    </row>
    <row r="1136" spans="2:39" ht="12.75" customHeight="1" thickBot="1">
      <c r="B1136" s="79">
        <v>45268</v>
      </c>
      <c r="C1136" s="78">
        <f>'2019 PSUI Customer Load'!C1136+'2019 PSUI Customer Gen'!C1136</f>
        <v>1308.825</v>
      </c>
      <c r="D1136" s="78">
        <f>'2019 PSUI Customer Load'!D1136+'2019 PSUI Customer Gen'!D1136</f>
        <v>1323.365</v>
      </c>
      <c r="E1136" s="78">
        <f>'2019 PSUI Customer Load'!E1136+'2019 PSUI Customer Gen'!E1136</f>
        <v>1320.902</v>
      </c>
      <c r="F1136" s="78">
        <f>'2019 PSUI Customer Load'!F1136+'2019 PSUI Customer Gen'!F1136</f>
        <v>1308.76</v>
      </c>
      <c r="G1136" s="78">
        <f>'2019 PSUI Customer Load'!G1136+'2019 PSUI Customer Gen'!G1136</f>
        <v>1317.1610000000001</v>
      </c>
      <c r="H1136" s="78">
        <f>'2019 PSUI Customer Load'!H1136+'2019 PSUI Customer Gen'!H1136</f>
        <v>1351.912</v>
      </c>
      <c r="I1136" s="78">
        <f>'2019 PSUI Customer Load'!I1136+'2019 PSUI Customer Gen'!I1136</f>
        <v>1401.806</v>
      </c>
      <c r="J1136" s="78">
        <f>'2019 PSUI Customer Load'!J1136+'2019 PSUI Customer Gen'!J1136</f>
        <v>1468.5440000000001</v>
      </c>
      <c r="K1136" s="78">
        <f>'2019 PSUI Customer Load'!K1136+'2019 PSUI Customer Gen'!K1136</f>
        <v>1438.905</v>
      </c>
      <c r="L1136" s="78">
        <f>'2019 PSUI Customer Load'!L1136+'2019 PSUI Customer Gen'!L1136</f>
        <v>1460.39</v>
      </c>
      <c r="M1136" s="78">
        <f>'2019 PSUI Customer Load'!M1136+'2019 PSUI Customer Gen'!M1136</f>
        <v>1477.6089999999999</v>
      </c>
      <c r="N1136" s="78">
        <f>'2019 PSUI Customer Load'!N1136+'2019 PSUI Customer Gen'!N1136</f>
        <v>1465.26</v>
      </c>
      <c r="O1136" s="78">
        <f>'2019 PSUI Customer Load'!O1136+'2019 PSUI Customer Gen'!O1136</f>
        <v>1399.2750000000001</v>
      </c>
      <c r="P1136" s="78">
        <f>'2019 PSUI Customer Load'!P1136+'2019 PSUI Customer Gen'!P1136</f>
        <v>1411.412</v>
      </c>
      <c r="Q1136" s="78">
        <f>'2019 PSUI Customer Load'!Q1136+'2019 PSUI Customer Gen'!Q1136</f>
        <v>1416.5120000000002</v>
      </c>
      <c r="R1136" s="78">
        <f>'2019 PSUI Customer Load'!R1136+'2019 PSUI Customer Gen'!R1136</f>
        <v>1411.6410000000001</v>
      </c>
      <c r="S1136" s="78">
        <f>'2019 PSUI Customer Load'!S1136+'2019 PSUI Customer Gen'!S1136</f>
        <v>1385.6009999999999</v>
      </c>
      <c r="T1136" s="78">
        <f>'2019 PSUI Customer Load'!T1136+'2019 PSUI Customer Gen'!T1136</f>
        <v>1339.5600000000002</v>
      </c>
      <c r="U1136" s="78">
        <f>'2019 PSUI Customer Load'!U1136+'2019 PSUI Customer Gen'!U1136</f>
        <v>1289.9169999999999</v>
      </c>
      <c r="V1136" s="78">
        <f>'2019 PSUI Customer Load'!V1136+'2019 PSUI Customer Gen'!V1136</f>
        <v>1296.0790000000002</v>
      </c>
      <c r="W1136" s="78">
        <f>'2019 PSUI Customer Load'!W1136+'2019 PSUI Customer Gen'!W1136</f>
        <v>1264.3599999999999</v>
      </c>
      <c r="X1136" s="78">
        <f>'2019 PSUI Customer Load'!X1136+'2019 PSUI Customer Gen'!X1136</f>
        <v>1265.681</v>
      </c>
      <c r="Y1136" s="78">
        <f>'2019 PSUI Customer Load'!Y1136+'2019 PSUI Customer Gen'!Y1136</f>
        <v>1209.537</v>
      </c>
      <c r="Z1136" s="78">
        <f>'2019 PSUI Customer Load'!Z1136+'2019 PSUI Customer Gen'!Z1136</f>
        <v>1205.9950000000001</v>
      </c>
      <c r="AA1136" s="86">
        <f t="shared" si="234"/>
        <v>1477.6089999999999</v>
      </c>
      <c r="AB1136" s="77">
        <f t="shared" si="235"/>
        <v>2023</v>
      </c>
      <c r="AC1136" s="76">
        <f t="shared" si="236"/>
        <v>12</v>
      </c>
      <c r="AD1136" s="76" t="str">
        <f t="shared" si="237"/>
        <v/>
      </c>
      <c r="AE1136" s="76" t="str">
        <f t="shared" si="238"/>
        <v/>
      </c>
      <c r="AF1136" s="74">
        <f t="shared" si="239"/>
        <v>1477.6089999999999</v>
      </c>
      <c r="AG1136" s="75" t="str">
        <f t="shared" si="240"/>
        <v>11:00</v>
      </c>
      <c r="AH1136" s="74">
        <f t="shared" si="241"/>
        <v>34016.618000000002</v>
      </c>
      <c r="AI1136" s="73" t="str">
        <f t="shared" si="242"/>
        <v/>
      </c>
      <c r="AJ1136" s="73" t="str">
        <f t="shared" si="243"/>
        <v/>
      </c>
      <c r="AK1136" s="73" t="str">
        <f t="shared" si="244"/>
        <v/>
      </c>
      <c r="AL1136" s="72" t="str">
        <f t="shared" si="245"/>
        <v/>
      </c>
      <c r="AM1136" s="71" t="str">
        <f t="shared" si="246"/>
        <v/>
      </c>
    </row>
    <row r="1137" spans="2:39" ht="12.75" customHeight="1" thickBot="1">
      <c r="B1137" s="79">
        <v>45269</v>
      </c>
      <c r="C1137" s="78">
        <f>'2019 PSUI Customer Load'!C1137+'2019 PSUI Customer Gen'!C1137</f>
        <v>1189.223</v>
      </c>
      <c r="D1137" s="78">
        <f>'2019 PSUI Customer Load'!D1137+'2019 PSUI Customer Gen'!D1137</f>
        <v>1194.729</v>
      </c>
      <c r="E1137" s="78">
        <f>'2019 PSUI Customer Load'!E1137+'2019 PSUI Customer Gen'!E1137</f>
        <v>1179.53</v>
      </c>
      <c r="F1137" s="78">
        <f>'2019 PSUI Customer Load'!F1137+'2019 PSUI Customer Gen'!F1137</f>
        <v>1184.4380000000001</v>
      </c>
      <c r="G1137" s="78">
        <f>'2019 PSUI Customer Load'!G1137+'2019 PSUI Customer Gen'!G1137</f>
        <v>1176.422</v>
      </c>
      <c r="H1137" s="78">
        <f>'2019 PSUI Customer Load'!H1137+'2019 PSUI Customer Gen'!H1137</f>
        <v>1192.0039999999999</v>
      </c>
      <c r="I1137" s="78">
        <f>'2019 PSUI Customer Load'!I1137+'2019 PSUI Customer Gen'!I1137</f>
        <v>1205.271</v>
      </c>
      <c r="J1137" s="78">
        <f>'2019 PSUI Customer Load'!J1137+'2019 PSUI Customer Gen'!J1137</f>
        <v>1280.4749999999999</v>
      </c>
      <c r="K1137" s="78">
        <f>'2019 PSUI Customer Load'!K1137+'2019 PSUI Customer Gen'!K1137</f>
        <v>1274.2810000000002</v>
      </c>
      <c r="L1137" s="78">
        <f>'2019 PSUI Customer Load'!L1137+'2019 PSUI Customer Gen'!L1137</f>
        <v>1277.723</v>
      </c>
      <c r="M1137" s="78">
        <f>'2019 PSUI Customer Load'!M1137+'2019 PSUI Customer Gen'!M1137</f>
        <v>1305.355</v>
      </c>
      <c r="N1137" s="78">
        <f>'2019 PSUI Customer Load'!N1137+'2019 PSUI Customer Gen'!N1137</f>
        <v>1303.078</v>
      </c>
      <c r="O1137" s="78">
        <f>'2019 PSUI Customer Load'!O1137+'2019 PSUI Customer Gen'!O1137</f>
        <v>1276.4000000000001</v>
      </c>
      <c r="P1137" s="78">
        <f>'2019 PSUI Customer Load'!P1137+'2019 PSUI Customer Gen'!P1137</f>
        <v>1272.423</v>
      </c>
      <c r="Q1137" s="78">
        <f>'2019 PSUI Customer Load'!Q1137+'2019 PSUI Customer Gen'!Q1137</f>
        <v>1263.4670000000001</v>
      </c>
      <c r="R1137" s="78">
        <f>'2019 PSUI Customer Load'!R1137+'2019 PSUI Customer Gen'!R1137</f>
        <v>1279.3799999999999</v>
      </c>
      <c r="S1137" s="78">
        <f>'2019 PSUI Customer Load'!S1137+'2019 PSUI Customer Gen'!S1137</f>
        <v>1250.4859999999999</v>
      </c>
      <c r="T1137" s="78">
        <f>'2019 PSUI Customer Load'!T1137+'2019 PSUI Customer Gen'!T1137</f>
        <v>1219.3130000000001</v>
      </c>
      <c r="U1137" s="78">
        <f>'2019 PSUI Customer Load'!U1137+'2019 PSUI Customer Gen'!U1137</f>
        <v>1221.5849999999998</v>
      </c>
      <c r="V1137" s="78">
        <f>'2019 PSUI Customer Load'!V1137+'2019 PSUI Customer Gen'!V1137</f>
        <v>1212.5309999999999</v>
      </c>
      <c r="W1137" s="78">
        <f>'2019 PSUI Customer Load'!W1137+'2019 PSUI Customer Gen'!W1137</f>
        <v>1205.0340000000001</v>
      </c>
      <c r="X1137" s="78">
        <f>'2019 PSUI Customer Load'!X1137+'2019 PSUI Customer Gen'!X1137</f>
        <v>1199.309</v>
      </c>
      <c r="Y1137" s="78">
        <f>'2019 PSUI Customer Load'!Y1137+'2019 PSUI Customer Gen'!Y1137</f>
        <v>1190.3869999999999</v>
      </c>
      <c r="Z1137" s="78">
        <f>'2019 PSUI Customer Load'!Z1137+'2019 PSUI Customer Gen'!Z1137</f>
        <v>1172.633</v>
      </c>
      <c r="AA1137" s="86">
        <f t="shared" si="234"/>
        <v>1305.355</v>
      </c>
      <c r="AB1137" s="77">
        <f t="shared" si="235"/>
        <v>2023</v>
      </c>
      <c r="AC1137" s="76">
        <f t="shared" si="236"/>
        <v>12</v>
      </c>
      <c r="AD1137" s="76" t="str">
        <f t="shared" si="237"/>
        <v/>
      </c>
      <c r="AE1137" s="76" t="str">
        <f t="shared" si="238"/>
        <v/>
      </c>
      <c r="AF1137" s="74">
        <f t="shared" si="239"/>
        <v>1305.355</v>
      </c>
      <c r="AG1137" s="75" t="str">
        <f t="shared" si="240"/>
        <v>11:00</v>
      </c>
      <c r="AH1137" s="74">
        <f t="shared" si="241"/>
        <v>30830.831999999999</v>
      </c>
      <c r="AI1137" s="73" t="str">
        <f t="shared" si="242"/>
        <v/>
      </c>
      <c r="AJ1137" s="73" t="str">
        <f t="shared" si="243"/>
        <v/>
      </c>
      <c r="AK1137" s="73" t="str">
        <f t="shared" si="244"/>
        <v/>
      </c>
      <c r="AL1137" s="72" t="str">
        <f t="shared" si="245"/>
        <v/>
      </c>
      <c r="AM1137" s="71" t="str">
        <f t="shared" si="246"/>
        <v/>
      </c>
    </row>
    <row r="1138" spans="2:39" ht="12.75" customHeight="1" thickBot="1">
      <c r="B1138" s="79">
        <v>45270</v>
      </c>
      <c r="C1138" s="78">
        <f>'2019 PSUI Customer Load'!C1138+'2019 PSUI Customer Gen'!C1138</f>
        <v>1169.539</v>
      </c>
      <c r="D1138" s="78">
        <f>'2019 PSUI Customer Load'!D1138+'2019 PSUI Customer Gen'!D1138</f>
        <v>1159.7849999999999</v>
      </c>
      <c r="E1138" s="78">
        <f>'2019 PSUI Customer Load'!E1138+'2019 PSUI Customer Gen'!E1138</f>
        <v>1164.7149999999999</v>
      </c>
      <c r="F1138" s="78">
        <f>'2019 PSUI Customer Load'!F1138+'2019 PSUI Customer Gen'!F1138</f>
        <v>1159.4479999999999</v>
      </c>
      <c r="G1138" s="78">
        <f>'2019 PSUI Customer Load'!G1138+'2019 PSUI Customer Gen'!G1138</f>
        <v>1195.1699999999998</v>
      </c>
      <c r="H1138" s="78">
        <f>'2019 PSUI Customer Load'!H1138+'2019 PSUI Customer Gen'!H1138</f>
        <v>1192.0329999999999</v>
      </c>
      <c r="I1138" s="78">
        <f>'2019 PSUI Customer Load'!I1138+'2019 PSUI Customer Gen'!I1138</f>
        <v>1236.9789999999998</v>
      </c>
      <c r="J1138" s="78">
        <f>'2019 PSUI Customer Load'!J1138+'2019 PSUI Customer Gen'!J1138</f>
        <v>1324.5039999999999</v>
      </c>
      <c r="K1138" s="78">
        <f>'2019 PSUI Customer Load'!K1138+'2019 PSUI Customer Gen'!K1138</f>
        <v>1306.6079999999999</v>
      </c>
      <c r="L1138" s="78">
        <f>'2019 PSUI Customer Load'!L1138+'2019 PSUI Customer Gen'!L1138</f>
        <v>1316.627</v>
      </c>
      <c r="M1138" s="78">
        <f>'2019 PSUI Customer Load'!M1138+'2019 PSUI Customer Gen'!M1138</f>
        <v>1331.8019999999999</v>
      </c>
      <c r="N1138" s="78">
        <f>'2019 PSUI Customer Load'!N1138+'2019 PSUI Customer Gen'!N1138</f>
        <v>1330.4480000000001</v>
      </c>
      <c r="O1138" s="78">
        <f>'2019 PSUI Customer Load'!O1138+'2019 PSUI Customer Gen'!O1138</f>
        <v>1304.883</v>
      </c>
      <c r="P1138" s="78">
        <f>'2019 PSUI Customer Load'!P1138+'2019 PSUI Customer Gen'!P1138</f>
        <v>1312.8870000000002</v>
      </c>
      <c r="Q1138" s="78">
        <f>'2019 PSUI Customer Load'!Q1138+'2019 PSUI Customer Gen'!Q1138</f>
        <v>1311.249</v>
      </c>
      <c r="R1138" s="78">
        <f>'2019 PSUI Customer Load'!R1138+'2019 PSUI Customer Gen'!R1138</f>
        <v>1285.3329999999999</v>
      </c>
      <c r="S1138" s="78">
        <f>'2019 PSUI Customer Load'!S1138+'2019 PSUI Customer Gen'!S1138</f>
        <v>1226.2860000000001</v>
      </c>
      <c r="T1138" s="78">
        <f>'2019 PSUI Customer Load'!T1138+'2019 PSUI Customer Gen'!T1138</f>
        <v>1376.3020000000001</v>
      </c>
      <c r="U1138" s="78">
        <f>'2019 PSUI Customer Load'!U1138+'2019 PSUI Customer Gen'!U1138</f>
        <v>1294.9589999999998</v>
      </c>
      <c r="V1138" s="78">
        <f>'2019 PSUI Customer Load'!V1138+'2019 PSUI Customer Gen'!V1138</f>
        <v>1223.97</v>
      </c>
      <c r="W1138" s="78">
        <f>'2019 PSUI Customer Load'!W1138+'2019 PSUI Customer Gen'!W1138</f>
        <v>1346.3429999999998</v>
      </c>
      <c r="X1138" s="78">
        <f>'2019 PSUI Customer Load'!X1138+'2019 PSUI Customer Gen'!X1138</f>
        <v>1296.5509999999999</v>
      </c>
      <c r="Y1138" s="78">
        <f>'2019 PSUI Customer Load'!Y1138+'2019 PSUI Customer Gen'!Y1138</f>
        <v>1275.0900000000001</v>
      </c>
      <c r="Z1138" s="78">
        <f>'2019 PSUI Customer Load'!Z1138+'2019 PSUI Customer Gen'!Z1138</f>
        <v>1309.3040000000001</v>
      </c>
      <c r="AA1138" s="86">
        <f t="shared" si="234"/>
        <v>1376.3020000000001</v>
      </c>
      <c r="AB1138" s="77">
        <f t="shared" si="235"/>
        <v>2023</v>
      </c>
      <c r="AC1138" s="76">
        <f t="shared" si="236"/>
        <v>12</v>
      </c>
      <c r="AD1138" s="76" t="str">
        <f t="shared" si="237"/>
        <v/>
      </c>
      <c r="AE1138" s="76" t="str">
        <f t="shared" si="238"/>
        <v/>
      </c>
      <c r="AF1138" s="74">
        <f t="shared" si="239"/>
        <v>1376.3020000000001</v>
      </c>
      <c r="AG1138" s="75" t="str">
        <f t="shared" si="240"/>
        <v>18:00</v>
      </c>
      <c r="AH1138" s="74">
        <f t="shared" si="241"/>
        <v>31827.116999999998</v>
      </c>
      <c r="AI1138" s="73" t="str">
        <f t="shared" si="242"/>
        <v/>
      </c>
      <c r="AJ1138" s="73" t="str">
        <f t="shared" si="243"/>
        <v/>
      </c>
      <c r="AK1138" s="73" t="str">
        <f t="shared" si="244"/>
        <v/>
      </c>
      <c r="AL1138" s="72" t="str">
        <f t="shared" si="245"/>
        <v/>
      </c>
      <c r="AM1138" s="71" t="str">
        <f t="shared" si="246"/>
        <v/>
      </c>
    </row>
    <row r="1139" spans="2:39" ht="12.75" customHeight="1" thickBot="1">
      <c r="B1139" s="79">
        <v>45271</v>
      </c>
      <c r="C1139" s="78">
        <f>'2019 PSUI Customer Load'!C1139+'2019 PSUI Customer Gen'!C1139</f>
        <v>1197.432</v>
      </c>
      <c r="D1139" s="78">
        <f>'2019 PSUI Customer Load'!D1139+'2019 PSUI Customer Gen'!D1139</f>
        <v>1266.3</v>
      </c>
      <c r="E1139" s="78">
        <f>'2019 PSUI Customer Load'!E1139+'2019 PSUI Customer Gen'!E1139</f>
        <v>1243.69</v>
      </c>
      <c r="F1139" s="78">
        <f>'2019 PSUI Customer Load'!F1139+'2019 PSUI Customer Gen'!F1139</f>
        <v>1265.53</v>
      </c>
      <c r="G1139" s="78">
        <f>'2019 PSUI Customer Load'!G1139+'2019 PSUI Customer Gen'!G1139</f>
        <v>1265.1099999999999</v>
      </c>
      <c r="H1139" s="78">
        <f>'2019 PSUI Customer Load'!H1139+'2019 PSUI Customer Gen'!H1139</f>
        <v>1313.27</v>
      </c>
      <c r="I1139" s="78">
        <f>'2019 PSUI Customer Load'!I1139+'2019 PSUI Customer Gen'!I1139</f>
        <v>1366.58</v>
      </c>
      <c r="J1139" s="78">
        <f>'2019 PSUI Customer Load'!J1139+'2019 PSUI Customer Gen'!J1139</f>
        <v>1445.57</v>
      </c>
      <c r="K1139" s="78">
        <f>'2019 PSUI Customer Load'!K1139+'2019 PSUI Customer Gen'!K1139</f>
        <v>1450.75</v>
      </c>
      <c r="L1139" s="78">
        <f>'2019 PSUI Customer Load'!L1139+'2019 PSUI Customer Gen'!L1139</f>
        <v>1446.06</v>
      </c>
      <c r="M1139" s="78">
        <f>'2019 PSUI Customer Load'!M1139+'2019 PSUI Customer Gen'!M1139</f>
        <v>1468.74</v>
      </c>
      <c r="N1139" s="78">
        <f>'2019 PSUI Customer Load'!N1139+'2019 PSUI Customer Gen'!N1139</f>
        <v>1494.71</v>
      </c>
      <c r="O1139" s="78">
        <f>'2019 PSUI Customer Load'!O1139+'2019 PSUI Customer Gen'!O1139</f>
        <v>1463.4690000000001</v>
      </c>
      <c r="P1139" s="78">
        <f>'2019 PSUI Customer Load'!P1139+'2019 PSUI Customer Gen'!P1139</f>
        <v>1464.4</v>
      </c>
      <c r="Q1139" s="78">
        <f>'2019 PSUI Customer Load'!Q1139+'2019 PSUI Customer Gen'!Q1139</f>
        <v>1441.44</v>
      </c>
      <c r="R1139" s="78">
        <f>'2019 PSUI Customer Load'!R1139+'2019 PSUI Customer Gen'!R1139</f>
        <v>1443.47</v>
      </c>
      <c r="S1139" s="78">
        <f>'2019 PSUI Customer Load'!S1139+'2019 PSUI Customer Gen'!S1139</f>
        <v>1446.1</v>
      </c>
      <c r="T1139" s="78">
        <f>'2019 PSUI Customer Load'!T1139+'2019 PSUI Customer Gen'!T1139</f>
        <v>1371.9</v>
      </c>
      <c r="U1139" s="78">
        <f>'2019 PSUI Customer Load'!U1139+'2019 PSUI Customer Gen'!U1139</f>
        <v>1327.17</v>
      </c>
      <c r="V1139" s="78">
        <f>'2019 PSUI Customer Load'!V1139+'2019 PSUI Customer Gen'!V1139</f>
        <v>1327.59</v>
      </c>
      <c r="W1139" s="78">
        <f>'2019 PSUI Customer Load'!W1139+'2019 PSUI Customer Gen'!W1139</f>
        <v>1307.01</v>
      </c>
      <c r="X1139" s="78">
        <f>'2019 PSUI Customer Load'!X1139+'2019 PSUI Customer Gen'!X1139</f>
        <v>1310.6500000000001</v>
      </c>
      <c r="Y1139" s="78">
        <f>'2019 PSUI Customer Load'!Y1139+'2019 PSUI Customer Gen'!Y1139</f>
        <v>1304.07</v>
      </c>
      <c r="Z1139" s="78">
        <f>'2019 PSUI Customer Load'!Z1139+'2019 PSUI Customer Gen'!Z1139</f>
        <v>1276.0999999999999</v>
      </c>
      <c r="AA1139" s="86">
        <f t="shared" si="234"/>
        <v>1494.71</v>
      </c>
      <c r="AB1139" s="77">
        <f t="shared" si="235"/>
        <v>2023</v>
      </c>
      <c r="AC1139" s="76">
        <f t="shared" si="236"/>
        <v>12</v>
      </c>
      <c r="AD1139" s="76" t="str">
        <f t="shared" si="237"/>
        <v/>
      </c>
      <c r="AE1139" s="76" t="str">
        <f t="shared" si="238"/>
        <v/>
      </c>
      <c r="AF1139" s="74">
        <f t="shared" si="239"/>
        <v>1494.71</v>
      </c>
      <c r="AG1139" s="75" t="str">
        <f t="shared" si="240"/>
        <v>12:00</v>
      </c>
      <c r="AH1139" s="74">
        <f t="shared" si="241"/>
        <v>34201.820999999996</v>
      </c>
      <c r="AI1139" s="73" t="str">
        <f t="shared" si="242"/>
        <v/>
      </c>
      <c r="AJ1139" s="73" t="str">
        <f t="shared" si="243"/>
        <v/>
      </c>
      <c r="AK1139" s="73" t="str">
        <f t="shared" si="244"/>
        <v/>
      </c>
      <c r="AL1139" s="72" t="str">
        <f t="shared" si="245"/>
        <v/>
      </c>
      <c r="AM1139" s="71" t="str">
        <f t="shared" si="246"/>
        <v/>
      </c>
    </row>
    <row r="1140" spans="2:39" ht="12.75" customHeight="1" thickBot="1">
      <c r="B1140" s="79">
        <v>45272</v>
      </c>
      <c r="C1140" s="78">
        <f>'2019 PSUI Customer Load'!C1140+'2019 PSUI Customer Gen'!C1140</f>
        <v>1272.92</v>
      </c>
      <c r="D1140" s="78">
        <f>'2019 PSUI Customer Load'!D1140+'2019 PSUI Customer Gen'!D1140</f>
        <v>1292.55</v>
      </c>
      <c r="E1140" s="78">
        <f>'2019 PSUI Customer Load'!E1140+'2019 PSUI Customer Gen'!E1140</f>
        <v>1298.05</v>
      </c>
      <c r="F1140" s="78">
        <f>'2019 PSUI Customer Load'!F1140+'2019 PSUI Customer Gen'!F1140</f>
        <v>1306.03</v>
      </c>
      <c r="G1140" s="78">
        <f>'2019 PSUI Customer Load'!G1140+'2019 PSUI Customer Gen'!G1140</f>
        <v>1323.07</v>
      </c>
      <c r="H1140" s="78">
        <f>'2019 PSUI Customer Load'!H1140+'2019 PSUI Customer Gen'!H1140</f>
        <v>1331.12</v>
      </c>
      <c r="I1140" s="78">
        <f>'2019 PSUI Customer Load'!I1140+'2019 PSUI Customer Gen'!I1140</f>
        <v>1366.86</v>
      </c>
      <c r="J1140" s="78">
        <f>'2019 PSUI Customer Load'!J1140+'2019 PSUI Customer Gen'!J1140</f>
        <v>1428.91</v>
      </c>
      <c r="K1140" s="78">
        <f>'2019 PSUI Customer Load'!K1140+'2019 PSUI Customer Gen'!K1140</f>
        <v>1451.98</v>
      </c>
      <c r="L1140" s="78">
        <f>'2019 PSUI Customer Load'!L1140+'2019 PSUI Customer Gen'!L1140</f>
        <v>1440.6</v>
      </c>
      <c r="M1140" s="78">
        <f>'2019 PSUI Customer Load'!M1140+'2019 PSUI Customer Gen'!M1140</f>
        <v>1458.49</v>
      </c>
      <c r="N1140" s="78">
        <f>'2019 PSUI Customer Load'!N1140+'2019 PSUI Customer Gen'!N1140</f>
        <v>1465.14</v>
      </c>
      <c r="O1140" s="78">
        <f>'2019 PSUI Customer Load'!O1140+'2019 PSUI Customer Gen'!O1140</f>
        <v>1532.0149999999999</v>
      </c>
      <c r="P1140" s="78">
        <f>'2019 PSUI Customer Load'!P1140+'2019 PSUI Customer Gen'!P1140</f>
        <v>1441.279</v>
      </c>
      <c r="Q1140" s="78">
        <f>'2019 PSUI Customer Load'!Q1140+'2019 PSUI Customer Gen'!Q1140</f>
        <v>1348.7670000000001</v>
      </c>
      <c r="R1140" s="78">
        <f>'2019 PSUI Customer Load'!R1140+'2019 PSUI Customer Gen'!R1140</f>
        <v>1411.1</v>
      </c>
      <c r="S1140" s="78">
        <f>'2019 PSUI Customer Load'!S1140+'2019 PSUI Customer Gen'!S1140</f>
        <v>1378.09</v>
      </c>
      <c r="T1140" s="78">
        <f>'2019 PSUI Customer Load'!T1140+'2019 PSUI Customer Gen'!T1140</f>
        <v>1362.69</v>
      </c>
      <c r="U1140" s="78">
        <f>'2019 PSUI Customer Load'!U1140+'2019 PSUI Customer Gen'!U1140</f>
        <v>1323.56</v>
      </c>
      <c r="V1140" s="78">
        <f>'2019 PSUI Customer Load'!V1140+'2019 PSUI Customer Gen'!V1140</f>
        <v>1306.27</v>
      </c>
      <c r="W1140" s="78">
        <f>'2019 PSUI Customer Load'!W1140+'2019 PSUI Customer Gen'!W1140</f>
        <v>1300.04</v>
      </c>
      <c r="X1140" s="78">
        <f>'2019 PSUI Customer Load'!X1140+'2019 PSUI Customer Gen'!X1140</f>
        <v>1283.52</v>
      </c>
      <c r="Y1140" s="78">
        <f>'2019 PSUI Customer Load'!Y1140+'2019 PSUI Customer Gen'!Y1140</f>
        <v>1305.1500000000001</v>
      </c>
      <c r="Z1140" s="78">
        <f>'2019 PSUI Customer Load'!Z1140+'2019 PSUI Customer Gen'!Z1140</f>
        <v>1270.8499999999999</v>
      </c>
      <c r="AA1140" s="86">
        <f t="shared" si="234"/>
        <v>1532.0149999999999</v>
      </c>
      <c r="AB1140" s="77">
        <f t="shared" si="235"/>
        <v>2023</v>
      </c>
      <c r="AC1140" s="76">
        <f t="shared" si="236"/>
        <v>12</v>
      </c>
      <c r="AD1140" s="76" t="str">
        <f t="shared" si="237"/>
        <v/>
      </c>
      <c r="AE1140" s="76" t="str">
        <f t="shared" si="238"/>
        <v/>
      </c>
      <c r="AF1140" s="74">
        <f t="shared" si="239"/>
        <v>1532.0149999999999</v>
      </c>
      <c r="AG1140" s="75" t="str">
        <f t="shared" si="240"/>
        <v>13:00</v>
      </c>
      <c r="AH1140" s="74">
        <f t="shared" si="241"/>
        <v>34231.065999999999</v>
      </c>
      <c r="AI1140" s="73" t="str">
        <f t="shared" si="242"/>
        <v/>
      </c>
      <c r="AJ1140" s="73" t="str">
        <f t="shared" si="243"/>
        <v/>
      </c>
      <c r="AK1140" s="73" t="str">
        <f t="shared" si="244"/>
        <v/>
      </c>
      <c r="AL1140" s="72" t="str">
        <f t="shared" si="245"/>
        <v/>
      </c>
      <c r="AM1140" s="71" t="str">
        <f t="shared" si="246"/>
        <v/>
      </c>
    </row>
    <row r="1141" spans="2:39" ht="12.75" customHeight="1" thickBot="1">
      <c r="B1141" s="79">
        <v>45273</v>
      </c>
      <c r="C1141" s="78">
        <f>'2019 PSUI Customer Load'!C1141+'2019 PSUI Customer Gen'!C1141</f>
        <v>1274</v>
      </c>
      <c r="D1141" s="78">
        <f>'2019 PSUI Customer Load'!D1141+'2019 PSUI Customer Gen'!D1141</f>
        <v>1290.73</v>
      </c>
      <c r="E1141" s="78">
        <f>'2019 PSUI Customer Load'!E1141+'2019 PSUI Customer Gen'!E1141</f>
        <v>1274.18</v>
      </c>
      <c r="F1141" s="78">
        <f>'2019 PSUI Customer Load'!F1141+'2019 PSUI Customer Gen'!F1141</f>
        <v>1278.3800000000001</v>
      </c>
      <c r="G1141" s="78">
        <f>'2019 PSUI Customer Load'!G1141+'2019 PSUI Customer Gen'!G1141</f>
        <v>1290.52</v>
      </c>
      <c r="H1141" s="78">
        <f>'2019 PSUI Customer Load'!H1141+'2019 PSUI Customer Gen'!H1141</f>
        <v>1294.69</v>
      </c>
      <c r="I1141" s="78">
        <f>'2019 PSUI Customer Load'!I1141+'2019 PSUI Customer Gen'!I1141</f>
        <v>1363.25</v>
      </c>
      <c r="J1141" s="78">
        <f>'2019 PSUI Customer Load'!J1141+'2019 PSUI Customer Gen'!J1141</f>
        <v>1458.49</v>
      </c>
      <c r="K1141" s="78">
        <f>'2019 PSUI Customer Load'!K1141+'2019 PSUI Customer Gen'!K1141</f>
        <v>1483.65</v>
      </c>
      <c r="L1141" s="78">
        <f>'2019 PSUI Customer Load'!L1141+'2019 PSUI Customer Gen'!L1141</f>
        <v>1489.6</v>
      </c>
      <c r="M1141" s="78">
        <f>'2019 PSUI Customer Load'!M1141+'2019 PSUI Customer Gen'!M1141</f>
        <v>1477.25</v>
      </c>
      <c r="N1141" s="78">
        <f>'2019 PSUI Customer Load'!N1141+'2019 PSUI Customer Gen'!N1141</f>
        <v>1486.14</v>
      </c>
      <c r="O1141" s="78">
        <f>'2019 PSUI Customer Load'!O1141+'2019 PSUI Customer Gen'!O1141</f>
        <v>1450.1389999999999</v>
      </c>
      <c r="P1141" s="78">
        <f>'2019 PSUI Customer Load'!P1141+'2019 PSUI Customer Gen'!P1141</f>
        <v>1433.92</v>
      </c>
      <c r="Q1141" s="78">
        <f>'2019 PSUI Customer Load'!Q1141+'2019 PSUI Customer Gen'!Q1141</f>
        <v>1449.07</v>
      </c>
      <c r="R1141" s="78">
        <f>'2019 PSUI Customer Load'!R1141+'2019 PSUI Customer Gen'!R1141</f>
        <v>1485.75</v>
      </c>
      <c r="S1141" s="78">
        <f>'2019 PSUI Customer Load'!S1141+'2019 PSUI Customer Gen'!S1141</f>
        <v>1439.17</v>
      </c>
      <c r="T1141" s="78">
        <f>'2019 PSUI Customer Load'!T1141+'2019 PSUI Customer Gen'!T1141</f>
        <v>1452.64</v>
      </c>
      <c r="U1141" s="78">
        <f>'2019 PSUI Customer Load'!U1141+'2019 PSUI Customer Gen'!U1141</f>
        <v>1404.94</v>
      </c>
      <c r="V1141" s="78">
        <f>'2019 PSUI Customer Load'!V1141+'2019 PSUI Customer Gen'!V1141</f>
        <v>1395.07</v>
      </c>
      <c r="W1141" s="78">
        <f>'2019 PSUI Customer Load'!W1141+'2019 PSUI Customer Gen'!W1141</f>
        <v>1368.75</v>
      </c>
      <c r="X1141" s="78">
        <f>'2019 PSUI Customer Load'!X1141+'2019 PSUI Customer Gen'!X1141</f>
        <v>1372.35</v>
      </c>
      <c r="Y1141" s="78">
        <f>'2019 PSUI Customer Load'!Y1141+'2019 PSUI Customer Gen'!Y1141</f>
        <v>1361.29</v>
      </c>
      <c r="Z1141" s="78">
        <f>'2019 PSUI Customer Load'!Z1141+'2019 PSUI Customer Gen'!Z1141</f>
        <v>1377.29</v>
      </c>
      <c r="AA1141" s="86">
        <f t="shared" si="234"/>
        <v>1489.6</v>
      </c>
      <c r="AB1141" s="77">
        <f t="shared" si="235"/>
        <v>2023</v>
      </c>
      <c r="AC1141" s="76">
        <f t="shared" si="236"/>
        <v>12</v>
      </c>
      <c r="AD1141" s="76" t="str">
        <f t="shared" si="237"/>
        <v/>
      </c>
      <c r="AE1141" s="76" t="str">
        <f t="shared" si="238"/>
        <v/>
      </c>
      <c r="AF1141" s="74">
        <f t="shared" si="239"/>
        <v>1489.6</v>
      </c>
      <c r="AG1141" s="75" t="str">
        <f t="shared" si="240"/>
        <v>10:00</v>
      </c>
      <c r="AH1141" s="74">
        <f t="shared" si="241"/>
        <v>34940.858999999989</v>
      </c>
      <c r="AI1141" s="73" t="str">
        <f t="shared" si="242"/>
        <v/>
      </c>
      <c r="AJ1141" s="73" t="str">
        <f t="shared" si="243"/>
        <v/>
      </c>
      <c r="AK1141" s="73" t="str">
        <f t="shared" si="244"/>
        <v/>
      </c>
      <c r="AL1141" s="72" t="str">
        <f t="shared" si="245"/>
        <v/>
      </c>
      <c r="AM1141" s="71" t="str">
        <f t="shared" si="246"/>
        <v/>
      </c>
    </row>
    <row r="1142" spans="2:39" ht="12.75" customHeight="1" thickBot="1">
      <c r="B1142" s="79">
        <v>45274</v>
      </c>
      <c r="C1142" s="78">
        <f>'2019 PSUI Customer Load'!C1142+'2019 PSUI Customer Gen'!C1142</f>
        <v>1358.42</v>
      </c>
      <c r="D1142" s="78">
        <f>'2019 PSUI Customer Load'!D1142+'2019 PSUI Customer Gen'!D1142</f>
        <v>1358.7</v>
      </c>
      <c r="E1142" s="78">
        <f>'2019 PSUI Customer Load'!E1142+'2019 PSUI Customer Gen'!E1142</f>
        <v>1357.68</v>
      </c>
      <c r="F1142" s="78">
        <f>'2019 PSUI Customer Load'!F1142+'2019 PSUI Customer Gen'!F1142</f>
        <v>1350.86</v>
      </c>
      <c r="G1142" s="78">
        <f>'2019 PSUI Customer Load'!G1142+'2019 PSUI Customer Gen'!G1142</f>
        <v>1360.7</v>
      </c>
      <c r="H1142" s="78">
        <f>'2019 PSUI Customer Load'!H1142+'2019 PSUI Customer Gen'!H1142</f>
        <v>1382.89</v>
      </c>
      <c r="I1142" s="78">
        <f>'2019 PSUI Customer Load'!I1142+'2019 PSUI Customer Gen'!I1142</f>
        <v>1449.46</v>
      </c>
      <c r="J1142" s="78">
        <f>'2019 PSUI Customer Load'!J1142+'2019 PSUI Customer Gen'!J1142</f>
        <v>1524.32</v>
      </c>
      <c r="K1142" s="78">
        <f>'2019 PSUI Customer Load'!K1142+'2019 PSUI Customer Gen'!K1142</f>
        <v>1479.77</v>
      </c>
      <c r="L1142" s="78">
        <f>'2019 PSUI Customer Load'!L1142+'2019 PSUI Customer Gen'!L1142</f>
        <v>1464.96</v>
      </c>
      <c r="M1142" s="78">
        <f>'2019 PSUI Customer Load'!M1142+'2019 PSUI Customer Gen'!M1142</f>
        <v>1535.9</v>
      </c>
      <c r="N1142" s="78">
        <f>'2019 PSUI Customer Load'!N1142+'2019 PSUI Customer Gen'!N1142</f>
        <v>1552.78</v>
      </c>
      <c r="O1142" s="78">
        <f>'2019 PSUI Customer Load'!O1142+'2019 PSUI Customer Gen'!O1142</f>
        <v>1509.24</v>
      </c>
      <c r="P1142" s="78">
        <f>'2019 PSUI Customer Load'!P1142+'2019 PSUI Customer Gen'!P1142</f>
        <v>1536.413</v>
      </c>
      <c r="Q1142" s="78">
        <f>'2019 PSUI Customer Load'!Q1142+'2019 PSUI Customer Gen'!Q1142</f>
        <v>1478.518</v>
      </c>
      <c r="R1142" s="78">
        <f>'2019 PSUI Customer Load'!R1142+'2019 PSUI Customer Gen'!R1142</f>
        <v>1471.703</v>
      </c>
      <c r="S1142" s="78">
        <f>'2019 PSUI Customer Load'!S1142+'2019 PSUI Customer Gen'!S1142</f>
        <v>1430.3489999999999</v>
      </c>
      <c r="T1142" s="78">
        <f>'2019 PSUI Customer Load'!T1142+'2019 PSUI Customer Gen'!T1142</f>
        <v>1311.4389999999999</v>
      </c>
      <c r="U1142" s="78">
        <f>'2019 PSUI Customer Load'!U1142+'2019 PSUI Customer Gen'!U1142</f>
        <v>1353.35</v>
      </c>
      <c r="V1142" s="78">
        <f>'2019 PSUI Customer Load'!V1142+'2019 PSUI Customer Gen'!V1142</f>
        <v>1327.27</v>
      </c>
      <c r="W1142" s="78">
        <f>'2019 PSUI Customer Load'!W1142+'2019 PSUI Customer Gen'!W1142</f>
        <v>1228.43</v>
      </c>
      <c r="X1142" s="78">
        <f>'2019 PSUI Customer Load'!X1142+'2019 PSUI Customer Gen'!X1142</f>
        <v>1219.1600000000001</v>
      </c>
      <c r="Y1142" s="78">
        <f>'2019 PSUI Customer Load'!Y1142+'2019 PSUI Customer Gen'!Y1142</f>
        <v>1206.03</v>
      </c>
      <c r="Z1142" s="78">
        <f>'2019 PSUI Customer Load'!Z1142+'2019 PSUI Customer Gen'!Z1142</f>
        <v>1191.75</v>
      </c>
      <c r="AA1142" s="86">
        <f t="shared" si="234"/>
        <v>1552.78</v>
      </c>
      <c r="AB1142" s="77">
        <f t="shared" si="235"/>
        <v>2023</v>
      </c>
      <c r="AC1142" s="76">
        <f t="shared" si="236"/>
        <v>12</v>
      </c>
      <c r="AD1142" s="76" t="str">
        <f t="shared" si="237"/>
        <v/>
      </c>
      <c r="AE1142" s="76" t="str">
        <f t="shared" si="238"/>
        <v/>
      </c>
      <c r="AF1142" s="74">
        <f t="shared" si="239"/>
        <v>1552.78</v>
      </c>
      <c r="AG1142" s="75" t="str">
        <f t="shared" si="240"/>
        <v>12:00</v>
      </c>
      <c r="AH1142" s="74">
        <f t="shared" si="241"/>
        <v>34992.871999999996</v>
      </c>
      <c r="AI1142" s="73" t="str">
        <f t="shared" si="242"/>
        <v/>
      </c>
      <c r="AJ1142" s="73" t="str">
        <f t="shared" si="243"/>
        <v/>
      </c>
      <c r="AK1142" s="73" t="str">
        <f t="shared" si="244"/>
        <v/>
      </c>
      <c r="AL1142" s="72" t="str">
        <f t="shared" si="245"/>
        <v/>
      </c>
      <c r="AM1142" s="71" t="str">
        <f t="shared" si="246"/>
        <v/>
      </c>
    </row>
    <row r="1143" spans="2:39" ht="12.75" customHeight="1" thickBot="1">
      <c r="B1143" s="79">
        <v>45275</v>
      </c>
      <c r="C1143" s="78">
        <f>'2019 PSUI Customer Load'!C1143+'2019 PSUI Customer Gen'!C1143</f>
        <v>1222.93</v>
      </c>
      <c r="D1143" s="78">
        <f>'2019 PSUI Customer Load'!D1143+'2019 PSUI Customer Gen'!D1143</f>
        <v>1240.92</v>
      </c>
      <c r="E1143" s="78">
        <f>'2019 PSUI Customer Load'!E1143+'2019 PSUI Customer Gen'!E1143</f>
        <v>1228.78</v>
      </c>
      <c r="F1143" s="78">
        <f>'2019 PSUI Customer Load'!F1143+'2019 PSUI Customer Gen'!F1143</f>
        <v>1276.24</v>
      </c>
      <c r="G1143" s="78">
        <f>'2019 PSUI Customer Load'!G1143+'2019 PSUI Customer Gen'!G1143</f>
        <v>1268.23</v>
      </c>
      <c r="H1143" s="78">
        <f>'2019 PSUI Customer Load'!H1143+'2019 PSUI Customer Gen'!H1143</f>
        <v>1328.39</v>
      </c>
      <c r="I1143" s="78">
        <f>'2019 PSUI Customer Load'!I1143+'2019 PSUI Customer Gen'!I1143</f>
        <v>1360.03</v>
      </c>
      <c r="J1143" s="78">
        <f>'2019 PSUI Customer Load'!J1143+'2019 PSUI Customer Gen'!J1143</f>
        <v>1427.55</v>
      </c>
      <c r="K1143" s="78">
        <f>'2019 PSUI Customer Load'!K1143+'2019 PSUI Customer Gen'!K1143</f>
        <v>1454</v>
      </c>
      <c r="L1143" s="78">
        <f>'2019 PSUI Customer Load'!L1143+'2019 PSUI Customer Gen'!L1143</f>
        <v>1408.61</v>
      </c>
      <c r="M1143" s="78">
        <f>'2019 PSUI Customer Load'!M1143+'2019 PSUI Customer Gen'!M1143</f>
        <v>1403.71</v>
      </c>
      <c r="N1143" s="78">
        <f>'2019 PSUI Customer Load'!N1143+'2019 PSUI Customer Gen'!N1143</f>
        <v>1401.75</v>
      </c>
      <c r="O1143" s="78">
        <f>'2019 PSUI Customer Load'!O1143+'2019 PSUI Customer Gen'!O1143</f>
        <v>1373.47</v>
      </c>
      <c r="P1143" s="78">
        <f>'2019 PSUI Customer Load'!P1143+'2019 PSUI Customer Gen'!P1143</f>
        <v>1362.9</v>
      </c>
      <c r="Q1143" s="78">
        <f>'2019 PSUI Customer Load'!Q1143+'2019 PSUI Customer Gen'!Q1143</f>
        <v>1376.9</v>
      </c>
      <c r="R1143" s="78">
        <f>'2019 PSUI Customer Load'!R1143+'2019 PSUI Customer Gen'!R1143</f>
        <v>1371.44</v>
      </c>
      <c r="S1143" s="78">
        <f>'2019 PSUI Customer Load'!S1143+'2019 PSUI Customer Gen'!S1143</f>
        <v>1334.69</v>
      </c>
      <c r="T1143" s="78">
        <f>'2019 PSUI Customer Load'!T1143+'2019 PSUI Customer Gen'!T1143</f>
        <v>1304.73</v>
      </c>
      <c r="U1143" s="78">
        <f>'2019 PSUI Customer Load'!U1143+'2019 PSUI Customer Gen'!U1143</f>
        <v>1283.52</v>
      </c>
      <c r="V1143" s="78">
        <f>'2019 PSUI Customer Load'!V1143+'2019 PSUI Customer Gen'!V1143</f>
        <v>1273.1300000000001</v>
      </c>
      <c r="W1143" s="78">
        <f>'2019 PSUI Customer Load'!W1143+'2019 PSUI Customer Gen'!W1143</f>
        <v>1248.17</v>
      </c>
      <c r="X1143" s="78">
        <f>'2019 PSUI Customer Load'!X1143+'2019 PSUI Customer Gen'!X1143</f>
        <v>1243.24</v>
      </c>
      <c r="Y1143" s="78">
        <f>'2019 PSUI Customer Load'!Y1143+'2019 PSUI Customer Gen'!Y1143</f>
        <v>1223.3599999999999</v>
      </c>
      <c r="Z1143" s="78">
        <f>'2019 PSUI Customer Load'!Z1143+'2019 PSUI Customer Gen'!Z1143</f>
        <v>1203.55</v>
      </c>
      <c r="AA1143" s="86">
        <f t="shared" si="234"/>
        <v>1454</v>
      </c>
      <c r="AB1143" s="77">
        <f t="shared" si="235"/>
        <v>2023</v>
      </c>
      <c r="AC1143" s="76">
        <f t="shared" si="236"/>
        <v>12</v>
      </c>
      <c r="AD1143" s="76" t="str">
        <f t="shared" si="237"/>
        <v/>
      </c>
      <c r="AE1143" s="76" t="str">
        <f t="shared" si="238"/>
        <v/>
      </c>
      <c r="AF1143" s="74">
        <f t="shared" si="239"/>
        <v>1454</v>
      </c>
      <c r="AG1143" s="75" t="str">
        <f t="shared" si="240"/>
        <v>9:00</v>
      </c>
      <c r="AH1143" s="74">
        <f t="shared" si="241"/>
        <v>33074.240000000005</v>
      </c>
      <c r="AI1143" s="73" t="str">
        <f t="shared" si="242"/>
        <v/>
      </c>
      <c r="AJ1143" s="73" t="str">
        <f t="shared" si="243"/>
        <v/>
      </c>
      <c r="AK1143" s="73" t="str">
        <f t="shared" si="244"/>
        <v/>
      </c>
      <c r="AL1143" s="72" t="str">
        <f t="shared" si="245"/>
        <v/>
      </c>
      <c r="AM1143" s="71" t="str">
        <f t="shared" si="246"/>
        <v/>
      </c>
    </row>
    <row r="1144" spans="2:39" ht="12.75" customHeight="1" thickBot="1">
      <c r="B1144" s="79">
        <v>45276</v>
      </c>
      <c r="C1144" s="78">
        <f>'2019 PSUI Customer Load'!C1144+'2019 PSUI Customer Gen'!C1144</f>
        <v>1181.99</v>
      </c>
      <c r="D1144" s="78">
        <f>'2019 PSUI Customer Load'!D1144+'2019 PSUI Customer Gen'!D1144</f>
        <v>1206.45</v>
      </c>
      <c r="E1144" s="78">
        <f>'2019 PSUI Customer Load'!E1144+'2019 PSUI Customer Gen'!E1144</f>
        <v>1168.02</v>
      </c>
      <c r="F1144" s="78">
        <f>'2019 PSUI Customer Load'!F1144+'2019 PSUI Customer Gen'!F1144</f>
        <v>1183.7</v>
      </c>
      <c r="G1144" s="78">
        <f>'2019 PSUI Customer Load'!G1144+'2019 PSUI Customer Gen'!G1144</f>
        <v>1192.1400000000001</v>
      </c>
      <c r="H1144" s="78">
        <f>'2019 PSUI Customer Load'!H1144+'2019 PSUI Customer Gen'!H1144</f>
        <v>1200.29</v>
      </c>
      <c r="I1144" s="78">
        <f>'2019 PSUI Customer Load'!I1144+'2019 PSUI Customer Gen'!I1144</f>
        <v>1244.81</v>
      </c>
      <c r="J1144" s="78">
        <f>'2019 PSUI Customer Load'!J1144+'2019 PSUI Customer Gen'!J1144</f>
        <v>1333.22</v>
      </c>
      <c r="K1144" s="78">
        <f>'2019 PSUI Customer Load'!K1144+'2019 PSUI Customer Gen'!K1144</f>
        <v>1323.46</v>
      </c>
      <c r="L1144" s="78">
        <f>'2019 PSUI Customer Load'!L1144+'2019 PSUI Customer Gen'!L1144</f>
        <v>1313.9</v>
      </c>
      <c r="M1144" s="78">
        <f>'2019 PSUI Customer Load'!M1144+'2019 PSUI Customer Gen'!M1144</f>
        <v>1342.29</v>
      </c>
      <c r="N1144" s="78">
        <f>'2019 PSUI Customer Load'!N1144+'2019 PSUI Customer Gen'!N1144</f>
        <v>1332.49</v>
      </c>
      <c r="O1144" s="78">
        <f>'2019 PSUI Customer Load'!O1144+'2019 PSUI Customer Gen'!O1144</f>
        <v>1316.74</v>
      </c>
      <c r="P1144" s="78">
        <f>'2019 PSUI Customer Load'!P1144+'2019 PSUI Customer Gen'!P1144</f>
        <v>1314.92</v>
      </c>
      <c r="Q1144" s="78">
        <f>'2019 PSUI Customer Load'!Q1144+'2019 PSUI Customer Gen'!Q1144</f>
        <v>1305.8900000000001</v>
      </c>
      <c r="R1144" s="78">
        <f>'2019 PSUI Customer Load'!R1144+'2019 PSUI Customer Gen'!R1144</f>
        <v>1306.9000000000001</v>
      </c>
      <c r="S1144" s="78">
        <f>'2019 PSUI Customer Load'!S1144+'2019 PSUI Customer Gen'!S1144</f>
        <v>1278.03</v>
      </c>
      <c r="T1144" s="78">
        <f>'2019 PSUI Customer Load'!T1144+'2019 PSUI Customer Gen'!T1144</f>
        <v>1260.49</v>
      </c>
      <c r="U1144" s="78">
        <f>'2019 PSUI Customer Load'!U1144+'2019 PSUI Customer Gen'!U1144</f>
        <v>1248.28</v>
      </c>
      <c r="V1144" s="78">
        <f>'2019 PSUI Customer Load'!V1144+'2019 PSUI Customer Gen'!V1144</f>
        <v>1262.8399999999999</v>
      </c>
      <c r="W1144" s="78">
        <f>'2019 PSUI Customer Load'!W1144+'2019 PSUI Customer Gen'!W1144</f>
        <v>1243.6600000000001</v>
      </c>
      <c r="X1144" s="78">
        <f>'2019 PSUI Customer Load'!X1144+'2019 PSUI Customer Gen'!X1144</f>
        <v>1234.56</v>
      </c>
      <c r="Y1144" s="78">
        <f>'2019 PSUI Customer Load'!Y1144+'2019 PSUI Customer Gen'!Y1144</f>
        <v>1230.18</v>
      </c>
      <c r="Z1144" s="78">
        <f>'2019 PSUI Customer Load'!Z1144+'2019 PSUI Customer Gen'!Z1144</f>
        <v>1215.17</v>
      </c>
      <c r="AA1144" s="86">
        <f t="shared" si="234"/>
        <v>1342.29</v>
      </c>
      <c r="AB1144" s="77">
        <f t="shared" si="235"/>
        <v>2023</v>
      </c>
      <c r="AC1144" s="76">
        <f t="shared" si="236"/>
        <v>12</v>
      </c>
      <c r="AD1144" s="76" t="str">
        <f t="shared" si="237"/>
        <v/>
      </c>
      <c r="AE1144" s="76" t="str">
        <f t="shared" si="238"/>
        <v/>
      </c>
      <c r="AF1144" s="74">
        <f t="shared" si="239"/>
        <v>1342.29</v>
      </c>
      <c r="AG1144" s="75" t="str">
        <f t="shared" si="240"/>
        <v>11:00</v>
      </c>
      <c r="AH1144" s="74">
        <f t="shared" si="241"/>
        <v>31582.71</v>
      </c>
      <c r="AI1144" s="73" t="str">
        <f t="shared" si="242"/>
        <v/>
      </c>
      <c r="AJ1144" s="73" t="str">
        <f t="shared" si="243"/>
        <v/>
      </c>
      <c r="AK1144" s="73" t="str">
        <f t="shared" si="244"/>
        <v/>
      </c>
      <c r="AL1144" s="72" t="str">
        <f t="shared" si="245"/>
        <v/>
      </c>
      <c r="AM1144" s="71" t="str">
        <f t="shared" si="246"/>
        <v/>
      </c>
    </row>
    <row r="1145" spans="2:39" ht="12.75" customHeight="1" thickBot="1">
      <c r="B1145" s="79">
        <v>45277</v>
      </c>
      <c r="C1145" s="78">
        <f>'2019 PSUI Customer Load'!C1145+'2019 PSUI Customer Gen'!C1145</f>
        <v>1220</v>
      </c>
      <c r="D1145" s="78">
        <f>'2019 PSUI Customer Load'!D1145+'2019 PSUI Customer Gen'!D1145</f>
        <v>1201.3399999999999</v>
      </c>
      <c r="E1145" s="78">
        <f>'2019 PSUI Customer Load'!E1145+'2019 PSUI Customer Gen'!E1145</f>
        <v>1195.3599999999999</v>
      </c>
      <c r="F1145" s="78">
        <f>'2019 PSUI Customer Load'!F1145+'2019 PSUI Customer Gen'!F1145</f>
        <v>1194.69</v>
      </c>
      <c r="G1145" s="78">
        <f>'2019 PSUI Customer Load'!G1145+'2019 PSUI Customer Gen'!G1145</f>
        <v>1197.3800000000001</v>
      </c>
      <c r="H1145" s="78">
        <f>'2019 PSUI Customer Load'!H1145+'2019 PSUI Customer Gen'!H1145</f>
        <v>1184.8900000000001</v>
      </c>
      <c r="I1145" s="78">
        <f>'2019 PSUI Customer Load'!I1145+'2019 PSUI Customer Gen'!I1145</f>
        <v>1212.33</v>
      </c>
      <c r="J1145" s="78">
        <f>'2019 PSUI Customer Load'!J1145+'2019 PSUI Customer Gen'!J1145</f>
        <v>1282.02</v>
      </c>
      <c r="K1145" s="78">
        <f>'2019 PSUI Customer Load'!K1145+'2019 PSUI Customer Gen'!K1145</f>
        <v>1292.6600000000001</v>
      </c>
      <c r="L1145" s="78">
        <f>'2019 PSUI Customer Load'!L1145+'2019 PSUI Customer Gen'!L1145</f>
        <v>1270.5</v>
      </c>
      <c r="M1145" s="78">
        <f>'2019 PSUI Customer Load'!M1145+'2019 PSUI Customer Gen'!M1145</f>
        <v>1291.82</v>
      </c>
      <c r="N1145" s="78">
        <f>'2019 PSUI Customer Load'!N1145+'2019 PSUI Customer Gen'!N1145</f>
        <v>1289.72</v>
      </c>
      <c r="O1145" s="78">
        <f>'2019 PSUI Customer Load'!O1145+'2019 PSUI Customer Gen'!O1145</f>
        <v>1261.23</v>
      </c>
      <c r="P1145" s="78">
        <f>'2019 PSUI Customer Load'!P1145+'2019 PSUI Customer Gen'!P1145</f>
        <v>1281.73</v>
      </c>
      <c r="Q1145" s="78">
        <f>'2019 PSUI Customer Load'!Q1145+'2019 PSUI Customer Gen'!Q1145</f>
        <v>1276.28</v>
      </c>
      <c r="R1145" s="78">
        <f>'2019 PSUI Customer Load'!R1145+'2019 PSUI Customer Gen'!R1145</f>
        <v>1280.8599999999999</v>
      </c>
      <c r="S1145" s="78">
        <f>'2019 PSUI Customer Load'!S1145+'2019 PSUI Customer Gen'!S1145</f>
        <v>1243.4100000000001</v>
      </c>
      <c r="T1145" s="78">
        <f>'2019 PSUI Customer Load'!T1145+'2019 PSUI Customer Gen'!T1145</f>
        <v>1218.56</v>
      </c>
      <c r="U1145" s="78">
        <f>'2019 PSUI Customer Load'!U1145+'2019 PSUI Customer Gen'!U1145</f>
        <v>1223.74</v>
      </c>
      <c r="V1145" s="78">
        <f>'2019 PSUI Customer Load'!V1145+'2019 PSUI Customer Gen'!V1145</f>
        <v>1220.73</v>
      </c>
      <c r="W1145" s="78">
        <f>'2019 PSUI Customer Load'!W1145+'2019 PSUI Customer Gen'!W1145</f>
        <v>1195.1500000000001</v>
      </c>
      <c r="X1145" s="78">
        <f>'2019 PSUI Customer Load'!X1145+'2019 PSUI Customer Gen'!X1145</f>
        <v>1178.3399999999999</v>
      </c>
      <c r="Y1145" s="78">
        <f>'2019 PSUI Customer Load'!Y1145+'2019 PSUI Customer Gen'!Y1145</f>
        <v>1192.3499999999999</v>
      </c>
      <c r="Z1145" s="78">
        <f>'2019 PSUI Customer Load'!Z1145+'2019 PSUI Customer Gen'!Z1145</f>
        <v>1198.82</v>
      </c>
      <c r="AA1145" s="86">
        <f t="shared" si="234"/>
        <v>1292.6600000000001</v>
      </c>
      <c r="AB1145" s="77">
        <f t="shared" si="235"/>
        <v>2023</v>
      </c>
      <c r="AC1145" s="76">
        <f t="shared" si="236"/>
        <v>12</v>
      </c>
      <c r="AD1145" s="76" t="str">
        <f t="shared" si="237"/>
        <v/>
      </c>
      <c r="AE1145" s="76" t="str">
        <f t="shared" si="238"/>
        <v/>
      </c>
      <c r="AF1145" s="74">
        <f t="shared" si="239"/>
        <v>1292.6600000000001</v>
      </c>
      <c r="AG1145" s="75" t="str">
        <f t="shared" si="240"/>
        <v>9:00</v>
      </c>
      <c r="AH1145" s="74">
        <f t="shared" si="241"/>
        <v>30896.57</v>
      </c>
      <c r="AI1145" s="73" t="str">
        <f t="shared" si="242"/>
        <v/>
      </c>
      <c r="AJ1145" s="73" t="str">
        <f t="shared" si="243"/>
        <v/>
      </c>
      <c r="AK1145" s="73" t="str">
        <f t="shared" si="244"/>
        <v/>
      </c>
      <c r="AL1145" s="72" t="str">
        <f t="shared" si="245"/>
        <v/>
      </c>
      <c r="AM1145" s="71" t="str">
        <f t="shared" si="246"/>
        <v/>
      </c>
    </row>
    <row r="1146" spans="2:39" ht="12.75" customHeight="1" thickBot="1">
      <c r="B1146" s="79">
        <v>45278</v>
      </c>
      <c r="C1146" s="78">
        <f>'2019 PSUI Customer Load'!C1146+'2019 PSUI Customer Gen'!C1146</f>
        <v>1189.69</v>
      </c>
      <c r="D1146" s="78">
        <f>'2019 PSUI Customer Load'!D1146+'2019 PSUI Customer Gen'!D1146</f>
        <v>1199.6600000000001</v>
      </c>
      <c r="E1146" s="78">
        <f>'2019 PSUI Customer Load'!E1146+'2019 PSUI Customer Gen'!E1146</f>
        <v>1173.9000000000001</v>
      </c>
      <c r="F1146" s="78">
        <f>'2019 PSUI Customer Load'!F1146+'2019 PSUI Customer Gen'!F1146</f>
        <v>1180.76</v>
      </c>
      <c r="G1146" s="78">
        <f>'2019 PSUI Customer Load'!G1146+'2019 PSUI Customer Gen'!G1146</f>
        <v>1195.98</v>
      </c>
      <c r="H1146" s="78">
        <f>'2019 PSUI Customer Load'!H1146+'2019 PSUI Customer Gen'!H1146</f>
        <v>1221.54</v>
      </c>
      <c r="I1146" s="78">
        <f>'2019 PSUI Customer Load'!I1146+'2019 PSUI Customer Gen'!I1146</f>
        <v>1288.6300000000001</v>
      </c>
      <c r="J1146" s="78">
        <f>'2019 PSUI Customer Load'!J1146+'2019 PSUI Customer Gen'!J1146</f>
        <v>1416.6310000000001</v>
      </c>
      <c r="K1146" s="78">
        <f>'2019 PSUI Customer Load'!K1146+'2019 PSUI Customer Gen'!K1146</f>
        <v>1458.1120000000001</v>
      </c>
      <c r="L1146" s="78">
        <f>'2019 PSUI Customer Load'!L1146+'2019 PSUI Customer Gen'!L1146</f>
        <v>1430.864</v>
      </c>
      <c r="M1146" s="78">
        <f>'2019 PSUI Customer Load'!M1146+'2019 PSUI Customer Gen'!M1146</f>
        <v>1377.2739999999999</v>
      </c>
      <c r="N1146" s="78">
        <f>'2019 PSUI Customer Load'!N1146+'2019 PSUI Customer Gen'!N1146</f>
        <v>1447.36</v>
      </c>
      <c r="O1146" s="78">
        <f>'2019 PSUI Customer Load'!O1146+'2019 PSUI Customer Gen'!O1146</f>
        <v>1403.89</v>
      </c>
      <c r="P1146" s="78">
        <f>'2019 PSUI Customer Load'!P1146+'2019 PSUI Customer Gen'!P1146</f>
        <v>1418.24</v>
      </c>
      <c r="Q1146" s="78">
        <f>'2019 PSUI Customer Load'!Q1146+'2019 PSUI Customer Gen'!Q1146</f>
        <v>1412.08</v>
      </c>
      <c r="R1146" s="78">
        <f>'2019 PSUI Customer Load'!R1146+'2019 PSUI Customer Gen'!R1146</f>
        <v>1429.19</v>
      </c>
      <c r="S1146" s="78">
        <f>'2019 PSUI Customer Load'!S1146+'2019 PSUI Customer Gen'!S1146</f>
        <v>1404.03</v>
      </c>
      <c r="T1146" s="78">
        <f>'2019 PSUI Customer Load'!T1146+'2019 PSUI Customer Gen'!T1146</f>
        <v>1378.34</v>
      </c>
      <c r="U1146" s="78">
        <f>'2019 PSUI Customer Load'!U1146+'2019 PSUI Customer Gen'!U1146</f>
        <v>1372.95</v>
      </c>
      <c r="V1146" s="78">
        <f>'2019 PSUI Customer Load'!V1146+'2019 PSUI Customer Gen'!V1146</f>
        <v>1378.27</v>
      </c>
      <c r="W1146" s="78">
        <f>'2019 PSUI Customer Load'!W1146+'2019 PSUI Customer Gen'!W1146</f>
        <v>1364.3</v>
      </c>
      <c r="X1146" s="78">
        <f>'2019 PSUI Customer Load'!X1146+'2019 PSUI Customer Gen'!X1146</f>
        <v>1367.24</v>
      </c>
      <c r="Y1146" s="78">
        <f>'2019 PSUI Customer Load'!Y1146+'2019 PSUI Customer Gen'!Y1146</f>
        <v>1345.23</v>
      </c>
      <c r="Z1146" s="78">
        <f>'2019 PSUI Customer Load'!Z1146+'2019 PSUI Customer Gen'!Z1146</f>
        <v>1346.98</v>
      </c>
      <c r="AA1146" s="86">
        <f t="shared" si="234"/>
        <v>1458.1120000000001</v>
      </c>
      <c r="AB1146" s="77">
        <f t="shared" si="235"/>
        <v>2023</v>
      </c>
      <c r="AC1146" s="76">
        <f t="shared" si="236"/>
        <v>12</v>
      </c>
      <c r="AD1146" s="76" t="str">
        <f t="shared" si="237"/>
        <v/>
      </c>
      <c r="AE1146" s="76" t="str">
        <f t="shared" si="238"/>
        <v/>
      </c>
      <c r="AF1146" s="74">
        <f t="shared" si="239"/>
        <v>1458.1120000000001</v>
      </c>
      <c r="AG1146" s="75" t="str">
        <f t="shared" si="240"/>
        <v>9:00</v>
      </c>
      <c r="AH1146" s="74">
        <f t="shared" si="241"/>
        <v>33659.252999999997</v>
      </c>
      <c r="AI1146" s="73" t="str">
        <f t="shared" si="242"/>
        <v/>
      </c>
      <c r="AJ1146" s="73" t="str">
        <f t="shared" si="243"/>
        <v/>
      </c>
      <c r="AK1146" s="73" t="str">
        <f t="shared" si="244"/>
        <v/>
      </c>
      <c r="AL1146" s="72" t="str">
        <f t="shared" si="245"/>
        <v/>
      </c>
      <c r="AM1146" s="71" t="str">
        <f t="shared" si="246"/>
        <v/>
      </c>
    </row>
    <row r="1147" spans="2:39" ht="12.75" customHeight="1" thickBot="1">
      <c r="B1147" s="79">
        <v>45279</v>
      </c>
      <c r="C1147" s="78">
        <f>'2019 PSUI Customer Load'!C1147+'2019 PSUI Customer Gen'!C1147</f>
        <v>1327.27</v>
      </c>
      <c r="D1147" s="78">
        <f>'2019 PSUI Customer Load'!D1147+'2019 PSUI Customer Gen'!D1147</f>
        <v>1320.41</v>
      </c>
      <c r="E1147" s="78">
        <f>'2019 PSUI Customer Load'!E1147+'2019 PSUI Customer Gen'!E1147</f>
        <v>1337.07</v>
      </c>
      <c r="F1147" s="78">
        <f>'2019 PSUI Customer Load'!F1147+'2019 PSUI Customer Gen'!F1147</f>
        <v>1344.81</v>
      </c>
      <c r="G1147" s="78">
        <f>'2019 PSUI Customer Load'!G1147+'2019 PSUI Customer Gen'!G1147</f>
        <v>1304.3499999999999</v>
      </c>
      <c r="H1147" s="78">
        <f>'2019 PSUI Customer Load'!H1147+'2019 PSUI Customer Gen'!H1147</f>
        <v>1346.24</v>
      </c>
      <c r="I1147" s="78">
        <f>'2019 PSUI Customer Load'!I1147+'2019 PSUI Customer Gen'!I1147</f>
        <v>1368.22</v>
      </c>
      <c r="J1147" s="78">
        <f>'2019 PSUI Customer Load'!J1147+'2019 PSUI Customer Gen'!J1147</f>
        <v>1495.45</v>
      </c>
      <c r="K1147" s="78">
        <f>'2019 PSUI Customer Load'!K1147+'2019 PSUI Customer Gen'!K1147</f>
        <v>1537.1509999999998</v>
      </c>
      <c r="L1147" s="78">
        <f>'2019 PSUI Customer Load'!L1147+'2019 PSUI Customer Gen'!L1147</f>
        <v>1553.3779999999999</v>
      </c>
      <c r="M1147" s="78">
        <f>'2019 PSUI Customer Load'!M1147+'2019 PSUI Customer Gen'!M1147</f>
        <v>1534.9490000000001</v>
      </c>
      <c r="N1147" s="78">
        <f>'2019 PSUI Customer Load'!N1147+'2019 PSUI Customer Gen'!N1147</f>
        <v>1528.431</v>
      </c>
      <c r="O1147" s="78">
        <f>'2019 PSUI Customer Load'!O1147+'2019 PSUI Customer Gen'!O1147</f>
        <v>1522.3980000000001</v>
      </c>
      <c r="P1147" s="78">
        <f>'2019 PSUI Customer Load'!P1147+'2019 PSUI Customer Gen'!P1147</f>
        <v>1458.4259999999999</v>
      </c>
      <c r="Q1147" s="78">
        <f>'2019 PSUI Customer Load'!Q1147+'2019 PSUI Customer Gen'!Q1147</f>
        <v>1459.1849999999999</v>
      </c>
      <c r="R1147" s="78">
        <f>'2019 PSUI Customer Load'!R1147+'2019 PSUI Customer Gen'!R1147</f>
        <v>1489.605</v>
      </c>
      <c r="S1147" s="78">
        <f>'2019 PSUI Customer Load'!S1147+'2019 PSUI Customer Gen'!S1147</f>
        <v>1451.232</v>
      </c>
      <c r="T1147" s="78">
        <f>'2019 PSUI Customer Load'!T1147+'2019 PSUI Customer Gen'!T1147</f>
        <v>1453.1490000000001</v>
      </c>
      <c r="U1147" s="78">
        <f>'2019 PSUI Customer Load'!U1147+'2019 PSUI Customer Gen'!U1147</f>
        <v>1447.0889999999999</v>
      </c>
      <c r="V1147" s="78">
        <f>'2019 PSUI Customer Load'!V1147+'2019 PSUI Customer Gen'!V1147</f>
        <v>1458.2729999999999</v>
      </c>
      <c r="W1147" s="78">
        <f>'2019 PSUI Customer Load'!W1147+'2019 PSUI Customer Gen'!W1147</f>
        <v>1435.6</v>
      </c>
      <c r="X1147" s="78">
        <f>'2019 PSUI Customer Load'!X1147+'2019 PSUI Customer Gen'!X1147</f>
        <v>1450.7530000000002</v>
      </c>
      <c r="Y1147" s="78">
        <f>'2019 PSUI Customer Load'!Y1147+'2019 PSUI Customer Gen'!Y1147</f>
        <v>1431.395</v>
      </c>
      <c r="Z1147" s="78">
        <f>'2019 PSUI Customer Load'!Z1147+'2019 PSUI Customer Gen'!Z1147</f>
        <v>1411.2660000000001</v>
      </c>
      <c r="AA1147" s="86">
        <f t="shared" si="234"/>
        <v>1553.3779999999999</v>
      </c>
      <c r="AB1147" s="77">
        <f t="shared" si="235"/>
        <v>2023</v>
      </c>
      <c r="AC1147" s="76">
        <f t="shared" si="236"/>
        <v>12</v>
      </c>
      <c r="AD1147" s="76" t="str">
        <f t="shared" si="237"/>
        <v/>
      </c>
      <c r="AE1147" s="76" t="str">
        <f t="shared" si="238"/>
        <v/>
      </c>
      <c r="AF1147" s="74">
        <f t="shared" si="239"/>
        <v>1553.3779999999999</v>
      </c>
      <c r="AG1147" s="75" t="str">
        <f t="shared" si="240"/>
        <v>10:00</v>
      </c>
      <c r="AH1147" s="74">
        <f t="shared" si="241"/>
        <v>36019.478000000003</v>
      </c>
      <c r="AI1147" s="73" t="str">
        <f t="shared" si="242"/>
        <v/>
      </c>
      <c r="AJ1147" s="73" t="str">
        <f t="shared" si="243"/>
        <v/>
      </c>
      <c r="AK1147" s="73" t="str">
        <f t="shared" si="244"/>
        <v/>
      </c>
      <c r="AL1147" s="72" t="str">
        <f t="shared" si="245"/>
        <v/>
      </c>
      <c r="AM1147" s="71" t="str">
        <f t="shared" si="246"/>
        <v/>
      </c>
    </row>
    <row r="1148" spans="2:39" ht="12.75" customHeight="1" thickBot="1">
      <c r="B1148" s="79">
        <v>45280</v>
      </c>
      <c r="C1148" s="78">
        <f>'2019 PSUI Customer Load'!C1148+'2019 PSUI Customer Gen'!C1148</f>
        <v>1407.259</v>
      </c>
      <c r="D1148" s="78">
        <f>'2019 PSUI Customer Load'!D1148+'2019 PSUI Customer Gen'!D1148</f>
        <v>1409.9850000000001</v>
      </c>
      <c r="E1148" s="78">
        <f>'2019 PSUI Customer Load'!E1148+'2019 PSUI Customer Gen'!E1148</f>
        <v>1394.35</v>
      </c>
      <c r="F1148" s="78">
        <f>'2019 PSUI Customer Load'!F1148+'2019 PSUI Customer Gen'!F1148</f>
        <v>1383.298</v>
      </c>
      <c r="G1148" s="78">
        <f>'2019 PSUI Customer Load'!G1148+'2019 PSUI Customer Gen'!G1148</f>
        <v>1334.7270000000001</v>
      </c>
      <c r="H1148" s="78">
        <f>'2019 PSUI Customer Load'!H1148+'2019 PSUI Customer Gen'!H1148</f>
        <v>1375.4829999999999</v>
      </c>
      <c r="I1148" s="78">
        <f>'2019 PSUI Customer Load'!I1148+'2019 PSUI Customer Gen'!I1148</f>
        <v>1418.6089999999999</v>
      </c>
      <c r="J1148" s="78">
        <f>'2019 PSUI Customer Load'!J1148+'2019 PSUI Customer Gen'!J1148</f>
        <v>1496.684</v>
      </c>
      <c r="K1148" s="78">
        <f>'2019 PSUI Customer Load'!K1148+'2019 PSUI Customer Gen'!K1148</f>
        <v>1501.7660000000001</v>
      </c>
      <c r="L1148" s="78">
        <f>'2019 PSUI Customer Load'!L1148+'2019 PSUI Customer Gen'!L1148</f>
        <v>1512.7530000000002</v>
      </c>
      <c r="M1148" s="78">
        <f>'2019 PSUI Customer Load'!M1148+'2019 PSUI Customer Gen'!M1148</f>
        <v>1523.3820000000001</v>
      </c>
      <c r="N1148" s="78">
        <f>'2019 PSUI Customer Load'!N1148+'2019 PSUI Customer Gen'!N1148</f>
        <v>1521.4850000000001</v>
      </c>
      <c r="O1148" s="78">
        <f>'2019 PSUI Customer Load'!O1148+'2019 PSUI Customer Gen'!O1148</f>
        <v>1478.366</v>
      </c>
      <c r="P1148" s="78">
        <f>'2019 PSUI Customer Load'!P1148+'2019 PSUI Customer Gen'!P1148</f>
        <v>1479.23</v>
      </c>
      <c r="Q1148" s="78">
        <f>'2019 PSUI Customer Load'!Q1148+'2019 PSUI Customer Gen'!Q1148</f>
        <v>1492.377</v>
      </c>
      <c r="R1148" s="78">
        <f>'2019 PSUI Customer Load'!R1148+'2019 PSUI Customer Gen'!R1148</f>
        <v>1505.7190000000001</v>
      </c>
      <c r="S1148" s="78">
        <f>'2019 PSUI Customer Load'!S1148+'2019 PSUI Customer Gen'!S1148</f>
        <v>1492.8610000000001</v>
      </c>
      <c r="T1148" s="78">
        <f>'2019 PSUI Customer Load'!T1148+'2019 PSUI Customer Gen'!T1148</f>
        <v>1460.588</v>
      </c>
      <c r="U1148" s="78">
        <f>'2019 PSUI Customer Load'!U1148+'2019 PSUI Customer Gen'!U1148</f>
        <v>1419.7560000000001</v>
      </c>
      <c r="V1148" s="78">
        <f>'2019 PSUI Customer Load'!V1148+'2019 PSUI Customer Gen'!V1148</f>
        <v>1384.8239999999998</v>
      </c>
      <c r="W1148" s="78">
        <f>'2019 PSUI Customer Load'!W1148+'2019 PSUI Customer Gen'!W1148</f>
        <v>1377.452</v>
      </c>
      <c r="X1148" s="78">
        <f>'2019 PSUI Customer Load'!X1148+'2019 PSUI Customer Gen'!X1148</f>
        <v>1360.1</v>
      </c>
      <c r="Y1148" s="78">
        <f>'2019 PSUI Customer Load'!Y1148+'2019 PSUI Customer Gen'!Y1148</f>
        <v>1380.808</v>
      </c>
      <c r="Z1148" s="78">
        <f>'2019 PSUI Customer Load'!Z1148+'2019 PSUI Customer Gen'!Z1148</f>
        <v>1355.067</v>
      </c>
      <c r="AA1148" s="86">
        <f t="shared" si="234"/>
        <v>1523.3820000000001</v>
      </c>
      <c r="AB1148" s="77">
        <f t="shared" si="235"/>
        <v>2023</v>
      </c>
      <c r="AC1148" s="76">
        <f t="shared" si="236"/>
        <v>12</v>
      </c>
      <c r="AD1148" s="76" t="str">
        <f t="shared" si="237"/>
        <v/>
      </c>
      <c r="AE1148" s="76" t="str">
        <f t="shared" si="238"/>
        <v/>
      </c>
      <c r="AF1148" s="74">
        <f t="shared" si="239"/>
        <v>1523.3820000000001</v>
      </c>
      <c r="AG1148" s="75" t="str">
        <f t="shared" si="240"/>
        <v>11:00</v>
      </c>
      <c r="AH1148" s="74">
        <f t="shared" si="241"/>
        <v>35990.311000000002</v>
      </c>
      <c r="AI1148" s="73" t="str">
        <f t="shared" si="242"/>
        <v/>
      </c>
      <c r="AJ1148" s="73" t="str">
        <f t="shared" si="243"/>
        <v/>
      </c>
      <c r="AK1148" s="73" t="str">
        <f t="shared" si="244"/>
        <v/>
      </c>
      <c r="AL1148" s="72" t="str">
        <f t="shared" si="245"/>
        <v/>
      </c>
      <c r="AM1148" s="71" t="str">
        <f t="shared" si="246"/>
        <v/>
      </c>
    </row>
    <row r="1149" spans="2:39" ht="12.75" customHeight="1" thickBot="1">
      <c r="B1149" s="79">
        <v>45281</v>
      </c>
      <c r="C1149" s="78">
        <f>'2019 PSUI Customer Load'!C1149+'2019 PSUI Customer Gen'!C1149</f>
        <v>1352.1859999999999</v>
      </c>
      <c r="D1149" s="78">
        <f>'2019 PSUI Customer Load'!D1149+'2019 PSUI Customer Gen'!D1149</f>
        <v>1309.7069999999999</v>
      </c>
      <c r="E1149" s="78">
        <f>'2019 PSUI Customer Load'!E1149+'2019 PSUI Customer Gen'!E1149</f>
        <v>1319.8919999999998</v>
      </c>
      <c r="F1149" s="78">
        <f>'2019 PSUI Customer Load'!F1149+'2019 PSUI Customer Gen'!F1149</f>
        <v>1316.5249999999999</v>
      </c>
      <c r="G1149" s="78">
        <f>'2019 PSUI Customer Load'!G1149+'2019 PSUI Customer Gen'!G1149</f>
        <v>1318.979</v>
      </c>
      <c r="H1149" s="78">
        <f>'2019 PSUI Customer Load'!H1149+'2019 PSUI Customer Gen'!H1149</f>
        <v>1394.3789999999999</v>
      </c>
      <c r="I1149" s="78">
        <f>'2019 PSUI Customer Load'!I1149+'2019 PSUI Customer Gen'!I1149</f>
        <v>1424.4770000000001</v>
      </c>
      <c r="J1149" s="78">
        <f>'2019 PSUI Customer Load'!J1149+'2019 PSUI Customer Gen'!J1149</f>
        <v>1472.1579999999999</v>
      </c>
      <c r="K1149" s="78">
        <f>'2019 PSUI Customer Load'!K1149+'2019 PSUI Customer Gen'!K1149</f>
        <v>1495.9179999999999</v>
      </c>
      <c r="L1149" s="78">
        <f>'2019 PSUI Customer Load'!L1149+'2019 PSUI Customer Gen'!L1149</f>
        <v>1507.905</v>
      </c>
      <c r="M1149" s="78">
        <f>'2019 PSUI Customer Load'!M1149+'2019 PSUI Customer Gen'!M1149</f>
        <v>1518.037</v>
      </c>
      <c r="N1149" s="78">
        <f>'2019 PSUI Customer Load'!N1149+'2019 PSUI Customer Gen'!N1149</f>
        <v>1544.473</v>
      </c>
      <c r="O1149" s="78">
        <f>'2019 PSUI Customer Load'!O1149+'2019 PSUI Customer Gen'!O1149</f>
        <v>1492.6009999999999</v>
      </c>
      <c r="P1149" s="78">
        <f>'2019 PSUI Customer Load'!P1149+'2019 PSUI Customer Gen'!P1149</f>
        <v>1506.759</v>
      </c>
      <c r="Q1149" s="78">
        <f>'2019 PSUI Customer Load'!Q1149+'2019 PSUI Customer Gen'!Q1149</f>
        <v>1495.432</v>
      </c>
      <c r="R1149" s="78">
        <f>'2019 PSUI Customer Load'!R1149+'2019 PSUI Customer Gen'!R1149</f>
        <v>1475.3979999999999</v>
      </c>
      <c r="S1149" s="78">
        <f>'2019 PSUI Customer Load'!S1149+'2019 PSUI Customer Gen'!S1149</f>
        <v>1450.4070000000002</v>
      </c>
      <c r="T1149" s="78">
        <f>'2019 PSUI Customer Load'!T1149+'2019 PSUI Customer Gen'!T1149</f>
        <v>1425.367</v>
      </c>
      <c r="U1149" s="78">
        <f>'2019 PSUI Customer Load'!U1149+'2019 PSUI Customer Gen'!U1149</f>
        <v>1396.2829999999999</v>
      </c>
      <c r="V1149" s="78">
        <f>'2019 PSUI Customer Load'!V1149+'2019 PSUI Customer Gen'!V1149</f>
        <v>1400.1020000000001</v>
      </c>
      <c r="W1149" s="78">
        <f>'2019 PSUI Customer Load'!W1149+'2019 PSUI Customer Gen'!W1149</f>
        <v>1387.954</v>
      </c>
      <c r="X1149" s="78">
        <f>'2019 PSUI Customer Load'!X1149+'2019 PSUI Customer Gen'!X1149</f>
        <v>1349.335</v>
      </c>
      <c r="Y1149" s="78">
        <f>'2019 PSUI Customer Load'!Y1149+'2019 PSUI Customer Gen'!Y1149</f>
        <v>1330.498</v>
      </c>
      <c r="Z1149" s="78">
        <f>'2019 PSUI Customer Load'!Z1149+'2019 PSUI Customer Gen'!Z1149</f>
        <v>1334.355</v>
      </c>
      <c r="AA1149" s="86">
        <f t="shared" si="234"/>
        <v>1544.473</v>
      </c>
      <c r="AB1149" s="77">
        <f t="shared" si="235"/>
        <v>2023</v>
      </c>
      <c r="AC1149" s="76">
        <f t="shared" si="236"/>
        <v>12</v>
      </c>
      <c r="AD1149" s="76" t="str">
        <f t="shared" si="237"/>
        <v/>
      </c>
      <c r="AE1149" s="76" t="str">
        <f t="shared" si="238"/>
        <v/>
      </c>
      <c r="AF1149" s="74">
        <f t="shared" si="239"/>
        <v>1544.473</v>
      </c>
      <c r="AG1149" s="75" t="str">
        <f t="shared" si="240"/>
        <v>12:00</v>
      </c>
      <c r="AH1149" s="74">
        <f t="shared" si="241"/>
        <v>35563.599999999999</v>
      </c>
      <c r="AI1149" s="73" t="str">
        <f t="shared" si="242"/>
        <v/>
      </c>
      <c r="AJ1149" s="73" t="str">
        <f t="shared" si="243"/>
        <v/>
      </c>
      <c r="AK1149" s="73" t="str">
        <f t="shared" si="244"/>
        <v/>
      </c>
      <c r="AL1149" s="72" t="str">
        <f t="shared" si="245"/>
        <v/>
      </c>
      <c r="AM1149" s="71" t="str">
        <f t="shared" si="246"/>
        <v/>
      </c>
    </row>
    <row r="1150" spans="2:39" ht="12.75" customHeight="1" thickBot="1">
      <c r="B1150" s="79">
        <v>45282</v>
      </c>
      <c r="C1150" s="78">
        <f>'2019 PSUI Customer Load'!C1150+'2019 PSUI Customer Gen'!C1150</f>
        <v>1285.1559999999999</v>
      </c>
      <c r="D1150" s="78">
        <f>'2019 PSUI Customer Load'!D1150+'2019 PSUI Customer Gen'!D1150</f>
        <v>1288.2179999999998</v>
      </c>
      <c r="E1150" s="78">
        <f>'2019 PSUI Customer Load'!E1150+'2019 PSUI Customer Gen'!E1150</f>
        <v>1305.6850000000002</v>
      </c>
      <c r="F1150" s="78">
        <f>'2019 PSUI Customer Load'!F1150+'2019 PSUI Customer Gen'!F1150</f>
        <v>1309.1849999999999</v>
      </c>
      <c r="G1150" s="78">
        <f>'2019 PSUI Customer Load'!G1150+'2019 PSUI Customer Gen'!G1150</f>
        <v>1292.0129999999999</v>
      </c>
      <c r="H1150" s="78">
        <f>'2019 PSUI Customer Load'!H1150+'2019 PSUI Customer Gen'!H1150</f>
        <v>1338.7049999999999</v>
      </c>
      <c r="I1150" s="78">
        <f>'2019 PSUI Customer Load'!I1150+'2019 PSUI Customer Gen'!I1150</f>
        <v>1387.71</v>
      </c>
      <c r="J1150" s="78">
        <f>'2019 PSUI Customer Load'!J1150+'2019 PSUI Customer Gen'!J1150</f>
        <v>1499.3220000000001</v>
      </c>
      <c r="K1150" s="78">
        <f>'2019 PSUI Customer Load'!K1150+'2019 PSUI Customer Gen'!K1150</f>
        <v>1508.3680000000002</v>
      </c>
      <c r="L1150" s="78">
        <f>'2019 PSUI Customer Load'!L1150+'2019 PSUI Customer Gen'!L1150</f>
        <v>1537.8710000000001</v>
      </c>
      <c r="M1150" s="78">
        <f>'2019 PSUI Customer Load'!M1150+'2019 PSUI Customer Gen'!M1150</f>
        <v>1530.931</v>
      </c>
      <c r="N1150" s="78">
        <f>'2019 PSUI Customer Load'!N1150+'2019 PSUI Customer Gen'!N1150</f>
        <v>1541.885</v>
      </c>
      <c r="O1150" s="78">
        <f>'2019 PSUI Customer Load'!O1150+'2019 PSUI Customer Gen'!O1150</f>
        <v>1443.9639999999999</v>
      </c>
      <c r="P1150" s="78">
        <f>'2019 PSUI Customer Load'!P1150+'2019 PSUI Customer Gen'!P1150</f>
        <v>1601.586</v>
      </c>
      <c r="Q1150" s="78">
        <f>'2019 PSUI Customer Load'!Q1150+'2019 PSUI Customer Gen'!Q1150</f>
        <v>1499.1470000000002</v>
      </c>
      <c r="R1150" s="78">
        <f>'2019 PSUI Customer Load'!R1150+'2019 PSUI Customer Gen'!R1150</f>
        <v>1487.3899999999999</v>
      </c>
      <c r="S1150" s="78">
        <f>'2019 PSUI Customer Load'!S1150+'2019 PSUI Customer Gen'!S1150</f>
        <v>1496.6390000000001</v>
      </c>
      <c r="T1150" s="78">
        <f>'2019 PSUI Customer Load'!T1150+'2019 PSUI Customer Gen'!T1150</f>
        <v>1437.9960000000001</v>
      </c>
      <c r="U1150" s="78">
        <f>'2019 PSUI Customer Load'!U1150+'2019 PSUI Customer Gen'!U1150</f>
        <v>1378.2760000000001</v>
      </c>
      <c r="V1150" s="78">
        <f>'2019 PSUI Customer Load'!V1150+'2019 PSUI Customer Gen'!V1150</f>
        <v>1408.1779999999999</v>
      </c>
      <c r="W1150" s="78">
        <f>'2019 PSUI Customer Load'!W1150+'2019 PSUI Customer Gen'!W1150</f>
        <v>1369.8129999999999</v>
      </c>
      <c r="X1150" s="78">
        <f>'2019 PSUI Customer Load'!X1150+'2019 PSUI Customer Gen'!X1150</f>
        <v>1356.1959999999999</v>
      </c>
      <c r="Y1150" s="78">
        <f>'2019 PSUI Customer Load'!Y1150+'2019 PSUI Customer Gen'!Y1150</f>
        <v>1341.06</v>
      </c>
      <c r="Z1150" s="78">
        <f>'2019 PSUI Customer Load'!Z1150+'2019 PSUI Customer Gen'!Z1150</f>
        <v>1310.146</v>
      </c>
      <c r="AA1150" s="86">
        <f t="shared" si="234"/>
        <v>1601.586</v>
      </c>
      <c r="AB1150" s="77">
        <f t="shared" si="235"/>
        <v>2023</v>
      </c>
      <c r="AC1150" s="76">
        <f t="shared" si="236"/>
        <v>12</v>
      </c>
      <c r="AD1150" s="76" t="str">
        <f t="shared" si="237"/>
        <v/>
      </c>
      <c r="AE1150" s="76" t="str">
        <f t="shared" si="238"/>
        <v/>
      </c>
      <c r="AF1150" s="74">
        <f t="shared" si="239"/>
        <v>1601.586</v>
      </c>
      <c r="AG1150" s="75" t="str">
        <f t="shared" si="240"/>
        <v>14:00</v>
      </c>
      <c r="AH1150" s="74">
        <f t="shared" si="241"/>
        <v>35557.025999999998</v>
      </c>
      <c r="AI1150" s="73" t="str">
        <f t="shared" si="242"/>
        <v/>
      </c>
      <c r="AJ1150" s="73" t="str">
        <f t="shared" si="243"/>
        <v/>
      </c>
      <c r="AK1150" s="73" t="str">
        <f t="shared" si="244"/>
        <v/>
      </c>
      <c r="AL1150" s="72" t="str">
        <f t="shared" si="245"/>
        <v/>
      </c>
      <c r="AM1150" s="71" t="str">
        <f t="shared" si="246"/>
        <v/>
      </c>
    </row>
    <row r="1151" spans="2:39" ht="12.75" customHeight="1" thickBot="1">
      <c r="B1151" s="79">
        <v>45283</v>
      </c>
      <c r="C1151" s="78">
        <f>'2019 PSUI Customer Load'!C1151+'2019 PSUI Customer Gen'!C1151</f>
        <v>1299.3800000000001</v>
      </c>
      <c r="D1151" s="78">
        <f>'2019 PSUI Customer Load'!D1151+'2019 PSUI Customer Gen'!D1151</f>
        <v>1297.8320000000001</v>
      </c>
      <c r="E1151" s="78">
        <f>'2019 PSUI Customer Load'!E1151+'2019 PSUI Customer Gen'!E1151</f>
        <v>1280.443</v>
      </c>
      <c r="F1151" s="78">
        <f>'2019 PSUI Customer Load'!F1151+'2019 PSUI Customer Gen'!F1151</f>
        <v>1276.2869999999998</v>
      </c>
      <c r="G1151" s="78">
        <f>'2019 PSUI Customer Load'!G1151+'2019 PSUI Customer Gen'!G1151</f>
        <v>1292.6690000000001</v>
      </c>
      <c r="H1151" s="78">
        <f>'2019 PSUI Customer Load'!H1151+'2019 PSUI Customer Gen'!H1151</f>
        <v>1280.252</v>
      </c>
      <c r="I1151" s="78">
        <f>'2019 PSUI Customer Load'!I1151+'2019 PSUI Customer Gen'!I1151</f>
        <v>1330.145</v>
      </c>
      <c r="J1151" s="78">
        <f>'2019 PSUI Customer Load'!J1151+'2019 PSUI Customer Gen'!J1151</f>
        <v>1423.9559999999999</v>
      </c>
      <c r="K1151" s="78">
        <f>'2019 PSUI Customer Load'!K1151+'2019 PSUI Customer Gen'!K1151</f>
        <v>1412.2949999999998</v>
      </c>
      <c r="L1151" s="78">
        <f>'2019 PSUI Customer Load'!L1151+'2019 PSUI Customer Gen'!L1151</f>
        <v>1389.7900000000002</v>
      </c>
      <c r="M1151" s="78">
        <f>'2019 PSUI Customer Load'!M1151+'2019 PSUI Customer Gen'!M1151</f>
        <v>1427.3869999999999</v>
      </c>
      <c r="N1151" s="78">
        <f>'2019 PSUI Customer Load'!N1151+'2019 PSUI Customer Gen'!N1151</f>
        <v>1399.4489999999998</v>
      </c>
      <c r="O1151" s="78">
        <f>'2019 PSUI Customer Load'!O1151+'2019 PSUI Customer Gen'!O1151</f>
        <v>1361.414</v>
      </c>
      <c r="P1151" s="78">
        <f>'2019 PSUI Customer Load'!P1151+'2019 PSUI Customer Gen'!P1151</f>
        <v>1387.5319999999999</v>
      </c>
      <c r="Q1151" s="78">
        <f>'2019 PSUI Customer Load'!Q1151+'2019 PSUI Customer Gen'!Q1151</f>
        <v>1358.431</v>
      </c>
      <c r="R1151" s="78">
        <f>'2019 PSUI Customer Load'!R1151+'2019 PSUI Customer Gen'!R1151</f>
        <v>1370.7749999999999</v>
      </c>
      <c r="S1151" s="78">
        <f>'2019 PSUI Customer Load'!S1151+'2019 PSUI Customer Gen'!S1151</f>
        <v>1349.5450000000001</v>
      </c>
      <c r="T1151" s="78">
        <f>'2019 PSUI Customer Load'!T1151+'2019 PSUI Customer Gen'!T1151</f>
        <v>1315.644</v>
      </c>
      <c r="U1151" s="78">
        <f>'2019 PSUI Customer Load'!U1151+'2019 PSUI Customer Gen'!U1151</f>
        <v>1303.18</v>
      </c>
      <c r="V1151" s="78">
        <f>'2019 PSUI Customer Load'!V1151+'2019 PSUI Customer Gen'!V1151</f>
        <v>1313.9549999999999</v>
      </c>
      <c r="W1151" s="78">
        <f>'2019 PSUI Customer Load'!W1151+'2019 PSUI Customer Gen'!W1151</f>
        <v>1292.4269999999999</v>
      </c>
      <c r="X1151" s="78">
        <f>'2019 PSUI Customer Load'!X1151+'2019 PSUI Customer Gen'!X1151</f>
        <v>1284.836</v>
      </c>
      <c r="Y1151" s="78">
        <f>'2019 PSUI Customer Load'!Y1151+'2019 PSUI Customer Gen'!Y1151</f>
        <v>1271.835</v>
      </c>
      <c r="Z1151" s="78">
        <f>'2019 PSUI Customer Load'!Z1151+'2019 PSUI Customer Gen'!Z1151</f>
        <v>1264.4559999999999</v>
      </c>
      <c r="AA1151" s="86">
        <f t="shared" si="234"/>
        <v>1427.3869999999999</v>
      </c>
      <c r="AB1151" s="77">
        <f t="shared" si="235"/>
        <v>2023</v>
      </c>
      <c r="AC1151" s="76">
        <f t="shared" si="236"/>
        <v>12</v>
      </c>
      <c r="AD1151" s="76" t="str">
        <f t="shared" si="237"/>
        <v/>
      </c>
      <c r="AE1151" s="76" t="str">
        <f t="shared" si="238"/>
        <v/>
      </c>
      <c r="AF1151" s="74">
        <f t="shared" si="239"/>
        <v>1427.3869999999999</v>
      </c>
      <c r="AG1151" s="75" t="str">
        <f t="shared" si="240"/>
        <v>11:00</v>
      </c>
      <c r="AH1151" s="74">
        <f t="shared" si="241"/>
        <v>33411.302000000003</v>
      </c>
      <c r="AI1151" s="73" t="str">
        <f t="shared" si="242"/>
        <v/>
      </c>
      <c r="AJ1151" s="73" t="str">
        <f t="shared" si="243"/>
        <v/>
      </c>
      <c r="AK1151" s="73" t="str">
        <f t="shared" si="244"/>
        <v/>
      </c>
      <c r="AL1151" s="72" t="str">
        <f t="shared" si="245"/>
        <v/>
      </c>
      <c r="AM1151" s="71" t="str">
        <f t="shared" si="246"/>
        <v/>
      </c>
    </row>
    <row r="1152" spans="2:39" ht="12.75" customHeight="1" thickBot="1">
      <c r="B1152" s="79">
        <v>45284</v>
      </c>
      <c r="C1152" s="78">
        <f>'2019 PSUI Customer Load'!C1152+'2019 PSUI Customer Gen'!C1152</f>
        <v>1266.721</v>
      </c>
      <c r="D1152" s="78">
        <f>'2019 PSUI Customer Load'!D1152+'2019 PSUI Customer Gen'!D1152</f>
        <v>1272.3029999999999</v>
      </c>
      <c r="E1152" s="78">
        <f>'2019 PSUI Customer Load'!E1152+'2019 PSUI Customer Gen'!E1152</f>
        <v>1262.817</v>
      </c>
      <c r="F1152" s="78">
        <f>'2019 PSUI Customer Load'!F1152+'2019 PSUI Customer Gen'!F1152</f>
        <v>1255.51</v>
      </c>
      <c r="G1152" s="78">
        <f>'2019 PSUI Customer Load'!G1152+'2019 PSUI Customer Gen'!G1152</f>
        <v>1269.2359999999999</v>
      </c>
      <c r="H1152" s="78">
        <f>'2019 PSUI Customer Load'!H1152+'2019 PSUI Customer Gen'!H1152</f>
        <v>1254.4440000000002</v>
      </c>
      <c r="I1152" s="78">
        <f>'2019 PSUI Customer Load'!I1152+'2019 PSUI Customer Gen'!I1152</f>
        <v>1305.9159999999999</v>
      </c>
      <c r="J1152" s="78">
        <f>'2019 PSUI Customer Load'!J1152+'2019 PSUI Customer Gen'!J1152</f>
        <v>1395.617</v>
      </c>
      <c r="K1152" s="78">
        <f>'2019 PSUI Customer Load'!K1152+'2019 PSUI Customer Gen'!K1152</f>
        <v>1361.461</v>
      </c>
      <c r="L1152" s="78">
        <f>'2019 PSUI Customer Load'!L1152+'2019 PSUI Customer Gen'!L1152</f>
        <v>1364.1990000000001</v>
      </c>
      <c r="M1152" s="78">
        <f>'2019 PSUI Customer Load'!M1152+'2019 PSUI Customer Gen'!M1152</f>
        <v>1344.029</v>
      </c>
      <c r="N1152" s="78">
        <f>'2019 PSUI Customer Load'!N1152+'2019 PSUI Customer Gen'!N1152</f>
        <v>1326.548</v>
      </c>
      <c r="O1152" s="78">
        <f>'2019 PSUI Customer Load'!O1152+'2019 PSUI Customer Gen'!O1152</f>
        <v>1312.567</v>
      </c>
      <c r="P1152" s="78">
        <f>'2019 PSUI Customer Load'!P1152+'2019 PSUI Customer Gen'!P1152</f>
        <v>1331.0839999999998</v>
      </c>
      <c r="Q1152" s="78">
        <f>'2019 PSUI Customer Load'!Q1152+'2019 PSUI Customer Gen'!Q1152</f>
        <v>1312.7890000000002</v>
      </c>
      <c r="R1152" s="78">
        <f>'2019 PSUI Customer Load'!R1152+'2019 PSUI Customer Gen'!R1152</f>
        <v>1299.1010000000001</v>
      </c>
      <c r="S1152" s="78">
        <f>'2019 PSUI Customer Load'!S1152+'2019 PSUI Customer Gen'!S1152</f>
        <v>1281.7370000000001</v>
      </c>
      <c r="T1152" s="78">
        <f>'2019 PSUI Customer Load'!T1152+'2019 PSUI Customer Gen'!T1152</f>
        <v>1242.2049999999999</v>
      </c>
      <c r="U1152" s="78">
        <f>'2019 PSUI Customer Load'!U1152+'2019 PSUI Customer Gen'!U1152</f>
        <v>1293.393</v>
      </c>
      <c r="V1152" s="78">
        <f>'2019 PSUI Customer Load'!V1152+'2019 PSUI Customer Gen'!V1152</f>
        <v>1282.056</v>
      </c>
      <c r="W1152" s="78">
        <f>'2019 PSUI Customer Load'!W1152+'2019 PSUI Customer Gen'!W1152</f>
        <v>1266.3880000000001</v>
      </c>
      <c r="X1152" s="78">
        <f>'2019 PSUI Customer Load'!X1152+'2019 PSUI Customer Gen'!X1152</f>
        <v>1249.309</v>
      </c>
      <c r="Y1152" s="78">
        <f>'2019 PSUI Customer Load'!Y1152+'2019 PSUI Customer Gen'!Y1152</f>
        <v>1239.6309999999999</v>
      </c>
      <c r="Z1152" s="78">
        <f>'2019 PSUI Customer Load'!Z1152+'2019 PSUI Customer Gen'!Z1152</f>
        <v>1224.6989999999998</v>
      </c>
      <c r="AA1152" s="86">
        <f t="shared" si="234"/>
        <v>1395.617</v>
      </c>
      <c r="AB1152" s="77">
        <f t="shared" si="235"/>
        <v>2023</v>
      </c>
      <c r="AC1152" s="76">
        <f t="shared" si="236"/>
        <v>12</v>
      </c>
      <c r="AD1152" s="76" t="str">
        <f t="shared" si="237"/>
        <v/>
      </c>
      <c r="AE1152" s="76" t="str">
        <f t="shared" si="238"/>
        <v/>
      </c>
      <c r="AF1152" s="74">
        <f t="shared" si="239"/>
        <v>1395.617</v>
      </c>
      <c r="AG1152" s="75" t="str">
        <f t="shared" si="240"/>
        <v>8:00</v>
      </c>
      <c r="AH1152" s="74">
        <f t="shared" si="241"/>
        <v>32409.377</v>
      </c>
      <c r="AI1152" s="73" t="str">
        <f t="shared" si="242"/>
        <v/>
      </c>
      <c r="AJ1152" s="73" t="str">
        <f t="shared" si="243"/>
        <v/>
      </c>
      <c r="AK1152" s="73" t="str">
        <f t="shared" si="244"/>
        <v/>
      </c>
      <c r="AL1152" s="72" t="str">
        <f t="shared" si="245"/>
        <v/>
      </c>
      <c r="AM1152" s="71" t="str">
        <f t="shared" si="246"/>
        <v/>
      </c>
    </row>
    <row r="1153" spans="2:39" ht="12.75" customHeight="1" thickBot="1">
      <c r="B1153" s="79">
        <v>45285</v>
      </c>
      <c r="C1153" s="78">
        <f>'2019 PSUI Customer Load'!C1153+'2019 PSUI Customer Gen'!C1153</f>
        <v>1252.2950000000001</v>
      </c>
      <c r="D1153" s="78">
        <f>'2019 PSUI Customer Load'!D1153+'2019 PSUI Customer Gen'!D1153</f>
        <v>1205.758</v>
      </c>
      <c r="E1153" s="78">
        <f>'2019 PSUI Customer Load'!E1153+'2019 PSUI Customer Gen'!E1153</f>
        <v>1234.701</v>
      </c>
      <c r="F1153" s="78">
        <f>'2019 PSUI Customer Load'!F1153+'2019 PSUI Customer Gen'!F1153</f>
        <v>1235.9770000000001</v>
      </c>
      <c r="G1153" s="78">
        <f>'2019 PSUI Customer Load'!G1153+'2019 PSUI Customer Gen'!G1153</f>
        <v>1242.9550000000002</v>
      </c>
      <c r="H1153" s="78">
        <f>'2019 PSUI Customer Load'!H1153+'2019 PSUI Customer Gen'!H1153</f>
        <v>1244.3510000000001</v>
      </c>
      <c r="I1153" s="78">
        <f>'2019 PSUI Customer Load'!I1153+'2019 PSUI Customer Gen'!I1153</f>
        <v>1246.624</v>
      </c>
      <c r="J1153" s="78">
        <f>'2019 PSUI Customer Load'!J1153+'2019 PSUI Customer Gen'!J1153</f>
        <v>1320.4019999999998</v>
      </c>
      <c r="K1153" s="78">
        <f>'2019 PSUI Customer Load'!K1153+'2019 PSUI Customer Gen'!K1153</f>
        <v>1285.3190000000002</v>
      </c>
      <c r="L1153" s="78">
        <f>'2019 PSUI Customer Load'!L1153+'2019 PSUI Customer Gen'!L1153</f>
        <v>1257.307</v>
      </c>
      <c r="M1153" s="78">
        <f>'2019 PSUI Customer Load'!M1153+'2019 PSUI Customer Gen'!M1153</f>
        <v>1286.098</v>
      </c>
      <c r="N1153" s="78">
        <f>'2019 PSUI Customer Load'!N1153+'2019 PSUI Customer Gen'!N1153</f>
        <v>1287.7930000000001</v>
      </c>
      <c r="O1153" s="78">
        <f>'2019 PSUI Customer Load'!O1153+'2019 PSUI Customer Gen'!O1153</f>
        <v>1225.8870000000002</v>
      </c>
      <c r="P1153" s="78">
        <f>'2019 PSUI Customer Load'!P1153+'2019 PSUI Customer Gen'!P1153</f>
        <v>1238.191</v>
      </c>
      <c r="Q1153" s="78">
        <f>'2019 PSUI Customer Load'!Q1153+'2019 PSUI Customer Gen'!Q1153</f>
        <v>1251.768</v>
      </c>
      <c r="R1153" s="78">
        <f>'2019 PSUI Customer Load'!R1153+'2019 PSUI Customer Gen'!R1153</f>
        <v>1237.3820000000001</v>
      </c>
      <c r="S1153" s="78">
        <f>'2019 PSUI Customer Load'!S1153+'2019 PSUI Customer Gen'!S1153</f>
        <v>1258.962</v>
      </c>
      <c r="T1153" s="78">
        <f>'2019 PSUI Customer Load'!T1153+'2019 PSUI Customer Gen'!T1153</f>
        <v>1258.2550000000001</v>
      </c>
      <c r="U1153" s="78">
        <f>'2019 PSUI Customer Load'!U1153+'2019 PSUI Customer Gen'!U1153</f>
        <v>1254.664</v>
      </c>
      <c r="V1153" s="78">
        <f>'2019 PSUI Customer Load'!V1153+'2019 PSUI Customer Gen'!V1153</f>
        <v>1230.6399999999999</v>
      </c>
      <c r="W1153" s="78">
        <f>'2019 PSUI Customer Load'!W1153+'2019 PSUI Customer Gen'!W1153</f>
        <v>1229.1570000000002</v>
      </c>
      <c r="X1153" s="78">
        <f>'2019 PSUI Customer Load'!X1153+'2019 PSUI Customer Gen'!X1153</f>
        <v>1229.471</v>
      </c>
      <c r="Y1153" s="78">
        <f>'2019 PSUI Customer Load'!Y1153+'2019 PSUI Customer Gen'!Y1153</f>
        <v>1203.8979999999999</v>
      </c>
      <c r="Z1153" s="78">
        <f>'2019 PSUI Customer Load'!Z1153+'2019 PSUI Customer Gen'!Z1153</f>
        <v>1213.4769999999999</v>
      </c>
      <c r="AA1153" s="86">
        <f t="shared" si="234"/>
        <v>1320.4019999999998</v>
      </c>
      <c r="AB1153" s="77">
        <f t="shared" si="235"/>
        <v>2023</v>
      </c>
      <c r="AC1153" s="76">
        <f t="shared" si="236"/>
        <v>12</v>
      </c>
      <c r="AD1153" s="76" t="str">
        <f t="shared" si="237"/>
        <v/>
      </c>
      <c r="AE1153" s="76" t="str">
        <f t="shared" si="238"/>
        <v/>
      </c>
      <c r="AF1153" s="74">
        <f t="shared" si="239"/>
        <v>1320.4019999999998</v>
      </c>
      <c r="AG1153" s="75" t="str">
        <f t="shared" si="240"/>
        <v>8:00</v>
      </c>
      <c r="AH1153" s="74">
        <f t="shared" si="241"/>
        <v>31251.734</v>
      </c>
      <c r="AI1153" s="73" t="str">
        <f t="shared" si="242"/>
        <v/>
      </c>
      <c r="AJ1153" s="73" t="str">
        <f t="shared" si="243"/>
        <v/>
      </c>
      <c r="AK1153" s="73" t="str">
        <f t="shared" si="244"/>
        <v/>
      </c>
      <c r="AL1153" s="72" t="str">
        <f t="shared" si="245"/>
        <v/>
      </c>
      <c r="AM1153" s="71" t="str">
        <f t="shared" si="246"/>
        <v/>
      </c>
    </row>
    <row r="1154" spans="2:39" ht="12.75" customHeight="1" thickBot="1">
      <c r="B1154" s="79">
        <v>45286</v>
      </c>
      <c r="C1154" s="78">
        <f>'2019 PSUI Customer Load'!C1154+'2019 PSUI Customer Gen'!C1154</f>
        <v>1197.0729999999999</v>
      </c>
      <c r="D1154" s="78">
        <f>'2019 PSUI Customer Load'!D1154+'2019 PSUI Customer Gen'!D1154</f>
        <v>1187.787</v>
      </c>
      <c r="E1154" s="78">
        <f>'2019 PSUI Customer Load'!E1154+'2019 PSUI Customer Gen'!E1154</f>
        <v>1197.0170000000001</v>
      </c>
      <c r="F1154" s="78">
        <f>'2019 PSUI Customer Load'!F1154+'2019 PSUI Customer Gen'!F1154</f>
        <v>1224.0970000000002</v>
      </c>
      <c r="G1154" s="78">
        <f>'2019 PSUI Customer Load'!G1154+'2019 PSUI Customer Gen'!G1154</f>
        <v>1207.3710000000001</v>
      </c>
      <c r="H1154" s="78">
        <f>'2019 PSUI Customer Load'!H1154+'2019 PSUI Customer Gen'!H1154</f>
        <v>1208.915</v>
      </c>
      <c r="I1154" s="78">
        <f>'2019 PSUI Customer Load'!I1154+'2019 PSUI Customer Gen'!I1154</f>
        <v>1229.2379999999998</v>
      </c>
      <c r="J1154" s="78">
        <f>'2019 PSUI Customer Load'!J1154+'2019 PSUI Customer Gen'!J1154</f>
        <v>1290.473</v>
      </c>
      <c r="K1154" s="78">
        <f>'2019 PSUI Customer Load'!K1154+'2019 PSUI Customer Gen'!K1154</f>
        <v>1279.7260000000001</v>
      </c>
      <c r="L1154" s="78">
        <f>'2019 PSUI Customer Load'!L1154+'2019 PSUI Customer Gen'!L1154</f>
        <v>1238.3409999999999</v>
      </c>
      <c r="M1154" s="78">
        <f>'2019 PSUI Customer Load'!M1154+'2019 PSUI Customer Gen'!M1154</f>
        <v>1290.335</v>
      </c>
      <c r="N1154" s="78">
        <f>'2019 PSUI Customer Load'!N1154+'2019 PSUI Customer Gen'!N1154</f>
        <v>1264.8440000000001</v>
      </c>
      <c r="O1154" s="78">
        <f>'2019 PSUI Customer Load'!O1154+'2019 PSUI Customer Gen'!O1154</f>
        <v>1234.0230000000001</v>
      </c>
      <c r="P1154" s="78">
        <f>'2019 PSUI Customer Load'!P1154+'2019 PSUI Customer Gen'!P1154</f>
        <v>1242.3110000000001</v>
      </c>
      <c r="Q1154" s="78">
        <f>'2019 PSUI Customer Load'!Q1154+'2019 PSUI Customer Gen'!Q1154</f>
        <v>1244.3220000000001</v>
      </c>
      <c r="R1154" s="78">
        <f>'2019 PSUI Customer Load'!R1154+'2019 PSUI Customer Gen'!R1154</f>
        <v>1243.0340000000001</v>
      </c>
      <c r="S1154" s="78">
        <f>'2019 PSUI Customer Load'!S1154+'2019 PSUI Customer Gen'!S1154</f>
        <v>1230.2539999999999</v>
      </c>
      <c r="T1154" s="78">
        <f>'2019 PSUI Customer Load'!T1154+'2019 PSUI Customer Gen'!T1154</f>
        <v>1231.6139999999998</v>
      </c>
      <c r="U1154" s="78">
        <f>'2019 PSUI Customer Load'!U1154+'2019 PSUI Customer Gen'!U1154</f>
        <v>1235.9050000000002</v>
      </c>
      <c r="V1154" s="78">
        <f>'2019 PSUI Customer Load'!V1154+'2019 PSUI Customer Gen'!V1154</f>
        <v>1206.8739999999998</v>
      </c>
      <c r="W1154" s="78">
        <f>'2019 PSUI Customer Load'!W1154+'2019 PSUI Customer Gen'!W1154</f>
        <v>1245.3339999999998</v>
      </c>
      <c r="X1154" s="78">
        <f>'2019 PSUI Customer Load'!X1154+'2019 PSUI Customer Gen'!X1154</f>
        <v>1193.5620000000001</v>
      </c>
      <c r="Y1154" s="78">
        <f>'2019 PSUI Customer Load'!Y1154+'2019 PSUI Customer Gen'!Y1154</f>
        <v>1198.182</v>
      </c>
      <c r="Z1154" s="78">
        <f>'2019 PSUI Customer Load'!Z1154+'2019 PSUI Customer Gen'!Z1154</f>
        <v>1192.6079999999999</v>
      </c>
      <c r="AA1154" s="86">
        <f t="shared" si="234"/>
        <v>1290.473</v>
      </c>
      <c r="AB1154" s="77">
        <f t="shared" si="235"/>
        <v>2023</v>
      </c>
      <c r="AC1154" s="76">
        <f t="shared" si="236"/>
        <v>12</v>
      </c>
      <c r="AD1154" s="76" t="str">
        <f t="shared" si="237"/>
        <v/>
      </c>
      <c r="AE1154" s="76" t="str">
        <f t="shared" si="238"/>
        <v/>
      </c>
      <c r="AF1154" s="74">
        <f t="shared" si="239"/>
        <v>1290.473</v>
      </c>
      <c r="AG1154" s="75" t="str">
        <f t="shared" si="240"/>
        <v>8:00</v>
      </c>
      <c r="AH1154" s="74">
        <f t="shared" si="241"/>
        <v>30803.713000000003</v>
      </c>
      <c r="AI1154" s="73" t="str">
        <f t="shared" si="242"/>
        <v/>
      </c>
      <c r="AJ1154" s="73" t="str">
        <f t="shared" si="243"/>
        <v/>
      </c>
      <c r="AK1154" s="73" t="str">
        <f t="shared" si="244"/>
        <v/>
      </c>
      <c r="AL1154" s="72" t="str">
        <f t="shared" si="245"/>
        <v/>
      </c>
      <c r="AM1154" s="71" t="str">
        <f t="shared" si="246"/>
        <v/>
      </c>
    </row>
    <row r="1155" spans="2:39" ht="12.75" customHeight="1" thickBot="1">
      <c r="B1155" s="79">
        <v>45287</v>
      </c>
      <c r="C1155" s="78">
        <f>'2019 PSUI Customer Load'!C1155+'2019 PSUI Customer Gen'!C1155</f>
        <v>1182.8499999999999</v>
      </c>
      <c r="D1155" s="78">
        <f>'2019 PSUI Customer Load'!D1155+'2019 PSUI Customer Gen'!D1155</f>
        <v>1181.347</v>
      </c>
      <c r="E1155" s="78">
        <f>'2019 PSUI Customer Load'!E1155+'2019 PSUI Customer Gen'!E1155</f>
        <v>1175.566</v>
      </c>
      <c r="F1155" s="78">
        <f>'2019 PSUI Customer Load'!F1155+'2019 PSUI Customer Gen'!F1155</f>
        <v>1172.117</v>
      </c>
      <c r="G1155" s="78">
        <f>'2019 PSUI Customer Load'!G1155+'2019 PSUI Customer Gen'!G1155</f>
        <v>1161.912</v>
      </c>
      <c r="H1155" s="78">
        <f>'2019 PSUI Customer Load'!H1155+'2019 PSUI Customer Gen'!H1155</f>
        <v>1176.3100000000002</v>
      </c>
      <c r="I1155" s="78">
        <f>'2019 PSUI Customer Load'!I1155+'2019 PSUI Customer Gen'!I1155</f>
        <v>1235.2259999999999</v>
      </c>
      <c r="J1155" s="78">
        <f>'2019 PSUI Customer Load'!J1155+'2019 PSUI Customer Gen'!J1155</f>
        <v>1342.3020000000001</v>
      </c>
      <c r="K1155" s="78">
        <f>'2019 PSUI Customer Load'!K1155+'2019 PSUI Customer Gen'!K1155</f>
        <v>1353.46</v>
      </c>
      <c r="L1155" s="78">
        <f>'2019 PSUI Customer Load'!L1155+'2019 PSUI Customer Gen'!L1155</f>
        <v>1392.3219999999999</v>
      </c>
      <c r="M1155" s="78">
        <f>'2019 PSUI Customer Load'!M1155+'2019 PSUI Customer Gen'!M1155</f>
        <v>1378.7650000000001</v>
      </c>
      <c r="N1155" s="78">
        <f>'2019 PSUI Customer Load'!N1155+'2019 PSUI Customer Gen'!N1155</f>
        <v>1371.498</v>
      </c>
      <c r="O1155" s="78">
        <f>'2019 PSUI Customer Load'!O1155+'2019 PSUI Customer Gen'!O1155</f>
        <v>1344.723</v>
      </c>
      <c r="P1155" s="78">
        <f>'2019 PSUI Customer Load'!P1155+'2019 PSUI Customer Gen'!P1155</f>
        <v>1347.674</v>
      </c>
      <c r="Q1155" s="78">
        <f>'2019 PSUI Customer Load'!Q1155+'2019 PSUI Customer Gen'!Q1155</f>
        <v>1346.7380000000001</v>
      </c>
      <c r="R1155" s="78">
        <f>'2019 PSUI Customer Load'!R1155+'2019 PSUI Customer Gen'!R1155</f>
        <v>1375.5619999999999</v>
      </c>
      <c r="S1155" s="78">
        <f>'2019 PSUI Customer Load'!S1155+'2019 PSUI Customer Gen'!S1155</f>
        <v>1350.684</v>
      </c>
      <c r="T1155" s="78">
        <f>'2019 PSUI Customer Load'!T1155+'2019 PSUI Customer Gen'!T1155</f>
        <v>1315.8340000000001</v>
      </c>
      <c r="U1155" s="78">
        <f>'2019 PSUI Customer Load'!U1155+'2019 PSUI Customer Gen'!U1155</f>
        <v>1252.626</v>
      </c>
      <c r="V1155" s="78">
        <f>'2019 PSUI Customer Load'!V1155+'2019 PSUI Customer Gen'!V1155</f>
        <v>1253.0829999999999</v>
      </c>
      <c r="W1155" s="78">
        <f>'2019 PSUI Customer Load'!W1155+'2019 PSUI Customer Gen'!W1155</f>
        <v>1238.32</v>
      </c>
      <c r="X1155" s="78">
        <f>'2019 PSUI Customer Load'!X1155+'2019 PSUI Customer Gen'!X1155</f>
        <v>1228.991</v>
      </c>
      <c r="Y1155" s="78">
        <f>'2019 PSUI Customer Load'!Y1155+'2019 PSUI Customer Gen'!Y1155</f>
        <v>1214.692</v>
      </c>
      <c r="Z1155" s="78">
        <f>'2019 PSUI Customer Load'!Z1155+'2019 PSUI Customer Gen'!Z1155</f>
        <v>1183.954</v>
      </c>
      <c r="AA1155" s="86">
        <f t="shared" si="234"/>
        <v>1392.3219999999999</v>
      </c>
      <c r="AB1155" s="77">
        <f t="shared" si="235"/>
        <v>2023</v>
      </c>
      <c r="AC1155" s="76">
        <f t="shared" si="236"/>
        <v>12</v>
      </c>
      <c r="AD1155" s="76" t="str">
        <f t="shared" si="237"/>
        <v/>
      </c>
      <c r="AE1155" s="76" t="str">
        <f t="shared" si="238"/>
        <v/>
      </c>
      <c r="AF1155" s="74">
        <f t="shared" si="239"/>
        <v>1392.3219999999999</v>
      </c>
      <c r="AG1155" s="75" t="str">
        <f t="shared" si="240"/>
        <v>10:00</v>
      </c>
      <c r="AH1155" s="74">
        <f t="shared" si="241"/>
        <v>31968.878000000004</v>
      </c>
      <c r="AI1155" s="73" t="str">
        <f t="shared" si="242"/>
        <v/>
      </c>
      <c r="AJ1155" s="73" t="str">
        <f t="shared" si="243"/>
        <v/>
      </c>
      <c r="AK1155" s="73" t="str">
        <f t="shared" si="244"/>
        <v/>
      </c>
      <c r="AL1155" s="72" t="str">
        <f t="shared" si="245"/>
        <v/>
      </c>
      <c r="AM1155" s="71" t="str">
        <f t="shared" si="246"/>
        <v/>
      </c>
    </row>
    <row r="1156" spans="2:39" ht="12.75" customHeight="1" thickBot="1">
      <c r="B1156" s="79">
        <v>45288</v>
      </c>
      <c r="C1156" s="78">
        <f>'2019 PSUI Customer Load'!C1156+'2019 PSUI Customer Gen'!C1156</f>
        <v>1202.325</v>
      </c>
      <c r="D1156" s="78">
        <f>'2019 PSUI Customer Load'!D1156+'2019 PSUI Customer Gen'!D1156</f>
        <v>1192.2560000000001</v>
      </c>
      <c r="E1156" s="78">
        <f>'2019 PSUI Customer Load'!E1156+'2019 PSUI Customer Gen'!E1156</f>
        <v>1190.7429999999999</v>
      </c>
      <c r="F1156" s="78">
        <f>'2019 PSUI Customer Load'!F1156+'2019 PSUI Customer Gen'!F1156</f>
        <v>1188.5829999999999</v>
      </c>
      <c r="G1156" s="78">
        <f>'2019 PSUI Customer Load'!G1156+'2019 PSUI Customer Gen'!G1156</f>
        <v>1183.886</v>
      </c>
      <c r="H1156" s="78">
        <f>'2019 PSUI Customer Load'!H1156+'2019 PSUI Customer Gen'!H1156</f>
        <v>1222.047</v>
      </c>
      <c r="I1156" s="78">
        <f>'2019 PSUI Customer Load'!I1156+'2019 PSUI Customer Gen'!I1156</f>
        <v>1247.3390000000002</v>
      </c>
      <c r="J1156" s="78">
        <f>'2019 PSUI Customer Load'!J1156+'2019 PSUI Customer Gen'!J1156</f>
        <v>1332.616</v>
      </c>
      <c r="K1156" s="78">
        <f>'2019 PSUI Customer Load'!K1156+'2019 PSUI Customer Gen'!K1156</f>
        <v>1324.0350000000001</v>
      </c>
      <c r="L1156" s="78">
        <f>'2019 PSUI Customer Load'!L1156+'2019 PSUI Customer Gen'!L1156</f>
        <v>1309.6189999999999</v>
      </c>
      <c r="M1156" s="78">
        <f>'2019 PSUI Customer Load'!M1156+'2019 PSUI Customer Gen'!M1156</f>
        <v>1362.8150000000001</v>
      </c>
      <c r="N1156" s="78">
        <f>'2019 PSUI Customer Load'!N1156+'2019 PSUI Customer Gen'!N1156</f>
        <v>1388.7489999999998</v>
      </c>
      <c r="O1156" s="78">
        <f>'2019 PSUI Customer Load'!O1156+'2019 PSUI Customer Gen'!O1156</f>
        <v>1357.5519999999999</v>
      </c>
      <c r="P1156" s="78">
        <f>'2019 PSUI Customer Load'!P1156+'2019 PSUI Customer Gen'!P1156</f>
        <v>1326.1510000000001</v>
      </c>
      <c r="Q1156" s="78">
        <f>'2019 PSUI Customer Load'!Q1156+'2019 PSUI Customer Gen'!Q1156</f>
        <v>1250.751</v>
      </c>
      <c r="R1156" s="78">
        <f>'2019 PSUI Customer Load'!R1156+'2019 PSUI Customer Gen'!R1156</f>
        <v>1316.46</v>
      </c>
      <c r="S1156" s="78">
        <f>'2019 PSUI Customer Load'!S1156+'2019 PSUI Customer Gen'!S1156</f>
        <v>1267.42</v>
      </c>
      <c r="T1156" s="78">
        <f>'2019 PSUI Customer Load'!T1156+'2019 PSUI Customer Gen'!T1156</f>
        <v>1252.93</v>
      </c>
      <c r="U1156" s="78">
        <f>'2019 PSUI Customer Load'!U1156+'2019 PSUI Customer Gen'!U1156</f>
        <v>1206.8699999999999</v>
      </c>
      <c r="V1156" s="78">
        <f>'2019 PSUI Customer Load'!V1156+'2019 PSUI Customer Gen'!V1156</f>
        <v>1209.18</v>
      </c>
      <c r="W1156" s="78">
        <f>'2019 PSUI Customer Load'!W1156+'2019 PSUI Customer Gen'!W1156</f>
        <v>1201.24</v>
      </c>
      <c r="X1156" s="78">
        <f>'2019 PSUI Customer Load'!X1156+'2019 PSUI Customer Gen'!X1156</f>
        <v>1186.29</v>
      </c>
      <c r="Y1156" s="78">
        <f>'2019 PSUI Customer Load'!Y1156+'2019 PSUI Customer Gen'!Y1156</f>
        <v>1186.67</v>
      </c>
      <c r="Z1156" s="78">
        <f>'2019 PSUI Customer Load'!Z1156+'2019 PSUI Customer Gen'!Z1156</f>
        <v>1167.57</v>
      </c>
      <c r="AA1156" s="86">
        <f t="shared" si="234"/>
        <v>1388.7489999999998</v>
      </c>
      <c r="AB1156" s="77">
        <f t="shared" si="235"/>
        <v>2023</v>
      </c>
      <c r="AC1156" s="76">
        <f t="shared" si="236"/>
        <v>12</v>
      </c>
      <c r="AD1156" s="76" t="str">
        <f t="shared" si="237"/>
        <v/>
      </c>
      <c r="AE1156" s="76" t="str">
        <f t="shared" si="238"/>
        <v/>
      </c>
      <c r="AF1156" s="74">
        <f t="shared" si="239"/>
        <v>1388.7489999999998</v>
      </c>
      <c r="AG1156" s="75" t="str">
        <f t="shared" si="240"/>
        <v>12:00</v>
      </c>
      <c r="AH1156" s="74">
        <f t="shared" si="241"/>
        <v>31462.846000000001</v>
      </c>
      <c r="AI1156" s="73" t="str">
        <f t="shared" si="242"/>
        <v/>
      </c>
      <c r="AJ1156" s="73" t="str">
        <f t="shared" si="243"/>
        <v/>
      </c>
      <c r="AK1156" s="73" t="str">
        <f t="shared" si="244"/>
        <v/>
      </c>
      <c r="AL1156" s="72" t="str">
        <f t="shared" si="245"/>
        <v/>
      </c>
      <c r="AM1156" s="71" t="str">
        <f t="shared" si="246"/>
        <v/>
      </c>
    </row>
    <row r="1157" spans="2:39" ht="12.75" customHeight="1" thickBot="1">
      <c r="B1157" s="79">
        <v>45289</v>
      </c>
      <c r="C1157" s="78">
        <f>'2019 PSUI Customer Load'!C1157+'2019 PSUI Customer Gen'!C1157</f>
        <v>1132.3599999999999</v>
      </c>
      <c r="D1157" s="78">
        <f>'2019 PSUI Customer Load'!D1157+'2019 PSUI Customer Gen'!D1157</f>
        <v>1137.57</v>
      </c>
      <c r="E1157" s="78">
        <f>'2019 PSUI Customer Load'!E1157+'2019 PSUI Customer Gen'!E1157</f>
        <v>1136.6300000000001</v>
      </c>
      <c r="F1157" s="78">
        <f>'2019 PSUI Customer Load'!F1157+'2019 PSUI Customer Gen'!F1157</f>
        <v>1130.6099999999999</v>
      </c>
      <c r="G1157" s="78">
        <f>'2019 PSUI Customer Load'!G1157+'2019 PSUI Customer Gen'!G1157</f>
        <v>1159.24</v>
      </c>
      <c r="H1157" s="78">
        <f>'2019 PSUI Customer Load'!H1157+'2019 PSUI Customer Gen'!H1157</f>
        <v>1182.3</v>
      </c>
      <c r="I1157" s="78">
        <f>'2019 PSUI Customer Load'!I1157+'2019 PSUI Customer Gen'!I1157</f>
        <v>1217.55</v>
      </c>
      <c r="J1157" s="78">
        <f>'2019 PSUI Customer Load'!J1157+'2019 PSUI Customer Gen'!J1157</f>
        <v>1329.41</v>
      </c>
      <c r="K1157" s="78">
        <f>'2019 PSUI Customer Load'!K1157+'2019 PSUI Customer Gen'!K1157</f>
        <v>1307.1400000000001</v>
      </c>
      <c r="L1157" s="78">
        <f>'2019 PSUI Customer Load'!L1157+'2019 PSUI Customer Gen'!L1157</f>
        <v>1322.2</v>
      </c>
      <c r="M1157" s="78">
        <f>'2019 PSUI Customer Load'!M1157+'2019 PSUI Customer Gen'!M1157</f>
        <v>1350.79</v>
      </c>
      <c r="N1157" s="78">
        <f>'2019 PSUI Customer Load'!N1157+'2019 PSUI Customer Gen'!N1157</f>
        <v>1349.29</v>
      </c>
      <c r="O1157" s="78">
        <f>'2019 PSUI Customer Load'!O1157+'2019 PSUI Customer Gen'!O1157</f>
        <v>1335.32</v>
      </c>
      <c r="P1157" s="78">
        <f>'2019 PSUI Customer Load'!P1157+'2019 PSUI Customer Gen'!P1157</f>
        <v>1329.65</v>
      </c>
      <c r="Q1157" s="78">
        <f>'2019 PSUI Customer Load'!Q1157+'2019 PSUI Customer Gen'!Q1157</f>
        <v>1318</v>
      </c>
      <c r="R1157" s="78">
        <f>'2019 PSUI Customer Load'!R1157+'2019 PSUI Customer Gen'!R1157</f>
        <v>1353.42</v>
      </c>
      <c r="S1157" s="78">
        <f>'2019 PSUI Customer Load'!S1157+'2019 PSUI Customer Gen'!S1157</f>
        <v>1327.31</v>
      </c>
      <c r="T1157" s="78">
        <f>'2019 PSUI Customer Load'!T1157+'2019 PSUI Customer Gen'!T1157</f>
        <v>1307.81</v>
      </c>
      <c r="U1157" s="78">
        <f>'2019 PSUI Customer Load'!U1157+'2019 PSUI Customer Gen'!U1157</f>
        <v>1265.04</v>
      </c>
      <c r="V1157" s="78">
        <f>'2019 PSUI Customer Load'!V1157+'2019 PSUI Customer Gen'!V1157</f>
        <v>1272.74</v>
      </c>
      <c r="W1157" s="78">
        <f>'2019 PSUI Customer Load'!W1157+'2019 PSUI Customer Gen'!W1157</f>
        <v>1250.5899999999999</v>
      </c>
      <c r="X1157" s="78">
        <f>'2019 PSUI Customer Load'!X1157+'2019 PSUI Customer Gen'!X1157</f>
        <v>1267.46</v>
      </c>
      <c r="Y1157" s="78">
        <f>'2019 PSUI Customer Load'!Y1157+'2019 PSUI Customer Gen'!Y1157</f>
        <v>1218.3900000000001</v>
      </c>
      <c r="Z1157" s="78">
        <f>'2019 PSUI Customer Load'!Z1157+'2019 PSUI Customer Gen'!Z1157</f>
        <v>1224.06</v>
      </c>
      <c r="AA1157" s="86">
        <f t="shared" si="234"/>
        <v>1353.42</v>
      </c>
      <c r="AB1157" s="77">
        <f t="shared" si="235"/>
        <v>2023</v>
      </c>
      <c r="AC1157" s="76">
        <f t="shared" si="236"/>
        <v>12</v>
      </c>
      <c r="AD1157" s="76" t="str">
        <f t="shared" si="237"/>
        <v/>
      </c>
      <c r="AE1157" s="76" t="str">
        <f t="shared" si="238"/>
        <v/>
      </c>
      <c r="AF1157" s="74">
        <f t="shared" si="239"/>
        <v>1353.42</v>
      </c>
      <c r="AG1157" s="75" t="str">
        <f t="shared" si="240"/>
        <v>16:00</v>
      </c>
      <c r="AH1157" s="74">
        <f t="shared" si="241"/>
        <v>31578.30000000001</v>
      </c>
      <c r="AI1157" s="73" t="str">
        <f t="shared" si="242"/>
        <v/>
      </c>
      <c r="AJ1157" s="73" t="str">
        <f t="shared" si="243"/>
        <v/>
      </c>
      <c r="AK1157" s="73" t="str">
        <f t="shared" si="244"/>
        <v/>
      </c>
      <c r="AL1157" s="72" t="str">
        <f t="shared" si="245"/>
        <v/>
      </c>
      <c r="AM1157" s="71" t="str">
        <f t="shared" si="246"/>
        <v/>
      </c>
    </row>
    <row r="1158" spans="2:39" ht="12.75" customHeight="1" thickBot="1">
      <c r="B1158" s="79">
        <v>45290</v>
      </c>
      <c r="C1158" s="78">
        <f>'2019 PSUI Customer Load'!C1158+'2019 PSUI Customer Gen'!C1158</f>
        <v>1224.6500000000001</v>
      </c>
      <c r="D1158" s="78">
        <f>'2019 PSUI Customer Load'!D1158+'2019 PSUI Customer Gen'!D1158</f>
        <v>1232.3900000000001</v>
      </c>
      <c r="E1158" s="78">
        <f>'2019 PSUI Customer Load'!E1158+'2019 PSUI Customer Gen'!E1158</f>
        <v>1205.44</v>
      </c>
      <c r="F1158" s="78">
        <f>'2019 PSUI Customer Load'!F1158+'2019 PSUI Customer Gen'!F1158</f>
        <v>1222.69</v>
      </c>
      <c r="G1158" s="78">
        <f>'2019 PSUI Customer Load'!G1158+'2019 PSUI Customer Gen'!G1158</f>
        <v>1227.07</v>
      </c>
      <c r="H1158" s="78">
        <f>'2019 PSUI Customer Load'!H1158+'2019 PSUI Customer Gen'!H1158</f>
        <v>1217.76</v>
      </c>
      <c r="I1158" s="78">
        <f>'2019 PSUI Customer Load'!I1158+'2019 PSUI Customer Gen'!I1158</f>
        <v>1275.47</v>
      </c>
      <c r="J1158" s="78">
        <f>'2019 PSUI Customer Load'!J1158+'2019 PSUI Customer Gen'!J1158</f>
        <v>1325.52</v>
      </c>
      <c r="K1158" s="78">
        <f>'2019 PSUI Customer Load'!K1158+'2019 PSUI Customer Gen'!K1158</f>
        <v>1326.89</v>
      </c>
      <c r="L1158" s="78">
        <f>'2019 PSUI Customer Load'!L1158+'2019 PSUI Customer Gen'!L1158</f>
        <v>1347.36</v>
      </c>
      <c r="M1158" s="78">
        <f>'2019 PSUI Customer Load'!M1158+'2019 PSUI Customer Gen'!M1158</f>
        <v>1384.29</v>
      </c>
      <c r="N1158" s="78">
        <f>'2019 PSUI Customer Load'!N1158+'2019 PSUI Customer Gen'!N1158</f>
        <v>1382.05</v>
      </c>
      <c r="O1158" s="78">
        <f>'2019 PSUI Customer Load'!O1158+'2019 PSUI Customer Gen'!O1158</f>
        <v>1369.66</v>
      </c>
      <c r="P1158" s="78">
        <f>'2019 PSUI Customer Load'!P1158+'2019 PSUI Customer Gen'!P1158</f>
        <v>1341.55</v>
      </c>
      <c r="Q1158" s="78">
        <f>'2019 PSUI Customer Load'!Q1158+'2019 PSUI Customer Gen'!Q1158</f>
        <v>1343.93</v>
      </c>
      <c r="R1158" s="78">
        <f>'2019 PSUI Customer Load'!R1158+'2019 PSUI Customer Gen'!R1158</f>
        <v>1352.01</v>
      </c>
      <c r="S1158" s="78">
        <f>'2019 PSUI Customer Load'!S1158+'2019 PSUI Customer Gen'!S1158</f>
        <v>1337.14</v>
      </c>
      <c r="T1158" s="78">
        <f>'2019 PSUI Customer Load'!T1158+'2019 PSUI Customer Gen'!T1158</f>
        <v>1299.8</v>
      </c>
      <c r="U1158" s="78">
        <f>'2019 PSUI Customer Load'!U1158+'2019 PSUI Customer Gen'!U1158</f>
        <v>1302.28</v>
      </c>
      <c r="V1158" s="78">
        <f>'2019 PSUI Customer Load'!V1158+'2019 PSUI Customer Gen'!V1158</f>
        <v>1297.8699999999999</v>
      </c>
      <c r="W1158" s="78">
        <f>'2019 PSUI Customer Load'!W1158+'2019 PSUI Customer Gen'!W1158</f>
        <v>1268.96</v>
      </c>
      <c r="X1158" s="78">
        <f>'2019 PSUI Customer Load'!X1158+'2019 PSUI Customer Gen'!X1158</f>
        <v>1280.76</v>
      </c>
      <c r="Y1158" s="78">
        <f>'2019 PSUI Customer Load'!Y1158+'2019 PSUI Customer Gen'!Y1158</f>
        <v>1266.79</v>
      </c>
      <c r="Z1158" s="78">
        <f>'2019 PSUI Customer Load'!Z1158+'2019 PSUI Customer Gen'!Z1158</f>
        <v>1265.43</v>
      </c>
      <c r="AA1158" s="86">
        <f t="shared" si="234"/>
        <v>1384.29</v>
      </c>
      <c r="AB1158" s="77">
        <f t="shared" si="235"/>
        <v>2023</v>
      </c>
      <c r="AC1158" s="76">
        <f t="shared" si="236"/>
        <v>12</v>
      </c>
      <c r="AD1158" s="76" t="str">
        <f t="shared" si="237"/>
        <v/>
      </c>
      <c r="AE1158" s="76" t="str">
        <f t="shared" si="238"/>
        <v/>
      </c>
      <c r="AF1158" s="74">
        <f t="shared" si="239"/>
        <v>1384.29</v>
      </c>
      <c r="AG1158" s="75" t="str">
        <f t="shared" si="240"/>
        <v>11:00</v>
      </c>
      <c r="AH1158" s="74">
        <f t="shared" si="241"/>
        <v>32482.049999999992</v>
      </c>
      <c r="AI1158" s="73" t="str">
        <f t="shared" si="242"/>
        <v/>
      </c>
      <c r="AJ1158" s="73" t="str">
        <f t="shared" si="243"/>
        <v/>
      </c>
      <c r="AK1158" s="73" t="str">
        <f t="shared" si="244"/>
        <v/>
      </c>
      <c r="AL1158" s="72" t="str">
        <f t="shared" si="245"/>
        <v/>
      </c>
      <c r="AM1158" s="71" t="str">
        <f t="shared" si="246"/>
        <v/>
      </c>
    </row>
    <row r="1159" spans="2:39" ht="12.75" customHeight="1" thickBot="1">
      <c r="B1159" s="79">
        <v>45291</v>
      </c>
      <c r="C1159" s="78">
        <f>'2019 PSUI Customer Load'!C1159+'2019 PSUI Customer Gen'!C1159</f>
        <v>1252.82</v>
      </c>
      <c r="D1159" s="78">
        <f>'2019 PSUI Customer Load'!D1159+'2019 PSUI Customer Gen'!D1159</f>
        <v>1253</v>
      </c>
      <c r="E1159" s="78">
        <f>'2019 PSUI Customer Load'!E1159+'2019 PSUI Customer Gen'!E1159</f>
        <v>1258.95</v>
      </c>
      <c r="F1159" s="78">
        <f>'2019 PSUI Customer Load'!F1159+'2019 PSUI Customer Gen'!F1159</f>
        <v>1249.46</v>
      </c>
      <c r="G1159" s="78">
        <f>'2019 PSUI Customer Load'!G1159+'2019 PSUI Customer Gen'!G1159</f>
        <v>1252.48</v>
      </c>
      <c r="H1159" s="78">
        <f>'2019 PSUI Customer Load'!H1159+'2019 PSUI Customer Gen'!H1159</f>
        <v>1250.0999999999999</v>
      </c>
      <c r="I1159" s="78">
        <f>'2019 PSUI Customer Load'!I1159+'2019 PSUI Customer Gen'!I1159</f>
        <v>1309.18</v>
      </c>
      <c r="J1159" s="78">
        <f>'2019 PSUI Customer Load'!J1159+'2019 PSUI Customer Gen'!J1159</f>
        <v>1360.45</v>
      </c>
      <c r="K1159" s="78">
        <f>'2019 PSUI Customer Load'!K1159+'2019 PSUI Customer Gen'!K1159</f>
        <v>1333.08</v>
      </c>
      <c r="L1159" s="78">
        <f>'2019 PSUI Customer Load'!L1159+'2019 PSUI Customer Gen'!L1159</f>
        <v>1348.55</v>
      </c>
      <c r="M1159" s="78">
        <f>'2019 PSUI Customer Load'!M1159+'2019 PSUI Customer Gen'!M1159</f>
        <v>1384.14</v>
      </c>
      <c r="N1159" s="78">
        <f>'2019 PSUI Customer Load'!N1159+'2019 PSUI Customer Gen'!N1159</f>
        <v>1358.91</v>
      </c>
      <c r="O1159" s="78">
        <f>'2019 PSUI Customer Load'!O1159+'2019 PSUI Customer Gen'!O1159</f>
        <v>1340.96</v>
      </c>
      <c r="P1159" s="78">
        <f>'2019 PSUI Customer Load'!P1159+'2019 PSUI Customer Gen'!P1159</f>
        <v>1339.98</v>
      </c>
      <c r="Q1159" s="78">
        <f>'2019 PSUI Customer Load'!Q1159+'2019 PSUI Customer Gen'!Q1159</f>
        <v>1350.93</v>
      </c>
      <c r="R1159" s="78">
        <f>'2019 PSUI Customer Load'!R1159+'2019 PSUI Customer Gen'!R1159</f>
        <v>1343.86</v>
      </c>
      <c r="S1159" s="78">
        <f>'2019 PSUI Customer Load'!S1159+'2019 PSUI Customer Gen'!S1159</f>
        <v>1303.02</v>
      </c>
      <c r="T1159" s="78">
        <f>'2019 PSUI Customer Load'!T1159+'2019 PSUI Customer Gen'!T1159</f>
        <v>1311.66</v>
      </c>
      <c r="U1159" s="78">
        <f>'2019 PSUI Customer Load'!U1159+'2019 PSUI Customer Gen'!U1159</f>
        <v>1317.33</v>
      </c>
      <c r="V1159" s="78">
        <f>'2019 PSUI Customer Load'!V1159+'2019 PSUI Customer Gen'!V1159</f>
        <v>1292.45</v>
      </c>
      <c r="W1159" s="78">
        <f>'2019 PSUI Customer Load'!W1159+'2019 PSUI Customer Gen'!W1159</f>
        <v>1298.92</v>
      </c>
      <c r="X1159" s="78">
        <f>'2019 PSUI Customer Load'!X1159+'2019 PSUI Customer Gen'!X1159</f>
        <v>1295.07</v>
      </c>
      <c r="Y1159" s="78">
        <f>'2019 PSUI Customer Load'!Y1159+'2019 PSUI Customer Gen'!Y1159</f>
        <v>1278.27</v>
      </c>
      <c r="Z1159" s="78">
        <f>'2019 PSUI Customer Load'!Z1159+'2019 PSUI Customer Gen'!Z1159</f>
        <v>1256.71</v>
      </c>
      <c r="AA1159" s="86">
        <f t="shared" si="234"/>
        <v>1384.14</v>
      </c>
      <c r="AB1159" s="77">
        <f t="shared" si="235"/>
        <v>2023</v>
      </c>
      <c r="AC1159" s="76">
        <f t="shared" si="236"/>
        <v>12</v>
      </c>
      <c r="AD1159" s="76" t="str">
        <f t="shared" si="237"/>
        <v>2023-12</v>
      </c>
      <c r="AE1159" s="76">
        <f t="shared" si="238"/>
        <v>12</v>
      </c>
      <c r="AF1159" s="74">
        <f t="shared" si="239"/>
        <v>1384.14</v>
      </c>
      <c r="AG1159" s="75" t="str">
        <f t="shared" si="240"/>
        <v>11:00</v>
      </c>
      <c r="AH1159" s="74">
        <f t="shared" si="241"/>
        <v>32724.420000000002</v>
      </c>
      <c r="AI1159" s="73">
        <f t="shared" si="242"/>
        <v>44904.248</v>
      </c>
      <c r="AJ1159" s="73">
        <f t="shared" si="243"/>
        <v>1601.586</v>
      </c>
      <c r="AK1159" s="73">
        <f t="shared" si="244"/>
        <v>36612.459000000003</v>
      </c>
      <c r="AL1159" s="72">
        <f t="shared" si="245"/>
        <v>45282</v>
      </c>
      <c r="AM1159" s="71" t="str">
        <f t="shared" si="246"/>
        <v>14:00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IESO Reported Results</vt:lpstr>
      <vt:lpstr>NTG Ratio References</vt:lpstr>
      <vt:lpstr>IESO Results Pivot</vt:lpstr>
      <vt:lpstr>Streetlighting</vt:lpstr>
      <vt:lpstr>2019 PSUI Summary</vt:lpstr>
      <vt:lpstr>2019 PSUI Customer Load</vt:lpstr>
      <vt:lpstr>2019 PSUI Customer Gen</vt:lpstr>
      <vt:lpstr>2019 PSUI Customer Total</vt:lpstr>
      <vt:lpstr>2023 PSUI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Angelica Urrego</cp:lastModifiedBy>
  <dcterms:created xsi:type="dcterms:W3CDTF">2023-07-06T15:46:01Z</dcterms:created>
  <dcterms:modified xsi:type="dcterms:W3CDTF">2024-10-16T15:56:28Z</dcterms:modified>
</cp:coreProperties>
</file>